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nhsengland.sharepoint.com/sites/CFO/ofp/pat/Restricted document/UEC &amp; AP/Ambulance/Publication/2022-23/D 14 Jul pub/Web files/"/>
    </mc:Choice>
  </mc:AlternateContent>
  <xr:revisionPtr revIDLastSave="9" documentId="8_{B409F9E0-B689-4918-9AB9-622F86E52DBA}" xr6:coauthVersionLast="45" xr6:coauthVersionMax="47" xr10:uidLastSave="{44CB7527-E1B9-41FB-8F89-FC57D413C3DD}"/>
  <bookViews>
    <workbookView xWindow="-120" yWindow="-120" windowWidth="29040" windowHeight="15840" tabRatio="767" xr2:uid="{00000000-000D-0000-FFFF-FFFF00000000}"/>
  </bookViews>
  <sheets>
    <sheet name="Introduction" sheetId="28" r:id="rId1"/>
    <sheet name="Response times" sheetId="10" r:id="rId2"/>
    <sheet name="Incidents" sheetId="29" r:id="rId3"/>
    <sheet name="Calls" sheetId="30" r:id="rId4"/>
    <sheet name="Resources" sheetId="31" r:id="rId5"/>
    <sheet name="NoC, CPR" sheetId="32" r:id="rId6"/>
    <sheet name="HCP to Sep 2019" sheetId="33" r:id="rId7"/>
    <sheet name="HCP, IFT" sheetId="44" r:id="rId8"/>
    <sheet name="Section 136" sheetId="43" r:id="rId9"/>
    <sheet name="Ambulance CCG lookup" sheetId="23" r:id="rId10"/>
    <sheet name="Raw" sheetId="56" state="hidden" r:id="rId11"/>
  </sheets>
  <definedNames>
    <definedName name="_xlnm._FilterDatabase" localSheetId="9" hidden="1">'Ambulance CCG lookup'!$B$2:$H$123</definedName>
    <definedName name="_xlnm._FilterDatabase" localSheetId="10" hidden="1">Raw!$A$246:$EA$884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I895" i="56" l="1"/>
  <c r="FI894" i="56"/>
  <c r="FI893" i="56"/>
  <c r="FI892" i="56"/>
  <c r="FI891" i="56"/>
  <c r="FI890" i="56"/>
  <c r="FI889" i="56"/>
  <c r="FI888" i="56"/>
  <c r="FI887" i="56"/>
  <c r="FI886" i="56"/>
  <c r="FI885" i="56"/>
  <c r="FI884" i="56"/>
  <c r="FI883" i="56"/>
  <c r="FI882" i="56"/>
  <c r="FI881" i="56"/>
  <c r="FI880" i="56"/>
  <c r="FI879" i="56"/>
  <c r="FI878" i="56"/>
  <c r="FI877" i="56"/>
  <c r="FI876" i="56"/>
  <c r="FI875" i="56"/>
  <c r="FI874" i="56"/>
  <c r="FI873" i="56"/>
  <c r="FI872" i="56"/>
  <c r="FI871" i="56"/>
  <c r="FI870" i="56"/>
  <c r="FI869" i="56"/>
  <c r="FI868" i="56"/>
  <c r="FI867" i="56"/>
  <c r="FI866" i="56"/>
  <c r="FI865" i="56"/>
  <c r="FI864" i="56"/>
  <c r="FI863" i="56"/>
  <c r="FI862" i="56"/>
  <c r="FI861" i="56"/>
  <c r="FI860" i="56"/>
  <c r="FI859" i="56"/>
  <c r="FI858" i="56"/>
  <c r="FI857" i="56"/>
  <c r="FI856" i="56"/>
  <c r="FI855" i="56"/>
  <c r="FI854" i="56"/>
  <c r="FI853" i="56"/>
  <c r="FI852" i="56"/>
  <c r="FI851" i="56"/>
  <c r="FI850" i="56"/>
  <c r="FI849" i="56"/>
  <c r="FI848" i="56"/>
  <c r="FI847" i="56"/>
  <c r="FI846" i="56"/>
  <c r="FI845" i="56"/>
  <c r="FI844" i="56"/>
  <c r="FI843" i="56"/>
  <c r="FI842" i="56"/>
  <c r="FI841" i="56"/>
  <c r="FI840" i="56"/>
  <c r="FI839" i="56"/>
  <c r="FI838" i="56"/>
  <c r="FI837" i="56"/>
  <c r="FI836" i="56"/>
  <c r="FI835" i="56"/>
  <c r="FI834" i="56"/>
  <c r="FI833" i="56"/>
  <c r="FI832" i="56"/>
  <c r="FI831" i="56"/>
  <c r="FI830" i="56"/>
  <c r="FI829" i="56"/>
  <c r="FI828" i="56"/>
  <c r="FI827" i="56"/>
  <c r="FI826" i="56"/>
  <c r="FI825" i="56"/>
  <c r="FI824" i="56"/>
  <c r="FI823" i="56"/>
  <c r="FI822" i="56"/>
  <c r="FI821" i="56"/>
  <c r="FI820" i="56"/>
  <c r="FI819" i="56"/>
  <c r="FI818" i="56"/>
  <c r="FI817" i="56"/>
  <c r="FI816" i="56"/>
  <c r="FI815" i="56"/>
  <c r="FI814" i="56"/>
  <c r="FI813" i="56"/>
  <c r="FI812" i="56"/>
  <c r="FI811" i="56"/>
  <c r="FI810" i="56"/>
  <c r="FI809" i="56"/>
  <c r="FI808" i="56"/>
  <c r="FI807" i="56"/>
  <c r="FI806" i="56"/>
  <c r="FI805" i="56"/>
  <c r="FI804" i="56"/>
  <c r="FI803" i="56"/>
  <c r="FI802" i="56"/>
  <c r="FI801" i="56"/>
  <c r="FI800" i="56"/>
  <c r="FI799" i="56"/>
  <c r="FI798" i="56"/>
  <c r="FI797" i="56"/>
  <c r="FI796" i="56"/>
  <c r="FI795" i="56"/>
  <c r="FI794" i="56"/>
  <c r="FI793" i="56"/>
  <c r="FI792" i="56"/>
  <c r="FI791" i="56"/>
  <c r="FI790" i="56"/>
  <c r="FI789" i="56"/>
  <c r="FI788" i="56"/>
  <c r="FI787" i="56"/>
  <c r="FI786" i="56"/>
  <c r="FI785" i="56"/>
  <c r="FI784" i="56"/>
  <c r="FI783" i="56"/>
  <c r="FI782" i="56"/>
  <c r="FI781" i="56"/>
  <c r="FI780" i="56"/>
  <c r="FI779" i="56"/>
  <c r="FI778" i="56"/>
  <c r="FI777" i="56"/>
  <c r="FI776" i="56"/>
  <c r="FI775" i="56"/>
  <c r="FI774" i="56"/>
  <c r="FI773" i="56"/>
  <c r="FI772" i="56"/>
  <c r="FI771" i="56"/>
  <c r="FI770" i="56"/>
  <c r="FI769" i="56"/>
  <c r="FI768" i="56"/>
  <c r="FI767" i="56"/>
  <c r="FI766" i="56"/>
  <c r="FI765" i="56"/>
  <c r="FI764" i="56"/>
  <c r="FI763" i="56"/>
  <c r="FI762" i="56"/>
  <c r="FI761" i="56"/>
  <c r="FI760" i="56"/>
  <c r="FI759" i="56"/>
  <c r="FI758" i="56"/>
  <c r="FI757" i="56"/>
  <c r="FI756" i="56"/>
  <c r="FI755" i="56"/>
  <c r="FI754" i="56"/>
  <c r="FI753" i="56"/>
  <c r="FI752" i="56"/>
  <c r="FI751" i="56"/>
  <c r="FI750" i="56"/>
  <c r="FI749" i="56"/>
  <c r="FI748" i="56"/>
  <c r="FI747" i="56"/>
  <c r="FI746" i="56"/>
  <c r="FI745" i="56"/>
  <c r="FI744" i="56"/>
  <c r="FI743" i="56"/>
  <c r="FI742" i="56"/>
  <c r="FI741" i="56"/>
  <c r="FI740" i="56"/>
  <c r="FI739" i="56"/>
  <c r="FI738" i="56"/>
  <c r="FI737" i="56"/>
  <c r="FI736" i="56"/>
  <c r="FI735" i="56"/>
  <c r="FI734" i="56"/>
  <c r="FI733" i="56"/>
  <c r="FI732" i="56"/>
  <c r="FI731" i="56"/>
  <c r="FI730" i="56"/>
  <c r="FI729" i="56"/>
  <c r="FI728" i="56"/>
  <c r="FI727" i="56"/>
  <c r="FI726" i="56"/>
  <c r="FI725" i="56"/>
  <c r="FI724" i="56"/>
  <c r="FI723" i="56"/>
  <c r="FI722" i="56"/>
  <c r="FI721" i="56"/>
  <c r="FI720" i="56"/>
  <c r="FI719" i="56"/>
  <c r="FI718" i="56"/>
  <c r="FI717" i="56"/>
  <c r="FI716" i="56"/>
  <c r="FI715" i="56"/>
  <c r="FI714" i="56"/>
  <c r="FI713" i="56"/>
  <c r="FI712" i="56"/>
  <c r="FI711" i="56"/>
  <c r="FI710" i="56"/>
  <c r="FI709" i="56"/>
  <c r="FI708" i="56"/>
  <c r="FI707" i="56"/>
  <c r="FI706" i="56"/>
  <c r="FI705" i="56"/>
  <c r="FI704" i="56"/>
  <c r="FI703" i="56"/>
  <c r="FI702" i="56"/>
  <c r="FI701" i="56"/>
  <c r="FI700" i="56"/>
  <c r="FI699" i="56"/>
  <c r="FI698" i="56"/>
  <c r="FI697" i="56"/>
  <c r="FI696" i="56"/>
  <c r="FI695" i="56"/>
  <c r="FI694" i="56"/>
  <c r="FI693" i="56"/>
  <c r="FI692" i="56"/>
  <c r="FI691" i="56"/>
  <c r="FI690" i="56"/>
  <c r="FI689" i="56"/>
  <c r="FI688" i="56"/>
  <c r="FI687" i="56"/>
  <c r="FI686" i="56"/>
  <c r="FI685" i="56"/>
  <c r="FI684" i="56"/>
  <c r="FI683" i="56"/>
  <c r="FI682" i="56"/>
  <c r="FI681" i="56"/>
  <c r="FI680" i="56"/>
  <c r="FI679" i="56"/>
  <c r="FI678" i="56"/>
  <c r="FI677" i="56"/>
  <c r="FI676" i="56"/>
  <c r="FI675" i="56"/>
  <c r="FI674" i="56"/>
  <c r="FI673" i="56"/>
  <c r="FI672" i="56"/>
  <c r="FI671" i="56"/>
  <c r="FI670" i="56"/>
  <c r="FI669" i="56"/>
  <c r="FI668" i="56"/>
  <c r="FI667" i="56"/>
  <c r="FI666" i="56"/>
  <c r="FI665" i="56"/>
  <c r="FI664" i="56"/>
  <c r="FI663" i="56"/>
  <c r="FI662" i="56"/>
  <c r="FI661" i="56"/>
  <c r="FI660" i="56"/>
  <c r="FI659" i="56"/>
  <c r="FI658" i="56"/>
  <c r="FI657" i="56"/>
  <c r="FI656" i="56"/>
  <c r="FI655" i="56"/>
  <c r="FI654" i="56"/>
  <c r="FI653" i="56"/>
  <c r="FI652" i="56"/>
  <c r="FI651" i="56"/>
  <c r="FI650" i="56"/>
  <c r="FI649" i="56"/>
  <c r="FI648" i="56"/>
  <c r="FI647" i="56"/>
  <c r="FI646" i="56"/>
  <c r="FI645" i="56"/>
  <c r="FI644" i="56"/>
  <c r="FI643" i="56"/>
  <c r="FI642" i="56"/>
  <c r="FI641" i="56"/>
  <c r="FI640" i="56"/>
  <c r="FI639" i="56"/>
  <c r="FI638" i="56"/>
  <c r="FI637" i="56"/>
  <c r="FI636" i="56"/>
  <c r="FI635" i="56"/>
  <c r="FI634" i="56"/>
  <c r="FI633" i="56"/>
  <c r="FI632" i="56"/>
  <c r="FI631" i="56"/>
  <c r="FI630" i="56"/>
  <c r="FI629" i="56"/>
  <c r="FI628" i="56"/>
  <c r="FI627" i="56"/>
  <c r="FI626" i="56"/>
  <c r="FI625" i="56"/>
  <c r="FI624" i="56"/>
  <c r="FI623" i="56"/>
  <c r="FI622" i="56"/>
  <c r="FI621" i="56"/>
  <c r="FI620" i="56"/>
  <c r="FI619" i="56"/>
  <c r="FI618" i="56"/>
  <c r="FI617" i="56"/>
  <c r="FI616" i="56"/>
  <c r="FI615" i="56"/>
  <c r="FI614" i="56"/>
  <c r="FI613" i="56"/>
  <c r="FI612" i="56"/>
  <c r="FI611" i="56"/>
  <c r="FI610" i="56"/>
  <c r="FI609" i="56"/>
  <c r="FI608" i="56"/>
  <c r="FI607" i="56"/>
  <c r="FI606" i="56"/>
  <c r="FI605" i="56"/>
  <c r="FI604" i="56"/>
  <c r="FI603" i="56"/>
  <c r="FI602" i="56"/>
  <c r="FI601" i="56"/>
  <c r="FI600" i="56"/>
  <c r="FI599" i="56"/>
  <c r="FI598" i="56"/>
  <c r="FI597" i="56"/>
  <c r="FI596" i="56"/>
  <c r="FI595" i="56"/>
  <c r="FI594" i="56"/>
  <c r="FI593" i="56"/>
  <c r="FI592" i="56"/>
  <c r="FI591" i="56"/>
  <c r="FI590" i="56"/>
  <c r="FI589" i="56"/>
  <c r="FI588" i="56"/>
  <c r="FI587" i="56"/>
  <c r="FI586" i="56"/>
  <c r="FI585" i="56"/>
  <c r="FI584" i="56"/>
  <c r="FI583" i="56"/>
  <c r="FI582" i="56"/>
  <c r="FI581" i="56"/>
  <c r="FI580" i="56"/>
  <c r="FI579" i="56"/>
  <c r="FI578" i="56"/>
  <c r="FI577" i="56"/>
  <c r="FI576" i="56"/>
  <c r="FI575" i="56"/>
  <c r="FI574" i="56"/>
  <c r="FI573" i="56"/>
  <c r="FI572" i="56"/>
  <c r="FI571" i="56"/>
  <c r="FI570" i="56"/>
  <c r="FI569" i="56"/>
  <c r="FI568" i="56"/>
  <c r="FI567" i="56"/>
  <c r="FI566" i="56"/>
  <c r="FI565" i="56"/>
  <c r="FI564" i="56"/>
  <c r="FI563" i="56"/>
  <c r="FI562" i="56"/>
  <c r="FI561" i="56"/>
  <c r="FI560" i="56"/>
  <c r="FI559" i="56"/>
  <c r="FI558" i="56"/>
  <c r="FI557" i="56"/>
  <c r="FI556" i="56"/>
  <c r="FI555" i="56"/>
  <c r="FI554" i="56"/>
  <c r="FI553" i="56"/>
  <c r="FI552" i="56"/>
  <c r="FI551" i="56"/>
  <c r="FI550" i="56"/>
  <c r="FI549" i="56"/>
  <c r="FI548" i="56"/>
  <c r="FI547" i="56"/>
  <c r="FI546" i="56"/>
  <c r="FI545" i="56"/>
  <c r="FI544" i="56"/>
  <c r="FI543" i="56"/>
  <c r="FI542" i="56"/>
  <c r="FI541" i="56"/>
  <c r="FI540" i="56"/>
  <c r="FI539" i="56"/>
  <c r="FI538" i="56"/>
  <c r="FI537" i="56"/>
  <c r="FI536" i="56"/>
  <c r="FI535" i="56"/>
  <c r="FI534" i="56"/>
  <c r="FI533" i="56"/>
  <c r="FI532" i="56"/>
  <c r="FI531" i="56"/>
  <c r="FI530" i="56"/>
  <c r="FI529" i="56"/>
  <c r="FI528" i="56"/>
  <c r="FI527" i="56"/>
  <c r="FI526" i="56"/>
  <c r="FI525" i="56"/>
  <c r="FI524" i="56"/>
  <c r="FI523" i="56"/>
  <c r="FI522" i="56"/>
  <c r="FI521" i="56"/>
  <c r="FI520" i="56"/>
  <c r="FI519" i="56"/>
  <c r="FI518" i="56"/>
  <c r="FI517" i="56"/>
  <c r="FI516" i="56"/>
  <c r="FI515" i="56"/>
  <c r="FI514" i="56"/>
  <c r="FI513" i="56"/>
  <c r="FI512" i="56"/>
  <c r="FI511" i="56"/>
  <c r="FI510" i="56"/>
  <c r="FI509" i="56"/>
  <c r="FI508" i="56"/>
  <c r="FI507" i="56"/>
  <c r="FI506" i="56"/>
  <c r="FI505" i="56"/>
  <c r="FI504" i="56"/>
  <c r="FI503" i="56"/>
  <c r="FI502" i="56"/>
  <c r="FI501" i="56"/>
  <c r="FI500" i="56"/>
  <c r="FI499" i="56"/>
  <c r="FI498" i="56"/>
  <c r="FI497" i="56"/>
  <c r="FI496" i="56"/>
  <c r="FI495" i="56"/>
  <c r="FI494" i="56"/>
  <c r="FI493" i="56"/>
  <c r="FI492" i="56"/>
  <c r="FI491" i="56"/>
  <c r="FI490" i="56"/>
  <c r="FI489" i="56"/>
  <c r="FI488" i="56"/>
  <c r="FI487" i="56"/>
  <c r="FI486" i="56"/>
  <c r="FI485" i="56"/>
  <c r="FI484" i="56"/>
  <c r="FI483" i="56"/>
  <c r="FI482" i="56"/>
  <c r="FI481" i="56"/>
  <c r="FI480" i="56"/>
  <c r="FI479" i="56"/>
  <c r="FI478" i="56"/>
  <c r="FI477" i="56"/>
  <c r="FI476" i="56"/>
  <c r="FI475" i="56"/>
  <c r="FI474" i="56"/>
  <c r="FI473" i="56"/>
  <c r="FI472" i="56"/>
  <c r="FI471" i="56"/>
  <c r="FI470" i="56"/>
  <c r="FI469" i="56"/>
  <c r="FI468" i="56"/>
  <c r="FI467" i="56"/>
  <c r="FI466" i="56"/>
  <c r="FI465" i="56"/>
  <c r="FI464" i="56"/>
  <c r="FI463" i="56"/>
  <c r="FI462" i="56"/>
  <c r="FI461" i="56"/>
  <c r="FI460" i="56"/>
  <c r="FI459" i="56"/>
  <c r="FI458" i="56"/>
  <c r="FI457" i="56"/>
  <c r="FI456" i="56"/>
  <c r="FI455" i="56"/>
  <c r="FI454" i="56"/>
  <c r="FI453" i="56"/>
  <c r="FI452" i="56"/>
  <c r="FI451" i="56"/>
  <c r="FI450" i="56"/>
  <c r="FI449" i="56"/>
  <c r="FI448" i="56"/>
  <c r="FI447" i="56"/>
  <c r="FI446" i="56"/>
  <c r="FI445" i="56"/>
  <c r="FI444" i="56"/>
  <c r="FI443" i="56"/>
  <c r="FI442" i="56"/>
  <c r="FI441" i="56"/>
  <c r="FI440" i="56"/>
  <c r="FI439" i="56"/>
  <c r="FI438" i="56"/>
  <c r="FI437" i="56"/>
  <c r="FI436" i="56"/>
  <c r="FI435" i="56"/>
  <c r="FI434" i="56"/>
  <c r="FI433" i="56"/>
  <c r="FI432" i="56"/>
  <c r="FI431" i="56"/>
  <c r="FI430" i="56"/>
  <c r="FI429" i="56"/>
  <c r="FI428" i="56"/>
  <c r="FI427" i="56"/>
  <c r="FI426" i="56"/>
  <c r="FI425" i="56"/>
  <c r="FI424" i="56"/>
  <c r="FI423" i="56"/>
  <c r="FI422" i="56"/>
  <c r="FI421" i="56"/>
  <c r="FI420" i="56"/>
  <c r="FI419" i="56"/>
  <c r="FI418" i="56"/>
  <c r="FI417" i="56"/>
  <c r="FI416" i="56"/>
  <c r="FI415" i="56"/>
  <c r="FI414" i="56"/>
  <c r="FI413" i="56"/>
  <c r="FI412" i="56"/>
  <c r="FI411" i="56"/>
  <c r="FI410" i="56"/>
  <c r="FI409" i="56"/>
  <c r="FI408" i="56"/>
  <c r="FI407" i="56"/>
  <c r="FI406" i="56"/>
  <c r="FI405" i="56"/>
  <c r="FI404" i="56"/>
  <c r="FI403" i="56"/>
  <c r="FI402" i="56"/>
  <c r="FI401" i="56"/>
  <c r="FI400" i="56"/>
  <c r="FI399" i="56"/>
  <c r="FI398" i="56"/>
  <c r="FI397" i="56"/>
  <c r="FI396" i="56"/>
  <c r="FI395" i="56"/>
  <c r="FI394" i="56"/>
  <c r="FI393" i="56"/>
  <c r="FI392" i="56"/>
  <c r="FI391" i="56"/>
  <c r="FI390" i="56"/>
  <c r="FI389" i="56"/>
  <c r="FI388" i="56"/>
  <c r="FI387" i="56"/>
  <c r="FI386" i="56"/>
  <c r="FI385" i="56"/>
  <c r="FI384" i="56"/>
  <c r="FI383" i="56"/>
  <c r="FI382" i="56"/>
  <c r="FI381" i="56"/>
  <c r="FI380" i="56"/>
  <c r="FI379" i="56"/>
  <c r="FI378" i="56"/>
  <c r="FI377" i="56"/>
  <c r="FI376" i="56"/>
  <c r="FI375" i="56"/>
  <c r="FI374" i="56"/>
  <c r="FI373" i="56"/>
  <c r="FI372" i="56"/>
  <c r="FI371" i="56"/>
  <c r="FI370" i="56"/>
  <c r="FI369" i="56"/>
  <c r="FI368" i="56"/>
  <c r="FI367" i="56"/>
  <c r="FI366" i="56"/>
  <c r="FI365" i="56"/>
  <c r="FI364" i="56"/>
  <c r="FI363" i="56"/>
  <c r="FI362" i="56"/>
  <c r="FI361" i="56"/>
  <c r="FI360" i="56"/>
  <c r="FI359" i="56"/>
  <c r="FI358" i="56"/>
  <c r="FI357" i="56"/>
  <c r="FI356" i="56"/>
  <c r="FI355" i="56"/>
  <c r="FI354" i="56"/>
  <c r="FI353" i="56"/>
  <c r="FI352" i="56"/>
  <c r="FI351" i="56"/>
  <c r="FI350" i="56"/>
  <c r="FI349" i="56"/>
  <c r="FI348" i="56"/>
  <c r="FI347" i="56"/>
  <c r="FI346" i="56"/>
  <c r="FI345" i="56"/>
  <c r="FI344" i="56"/>
  <c r="FI343" i="56"/>
  <c r="FI342" i="56"/>
  <c r="FI341" i="56"/>
  <c r="FI340" i="56"/>
  <c r="FI339" i="56"/>
  <c r="FI338" i="56"/>
  <c r="FI337" i="56"/>
  <c r="FI336" i="56"/>
  <c r="FI335" i="56"/>
  <c r="FI334" i="56"/>
  <c r="FI333" i="56"/>
  <c r="FI332" i="56"/>
  <c r="FI331" i="56"/>
  <c r="FI330" i="56"/>
  <c r="FI329" i="56"/>
  <c r="FI328" i="56"/>
  <c r="FI327" i="56"/>
  <c r="FI326" i="56"/>
  <c r="FI325" i="56"/>
  <c r="FI324" i="56"/>
  <c r="FI323" i="56"/>
  <c r="FI322" i="56"/>
  <c r="FI321" i="56"/>
  <c r="FI320" i="56"/>
  <c r="FI319" i="56"/>
  <c r="FI318" i="56"/>
  <c r="FI317" i="56"/>
  <c r="FI316" i="56"/>
  <c r="FI315" i="56"/>
  <c r="FI314" i="56"/>
  <c r="FI313" i="56"/>
  <c r="FI312" i="56"/>
  <c r="FI311" i="56"/>
  <c r="FI310" i="56"/>
  <c r="FI309" i="56"/>
  <c r="FI308" i="56"/>
  <c r="FI307" i="56"/>
  <c r="FI306" i="56"/>
  <c r="FI305" i="56"/>
  <c r="FI304" i="56"/>
  <c r="FI303" i="56"/>
  <c r="FI302" i="56"/>
  <c r="FI301" i="56"/>
  <c r="FI300" i="56"/>
  <c r="FI299" i="56"/>
  <c r="FI298" i="56"/>
  <c r="FI297" i="56"/>
  <c r="FI296" i="56"/>
  <c r="FI295" i="56"/>
  <c r="FI294" i="56"/>
  <c r="FI293" i="56"/>
  <c r="FI292" i="56"/>
  <c r="FI291" i="56"/>
  <c r="FI290" i="56"/>
  <c r="FI289" i="56"/>
  <c r="FI288" i="56"/>
  <c r="FI287" i="56"/>
  <c r="FI286" i="56"/>
  <c r="FI285" i="56"/>
  <c r="FI284" i="56"/>
  <c r="FI283" i="56"/>
  <c r="FI282" i="56"/>
  <c r="FI281" i="56"/>
  <c r="FI280" i="56"/>
  <c r="FI279" i="56"/>
  <c r="FI278" i="56"/>
  <c r="FI277" i="56"/>
  <c r="FI276" i="56"/>
  <c r="FI275" i="56"/>
  <c r="FI274" i="56"/>
  <c r="FI273" i="56"/>
  <c r="FI272" i="56"/>
  <c r="FI271" i="56"/>
  <c r="FI270" i="56"/>
  <c r="FI269" i="56"/>
  <c r="FI268" i="56"/>
  <c r="FI267" i="56"/>
  <c r="FI266" i="56"/>
  <c r="FI265" i="56"/>
  <c r="FI264" i="56"/>
  <c r="FI263" i="56"/>
  <c r="FI262" i="56"/>
  <c r="FI261" i="56"/>
  <c r="FI260" i="56"/>
  <c r="FI259" i="56"/>
  <c r="FI258" i="56"/>
  <c r="FI257" i="56"/>
  <c r="FI256" i="56"/>
  <c r="FI255" i="56"/>
  <c r="FI254" i="56"/>
  <c r="FI253" i="56"/>
  <c r="FI252" i="56"/>
  <c r="FI251" i="56"/>
  <c r="FI250" i="56"/>
  <c r="FI249" i="56"/>
  <c r="FI248" i="56"/>
  <c r="FI247" i="56"/>
  <c r="D885" i="56" l="1"/>
  <c r="EC885" i="56"/>
  <c r="FJ885" i="56"/>
  <c r="FK885" i="56"/>
  <c r="FL885" i="56"/>
  <c r="FM885" i="56"/>
  <c r="FN885" i="56"/>
  <c r="FO885" i="56"/>
  <c r="FP885" i="56"/>
  <c r="FQ885" i="56"/>
  <c r="FR885" i="56"/>
  <c r="D886" i="56"/>
  <c r="EC886" i="56"/>
  <c r="FJ886" i="56"/>
  <c r="FK886" i="56"/>
  <c r="FL886" i="56"/>
  <c r="FM886" i="56"/>
  <c r="FN886" i="56"/>
  <c r="FO886" i="56"/>
  <c r="FP886" i="56"/>
  <c r="FQ886" i="56"/>
  <c r="FR886" i="56"/>
  <c r="D887" i="56"/>
  <c r="EC887" i="56"/>
  <c r="FJ887" i="56"/>
  <c r="FK887" i="56"/>
  <c r="FL887" i="56"/>
  <c r="FM887" i="56"/>
  <c r="FN887" i="56"/>
  <c r="FO887" i="56"/>
  <c r="FP887" i="56"/>
  <c r="FQ887" i="56"/>
  <c r="FR887" i="56"/>
  <c r="D888" i="56"/>
  <c r="EC888" i="56"/>
  <c r="FJ888" i="56"/>
  <c r="FK888" i="56"/>
  <c r="FL888" i="56"/>
  <c r="FM888" i="56"/>
  <c r="FN888" i="56"/>
  <c r="FO888" i="56"/>
  <c r="FP888" i="56"/>
  <c r="FQ888" i="56"/>
  <c r="FR888" i="56"/>
  <c r="D889" i="56"/>
  <c r="EC889" i="56"/>
  <c r="FJ889" i="56"/>
  <c r="FK889" i="56"/>
  <c r="FL889" i="56"/>
  <c r="FM889" i="56"/>
  <c r="FN889" i="56"/>
  <c r="FO889" i="56"/>
  <c r="FP889" i="56"/>
  <c r="FQ889" i="56"/>
  <c r="FR889" i="56"/>
  <c r="D890" i="56"/>
  <c r="EC890" i="56"/>
  <c r="FJ890" i="56"/>
  <c r="FK890" i="56"/>
  <c r="FL890" i="56"/>
  <c r="FM890" i="56"/>
  <c r="FN890" i="56"/>
  <c r="FO890" i="56"/>
  <c r="FP890" i="56"/>
  <c r="FQ890" i="56"/>
  <c r="FR890" i="56"/>
  <c r="D891" i="56"/>
  <c r="EC891" i="56"/>
  <c r="FJ891" i="56"/>
  <c r="FK891" i="56"/>
  <c r="FL891" i="56"/>
  <c r="FM891" i="56"/>
  <c r="FN891" i="56"/>
  <c r="FO891" i="56"/>
  <c r="FP891" i="56"/>
  <c r="FQ891" i="56"/>
  <c r="FR891" i="56"/>
  <c r="D892" i="56"/>
  <c r="EC892" i="56"/>
  <c r="FJ892" i="56"/>
  <c r="FK892" i="56"/>
  <c r="FL892" i="56"/>
  <c r="FM892" i="56"/>
  <c r="FN892" i="56"/>
  <c r="FO892" i="56"/>
  <c r="FP892" i="56"/>
  <c r="FQ892" i="56"/>
  <c r="FR892" i="56"/>
  <c r="D893" i="56"/>
  <c r="EC893" i="56"/>
  <c r="FJ893" i="56"/>
  <c r="FK893" i="56"/>
  <c r="FL893" i="56"/>
  <c r="FM893" i="56"/>
  <c r="FN893" i="56"/>
  <c r="FO893" i="56"/>
  <c r="FP893" i="56"/>
  <c r="FQ893" i="56"/>
  <c r="FR893" i="56"/>
  <c r="D894" i="56"/>
  <c r="EC894" i="56"/>
  <c r="FJ894" i="56"/>
  <c r="FK894" i="56"/>
  <c r="FL894" i="56"/>
  <c r="FM894" i="56"/>
  <c r="FN894" i="56"/>
  <c r="FO894" i="56"/>
  <c r="FP894" i="56"/>
  <c r="FQ894" i="56"/>
  <c r="FR894" i="56"/>
  <c r="D895" i="56"/>
  <c r="EC895" i="56"/>
  <c r="FJ895" i="56"/>
  <c r="FK895" i="56"/>
  <c r="FL895" i="56"/>
  <c r="FM895" i="56"/>
  <c r="FN895" i="56"/>
  <c r="FO895" i="56"/>
  <c r="FP895" i="56"/>
  <c r="FQ895" i="56"/>
  <c r="FR895" i="56"/>
  <c r="EC244" i="56"/>
  <c r="EC184" i="56"/>
  <c r="EC124" i="56"/>
  <c r="EC64" i="56"/>
  <c r="B5" i="30" l="1"/>
  <c r="C2" i="30"/>
  <c r="B5" i="29"/>
  <c r="B5" i="31"/>
  <c r="B6" i="32"/>
  <c r="B6" i="33"/>
  <c r="B6" i="44"/>
  <c r="B6" i="43"/>
  <c r="C3" i="44"/>
  <c r="C3" i="33"/>
  <c r="C3" i="43"/>
  <c r="C2" i="31"/>
  <c r="C2" i="29"/>
  <c r="C3" i="32"/>
  <c r="B2" i="29"/>
  <c r="C3" i="10"/>
  <c r="B6" i="10"/>
  <c r="B3" i="43" l="1"/>
  <c r="EC243" i="56" l="1"/>
  <c r="EC183" i="56"/>
  <c r="EC123" i="56"/>
  <c r="EC63" i="56"/>
  <c r="D883" i="56" l="1"/>
  <c r="D882" i="56"/>
  <c r="D881" i="56"/>
  <c r="D880" i="56"/>
  <c r="D879" i="56"/>
  <c r="D878" i="56"/>
  <c r="D877" i="56"/>
  <c r="D876" i="56"/>
  <c r="D875" i="56"/>
  <c r="D874" i="56"/>
  <c r="D873" i="56"/>
  <c r="D872" i="56"/>
  <c r="D871" i="56"/>
  <c r="D870" i="56"/>
  <c r="D869" i="56"/>
  <c r="D868" i="56"/>
  <c r="D867" i="56"/>
  <c r="D866" i="56"/>
  <c r="D865" i="56"/>
  <c r="D864" i="56"/>
  <c r="D863" i="56"/>
  <c r="D862" i="56"/>
  <c r="D861" i="56"/>
  <c r="D860" i="56"/>
  <c r="D859" i="56"/>
  <c r="D858" i="56"/>
  <c r="D857" i="56"/>
  <c r="D856" i="56"/>
  <c r="D855" i="56"/>
  <c r="D854" i="56"/>
  <c r="D853" i="56"/>
  <c r="D852" i="56"/>
  <c r="D851" i="56"/>
  <c r="D850" i="56"/>
  <c r="D849" i="56"/>
  <c r="D848" i="56"/>
  <c r="D847" i="56"/>
  <c r="D846" i="56"/>
  <c r="D845" i="56"/>
  <c r="D844" i="56"/>
  <c r="D843" i="56"/>
  <c r="D842" i="56"/>
  <c r="D841" i="56"/>
  <c r="D840" i="56"/>
  <c r="D839" i="56"/>
  <c r="D838" i="56"/>
  <c r="D837" i="56"/>
  <c r="D836" i="56"/>
  <c r="D835" i="56"/>
  <c r="D834" i="56"/>
  <c r="D833" i="56"/>
  <c r="D832" i="56"/>
  <c r="D831" i="56"/>
  <c r="D830" i="56"/>
  <c r="D829" i="56"/>
  <c r="D828" i="56"/>
  <c r="D827" i="56"/>
  <c r="D826" i="56"/>
  <c r="D825" i="56"/>
  <c r="D824" i="56"/>
  <c r="D823" i="56"/>
  <c r="D822" i="56"/>
  <c r="D821" i="56"/>
  <c r="D820" i="56"/>
  <c r="D819" i="56"/>
  <c r="D818" i="56"/>
  <c r="D817" i="56"/>
  <c r="D816" i="56"/>
  <c r="D815" i="56"/>
  <c r="D814" i="56"/>
  <c r="D813" i="56"/>
  <c r="D812" i="56"/>
  <c r="D811" i="56"/>
  <c r="D810" i="56"/>
  <c r="D809" i="56"/>
  <c r="D808" i="56"/>
  <c r="D807" i="56"/>
  <c r="D806" i="56"/>
  <c r="D805" i="56"/>
  <c r="D804" i="56"/>
  <c r="D803" i="56"/>
  <c r="D802" i="56"/>
  <c r="D801" i="56"/>
  <c r="D800" i="56"/>
  <c r="D799" i="56"/>
  <c r="D798" i="56"/>
  <c r="D797" i="56"/>
  <c r="D796" i="56"/>
  <c r="D795" i="56"/>
  <c r="D794" i="56"/>
  <c r="D793" i="56"/>
  <c r="D792" i="56"/>
  <c r="D791" i="56"/>
  <c r="D790" i="56"/>
  <c r="D789" i="56"/>
  <c r="D788" i="56"/>
  <c r="D787" i="56"/>
  <c r="D786" i="56"/>
  <c r="D785" i="56"/>
  <c r="D784" i="56"/>
  <c r="D783" i="56"/>
  <c r="D782" i="56"/>
  <c r="D781" i="56"/>
  <c r="D780" i="56"/>
  <c r="D779" i="56"/>
  <c r="D778" i="56"/>
  <c r="D777" i="56"/>
  <c r="D776" i="56"/>
  <c r="D775" i="56"/>
  <c r="D774" i="56"/>
  <c r="D773" i="56"/>
  <c r="D772" i="56"/>
  <c r="D771" i="56"/>
  <c r="D770" i="56"/>
  <c r="D769" i="56"/>
  <c r="D768" i="56"/>
  <c r="D767" i="56"/>
  <c r="D766" i="56"/>
  <c r="D765" i="56"/>
  <c r="D764" i="56"/>
  <c r="D763" i="56"/>
  <c r="D762" i="56"/>
  <c r="D761" i="56"/>
  <c r="D760" i="56"/>
  <c r="D759" i="56"/>
  <c r="D758" i="56"/>
  <c r="D757" i="56"/>
  <c r="D756" i="56"/>
  <c r="D755" i="56"/>
  <c r="D754" i="56"/>
  <c r="D753" i="56"/>
  <c r="D752" i="56"/>
  <c r="D751" i="56"/>
  <c r="D750" i="56"/>
  <c r="D749" i="56"/>
  <c r="D748" i="56"/>
  <c r="D747" i="56"/>
  <c r="D746" i="56"/>
  <c r="D745" i="56"/>
  <c r="D744" i="56"/>
  <c r="D743" i="56"/>
  <c r="D742" i="56"/>
  <c r="D741" i="56"/>
  <c r="D740" i="56"/>
  <c r="D739" i="56"/>
  <c r="D738" i="56"/>
  <c r="D737" i="56"/>
  <c r="D736" i="56"/>
  <c r="D735" i="56"/>
  <c r="D734" i="56"/>
  <c r="D733" i="56"/>
  <c r="D732" i="56"/>
  <c r="D731" i="56"/>
  <c r="D730" i="56"/>
  <c r="D729" i="56"/>
  <c r="D728" i="56"/>
  <c r="D727" i="56"/>
  <c r="D726" i="56"/>
  <c r="D725" i="56"/>
  <c r="D724" i="56"/>
  <c r="D723" i="56"/>
  <c r="D722" i="56"/>
  <c r="D721" i="56"/>
  <c r="D720" i="56"/>
  <c r="D719" i="56"/>
  <c r="D718" i="56"/>
  <c r="D717" i="56"/>
  <c r="D716" i="56"/>
  <c r="D715" i="56"/>
  <c r="D714" i="56"/>
  <c r="D713" i="56"/>
  <c r="D712" i="56"/>
  <c r="D711" i="56"/>
  <c r="D710" i="56"/>
  <c r="D709" i="56"/>
  <c r="D708" i="56"/>
  <c r="D707" i="56"/>
  <c r="D706" i="56"/>
  <c r="D705" i="56"/>
  <c r="D704" i="56"/>
  <c r="D703" i="56"/>
  <c r="D702" i="56"/>
  <c r="D701" i="56"/>
  <c r="D700" i="56"/>
  <c r="D699" i="56"/>
  <c r="D698" i="56"/>
  <c r="D697" i="56"/>
  <c r="D696" i="56"/>
  <c r="D695" i="56"/>
  <c r="D694" i="56"/>
  <c r="D693" i="56"/>
  <c r="D692" i="56"/>
  <c r="D691" i="56"/>
  <c r="D690" i="56"/>
  <c r="D689" i="56"/>
  <c r="D688" i="56"/>
  <c r="D687" i="56"/>
  <c r="D686" i="56"/>
  <c r="D685" i="56"/>
  <c r="D684" i="56"/>
  <c r="D683" i="56"/>
  <c r="D682" i="56"/>
  <c r="D681" i="56"/>
  <c r="D680" i="56"/>
  <c r="D679" i="56"/>
  <c r="D678" i="56"/>
  <c r="D677" i="56"/>
  <c r="D676" i="56"/>
  <c r="D675" i="56"/>
  <c r="D674" i="56"/>
  <c r="D673" i="56"/>
  <c r="D672" i="56"/>
  <c r="D671" i="56"/>
  <c r="D670" i="56"/>
  <c r="D669" i="56"/>
  <c r="D668" i="56"/>
  <c r="D667" i="56"/>
  <c r="D666" i="56"/>
  <c r="D665" i="56"/>
  <c r="D664" i="56"/>
  <c r="D663" i="56"/>
  <c r="D662" i="56"/>
  <c r="D661" i="56"/>
  <c r="D660" i="56"/>
  <c r="D659" i="56"/>
  <c r="D658" i="56"/>
  <c r="D657" i="56"/>
  <c r="D656" i="56"/>
  <c r="D655" i="56"/>
  <c r="D654" i="56"/>
  <c r="D653" i="56"/>
  <c r="D652" i="56"/>
  <c r="D651" i="56"/>
  <c r="D650" i="56"/>
  <c r="D649" i="56"/>
  <c r="D648" i="56"/>
  <c r="D647" i="56"/>
  <c r="D646" i="56"/>
  <c r="D645" i="56"/>
  <c r="D644" i="56"/>
  <c r="D643" i="56"/>
  <c r="D642" i="56"/>
  <c r="D641" i="56"/>
  <c r="D640" i="56"/>
  <c r="D639" i="56"/>
  <c r="D638" i="56"/>
  <c r="D637" i="56"/>
  <c r="D636" i="56"/>
  <c r="D635" i="56"/>
  <c r="D634" i="56"/>
  <c r="D633" i="56"/>
  <c r="D632" i="56"/>
  <c r="D631" i="56"/>
  <c r="D630" i="56"/>
  <c r="D629" i="56"/>
  <c r="D628" i="56"/>
  <c r="D627" i="56"/>
  <c r="D626" i="56"/>
  <c r="D625" i="56"/>
  <c r="D624" i="56"/>
  <c r="D623" i="56"/>
  <c r="D622" i="56"/>
  <c r="D621" i="56"/>
  <c r="D620" i="56"/>
  <c r="D619" i="56"/>
  <c r="D618" i="56"/>
  <c r="D617" i="56"/>
  <c r="D616" i="56"/>
  <c r="D615" i="56"/>
  <c r="D614" i="56"/>
  <c r="D613" i="56"/>
  <c r="D612" i="56"/>
  <c r="D611" i="56"/>
  <c r="D610" i="56"/>
  <c r="D609" i="56"/>
  <c r="D608" i="56"/>
  <c r="D607" i="56"/>
  <c r="D606" i="56"/>
  <c r="D605" i="56"/>
  <c r="D604" i="56"/>
  <c r="D603" i="56"/>
  <c r="D602" i="56"/>
  <c r="D601" i="56"/>
  <c r="D600" i="56"/>
  <c r="D599" i="56"/>
  <c r="D598" i="56"/>
  <c r="D597" i="56"/>
  <c r="D596" i="56"/>
  <c r="D595" i="56"/>
  <c r="D594" i="56"/>
  <c r="D593" i="56"/>
  <c r="D592" i="56"/>
  <c r="D591" i="56"/>
  <c r="D590" i="56"/>
  <c r="D589" i="56"/>
  <c r="D588" i="56"/>
  <c r="D587" i="56"/>
  <c r="D586" i="56"/>
  <c r="D585" i="56"/>
  <c r="D584" i="56"/>
  <c r="D583" i="56"/>
  <c r="D582" i="56"/>
  <c r="D581" i="56"/>
  <c r="D580" i="56"/>
  <c r="D579" i="56"/>
  <c r="D578" i="56"/>
  <c r="D577" i="56"/>
  <c r="D576" i="56"/>
  <c r="D575" i="56"/>
  <c r="D574" i="56"/>
  <c r="D573" i="56"/>
  <c r="D572" i="56"/>
  <c r="D571" i="56"/>
  <c r="D570" i="56"/>
  <c r="D569" i="56"/>
  <c r="D568" i="56"/>
  <c r="D567" i="56"/>
  <c r="D566" i="56"/>
  <c r="D565" i="56"/>
  <c r="D564" i="56"/>
  <c r="D563" i="56"/>
  <c r="D562" i="56"/>
  <c r="D561" i="56"/>
  <c r="D560" i="56"/>
  <c r="D559" i="56"/>
  <c r="D558" i="56"/>
  <c r="D557" i="56"/>
  <c r="D556" i="56"/>
  <c r="D555" i="56"/>
  <c r="D554" i="56"/>
  <c r="D553" i="56"/>
  <c r="D552" i="56"/>
  <c r="D551" i="56"/>
  <c r="D550" i="56"/>
  <c r="D549" i="56"/>
  <c r="D548" i="56"/>
  <c r="D547" i="56"/>
  <c r="D546" i="56"/>
  <c r="D545" i="56"/>
  <c r="D544" i="56"/>
  <c r="D543" i="56"/>
  <c r="D542" i="56"/>
  <c r="D541" i="56"/>
  <c r="D540" i="56"/>
  <c r="D539" i="56"/>
  <c r="D538" i="56"/>
  <c r="D537" i="56"/>
  <c r="D536" i="56"/>
  <c r="D535" i="56"/>
  <c r="D534" i="56"/>
  <c r="D533" i="56"/>
  <c r="D532" i="56"/>
  <c r="D531" i="56"/>
  <c r="D530" i="56"/>
  <c r="D529" i="56"/>
  <c r="D528" i="56"/>
  <c r="D527" i="56"/>
  <c r="D526" i="56"/>
  <c r="D525" i="56"/>
  <c r="D524" i="56"/>
  <c r="D523" i="56"/>
  <c r="D522" i="56"/>
  <c r="D521" i="56"/>
  <c r="D520" i="56"/>
  <c r="D519" i="56"/>
  <c r="D518" i="56"/>
  <c r="D517" i="56"/>
  <c r="D516" i="56"/>
  <c r="D515" i="56"/>
  <c r="D514" i="56"/>
  <c r="D513" i="56"/>
  <c r="D512" i="56"/>
  <c r="D511" i="56"/>
  <c r="D510" i="56"/>
  <c r="D509" i="56"/>
  <c r="D508" i="56"/>
  <c r="D507" i="56"/>
  <c r="D506" i="56"/>
  <c r="D505" i="56"/>
  <c r="D504" i="56"/>
  <c r="D503" i="56"/>
  <c r="D502" i="56"/>
  <c r="D501" i="56"/>
  <c r="D500" i="56"/>
  <c r="D499" i="56"/>
  <c r="D498" i="56"/>
  <c r="D497" i="56"/>
  <c r="D496" i="56"/>
  <c r="D495" i="56"/>
  <c r="D494" i="56"/>
  <c r="D493" i="56"/>
  <c r="D492" i="56"/>
  <c r="D491" i="56"/>
  <c r="D490" i="56"/>
  <c r="D489" i="56"/>
  <c r="D488" i="56"/>
  <c r="D487" i="56"/>
  <c r="D486" i="56"/>
  <c r="D485" i="56"/>
  <c r="D484" i="56"/>
  <c r="D483" i="56"/>
  <c r="D482" i="56"/>
  <c r="D481" i="56"/>
  <c r="D480" i="56"/>
  <c r="D479" i="56"/>
  <c r="D478" i="56"/>
  <c r="D477" i="56"/>
  <c r="D476" i="56"/>
  <c r="D475" i="56"/>
  <c r="D474" i="56"/>
  <c r="D473" i="56"/>
  <c r="D472" i="56"/>
  <c r="D471" i="56"/>
  <c r="D470" i="56"/>
  <c r="D469" i="56"/>
  <c r="D468" i="56"/>
  <c r="D467" i="56"/>
  <c r="D466" i="56"/>
  <c r="D465" i="56"/>
  <c r="D464" i="56"/>
  <c r="D463" i="56"/>
  <c r="D462" i="56"/>
  <c r="D461" i="56"/>
  <c r="D460" i="56"/>
  <c r="D459" i="56"/>
  <c r="D458" i="56"/>
  <c r="D457" i="56"/>
  <c r="D456" i="56"/>
  <c r="D455" i="56"/>
  <c r="D454" i="56"/>
  <c r="D453" i="56"/>
  <c r="D452" i="56"/>
  <c r="D451" i="56"/>
  <c r="D450" i="56"/>
  <c r="D449" i="56"/>
  <c r="D448" i="56"/>
  <c r="D447" i="56"/>
  <c r="D446" i="56"/>
  <c r="D445" i="56"/>
  <c r="D444" i="56"/>
  <c r="D443" i="56"/>
  <c r="D442" i="56"/>
  <c r="D441" i="56"/>
  <c r="D440" i="56"/>
  <c r="D439" i="56"/>
  <c r="D438" i="56"/>
  <c r="D437" i="56"/>
  <c r="D436" i="56"/>
  <c r="D435" i="56"/>
  <c r="D434" i="56"/>
  <c r="D433" i="56"/>
  <c r="D432" i="56"/>
  <c r="D431" i="56"/>
  <c r="D430" i="56"/>
  <c r="D429" i="56"/>
  <c r="D428" i="56"/>
  <c r="D427" i="56"/>
  <c r="D426" i="56"/>
  <c r="D425" i="56"/>
  <c r="D424" i="56"/>
  <c r="D423" i="56"/>
  <c r="D422" i="56"/>
  <c r="D421" i="56"/>
  <c r="D420" i="56"/>
  <c r="D419" i="56"/>
  <c r="D418" i="56"/>
  <c r="D417" i="56"/>
  <c r="D416" i="56"/>
  <c r="D415" i="56"/>
  <c r="D414" i="56"/>
  <c r="D413" i="56"/>
  <c r="D412" i="56"/>
  <c r="D411" i="56"/>
  <c r="D410" i="56"/>
  <c r="D409" i="56"/>
  <c r="D408" i="56"/>
  <c r="D407" i="56"/>
  <c r="D406" i="56"/>
  <c r="D405" i="56"/>
  <c r="D404" i="56"/>
  <c r="D403" i="56"/>
  <c r="D402" i="56"/>
  <c r="D401" i="56"/>
  <c r="D400" i="56"/>
  <c r="D399" i="56"/>
  <c r="D398" i="56"/>
  <c r="D397" i="56"/>
  <c r="D396" i="56"/>
  <c r="D395" i="56"/>
  <c r="D394" i="56"/>
  <c r="D393" i="56"/>
  <c r="D392" i="56"/>
  <c r="D391" i="56"/>
  <c r="D390" i="56"/>
  <c r="D389" i="56"/>
  <c r="D388" i="56"/>
  <c r="D387" i="56"/>
  <c r="D386" i="56"/>
  <c r="D385" i="56"/>
  <c r="D384" i="56"/>
  <c r="D383" i="56"/>
  <c r="D382" i="56"/>
  <c r="D381" i="56"/>
  <c r="D380" i="56"/>
  <c r="D379" i="56"/>
  <c r="D378" i="56"/>
  <c r="D377" i="56"/>
  <c r="D376" i="56"/>
  <c r="D375" i="56"/>
  <c r="D374" i="56"/>
  <c r="D373" i="56"/>
  <c r="D372" i="56"/>
  <c r="D371" i="56"/>
  <c r="D370" i="56"/>
  <c r="D369" i="56"/>
  <c r="D368" i="56"/>
  <c r="D367" i="56"/>
  <c r="D366" i="56"/>
  <c r="D365" i="56"/>
  <c r="D364" i="56"/>
  <c r="D363" i="56"/>
  <c r="D362" i="56"/>
  <c r="D361" i="56"/>
  <c r="D360" i="56"/>
  <c r="D359" i="56"/>
  <c r="D358" i="56"/>
  <c r="D357" i="56"/>
  <c r="D356" i="56"/>
  <c r="D355" i="56"/>
  <c r="D354" i="56"/>
  <c r="D353" i="56"/>
  <c r="D352" i="56"/>
  <c r="D351" i="56"/>
  <c r="D350" i="56"/>
  <c r="D349" i="56"/>
  <c r="D348" i="56"/>
  <c r="D347" i="56"/>
  <c r="D346" i="56"/>
  <c r="D345" i="56"/>
  <c r="D344" i="56"/>
  <c r="D343" i="56"/>
  <c r="D342" i="56"/>
  <c r="D341" i="56"/>
  <c r="D340" i="56"/>
  <c r="D339" i="56"/>
  <c r="D338" i="56"/>
  <c r="D337" i="56"/>
  <c r="D336" i="56"/>
  <c r="D335" i="56"/>
  <c r="D334" i="56"/>
  <c r="D333" i="56"/>
  <c r="D332" i="56"/>
  <c r="D331" i="56"/>
  <c r="D330" i="56"/>
  <c r="D329" i="56"/>
  <c r="D328" i="56"/>
  <c r="D327" i="56"/>
  <c r="D326" i="56"/>
  <c r="D325" i="56"/>
  <c r="D324" i="56"/>
  <c r="D323" i="56"/>
  <c r="D322" i="56"/>
  <c r="D321" i="56"/>
  <c r="D320" i="56"/>
  <c r="D319" i="56"/>
  <c r="D318" i="56"/>
  <c r="D317" i="56"/>
  <c r="D316" i="56"/>
  <c r="D315" i="56"/>
  <c r="D314" i="56"/>
  <c r="D313" i="56"/>
  <c r="D312" i="56"/>
  <c r="D311" i="56"/>
  <c r="D310" i="56"/>
  <c r="D309" i="56"/>
  <c r="D308" i="56"/>
  <c r="D307" i="56"/>
  <c r="D306" i="56"/>
  <c r="D305" i="56"/>
  <c r="D304" i="56"/>
  <c r="D303" i="56"/>
  <c r="D302" i="56"/>
  <c r="D301" i="56"/>
  <c r="D300" i="56"/>
  <c r="D299" i="56"/>
  <c r="D298" i="56"/>
  <c r="D297" i="56"/>
  <c r="D296" i="56"/>
  <c r="D295" i="56"/>
  <c r="D294" i="56"/>
  <c r="D293" i="56"/>
  <c r="D292" i="56"/>
  <c r="D291" i="56"/>
  <c r="D290" i="56"/>
  <c r="D289" i="56"/>
  <c r="D288" i="56"/>
  <c r="D287" i="56"/>
  <c r="D286" i="56"/>
  <c r="D285" i="56"/>
  <c r="D284" i="56"/>
  <c r="D283" i="56"/>
  <c r="D282" i="56"/>
  <c r="D281" i="56"/>
  <c r="D280" i="56"/>
  <c r="D279" i="56"/>
  <c r="D278" i="56"/>
  <c r="D277" i="56"/>
  <c r="D276" i="56"/>
  <c r="D275" i="56"/>
  <c r="D274" i="56"/>
  <c r="D273" i="56"/>
  <c r="D272" i="56"/>
  <c r="D271" i="56"/>
  <c r="D270" i="56"/>
  <c r="D269" i="56"/>
  <c r="D268" i="56"/>
  <c r="D267" i="56"/>
  <c r="D266" i="56"/>
  <c r="D265" i="56"/>
  <c r="D264" i="56"/>
  <c r="D263" i="56"/>
  <c r="D262" i="56"/>
  <c r="D261" i="56"/>
  <c r="D260" i="56"/>
  <c r="D259" i="56"/>
  <c r="D258" i="56"/>
  <c r="D257" i="56"/>
  <c r="D256" i="56"/>
  <c r="D255" i="56"/>
  <c r="D254" i="56"/>
  <c r="D253" i="56"/>
  <c r="D252" i="56"/>
  <c r="D251" i="56"/>
  <c r="D250" i="56"/>
  <c r="D249" i="56"/>
  <c r="D248" i="56"/>
  <c r="D247" i="56"/>
  <c r="D884" i="56"/>
  <c r="EC874" i="56" l="1"/>
  <c r="FJ874" i="56"/>
  <c r="FK874" i="56"/>
  <c r="FL874" i="56"/>
  <c r="FM874" i="56"/>
  <c r="FN874" i="56"/>
  <c r="FO874" i="56"/>
  <c r="FP874" i="56"/>
  <c r="FQ874" i="56"/>
  <c r="FR874" i="56"/>
  <c r="EC875" i="56"/>
  <c r="FJ875" i="56"/>
  <c r="FK875" i="56"/>
  <c r="FL875" i="56"/>
  <c r="FM875" i="56"/>
  <c r="FN875" i="56"/>
  <c r="FO875" i="56"/>
  <c r="FP875" i="56"/>
  <c r="FQ875" i="56"/>
  <c r="FR875" i="56"/>
  <c r="EC876" i="56"/>
  <c r="FJ876" i="56"/>
  <c r="FK876" i="56"/>
  <c r="FL876" i="56"/>
  <c r="FM876" i="56"/>
  <c r="FN876" i="56"/>
  <c r="FO876" i="56"/>
  <c r="FP876" i="56"/>
  <c r="FQ876" i="56"/>
  <c r="FR876" i="56"/>
  <c r="EC877" i="56"/>
  <c r="FJ877" i="56"/>
  <c r="FK877" i="56"/>
  <c r="FL877" i="56"/>
  <c r="FM877" i="56"/>
  <c r="FN877" i="56"/>
  <c r="FO877" i="56"/>
  <c r="FP877" i="56"/>
  <c r="FQ877" i="56"/>
  <c r="FR877" i="56"/>
  <c r="EC878" i="56"/>
  <c r="FJ878" i="56"/>
  <c r="FK878" i="56"/>
  <c r="FL878" i="56"/>
  <c r="FM878" i="56"/>
  <c r="FN878" i="56"/>
  <c r="FO878" i="56"/>
  <c r="FP878" i="56"/>
  <c r="FQ878" i="56"/>
  <c r="FR878" i="56"/>
  <c r="EC879" i="56"/>
  <c r="FJ879" i="56"/>
  <c r="FK879" i="56"/>
  <c r="FL879" i="56"/>
  <c r="FM879" i="56"/>
  <c r="FN879" i="56"/>
  <c r="FO879" i="56"/>
  <c r="FP879" i="56"/>
  <c r="FQ879" i="56"/>
  <c r="FR879" i="56"/>
  <c r="EC880" i="56"/>
  <c r="FJ880" i="56"/>
  <c r="FK880" i="56"/>
  <c r="FL880" i="56"/>
  <c r="FM880" i="56"/>
  <c r="FN880" i="56"/>
  <c r="FO880" i="56"/>
  <c r="FP880" i="56"/>
  <c r="FQ880" i="56"/>
  <c r="FR880" i="56"/>
  <c r="EC881" i="56"/>
  <c r="FJ881" i="56"/>
  <c r="FK881" i="56"/>
  <c r="FL881" i="56"/>
  <c r="FM881" i="56"/>
  <c r="FN881" i="56"/>
  <c r="FO881" i="56"/>
  <c r="FP881" i="56"/>
  <c r="FQ881" i="56"/>
  <c r="FR881" i="56"/>
  <c r="EC882" i="56"/>
  <c r="FJ882" i="56"/>
  <c r="FK882" i="56"/>
  <c r="FL882" i="56"/>
  <c r="FM882" i="56"/>
  <c r="FN882" i="56"/>
  <c r="FO882" i="56"/>
  <c r="FP882" i="56"/>
  <c r="FQ882" i="56"/>
  <c r="FR882" i="56"/>
  <c r="EC883" i="56"/>
  <c r="FJ883" i="56"/>
  <c r="FK883" i="56"/>
  <c r="FL883" i="56"/>
  <c r="FM883" i="56"/>
  <c r="FN883" i="56"/>
  <c r="FO883" i="56"/>
  <c r="FP883" i="56"/>
  <c r="FQ883" i="56"/>
  <c r="FR883" i="56"/>
  <c r="EC884" i="56"/>
  <c r="FJ884" i="56"/>
  <c r="FK884" i="56"/>
  <c r="FL884" i="56"/>
  <c r="FM884" i="56"/>
  <c r="FN884" i="56"/>
  <c r="FO884" i="56"/>
  <c r="FP884" i="56"/>
  <c r="FQ884" i="56"/>
  <c r="FR884" i="56"/>
  <c r="B3" i="10" l="1"/>
  <c r="B2" i="30"/>
  <c r="B2" i="31"/>
  <c r="B3" i="32"/>
  <c r="B3" i="33"/>
  <c r="B3" i="44"/>
  <c r="FR873" i="56"/>
  <c r="FQ873" i="56"/>
  <c r="FP873" i="56"/>
  <c r="FO873" i="56"/>
  <c r="FN873" i="56"/>
  <c r="FM873" i="56"/>
  <c r="FL873" i="56"/>
  <c r="FK873" i="56"/>
  <c r="FJ873" i="56"/>
  <c r="EC873" i="56"/>
  <c r="FR872" i="56"/>
  <c r="FQ872" i="56"/>
  <c r="FP872" i="56"/>
  <c r="FO872" i="56"/>
  <c r="FN872" i="56"/>
  <c r="FM872" i="56"/>
  <c r="FL872" i="56"/>
  <c r="FK872" i="56"/>
  <c r="FJ872" i="56"/>
  <c r="EC872" i="56"/>
  <c r="FR871" i="56"/>
  <c r="FQ871" i="56"/>
  <c r="FP871" i="56"/>
  <c r="FO871" i="56"/>
  <c r="FN871" i="56"/>
  <c r="FM871" i="56"/>
  <c r="FL871" i="56"/>
  <c r="FK871" i="56"/>
  <c r="FJ871" i="56"/>
  <c r="EC871" i="56"/>
  <c r="FR870" i="56"/>
  <c r="FQ870" i="56"/>
  <c r="FP870" i="56"/>
  <c r="FO870" i="56"/>
  <c r="FN870" i="56"/>
  <c r="FM870" i="56"/>
  <c r="FL870" i="56"/>
  <c r="FK870" i="56"/>
  <c r="FJ870" i="56"/>
  <c r="EC870" i="56"/>
  <c r="FR869" i="56"/>
  <c r="FQ869" i="56"/>
  <c r="FP869" i="56"/>
  <c r="FO869" i="56"/>
  <c r="FN869" i="56"/>
  <c r="FM869" i="56"/>
  <c r="FL869" i="56"/>
  <c r="FK869" i="56"/>
  <c r="FJ869" i="56"/>
  <c r="EC869" i="56"/>
  <c r="FR868" i="56"/>
  <c r="FQ868" i="56"/>
  <c r="FP868" i="56"/>
  <c r="FO868" i="56"/>
  <c r="FN868" i="56"/>
  <c r="FM868" i="56"/>
  <c r="FL868" i="56"/>
  <c r="FK868" i="56"/>
  <c r="FJ868" i="56"/>
  <c r="EC868" i="56"/>
  <c r="FR867" i="56"/>
  <c r="FQ867" i="56"/>
  <c r="FP867" i="56"/>
  <c r="FO867" i="56"/>
  <c r="FN867" i="56"/>
  <c r="FM867" i="56"/>
  <c r="FL867" i="56"/>
  <c r="FK867" i="56"/>
  <c r="FJ867" i="56"/>
  <c r="EC867" i="56"/>
  <c r="FR866" i="56"/>
  <c r="FQ866" i="56"/>
  <c r="FP866" i="56"/>
  <c r="FO866" i="56"/>
  <c r="FN866" i="56"/>
  <c r="FM866" i="56"/>
  <c r="FL866" i="56"/>
  <c r="FK866" i="56"/>
  <c r="FJ866" i="56"/>
  <c r="EC866" i="56"/>
  <c r="FR865" i="56"/>
  <c r="FQ865" i="56"/>
  <c r="FP865" i="56"/>
  <c r="FO865" i="56"/>
  <c r="FN865" i="56"/>
  <c r="FM865" i="56"/>
  <c r="FL865" i="56"/>
  <c r="FK865" i="56"/>
  <c r="FJ865" i="56"/>
  <c r="EC865" i="56"/>
  <c r="FR864" i="56"/>
  <c r="FQ864" i="56"/>
  <c r="FP864" i="56"/>
  <c r="FO864" i="56"/>
  <c r="FN864" i="56"/>
  <c r="FM864" i="56"/>
  <c r="FL864" i="56"/>
  <c r="FK864" i="56"/>
  <c r="FJ864" i="56"/>
  <c r="EC864" i="56"/>
  <c r="FR863" i="56"/>
  <c r="FQ863" i="56"/>
  <c r="FP863" i="56"/>
  <c r="FO863" i="56"/>
  <c r="FN863" i="56"/>
  <c r="FM863" i="56"/>
  <c r="FL863" i="56"/>
  <c r="FK863" i="56"/>
  <c r="FJ863" i="56"/>
  <c r="EC863" i="56"/>
  <c r="FR862" i="56"/>
  <c r="FQ862" i="56"/>
  <c r="FP862" i="56"/>
  <c r="FO862" i="56"/>
  <c r="FN862" i="56"/>
  <c r="FM862" i="56"/>
  <c r="FL862" i="56"/>
  <c r="FK862" i="56"/>
  <c r="FJ862" i="56"/>
  <c r="EC862" i="56"/>
  <c r="FR861" i="56"/>
  <c r="FQ861" i="56"/>
  <c r="FP861" i="56"/>
  <c r="FO861" i="56"/>
  <c r="FN861" i="56"/>
  <c r="FM861" i="56"/>
  <c r="FL861" i="56"/>
  <c r="FK861" i="56"/>
  <c r="FJ861" i="56"/>
  <c r="EC861" i="56"/>
  <c r="FR860" i="56"/>
  <c r="FQ860" i="56"/>
  <c r="FP860" i="56"/>
  <c r="FO860" i="56"/>
  <c r="FN860" i="56"/>
  <c r="FM860" i="56"/>
  <c r="FL860" i="56"/>
  <c r="FK860" i="56"/>
  <c r="FJ860" i="56"/>
  <c r="EC860" i="56"/>
  <c r="FR859" i="56"/>
  <c r="FQ859" i="56"/>
  <c r="FP859" i="56"/>
  <c r="FO859" i="56"/>
  <c r="FN859" i="56"/>
  <c r="FM859" i="56"/>
  <c r="FL859" i="56"/>
  <c r="FK859" i="56"/>
  <c r="FJ859" i="56"/>
  <c r="EC859" i="56"/>
  <c r="FR858" i="56"/>
  <c r="FQ858" i="56"/>
  <c r="FP858" i="56"/>
  <c r="FO858" i="56"/>
  <c r="FN858" i="56"/>
  <c r="FM858" i="56"/>
  <c r="FL858" i="56"/>
  <c r="FK858" i="56"/>
  <c r="FJ858" i="56"/>
  <c r="EC858" i="56"/>
  <c r="FR857" i="56"/>
  <c r="FQ857" i="56"/>
  <c r="FP857" i="56"/>
  <c r="FO857" i="56"/>
  <c r="FN857" i="56"/>
  <c r="FM857" i="56"/>
  <c r="FL857" i="56"/>
  <c r="FK857" i="56"/>
  <c r="FJ857" i="56"/>
  <c r="EC857" i="56"/>
  <c r="FR856" i="56"/>
  <c r="FQ856" i="56"/>
  <c r="FP856" i="56"/>
  <c r="FO856" i="56"/>
  <c r="FN856" i="56"/>
  <c r="FM856" i="56"/>
  <c r="FL856" i="56"/>
  <c r="FK856" i="56"/>
  <c r="FJ856" i="56"/>
  <c r="EC856" i="56"/>
  <c r="FR855" i="56"/>
  <c r="FQ855" i="56"/>
  <c r="FP855" i="56"/>
  <c r="FO855" i="56"/>
  <c r="FN855" i="56"/>
  <c r="FM855" i="56"/>
  <c r="FL855" i="56"/>
  <c r="FK855" i="56"/>
  <c r="FJ855" i="56"/>
  <c r="EC855" i="56"/>
  <c r="FR854" i="56"/>
  <c r="FQ854" i="56"/>
  <c r="FP854" i="56"/>
  <c r="FO854" i="56"/>
  <c r="FN854" i="56"/>
  <c r="FM854" i="56"/>
  <c r="FL854" i="56"/>
  <c r="FK854" i="56"/>
  <c r="FJ854" i="56"/>
  <c r="EC854" i="56"/>
  <c r="FR853" i="56"/>
  <c r="FQ853" i="56"/>
  <c r="FP853" i="56"/>
  <c r="FO853" i="56"/>
  <c r="FN853" i="56"/>
  <c r="FM853" i="56"/>
  <c r="FL853" i="56"/>
  <c r="FK853" i="56"/>
  <c r="FJ853" i="56"/>
  <c r="EC853" i="56"/>
  <c r="FR852" i="56"/>
  <c r="FQ852" i="56"/>
  <c r="FP852" i="56"/>
  <c r="FO852" i="56"/>
  <c r="FN852" i="56"/>
  <c r="FM852" i="56"/>
  <c r="FL852" i="56"/>
  <c r="FK852" i="56"/>
  <c r="FJ852" i="56"/>
  <c r="EC852" i="56"/>
  <c r="FR851" i="56"/>
  <c r="FQ851" i="56"/>
  <c r="FP851" i="56"/>
  <c r="FO851" i="56"/>
  <c r="FN851" i="56"/>
  <c r="FM851" i="56"/>
  <c r="FL851" i="56"/>
  <c r="FK851" i="56"/>
  <c r="FJ851" i="56"/>
  <c r="EC851" i="56"/>
  <c r="FR850" i="56"/>
  <c r="FQ850" i="56"/>
  <c r="FP850" i="56"/>
  <c r="FO850" i="56"/>
  <c r="FN850" i="56"/>
  <c r="FM850" i="56"/>
  <c r="FL850" i="56"/>
  <c r="FK850" i="56"/>
  <c r="FJ850" i="56"/>
  <c r="EC850" i="56"/>
  <c r="FR849" i="56"/>
  <c r="FQ849" i="56"/>
  <c r="FP849" i="56"/>
  <c r="FO849" i="56"/>
  <c r="FN849" i="56"/>
  <c r="FM849" i="56"/>
  <c r="FL849" i="56"/>
  <c r="FK849" i="56"/>
  <c r="FJ849" i="56"/>
  <c r="EC849" i="56"/>
  <c r="FR848" i="56"/>
  <c r="FQ848" i="56"/>
  <c r="FP848" i="56"/>
  <c r="FO848" i="56"/>
  <c r="FN848" i="56"/>
  <c r="FM848" i="56"/>
  <c r="FL848" i="56"/>
  <c r="FK848" i="56"/>
  <c r="FJ848" i="56"/>
  <c r="EC848" i="56"/>
  <c r="FR847" i="56"/>
  <c r="FQ847" i="56"/>
  <c r="FP847" i="56"/>
  <c r="FO847" i="56"/>
  <c r="FN847" i="56"/>
  <c r="FM847" i="56"/>
  <c r="FL847" i="56"/>
  <c r="FK847" i="56"/>
  <c r="FJ847" i="56"/>
  <c r="EC847" i="56"/>
  <c r="FR846" i="56"/>
  <c r="FQ846" i="56"/>
  <c r="FP846" i="56"/>
  <c r="FO846" i="56"/>
  <c r="FN846" i="56"/>
  <c r="FM846" i="56"/>
  <c r="FL846" i="56"/>
  <c r="FK846" i="56"/>
  <c r="FJ846" i="56"/>
  <c r="EC846" i="56"/>
  <c r="FR845" i="56"/>
  <c r="FQ845" i="56"/>
  <c r="FP845" i="56"/>
  <c r="FO845" i="56"/>
  <c r="FN845" i="56"/>
  <c r="FM845" i="56"/>
  <c r="FL845" i="56"/>
  <c r="FK845" i="56"/>
  <c r="FJ845" i="56"/>
  <c r="EC845" i="56"/>
  <c r="FR844" i="56"/>
  <c r="FQ844" i="56"/>
  <c r="FP844" i="56"/>
  <c r="FO844" i="56"/>
  <c r="FN844" i="56"/>
  <c r="FM844" i="56"/>
  <c r="FL844" i="56"/>
  <c r="FK844" i="56"/>
  <c r="FJ844" i="56"/>
  <c r="EC844" i="56"/>
  <c r="FR843" i="56"/>
  <c r="FQ843" i="56"/>
  <c r="FP843" i="56"/>
  <c r="FO843" i="56"/>
  <c r="FN843" i="56"/>
  <c r="FM843" i="56"/>
  <c r="FL843" i="56"/>
  <c r="FK843" i="56"/>
  <c r="FJ843" i="56"/>
  <c r="EC843" i="56"/>
  <c r="FR842" i="56"/>
  <c r="FQ842" i="56"/>
  <c r="FP842" i="56"/>
  <c r="FO842" i="56"/>
  <c r="FN842" i="56"/>
  <c r="FM842" i="56"/>
  <c r="FL842" i="56"/>
  <c r="FK842" i="56"/>
  <c r="FJ842" i="56"/>
  <c r="EC842" i="56"/>
  <c r="FR841" i="56"/>
  <c r="FQ841" i="56"/>
  <c r="FP841" i="56"/>
  <c r="FO841" i="56"/>
  <c r="FN841" i="56"/>
  <c r="FM841" i="56"/>
  <c r="FL841" i="56"/>
  <c r="FK841" i="56"/>
  <c r="FJ841" i="56"/>
  <c r="EC841" i="56"/>
  <c r="FR840" i="56"/>
  <c r="FQ840" i="56"/>
  <c r="FP840" i="56"/>
  <c r="FO840" i="56"/>
  <c r="FN840" i="56"/>
  <c r="FM840" i="56"/>
  <c r="FL840" i="56"/>
  <c r="FK840" i="56"/>
  <c r="FJ840" i="56"/>
  <c r="EC840" i="56"/>
  <c r="FR839" i="56"/>
  <c r="FQ839" i="56"/>
  <c r="FP839" i="56"/>
  <c r="FO839" i="56"/>
  <c r="FN839" i="56"/>
  <c r="FM839" i="56"/>
  <c r="FL839" i="56"/>
  <c r="FK839" i="56"/>
  <c r="FJ839" i="56"/>
  <c r="EC839" i="56"/>
  <c r="FR838" i="56"/>
  <c r="FQ838" i="56"/>
  <c r="FP838" i="56"/>
  <c r="FO838" i="56"/>
  <c r="FN838" i="56"/>
  <c r="FM838" i="56"/>
  <c r="FL838" i="56"/>
  <c r="FK838" i="56"/>
  <c r="FJ838" i="56"/>
  <c r="EC838" i="56"/>
  <c r="FR837" i="56"/>
  <c r="FQ837" i="56"/>
  <c r="FP837" i="56"/>
  <c r="FO837" i="56"/>
  <c r="FN837" i="56"/>
  <c r="FM837" i="56"/>
  <c r="FL837" i="56"/>
  <c r="FK837" i="56"/>
  <c r="FJ837" i="56"/>
  <c r="EC837" i="56"/>
  <c r="FR836" i="56"/>
  <c r="FQ836" i="56"/>
  <c r="FP836" i="56"/>
  <c r="FO836" i="56"/>
  <c r="FN836" i="56"/>
  <c r="FM836" i="56"/>
  <c r="FL836" i="56"/>
  <c r="FK836" i="56"/>
  <c r="FJ836" i="56"/>
  <c r="EC836" i="56"/>
  <c r="FR835" i="56"/>
  <c r="FQ835" i="56"/>
  <c r="FP835" i="56"/>
  <c r="FO835" i="56"/>
  <c r="FN835" i="56"/>
  <c r="FM835" i="56"/>
  <c r="FL835" i="56"/>
  <c r="FK835" i="56"/>
  <c r="FJ835" i="56"/>
  <c r="EC835" i="56"/>
  <c r="FR834" i="56"/>
  <c r="FQ834" i="56"/>
  <c r="FP834" i="56"/>
  <c r="FO834" i="56"/>
  <c r="FN834" i="56"/>
  <c r="FM834" i="56"/>
  <c r="FL834" i="56"/>
  <c r="FK834" i="56"/>
  <c r="FJ834" i="56"/>
  <c r="EC834" i="56"/>
  <c r="FR833" i="56"/>
  <c r="FQ833" i="56"/>
  <c r="FP833" i="56"/>
  <c r="FO833" i="56"/>
  <c r="FN833" i="56"/>
  <c r="FM833" i="56"/>
  <c r="FL833" i="56"/>
  <c r="FK833" i="56"/>
  <c r="FJ833" i="56"/>
  <c r="EC833" i="56"/>
  <c r="FR832" i="56"/>
  <c r="FQ832" i="56"/>
  <c r="FP832" i="56"/>
  <c r="FO832" i="56"/>
  <c r="FN832" i="56"/>
  <c r="FM832" i="56"/>
  <c r="FL832" i="56"/>
  <c r="FK832" i="56"/>
  <c r="FJ832" i="56"/>
  <c r="EC832" i="56"/>
  <c r="FR831" i="56"/>
  <c r="FQ831" i="56"/>
  <c r="FP831" i="56"/>
  <c r="FO831" i="56"/>
  <c r="FN831" i="56"/>
  <c r="FM831" i="56"/>
  <c r="FL831" i="56"/>
  <c r="FK831" i="56"/>
  <c r="FJ831" i="56"/>
  <c r="EC831" i="56"/>
  <c r="FR830" i="56"/>
  <c r="FQ830" i="56"/>
  <c r="FP830" i="56"/>
  <c r="FO830" i="56"/>
  <c r="FN830" i="56"/>
  <c r="FM830" i="56"/>
  <c r="FL830" i="56"/>
  <c r="FK830" i="56"/>
  <c r="FJ830" i="56"/>
  <c r="EC830" i="56"/>
  <c r="FR829" i="56"/>
  <c r="FQ829" i="56"/>
  <c r="FP829" i="56"/>
  <c r="FO829" i="56"/>
  <c r="FN829" i="56"/>
  <c r="FM829" i="56"/>
  <c r="FL829" i="56"/>
  <c r="FK829" i="56"/>
  <c r="FJ829" i="56"/>
  <c r="EC829" i="56"/>
  <c r="FR828" i="56"/>
  <c r="FQ828" i="56"/>
  <c r="FP828" i="56"/>
  <c r="FO828" i="56"/>
  <c r="FN828" i="56"/>
  <c r="FM828" i="56"/>
  <c r="FL828" i="56"/>
  <c r="FK828" i="56"/>
  <c r="FJ828" i="56"/>
  <c r="EC828" i="56"/>
  <c r="FR827" i="56"/>
  <c r="FQ827" i="56"/>
  <c r="FP827" i="56"/>
  <c r="FO827" i="56"/>
  <c r="FN827" i="56"/>
  <c r="FM827" i="56"/>
  <c r="FL827" i="56"/>
  <c r="FK827" i="56"/>
  <c r="FJ827" i="56"/>
  <c r="EC827" i="56"/>
  <c r="FR826" i="56"/>
  <c r="FQ826" i="56"/>
  <c r="FP826" i="56"/>
  <c r="FO826" i="56"/>
  <c r="FN826" i="56"/>
  <c r="FM826" i="56"/>
  <c r="FL826" i="56"/>
  <c r="FK826" i="56"/>
  <c r="FJ826" i="56"/>
  <c r="EC826" i="56"/>
  <c r="FR825" i="56"/>
  <c r="FQ825" i="56"/>
  <c r="FP825" i="56"/>
  <c r="FO825" i="56"/>
  <c r="FN825" i="56"/>
  <c r="FM825" i="56"/>
  <c r="FL825" i="56"/>
  <c r="FK825" i="56"/>
  <c r="FJ825" i="56"/>
  <c r="EC825" i="56"/>
  <c r="FR824" i="56"/>
  <c r="FQ824" i="56"/>
  <c r="FP824" i="56"/>
  <c r="FO824" i="56"/>
  <c r="FN824" i="56"/>
  <c r="FM824" i="56"/>
  <c r="FL824" i="56"/>
  <c r="FK824" i="56"/>
  <c r="FJ824" i="56"/>
  <c r="EC824" i="56"/>
  <c r="FR823" i="56"/>
  <c r="FQ823" i="56"/>
  <c r="FP823" i="56"/>
  <c r="FO823" i="56"/>
  <c r="FN823" i="56"/>
  <c r="FM823" i="56"/>
  <c r="FL823" i="56"/>
  <c r="FK823" i="56"/>
  <c r="FJ823" i="56"/>
  <c r="EC823" i="56"/>
  <c r="FR822" i="56"/>
  <c r="FQ822" i="56"/>
  <c r="FP822" i="56"/>
  <c r="FO822" i="56"/>
  <c r="FN822" i="56"/>
  <c r="FM822" i="56"/>
  <c r="FL822" i="56"/>
  <c r="FK822" i="56"/>
  <c r="FJ822" i="56"/>
  <c r="EC822" i="56"/>
  <c r="FR821" i="56"/>
  <c r="FQ821" i="56"/>
  <c r="FP821" i="56"/>
  <c r="FO821" i="56"/>
  <c r="FN821" i="56"/>
  <c r="FM821" i="56"/>
  <c r="FL821" i="56"/>
  <c r="FK821" i="56"/>
  <c r="FJ821" i="56"/>
  <c r="EC821" i="56"/>
  <c r="FR820" i="56"/>
  <c r="FQ820" i="56"/>
  <c r="FP820" i="56"/>
  <c r="FO820" i="56"/>
  <c r="FN820" i="56"/>
  <c r="FM820" i="56"/>
  <c r="FL820" i="56"/>
  <c r="FK820" i="56"/>
  <c r="FJ820" i="56"/>
  <c r="EC820" i="56"/>
  <c r="FR819" i="56"/>
  <c r="FQ819" i="56"/>
  <c r="FP819" i="56"/>
  <c r="FO819" i="56"/>
  <c r="FN819" i="56"/>
  <c r="FM819" i="56"/>
  <c r="FL819" i="56"/>
  <c r="FK819" i="56"/>
  <c r="FJ819" i="56"/>
  <c r="EC819" i="56"/>
  <c r="FR818" i="56"/>
  <c r="FQ818" i="56"/>
  <c r="FP818" i="56"/>
  <c r="FO818" i="56"/>
  <c r="FN818" i="56"/>
  <c r="FM818" i="56"/>
  <c r="FL818" i="56"/>
  <c r="FK818" i="56"/>
  <c r="FJ818" i="56"/>
  <c r="EC818" i="56"/>
  <c r="FR817" i="56"/>
  <c r="FQ817" i="56"/>
  <c r="FP817" i="56"/>
  <c r="FO817" i="56"/>
  <c r="FN817" i="56"/>
  <c r="FM817" i="56"/>
  <c r="FL817" i="56"/>
  <c r="FK817" i="56"/>
  <c r="FJ817" i="56"/>
  <c r="EC817" i="56"/>
  <c r="FR816" i="56"/>
  <c r="FQ816" i="56"/>
  <c r="FP816" i="56"/>
  <c r="FO816" i="56"/>
  <c r="FN816" i="56"/>
  <c r="FM816" i="56"/>
  <c r="FL816" i="56"/>
  <c r="FK816" i="56"/>
  <c r="FJ816" i="56"/>
  <c r="EC816" i="56"/>
  <c r="FR815" i="56"/>
  <c r="FQ815" i="56"/>
  <c r="FP815" i="56"/>
  <c r="FO815" i="56"/>
  <c r="FN815" i="56"/>
  <c r="FM815" i="56"/>
  <c r="FL815" i="56"/>
  <c r="FK815" i="56"/>
  <c r="FJ815" i="56"/>
  <c r="EC815" i="56"/>
  <c r="FR814" i="56"/>
  <c r="FQ814" i="56"/>
  <c r="FP814" i="56"/>
  <c r="FO814" i="56"/>
  <c r="FN814" i="56"/>
  <c r="FM814" i="56"/>
  <c r="FL814" i="56"/>
  <c r="FK814" i="56"/>
  <c r="FJ814" i="56"/>
  <c r="EC814" i="56"/>
  <c r="FR813" i="56"/>
  <c r="FQ813" i="56"/>
  <c r="FP813" i="56"/>
  <c r="FO813" i="56"/>
  <c r="FN813" i="56"/>
  <c r="FM813" i="56"/>
  <c r="FL813" i="56"/>
  <c r="FK813" i="56"/>
  <c r="FJ813" i="56"/>
  <c r="EC813" i="56"/>
  <c r="FR812" i="56"/>
  <c r="FQ812" i="56"/>
  <c r="FP812" i="56"/>
  <c r="FO812" i="56"/>
  <c r="FN812" i="56"/>
  <c r="FM812" i="56"/>
  <c r="FL812" i="56"/>
  <c r="FK812" i="56"/>
  <c r="FJ812" i="56"/>
  <c r="EC812" i="56"/>
  <c r="FR811" i="56"/>
  <c r="FQ811" i="56"/>
  <c r="FP811" i="56"/>
  <c r="FO811" i="56"/>
  <c r="FN811" i="56"/>
  <c r="FM811" i="56"/>
  <c r="FL811" i="56"/>
  <c r="FK811" i="56"/>
  <c r="FJ811" i="56"/>
  <c r="EC811" i="56"/>
  <c r="FR810" i="56"/>
  <c r="FQ810" i="56"/>
  <c r="FP810" i="56"/>
  <c r="FO810" i="56"/>
  <c r="FN810" i="56"/>
  <c r="FM810" i="56"/>
  <c r="FL810" i="56"/>
  <c r="FK810" i="56"/>
  <c r="FJ810" i="56"/>
  <c r="EC810" i="56"/>
  <c r="FR809" i="56"/>
  <c r="FQ809" i="56"/>
  <c r="FP809" i="56"/>
  <c r="FO809" i="56"/>
  <c r="FN809" i="56"/>
  <c r="FM809" i="56"/>
  <c r="FL809" i="56"/>
  <c r="FK809" i="56"/>
  <c r="FJ809" i="56"/>
  <c r="EC809" i="56"/>
  <c r="FR808" i="56"/>
  <c r="FQ808" i="56"/>
  <c r="FP808" i="56"/>
  <c r="FO808" i="56"/>
  <c r="FN808" i="56"/>
  <c r="FM808" i="56"/>
  <c r="FL808" i="56"/>
  <c r="FK808" i="56"/>
  <c r="FJ808" i="56"/>
  <c r="EC808" i="56"/>
  <c r="FR807" i="56"/>
  <c r="FQ807" i="56"/>
  <c r="FP807" i="56"/>
  <c r="FO807" i="56"/>
  <c r="FN807" i="56"/>
  <c r="FM807" i="56"/>
  <c r="FL807" i="56"/>
  <c r="FK807" i="56"/>
  <c r="FJ807" i="56"/>
  <c r="EC807" i="56"/>
  <c r="FR806" i="56"/>
  <c r="FQ806" i="56"/>
  <c r="FP806" i="56"/>
  <c r="FO806" i="56"/>
  <c r="FN806" i="56"/>
  <c r="FM806" i="56"/>
  <c r="FL806" i="56"/>
  <c r="FK806" i="56"/>
  <c r="FJ806" i="56"/>
  <c r="EC806" i="56"/>
  <c r="FR805" i="56"/>
  <c r="FQ805" i="56"/>
  <c r="FP805" i="56"/>
  <c r="FO805" i="56"/>
  <c r="FN805" i="56"/>
  <c r="FM805" i="56"/>
  <c r="FL805" i="56"/>
  <c r="FK805" i="56"/>
  <c r="FJ805" i="56"/>
  <c r="EC805" i="56"/>
  <c r="FR804" i="56"/>
  <c r="FQ804" i="56"/>
  <c r="FP804" i="56"/>
  <c r="FO804" i="56"/>
  <c r="FN804" i="56"/>
  <c r="FM804" i="56"/>
  <c r="FL804" i="56"/>
  <c r="FK804" i="56"/>
  <c r="FJ804" i="56"/>
  <c r="EC804" i="56"/>
  <c r="FR803" i="56"/>
  <c r="FQ803" i="56"/>
  <c r="FP803" i="56"/>
  <c r="FO803" i="56"/>
  <c r="FN803" i="56"/>
  <c r="FM803" i="56"/>
  <c r="FL803" i="56"/>
  <c r="FK803" i="56"/>
  <c r="FJ803" i="56"/>
  <c r="EC803" i="56"/>
  <c r="FR802" i="56"/>
  <c r="FQ802" i="56"/>
  <c r="FP802" i="56"/>
  <c r="FO802" i="56"/>
  <c r="FN802" i="56"/>
  <c r="FM802" i="56"/>
  <c r="FL802" i="56"/>
  <c r="FK802" i="56"/>
  <c r="FJ802" i="56"/>
  <c r="EC802" i="56"/>
  <c r="FR801" i="56"/>
  <c r="FQ801" i="56"/>
  <c r="FP801" i="56"/>
  <c r="FO801" i="56"/>
  <c r="FN801" i="56"/>
  <c r="FM801" i="56"/>
  <c r="FL801" i="56"/>
  <c r="FK801" i="56"/>
  <c r="FJ801" i="56"/>
  <c r="EC801" i="56"/>
  <c r="FR800" i="56"/>
  <c r="FQ800" i="56"/>
  <c r="FP800" i="56"/>
  <c r="FO800" i="56"/>
  <c r="FN800" i="56"/>
  <c r="FM800" i="56"/>
  <c r="FL800" i="56"/>
  <c r="FK800" i="56"/>
  <c r="FJ800" i="56"/>
  <c r="EC800" i="56"/>
  <c r="FR799" i="56"/>
  <c r="FQ799" i="56"/>
  <c r="FP799" i="56"/>
  <c r="FO799" i="56"/>
  <c r="FN799" i="56"/>
  <c r="FM799" i="56"/>
  <c r="FL799" i="56"/>
  <c r="FK799" i="56"/>
  <c r="FJ799" i="56"/>
  <c r="EC799" i="56"/>
  <c r="FR798" i="56"/>
  <c r="FQ798" i="56"/>
  <c r="FP798" i="56"/>
  <c r="FO798" i="56"/>
  <c r="FN798" i="56"/>
  <c r="FM798" i="56"/>
  <c r="FL798" i="56"/>
  <c r="FK798" i="56"/>
  <c r="FJ798" i="56"/>
  <c r="EC798" i="56"/>
  <c r="FR797" i="56"/>
  <c r="FQ797" i="56"/>
  <c r="FP797" i="56"/>
  <c r="FO797" i="56"/>
  <c r="FN797" i="56"/>
  <c r="FM797" i="56"/>
  <c r="FL797" i="56"/>
  <c r="FK797" i="56"/>
  <c r="FJ797" i="56"/>
  <c r="EC797" i="56"/>
  <c r="FR796" i="56"/>
  <c r="FQ796" i="56"/>
  <c r="FP796" i="56"/>
  <c r="FO796" i="56"/>
  <c r="FN796" i="56"/>
  <c r="FM796" i="56"/>
  <c r="FL796" i="56"/>
  <c r="FK796" i="56"/>
  <c r="FJ796" i="56"/>
  <c r="EC796" i="56"/>
  <c r="FR795" i="56"/>
  <c r="FQ795" i="56"/>
  <c r="FP795" i="56"/>
  <c r="FO795" i="56"/>
  <c r="FN795" i="56"/>
  <c r="FM795" i="56"/>
  <c r="FL795" i="56"/>
  <c r="FK795" i="56"/>
  <c r="FJ795" i="56"/>
  <c r="EC795" i="56"/>
  <c r="FR794" i="56"/>
  <c r="FQ794" i="56"/>
  <c r="FP794" i="56"/>
  <c r="FO794" i="56"/>
  <c r="FN794" i="56"/>
  <c r="FM794" i="56"/>
  <c r="FL794" i="56"/>
  <c r="FK794" i="56"/>
  <c r="FJ794" i="56"/>
  <c r="EC794" i="56"/>
  <c r="FR793" i="56"/>
  <c r="FQ793" i="56"/>
  <c r="FP793" i="56"/>
  <c r="FO793" i="56"/>
  <c r="FN793" i="56"/>
  <c r="FM793" i="56"/>
  <c r="FL793" i="56"/>
  <c r="FK793" i="56"/>
  <c r="FJ793" i="56"/>
  <c r="EC793" i="56"/>
  <c r="FR792" i="56"/>
  <c r="FQ792" i="56"/>
  <c r="FP792" i="56"/>
  <c r="FO792" i="56"/>
  <c r="FN792" i="56"/>
  <c r="FM792" i="56"/>
  <c r="FL792" i="56"/>
  <c r="FK792" i="56"/>
  <c r="FJ792" i="56"/>
  <c r="EC792" i="56"/>
  <c r="FR791" i="56"/>
  <c r="FQ791" i="56"/>
  <c r="FP791" i="56"/>
  <c r="FO791" i="56"/>
  <c r="FN791" i="56"/>
  <c r="FM791" i="56"/>
  <c r="FL791" i="56"/>
  <c r="FK791" i="56"/>
  <c r="FJ791" i="56"/>
  <c r="EC791" i="56"/>
  <c r="FR790" i="56"/>
  <c r="FQ790" i="56"/>
  <c r="FP790" i="56"/>
  <c r="FO790" i="56"/>
  <c r="FN790" i="56"/>
  <c r="FM790" i="56"/>
  <c r="FL790" i="56"/>
  <c r="FK790" i="56"/>
  <c r="FJ790" i="56"/>
  <c r="EC790" i="56"/>
  <c r="FR789" i="56"/>
  <c r="FQ789" i="56"/>
  <c r="FP789" i="56"/>
  <c r="FO789" i="56"/>
  <c r="FN789" i="56"/>
  <c r="FM789" i="56"/>
  <c r="FL789" i="56"/>
  <c r="FK789" i="56"/>
  <c r="FJ789" i="56"/>
  <c r="EC789" i="56"/>
  <c r="FR788" i="56"/>
  <c r="FQ788" i="56"/>
  <c r="FP788" i="56"/>
  <c r="FO788" i="56"/>
  <c r="FN788" i="56"/>
  <c r="FM788" i="56"/>
  <c r="FL788" i="56"/>
  <c r="FK788" i="56"/>
  <c r="FJ788" i="56"/>
  <c r="EC788" i="56"/>
  <c r="FR787" i="56"/>
  <c r="FQ787" i="56"/>
  <c r="FP787" i="56"/>
  <c r="FO787" i="56"/>
  <c r="FN787" i="56"/>
  <c r="FM787" i="56"/>
  <c r="FL787" i="56"/>
  <c r="FK787" i="56"/>
  <c r="FJ787" i="56"/>
  <c r="EC787" i="56"/>
  <c r="FR786" i="56"/>
  <c r="FQ786" i="56"/>
  <c r="FP786" i="56"/>
  <c r="FO786" i="56"/>
  <c r="FN786" i="56"/>
  <c r="FM786" i="56"/>
  <c r="FL786" i="56"/>
  <c r="FK786" i="56"/>
  <c r="FJ786" i="56"/>
  <c r="EC786" i="56"/>
  <c r="FR785" i="56"/>
  <c r="FQ785" i="56"/>
  <c r="FP785" i="56"/>
  <c r="FO785" i="56"/>
  <c r="FN785" i="56"/>
  <c r="FM785" i="56"/>
  <c r="FL785" i="56"/>
  <c r="FK785" i="56"/>
  <c r="FJ785" i="56"/>
  <c r="EC785" i="56"/>
  <c r="FR784" i="56"/>
  <c r="FQ784" i="56"/>
  <c r="FP784" i="56"/>
  <c r="FO784" i="56"/>
  <c r="FN784" i="56"/>
  <c r="FM784" i="56"/>
  <c r="FL784" i="56"/>
  <c r="FK784" i="56"/>
  <c r="FJ784" i="56"/>
  <c r="EC784" i="56"/>
  <c r="FR783" i="56"/>
  <c r="FQ783" i="56"/>
  <c r="FP783" i="56"/>
  <c r="FO783" i="56"/>
  <c r="FN783" i="56"/>
  <c r="FM783" i="56"/>
  <c r="FL783" i="56"/>
  <c r="FK783" i="56"/>
  <c r="FJ783" i="56"/>
  <c r="EC783" i="56"/>
  <c r="FR782" i="56"/>
  <c r="FQ782" i="56"/>
  <c r="FP782" i="56"/>
  <c r="FO782" i="56"/>
  <c r="FN782" i="56"/>
  <c r="FM782" i="56"/>
  <c r="FL782" i="56"/>
  <c r="FK782" i="56"/>
  <c r="FJ782" i="56"/>
  <c r="EC782" i="56"/>
  <c r="FR781" i="56"/>
  <c r="FQ781" i="56"/>
  <c r="FP781" i="56"/>
  <c r="FO781" i="56"/>
  <c r="FN781" i="56"/>
  <c r="FM781" i="56"/>
  <c r="FL781" i="56"/>
  <c r="FK781" i="56"/>
  <c r="FJ781" i="56"/>
  <c r="EC781" i="56"/>
  <c r="FR780" i="56"/>
  <c r="FQ780" i="56"/>
  <c r="FP780" i="56"/>
  <c r="FO780" i="56"/>
  <c r="FN780" i="56"/>
  <c r="FM780" i="56"/>
  <c r="FL780" i="56"/>
  <c r="FK780" i="56"/>
  <c r="FJ780" i="56"/>
  <c r="EC780" i="56"/>
  <c r="FR779" i="56"/>
  <c r="FQ779" i="56"/>
  <c r="FP779" i="56"/>
  <c r="FO779" i="56"/>
  <c r="FN779" i="56"/>
  <c r="FM779" i="56"/>
  <c r="FL779" i="56"/>
  <c r="FK779" i="56"/>
  <c r="FJ779" i="56"/>
  <c r="EC779" i="56"/>
  <c r="FR778" i="56"/>
  <c r="FQ778" i="56"/>
  <c r="FP778" i="56"/>
  <c r="FO778" i="56"/>
  <c r="FN778" i="56"/>
  <c r="FM778" i="56"/>
  <c r="FL778" i="56"/>
  <c r="FK778" i="56"/>
  <c r="FJ778" i="56"/>
  <c r="EC778" i="56"/>
  <c r="FR777" i="56"/>
  <c r="FQ777" i="56"/>
  <c r="FP777" i="56"/>
  <c r="FO777" i="56"/>
  <c r="FN777" i="56"/>
  <c r="FM777" i="56"/>
  <c r="FL777" i="56"/>
  <c r="FK777" i="56"/>
  <c r="FJ777" i="56"/>
  <c r="EC777" i="56"/>
  <c r="FR776" i="56"/>
  <c r="FQ776" i="56"/>
  <c r="FP776" i="56"/>
  <c r="FO776" i="56"/>
  <c r="FN776" i="56"/>
  <c r="FM776" i="56"/>
  <c r="FL776" i="56"/>
  <c r="FK776" i="56"/>
  <c r="FJ776" i="56"/>
  <c r="EC776" i="56"/>
  <c r="FR775" i="56"/>
  <c r="FQ775" i="56"/>
  <c r="FP775" i="56"/>
  <c r="FO775" i="56"/>
  <c r="FN775" i="56"/>
  <c r="FM775" i="56"/>
  <c r="FL775" i="56"/>
  <c r="FK775" i="56"/>
  <c r="FJ775" i="56"/>
  <c r="EC775" i="56"/>
  <c r="FR774" i="56"/>
  <c r="FQ774" i="56"/>
  <c r="FP774" i="56"/>
  <c r="FO774" i="56"/>
  <c r="FN774" i="56"/>
  <c r="FM774" i="56"/>
  <c r="FL774" i="56"/>
  <c r="FK774" i="56"/>
  <c r="FJ774" i="56"/>
  <c r="EC774" i="56"/>
  <c r="FR773" i="56"/>
  <c r="FQ773" i="56"/>
  <c r="FP773" i="56"/>
  <c r="FO773" i="56"/>
  <c r="FN773" i="56"/>
  <c r="FM773" i="56"/>
  <c r="FL773" i="56"/>
  <c r="FK773" i="56"/>
  <c r="FJ773" i="56"/>
  <c r="EC773" i="56"/>
  <c r="FR772" i="56"/>
  <c r="FQ772" i="56"/>
  <c r="FP772" i="56"/>
  <c r="FO772" i="56"/>
  <c r="FN772" i="56"/>
  <c r="FM772" i="56"/>
  <c r="FL772" i="56"/>
  <c r="FK772" i="56"/>
  <c r="FJ772" i="56"/>
  <c r="EC772" i="56"/>
  <c r="FR771" i="56"/>
  <c r="FQ771" i="56"/>
  <c r="FP771" i="56"/>
  <c r="FO771" i="56"/>
  <c r="FN771" i="56"/>
  <c r="FM771" i="56"/>
  <c r="FL771" i="56"/>
  <c r="FK771" i="56"/>
  <c r="FJ771" i="56"/>
  <c r="EC771" i="56"/>
  <c r="FR770" i="56"/>
  <c r="FQ770" i="56"/>
  <c r="FP770" i="56"/>
  <c r="FO770" i="56"/>
  <c r="FN770" i="56"/>
  <c r="FM770" i="56"/>
  <c r="FL770" i="56"/>
  <c r="FK770" i="56"/>
  <c r="FJ770" i="56"/>
  <c r="EC770" i="56"/>
  <c r="FR769" i="56"/>
  <c r="FQ769" i="56"/>
  <c r="FP769" i="56"/>
  <c r="FO769" i="56"/>
  <c r="FN769" i="56"/>
  <c r="FM769" i="56"/>
  <c r="FL769" i="56"/>
  <c r="FK769" i="56"/>
  <c r="FJ769" i="56"/>
  <c r="EC769" i="56"/>
  <c r="FR768" i="56"/>
  <c r="FQ768" i="56"/>
  <c r="FP768" i="56"/>
  <c r="FO768" i="56"/>
  <c r="FN768" i="56"/>
  <c r="FM768" i="56"/>
  <c r="FL768" i="56"/>
  <c r="FK768" i="56"/>
  <c r="FJ768" i="56"/>
  <c r="EC768" i="56"/>
  <c r="FR767" i="56"/>
  <c r="FQ767" i="56"/>
  <c r="FP767" i="56"/>
  <c r="FO767" i="56"/>
  <c r="FN767" i="56"/>
  <c r="FM767" i="56"/>
  <c r="FL767" i="56"/>
  <c r="FK767" i="56"/>
  <c r="FJ767" i="56"/>
  <c r="EC767" i="56"/>
  <c r="FR766" i="56"/>
  <c r="FQ766" i="56"/>
  <c r="FP766" i="56"/>
  <c r="FO766" i="56"/>
  <c r="FN766" i="56"/>
  <c r="FM766" i="56"/>
  <c r="FL766" i="56"/>
  <c r="FK766" i="56"/>
  <c r="FJ766" i="56"/>
  <c r="EC766" i="56"/>
  <c r="FR765" i="56"/>
  <c r="FQ765" i="56"/>
  <c r="FP765" i="56"/>
  <c r="FO765" i="56"/>
  <c r="FN765" i="56"/>
  <c r="FM765" i="56"/>
  <c r="FL765" i="56"/>
  <c r="FK765" i="56"/>
  <c r="FJ765" i="56"/>
  <c r="EC765" i="56"/>
  <c r="FR764" i="56"/>
  <c r="FQ764" i="56"/>
  <c r="FP764" i="56"/>
  <c r="FO764" i="56"/>
  <c r="FN764" i="56"/>
  <c r="FM764" i="56"/>
  <c r="FL764" i="56"/>
  <c r="FK764" i="56"/>
  <c r="FJ764" i="56"/>
  <c r="EC764" i="56"/>
  <c r="FR763" i="56"/>
  <c r="FQ763" i="56"/>
  <c r="FP763" i="56"/>
  <c r="FO763" i="56"/>
  <c r="FN763" i="56"/>
  <c r="FM763" i="56"/>
  <c r="FL763" i="56"/>
  <c r="FK763" i="56"/>
  <c r="FJ763" i="56"/>
  <c r="EC763" i="56"/>
  <c r="FR762" i="56"/>
  <c r="FQ762" i="56"/>
  <c r="FP762" i="56"/>
  <c r="FO762" i="56"/>
  <c r="FN762" i="56"/>
  <c r="FM762" i="56"/>
  <c r="FL762" i="56"/>
  <c r="FK762" i="56"/>
  <c r="FJ762" i="56"/>
  <c r="EC762" i="56"/>
  <c r="FR761" i="56"/>
  <c r="FQ761" i="56"/>
  <c r="FP761" i="56"/>
  <c r="FO761" i="56"/>
  <c r="FN761" i="56"/>
  <c r="FM761" i="56"/>
  <c r="FL761" i="56"/>
  <c r="FK761" i="56"/>
  <c r="FJ761" i="56"/>
  <c r="EC761" i="56"/>
  <c r="FR760" i="56"/>
  <c r="FQ760" i="56"/>
  <c r="FP760" i="56"/>
  <c r="FO760" i="56"/>
  <c r="FN760" i="56"/>
  <c r="FM760" i="56"/>
  <c r="FL760" i="56"/>
  <c r="FK760" i="56"/>
  <c r="FJ760" i="56"/>
  <c r="EC760" i="56"/>
  <c r="FR759" i="56"/>
  <c r="FQ759" i="56"/>
  <c r="FP759" i="56"/>
  <c r="FO759" i="56"/>
  <c r="FN759" i="56"/>
  <c r="FM759" i="56"/>
  <c r="FL759" i="56"/>
  <c r="FK759" i="56"/>
  <c r="FJ759" i="56"/>
  <c r="EC759" i="56"/>
  <c r="FR758" i="56"/>
  <c r="FQ758" i="56"/>
  <c r="FP758" i="56"/>
  <c r="FO758" i="56"/>
  <c r="FN758" i="56"/>
  <c r="FM758" i="56"/>
  <c r="FL758" i="56"/>
  <c r="FK758" i="56"/>
  <c r="FJ758" i="56"/>
  <c r="EC758" i="56"/>
  <c r="FR757" i="56"/>
  <c r="FQ757" i="56"/>
  <c r="FP757" i="56"/>
  <c r="FO757" i="56"/>
  <c r="FN757" i="56"/>
  <c r="FM757" i="56"/>
  <c r="FL757" i="56"/>
  <c r="FK757" i="56"/>
  <c r="FJ757" i="56"/>
  <c r="EC757" i="56"/>
  <c r="FR756" i="56"/>
  <c r="FQ756" i="56"/>
  <c r="FP756" i="56"/>
  <c r="FO756" i="56"/>
  <c r="FN756" i="56"/>
  <c r="FM756" i="56"/>
  <c r="FL756" i="56"/>
  <c r="FK756" i="56"/>
  <c r="FJ756" i="56"/>
  <c r="EC756" i="56"/>
  <c r="FR755" i="56"/>
  <c r="FQ755" i="56"/>
  <c r="FP755" i="56"/>
  <c r="FO755" i="56"/>
  <c r="FN755" i="56"/>
  <c r="FM755" i="56"/>
  <c r="FL755" i="56"/>
  <c r="FK755" i="56"/>
  <c r="FJ755" i="56"/>
  <c r="EC755" i="56"/>
  <c r="FR754" i="56"/>
  <c r="FQ754" i="56"/>
  <c r="FP754" i="56"/>
  <c r="FO754" i="56"/>
  <c r="FN754" i="56"/>
  <c r="FM754" i="56"/>
  <c r="FL754" i="56"/>
  <c r="FK754" i="56"/>
  <c r="FJ754" i="56"/>
  <c r="EC754" i="56"/>
  <c r="FR753" i="56"/>
  <c r="FQ753" i="56"/>
  <c r="FP753" i="56"/>
  <c r="FO753" i="56"/>
  <c r="FN753" i="56"/>
  <c r="FM753" i="56"/>
  <c r="FL753" i="56"/>
  <c r="FK753" i="56"/>
  <c r="FJ753" i="56"/>
  <c r="EC753" i="56"/>
  <c r="FR752" i="56"/>
  <c r="FQ752" i="56"/>
  <c r="FP752" i="56"/>
  <c r="FO752" i="56"/>
  <c r="FN752" i="56"/>
  <c r="FM752" i="56"/>
  <c r="FL752" i="56"/>
  <c r="FK752" i="56"/>
  <c r="FJ752" i="56"/>
  <c r="EC752" i="56"/>
  <c r="B752" i="56"/>
  <c r="B763" i="56" s="1"/>
  <c r="FR751" i="56"/>
  <c r="FQ751" i="56"/>
  <c r="FP751" i="56"/>
  <c r="FO751" i="56"/>
  <c r="FN751" i="56"/>
  <c r="FM751" i="56"/>
  <c r="FL751" i="56"/>
  <c r="FK751" i="56"/>
  <c r="FJ751" i="56"/>
  <c r="EC751" i="56"/>
  <c r="B751" i="56"/>
  <c r="FR750" i="56"/>
  <c r="FQ750" i="56"/>
  <c r="FP750" i="56"/>
  <c r="FO750" i="56"/>
  <c r="FN750" i="56"/>
  <c r="FM750" i="56"/>
  <c r="FL750" i="56"/>
  <c r="FK750" i="56"/>
  <c r="FJ750" i="56"/>
  <c r="EC750" i="56"/>
  <c r="B750" i="56"/>
  <c r="B761" i="56" s="1"/>
  <c r="FR749" i="56"/>
  <c r="FQ749" i="56"/>
  <c r="FP749" i="56"/>
  <c r="FO749" i="56"/>
  <c r="FN749" i="56"/>
  <c r="FM749" i="56"/>
  <c r="FL749" i="56"/>
  <c r="FK749" i="56"/>
  <c r="FJ749" i="56"/>
  <c r="EC749" i="56"/>
  <c r="B749" i="56"/>
  <c r="FR748" i="56"/>
  <c r="FQ748" i="56"/>
  <c r="FP748" i="56"/>
  <c r="FO748" i="56"/>
  <c r="FN748" i="56"/>
  <c r="FM748" i="56"/>
  <c r="FL748" i="56"/>
  <c r="FK748" i="56"/>
  <c r="FJ748" i="56"/>
  <c r="EC748" i="56"/>
  <c r="B748" i="56"/>
  <c r="A748" i="56" s="1"/>
  <c r="FR747" i="56"/>
  <c r="FQ747" i="56"/>
  <c r="FP747" i="56"/>
  <c r="FO747" i="56"/>
  <c r="FN747" i="56"/>
  <c r="FM747" i="56"/>
  <c r="FL747" i="56"/>
  <c r="FK747" i="56"/>
  <c r="FJ747" i="56"/>
  <c r="EC747" i="56"/>
  <c r="B747" i="56"/>
  <c r="FR746" i="56"/>
  <c r="FQ746" i="56"/>
  <c r="FP746" i="56"/>
  <c r="FO746" i="56"/>
  <c r="FN746" i="56"/>
  <c r="FM746" i="56"/>
  <c r="FL746" i="56"/>
  <c r="FK746" i="56"/>
  <c r="FJ746" i="56"/>
  <c r="EC746" i="56"/>
  <c r="B746" i="56"/>
  <c r="B757" i="56" s="1"/>
  <c r="FR745" i="56"/>
  <c r="FQ745" i="56"/>
  <c r="FP745" i="56"/>
  <c r="FO745" i="56"/>
  <c r="FN745" i="56"/>
  <c r="FM745" i="56"/>
  <c r="FL745" i="56"/>
  <c r="FK745" i="56"/>
  <c r="FJ745" i="56"/>
  <c r="EC745" i="56"/>
  <c r="B745" i="56"/>
  <c r="FR744" i="56"/>
  <c r="FQ744" i="56"/>
  <c r="FP744" i="56"/>
  <c r="FO744" i="56"/>
  <c r="FN744" i="56"/>
  <c r="FM744" i="56"/>
  <c r="FL744" i="56"/>
  <c r="FK744" i="56"/>
  <c r="FJ744" i="56"/>
  <c r="EC744" i="56"/>
  <c r="B744" i="56"/>
  <c r="FR743" i="56"/>
  <c r="FQ743" i="56"/>
  <c r="FP743" i="56"/>
  <c r="FO743" i="56"/>
  <c r="FN743" i="56"/>
  <c r="FM743" i="56"/>
  <c r="FL743" i="56"/>
  <c r="FK743" i="56"/>
  <c r="FJ743" i="56"/>
  <c r="EC743" i="56"/>
  <c r="B743" i="56"/>
  <c r="B754" i="56" s="1"/>
  <c r="FR742" i="56"/>
  <c r="FQ742" i="56"/>
  <c r="FP742" i="56"/>
  <c r="FO742" i="56"/>
  <c r="FN742" i="56"/>
  <c r="FM742" i="56"/>
  <c r="FL742" i="56"/>
  <c r="FK742" i="56"/>
  <c r="FJ742" i="56"/>
  <c r="EC742" i="56"/>
  <c r="B742" i="56"/>
  <c r="B753" i="56" s="1"/>
  <c r="FR741" i="56"/>
  <c r="FQ741" i="56"/>
  <c r="FP741" i="56"/>
  <c r="FO741" i="56"/>
  <c r="FN741" i="56"/>
  <c r="FM741" i="56"/>
  <c r="FL741" i="56"/>
  <c r="FK741" i="56"/>
  <c r="FJ741" i="56"/>
  <c r="EC741" i="56"/>
  <c r="ED741" i="56" s="1"/>
  <c r="EE741" i="56" s="1"/>
  <c r="FR740" i="56"/>
  <c r="FQ740" i="56"/>
  <c r="FP740" i="56"/>
  <c r="FO740" i="56"/>
  <c r="FN740" i="56"/>
  <c r="FM740" i="56"/>
  <c r="FL740" i="56"/>
  <c r="FK740" i="56"/>
  <c r="FJ740" i="56"/>
  <c r="EC740" i="56"/>
  <c r="ED740" i="56" s="1"/>
  <c r="EE740" i="56" s="1"/>
  <c r="FR739" i="56"/>
  <c r="FQ739" i="56"/>
  <c r="FP739" i="56"/>
  <c r="FO739" i="56"/>
  <c r="FN739" i="56"/>
  <c r="FM739" i="56"/>
  <c r="FL739" i="56"/>
  <c r="FK739" i="56"/>
  <c r="FJ739" i="56"/>
  <c r="EC739" i="56"/>
  <c r="ED739" i="56" s="1"/>
  <c r="EE739" i="56" s="1"/>
  <c r="EF739" i="56" s="1"/>
  <c r="FR738" i="56"/>
  <c r="FQ738" i="56"/>
  <c r="FP738" i="56"/>
  <c r="FO738" i="56"/>
  <c r="FN738" i="56"/>
  <c r="FM738" i="56"/>
  <c r="FL738" i="56"/>
  <c r="FK738" i="56"/>
  <c r="FJ738" i="56"/>
  <c r="EC738" i="56"/>
  <c r="ED738" i="56" s="1"/>
  <c r="EE738" i="56" s="1"/>
  <c r="FR737" i="56"/>
  <c r="FQ737" i="56"/>
  <c r="FP737" i="56"/>
  <c r="FO737" i="56"/>
  <c r="FN737" i="56"/>
  <c r="FM737" i="56"/>
  <c r="FL737" i="56"/>
  <c r="FK737" i="56"/>
  <c r="FJ737" i="56"/>
  <c r="EC737" i="56"/>
  <c r="ED737" i="56" s="1"/>
  <c r="EE737" i="56" s="1"/>
  <c r="FR736" i="56"/>
  <c r="FQ736" i="56"/>
  <c r="FP736" i="56"/>
  <c r="FO736" i="56"/>
  <c r="FN736" i="56"/>
  <c r="FM736" i="56"/>
  <c r="FL736" i="56"/>
  <c r="FK736" i="56"/>
  <c r="FJ736" i="56"/>
  <c r="EC736" i="56"/>
  <c r="ED736" i="56" s="1"/>
  <c r="EE736" i="56" s="1"/>
  <c r="FR735" i="56"/>
  <c r="FQ735" i="56"/>
  <c r="FP735" i="56"/>
  <c r="FO735" i="56"/>
  <c r="FN735" i="56"/>
  <c r="FM735" i="56"/>
  <c r="FL735" i="56"/>
  <c r="FK735" i="56"/>
  <c r="FJ735" i="56"/>
  <c r="EC735" i="56"/>
  <c r="ED735" i="56" s="1"/>
  <c r="EE735" i="56" s="1"/>
  <c r="EF735" i="56" s="1"/>
  <c r="FR734" i="56"/>
  <c r="FQ734" i="56"/>
  <c r="FP734" i="56"/>
  <c r="FO734" i="56"/>
  <c r="FN734" i="56"/>
  <c r="FM734" i="56"/>
  <c r="FL734" i="56"/>
  <c r="FK734" i="56"/>
  <c r="FJ734" i="56"/>
  <c r="EC734" i="56"/>
  <c r="ED734" i="56" s="1"/>
  <c r="EE734" i="56" s="1"/>
  <c r="FR733" i="56"/>
  <c r="FQ733" i="56"/>
  <c r="FP733" i="56"/>
  <c r="FO733" i="56"/>
  <c r="FN733" i="56"/>
  <c r="FM733" i="56"/>
  <c r="FL733" i="56"/>
  <c r="FK733" i="56"/>
  <c r="FJ733" i="56"/>
  <c r="EC733" i="56"/>
  <c r="ED733" i="56" s="1"/>
  <c r="EE733" i="56" s="1"/>
  <c r="FR732" i="56"/>
  <c r="FQ732" i="56"/>
  <c r="FP732" i="56"/>
  <c r="FO732" i="56"/>
  <c r="FN732" i="56"/>
  <c r="FM732" i="56"/>
  <c r="FL732" i="56"/>
  <c r="FK732" i="56"/>
  <c r="FJ732" i="56"/>
  <c r="EC732" i="56"/>
  <c r="ED732" i="56" s="1"/>
  <c r="EE732" i="56" s="1"/>
  <c r="FR731" i="56"/>
  <c r="FQ731" i="56"/>
  <c r="FP731" i="56"/>
  <c r="FO731" i="56"/>
  <c r="FN731" i="56"/>
  <c r="FM731" i="56"/>
  <c r="FL731" i="56"/>
  <c r="FK731" i="56"/>
  <c r="FJ731" i="56"/>
  <c r="EC731" i="56"/>
  <c r="ED731" i="56" s="1"/>
  <c r="EE731" i="56" s="1"/>
  <c r="EF731" i="56" s="1"/>
  <c r="FR730" i="56"/>
  <c r="FQ730" i="56"/>
  <c r="FP730" i="56"/>
  <c r="FO730" i="56"/>
  <c r="FN730" i="56"/>
  <c r="FM730" i="56"/>
  <c r="FL730" i="56"/>
  <c r="FK730" i="56"/>
  <c r="FJ730" i="56"/>
  <c r="EC730" i="56"/>
  <c r="FR729" i="56"/>
  <c r="FQ729" i="56"/>
  <c r="FP729" i="56"/>
  <c r="FO729" i="56"/>
  <c r="FN729" i="56"/>
  <c r="FM729" i="56"/>
  <c r="FL729" i="56"/>
  <c r="FK729" i="56"/>
  <c r="FJ729" i="56"/>
  <c r="EC729" i="56"/>
  <c r="FR728" i="56"/>
  <c r="FQ728" i="56"/>
  <c r="FP728" i="56"/>
  <c r="FO728" i="56"/>
  <c r="FN728" i="56"/>
  <c r="FM728" i="56"/>
  <c r="FL728" i="56"/>
  <c r="FK728" i="56"/>
  <c r="FJ728" i="56"/>
  <c r="EC728" i="56"/>
  <c r="FR727" i="56"/>
  <c r="FQ727" i="56"/>
  <c r="FP727" i="56"/>
  <c r="FO727" i="56"/>
  <c r="FN727" i="56"/>
  <c r="FM727" i="56"/>
  <c r="FL727" i="56"/>
  <c r="FK727" i="56"/>
  <c r="FJ727" i="56"/>
  <c r="EC727" i="56"/>
  <c r="FR726" i="56"/>
  <c r="FQ726" i="56"/>
  <c r="FP726" i="56"/>
  <c r="FO726" i="56"/>
  <c r="FN726" i="56"/>
  <c r="FM726" i="56"/>
  <c r="FL726" i="56"/>
  <c r="FK726" i="56"/>
  <c r="FJ726" i="56"/>
  <c r="EC726" i="56"/>
  <c r="FR725" i="56"/>
  <c r="FQ725" i="56"/>
  <c r="FP725" i="56"/>
  <c r="FO725" i="56"/>
  <c r="FN725" i="56"/>
  <c r="FM725" i="56"/>
  <c r="FL725" i="56"/>
  <c r="FK725" i="56"/>
  <c r="FJ725" i="56"/>
  <c r="EC725" i="56"/>
  <c r="FR724" i="56"/>
  <c r="FQ724" i="56"/>
  <c r="FP724" i="56"/>
  <c r="FO724" i="56"/>
  <c r="FN724" i="56"/>
  <c r="FM724" i="56"/>
  <c r="FL724" i="56"/>
  <c r="FK724" i="56"/>
  <c r="FJ724" i="56"/>
  <c r="EC724" i="56"/>
  <c r="FR723" i="56"/>
  <c r="FQ723" i="56"/>
  <c r="FP723" i="56"/>
  <c r="FO723" i="56"/>
  <c r="FN723" i="56"/>
  <c r="FM723" i="56"/>
  <c r="FL723" i="56"/>
  <c r="FK723" i="56"/>
  <c r="FJ723" i="56"/>
  <c r="EC723" i="56"/>
  <c r="FR722" i="56"/>
  <c r="FQ722" i="56"/>
  <c r="FP722" i="56"/>
  <c r="FO722" i="56"/>
  <c r="FN722" i="56"/>
  <c r="FM722" i="56"/>
  <c r="FL722" i="56"/>
  <c r="FK722" i="56"/>
  <c r="FJ722" i="56"/>
  <c r="EC722" i="56"/>
  <c r="FR721" i="56"/>
  <c r="FQ721" i="56"/>
  <c r="FP721" i="56"/>
  <c r="FO721" i="56"/>
  <c r="FN721" i="56"/>
  <c r="FM721" i="56"/>
  <c r="FL721" i="56"/>
  <c r="FK721" i="56"/>
  <c r="FJ721" i="56"/>
  <c r="EC721" i="56"/>
  <c r="FR720" i="56"/>
  <c r="FQ720" i="56"/>
  <c r="FP720" i="56"/>
  <c r="FO720" i="56"/>
  <c r="FN720" i="56"/>
  <c r="FM720" i="56"/>
  <c r="FL720" i="56"/>
  <c r="FK720" i="56"/>
  <c r="FJ720" i="56"/>
  <c r="EC720" i="56"/>
  <c r="FR719" i="56"/>
  <c r="FQ719" i="56"/>
  <c r="FP719" i="56"/>
  <c r="FO719" i="56"/>
  <c r="FN719" i="56"/>
  <c r="FM719" i="56"/>
  <c r="FL719" i="56"/>
  <c r="FK719" i="56"/>
  <c r="FJ719" i="56"/>
  <c r="EC719" i="56"/>
  <c r="FR718" i="56"/>
  <c r="FQ718" i="56"/>
  <c r="FP718" i="56"/>
  <c r="FO718" i="56"/>
  <c r="FN718" i="56"/>
  <c r="FM718" i="56"/>
  <c r="FL718" i="56"/>
  <c r="FK718" i="56"/>
  <c r="FJ718" i="56"/>
  <c r="EC718" i="56"/>
  <c r="FR717" i="56"/>
  <c r="FQ717" i="56"/>
  <c r="FP717" i="56"/>
  <c r="FO717" i="56"/>
  <c r="FN717" i="56"/>
  <c r="FM717" i="56"/>
  <c r="FL717" i="56"/>
  <c r="FK717" i="56"/>
  <c r="FJ717" i="56"/>
  <c r="EC717" i="56"/>
  <c r="FR716" i="56"/>
  <c r="FQ716" i="56"/>
  <c r="FP716" i="56"/>
  <c r="FO716" i="56"/>
  <c r="FN716" i="56"/>
  <c r="FM716" i="56"/>
  <c r="FL716" i="56"/>
  <c r="FK716" i="56"/>
  <c r="FJ716" i="56"/>
  <c r="EC716" i="56"/>
  <c r="FR715" i="56"/>
  <c r="FQ715" i="56"/>
  <c r="FP715" i="56"/>
  <c r="FO715" i="56"/>
  <c r="FN715" i="56"/>
  <c r="FM715" i="56"/>
  <c r="FL715" i="56"/>
  <c r="FK715" i="56"/>
  <c r="FJ715" i="56"/>
  <c r="EC715" i="56"/>
  <c r="FR714" i="56"/>
  <c r="FQ714" i="56"/>
  <c r="FP714" i="56"/>
  <c r="FO714" i="56"/>
  <c r="FN714" i="56"/>
  <c r="FM714" i="56"/>
  <c r="FL714" i="56"/>
  <c r="FK714" i="56"/>
  <c r="FJ714" i="56"/>
  <c r="EC714" i="56"/>
  <c r="FR713" i="56"/>
  <c r="FQ713" i="56"/>
  <c r="FP713" i="56"/>
  <c r="FO713" i="56"/>
  <c r="FN713" i="56"/>
  <c r="FM713" i="56"/>
  <c r="FL713" i="56"/>
  <c r="FK713" i="56"/>
  <c r="FJ713" i="56"/>
  <c r="EC713" i="56"/>
  <c r="FR712" i="56"/>
  <c r="FQ712" i="56"/>
  <c r="FP712" i="56"/>
  <c r="FO712" i="56"/>
  <c r="FN712" i="56"/>
  <c r="FM712" i="56"/>
  <c r="FL712" i="56"/>
  <c r="FK712" i="56"/>
  <c r="FJ712" i="56"/>
  <c r="EC712" i="56"/>
  <c r="FR711" i="56"/>
  <c r="FQ711" i="56"/>
  <c r="FP711" i="56"/>
  <c r="FO711" i="56"/>
  <c r="FN711" i="56"/>
  <c r="FM711" i="56"/>
  <c r="FL711" i="56"/>
  <c r="FK711" i="56"/>
  <c r="FJ711" i="56"/>
  <c r="EC711" i="56"/>
  <c r="FR710" i="56"/>
  <c r="FQ710" i="56"/>
  <c r="FP710" i="56"/>
  <c r="FO710" i="56"/>
  <c r="FN710" i="56"/>
  <c r="FM710" i="56"/>
  <c r="FL710" i="56"/>
  <c r="FK710" i="56"/>
  <c r="FJ710" i="56"/>
  <c r="EC710" i="56"/>
  <c r="FR709" i="56"/>
  <c r="FQ709" i="56"/>
  <c r="FP709" i="56"/>
  <c r="FO709" i="56"/>
  <c r="FN709" i="56"/>
  <c r="FM709" i="56"/>
  <c r="FL709" i="56"/>
  <c r="FK709" i="56"/>
  <c r="FJ709" i="56"/>
  <c r="EC709" i="56"/>
  <c r="FR708" i="56"/>
  <c r="FQ708" i="56"/>
  <c r="FP708" i="56"/>
  <c r="FO708" i="56"/>
  <c r="FN708" i="56"/>
  <c r="FM708" i="56"/>
  <c r="FL708" i="56"/>
  <c r="FK708" i="56"/>
  <c r="FJ708" i="56"/>
  <c r="EC708" i="56"/>
  <c r="FR707" i="56"/>
  <c r="FQ707" i="56"/>
  <c r="FP707" i="56"/>
  <c r="FO707" i="56"/>
  <c r="FN707" i="56"/>
  <c r="FM707" i="56"/>
  <c r="FL707" i="56"/>
  <c r="FK707" i="56"/>
  <c r="FJ707" i="56"/>
  <c r="EC707" i="56"/>
  <c r="FR706" i="56"/>
  <c r="FQ706" i="56"/>
  <c r="FP706" i="56"/>
  <c r="FO706" i="56"/>
  <c r="FN706" i="56"/>
  <c r="FM706" i="56"/>
  <c r="FL706" i="56"/>
  <c r="FK706" i="56"/>
  <c r="FJ706" i="56"/>
  <c r="EC706" i="56"/>
  <c r="FR705" i="56"/>
  <c r="FQ705" i="56"/>
  <c r="FP705" i="56"/>
  <c r="FO705" i="56"/>
  <c r="FN705" i="56"/>
  <c r="FM705" i="56"/>
  <c r="FL705" i="56"/>
  <c r="FK705" i="56"/>
  <c r="FJ705" i="56"/>
  <c r="EC705" i="56"/>
  <c r="FR704" i="56"/>
  <c r="FQ704" i="56"/>
  <c r="FP704" i="56"/>
  <c r="FO704" i="56"/>
  <c r="FN704" i="56"/>
  <c r="FM704" i="56"/>
  <c r="FL704" i="56"/>
  <c r="FK704" i="56"/>
  <c r="FJ704" i="56"/>
  <c r="EC704" i="56"/>
  <c r="FR703" i="56"/>
  <c r="FQ703" i="56"/>
  <c r="FP703" i="56"/>
  <c r="FO703" i="56"/>
  <c r="FN703" i="56"/>
  <c r="FM703" i="56"/>
  <c r="FL703" i="56"/>
  <c r="FK703" i="56"/>
  <c r="FJ703" i="56"/>
  <c r="EC703" i="56"/>
  <c r="FR702" i="56"/>
  <c r="FQ702" i="56"/>
  <c r="FP702" i="56"/>
  <c r="FO702" i="56"/>
  <c r="FN702" i="56"/>
  <c r="FM702" i="56"/>
  <c r="FL702" i="56"/>
  <c r="FK702" i="56"/>
  <c r="FJ702" i="56"/>
  <c r="EC702" i="56"/>
  <c r="FR701" i="56"/>
  <c r="FQ701" i="56"/>
  <c r="FP701" i="56"/>
  <c r="FO701" i="56"/>
  <c r="FN701" i="56"/>
  <c r="FM701" i="56"/>
  <c r="FL701" i="56"/>
  <c r="FK701" i="56"/>
  <c r="FJ701" i="56"/>
  <c r="EC701" i="56"/>
  <c r="FR700" i="56"/>
  <c r="FQ700" i="56"/>
  <c r="FP700" i="56"/>
  <c r="FO700" i="56"/>
  <c r="FN700" i="56"/>
  <c r="FM700" i="56"/>
  <c r="FL700" i="56"/>
  <c r="FK700" i="56"/>
  <c r="FJ700" i="56"/>
  <c r="EC700" i="56"/>
  <c r="FR699" i="56"/>
  <c r="FQ699" i="56"/>
  <c r="FP699" i="56"/>
  <c r="FO699" i="56"/>
  <c r="FN699" i="56"/>
  <c r="FM699" i="56"/>
  <c r="FL699" i="56"/>
  <c r="FK699" i="56"/>
  <c r="FJ699" i="56"/>
  <c r="EC699" i="56"/>
  <c r="FR698" i="56"/>
  <c r="FQ698" i="56"/>
  <c r="FP698" i="56"/>
  <c r="FO698" i="56"/>
  <c r="FN698" i="56"/>
  <c r="FM698" i="56"/>
  <c r="FL698" i="56"/>
  <c r="FK698" i="56"/>
  <c r="FJ698" i="56"/>
  <c r="EC698" i="56"/>
  <c r="FR697" i="56"/>
  <c r="FQ697" i="56"/>
  <c r="FP697" i="56"/>
  <c r="FO697" i="56"/>
  <c r="FN697" i="56"/>
  <c r="FM697" i="56"/>
  <c r="FL697" i="56"/>
  <c r="FK697" i="56"/>
  <c r="FJ697" i="56"/>
  <c r="EC697" i="56"/>
  <c r="FR696" i="56"/>
  <c r="FQ696" i="56"/>
  <c r="FP696" i="56"/>
  <c r="FO696" i="56"/>
  <c r="FN696" i="56"/>
  <c r="FM696" i="56"/>
  <c r="FL696" i="56"/>
  <c r="FK696" i="56"/>
  <c r="FJ696" i="56"/>
  <c r="EC696" i="56"/>
  <c r="FR695" i="56"/>
  <c r="FQ695" i="56"/>
  <c r="FP695" i="56"/>
  <c r="FO695" i="56"/>
  <c r="FN695" i="56"/>
  <c r="FM695" i="56"/>
  <c r="FL695" i="56"/>
  <c r="FK695" i="56"/>
  <c r="FJ695" i="56"/>
  <c r="EC695" i="56"/>
  <c r="FR694" i="56"/>
  <c r="FQ694" i="56"/>
  <c r="FP694" i="56"/>
  <c r="FO694" i="56"/>
  <c r="FN694" i="56"/>
  <c r="FM694" i="56"/>
  <c r="FL694" i="56"/>
  <c r="FK694" i="56"/>
  <c r="FJ694" i="56"/>
  <c r="EC694" i="56"/>
  <c r="FR693" i="56"/>
  <c r="FQ693" i="56"/>
  <c r="FP693" i="56"/>
  <c r="FO693" i="56"/>
  <c r="FN693" i="56"/>
  <c r="FM693" i="56"/>
  <c r="FL693" i="56"/>
  <c r="FK693" i="56"/>
  <c r="FJ693" i="56"/>
  <c r="EC693" i="56"/>
  <c r="FR692" i="56"/>
  <c r="FQ692" i="56"/>
  <c r="FP692" i="56"/>
  <c r="FO692" i="56"/>
  <c r="FN692" i="56"/>
  <c r="FM692" i="56"/>
  <c r="FL692" i="56"/>
  <c r="FK692" i="56"/>
  <c r="FJ692" i="56"/>
  <c r="EC692" i="56"/>
  <c r="FR691" i="56"/>
  <c r="FQ691" i="56"/>
  <c r="FP691" i="56"/>
  <c r="FO691" i="56"/>
  <c r="FN691" i="56"/>
  <c r="FM691" i="56"/>
  <c r="FL691" i="56"/>
  <c r="FK691" i="56"/>
  <c r="FJ691" i="56"/>
  <c r="EC691" i="56"/>
  <c r="FR690" i="56"/>
  <c r="FQ690" i="56"/>
  <c r="FP690" i="56"/>
  <c r="FO690" i="56"/>
  <c r="FN690" i="56"/>
  <c r="FM690" i="56"/>
  <c r="FL690" i="56"/>
  <c r="FK690" i="56"/>
  <c r="FJ690" i="56"/>
  <c r="EC690" i="56"/>
  <c r="FR689" i="56"/>
  <c r="FQ689" i="56"/>
  <c r="FP689" i="56"/>
  <c r="FO689" i="56"/>
  <c r="FN689" i="56"/>
  <c r="FM689" i="56"/>
  <c r="FL689" i="56"/>
  <c r="FK689" i="56"/>
  <c r="FJ689" i="56"/>
  <c r="EC689" i="56"/>
  <c r="FR688" i="56"/>
  <c r="FQ688" i="56"/>
  <c r="FP688" i="56"/>
  <c r="FO688" i="56"/>
  <c r="FN688" i="56"/>
  <c r="FM688" i="56"/>
  <c r="FL688" i="56"/>
  <c r="FK688" i="56"/>
  <c r="FJ688" i="56"/>
  <c r="EC688" i="56"/>
  <c r="FR687" i="56"/>
  <c r="FQ687" i="56"/>
  <c r="FP687" i="56"/>
  <c r="FO687" i="56"/>
  <c r="FN687" i="56"/>
  <c r="FM687" i="56"/>
  <c r="FL687" i="56"/>
  <c r="FK687" i="56"/>
  <c r="FJ687" i="56"/>
  <c r="EC687" i="56"/>
  <c r="FR686" i="56"/>
  <c r="FQ686" i="56"/>
  <c r="FP686" i="56"/>
  <c r="FO686" i="56"/>
  <c r="FN686" i="56"/>
  <c r="FM686" i="56"/>
  <c r="FL686" i="56"/>
  <c r="FK686" i="56"/>
  <c r="FJ686" i="56"/>
  <c r="EC686" i="56"/>
  <c r="FR685" i="56"/>
  <c r="FQ685" i="56"/>
  <c r="FP685" i="56"/>
  <c r="FO685" i="56"/>
  <c r="FN685" i="56"/>
  <c r="FM685" i="56"/>
  <c r="FL685" i="56"/>
  <c r="FK685" i="56"/>
  <c r="FJ685" i="56"/>
  <c r="EC685" i="56"/>
  <c r="FR684" i="56"/>
  <c r="FQ684" i="56"/>
  <c r="FP684" i="56"/>
  <c r="FO684" i="56"/>
  <c r="FN684" i="56"/>
  <c r="FM684" i="56"/>
  <c r="FL684" i="56"/>
  <c r="FK684" i="56"/>
  <c r="FJ684" i="56"/>
  <c r="EC684" i="56"/>
  <c r="FR683" i="56"/>
  <c r="FQ683" i="56"/>
  <c r="FP683" i="56"/>
  <c r="FO683" i="56"/>
  <c r="FN683" i="56"/>
  <c r="FM683" i="56"/>
  <c r="FL683" i="56"/>
  <c r="FK683" i="56"/>
  <c r="FJ683" i="56"/>
  <c r="EC683" i="56"/>
  <c r="FR682" i="56"/>
  <c r="FQ682" i="56"/>
  <c r="FP682" i="56"/>
  <c r="FO682" i="56"/>
  <c r="FN682" i="56"/>
  <c r="FM682" i="56"/>
  <c r="FL682" i="56"/>
  <c r="FK682" i="56"/>
  <c r="FJ682" i="56"/>
  <c r="EC682" i="56"/>
  <c r="FR681" i="56"/>
  <c r="FQ681" i="56"/>
  <c r="FP681" i="56"/>
  <c r="FO681" i="56"/>
  <c r="FN681" i="56"/>
  <c r="FM681" i="56"/>
  <c r="FL681" i="56"/>
  <c r="FK681" i="56"/>
  <c r="FJ681" i="56"/>
  <c r="EC681" i="56"/>
  <c r="FR680" i="56"/>
  <c r="FQ680" i="56"/>
  <c r="FP680" i="56"/>
  <c r="FO680" i="56"/>
  <c r="FN680" i="56"/>
  <c r="FM680" i="56"/>
  <c r="FL680" i="56"/>
  <c r="FK680" i="56"/>
  <c r="FJ680" i="56"/>
  <c r="EC680" i="56"/>
  <c r="FR679" i="56"/>
  <c r="FQ679" i="56"/>
  <c r="FP679" i="56"/>
  <c r="FO679" i="56"/>
  <c r="FN679" i="56"/>
  <c r="FM679" i="56"/>
  <c r="FL679" i="56"/>
  <c r="FK679" i="56"/>
  <c r="FJ679" i="56"/>
  <c r="EC679" i="56"/>
  <c r="FR678" i="56"/>
  <c r="FQ678" i="56"/>
  <c r="FP678" i="56"/>
  <c r="FO678" i="56"/>
  <c r="FN678" i="56"/>
  <c r="FM678" i="56"/>
  <c r="FL678" i="56"/>
  <c r="FK678" i="56"/>
  <c r="FJ678" i="56"/>
  <c r="EC678" i="56"/>
  <c r="FR677" i="56"/>
  <c r="FQ677" i="56"/>
  <c r="FP677" i="56"/>
  <c r="FO677" i="56"/>
  <c r="FN677" i="56"/>
  <c r="FM677" i="56"/>
  <c r="FL677" i="56"/>
  <c r="FK677" i="56"/>
  <c r="FJ677" i="56"/>
  <c r="EC677" i="56"/>
  <c r="FR676" i="56"/>
  <c r="FQ676" i="56"/>
  <c r="FP676" i="56"/>
  <c r="FO676" i="56"/>
  <c r="FN676" i="56"/>
  <c r="FM676" i="56"/>
  <c r="FL676" i="56"/>
  <c r="FK676" i="56"/>
  <c r="FJ676" i="56"/>
  <c r="EC676" i="56"/>
  <c r="FR675" i="56"/>
  <c r="FQ675" i="56"/>
  <c r="FP675" i="56"/>
  <c r="FO675" i="56"/>
  <c r="FN675" i="56"/>
  <c r="FM675" i="56"/>
  <c r="FL675" i="56"/>
  <c r="FK675" i="56"/>
  <c r="FJ675" i="56"/>
  <c r="EC675" i="56"/>
  <c r="FR674" i="56"/>
  <c r="FQ674" i="56"/>
  <c r="FP674" i="56"/>
  <c r="FO674" i="56"/>
  <c r="FN674" i="56"/>
  <c r="FM674" i="56"/>
  <c r="FL674" i="56"/>
  <c r="FK674" i="56"/>
  <c r="FJ674" i="56"/>
  <c r="EC674" i="56"/>
  <c r="FR673" i="56"/>
  <c r="FQ673" i="56"/>
  <c r="FP673" i="56"/>
  <c r="FO673" i="56"/>
  <c r="FN673" i="56"/>
  <c r="FM673" i="56"/>
  <c r="FL673" i="56"/>
  <c r="FK673" i="56"/>
  <c r="FJ673" i="56"/>
  <c r="EC673" i="56"/>
  <c r="FR672" i="56"/>
  <c r="FQ672" i="56"/>
  <c r="FP672" i="56"/>
  <c r="FO672" i="56"/>
  <c r="FN672" i="56"/>
  <c r="FM672" i="56"/>
  <c r="FL672" i="56"/>
  <c r="FK672" i="56"/>
  <c r="FJ672" i="56"/>
  <c r="EC672" i="56"/>
  <c r="FR671" i="56"/>
  <c r="FQ671" i="56"/>
  <c r="FP671" i="56"/>
  <c r="FO671" i="56"/>
  <c r="FN671" i="56"/>
  <c r="FM671" i="56"/>
  <c r="FL671" i="56"/>
  <c r="FK671" i="56"/>
  <c r="FJ671" i="56"/>
  <c r="EC671" i="56"/>
  <c r="FR670" i="56"/>
  <c r="FQ670" i="56"/>
  <c r="FP670" i="56"/>
  <c r="FO670" i="56"/>
  <c r="FN670" i="56"/>
  <c r="FM670" i="56"/>
  <c r="FL670" i="56"/>
  <c r="FK670" i="56"/>
  <c r="FJ670" i="56"/>
  <c r="EC670" i="56"/>
  <c r="FR669" i="56"/>
  <c r="FQ669" i="56"/>
  <c r="FP669" i="56"/>
  <c r="FO669" i="56"/>
  <c r="FN669" i="56"/>
  <c r="FM669" i="56"/>
  <c r="FL669" i="56"/>
  <c r="FK669" i="56"/>
  <c r="FJ669" i="56"/>
  <c r="EC669" i="56"/>
  <c r="FR668" i="56"/>
  <c r="FQ668" i="56"/>
  <c r="FP668" i="56"/>
  <c r="FO668" i="56"/>
  <c r="FN668" i="56"/>
  <c r="FM668" i="56"/>
  <c r="FL668" i="56"/>
  <c r="FK668" i="56"/>
  <c r="FJ668" i="56"/>
  <c r="EC668" i="56"/>
  <c r="FR667" i="56"/>
  <c r="FQ667" i="56"/>
  <c r="FP667" i="56"/>
  <c r="FO667" i="56"/>
  <c r="FN667" i="56"/>
  <c r="FM667" i="56"/>
  <c r="FL667" i="56"/>
  <c r="FK667" i="56"/>
  <c r="FJ667" i="56"/>
  <c r="EC667" i="56"/>
  <c r="FR666" i="56"/>
  <c r="FQ666" i="56"/>
  <c r="FP666" i="56"/>
  <c r="FO666" i="56"/>
  <c r="FN666" i="56"/>
  <c r="FM666" i="56"/>
  <c r="FL666" i="56"/>
  <c r="FK666" i="56"/>
  <c r="FJ666" i="56"/>
  <c r="EC666" i="56"/>
  <c r="FR665" i="56"/>
  <c r="FQ665" i="56"/>
  <c r="FP665" i="56"/>
  <c r="FO665" i="56"/>
  <c r="FN665" i="56"/>
  <c r="FM665" i="56"/>
  <c r="FL665" i="56"/>
  <c r="FK665" i="56"/>
  <c r="FJ665" i="56"/>
  <c r="EC665" i="56"/>
  <c r="FR664" i="56"/>
  <c r="FQ664" i="56"/>
  <c r="FP664" i="56"/>
  <c r="FO664" i="56"/>
  <c r="FN664" i="56"/>
  <c r="FM664" i="56"/>
  <c r="FL664" i="56"/>
  <c r="FK664" i="56"/>
  <c r="FJ664" i="56"/>
  <c r="EC664" i="56"/>
  <c r="FR663" i="56"/>
  <c r="FQ663" i="56"/>
  <c r="FP663" i="56"/>
  <c r="FO663" i="56"/>
  <c r="FN663" i="56"/>
  <c r="FM663" i="56"/>
  <c r="FL663" i="56"/>
  <c r="FK663" i="56"/>
  <c r="FJ663" i="56"/>
  <c r="EC663" i="56"/>
  <c r="FR662" i="56"/>
  <c r="FQ662" i="56"/>
  <c r="FP662" i="56"/>
  <c r="FO662" i="56"/>
  <c r="FN662" i="56"/>
  <c r="FM662" i="56"/>
  <c r="FL662" i="56"/>
  <c r="FK662" i="56"/>
  <c r="FJ662" i="56"/>
  <c r="EC662" i="56"/>
  <c r="FR661" i="56"/>
  <c r="FQ661" i="56"/>
  <c r="FP661" i="56"/>
  <c r="FO661" i="56"/>
  <c r="FN661" i="56"/>
  <c r="FM661" i="56"/>
  <c r="FL661" i="56"/>
  <c r="FK661" i="56"/>
  <c r="FJ661" i="56"/>
  <c r="EC661" i="56"/>
  <c r="FR660" i="56"/>
  <c r="FQ660" i="56"/>
  <c r="FP660" i="56"/>
  <c r="FO660" i="56"/>
  <c r="FN660" i="56"/>
  <c r="FM660" i="56"/>
  <c r="FL660" i="56"/>
  <c r="FK660" i="56"/>
  <c r="FJ660" i="56"/>
  <c r="EC660" i="56"/>
  <c r="FR659" i="56"/>
  <c r="FQ659" i="56"/>
  <c r="FP659" i="56"/>
  <c r="FO659" i="56"/>
  <c r="FN659" i="56"/>
  <c r="FM659" i="56"/>
  <c r="FL659" i="56"/>
  <c r="FK659" i="56"/>
  <c r="FJ659" i="56"/>
  <c r="EC659" i="56"/>
  <c r="FR658" i="56"/>
  <c r="FQ658" i="56"/>
  <c r="FP658" i="56"/>
  <c r="FO658" i="56"/>
  <c r="FN658" i="56"/>
  <c r="FM658" i="56"/>
  <c r="FL658" i="56"/>
  <c r="FK658" i="56"/>
  <c r="FJ658" i="56"/>
  <c r="EC658" i="56"/>
  <c r="FR657" i="56"/>
  <c r="FQ657" i="56"/>
  <c r="FP657" i="56"/>
  <c r="FO657" i="56"/>
  <c r="FN657" i="56"/>
  <c r="FM657" i="56"/>
  <c r="FL657" i="56"/>
  <c r="FK657" i="56"/>
  <c r="FJ657" i="56"/>
  <c r="EC657" i="56"/>
  <c r="FR656" i="56"/>
  <c r="FQ656" i="56"/>
  <c r="FP656" i="56"/>
  <c r="FO656" i="56"/>
  <c r="FN656" i="56"/>
  <c r="FM656" i="56"/>
  <c r="FL656" i="56"/>
  <c r="FK656" i="56"/>
  <c r="FJ656" i="56"/>
  <c r="EC656" i="56"/>
  <c r="FR655" i="56"/>
  <c r="FQ655" i="56"/>
  <c r="FP655" i="56"/>
  <c r="FO655" i="56"/>
  <c r="FN655" i="56"/>
  <c r="FM655" i="56"/>
  <c r="FL655" i="56"/>
  <c r="FK655" i="56"/>
  <c r="FJ655" i="56"/>
  <c r="EC655" i="56"/>
  <c r="FR654" i="56"/>
  <c r="FQ654" i="56"/>
  <c r="FP654" i="56"/>
  <c r="FO654" i="56"/>
  <c r="FN654" i="56"/>
  <c r="FM654" i="56"/>
  <c r="FL654" i="56"/>
  <c r="FK654" i="56"/>
  <c r="FJ654" i="56"/>
  <c r="EC654" i="56"/>
  <c r="FR653" i="56"/>
  <c r="FQ653" i="56"/>
  <c r="FP653" i="56"/>
  <c r="FO653" i="56"/>
  <c r="FN653" i="56"/>
  <c r="FM653" i="56"/>
  <c r="FL653" i="56"/>
  <c r="FK653" i="56"/>
  <c r="FJ653" i="56"/>
  <c r="EC653" i="56"/>
  <c r="FR652" i="56"/>
  <c r="FQ652" i="56"/>
  <c r="FP652" i="56"/>
  <c r="FO652" i="56"/>
  <c r="FN652" i="56"/>
  <c r="FM652" i="56"/>
  <c r="FL652" i="56"/>
  <c r="FK652" i="56"/>
  <c r="FJ652" i="56"/>
  <c r="EC652" i="56"/>
  <c r="FR651" i="56"/>
  <c r="FQ651" i="56"/>
  <c r="FP651" i="56"/>
  <c r="FO651" i="56"/>
  <c r="FN651" i="56"/>
  <c r="FM651" i="56"/>
  <c r="FL651" i="56"/>
  <c r="FK651" i="56"/>
  <c r="FJ651" i="56"/>
  <c r="EC651" i="56"/>
  <c r="FR650" i="56"/>
  <c r="FQ650" i="56"/>
  <c r="FP650" i="56"/>
  <c r="FO650" i="56"/>
  <c r="FN650" i="56"/>
  <c r="FM650" i="56"/>
  <c r="FL650" i="56"/>
  <c r="FK650" i="56"/>
  <c r="FJ650" i="56"/>
  <c r="EC650" i="56"/>
  <c r="FR649" i="56"/>
  <c r="FQ649" i="56"/>
  <c r="FP649" i="56"/>
  <c r="FO649" i="56"/>
  <c r="FN649" i="56"/>
  <c r="FM649" i="56"/>
  <c r="FL649" i="56"/>
  <c r="FK649" i="56"/>
  <c r="FJ649" i="56"/>
  <c r="EC649" i="56"/>
  <c r="FR648" i="56"/>
  <c r="FQ648" i="56"/>
  <c r="FP648" i="56"/>
  <c r="FO648" i="56"/>
  <c r="FN648" i="56"/>
  <c r="FM648" i="56"/>
  <c r="FL648" i="56"/>
  <c r="FK648" i="56"/>
  <c r="FJ648" i="56"/>
  <c r="EC648" i="56"/>
  <c r="FR647" i="56"/>
  <c r="FQ647" i="56"/>
  <c r="FP647" i="56"/>
  <c r="FO647" i="56"/>
  <c r="FN647" i="56"/>
  <c r="FM647" i="56"/>
  <c r="FL647" i="56"/>
  <c r="FK647" i="56"/>
  <c r="FJ647" i="56"/>
  <c r="EC647" i="56"/>
  <c r="FR646" i="56"/>
  <c r="FQ646" i="56"/>
  <c r="FP646" i="56"/>
  <c r="FO646" i="56"/>
  <c r="FN646" i="56"/>
  <c r="FM646" i="56"/>
  <c r="FL646" i="56"/>
  <c r="FK646" i="56"/>
  <c r="FJ646" i="56"/>
  <c r="EC646" i="56"/>
  <c r="FR645" i="56"/>
  <c r="FQ645" i="56"/>
  <c r="FP645" i="56"/>
  <c r="FO645" i="56"/>
  <c r="FN645" i="56"/>
  <c r="FM645" i="56"/>
  <c r="FL645" i="56"/>
  <c r="FK645" i="56"/>
  <c r="FJ645" i="56"/>
  <c r="EC645" i="56"/>
  <c r="FR644" i="56"/>
  <c r="FQ644" i="56"/>
  <c r="FP644" i="56"/>
  <c r="FO644" i="56"/>
  <c r="FN644" i="56"/>
  <c r="FM644" i="56"/>
  <c r="FL644" i="56"/>
  <c r="FK644" i="56"/>
  <c r="FJ644" i="56"/>
  <c r="EC644" i="56"/>
  <c r="FR643" i="56"/>
  <c r="FQ643" i="56"/>
  <c r="FP643" i="56"/>
  <c r="FO643" i="56"/>
  <c r="FN643" i="56"/>
  <c r="FM643" i="56"/>
  <c r="FL643" i="56"/>
  <c r="FK643" i="56"/>
  <c r="FJ643" i="56"/>
  <c r="EC643" i="56"/>
  <c r="FR642" i="56"/>
  <c r="FQ642" i="56"/>
  <c r="FP642" i="56"/>
  <c r="FO642" i="56"/>
  <c r="FN642" i="56"/>
  <c r="FM642" i="56"/>
  <c r="FL642" i="56"/>
  <c r="FK642" i="56"/>
  <c r="FJ642" i="56"/>
  <c r="EC642" i="56"/>
  <c r="FR641" i="56"/>
  <c r="FQ641" i="56"/>
  <c r="FP641" i="56"/>
  <c r="FO641" i="56"/>
  <c r="FN641" i="56"/>
  <c r="FM641" i="56"/>
  <c r="FL641" i="56"/>
  <c r="FK641" i="56"/>
  <c r="FJ641" i="56"/>
  <c r="EC641" i="56"/>
  <c r="FR640" i="56"/>
  <c r="FQ640" i="56"/>
  <c r="FP640" i="56"/>
  <c r="FO640" i="56"/>
  <c r="FN640" i="56"/>
  <c r="FM640" i="56"/>
  <c r="FL640" i="56"/>
  <c r="FK640" i="56"/>
  <c r="FJ640" i="56"/>
  <c r="EC640" i="56"/>
  <c r="FR639" i="56"/>
  <c r="FQ639" i="56"/>
  <c r="FP639" i="56"/>
  <c r="FO639" i="56"/>
  <c r="FN639" i="56"/>
  <c r="FM639" i="56"/>
  <c r="FL639" i="56"/>
  <c r="FK639" i="56"/>
  <c r="FJ639" i="56"/>
  <c r="EC639" i="56"/>
  <c r="FR638" i="56"/>
  <c r="FQ638" i="56"/>
  <c r="FP638" i="56"/>
  <c r="FO638" i="56"/>
  <c r="FN638" i="56"/>
  <c r="FM638" i="56"/>
  <c r="FL638" i="56"/>
  <c r="FK638" i="56"/>
  <c r="FJ638" i="56"/>
  <c r="EC638" i="56"/>
  <c r="FR637" i="56"/>
  <c r="FQ637" i="56"/>
  <c r="FP637" i="56"/>
  <c r="FO637" i="56"/>
  <c r="FN637" i="56"/>
  <c r="FM637" i="56"/>
  <c r="FL637" i="56"/>
  <c r="FK637" i="56"/>
  <c r="FJ637" i="56"/>
  <c r="EC637" i="56"/>
  <c r="FR636" i="56"/>
  <c r="FQ636" i="56"/>
  <c r="FP636" i="56"/>
  <c r="FO636" i="56"/>
  <c r="FN636" i="56"/>
  <c r="FM636" i="56"/>
  <c r="FL636" i="56"/>
  <c r="FK636" i="56"/>
  <c r="FJ636" i="56"/>
  <c r="EC636" i="56"/>
  <c r="FR635" i="56"/>
  <c r="FQ635" i="56"/>
  <c r="FP635" i="56"/>
  <c r="FO635" i="56"/>
  <c r="FN635" i="56"/>
  <c r="FM635" i="56"/>
  <c r="FL635" i="56"/>
  <c r="FK635" i="56"/>
  <c r="FJ635" i="56"/>
  <c r="EC635" i="56"/>
  <c r="FR634" i="56"/>
  <c r="FQ634" i="56"/>
  <c r="FP634" i="56"/>
  <c r="FO634" i="56"/>
  <c r="FN634" i="56"/>
  <c r="FM634" i="56"/>
  <c r="FL634" i="56"/>
  <c r="FK634" i="56"/>
  <c r="FJ634" i="56"/>
  <c r="EC634" i="56"/>
  <c r="FR633" i="56"/>
  <c r="FQ633" i="56"/>
  <c r="FP633" i="56"/>
  <c r="FO633" i="56"/>
  <c r="FN633" i="56"/>
  <c r="FM633" i="56"/>
  <c r="FL633" i="56"/>
  <c r="FK633" i="56"/>
  <c r="FJ633" i="56"/>
  <c r="EC633" i="56"/>
  <c r="FR632" i="56"/>
  <c r="FQ632" i="56"/>
  <c r="FP632" i="56"/>
  <c r="FO632" i="56"/>
  <c r="FN632" i="56"/>
  <c r="FM632" i="56"/>
  <c r="FL632" i="56"/>
  <c r="FK632" i="56"/>
  <c r="FJ632" i="56"/>
  <c r="EC632" i="56"/>
  <c r="FR631" i="56"/>
  <c r="FQ631" i="56"/>
  <c r="FP631" i="56"/>
  <c r="FO631" i="56"/>
  <c r="FN631" i="56"/>
  <c r="FM631" i="56"/>
  <c r="FL631" i="56"/>
  <c r="FK631" i="56"/>
  <c r="FJ631" i="56"/>
  <c r="EC631" i="56"/>
  <c r="FR630" i="56"/>
  <c r="FQ630" i="56"/>
  <c r="FP630" i="56"/>
  <c r="FO630" i="56"/>
  <c r="FN630" i="56"/>
  <c r="FM630" i="56"/>
  <c r="FL630" i="56"/>
  <c r="FK630" i="56"/>
  <c r="FJ630" i="56"/>
  <c r="EC630" i="56"/>
  <c r="FR629" i="56"/>
  <c r="FQ629" i="56"/>
  <c r="FP629" i="56"/>
  <c r="FO629" i="56"/>
  <c r="FN629" i="56"/>
  <c r="FM629" i="56"/>
  <c r="FL629" i="56"/>
  <c r="FK629" i="56"/>
  <c r="FJ629" i="56"/>
  <c r="EC629" i="56"/>
  <c r="FR628" i="56"/>
  <c r="FQ628" i="56"/>
  <c r="FP628" i="56"/>
  <c r="FO628" i="56"/>
  <c r="FN628" i="56"/>
  <c r="FM628" i="56"/>
  <c r="FL628" i="56"/>
  <c r="FK628" i="56"/>
  <c r="FJ628" i="56"/>
  <c r="EC628" i="56"/>
  <c r="FR627" i="56"/>
  <c r="FQ627" i="56"/>
  <c r="FP627" i="56"/>
  <c r="FO627" i="56"/>
  <c r="FN627" i="56"/>
  <c r="FM627" i="56"/>
  <c r="FL627" i="56"/>
  <c r="FK627" i="56"/>
  <c r="FJ627" i="56"/>
  <c r="EC627" i="56"/>
  <c r="FR626" i="56"/>
  <c r="FQ626" i="56"/>
  <c r="FP626" i="56"/>
  <c r="FO626" i="56"/>
  <c r="FN626" i="56"/>
  <c r="FM626" i="56"/>
  <c r="FL626" i="56"/>
  <c r="FK626" i="56"/>
  <c r="FJ626" i="56"/>
  <c r="EC626" i="56"/>
  <c r="FR625" i="56"/>
  <c r="FQ625" i="56"/>
  <c r="FP625" i="56"/>
  <c r="FO625" i="56"/>
  <c r="FN625" i="56"/>
  <c r="FM625" i="56"/>
  <c r="FL625" i="56"/>
  <c r="FK625" i="56"/>
  <c r="FJ625" i="56"/>
  <c r="EC625" i="56"/>
  <c r="FR624" i="56"/>
  <c r="FQ624" i="56"/>
  <c r="FP624" i="56"/>
  <c r="FO624" i="56"/>
  <c r="FN624" i="56"/>
  <c r="FM624" i="56"/>
  <c r="FL624" i="56"/>
  <c r="FK624" i="56"/>
  <c r="FJ624" i="56"/>
  <c r="EC624" i="56"/>
  <c r="FR623" i="56"/>
  <c r="FQ623" i="56"/>
  <c r="FP623" i="56"/>
  <c r="FO623" i="56"/>
  <c r="FN623" i="56"/>
  <c r="FM623" i="56"/>
  <c r="FL623" i="56"/>
  <c r="FK623" i="56"/>
  <c r="FJ623" i="56"/>
  <c r="EC623" i="56"/>
  <c r="FR622" i="56"/>
  <c r="FQ622" i="56"/>
  <c r="FP622" i="56"/>
  <c r="FO622" i="56"/>
  <c r="FN622" i="56"/>
  <c r="FM622" i="56"/>
  <c r="FL622" i="56"/>
  <c r="FK622" i="56"/>
  <c r="FJ622" i="56"/>
  <c r="EC622" i="56"/>
  <c r="FR621" i="56"/>
  <c r="FQ621" i="56"/>
  <c r="FP621" i="56"/>
  <c r="FO621" i="56"/>
  <c r="FN621" i="56"/>
  <c r="FM621" i="56"/>
  <c r="FL621" i="56"/>
  <c r="FK621" i="56"/>
  <c r="FJ621" i="56"/>
  <c r="EC621" i="56"/>
  <c r="FR620" i="56"/>
  <c r="FQ620" i="56"/>
  <c r="FP620" i="56"/>
  <c r="FO620" i="56"/>
  <c r="FN620" i="56"/>
  <c r="FM620" i="56"/>
  <c r="FL620" i="56"/>
  <c r="FK620" i="56"/>
  <c r="FJ620" i="56"/>
  <c r="EC620" i="56"/>
  <c r="FR619" i="56"/>
  <c r="FQ619" i="56"/>
  <c r="FP619" i="56"/>
  <c r="FO619" i="56"/>
  <c r="FN619" i="56"/>
  <c r="FM619" i="56"/>
  <c r="FL619" i="56"/>
  <c r="FK619" i="56"/>
  <c r="FJ619" i="56"/>
  <c r="EC619" i="56"/>
  <c r="FR618" i="56"/>
  <c r="FQ618" i="56"/>
  <c r="FP618" i="56"/>
  <c r="FO618" i="56"/>
  <c r="FN618" i="56"/>
  <c r="FM618" i="56"/>
  <c r="FL618" i="56"/>
  <c r="FK618" i="56"/>
  <c r="FJ618" i="56"/>
  <c r="EC618" i="56"/>
  <c r="FR617" i="56"/>
  <c r="FQ617" i="56"/>
  <c r="FP617" i="56"/>
  <c r="FO617" i="56"/>
  <c r="FN617" i="56"/>
  <c r="FM617" i="56"/>
  <c r="FL617" i="56"/>
  <c r="FK617" i="56"/>
  <c r="FJ617" i="56"/>
  <c r="EC617" i="56"/>
  <c r="FR616" i="56"/>
  <c r="FQ616" i="56"/>
  <c r="FP616" i="56"/>
  <c r="FO616" i="56"/>
  <c r="FN616" i="56"/>
  <c r="FM616" i="56"/>
  <c r="FL616" i="56"/>
  <c r="FK616" i="56"/>
  <c r="FJ616" i="56"/>
  <c r="EC616" i="56"/>
  <c r="FR615" i="56"/>
  <c r="FQ615" i="56"/>
  <c r="FP615" i="56"/>
  <c r="FO615" i="56"/>
  <c r="FN615" i="56"/>
  <c r="FM615" i="56"/>
  <c r="FL615" i="56"/>
  <c r="FK615" i="56"/>
  <c r="FJ615" i="56"/>
  <c r="EC615" i="56"/>
  <c r="FR614" i="56"/>
  <c r="FQ614" i="56"/>
  <c r="FP614" i="56"/>
  <c r="FO614" i="56"/>
  <c r="FN614" i="56"/>
  <c r="FM614" i="56"/>
  <c r="FL614" i="56"/>
  <c r="FK614" i="56"/>
  <c r="FJ614" i="56"/>
  <c r="EC614" i="56"/>
  <c r="FR613" i="56"/>
  <c r="FQ613" i="56"/>
  <c r="FP613" i="56"/>
  <c r="FO613" i="56"/>
  <c r="FN613" i="56"/>
  <c r="FM613" i="56"/>
  <c r="FL613" i="56"/>
  <c r="FK613" i="56"/>
  <c r="FJ613" i="56"/>
  <c r="EC613" i="56"/>
  <c r="FR612" i="56"/>
  <c r="FQ612" i="56"/>
  <c r="FP612" i="56"/>
  <c r="FO612" i="56"/>
  <c r="FN612" i="56"/>
  <c r="FM612" i="56"/>
  <c r="FL612" i="56"/>
  <c r="FK612" i="56"/>
  <c r="FJ612" i="56"/>
  <c r="EC612" i="56"/>
  <c r="FR611" i="56"/>
  <c r="FQ611" i="56"/>
  <c r="FP611" i="56"/>
  <c r="FO611" i="56"/>
  <c r="FN611" i="56"/>
  <c r="FM611" i="56"/>
  <c r="FL611" i="56"/>
  <c r="FK611" i="56"/>
  <c r="FJ611" i="56"/>
  <c r="EC611" i="56"/>
  <c r="FR610" i="56"/>
  <c r="FQ610" i="56"/>
  <c r="FP610" i="56"/>
  <c r="FO610" i="56"/>
  <c r="FN610" i="56"/>
  <c r="FM610" i="56"/>
  <c r="FL610" i="56"/>
  <c r="FK610" i="56"/>
  <c r="FJ610" i="56"/>
  <c r="EC610" i="56"/>
  <c r="FR609" i="56"/>
  <c r="FQ609" i="56"/>
  <c r="FP609" i="56"/>
  <c r="FO609" i="56"/>
  <c r="FN609" i="56"/>
  <c r="FM609" i="56"/>
  <c r="FL609" i="56"/>
  <c r="FK609" i="56"/>
  <c r="FJ609" i="56"/>
  <c r="EC609" i="56"/>
  <c r="FR608" i="56"/>
  <c r="FQ608" i="56"/>
  <c r="FP608" i="56"/>
  <c r="FO608" i="56"/>
  <c r="FN608" i="56"/>
  <c r="FM608" i="56"/>
  <c r="FL608" i="56"/>
  <c r="FK608" i="56"/>
  <c r="FJ608" i="56"/>
  <c r="EC608" i="56"/>
  <c r="FR607" i="56"/>
  <c r="FQ607" i="56"/>
  <c r="FP607" i="56"/>
  <c r="FO607" i="56"/>
  <c r="FN607" i="56"/>
  <c r="FM607" i="56"/>
  <c r="FL607" i="56"/>
  <c r="FK607" i="56"/>
  <c r="FJ607" i="56"/>
  <c r="EC607" i="56"/>
  <c r="FR606" i="56"/>
  <c r="FQ606" i="56"/>
  <c r="FP606" i="56"/>
  <c r="FO606" i="56"/>
  <c r="FN606" i="56"/>
  <c r="FM606" i="56"/>
  <c r="FL606" i="56"/>
  <c r="FK606" i="56"/>
  <c r="FJ606" i="56"/>
  <c r="EC606" i="56"/>
  <c r="FR605" i="56"/>
  <c r="FQ605" i="56"/>
  <c r="FP605" i="56"/>
  <c r="FO605" i="56"/>
  <c r="FN605" i="56"/>
  <c r="FM605" i="56"/>
  <c r="FL605" i="56"/>
  <c r="FK605" i="56"/>
  <c r="FJ605" i="56"/>
  <c r="EC605" i="56"/>
  <c r="FR604" i="56"/>
  <c r="FQ604" i="56"/>
  <c r="FP604" i="56"/>
  <c r="FO604" i="56"/>
  <c r="FN604" i="56"/>
  <c r="FM604" i="56"/>
  <c r="FL604" i="56"/>
  <c r="FK604" i="56"/>
  <c r="FJ604" i="56"/>
  <c r="EC604" i="56"/>
  <c r="FR603" i="56"/>
  <c r="FQ603" i="56"/>
  <c r="FP603" i="56"/>
  <c r="FO603" i="56"/>
  <c r="FN603" i="56"/>
  <c r="FM603" i="56"/>
  <c r="FL603" i="56"/>
  <c r="FK603" i="56"/>
  <c r="FJ603" i="56"/>
  <c r="EC603" i="56"/>
  <c r="FR602" i="56"/>
  <c r="FQ602" i="56"/>
  <c r="FP602" i="56"/>
  <c r="FO602" i="56"/>
  <c r="FN602" i="56"/>
  <c r="FM602" i="56"/>
  <c r="FL602" i="56"/>
  <c r="FK602" i="56"/>
  <c r="FJ602" i="56"/>
  <c r="EC602" i="56"/>
  <c r="FR601" i="56"/>
  <c r="FQ601" i="56"/>
  <c r="FP601" i="56"/>
  <c r="FO601" i="56"/>
  <c r="FN601" i="56"/>
  <c r="FM601" i="56"/>
  <c r="FL601" i="56"/>
  <c r="FK601" i="56"/>
  <c r="FJ601" i="56"/>
  <c r="EC601" i="56"/>
  <c r="FR600" i="56"/>
  <c r="FQ600" i="56"/>
  <c r="FP600" i="56"/>
  <c r="FO600" i="56"/>
  <c r="FN600" i="56"/>
  <c r="FM600" i="56"/>
  <c r="FL600" i="56"/>
  <c r="FK600" i="56"/>
  <c r="FJ600" i="56"/>
  <c r="EC600" i="56"/>
  <c r="FR599" i="56"/>
  <c r="FQ599" i="56"/>
  <c r="FP599" i="56"/>
  <c r="FO599" i="56"/>
  <c r="FN599" i="56"/>
  <c r="FM599" i="56"/>
  <c r="FL599" i="56"/>
  <c r="FK599" i="56"/>
  <c r="FJ599" i="56"/>
  <c r="EC599" i="56"/>
  <c r="FR598" i="56"/>
  <c r="FQ598" i="56"/>
  <c r="FP598" i="56"/>
  <c r="FO598" i="56"/>
  <c r="FN598" i="56"/>
  <c r="FM598" i="56"/>
  <c r="FL598" i="56"/>
  <c r="FK598" i="56"/>
  <c r="FJ598" i="56"/>
  <c r="EC598" i="56"/>
  <c r="FR597" i="56"/>
  <c r="FQ597" i="56"/>
  <c r="FP597" i="56"/>
  <c r="FO597" i="56"/>
  <c r="FN597" i="56"/>
  <c r="FM597" i="56"/>
  <c r="FL597" i="56"/>
  <c r="FK597" i="56"/>
  <c r="FJ597" i="56"/>
  <c r="EC597" i="56"/>
  <c r="FR596" i="56"/>
  <c r="FQ596" i="56"/>
  <c r="FP596" i="56"/>
  <c r="FO596" i="56"/>
  <c r="FN596" i="56"/>
  <c r="FM596" i="56"/>
  <c r="FL596" i="56"/>
  <c r="FK596" i="56"/>
  <c r="FJ596" i="56"/>
  <c r="EC596" i="56"/>
  <c r="FR595" i="56"/>
  <c r="FQ595" i="56"/>
  <c r="FP595" i="56"/>
  <c r="FO595" i="56"/>
  <c r="FN595" i="56"/>
  <c r="FM595" i="56"/>
  <c r="FL595" i="56"/>
  <c r="FK595" i="56"/>
  <c r="FJ595" i="56"/>
  <c r="EC595" i="56"/>
  <c r="FR594" i="56"/>
  <c r="FQ594" i="56"/>
  <c r="FP594" i="56"/>
  <c r="FO594" i="56"/>
  <c r="FN594" i="56"/>
  <c r="FM594" i="56"/>
  <c r="FL594" i="56"/>
  <c r="FK594" i="56"/>
  <c r="FJ594" i="56"/>
  <c r="EC594" i="56"/>
  <c r="FR593" i="56"/>
  <c r="FQ593" i="56"/>
  <c r="FP593" i="56"/>
  <c r="FO593" i="56"/>
  <c r="FN593" i="56"/>
  <c r="FM593" i="56"/>
  <c r="FL593" i="56"/>
  <c r="FK593" i="56"/>
  <c r="FJ593" i="56"/>
  <c r="EC593" i="56"/>
  <c r="FR592" i="56"/>
  <c r="FQ592" i="56"/>
  <c r="FP592" i="56"/>
  <c r="FO592" i="56"/>
  <c r="FN592" i="56"/>
  <c r="FM592" i="56"/>
  <c r="FL592" i="56"/>
  <c r="FK592" i="56"/>
  <c r="FJ592" i="56"/>
  <c r="EC592" i="56"/>
  <c r="FR591" i="56"/>
  <c r="FQ591" i="56"/>
  <c r="FP591" i="56"/>
  <c r="FO591" i="56"/>
  <c r="FN591" i="56"/>
  <c r="FM591" i="56"/>
  <c r="FL591" i="56"/>
  <c r="FK591" i="56"/>
  <c r="FJ591" i="56"/>
  <c r="EC591" i="56"/>
  <c r="FR590" i="56"/>
  <c r="FQ590" i="56"/>
  <c r="FP590" i="56"/>
  <c r="FO590" i="56"/>
  <c r="FN590" i="56"/>
  <c r="FM590" i="56"/>
  <c r="FL590" i="56"/>
  <c r="FK590" i="56"/>
  <c r="FJ590" i="56"/>
  <c r="EC590" i="56"/>
  <c r="FR589" i="56"/>
  <c r="FQ589" i="56"/>
  <c r="FP589" i="56"/>
  <c r="FO589" i="56"/>
  <c r="FN589" i="56"/>
  <c r="FM589" i="56"/>
  <c r="FL589" i="56"/>
  <c r="FK589" i="56"/>
  <c r="FJ589" i="56"/>
  <c r="EC589" i="56"/>
  <c r="FR588" i="56"/>
  <c r="FQ588" i="56"/>
  <c r="FP588" i="56"/>
  <c r="FO588" i="56"/>
  <c r="FN588" i="56"/>
  <c r="FM588" i="56"/>
  <c r="FL588" i="56"/>
  <c r="FK588" i="56"/>
  <c r="FJ588" i="56"/>
  <c r="EC588" i="56"/>
  <c r="FR587" i="56"/>
  <c r="FQ587" i="56"/>
  <c r="FP587" i="56"/>
  <c r="FO587" i="56"/>
  <c r="FN587" i="56"/>
  <c r="FM587" i="56"/>
  <c r="FL587" i="56"/>
  <c r="FK587" i="56"/>
  <c r="FJ587" i="56"/>
  <c r="EC587" i="56"/>
  <c r="FR586" i="56"/>
  <c r="FQ586" i="56"/>
  <c r="FP586" i="56"/>
  <c r="FO586" i="56"/>
  <c r="FN586" i="56"/>
  <c r="FM586" i="56"/>
  <c r="FL586" i="56"/>
  <c r="FK586" i="56"/>
  <c r="FJ586" i="56"/>
  <c r="EC586" i="56"/>
  <c r="FR585" i="56"/>
  <c r="FQ585" i="56"/>
  <c r="FP585" i="56"/>
  <c r="FO585" i="56"/>
  <c r="FN585" i="56"/>
  <c r="FM585" i="56"/>
  <c r="FL585" i="56"/>
  <c r="FK585" i="56"/>
  <c r="FJ585" i="56"/>
  <c r="EC585" i="56"/>
  <c r="FR584" i="56"/>
  <c r="FQ584" i="56"/>
  <c r="FP584" i="56"/>
  <c r="FO584" i="56"/>
  <c r="FN584" i="56"/>
  <c r="FM584" i="56"/>
  <c r="FL584" i="56"/>
  <c r="FK584" i="56"/>
  <c r="FJ584" i="56"/>
  <c r="EC584" i="56"/>
  <c r="FR583" i="56"/>
  <c r="FQ583" i="56"/>
  <c r="FP583" i="56"/>
  <c r="FO583" i="56"/>
  <c r="FN583" i="56"/>
  <c r="FM583" i="56"/>
  <c r="FL583" i="56"/>
  <c r="FK583" i="56"/>
  <c r="FJ583" i="56"/>
  <c r="EC583" i="56"/>
  <c r="FR582" i="56"/>
  <c r="FQ582" i="56"/>
  <c r="FP582" i="56"/>
  <c r="FO582" i="56"/>
  <c r="FN582" i="56"/>
  <c r="FM582" i="56"/>
  <c r="FL582" i="56"/>
  <c r="FK582" i="56"/>
  <c r="FJ582" i="56"/>
  <c r="EC582" i="56"/>
  <c r="FR581" i="56"/>
  <c r="FQ581" i="56"/>
  <c r="FP581" i="56"/>
  <c r="FO581" i="56"/>
  <c r="FN581" i="56"/>
  <c r="FM581" i="56"/>
  <c r="FL581" i="56"/>
  <c r="FK581" i="56"/>
  <c r="FJ581" i="56"/>
  <c r="EC581" i="56"/>
  <c r="FR580" i="56"/>
  <c r="FQ580" i="56"/>
  <c r="FP580" i="56"/>
  <c r="FO580" i="56"/>
  <c r="FN580" i="56"/>
  <c r="FM580" i="56"/>
  <c r="FL580" i="56"/>
  <c r="FK580" i="56"/>
  <c r="FJ580" i="56"/>
  <c r="EC580" i="56"/>
  <c r="FR579" i="56"/>
  <c r="FQ579" i="56"/>
  <c r="FP579" i="56"/>
  <c r="FO579" i="56"/>
  <c r="FN579" i="56"/>
  <c r="FM579" i="56"/>
  <c r="FL579" i="56"/>
  <c r="FK579" i="56"/>
  <c r="FJ579" i="56"/>
  <c r="EC579" i="56"/>
  <c r="FR578" i="56"/>
  <c r="FQ578" i="56"/>
  <c r="FP578" i="56"/>
  <c r="FO578" i="56"/>
  <c r="FN578" i="56"/>
  <c r="FM578" i="56"/>
  <c r="FL578" i="56"/>
  <c r="FK578" i="56"/>
  <c r="FJ578" i="56"/>
  <c r="EC578" i="56"/>
  <c r="FR577" i="56"/>
  <c r="FQ577" i="56"/>
  <c r="FP577" i="56"/>
  <c r="FO577" i="56"/>
  <c r="FN577" i="56"/>
  <c r="FM577" i="56"/>
  <c r="FL577" i="56"/>
  <c r="FK577" i="56"/>
  <c r="FJ577" i="56"/>
  <c r="EC577" i="56"/>
  <c r="FR576" i="56"/>
  <c r="FQ576" i="56"/>
  <c r="FP576" i="56"/>
  <c r="FO576" i="56"/>
  <c r="FN576" i="56"/>
  <c r="FM576" i="56"/>
  <c r="FL576" i="56"/>
  <c r="FK576" i="56"/>
  <c r="FJ576" i="56"/>
  <c r="EC576" i="56"/>
  <c r="FR575" i="56"/>
  <c r="FQ575" i="56"/>
  <c r="FP575" i="56"/>
  <c r="FO575" i="56"/>
  <c r="FN575" i="56"/>
  <c r="FM575" i="56"/>
  <c r="FL575" i="56"/>
  <c r="FK575" i="56"/>
  <c r="FJ575" i="56"/>
  <c r="EC575" i="56"/>
  <c r="FR574" i="56"/>
  <c r="FQ574" i="56"/>
  <c r="FP574" i="56"/>
  <c r="FO574" i="56"/>
  <c r="FN574" i="56"/>
  <c r="FM574" i="56"/>
  <c r="FL574" i="56"/>
  <c r="FK574" i="56"/>
  <c r="FJ574" i="56"/>
  <c r="EC574" i="56"/>
  <c r="FR573" i="56"/>
  <c r="FQ573" i="56"/>
  <c r="FP573" i="56"/>
  <c r="FO573" i="56"/>
  <c r="FN573" i="56"/>
  <c r="FM573" i="56"/>
  <c r="FL573" i="56"/>
  <c r="FK573" i="56"/>
  <c r="FJ573" i="56"/>
  <c r="EC573" i="56"/>
  <c r="FR572" i="56"/>
  <c r="FQ572" i="56"/>
  <c r="FP572" i="56"/>
  <c r="FO572" i="56"/>
  <c r="FN572" i="56"/>
  <c r="FM572" i="56"/>
  <c r="FL572" i="56"/>
  <c r="FK572" i="56"/>
  <c r="FJ572" i="56"/>
  <c r="EC572" i="56"/>
  <c r="FR571" i="56"/>
  <c r="FQ571" i="56"/>
  <c r="FP571" i="56"/>
  <c r="FO571" i="56"/>
  <c r="FN571" i="56"/>
  <c r="FM571" i="56"/>
  <c r="FL571" i="56"/>
  <c r="FK571" i="56"/>
  <c r="FJ571" i="56"/>
  <c r="EC571" i="56"/>
  <c r="FR570" i="56"/>
  <c r="FQ570" i="56"/>
  <c r="FP570" i="56"/>
  <c r="FO570" i="56"/>
  <c r="FN570" i="56"/>
  <c r="FM570" i="56"/>
  <c r="FL570" i="56"/>
  <c r="FK570" i="56"/>
  <c r="FJ570" i="56"/>
  <c r="EC570" i="56"/>
  <c r="FR569" i="56"/>
  <c r="FQ569" i="56"/>
  <c r="FP569" i="56"/>
  <c r="FO569" i="56"/>
  <c r="FN569" i="56"/>
  <c r="FM569" i="56"/>
  <c r="FL569" i="56"/>
  <c r="FK569" i="56"/>
  <c r="FJ569" i="56"/>
  <c r="EC569" i="56"/>
  <c r="FR568" i="56"/>
  <c r="FQ568" i="56"/>
  <c r="FP568" i="56"/>
  <c r="FO568" i="56"/>
  <c r="FN568" i="56"/>
  <c r="FM568" i="56"/>
  <c r="FL568" i="56"/>
  <c r="FK568" i="56"/>
  <c r="FJ568" i="56"/>
  <c r="EC568" i="56"/>
  <c r="FR567" i="56"/>
  <c r="FQ567" i="56"/>
  <c r="FP567" i="56"/>
  <c r="FO567" i="56"/>
  <c r="FN567" i="56"/>
  <c r="FM567" i="56"/>
  <c r="FL567" i="56"/>
  <c r="FK567" i="56"/>
  <c r="FJ567" i="56"/>
  <c r="EC567" i="56"/>
  <c r="FR566" i="56"/>
  <c r="FQ566" i="56"/>
  <c r="FP566" i="56"/>
  <c r="FO566" i="56"/>
  <c r="FN566" i="56"/>
  <c r="FM566" i="56"/>
  <c r="FL566" i="56"/>
  <c r="FK566" i="56"/>
  <c r="FJ566" i="56"/>
  <c r="EC566" i="56"/>
  <c r="FR565" i="56"/>
  <c r="FQ565" i="56"/>
  <c r="FP565" i="56"/>
  <c r="FO565" i="56"/>
  <c r="FN565" i="56"/>
  <c r="FM565" i="56"/>
  <c r="FL565" i="56"/>
  <c r="FK565" i="56"/>
  <c r="FJ565" i="56"/>
  <c r="EC565" i="56"/>
  <c r="FR564" i="56"/>
  <c r="FQ564" i="56"/>
  <c r="FP564" i="56"/>
  <c r="FO564" i="56"/>
  <c r="FN564" i="56"/>
  <c r="FM564" i="56"/>
  <c r="FL564" i="56"/>
  <c r="FK564" i="56"/>
  <c r="FJ564" i="56"/>
  <c r="EC564" i="56"/>
  <c r="FR563" i="56"/>
  <c r="FQ563" i="56"/>
  <c r="FP563" i="56"/>
  <c r="FO563" i="56"/>
  <c r="FN563" i="56"/>
  <c r="FM563" i="56"/>
  <c r="FL563" i="56"/>
  <c r="FK563" i="56"/>
  <c r="FJ563" i="56"/>
  <c r="EC563" i="56"/>
  <c r="FR562" i="56"/>
  <c r="FQ562" i="56"/>
  <c r="FP562" i="56"/>
  <c r="FO562" i="56"/>
  <c r="FN562" i="56"/>
  <c r="FM562" i="56"/>
  <c r="FL562" i="56"/>
  <c r="FK562" i="56"/>
  <c r="FJ562" i="56"/>
  <c r="EC562" i="56"/>
  <c r="FR561" i="56"/>
  <c r="FQ561" i="56"/>
  <c r="FP561" i="56"/>
  <c r="FO561" i="56"/>
  <c r="FN561" i="56"/>
  <c r="FM561" i="56"/>
  <c r="FL561" i="56"/>
  <c r="FK561" i="56"/>
  <c r="FJ561" i="56"/>
  <c r="EC561" i="56"/>
  <c r="FR560" i="56"/>
  <c r="FQ560" i="56"/>
  <c r="FP560" i="56"/>
  <c r="FO560" i="56"/>
  <c r="FN560" i="56"/>
  <c r="FM560" i="56"/>
  <c r="FL560" i="56"/>
  <c r="FK560" i="56"/>
  <c r="FJ560" i="56"/>
  <c r="EC560" i="56"/>
  <c r="FR559" i="56"/>
  <c r="FQ559" i="56"/>
  <c r="FP559" i="56"/>
  <c r="FO559" i="56"/>
  <c r="FN559" i="56"/>
  <c r="FM559" i="56"/>
  <c r="FL559" i="56"/>
  <c r="FK559" i="56"/>
  <c r="FJ559" i="56"/>
  <c r="EC559" i="56"/>
  <c r="FR558" i="56"/>
  <c r="FQ558" i="56"/>
  <c r="FP558" i="56"/>
  <c r="FO558" i="56"/>
  <c r="FN558" i="56"/>
  <c r="FM558" i="56"/>
  <c r="FL558" i="56"/>
  <c r="FK558" i="56"/>
  <c r="FJ558" i="56"/>
  <c r="EC558" i="56"/>
  <c r="FR557" i="56"/>
  <c r="FQ557" i="56"/>
  <c r="FP557" i="56"/>
  <c r="FO557" i="56"/>
  <c r="FN557" i="56"/>
  <c r="FM557" i="56"/>
  <c r="FL557" i="56"/>
  <c r="FK557" i="56"/>
  <c r="FJ557" i="56"/>
  <c r="EC557" i="56"/>
  <c r="FR556" i="56"/>
  <c r="FQ556" i="56"/>
  <c r="FP556" i="56"/>
  <c r="FO556" i="56"/>
  <c r="FN556" i="56"/>
  <c r="FM556" i="56"/>
  <c r="FL556" i="56"/>
  <c r="FK556" i="56"/>
  <c r="FJ556" i="56"/>
  <c r="EC556" i="56"/>
  <c r="FR555" i="56"/>
  <c r="FQ555" i="56"/>
  <c r="FP555" i="56"/>
  <c r="FO555" i="56"/>
  <c r="FN555" i="56"/>
  <c r="FM555" i="56"/>
  <c r="FL555" i="56"/>
  <c r="FK555" i="56"/>
  <c r="FJ555" i="56"/>
  <c r="EC555" i="56"/>
  <c r="FR554" i="56"/>
  <c r="FQ554" i="56"/>
  <c r="FP554" i="56"/>
  <c r="FO554" i="56"/>
  <c r="FN554" i="56"/>
  <c r="FM554" i="56"/>
  <c r="FL554" i="56"/>
  <c r="FK554" i="56"/>
  <c r="FJ554" i="56"/>
  <c r="EC554" i="56"/>
  <c r="FR553" i="56"/>
  <c r="FQ553" i="56"/>
  <c r="FP553" i="56"/>
  <c r="FO553" i="56"/>
  <c r="FN553" i="56"/>
  <c r="FM553" i="56"/>
  <c r="FL553" i="56"/>
  <c r="FK553" i="56"/>
  <c r="FJ553" i="56"/>
  <c r="EC553" i="56"/>
  <c r="FR552" i="56"/>
  <c r="FQ552" i="56"/>
  <c r="FP552" i="56"/>
  <c r="FO552" i="56"/>
  <c r="FN552" i="56"/>
  <c r="FM552" i="56"/>
  <c r="FL552" i="56"/>
  <c r="FK552" i="56"/>
  <c r="FJ552" i="56"/>
  <c r="EC552" i="56"/>
  <c r="FR551" i="56"/>
  <c r="FQ551" i="56"/>
  <c r="FP551" i="56"/>
  <c r="FO551" i="56"/>
  <c r="FN551" i="56"/>
  <c r="FM551" i="56"/>
  <c r="FL551" i="56"/>
  <c r="FK551" i="56"/>
  <c r="FJ551" i="56"/>
  <c r="EC551" i="56"/>
  <c r="FR550" i="56"/>
  <c r="FQ550" i="56"/>
  <c r="FP550" i="56"/>
  <c r="FO550" i="56"/>
  <c r="FN550" i="56"/>
  <c r="FM550" i="56"/>
  <c r="FL550" i="56"/>
  <c r="FK550" i="56"/>
  <c r="FJ550" i="56"/>
  <c r="EC550" i="56"/>
  <c r="FR549" i="56"/>
  <c r="FQ549" i="56"/>
  <c r="FP549" i="56"/>
  <c r="FO549" i="56"/>
  <c r="FN549" i="56"/>
  <c r="FM549" i="56"/>
  <c r="FL549" i="56"/>
  <c r="FK549" i="56"/>
  <c r="FJ549" i="56"/>
  <c r="EC549" i="56"/>
  <c r="FR548" i="56"/>
  <c r="FQ548" i="56"/>
  <c r="FP548" i="56"/>
  <c r="FO548" i="56"/>
  <c r="FN548" i="56"/>
  <c r="FM548" i="56"/>
  <c r="FL548" i="56"/>
  <c r="FK548" i="56"/>
  <c r="FJ548" i="56"/>
  <c r="EC548" i="56"/>
  <c r="FR547" i="56"/>
  <c r="FQ547" i="56"/>
  <c r="FP547" i="56"/>
  <c r="FO547" i="56"/>
  <c r="FN547" i="56"/>
  <c r="FM547" i="56"/>
  <c r="FL547" i="56"/>
  <c r="FK547" i="56"/>
  <c r="FJ547" i="56"/>
  <c r="EC547" i="56"/>
  <c r="FR546" i="56"/>
  <c r="FQ546" i="56"/>
  <c r="FP546" i="56"/>
  <c r="FO546" i="56"/>
  <c r="FN546" i="56"/>
  <c r="FM546" i="56"/>
  <c r="FL546" i="56"/>
  <c r="FK546" i="56"/>
  <c r="FJ546" i="56"/>
  <c r="EC546" i="56"/>
  <c r="FR545" i="56"/>
  <c r="FQ545" i="56"/>
  <c r="FP545" i="56"/>
  <c r="FO545" i="56"/>
  <c r="FN545" i="56"/>
  <c r="FM545" i="56"/>
  <c r="FL545" i="56"/>
  <c r="FK545" i="56"/>
  <c r="FJ545" i="56"/>
  <c r="EC545" i="56"/>
  <c r="FR544" i="56"/>
  <c r="FQ544" i="56"/>
  <c r="FP544" i="56"/>
  <c r="FO544" i="56"/>
  <c r="FN544" i="56"/>
  <c r="FM544" i="56"/>
  <c r="FL544" i="56"/>
  <c r="FK544" i="56"/>
  <c r="FJ544" i="56"/>
  <c r="EC544" i="56"/>
  <c r="FR543" i="56"/>
  <c r="FQ543" i="56"/>
  <c r="FP543" i="56"/>
  <c r="FO543" i="56"/>
  <c r="FN543" i="56"/>
  <c r="FM543" i="56"/>
  <c r="FL543" i="56"/>
  <c r="FK543" i="56"/>
  <c r="FJ543" i="56"/>
  <c r="EC543" i="56"/>
  <c r="FR542" i="56"/>
  <c r="FQ542" i="56"/>
  <c r="FP542" i="56"/>
  <c r="FO542" i="56"/>
  <c r="FN542" i="56"/>
  <c r="FM542" i="56"/>
  <c r="FL542" i="56"/>
  <c r="FK542" i="56"/>
  <c r="FJ542" i="56"/>
  <c r="EC542" i="56"/>
  <c r="FR541" i="56"/>
  <c r="FQ541" i="56"/>
  <c r="FP541" i="56"/>
  <c r="FO541" i="56"/>
  <c r="FN541" i="56"/>
  <c r="FM541" i="56"/>
  <c r="FL541" i="56"/>
  <c r="FK541" i="56"/>
  <c r="FJ541" i="56"/>
  <c r="EC541" i="56"/>
  <c r="FR540" i="56"/>
  <c r="FQ540" i="56"/>
  <c r="FP540" i="56"/>
  <c r="FO540" i="56"/>
  <c r="FN540" i="56"/>
  <c r="FM540" i="56"/>
  <c r="FL540" i="56"/>
  <c r="FK540" i="56"/>
  <c r="FJ540" i="56"/>
  <c r="EC540" i="56"/>
  <c r="FR539" i="56"/>
  <c r="FQ539" i="56"/>
  <c r="FP539" i="56"/>
  <c r="FO539" i="56"/>
  <c r="FN539" i="56"/>
  <c r="FM539" i="56"/>
  <c r="FL539" i="56"/>
  <c r="FK539" i="56"/>
  <c r="FJ539" i="56"/>
  <c r="EC539" i="56"/>
  <c r="FR538" i="56"/>
  <c r="FQ538" i="56"/>
  <c r="FP538" i="56"/>
  <c r="FO538" i="56"/>
  <c r="FN538" i="56"/>
  <c r="FM538" i="56"/>
  <c r="FL538" i="56"/>
  <c r="FK538" i="56"/>
  <c r="FJ538" i="56"/>
  <c r="EC538" i="56"/>
  <c r="FR537" i="56"/>
  <c r="FQ537" i="56"/>
  <c r="FP537" i="56"/>
  <c r="FO537" i="56"/>
  <c r="FN537" i="56"/>
  <c r="FM537" i="56"/>
  <c r="FL537" i="56"/>
  <c r="FK537" i="56"/>
  <c r="FJ537" i="56"/>
  <c r="EC537" i="56"/>
  <c r="FR536" i="56"/>
  <c r="FQ536" i="56"/>
  <c r="FP536" i="56"/>
  <c r="FO536" i="56"/>
  <c r="FN536" i="56"/>
  <c r="FM536" i="56"/>
  <c r="FL536" i="56"/>
  <c r="FK536" i="56"/>
  <c r="FJ536" i="56"/>
  <c r="EC536" i="56"/>
  <c r="FR535" i="56"/>
  <c r="FQ535" i="56"/>
  <c r="FP535" i="56"/>
  <c r="FO535" i="56"/>
  <c r="FN535" i="56"/>
  <c r="FM535" i="56"/>
  <c r="FL535" i="56"/>
  <c r="FK535" i="56"/>
  <c r="FJ535" i="56"/>
  <c r="EC535" i="56"/>
  <c r="FR534" i="56"/>
  <c r="FQ534" i="56"/>
  <c r="FP534" i="56"/>
  <c r="FO534" i="56"/>
  <c r="FN534" i="56"/>
  <c r="FM534" i="56"/>
  <c r="FL534" i="56"/>
  <c r="FK534" i="56"/>
  <c r="FJ534" i="56"/>
  <c r="EC534" i="56"/>
  <c r="FR533" i="56"/>
  <c r="FQ533" i="56"/>
  <c r="FP533" i="56"/>
  <c r="FO533" i="56"/>
  <c r="FN533" i="56"/>
  <c r="FM533" i="56"/>
  <c r="FL533" i="56"/>
  <c r="FK533" i="56"/>
  <c r="FJ533" i="56"/>
  <c r="EC533" i="56"/>
  <c r="FR532" i="56"/>
  <c r="FQ532" i="56"/>
  <c r="FP532" i="56"/>
  <c r="FO532" i="56"/>
  <c r="FN532" i="56"/>
  <c r="FM532" i="56"/>
  <c r="FL532" i="56"/>
  <c r="FK532" i="56"/>
  <c r="FJ532" i="56"/>
  <c r="EC532" i="56"/>
  <c r="FR531" i="56"/>
  <c r="FQ531" i="56"/>
  <c r="FP531" i="56"/>
  <c r="FO531" i="56"/>
  <c r="FN531" i="56"/>
  <c r="FM531" i="56"/>
  <c r="FL531" i="56"/>
  <c r="FK531" i="56"/>
  <c r="FJ531" i="56"/>
  <c r="EC531" i="56"/>
  <c r="FR530" i="56"/>
  <c r="FQ530" i="56"/>
  <c r="FP530" i="56"/>
  <c r="FO530" i="56"/>
  <c r="FN530" i="56"/>
  <c r="FM530" i="56"/>
  <c r="FL530" i="56"/>
  <c r="FK530" i="56"/>
  <c r="FJ530" i="56"/>
  <c r="EC530" i="56"/>
  <c r="FR529" i="56"/>
  <c r="FQ529" i="56"/>
  <c r="FP529" i="56"/>
  <c r="FO529" i="56"/>
  <c r="FN529" i="56"/>
  <c r="FM529" i="56"/>
  <c r="FL529" i="56"/>
  <c r="FK529" i="56"/>
  <c r="FJ529" i="56"/>
  <c r="EC529" i="56"/>
  <c r="FR528" i="56"/>
  <c r="FQ528" i="56"/>
  <c r="FP528" i="56"/>
  <c r="FO528" i="56"/>
  <c r="FN528" i="56"/>
  <c r="FM528" i="56"/>
  <c r="FL528" i="56"/>
  <c r="FK528" i="56"/>
  <c r="FJ528" i="56"/>
  <c r="EC528" i="56"/>
  <c r="FR527" i="56"/>
  <c r="FQ527" i="56"/>
  <c r="FP527" i="56"/>
  <c r="FO527" i="56"/>
  <c r="FN527" i="56"/>
  <c r="FM527" i="56"/>
  <c r="FL527" i="56"/>
  <c r="FK527" i="56"/>
  <c r="FJ527" i="56"/>
  <c r="EC527" i="56"/>
  <c r="FR526" i="56"/>
  <c r="FQ526" i="56"/>
  <c r="FP526" i="56"/>
  <c r="FO526" i="56"/>
  <c r="FN526" i="56"/>
  <c r="FM526" i="56"/>
  <c r="FL526" i="56"/>
  <c r="FK526" i="56"/>
  <c r="FJ526" i="56"/>
  <c r="EC526" i="56"/>
  <c r="FR525" i="56"/>
  <c r="FQ525" i="56"/>
  <c r="FP525" i="56"/>
  <c r="FO525" i="56"/>
  <c r="FN525" i="56"/>
  <c r="FM525" i="56"/>
  <c r="FL525" i="56"/>
  <c r="FK525" i="56"/>
  <c r="FJ525" i="56"/>
  <c r="EC525" i="56"/>
  <c r="FR524" i="56"/>
  <c r="FQ524" i="56"/>
  <c r="FP524" i="56"/>
  <c r="FO524" i="56"/>
  <c r="FN524" i="56"/>
  <c r="FM524" i="56"/>
  <c r="FL524" i="56"/>
  <c r="FK524" i="56"/>
  <c r="FJ524" i="56"/>
  <c r="EC524" i="56"/>
  <c r="FR523" i="56"/>
  <c r="FQ523" i="56"/>
  <c r="FP523" i="56"/>
  <c r="FO523" i="56"/>
  <c r="FN523" i="56"/>
  <c r="FM523" i="56"/>
  <c r="FL523" i="56"/>
  <c r="FK523" i="56"/>
  <c r="FJ523" i="56"/>
  <c r="EC523" i="56"/>
  <c r="FR522" i="56"/>
  <c r="FQ522" i="56"/>
  <c r="FP522" i="56"/>
  <c r="FO522" i="56"/>
  <c r="FN522" i="56"/>
  <c r="FM522" i="56"/>
  <c r="FL522" i="56"/>
  <c r="FK522" i="56"/>
  <c r="FJ522" i="56"/>
  <c r="EC522" i="56"/>
  <c r="FR521" i="56"/>
  <c r="FQ521" i="56"/>
  <c r="FP521" i="56"/>
  <c r="FO521" i="56"/>
  <c r="FN521" i="56"/>
  <c r="FM521" i="56"/>
  <c r="FL521" i="56"/>
  <c r="FK521" i="56"/>
  <c r="FJ521" i="56"/>
  <c r="EC521" i="56"/>
  <c r="FR520" i="56"/>
  <c r="FQ520" i="56"/>
  <c r="FP520" i="56"/>
  <c r="FO520" i="56"/>
  <c r="FN520" i="56"/>
  <c r="FM520" i="56"/>
  <c r="FL520" i="56"/>
  <c r="FK520" i="56"/>
  <c r="FJ520" i="56"/>
  <c r="EC520" i="56"/>
  <c r="FR519" i="56"/>
  <c r="FQ519" i="56"/>
  <c r="FP519" i="56"/>
  <c r="FO519" i="56"/>
  <c r="FN519" i="56"/>
  <c r="FM519" i="56"/>
  <c r="FL519" i="56"/>
  <c r="FK519" i="56"/>
  <c r="FJ519" i="56"/>
  <c r="EC519" i="56"/>
  <c r="FR518" i="56"/>
  <c r="FQ518" i="56"/>
  <c r="FP518" i="56"/>
  <c r="FO518" i="56"/>
  <c r="FN518" i="56"/>
  <c r="FM518" i="56"/>
  <c r="FL518" i="56"/>
  <c r="FK518" i="56"/>
  <c r="FJ518" i="56"/>
  <c r="EC518" i="56"/>
  <c r="FR517" i="56"/>
  <c r="FQ517" i="56"/>
  <c r="FP517" i="56"/>
  <c r="FO517" i="56"/>
  <c r="FN517" i="56"/>
  <c r="FM517" i="56"/>
  <c r="FL517" i="56"/>
  <c r="FK517" i="56"/>
  <c r="FJ517" i="56"/>
  <c r="EC517" i="56"/>
  <c r="FR516" i="56"/>
  <c r="FQ516" i="56"/>
  <c r="FP516" i="56"/>
  <c r="FO516" i="56"/>
  <c r="FN516" i="56"/>
  <c r="FM516" i="56"/>
  <c r="FL516" i="56"/>
  <c r="FK516" i="56"/>
  <c r="FJ516" i="56"/>
  <c r="EC516" i="56"/>
  <c r="FR515" i="56"/>
  <c r="FQ515" i="56"/>
  <c r="FP515" i="56"/>
  <c r="FO515" i="56"/>
  <c r="FN515" i="56"/>
  <c r="FM515" i="56"/>
  <c r="FL515" i="56"/>
  <c r="FK515" i="56"/>
  <c r="FJ515" i="56"/>
  <c r="EC515" i="56"/>
  <c r="FR514" i="56"/>
  <c r="FQ514" i="56"/>
  <c r="FP514" i="56"/>
  <c r="FO514" i="56"/>
  <c r="FN514" i="56"/>
  <c r="FM514" i="56"/>
  <c r="FL514" i="56"/>
  <c r="FK514" i="56"/>
  <c r="FJ514" i="56"/>
  <c r="EC514" i="56"/>
  <c r="FR513" i="56"/>
  <c r="FQ513" i="56"/>
  <c r="FP513" i="56"/>
  <c r="FO513" i="56"/>
  <c r="FN513" i="56"/>
  <c r="FM513" i="56"/>
  <c r="FL513" i="56"/>
  <c r="FK513" i="56"/>
  <c r="FJ513" i="56"/>
  <c r="EC513" i="56"/>
  <c r="FR512" i="56"/>
  <c r="FQ512" i="56"/>
  <c r="FP512" i="56"/>
  <c r="FO512" i="56"/>
  <c r="FN512" i="56"/>
  <c r="FM512" i="56"/>
  <c r="FL512" i="56"/>
  <c r="FK512" i="56"/>
  <c r="FJ512" i="56"/>
  <c r="EC512" i="56"/>
  <c r="FR511" i="56"/>
  <c r="FQ511" i="56"/>
  <c r="FP511" i="56"/>
  <c r="FO511" i="56"/>
  <c r="FN511" i="56"/>
  <c r="FM511" i="56"/>
  <c r="FL511" i="56"/>
  <c r="FK511" i="56"/>
  <c r="FJ511" i="56"/>
  <c r="EC511" i="56"/>
  <c r="FR510" i="56"/>
  <c r="FQ510" i="56"/>
  <c r="FP510" i="56"/>
  <c r="FO510" i="56"/>
  <c r="FN510" i="56"/>
  <c r="FM510" i="56"/>
  <c r="FL510" i="56"/>
  <c r="FK510" i="56"/>
  <c r="FJ510" i="56"/>
  <c r="EC510" i="56"/>
  <c r="FR509" i="56"/>
  <c r="FQ509" i="56"/>
  <c r="FP509" i="56"/>
  <c r="FO509" i="56"/>
  <c r="FN509" i="56"/>
  <c r="FM509" i="56"/>
  <c r="FL509" i="56"/>
  <c r="FK509" i="56"/>
  <c r="FJ509" i="56"/>
  <c r="EC509" i="56"/>
  <c r="FR508" i="56"/>
  <c r="FQ508" i="56"/>
  <c r="FP508" i="56"/>
  <c r="FO508" i="56"/>
  <c r="FN508" i="56"/>
  <c r="FM508" i="56"/>
  <c r="FL508" i="56"/>
  <c r="FK508" i="56"/>
  <c r="FJ508" i="56"/>
  <c r="EC508" i="56"/>
  <c r="FR507" i="56"/>
  <c r="FQ507" i="56"/>
  <c r="FP507" i="56"/>
  <c r="FO507" i="56"/>
  <c r="FN507" i="56"/>
  <c r="FM507" i="56"/>
  <c r="FL507" i="56"/>
  <c r="FK507" i="56"/>
  <c r="FJ507" i="56"/>
  <c r="EC507" i="56"/>
  <c r="FR506" i="56"/>
  <c r="FQ506" i="56"/>
  <c r="FP506" i="56"/>
  <c r="FO506" i="56"/>
  <c r="FN506" i="56"/>
  <c r="FM506" i="56"/>
  <c r="FL506" i="56"/>
  <c r="FK506" i="56"/>
  <c r="FJ506" i="56"/>
  <c r="EC506" i="56"/>
  <c r="FR505" i="56"/>
  <c r="FQ505" i="56"/>
  <c r="FP505" i="56"/>
  <c r="FO505" i="56"/>
  <c r="FN505" i="56"/>
  <c r="FM505" i="56"/>
  <c r="FL505" i="56"/>
  <c r="FK505" i="56"/>
  <c r="FJ505" i="56"/>
  <c r="EC505" i="56"/>
  <c r="FR504" i="56"/>
  <c r="FQ504" i="56"/>
  <c r="FP504" i="56"/>
  <c r="FO504" i="56"/>
  <c r="FN504" i="56"/>
  <c r="FM504" i="56"/>
  <c r="FL504" i="56"/>
  <c r="FK504" i="56"/>
  <c r="FJ504" i="56"/>
  <c r="EC504" i="56"/>
  <c r="FR503" i="56"/>
  <c r="FQ503" i="56"/>
  <c r="FP503" i="56"/>
  <c r="FO503" i="56"/>
  <c r="FN503" i="56"/>
  <c r="FM503" i="56"/>
  <c r="FL503" i="56"/>
  <c r="FK503" i="56"/>
  <c r="FJ503" i="56"/>
  <c r="EC503" i="56"/>
  <c r="FR502" i="56"/>
  <c r="FQ502" i="56"/>
  <c r="FP502" i="56"/>
  <c r="FO502" i="56"/>
  <c r="FN502" i="56"/>
  <c r="FM502" i="56"/>
  <c r="FL502" i="56"/>
  <c r="FK502" i="56"/>
  <c r="FJ502" i="56"/>
  <c r="EC502" i="56"/>
  <c r="FR501" i="56"/>
  <c r="FQ501" i="56"/>
  <c r="FP501" i="56"/>
  <c r="FO501" i="56"/>
  <c r="FN501" i="56"/>
  <c r="FM501" i="56"/>
  <c r="FL501" i="56"/>
  <c r="FK501" i="56"/>
  <c r="FJ501" i="56"/>
  <c r="EC501" i="56"/>
  <c r="FR500" i="56"/>
  <c r="FQ500" i="56"/>
  <c r="FP500" i="56"/>
  <c r="FO500" i="56"/>
  <c r="FN500" i="56"/>
  <c r="FM500" i="56"/>
  <c r="FL500" i="56"/>
  <c r="FK500" i="56"/>
  <c r="FJ500" i="56"/>
  <c r="EC500" i="56"/>
  <c r="FR499" i="56"/>
  <c r="FQ499" i="56"/>
  <c r="FP499" i="56"/>
  <c r="FO499" i="56"/>
  <c r="FN499" i="56"/>
  <c r="FM499" i="56"/>
  <c r="FL499" i="56"/>
  <c r="FK499" i="56"/>
  <c r="FJ499" i="56"/>
  <c r="EC499" i="56"/>
  <c r="FR498" i="56"/>
  <c r="FQ498" i="56"/>
  <c r="FP498" i="56"/>
  <c r="FO498" i="56"/>
  <c r="FN498" i="56"/>
  <c r="FM498" i="56"/>
  <c r="FL498" i="56"/>
  <c r="FK498" i="56"/>
  <c r="FJ498" i="56"/>
  <c r="EC498" i="56"/>
  <c r="FR497" i="56"/>
  <c r="FQ497" i="56"/>
  <c r="FP497" i="56"/>
  <c r="FO497" i="56"/>
  <c r="FN497" i="56"/>
  <c r="FM497" i="56"/>
  <c r="FL497" i="56"/>
  <c r="FK497" i="56"/>
  <c r="FJ497" i="56"/>
  <c r="EC497" i="56"/>
  <c r="FR496" i="56"/>
  <c r="FQ496" i="56"/>
  <c r="FP496" i="56"/>
  <c r="FO496" i="56"/>
  <c r="FN496" i="56"/>
  <c r="FM496" i="56"/>
  <c r="FL496" i="56"/>
  <c r="FK496" i="56"/>
  <c r="FJ496" i="56"/>
  <c r="EC496" i="56"/>
  <c r="FR495" i="56"/>
  <c r="FQ495" i="56"/>
  <c r="FP495" i="56"/>
  <c r="FO495" i="56"/>
  <c r="FN495" i="56"/>
  <c r="FM495" i="56"/>
  <c r="FL495" i="56"/>
  <c r="FK495" i="56"/>
  <c r="FJ495" i="56"/>
  <c r="EC495" i="56"/>
  <c r="FR494" i="56"/>
  <c r="FQ494" i="56"/>
  <c r="FP494" i="56"/>
  <c r="FO494" i="56"/>
  <c r="FN494" i="56"/>
  <c r="FM494" i="56"/>
  <c r="FL494" i="56"/>
  <c r="FK494" i="56"/>
  <c r="FJ494" i="56"/>
  <c r="EC494" i="56"/>
  <c r="FR493" i="56"/>
  <c r="FQ493" i="56"/>
  <c r="FP493" i="56"/>
  <c r="FO493" i="56"/>
  <c r="FN493" i="56"/>
  <c r="FM493" i="56"/>
  <c r="FL493" i="56"/>
  <c r="FK493" i="56"/>
  <c r="FJ493" i="56"/>
  <c r="EC493" i="56"/>
  <c r="FR492" i="56"/>
  <c r="FQ492" i="56"/>
  <c r="FP492" i="56"/>
  <c r="FO492" i="56"/>
  <c r="FN492" i="56"/>
  <c r="FM492" i="56"/>
  <c r="FL492" i="56"/>
  <c r="FK492" i="56"/>
  <c r="FJ492" i="56"/>
  <c r="EC492" i="56"/>
  <c r="FR491" i="56"/>
  <c r="FQ491" i="56"/>
  <c r="FP491" i="56"/>
  <c r="FO491" i="56"/>
  <c r="FN491" i="56"/>
  <c r="FM491" i="56"/>
  <c r="FL491" i="56"/>
  <c r="FK491" i="56"/>
  <c r="FJ491" i="56"/>
  <c r="EC491" i="56"/>
  <c r="FR490" i="56"/>
  <c r="FQ490" i="56"/>
  <c r="FP490" i="56"/>
  <c r="FO490" i="56"/>
  <c r="FN490" i="56"/>
  <c r="FM490" i="56"/>
  <c r="FL490" i="56"/>
  <c r="FK490" i="56"/>
  <c r="FJ490" i="56"/>
  <c r="EC490" i="56"/>
  <c r="FR489" i="56"/>
  <c r="FQ489" i="56"/>
  <c r="FP489" i="56"/>
  <c r="FO489" i="56"/>
  <c r="FN489" i="56"/>
  <c r="FM489" i="56"/>
  <c r="FL489" i="56"/>
  <c r="FK489" i="56"/>
  <c r="FJ489" i="56"/>
  <c r="EC489" i="56"/>
  <c r="FR488" i="56"/>
  <c r="FQ488" i="56"/>
  <c r="FP488" i="56"/>
  <c r="FO488" i="56"/>
  <c r="FN488" i="56"/>
  <c r="FM488" i="56"/>
  <c r="FL488" i="56"/>
  <c r="FK488" i="56"/>
  <c r="FJ488" i="56"/>
  <c r="EC488" i="56"/>
  <c r="FR487" i="56"/>
  <c r="FQ487" i="56"/>
  <c r="FP487" i="56"/>
  <c r="FO487" i="56"/>
  <c r="FN487" i="56"/>
  <c r="FM487" i="56"/>
  <c r="FL487" i="56"/>
  <c r="FK487" i="56"/>
  <c r="FJ487" i="56"/>
  <c r="EC487" i="56"/>
  <c r="FR486" i="56"/>
  <c r="FQ486" i="56"/>
  <c r="FP486" i="56"/>
  <c r="FO486" i="56"/>
  <c r="FN486" i="56"/>
  <c r="FM486" i="56"/>
  <c r="FL486" i="56"/>
  <c r="FK486" i="56"/>
  <c r="FJ486" i="56"/>
  <c r="EC486" i="56"/>
  <c r="FR485" i="56"/>
  <c r="FQ485" i="56"/>
  <c r="FP485" i="56"/>
  <c r="FO485" i="56"/>
  <c r="FN485" i="56"/>
  <c r="FM485" i="56"/>
  <c r="FL485" i="56"/>
  <c r="FK485" i="56"/>
  <c r="FJ485" i="56"/>
  <c r="EC485" i="56"/>
  <c r="FR484" i="56"/>
  <c r="FQ484" i="56"/>
  <c r="FP484" i="56"/>
  <c r="FO484" i="56"/>
  <c r="FN484" i="56"/>
  <c r="FM484" i="56"/>
  <c r="FL484" i="56"/>
  <c r="FK484" i="56"/>
  <c r="FJ484" i="56"/>
  <c r="EC484" i="56"/>
  <c r="FR483" i="56"/>
  <c r="FQ483" i="56"/>
  <c r="FP483" i="56"/>
  <c r="FO483" i="56"/>
  <c r="FN483" i="56"/>
  <c r="FM483" i="56"/>
  <c r="FL483" i="56"/>
  <c r="FK483" i="56"/>
  <c r="FJ483" i="56"/>
  <c r="EC483" i="56"/>
  <c r="FR482" i="56"/>
  <c r="FQ482" i="56"/>
  <c r="FP482" i="56"/>
  <c r="FO482" i="56"/>
  <c r="FN482" i="56"/>
  <c r="FM482" i="56"/>
  <c r="FL482" i="56"/>
  <c r="FK482" i="56"/>
  <c r="FJ482" i="56"/>
  <c r="EC482" i="56"/>
  <c r="FR481" i="56"/>
  <c r="FQ481" i="56"/>
  <c r="FP481" i="56"/>
  <c r="FO481" i="56"/>
  <c r="FN481" i="56"/>
  <c r="FM481" i="56"/>
  <c r="FL481" i="56"/>
  <c r="FK481" i="56"/>
  <c r="FJ481" i="56"/>
  <c r="EC481" i="56"/>
  <c r="FR480" i="56"/>
  <c r="FQ480" i="56"/>
  <c r="FP480" i="56"/>
  <c r="FO480" i="56"/>
  <c r="FN480" i="56"/>
  <c r="FM480" i="56"/>
  <c r="FL480" i="56"/>
  <c r="FK480" i="56"/>
  <c r="FJ480" i="56"/>
  <c r="EC480" i="56"/>
  <c r="FR479" i="56"/>
  <c r="FQ479" i="56"/>
  <c r="FP479" i="56"/>
  <c r="FO479" i="56"/>
  <c r="FN479" i="56"/>
  <c r="FM479" i="56"/>
  <c r="FL479" i="56"/>
  <c r="FK479" i="56"/>
  <c r="FJ479" i="56"/>
  <c r="EC479" i="56"/>
  <c r="FR478" i="56"/>
  <c r="FQ478" i="56"/>
  <c r="FP478" i="56"/>
  <c r="FO478" i="56"/>
  <c r="FN478" i="56"/>
  <c r="FM478" i="56"/>
  <c r="FL478" i="56"/>
  <c r="FK478" i="56"/>
  <c r="FJ478" i="56"/>
  <c r="EC478" i="56"/>
  <c r="FR477" i="56"/>
  <c r="FQ477" i="56"/>
  <c r="FP477" i="56"/>
  <c r="FO477" i="56"/>
  <c r="FN477" i="56"/>
  <c r="FM477" i="56"/>
  <c r="FL477" i="56"/>
  <c r="FK477" i="56"/>
  <c r="FJ477" i="56"/>
  <c r="EC477" i="56"/>
  <c r="FR476" i="56"/>
  <c r="FQ476" i="56"/>
  <c r="FP476" i="56"/>
  <c r="FO476" i="56"/>
  <c r="FN476" i="56"/>
  <c r="FM476" i="56"/>
  <c r="FL476" i="56"/>
  <c r="FK476" i="56"/>
  <c r="FJ476" i="56"/>
  <c r="EC476" i="56"/>
  <c r="FR475" i="56"/>
  <c r="FQ475" i="56"/>
  <c r="FP475" i="56"/>
  <c r="FO475" i="56"/>
  <c r="FN475" i="56"/>
  <c r="FM475" i="56"/>
  <c r="FL475" i="56"/>
  <c r="FK475" i="56"/>
  <c r="FJ475" i="56"/>
  <c r="EC475" i="56"/>
  <c r="FR474" i="56"/>
  <c r="FQ474" i="56"/>
  <c r="FP474" i="56"/>
  <c r="FO474" i="56"/>
  <c r="FN474" i="56"/>
  <c r="FM474" i="56"/>
  <c r="FL474" i="56"/>
  <c r="FK474" i="56"/>
  <c r="FJ474" i="56"/>
  <c r="EC474" i="56"/>
  <c r="FR473" i="56"/>
  <c r="FQ473" i="56"/>
  <c r="FP473" i="56"/>
  <c r="FO473" i="56"/>
  <c r="FN473" i="56"/>
  <c r="FM473" i="56"/>
  <c r="FL473" i="56"/>
  <c r="FK473" i="56"/>
  <c r="FJ473" i="56"/>
  <c r="EC473" i="56"/>
  <c r="FR472" i="56"/>
  <c r="FQ472" i="56"/>
  <c r="FP472" i="56"/>
  <c r="FO472" i="56"/>
  <c r="FN472" i="56"/>
  <c r="FM472" i="56"/>
  <c r="FL472" i="56"/>
  <c r="FK472" i="56"/>
  <c r="FJ472" i="56"/>
  <c r="EC472" i="56"/>
  <c r="FR471" i="56"/>
  <c r="FQ471" i="56"/>
  <c r="FP471" i="56"/>
  <c r="FO471" i="56"/>
  <c r="FN471" i="56"/>
  <c r="FM471" i="56"/>
  <c r="FL471" i="56"/>
  <c r="FK471" i="56"/>
  <c r="FJ471" i="56"/>
  <c r="EC471" i="56"/>
  <c r="FR470" i="56"/>
  <c r="FQ470" i="56"/>
  <c r="FP470" i="56"/>
  <c r="FO470" i="56"/>
  <c r="FN470" i="56"/>
  <c r="FM470" i="56"/>
  <c r="FL470" i="56"/>
  <c r="FK470" i="56"/>
  <c r="FJ470" i="56"/>
  <c r="EC470" i="56"/>
  <c r="FR469" i="56"/>
  <c r="FQ469" i="56"/>
  <c r="FP469" i="56"/>
  <c r="FO469" i="56"/>
  <c r="FN469" i="56"/>
  <c r="FM469" i="56"/>
  <c r="FL469" i="56"/>
  <c r="FK469" i="56"/>
  <c r="FJ469" i="56"/>
  <c r="EC469" i="56"/>
  <c r="FR468" i="56"/>
  <c r="FQ468" i="56"/>
  <c r="FP468" i="56"/>
  <c r="FO468" i="56"/>
  <c r="FN468" i="56"/>
  <c r="FM468" i="56"/>
  <c r="FL468" i="56"/>
  <c r="FK468" i="56"/>
  <c r="FJ468" i="56"/>
  <c r="EC468" i="56"/>
  <c r="FR467" i="56"/>
  <c r="FQ467" i="56"/>
  <c r="FP467" i="56"/>
  <c r="FO467" i="56"/>
  <c r="FN467" i="56"/>
  <c r="FM467" i="56"/>
  <c r="FL467" i="56"/>
  <c r="FK467" i="56"/>
  <c r="FJ467" i="56"/>
  <c r="EC467" i="56"/>
  <c r="FR466" i="56"/>
  <c r="FQ466" i="56"/>
  <c r="FP466" i="56"/>
  <c r="FO466" i="56"/>
  <c r="FN466" i="56"/>
  <c r="FM466" i="56"/>
  <c r="FL466" i="56"/>
  <c r="FK466" i="56"/>
  <c r="FJ466" i="56"/>
  <c r="EC466" i="56"/>
  <c r="FR465" i="56"/>
  <c r="FQ465" i="56"/>
  <c r="FP465" i="56"/>
  <c r="FO465" i="56"/>
  <c r="FN465" i="56"/>
  <c r="FM465" i="56"/>
  <c r="FL465" i="56"/>
  <c r="FK465" i="56"/>
  <c r="FJ465" i="56"/>
  <c r="EC465" i="56"/>
  <c r="FR464" i="56"/>
  <c r="FQ464" i="56"/>
  <c r="FP464" i="56"/>
  <c r="FO464" i="56"/>
  <c r="FN464" i="56"/>
  <c r="FM464" i="56"/>
  <c r="FL464" i="56"/>
  <c r="FK464" i="56"/>
  <c r="FJ464" i="56"/>
  <c r="EC464" i="56"/>
  <c r="FR463" i="56"/>
  <c r="FQ463" i="56"/>
  <c r="FP463" i="56"/>
  <c r="FO463" i="56"/>
  <c r="FN463" i="56"/>
  <c r="FM463" i="56"/>
  <c r="FL463" i="56"/>
  <c r="FK463" i="56"/>
  <c r="FJ463" i="56"/>
  <c r="EC463" i="56"/>
  <c r="FR462" i="56"/>
  <c r="FQ462" i="56"/>
  <c r="FP462" i="56"/>
  <c r="FO462" i="56"/>
  <c r="FN462" i="56"/>
  <c r="FM462" i="56"/>
  <c r="FL462" i="56"/>
  <c r="FK462" i="56"/>
  <c r="FJ462" i="56"/>
  <c r="EC462" i="56"/>
  <c r="FR461" i="56"/>
  <c r="FQ461" i="56"/>
  <c r="FP461" i="56"/>
  <c r="FO461" i="56"/>
  <c r="FN461" i="56"/>
  <c r="FM461" i="56"/>
  <c r="FL461" i="56"/>
  <c r="FK461" i="56"/>
  <c r="FJ461" i="56"/>
  <c r="EC461" i="56"/>
  <c r="FR460" i="56"/>
  <c r="FQ460" i="56"/>
  <c r="FP460" i="56"/>
  <c r="FO460" i="56"/>
  <c r="FN460" i="56"/>
  <c r="FM460" i="56"/>
  <c r="FL460" i="56"/>
  <c r="FK460" i="56"/>
  <c r="FJ460" i="56"/>
  <c r="EC460" i="56"/>
  <c r="FR459" i="56"/>
  <c r="FQ459" i="56"/>
  <c r="FP459" i="56"/>
  <c r="FO459" i="56"/>
  <c r="FN459" i="56"/>
  <c r="FM459" i="56"/>
  <c r="FL459" i="56"/>
  <c r="FK459" i="56"/>
  <c r="FJ459" i="56"/>
  <c r="EC459" i="56"/>
  <c r="FR458" i="56"/>
  <c r="FQ458" i="56"/>
  <c r="FP458" i="56"/>
  <c r="FO458" i="56"/>
  <c r="FN458" i="56"/>
  <c r="FM458" i="56"/>
  <c r="FL458" i="56"/>
  <c r="FK458" i="56"/>
  <c r="FJ458" i="56"/>
  <c r="EC458" i="56"/>
  <c r="FR457" i="56"/>
  <c r="FQ457" i="56"/>
  <c r="FP457" i="56"/>
  <c r="FO457" i="56"/>
  <c r="FN457" i="56"/>
  <c r="FM457" i="56"/>
  <c r="FL457" i="56"/>
  <c r="FK457" i="56"/>
  <c r="FJ457" i="56"/>
  <c r="EC457" i="56"/>
  <c r="FR456" i="56"/>
  <c r="FQ456" i="56"/>
  <c r="FP456" i="56"/>
  <c r="FO456" i="56"/>
  <c r="FN456" i="56"/>
  <c r="FM456" i="56"/>
  <c r="FL456" i="56"/>
  <c r="FK456" i="56"/>
  <c r="FJ456" i="56"/>
  <c r="EC456" i="56"/>
  <c r="FR455" i="56"/>
  <c r="FQ455" i="56"/>
  <c r="FP455" i="56"/>
  <c r="FO455" i="56"/>
  <c r="FN455" i="56"/>
  <c r="FM455" i="56"/>
  <c r="FL455" i="56"/>
  <c r="FK455" i="56"/>
  <c r="FJ455" i="56"/>
  <c r="EC455" i="56"/>
  <c r="FR454" i="56"/>
  <c r="FQ454" i="56"/>
  <c r="FP454" i="56"/>
  <c r="FO454" i="56"/>
  <c r="FN454" i="56"/>
  <c r="FM454" i="56"/>
  <c r="FL454" i="56"/>
  <c r="FK454" i="56"/>
  <c r="FJ454" i="56"/>
  <c r="EC454" i="56"/>
  <c r="FR453" i="56"/>
  <c r="FQ453" i="56"/>
  <c r="FP453" i="56"/>
  <c r="FO453" i="56"/>
  <c r="FN453" i="56"/>
  <c r="FM453" i="56"/>
  <c r="FL453" i="56"/>
  <c r="FK453" i="56"/>
  <c r="FJ453" i="56"/>
  <c r="EC453" i="56"/>
  <c r="FR452" i="56"/>
  <c r="FQ452" i="56"/>
  <c r="FP452" i="56"/>
  <c r="FO452" i="56"/>
  <c r="FN452" i="56"/>
  <c r="FM452" i="56"/>
  <c r="FL452" i="56"/>
  <c r="FK452" i="56"/>
  <c r="FJ452" i="56"/>
  <c r="EC452" i="56"/>
  <c r="FR451" i="56"/>
  <c r="FQ451" i="56"/>
  <c r="FP451" i="56"/>
  <c r="FO451" i="56"/>
  <c r="FN451" i="56"/>
  <c r="FM451" i="56"/>
  <c r="FL451" i="56"/>
  <c r="FK451" i="56"/>
  <c r="FJ451" i="56"/>
  <c r="EC451" i="56"/>
  <c r="FR450" i="56"/>
  <c r="FQ450" i="56"/>
  <c r="FP450" i="56"/>
  <c r="FO450" i="56"/>
  <c r="FN450" i="56"/>
  <c r="FM450" i="56"/>
  <c r="FL450" i="56"/>
  <c r="FK450" i="56"/>
  <c r="FJ450" i="56"/>
  <c r="EC450" i="56"/>
  <c r="FR449" i="56"/>
  <c r="FQ449" i="56"/>
  <c r="FP449" i="56"/>
  <c r="FO449" i="56"/>
  <c r="FN449" i="56"/>
  <c r="FM449" i="56"/>
  <c r="FL449" i="56"/>
  <c r="FK449" i="56"/>
  <c r="FJ449" i="56"/>
  <c r="EC449" i="56"/>
  <c r="FR448" i="56"/>
  <c r="FQ448" i="56"/>
  <c r="FP448" i="56"/>
  <c r="FO448" i="56"/>
  <c r="FN448" i="56"/>
  <c r="FM448" i="56"/>
  <c r="FL448" i="56"/>
  <c r="FK448" i="56"/>
  <c r="FJ448" i="56"/>
  <c r="EC448" i="56"/>
  <c r="FR447" i="56"/>
  <c r="FQ447" i="56"/>
  <c r="FP447" i="56"/>
  <c r="FO447" i="56"/>
  <c r="FN447" i="56"/>
  <c r="FM447" i="56"/>
  <c r="FL447" i="56"/>
  <c r="FK447" i="56"/>
  <c r="FJ447" i="56"/>
  <c r="EC447" i="56"/>
  <c r="FR446" i="56"/>
  <c r="FQ446" i="56"/>
  <c r="FP446" i="56"/>
  <c r="FO446" i="56"/>
  <c r="FN446" i="56"/>
  <c r="FM446" i="56"/>
  <c r="FL446" i="56"/>
  <c r="FK446" i="56"/>
  <c r="FJ446" i="56"/>
  <c r="EC446" i="56"/>
  <c r="FR445" i="56"/>
  <c r="FQ445" i="56"/>
  <c r="FP445" i="56"/>
  <c r="FO445" i="56"/>
  <c r="FN445" i="56"/>
  <c r="FM445" i="56"/>
  <c r="FL445" i="56"/>
  <c r="FK445" i="56"/>
  <c r="FJ445" i="56"/>
  <c r="EC445" i="56"/>
  <c r="FR444" i="56"/>
  <c r="FQ444" i="56"/>
  <c r="FP444" i="56"/>
  <c r="FO444" i="56"/>
  <c r="FN444" i="56"/>
  <c r="FM444" i="56"/>
  <c r="FL444" i="56"/>
  <c r="FK444" i="56"/>
  <c r="FJ444" i="56"/>
  <c r="EC444" i="56"/>
  <c r="FR443" i="56"/>
  <c r="FQ443" i="56"/>
  <c r="FP443" i="56"/>
  <c r="FO443" i="56"/>
  <c r="FN443" i="56"/>
  <c r="FM443" i="56"/>
  <c r="FL443" i="56"/>
  <c r="FK443" i="56"/>
  <c r="FJ443" i="56"/>
  <c r="EC443" i="56"/>
  <c r="FR442" i="56"/>
  <c r="FQ442" i="56"/>
  <c r="FP442" i="56"/>
  <c r="FO442" i="56"/>
  <c r="FN442" i="56"/>
  <c r="FM442" i="56"/>
  <c r="FL442" i="56"/>
  <c r="FK442" i="56"/>
  <c r="FJ442" i="56"/>
  <c r="EC442" i="56"/>
  <c r="FR441" i="56"/>
  <c r="FQ441" i="56"/>
  <c r="FP441" i="56"/>
  <c r="FO441" i="56"/>
  <c r="FN441" i="56"/>
  <c r="FM441" i="56"/>
  <c r="FL441" i="56"/>
  <c r="FK441" i="56"/>
  <c r="FJ441" i="56"/>
  <c r="EC441" i="56"/>
  <c r="FR440" i="56"/>
  <c r="FQ440" i="56"/>
  <c r="FP440" i="56"/>
  <c r="FO440" i="56"/>
  <c r="FN440" i="56"/>
  <c r="FM440" i="56"/>
  <c r="FL440" i="56"/>
  <c r="FK440" i="56"/>
  <c r="FJ440" i="56"/>
  <c r="EC440" i="56"/>
  <c r="FR439" i="56"/>
  <c r="FQ439" i="56"/>
  <c r="FP439" i="56"/>
  <c r="FO439" i="56"/>
  <c r="FN439" i="56"/>
  <c r="FM439" i="56"/>
  <c r="FL439" i="56"/>
  <c r="FK439" i="56"/>
  <c r="FJ439" i="56"/>
  <c r="EC439" i="56"/>
  <c r="FR438" i="56"/>
  <c r="FQ438" i="56"/>
  <c r="FP438" i="56"/>
  <c r="FO438" i="56"/>
  <c r="FN438" i="56"/>
  <c r="FM438" i="56"/>
  <c r="FL438" i="56"/>
  <c r="FK438" i="56"/>
  <c r="FJ438" i="56"/>
  <c r="EC438" i="56"/>
  <c r="FR437" i="56"/>
  <c r="FQ437" i="56"/>
  <c r="FP437" i="56"/>
  <c r="FO437" i="56"/>
  <c r="FN437" i="56"/>
  <c r="FM437" i="56"/>
  <c r="FL437" i="56"/>
  <c r="FK437" i="56"/>
  <c r="FJ437" i="56"/>
  <c r="EC437" i="56"/>
  <c r="FR436" i="56"/>
  <c r="FQ436" i="56"/>
  <c r="FP436" i="56"/>
  <c r="FO436" i="56"/>
  <c r="FN436" i="56"/>
  <c r="FM436" i="56"/>
  <c r="FL436" i="56"/>
  <c r="FK436" i="56"/>
  <c r="FJ436" i="56"/>
  <c r="EC436" i="56"/>
  <c r="FR435" i="56"/>
  <c r="FQ435" i="56"/>
  <c r="FP435" i="56"/>
  <c r="FO435" i="56"/>
  <c r="FN435" i="56"/>
  <c r="FM435" i="56"/>
  <c r="FL435" i="56"/>
  <c r="FK435" i="56"/>
  <c r="FJ435" i="56"/>
  <c r="EC435" i="56"/>
  <c r="FR434" i="56"/>
  <c r="FQ434" i="56"/>
  <c r="FP434" i="56"/>
  <c r="FO434" i="56"/>
  <c r="FN434" i="56"/>
  <c r="FM434" i="56"/>
  <c r="FL434" i="56"/>
  <c r="FK434" i="56"/>
  <c r="FJ434" i="56"/>
  <c r="EC434" i="56"/>
  <c r="FR433" i="56"/>
  <c r="FQ433" i="56"/>
  <c r="FP433" i="56"/>
  <c r="FO433" i="56"/>
  <c r="FN433" i="56"/>
  <c r="FM433" i="56"/>
  <c r="FL433" i="56"/>
  <c r="FK433" i="56"/>
  <c r="FJ433" i="56"/>
  <c r="EC433" i="56"/>
  <c r="FR432" i="56"/>
  <c r="FQ432" i="56"/>
  <c r="FP432" i="56"/>
  <c r="FO432" i="56"/>
  <c r="FN432" i="56"/>
  <c r="FM432" i="56"/>
  <c r="FL432" i="56"/>
  <c r="FK432" i="56"/>
  <c r="FJ432" i="56"/>
  <c r="EC432" i="56"/>
  <c r="FR431" i="56"/>
  <c r="FQ431" i="56"/>
  <c r="FP431" i="56"/>
  <c r="FO431" i="56"/>
  <c r="FN431" i="56"/>
  <c r="FM431" i="56"/>
  <c r="FL431" i="56"/>
  <c r="FK431" i="56"/>
  <c r="FJ431" i="56"/>
  <c r="EC431" i="56"/>
  <c r="FR430" i="56"/>
  <c r="FQ430" i="56"/>
  <c r="FP430" i="56"/>
  <c r="FO430" i="56"/>
  <c r="FN430" i="56"/>
  <c r="FM430" i="56"/>
  <c r="FL430" i="56"/>
  <c r="FK430" i="56"/>
  <c r="FJ430" i="56"/>
  <c r="EC430" i="56"/>
  <c r="FR429" i="56"/>
  <c r="FQ429" i="56"/>
  <c r="FP429" i="56"/>
  <c r="FO429" i="56"/>
  <c r="FN429" i="56"/>
  <c r="FM429" i="56"/>
  <c r="FL429" i="56"/>
  <c r="FK429" i="56"/>
  <c r="FJ429" i="56"/>
  <c r="EC429" i="56"/>
  <c r="FR428" i="56"/>
  <c r="FQ428" i="56"/>
  <c r="FP428" i="56"/>
  <c r="FO428" i="56"/>
  <c r="FN428" i="56"/>
  <c r="FM428" i="56"/>
  <c r="FL428" i="56"/>
  <c r="FK428" i="56"/>
  <c r="FJ428" i="56"/>
  <c r="EC428" i="56"/>
  <c r="FR427" i="56"/>
  <c r="FQ427" i="56"/>
  <c r="FP427" i="56"/>
  <c r="FO427" i="56"/>
  <c r="FN427" i="56"/>
  <c r="FM427" i="56"/>
  <c r="FL427" i="56"/>
  <c r="FK427" i="56"/>
  <c r="FJ427" i="56"/>
  <c r="EC427" i="56"/>
  <c r="FR426" i="56"/>
  <c r="FQ426" i="56"/>
  <c r="FP426" i="56"/>
  <c r="FO426" i="56"/>
  <c r="FN426" i="56"/>
  <c r="FM426" i="56"/>
  <c r="FL426" i="56"/>
  <c r="FK426" i="56"/>
  <c r="FJ426" i="56"/>
  <c r="EC426" i="56"/>
  <c r="FR425" i="56"/>
  <c r="FQ425" i="56"/>
  <c r="FP425" i="56"/>
  <c r="FO425" i="56"/>
  <c r="FN425" i="56"/>
  <c r="FM425" i="56"/>
  <c r="FL425" i="56"/>
  <c r="FK425" i="56"/>
  <c r="FJ425" i="56"/>
  <c r="EC425" i="56"/>
  <c r="FR424" i="56"/>
  <c r="FQ424" i="56"/>
  <c r="FP424" i="56"/>
  <c r="FO424" i="56"/>
  <c r="FN424" i="56"/>
  <c r="FM424" i="56"/>
  <c r="FL424" i="56"/>
  <c r="FK424" i="56"/>
  <c r="FJ424" i="56"/>
  <c r="EC424" i="56"/>
  <c r="FR423" i="56"/>
  <c r="FQ423" i="56"/>
  <c r="FP423" i="56"/>
  <c r="FO423" i="56"/>
  <c r="FN423" i="56"/>
  <c r="FM423" i="56"/>
  <c r="FL423" i="56"/>
  <c r="FK423" i="56"/>
  <c r="FJ423" i="56"/>
  <c r="EC423" i="56"/>
  <c r="FR422" i="56"/>
  <c r="FQ422" i="56"/>
  <c r="FP422" i="56"/>
  <c r="FO422" i="56"/>
  <c r="FN422" i="56"/>
  <c r="FM422" i="56"/>
  <c r="FL422" i="56"/>
  <c r="FK422" i="56"/>
  <c r="FJ422" i="56"/>
  <c r="EC422" i="56"/>
  <c r="FR421" i="56"/>
  <c r="FQ421" i="56"/>
  <c r="FP421" i="56"/>
  <c r="FO421" i="56"/>
  <c r="FN421" i="56"/>
  <c r="FM421" i="56"/>
  <c r="FL421" i="56"/>
  <c r="FK421" i="56"/>
  <c r="FJ421" i="56"/>
  <c r="EC421" i="56"/>
  <c r="FR420" i="56"/>
  <c r="FQ420" i="56"/>
  <c r="FP420" i="56"/>
  <c r="FO420" i="56"/>
  <c r="FN420" i="56"/>
  <c r="FM420" i="56"/>
  <c r="FL420" i="56"/>
  <c r="FK420" i="56"/>
  <c r="FJ420" i="56"/>
  <c r="EC420" i="56"/>
  <c r="FR419" i="56"/>
  <c r="FQ419" i="56"/>
  <c r="FP419" i="56"/>
  <c r="FO419" i="56"/>
  <c r="FN419" i="56"/>
  <c r="FM419" i="56"/>
  <c r="FL419" i="56"/>
  <c r="FK419" i="56"/>
  <c r="FJ419" i="56"/>
  <c r="EC419" i="56"/>
  <c r="FR418" i="56"/>
  <c r="FQ418" i="56"/>
  <c r="FP418" i="56"/>
  <c r="FO418" i="56"/>
  <c r="FN418" i="56"/>
  <c r="FM418" i="56"/>
  <c r="FL418" i="56"/>
  <c r="FK418" i="56"/>
  <c r="FJ418" i="56"/>
  <c r="EC418" i="56"/>
  <c r="FR417" i="56"/>
  <c r="FQ417" i="56"/>
  <c r="FP417" i="56"/>
  <c r="FO417" i="56"/>
  <c r="FN417" i="56"/>
  <c r="FM417" i="56"/>
  <c r="FL417" i="56"/>
  <c r="FK417" i="56"/>
  <c r="FJ417" i="56"/>
  <c r="EC417" i="56"/>
  <c r="FR416" i="56"/>
  <c r="FQ416" i="56"/>
  <c r="FP416" i="56"/>
  <c r="FO416" i="56"/>
  <c r="FN416" i="56"/>
  <c r="FM416" i="56"/>
  <c r="FL416" i="56"/>
  <c r="FK416" i="56"/>
  <c r="FJ416" i="56"/>
  <c r="EC416" i="56"/>
  <c r="FR415" i="56"/>
  <c r="FQ415" i="56"/>
  <c r="FP415" i="56"/>
  <c r="FO415" i="56"/>
  <c r="FN415" i="56"/>
  <c r="FM415" i="56"/>
  <c r="FL415" i="56"/>
  <c r="FK415" i="56"/>
  <c r="FJ415" i="56"/>
  <c r="EC415" i="56"/>
  <c r="FR414" i="56"/>
  <c r="FQ414" i="56"/>
  <c r="FP414" i="56"/>
  <c r="FO414" i="56"/>
  <c r="FN414" i="56"/>
  <c r="FM414" i="56"/>
  <c r="FL414" i="56"/>
  <c r="FK414" i="56"/>
  <c r="FJ414" i="56"/>
  <c r="EC414" i="56"/>
  <c r="FR413" i="56"/>
  <c r="FQ413" i="56"/>
  <c r="FP413" i="56"/>
  <c r="FO413" i="56"/>
  <c r="FN413" i="56"/>
  <c r="FM413" i="56"/>
  <c r="FL413" i="56"/>
  <c r="FK413" i="56"/>
  <c r="FJ413" i="56"/>
  <c r="EC413" i="56"/>
  <c r="FR412" i="56"/>
  <c r="FQ412" i="56"/>
  <c r="FP412" i="56"/>
  <c r="FO412" i="56"/>
  <c r="FN412" i="56"/>
  <c r="FM412" i="56"/>
  <c r="FL412" i="56"/>
  <c r="FK412" i="56"/>
  <c r="FJ412" i="56"/>
  <c r="EC412" i="56"/>
  <c r="FR411" i="56"/>
  <c r="FQ411" i="56"/>
  <c r="FP411" i="56"/>
  <c r="FO411" i="56"/>
  <c r="FN411" i="56"/>
  <c r="FM411" i="56"/>
  <c r="FL411" i="56"/>
  <c r="FK411" i="56"/>
  <c r="FJ411" i="56"/>
  <c r="EC411" i="56"/>
  <c r="FR410" i="56"/>
  <c r="FQ410" i="56"/>
  <c r="FP410" i="56"/>
  <c r="FO410" i="56"/>
  <c r="FN410" i="56"/>
  <c r="FM410" i="56"/>
  <c r="FL410" i="56"/>
  <c r="FK410" i="56"/>
  <c r="FJ410" i="56"/>
  <c r="EC410" i="56"/>
  <c r="FR409" i="56"/>
  <c r="FQ409" i="56"/>
  <c r="FP409" i="56"/>
  <c r="FO409" i="56"/>
  <c r="FN409" i="56"/>
  <c r="FM409" i="56"/>
  <c r="FL409" i="56"/>
  <c r="FK409" i="56"/>
  <c r="FJ409" i="56"/>
  <c r="EC409" i="56"/>
  <c r="FR408" i="56"/>
  <c r="FQ408" i="56"/>
  <c r="FP408" i="56"/>
  <c r="FO408" i="56"/>
  <c r="FN408" i="56"/>
  <c r="FM408" i="56"/>
  <c r="FL408" i="56"/>
  <c r="FK408" i="56"/>
  <c r="FJ408" i="56"/>
  <c r="EC408" i="56"/>
  <c r="FR407" i="56"/>
  <c r="FQ407" i="56"/>
  <c r="FP407" i="56"/>
  <c r="FO407" i="56"/>
  <c r="FN407" i="56"/>
  <c r="FM407" i="56"/>
  <c r="FL407" i="56"/>
  <c r="FK407" i="56"/>
  <c r="FJ407" i="56"/>
  <c r="EC407" i="56"/>
  <c r="FR406" i="56"/>
  <c r="FQ406" i="56"/>
  <c r="FP406" i="56"/>
  <c r="FO406" i="56"/>
  <c r="FN406" i="56"/>
  <c r="FM406" i="56"/>
  <c r="FL406" i="56"/>
  <c r="FK406" i="56"/>
  <c r="FJ406" i="56"/>
  <c r="EC406" i="56"/>
  <c r="FR405" i="56"/>
  <c r="FQ405" i="56"/>
  <c r="FP405" i="56"/>
  <c r="FO405" i="56"/>
  <c r="FN405" i="56"/>
  <c r="FM405" i="56"/>
  <c r="FL405" i="56"/>
  <c r="FK405" i="56"/>
  <c r="FJ405" i="56"/>
  <c r="EC405" i="56"/>
  <c r="FR404" i="56"/>
  <c r="FQ404" i="56"/>
  <c r="FP404" i="56"/>
  <c r="FO404" i="56"/>
  <c r="FN404" i="56"/>
  <c r="FM404" i="56"/>
  <c r="FL404" i="56"/>
  <c r="FK404" i="56"/>
  <c r="FJ404" i="56"/>
  <c r="EC404" i="56"/>
  <c r="FR403" i="56"/>
  <c r="FQ403" i="56"/>
  <c r="FP403" i="56"/>
  <c r="FO403" i="56"/>
  <c r="FN403" i="56"/>
  <c r="FM403" i="56"/>
  <c r="FL403" i="56"/>
  <c r="FK403" i="56"/>
  <c r="FJ403" i="56"/>
  <c r="EC403" i="56"/>
  <c r="FR402" i="56"/>
  <c r="FQ402" i="56"/>
  <c r="FP402" i="56"/>
  <c r="FO402" i="56"/>
  <c r="FN402" i="56"/>
  <c r="FM402" i="56"/>
  <c r="FL402" i="56"/>
  <c r="FK402" i="56"/>
  <c r="FJ402" i="56"/>
  <c r="EC402" i="56"/>
  <c r="FR401" i="56"/>
  <c r="FQ401" i="56"/>
  <c r="FP401" i="56"/>
  <c r="FO401" i="56"/>
  <c r="FN401" i="56"/>
  <c r="FM401" i="56"/>
  <c r="FL401" i="56"/>
  <c r="FK401" i="56"/>
  <c r="FJ401" i="56"/>
  <c r="EC401" i="56"/>
  <c r="FR400" i="56"/>
  <c r="FQ400" i="56"/>
  <c r="FP400" i="56"/>
  <c r="FO400" i="56"/>
  <c r="FN400" i="56"/>
  <c r="FM400" i="56"/>
  <c r="FL400" i="56"/>
  <c r="FK400" i="56"/>
  <c r="FJ400" i="56"/>
  <c r="EC400" i="56"/>
  <c r="FR399" i="56"/>
  <c r="FQ399" i="56"/>
  <c r="FP399" i="56"/>
  <c r="FO399" i="56"/>
  <c r="FN399" i="56"/>
  <c r="FM399" i="56"/>
  <c r="FL399" i="56"/>
  <c r="FK399" i="56"/>
  <c r="FJ399" i="56"/>
  <c r="EC399" i="56"/>
  <c r="FR398" i="56"/>
  <c r="FQ398" i="56"/>
  <c r="FP398" i="56"/>
  <c r="FO398" i="56"/>
  <c r="FN398" i="56"/>
  <c r="FM398" i="56"/>
  <c r="FL398" i="56"/>
  <c r="FK398" i="56"/>
  <c r="FJ398" i="56"/>
  <c r="EC398" i="56"/>
  <c r="FR397" i="56"/>
  <c r="FQ397" i="56"/>
  <c r="FP397" i="56"/>
  <c r="FO397" i="56"/>
  <c r="FN397" i="56"/>
  <c r="FM397" i="56"/>
  <c r="FL397" i="56"/>
  <c r="FK397" i="56"/>
  <c r="FJ397" i="56"/>
  <c r="EC397" i="56"/>
  <c r="FR396" i="56"/>
  <c r="FQ396" i="56"/>
  <c r="FP396" i="56"/>
  <c r="FO396" i="56"/>
  <c r="FN396" i="56"/>
  <c r="FM396" i="56"/>
  <c r="FL396" i="56"/>
  <c r="FK396" i="56"/>
  <c r="FJ396" i="56"/>
  <c r="EC396" i="56"/>
  <c r="FR395" i="56"/>
  <c r="FQ395" i="56"/>
  <c r="FP395" i="56"/>
  <c r="FO395" i="56"/>
  <c r="FN395" i="56"/>
  <c r="FM395" i="56"/>
  <c r="FL395" i="56"/>
  <c r="FK395" i="56"/>
  <c r="FJ395" i="56"/>
  <c r="EC395" i="56"/>
  <c r="FR394" i="56"/>
  <c r="FQ394" i="56"/>
  <c r="FP394" i="56"/>
  <c r="FO394" i="56"/>
  <c r="FN394" i="56"/>
  <c r="FM394" i="56"/>
  <c r="FL394" i="56"/>
  <c r="FK394" i="56"/>
  <c r="FJ394" i="56"/>
  <c r="EC394" i="56"/>
  <c r="FR393" i="56"/>
  <c r="FQ393" i="56"/>
  <c r="FP393" i="56"/>
  <c r="FO393" i="56"/>
  <c r="FN393" i="56"/>
  <c r="FM393" i="56"/>
  <c r="FL393" i="56"/>
  <c r="FK393" i="56"/>
  <c r="FJ393" i="56"/>
  <c r="EC393" i="56"/>
  <c r="FR392" i="56"/>
  <c r="FQ392" i="56"/>
  <c r="FP392" i="56"/>
  <c r="FO392" i="56"/>
  <c r="FN392" i="56"/>
  <c r="FM392" i="56"/>
  <c r="FL392" i="56"/>
  <c r="FK392" i="56"/>
  <c r="FJ392" i="56"/>
  <c r="EC392" i="56"/>
  <c r="FR391" i="56"/>
  <c r="FQ391" i="56"/>
  <c r="FP391" i="56"/>
  <c r="FO391" i="56"/>
  <c r="FN391" i="56"/>
  <c r="FM391" i="56"/>
  <c r="FL391" i="56"/>
  <c r="FK391" i="56"/>
  <c r="FJ391" i="56"/>
  <c r="EC391" i="56"/>
  <c r="FR390" i="56"/>
  <c r="FQ390" i="56"/>
  <c r="FP390" i="56"/>
  <c r="FO390" i="56"/>
  <c r="FN390" i="56"/>
  <c r="FM390" i="56"/>
  <c r="FL390" i="56"/>
  <c r="FK390" i="56"/>
  <c r="FJ390" i="56"/>
  <c r="EC390" i="56"/>
  <c r="FR389" i="56"/>
  <c r="FQ389" i="56"/>
  <c r="FP389" i="56"/>
  <c r="FO389" i="56"/>
  <c r="FN389" i="56"/>
  <c r="FM389" i="56"/>
  <c r="FL389" i="56"/>
  <c r="FK389" i="56"/>
  <c r="FJ389" i="56"/>
  <c r="EC389" i="56"/>
  <c r="FR388" i="56"/>
  <c r="FQ388" i="56"/>
  <c r="FP388" i="56"/>
  <c r="FO388" i="56"/>
  <c r="FN388" i="56"/>
  <c r="FM388" i="56"/>
  <c r="FL388" i="56"/>
  <c r="FK388" i="56"/>
  <c r="FJ388" i="56"/>
  <c r="EC388" i="56"/>
  <c r="FR387" i="56"/>
  <c r="FQ387" i="56"/>
  <c r="FP387" i="56"/>
  <c r="FO387" i="56"/>
  <c r="FN387" i="56"/>
  <c r="FM387" i="56"/>
  <c r="FL387" i="56"/>
  <c r="FK387" i="56"/>
  <c r="FJ387" i="56"/>
  <c r="EC387" i="56"/>
  <c r="FR386" i="56"/>
  <c r="FQ386" i="56"/>
  <c r="FP386" i="56"/>
  <c r="FO386" i="56"/>
  <c r="FN386" i="56"/>
  <c r="FM386" i="56"/>
  <c r="FL386" i="56"/>
  <c r="FK386" i="56"/>
  <c r="FJ386" i="56"/>
  <c r="EC386" i="56"/>
  <c r="FR385" i="56"/>
  <c r="FQ385" i="56"/>
  <c r="FP385" i="56"/>
  <c r="FO385" i="56"/>
  <c r="FN385" i="56"/>
  <c r="FM385" i="56"/>
  <c r="FL385" i="56"/>
  <c r="FK385" i="56"/>
  <c r="FJ385" i="56"/>
  <c r="EC385" i="56"/>
  <c r="FR384" i="56"/>
  <c r="FQ384" i="56"/>
  <c r="FP384" i="56"/>
  <c r="FO384" i="56"/>
  <c r="FN384" i="56"/>
  <c r="FM384" i="56"/>
  <c r="FL384" i="56"/>
  <c r="FK384" i="56"/>
  <c r="FJ384" i="56"/>
  <c r="EC384" i="56"/>
  <c r="FR383" i="56"/>
  <c r="FQ383" i="56"/>
  <c r="FP383" i="56"/>
  <c r="FO383" i="56"/>
  <c r="FN383" i="56"/>
  <c r="FM383" i="56"/>
  <c r="FL383" i="56"/>
  <c r="FK383" i="56"/>
  <c r="FJ383" i="56"/>
  <c r="EC383" i="56"/>
  <c r="FR382" i="56"/>
  <c r="FQ382" i="56"/>
  <c r="FP382" i="56"/>
  <c r="FO382" i="56"/>
  <c r="FN382" i="56"/>
  <c r="FM382" i="56"/>
  <c r="FL382" i="56"/>
  <c r="FK382" i="56"/>
  <c r="FJ382" i="56"/>
  <c r="EC382" i="56"/>
  <c r="FR381" i="56"/>
  <c r="FQ381" i="56"/>
  <c r="FP381" i="56"/>
  <c r="FO381" i="56"/>
  <c r="FN381" i="56"/>
  <c r="FM381" i="56"/>
  <c r="FL381" i="56"/>
  <c r="FK381" i="56"/>
  <c r="FJ381" i="56"/>
  <c r="EC381" i="56"/>
  <c r="FR380" i="56"/>
  <c r="FQ380" i="56"/>
  <c r="FP380" i="56"/>
  <c r="FO380" i="56"/>
  <c r="FN380" i="56"/>
  <c r="FM380" i="56"/>
  <c r="FL380" i="56"/>
  <c r="FK380" i="56"/>
  <c r="FJ380" i="56"/>
  <c r="EC380" i="56"/>
  <c r="FR379" i="56"/>
  <c r="FQ379" i="56"/>
  <c r="FP379" i="56"/>
  <c r="FO379" i="56"/>
  <c r="FN379" i="56"/>
  <c r="FM379" i="56"/>
  <c r="FL379" i="56"/>
  <c r="FK379" i="56"/>
  <c r="FJ379" i="56"/>
  <c r="EC379" i="56"/>
  <c r="FR378" i="56"/>
  <c r="FQ378" i="56"/>
  <c r="FP378" i="56"/>
  <c r="FO378" i="56"/>
  <c r="FN378" i="56"/>
  <c r="FM378" i="56"/>
  <c r="FL378" i="56"/>
  <c r="FK378" i="56"/>
  <c r="FJ378" i="56"/>
  <c r="EC378" i="56"/>
  <c r="FR377" i="56"/>
  <c r="FQ377" i="56"/>
  <c r="FP377" i="56"/>
  <c r="FO377" i="56"/>
  <c r="FN377" i="56"/>
  <c r="FM377" i="56"/>
  <c r="FL377" i="56"/>
  <c r="FK377" i="56"/>
  <c r="FJ377" i="56"/>
  <c r="EC377" i="56"/>
  <c r="FR376" i="56"/>
  <c r="FQ376" i="56"/>
  <c r="FP376" i="56"/>
  <c r="FO376" i="56"/>
  <c r="FN376" i="56"/>
  <c r="FM376" i="56"/>
  <c r="FL376" i="56"/>
  <c r="FK376" i="56"/>
  <c r="FJ376" i="56"/>
  <c r="EC376" i="56"/>
  <c r="FR375" i="56"/>
  <c r="FQ375" i="56"/>
  <c r="FP375" i="56"/>
  <c r="FO375" i="56"/>
  <c r="FN375" i="56"/>
  <c r="FM375" i="56"/>
  <c r="FL375" i="56"/>
  <c r="FK375" i="56"/>
  <c r="FJ375" i="56"/>
  <c r="EC375" i="56"/>
  <c r="FR374" i="56"/>
  <c r="FQ374" i="56"/>
  <c r="FP374" i="56"/>
  <c r="FO374" i="56"/>
  <c r="FN374" i="56"/>
  <c r="FM374" i="56"/>
  <c r="FL374" i="56"/>
  <c r="FK374" i="56"/>
  <c r="FJ374" i="56"/>
  <c r="EC374" i="56"/>
  <c r="FR373" i="56"/>
  <c r="FQ373" i="56"/>
  <c r="FP373" i="56"/>
  <c r="FO373" i="56"/>
  <c r="FN373" i="56"/>
  <c r="FM373" i="56"/>
  <c r="FL373" i="56"/>
  <c r="FK373" i="56"/>
  <c r="FJ373" i="56"/>
  <c r="EC373" i="56"/>
  <c r="FR372" i="56"/>
  <c r="FQ372" i="56"/>
  <c r="FP372" i="56"/>
  <c r="FO372" i="56"/>
  <c r="FN372" i="56"/>
  <c r="FM372" i="56"/>
  <c r="FL372" i="56"/>
  <c r="FK372" i="56"/>
  <c r="FJ372" i="56"/>
  <c r="EC372" i="56"/>
  <c r="FR371" i="56"/>
  <c r="FQ371" i="56"/>
  <c r="FP371" i="56"/>
  <c r="FO371" i="56"/>
  <c r="FN371" i="56"/>
  <c r="FM371" i="56"/>
  <c r="FL371" i="56"/>
  <c r="FK371" i="56"/>
  <c r="FJ371" i="56"/>
  <c r="EC371" i="56"/>
  <c r="FR370" i="56"/>
  <c r="FQ370" i="56"/>
  <c r="FP370" i="56"/>
  <c r="FO370" i="56"/>
  <c r="FN370" i="56"/>
  <c r="FM370" i="56"/>
  <c r="FL370" i="56"/>
  <c r="FK370" i="56"/>
  <c r="FJ370" i="56"/>
  <c r="EC370" i="56"/>
  <c r="FR369" i="56"/>
  <c r="FQ369" i="56"/>
  <c r="FP369" i="56"/>
  <c r="FO369" i="56"/>
  <c r="FN369" i="56"/>
  <c r="FM369" i="56"/>
  <c r="FL369" i="56"/>
  <c r="FK369" i="56"/>
  <c r="FJ369" i="56"/>
  <c r="EC369" i="56"/>
  <c r="FR368" i="56"/>
  <c r="FQ368" i="56"/>
  <c r="FP368" i="56"/>
  <c r="FO368" i="56"/>
  <c r="FN368" i="56"/>
  <c r="FM368" i="56"/>
  <c r="FL368" i="56"/>
  <c r="FK368" i="56"/>
  <c r="FJ368" i="56"/>
  <c r="EC368" i="56"/>
  <c r="FR367" i="56"/>
  <c r="FQ367" i="56"/>
  <c r="FP367" i="56"/>
  <c r="FO367" i="56"/>
  <c r="FN367" i="56"/>
  <c r="FM367" i="56"/>
  <c r="FL367" i="56"/>
  <c r="FK367" i="56"/>
  <c r="FJ367" i="56"/>
  <c r="EC367" i="56"/>
  <c r="FR366" i="56"/>
  <c r="FQ366" i="56"/>
  <c r="FP366" i="56"/>
  <c r="FO366" i="56"/>
  <c r="FN366" i="56"/>
  <c r="FM366" i="56"/>
  <c r="FL366" i="56"/>
  <c r="FK366" i="56"/>
  <c r="FJ366" i="56"/>
  <c r="EC366" i="56"/>
  <c r="FR365" i="56"/>
  <c r="FQ365" i="56"/>
  <c r="FP365" i="56"/>
  <c r="FO365" i="56"/>
  <c r="FN365" i="56"/>
  <c r="FM365" i="56"/>
  <c r="FL365" i="56"/>
  <c r="FK365" i="56"/>
  <c r="FJ365" i="56"/>
  <c r="EC365" i="56"/>
  <c r="FR364" i="56"/>
  <c r="FQ364" i="56"/>
  <c r="FP364" i="56"/>
  <c r="FO364" i="56"/>
  <c r="FN364" i="56"/>
  <c r="FM364" i="56"/>
  <c r="FL364" i="56"/>
  <c r="FK364" i="56"/>
  <c r="FJ364" i="56"/>
  <c r="EC364" i="56"/>
  <c r="FR363" i="56"/>
  <c r="FQ363" i="56"/>
  <c r="FP363" i="56"/>
  <c r="FO363" i="56"/>
  <c r="FN363" i="56"/>
  <c r="FM363" i="56"/>
  <c r="FL363" i="56"/>
  <c r="FK363" i="56"/>
  <c r="FJ363" i="56"/>
  <c r="EC363" i="56"/>
  <c r="FR362" i="56"/>
  <c r="FQ362" i="56"/>
  <c r="FP362" i="56"/>
  <c r="FO362" i="56"/>
  <c r="FN362" i="56"/>
  <c r="FM362" i="56"/>
  <c r="FL362" i="56"/>
  <c r="FK362" i="56"/>
  <c r="FJ362" i="56"/>
  <c r="EC362" i="56"/>
  <c r="FR361" i="56"/>
  <c r="FQ361" i="56"/>
  <c r="FP361" i="56"/>
  <c r="FO361" i="56"/>
  <c r="FN361" i="56"/>
  <c r="FM361" i="56"/>
  <c r="FL361" i="56"/>
  <c r="FK361" i="56"/>
  <c r="FJ361" i="56"/>
  <c r="EC361" i="56"/>
  <c r="FR360" i="56"/>
  <c r="FQ360" i="56"/>
  <c r="FP360" i="56"/>
  <c r="FO360" i="56"/>
  <c r="FN360" i="56"/>
  <c r="FM360" i="56"/>
  <c r="FL360" i="56"/>
  <c r="FK360" i="56"/>
  <c r="FJ360" i="56"/>
  <c r="EC360" i="56"/>
  <c r="FR359" i="56"/>
  <c r="FQ359" i="56"/>
  <c r="FP359" i="56"/>
  <c r="FO359" i="56"/>
  <c r="FN359" i="56"/>
  <c r="FM359" i="56"/>
  <c r="FL359" i="56"/>
  <c r="FK359" i="56"/>
  <c r="FJ359" i="56"/>
  <c r="EC359" i="56"/>
  <c r="FR358" i="56"/>
  <c r="FQ358" i="56"/>
  <c r="FP358" i="56"/>
  <c r="FO358" i="56"/>
  <c r="FN358" i="56"/>
  <c r="FM358" i="56"/>
  <c r="FL358" i="56"/>
  <c r="FK358" i="56"/>
  <c r="FJ358" i="56"/>
  <c r="EC358" i="56"/>
  <c r="FR357" i="56"/>
  <c r="FQ357" i="56"/>
  <c r="FP357" i="56"/>
  <c r="FO357" i="56"/>
  <c r="FN357" i="56"/>
  <c r="FM357" i="56"/>
  <c r="FL357" i="56"/>
  <c r="FK357" i="56"/>
  <c r="FJ357" i="56"/>
  <c r="EC357" i="56"/>
  <c r="FR356" i="56"/>
  <c r="FQ356" i="56"/>
  <c r="FP356" i="56"/>
  <c r="FO356" i="56"/>
  <c r="FN356" i="56"/>
  <c r="FM356" i="56"/>
  <c r="FL356" i="56"/>
  <c r="FK356" i="56"/>
  <c r="FJ356" i="56"/>
  <c r="EC356" i="56"/>
  <c r="FR355" i="56"/>
  <c r="FQ355" i="56"/>
  <c r="FP355" i="56"/>
  <c r="FO355" i="56"/>
  <c r="FN355" i="56"/>
  <c r="FM355" i="56"/>
  <c r="FL355" i="56"/>
  <c r="FK355" i="56"/>
  <c r="FJ355" i="56"/>
  <c r="EC355" i="56"/>
  <c r="FR354" i="56"/>
  <c r="FQ354" i="56"/>
  <c r="FP354" i="56"/>
  <c r="FO354" i="56"/>
  <c r="FN354" i="56"/>
  <c r="FM354" i="56"/>
  <c r="FL354" i="56"/>
  <c r="FK354" i="56"/>
  <c r="FJ354" i="56"/>
  <c r="EC354" i="56"/>
  <c r="FR353" i="56"/>
  <c r="FQ353" i="56"/>
  <c r="FP353" i="56"/>
  <c r="FO353" i="56"/>
  <c r="FN353" i="56"/>
  <c r="FM353" i="56"/>
  <c r="FL353" i="56"/>
  <c r="FK353" i="56"/>
  <c r="FJ353" i="56"/>
  <c r="EC353" i="56"/>
  <c r="FR352" i="56"/>
  <c r="FQ352" i="56"/>
  <c r="FP352" i="56"/>
  <c r="FO352" i="56"/>
  <c r="FN352" i="56"/>
  <c r="FM352" i="56"/>
  <c r="FL352" i="56"/>
  <c r="FK352" i="56"/>
  <c r="FJ352" i="56"/>
  <c r="EC352" i="56"/>
  <c r="FR351" i="56"/>
  <c r="FQ351" i="56"/>
  <c r="FP351" i="56"/>
  <c r="FO351" i="56"/>
  <c r="FN351" i="56"/>
  <c r="FM351" i="56"/>
  <c r="FL351" i="56"/>
  <c r="FK351" i="56"/>
  <c r="FJ351" i="56"/>
  <c r="EC351" i="56"/>
  <c r="FR350" i="56"/>
  <c r="FQ350" i="56"/>
  <c r="FP350" i="56"/>
  <c r="FO350" i="56"/>
  <c r="FN350" i="56"/>
  <c r="FM350" i="56"/>
  <c r="FL350" i="56"/>
  <c r="FK350" i="56"/>
  <c r="FJ350" i="56"/>
  <c r="EC350" i="56"/>
  <c r="FR349" i="56"/>
  <c r="FQ349" i="56"/>
  <c r="FP349" i="56"/>
  <c r="FO349" i="56"/>
  <c r="FN349" i="56"/>
  <c r="FM349" i="56"/>
  <c r="FL349" i="56"/>
  <c r="FK349" i="56"/>
  <c r="FJ349" i="56"/>
  <c r="EC349" i="56"/>
  <c r="FR348" i="56"/>
  <c r="FQ348" i="56"/>
  <c r="FP348" i="56"/>
  <c r="FO348" i="56"/>
  <c r="FN348" i="56"/>
  <c r="FM348" i="56"/>
  <c r="FL348" i="56"/>
  <c r="FK348" i="56"/>
  <c r="FJ348" i="56"/>
  <c r="EC348" i="56"/>
  <c r="FR347" i="56"/>
  <c r="FQ347" i="56"/>
  <c r="FP347" i="56"/>
  <c r="FO347" i="56"/>
  <c r="FN347" i="56"/>
  <c r="FM347" i="56"/>
  <c r="FL347" i="56"/>
  <c r="FK347" i="56"/>
  <c r="FJ347" i="56"/>
  <c r="EC347" i="56"/>
  <c r="FR346" i="56"/>
  <c r="FQ346" i="56"/>
  <c r="FP346" i="56"/>
  <c r="FO346" i="56"/>
  <c r="FN346" i="56"/>
  <c r="FM346" i="56"/>
  <c r="FL346" i="56"/>
  <c r="FK346" i="56"/>
  <c r="FJ346" i="56"/>
  <c r="EC346" i="56"/>
  <c r="FR345" i="56"/>
  <c r="FQ345" i="56"/>
  <c r="FP345" i="56"/>
  <c r="FO345" i="56"/>
  <c r="FN345" i="56"/>
  <c r="FM345" i="56"/>
  <c r="FL345" i="56"/>
  <c r="FK345" i="56"/>
  <c r="FJ345" i="56"/>
  <c r="EC345" i="56"/>
  <c r="FR344" i="56"/>
  <c r="FQ344" i="56"/>
  <c r="FP344" i="56"/>
  <c r="FO344" i="56"/>
  <c r="FN344" i="56"/>
  <c r="FM344" i="56"/>
  <c r="FL344" i="56"/>
  <c r="FK344" i="56"/>
  <c r="FJ344" i="56"/>
  <c r="EC344" i="56"/>
  <c r="FR343" i="56"/>
  <c r="FQ343" i="56"/>
  <c r="FP343" i="56"/>
  <c r="FO343" i="56"/>
  <c r="FN343" i="56"/>
  <c r="FM343" i="56"/>
  <c r="FL343" i="56"/>
  <c r="FK343" i="56"/>
  <c r="FJ343" i="56"/>
  <c r="EC343" i="56"/>
  <c r="FR342" i="56"/>
  <c r="FQ342" i="56"/>
  <c r="FP342" i="56"/>
  <c r="FO342" i="56"/>
  <c r="FN342" i="56"/>
  <c r="FM342" i="56"/>
  <c r="FL342" i="56"/>
  <c r="FK342" i="56"/>
  <c r="FJ342" i="56"/>
  <c r="EC342" i="56"/>
  <c r="FR341" i="56"/>
  <c r="FQ341" i="56"/>
  <c r="FP341" i="56"/>
  <c r="FO341" i="56"/>
  <c r="FN341" i="56"/>
  <c r="FM341" i="56"/>
  <c r="FL341" i="56"/>
  <c r="FK341" i="56"/>
  <c r="FJ341" i="56"/>
  <c r="EC341" i="56"/>
  <c r="FR340" i="56"/>
  <c r="FQ340" i="56"/>
  <c r="FP340" i="56"/>
  <c r="FO340" i="56"/>
  <c r="FN340" i="56"/>
  <c r="FM340" i="56"/>
  <c r="FL340" i="56"/>
  <c r="FK340" i="56"/>
  <c r="FJ340" i="56"/>
  <c r="EC340" i="56"/>
  <c r="FR339" i="56"/>
  <c r="FQ339" i="56"/>
  <c r="FP339" i="56"/>
  <c r="FO339" i="56"/>
  <c r="FN339" i="56"/>
  <c r="FM339" i="56"/>
  <c r="FL339" i="56"/>
  <c r="FK339" i="56"/>
  <c r="FJ339" i="56"/>
  <c r="EC339" i="56"/>
  <c r="FR338" i="56"/>
  <c r="FQ338" i="56"/>
  <c r="FP338" i="56"/>
  <c r="FO338" i="56"/>
  <c r="FN338" i="56"/>
  <c r="FM338" i="56"/>
  <c r="FL338" i="56"/>
  <c r="FK338" i="56"/>
  <c r="FJ338" i="56"/>
  <c r="EC338" i="56"/>
  <c r="FR337" i="56"/>
  <c r="FQ337" i="56"/>
  <c r="FP337" i="56"/>
  <c r="FO337" i="56"/>
  <c r="FN337" i="56"/>
  <c r="FM337" i="56"/>
  <c r="FL337" i="56"/>
  <c r="FK337" i="56"/>
  <c r="FJ337" i="56"/>
  <c r="EC337" i="56"/>
  <c r="FR336" i="56"/>
  <c r="FQ336" i="56"/>
  <c r="FP336" i="56"/>
  <c r="FO336" i="56"/>
  <c r="FN336" i="56"/>
  <c r="FM336" i="56"/>
  <c r="FL336" i="56"/>
  <c r="FK336" i="56"/>
  <c r="FJ336" i="56"/>
  <c r="EC336" i="56"/>
  <c r="FR335" i="56"/>
  <c r="FQ335" i="56"/>
  <c r="FP335" i="56"/>
  <c r="FO335" i="56"/>
  <c r="FN335" i="56"/>
  <c r="FM335" i="56"/>
  <c r="FL335" i="56"/>
  <c r="FK335" i="56"/>
  <c r="FJ335" i="56"/>
  <c r="EC335" i="56"/>
  <c r="FR334" i="56"/>
  <c r="FQ334" i="56"/>
  <c r="FP334" i="56"/>
  <c r="FO334" i="56"/>
  <c r="FN334" i="56"/>
  <c r="FM334" i="56"/>
  <c r="FL334" i="56"/>
  <c r="FK334" i="56"/>
  <c r="FJ334" i="56"/>
  <c r="EC334" i="56"/>
  <c r="FR333" i="56"/>
  <c r="FQ333" i="56"/>
  <c r="FP333" i="56"/>
  <c r="FO333" i="56"/>
  <c r="FN333" i="56"/>
  <c r="FM333" i="56"/>
  <c r="FL333" i="56"/>
  <c r="FK333" i="56"/>
  <c r="FJ333" i="56"/>
  <c r="EC333" i="56"/>
  <c r="FR332" i="56"/>
  <c r="FQ332" i="56"/>
  <c r="FP332" i="56"/>
  <c r="FO332" i="56"/>
  <c r="FN332" i="56"/>
  <c r="FM332" i="56"/>
  <c r="FL332" i="56"/>
  <c r="FK332" i="56"/>
  <c r="FJ332" i="56"/>
  <c r="EC332" i="56"/>
  <c r="FR331" i="56"/>
  <c r="FQ331" i="56"/>
  <c r="FP331" i="56"/>
  <c r="FO331" i="56"/>
  <c r="FN331" i="56"/>
  <c r="FM331" i="56"/>
  <c r="FL331" i="56"/>
  <c r="FK331" i="56"/>
  <c r="FJ331" i="56"/>
  <c r="EC331" i="56"/>
  <c r="FR330" i="56"/>
  <c r="FQ330" i="56"/>
  <c r="FP330" i="56"/>
  <c r="FO330" i="56"/>
  <c r="FN330" i="56"/>
  <c r="FM330" i="56"/>
  <c r="FL330" i="56"/>
  <c r="FK330" i="56"/>
  <c r="FJ330" i="56"/>
  <c r="EC330" i="56"/>
  <c r="FR329" i="56"/>
  <c r="FQ329" i="56"/>
  <c r="FP329" i="56"/>
  <c r="FO329" i="56"/>
  <c r="FN329" i="56"/>
  <c r="FM329" i="56"/>
  <c r="FL329" i="56"/>
  <c r="FK329" i="56"/>
  <c r="FJ329" i="56"/>
  <c r="EC329" i="56"/>
  <c r="FR328" i="56"/>
  <c r="FQ328" i="56"/>
  <c r="FP328" i="56"/>
  <c r="FO328" i="56"/>
  <c r="FN328" i="56"/>
  <c r="FM328" i="56"/>
  <c r="FL328" i="56"/>
  <c r="FK328" i="56"/>
  <c r="FJ328" i="56"/>
  <c r="EC328" i="56"/>
  <c r="FR327" i="56"/>
  <c r="FQ327" i="56"/>
  <c r="FP327" i="56"/>
  <c r="FO327" i="56"/>
  <c r="FN327" i="56"/>
  <c r="FM327" i="56"/>
  <c r="FL327" i="56"/>
  <c r="FK327" i="56"/>
  <c r="FJ327" i="56"/>
  <c r="EC327" i="56"/>
  <c r="FR326" i="56"/>
  <c r="FQ326" i="56"/>
  <c r="FP326" i="56"/>
  <c r="FO326" i="56"/>
  <c r="FN326" i="56"/>
  <c r="FM326" i="56"/>
  <c r="FL326" i="56"/>
  <c r="FK326" i="56"/>
  <c r="FJ326" i="56"/>
  <c r="EC326" i="56"/>
  <c r="FR325" i="56"/>
  <c r="FQ325" i="56"/>
  <c r="FP325" i="56"/>
  <c r="FO325" i="56"/>
  <c r="FN325" i="56"/>
  <c r="FM325" i="56"/>
  <c r="FL325" i="56"/>
  <c r="FK325" i="56"/>
  <c r="FJ325" i="56"/>
  <c r="EC325" i="56"/>
  <c r="FR324" i="56"/>
  <c r="FQ324" i="56"/>
  <c r="FP324" i="56"/>
  <c r="FO324" i="56"/>
  <c r="FN324" i="56"/>
  <c r="FM324" i="56"/>
  <c r="FL324" i="56"/>
  <c r="FK324" i="56"/>
  <c r="FJ324" i="56"/>
  <c r="EC324" i="56"/>
  <c r="FR323" i="56"/>
  <c r="FQ323" i="56"/>
  <c r="FP323" i="56"/>
  <c r="FO323" i="56"/>
  <c r="FN323" i="56"/>
  <c r="FM323" i="56"/>
  <c r="FL323" i="56"/>
  <c r="FK323" i="56"/>
  <c r="FJ323" i="56"/>
  <c r="EC323" i="56"/>
  <c r="FR322" i="56"/>
  <c r="FQ322" i="56"/>
  <c r="FP322" i="56"/>
  <c r="FO322" i="56"/>
  <c r="FN322" i="56"/>
  <c r="FM322" i="56"/>
  <c r="FL322" i="56"/>
  <c r="FK322" i="56"/>
  <c r="FJ322" i="56"/>
  <c r="EC322" i="56"/>
  <c r="FR321" i="56"/>
  <c r="FQ321" i="56"/>
  <c r="FP321" i="56"/>
  <c r="FO321" i="56"/>
  <c r="FN321" i="56"/>
  <c r="FM321" i="56"/>
  <c r="FL321" i="56"/>
  <c r="FK321" i="56"/>
  <c r="FJ321" i="56"/>
  <c r="EC321" i="56"/>
  <c r="FR320" i="56"/>
  <c r="FQ320" i="56"/>
  <c r="FP320" i="56"/>
  <c r="FO320" i="56"/>
  <c r="FN320" i="56"/>
  <c r="FM320" i="56"/>
  <c r="FL320" i="56"/>
  <c r="FK320" i="56"/>
  <c r="FJ320" i="56"/>
  <c r="EC320" i="56"/>
  <c r="FR319" i="56"/>
  <c r="FQ319" i="56"/>
  <c r="FP319" i="56"/>
  <c r="FO319" i="56"/>
  <c r="FN319" i="56"/>
  <c r="FM319" i="56"/>
  <c r="FL319" i="56"/>
  <c r="FK319" i="56"/>
  <c r="FJ319" i="56"/>
  <c r="EC319" i="56"/>
  <c r="FR318" i="56"/>
  <c r="FQ318" i="56"/>
  <c r="FP318" i="56"/>
  <c r="FO318" i="56"/>
  <c r="FN318" i="56"/>
  <c r="FM318" i="56"/>
  <c r="FL318" i="56"/>
  <c r="FK318" i="56"/>
  <c r="FJ318" i="56"/>
  <c r="EC318" i="56"/>
  <c r="FR317" i="56"/>
  <c r="FQ317" i="56"/>
  <c r="FP317" i="56"/>
  <c r="FO317" i="56"/>
  <c r="FN317" i="56"/>
  <c r="FM317" i="56"/>
  <c r="FL317" i="56"/>
  <c r="FK317" i="56"/>
  <c r="FJ317" i="56"/>
  <c r="EC317" i="56"/>
  <c r="FR316" i="56"/>
  <c r="FQ316" i="56"/>
  <c r="FP316" i="56"/>
  <c r="FO316" i="56"/>
  <c r="FN316" i="56"/>
  <c r="FM316" i="56"/>
  <c r="FL316" i="56"/>
  <c r="FK316" i="56"/>
  <c r="FJ316" i="56"/>
  <c r="EC316" i="56"/>
  <c r="FR315" i="56"/>
  <c r="FQ315" i="56"/>
  <c r="FP315" i="56"/>
  <c r="FO315" i="56"/>
  <c r="FN315" i="56"/>
  <c r="FM315" i="56"/>
  <c r="FL315" i="56"/>
  <c r="FK315" i="56"/>
  <c r="FJ315" i="56"/>
  <c r="EC315" i="56"/>
  <c r="FR314" i="56"/>
  <c r="FQ314" i="56"/>
  <c r="FP314" i="56"/>
  <c r="FO314" i="56"/>
  <c r="FN314" i="56"/>
  <c r="FM314" i="56"/>
  <c r="FL314" i="56"/>
  <c r="FK314" i="56"/>
  <c r="FJ314" i="56"/>
  <c r="EC314" i="56"/>
  <c r="FR313" i="56"/>
  <c r="FQ313" i="56"/>
  <c r="FP313" i="56"/>
  <c r="FO313" i="56"/>
  <c r="FN313" i="56"/>
  <c r="FM313" i="56"/>
  <c r="FL313" i="56"/>
  <c r="FK313" i="56"/>
  <c r="FJ313" i="56"/>
  <c r="EC313" i="56"/>
  <c r="FR312" i="56"/>
  <c r="FQ312" i="56"/>
  <c r="FP312" i="56"/>
  <c r="FO312" i="56"/>
  <c r="FN312" i="56"/>
  <c r="FM312" i="56"/>
  <c r="FL312" i="56"/>
  <c r="FK312" i="56"/>
  <c r="FJ312" i="56"/>
  <c r="EC312" i="56"/>
  <c r="FR311" i="56"/>
  <c r="FQ311" i="56"/>
  <c r="FP311" i="56"/>
  <c r="FO311" i="56"/>
  <c r="FN311" i="56"/>
  <c r="FM311" i="56"/>
  <c r="FL311" i="56"/>
  <c r="FK311" i="56"/>
  <c r="FJ311" i="56"/>
  <c r="EC311" i="56"/>
  <c r="FR310" i="56"/>
  <c r="FQ310" i="56"/>
  <c r="FP310" i="56"/>
  <c r="FO310" i="56"/>
  <c r="FN310" i="56"/>
  <c r="FM310" i="56"/>
  <c r="FL310" i="56"/>
  <c r="FK310" i="56"/>
  <c r="FJ310" i="56"/>
  <c r="EC310" i="56"/>
  <c r="FR309" i="56"/>
  <c r="FQ309" i="56"/>
  <c r="FP309" i="56"/>
  <c r="FO309" i="56"/>
  <c r="FN309" i="56"/>
  <c r="FM309" i="56"/>
  <c r="FL309" i="56"/>
  <c r="FK309" i="56"/>
  <c r="FJ309" i="56"/>
  <c r="EC309" i="56"/>
  <c r="FR308" i="56"/>
  <c r="FQ308" i="56"/>
  <c r="FP308" i="56"/>
  <c r="FO308" i="56"/>
  <c r="FN308" i="56"/>
  <c r="FM308" i="56"/>
  <c r="FL308" i="56"/>
  <c r="FK308" i="56"/>
  <c r="FJ308" i="56"/>
  <c r="EC308" i="56"/>
  <c r="FR307" i="56"/>
  <c r="FQ307" i="56"/>
  <c r="FP307" i="56"/>
  <c r="FO307" i="56"/>
  <c r="FN307" i="56"/>
  <c r="FM307" i="56"/>
  <c r="FL307" i="56"/>
  <c r="FK307" i="56"/>
  <c r="FJ307" i="56"/>
  <c r="EC307" i="56"/>
  <c r="FR306" i="56"/>
  <c r="FQ306" i="56"/>
  <c r="FP306" i="56"/>
  <c r="FO306" i="56"/>
  <c r="FN306" i="56"/>
  <c r="FM306" i="56"/>
  <c r="FL306" i="56"/>
  <c r="FK306" i="56"/>
  <c r="FJ306" i="56"/>
  <c r="EC306" i="56"/>
  <c r="FR305" i="56"/>
  <c r="FQ305" i="56"/>
  <c r="FP305" i="56"/>
  <c r="FO305" i="56"/>
  <c r="FN305" i="56"/>
  <c r="FM305" i="56"/>
  <c r="FL305" i="56"/>
  <c r="FK305" i="56"/>
  <c r="FJ305" i="56"/>
  <c r="EC305" i="56"/>
  <c r="FR304" i="56"/>
  <c r="FQ304" i="56"/>
  <c r="FP304" i="56"/>
  <c r="FO304" i="56"/>
  <c r="FN304" i="56"/>
  <c r="FM304" i="56"/>
  <c r="FL304" i="56"/>
  <c r="FK304" i="56"/>
  <c r="FJ304" i="56"/>
  <c r="EC304" i="56"/>
  <c r="FR303" i="56"/>
  <c r="FQ303" i="56"/>
  <c r="FP303" i="56"/>
  <c r="FO303" i="56"/>
  <c r="FN303" i="56"/>
  <c r="FM303" i="56"/>
  <c r="FL303" i="56"/>
  <c r="FK303" i="56"/>
  <c r="FJ303" i="56"/>
  <c r="EC303" i="56"/>
  <c r="FR302" i="56"/>
  <c r="FQ302" i="56"/>
  <c r="FP302" i="56"/>
  <c r="FO302" i="56"/>
  <c r="FN302" i="56"/>
  <c r="FM302" i="56"/>
  <c r="FL302" i="56"/>
  <c r="FK302" i="56"/>
  <c r="FJ302" i="56"/>
  <c r="EC302" i="56"/>
  <c r="FR301" i="56"/>
  <c r="FQ301" i="56"/>
  <c r="FP301" i="56"/>
  <c r="FO301" i="56"/>
  <c r="FN301" i="56"/>
  <c r="FM301" i="56"/>
  <c r="FL301" i="56"/>
  <c r="FK301" i="56"/>
  <c r="FJ301" i="56"/>
  <c r="EC301" i="56"/>
  <c r="FR300" i="56"/>
  <c r="FQ300" i="56"/>
  <c r="FP300" i="56"/>
  <c r="FO300" i="56"/>
  <c r="FN300" i="56"/>
  <c r="FM300" i="56"/>
  <c r="FL300" i="56"/>
  <c r="FK300" i="56"/>
  <c r="FJ300" i="56"/>
  <c r="EC300" i="56"/>
  <c r="FR299" i="56"/>
  <c r="FQ299" i="56"/>
  <c r="FP299" i="56"/>
  <c r="FO299" i="56"/>
  <c r="FN299" i="56"/>
  <c r="FM299" i="56"/>
  <c r="FL299" i="56"/>
  <c r="FK299" i="56"/>
  <c r="FJ299" i="56"/>
  <c r="EC299" i="56"/>
  <c r="FR298" i="56"/>
  <c r="FQ298" i="56"/>
  <c r="FP298" i="56"/>
  <c r="FO298" i="56"/>
  <c r="FN298" i="56"/>
  <c r="FM298" i="56"/>
  <c r="FL298" i="56"/>
  <c r="FK298" i="56"/>
  <c r="FJ298" i="56"/>
  <c r="EC298" i="56"/>
  <c r="FR297" i="56"/>
  <c r="FQ297" i="56"/>
  <c r="FP297" i="56"/>
  <c r="FO297" i="56"/>
  <c r="FN297" i="56"/>
  <c r="FM297" i="56"/>
  <c r="FL297" i="56"/>
  <c r="FK297" i="56"/>
  <c r="FJ297" i="56"/>
  <c r="EC297" i="56"/>
  <c r="FR296" i="56"/>
  <c r="FQ296" i="56"/>
  <c r="FP296" i="56"/>
  <c r="FO296" i="56"/>
  <c r="FN296" i="56"/>
  <c r="FM296" i="56"/>
  <c r="FL296" i="56"/>
  <c r="FK296" i="56"/>
  <c r="FJ296" i="56"/>
  <c r="EC296" i="56"/>
  <c r="FR295" i="56"/>
  <c r="FQ295" i="56"/>
  <c r="FP295" i="56"/>
  <c r="FO295" i="56"/>
  <c r="FN295" i="56"/>
  <c r="FM295" i="56"/>
  <c r="FL295" i="56"/>
  <c r="FK295" i="56"/>
  <c r="FJ295" i="56"/>
  <c r="EC295" i="56"/>
  <c r="FR294" i="56"/>
  <c r="FQ294" i="56"/>
  <c r="FP294" i="56"/>
  <c r="FO294" i="56"/>
  <c r="FN294" i="56"/>
  <c r="FM294" i="56"/>
  <c r="FL294" i="56"/>
  <c r="FK294" i="56"/>
  <c r="FJ294" i="56"/>
  <c r="EC294" i="56"/>
  <c r="FR293" i="56"/>
  <c r="FQ293" i="56"/>
  <c r="FP293" i="56"/>
  <c r="FO293" i="56"/>
  <c r="FN293" i="56"/>
  <c r="FM293" i="56"/>
  <c r="FL293" i="56"/>
  <c r="FK293" i="56"/>
  <c r="FJ293" i="56"/>
  <c r="EC293" i="56"/>
  <c r="FR292" i="56"/>
  <c r="FQ292" i="56"/>
  <c r="FP292" i="56"/>
  <c r="FO292" i="56"/>
  <c r="FN292" i="56"/>
  <c r="FM292" i="56"/>
  <c r="FL292" i="56"/>
  <c r="FK292" i="56"/>
  <c r="FJ292" i="56"/>
  <c r="EC292" i="56"/>
  <c r="FR291" i="56"/>
  <c r="FQ291" i="56"/>
  <c r="FP291" i="56"/>
  <c r="FO291" i="56"/>
  <c r="FN291" i="56"/>
  <c r="FM291" i="56"/>
  <c r="FL291" i="56"/>
  <c r="FK291" i="56"/>
  <c r="FJ291" i="56"/>
  <c r="EC291" i="56"/>
  <c r="FR290" i="56"/>
  <c r="FQ290" i="56"/>
  <c r="FP290" i="56"/>
  <c r="FO290" i="56"/>
  <c r="FN290" i="56"/>
  <c r="FM290" i="56"/>
  <c r="FL290" i="56"/>
  <c r="FK290" i="56"/>
  <c r="FJ290" i="56"/>
  <c r="EC290" i="56"/>
  <c r="FR289" i="56"/>
  <c r="FQ289" i="56"/>
  <c r="FP289" i="56"/>
  <c r="FO289" i="56"/>
  <c r="FN289" i="56"/>
  <c r="FM289" i="56"/>
  <c r="FL289" i="56"/>
  <c r="FK289" i="56"/>
  <c r="FJ289" i="56"/>
  <c r="EC289" i="56"/>
  <c r="FR288" i="56"/>
  <c r="FQ288" i="56"/>
  <c r="FP288" i="56"/>
  <c r="FO288" i="56"/>
  <c r="FN288" i="56"/>
  <c r="FM288" i="56"/>
  <c r="FL288" i="56"/>
  <c r="FK288" i="56"/>
  <c r="FJ288" i="56"/>
  <c r="EC288" i="56"/>
  <c r="FR287" i="56"/>
  <c r="FQ287" i="56"/>
  <c r="FP287" i="56"/>
  <c r="FO287" i="56"/>
  <c r="FN287" i="56"/>
  <c r="FM287" i="56"/>
  <c r="FL287" i="56"/>
  <c r="FK287" i="56"/>
  <c r="FJ287" i="56"/>
  <c r="EC287" i="56"/>
  <c r="FR286" i="56"/>
  <c r="FQ286" i="56"/>
  <c r="FP286" i="56"/>
  <c r="FO286" i="56"/>
  <c r="FN286" i="56"/>
  <c r="FM286" i="56"/>
  <c r="FL286" i="56"/>
  <c r="FK286" i="56"/>
  <c r="FJ286" i="56"/>
  <c r="EC286" i="56"/>
  <c r="FR285" i="56"/>
  <c r="FQ285" i="56"/>
  <c r="FP285" i="56"/>
  <c r="FO285" i="56"/>
  <c r="FN285" i="56"/>
  <c r="FM285" i="56"/>
  <c r="FL285" i="56"/>
  <c r="FK285" i="56"/>
  <c r="FJ285" i="56"/>
  <c r="EC285" i="56"/>
  <c r="FR284" i="56"/>
  <c r="FQ284" i="56"/>
  <c r="FP284" i="56"/>
  <c r="FO284" i="56"/>
  <c r="FN284" i="56"/>
  <c r="FM284" i="56"/>
  <c r="FL284" i="56"/>
  <c r="FK284" i="56"/>
  <c r="FJ284" i="56"/>
  <c r="EC284" i="56"/>
  <c r="FR283" i="56"/>
  <c r="FQ283" i="56"/>
  <c r="FP283" i="56"/>
  <c r="FO283" i="56"/>
  <c r="FN283" i="56"/>
  <c r="FM283" i="56"/>
  <c r="FL283" i="56"/>
  <c r="FK283" i="56"/>
  <c r="FJ283" i="56"/>
  <c r="EC283" i="56"/>
  <c r="FR282" i="56"/>
  <c r="FQ282" i="56"/>
  <c r="FP282" i="56"/>
  <c r="FO282" i="56"/>
  <c r="FN282" i="56"/>
  <c r="FM282" i="56"/>
  <c r="FL282" i="56"/>
  <c r="FK282" i="56"/>
  <c r="FJ282" i="56"/>
  <c r="EC282" i="56"/>
  <c r="FR281" i="56"/>
  <c r="FQ281" i="56"/>
  <c r="FP281" i="56"/>
  <c r="FO281" i="56"/>
  <c r="FN281" i="56"/>
  <c r="FM281" i="56"/>
  <c r="FL281" i="56"/>
  <c r="FK281" i="56"/>
  <c r="FJ281" i="56"/>
  <c r="EC281" i="56"/>
  <c r="FR280" i="56"/>
  <c r="FQ280" i="56"/>
  <c r="FP280" i="56"/>
  <c r="FO280" i="56"/>
  <c r="FN280" i="56"/>
  <c r="FM280" i="56"/>
  <c r="FL280" i="56"/>
  <c r="FK280" i="56"/>
  <c r="FJ280" i="56"/>
  <c r="EC280" i="56"/>
  <c r="FR279" i="56"/>
  <c r="FQ279" i="56"/>
  <c r="FP279" i="56"/>
  <c r="FO279" i="56"/>
  <c r="FN279" i="56"/>
  <c r="FM279" i="56"/>
  <c r="FL279" i="56"/>
  <c r="FK279" i="56"/>
  <c r="FJ279" i="56"/>
  <c r="EC279" i="56"/>
  <c r="FR278" i="56"/>
  <c r="FQ278" i="56"/>
  <c r="FP278" i="56"/>
  <c r="FO278" i="56"/>
  <c r="FN278" i="56"/>
  <c r="FM278" i="56"/>
  <c r="FL278" i="56"/>
  <c r="FK278" i="56"/>
  <c r="FJ278" i="56"/>
  <c r="EC278" i="56"/>
  <c r="FR277" i="56"/>
  <c r="FQ277" i="56"/>
  <c r="FP277" i="56"/>
  <c r="FO277" i="56"/>
  <c r="FN277" i="56"/>
  <c r="FM277" i="56"/>
  <c r="FL277" i="56"/>
  <c r="FK277" i="56"/>
  <c r="FJ277" i="56"/>
  <c r="EC277" i="56"/>
  <c r="FR276" i="56"/>
  <c r="FQ276" i="56"/>
  <c r="FP276" i="56"/>
  <c r="FO276" i="56"/>
  <c r="FN276" i="56"/>
  <c r="FM276" i="56"/>
  <c r="FL276" i="56"/>
  <c r="FK276" i="56"/>
  <c r="FJ276" i="56"/>
  <c r="EC276" i="56"/>
  <c r="FR275" i="56"/>
  <c r="FQ275" i="56"/>
  <c r="FP275" i="56"/>
  <c r="FO275" i="56"/>
  <c r="FN275" i="56"/>
  <c r="FM275" i="56"/>
  <c r="FL275" i="56"/>
  <c r="FK275" i="56"/>
  <c r="FJ275" i="56"/>
  <c r="EC275" i="56"/>
  <c r="FR274" i="56"/>
  <c r="FQ274" i="56"/>
  <c r="FP274" i="56"/>
  <c r="FO274" i="56"/>
  <c r="FN274" i="56"/>
  <c r="FM274" i="56"/>
  <c r="FL274" i="56"/>
  <c r="FK274" i="56"/>
  <c r="FJ274" i="56"/>
  <c r="EC274" i="56"/>
  <c r="FR273" i="56"/>
  <c r="FQ273" i="56"/>
  <c r="FP273" i="56"/>
  <c r="FO273" i="56"/>
  <c r="FN273" i="56"/>
  <c r="FM273" i="56"/>
  <c r="FL273" i="56"/>
  <c r="FK273" i="56"/>
  <c r="FJ273" i="56"/>
  <c r="EC273" i="56"/>
  <c r="FR272" i="56"/>
  <c r="FQ272" i="56"/>
  <c r="FP272" i="56"/>
  <c r="FO272" i="56"/>
  <c r="FN272" i="56"/>
  <c r="FM272" i="56"/>
  <c r="FL272" i="56"/>
  <c r="FK272" i="56"/>
  <c r="FJ272" i="56"/>
  <c r="EC272" i="56"/>
  <c r="FR271" i="56"/>
  <c r="FQ271" i="56"/>
  <c r="FP271" i="56"/>
  <c r="FO271" i="56"/>
  <c r="FN271" i="56"/>
  <c r="FM271" i="56"/>
  <c r="FL271" i="56"/>
  <c r="FK271" i="56"/>
  <c r="FJ271" i="56"/>
  <c r="EC271" i="56"/>
  <c r="FR270" i="56"/>
  <c r="FQ270" i="56"/>
  <c r="FP270" i="56"/>
  <c r="FO270" i="56"/>
  <c r="FN270" i="56"/>
  <c r="FM270" i="56"/>
  <c r="FL270" i="56"/>
  <c r="FK270" i="56"/>
  <c r="FJ270" i="56"/>
  <c r="EC270" i="56"/>
  <c r="FR269" i="56"/>
  <c r="FQ269" i="56"/>
  <c r="FP269" i="56"/>
  <c r="FO269" i="56"/>
  <c r="FN269" i="56"/>
  <c r="FM269" i="56"/>
  <c r="FL269" i="56"/>
  <c r="FK269" i="56"/>
  <c r="FJ269" i="56"/>
  <c r="EC269" i="56"/>
  <c r="FR268" i="56"/>
  <c r="FQ268" i="56"/>
  <c r="FP268" i="56"/>
  <c r="FO268" i="56"/>
  <c r="FN268" i="56"/>
  <c r="FM268" i="56"/>
  <c r="FL268" i="56"/>
  <c r="FK268" i="56"/>
  <c r="FJ268" i="56"/>
  <c r="EC268" i="56"/>
  <c r="B268" i="56"/>
  <c r="FR267" i="56"/>
  <c r="FQ267" i="56"/>
  <c r="FP267" i="56"/>
  <c r="FO267" i="56"/>
  <c r="FN267" i="56"/>
  <c r="FM267" i="56"/>
  <c r="FL267" i="56"/>
  <c r="FK267" i="56"/>
  <c r="FJ267" i="56"/>
  <c r="EC267" i="56"/>
  <c r="B267" i="56"/>
  <c r="FR266" i="56"/>
  <c r="FQ266" i="56"/>
  <c r="FP266" i="56"/>
  <c r="FO266" i="56"/>
  <c r="FN266" i="56"/>
  <c r="FM266" i="56"/>
  <c r="FL266" i="56"/>
  <c r="FK266" i="56"/>
  <c r="FJ266" i="56"/>
  <c r="EC266" i="56"/>
  <c r="B266" i="56"/>
  <c r="B277" i="56" s="1"/>
  <c r="FR265" i="56"/>
  <c r="FQ265" i="56"/>
  <c r="FP265" i="56"/>
  <c r="FO265" i="56"/>
  <c r="FN265" i="56"/>
  <c r="FM265" i="56"/>
  <c r="FL265" i="56"/>
  <c r="FK265" i="56"/>
  <c r="FJ265" i="56"/>
  <c r="EC265" i="56"/>
  <c r="B265" i="56"/>
  <c r="A265" i="56" s="1"/>
  <c r="FR264" i="56"/>
  <c r="FQ264" i="56"/>
  <c r="FP264" i="56"/>
  <c r="FO264" i="56"/>
  <c r="FN264" i="56"/>
  <c r="FM264" i="56"/>
  <c r="FL264" i="56"/>
  <c r="FK264" i="56"/>
  <c r="FJ264" i="56"/>
  <c r="EC264" i="56"/>
  <c r="B264" i="56"/>
  <c r="FR263" i="56"/>
  <c r="FQ263" i="56"/>
  <c r="FP263" i="56"/>
  <c r="FO263" i="56"/>
  <c r="FN263" i="56"/>
  <c r="FM263" i="56"/>
  <c r="FL263" i="56"/>
  <c r="FK263" i="56"/>
  <c r="FJ263" i="56"/>
  <c r="EC263" i="56"/>
  <c r="B263" i="56"/>
  <c r="FR262" i="56"/>
  <c r="FQ262" i="56"/>
  <c r="FP262" i="56"/>
  <c r="FO262" i="56"/>
  <c r="FN262" i="56"/>
  <c r="FM262" i="56"/>
  <c r="FL262" i="56"/>
  <c r="FK262" i="56"/>
  <c r="FJ262" i="56"/>
  <c r="EC262" i="56"/>
  <c r="B262" i="56"/>
  <c r="B273" i="56" s="1"/>
  <c r="FR261" i="56"/>
  <c r="FQ261" i="56"/>
  <c r="FP261" i="56"/>
  <c r="FO261" i="56"/>
  <c r="FN261" i="56"/>
  <c r="FM261" i="56"/>
  <c r="FL261" i="56"/>
  <c r="FK261" i="56"/>
  <c r="FJ261" i="56"/>
  <c r="EC261" i="56"/>
  <c r="B261" i="56"/>
  <c r="A261" i="56" s="1"/>
  <c r="FR260" i="56"/>
  <c r="FQ260" i="56"/>
  <c r="FP260" i="56"/>
  <c r="FO260" i="56"/>
  <c r="FN260" i="56"/>
  <c r="FM260" i="56"/>
  <c r="FL260" i="56"/>
  <c r="FK260" i="56"/>
  <c r="FJ260" i="56"/>
  <c r="EC260" i="56"/>
  <c r="B260" i="56"/>
  <c r="FR259" i="56"/>
  <c r="FQ259" i="56"/>
  <c r="FP259" i="56"/>
  <c r="FO259" i="56"/>
  <c r="FN259" i="56"/>
  <c r="FM259" i="56"/>
  <c r="FL259" i="56"/>
  <c r="FK259" i="56"/>
  <c r="FJ259" i="56"/>
  <c r="EC259" i="56"/>
  <c r="B259" i="56"/>
  <c r="FR258" i="56"/>
  <c r="FQ258" i="56"/>
  <c r="FP258" i="56"/>
  <c r="FO258" i="56"/>
  <c r="FN258" i="56"/>
  <c r="FM258" i="56"/>
  <c r="FL258" i="56"/>
  <c r="FK258" i="56"/>
  <c r="FJ258" i="56"/>
  <c r="EC258" i="56"/>
  <c r="B258" i="56"/>
  <c r="B269" i="56" s="1"/>
  <c r="A269" i="56" s="1"/>
  <c r="FR257" i="56"/>
  <c r="FQ257" i="56"/>
  <c r="FP257" i="56"/>
  <c r="FO257" i="56"/>
  <c r="FN257" i="56"/>
  <c r="FM257" i="56"/>
  <c r="FL257" i="56"/>
  <c r="FK257" i="56"/>
  <c r="FJ257" i="56"/>
  <c r="EC257" i="56"/>
  <c r="ED257" i="56" s="1"/>
  <c r="EE257" i="56" s="1"/>
  <c r="EF257" i="56" s="1"/>
  <c r="A257" i="56"/>
  <c r="FR256" i="56"/>
  <c r="FQ256" i="56"/>
  <c r="FP256" i="56"/>
  <c r="FO256" i="56"/>
  <c r="FN256" i="56"/>
  <c r="FM256" i="56"/>
  <c r="FL256" i="56"/>
  <c r="FK256" i="56"/>
  <c r="FJ256" i="56"/>
  <c r="EC256" i="56"/>
  <c r="ED256" i="56" s="1"/>
  <c r="EE256" i="56" s="1"/>
  <c r="EF256" i="56" s="1"/>
  <c r="A256" i="56"/>
  <c r="FR255" i="56"/>
  <c r="FQ255" i="56"/>
  <c r="FP255" i="56"/>
  <c r="FO255" i="56"/>
  <c r="FN255" i="56"/>
  <c r="FM255" i="56"/>
  <c r="FL255" i="56"/>
  <c r="FK255" i="56"/>
  <c r="FJ255" i="56"/>
  <c r="EC255" i="56"/>
  <c r="ED255" i="56" s="1"/>
  <c r="EE255" i="56" s="1"/>
  <c r="EF255" i="56" s="1"/>
  <c r="A255" i="56"/>
  <c r="FR254" i="56"/>
  <c r="FQ254" i="56"/>
  <c r="FP254" i="56"/>
  <c r="FO254" i="56"/>
  <c r="FN254" i="56"/>
  <c r="FM254" i="56"/>
  <c r="FL254" i="56"/>
  <c r="FK254" i="56"/>
  <c r="FJ254" i="56"/>
  <c r="EC254" i="56"/>
  <c r="ED254" i="56" s="1"/>
  <c r="EE254" i="56" s="1"/>
  <c r="EF254" i="56" s="1"/>
  <c r="A254" i="56"/>
  <c r="FR253" i="56"/>
  <c r="FQ253" i="56"/>
  <c r="FP253" i="56"/>
  <c r="FO253" i="56"/>
  <c r="FN253" i="56"/>
  <c r="FM253" i="56"/>
  <c r="FL253" i="56"/>
  <c r="FK253" i="56"/>
  <c r="FJ253" i="56"/>
  <c r="EC253" i="56"/>
  <c r="ED253" i="56" s="1"/>
  <c r="EE253" i="56" s="1"/>
  <c r="EF253" i="56" s="1"/>
  <c r="A253" i="56"/>
  <c r="FR252" i="56"/>
  <c r="FQ252" i="56"/>
  <c r="FP252" i="56"/>
  <c r="FO252" i="56"/>
  <c r="FN252" i="56"/>
  <c r="FM252" i="56"/>
  <c r="FL252" i="56"/>
  <c r="FK252" i="56"/>
  <c r="FJ252" i="56"/>
  <c r="EC252" i="56"/>
  <c r="ED252" i="56" s="1"/>
  <c r="EE252" i="56" s="1"/>
  <c r="EF252" i="56" s="1"/>
  <c r="A252" i="56"/>
  <c r="FR251" i="56"/>
  <c r="FQ251" i="56"/>
  <c r="FP251" i="56"/>
  <c r="FO251" i="56"/>
  <c r="FN251" i="56"/>
  <c r="FM251" i="56"/>
  <c r="FL251" i="56"/>
  <c r="FK251" i="56"/>
  <c r="FJ251" i="56"/>
  <c r="EC251" i="56"/>
  <c r="ED251" i="56" s="1"/>
  <c r="EE251" i="56" s="1"/>
  <c r="EF251" i="56" s="1"/>
  <c r="A251" i="56"/>
  <c r="FR250" i="56"/>
  <c r="FQ250" i="56"/>
  <c r="FP250" i="56"/>
  <c r="FO250" i="56"/>
  <c r="FN250" i="56"/>
  <c r="FM250" i="56"/>
  <c r="FL250" i="56"/>
  <c r="FK250" i="56"/>
  <c r="FJ250" i="56"/>
  <c r="EC250" i="56"/>
  <c r="ED250" i="56" s="1"/>
  <c r="EE250" i="56" s="1"/>
  <c r="EF250" i="56" s="1"/>
  <c r="A250" i="56"/>
  <c r="FR249" i="56"/>
  <c r="FQ249" i="56"/>
  <c r="FP249" i="56"/>
  <c r="FO249" i="56"/>
  <c r="FN249" i="56"/>
  <c r="FM249" i="56"/>
  <c r="FL249" i="56"/>
  <c r="FK249" i="56"/>
  <c r="FJ249" i="56"/>
  <c r="EC249" i="56"/>
  <c r="ED249" i="56" s="1"/>
  <c r="EE249" i="56" s="1"/>
  <c r="EF249" i="56" s="1"/>
  <c r="A249" i="56"/>
  <c r="FR248" i="56"/>
  <c r="FQ248" i="56"/>
  <c r="FP248" i="56"/>
  <c r="FO248" i="56"/>
  <c r="FN248" i="56"/>
  <c r="FM248" i="56"/>
  <c r="FL248" i="56"/>
  <c r="FK248" i="56"/>
  <c r="FJ248" i="56"/>
  <c r="EC248" i="56"/>
  <c r="ED248" i="56" s="1"/>
  <c r="EE248" i="56" s="1"/>
  <c r="EF248" i="56" s="1"/>
  <c r="A248" i="56"/>
  <c r="FR247" i="56"/>
  <c r="FQ247" i="56"/>
  <c r="FP247" i="56"/>
  <c r="FO247" i="56"/>
  <c r="FN247" i="56"/>
  <c r="FM247" i="56"/>
  <c r="FL247" i="56"/>
  <c r="FK247" i="56"/>
  <c r="FJ247" i="56"/>
  <c r="EC247" i="56"/>
  <c r="ED247" i="56" s="1"/>
  <c r="EE247" i="56" s="1"/>
  <c r="A247" i="56"/>
  <c r="EC242" i="56"/>
  <c r="EC241" i="56"/>
  <c r="EC240" i="56"/>
  <c r="EC239" i="56"/>
  <c r="EC238" i="56"/>
  <c r="EC237" i="56"/>
  <c r="EC236" i="56"/>
  <c r="EC235" i="56"/>
  <c r="EC234" i="56"/>
  <c r="EC233" i="56"/>
  <c r="EC232" i="56"/>
  <c r="EC231" i="56"/>
  <c r="EC230" i="56"/>
  <c r="EC229" i="56"/>
  <c r="EC228" i="56"/>
  <c r="EC227" i="56"/>
  <c r="EC226" i="56"/>
  <c r="EC225" i="56"/>
  <c r="EC224" i="56"/>
  <c r="EC223" i="56"/>
  <c r="EC222" i="56"/>
  <c r="EC221" i="56"/>
  <c r="EC220" i="56"/>
  <c r="EC219" i="56"/>
  <c r="EC218" i="56"/>
  <c r="EC217" i="56"/>
  <c r="EC216" i="56"/>
  <c r="EC215" i="56"/>
  <c r="EC214" i="56"/>
  <c r="EC213" i="56"/>
  <c r="EC212" i="56"/>
  <c r="EC211" i="56"/>
  <c r="EC210" i="56"/>
  <c r="EC209" i="56"/>
  <c r="EC208" i="56"/>
  <c r="EC207" i="56"/>
  <c r="EC206" i="56"/>
  <c r="EC205" i="56"/>
  <c r="EC204" i="56"/>
  <c r="EC203" i="56"/>
  <c r="EC202" i="56"/>
  <c r="EC201" i="56"/>
  <c r="EC200" i="56"/>
  <c r="EC199" i="56"/>
  <c r="EC198" i="56"/>
  <c r="EC197" i="56"/>
  <c r="EC196" i="56"/>
  <c r="EC195" i="56"/>
  <c r="EC194" i="56"/>
  <c r="EC193" i="56"/>
  <c r="EC192" i="56"/>
  <c r="EC191" i="56"/>
  <c r="EC190" i="56"/>
  <c r="EC189" i="56"/>
  <c r="EC188" i="56"/>
  <c r="EC187" i="56"/>
  <c r="B187" i="56"/>
  <c r="EC186" i="56"/>
  <c r="ED186" i="56" s="1"/>
  <c r="EE186" i="56" s="1"/>
  <c r="EF186" i="56" s="1"/>
  <c r="EC182" i="56"/>
  <c r="EC181" i="56"/>
  <c r="EC180" i="56"/>
  <c r="EC179" i="56"/>
  <c r="EC178" i="56"/>
  <c r="EC177" i="56"/>
  <c r="EC176" i="56"/>
  <c r="EC175" i="56"/>
  <c r="EC174" i="56"/>
  <c r="EC173" i="56"/>
  <c r="EC172" i="56"/>
  <c r="EC171" i="56"/>
  <c r="EC170" i="56"/>
  <c r="EC169" i="56"/>
  <c r="EC168" i="56"/>
  <c r="EC167" i="56"/>
  <c r="EC166" i="56"/>
  <c r="EC165" i="56"/>
  <c r="EC164" i="56"/>
  <c r="EC163" i="56"/>
  <c r="EC162" i="56"/>
  <c r="EC161" i="56"/>
  <c r="EC160" i="56"/>
  <c r="EC159" i="56"/>
  <c r="EC158" i="56"/>
  <c r="EC157" i="56"/>
  <c r="EC156" i="56"/>
  <c r="EC155" i="56"/>
  <c r="EC154" i="56"/>
  <c r="EC153" i="56"/>
  <c r="EC152" i="56"/>
  <c r="EC151" i="56"/>
  <c r="EC150" i="56"/>
  <c r="EC149" i="56"/>
  <c r="EC148" i="56"/>
  <c r="EC147" i="56"/>
  <c r="EC146" i="56"/>
  <c r="EC145" i="56"/>
  <c r="EC144" i="56"/>
  <c r="EC143" i="56"/>
  <c r="EC142" i="56"/>
  <c r="EC141" i="56"/>
  <c r="EC140" i="56"/>
  <c r="EC139" i="56"/>
  <c r="EC138" i="56"/>
  <c r="EC137" i="56"/>
  <c r="EC136" i="56"/>
  <c r="EC135" i="56"/>
  <c r="EC134" i="56"/>
  <c r="EC133" i="56"/>
  <c r="EC132" i="56"/>
  <c r="EC131" i="56"/>
  <c r="EC130" i="56"/>
  <c r="EC129" i="56"/>
  <c r="EC128" i="56"/>
  <c r="EC127" i="56"/>
  <c r="B127" i="56"/>
  <c r="EC126" i="56"/>
  <c r="ED126" i="56" s="1"/>
  <c r="EE126" i="56" s="1"/>
  <c r="EF126" i="56" s="1"/>
  <c r="F126" i="56"/>
  <c r="EC122" i="56"/>
  <c r="EC121" i="56"/>
  <c r="EC120" i="56"/>
  <c r="EC119" i="56"/>
  <c r="EC118" i="56"/>
  <c r="EC117" i="56"/>
  <c r="EC116" i="56"/>
  <c r="EC115" i="56"/>
  <c r="EC114" i="56"/>
  <c r="EC113" i="56"/>
  <c r="EC112" i="56"/>
  <c r="EC111" i="56"/>
  <c r="EC110" i="56"/>
  <c r="EC109" i="56"/>
  <c r="EC108" i="56"/>
  <c r="EC107" i="56"/>
  <c r="EC106" i="56"/>
  <c r="EC105" i="56"/>
  <c r="EC104" i="56"/>
  <c r="EC103" i="56"/>
  <c r="EC102" i="56"/>
  <c r="EC101" i="56"/>
  <c r="EC100" i="56"/>
  <c r="EC99" i="56"/>
  <c r="EC98" i="56"/>
  <c r="EC97" i="56"/>
  <c r="EC96" i="56"/>
  <c r="EC95" i="56"/>
  <c r="EC94" i="56"/>
  <c r="EC93" i="56"/>
  <c r="EC92" i="56"/>
  <c r="EC91" i="56"/>
  <c r="EC90" i="56"/>
  <c r="EC89" i="56"/>
  <c r="EC88" i="56"/>
  <c r="EC87" i="56"/>
  <c r="EC86" i="56"/>
  <c r="EC85" i="56"/>
  <c r="EC84" i="56"/>
  <c r="EC83" i="56"/>
  <c r="EC82" i="56"/>
  <c r="EC81" i="56"/>
  <c r="EC80" i="56"/>
  <c r="EC79" i="56"/>
  <c r="EC78" i="56"/>
  <c r="EC77" i="56"/>
  <c r="EC76" i="56"/>
  <c r="EC75" i="56"/>
  <c r="EC74" i="56"/>
  <c r="EC73" i="56"/>
  <c r="EC72" i="56"/>
  <c r="EC71" i="56"/>
  <c r="EC70" i="56"/>
  <c r="EC69" i="56"/>
  <c r="EC68" i="56"/>
  <c r="EC67" i="56"/>
  <c r="B67" i="56"/>
  <c r="EC66" i="56"/>
  <c r="ED66" i="56" s="1"/>
  <c r="EE66" i="56" s="1"/>
  <c r="EF66" i="56" s="1"/>
  <c r="EC62" i="56"/>
  <c r="EC61" i="56"/>
  <c r="EC60" i="56"/>
  <c r="EC59" i="56"/>
  <c r="EC58" i="56"/>
  <c r="EC57" i="56"/>
  <c r="EC56" i="56"/>
  <c r="EC55" i="56"/>
  <c r="EC54" i="56"/>
  <c r="EC53" i="56"/>
  <c r="EC52" i="56"/>
  <c r="EC51" i="56"/>
  <c r="EC50" i="56"/>
  <c r="EC49" i="56"/>
  <c r="EC48" i="56"/>
  <c r="EC47" i="56"/>
  <c r="EC46" i="56"/>
  <c r="EC45" i="56"/>
  <c r="EC44" i="56"/>
  <c r="EC43" i="56"/>
  <c r="EC42" i="56"/>
  <c r="EC41" i="56"/>
  <c r="EC40" i="56"/>
  <c r="EC39" i="56"/>
  <c r="EC38" i="56"/>
  <c r="EC37" i="56"/>
  <c r="EC36" i="56"/>
  <c r="EC35" i="56"/>
  <c r="EC34" i="56"/>
  <c r="EC33" i="56"/>
  <c r="EC32" i="56"/>
  <c r="EC31" i="56"/>
  <c r="EC30" i="56"/>
  <c r="EC29" i="56"/>
  <c r="EC28" i="56"/>
  <c r="EC27" i="56"/>
  <c r="EC26" i="56"/>
  <c r="EC25" i="56"/>
  <c r="EC24" i="56"/>
  <c r="EC23" i="56"/>
  <c r="EC22" i="56"/>
  <c r="EC21" i="56"/>
  <c r="EC20" i="56"/>
  <c r="EC19" i="56"/>
  <c r="EC18" i="56"/>
  <c r="EC17" i="56"/>
  <c r="EC16" i="56"/>
  <c r="EC15" i="56"/>
  <c r="FX14" i="56"/>
  <c r="E893" i="56" s="1"/>
  <c r="EC14" i="56"/>
  <c r="FX13" i="56"/>
  <c r="EC13" i="56"/>
  <c r="FX12" i="56"/>
  <c r="E888" i="56" s="1"/>
  <c r="EC12" i="56"/>
  <c r="FX11" i="56"/>
  <c r="E886" i="56" s="1"/>
  <c r="EC11" i="56"/>
  <c r="FX10" i="56"/>
  <c r="EC10" i="56"/>
  <c r="FX9" i="56"/>
  <c r="E890" i="56" s="1"/>
  <c r="EC9" i="56"/>
  <c r="FX8" i="56"/>
  <c r="EC8" i="56"/>
  <c r="EC7" i="56"/>
  <c r="B7" i="56"/>
  <c r="EC6" i="56"/>
  <c r="ED6" i="56" s="1"/>
  <c r="EE6" i="56" s="1"/>
  <c r="D6" i="56"/>
  <c r="F6" i="56" s="1"/>
  <c r="FG5" i="56"/>
  <c r="FF5" i="56"/>
  <c r="FE5" i="56"/>
  <c r="FD5" i="56"/>
  <c r="FC5" i="56"/>
  <c r="FB5" i="56"/>
  <c r="FA5" i="56"/>
  <c r="EZ5" i="56"/>
  <c r="EY5" i="56"/>
  <c r="EX5" i="56"/>
  <c r="EW5" i="56"/>
  <c r="EV5" i="56"/>
  <c r="EU5" i="56"/>
  <c r="ET5" i="56"/>
  <c r="ES5" i="56"/>
  <c r="ER5" i="56"/>
  <c r="EQ5" i="56"/>
  <c r="EP5" i="56"/>
  <c r="EO5" i="56"/>
  <c r="EN5" i="56"/>
  <c r="EM5" i="56"/>
  <c r="EL5" i="56"/>
  <c r="EK5" i="56"/>
  <c r="EJ5" i="56"/>
  <c r="EI5" i="56"/>
  <c r="EH5" i="56"/>
  <c r="E885" i="56" l="1"/>
  <c r="E894" i="56"/>
  <c r="E892" i="56"/>
  <c r="E887" i="56"/>
  <c r="E891" i="56"/>
  <c r="E895" i="56"/>
  <c r="E889" i="56"/>
  <c r="ED67" i="56"/>
  <c r="E470" i="56"/>
  <c r="E525" i="56"/>
  <c r="E415" i="56"/>
  <c r="E624" i="56"/>
  <c r="E393" i="56"/>
  <c r="E778" i="56"/>
  <c r="E459" i="56"/>
  <c r="E316" i="56"/>
  <c r="E294" i="56"/>
  <c r="E646" i="56"/>
  <c r="E789" i="56"/>
  <c r="E679" i="56"/>
  <c r="E657" i="56"/>
  <c r="E338" i="56"/>
  <c r="E723" i="56"/>
  <c r="E822" i="56"/>
  <c r="E349" i="56"/>
  <c r="E448" i="56"/>
  <c r="E602" i="56"/>
  <c r="E283" i="56"/>
  <c r="E382" i="56"/>
  <c r="E613" i="56"/>
  <c r="E503" i="56"/>
  <c r="E712" i="56"/>
  <c r="E481" i="56"/>
  <c r="E866" i="56"/>
  <c r="E547" i="56"/>
  <c r="E404" i="56"/>
  <c r="E734" i="56"/>
  <c r="E492" i="56"/>
  <c r="E701" i="56"/>
  <c r="E591" i="56"/>
  <c r="E569" i="56"/>
  <c r="E855" i="56"/>
  <c r="E360" i="56"/>
  <c r="E833" i="56"/>
  <c r="E877" i="56"/>
  <c r="E767" i="56"/>
  <c r="E745" i="56"/>
  <c r="E844" i="56"/>
  <c r="E668" i="56"/>
  <c r="E272" i="56"/>
  <c r="E536" i="56"/>
  <c r="E371" i="56"/>
  <c r="E261" i="56"/>
  <c r="E756" i="56"/>
  <c r="E580" i="56"/>
  <c r="E327" i="56"/>
  <c r="E426" i="56"/>
  <c r="E811" i="56"/>
  <c r="E558" i="56"/>
  <c r="E305" i="56"/>
  <c r="E690" i="56"/>
  <c r="E800" i="56"/>
  <c r="E250" i="56"/>
  <c r="E635" i="56"/>
  <c r="E514" i="56"/>
  <c r="E437" i="56"/>
  <c r="E780" i="56"/>
  <c r="E461" i="56"/>
  <c r="E351" i="56"/>
  <c r="E560" i="56"/>
  <c r="E329" i="56"/>
  <c r="E714" i="56"/>
  <c r="E395" i="56"/>
  <c r="E252" i="56"/>
  <c r="E318" i="56"/>
  <c r="E406" i="56"/>
  <c r="E725" i="56"/>
  <c r="E615" i="56"/>
  <c r="E824" i="56"/>
  <c r="E593" i="56"/>
  <c r="E274" i="56"/>
  <c r="E659" i="56"/>
  <c r="E670" i="56"/>
  <c r="E758" i="56"/>
  <c r="E428" i="56"/>
  <c r="E516" i="56"/>
  <c r="E285" i="56"/>
  <c r="E879" i="56"/>
  <c r="E384" i="56"/>
  <c r="E857" i="56"/>
  <c r="E538" i="56"/>
  <c r="E340" i="56"/>
  <c r="E582" i="56"/>
  <c r="E549" i="56"/>
  <c r="E439" i="56"/>
  <c r="E648" i="56"/>
  <c r="E417" i="56"/>
  <c r="E802" i="56"/>
  <c r="E483" i="56"/>
  <c r="E736" i="56"/>
  <c r="E571" i="56"/>
  <c r="E450" i="56"/>
  <c r="E835" i="56"/>
  <c r="E604" i="56"/>
  <c r="E868" i="56"/>
  <c r="E362" i="56"/>
  <c r="E747" i="56"/>
  <c r="E692" i="56"/>
  <c r="E373" i="56"/>
  <c r="E263" i="56"/>
  <c r="E626" i="56"/>
  <c r="E494" i="56"/>
  <c r="E637" i="56"/>
  <c r="E527" i="56"/>
  <c r="E769" i="56"/>
  <c r="E703" i="56"/>
  <c r="E307" i="56"/>
  <c r="E813" i="56"/>
  <c r="E296" i="56"/>
  <c r="E846" i="56"/>
  <c r="E791" i="56"/>
  <c r="E472" i="56"/>
  <c r="E681" i="56"/>
  <c r="E505" i="56"/>
  <c r="E836" i="56"/>
  <c r="E716" i="56"/>
  <c r="E254" i="56"/>
  <c r="E606" i="56"/>
  <c r="E572" i="56"/>
  <c r="E726" i="56"/>
  <c r="E348" i="56"/>
  <c r="E286" i="56"/>
  <c r="E436" i="56"/>
  <c r="E397" i="56"/>
  <c r="E781" i="56"/>
  <c r="E287" i="56"/>
  <c r="E671" i="56"/>
  <c r="E799" i="56"/>
  <c r="E304" i="56"/>
  <c r="E496" i="56"/>
  <c r="E880" i="56"/>
  <c r="E265" i="56"/>
  <c r="E649" i="56"/>
  <c r="E777" i="56"/>
  <c r="E330" i="56"/>
  <c r="E458" i="56"/>
  <c r="E650" i="56"/>
  <c r="E331" i="56"/>
  <c r="E715" i="56"/>
  <c r="E843" i="56"/>
  <c r="E788" i="56"/>
  <c r="E540" i="56"/>
  <c r="E462" i="56"/>
  <c r="E260" i="56"/>
  <c r="E612" i="56"/>
  <c r="E854" i="56"/>
  <c r="E341" i="56"/>
  <c r="E469" i="56"/>
  <c r="E661" i="56"/>
  <c r="E359" i="56"/>
  <c r="E551" i="56"/>
  <c r="E440" i="56"/>
  <c r="E568" i="56"/>
  <c r="E760" i="56"/>
  <c r="E870" i="56"/>
  <c r="E337" i="56"/>
  <c r="E529" i="56"/>
  <c r="E594" i="56"/>
  <c r="E722" i="56"/>
  <c r="E275" i="56"/>
  <c r="E403" i="56"/>
  <c r="E595" i="56"/>
  <c r="E364" i="56"/>
  <c r="E502" i="56"/>
  <c r="E660" i="56"/>
  <c r="E550" i="56"/>
  <c r="E605" i="56"/>
  <c r="E733" i="56"/>
  <c r="E495" i="56"/>
  <c r="E623" i="56"/>
  <c r="E815" i="56"/>
  <c r="E320" i="56"/>
  <c r="E704" i="56"/>
  <c r="E832" i="56"/>
  <c r="E473" i="56"/>
  <c r="E601" i="56"/>
  <c r="E793" i="56"/>
  <c r="E282" i="56"/>
  <c r="E474" i="56"/>
  <c r="E858" i="56"/>
  <c r="E539" i="56"/>
  <c r="E667" i="56"/>
  <c r="E859" i="56"/>
  <c r="E804" i="56"/>
  <c r="E782" i="56"/>
  <c r="E484" i="56"/>
  <c r="E293" i="56"/>
  <c r="E485" i="56"/>
  <c r="E869" i="56"/>
  <c r="E375" i="56"/>
  <c r="E759" i="56"/>
  <c r="E392" i="56"/>
  <c r="E584" i="56"/>
  <c r="E353" i="56"/>
  <c r="E737" i="56"/>
  <c r="E865" i="56"/>
  <c r="E418" i="56"/>
  <c r="E546" i="56"/>
  <c r="E738" i="56"/>
  <c r="E419" i="56"/>
  <c r="E803" i="56"/>
  <c r="E748" i="56"/>
  <c r="E430" i="56"/>
  <c r="E276" i="56"/>
  <c r="E452" i="56"/>
  <c r="E678" i="56"/>
  <c r="E628" i="56"/>
  <c r="E590" i="56"/>
  <c r="E573" i="56"/>
  <c r="E463" i="56"/>
  <c r="E847" i="56"/>
  <c r="E352" i="56"/>
  <c r="E480" i="56"/>
  <c r="E441" i="56"/>
  <c r="E825" i="56"/>
  <c r="E826" i="56"/>
  <c r="E315" i="56"/>
  <c r="E342" i="56"/>
  <c r="E524" i="56"/>
  <c r="E837" i="56"/>
  <c r="E727" i="56"/>
  <c r="E616" i="56"/>
  <c r="E744" i="56"/>
  <c r="E705" i="56"/>
  <c r="E451" i="56"/>
  <c r="E579" i="56"/>
  <c r="E374" i="56"/>
  <c r="E414" i="56"/>
  <c r="E749" i="56"/>
  <c r="E639" i="56"/>
  <c r="E528" i="56"/>
  <c r="E656" i="56"/>
  <c r="E264" i="56"/>
  <c r="E617" i="56"/>
  <c r="E363" i="56"/>
  <c r="E491" i="56"/>
  <c r="E766" i="56"/>
  <c r="E638" i="56"/>
  <c r="E876" i="56"/>
  <c r="E408" i="56"/>
  <c r="E792" i="56"/>
  <c r="E881" i="56"/>
  <c r="E370" i="56"/>
  <c r="E627" i="56"/>
  <c r="E755" i="56"/>
  <c r="E700" i="56"/>
  <c r="E694" i="56"/>
  <c r="E253" i="56"/>
  <c r="E381" i="56"/>
  <c r="E271" i="56"/>
  <c r="E319" i="56"/>
  <c r="E513" i="56"/>
  <c r="E386" i="56"/>
  <c r="E771" i="56"/>
  <c r="E814" i="56"/>
  <c r="E645" i="56"/>
  <c r="E297" i="56"/>
  <c r="E682" i="56"/>
  <c r="E770" i="56"/>
  <c r="E634" i="56"/>
  <c r="E298" i="56"/>
  <c r="E517" i="56"/>
  <c r="E562" i="56"/>
  <c r="E672" i="56"/>
  <c r="E396" i="56"/>
  <c r="E309" i="56"/>
  <c r="E407" i="56"/>
  <c r="E711" i="56"/>
  <c r="E561" i="56"/>
  <c r="E429" i="56"/>
  <c r="E385" i="56"/>
  <c r="E326" i="56"/>
  <c r="E425" i="56"/>
  <c r="E810" i="56"/>
  <c r="E557" i="56"/>
  <c r="E693" i="56"/>
  <c r="E447" i="56"/>
  <c r="E506" i="56"/>
  <c r="E535" i="56"/>
  <c r="E683" i="56"/>
  <c r="E518" i="56"/>
  <c r="E507" i="56"/>
  <c r="E848" i="56"/>
  <c r="E821" i="56"/>
  <c r="E689" i="56"/>
  <c r="E583" i="56"/>
  <c r="E308" i="56"/>
  <c r="E249" i="56"/>
  <c r="EF6" i="56"/>
  <c r="E830" i="56"/>
  <c r="E476" i="56"/>
  <c r="E366" i="56"/>
  <c r="E269" i="56"/>
  <c r="E333" i="56"/>
  <c r="E863" i="56"/>
  <c r="E368" i="56"/>
  <c r="E432" i="56"/>
  <c r="E841" i="56"/>
  <c r="E522" i="56"/>
  <c r="E586" i="56"/>
  <c r="E267" i="56"/>
  <c r="E742" i="56"/>
  <c r="E533" i="56"/>
  <c r="E597" i="56"/>
  <c r="E423" i="56"/>
  <c r="E487" i="56"/>
  <c r="E632" i="56"/>
  <c r="E696" i="56"/>
  <c r="E401" i="56"/>
  <c r="E465" i="56"/>
  <c r="E786" i="56"/>
  <c r="E850" i="56"/>
  <c r="E467" i="56"/>
  <c r="E531" i="56"/>
  <c r="E588" i="56"/>
  <c r="E300" i="56"/>
  <c r="E654" i="56"/>
  <c r="E852" i="56"/>
  <c r="E797" i="56"/>
  <c r="E861" i="56"/>
  <c r="E687" i="56"/>
  <c r="E751" i="56"/>
  <c r="E247" i="56"/>
  <c r="E665" i="56"/>
  <c r="E729" i="56"/>
  <c r="E346" i="56"/>
  <c r="E410" i="56"/>
  <c r="E731" i="56"/>
  <c r="E795" i="56"/>
  <c r="E676" i="56"/>
  <c r="E740" i="56"/>
  <c r="E412" i="56"/>
  <c r="E718" i="56"/>
  <c r="E652" i="56"/>
  <c r="E542" i="56"/>
  <c r="E390" i="56"/>
  <c r="E357" i="56"/>
  <c r="E421" i="56"/>
  <c r="E311" i="56"/>
  <c r="E456" i="56"/>
  <c r="E520" i="56"/>
  <c r="E289" i="56"/>
  <c r="E610" i="56"/>
  <c r="E674" i="56"/>
  <c r="E291" i="56"/>
  <c r="E355" i="56"/>
  <c r="E302" i="56"/>
  <c r="E445" i="56"/>
  <c r="E335" i="56"/>
  <c r="E608" i="56"/>
  <c r="E313" i="56"/>
  <c r="E698" i="56"/>
  <c r="E443" i="56"/>
  <c r="E566" i="56"/>
  <c r="E388" i="56"/>
  <c r="E630" i="56"/>
  <c r="E709" i="56"/>
  <c r="E599" i="56"/>
  <c r="E872" i="56"/>
  <c r="E577" i="56"/>
  <c r="E322" i="56"/>
  <c r="E707" i="56"/>
  <c r="E828" i="56"/>
  <c r="E806" i="56"/>
  <c r="E621" i="56"/>
  <c r="E511" i="56"/>
  <c r="E256" i="56"/>
  <c r="E784" i="56"/>
  <c r="E489" i="56"/>
  <c r="E874" i="56"/>
  <c r="E619" i="56"/>
  <c r="E454" i="56"/>
  <c r="E775" i="56"/>
  <c r="E280" i="56"/>
  <c r="E753" i="56"/>
  <c r="E498" i="56"/>
  <c r="E500" i="56"/>
  <c r="E278" i="56"/>
  <c r="E509" i="56"/>
  <c r="E399" i="56"/>
  <c r="E544" i="56"/>
  <c r="E663" i="56"/>
  <c r="E344" i="56"/>
  <c r="E720" i="56"/>
  <c r="E553" i="56"/>
  <c r="E555" i="56"/>
  <c r="E808" i="56"/>
  <c r="E478" i="56"/>
  <c r="E764" i="56"/>
  <c r="E685" i="56"/>
  <c r="E817" i="56"/>
  <c r="E434" i="56"/>
  <c r="E819" i="56"/>
  <c r="E258" i="56"/>
  <c r="E839" i="56"/>
  <c r="E564" i="56"/>
  <c r="E377" i="56"/>
  <c r="E762" i="56"/>
  <c r="E379" i="56"/>
  <c r="E883" i="56"/>
  <c r="E773" i="56"/>
  <c r="E641" i="56"/>
  <c r="E643" i="56"/>
  <c r="E575" i="56"/>
  <c r="E324" i="56"/>
  <c r="E596" i="56"/>
  <c r="E574" i="56"/>
  <c r="E717" i="56"/>
  <c r="E607" i="56"/>
  <c r="E816" i="56"/>
  <c r="E585" i="56"/>
  <c r="E266" i="56"/>
  <c r="E651" i="56"/>
  <c r="E277" i="56"/>
  <c r="E871" i="56"/>
  <c r="E376" i="56"/>
  <c r="E849" i="56"/>
  <c r="E530" i="56"/>
  <c r="E541" i="56"/>
  <c r="E431" i="56"/>
  <c r="E640" i="56"/>
  <c r="E409" i="56"/>
  <c r="E794" i="56"/>
  <c r="E475" i="56"/>
  <c r="E486" i="56"/>
  <c r="E860" i="56"/>
  <c r="E805" i="56"/>
  <c r="E695" i="56"/>
  <c r="E255" i="56"/>
  <c r="E673" i="56"/>
  <c r="E354" i="56"/>
  <c r="E739" i="56"/>
  <c r="E684" i="56"/>
  <c r="E772" i="56"/>
  <c r="E332" i="56"/>
  <c r="E442" i="56"/>
  <c r="E827" i="56"/>
  <c r="E508" i="56"/>
  <c r="E453" i="56"/>
  <c r="E343" i="56"/>
  <c r="E321" i="56"/>
  <c r="E706" i="56"/>
  <c r="E750" i="56"/>
  <c r="E310" i="56"/>
  <c r="E365" i="56"/>
  <c r="E618" i="56"/>
  <c r="E838" i="56"/>
  <c r="E629" i="56"/>
  <c r="E519" i="56"/>
  <c r="E497" i="56"/>
  <c r="E882" i="56"/>
  <c r="E783" i="56"/>
  <c r="E398" i="56"/>
  <c r="E288" i="56"/>
  <c r="E420" i="56"/>
  <c r="E299" i="56"/>
  <c r="E464" i="56"/>
  <c r="E728" i="56"/>
  <c r="E563" i="56"/>
  <c r="E387" i="56"/>
  <c r="E662" i="56"/>
  <c r="E761" i="56"/>
  <c r="E552" i="56"/>
  <c r="E589" i="56"/>
  <c r="E479" i="56"/>
  <c r="E688" i="56"/>
  <c r="E457" i="56"/>
  <c r="E842" i="56"/>
  <c r="E523" i="56"/>
  <c r="E798" i="56"/>
  <c r="E380" i="56"/>
  <c r="E468" i="56"/>
  <c r="E853" i="56"/>
  <c r="E743" i="56"/>
  <c r="E721" i="56"/>
  <c r="E402" i="56"/>
  <c r="E787" i="56"/>
  <c r="E292" i="56"/>
  <c r="E644" i="56"/>
  <c r="E732" i="56"/>
  <c r="E446" i="56"/>
  <c r="E413" i="56"/>
  <c r="E303" i="56"/>
  <c r="E512" i="56"/>
  <c r="E281" i="56"/>
  <c r="E666" i="56"/>
  <c r="E347" i="56"/>
  <c r="E270" i="56"/>
  <c r="E710" i="56"/>
  <c r="E556" i="56"/>
  <c r="E677" i="56"/>
  <c r="E567" i="56"/>
  <c r="E776" i="56"/>
  <c r="E248" i="56"/>
  <c r="E545" i="56"/>
  <c r="E611" i="56"/>
  <c r="E864" i="56"/>
  <c r="E314" i="56"/>
  <c r="E699" i="56"/>
  <c r="E820" i="56"/>
  <c r="E325" i="56"/>
  <c r="E578" i="56"/>
  <c r="E490" i="56"/>
  <c r="E358" i="56"/>
  <c r="E501" i="56"/>
  <c r="E391" i="56"/>
  <c r="E369" i="56"/>
  <c r="E754" i="56"/>
  <c r="E875" i="56"/>
  <c r="E765" i="56"/>
  <c r="E655" i="56"/>
  <c r="E259" i="56"/>
  <c r="E424" i="56"/>
  <c r="E809" i="56"/>
  <c r="E336" i="56"/>
  <c r="E534" i="56"/>
  <c r="E831" i="56"/>
  <c r="E633" i="56"/>
  <c r="E622" i="56"/>
  <c r="E435" i="56"/>
  <c r="E600" i="56"/>
  <c r="E790" i="56"/>
  <c r="E422" i="56"/>
  <c r="E878" i="56"/>
  <c r="E686" i="56"/>
  <c r="E653" i="56"/>
  <c r="E845" i="56"/>
  <c r="E543" i="56"/>
  <c r="E735" i="56"/>
  <c r="E752" i="56"/>
  <c r="E521" i="56"/>
  <c r="E713" i="56"/>
  <c r="E394" i="56"/>
  <c r="E587" i="56"/>
  <c r="E779" i="56"/>
  <c r="E620" i="56"/>
  <c r="E724" i="56"/>
  <c r="E510" i="56"/>
  <c r="E614" i="56"/>
  <c r="E405" i="56"/>
  <c r="E295" i="56"/>
  <c r="E807" i="56"/>
  <c r="E312" i="56"/>
  <c r="E504" i="56"/>
  <c r="E273" i="56"/>
  <c r="E785" i="56"/>
  <c r="E466" i="56"/>
  <c r="E658" i="56"/>
  <c r="E339" i="56"/>
  <c r="E796" i="56"/>
  <c r="E334" i="56"/>
  <c r="E350" i="56"/>
  <c r="E477" i="56"/>
  <c r="E669" i="56"/>
  <c r="E367" i="56"/>
  <c r="E559" i="56"/>
  <c r="E576" i="56"/>
  <c r="E768" i="56"/>
  <c r="E345" i="56"/>
  <c r="E537" i="56"/>
  <c r="E730" i="56"/>
  <c r="E411" i="56"/>
  <c r="E603" i="56"/>
  <c r="E356" i="56"/>
  <c r="E862" i="56"/>
  <c r="E741" i="56"/>
  <c r="E631" i="56"/>
  <c r="E823" i="56"/>
  <c r="E328" i="56"/>
  <c r="E840" i="56"/>
  <c r="E609" i="56"/>
  <c r="E801" i="56"/>
  <c r="E290" i="56"/>
  <c r="E482" i="56"/>
  <c r="E675" i="56"/>
  <c r="E867" i="56"/>
  <c r="E812" i="56"/>
  <c r="E460" i="56"/>
  <c r="E262" i="56"/>
  <c r="E598" i="56"/>
  <c r="E526" i="56"/>
  <c r="E317" i="56"/>
  <c r="E829" i="56"/>
  <c r="E719" i="56"/>
  <c r="E697" i="56"/>
  <c r="E570" i="56"/>
  <c r="E702" i="56"/>
  <c r="E884" i="56"/>
  <c r="E581" i="56"/>
  <c r="E471" i="56"/>
  <c r="E488" i="56"/>
  <c r="E449" i="56"/>
  <c r="E834" i="56"/>
  <c r="E323" i="56"/>
  <c r="E548" i="56"/>
  <c r="E493" i="56"/>
  <c r="E383" i="56"/>
  <c r="E400" i="56"/>
  <c r="E361" i="56"/>
  <c r="E873" i="56"/>
  <c r="E746" i="56"/>
  <c r="E851" i="56"/>
  <c r="E757" i="56"/>
  <c r="E647" i="56"/>
  <c r="E664" i="56"/>
  <c r="E625" i="56"/>
  <c r="E499" i="56"/>
  <c r="E774" i="56"/>
  <c r="E268" i="56"/>
  <c r="E416" i="56"/>
  <c r="E708" i="56"/>
  <c r="E532" i="56"/>
  <c r="E565" i="56"/>
  <c r="E680" i="56"/>
  <c r="E257" i="56"/>
  <c r="E642" i="56"/>
  <c r="E515" i="56"/>
  <c r="E301" i="56"/>
  <c r="E284" i="56"/>
  <c r="E455" i="56"/>
  <c r="E856" i="56"/>
  <c r="E251" i="56"/>
  <c r="E438" i="56"/>
  <c r="E306" i="56"/>
  <c r="E691" i="56"/>
  <c r="E444" i="56"/>
  <c r="E389" i="56"/>
  <c r="E636" i="56"/>
  <c r="E592" i="56"/>
  <c r="E433" i="56"/>
  <c r="E279" i="56"/>
  <c r="E427" i="56"/>
  <c r="E372" i="56"/>
  <c r="E378" i="56"/>
  <c r="E554" i="56"/>
  <c r="E818" i="56"/>
  <c r="E763" i="56"/>
  <c r="ED7" i="56"/>
  <c r="A266" i="56"/>
  <c r="ED753" i="56"/>
  <c r="EE753" i="56" s="1"/>
  <c r="EF753" i="56" s="1"/>
  <c r="ED258" i="56"/>
  <c r="EE258" i="56" s="1"/>
  <c r="ED262" i="56"/>
  <c r="EE262" i="56" s="1"/>
  <c r="EF262" i="56" s="1"/>
  <c r="ED757" i="56"/>
  <c r="EE757" i="56" s="1"/>
  <c r="EF757" i="56" s="1"/>
  <c r="ED749" i="56"/>
  <c r="EE749" i="56" s="1"/>
  <c r="EF749" i="56" s="1"/>
  <c r="EF247" i="56"/>
  <c r="B759" i="56"/>
  <c r="B770" i="56" s="1"/>
  <c r="ED266" i="56"/>
  <c r="EE266" i="56" s="1"/>
  <c r="EF266" i="56" s="1"/>
  <c r="ED259" i="56"/>
  <c r="EE259" i="56" s="1"/>
  <c r="EF259" i="56" s="1"/>
  <c r="A262" i="56"/>
  <c r="A746" i="56"/>
  <c r="ED746" i="56"/>
  <c r="EE746" i="56" s="1"/>
  <c r="EF746" i="56" s="1"/>
  <c r="A258" i="56"/>
  <c r="ED267" i="56"/>
  <c r="EE267" i="56" s="1"/>
  <c r="EF267" i="56" s="1"/>
  <c r="A273" i="56"/>
  <c r="B284" i="56"/>
  <c r="ED284" i="56" s="1"/>
  <c r="EE284" i="56" s="1"/>
  <c r="EF284" i="56" s="1"/>
  <c r="ED273" i="56"/>
  <c r="EE273" i="56" s="1"/>
  <c r="EF273" i="56" s="1"/>
  <c r="A6" i="56"/>
  <c r="ED750" i="56"/>
  <c r="EE750" i="56" s="1"/>
  <c r="EF750" i="56" s="1"/>
  <c r="B276" i="56"/>
  <c r="A276" i="56" s="1"/>
  <c r="B272" i="56"/>
  <c r="ED272" i="56" s="1"/>
  <c r="EE272" i="56" s="1"/>
  <c r="EF272" i="56" s="1"/>
  <c r="ED742" i="56"/>
  <c r="EE742" i="56" s="1"/>
  <c r="EF742" i="56" s="1"/>
  <c r="A752" i="56"/>
  <c r="ED261" i="56"/>
  <c r="EE261" i="56" s="1"/>
  <c r="EF261" i="56" s="1"/>
  <c r="ED265" i="56"/>
  <c r="EE265" i="56" s="1"/>
  <c r="EF265" i="56" s="1"/>
  <c r="ED269" i="56"/>
  <c r="EE269" i="56" s="1"/>
  <c r="EF269" i="56" s="1"/>
  <c r="D7" i="56"/>
  <c r="A7" i="56" s="1"/>
  <c r="ED743" i="56"/>
  <c r="EE743" i="56" s="1"/>
  <c r="EF743" i="56" s="1"/>
  <c r="A750" i="56"/>
  <c r="B280" i="56"/>
  <c r="ED280" i="56" s="1"/>
  <c r="EE280" i="56" s="1"/>
  <c r="EF280" i="56" s="1"/>
  <c r="A742" i="56"/>
  <c r="ED761" i="56"/>
  <c r="EE761" i="56" s="1"/>
  <c r="EF761" i="56" s="1"/>
  <c r="E127" i="56"/>
  <c r="E128" i="56" s="1"/>
  <c r="E129" i="56" s="1"/>
  <c r="E130" i="56" s="1"/>
  <c r="E131" i="56" s="1"/>
  <c r="E132" i="56" s="1"/>
  <c r="E133" i="56" s="1"/>
  <c r="E134" i="56" s="1"/>
  <c r="E135" i="56" s="1"/>
  <c r="E136" i="56" s="1"/>
  <c r="E137" i="56" s="1"/>
  <c r="E138" i="56" s="1"/>
  <c r="E139" i="56" s="1"/>
  <c r="E140" i="56" s="1"/>
  <c r="E141" i="56" s="1"/>
  <c r="E142" i="56" s="1"/>
  <c r="E143" i="56" s="1"/>
  <c r="E144" i="56" s="1"/>
  <c r="E145" i="56" s="1"/>
  <c r="E146" i="56" s="1"/>
  <c r="E147" i="56" s="1"/>
  <c r="E148" i="56" s="1"/>
  <c r="E149" i="56" s="1"/>
  <c r="E150" i="56" s="1"/>
  <c r="E151" i="56" s="1"/>
  <c r="E152" i="56" s="1"/>
  <c r="E153" i="56" s="1"/>
  <c r="E154" i="56" s="1"/>
  <c r="E155" i="56" s="1"/>
  <c r="E156" i="56" s="1"/>
  <c r="E157" i="56" s="1"/>
  <c r="E158" i="56" s="1"/>
  <c r="E159" i="56" s="1"/>
  <c r="E160" i="56" s="1"/>
  <c r="E161" i="56" s="1"/>
  <c r="E162" i="56" s="1"/>
  <c r="E163" i="56" s="1"/>
  <c r="E164" i="56" s="1"/>
  <c r="E165" i="56" s="1"/>
  <c r="E166" i="56" s="1"/>
  <c r="E167" i="56" s="1"/>
  <c r="E168" i="56" s="1"/>
  <c r="E169" i="56" s="1"/>
  <c r="E170" i="56" s="1"/>
  <c r="E171" i="56" s="1"/>
  <c r="E172" i="56" s="1"/>
  <c r="E173" i="56" s="1"/>
  <c r="E174" i="56" s="1"/>
  <c r="E175" i="56" s="1"/>
  <c r="E176" i="56" s="1"/>
  <c r="E177" i="56" s="1"/>
  <c r="E178" i="56" s="1"/>
  <c r="E179" i="56" s="1"/>
  <c r="E180" i="56" s="1"/>
  <c r="E181" i="56" s="1"/>
  <c r="E182" i="56" s="1"/>
  <c r="E183" i="56" s="1"/>
  <c r="E184" i="56" s="1"/>
  <c r="E67" i="56"/>
  <c r="E68" i="56" s="1"/>
  <c r="E69" i="56" s="1"/>
  <c r="E70" i="56" s="1"/>
  <c r="E71" i="56" s="1"/>
  <c r="E72" i="56" s="1"/>
  <c r="E73" i="56" s="1"/>
  <c r="E74" i="56" s="1"/>
  <c r="E75" i="56" s="1"/>
  <c r="E76" i="56" s="1"/>
  <c r="E77" i="56" s="1"/>
  <c r="E78" i="56" s="1"/>
  <c r="E79" i="56" s="1"/>
  <c r="E80" i="56" s="1"/>
  <c r="E81" i="56" s="1"/>
  <c r="E82" i="56" s="1"/>
  <c r="E83" i="56" s="1"/>
  <c r="E84" i="56" s="1"/>
  <c r="E85" i="56" s="1"/>
  <c r="E86" i="56" s="1"/>
  <c r="E87" i="56" s="1"/>
  <c r="E88" i="56" s="1"/>
  <c r="E89" i="56" s="1"/>
  <c r="E90" i="56" s="1"/>
  <c r="E91" i="56" s="1"/>
  <c r="E92" i="56" s="1"/>
  <c r="E93" i="56" s="1"/>
  <c r="E94" i="56" s="1"/>
  <c r="E95" i="56" s="1"/>
  <c r="E96" i="56" s="1"/>
  <c r="E97" i="56" s="1"/>
  <c r="E98" i="56" s="1"/>
  <c r="E99" i="56" s="1"/>
  <c r="E100" i="56" s="1"/>
  <c r="E101" i="56" s="1"/>
  <c r="E102" i="56" s="1"/>
  <c r="E103" i="56" s="1"/>
  <c r="E104" i="56" s="1"/>
  <c r="E105" i="56" s="1"/>
  <c r="E106" i="56" s="1"/>
  <c r="E107" i="56" s="1"/>
  <c r="E108" i="56" s="1"/>
  <c r="E109" i="56" s="1"/>
  <c r="E110" i="56" s="1"/>
  <c r="E111" i="56" s="1"/>
  <c r="E112" i="56" s="1"/>
  <c r="E113" i="56" s="1"/>
  <c r="E114" i="56" s="1"/>
  <c r="E115" i="56" s="1"/>
  <c r="E116" i="56" s="1"/>
  <c r="E117" i="56" s="1"/>
  <c r="E118" i="56" s="1"/>
  <c r="E119" i="56" s="1"/>
  <c r="E120" i="56" s="1"/>
  <c r="E121" i="56" s="1"/>
  <c r="E122" i="56" s="1"/>
  <c r="E123" i="56" s="1"/>
  <c r="E124" i="56" s="1"/>
  <c r="EE7" i="56"/>
  <c r="EF7" i="56" s="1"/>
  <c r="B68" i="56"/>
  <c r="EE67" i="56"/>
  <c r="EF67" i="56" s="1"/>
  <c r="E187" i="56"/>
  <c r="E188" i="56" s="1"/>
  <c r="E189" i="56" s="1"/>
  <c r="E190" i="56" s="1"/>
  <c r="E191" i="56" s="1"/>
  <c r="E192" i="56" s="1"/>
  <c r="E193" i="56" s="1"/>
  <c r="E194" i="56" s="1"/>
  <c r="E195" i="56" s="1"/>
  <c r="E196" i="56" s="1"/>
  <c r="E197" i="56" s="1"/>
  <c r="E198" i="56" s="1"/>
  <c r="E199" i="56" s="1"/>
  <c r="E200" i="56" s="1"/>
  <c r="E201" i="56" s="1"/>
  <c r="E202" i="56" s="1"/>
  <c r="E203" i="56" s="1"/>
  <c r="E204" i="56" s="1"/>
  <c r="E205" i="56" s="1"/>
  <c r="E206" i="56" s="1"/>
  <c r="E207" i="56" s="1"/>
  <c r="E208" i="56" s="1"/>
  <c r="E209" i="56" s="1"/>
  <c r="E210" i="56" s="1"/>
  <c r="E211" i="56" s="1"/>
  <c r="E212" i="56" s="1"/>
  <c r="E213" i="56" s="1"/>
  <c r="E214" i="56" s="1"/>
  <c r="E215" i="56" s="1"/>
  <c r="E216" i="56" s="1"/>
  <c r="E217" i="56" s="1"/>
  <c r="E218" i="56" s="1"/>
  <c r="E219" i="56" s="1"/>
  <c r="E220" i="56" s="1"/>
  <c r="E221" i="56" s="1"/>
  <c r="E222" i="56" s="1"/>
  <c r="E223" i="56" s="1"/>
  <c r="E224" i="56" s="1"/>
  <c r="E225" i="56" s="1"/>
  <c r="E226" i="56" s="1"/>
  <c r="E227" i="56" s="1"/>
  <c r="E228" i="56" s="1"/>
  <c r="E229" i="56" s="1"/>
  <c r="E230" i="56" s="1"/>
  <c r="E231" i="56" s="1"/>
  <c r="E232" i="56" s="1"/>
  <c r="E233" i="56" s="1"/>
  <c r="E234" i="56" s="1"/>
  <c r="E235" i="56" s="1"/>
  <c r="E236" i="56" s="1"/>
  <c r="E237" i="56" s="1"/>
  <c r="E238" i="56" s="1"/>
  <c r="E239" i="56" s="1"/>
  <c r="E240" i="56" s="1"/>
  <c r="E241" i="56" s="1"/>
  <c r="E242" i="56" s="1"/>
  <c r="E243" i="56" s="1"/>
  <c r="E244" i="56" s="1"/>
  <c r="F66" i="56"/>
  <c r="D67" i="56"/>
  <c r="A66" i="56"/>
  <c r="B8" i="56"/>
  <c r="A126" i="56"/>
  <c r="ED127" i="56"/>
  <c r="D127" i="56"/>
  <c r="EE127" i="56"/>
  <c r="EF127" i="56" s="1"/>
  <c r="B128" i="56"/>
  <c r="B188" i="56"/>
  <c r="EE187" i="56"/>
  <c r="EF187" i="56" s="1"/>
  <c r="ED187" i="56"/>
  <c r="A186" i="56"/>
  <c r="F186" i="56"/>
  <c r="D187" i="56"/>
  <c r="ED263" i="56"/>
  <c r="EE263" i="56" s="1"/>
  <c r="EF263" i="56" s="1"/>
  <c r="B274" i="56"/>
  <c r="A263" i="56"/>
  <c r="A277" i="56"/>
  <c r="ED277" i="56"/>
  <c r="EE277" i="56" s="1"/>
  <c r="EF277" i="56" s="1"/>
  <c r="A268" i="56"/>
  <c r="ED268" i="56"/>
  <c r="EE268" i="56" s="1"/>
  <c r="EF268" i="56" s="1"/>
  <c r="B279" i="56"/>
  <c r="B288" i="56"/>
  <c r="A264" i="56"/>
  <c r="ED264" i="56"/>
  <c r="EE264" i="56" s="1"/>
  <c r="EF264" i="56" s="1"/>
  <c r="B275" i="56"/>
  <c r="A260" i="56"/>
  <c r="ED260" i="56"/>
  <c r="EE260" i="56" s="1"/>
  <c r="EF260" i="56" s="1"/>
  <c r="B271" i="56"/>
  <c r="B270" i="56"/>
  <c r="A259" i="56"/>
  <c r="A267" i="56"/>
  <c r="B278" i="56"/>
  <c r="EF733" i="56"/>
  <c r="EF734" i="56"/>
  <c r="EF732" i="56"/>
  <c r="A744" i="56"/>
  <c r="B755" i="56"/>
  <c r="ED744" i="56"/>
  <c r="EE744" i="56" s="1"/>
  <c r="EF744" i="56" s="1"/>
  <c r="EF740" i="56"/>
  <c r="B762" i="56"/>
  <c r="A751" i="56"/>
  <c r="ED751" i="56"/>
  <c r="EE751" i="56" s="1"/>
  <c r="EF751" i="56" s="1"/>
  <c r="EF738" i="56"/>
  <c r="EF737" i="56"/>
  <c r="EF736" i="56"/>
  <c r="EF741" i="56"/>
  <c r="A743" i="56"/>
  <c r="A747" i="56"/>
  <c r="B765" i="56"/>
  <c r="ED754" i="56"/>
  <c r="EE754" i="56" s="1"/>
  <c r="EF754" i="56" s="1"/>
  <c r="A754" i="56"/>
  <c r="A745" i="56"/>
  <c r="B758" i="56"/>
  <c r="B756" i="56"/>
  <c r="B768" i="56"/>
  <c r="A757" i="56"/>
  <c r="B764" i="56"/>
  <c r="A753" i="56"/>
  <c r="B772" i="56"/>
  <c r="A761" i="56"/>
  <c r="ED747" i="56"/>
  <c r="EE747" i="56" s="1"/>
  <c r="ED745" i="56"/>
  <c r="EE745" i="56" s="1"/>
  <c r="ED748" i="56"/>
  <c r="EE748" i="56" s="1"/>
  <c r="ED752" i="56"/>
  <c r="EE752" i="56" s="1"/>
  <c r="A749" i="56"/>
  <c r="A763" i="56"/>
  <c r="B774" i="56"/>
  <c r="B760" i="56"/>
  <c r="ED763" i="56"/>
  <c r="EE763" i="56" s="1"/>
  <c r="A284" i="56" l="1"/>
  <c r="A280" i="56"/>
  <c r="D8" i="56"/>
  <c r="F7" i="56"/>
  <c r="ED759" i="56"/>
  <c r="EE759" i="56" s="1"/>
  <c r="A759" i="56"/>
  <c r="EF258" i="56"/>
  <c r="B287" i="56"/>
  <c r="ED287" i="56" s="1"/>
  <c r="EE287" i="56" s="1"/>
  <c r="EF287" i="56" s="1"/>
  <c r="ED276" i="56"/>
  <c r="EE276" i="56" s="1"/>
  <c r="EF276" i="56" s="1"/>
  <c r="B283" i="56"/>
  <c r="ED283" i="56" s="1"/>
  <c r="EE283" i="56" s="1"/>
  <c r="EF283" i="56" s="1"/>
  <c r="B295" i="56"/>
  <c r="A295" i="56" s="1"/>
  <c r="A272" i="56"/>
  <c r="B291" i="56"/>
  <c r="B302" i="56" s="1"/>
  <c r="EF748" i="56"/>
  <c r="ED764" i="56"/>
  <c r="EE764" i="56" s="1"/>
  <c r="EF764" i="56" s="1"/>
  <c r="B775" i="56"/>
  <c r="A764" i="56"/>
  <c r="ED768" i="56"/>
  <c r="EE768" i="56" s="1"/>
  <c r="EF768" i="56" s="1"/>
  <c r="B779" i="56"/>
  <c r="A768" i="56"/>
  <c r="ED279" i="56"/>
  <c r="EE279" i="56" s="1"/>
  <c r="EF279" i="56" s="1"/>
  <c r="B290" i="56"/>
  <c r="A279" i="56"/>
  <c r="B285" i="56"/>
  <c r="A274" i="56"/>
  <c r="ED274" i="56"/>
  <c r="EE274" i="56" s="1"/>
  <c r="F127" i="56"/>
  <c r="D128" i="56"/>
  <c r="A128" i="56" s="1"/>
  <c r="D9" i="56"/>
  <c r="F8" i="56"/>
  <c r="B771" i="56"/>
  <c r="A760" i="56"/>
  <c r="ED760" i="56"/>
  <c r="EE760" i="56" s="1"/>
  <c r="EF760" i="56" s="1"/>
  <c r="B281" i="56"/>
  <c r="A270" i="56"/>
  <c r="ED270" i="56"/>
  <c r="EE270" i="56" s="1"/>
  <c r="ED271" i="56"/>
  <c r="EE271" i="56" s="1"/>
  <c r="EF271" i="56" s="1"/>
  <c r="B282" i="56"/>
  <c r="A271" i="56"/>
  <c r="EE8" i="56"/>
  <c r="EF8" i="56" s="1"/>
  <c r="ED8" i="56"/>
  <c r="A8" i="56"/>
  <c r="B9" i="56"/>
  <c r="EF747" i="56"/>
  <c r="A772" i="56"/>
  <c r="ED772" i="56"/>
  <c r="EE772" i="56" s="1"/>
  <c r="EF772" i="56" s="1"/>
  <c r="B783" i="56"/>
  <c r="EE188" i="56"/>
  <c r="EF188" i="56" s="1"/>
  <c r="ED188" i="56"/>
  <c r="B189" i="56"/>
  <c r="A187" i="56"/>
  <c r="A127" i="56"/>
  <c r="EF752" i="56"/>
  <c r="ED770" i="56"/>
  <c r="EE770" i="56" s="1"/>
  <c r="EF770" i="56" s="1"/>
  <c r="B781" i="56"/>
  <c r="A770" i="56"/>
  <c r="B767" i="56"/>
  <c r="A756" i="56"/>
  <c r="ED756" i="56"/>
  <c r="EE756" i="56" s="1"/>
  <c r="EF756" i="56" s="1"/>
  <c r="B766" i="56"/>
  <c r="A755" i="56"/>
  <c r="ED755" i="56"/>
  <c r="EE755" i="56" s="1"/>
  <c r="EF755" i="56" s="1"/>
  <c r="D188" i="56"/>
  <c r="F187" i="56"/>
  <c r="ED774" i="56"/>
  <c r="EE774" i="56" s="1"/>
  <c r="EF774" i="56" s="1"/>
  <c r="B785" i="56"/>
  <c r="A774" i="56"/>
  <c r="B769" i="56"/>
  <c r="ED758" i="56"/>
  <c r="EE758" i="56" s="1"/>
  <c r="EF758" i="56" s="1"/>
  <c r="A758" i="56"/>
  <c r="B773" i="56"/>
  <c r="A762" i="56"/>
  <c r="ED762" i="56"/>
  <c r="EE762" i="56" s="1"/>
  <c r="EF762" i="56" s="1"/>
  <c r="ED275" i="56"/>
  <c r="EE275" i="56" s="1"/>
  <c r="EF275" i="56" s="1"/>
  <c r="B286" i="56"/>
  <c r="A275" i="56"/>
  <c r="EF759" i="56"/>
  <c r="A67" i="56"/>
  <c r="EF745" i="56"/>
  <c r="B776" i="56"/>
  <c r="ED765" i="56"/>
  <c r="EE765" i="56" s="1"/>
  <c r="EF765" i="56" s="1"/>
  <c r="A765" i="56"/>
  <c r="B289" i="56"/>
  <c r="A278" i="56"/>
  <c r="ED278" i="56"/>
  <c r="EE278" i="56" s="1"/>
  <c r="EF278" i="56" s="1"/>
  <c r="A288" i="56"/>
  <c r="ED288" i="56"/>
  <c r="EE288" i="56" s="1"/>
  <c r="EF288" i="56" s="1"/>
  <c r="B299" i="56"/>
  <c r="B129" i="56"/>
  <c r="EE128" i="56"/>
  <c r="EF128" i="56" s="1"/>
  <c r="ED128" i="56"/>
  <c r="F67" i="56"/>
  <c r="D68" i="56"/>
  <c r="A68" i="56" s="1"/>
  <c r="EF763" i="56"/>
  <c r="B69" i="56"/>
  <c r="EE68" i="56"/>
  <c r="EF68" i="56" s="1"/>
  <c r="ED68" i="56"/>
  <c r="ED291" i="56" l="1"/>
  <c r="EE291" i="56" s="1"/>
  <c r="EF291" i="56" s="1"/>
  <c r="A287" i="56"/>
  <c r="A283" i="56"/>
  <c r="B298" i="56"/>
  <c r="A298" i="56" s="1"/>
  <c r="EF274" i="56"/>
  <c r="B306" i="56"/>
  <c r="B317" i="56" s="1"/>
  <c r="B294" i="56"/>
  <c r="A294" i="56" s="1"/>
  <c r="EF270" i="56"/>
  <c r="ED295" i="56"/>
  <c r="EE295" i="56" s="1"/>
  <c r="EF295" i="56" s="1"/>
  <c r="A291" i="56"/>
  <c r="B70" i="56"/>
  <c r="EE69" i="56"/>
  <c r="EF69" i="56" s="1"/>
  <c r="ED69" i="56"/>
  <c r="B780" i="56"/>
  <c r="A769" i="56"/>
  <c r="ED769" i="56"/>
  <c r="EE769" i="56" s="1"/>
  <c r="EF769" i="56" s="1"/>
  <c r="B796" i="56"/>
  <c r="A785" i="56"/>
  <c r="ED785" i="56"/>
  <c r="EE785" i="56" s="1"/>
  <c r="EF785" i="56" s="1"/>
  <c r="ED767" i="56"/>
  <c r="EE767" i="56" s="1"/>
  <c r="EF767" i="56" s="1"/>
  <c r="B778" i="56"/>
  <c r="A767" i="56"/>
  <c r="B794" i="56"/>
  <c r="ED783" i="56"/>
  <c r="EE783" i="56" s="1"/>
  <c r="EF783" i="56" s="1"/>
  <c r="A783" i="56"/>
  <c r="ED771" i="56"/>
  <c r="EE771" i="56" s="1"/>
  <c r="EF771" i="56" s="1"/>
  <c r="B782" i="56"/>
  <c r="A771" i="56"/>
  <c r="ED299" i="56"/>
  <c r="EE299" i="56" s="1"/>
  <c r="EF299" i="56" s="1"/>
  <c r="B310" i="56"/>
  <c r="A299" i="56"/>
  <c r="B190" i="56"/>
  <c r="EE189" i="56"/>
  <c r="EF189" i="56" s="1"/>
  <c r="ED189" i="56"/>
  <c r="A188" i="56"/>
  <c r="EE9" i="56"/>
  <c r="EF9" i="56" s="1"/>
  <c r="ED9" i="56"/>
  <c r="A9" i="56"/>
  <c r="B10" i="56"/>
  <c r="B301" i="56"/>
  <c r="A290" i="56"/>
  <c r="ED290" i="56"/>
  <c r="EE290" i="56" s="1"/>
  <c r="EF290" i="56" s="1"/>
  <c r="B790" i="56"/>
  <c r="ED779" i="56"/>
  <c r="EE779" i="56" s="1"/>
  <c r="EF779" i="56" s="1"/>
  <c r="A779" i="56"/>
  <c r="A302" i="56"/>
  <c r="B313" i="56"/>
  <c r="ED302" i="56"/>
  <c r="EE302" i="56" s="1"/>
  <c r="EF302" i="56" s="1"/>
  <c r="F128" i="56"/>
  <c r="D129" i="56"/>
  <c r="A129" i="56" s="1"/>
  <c r="B792" i="56"/>
  <c r="A781" i="56"/>
  <c r="ED781" i="56"/>
  <c r="EE781" i="56" s="1"/>
  <c r="EF781" i="56" s="1"/>
  <c r="A281" i="56"/>
  <c r="ED281" i="56"/>
  <c r="EE281" i="56" s="1"/>
  <c r="B292" i="56"/>
  <c r="F9" i="56"/>
  <c r="D10" i="56"/>
  <c r="B786" i="56"/>
  <c r="ED775" i="56"/>
  <c r="EE775" i="56" s="1"/>
  <c r="EF775" i="56" s="1"/>
  <c r="A775" i="56"/>
  <c r="B309" i="56"/>
  <c r="ED298" i="56"/>
  <c r="EE298" i="56" s="1"/>
  <c r="EF298" i="56" s="1"/>
  <c r="B787" i="56"/>
  <c r="A776" i="56"/>
  <c r="ED776" i="56"/>
  <c r="EE776" i="56" s="1"/>
  <c r="EF776" i="56" s="1"/>
  <c r="B777" i="56"/>
  <c r="ED766" i="56"/>
  <c r="EE766" i="56" s="1"/>
  <c r="EF766" i="56" s="1"/>
  <c r="A766" i="56"/>
  <c r="F68" i="56"/>
  <c r="D69" i="56"/>
  <c r="B293" i="56"/>
  <c r="A282" i="56"/>
  <c r="ED282" i="56"/>
  <c r="EE282" i="56" s="1"/>
  <c r="EF282" i="56" s="1"/>
  <c r="B297" i="56"/>
  <c r="A286" i="56"/>
  <c r="ED286" i="56"/>
  <c r="EE286" i="56" s="1"/>
  <c r="EF286" i="56" s="1"/>
  <c r="B784" i="56"/>
  <c r="A773" i="56"/>
  <c r="ED773" i="56"/>
  <c r="EE773" i="56" s="1"/>
  <c r="EF773" i="56" s="1"/>
  <c r="B130" i="56"/>
  <c r="EE129" i="56"/>
  <c r="EF129" i="56" s="1"/>
  <c r="ED129" i="56"/>
  <c r="A289" i="56"/>
  <c r="ED289" i="56"/>
  <c r="EE289" i="56" s="1"/>
  <c r="EF289" i="56" s="1"/>
  <c r="B300" i="56"/>
  <c r="F188" i="56"/>
  <c r="D189" i="56"/>
  <c r="A285" i="56"/>
  <c r="ED285" i="56"/>
  <c r="EE285" i="56" s="1"/>
  <c r="EF285" i="56" s="1"/>
  <c r="B296" i="56"/>
  <c r="A306" i="56" l="1"/>
  <c r="ED294" i="56"/>
  <c r="EE294" i="56" s="1"/>
  <c r="EF294" i="56" s="1"/>
  <c r="B305" i="56"/>
  <c r="B316" i="56" s="1"/>
  <c r="ED306" i="56"/>
  <c r="EE306" i="56" s="1"/>
  <c r="EF306" i="56" s="1"/>
  <c r="EF281" i="56"/>
  <c r="A293" i="56"/>
  <c r="B304" i="56"/>
  <c r="ED293" i="56"/>
  <c r="EE293" i="56" s="1"/>
  <c r="EF293" i="56" s="1"/>
  <c r="B793" i="56"/>
  <c r="ED782" i="56"/>
  <c r="EE782" i="56" s="1"/>
  <c r="EF782" i="56" s="1"/>
  <c r="A782" i="56"/>
  <c r="ED796" i="56"/>
  <c r="EE796" i="56" s="1"/>
  <c r="EF796" i="56" s="1"/>
  <c r="B807" i="56"/>
  <c r="A796" i="56"/>
  <c r="B791" i="56"/>
  <c r="A780" i="56"/>
  <c r="ED780" i="56"/>
  <c r="EE780" i="56" s="1"/>
  <c r="EF780" i="56" s="1"/>
  <c r="ED784" i="56"/>
  <c r="EE784" i="56" s="1"/>
  <c r="EF784" i="56" s="1"/>
  <c r="B795" i="56"/>
  <c r="A784" i="56"/>
  <c r="B788" i="56"/>
  <c r="A777" i="56"/>
  <c r="ED777" i="56"/>
  <c r="EE777" i="56" s="1"/>
  <c r="EF777" i="56" s="1"/>
  <c r="B797" i="56"/>
  <c r="ED786" i="56"/>
  <c r="EE786" i="56" s="1"/>
  <c r="EF786" i="56" s="1"/>
  <c r="A786" i="56"/>
  <c r="ED792" i="56"/>
  <c r="EE792" i="56" s="1"/>
  <c r="EF792" i="56" s="1"/>
  <c r="B803" i="56"/>
  <c r="A792" i="56"/>
  <c r="ED794" i="56"/>
  <c r="EE794" i="56" s="1"/>
  <c r="EF794" i="56" s="1"/>
  <c r="B805" i="56"/>
  <c r="A794" i="56"/>
  <c r="A309" i="56"/>
  <c r="B320" i="56"/>
  <c r="ED309" i="56"/>
  <c r="EE309" i="56" s="1"/>
  <c r="EF309" i="56" s="1"/>
  <c r="A305" i="56"/>
  <c r="A189" i="56"/>
  <c r="B307" i="56"/>
  <c r="A296" i="56"/>
  <c r="ED296" i="56"/>
  <c r="EE296" i="56" s="1"/>
  <c r="EF296" i="56" s="1"/>
  <c r="B71" i="56"/>
  <c r="EE70" i="56"/>
  <c r="EF70" i="56" s="1"/>
  <c r="ED70" i="56"/>
  <c r="F69" i="56"/>
  <c r="D70" i="56"/>
  <c r="A70" i="56" s="1"/>
  <c r="F10" i="56"/>
  <c r="D11" i="56"/>
  <c r="A317" i="56"/>
  <c r="ED317" i="56"/>
  <c r="EE317" i="56" s="1"/>
  <c r="EF317" i="56" s="1"/>
  <c r="B328" i="56"/>
  <c r="ED10" i="56"/>
  <c r="A10" i="56"/>
  <c r="B11" i="56"/>
  <c r="EE10" i="56"/>
  <c r="EF10" i="56" s="1"/>
  <c r="A300" i="56"/>
  <c r="ED300" i="56"/>
  <c r="EE300" i="56" s="1"/>
  <c r="EF300" i="56" s="1"/>
  <c r="B311" i="56"/>
  <c r="B131" i="56"/>
  <c r="EE130" i="56"/>
  <c r="EF130" i="56" s="1"/>
  <c r="ED130" i="56"/>
  <c r="B324" i="56"/>
  <c r="ED313" i="56"/>
  <c r="EE313" i="56" s="1"/>
  <c r="EF313" i="56" s="1"/>
  <c r="A313" i="56"/>
  <c r="B191" i="56"/>
  <c r="ED190" i="56"/>
  <c r="EE190" i="56"/>
  <c r="EF190" i="56" s="1"/>
  <c r="F189" i="56"/>
  <c r="D190" i="56"/>
  <c r="A190" i="56" s="1"/>
  <c r="B798" i="56"/>
  <c r="ED787" i="56"/>
  <c r="EE787" i="56" s="1"/>
  <c r="EF787" i="56" s="1"/>
  <c r="A787" i="56"/>
  <c r="F129" i="56"/>
  <c r="D130" i="56"/>
  <c r="B801" i="56"/>
  <c r="ED790" i="56"/>
  <c r="EE790" i="56" s="1"/>
  <c r="EF790" i="56" s="1"/>
  <c r="A790" i="56"/>
  <c r="A310" i="56"/>
  <c r="B321" i="56"/>
  <c r="ED310" i="56"/>
  <c r="EE310" i="56" s="1"/>
  <c r="EF310" i="56" s="1"/>
  <c r="B789" i="56"/>
  <c r="ED778" i="56"/>
  <c r="EE778" i="56" s="1"/>
  <c r="EF778" i="56" s="1"/>
  <c r="A778" i="56"/>
  <c r="B308" i="56"/>
  <c r="A297" i="56"/>
  <c r="ED297" i="56"/>
  <c r="EE297" i="56" s="1"/>
  <c r="EF297" i="56" s="1"/>
  <c r="A292" i="56"/>
  <c r="ED292" i="56"/>
  <c r="EE292" i="56" s="1"/>
  <c r="B303" i="56"/>
  <c r="A301" i="56"/>
  <c r="B312" i="56"/>
  <c r="ED301" i="56"/>
  <c r="EE301" i="56" s="1"/>
  <c r="EF301" i="56" s="1"/>
  <c r="A69" i="56"/>
  <c r="ED305" i="56" l="1"/>
  <c r="EE305" i="56" s="1"/>
  <c r="EF305" i="56" s="1"/>
  <c r="EF292" i="56"/>
  <c r="B332" i="56"/>
  <c r="ED321" i="56"/>
  <c r="EE321" i="56" s="1"/>
  <c r="EF321" i="56" s="1"/>
  <c r="A321" i="56"/>
  <c r="D191" i="56"/>
  <c r="A191" i="56" s="1"/>
  <c r="F190" i="56"/>
  <c r="ED71" i="56"/>
  <c r="B72" i="56"/>
  <c r="EE71" i="56"/>
  <c r="EF71" i="56" s="1"/>
  <c r="ED795" i="56"/>
  <c r="EE795" i="56" s="1"/>
  <c r="EF795" i="56" s="1"/>
  <c r="B806" i="56"/>
  <c r="A795" i="56"/>
  <c r="B804" i="56"/>
  <c r="ED793" i="56"/>
  <c r="EE793" i="56" s="1"/>
  <c r="EF793" i="56" s="1"/>
  <c r="A793" i="56"/>
  <c r="B315" i="56"/>
  <c r="ED304" i="56"/>
  <c r="EE304" i="56" s="1"/>
  <c r="EF304" i="56" s="1"/>
  <c r="A304" i="56"/>
  <c r="B323" i="56"/>
  <c r="ED312" i="56"/>
  <c r="EE312" i="56" s="1"/>
  <c r="EF312" i="56" s="1"/>
  <c r="A312" i="56"/>
  <c r="A308" i="56"/>
  <c r="B319" i="56"/>
  <c r="ED308" i="56"/>
  <c r="EE308" i="56" s="1"/>
  <c r="EF308" i="56" s="1"/>
  <c r="ED303" i="56"/>
  <c r="EE303" i="56" s="1"/>
  <c r="A303" i="56"/>
  <c r="B314" i="56"/>
  <c r="ED798" i="56"/>
  <c r="EE798" i="56" s="1"/>
  <c r="EF798" i="56" s="1"/>
  <c r="B809" i="56"/>
  <c r="A798" i="56"/>
  <c r="A130" i="56"/>
  <c r="B331" i="56"/>
  <c r="ED320" i="56"/>
  <c r="EE320" i="56" s="1"/>
  <c r="EF320" i="56" s="1"/>
  <c r="A320" i="56"/>
  <c r="B799" i="56"/>
  <c r="A788" i="56"/>
  <c r="ED788" i="56"/>
  <c r="EE788" i="56" s="1"/>
  <c r="EF788" i="56" s="1"/>
  <c r="ED791" i="56"/>
  <c r="EE791" i="56" s="1"/>
  <c r="EF791" i="56" s="1"/>
  <c r="B802" i="56"/>
  <c r="A791" i="56"/>
  <c r="B818" i="56"/>
  <c r="A807" i="56"/>
  <c r="ED807" i="56"/>
  <c r="EE807" i="56" s="1"/>
  <c r="EF807" i="56" s="1"/>
  <c r="B812" i="56"/>
  <c r="A801" i="56"/>
  <c r="ED801" i="56"/>
  <c r="EE801" i="56" s="1"/>
  <c r="EF801" i="56" s="1"/>
  <c r="B800" i="56"/>
  <c r="A789" i="56"/>
  <c r="ED789" i="56"/>
  <c r="EE789" i="56" s="1"/>
  <c r="EF789" i="56" s="1"/>
  <c r="ED191" i="56"/>
  <c r="EE191" i="56"/>
  <c r="EF191" i="56" s="1"/>
  <c r="B192" i="56"/>
  <c r="B335" i="56"/>
  <c r="A324" i="56"/>
  <c r="ED324" i="56"/>
  <c r="EE324" i="56" s="1"/>
  <c r="EF324" i="56" s="1"/>
  <c r="ED131" i="56"/>
  <c r="B132" i="56"/>
  <c r="EE131" i="56"/>
  <c r="EF131" i="56" s="1"/>
  <c r="D12" i="56"/>
  <c r="F11" i="56"/>
  <c r="D71" i="56"/>
  <c r="F70" i="56"/>
  <c r="B814" i="56"/>
  <c r="A803" i="56"/>
  <c r="ED803" i="56"/>
  <c r="EE803" i="56" s="1"/>
  <c r="EF803" i="56" s="1"/>
  <c r="B808" i="56"/>
  <c r="A797" i="56"/>
  <c r="ED797" i="56"/>
  <c r="EE797" i="56" s="1"/>
  <c r="EF797" i="56" s="1"/>
  <c r="F130" i="56"/>
  <c r="D131" i="56"/>
  <c r="ED311" i="56"/>
  <c r="EE311" i="56" s="1"/>
  <c r="EF311" i="56" s="1"/>
  <c r="A311" i="56"/>
  <c r="B322" i="56"/>
  <c r="B12" i="56"/>
  <c r="ED11" i="56"/>
  <c r="A11" i="56"/>
  <c r="EE11" i="56"/>
  <c r="B339" i="56"/>
  <c r="ED328" i="56"/>
  <c r="EE328" i="56" s="1"/>
  <c r="EF328" i="56" s="1"/>
  <c r="A328" i="56"/>
  <c r="A307" i="56"/>
  <c r="B318" i="56"/>
  <c r="ED307" i="56"/>
  <c r="EE307" i="56" s="1"/>
  <c r="EF307" i="56" s="1"/>
  <c r="B327" i="56"/>
  <c r="A316" i="56"/>
  <c r="ED316" i="56"/>
  <c r="EE316" i="56" s="1"/>
  <c r="EF316" i="56" s="1"/>
  <c r="B816" i="56"/>
  <c r="A805" i="56"/>
  <c r="ED805" i="56"/>
  <c r="EE805" i="56" s="1"/>
  <c r="EF805" i="56" s="1"/>
  <c r="EF11" i="56" l="1"/>
  <c r="EF303" i="56"/>
  <c r="A131" i="56"/>
  <c r="B829" i="56"/>
  <c r="A818" i="56"/>
  <c r="ED818" i="56"/>
  <c r="EE818" i="56" s="1"/>
  <c r="EF818" i="56" s="1"/>
  <c r="A315" i="56"/>
  <c r="B326" i="56"/>
  <c r="ED315" i="56"/>
  <c r="EE315" i="56" s="1"/>
  <c r="EF315" i="56" s="1"/>
  <c r="F191" i="56"/>
  <c r="D192" i="56"/>
  <c r="A192" i="56" s="1"/>
  <c r="D132" i="56"/>
  <c r="A132" i="56" s="1"/>
  <c r="F131" i="56"/>
  <c r="B819" i="56"/>
  <c r="A808" i="56"/>
  <c r="ED808" i="56"/>
  <c r="EE808" i="56" s="1"/>
  <c r="EF808" i="56" s="1"/>
  <c r="D13" i="56"/>
  <c r="F12" i="56"/>
  <c r="B810" i="56"/>
  <c r="A799" i="56"/>
  <c r="ED799" i="56"/>
  <c r="EE799" i="56" s="1"/>
  <c r="EF799" i="56" s="1"/>
  <c r="B338" i="56"/>
  <c r="ED327" i="56"/>
  <c r="EE327" i="56" s="1"/>
  <c r="EF327" i="56" s="1"/>
  <c r="A327" i="56"/>
  <c r="B825" i="56"/>
  <c r="ED814" i="56"/>
  <c r="EE814" i="56" s="1"/>
  <c r="EF814" i="56" s="1"/>
  <c r="A814" i="56"/>
  <c r="B133" i="56"/>
  <c r="EE132" i="56"/>
  <c r="EF132" i="56" s="1"/>
  <c r="ED132" i="56"/>
  <c r="A331" i="56"/>
  <c r="B342" i="56"/>
  <c r="ED331" i="56"/>
  <c r="EE331" i="56" s="1"/>
  <c r="EF331" i="56" s="1"/>
  <c r="B330" i="56"/>
  <c r="ED319" i="56"/>
  <c r="EE319" i="56" s="1"/>
  <c r="EF319" i="56" s="1"/>
  <c r="A319" i="56"/>
  <c r="A339" i="56"/>
  <c r="B350" i="56"/>
  <c r="ED339" i="56"/>
  <c r="EE339" i="56" s="1"/>
  <c r="EF339" i="56" s="1"/>
  <c r="B811" i="56"/>
  <c r="A800" i="56"/>
  <c r="ED800" i="56"/>
  <c r="EE800" i="56" s="1"/>
  <c r="EF800" i="56" s="1"/>
  <c r="ED335" i="56"/>
  <c r="EE335" i="56" s="1"/>
  <c r="EF335" i="56" s="1"/>
  <c r="A335" i="56"/>
  <c r="B346" i="56"/>
  <c r="B813" i="56"/>
  <c r="ED802" i="56"/>
  <c r="EE802" i="56" s="1"/>
  <c r="EF802" i="56" s="1"/>
  <c r="A802" i="56"/>
  <c r="B817" i="56"/>
  <c r="ED806" i="56"/>
  <c r="EE806" i="56" s="1"/>
  <c r="EF806" i="56" s="1"/>
  <c r="A806" i="56"/>
  <c r="A71" i="56"/>
  <c r="A332" i="56"/>
  <c r="B343" i="56"/>
  <c r="ED332" i="56"/>
  <c r="EE332" i="56" s="1"/>
  <c r="EF332" i="56" s="1"/>
  <c r="EE12" i="56"/>
  <c r="EF12" i="56" s="1"/>
  <c r="ED12" i="56"/>
  <c r="A12" i="56"/>
  <c r="B13" i="56"/>
  <c r="B193" i="56"/>
  <c r="EE192" i="56"/>
  <c r="EF192" i="56" s="1"/>
  <c r="ED192" i="56"/>
  <c r="B823" i="56"/>
  <c r="ED812" i="56"/>
  <c r="EE812" i="56" s="1"/>
  <c r="EF812" i="56" s="1"/>
  <c r="A812" i="56"/>
  <c r="A314" i="56"/>
  <c r="B325" i="56"/>
  <c r="ED314" i="56"/>
  <c r="EE314" i="56" s="1"/>
  <c r="B827" i="56"/>
  <c r="A816" i="56"/>
  <c r="ED816" i="56"/>
  <c r="EE816" i="56" s="1"/>
  <c r="EF816" i="56" s="1"/>
  <c r="B333" i="56"/>
  <c r="A322" i="56"/>
  <c r="ED322" i="56"/>
  <c r="EE322" i="56" s="1"/>
  <c r="EF322" i="56" s="1"/>
  <c r="B820" i="56"/>
  <c r="ED809" i="56"/>
  <c r="EE809" i="56" s="1"/>
  <c r="EF809" i="56" s="1"/>
  <c r="A809" i="56"/>
  <c r="B815" i="56"/>
  <c r="A804" i="56"/>
  <c r="ED804" i="56"/>
  <c r="EE804" i="56" s="1"/>
  <c r="EF804" i="56" s="1"/>
  <c r="B329" i="56"/>
  <c r="A318" i="56"/>
  <c r="ED318" i="56"/>
  <c r="EE318" i="56" s="1"/>
  <c r="EF318" i="56" s="1"/>
  <c r="F71" i="56"/>
  <c r="D72" i="56"/>
  <c r="A72" i="56" s="1"/>
  <c r="B334" i="56"/>
  <c r="A323" i="56"/>
  <c r="ED323" i="56"/>
  <c r="EE323" i="56" s="1"/>
  <c r="EF323" i="56" s="1"/>
  <c r="B73" i="56"/>
  <c r="ED72" i="56"/>
  <c r="EE72" i="56"/>
  <c r="EF72" i="56" s="1"/>
  <c r="EF314" i="56" l="1"/>
  <c r="B74" i="56"/>
  <c r="EE73" i="56"/>
  <c r="EF73" i="56" s="1"/>
  <c r="ED73" i="56"/>
  <c r="A346" i="56"/>
  <c r="B357" i="56"/>
  <c r="ED346" i="56"/>
  <c r="EE346" i="56" s="1"/>
  <c r="EF346" i="56" s="1"/>
  <c r="A350" i="56"/>
  <c r="B361" i="56"/>
  <c r="ED350" i="56"/>
  <c r="EE350" i="56" s="1"/>
  <c r="EF350" i="56" s="1"/>
  <c r="B840" i="56"/>
  <c r="ED829" i="56"/>
  <c r="EE829" i="56" s="1"/>
  <c r="EF829" i="56" s="1"/>
  <c r="A829" i="56"/>
  <c r="A333" i="56"/>
  <c r="B344" i="56"/>
  <c r="ED333" i="56"/>
  <c r="EE333" i="56" s="1"/>
  <c r="EF333" i="56" s="1"/>
  <c r="ED820" i="56"/>
  <c r="EE820" i="56" s="1"/>
  <c r="EF820" i="56" s="1"/>
  <c r="B831" i="56"/>
  <c r="A820" i="56"/>
  <c r="B838" i="56"/>
  <c r="A827" i="56"/>
  <c r="ED827" i="56"/>
  <c r="EE827" i="56" s="1"/>
  <c r="EF827" i="56" s="1"/>
  <c r="B134" i="56"/>
  <c r="EE133" i="56"/>
  <c r="EF133" i="56" s="1"/>
  <c r="ED133" i="56"/>
  <c r="B836" i="56"/>
  <c r="ED825" i="56"/>
  <c r="EE825" i="56" s="1"/>
  <c r="EF825" i="56" s="1"/>
  <c r="A825" i="56"/>
  <c r="D14" i="56"/>
  <c r="F13" i="56"/>
  <c r="B822" i="56"/>
  <c r="A811" i="56"/>
  <c r="ED811" i="56"/>
  <c r="EE811" i="56" s="1"/>
  <c r="EF811" i="56" s="1"/>
  <c r="D193" i="56"/>
  <c r="A193" i="56" s="1"/>
  <c r="F192" i="56"/>
  <c r="B340" i="56"/>
  <c r="ED329" i="56"/>
  <c r="EE329" i="56" s="1"/>
  <c r="EF329" i="56" s="1"/>
  <c r="A329" i="56"/>
  <c r="B828" i="56"/>
  <c r="A817" i="56"/>
  <c r="ED817" i="56"/>
  <c r="EE817" i="56" s="1"/>
  <c r="EF817" i="56" s="1"/>
  <c r="A342" i="56"/>
  <c r="B353" i="56"/>
  <c r="ED342" i="56"/>
  <c r="EE342" i="56" s="1"/>
  <c r="EF342" i="56" s="1"/>
  <c r="B830" i="56"/>
  <c r="A819" i="56"/>
  <c r="ED819" i="56"/>
  <c r="EE819" i="56" s="1"/>
  <c r="EF819" i="56" s="1"/>
  <c r="D133" i="56"/>
  <c r="F132" i="56"/>
  <c r="B834" i="56"/>
  <c r="ED823" i="56"/>
  <c r="EE823" i="56" s="1"/>
  <c r="EF823" i="56" s="1"/>
  <c r="A823" i="56"/>
  <c r="ED343" i="56"/>
  <c r="EE343" i="56" s="1"/>
  <c r="EF343" i="56" s="1"/>
  <c r="A343" i="56"/>
  <c r="B354" i="56"/>
  <c r="B824" i="56"/>
  <c r="A813" i="56"/>
  <c r="ED813" i="56"/>
  <c r="EE813" i="56" s="1"/>
  <c r="EF813" i="56" s="1"/>
  <c r="A338" i="56"/>
  <c r="B349" i="56"/>
  <c r="ED338" i="56"/>
  <c r="EE338" i="56" s="1"/>
  <c r="EF338" i="56" s="1"/>
  <c r="B821" i="56"/>
  <c r="ED810" i="56"/>
  <c r="EE810" i="56" s="1"/>
  <c r="EF810" i="56" s="1"/>
  <c r="A810" i="56"/>
  <c r="A334" i="56"/>
  <c r="B345" i="56"/>
  <c r="ED334" i="56"/>
  <c r="EE334" i="56" s="1"/>
  <c r="EF334" i="56" s="1"/>
  <c r="D73" i="56"/>
  <c r="A73" i="56" s="1"/>
  <c r="F72" i="56"/>
  <c r="B826" i="56"/>
  <c r="ED815" i="56"/>
  <c r="EE815" i="56" s="1"/>
  <c r="EF815" i="56" s="1"/>
  <c r="A815" i="56"/>
  <c r="B336" i="56"/>
  <c r="ED325" i="56"/>
  <c r="EE325" i="56" s="1"/>
  <c r="EF325" i="56" s="1"/>
  <c r="A325" i="56"/>
  <c r="ED193" i="56"/>
  <c r="EE193" i="56"/>
  <c r="EF193" i="56" s="1"/>
  <c r="B194" i="56"/>
  <c r="A330" i="56"/>
  <c r="B341" i="56"/>
  <c r="ED330" i="56"/>
  <c r="EE330" i="56" s="1"/>
  <c r="EF330" i="56" s="1"/>
  <c r="B337" i="56"/>
  <c r="ED326" i="56"/>
  <c r="EE326" i="56" s="1"/>
  <c r="EF326" i="56" s="1"/>
  <c r="A326" i="56"/>
  <c r="B14" i="56"/>
  <c r="ED13" i="56"/>
  <c r="A13" i="56"/>
  <c r="EE13" i="56"/>
  <c r="EF13" i="56" s="1"/>
  <c r="B348" i="56" l="1"/>
  <c r="ED337" i="56"/>
  <c r="EE337" i="56" s="1"/>
  <c r="EF337" i="56" s="1"/>
  <c r="A337" i="56"/>
  <c r="B356" i="56"/>
  <c r="ED345" i="56"/>
  <c r="EE345" i="56" s="1"/>
  <c r="EF345" i="56" s="1"/>
  <c r="A345" i="56"/>
  <c r="B832" i="56"/>
  <c r="ED821" i="56"/>
  <c r="EE821" i="56" s="1"/>
  <c r="EF821" i="56" s="1"/>
  <c r="A821" i="56"/>
  <c r="A349" i="56"/>
  <c r="B360" i="56"/>
  <c r="ED349" i="56"/>
  <c r="EE349" i="56" s="1"/>
  <c r="EF349" i="56" s="1"/>
  <c r="D134" i="56"/>
  <c r="A134" i="56" s="1"/>
  <c r="F133" i="56"/>
  <c r="A340" i="56"/>
  <c r="B351" i="56"/>
  <c r="ED340" i="56"/>
  <c r="EE340" i="56" s="1"/>
  <c r="EF340" i="56" s="1"/>
  <c r="EE14" i="56"/>
  <c r="EF14" i="56" s="1"/>
  <c r="ED14" i="56"/>
  <c r="A14" i="56"/>
  <c r="B15" i="56"/>
  <c r="B347" i="56"/>
  <c r="ED336" i="56"/>
  <c r="EE336" i="56" s="1"/>
  <c r="EF336" i="56" s="1"/>
  <c r="A336" i="56"/>
  <c r="B842" i="56"/>
  <c r="A831" i="56"/>
  <c r="ED831" i="56"/>
  <c r="EE831" i="56" s="1"/>
  <c r="EF831" i="56" s="1"/>
  <c r="B195" i="56"/>
  <c r="EE194" i="56"/>
  <c r="EF194" i="56" s="1"/>
  <c r="ED194" i="56"/>
  <c r="B364" i="56"/>
  <c r="ED353" i="56"/>
  <c r="EE353" i="56" s="1"/>
  <c r="EF353" i="56" s="1"/>
  <c r="A353" i="56"/>
  <c r="ED822" i="56"/>
  <c r="EE822" i="56" s="1"/>
  <c r="EF822" i="56" s="1"/>
  <c r="B833" i="56"/>
  <c r="A822" i="56"/>
  <c r="B841" i="56"/>
  <c r="A830" i="56"/>
  <c r="ED830" i="56"/>
  <c r="EE830" i="56" s="1"/>
  <c r="EF830" i="56" s="1"/>
  <c r="D194" i="56"/>
  <c r="F193" i="56"/>
  <c r="ED838" i="56"/>
  <c r="EE838" i="56" s="1"/>
  <c r="EF838" i="56" s="1"/>
  <c r="B849" i="56"/>
  <c r="A838" i="56"/>
  <c r="A357" i="56"/>
  <c r="B368" i="56"/>
  <c r="ED357" i="56"/>
  <c r="EE357" i="56" s="1"/>
  <c r="EF357" i="56" s="1"/>
  <c r="D74" i="56"/>
  <c r="A74" i="56" s="1"/>
  <c r="F73" i="56"/>
  <c r="D15" i="56"/>
  <c r="F14" i="56"/>
  <c r="A133" i="56"/>
  <c r="B847" i="56"/>
  <c r="ED836" i="56"/>
  <c r="EE836" i="56" s="1"/>
  <c r="EF836" i="56" s="1"/>
  <c r="A836" i="56"/>
  <c r="B837" i="56"/>
  <c r="A826" i="56"/>
  <c r="ED826" i="56"/>
  <c r="EE826" i="56" s="1"/>
  <c r="EF826" i="56" s="1"/>
  <c r="B835" i="56"/>
  <c r="ED824" i="56"/>
  <c r="EE824" i="56" s="1"/>
  <c r="EF824" i="56" s="1"/>
  <c r="A824" i="56"/>
  <c r="B839" i="56"/>
  <c r="ED828" i="56"/>
  <c r="EE828" i="56" s="1"/>
  <c r="EF828" i="56" s="1"/>
  <c r="A828" i="56"/>
  <c r="B851" i="56"/>
  <c r="A840" i="56"/>
  <c r="ED840" i="56"/>
  <c r="EE840" i="56" s="1"/>
  <c r="EF840" i="56" s="1"/>
  <c r="B845" i="56"/>
  <c r="ED834" i="56"/>
  <c r="EE834" i="56" s="1"/>
  <c r="EF834" i="56" s="1"/>
  <c r="A834" i="56"/>
  <c r="A341" i="56"/>
  <c r="B352" i="56"/>
  <c r="ED341" i="56"/>
  <c r="EE341" i="56" s="1"/>
  <c r="EF341" i="56" s="1"/>
  <c r="A354" i="56"/>
  <c r="B365" i="56"/>
  <c r="ED354" i="56"/>
  <c r="EE354" i="56" s="1"/>
  <c r="EF354" i="56" s="1"/>
  <c r="B135" i="56"/>
  <c r="EE134" i="56"/>
  <c r="EF134" i="56" s="1"/>
  <c r="ED134" i="56"/>
  <c r="B355" i="56"/>
  <c r="ED344" i="56"/>
  <c r="EE344" i="56" s="1"/>
  <c r="EF344" i="56" s="1"/>
  <c r="A344" i="56"/>
  <c r="B372" i="56"/>
  <c r="ED361" i="56"/>
  <c r="EE361" i="56" s="1"/>
  <c r="EF361" i="56" s="1"/>
  <c r="A361" i="56"/>
  <c r="B75" i="56"/>
  <c r="EE74" i="56"/>
  <c r="EF74" i="56" s="1"/>
  <c r="ED74" i="56"/>
  <c r="A372" i="56" l="1"/>
  <c r="B383" i="56"/>
  <c r="ED372" i="56"/>
  <c r="EE372" i="56" s="1"/>
  <c r="EF372" i="56" s="1"/>
  <c r="B858" i="56"/>
  <c r="A847" i="56"/>
  <c r="ED847" i="56"/>
  <c r="EE847" i="56" s="1"/>
  <c r="EF847" i="56" s="1"/>
  <c r="ED15" i="56"/>
  <c r="A15" i="56"/>
  <c r="B16" i="56"/>
  <c r="EE15" i="56"/>
  <c r="EF15" i="56" s="1"/>
  <c r="A355" i="56"/>
  <c r="B366" i="56"/>
  <c r="ED355" i="56"/>
  <c r="EE355" i="56" s="1"/>
  <c r="EF355" i="56" s="1"/>
  <c r="B860" i="56"/>
  <c r="ED849" i="56"/>
  <c r="EE849" i="56" s="1"/>
  <c r="EF849" i="56" s="1"/>
  <c r="A849" i="56"/>
  <c r="D195" i="56"/>
  <c r="A195" i="56" s="1"/>
  <c r="F194" i="56"/>
  <c r="A347" i="56"/>
  <c r="B358" i="56"/>
  <c r="ED347" i="56"/>
  <c r="EE347" i="56" s="1"/>
  <c r="EF347" i="56" s="1"/>
  <c r="EE75" i="56"/>
  <c r="EF75" i="56" s="1"/>
  <c r="ED75" i="56"/>
  <c r="B76" i="56"/>
  <c r="A365" i="56"/>
  <c r="B376" i="56"/>
  <c r="ED365" i="56"/>
  <c r="EE365" i="56" s="1"/>
  <c r="EF365" i="56" s="1"/>
  <c r="B371" i="56"/>
  <c r="ED360" i="56"/>
  <c r="EE360" i="56" s="1"/>
  <c r="EF360" i="56" s="1"/>
  <c r="A360" i="56"/>
  <c r="B850" i="56"/>
  <c r="ED839" i="56"/>
  <c r="EE839" i="56" s="1"/>
  <c r="EF839" i="56" s="1"/>
  <c r="A839" i="56"/>
  <c r="B379" i="56"/>
  <c r="ED368" i="56"/>
  <c r="EE368" i="56" s="1"/>
  <c r="EF368" i="56" s="1"/>
  <c r="A368" i="56"/>
  <c r="B856" i="56"/>
  <c r="A845" i="56"/>
  <c r="ED845" i="56"/>
  <c r="EE845" i="56" s="1"/>
  <c r="EF845" i="56" s="1"/>
  <c r="A364" i="56"/>
  <c r="B375" i="56"/>
  <c r="ED364" i="56"/>
  <c r="EE364" i="56" s="1"/>
  <c r="EF364" i="56" s="1"/>
  <c r="ED351" i="56"/>
  <c r="EE351" i="56" s="1"/>
  <c r="EF351" i="56" s="1"/>
  <c r="A351" i="56"/>
  <c r="B362" i="56"/>
  <c r="B843" i="56"/>
  <c r="ED832" i="56"/>
  <c r="EE832" i="56" s="1"/>
  <c r="EF832" i="56" s="1"/>
  <c r="A832" i="56"/>
  <c r="A348" i="56"/>
  <c r="B359" i="56"/>
  <c r="ED348" i="56"/>
  <c r="EE348" i="56" s="1"/>
  <c r="EF348" i="56" s="1"/>
  <c r="ED135" i="56"/>
  <c r="B136" i="56"/>
  <c r="EE135" i="56"/>
  <c r="EF135" i="56" s="1"/>
  <c r="B363" i="56"/>
  <c r="ED352" i="56"/>
  <c r="EE352" i="56" s="1"/>
  <c r="EF352" i="56" s="1"/>
  <c r="A352" i="56"/>
  <c r="B846" i="56"/>
  <c r="A835" i="56"/>
  <c r="ED835" i="56"/>
  <c r="EE835" i="56" s="1"/>
  <c r="EF835" i="56" s="1"/>
  <c r="B848" i="56"/>
  <c r="ED837" i="56"/>
  <c r="EE837" i="56" s="1"/>
  <c r="EF837" i="56" s="1"/>
  <c r="A837" i="56"/>
  <c r="B852" i="56"/>
  <c r="A841" i="56"/>
  <c r="ED841" i="56"/>
  <c r="EE841" i="56" s="1"/>
  <c r="EF841" i="56" s="1"/>
  <c r="EE195" i="56"/>
  <c r="EF195" i="56" s="1"/>
  <c r="ED195" i="56"/>
  <c r="B196" i="56"/>
  <c r="B853" i="56"/>
  <c r="ED842" i="56"/>
  <c r="EE842" i="56" s="1"/>
  <c r="EF842" i="56" s="1"/>
  <c r="A842" i="56"/>
  <c r="D75" i="56"/>
  <c r="F74" i="56"/>
  <c r="A356" i="56"/>
  <c r="B367" i="56"/>
  <c r="ED356" i="56"/>
  <c r="EE356" i="56" s="1"/>
  <c r="EF356" i="56" s="1"/>
  <c r="B862" i="56"/>
  <c r="ED851" i="56"/>
  <c r="EE851" i="56" s="1"/>
  <c r="EF851" i="56" s="1"/>
  <c r="A851" i="56"/>
  <c r="D16" i="56"/>
  <c r="F15" i="56"/>
  <c r="B844" i="56"/>
  <c r="A833" i="56"/>
  <c r="ED833" i="56"/>
  <c r="EE833" i="56" s="1"/>
  <c r="EF833" i="56" s="1"/>
  <c r="A194" i="56"/>
  <c r="F134" i="56"/>
  <c r="D135" i="56"/>
  <c r="B864" i="56" l="1"/>
  <c r="B875" i="56" s="1"/>
  <c r="B886" i="56" s="1"/>
  <c r="A853" i="56"/>
  <c r="ED853" i="56"/>
  <c r="EE853" i="56" s="1"/>
  <c r="EF853" i="56" s="1"/>
  <c r="ED846" i="56"/>
  <c r="EE846" i="56" s="1"/>
  <c r="EF846" i="56" s="1"/>
  <c r="B857" i="56"/>
  <c r="A846" i="56"/>
  <c r="B137" i="56"/>
  <c r="EE136" i="56"/>
  <c r="EF136" i="56" s="1"/>
  <c r="ED136" i="56"/>
  <c r="B854" i="56"/>
  <c r="A843" i="56"/>
  <c r="ED843" i="56"/>
  <c r="EE843" i="56" s="1"/>
  <c r="EF843" i="56" s="1"/>
  <c r="D76" i="56"/>
  <c r="A76" i="56" s="1"/>
  <c r="F75" i="56"/>
  <c r="B197" i="56"/>
  <c r="EE196" i="56"/>
  <c r="EF196" i="56" s="1"/>
  <c r="ED196" i="56"/>
  <c r="B863" i="56"/>
  <c r="B874" i="56" s="1"/>
  <c r="B885" i="56" s="1"/>
  <c r="ED852" i="56"/>
  <c r="EE852" i="56" s="1"/>
  <c r="EF852" i="56" s="1"/>
  <c r="A852" i="56"/>
  <c r="A371" i="56"/>
  <c r="B382" i="56"/>
  <c r="ED371" i="56"/>
  <c r="EE371" i="56" s="1"/>
  <c r="EF371" i="56" s="1"/>
  <c r="ED376" i="56"/>
  <c r="EE376" i="56" s="1"/>
  <c r="EF376" i="56" s="1"/>
  <c r="B387" i="56"/>
  <c r="A376" i="56"/>
  <c r="B17" i="56"/>
  <c r="EE16" i="56"/>
  <c r="EF16" i="56" s="1"/>
  <c r="ED16" i="56"/>
  <c r="A16" i="56"/>
  <c r="B394" i="56"/>
  <c r="ED383" i="56"/>
  <c r="EE383" i="56" s="1"/>
  <c r="EF383" i="56" s="1"/>
  <c r="A383" i="56"/>
  <c r="ED367" i="56"/>
  <c r="EE367" i="56" s="1"/>
  <c r="EF367" i="56" s="1"/>
  <c r="A367" i="56"/>
  <c r="B378" i="56"/>
  <c r="A75" i="56"/>
  <c r="B861" i="56"/>
  <c r="ED850" i="56"/>
  <c r="EE850" i="56" s="1"/>
  <c r="EF850" i="56" s="1"/>
  <c r="A850" i="56"/>
  <c r="A358" i="56"/>
  <c r="B369" i="56"/>
  <c r="ED358" i="56"/>
  <c r="EE358" i="56" s="1"/>
  <c r="EF358" i="56" s="1"/>
  <c r="B869" i="56"/>
  <c r="B880" i="56" s="1"/>
  <c r="B891" i="56" s="1"/>
  <c r="ED858" i="56"/>
  <c r="EE858" i="56" s="1"/>
  <c r="EF858" i="56" s="1"/>
  <c r="A858" i="56"/>
  <c r="A362" i="56"/>
  <c r="B373" i="56"/>
  <c r="ED362" i="56"/>
  <c r="EE362" i="56" s="1"/>
  <c r="EF362" i="56" s="1"/>
  <c r="ED375" i="56"/>
  <c r="EE375" i="56" s="1"/>
  <c r="EF375" i="56" s="1"/>
  <c r="A375" i="56"/>
  <c r="B386" i="56"/>
  <c r="B867" i="56"/>
  <c r="B878" i="56" s="1"/>
  <c r="B889" i="56" s="1"/>
  <c r="A856" i="56"/>
  <c r="ED856" i="56"/>
  <c r="EE856" i="56" s="1"/>
  <c r="EF856" i="56" s="1"/>
  <c r="EE76" i="56"/>
  <c r="EF76" i="56" s="1"/>
  <c r="ED76" i="56"/>
  <c r="B77" i="56"/>
  <c r="D196" i="56"/>
  <c r="F195" i="56"/>
  <c r="B873" i="56"/>
  <c r="B884" i="56" s="1"/>
  <c r="B895" i="56" s="1"/>
  <c r="A862" i="56"/>
  <c r="ED862" i="56"/>
  <c r="EE862" i="56" s="1"/>
  <c r="EF862" i="56" s="1"/>
  <c r="B390" i="56"/>
  <c r="A379" i="56"/>
  <c r="ED379" i="56"/>
  <c r="EE379" i="56" s="1"/>
  <c r="EF379" i="56" s="1"/>
  <c r="B871" i="56"/>
  <c r="B882" i="56" s="1"/>
  <c r="B893" i="56" s="1"/>
  <c r="ED860" i="56"/>
  <c r="EE860" i="56" s="1"/>
  <c r="EF860" i="56" s="1"/>
  <c r="A860" i="56"/>
  <c r="A366" i="56"/>
  <c r="B377" i="56"/>
  <c r="ED366" i="56"/>
  <c r="EE366" i="56" s="1"/>
  <c r="EF366" i="56" s="1"/>
  <c r="B855" i="56"/>
  <c r="ED844" i="56"/>
  <c r="EE844" i="56" s="1"/>
  <c r="EF844" i="56" s="1"/>
  <c r="A844" i="56"/>
  <c r="D136" i="56"/>
  <c r="F135" i="56"/>
  <c r="A363" i="56"/>
  <c r="B374" i="56"/>
  <c r="ED363" i="56"/>
  <c r="EE363" i="56" s="1"/>
  <c r="EF363" i="56" s="1"/>
  <c r="A135" i="56"/>
  <c r="ED359" i="56"/>
  <c r="EE359" i="56" s="1"/>
  <c r="EF359" i="56" s="1"/>
  <c r="A359" i="56"/>
  <c r="B370" i="56"/>
  <c r="F16" i="56"/>
  <c r="D17" i="56"/>
  <c r="B859" i="56"/>
  <c r="A848" i="56"/>
  <c r="ED848" i="56"/>
  <c r="EE848" i="56" s="1"/>
  <c r="EF848" i="56" s="1"/>
  <c r="A895" i="56" l="1"/>
  <c r="ED895" i="56"/>
  <c r="EE895" i="56" s="1"/>
  <c r="EF895" i="56" s="1"/>
  <c r="A889" i="56"/>
  <c r="ED889" i="56"/>
  <c r="EE889" i="56" s="1"/>
  <c r="EF889" i="56" s="1"/>
  <c r="ED891" i="56"/>
  <c r="EE891" i="56" s="1"/>
  <c r="EF891" i="56" s="1"/>
  <c r="A891" i="56"/>
  <c r="A893" i="56"/>
  <c r="ED893" i="56"/>
  <c r="EE893" i="56" s="1"/>
  <c r="EF893" i="56" s="1"/>
  <c r="A885" i="56"/>
  <c r="ED885" i="56"/>
  <c r="EE885" i="56" s="1"/>
  <c r="EF885" i="56" s="1"/>
  <c r="ED886" i="56"/>
  <c r="EE886" i="56" s="1"/>
  <c r="EF886" i="56" s="1"/>
  <c r="A886" i="56"/>
  <c r="ED882" i="56"/>
  <c r="EE882" i="56" s="1"/>
  <c r="EF882" i="56" s="1"/>
  <c r="A882" i="56"/>
  <c r="A878" i="56"/>
  <c r="ED878" i="56"/>
  <c r="EE878" i="56" s="1"/>
  <c r="EF878" i="56" s="1"/>
  <c r="ED880" i="56"/>
  <c r="EE880" i="56" s="1"/>
  <c r="A880" i="56"/>
  <c r="A874" i="56"/>
  <c r="ED874" i="56"/>
  <c r="EE874" i="56" s="1"/>
  <c r="EF874" i="56" s="1"/>
  <c r="A884" i="56"/>
  <c r="ED884" i="56"/>
  <c r="EE884" i="56" s="1"/>
  <c r="A875" i="56"/>
  <c r="ED875" i="56"/>
  <c r="EE875" i="56" s="1"/>
  <c r="EF875" i="56" s="1"/>
  <c r="A864" i="56"/>
  <c r="ED864" i="56"/>
  <c r="EE864" i="56" s="1"/>
  <c r="EF864" i="56" s="1"/>
  <c r="ED859" i="56"/>
  <c r="EE859" i="56" s="1"/>
  <c r="EF859" i="56" s="1"/>
  <c r="B870" i="56"/>
  <c r="B881" i="56" s="1"/>
  <c r="B892" i="56" s="1"/>
  <c r="A859" i="56"/>
  <c r="D197" i="56"/>
  <c r="A197" i="56" s="1"/>
  <c r="F196" i="56"/>
  <c r="B78" i="56"/>
  <c r="EE77" i="56"/>
  <c r="EF77" i="56" s="1"/>
  <c r="ED77" i="56"/>
  <c r="A196" i="56"/>
  <c r="B380" i="56"/>
  <c r="ED369" i="56"/>
  <c r="EE369" i="56" s="1"/>
  <c r="EF369" i="56" s="1"/>
  <c r="A369" i="56"/>
  <c r="F76" i="56"/>
  <c r="D77" i="56"/>
  <c r="ED390" i="56"/>
  <c r="EE390" i="56" s="1"/>
  <c r="EF390" i="56" s="1"/>
  <c r="B401" i="56"/>
  <c r="A390" i="56"/>
  <c r="B865" i="56"/>
  <c r="B876" i="56" s="1"/>
  <c r="B887" i="56" s="1"/>
  <c r="A854" i="56"/>
  <c r="ED854" i="56"/>
  <c r="EE854" i="56" s="1"/>
  <c r="EF854" i="56" s="1"/>
  <c r="A370" i="56"/>
  <c r="B381" i="56"/>
  <c r="ED370" i="56"/>
  <c r="EE370" i="56" s="1"/>
  <c r="EF370" i="56" s="1"/>
  <c r="ED377" i="56"/>
  <c r="EE377" i="56" s="1"/>
  <c r="EF377" i="56" s="1"/>
  <c r="B388" i="56"/>
  <c r="A377" i="56"/>
  <c r="B397" i="56"/>
  <c r="A386" i="56"/>
  <c r="ED386" i="56"/>
  <c r="EE386" i="56" s="1"/>
  <c r="EF386" i="56" s="1"/>
  <c r="A373" i="56"/>
  <c r="B384" i="56"/>
  <c r="ED373" i="56"/>
  <c r="EE373" i="56" s="1"/>
  <c r="EF373" i="56" s="1"/>
  <c r="B389" i="56"/>
  <c r="A378" i="56"/>
  <c r="ED378" i="56"/>
  <c r="EE378" i="56" s="1"/>
  <c r="EF378" i="56" s="1"/>
  <c r="A867" i="56"/>
  <c r="ED867" i="56"/>
  <c r="EE867" i="56" s="1"/>
  <c r="EF867" i="56" s="1"/>
  <c r="B872" i="56"/>
  <c r="B883" i="56" s="1"/>
  <c r="B894" i="56" s="1"/>
  <c r="A861" i="56"/>
  <c r="ED861" i="56"/>
  <c r="EE861" i="56" s="1"/>
  <c r="EF861" i="56" s="1"/>
  <c r="B398" i="56"/>
  <c r="ED387" i="56"/>
  <c r="EE387" i="56" s="1"/>
  <c r="EF387" i="56" s="1"/>
  <c r="A387" i="56"/>
  <c r="B393" i="56"/>
  <c r="A382" i="56"/>
  <c r="ED382" i="56"/>
  <c r="EE382" i="56" s="1"/>
  <c r="EF382" i="56" s="1"/>
  <c r="B138" i="56"/>
  <c r="EE137" i="56"/>
  <c r="EF137" i="56" s="1"/>
  <c r="ED137" i="56"/>
  <c r="D137" i="56"/>
  <c r="F136" i="56"/>
  <c r="A873" i="56"/>
  <c r="ED873" i="56"/>
  <c r="EE873" i="56" s="1"/>
  <c r="EF873" i="56" s="1"/>
  <c r="B868" i="56"/>
  <c r="B879" i="56" s="1"/>
  <c r="B890" i="56" s="1"/>
  <c r="A857" i="56"/>
  <c r="ED857" i="56"/>
  <c r="EE857" i="56" s="1"/>
  <c r="EF857" i="56" s="1"/>
  <c r="D18" i="56"/>
  <c r="F17" i="56"/>
  <c r="B866" i="56"/>
  <c r="B877" i="56" s="1"/>
  <c r="B888" i="56" s="1"/>
  <c r="A855" i="56"/>
  <c r="ED855" i="56"/>
  <c r="EE855" i="56" s="1"/>
  <c r="EF855" i="56" s="1"/>
  <c r="ED871" i="56"/>
  <c r="EE871" i="56" s="1"/>
  <c r="EF871" i="56" s="1"/>
  <c r="A871" i="56"/>
  <c r="A869" i="56"/>
  <c r="ED869" i="56"/>
  <c r="EE869" i="56" s="1"/>
  <c r="EF869" i="56" s="1"/>
  <c r="EE17" i="56"/>
  <c r="EF17" i="56" s="1"/>
  <c r="ED17" i="56"/>
  <c r="A17" i="56"/>
  <c r="B18" i="56"/>
  <c r="A136" i="56"/>
  <c r="A374" i="56"/>
  <c r="B385" i="56"/>
  <c r="ED374" i="56"/>
  <c r="EE374" i="56" s="1"/>
  <c r="EF374" i="56" s="1"/>
  <c r="A394" i="56"/>
  <c r="B405" i="56"/>
  <c r="ED394" i="56"/>
  <c r="EE394" i="56" s="1"/>
  <c r="EF394" i="56" s="1"/>
  <c r="A863" i="56"/>
  <c r="ED863" i="56"/>
  <c r="EE863" i="56" s="1"/>
  <c r="EF863" i="56" s="1"/>
  <c r="B198" i="56"/>
  <c r="ED197" i="56"/>
  <c r="EE197" i="56"/>
  <c r="EF197" i="56" s="1"/>
  <c r="ED890" i="56" l="1"/>
  <c r="EE890" i="56" s="1"/>
  <c r="EF890" i="56" s="1"/>
  <c r="A890" i="56"/>
  <c r="A894" i="56"/>
  <c r="ED894" i="56"/>
  <c r="EE894" i="56" s="1"/>
  <c r="EF894" i="56" s="1"/>
  <c r="ED887" i="56"/>
  <c r="EE887" i="56" s="1"/>
  <c r="EF887" i="56" s="1"/>
  <c r="A887" i="56"/>
  <c r="ED892" i="56"/>
  <c r="EE892" i="56" s="1"/>
  <c r="EF892" i="56" s="1"/>
  <c r="A892" i="56"/>
  <c r="A888" i="56"/>
  <c r="ED888" i="56"/>
  <c r="EE888" i="56" s="1"/>
  <c r="EF888" i="56" s="1"/>
  <c r="A877" i="56"/>
  <c r="ED877" i="56"/>
  <c r="EE877" i="56" s="1"/>
  <c r="EF877" i="56" s="1"/>
  <c r="ED879" i="56"/>
  <c r="EE879" i="56" s="1"/>
  <c r="EF879" i="56" s="1"/>
  <c r="A879" i="56"/>
  <c r="A883" i="56"/>
  <c r="ED883" i="56"/>
  <c r="EE883" i="56" s="1"/>
  <c r="EF883" i="56" s="1"/>
  <c r="A876" i="56"/>
  <c r="ED876" i="56"/>
  <c r="EE876" i="56" s="1"/>
  <c r="EF876" i="56" s="1"/>
  <c r="ED881" i="56"/>
  <c r="EE881" i="56" s="1"/>
  <c r="EF881" i="56" s="1"/>
  <c r="A881" i="56"/>
  <c r="EF884" i="56"/>
  <c r="EF880" i="56"/>
  <c r="D138" i="56"/>
  <c r="A138" i="56" s="1"/>
  <c r="F137" i="56"/>
  <c r="B396" i="56"/>
  <c r="ED385" i="56"/>
  <c r="EE385" i="56" s="1"/>
  <c r="EF385" i="56" s="1"/>
  <c r="A385" i="56"/>
  <c r="ED868" i="56"/>
  <c r="EE868" i="56" s="1"/>
  <c r="EF868" i="56" s="1"/>
  <c r="A868" i="56"/>
  <c r="A137" i="56"/>
  <c r="A872" i="56"/>
  <c r="ED872" i="56"/>
  <c r="EE872" i="56" s="1"/>
  <c r="EF872" i="56" s="1"/>
  <c r="B392" i="56"/>
  <c r="A381" i="56"/>
  <c r="ED381" i="56"/>
  <c r="EE381" i="56" s="1"/>
  <c r="EF381" i="56" s="1"/>
  <c r="A405" i="56"/>
  <c r="B416" i="56"/>
  <c r="ED405" i="56"/>
  <c r="EE405" i="56" s="1"/>
  <c r="EF405" i="56" s="1"/>
  <c r="A389" i="56"/>
  <c r="B400" i="56"/>
  <c r="ED389" i="56"/>
  <c r="EE389" i="56" s="1"/>
  <c r="EF389" i="56" s="1"/>
  <c r="A866" i="56"/>
  <c r="ED866" i="56"/>
  <c r="EE866" i="56" s="1"/>
  <c r="EF866" i="56" s="1"/>
  <c r="B139" i="56"/>
  <c r="EE138" i="56"/>
  <c r="EF138" i="56" s="1"/>
  <c r="ED138" i="56"/>
  <c r="A397" i="56"/>
  <c r="B408" i="56"/>
  <c r="ED397" i="56"/>
  <c r="EE397" i="56" s="1"/>
  <c r="EF397" i="56" s="1"/>
  <c r="D198" i="56"/>
  <c r="A198" i="56" s="1"/>
  <c r="F197" i="56"/>
  <c r="B395" i="56"/>
  <c r="ED384" i="56"/>
  <c r="EE384" i="56" s="1"/>
  <c r="EF384" i="56" s="1"/>
  <c r="A384" i="56"/>
  <c r="B19" i="56"/>
  <c r="EE18" i="56"/>
  <c r="EF18" i="56" s="1"/>
  <c r="ED18" i="56"/>
  <c r="A18" i="56"/>
  <c r="ED398" i="56"/>
  <c r="EE398" i="56" s="1"/>
  <c r="EF398" i="56" s="1"/>
  <c r="A398" i="56"/>
  <c r="B409" i="56"/>
  <c r="A870" i="56"/>
  <c r="ED870" i="56"/>
  <c r="EE870" i="56" s="1"/>
  <c r="EF870" i="56" s="1"/>
  <c r="A393" i="56"/>
  <c r="B404" i="56"/>
  <c r="ED393" i="56"/>
  <c r="EE393" i="56" s="1"/>
  <c r="EF393" i="56" s="1"/>
  <c r="ED78" i="56"/>
  <c r="B79" i="56"/>
  <c r="EE78" i="56"/>
  <c r="EF78" i="56" s="1"/>
  <c r="A401" i="56"/>
  <c r="B412" i="56"/>
  <c r="ED401" i="56"/>
  <c r="EE401" i="56" s="1"/>
  <c r="EF401" i="56" s="1"/>
  <c r="EE198" i="56"/>
  <c r="EF198" i="56" s="1"/>
  <c r="ED198" i="56"/>
  <c r="B199" i="56"/>
  <c r="B399" i="56"/>
  <c r="ED388" i="56"/>
  <c r="EE388" i="56" s="1"/>
  <c r="EF388" i="56" s="1"/>
  <c r="A388" i="56"/>
  <c r="A865" i="56"/>
  <c r="ED865" i="56"/>
  <c r="EE865" i="56" s="1"/>
  <c r="EF865" i="56" s="1"/>
  <c r="F77" i="56"/>
  <c r="D78" i="56"/>
  <c r="A77" i="56"/>
  <c r="A380" i="56"/>
  <c r="B391" i="56"/>
  <c r="ED380" i="56"/>
  <c r="EE380" i="56" s="1"/>
  <c r="EF380" i="56" s="1"/>
  <c r="F18" i="56"/>
  <c r="D19" i="56"/>
  <c r="D79" i="56" l="1"/>
  <c r="A79" i="56" s="1"/>
  <c r="F78" i="56"/>
  <c r="F138" i="56"/>
  <c r="D139" i="56"/>
  <c r="A139" i="56" s="1"/>
  <c r="B402" i="56"/>
  <c r="A391" i="56"/>
  <c r="ED391" i="56"/>
  <c r="EE391" i="56" s="1"/>
  <c r="A404" i="56"/>
  <c r="B415" i="56"/>
  <c r="ED404" i="56"/>
  <c r="EE404" i="56" s="1"/>
  <c r="EF404" i="56" s="1"/>
  <c r="A396" i="56"/>
  <c r="B407" i="56"/>
  <c r="ED396" i="56"/>
  <c r="EE396" i="56" s="1"/>
  <c r="EF396" i="56" s="1"/>
  <c r="B427" i="56"/>
  <c r="ED416" i="56"/>
  <c r="EE416" i="56" s="1"/>
  <c r="EF416" i="56" s="1"/>
  <c r="A416" i="56"/>
  <c r="D20" i="56"/>
  <c r="F19" i="56"/>
  <c r="EE199" i="56"/>
  <c r="EF199" i="56" s="1"/>
  <c r="B200" i="56"/>
  <c r="ED199" i="56"/>
  <c r="A78" i="56"/>
  <c r="ED139" i="56"/>
  <c r="B140" i="56"/>
  <c r="EE139" i="56"/>
  <c r="EF139" i="56" s="1"/>
  <c r="B410" i="56"/>
  <c r="ED399" i="56"/>
  <c r="EE399" i="56" s="1"/>
  <c r="EF399" i="56" s="1"/>
  <c r="A399" i="56"/>
  <c r="D199" i="56"/>
  <c r="F198" i="56"/>
  <c r="B411" i="56"/>
  <c r="ED400" i="56"/>
  <c r="EE400" i="56" s="1"/>
  <c r="EF400" i="56" s="1"/>
  <c r="A400" i="56"/>
  <c r="B403" i="56"/>
  <c r="ED392" i="56"/>
  <c r="EE392" i="56" s="1"/>
  <c r="EF392" i="56" s="1"/>
  <c r="A392" i="56"/>
  <c r="A395" i="56"/>
  <c r="B406" i="56"/>
  <c r="ED395" i="56"/>
  <c r="EE395" i="56" s="1"/>
  <c r="EF395" i="56" s="1"/>
  <c r="A409" i="56"/>
  <c r="B420" i="56"/>
  <c r="ED409" i="56"/>
  <c r="EE409" i="56" s="1"/>
  <c r="EF409" i="56" s="1"/>
  <c r="B419" i="56"/>
  <c r="ED408" i="56"/>
  <c r="EE408" i="56" s="1"/>
  <c r="EF408" i="56" s="1"/>
  <c r="A408" i="56"/>
  <c r="A412" i="56"/>
  <c r="B423" i="56"/>
  <c r="ED412" i="56"/>
  <c r="EE412" i="56" s="1"/>
  <c r="EF412" i="56" s="1"/>
  <c r="EE79" i="56"/>
  <c r="EF79" i="56" s="1"/>
  <c r="ED79" i="56"/>
  <c r="B80" i="56"/>
  <c r="EE19" i="56"/>
  <c r="EF19" i="56" s="1"/>
  <c r="ED19" i="56"/>
  <c r="A19" i="56"/>
  <c r="B20" i="56"/>
  <c r="EF391" i="56" l="1"/>
  <c r="B21" i="56"/>
  <c r="EE20" i="56"/>
  <c r="EF20" i="56" s="1"/>
  <c r="ED20" i="56"/>
  <c r="A20" i="56"/>
  <c r="B426" i="56"/>
  <c r="ED415" i="56"/>
  <c r="EE415" i="56" s="1"/>
  <c r="EF415" i="56" s="1"/>
  <c r="A415" i="56"/>
  <c r="D80" i="56"/>
  <c r="A80" i="56" s="1"/>
  <c r="F79" i="56"/>
  <c r="A419" i="56"/>
  <c r="B430" i="56"/>
  <c r="ED419" i="56"/>
  <c r="EE419" i="56" s="1"/>
  <c r="EF419" i="56" s="1"/>
  <c r="EE200" i="56"/>
  <c r="EF200" i="56" s="1"/>
  <c r="B201" i="56"/>
  <c r="ED200" i="56"/>
  <c r="A402" i="56"/>
  <c r="B413" i="56"/>
  <c r="ED402" i="56"/>
  <c r="EE402" i="56" s="1"/>
  <c r="B434" i="56"/>
  <c r="ED423" i="56"/>
  <c r="EE423" i="56" s="1"/>
  <c r="EF423" i="56" s="1"/>
  <c r="A423" i="56"/>
  <c r="ED406" i="56"/>
  <c r="EE406" i="56" s="1"/>
  <c r="EF406" i="56" s="1"/>
  <c r="A406" i="56"/>
  <c r="B417" i="56"/>
  <c r="A427" i="56"/>
  <c r="B438" i="56"/>
  <c r="ED427" i="56"/>
  <c r="EE427" i="56" s="1"/>
  <c r="EF427" i="56" s="1"/>
  <c r="D140" i="56"/>
  <c r="A140" i="56" s="1"/>
  <c r="F139" i="56"/>
  <c r="EE80" i="56"/>
  <c r="EF80" i="56" s="1"/>
  <c r="ED80" i="56"/>
  <c r="B81" i="56"/>
  <c r="A403" i="56"/>
  <c r="B414" i="56"/>
  <c r="ED403" i="56"/>
  <c r="EE403" i="56" s="1"/>
  <c r="EF403" i="56" s="1"/>
  <c r="B418" i="56"/>
  <c r="ED407" i="56"/>
  <c r="EE407" i="56" s="1"/>
  <c r="EF407" i="56" s="1"/>
  <c r="A407" i="56"/>
  <c r="A411" i="56"/>
  <c r="B422" i="56"/>
  <c r="ED411" i="56"/>
  <c r="EE411" i="56" s="1"/>
  <c r="EF411" i="56" s="1"/>
  <c r="D200" i="56"/>
  <c r="F199" i="56"/>
  <c r="A410" i="56"/>
  <c r="B421" i="56"/>
  <c r="ED410" i="56"/>
  <c r="EE410" i="56" s="1"/>
  <c r="EF410" i="56" s="1"/>
  <c r="A199" i="56"/>
  <c r="B141" i="56"/>
  <c r="EE140" i="56"/>
  <c r="EF140" i="56" s="1"/>
  <c r="ED140" i="56"/>
  <c r="F20" i="56"/>
  <c r="D21" i="56"/>
  <c r="A420" i="56"/>
  <c r="B431" i="56"/>
  <c r="ED420" i="56"/>
  <c r="EE420" i="56" s="1"/>
  <c r="EF420" i="56" s="1"/>
  <c r="B9" i="43"/>
  <c r="B10" i="43"/>
  <c r="B11" i="43"/>
  <c r="B12" i="43"/>
  <c r="B13" i="43"/>
  <c r="B14" i="43"/>
  <c r="B15" i="43"/>
  <c r="B16" i="43"/>
  <c r="B17" i="43"/>
  <c r="B18" i="43"/>
  <c r="B19" i="43"/>
  <c r="B20" i="43"/>
  <c r="B21" i="43"/>
  <c r="B22" i="43"/>
  <c r="B23" i="43"/>
  <c r="B24" i="43"/>
  <c r="B25" i="43"/>
  <c r="B26" i="43"/>
  <c r="B27" i="43"/>
  <c r="B28" i="43"/>
  <c r="B29" i="43"/>
  <c r="B30" i="43"/>
  <c r="B9" i="44"/>
  <c r="B10" i="44"/>
  <c r="B11" i="32"/>
  <c r="B12" i="32"/>
  <c r="B11" i="31"/>
  <c r="B12" i="31"/>
  <c r="B12" i="30"/>
  <c r="B11" i="30"/>
  <c r="B11" i="29"/>
  <c r="B12" i="29"/>
  <c r="B11" i="10"/>
  <c r="B12" i="10"/>
  <c r="EF402" i="56" l="1"/>
  <c r="ED414" i="56"/>
  <c r="EE414" i="56" s="1"/>
  <c r="A414" i="56"/>
  <c r="B425" i="56"/>
  <c r="D141" i="56"/>
  <c r="A141" i="56" s="1"/>
  <c r="F140" i="56"/>
  <c r="ED438" i="56"/>
  <c r="EE438" i="56" s="1"/>
  <c r="EF438" i="56" s="1"/>
  <c r="B449" i="56"/>
  <c r="A438" i="56"/>
  <c r="B142" i="56"/>
  <c r="EE141" i="56"/>
  <c r="EF141" i="56" s="1"/>
  <c r="ED141" i="56"/>
  <c r="B82" i="56"/>
  <c r="EE81" i="56"/>
  <c r="EF81" i="56" s="1"/>
  <c r="ED81" i="56"/>
  <c r="A417" i="56"/>
  <c r="B428" i="56"/>
  <c r="ED417" i="56"/>
  <c r="EE417" i="56" s="1"/>
  <c r="EF417" i="56" s="1"/>
  <c r="F80" i="56"/>
  <c r="D81" i="56"/>
  <c r="EE21" i="56"/>
  <c r="EF21" i="56" s="1"/>
  <c r="ED21" i="56"/>
  <c r="A21" i="56"/>
  <c r="B22" i="56"/>
  <c r="B442" i="56"/>
  <c r="ED431" i="56"/>
  <c r="EE431" i="56" s="1"/>
  <c r="EF431" i="56" s="1"/>
  <c r="A431" i="56"/>
  <c r="A418" i="56"/>
  <c r="B429" i="56"/>
  <c r="ED418" i="56"/>
  <c r="EE418" i="56" s="1"/>
  <c r="EF418" i="56" s="1"/>
  <c r="B445" i="56"/>
  <c r="A434" i="56"/>
  <c r="ED434" i="56"/>
  <c r="EE434" i="56" s="1"/>
  <c r="EF434" i="56" s="1"/>
  <c r="ED430" i="56"/>
  <c r="EE430" i="56" s="1"/>
  <c r="EF430" i="56" s="1"/>
  <c r="A430" i="56"/>
  <c r="B441" i="56"/>
  <c r="B202" i="56"/>
  <c r="EE201" i="56"/>
  <c r="EF201" i="56" s="1"/>
  <c r="ED201" i="56"/>
  <c r="D22" i="56"/>
  <c r="F21" i="56"/>
  <c r="A200" i="56"/>
  <c r="A421" i="56"/>
  <c r="B432" i="56"/>
  <c r="ED421" i="56"/>
  <c r="EE421" i="56" s="1"/>
  <c r="EF421" i="56" s="1"/>
  <c r="F200" i="56"/>
  <c r="D201" i="56"/>
  <c r="ED422" i="56"/>
  <c r="EE422" i="56" s="1"/>
  <c r="EF422" i="56" s="1"/>
  <c r="A422" i="56"/>
  <c r="B433" i="56"/>
  <c r="A413" i="56"/>
  <c r="B424" i="56"/>
  <c r="ED413" i="56"/>
  <c r="EE413" i="56" s="1"/>
  <c r="A426" i="56"/>
  <c r="B437" i="56"/>
  <c r="ED426" i="56"/>
  <c r="EE426" i="56" s="1"/>
  <c r="EF426" i="56" s="1"/>
  <c r="EF414" i="56" l="1"/>
  <c r="EF413" i="56"/>
  <c r="ED82" i="56"/>
  <c r="EE82" i="56"/>
  <c r="EF82" i="56" s="1"/>
  <c r="B83" i="56"/>
  <c r="B143" i="56"/>
  <c r="EE142" i="56"/>
  <c r="EF142" i="56" s="1"/>
  <c r="ED142" i="56"/>
  <c r="B460" i="56"/>
  <c r="ED449" i="56"/>
  <c r="EE449" i="56" s="1"/>
  <c r="EF449" i="56" s="1"/>
  <c r="A449" i="56"/>
  <c r="F22" i="56"/>
  <c r="D23" i="56"/>
  <c r="A81" i="56"/>
  <c r="B444" i="56"/>
  <c r="A433" i="56"/>
  <c r="ED433" i="56"/>
  <c r="EE433" i="56" s="1"/>
  <c r="EF433" i="56" s="1"/>
  <c r="B443" i="56"/>
  <c r="ED432" i="56"/>
  <c r="EE432" i="56" s="1"/>
  <c r="EF432" i="56" s="1"/>
  <c r="A432" i="56"/>
  <c r="A429" i="56"/>
  <c r="B440" i="56"/>
  <c r="ED429" i="56"/>
  <c r="EE429" i="56" s="1"/>
  <c r="EF429" i="56" s="1"/>
  <c r="B23" i="56"/>
  <c r="EE22" i="56"/>
  <c r="EF22" i="56" s="1"/>
  <c r="ED22" i="56"/>
  <c r="A22" i="56"/>
  <c r="B456" i="56"/>
  <c r="A445" i="56"/>
  <c r="ED445" i="56"/>
  <c r="EE445" i="56" s="1"/>
  <c r="EF445" i="56" s="1"/>
  <c r="D82" i="56"/>
  <c r="F81" i="56"/>
  <c r="D142" i="56"/>
  <c r="F141" i="56"/>
  <c r="B448" i="56"/>
  <c r="A437" i="56"/>
  <c r="ED437" i="56"/>
  <c r="EE437" i="56" s="1"/>
  <c r="EF437" i="56" s="1"/>
  <c r="EE202" i="56"/>
  <c r="EF202" i="56" s="1"/>
  <c r="ED202" i="56"/>
  <c r="B203" i="56"/>
  <c r="A201" i="56"/>
  <c r="B435" i="56"/>
  <c r="ED424" i="56"/>
  <c r="EE424" i="56" s="1"/>
  <c r="EF424" i="56" s="1"/>
  <c r="A424" i="56"/>
  <c r="D202" i="56"/>
  <c r="F201" i="56"/>
  <c r="B453" i="56"/>
  <c r="A442" i="56"/>
  <c r="ED442" i="56"/>
  <c r="EE442" i="56" s="1"/>
  <c r="EF442" i="56" s="1"/>
  <c r="A428" i="56"/>
  <c r="B439" i="56"/>
  <c r="ED428" i="56"/>
  <c r="EE428" i="56" s="1"/>
  <c r="EF428" i="56" s="1"/>
  <c r="A425" i="56"/>
  <c r="B436" i="56"/>
  <c r="ED425" i="56"/>
  <c r="EE425" i="56" s="1"/>
  <c r="EF425" i="56" s="1"/>
  <c r="B452" i="56"/>
  <c r="A441" i="56"/>
  <c r="ED441" i="56"/>
  <c r="EE441" i="56" s="1"/>
  <c r="EF441" i="56" s="1"/>
  <c r="B463" i="56" l="1"/>
  <c r="ED452" i="56"/>
  <c r="EE452" i="56" s="1"/>
  <c r="EF452" i="56" s="1"/>
  <c r="A452" i="56"/>
  <c r="B446" i="56"/>
  <c r="A435" i="56"/>
  <c r="ED435" i="56"/>
  <c r="EE435" i="56" s="1"/>
  <c r="A436" i="56"/>
  <c r="B447" i="56"/>
  <c r="ED436" i="56"/>
  <c r="EE436" i="56" s="1"/>
  <c r="EF436" i="56" s="1"/>
  <c r="A142" i="56"/>
  <c r="EE83" i="56"/>
  <c r="EF83" i="56" s="1"/>
  <c r="ED83" i="56"/>
  <c r="B84" i="56"/>
  <c r="EE203" i="56"/>
  <c r="EF203" i="56" s="1"/>
  <c r="ED203" i="56"/>
  <c r="B204" i="56"/>
  <c r="D83" i="56"/>
  <c r="F82" i="56"/>
  <c r="A460" i="56"/>
  <c r="B471" i="56"/>
  <c r="ED460" i="56"/>
  <c r="EE460" i="56" s="1"/>
  <c r="EF460" i="56" s="1"/>
  <c r="A202" i="56"/>
  <c r="ED143" i="56"/>
  <c r="B144" i="56"/>
  <c r="EE143" i="56"/>
  <c r="A453" i="56"/>
  <c r="B464" i="56"/>
  <c r="ED453" i="56"/>
  <c r="EE453" i="56" s="1"/>
  <c r="EF453" i="56" s="1"/>
  <c r="ED440" i="56"/>
  <c r="EE440" i="56" s="1"/>
  <c r="EF440" i="56" s="1"/>
  <c r="B451" i="56"/>
  <c r="A440" i="56"/>
  <c r="B454" i="56"/>
  <c r="A443" i="56"/>
  <c r="ED443" i="56"/>
  <c r="EE443" i="56" s="1"/>
  <c r="EF443" i="56" s="1"/>
  <c r="A82" i="56"/>
  <c r="ED439" i="56"/>
  <c r="EE439" i="56" s="1"/>
  <c r="EF439" i="56" s="1"/>
  <c r="B450" i="56"/>
  <c r="A439" i="56"/>
  <c r="D203" i="56"/>
  <c r="F202" i="56"/>
  <c r="B459" i="56"/>
  <c r="ED448" i="56"/>
  <c r="EE448" i="56" s="1"/>
  <c r="EF448" i="56" s="1"/>
  <c r="A448" i="56"/>
  <c r="F142" i="56"/>
  <c r="D143" i="56"/>
  <c r="ED444" i="56"/>
  <c r="EE444" i="56" s="1"/>
  <c r="EF444" i="56" s="1"/>
  <c r="B455" i="56"/>
  <c r="A444" i="56"/>
  <c r="D24" i="56"/>
  <c r="F23" i="56"/>
  <c r="A456" i="56"/>
  <c r="B467" i="56"/>
  <c r="ED456" i="56"/>
  <c r="EE456" i="56" s="1"/>
  <c r="EF456" i="56" s="1"/>
  <c r="EE23" i="56"/>
  <c r="EF23" i="56" s="1"/>
  <c r="ED23" i="56"/>
  <c r="A23" i="56"/>
  <c r="B24" i="56"/>
  <c r="EF143" i="56" l="1"/>
  <c r="EF435" i="56"/>
  <c r="A464" i="56"/>
  <c r="B475" i="56"/>
  <c r="ED464" i="56"/>
  <c r="EE464" i="56" s="1"/>
  <c r="EF464" i="56" s="1"/>
  <c r="B145" i="56"/>
  <c r="EE144" i="56"/>
  <c r="EF144" i="56" s="1"/>
  <c r="ED144" i="56"/>
  <c r="B478" i="56"/>
  <c r="A467" i="56"/>
  <c r="ED467" i="56"/>
  <c r="EE467" i="56" s="1"/>
  <c r="EF467" i="56" s="1"/>
  <c r="B470" i="56"/>
  <c r="A459" i="56"/>
  <c r="ED459" i="56"/>
  <c r="EE459" i="56" s="1"/>
  <c r="EF459" i="56" s="1"/>
  <c r="EE204" i="56"/>
  <c r="EF204" i="56" s="1"/>
  <c r="B205" i="56"/>
  <c r="ED204" i="56"/>
  <c r="B474" i="56"/>
  <c r="A463" i="56"/>
  <c r="ED463" i="56"/>
  <c r="EE463" i="56" s="1"/>
  <c r="EF463" i="56" s="1"/>
  <c r="A203" i="56"/>
  <c r="EE84" i="56"/>
  <c r="EF84" i="56" s="1"/>
  <c r="B85" i="56"/>
  <c r="ED84" i="56"/>
  <c r="ED455" i="56"/>
  <c r="EE455" i="56" s="1"/>
  <c r="EF455" i="56" s="1"/>
  <c r="B466" i="56"/>
  <c r="A455" i="56"/>
  <c r="D144" i="56"/>
  <c r="F143" i="56"/>
  <c r="F24" i="56"/>
  <c r="D25" i="56"/>
  <c r="B461" i="56"/>
  <c r="ED450" i="56"/>
  <c r="EE450" i="56" s="1"/>
  <c r="EF450" i="56" s="1"/>
  <c r="A450" i="56"/>
  <c r="B462" i="56"/>
  <c r="A451" i="56"/>
  <c r="ED451" i="56"/>
  <c r="EE451" i="56" s="1"/>
  <c r="EF451" i="56" s="1"/>
  <c r="A83" i="56"/>
  <c r="D204" i="56"/>
  <c r="F203" i="56"/>
  <c r="ED454" i="56"/>
  <c r="EE454" i="56" s="1"/>
  <c r="EF454" i="56" s="1"/>
  <c r="B465" i="56"/>
  <c r="A454" i="56"/>
  <c r="A143" i="56"/>
  <c r="B457" i="56"/>
  <c r="ED446" i="56"/>
  <c r="EE446" i="56" s="1"/>
  <c r="EF446" i="56" s="1"/>
  <c r="A446" i="56"/>
  <c r="B25" i="56"/>
  <c r="EE24" i="56"/>
  <c r="EF24" i="56" s="1"/>
  <c r="ED24" i="56"/>
  <c r="A24" i="56"/>
  <c r="B482" i="56"/>
  <c r="A471" i="56"/>
  <c r="ED471" i="56"/>
  <c r="EE471" i="56" s="1"/>
  <c r="EF471" i="56" s="1"/>
  <c r="D84" i="56"/>
  <c r="F83" i="56"/>
  <c r="B458" i="56"/>
  <c r="A447" i="56"/>
  <c r="ED447" i="56"/>
  <c r="EE447" i="56" s="1"/>
  <c r="EF447" i="56" s="1"/>
  <c r="B469" i="56" l="1"/>
  <c r="A458" i="56"/>
  <c r="ED458" i="56"/>
  <c r="EE458" i="56" s="1"/>
  <c r="EF458" i="56" s="1"/>
  <c r="B86" i="56"/>
  <c r="EE85" i="56"/>
  <c r="EF85" i="56" s="1"/>
  <c r="ED85" i="56"/>
  <c r="A204" i="56"/>
  <c r="B206" i="56"/>
  <c r="EE205" i="56"/>
  <c r="EF205" i="56" s="1"/>
  <c r="ED205" i="56"/>
  <c r="B486" i="56"/>
  <c r="A475" i="56"/>
  <c r="ED475" i="56"/>
  <c r="EE475" i="56" s="1"/>
  <c r="EF475" i="56" s="1"/>
  <c r="B476" i="56"/>
  <c r="ED465" i="56"/>
  <c r="EE465" i="56" s="1"/>
  <c r="EF465" i="56" s="1"/>
  <c r="A465" i="56"/>
  <c r="D145" i="56"/>
  <c r="A145" i="56" s="1"/>
  <c r="F144" i="56"/>
  <c r="B146" i="56"/>
  <c r="EE145" i="56"/>
  <c r="EF145" i="56" s="1"/>
  <c r="ED145" i="56"/>
  <c r="B493" i="56"/>
  <c r="A482" i="56"/>
  <c r="ED482" i="56"/>
  <c r="EE482" i="56" s="1"/>
  <c r="EE25" i="56"/>
  <c r="EF25" i="56" s="1"/>
  <c r="B26" i="56"/>
  <c r="ED25" i="56"/>
  <c r="A25" i="56"/>
  <c r="D205" i="56"/>
  <c r="F204" i="56"/>
  <c r="B477" i="56"/>
  <c r="A466" i="56"/>
  <c r="ED466" i="56"/>
  <c r="EE466" i="56" s="1"/>
  <c r="EF466" i="56" s="1"/>
  <c r="A470" i="56"/>
  <c r="B481" i="56"/>
  <c r="ED470" i="56"/>
  <c r="EE470" i="56" s="1"/>
  <c r="EF470" i="56" s="1"/>
  <c r="A144" i="56"/>
  <c r="B468" i="56"/>
  <c r="ED457" i="56"/>
  <c r="EE457" i="56" s="1"/>
  <c r="EF457" i="56" s="1"/>
  <c r="A457" i="56"/>
  <c r="F84" i="56"/>
  <c r="D85" i="56"/>
  <c r="B489" i="56"/>
  <c r="A478" i="56"/>
  <c r="ED478" i="56"/>
  <c r="EE478" i="56" s="1"/>
  <c r="EF478" i="56" s="1"/>
  <c r="B473" i="56"/>
  <c r="A462" i="56"/>
  <c r="ED462" i="56"/>
  <c r="EE462" i="56" s="1"/>
  <c r="EF462" i="56" s="1"/>
  <c r="B472" i="56"/>
  <c r="ED461" i="56"/>
  <c r="EE461" i="56" s="1"/>
  <c r="EF461" i="56" s="1"/>
  <c r="A461" i="56"/>
  <c r="D26" i="56"/>
  <c r="F25" i="56"/>
  <c r="A84" i="56"/>
  <c r="A474" i="56"/>
  <c r="B485" i="56"/>
  <c r="ED474" i="56"/>
  <c r="EE474" i="56" s="1"/>
  <c r="EF474" i="56" s="1"/>
  <c r="A472" i="56" l="1"/>
  <c r="ED472" i="56"/>
  <c r="EE472" i="56" s="1"/>
  <c r="EF472" i="56" s="1"/>
  <c r="B483" i="56"/>
  <c r="A489" i="56"/>
  <c r="B500" i="56"/>
  <c r="ED489" i="56"/>
  <c r="EE489" i="56" s="1"/>
  <c r="EF482" i="56"/>
  <c r="D146" i="56"/>
  <c r="A146" i="56" s="1"/>
  <c r="F145" i="56"/>
  <c r="A476" i="56"/>
  <c r="ED476" i="56"/>
  <c r="EE476" i="56" s="1"/>
  <c r="EF476" i="56" s="1"/>
  <c r="B487" i="56"/>
  <c r="A477" i="56"/>
  <c r="ED477" i="56"/>
  <c r="EE477" i="56" s="1"/>
  <c r="EF477" i="56" s="1"/>
  <c r="B488" i="56"/>
  <c r="B147" i="56"/>
  <c r="EE146" i="56"/>
  <c r="EF146" i="56" s="1"/>
  <c r="ED146" i="56"/>
  <c r="A486" i="56"/>
  <c r="ED486" i="56"/>
  <c r="EE486" i="56" s="1"/>
  <c r="B497" i="56"/>
  <c r="EE206" i="56"/>
  <c r="EF206" i="56" s="1"/>
  <c r="ED206" i="56"/>
  <c r="B207" i="56"/>
  <c r="A205" i="56"/>
  <c r="A473" i="56"/>
  <c r="B484" i="56"/>
  <c r="ED473" i="56"/>
  <c r="EE473" i="56" s="1"/>
  <c r="EF473" i="56" s="1"/>
  <c r="D86" i="56"/>
  <c r="A86" i="56" s="1"/>
  <c r="F85" i="56"/>
  <c r="ED86" i="56"/>
  <c r="EE86" i="56"/>
  <c r="EF86" i="56" s="1"/>
  <c r="B87" i="56"/>
  <c r="A469" i="56"/>
  <c r="B480" i="56"/>
  <c r="ED469" i="56"/>
  <c r="EE469" i="56" s="1"/>
  <c r="EF469" i="56" s="1"/>
  <c r="D27" i="56"/>
  <c r="F26" i="56"/>
  <c r="A481" i="56"/>
  <c r="B492" i="56"/>
  <c r="ED481" i="56"/>
  <c r="EE481" i="56" s="1"/>
  <c r="EE26" i="56"/>
  <c r="ED26" i="56"/>
  <c r="A26" i="56"/>
  <c r="B27" i="56"/>
  <c r="B504" i="56"/>
  <c r="A493" i="56"/>
  <c r="ED493" i="56"/>
  <c r="EE493" i="56" s="1"/>
  <c r="EF493" i="56" s="1"/>
  <c r="A85" i="56"/>
  <c r="A468" i="56"/>
  <c r="ED468" i="56"/>
  <c r="EE468" i="56" s="1"/>
  <c r="EF468" i="56" s="1"/>
  <c r="B479" i="56"/>
  <c r="B496" i="56"/>
  <c r="A485" i="56"/>
  <c r="ED485" i="56"/>
  <c r="EE485" i="56" s="1"/>
  <c r="EF485" i="56" s="1"/>
  <c r="D206" i="56"/>
  <c r="F205" i="56"/>
  <c r="EF26" i="56" l="1"/>
  <c r="B507" i="56"/>
  <c r="ED496" i="56"/>
  <c r="EE496" i="56" s="1"/>
  <c r="EF496" i="56" s="1"/>
  <c r="A496" i="56"/>
  <c r="EF481" i="56"/>
  <c r="B494" i="56"/>
  <c r="A483" i="56"/>
  <c r="ED483" i="56"/>
  <c r="EE483" i="56" s="1"/>
  <c r="EF483" i="56" s="1"/>
  <c r="ED492" i="56"/>
  <c r="EE492" i="56" s="1"/>
  <c r="EF492" i="56" s="1"/>
  <c r="B503" i="56"/>
  <c r="A492" i="56"/>
  <c r="EE207" i="56"/>
  <c r="EF207" i="56" s="1"/>
  <c r="ED207" i="56"/>
  <c r="B208" i="56"/>
  <c r="ED488" i="56"/>
  <c r="EE488" i="56" s="1"/>
  <c r="EF488" i="56" s="1"/>
  <c r="B499" i="56"/>
  <c r="A488" i="56"/>
  <c r="A206" i="56"/>
  <c r="B515" i="56"/>
  <c r="ED504" i="56"/>
  <c r="EE504" i="56" s="1"/>
  <c r="A504" i="56"/>
  <c r="ED27" i="56"/>
  <c r="A27" i="56"/>
  <c r="B28" i="56"/>
  <c r="EE27" i="56"/>
  <c r="EF27" i="56" s="1"/>
  <c r="ED480" i="56"/>
  <c r="EE480" i="56" s="1"/>
  <c r="EF480" i="56" s="1"/>
  <c r="B491" i="56"/>
  <c r="A480" i="56"/>
  <c r="EE87" i="56"/>
  <c r="EF87" i="56" s="1"/>
  <c r="ED87" i="56"/>
  <c r="B88" i="56"/>
  <c r="D87" i="56"/>
  <c r="F86" i="56"/>
  <c r="B490" i="56"/>
  <c r="A479" i="56"/>
  <c r="ED479" i="56"/>
  <c r="EE479" i="56" s="1"/>
  <c r="EF479" i="56" s="1"/>
  <c r="EF489" i="56"/>
  <c r="D207" i="56"/>
  <c r="F206" i="56"/>
  <c r="B495" i="56"/>
  <c r="ED484" i="56"/>
  <c r="EE484" i="56" s="1"/>
  <c r="A484" i="56"/>
  <c r="B498" i="56"/>
  <c r="A487" i="56"/>
  <c r="ED487" i="56"/>
  <c r="EE487" i="56" s="1"/>
  <c r="F146" i="56"/>
  <c r="D147" i="56"/>
  <c r="A147" i="56" s="1"/>
  <c r="B511" i="56"/>
  <c r="ED500" i="56"/>
  <c r="EE500" i="56" s="1"/>
  <c r="A500" i="56"/>
  <c r="EF486" i="56"/>
  <c r="D28" i="56"/>
  <c r="F27" i="56"/>
  <c r="B508" i="56"/>
  <c r="A497" i="56"/>
  <c r="ED497" i="56"/>
  <c r="EE497" i="56" s="1"/>
  <c r="EF497" i="56" s="1"/>
  <c r="ED147" i="56"/>
  <c r="B148" i="56"/>
  <c r="EE147" i="56"/>
  <c r="EF147" i="56" s="1"/>
  <c r="EF484" i="56" l="1"/>
  <c r="A87" i="56"/>
  <c r="EE28" i="56"/>
  <c r="EF28" i="56" s="1"/>
  <c r="ED28" i="56"/>
  <c r="A28" i="56"/>
  <c r="B29" i="56"/>
  <c r="B510" i="56"/>
  <c r="A499" i="56"/>
  <c r="ED499" i="56"/>
  <c r="EE499" i="56" s="1"/>
  <c r="D29" i="56"/>
  <c r="F28" i="56"/>
  <c r="B506" i="56"/>
  <c r="A495" i="56"/>
  <c r="ED495" i="56"/>
  <c r="EE495" i="56" s="1"/>
  <c r="B519" i="56"/>
  <c r="ED508" i="56"/>
  <c r="EE508" i="56" s="1"/>
  <c r="A508" i="56"/>
  <c r="EF487" i="56"/>
  <c r="ED490" i="56"/>
  <c r="EE490" i="56" s="1"/>
  <c r="A490" i="56"/>
  <c r="B501" i="56"/>
  <c r="D88" i="56"/>
  <c r="A88" i="56" s="1"/>
  <c r="F87" i="56"/>
  <c r="A503" i="56"/>
  <c r="B514" i="56"/>
  <c r="ED503" i="56"/>
  <c r="EE503" i="56" s="1"/>
  <c r="ED494" i="56"/>
  <c r="EE494" i="56" s="1"/>
  <c r="A494" i="56"/>
  <c r="B505" i="56"/>
  <c r="B149" i="56"/>
  <c r="EE148" i="56"/>
  <c r="EF148" i="56" s="1"/>
  <c r="ED148" i="56"/>
  <c r="EF504" i="56"/>
  <c r="D148" i="56"/>
  <c r="F147" i="56"/>
  <c r="A515" i="56"/>
  <c r="B526" i="56"/>
  <c r="ED515" i="56"/>
  <c r="EE515" i="56" s="1"/>
  <c r="EF515" i="56" s="1"/>
  <c r="EF500" i="56"/>
  <c r="B509" i="56"/>
  <c r="ED498" i="56"/>
  <c r="EE498" i="56" s="1"/>
  <c r="A498" i="56"/>
  <c r="B502" i="56"/>
  <c r="A491" i="56"/>
  <c r="ED491" i="56"/>
  <c r="EE491" i="56" s="1"/>
  <c r="B209" i="56"/>
  <c r="EE208" i="56"/>
  <c r="EF208" i="56" s="1"/>
  <c r="ED208" i="56"/>
  <c r="A511" i="56"/>
  <c r="B522" i="56"/>
  <c r="ED511" i="56"/>
  <c r="EE511" i="56" s="1"/>
  <c r="D208" i="56"/>
  <c r="F207" i="56"/>
  <c r="A207" i="56"/>
  <c r="EE88" i="56"/>
  <c r="EF88" i="56" s="1"/>
  <c r="B89" i="56"/>
  <c r="ED88" i="56"/>
  <c r="A507" i="56"/>
  <c r="B518" i="56"/>
  <c r="ED507" i="56"/>
  <c r="EE507" i="56" s="1"/>
  <c r="EF491" i="56" l="1"/>
  <c r="ED509" i="56"/>
  <c r="EE509" i="56" s="1"/>
  <c r="EF509" i="56" s="1"/>
  <c r="A509" i="56"/>
  <c r="B520" i="56"/>
  <c r="A148" i="56"/>
  <c r="EF494" i="56"/>
  <c r="B512" i="56"/>
  <c r="A501" i="56"/>
  <c r="ED501" i="56"/>
  <c r="EE501" i="56" s="1"/>
  <c r="F29" i="56"/>
  <c r="D30" i="56"/>
  <c r="B537" i="56"/>
  <c r="A526" i="56"/>
  <c r="ED526" i="56"/>
  <c r="EE526" i="56" s="1"/>
  <c r="EF495" i="56"/>
  <c r="B521" i="56"/>
  <c r="ED510" i="56"/>
  <c r="EE510" i="56" s="1"/>
  <c r="EF510" i="56" s="1"/>
  <c r="A510" i="56"/>
  <c r="EE29" i="56"/>
  <c r="EF29" i="56" s="1"/>
  <c r="ED29" i="56"/>
  <c r="A29" i="56"/>
  <c r="B30" i="56"/>
  <c r="D209" i="56"/>
  <c r="A209" i="56" s="1"/>
  <c r="F208" i="56"/>
  <c r="B513" i="56"/>
  <c r="ED502" i="56"/>
  <c r="EE502" i="56" s="1"/>
  <c r="A502" i="56"/>
  <c r="B150" i="56"/>
  <c r="EE149" i="56"/>
  <c r="EF149" i="56" s="1"/>
  <c r="ED149" i="56"/>
  <c r="EF490" i="56"/>
  <c r="B90" i="56"/>
  <c r="ED89" i="56"/>
  <c r="EE89" i="56"/>
  <c r="EF89" i="56" s="1"/>
  <c r="EF511" i="56"/>
  <c r="D89" i="56"/>
  <c r="F88" i="56"/>
  <c r="B517" i="56"/>
  <c r="ED506" i="56"/>
  <c r="EE506" i="56" s="1"/>
  <c r="EF506" i="56" s="1"/>
  <c r="A506" i="56"/>
  <c r="A522" i="56"/>
  <c r="B533" i="56"/>
  <c r="ED522" i="56"/>
  <c r="EE522" i="56" s="1"/>
  <c r="EF503" i="56"/>
  <c r="EF508" i="56"/>
  <c r="ED209" i="56"/>
  <c r="EE209" i="56"/>
  <c r="EF209" i="56" s="1"/>
  <c r="B210" i="56"/>
  <c r="B525" i="56"/>
  <c r="ED514" i="56"/>
  <c r="EE514" i="56" s="1"/>
  <c r="A514" i="56"/>
  <c r="A519" i="56"/>
  <c r="B530" i="56"/>
  <c r="ED519" i="56"/>
  <c r="EE519" i="56" s="1"/>
  <c r="EF507" i="56"/>
  <c r="B529" i="56"/>
  <c r="ED518" i="56"/>
  <c r="EE518" i="56" s="1"/>
  <c r="EF518" i="56" s="1"/>
  <c r="A518" i="56"/>
  <c r="A208" i="56"/>
  <c r="ED505" i="56"/>
  <c r="EE505" i="56" s="1"/>
  <c r="B516" i="56"/>
  <c r="A505" i="56"/>
  <c r="EF498" i="56"/>
  <c r="D149" i="56"/>
  <c r="F148" i="56"/>
  <c r="EF499" i="56"/>
  <c r="EF519" i="56" l="1"/>
  <c r="ED533" i="56"/>
  <c r="EE533" i="56" s="1"/>
  <c r="B544" i="56"/>
  <c r="A533" i="56"/>
  <c r="ED517" i="56"/>
  <c r="EE517" i="56" s="1"/>
  <c r="A517" i="56"/>
  <c r="B528" i="56"/>
  <c r="ED90" i="56"/>
  <c r="EE90" i="56"/>
  <c r="EF90" i="56" s="1"/>
  <c r="B91" i="56"/>
  <c r="B540" i="56"/>
  <c r="ED529" i="56"/>
  <c r="EE529" i="56" s="1"/>
  <c r="EF529" i="56" s="1"/>
  <c r="A529" i="56"/>
  <c r="D150" i="56"/>
  <c r="F149" i="56"/>
  <c r="A530" i="56"/>
  <c r="B541" i="56"/>
  <c r="ED530" i="56"/>
  <c r="EE530" i="56" s="1"/>
  <c r="EF530" i="56" s="1"/>
  <c r="EF514" i="56"/>
  <c r="A89" i="56"/>
  <c r="A149" i="56"/>
  <c r="EF526" i="56"/>
  <c r="B523" i="56"/>
  <c r="ED512" i="56"/>
  <c r="EE512" i="56" s="1"/>
  <c r="A512" i="56"/>
  <c r="EF502" i="56"/>
  <c r="B531" i="56"/>
  <c r="ED520" i="56"/>
  <c r="EE520" i="56" s="1"/>
  <c r="A520" i="56"/>
  <c r="B151" i="56"/>
  <c r="EE150" i="56"/>
  <c r="EF150" i="56" s="1"/>
  <c r="ED150" i="56"/>
  <c r="ED513" i="56"/>
  <c r="EE513" i="56" s="1"/>
  <c r="A513" i="56"/>
  <c r="B524" i="56"/>
  <c r="D210" i="56"/>
  <c r="A210" i="56" s="1"/>
  <c r="F209" i="56"/>
  <c r="B527" i="56"/>
  <c r="ED516" i="56"/>
  <c r="EE516" i="56" s="1"/>
  <c r="EF516" i="56" s="1"/>
  <c r="A516" i="56"/>
  <c r="B548" i="56"/>
  <c r="A537" i="56"/>
  <c r="ED537" i="56"/>
  <c r="EE537" i="56" s="1"/>
  <c r="EF505" i="56"/>
  <c r="EE210" i="56"/>
  <c r="EF210" i="56" s="1"/>
  <c r="B211" i="56"/>
  <c r="ED210" i="56"/>
  <c r="D90" i="56"/>
  <c r="F89" i="56"/>
  <c r="ED521" i="56"/>
  <c r="EE521" i="56" s="1"/>
  <c r="A521" i="56"/>
  <c r="B532" i="56"/>
  <c r="ED30" i="56"/>
  <c r="A30" i="56"/>
  <c r="EE30" i="56"/>
  <c r="EF30" i="56" s="1"/>
  <c r="B31" i="56"/>
  <c r="ED525" i="56"/>
  <c r="EE525" i="56" s="1"/>
  <c r="EF525" i="56" s="1"/>
  <c r="B536" i="56"/>
  <c r="A525" i="56"/>
  <c r="EF522" i="56"/>
  <c r="F30" i="56"/>
  <c r="D31" i="56"/>
  <c r="EF501" i="56"/>
  <c r="B555" i="56" l="1"/>
  <c r="ED544" i="56"/>
  <c r="EE544" i="56" s="1"/>
  <c r="A544" i="56"/>
  <c r="ED31" i="56"/>
  <c r="A31" i="56"/>
  <c r="B32" i="56"/>
  <c r="EE31" i="56"/>
  <c r="EF31" i="56" s="1"/>
  <c r="EF537" i="56"/>
  <c r="B539" i="56"/>
  <c r="ED528" i="56"/>
  <c r="EE528" i="56" s="1"/>
  <c r="A528" i="56"/>
  <c r="EF533" i="56"/>
  <c r="A527" i="56"/>
  <c r="ED527" i="56"/>
  <c r="EE527" i="56" s="1"/>
  <c r="B538" i="56"/>
  <c r="ED524" i="56"/>
  <c r="EE524" i="56" s="1"/>
  <c r="B535" i="56"/>
  <c r="A524" i="56"/>
  <c r="EF520" i="56"/>
  <c r="ED151" i="56"/>
  <c r="B152" i="56"/>
  <c r="EE151" i="56"/>
  <c r="EF151" i="56" s="1"/>
  <c r="F150" i="56"/>
  <c r="D151" i="56"/>
  <c r="B543" i="56"/>
  <c r="ED532" i="56"/>
  <c r="EE532" i="56" s="1"/>
  <c r="A532" i="56"/>
  <c r="B542" i="56"/>
  <c r="A531" i="56"/>
  <c r="ED531" i="56"/>
  <c r="EE531" i="56" s="1"/>
  <c r="EF512" i="56"/>
  <c r="A90" i="56"/>
  <c r="D32" i="56"/>
  <c r="F31" i="56"/>
  <c r="A548" i="56"/>
  <c r="ED548" i="56"/>
  <c r="EE548" i="56" s="1"/>
  <c r="B559" i="56"/>
  <c r="B534" i="56"/>
  <c r="A523" i="56"/>
  <c r="ED523" i="56"/>
  <c r="EE523" i="56" s="1"/>
  <c r="EF517" i="56"/>
  <c r="EE91" i="56"/>
  <c r="EF91" i="56" s="1"/>
  <c r="ED91" i="56"/>
  <c r="B92" i="56"/>
  <c r="B547" i="56"/>
  <c r="A536" i="56"/>
  <c r="ED536" i="56"/>
  <c r="EE536" i="56" s="1"/>
  <c r="EE211" i="56"/>
  <c r="EF211" i="56" s="1"/>
  <c r="ED211" i="56"/>
  <c r="B212" i="56"/>
  <c r="D211" i="56"/>
  <c r="F210" i="56"/>
  <c r="EF513" i="56"/>
  <c r="A150" i="56"/>
  <c r="B551" i="56"/>
  <c r="A540" i="56"/>
  <c r="ED540" i="56"/>
  <c r="EE540" i="56" s="1"/>
  <c r="F90" i="56"/>
  <c r="D91" i="56"/>
  <c r="EF521" i="56"/>
  <c r="B552" i="56"/>
  <c r="ED541" i="56"/>
  <c r="EE541" i="56" s="1"/>
  <c r="A541" i="56"/>
  <c r="EF528" i="56" l="1"/>
  <c r="ED559" i="56"/>
  <c r="EE559" i="56" s="1"/>
  <c r="B570" i="56"/>
  <c r="A559" i="56"/>
  <c r="B550" i="56"/>
  <c r="A539" i="56"/>
  <c r="ED539" i="56"/>
  <c r="EE539" i="56" s="1"/>
  <c r="EF531" i="56"/>
  <c r="D152" i="56"/>
  <c r="A152" i="56" s="1"/>
  <c r="F151" i="56"/>
  <c r="B153" i="56"/>
  <c r="EE152" i="56"/>
  <c r="EF152" i="56" s="1"/>
  <c r="ED152" i="56"/>
  <c r="EF541" i="56"/>
  <c r="D92" i="56"/>
  <c r="A92" i="56" s="1"/>
  <c r="F91" i="56"/>
  <c r="EF540" i="56"/>
  <c r="A211" i="56"/>
  <c r="B558" i="56"/>
  <c r="A547" i="56"/>
  <c r="ED547" i="56"/>
  <c r="EE547" i="56" s="1"/>
  <c r="EE92" i="56"/>
  <c r="EF92" i="56" s="1"/>
  <c r="ED92" i="56"/>
  <c r="B93" i="56"/>
  <c r="EF548" i="56"/>
  <c r="B546" i="56"/>
  <c r="ED535" i="56"/>
  <c r="EE535" i="56" s="1"/>
  <c r="A535" i="56"/>
  <c r="EF544" i="56"/>
  <c r="B563" i="56"/>
  <c r="A552" i="56"/>
  <c r="ED552" i="56"/>
  <c r="EE552" i="56" s="1"/>
  <c r="A91" i="56"/>
  <c r="EF524" i="56"/>
  <c r="EE32" i="56"/>
  <c r="EF32" i="56" s="1"/>
  <c r="B33" i="56"/>
  <c r="ED32" i="56"/>
  <c r="A32" i="56"/>
  <c r="A555" i="56"/>
  <c r="B566" i="56"/>
  <c r="ED555" i="56"/>
  <c r="EE555" i="56" s="1"/>
  <c r="D212" i="56"/>
  <c r="A212" i="56" s="1"/>
  <c r="F211" i="56"/>
  <c r="EE212" i="56"/>
  <c r="EF212" i="56" s="1"/>
  <c r="ED212" i="56"/>
  <c r="B213" i="56"/>
  <c r="EF523" i="56"/>
  <c r="D33" i="56"/>
  <c r="F32" i="56"/>
  <c r="A542" i="56"/>
  <c r="B553" i="56"/>
  <c r="ED542" i="56"/>
  <c r="EE542" i="56" s="1"/>
  <c r="EF542" i="56" s="1"/>
  <c r="EF527" i="56"/>
  <c r="ED551" i="56"/>
  <c r="EE551" i="56" s="1"/>
  <c r="B562" i="56"/>
  <c r="A551" i="56"/>
  <c r="B545" i="56"/>
  <c r="A534" i="56"/>
  <c r="ED534" i="56"/>
  <c r="EE534" i="56" s="1"/>
  <c r="EF532" i="56"/>
  <c r="EF536" i="56"/>
  <c r="ED543" i="56"/>
  <c r="EE543" i="56" s="1"/>
  <c r="B554" i="56"/>
  <c r="A543" i="56"/>
  <c r="A151" i="56"/>
  <c r="B549" i="56"/>
  <c r="ED538" i="56"/>
  <c r="EE538" i="56" s="1"/>
  <c r="EF538" i="56" s="1"/>
  <c r="A538" i="56"/>
  <c r="EF555" i="56" l="1"/>
  <c r="A558" i="56"/>
  <c r="ED558" i="56"/>
  <c r="EE558" i="56" s="1"/>
  <c r="B569" i="56"/>
  <c r="B560" i="56"/>
  <c r="A549" i="56"/>
  <c r="ED549" i="56"/>
  <c r="EE549" i="56" s="1"/>
  <c r="EF549" i="56" s="1"/>
  <c r="F33" i="56"/>
  <c r="D34" i="56"/>
  <c r="F212" i="56"/>
  <c r="D213" i="56"/>
  <c r="A213" i="56" s="1"/>
  <c r="A566" i="56"/>
  <c r="ED566" i="56"/>
  <c r="EE566" i="56" s="1"/>
  <c r="B577" i="56"/>
  <c r="EF552" i="56"/>
  <c r="D153" i="56"/>
  <c r="A153" i="56" s="1"/>
  <c r="F152" i="56"/>
  <c r="B556" i="56"/>
  <c r="A545" i="56"/>
  <c r="ED545" i="56"/>
  <c r="EE545" i="56" s="1"/>
  <c r="B573" i="56"/>
  <c r="ED562" i="56"/>
  <c r="EE562" i="56" s="1"/>
  <c r="A562" i="56"/>
  <c r="B154" i="56"/>
  <c r="EE153" i="56"/>
  <c r="EF153" i="56" s="1"/>
  <c r="ED153" i="56"/>
  <c r="EF551" i="56"/>
  <c r="EF535" i="56"/>
  <c r="ED553" i="56"/>
  <c r="EE553" i="56" s="1"/>
  <c r="B564" i="56"/>
  <c r="A553" i="56"/>
  <c r="B565" i="56"/>
  <c r="ED554" i="56"/>
  <c r="EE554" i="56" s="1"/>
  <c r="EF554" i="56" s="1"/>
  <c r="A554" i="56"/>
  <c r="EE33" i="56"/>
  <c r="EF33" i="56" s="1"/>
  <c r="B34" i="56"/>
  <c r="ED33" i="56"/>
  <c r="A33" i="56"/>
  <c r="A563" i="56"/>
  <c r="B574" i="56"/>
  <c r="ED563" i="56"/>
  <c r="EE563" i="56" s="1"/>
  <c r="B557" i="56"/>
  <c r="ED546" i="56"/>
  <c r="EE546" i="56" s="1"/>
  <c r="A546" i="56"/>
  <c r="D93" i="56"/>
  <c r="F92" i="56"/>
  <c r="EF539" i="56"/>
  <c r="B581" i="56"/>
  <c r="ED570" i="56"/>
  <c r="EE570" i="56" s="1"/>
  <c r="A570" i="56"/>
  <c r="EF543" i="56"/>
  <c r="B214" i="56"/>
  <c r="EE213" i="56"/>
  <c r="EF213" i="56" s="1"/>
  <c r="ED213" i="56"/>
  <c r="EF547" i="56"/>
  <c r="EF559" i="56"/>
  <c r="EF534" i="56"/>
  <c r="EE93" i="56"/>
  <c r="EF93" i="56" s="1"/>
  <c r="ED93" i="56"/>
  <c r="B94" i="56"/>
  <c r="A550" i="56"/>
  <c r="ED550" i="56"/>
  <c r="EE550" i="56" s="1"/>
  <c r="B561" i="56"/>
  <c r="B54" i="43"/>
  <c r="B8" i="43"/>
  <c r="B54" i="44"/>
  <c r="B8" i="44"/>
  <c r="B56" i="32"/>
  <c r="B10" i="32"/>
  <c r="B56" i="31"/>
  <c r="B10" i="31"/>
  <c r="B56" i="30"/>
  <c r="B10" i="30"/>
  <c r="B56" i="29"/>
  <c r="B10" i="29"/>
  <c r="B56" i="10"/>
  <c r="B10" i="10"/>
  <c r="ED561" i="56" l="1"/>
  <c r="EE561" i="56" s="1"/>
  <c r="B572" i="56"/>
  <c r="A561" i="56"/>
  <c r="A93" i="56"/>
  <c r="B95" i="56"/>
  <c r="EE94" i="56"/>
  <c r="EF94" i="56" s="1"/>
  <c r="ED94" i="56"/>
  <c r="EF546" i="56"/>
  <c r="EF566" i="56"/>
  <c r="EE34" i="56"/>
  <c r="EF34" i="56" s="1"/>
  <c r="B35" i="56"/>
  <c r="ED34" i="56"/>
  <c r="A34" i="56"/>
  <c r="EF545" i="56"/>
  <c r="B215" i="56"/>
  <c r="EE214" i="56"/>
  <c r="EF214" i="56" s="1"/>
  <c r="ED214" i="56"/>
  <c r="B568" i="56"/>
  <c r="A557" i="56"/>
  <c r="ED557" i="56"/>
  <c r="EE557" i="56" s="1"/>
  <c r="EF557" i="56" s="1"/>
  <c r="EF563" i="56"/>
  <c r="B576" i="56"/>
  <c r="A565" i="56"/>
  <c r="ED565" i="56"/>
  <c r="EE565" i="56" s="1"/>
  <c r="ED564" i="56"/>
  <c r="EE564" i="56" s="1"/>
  <c r="A564" i="56"/>
  <c r="B575" i="56"/>
  <c r="D214" i="56"/>
  <c r="F213" i="56"/>
  <c r="EF570" i="56"/>
  <c r="A574" i="56"/>
  <c r="ED574" i="56"/>
  <c r="EE574" i="56" s="1"/>
  <c r="B585" i="56"/>
  <c r="EF553" i="56"/>
  <c r="ED569" i="56"/>
  <c r="EE569" i="56" s="1"/>
  <c r="B580" i="56"/>
  <c r="A569" i="56"/>
  <c r="ED556" i="56"/>
  <c r="EE556" i="56" s="1"/>
  <c r="A556" i="56"/>
  <c r="B567" i="56"/>
  <c r="EF558" i="56"/>
  <c r="EF562" i="56"/>
  <c r="F34" i="56"/>
  <c r="D35" i="56"/>
  <c r="B571" i="56"/>
  <c r="A560" i="56"/>
  <c r="ED560" i="56"/>
  <c r="EE560" i="56" s="1"/>
  <c r="EF550" i="56"/>
  <c r="ED154" i="56"/>
  <c r="B155" i="56"/>
  <c r="EE154" i="56"/>
  <c r="EF154" i="56" s="1"/>
  <c r="F153" i="56"/>
  <c r="D154" i="56"/>
  <c r="ED581" i="56"/>
  <c r="EE581" i="56" s="1"/>
  <c r="EF581" i="56" s="1"/>
  <c r="B592" i="56"/>
  <c r="A581" i="56"/>
  <c r="D94" i="56"/>
  <c r="F93" i="56"/>
  <c r="A573" i="56"/>
  <c r="B584" i="56"/>
  <c r="ED573" i="56"/>
  <c r="EE573" i="56" s="1"/>
  <c r="B588" i="56"/>
  <c r="ED577" i="56"/>
  <c r="EE577" i="56" s="1"/>
  <c r="A577" i="56"/>
  <c r="EE35" i="56" l="1"/>
  <c r="EF35" i="56" s="1"/>
  <c r="B36" i="56"/>
  <c r="A35" i="56"/>
  <c r="ED35" i="56"/>
  <c r="A588" i="56"/>
  <c r="B599" i="56"/>
  <c r="ED588" i="56"/>
  <c r="EE588" i="56" s="1"/>
  <c r="B595" i="56"/>
  <c r="ED584" i="56"/>
  <c r="EE584" i="56" s="1"/>
  <c r="EF584" i="56" s="1"/>
  <c r="A584" i="56"/>
  <c r="ED580" i="56"/>
  <c r="EE580" i="56" s="1"/>
  <c r="B591" i="56"/>
  <c r="A580" i="56"/>
  <c r="A571" i="56"/>
  <c r="B582" i="56"/>
  <c r="ED571" i="56"/>
  <c r="EE571" i="56" s="1"/>
  <c r="ED567" i="56"/>
  <c r="EE567" i="56" s="1"/>
  <c r="EF567" i="56" s="1"/>
  <c r="A567" i="56"/>
  <c r="B578" i="56"/>
  <c r="EF569" i="56"/>
  <c r="ED575" i="56"/>
  <c r="EE575" i="56" s="1"/>
  <c r="EF575" i="56" s="1"/>
  <c r="A575" i="56"/>
  <c r="B586" i="56"/>
  <c r="B587" i="56"/>
  <c r="A576" i="56"/>
  <c r="ED576" i="56"/>
  <c r="EE576" i="56" s="1"/>
  <c r="B596" i="56"/>
  <c r="ED585" i="56"/>
  <c r="EE585" i="56" s="1"/>
  <c r="A585" i="56"/>
  <c r="B96" i="56"/>
  <c r="ED95" i="56"/>
  <c r="EE95" i="56"/>
  <c r="EF95" i="56" s="1"/>
  <c r="D155" i="56"/>
  <c r="A155" i="56" s="1"/>
  <c r="F154" i="56"/>
  <c r="B156" i="56"/>
  <c r="EE155" i="56"/>
  <c r="EF155" i="56" s="1"/>
  <c r="ED155" i="56"/>
  <c r="EF574" i="56"/>
  <c r="EF573" i="56"/>
  <c r="EF556" i="56"/>
  <c r="D215" i="56"/>
  <c r="A215" i="56" s="1"/>
  <c r="F214" i="56"/>
  <c r="EF564" i="56"/>
  <c r="EE215" i="56"/>
  <c r="EF215" i="56" s="1"/>
  <c r="ED215" i="56"/>
  <c r="B216" i="56"/>
  <c r="EF577" i="56"/>
  <c r="ED592" i="56"/>
  <c r="EE592" i="56" s="1"/>
  <c r="A592" i="56"/>
  <c r="B603" i="56"/>
  <c r="A568" i="56"/>
  <c r="ED568" i="56"/>
  <c r="EE568" i="56" s="1"/>
  <c r="B579" i="56"/>
  <c r="A214" i="56"/>
  <c r="A94" i="56"/>
  <c r="ED572" i="56"/>
  <c r="EE572" i="56" s="1"/>
  <c r="B583" i="56"/>
  <c r="A572" i="56"/>
  <c r="F94" i="56"/>
  <c r="D95" i="56"/>
  <c r="A154" i="56"/>
  <c r="EF560" i="56"/>
  <c r="F35" i="56"/>
  <c r="D36" i="56"/>
  <c r="EF565" i="56"/>
  <c r="EF561" i="56"/>
  <c r="EF571" i="56" l="1"/>
  <c r="EF588" i="56"/>
  <c r="B37" i="56"/>
  <c r="ED36" i="56"/>
  <c r="A36" i="56"/>
  <c r="EE36" i="56"/>
  <c r="EF36" i="56" s="1"/>
  <c r="ED578" i="56"/>
  <c r="EE578" i="56" s="1"/>
  <c r="B589" i="56"/>
  <c r="A578" i="56"/>
  <c r="B593" i="56"/>
  <c r="ED582" i="56"/>
  <c r="EE582" i="56" s="1"/>
  <c r="EF582" i="56" s="1"/>
  <c r="A582" i="56"/>
  <c r="F36" i="56"/>
  <c r="D37" i="56"/>
  <c r="EF568" i="56"/>
  <c r="EF592" i="56"/>
  <c r="ED96" i="56"/>
  <c r="EE96" i="56"/>
  <c r="EF96" i="56" s="1"/>
  <c r="B97" i="56"/>
  <c r="EF585" i="56"/>
  <c r="A587" i="56"/>
  <c r="B598" i="56"/>
  <c r="ED587" i="56"/>
  <c r="EE587" i="56" s="1"/>
  <c r="EF587" i="56" s="1"/>
  <c r="A591" i="56"/>
  <c r="B602" i="56"/>
  <c r="ED591" i="56"/>
  <c r="EE591" i="56" s="1"/>
  <c r="EF576" i="56"/>
  <c r="B594" i="56"/>
  <c r="ED583" i="56"/>
  <c r="EE583" i="56" s="1"/>
  <c r="A583" i="56"/>
  <c r="EE156" i="56"/>
  <c r="EF156" i="56" s="1"/>
  <c r="ED156" i="56"/>
  <c r="B157" i="56"/>
  <c r="ED599" i="56"/>
  <c r="EE599" i="56" s="1"/>
  <c r="EF599" i="56" s="1"/>
  <c r="A599" i="56"/>
  <c r="B610" i="56"/>
  <c r="B590" i="56"/>
  <c r="ED579" i="56"/>
  <c r="EE579" i="56" s="1"/>
  <c r="EF579" i="56" s="1"/>
  <c r="A579" i="56"/>
  <c r="F95" i="56"/>
  <c r="D96" i="56"/>
  <c r="A96" i="56" s="1"/>
  <c r="ED603" i="56"/>
  <c r="EE603" i="56" s="1"/>
  <c r="EF603" i="56" s="1"/>
  <c r="A603" i="56"/>
  <c r="B614" i="56"/>
  <c r="D216" i="56"/>
  <c r="A216" i="56" s="1"/>
  <c r="F215" i="56"/>
  <c r="D156" i="56"/>
  <c r="F155" i="56"/>
  <c r="A95" i="56"/>
  <c r="A596" i="56"/>
  <c r="B607" i="56"/>
  <c r="ED596" i="56"/>
  <c r="EE596" i="56" s="1"/>
  <c r="EF580" i="56"/>
  <c r="B606" i="56"/>
  <c r="ED595" i="56"/>
  <c r="EE595" i="56" s="1"/>
  <c r="A595" i="56"/>
  <c r="EF572" i="56"/>
  <c r="B217" i="56"/>
  <c r="EE216" i="56"/>
  <c r="EF216" i="56" s="1"/>
  <c r="ED216" i="56"/>
  <c r="B597" i="56"/>
  <c r="ED586" i="56"/>
  <c r="EE586" i="56" s="1"/>
  <c r="A586" i="56"/>
  <c r="EF596" i="56" l="1"/>
  <c r="D157" i="56"/>
  <c r="A157" i="56" s="1"/>
  <c r="F156" i="56"/>
  <c r="A590" i="56"/>
  <c r="B601" i="56"/>
  <c r="ED590" i="56"/>
  <c r="EE590" i="56" s="1"/>
  <c r="ED610" i="56"/>
  <c r="EE610" i="56" s="1"/>
  <c r="A610" i="56"/>
  <c r="B621" i="56"/>
  <c r="ED602" i="56"/>
  <c r="EE602" i="56" s="1"/>
  <c r="EF602" i="56" s="1"/>
  <c r="A602" i="56"/>
  <c r="B613" i="56"/>
  <c r="A598" i="56"/>
  <c r="ED598" i="56"/>
  <c r="EE598" i="56" s="1"/>
  <c r="B609" i="56"/>
  <c r="EF578" i="56"/>
  <c r="EF595" i="56"/>
  <c r="F216" i="56"/>
  <c r="D217" i="56"/>
  <c r="A217" i="56" s="1"/>
  <c r="D97" i="56"/>
  <c r="A97" i="56" s="1"/>
  <c r="F96" i="56"/>
  <c r="B158" i="56"/>
  <c r="EE157" i="56"/>
  <c r="EF157" i="56" s="1"/>
  <c r="ED157" i="56"/>
  <c r="D38" i="56"/>
  <c r="F37" i="56"/>
  <c r="A593" i="56"/>
  <c r="B604" i="56"/>
  <c r="ED593" i="56"/>
  <c r="EE593" i="56" s="1"/>
  <c r="EF586" i="56"/>
  <c r="B218" i="56"/>
  <c r="ED217" i="56"/>
  <c r="EE217" i="56"/>
  <c r="EF217" i="56" s="1"/>
  <c r="ED607" i="56"/>
  <c r="EE607" i="56" s="1"/>
  <c r="EF607" i="56" s="1"/>
  <c r="A607" i="56"/>
  <c r="B618" i="56"/>
  <c r="ED614" i="56"/>
  <c r="EE614" i="56" s="1"/>
  <c r="A614" i="56"/>
  <c r="B625" i="56"/>
  <c r="ED97" i="56"/>
  <c r="B98" i="56"/>
  <c r="EE97" i="56"/>
  <c r="EF97" i="56" s="1"/>
  <c r="EF583" i="56"/>
  <c r="ED606" i="56"/>
  <c r="EE606" i="56" s="1"/>
  <c r="EF606" i="56" s="1"/>
  <c r="A606" i="56"/>
  <c r="B617" i="56"/>
  <c r="B38" i="56"/>
  <c r="EE37" i="56"/>
  <c r="EF37" i="56" s="1"/>
  <c r="A37" i="56"/>
  <c r="ED37" i="56"/>
  <c r="A597" i="56"/>
  <c r="ED597" i="56"/>
  <c r="EE597" i="56" s="1"/>
  <c r="B608" i="56"/>
  <c r="A156" i="56"/>
  <c r="A594" i="56"/>
  <c r="ED594" i="56"/>
  <c r="EE594" i="56" s="1"/>
  <c r="B605" i="56"/>
  <c r="EF591" i="56"/>
  <c r="ED589" i="56"/>
  <c r="EE589" i="56" s="1"/>
  <c r="B600" i="56"/>
  <c r="A589" i="56"/>
  <c r="EF597" i="56" l="1"/>
  <c r="ED604" i="56"/>
  <c r="EE604" i="56" s="1"/>
  <c r="EF604" i="56" s="1"/>
  <c r="A604" i="56"/>
  <c r="B615" i="56"/>
  <c r="F217" i="56"/>
  <c r="D218" i="56"/>
  <c r="EF598" i="56"/>
  <c r="ED600" i="56"/>
  <c r="EE600" i="56" s="1"/>
  <c r="EF600" i="56" s="1"/>
  <c r="A600" i="56"/>
  <c r="B611" i="56"/>
  <c r="ED617" i="56"/>
  <c r="EE617" i="56" s="1"/>
  <c r="EF617" i="56" s="1"/>
  <c r="A617" i="56"/>
  <c r="B628" i="56"/>
  <c r="EF614" i="56"/>
  <c r="EF590" i="56"/>
  <c r="ED605" i="56"/>
  <c r="EE605" i="56" s="1"/>
  <c r="EF605" i="56" s="1"/>
  <c r="A605" i="56"/>
  <c r="B616" i="56"/>
  <c r="EF589" i="56"/>
  <c r="ED608" i="56"/>
  <c r="EE608" i="56" s="1"/>
  <c r="EF608" i="56" s="1"/>
  <c r="A608" i="56"/>
  <c r="B619" i="56"/>
  <c r="EE98" i="56"/>
  <c r="EF98" i="56" s="1"/>
  <c r="ED98" i="56"/>
  <c r="B99" i="56"/>
  <c r="ED218" i="56"/>
  <c r="B219" i="56"/>
  <c r="EE218" i="56"/>
  <c r="EF218" i="56" s="1"/>
  <c r="B159" i="56"/>
  <c r="EE158" i="56"/>
  <c r="EF158" i="56" s="1"/>
  <c r="ED158" i="56"/>
  <c r="ED609" i="56"/>
  <c r="EE609" i="56" s="1"/>
  <c r="EF609" i="56" s="1"/>
  <c r="A609" i="56"/>
  <c r="B620" i="56"/>
  <c r="ED618" i="56"/>
  <c r="EE618" i="56" s="1"/>
  <c r="EF618" i="56" s="1"/>
  <c r="A618" i="56"/>
  <c r="B629" i="56"/>
  <c r="EF610" i="56"/>
  <c r="ED601" i="56"/>
  <c r="EE601" i="56" s="1"/>
  <c r="EF601" i="56" s="1"/>
  <c r="A601" i="56"/>
  <c r="B612" i="56"/>
  <c r="DM194" i="56"/>
  <c r="CE194" i="56"/>
  <c r="Y194" i="56"/>
  <c r="X194" i="56"/>
  <c r="R194" i="56"/>
  <c r="DK194" i="56"/>
  <c r="CY206" i="56"/>
  <c r="AW206" i="56"/>
  <c r="CE206" i="56"/>
  <c r="BG206" i="56"/>
  <c r="BK206" i="56"/>
  <c r="AO206" i="56"/>
  <c r="AQ206" i="56"/>
  <c r="V206" i="56"/>
  <c r="BC206" i="56"/>
  <c r="CD206" i="56"/>
  <c r="AI206" i="56"/>
  <c r="AU206" i="56"/>
  <c r="BN206" i="56"/>
  <c r="CI206" i="56"/>
  <c r="CU206" i="56"/>
  <c r="BZ206" i="56"/>
  <c r="AS206" i="56"/>
  <c r="DY206" i="56"/>
  <c r="AT206" i="56"/>
  <c r="BE206" i="56"/>
  <c r="BI206" i="56"/>
  <c r="DG206" i="56"/>
  <c r="AZ206" i="56"/>
  <c r="BO206" i="56"/>
  <c r="CA206" i="56"/>
  <c r="AY206" i="56"/>
  <c r="CM206" i="56"/>
  <c r="DK206" i="56"/>
  <c r="BH206" i="56"/>
  <c r="ED625" i="56"/>
  <c r="EE625" i="56" s="1"/>
  <c r="B636" i="56"/>
  <c r="A625" i="56"/>
  <c r="EF593" i="56"/>
  <c r="F38" i="56"/>
  <c r="D39" i="56"/>
  <c r="ED613" i="56"/>
  <c r="EE613" i="56" s="1"/>
  <c r="A613" i="56"/>
  <c r="B624" i="56"/>
  <c r="D158" i="56"/>
  <c r="F157" i="56"/>
  <c r="EF594" i="56"/>
  <c r="B39" i="56"/>
  <c r="DJ38" i="56"/>
  <c r="DB38" i="56"/>
  <c r="CT38" i="56"/>
  <c r="CL38" i="56"/>
  <c r="CD38" i="56"/>
  <c r="BV38" i="56"/>
  <c r="BN38" i="56"/>
  <c r="BF38" i="56"/>
  <c r="AX38" i="56"/>
  <c r="AP38" i="56"/>
  <c r="Z38" i="56"/>
  <c r="R38" i="56"/>
  <c r="I38" i="56"/>
  <c r="BE38" i="56"/>
  <c r="AW38" i="56"/>
  <c r="AO38" i="56"/>
  <c r="Y38" i="56"/>
  <c r="Q38" i="56"/>
  <c r="H38" i="56"/>
  <c r="BD38" i="56"/>
  <c r="AV38" i="56"/>
  <c r="AF38" i="56"/>
  <c r="X38" i="56"/>
  <c r="DG38" i="56"/>
  <c r="CY38" i="56"/>
  <c r="CQ38" i="56"/>
  <c r="CI38" i="56"/>
  <c r="CA38" i="56"/>
  <c r="BS38" i="56"/>
  <c r="BK38" i="56"/>
  <c r="BC38" i="56"/>
  <c r="AU38" i="56"/>
  <c r="W38" i="56"/>
  <c r="EE38" i="56"/>
  <c r="EF38" i="56" s="1"/>
  <c r="DF38" i="56"/>
  <c r="CX38" i="56"/>
  <c r="CP38" i="56"/>
  <c r="CH38" i="56"/>
  <c r="BZ38" i="56"/>
  <c r="BR38" i="56"/>
  <c r="BJ38" i="56"/>
  <c r="BB38" i="56"/>
  <c r="AT38" i="56"/>
  <c r="AL38" i="56"/>
  <c r="V38" i="56"/>
  <c r="BH38" i="56"/>
  <c r="AZ38" i="56"/>
  <c r="AR38" i="56"/>
  <c r="T38" i="56"/>
  <c r="CU38" i="56"/>
  <c r="BO38" i="56"/>
  <c r="AI38" i="56"/>
  <c r="BI38" i="56"/>
  <c r="AC38" i="56"/>
  <c r="ED38" i="56"/>
  <c r="CM38" i="56"/>
  <c r="BG38" i="56"/>
  <c r="BA38" i="56"/>
  <c r="U38" i="56"/>
  <c r="DK38" i="56"/>
  <c r="CE38" i="56"/>
  <c r="AY38" i="56"/>
  <c r="S38" i="56"/>
  <c r="AS38" i="56"/>
  <c r="A38" i="56"/>
  <c r="DC38" i="56"/>
  <c r="DD38" i="56" s="1"/>
  <c r="BW38" i="56"/>
  <c r="AQ38" i="56"/>
  <c r="J38" i="56"/>
  <c r="K38" i="56" s="1"/>
  <c r="D98" i="56"/>
  <c r="F97" i="56"/>
  <c r="ED621" i="56"/>
  <c r="EE621" i="56" s="1"/>
  <c r="EF621" i="56" s="1"/>
  <c r="B632" i="56"/>
  <c r="A621" i="56"/>
  <c r="FI38" i="56" l="1"/>
  <c r="CD74" i="56"/>
  <c r="CI86" i="56"/>
  <c r="V86" i="56"/>
  <c r="DO74" i="56"/>
  <c r="CE74" i="56"/>
  <c r="DP14" i="56"/>
  <c r="X86" i="56"/>
  <c r="BK74" i="56"/>
  <c r="J86" i="56"/>
  <c r="Z74" i="56"/>
  <c r="BE74" i="56"/>
  <c r="CL74" i="56"/>
  <c r="BF74" i="56"/>
  <c r="AF86" i="56"/>
  <c r="U74" i="56"/>
  <c r="AU74" i="56"/>
  <c r="DL74" i="56"/>
  <c r="DC194" i="56"/>
  <c r="CY74" i="56"/>
  <c r="BJ74" i="56"/>
  <c r="AR86" i="56"/>
  <c r="BR194" i="56"/>
  <c r="BS206" i="56"/>
  <c r="AP194" i="56"/>
  <c r="AU86" i="56"/>
  <c r="BC86" i="56"/>
  <c r="BR74" i="56"/>
  <c r="BW74" i="56"/>
  <c r="Y74" i="56"/>
  <c r="BO86" i="56"/>
  <c r="DN86" i="56"/>
  <c r="Q74" i="56"/>
  <c r="AX74" i="56"/>
  <c r="AV86" i="56"/>
  <c r="DB74" i="56"/>
  <c r="DS146" i="56"/>
  <c r="BV86" i="56"/>
  <c r="AL74" i="56"/>
  <c r="CA74" i="56"/>
  <c r="AW86" i="56"/>
  <c r="DS86" i="56"/>
  <c r="DK86" i="56"/>
  <c r="DC74" i="56"/>
  <c r="DD74" i="56" s="1"/>
  <c r="DF74" i="56"/>
  <c r="AP74" i="56"/>
  <c r="U218" i="56"/>
  <c r="BB86" i="56"/>
  <c r="AQ74" i="56"/>
  <c r="AS74" i="56"/>
  <c r="CM86" i="56"/>
  <c r="CH74" i="56"/>
  <c r="DV86" i="56"/>
  <c r="AY86" i="56"/>
  <c r="CP86" i="56"/>
  <c r="AR74" i="56"/>
  <c r="AF74" i="56"/>
  <c r="BS74" i="56"/>
  <c r="DF86" i="56"/>
  <c r="DO86" i="56"/>
  <c r="DP74" i="56"/>
  <c r="CX194" i="56"/>
  <c r="U86" i="56"/>
  <c r="DB86" i="56"/>
  <c r="BD74" i="56"/>
  <c r="DN74" i="56"/>
  <c r="V74" i="56"/>
  <c r="BK86" i="56"/>
  <c r="BV74" i="56"/>
  <c r="AI86" i="56"/>
  <c r="AJ86" i="56" s="1"/>
  <c r="DM86" i="56"/>
  <c r="BA194" i="56"/>
  <c r="CU194" i="56"/>
  <c r="CL194" i="56"/>
  <c r="CT74" i="56"/>
  <c r="CU74" i="56"/>
  <c r="AV74" i="56"/>
  <c r="Q86" i="56"/>
  <c r="DP86" i="56"/>
  <c r="BW86" i="56"/>
  <c r="R74" i="56"/>
  <c r="CA86" i="56"/>
  <c r="DV74" i="56"/>
  <c r="R86" i="56"/>
  <c r="DG86" i="56"/>
  <c r="BA86" i="56"/>
  <c r="FJ86" i="56" s="1"/>
  <c r="BF86" i="56"/>
  <c r="CM74" i="56"/>
  <c r="AC86" i="56"/>
  <c r="BS86" i="56"/>
  <c r="AY74" i="56"/>
  <c r="BN74" i="56"/>
  <c r="DC86" i="56"/>
  <c r="BV134" i="56"/>
  <c r="T74" i="56"/>
  <c r="BJ146" i="56"/>
  <c r="Z86" i="56"/>
  <c r="CY86" i="56"/>
  <c r="W74" i="56"/>
  <c r="I74" i="56"/>
  <c r="AI74" i="56"/>
  <c r="AS86" i="56"/>
  <c r="BA74" i="56"/>
  <c r="W86" i="56"/>
  <c r="Y86" i="56"/>
  <c r="CI218" i="56"/>
  <c r="BO134" i="56"/>
  <c r="AO86" i="56"/>
  <c r="DS74" i="56"/>
  <c r="DM74" i="56"/>
  <c r="CT86" i="56"/>
  <c r="BR86" i="56"/>
  <c r="BD86" i="56"/>
  <c r="BB74" i="56"/>
  <c r="AT86" i="56"/>
  <c r="CQ74" i="56"/>
  <c r="BC74" i="56"/>
  <c r="CX218" i="56"/>
  <c r="CT146" i="56"/>
  <c r="CU86" i="56"/>
  <c r="BF134" i="56"/>
  <c r="DJ74" i="56"/>
  <c r="BG74" i="56"/>
  <c r="CX86" i="56"/>
  <c r="CZ86" i="56" s="1"/>
  <c r="CL86" i="56"/>
  <c r="BI74" i="56"/>
  <c r="FR74" i="56" s="1"/>
  <c r="AW74" i="56"/>
  <c r="BO74" i="56"/>
  <c r="AX86" i="56"/>
  <c r="CP74" i="56"/>
  <c r="BA146" i="56"/>
  <c r="AL86" i="56"/>
  <c r="AC74" i="56"/>
  <c r="AD74" i="56" s="1"/>
  <c r="DK74" i="56"/>
  <c r="DL86" i="56"/>
  <c r="CQ86" i="56"/>
  <c r="BJ86" i="56"/>
  <c r="CX74" i="56"/>
  <c r="CZ74" i="56" s="1"/>
  <c r="AT74" i="56"/>
  <c r="S74" i="56"/>
  <c r="CU146" i="56"/>
  <c r="T86" i="56"/>
  <c r="J74" i="56"/>
  <c r="AO74" i="56"/>
  <c r="BH74" i="56"/>
  <c r="Z218" i="56"/>
  <c r="AC134" i="56"/>
  <c r="DC146" i="56"/>
  <c r="AT134" i="56"/>
  <c r="CH146" i="56"/>
  <c r="DG146" i="56"/>
  <c r="CD86" i="56"/>
  <c r="AP86" i="56"/>
  <c r="DG74" i="56"/>
  <c r="BB218" i="56"/>
  <c r="CT218" i="56"/>
  <c r="BO146" i="56"/>
  <c r="X134" i="56"/>
  <c r="BH146" i="56"/>
  <c r="AR146" i="56"/>
  <c r="DO134" i="56"/>
  <c r="BR134" i="56"/>
  <c r="DP146" i="56"/>
  <c r="CE86" i="56"/>
  <c r="CF86" i="56" s="1"/>
  <c r="I86" i="56"/>
  <c r="K86" i="56" s="1"/>
  <c r="BH86" i="56"/>
  <c r="FQ86" i="56" s="1"/>
  <c r="BN86" i="56"/>
  <c r="BZ86" i="56"/>
  <c r="CH86" i="56"/>
  <c r="BV146" i="56"/>
  <c r="AP134" i="56"/>
  <c r="CU134" i="56"/>
  <c r="T134" i="56"/>
  <c r="AZ74" i="56"/>
  <c r="FI74" i="56" s="1"/>
  <c r="X74" i="56"/>
  <c r="FO74" i="56" s="1"/>
  <c r="DY74" i="56"/>
  <c r="H74" i="56"/>
  <c r="DJ86" i="56"/>
  <c r="AF218" i="56"/>
  <c r="BC134" i="56"/>
  <c r="DM146" i="56"/>
  <c r="DT146" i="56" s="1"/>
  <c r="BD146" i="56"/>
  <c r="U146" i="56"/>
  <c r="AQ86" i="56"/>
  <c r="H86" i="56"/>
  <c r="BG86" i="56"/>
  <c r="FP86" i="56" s="1"/>
  <c r="AZ86" i="56"/>
  <c r="FI86" i="56" s="1"/>
  <c r="BZ74" i="56"/>
  <c r="BG218" i="56"/>
  <c r="AU134" i="56"/>
  <c r="CD146" i="56"/>
  <c r="J146" i="56"/>
  <c r="W134" i="56"/>
  <c r="AY134" i="56"/>
  <c r="BW134" i="56"/>
  <c r="AY146" i="56"/>
  <c r="CM146" i="56"/>
  <c r="CH134" i="56"/>
  <c r="BB146" i="56"/>
  <c r="T146" i="56"/>
  <c r="CX146" i="56"/>
  <c r="CQ146" i="56"/>
  <c r="DJ134" i="56"/>
  <c r="X146" i="56"/>
  <c r="BG134" i="56"/>
  <c r="AO146" i="56"/>
  <c r="CM134" i="56"/>
  <c r="BI146" i="56"/>
  <c r="BH134" i="56"/>
  <c r="Y134" i="56"/>
  <c r="DB134" i="56"/>
  <c r="BI134" i="56"/>
  <c r="AO134" i="56"/>
  <c r="CI146" i="56"/>
  <c r="CJ146" i="56" s="1"/>
  <c r="AF146" i="56"/>
  <c r="BB134" i="56"/>
  <c r="AS146" i="56"/>
  <c r="Q134" i="56"/>
  <c r="CP134" i="56"/>
  <c r="AX134" i="56"/>
  <c r="DK146" i="56"/>
  <c r="AL146" i="56"/>
  <c r="CP146" i="56"/>
  <c r="DJ146" i="56"/>
  <c r="DN146" i="56"/>
  <c r="R134" i="56"/>
  <c r="BA134" i="56"/>
  <c r="AW146" i="56"/>
  <c r="H146" i="56"/>
  <c r="CE134" i="56"/>
  <c r="CX134" i="56"/>
  <c r="Z14" i="56"/>
  <c r="CL146" i="56"/>
  <c r="I146" i="56"/>
  <c r="CQ134" i="56"/>
  <c r="CR134" i="56" s="1"/>
  <c r="DV134" i="56"/>
  <c r="BK134" i="56"/>
  <c r="DL134" i="56"/>
  <c r="DG134" i="56"/>
  <c r="AI134" i="56"/>
  <c r="W146" i="56"/>
  <c r="AP146" i="56"/>
  <c r="CT134" i="56"/>
  <c r="CX26" i="56"/>
  <c r="AI146" i="56"/>
  <c r="AV146" i="56"/>
  <c r="AC146" i="56"/>
  <c r="AT146" i="56"/>
  <c r="BR146" i="56"/>
  <c r="S146" i="56"/>
  <c r="DS134" i="56"/>
  <c r="AU146" i="56"/>
  <c r="AW134" i="56"/>
  <c r="BZ134" i="56"/>
  <c r="Q146" i="56"/>
  <c r="I134" i="56"/>
  <c r="CE146" i="56"/>
  <c r="DY146" i="56"/>
  <c r="H134" i="56"/>
  <c r="V146" i="56"/>
  <c r="DN134" i="56"/>
  <c r="DW134" i="56" s="1"/>
  <c r="CA134" i="56"/>
  <c r="CB134" i="56" s="1"/>
  <c r="V134" i="56"/>
  <c r="FK134" i="56" s="1"/>
  <c r="Z134" i="56"/>
  <c r="DK14" i="56"/>
  <c r="BI26" i="56"/>
  <c r="AR218" i="56"/>
  <c r="DM14" i="56"/>
  <c r="CM26" i="56"/>
  <c r="DF146" i="56"/>
  <c r="AX146" i="56"/>
  <c r="DC134" i="56"/>
  <c r="DF134" i="56"/>
  <c r="AS134" i="56"/>
  <c r="J134" i="56"/>
  <c r="DO146" i="56"/>
  <c r="BE146" i="56"/>
  <c r="R146" i="56"/>
  <c r="BN14" i="56"/>
  <c r="CI14" i="56"/>
  <c r="BS134" i="56"/>
  <c r="BS146" i="56"/>
  <c r="BE134" i="56"/>
  <c r="CI134" i="56"/>
  <c r="DM134" i="56"/>
  <c r="BF146" i="56"/>
  <c r="AF134" i="56"/>
  <c r="AG134" i="56" s="1"/>
  <c r="CA146" i="56"/>
  <c r="DY134" i="56"/>
  <c r="BN26" i="56"/>
  <c r="AF14" i="56"/>
  <c r="AZ146" i="56"/>
  <c r="FI146" i="56" s="1"/>
  <c r="AV134" i="56"/>
  <c r="DL146" i="56"/>
  <c r="BC146" i="56"/>
  <c r="BZ146" i="56"/>
  <c r="CY146" i="56"/>
  <c r="DV146" i="56"/>
  <c r="DW146" i="56" s="1"/>
  <c r="U134" i="56"/>
  <c r="AA134" i="56" s="1"/>
  <c r="DK26" i="56"/>
  <c r="AQ134" i="56"/>
  <c r="DB146" i="56"/>
  <c r="W14" i="56"/>
  <c r="CP218" i="56"/>
  <c r="DC218" i="56"/>
  <c r="V218" i="56"/>
  <c r="AV218" i="56"/>
  <c r="BK218" i="56"/>
  <c r="I218" i="56"/>
  <c r="CD218" i="56"/>
  <c r="AZ218" i="56"/>
  <c r="FI218" i="56" s="1"/>
  <c r="S218" i="56"/>
  <c r="AU218" i="56"/>
  <c r="BJ218" i="56"/>
  <c r="BW218" i="56"/>
  <c r="R218" i="56"/>
  <c r="CL218" i="56"/>
  <c r="BH218" i="56"/>
  <c r="CA218" i="56"/>
  <c r="Q218" i="56"/>
  <c r="AT218" i="56"/>
  <c r="CH218" i="56"/>
  <c r="CJ218" i="56" s="1"/>
  <c r="CU218" i="56"/>
  <c r="CV218" i="56" s="1"/>
  <c r="Y218" i="56"/>
  <c r="AP218" i="56"/>
  <c r="DB218" i="56"/>
  <c r="AC218" i="56"/>
  <c r="CM218" i="56"/>
  <c r="AQ218" i="56"/>
  <c r="BE218" i="56"/>
  <c r="DG218" i="56"/>
  <c r="J218" i="56"/>
  <c r="AY218" i="56"/>
  <c r="AX218" i="56"/>
  <c r="DJ218" i="56"/>
  <c r="AS218" i="56"/>
  <c r="AO218" i="56"/>
  <c r="BD218" i="56"/>
  <c r="BS218" i="56"/>
  <c r="H218" i="56"/>
  <c r="X218" i="56"/>
  <c r="BZ218" i="56"/>
  <c r="BF218" i="56"/>
  <c r="A218" i="56"/>
  <c r="BA218" i="56"/>
  <c r="FJ218" i="56" s="1"/>
  <c r="BC218" i="56"/>
  <c r="FL218" i="56" s="1"/>
  <c r="BR218" i="56"/>
  <c r="CE218" i="56"/>
  <c r="W218" i="56"/>
  <c r="AL218" i="56"/>
  <c r="CY218" i="56"/>
  <c r="BN218" i="56"/>
  <c r="T218" i="56"/>
  <c r="BI218" i="56"/>
  <c r="BO218" i="56"/>
  <c r="CQ218" i="56"/>
  <c r="DF218" i="56"/>
  <c r="AI218" i="56"/>
  <c r="AW218" i="56"/>
  <c r="DK218" i="56"/>
  <c r="BV218" i="56"/>
  <c r="DK134" i="56"/>
  <c r="BN146" i="56"/>
  <c r="BD134" i="56"/>
  <c r="BB26" i="56"/>
  <c r="AU14" i="56"/>
  <c r="DS14" i="56"/>
  <c r="DT14" i="56" s="1"/>
  <c r="J26" i="56"/>
  <c r="AV14" i="56"/>
  <c r="T26" i="56"/>
  <c r="CQ14" i="56"/>
  <c r="DJ26" i="56"/>
  <c r="CQ26" i="56"/>
  <c r="CY134" i="56"/>
  <c r="AR134" i="56"/>
  <c r="S134" i="56"/>
  <c r="BE14" i="56"/>
  <c r="BD14" i="56"/>
  <c r="AV26" i="56"/>
  <c r="AO14" i="56"/>
  <c r="AC14" i="56"/>
  <c r="V26" i="56"/>
  <c r="BW26" i="56"/>
  <c r="BW146" i="56"/>
  <c r="BX146" i="56" s="1"/>
  <c r="Y146" i="56"/>
  <c r="FR146" i="56" s="1"/>
  <c r="Z146" i="56"/>
  <c r="AO26" i="56"/>
  <c r="V14" i="56"/>
  <c r="AL26" i="56"/>
  <c r="I14" i="56"/>
  <c r="AI26" i="56"/>
  <c r="X26" i="56"/>
  <c r="T14" i="56"/>
  <c r="BN134" i="56"/>
  <c r="BP134" i="56" s="1"/>
  <c r="BE26" i="56"/>
  <c r="BJ14" i="56"/>
  <c r="DC26" i="56"/>
  <c r="S26" i="56"/>
  <c r="BC26" i="56"/>
  <c r="I26" i="56"/>
  <c r="AP26" i="56"/>
  <c r="AF26" i="56"/>
  <c r="BG146" i="56"/>
  <c r="FP146" i="56" s="1"/>
  <c r="AZ134" i="56"/>
  <c r="FI134" i="56" s="1"/>
  <c r="CD134" i="56"/>
  <c r="AZ26" i="56"/>
  <c r="CY14" i="56"/>
  <c r="CU14" i="56"/>
  <c r="AL14" i="56"/>
  <c r="DL14" i="56"/>
  <c r="DQ14" i="56" s="1"/>
  <c r="AW14" i="56"/>
  <c r="BR26" i="56"/>
  <c r="CL134" i="56"/>
  <c r="CN134" i="56" s="1"/>
  <c r="BK146" i="56"/>
  <c r="BL146" i="56" s="1"/>
  <c r="AQ146" i="56"/>
  <c r="Q26" i="56"/>
  <c r="AW26" i="56"/>
  <c r="DG14" i="56"/>
  <c r="DB26" i="56"/>
  <c r="CE26" i="56"/>
  <c r="U14" i="56"/>
  <c r="R14" i="56"/>
  <c r="AC26" i="56"/>
  <c r="AT26" i="56"/>
  <c r="DV14" i="56"/>
  <c r="BC14" i="56"/>
  <c r="DJ14" i="56"/>
  <c r="Z26" i="56"/>
  <c r="J14" i="56"/>
  <c r="H14" i="56"/>
  <c r="CD26" i="56"/>
  <c r="AI14" i="56"/>
  <c r="BB14" i="56"/>
  <c r="CU26" i="56"/>
  <c r="H26" i="56"/>
  <c r="BR14" i="56"/>
  <c r="CI26" i="56"/>
  <c r="BS26" i="56"/>
  <c r="AR14" i="56"/>
  <c r="CA26" i="56"/>
  <c r="AS26" i="56"/>
  <c r="BD26" i="56"/>
  <c r="AU26" i="56"/>
  <c r="CY26" i="56"/>
  <c r="CZ26" i="56" s="1"/>
  <c r="DV26" i="56"/>
  <c r="BA14" i="56"/>
  <c r="BW14" i="56"/>
  <c r="CM14" i="56"/>
  <c r="DF14" i="56"/>
  <c r="DF26" i="56"/>
  <c r="DO26" i="56"/>
  <c r="DN14" i="56"/>
  <c r="DN26" i="56"/>
  <c r="DW26" i="56" s="1"/>
  <c r="Q14" i="56"/>
  <c r="CP26" i="56"/>
  <c r="AY14" i="56"/>
  <c r="DY26" i="56"/>
  <c r="BO14" i="56"/>
  <c r="BA26" i="56"/>
  <c r="BS14" i="56"/>
  <c r="CL26" i="56"/>
  <c r="BJ26" i="56"/>
  <c r="CH26" i="56"/>
  <c r="BG14" i="56"/>
  <c r="DB14" i="56"/>
  <c r="BG26" i="56"/>
  <c r="BV14" i="56"/>
  <c r="DG26" i="56"/>
  <c r="DC14" i="56"/>
  <c r="W26" i="56"/>
  <c r="DO14" i="56"/>
  <c r="BK14" i="56"/>
  <c r="DY14" i="56"/>
  <c r="AR26" i="56"/>
  <c r="BO26" i="56"/>
  <c r="BP26" i="56" s="1"/>
  <c r="CP14" i="56"/>
  <c r="AZ14" i="56"/>
  <c r="FI14" i="56" s="1"/>
  <c r="BI14" i="56"/>
  <c r="DS26" i="56"/>
  <c r="DP26" i="56"/>
  <c r="X14" i="56"/>
  <c r="DM26" i="56"/>
  <c r="CD14" i="56"/>
  <c r="CX14" i="56"/>
  <c r="Y26" i="56"/>
  <c r="U26" i="56"/>
  <c r="Y14" i="56"/>
  <c r="BZ14" i="56"/>
  <c r="BF26" i="56"/>
  <c r="BF14" i="56"/>
  <c r="AQ26" i="56"/>
  <c r="R26" i="56"/>
  <c r="CT26" i="56"/>
  <c r="BH26" i="56"/>
  <c r="AQ14" i="56"/>
  <c r="DL26" i="56"/>
  <c r="AP14" i="56"/>
  <c r="CE14" i="56"/>
  <c r="BK26" i="56"/>
  <c r="CL14" i="56"/>
  <c r="CH14" i="56"/>
  <c r="CJ14" i="56" s="1"/>
  <c r="CT14" i="56"/>
  <c r="AX14" i="56"/>
  <c r="AX26" i="56"/>
  <c r="AY26" i="56"/>
  <c r="BH14" i="56"/>
  <c r="BV26" i="56"/>
  <c r="S14" i="56"/>
  <c r="BZ26" i="56"/>
  <c r="AS14" i="56"/>
  <c r="CA14" i="56"/>
  <c r="AT14" i="56"/>
  <c r="FR38" i="56"/>
  <c r="O45" i="31" s="1"/>
  <c r="AG86" i="56"/>
  <c r="FJ146" i="56"/>
  <c r="CB74" i="56"/>
  <c r="DW86" i="56"/>
  <c r="BP86" i="56"/>
  <c r="CJ86" i="56"/>
  <c r="AD146" i="56"/>
  <c r="CB86" i="56"/>
  <c r="AM86" i="56"/>
  <c r="CV38" i="56"/>
  <c r="CZ38" i="56"/>
  <c r="CN38" i="56"/>
  <c r="CB38" i="56"/>
  <c r="AA74" i="56"/>
  <c r="DH38" i="56"/>
  <c r="FL86" i="56"/>
  <c r="BP206" i="56"/>
  <c r="DH86" i="56"/>
  <c r="AG74" i="56"/>
  <c r="FM74" i="56"/>
  <c r="DT86" i="56"/>
  <c r="FP74" i="56"/>
  <c r="FN74" i="56"/>
  <c r="FQ38" i="56"/>
  <c r="I45" i="31" s="1"/>
  <c r="AG38" i="56"/>
  <c r="CJ38" i="56"/>
  <c r="FK38" i="56"/>
  <c r="F45" i="31" s="1"/>
  <c r="CR38" i="56"/>
  <c r="DQ74" i="56"/>
  <c r="F98" i="56"/>
  <c r="D99" i="56"/>
  <c r="AZ99" i="56" s="1"/>
  <c r="FP38" i="56"/>
  <c r="N45" i="31" s="1"/>
  <c r="FM38" i="56"/>
  <c r="G45" i="31" s="1"/>
  <c r="B647" i="56"/>
  <c r="A636" i="56"/>
  <c r="ED636" i="56"/>
  <c r="EE636" i="56" s="1"/>
  <c r="FL74" i="56"/>
  <c r="AX158" i="56"/>
  <c r="R158" i="56"/>
  <c r="AI158" i="56"/>
  <c r="CU158" i="56"/>
  <c r="AR158" i="56"/>
  <c r="AS158" i="56"/>
  <c r="AL158" i="56"/>
  <c r="CX158" i="56"/>
  <c r="BC158" i="56"/>
  <c r="AW158" i="56"/>
  <c r="AO98" i="56"/>
  <c r="EE99" i="56"/>
  <c r="EF99" i="56" s="1"/>
  <c r="ED99" i="56"/>
  <c r="B100" i="56"/>
  <c r="DC98" i="56"/>
  <c r="CT98" i="56"/>
  <c r="BO98" i="56"/>
  <c r="AV98" i="56"/>
  <c r="AW98" i="56"/>
  <c r="R98" i="56"/>
  <c r="CQ98" i="56"/>
  <c r="AA38" i="56"/>
  <c r="EF613" i="56"/>
  <c r="EF625" i="56"/>
  <c r="FK86" i="56"/>
  <c r="DJ158" i="56"/>
  <c r="CD158" i="56"/>
  <c r="AQ158" i="56"/>
  <c r="DC158" i="56"/>
  <c r="AZ158" i="56"/>
  <c r="BA158" i="56"/>
  <c r="AT158" i="56"/>
  <c r="DF158" i="56"/>
  <c r="BK158" i="56"/>
  <c r="BE158" i="56"/>
  <c r="AY98" i="56"/>
  <c r="I98" i="56"/>
  <c r="BZ98" i="56"/>
  <c r="BF98" i="56"/>
  <c r="BG98" i="56"/>
  <c r="AC98" i="56"/>
  <c r="A98" i="56"/>
  <c r="W98" i="56"/>
  <c r="CY98" i="56"/>
  <c r="ED615" i="56"/>
  <c r="EE615" i="56" s="1"/>
  <c r="EF615" i="56" s="1"/>
  <c r="A615" i="56"/>
  <c r="B626" i="56"/>
  <c r="AM38" i="56"/>
  <c r="FL38" i="56"/>
  <c r="L45" i="31" s="1"/>
  <c r="FN38" i="56"/>
  <c r="M45" i="31" s="1"/>
  <c r="DQ86" i="56"/>
  <c r="AA86" i="56"/>
  <c r="DZ74" i="56"/>
  <c r="ED620" i="56"/>
  <c r="EE620" i="56" s="1"/>
  <c r="A620" i="56"/>
  <c r="B631" i="56"/>
  <c r="BI86" i="56" s="1"/>
  <c r="FR86" i="56" s="1"/>
  <c r="DM87" i="56"/>
  <c r="AI87" i="56"/>
  <c r="BR87" i="56"/>
  <c r="BV87" i="56"/>
  <c r="AU87" i="56"/>
  <c r="AL87" i="56"/>
  <c r="CP87" i="56"/>
  <c r="BA87" i="56"/>
  <c r="I87" i="56"/>
  <c r="BD87" i="56"/>
  <c r="DG87" i="56"/>
  <c r="H87" i="56"/>
  <c r="BG87" i="56"/>
  <c r="AW87" i="56"/>
  <c r="DL87" i="56"/>
  <c r="BK87" i="56"/>
  <c r="AZ87" i="56"/>
  <c r="DB87" i="56"/>
  <c r="CM87" i="56"/>
  <c r="DF87" i="56"/>
  <c r="AX87" i="56"/>
  <c r="BF87" i="56"/>
  <c r="CH87" i="56"/>
  <c r="DV87" i="56"/>
  <c r="DS87" i="56"/>
  <c r="CD87" i="56"/>
  <c r="AO87" i="56"/>
  <c r="S87" i="56"/>
  <c r="V87" i="56"/>
  <c r="BH87" i="56"/>
  <c r="BO87" i="56"/>
  <c r="U87" i="56"/>
  <c r="Z87" i="56"/>
  <c r="DK87" i="56"/>
  <c r="AS87" i="56"/>
  <c r="BS87" i="56"/>
  <c r="AV87" i="56"/>
  <c r="CL87" i="56"/>
  <c r="Y87" i="56"/>
  <c r="CA87" i="56"/>
  <c r="R87" i="56"/>
  <c r="AY87" i="56"/>
  <c r="BN87" i="56"/>
  <c r="DC87" i="56"/>
  <c r="BB87" i="56"/>
  <c r="FK87" i="56" s="1"/>
  <c r="CX87" i="56"/>
  <c r="CQ87" i="56"/>
  <c r="CR87" i="56" s="1"/>
  <c r="CE87" i="56"/>
  <c r="BZ87" i="56"/>
  <c r="AT87" i="56"/>
  <c r="BW87" i="56"/>
  <c r="AC87" i="56"/>
  <c r="DN87" i="56"/>
  <c r="CI87" i="56"/>
  <c r="AQ87" i="56"/>
  <c r="W87" i="56"/>
  <c r="T87" i="56"/>
  <c r="J87" i="56"/>
  <c r="DO87" i="56"/>
  <c r="BE87" i="56"/>
  <c r="BJ87" i="56"/>
  <c r="BC87" i="56"/>
  <c r="AP87" i="56"/>
  <c r="CT87" i="56"/>
  <c r="DP87" i="56"/>
  <c r="CU87" i="56"/>
  <c r="AR87" i="56"/>
  <c r="BI87" i="56"/>
  <c r="AF87" i="56"/>
  <c r="CY87" i="56"/>
  <c r="Q87" i="56"/>
  <c r="DJ87" i="56"/>
  <c r="DY87" i="56"/>
  <c r="X87" i="56"/>
  <c r="BF158" i="56"/>
  <c r="AY158" i="56"/>
  <c r="DK158" i="56"/>
  <c r="BH158" i="56"/>
  <c r="BI158" i="56"/>
  <c r="BB158" i="56"/>
  <c r="BS158" i="56"/>
  <c r="B220" i="56"/>
  <c r="ED219" i="56"/>
  <c r="EE219" i="56"/>
  <c r="EF219" i="56" s="1"/>
  <c r="BJ98" i="56"/>
  <c r="U98" i="56"/>
  <c r="J98" i="56"/>
  <c r="CU98" i="56"/>
  <c r="CL98" i="56"/>
  <c r="BR98" i="56"/>
  <c r="AX98" i="56"/>
  <c r="T98" i="56"/>
  <c r="AU98" i="56"/>
  <c r="DG98" i="56"/>
  <c r="DQ26" i="56"/>
  <c r="B643" i="56"/>
  <c r="ED632" i="56"/>
  <c r="EE632" i="56" s="1"/>
  <c r="A632" i="56"/>
  <c r="BX38" i="56"/>
  <c r="CF38" i="56"/>
  <c r="AD38" i="56"/>
  <c r="BL38" i="56"/>
  <c r="ED624" i="56"/>
  <c r="EE624" i="56" s="1"/>
  <c r="B635" i="56"/>
  <c r="A624" i="56"/>
  <c r="FL206" i="56"/>
  <c r="CF206" i="56"/>
  <c r="B640" i="56"/>
  <c r="ED629" i="56"/>
  <c r="EE629" i="56" s="1"/>
  <c r="A629" i="56"/>
  <c r="BX74" i="56"/>
  <c r="FM86" i="56"/>
  <c r="FK74" i="56"/>
  <c r="FJ74" i="56"/>
  <c r="BN158" i="56"/>
  <c r="Z158" i="56"/>
  <c r="BG158" i="56"/>
  <c r="BJ158" i="56"/>
  <c r="CA158" i="56"/>
  <c r="X158" i="56"/>
  <c r="EE159" i="56"/>
  <c r="EF159" i="56" s="1"/>
  <c r="ED159" i="56"/>
  <c r="B160" i="56"/>
  <c r="CE98" i="56"/>
  <c r="AF98" i="56"/>
  <c r="V98" i="56"/>
  <c r="DF98" i="56"/>
  <c r="CM98" i="56"/>
  <c r="BI98" i="56"/>
  <c r="AR98" i="56"/>
  <c r="BC98" i="56"/>
  <c r="FR134" i="56"/>
  <c r="AG146" i="56"/>
  <c r="F218" i="56"/>
  <c r="D219" i="56"/>
  <c r="CQ219" i="56" s="1"/>
  <c r="E45" i="31"/>
  <c r="BT38" i="56"/>
  <c r="FO38" i="56"/>
  <c r="H45" i="31" s="1"/>
  <c r="D40" i="56"/>
  <c r="F39" i="56"/>
  <c r="CB206" i="56"/>
  <c r="ED612" i="56"/>
  <c r="EE612" i="56" s="1"/>
  <c r="A612" i="56"/>
  <c r="B623" i="56"/>
  <c r="AF195" i="56"/>
  <c r="X195" i="56"/>
  <c r="BB195" i="56"/>
  <c r="DF195" i="56"/>
  <c r="J195" i="56"/>
  <c r="CL195" i="56"/>
  <c r="AR195" i="56"/>
  <c r="BD195" i="56"/>
  <c r="Q195" i="56"/>
  <c r="AU195" i="56"/>
  <c r="T195" i="56"/>
  <c r="BA195" i="56"/>
  <c r="AT195" i="56"/>
  <c r="BN195" i="56"/>
  <c r="BS195" i="56"/>
  <c r="BG195" i="56"/>
  <c r="CA195" i="56"/>
  <c r="AV195" i="56"/>
  <c r="DL195" i="56"/>
  <c r="DS195" i="56"/>
  <c r="DY195" i="56"/>
  <c r="AS195" i="56"/>
  <c r="CX195" i="56"/>
  <c r="AX195" i="56"/>
  <c r="BV195" i="56"/>
  <c r="S195" i="56"/>
  <c r="BK195" i="56"/>
  <c r="BO195" i="56"/>
  <c r="DO195" i="56"/>
  <c r="DC195" i="56"/>
  <c r="BE195" i="56"/>
  <c r="AC195" i="56"/>
  <c r="CP195" i="56"/>
  <c r="BC195" i="56"/>
  <c r="AQ195" i="56"/>
  <c r="R195" i="56"/>
  <c r="DJ195" i="56"/>
  <c r="AZ195" i="56"/>
  <c r="FI195" i="56" s="1"/>
  <c r="CY195" i="56"/>
  <c r="CM195" i="56"/>
  <c r="AW195" i="56"/>
  <c r="U195" i="56"/>
  <c r="DK195" i="56"/>
  <c r="BF195" i="56"/>
  <c r="AP195" i="56"/>
  <c r="BR195" i="56"/>
  <c r="DV195" i="56"/>
  <c r="AY195" i="56"/>
  <c r="AL195" i="56"/>
  <c r="DB195" i="56"/>
  <c r="DG195" i="56"/>
  <c r="AO195" i="56"/>
  <c r="AI195" i="56"/>
  <c r="CU195" i="56"/>
  <c r="CE195" i="56"/>
  <c r="DM195" i="56"/>
  <c r="BJ195" i="56"/>
  <c r="CT195" i="56"/>
  <c r="W195" i="56"/>
  <c r="CI195" i="56"/>
  <c r="BH195" i="56"/>
  <c r="DP195" i="56"/>
  <c r="CH195" i="56"/>
  <c r="V195" i="56"/>
  <c r="I195" i="56"/>
  <c r="H195" i="56"/>
  <c r="BI195" i="56"/>
  <c r="DN195" i="56"/>
  <c r="CD195" i="56"/>
  <c r="Z195" i="56"/>
  <c r="BW195" i="56"/>
  <c r="CQ195" i="56"/>
  <c r="Y195" i="56"/>
  <c r="BZ195" i="56"/>
  <c r="AU207" i="56"/>
  <c r="X207" i="56"/>
  <c r="BF207" i="56"/>
  <c r="AF207" i="56"/>
  <c r="AQ207" i="56"/>
  <c r="CU207" i="56"/>
  <c r="DV207" i="56"/>
  <c r="W207" i="56"/>
  <c r="BR207" i="56"/>
  <c r="AW207" i="56"/>
  <c r="BG207" i="56"/>
  <c r="U207" i="56"/>
  <c r="DB207" i="56"/>
  <c r="CL207" i="56"/>
  <c r="BD207" i="56"/>
  <c r="DP207" i="56"/>
  <c r="AR207" i="56"/>
  <c r="BZ207" i="56"/>
  <c r="Q207" i="56"/>
  <c r="R207" i="56"/>
  <c r="AX207" i="56"/>
  <c r="BH207" i="56"/>
  <c r="DO207" i="56"/>
  <c r="BB207" i="56"/>
  <c r="DS207" i="56"/>
  <c r="DK207" i="56"/>
  <c r="H207" i="56"/>
  <c r="S207" i="56"/>
  <c r="BO207" i="56"/>
  <c r="DN207" i="56"/>
  <c r="CD207" i="56"/>
  <c r="DG207" i="56"/>
  <c r="Z207" i="56"/>
  <c r="DM207" i="56"/>
  <c r="CA207" i="56"/>
  <c r="AV207" i="56"/>
  <c r="AO207" i="56"/>
  <c r="CY207" i="56"/>
  <c r="CE207" i="56"/>
  <c r="CF207" i="56" s="1"/>
  <c r="BV207" i="56"/>
  <c r="J207" i="56"/>
  <c r="CQ207" i="56"/>
  <c r="CM207" i="56"/>
  <c r="DY207" i="56"/>
  <c r="I207" i="56"/>
  <c r="AY207" i="56"/>
  <c r="DJ207" i="56"/>
  <c r="BW207" i="56"/>
  <c r="BX207" i="56" s="1"/>
  <c r="AZ207" i="56"/>
  <c r="BK207" i="56"/>
  <c r="CI207" i="56"/>
  <c r="AL207" i="56"/>
  <c r="CT207" i="56"/>
  <c r="AT207" i="56"/>
  <c r="BS207" i="56"/>
  <c r="DC207" i="56"/>
  <c r="DL207" i="56"/>
  <c r="T207" i="56"/>
  <c r="BI207" i="56"/>
  <c r="BC207" i="56"/>
  <c r="BN207" i="56"/>
  <c r="V207" i="56"/>
  <c r="CP207" i="56"/>
  <c r="AS207" i="56"/>
  <c r="CX207" i="56"/>
  <c r="BE207" i="56"/>
  <c r="DF207" i="56"/>
  <c r="AC207" i="56"/>
  <c r="BJ207" i="56"/>
  <c r="BA207" i="56"/>
  <c r="AP207" i="56"/>
  <c r="Y207" i="56"/>
  <c r="CH207" i="56"/>
  <c r="AI207" i="56"/>
  <c r="AJ207" i="56" s="1"/>
  <c r="BL74" i="56"/>
  <c r="CN86" i="56"/>
  <c r="CV86" i="56"/>
  <c r="DD86" i="56"/>
  <c r="CL158" i="56"/>
  <c r="BO158" i="56"/>
  <c r="BR158" i="56"/>
  <c r="CI158" i="56"/>
  <c r="AF158" i="56"/>
  <c r="H158" i="56"/>
  <c r="CP98" i="56"/>
  <c r="AP98" i="56"/>
  <c r="AQ98" i="56"/>
  <c r="X98" i="56"/>
  <c r="Y98" i="56"/>
  <c r="CX98" i="56"/>
  <c r="CD98" i="56"/>
  <c r="AZ98" i="56"/>
  <c r="FI98" i="56" s="1"/>
  <c r="BK98" i="56"/>
  <c r="D159" i="56"/>
  <c r="DF159" i="56" s="1"/>
  <c r="F158" i="56"/>
  <c r="DW74" i="56"/>
  <c r="I158" i="56"/>
  <c r="CT158" i="56"/>
  <c r="BW158" i="56"/>
  <c r="BZ158" i="56"/>
  <c r="CQ158" i="56"/>
  <c r="AV158" i="56"/>
  <c r="Q158" i="56"/>
  <c r="DK98" i="56"/>
  <c r="BA98" i="56"/>
  <c r="BB98" i="56"/>
  <c r="AS98" i="56"/>
  <c r="AI98" i="56"/>
  <c r="DJ98" i="56"/>
  <c r="BH98" i="56"/>
  <c r="BS98" i="56"/>
  <c r="K146" i="56"/>
  <c r="BT134" i="56"/>
  <c r="CB146" i="56"/>
  <c r="AJ38" i="56"/>
  <c r="CR86" i="56"/>
  <c r="K74" i="56"/>
  <c r="DB158" i="56"/>
  <c r="BV158" i="56"/>
  <c r="J158" i="56"/>
  <c r="CE158" i="56"/>
  <c r="A158" i="56"/>
  <c r="U158" i="56"/>
  <c r="CH158" i="56"/>
  <c r="W158" i="56"/>
  <c r="CY158" i="56"/>
  <c r="BD158" i="56"/>
  <c r="Y158" i="56"/>
  <c r="H98" i="56"/>
  <c r="BV98" i="56"/>
  <c r="BW98" i="56"/>
  <c r="BD98" i="56"/>
  <c r="AT98" i="56"/>
  <c r="Q98" i="56"/>
  <c r="CA98" i="56"/>
  <c r="CZ146" i="56"/>
  <c r="DZ134" i="56"/>
  <c r="ED611" i="56"/>
  <c r="EE611" i="56" s="1"/>
  <c r="A611" i="56"/>
  <c r="B622" i="56"/>
  <c r="AO27" i="56"/>
  <c r="BH15" i="56"/>
  <c r="BW27" i="56"/>
  <c r="DM15" i="56"/>
  <c r="BN27" i="56"/>
  <c r="AT15" i="56"/>
  <c r="CQ27" i="56"/>
  <c r="AL15" i="56"/>
  <c r="DK27" i="56"/>
  <c r="AX15" i="56"/>
  <c r="BE15" i="56"/>
  <c r="DY27" i="56"/>
  <c r="AZ15" i="56"/>
  <c r="Z27" i="56"/>
  <c r="BW15" i="56"/>
  <c r="S27" i="56"/>
  <c r="DB15" i="56"/>
  <c r="DO27" i="56"/>
  <c r="DL15" i="56"/>
  <c r="BV27" i="56"/>
  <c r="U15" i="56"/>
  <c r="Q27" i="56"/>
  <c r="DV15" i="56"/>
  <c r="BD27" i="56"/>
  <c r="T15" i="56"/>
  <c r="AY27" i="56"/>
  <c r="BA15" i="56"/>
  <c r="X15" i="56"/>
  <c r="CA27" i="56"/>
  <c r="CU15" i="56"/>
  <c r="BE27" i="56"/>
  <c r="DN15" i="56"/>
  <c r="CL27" i="56"/>
  <c r="BI15" i="56"/>
  <c r="BC27" i="56"/>
  <c r="DY15" i="56"/>
  <c r="Y27" i="56"/>
  <c r="CX15" i="56"/>
  <c r="CY27" i="56"/>
  <c r="DO15" i="56"/>
  <c r="AS27" i="56"/>
  <c r="CQ15" i="56"/>
  <c r="BJ15" i="56"/>
  <c r="DJ27" i="56"/>
  <c r="AV15" i="56"/>
  <c r="U27" i="56"/>
  <c r="AL27" i="56"/>
  <c r="BS15" i="56"/>
  <c r="BS27" i="56"/>
  <c r="AU15" i="56"/>
  <c r="R27" i="56"/>
  <c r="BO15" i="56"/>
  <c r="DM27" i="56"/>
  <c r="BJ27" i="56"/>
  <c r="AP15" i="56"/>
  <c r="DG27" i="56"/>
  <c r="CL15" i="56"/>
  <c r="W27" i="56"/>
  <c r="CD15" i="56"/>
  <c r="DL27" i="56"/>
  <c r="CY15" i="56"/>
  <c r="BK15" i="56"/>
  <c r="AX27" i="56"/>
  <c r="Z15" i="56"/>
  <c r="AZ27" i="56"/>
  <c r="FI27" i="56" s="1"/>
  <c r="BR27" i="56"/>
  <c r="BR15" i="56"/>
  <c r="DV27" i="56"/>
  <c r="R15" i="56"/>
  <c r="AW27" i="56"/>
  <c r="CP15" i="56"/>
  <c r="CE27" i="56"/>
  <c r="CH27" i="56"/>
  <c r="AO15" i="56"/>
  <c r="AU27" i="56"/>
  <c r="AY15" i="56"/>
  <c r="DP27" i="56"/>
  <c r="DC15" i="56"/>
  <c r="DS27" i="56"/>
  <c r="DP15" i="56"/>
  <c r="CI27" i="56"/>
  <c r="DK15" i="56"/>
  <c r="DC27" i="56"/>
  <c r="AI15" i="56"/>
  <c r="AW15" i="56"/>
  <c r="AR27" i="56"/>
  <c r="AV27" i="56"/>
  <c r="CT15" i="56"/>
  <c r="BK27" i="56"/>
  <c r="AC15" i="56"/>
  <c r="J27" i="56"/>
  <c r="DF27" i="56"/>
  <c r="AQ15" i="56"/>
  <c r="BB27" i="56"/>
  <c r="BG15" i="56"/>
  <c r="V27" i="56"/>
  <c r="DJ15" i="56"/>
  <c r="BG27" i="56"/>
  <c r="CA15" i="56"/>
  <c r="AF27" i="56"/>
  <c r="DS15" i="56"/>
  <c r="AQ27" i="56"/>
  <c r="AF15" i="56"/>
  <c r="CU27" i="56"/>
  <c r="CM15" i="56"/>
  <c r="DG15" i="56"/>
  <c r="CP27" i="56"/>
  <c r="I15" i="56"/>
  <c r="CD27" i="56"/>
  <c r="V15" i="56"/>
  <c r="Q15" i="56"/>
  <c r="BZ27" i="56"/>
  <c r="AR15" i="56"/>
  <c r="BA27" i="56"/>
  <c r="AT27" i="56"/>
  <c r="DF15" i="56"/>
  <c r="BF27" i="56"/>
  <c r="CE15" i="56"/>
  <c r="AC27" i="56"/>
  <c r="X27" i="56"/>
  <c r="CH15" i="56"/>
  <c r="DB27" i="56"/>
  <c r="W15" i="56"/>
  <c r="AI27" i="56"/>
  <c r="H15" i="56"/>
  <c r="T27" i="56"/>
  <c r="DN27" i="56"/>
  <c r="BF15" i="56"/>
  <c r="I27" i="56"/>
  <c r="S15" i="56"/>
  <c r="BI27" i="56"/>
  <c r="BC15" i="56"/>
  <c r="BB15" i="56"/>
  <c r="BO27" i="56"/>
  <c r="BD15" i="56"/>
  <c r="AS15" i="56"/>
  <c r="H27" i="56"/>
  <c r="BV15" i="56"/>
  <c r="BH27" i="56"/>
  <c r="CX27" i="56"/>
  <c r="Y15" i="56"/>
  <c r="AP27" i="56"/>
  <c r="J15" i="56"/>
  <c r="CT27" i="56"/>
  <c r="CI15" i="56"/>
  <c r="CM27" i="56"/>
  <c r="BZ15" i="56"/>
  <c r="BN15" i="56"/>
  <c r="FJ38" i="56"/>
  <c r="K45" i="31" s="1"/>
  <c r="BP38" i="56"/>
  <c r="EE39" i="56"/>
  <c r="EF39" i="56" s="1"/>
  <c r="DF39" i="56"/>
  <c r="CX39" i="56"/>
  <c r="CP39" i="56"/>
  <c r="CH39" i="56"/>
  <c r="BZ39" i="56"/>
  <c r="BR39" i="56"/>
  <c r="BJ39" i="56"/>
  <c r="BB39" i="56"/>
  <c r="AT39" i="56"/>
  <c r="AL39" i="56"/>
  <c r="V39" i="56"/>
  <c r="B40" i="56"/>
  <c r="ED39" i="56"/>
  <c r="BI39" i="56"/>
  <c r="BA39" i="56"/>
  <c r="AS39" i="56"/>
  <c r="AC39" i="56"/>
  <c r="U39" i="56"/>
  <c r="A39" i="56"/>
  <c r="BH39" i="56"/>
  <c r="AZ39" i="56"/>
  <c r="AR39" i="56"/>
  <c r="T39" i="56"/>
  <c r="DK39" i="56"/>
  <c r="DC39" i="56"/>
  <c r="CU39" i="56"/>
  <c r="CM39" i="56"/>
  <c r="CE39" i="56"/>
  <c r="BW39" i="56"/>
  <c r="BO39" i="56"/>
  <c r="BG39" i="56"/>
  <c r="AY39" i="56"/>
  <c r="AQ39" i="56"/>
  <c r="AI39" i="56"/>
  <c r="S39" i="56"/>
  <c r="J39" i="56"/>
  <c r="DJ39" i="56"/>
  <c r="DB39" i="56"/>
  <c r="CT39" i="56"/>
  <c r="CL39" i="56"/>
  <c r="CD39" i="56"/>
  <c r="BV39" i="56"/>
  <c r="BN39" i="56"/>
  <c r="BF39" i="56"/>
  <c r="AX39" i="56"/>
  <c r="AP39" i="56"/>
  <c r="Z39" i="56"/>
  <c r="R39" i="56"/>
  <c r="I39" i="56"/>
  <c r="BD39" i="56"/>
  <c r="AV39" i="56"/>
  <c r="AF39" i="56"/>
  <c r="X39" i="56"/>
  <c r="AO39" i="56"/>
  <c r="H39" i="56"/>
  <c r="CY39" i="56"/>
  <c r="BS39" i="56"/>
  <c r="DG39" i="56"/>
  <c r="CQ39" i="56"/>
  <c r="BK39" i="56"/>
  <c r="BE39" i="56"/>
  <c r="Y39" i="56"/>
  <c r="CI39" i="56"/>
  <c r="BC39" i="56"/>
  <c r="W39" i="56"/>
  <c r="CA39" i="56"/>
  <c r="AW39" i="56"/>
  <c r="Q39" i="56"/>
  <c r="AU39" i="56"/>
  <c r="CF74" i="56"/>
  <c r="FO86" i="56"/>
  <c r="CN74" i="56"/>
  <c r="AD86" i="56"/>
  <c r="BT86" i="56"/>
  <c r="DH74" i="56"/>
  <c r="AP158" i="56"/>
  <c r="S158" i="56"/>
  <c r="CM158" i="56"/>
  <c r="T158" i="56"/>
  <c r="AC158" i="56"/>
  <c r="V158" i="56"/>
  <c r="CP158" i="56"/>
  <c r="AU158" i="56"/>
  <c r="DG158" i="56"/>
  <c r="AO158" i="56"/>
  <c r="CR218" i="56"/>
  <c r="AA218" i="56"/>
  <c r="S98" i="56"/>
  <c r="DB98" i="56"/>
  <c r="CH98" i="56"/>
  <c r="BN98" i="56"/>
  <c r="BE98" i="56"/>
  <c r="Z98" i="56"/>
  <c r="AL98" i="56"/>
  <c r="CI98" i="56"/>
  <c r="FM134" i="56"/>
  <c r="ED619" i="56"/>
  <c r="EE619" i="56" s="1"/>
  <c r="EF619" i="56" s="1"/>
  <c r="A619" i="56"/>
  <c r="B630" i="56"/>
  <c r="BJ134" i="56" s="1"/>
  <c r="BC147" i="56"/>
  <c r="V147" i="56"/>
  <c r="BO147" i="56"/>
  <c r="DB147" i="56"/>
  <c r="BH147" i="56"/>
  <c r="BJ147" i="56"/>
  <c r="X147" i="56"/>
  <c r="Z147" i="56"/>
  <c r="DC147" i="56"/>
  <c r="CE147" i="56"/>
  <c r="CX147" i="56"/>
  <c r="J147" i="56"/>
  <c r="BN147" i="56"/>
  <c r="CI147" i="56"/>
  <c r="DS147" i="56"/>
  <c r="AR147" i="56"/>
  <c r="CQ147" i="56"/>
  <c r="AW147" i="56"/>
  <c r="CT147" i="56"/>
  <c r="AI147" i="56"/>
  <c r="DM147" i="56"/>
  <c r="BZ147" i="56"/>
  <c r="Q147" i="56"/>
  <c r="CU147" i="56"/>
  <c r="BG147" i="56"/>
  <c r="DY147" i="56"/>
  <c r="AS147" i="56"/>
  <c r="DN147" i="56"/>
  <c r="I147" i="56"/>
  <c r="DF147" i="56"/>
  <c r="CA147" i="56"/>
  <c r="BW147" i="56"/>
  <c r="AQ147" i="56"/>
  <c r="AV147" i="56"/>
  <c r="BK147" i="56"/>
  <c r="BF147" i="56"/>
  <c r="BE147" i="56"/>
  <c r="AZ147" i="56"/>
  <c r="CP147" i="56"/>
  <c r="CM147" i="56"/>
  <c r="S147" i="56"/>
  <c r="BV147" i="56"/>
  <c r="BB147" i="56"/>
  <c r="DG147" i="56"/>
  <c r="H147" i="56"/>
  <c r="R147" i="56"/>
  <c r="DK147" i="56"/>
  <c r="DV147" i="56"/>
  <c r="BS147" i="56"/>
  <c r="AT147" i="56"/>
  <c r="AO147" i="56"/>
  <c r="Y147" i="56"/>
  <c r="T147" i="56"/>
  <c r="AU147" i="56"/>
  <c r="AF147" i="56"/>
  <c r="CD147" i="56"/>
  <c r="AY147" i="56"/>
  <c r="AC147" i="56"/>
  <c r="DP147" i="56"/>
  <c r="BD147" i="56"/>
  <c r="CH147" i="56"/>
  <c r="BI147" i="56"/>
  <c r="AL147" i="56"/>
  <c r="CY147" i="56"/>
  <c r="DJ147" i="56"/>
  <c r="AP147" i="56"/>
  <c r="DO147" i="56"/>
  <c r="CL147" i="56"/>
  <c r="DL147" i="56"/>
  <c r="BR147" i="56"/>
  <c r="BA147" i="56"/>
  <c r="W147" i="56"/>
  <c r="AX147" i="56"/>
  <c r="U147" i="56"/>
  <c r="ED616" i="56"/>
  <c r="EE616" i="56" s="1"/>
  <c r="EF616" i="56" s="1"/>
  <c r="A616" i="56"/>
  <c r="B627" i="56"/>
  <c r="B639" i="56"/>
  <c r="ED628" i="56"/>
  <c r="EE628" i="56" s="1"/>
  <c r="A628" i="56"/>
  <c r="BL14" i="56"/>
  <c r="DZ14" i="56"/>
  <c r="CH206" i="56" l="1"/>
  <c r="CJ206" i="56" s="1"/>
  <c r="BV206" i="56"/>
  <c r="DC206" i="56"/>
  <c r="U206" i="56"/>
  <c r="FI206" i="56" s="1"/>
  <c r="BG194" i="56"/>
  <c r="FP194" i="56" s="1"/>
  <c r="FI158" i="56"/>
  <c r="FI26" i="56"/>
  <c r="DG194" i="56"/>
  <c r="CH194" i="56"/>
  <c r="DV194" i="56"/>
  <c r="DF206" i="56"/>
  <c r="DH206" i="56" s="1"/>
  <c r="AL206" i="56"/>
  <c r="DM206" i="56"/>
  <c r="R206" i="56"/>
  <c r="BA206" i="56"/>
  <c r="FJ206" i="56" s="1"/>
  <c r="BJ206" i="56"/>
  <c r="BL206" i="56" s="1"/>
  <c r="DY194" i="56"/>
  <c r="AT194" i="56"/>
  <c r="Q194" i="56"/>
  <c r="H206" i="56"/>
  <c r="AC206" i="56"/>
  <c r="AD206" i="56" s="1"/>
  <c r="BF206" i="56"/>
  <c r="FO206" i="56" s="1"/>
  <c r="AP206" i="56"/>
  <c r="I206" i="56"/>
  <c r="BE86" i="56"/>
  <c r="AU194" i="56"/>
  <c r="BH194" i="56"/>
  <c r="FQ194" i="56" s="1"/>
  <c r="AW194" i="56"/>
  <c r="Z206" i="56"/>
  <c r="AA206" i="56" s="1"/>
  <c r="AQ194" i="56"/>
  <c r="AC194" i="56"/>
  <c r="DV206" i="56"/>
  <c r="CP206" i="56"/>
  <c r="AX206" i="56"/>
  <c r="CL206" i="56"/>
  <c r="CN206" i="56" s="1"/>
  <c r="BB206" i="56"/>
  <c r="FK206" i="56" s="1"/>
  <c r="DS194" i="56"/>
  <c r="DT194" i="56" s="1"/>
  <c r="AI194" i="56"/>
  <c r="AJ194" i="56" s="1"/>
  <c r="AR206" i="56"/>
  <c r="AF194" i="56"/>
  <c r="CX206" i="56"/>
  <c r="CZ206" i="56" s="1"/>
  <c r="AV206" i="56"/>
  <c r="X206" i="56"/>
  <c r="DN206" i="56"/>
  <c r="CQ206" i="56"/>
  <c r="CR206" i="56" s="1"/>
  <c r="H194" i="56"/>
  <c r="DP194" i="56"/>
  <c r="BO194" i="56"/>
  <c r="CD194" i="56"/>
  <c r="CF194" i="56" s="1"/>
  <c r="J206" i="56"/>
  <c r="K206" i="56" s="1"/>
  <c r="T206" i="56"/>
  <c r="DL206" i="56"/>
  <c r="S206" i="56"/>
  <c r="DB206" i="56"/>
  <c r="CT194" i="56"/>
  <c r="CV194" i="56" s="1"/>
  <c r="BE194" i="56"/>
  <c r="CP194" i="56"/>
  <c r="J194" i="56"/>
  <c r="Y206" i="56"/>
  <c r="DP206" i="56"/>
  <c r="DQ206" i="56" s="1"/>
  <c r="AF206" i="56"/>
  <c r="Q206" i="56"/>
  <c r="DJ206" i="56"/>
  <c r="DO206" i="56"/>
  <c r="DZ206" i="56" s="1"/>
  <c r="CT206" i="56"/>
  <c r="CV206" i="56" s="1"/>
  <c r="FI87" i="56"/>
  <c r="CJ27" i="56"/>
  <c r="FI15" i="56"/>
  <c r="FI207" i="56"/>
  <c r="FI39" i="56"/>
  <c r="FI147" i="56"/>
  <c r="FN86" i="56"/>
  <c r="BT98" i="56"/>
  <c r="DF194" i="56"/>
  <c r="DH194" i="56" s="1"/>
  <c r="V194" i="56"/>
  <c r="AD194" i="56" s="1"/>
  <c r="S194" i="56"/>
  <c r="BW194" i="56"/>
  <c r="AL194" i="56"/>
  <c r="AM194" i="56" s="1"/>
  <c r="BJ194" i="56"/>
  <c r="CY194" i="56"/>
  <c r="CZ194" i="56" s="1"/>
  <c r="CI74" i="56"/>
  <c r="T194" i="56"/>
  <c r="BK194" i="56"/>
  <c r="BL194" i="56" s="1"/>
  <c r="Z194" i="56"/>
  <c r="AX194" i="56"/>
  <c r="BB194" i="56"/>
  <c r="BD194" i="56"/>
  <c r="AO194" i="56"/>
  <c r="DO194" i="56"/>
  <c r="DZ194" i="56" s="1"/>
  <c r="W194" i="56"/>
  <c r="CQ194" i="56"/>
  <c r="CR194" i="56" s="1"/>
  <c r="BR206" i="56"/>
  <c r="BT206" i="56" s="1"/>
  <c r="I194" i="56"/>
  <c r="K194" i="56" s="1"/>
  <c r="DS206" i="56"/>
  <c r="DT206" i="56" s="1"/>
  <c r="BD206" i="56"/>
  <c r="AZ194" i="56"/>
  <c r="FI194" i="56" s="1"/>
  <c r="U194" i="56"/>
  <c r="FJ194" i="56" s="1"/>
  <c r="AY194" i="56"/>
  <c r="CA194" i="56"/>
  <c r="BV194" i="56"/>
  <c r="BW206" i="56"/>
  <c r="BX206" i="56" s="1"/>
  <c r="BS194" i="56"/>
  <c r="BT194" i="56" s="1"/>
  <c r="DB194" i="56"/>
  <c r="DD194" i="56" s="1"/>
  <c r="AR194" i="56"/>
  <c r="DN194" i="56"/>
  <c r="DW194" i="56" s="1"/>
  <c r="BN194" i="56"/>
  <c r="BP194" i="56" s="1"/>
  <c r="CM194" i="56"/>
  <c r="CN194" i="56" s="1"/>
  <c r="BC194" i="56"/>
  <c r="FL194" i="56" s="1"/>
  <c r="BI194" i="56"/>
  <c r="FR194" i="56" s="1"/>
  <c r="AS194" i="56"/>
  <c r="BF194" i="56"/>
  <c r="FO194" i="56" s="1"/>
  <c r="BZ194" i="56"/>
  <c r="DL194" i="56"/>
  <c r="DQ194" i="56" s="1"/>
  <c r="DJ194" i="56"/>
  <c r="CI194" i="56"/>
  <c r="CJ194" i="56" s="1"/>
  <c r="AV194" i="56"/>
  <c r="W206" i="56"/>
  <c r="CJ134" i="56"/>
  <c r="FO134" i="56"/>
  <c r="CF134" i="56"/>
  <c r="FM146" i="56"/>
  <c r="AJ134" i="56"/>
  <c r="BT146" i="56"/>
  <c r="CF146" i="56"/>
  <c r="AD134" i="56"/>
  <c r="CZ134" i="56"/>
  <c r="DH146" i="56"/>
  <c r="FK146" i="56"/>
  <c r="K134" i="56"/>
  <c r="FP26" i="56"/>
  <c r="N33" i="31" s="1"/>
  <c r="BP14" i="56"/>
  <c r="AA146" i="56"/>
  <c r="FP14" i="56"/>
  <c r="N21" i="31" s="1"/>
  <c r="DH134" i="56"/>
  <c r="FP134" i="56"/>
  <c r="DD218" i="56"/>
  <c r="FN134" i="56"/>
  <c r="FQ146" i="56"/>
  <c r="AM146" i="56"/>
  <c r="FN146" i="56"/>
  <c r="AJ146" i="56"/>
  <c r="CV146" i="56"/>
  <c r="FN14" i="56"/>
  <c r="M21" i="31" s="1"/>
  <c r="FL146" i="56"/>
  <c r="CV74" i="56"/>
  <c r="BP218" i="56"/>
  <c r="FM14" i="56"/>
  <c r="G21" i="31" s="1"/>
  <c r="AD14" i="56"/>
  <c r="BL98" i="56"/>
  <c r="FK218" i="56"/>
  <c r="CR74" i="56"/>
  <c r="BP74" i="56"/>
  <c r="BL86" i="56"/>
  <c r="BT74" i="56"/>
  <c r="FQ14" i="56"/>
  <c r="I21" i="31" s="1"/>
  <c r="CN26" i="56"/>
  <c r="CN146" i="56"/>
  <c r="CZ218" i="56"/>
  <c r="BX86" i="56"/>
  <c r="AM74" i="56"/>
  <c r="CJ74" i="56"/>
  <c r="FO14" i="56"/>
  <c r="H21" i="31" s="1"/>
  <c r="CB98" i="56"/>
  <c r="DT74" i="56"/>
  <c r="BP146" i="56"/>
  <c r="BL134" i="56"/>
  <c r="FQ74" i="56"/>
  <c r="FQ26" i="56"/>
  <c r="I33" i="31" s="1"/>
  <c r="DZ26" i="56"/>
  <c r="BX134" i="56"/>
  <c r="CV26" i="56"/>
  <c r="FL14" i="56"/>
  <c r="L21" i="31" s="1"/>
  <c r="DH14" i="56"/>
  <c r="FR218" i="56"/>
  <c r="DY86" i="56"/>
  <c r="DZ86" i="56" s="1"/>
  <c r="S86" i="56"/>
  <c r="CF26" i="56"/>
  <c r="FL134" i="56"/>
  <c r="AJ74" i="56"/>
  <c r="AA26" i="56"/>
  <c r="AM218" i="56"/>
  <c r="FO146" i="56"/>
  <c r="DB99" i="56"/>
  <c r="CB14" i="56"/>
  <c r="CV134" i="56"/>
  <c r="BT218" i="56"/>
  <c r="BX218" i="56"/>
  <c r="AG14" i="56"/>
  <c r="DT134" i="56"/>
  <c r="FJ134" i="56"/>
  <c r="DD134" i="56"/>
  <c r="AG218" i="56"/>
  <c r="DZ146" i="56"/>
  <c r="CR146" i="56"/>
  <c r="FN26" i="56"/>
  <c r="M33" i="31" s="1"/>
  <c r="DD146" i="56"/>
  <c r="DQ146" i="56"/>
  <c r="FR26" i="56"/>
  <c r="O33" i="31" s="1"/>
  <c r="DD14" i="56"/>
  <c r="DD26" i="56"/>
  <c r="DH218" i="56"/>
  <c r="CN218" i="56"/>
  <c r="CR14" i="56"/>
  <c r="FQ134" i="56"/>
  <c r="AD26" i="56"/>
  <c r="FN218" i="56"/>
  <c r="K14" i="56"/>
  <c r="E21" i="31"/>
  <c r="FK26" i="56"/>
  <c r="F33" i="31" s="1"/>
  <c r="DH26" i="56"/>
  <c r="CF218" i="56"/>
  <c r="FQ218" i="56"/>
  <c r="AM26" i="56"/>
  <c r="DP134" i="56"/>
  <c r="DQ134" i="56" s="1"/>
  <c r="AL134" i="56"/>
  <c r="AM134" i="56" s="1"/>
  <c r="DJ99" i="56"/>
  <c r="FL26" i="56"/>
  <c r="L33" i="31" s="1"/>
  <c r="AD218" i="56"/>
  <c r="CB218" i="56"/>
  <c r="CF158" i="56"/>
  <c r="AG26" i="56"/>
  <c r="E33" i="31"/>
  <c r="BX26" i="56"/>
  <c r="BL26" i="56"/>
  <c r="CF14" i="56"/>
  <c r="BX14" i="56"/>
  <c r="BT26" i="56"/>
  <c r="FK14" i="56"/>
  <c r="F21" i="31" s="1"/>
  <c r="K218" i="56"/>
  <c r="BL218" i="56"/>
  <c r="CZ14" i="56"/>
  <c r="CR26" i="56"/>
  <c r="FO218" i="56"/>
  <c r="CZ158" i="56"/>
  <c r="FM26" i="56"/>
  <c r="G33" i="31" s="1"/>
  <c r="FJ26" i="56"/>
  <c r="K33" i="31" s="1"/>
  <c r="AA98" i="56"/>
  <c r="FR14" i="56"/>
  <c r="O21" i="31" s="1"/>
  <c r="CU99" i="56"/>
  <c r="FJ14" i="56"/>
  <c r="K21" i="31" s="1"/>
  <c r="BI99" i="56"/>
  <c r="FM218" i="56"/>
  <c r="AA14" i="56"/>
  <c r="AJ218" i="56"/>
  <c r="AQ99" i="56"/>
  <c r="FP218" i="56"/>
  <c r="DT26" i="56"/>
  <c r="CJ26" i="56"/>
  <c r="CN14" i="56"/>
  <c r="AJ14" i="56"/>
  <c r="CV14" i="56"/>
  <c r="K26" i="56"/>
  <c r="FO26" i="56"/>
  <c r="H33" i="31" s="1"/>
  <c r="AJ26" i="56"/>
  <c r="AM14" i="56"/>
  <c r="CB26" i="56"/>
  <c r="BT14" i="56"/>
  <c r="AY99" i="56"/>
  <c r="BZ99" i="56"/>
  <c r="Y99" i="56"/>
  <c r="DW14" i="56"/>
  <c r="BB99" i="56"/>
  <c r="CM99" i="56"/>
  <c r="DC99" i="56"/>
  <c r="FK98" i="56"/>
  <c r="FM98" i="56"/>
  <c r="AU99" i="56"/>
  <c r="CP99" i="56"/>
  <c r="A99" i="56"/>
  <c r="BF99" i="56"/>
  <c r="BA99" i="56"/>
  <c r="BN99" i="56"/>
  <c r="T99" i="56"/>
  <c r="FN98" i="56"/>
  <c r="AL99" i="56"/>
  <c r="AM99" i="56" s="1"/>
  <c r="BK99" i="56"/>
  <c r="CI99" i="56"/>
  <c r="AG98" i="56"/>
  <c r="CX99" i="56"/>
  <c r="X99" i="56"/>
  <c r="DH158" i="56"/>
  <c r="AY159" i="56"/>
  <c r="AM98" i="56"/>
  <c r="DQ27" i="56"/>
  <c r="K98" i="56"/>
  <c r="CF87" i="56"/>
  <c r="CA99" i="56"/>
  <c r="AC99" i="56"/>
  <c r="BJ99" i="56"/>
  <c r="BV99" i="56"/>
  <c r="BW99" i="56"/>
  <c r="CT99" i="56"/>
  <c r="CV99" i="56" s="1"/>
  <c r="DF99" i="56"/>
  <c r="AR99" i="56"/>
  <c r="DG99" i="56"/>
  <c r="AX99" i="56"/>
  <c r="CE99" i="56"/>
  <c r="CQ99" i="56"/>
  <c r="CH99" i="56"/>
  <c r="H99" i="56"/>
  <c r="BH99" i="56"/>
  <c r="AV99" i="56"/>
  <c r="BS99" i="56"/>
  <c r="DK99" i="56"/>
  <c r="AT99" i="56"/>
  <c r="AO99" i="56"/>
  <c r="DD87" i="56"/>
  <c r="BG99" i="56"/>
  <c r="CD99" i="56"/>
  <c r="I99" i="56"/>
  <c r="J99" i="56"/>
  <c r="AS99" i="56"/>
  <c r="BD99" i="56"/>
  <c r="AW99" i="56"/>
  <c r="Z99" i="56"/>
  <c r="BR99" i="56"/>
  <c r="CY99" i="56"/>
  <c r="U99" i="56"/>
  <c r="FI99" i="56" s="1"/>
  <c r="AF99" i="56"/>
  <c r="BC99" i="56"/>
  <c r="BO99" i="56"/>
  <c r="BE99" i="56"/>
  <c r="Z159" i="56"/>
  <c r="AX159" i="56"/>
  <c r="AR159" i="56"/>
  <c r="FJ98" i="56"/>
  <c r="AD207" i="56"/>
  <c r="FL207" i="56"/>
  <c r="CN207" i="56"/>
  <c r="K87" i="56"/>
  <c r="FR87" i="56"/>
  <c r="BP158" i="56"/>
  <c r="BT207" i="56"/>
  <c r="CB39" i="56"/>
  <c r="FO27" i="56"/>
  <c r="H34" i="31" s="1"/>
  <c r="DZ207" i="56"/>
  <c r="DQ195" i="56"/>
  <c r="AD147" i="56"/>
  <c r="CB27" i="56"/>
  <c r="CZ195" i="56"/>
  <c r="AA195" i="56"/>
  <c r="FN207" i="56"/>
  <c r="FO195" i="56"/>
  <c r="CN27" i="56"/>
  <c r="BT87" i="56"/>
  <c r="CV98" i="56"/>
  <c r="AD87" i="56"/>
  <c r="BH159" i="56"/>
  <c r="BX87" i="56"/>
  <c r="FJ27" i="56"/>
  <c r="K34" i="31" s="1"/>
  <c r="H219" i="56"/>
  <c r="FM147" i="56"/>
  <c r="DD207" i="56"/>
  <c r="BC159" i="56"/>
  <c r="AL159" i="56"/>
  <c r="DQ87" i="56"/>
  <c r="CL99" i="56"/>
  <c r="CN99" i="56" s="1"/>
  <c r="R99" i="56"/>
  <c r="S99" i="56"/>
  <c r="AP99" i="56"/>
  <c r="V99" i="56"/>
  <c r="W99" i="56"/>
  <c r="AI99" i="56"/>
  <c r="Q99" i="56"/>
  <c r="K158" i="56"/>
  <c r="FQ98" i="56"/>
  <c r="CZ27" i="56"/>
  <c r="A219" i="56"/>
  <c r="FL87" i="56"/>
  <c r="CJ87" i="56"/>
  <c r="FQ87" i="56"/>
  <c r="AV219" i="56"/>
  <c r="AD158" i="56"/>
  <c r="DW207" i="56"/>
  <c r="AG195" i="56"/>
  <c r="CB87" i="56"/>
  <c r="BT147" i="56"/>
  <c r="DD147" i="56"/>
  <c r="CJ98" i="56"/>
  <c r="AJ98" i="56"/>
  <c r="BX147" i="56"/>
  <c r="AM207" i="56"/>
  <c r="AG207" i="56"/>
  <c r="CV195" i="56"/>
  <c r="DD195" i="56"/>
  <c r="CB147" i="56"/>
  <c r="DT147" i="56"/>
  <c r="CZ147" i="56"/>
  <c r="AG147" i="56"/>
  <c r="AJ27" i="56"/>
  <c r="AJ15" i="56"/>
  <c r="AG158" i="56"/>
  <c r="CV147" i="56"/>
  <c r="FK15" i="56"/>
  <c r="F22" i="31" s="1"/>
  <c r="FJ147" i="56"/>
  <c r="FR147" i="56"/>
  <c r="CJ147" i="56"/>
  <c r="CZ39" i="56"/>
  <c r="K27" i="56"/>
  <c r="DD27" i="56"/>
  <c r="FL27" i="56"/>
  <c r="L34" i="31" s="1"/>
  <c r="BX27" i="56"/>
  <c r="BL207" i="56"/>
  <c r="CR207" i="56"/>
  <c r="CJ195" i="56"/>
  <c r="DT195" i="56"/>
  <c r="CT159" i="56"/>
  <c r="AS159" i="56"/>
  <c r="X219" i="56"/>
  <c r="Y219" i="56"/>
  <c r="DT15" i="56"/>
  <c r="CZ15" i="56"/>
  <c r="AM147" i="56"/>
  <c r="DZ15" i="56"/>
  <c r="FN147" i="56"/>
  <c r="FQ147" i="56"/>
  <c r="CJ39" i="56"/>
  <c r="FP39" i="56"/>
  <c r="N46" i="31" s="1"/>
  <c r="FJ39" i="56"/>
  <c r="K46" i="31" s="1"/>
  <c r="DH15" i="56"/>
  <c r="FP27" i="56"/>
  <c r="N34" i="31" s="1"/>
  <c r="AD15" i="56"/>
  <c r="DJ159" i="56"/>
  <c r="BI159" i="56"/>
  <c r="BB219" i="56"/>
  <c r="BJ219" i="56"/>
  <c r="I219" i="56"/>
  <c r="CJ15" i="56"/>
  <c r="CN15" i="56"/>
  <c r="DH207" i="56"/>
  <c r="FK207" i="56"/>
  <c r="DQ207" i="56"/>
  <c r="FL195" i="56"/>
  <c r="FL98" i="56"/>
  <c r="AU159" i="56"/>
  <c r="AI159" i="56"/>
  <c r="S219" i="56"/>
  <c r="CM219" i="56"/>
  <c r="BN219" i="56"/>
  <c r="CN87" i="56"/>
  <c r="DH87" i="56"/>
  <c r="FO15" i="56"/>
  <c r="H22" i="31" s="1"/>
  <c r="AF219" i="56"/>
  <c r="CD219" i="56"/>
  <c r="CV87" i="56"/>
  <c r="DZ147" i="56"/>
  <c r="FN27" i="56"/>
  <c r="M34" i="31" s="1"/>
  <c r="DW15" i="56"/>
  <c r="BX15" i="56"/>
  <c r="CR27" i="56"/>
  <c r="FM158" i="56"/>
  <c r="CU159" i="56"/>
  <c r="BB159" i="56"/>
  <c r="U219" i="56"/>
  <c r="AG39" i="56"/>
  <c r="FO39" i="56"/>
  <c r="H46" i="31" s="1"/>
  <c r="FQ39" i="56"/>
  <c r="I46" i="31" s="1"/>
  <c r="K15" i="56"/>
  <c r="FM15" i="56"/>
  <c r="G22" i="31" s="1"/>
  <c r="AD27" i="56"/>
  <c r="AG15" i="56"/>
  <c r="FP15" i="56"/>
  <c r="N22" i="31" s="1"/>
  <c r="DT27" i="56"/>
  <c r="AM27" i="56"/>
  <c r="FP147" i="56"/>
  <c r="CR147" i="56"/>
  <c r="FL147" i="56"/>
  <c r="FK27" i="56"/>
  <c r="F34" i="31" s="1"/>
  <c r="DD15" i="56"/>
  <c r="CF195" i="56"/>
  <c r="AW159" i="56"/>
  <c r="DK159" i="56"/>
  <c r="CX159" i="56"/>
  <c r="AT219" i="56"/>
  <c r="CA219" i="56"/>
  <c r="DW87" i="56"/>
  <c r="BL87" i="56"/>
  <c r="J219" i="56"/>
  <c r="BK159" i="56"/>
  <c r="CQ159" i="56"/>
  <c r="BD159" i="56"/>
  <c r="Y159" i="56"/>
  <c r="I159" i="56"/>
  <c r="CD159" i="56"/>
  <c r="J159" i="56"/>
  <c r="CE159" i="56"/>
  <c r="A159" i="56"/>
  <c r="U159" i="56"/>
  <c r="CH159" i="56"/>
  <c r="AQ219" i="56"/>
  <c r="CP219" i="56"/>
  <c r="CR219" i="56" s="1"/>
  <c r="AL219" i="56"/>
  <c r="BZ219" i="56"/>
  <c r="BK219" i="56"/>
  <c r="AX219" i="56"/>
  <c r="DJ219" i="56"/>
  <c r="FO158" i="56"/>
  <c r="FP87" i="56"/>
  <c r="AM87" i="56"/>
  <c r="EE100" i="56"/>
  <c r="EF100" i="56" s="1"/>
  <c r="B101" i="56"/>
  <c r="ED100" i="56"/>
  <c r="FL158" i="56"/>
  <c r="B650" i="56"/>
  <c r="A639" i="56"/>
  <c r="ED639" i="56"/>
  <c r="EE639" i="56" s="1"/>
  <c r="DW147" i="56"/>
  <c r="CN147" i="56"/>
  <c r="AA147" i="56"/>
  <c r="CN158" i="56"/>
  <c r="BL39" i="56"/>
  <c r="FR39" i="56"/>
  <c r="O46" i="31" s="1"/>
  <c r="AM39" i="56"/>
  <c r="BP27" i="56"/>
  <c r="CF15" i="56"/>
  <c r="BL15" i="56"/>
  <c r="CV15" i="56"/>
  <c r="AA27" i="56"/>
  <c r="BX98" i="56"/>
  <c r="CR158" i="56"/>
  <c r="FR207" i="56"/>
  <c r="CJ207" i="56"/>
  <c r="CB207" i="56"/>
  <c r="FP207" i="56"/>
  <c r="FO207" i="56"/>
  <c r="FQ195" i="56"/>
  <c r="AJ195" i="56"/>
  <c r="DZ195" i="56"/>
  <c r="K195" i="56"/>
  <c r="D41" i="56"/>
  <c r="F40" i="56"/>
  <c r="BS159" i="56"/>
  <c r="CY159" i="56"/>
  <c r="AO159" i="56"/>
  <c r="R159" i="56"/>
  <c r="CL159" i="56"/>
  <c r="S159" i="56"/>
  <c r="CM159" i="56"/>
  <c r="T159" i="56"/>
  <c r="AC159" i="56"/>
  <c r="V159" i="56"/>
  <c r="CP159" i="56"/>
  <c r="CB158" i="56"/>
  <c r="B651" i="56"/>
  <c r="ED640" i="56"/>
  <c r="EE640" i="56" s="1"/>
  <c r="A640" i="56"/>
  <c r="B646" i="56"/>
  <c r="ED635" i="56"/>
  <c r="EE635" i="56" s="1"/>
  <c r="A635" i="56"/>
  <c r="AZ219" i="56"/>
  <c r="FI219" i="56" s="1"/>
  <c r="BS219" i="56"/>
  <c r="BF219" i="56"/>
  <c r="BT158" i="56"/>
  <c r="FN87" i="56"/>
  <c r="CZ98" i="56"/>
  <c r="FN158" i="56"/>
  <c r="DD158" i="56"/>
  <c r="E22" i="31"/>
  <c r="EF611" i="56"/>
  <c r="BP195" i="56"/>
  <c r="FJ195" i="56"/>
  <c r="EF632" i="56"/>
  <c r="FK158" i="56"/>
  <c r="AM158" i="56"/>
  <c r="FL15" i="56"/>
  <c r="L22" i="31" s="1"/>
  <c r="AG27" i="56"/>
  <c r="DW27" i="56"/>
  <c r="BP15" i="56"/>
  <c r="DZ27" i="56"/>
  <c r="CJ158" i="56"/>
  <c r="K207" i="56"/>
  <c r="AA207" i="56"/>
  <c r="DT207" i="56"/>
  <c r="FR195" i="56"/>
  <c r="DH195" i="56"/>
  <c r="BL195" i="56"/>
  <c r="FK195" i="56"/>
  <c r="D220" i="56"/>
  <c r="BC220" i="56" s="1"/>
  <c r="F219" i="56"/>
  <c r="CA159" i="56"/>
  <c r="DG159" i="56"/>
  <c r="DH159" i="56" s="1"/>
  <c r="BE159" i="56"/>
  <c r="AP159" i="56"/>
  <c r="DB159" i="56"/>
  <c r="AQ159" i="56"/>
  <c r="DC159" i="56"/>
  <c r="AZ159" i="56"/>
  <c r="BA159" i="56"/>
  <c r="AT159" i="56"/>
  <c r="EF624" i="56"/>
  <c r="T219" i="56"/>
  <c r="AI219" i="56"/>
  <c r="V219" i="56"/>
  <c r="AY219" i="56"/>
  <c r="CX219" i="56"/>
  <c r="CI219" i="56"/>
  <c r="Q219" i="56"/>
  <c r="BV219" i="56"/>
  <c r="FR158" i="56"/>
  <c r="DZ87" i="56"/>
  <c r="FM87" i="56"/>
  <c r="DD39" i="56"/>
  <c r="FL39" i="56"/>
  <c r="L46" i="31" s="1"/>
  <c r="DH39" i="56"/>
  <c r="BX39" i="56"/>
  <c r="FJ15" i="56"/>
  <c r="K22" i="31" s="1"/>
  <c r="EE220" i="56"/>
  <c r="EF220" i="56" s="1"/>
  <c r="ED220" i="56"/>
  <c r="B221" i="56"/>
  <c r="FQ158" i="56"/>
  <c r="AA87" i="56"/>
  <c r="DT87" i="56"/>
  <c r="AJ87" i="56"/>
  <c r="EF620" i="56"/>
  <c r="AD98" i="56"/>
  <c r="BL158" i="56"/>
  <c r="B638" i="56"/>
  <c r="ED627" i="56"/>
  <c r="EE627" i="56" s="1"/>
  <c r="EF627" i="56" s="1"/>
  <c r="A627" i="56"/>
  <c r="DH147" i="56"/>
  <c r="AJ147" i="56"/>
  <c r="K39" i="56"/>
  <c r="CF39" i="56"/>
  <c r="CR15" i="56"/>
  <c r="FR15" i="56"/>
  <c r="O22" i="31" s="1"/>
  <c r="FQ15" i="56"/>
  <c r="I22" i="31" s="1"/>
  <c r="ED622" i="56"/>
  <c r="EE622" i="56" s="1"/>
  <c r="EF622" i="56" s="1"/>
  <c r="A622" i="56"/>
  <c r="B633" i="56"/>
  <c r="W28" i="56"/>
  <c r="CH16" i="56"/>
  <c r="AF28" i="56"/>
  <c r="CY16" i="56"/>
  <c r="DS28" i="56"/>
  <c r="CQ16" i="56"/>
  <c r="X28" i="56"/>
  <c r="AQ16" i="56"/>
  <c r="DC28" i="56"/>
  <c r="CU16" i="56"/>
  <c r="BK28" i="56"/>
  <c r="BF28" i="56"/>
  <c r="BS16" i="56"/>
  <c r="CM28" i="56"/>
  <c r="CE16" i="56"/>
  <c r="DG28" i="56"/>
  <c r="BV28" i="56"/>
  <c r="BD16" i="56"/>
  <c r="CQ28" i="56"/>
  <c r="BN16" i="56"/>
  <c r="AY16" i="56"/>
  <c r="AU28" i="56"/>
  <c r="H16" i="56"/>
  <c r="AQ28" i="56"/>
  <c r="BV16" i="56"/>
  <c r="DY28" i="56"/>
  <c r="AW28" i="56"/>
  <c r="BI28" i="56"/>
  <c r="CT16" i="56"/>
  <c r="V28" i="56"/>
  <c r="BH16" i="56"/>
  <c r="R28" i="56"/>
  <c r="BC16" i="56"/>
  <c r="BZ28" i="56"/>
  <c r="DJ16" i="56"/>
  <c r="AV28" i="56"/>
  <c r="BO16" i="56"/>
  <c r="AR28" i="56"/>
  <c r="AC16" i="56"/>
  <c r="DO28" i="56"/>
  <c r="DB28" i="56"/>
  <c r="CM16" i="56"/>
  <c r="AT28" i="56"/>
  <c r="BB16" i="56"/>
  <c r="CP28" i="56"/>
  <c r="CA28" i="56"/>
  <c r="BJ28" i="56"/>
  <c r="BW28" i="56"/>
  <c r="CI16" i="56"/>
  <c r="BA28" i="56"/>
  <c r="DL16" i="56"/>
  <c r="CI28" i="56"/>
  <c r="AX28" i="56"/>
  <c r="BG16" i="56"/>
  <c r="AC28" i="56"/>
  <c r="BW16" i="56"/>
  <c r="BS28" i="56"/>
  <c r="CL28" i="56"/>
  <c r="R16" i="56"/>
  <c r="CU28" i="56"/>
  <c r="AX16" i="56"/>
  <c r="BC28" i="56"/>
  <c r="FL28" i="56" s="1"/>
  <c r="L35" i="31" s="1"/>
  <c r="BN28" i="56"/>
  <c r="DV16" i="56"/>
  <c r="DM28" i="56"/>
  <c r="DP16" i="56"/>
  <c r="CX28" i="56"/>
  <c r="BG28" i="56"/>
  <c r="BR16" i="56"/>
  <c r="DJ28" i="56"/>
  <c r="H28" i="56"/>
  <c r="Q16" i="56"/>
  <c r="AL16" i="56"/>
  <c r="Y28" i="56"/>
  <c r="DS16" i="56"/>
  <c r="BO28" i="56"/>
  <c r="DO16" i="56"/>
  <c r="CH28" i="56"/>
  <c r="BD28" i="56"/>
  <c r="DB16" i="56"/>
  <c r="BH28" i="56"/>
  <c r="DC16" i="56"/>
  <c r="BR28" i="56"/>
  <c r="CD28" i="56"/>
  <c r="CP16" i="56"/>
  <c r="AI28" i="56"/>
  <c r="AI16" i="56"/>
  <c r="DN28" i="56"/>
  <c r="Z28" i="56"/>
  <c r="AU16" i="56"/>
  <c r="CE28" i="56"/>
  <c r="DM16" i="56"/>
  <c r="DP28" i="56"/>
  <c r="U16" i="56"/>
  <c r="DF16" i="56"/>
  <c r="AF16" i="56"/>
  <c r="AR16" i="56"/>
  <c r="AS16" i="56"/>
  <c r="DF28" i="56"/>
  <c r="AP28" i="56"/>
  <c r="BE16" i="56"/>
  <c r="Q28" i="56"/>
  <c r="CL16" i="56"/>
  <c r="AS28" i="56"/>
  <c r="BZ16" i="56"/>
  <c r="BI16" i="56"/>
  <c r="DK28" i="56"/>
  <c r="Y16" i="56"/>
  <c r="U28" i="56"/>
  <c r="I16" i="56"/>
  <c r="DG16" i="56"/>
  <c r="DH16" i="56" s="1"/>
  <c r="BE28" i="56"/>
  <c r="AV16" i="56"/>
  <c r="BB28" i="56"/>
  <c r="DN16" i="56"/>
  <c r="W16" i="56"/>
  <c r="J28" i="56"/>
  <c r="X16" i="56"/>
  <c r="T16" i="56"/>
  <c r="AW16" i="56"/>
  <c r="BJ16" i="56"/>
  <c r="CX16" i="56"/>
  <c r="S28" i="56"/>
  <c r="CA16" i="56"/>
  <c r="AL28" i="56"/>
  <c r="V16" i="56"/>
  <c r="AP16" i="56"/>
  <c r="CY28" i="56"/>
  <c r="AT16" i="56"/>
  <c r="S16" i="56"/>
  <c r="I28" i="56"/>
  <c r="BK16" i="56"/>
  <c r="DL28" i="56"/>
  <c r="J16" i="56"/>
  <c r="CD16" i="56"/>
  <c r="AY28" i="56"/>
  <c r="Z16" i="56"/>
  <c r="AZ28" i="56"/>
  <c r="FI28" i="56" s="1"/>
  <c r="DK16" i="56"/>
  <c r="CT28" i="56"/>
  <c r="DY16" i="56"/>
  <c r="T28" i="56"/>
  <c r="AO16" i="56"/>
  <c r="AO28" i="56"/>
  <c r="AZ16" i="56"/>
  <c r="FI16" i="56" s="1"/>
  <c r="DV28" i="56"/>
  <c r="BA16" i="56"/>
  <c r="BF16" i="56"/>
  <c r="D160" i="56"/>
  <c r="CU160" i="56" s="1"/>
  <c r="F159" i="56"/>
  <c r="FM207" i="56"/>
  <c r="AM195" i="56"/>
  <c r="CB195" i="56"/>
  <c r="EF612" i="56"/>
  <c r="FR98" i="56"/>
  <c r="CF98" i="56"/>
  <c r="W159" i="56"/>
  <c r="X159" i="56"/>
  <c r="B161" i="56"/>
  <c r="EE160" i="56"/>
  <c r="EF160" i="56" s="1"/>
  <c r="ED160" i="56"/>
  <c r="BF159" i="56"/>
  <c r="BG159" i="56"/>
  <c r="BJ159" i="56"/>
  <c r="DC219" i="56"/>
  <c r="AR219" i="56"/>
  <c r="AS219" i="56"/>
  <c r="BH219" i="56"/>
  <c r="BI219" i="56"/>
  <c r="DK219" i="56"/>
  <c r="W219" i="56"/>
  <c r="CY219" i="56"/>
  <c r="AO219" i="56"/>
  <c r="R219" i="56"/>
  <c r="CL219" i="56"/>
  <c r="B637" i="56"/>
  <c r="ED626" i="56"/>
  <c r="EE626" i="56" s="1"/>
  <c r="A626" i="56"/>
  <c r="FP98" i="56"/>
  <c r="BP98" i="56"/>
  <c r="CV158" i="56"/>
  <c r="ED647" i="56"/>
  <c r="EE647" i="56" s="1"/>
  <c r="B658" i="56"/>
  <c r="A647" i="56"/>
  <c r="BP39" i="56"/>
  <c r="FR27" i="56"/>
  <c r="O34" i="31" s="1"/>
  <c r="CB15" i="56"/>
  <c r="FO147" i="56"/>
  <c r="K147" i="56"/>
  <c r="EF628" i="56"/>
  <c r="DQ147" i="56"/>
  <c r="FK147" i="56"/>
  <c r="BL147" i="56"/>
  <c r="BP147" i="56"/>
  <c r="FN39" i="56"/>
  <c r="M46" i="31" s="1"/>
  <c r="BT39" i="56"/>
  <c r="CN39" i="56"/>
  <c r="AD39" i="56"/>
  <c r="BL27" i="56"/>
  <c r="E34" i="31"/>
  <c r="BT27" i="56"/>
  <c r="FJ207" i="56"/>
  <c r="CZ207" i="56"/>
  <c r="FQ207" i="56"/>
  <c r="CV207" i="56"/>
  <c r="CR195" i="56"/>
  <c r="CN195" i="56"/>
  <c r="AD195" i="56"/>
  <c r="FP195" i="56"/>
  <c r="FM195" i="56"/>
  <c r="ED623" i="56"/>
  <c r="EE623" i="56" s="1"/>
  <c r="B634" i="56"/>
  <c r="A623" i="56"/>
  <c r="H196" i="56"/>
  <c r="BA196" i="56"/>
  <c r="AF196" i="56"/>
  <c r="DY196" i="56"/>
  <c r="AY196" i="56"/>
  <c r="AI196" i="56"/>
  <c r="W196" i="56"/>
  <c r="Q196" i="56"/>
  <c r="BZ196" i="56"/>
  <c r="CY208" i="56"/>
  <c r="CP208" i="56"/>
  <c r="V208" i="56"/>
  <c r="T208" i="56"/>
  <c r="X208" i="56"/>
  <c r="J208" i="56"/>
  <c r="AF208" i="56"/>
  <c r="BA208" i="56"/>
  <c r="CL208" i="56"/>
  <c r="AX208" i="56"/>
  <c r="Z208" i="56"/>
  <c r="DS208" i="56"/>
  <c r="CD196" i="56"/>
  <c r="CE196" i="56"/>
  <c r="CL196" i="56"/>
  <c r="S196" i="56"/>
  <c r="CH196" i="56"/>
  <c r="BR196" i="56"/>
  <c r="BC196" i="56"/>
  <c r="AT196" i="56"/>
  <c r="AU196" i="56"/>
  <c r="BV196" i="56"/>
  <c r="Z196" i="56"/>
  <c r="DG196" i="56"/>
  <c r="Y196" i="56"/>
  <c r="U196" i="56"/>
  <c r="AL196" i="56"/>
  <c r="BH196" i="56"/>
  <c r="BJ196" i="56"/>
  <c r="CU196" i="56"/>
  <c r="CY196" i="56"/>
  <c r="AS196" i="56"/>
  <c r="CQ196" i="56"/>
  <c r="DB196" i="56"/>
  <c r="AQ196" i="56"/>
  <c r="BB196" i="56"/>
  <c r="CM196" i="56"/>
  <c r="AV196" i="56"/>
  <c r="DK196" i="56"/>
  <c r="DO196" i="56"/>
  <c r="DF196" i="56"/>
  <c r="I196" i="56"/>
  <c r="AW196" i="56"/>
  <c r="AX196" i="56"/>
  <c r="DC196" i="56"/>
  <c r="DM196" i="56"/>
  <c r="BN196" i="56"/>
  <c r="BS196" i="56"/>
  <c r="DV196" i="56"/>
  <c r="T196" i="56"/>
  <c r="V196" i="56"/>
  <c r="X196" i="56"/>
  <c r="BD196" i="56"/>
  <c r="AC196" i="56"/>
  <c r="CT196" i="56"/>
  <c r="BF196" i="56"/>
  <c r="DP196" i="56"/>
  <c r="AZ196" i="56"/>
  <c r="FI196" i="56" s="1"/>
  <c r="AO196" i="56"/>
  <c r="J196" i="56"/>
  <c r="CA196" i="56"/>
  <c r="BG196" i="56"/>
  <c r="DJ196" i="56"/>
  <c r="DN196" i="56"/>
  <c r="CX196" i="56"/>
  <c r="CI196" i="56"/>
  <c r="R196" i="56"/>
  <c r="BK196" i="56"/>
  <c r="CP196" i="56"/>
  <c r="BW196" i="56"/>
  <c r="BX196" i="56" s="1"/>
  <c r="DL196" i="56"/>
  <c r="DS196" i="56"/>
  <c r="AR196" i="56"/>
  <c r="BI196" i="56"/>
  <c r="AP196" i="56"/>
  <c r="BO196" i="56"/>
  <c r="BE196" i="56"/>
  <c r="AP208" i="56"/>
  <c r="BI208" i="56"/>
  <c r="AT208" i="56"/>
  <c r="DN208" i="56"/>
  <c r="DL208" i="56"/>
  <c r="DC208" i="56"/>
  <c r="W208" i="56"/>
  <c r="DJ208" i="56"/>
  <c r="DF208" i="56"/>
  <c r="BK208" i="56"/>
  <c r="BG208" i="56"/>
  <c r="BJ208" i="56"/>
  <c r="I208" i="56"/>
  <c r="AS208" i="56"/>
  <c r="DY208" i="56"/>
  <c r="BC208" i="56"/>
  <c r="DM208" i="56"/>
  <c r="CU208" i="56"/>
  <c r="DV208" i="56"/>
  <c r="BZ208" i="56"/>
  <c r="Y208" i="56"/>
  <c r="H208" i="56"/>
  <c r="AY208" i="56"/>
  <c r="AI208" i="56"/>
  <c r="AJ208" i="56" s="1"/>
  <c r="AR208" i="56"/>
  <c r="CM208" i="56"/>
  <c r="BO208" i="56"/>
  <c r="BS208" i="56"/>
  <c r="BR208" i="56"/>
  <c r="AC208" i="56"/>
  <c r="AD208" i="56" s="1"/>
  <c r="CT208" i="56"/>
  <c r="DO208" i="56"/>
  <c r="AW208" i="56"/>
  <c r="AL208" i="56"/>
  <c r="BD208" i="56"/>
  <c r="BE208" i="56"/>
  <c r="R208" i="56"/>
  <c r="CA208" i="56"/>
  <c r="S208" i="56"/>
  <c r="CI208" i="56"/>
  <c r="Q208" i="56"/>
  <c r="CH208" i="56"/>
  <c r="BW208" i="56"/>
  <c r="CX208" i="56"/>
  <c r="AQ208" i="56"/>
  <c r="CE208" i="56"/>
  <c r="DK208" i="56"/>
  <c r="AU208" i="56"/>
  <c r="BF208" i="56"/>
  <c r="BH208" i="56"/>
  <c r="DB208" i="56"/>
  <c r="AO208" i="56"/>
  <c r="CQ208" i="56"/>
  <c r="BN208" i="56"/>
  <c r="DG208" i="56"/>
  <c r="AV208" i="56"/>
  <c r="AZ208" i="56"/>
  <c r="BV208" i="56"/>
  <c r="BB208" i="56"/>
  <c r="CD208" i="56"/>
  <c r="DP208" i="56"/>
  <c r="DQ208" i="56" s="1"/>
  <c r="U208" i="56"/>
  <c r="CN98" i="56"/>
  <c r="CI159" i="56"/>
  <c r="AF159" i="56"/>
  <c r="H159" i="56"/>
  <c r="BN159" i="56"/>
  <c r="BO159" i="56"/>
  <c r="BR159" i="56"/>
  <c r="FP158" i="56"/>
  <c r="EF629" i="56"/>
  <c r="AC219" i="56"/>
  <c r="BD219" i="56"/>
  <c r="BG219" i="56"/>
  <c r="CU219" i="56"/>
  <c r="BW219" i="56"/>
  <c r="BA219" i="56"/>
  <c r="AU219" i="56"/>
  <c r="DG219" i="56"/>
  <c r="AW219" i="56"/>
  <c r="Z219" i="56"/>
  <c r="CT219" i="56"/>
  <c r="CZ87" i="56"/>
  <c r="BP87" i="56"/>
  <c r="FJ87" i="56"/>
  <c r="FO98" i="56"/>
  <c r="AJ158" i="56"/>
  <c r="EF636" i="56"/>
  <c r="B641" i="56"/>
  <c r="ED630" i="56"/>
  <c r="EE630" i="56" s="1"/>
  <c r="EF630" i="56" s="1"/>
  <c r="A630" i="56"/>
  <c r="BB136" i="56"/>
  <c r="BW136" i="56"/>
  <c r="AY148" i="56"/>
  <c r="CE148" i="56"/>
  <c r="BG148" i="56"/>
  <c r="AP148" i="56"/>
  <c r="BR148" i="56"/>
  <c r="AO148" i="56"/>
  <c r="AT148" i="56"/>
  <c r="AW148" i="56"/>
  <c r="BH148" i="56"/>
  <c r="DO136" i="56"/>
  <c r="BS148" i="56"/>
  <c r="BV148" i="56"/>
  <c r="DN148" i="56"/>
  <c r="BN148" i="56"/>
  <c r="CL148" i="56"/>
  <c r="J148" i="56"/>
  <c r="DS148" i="56"/>
  <c r="DB148" i="56"/>
  <c r="AF148" i="56"/>
  <c r="Z148" i="56"/>
  <c r="CI148" i="56"/>
  <c r="I148" i="56"/>
  <c r="U148" i="56"/>
  <c r="T136" i="56"/>
  <c r="DM136" i="56"/>
  <c r="R148" i="56"/>
  <c r="BB148" i="56"/>
  <c r="CU148" i="56"/>
  <c r="DP148" i="56"/>
  <c r="DF148" i="56"/>
  <c r="X148" i="56"/>
  <c r="DG148" i="56"/>
  <c r="AS148" i="56"/>
  <c r="V148" i="56"/>
  <c r="CD148" i="56"/>
  <c r="BA148" i="56"/>
  <c r="BJ148" i="56"/>
  <c r="DO148" i="56"/>
  <c r="CH148" i="56"/>
  <c r="Y148" i="56"/>
  <c r="DM148" i="56"/>
  <c r="BI148" i="56"/>
  <c r="CT148" i="56"/>
  <c r="DN136" i="56"/>
  <c r="BV136" i="56"/>
  <c r="BZ148" i="56"/>
  <c r="DL148" i="56"/>
  <c r="DY148" i="56"/>
  <c r="S148" i="56"/>
  <c r="BO148" i="56"/>
  <c r="CY148" i="56"/>
  <c r="BD148" i="56"/>
  <c r="AX148" i="56"/>
  <c r="DJ148" i="56"/>
  <c r="H148" i="56"/>
  <c r="CP148" i="56"/>
  <c r="BE148" i="56"/>
  <c r="AL148" i="56"/>
  <c r="DC148" i="56"/>
  <c r="W148" i="56"/>
  <c r="Y136" i="56"/>
  <c r="AI148" i="56"/>
  <c r="BW148" i="56"/>
  <c r="DK148" i="56"/>
  <c r="CA148" i="56"/>
  <c r="BC148" i="56"/>
  <c r="FL148" i="56" s="1"/>
  <c r="AU148" i="56"/>
  <c r="AV148" i="56"/>
  <c r="Q148" i="56"/>
  <c r="CX148" i="56"/>
  <c r="DV148" i="56"/>
  <c r="BF148" i="56"/>
  <c r="AR148" i="56"/>
  <c r="CQ148" i="56"/>
  <c r="AC148" i="56"/>
  <c r="BD136" i="56"/>
  <c r="T148" i="56"/>
  <c r="AZ148" i="56"/>
  <c r="FI148" i="56" s="1"/>
  <c r="BK148" i="56"/>
  <c r="CM148" i="56"/>
  <c r="BC136" i="56"/>
  <c r="AQ148" i="56"/>
  <c r="CR39" i="56"/>
  <c r="FK39" i="56"/>
  <c r="F46" i="31" s="1"/>
  <c r="FQ27" i="56"/>
  <c r="I34" i="31" s="1"/>
  <c r="FN15" i="56"/>
  <c r="M22" i="31" s="1"/>
  <c r="CF147" i="56"/>
  <c r="FM39" i="56"/>
  <c r="G46" i="31" s="1"/>
  <c r="AA39" i="56"/>
  <c r="AJ39" i="56"/>
  <c r="CV39" i="56"/>
  <c r="E46" i="31"/>
  <c r="DG40" i="56"/>
  <c r="CY40" i="56"/>
  <c r="CQ40" i="56"/>
  <c r="CI40" i="56"/>
  <c r="CA40" i="56"/>
  <c r="BS40" i="56"/>
  <c r="BK40" i="56"/>
  <c r="BC40" i="56"/>
  <c r="AU40" i="56"/>
  <c r="W40" i="56"/>
  <c r="EE40" i="56"/>
  <c r="EF40" i="56" s="1"/>
  <c r="DF40" i="56"/>
  <c r="CX40" i="56"/>
  <c r="CP40" i="56"/>
  <c r="CH40" i="56"/>
  <c r="BZ40" i="56"/>
  <c r="BR40" i="56"/>
  <c r="BJ40" i="56"/>
  <c r="BB40" i="56"/>
  <c r="AT40" i="56"/>
  <c r="AL40" i="56"/>
  <c r="V40" i="56"/>
  <c r="B41" i="56"/>
  <c r="ED40" i="56"/>
  <c r="BI40" i="56"/>
  <c r="BA40" i="56"/>
  <c r="AS40" i="56"/>
  <c r="AC40" i="56"/>
  <c r="U40" i="56"/>
  <c r="A40" i="56"/>
  <c r="BH40" i="56"/>
  <c r="AZ40" i="56"/>
  <c r="AR40" i="56"/>
  <c r="T40" i="56"/>
  <c r="DK40" i="56"/>
  <c r="DC40" i="56"/>
  <c r="CU40" i="56"/>
  <c r="CM40" i="56"/>
  <c r="CE40" i="56"/>
  <c r="BW40" i="56"/>
  <c r="BO40" i="56"/>
  <c r="BG40" i="56"/>
  <c r="AY40" i="56"/>
  <c r="AQ40" i="56"/>
  <c r="AI40" i="56"/>
  <c r="S40" i="56"/>
  <c r="J40" i="56"/>
  <c r="BE40" i="56"/>
  <c r="AW40" i="56"/>
  <c r="AO40" i="56"/>
  <c r="Y40" i="56"/>
  <c r="Q40" i="56"/>
  <c r="H40" i="56"/>
  <c r="CT40" i="56"/>
  <c r="BN40" i="56"/>
  <c r="AF40" i="56"/>
  <c r="CL40" i="56"/>
  <c r="BF40" i="56"/>
  <c r="Z40" i="56"/>
  <c r="BV40" i="56"/>
  <c r="BD40" i="56"/>
  <c r="X40" i="56"/>
  <c r="I40" i="56"/>
  <c r="DJ40" i="56"/>
  <c r="CD40" i="56"/>
  <c r="AX40" i="56"/>
  <c r="R40" i="56"/>
  <c r="DB40" i="56"/>
  <c r="AV40" i="56"/>
  <c r="AP40" i="56"/>
  <c r="CV27" i="56"/>
  <c r="DQ15" i="56"/>
  <c r="CF27" i="56"/>
  <c r="AA15" i="56"/>
  <c r="DH27" i="56"/>
  <c r="BT15" i="56"/>
  <c r="FM27" i="56"/>
  <c r="G34" i="31" s="1"/>
  <c r="AM15" i="56"/>
  <c r="BX158" i="56"/>
  <c r="BP207" i="56"/>
  <c r="BX195" i="56"/>
  <c r="DW195" i="56"/>
  <c r="FN195" i="56"/>
  <c r="BT195" i="56"/>
  <c r="AV159" i="56"/>
  <c r="Q159" i="56"/>
  <c r="BV159" i="56"/>
  <c r="BW159" i="56"/>
  <c r="BZ159" i="56"/>
  <c r="AA158" i="56"/>
  <c r="ED643" i="56"/>
  <c r="EE643" i="56" s="1"/>
  <c r="B654" i="56"/>
  <c r="A643" i="56"/>
  <c r="DH98" i="56"/>
  <c r="CE219" i="56"/>
  <c r="BR219" i="56"/>
  <c r="DF219" i="56"/>
  <c r="CH219" i="56"/>
  <c r="BO219" i="56"/>
  <c r="BC219" i="56"/>
  <c r="BE219" i="56"/>
  <c r="AP219" i="56"/>
  <c r="DB219" i="56"/>
  <c r="AG87" i="56"/>
  <c r="FO87" i="56"/>
  <c r="B642" i="56"/>
  <c r="ED631" i="56"/>
  <c r="EE631" i="56" s="1"/>
  <c r="EF631" i="56" s="1"/>
  <c r="A631" i="56"/>
  <c r="BK76" i="56"/>
  <c r="DL76" i="56"/>
  <c r="H88" i="56"/>
  <c r="CY88" i="56"/>
  <c r="CD76" i="56"/>
  <c r="AI88" i="56"/>
  <c r="DY76" i="56"/>
  <c r="BS76" i="56"/>
  <c r="AY88" i="56"/>
  <c r="DV76" i="56"/>
  <c r="BE88" i="56"/>
  <c r="BG88" i="56"/>
  <c r="DJ76" i="56"/>
  <c r="DB88" i="56"/>
  <c r="V76" i="56"/>
  <c r="DV88" i="56"/>
  <c r="CY76" i="56"/>
  <c r="Y88" i="56"/>
  <c r="BK88" i="56"/>
  <c r="AI76" i="56"/>
  <c r="AW76" i="56"/>
  <c r="CX88" i="56"/>
  <c r="CL88" i="56"/>
  <c r="DK76" i="56"/>
  <c r="BN88" i="56"/>
  <c r="W76" i="56"/>
  <c r="DF76" i="56"/>
  <c r="BS88" i="56"/>
  <c r="CQ76" i="56"/>
  <c r="BZ88" i="56"/>
  <c r="AU88" i="56"/>
  <c r="DC76" i="56"/>
  <c r="S88" i="56"/>
  <c r="R76" i="56"/>
  <c r="BJ88" i="56"/>
  <c r="BD76" i="56"/>
  <c r="DN88" i="56"/>
  <c r="BH76" i="56"/>
  <c r="CM76" i="56"/>
  <c r="AL88" i="56"/>
  <c r="AT88" i="56"/>
  <c r="CI76" i="56"/>
  <c r="DC88" i="56"/>
  <c r="AV76" i="56"/>
  <c r="DY88" i="56"/>
  <c r="CM88" i="56"/>
  <c r="CL76" i="56"/>
  <c r="AR88" i="56"/>
  <c r="BJ76" i="56"/>
  <c r="AU76" i="56"/>
  <c r="AX88" i="56"/>
  <c r="Y76" i="56"/>
  <c r="CU88" i="56"/>
  <c r="AL76" i="56"/>
  <c r="BB88" i="56"/>
  <c r="AY76" i="56"/>
  <c r="BV76" i="56"/>
  <c r="AS88" i="56"/>
  <c r="DK88" i="56"/>
  <c r="BG76" i="56"/>
  <c r="AP88" i="56"/>
  <c r="I76" i="56"/>
  <c r="CH88" i="56"/>
  <c r="BF88" i="56"/>
  <c r="U76" i="56"/>
  <c r="BA88" i="56"/>
  <c r="BA76" i="56"/>
  <c r="AW88" i="56"/>
  <c r="AV88" i="56"/>
  <c r="T76" i="56"/>
  <c r="AF88" i="56"/>
  <c r="AS76" i="56"/>
  <c r="BO88" i="56"/>
  <c r="BP88" i="56" s="1"/>
  <c r="BE76" i="56"/>
  <c r="FN76" i="56" s="1"/>
  <c r="DN76" i="56"/>
  <c r="CI88" i="56"/>
  <c r="BZ76" i="56"/>
  <c r="CU76" i="56"/>
  <c r="BI88" i="56"/>
  <c r="BR76" i="56"/>
  <c r="X88" i="56"/>
  <c r="Q88" i="56"/>
  <c r="AQ76" i="56"/>
  <c r="DL88" i="56"/>
  <c r="CX76" i="56"/>
  <c r="BR88" i="56"/>
  <c r="Z88" i="56"/>
  <c r="S76" i="56"/>
  <c r="CQ88" i="56"/>
  <c r="CH76" i="56"/>
  <c r="DO88" i="56"/>
  <c r="AT76" i="56"/>
  <c r="CE76" i="56"/>
  <c r="DP76" i="56"/>
  <c r="DM88" i="56"/>
  <c r="CP76" i="56"/>
  <c r="AR76" i="56"/>
  <c r="CD88" i="56"/>
  <c r="AF76" i="56"/>
  <c r="BC88" i="56"/>
  <c r="J88" i="56"/>
  <c r="X76" i="56"/>
  <c r="I88" i="56"/>
  <c r="Z76" i="56"/>
  <c r="DP88" i="56"/>
  <c r="BD88" i="56"/>
  <c r="BC76" i="56"/>
  <c r="R88" i="56"/>
  <c r="CA76" i="56"/>
  <c r="CB76" i="56" s="1"/>
  <c r="U88" i="56"/>
  <c r="BO76" i="56"/>
  <c r="DJ88" i="56"/>
  <c r="AZ76" i="56"/>
  <c r="FI76" i="56" s="1"/>
  <c r="AZ88" i="56"/>
  <c r="FI88" i="56" s="1"/>
  <c r="J76" i="56"/>
  <c r="CP88" i="56"/>
  <c r="DS88" i="56"/>
  <c r="BN76" i="56"/>
  <c r="BW88" i="56"/>
  <c r="DG88" i="56"/>
  <c r="DM76" i="56"/>
  <c r="AC88" i="56"/>
  <c r="AC76" i="56"/>
  <c r="W88" i="56"/>
  <c r="CT76" i="56"/>
  <c r="DB76" i="56"/>
  <c r="CT88" i="56"/>
  <c r="DG76" i="56"/>
  <c r="BV88" i="56"/>
  <c r="BI76" i="56"/>
  <c r="H76" i="56"/>
  <c r="BW76" i="56"/>
  <c r="CE88" i="56"/>
  <c r="DO76" i="56"/>
  <c r="V88" i="56"/>
  <c r="CA88" i="56"/>
  <c r="BB76" i="56"/>
  <c r="T88" i="56"/>
  <c r="BF76" i="56"/>
  <c r="AO76" i="56"/>
  <c r="BH88" i="56"/>
  <c r="DS76" i="56"/>
  <c r="AQ88" i="56"/>
  <c r="AP76" i="56"/>
  <c r="AO88" i="56"/>
  <c r="AX76" i="56"/>
  <c r="Q76" i="56"/>
  <c r="DF88" i="56"/>
  <c r="FJ158" i="56"/>
  <c r="CR98" i="56"/>
  <c r="DD98" i="56"/>
  <c r="D100" i="56"/>
  <c r="CE100" i="56" s="1"/>
  <c r="F99" i="56"/>
  <c r="FM194" i="56" l="1"/>
  <c r="DW206" i="56"/>
  <c r="FK194" i="56"/>
  <c r="FI159" i="56"/>
  <c r="CB194" i="56"/>
  <c r="AM206" i="56"/>
  <c r="FQ206" i="56"/>
  <c r="FR206" i="56"/>
  <c r="FP206" i="56"/>
  <c r="AJ206" i="56"/>
  <c r="DD206" i="56"/>
  <c r="FI40" i="56"/>
  <c r="FI208" i="56"/>
  <c r="FM206" i="56"/>
  <c r="AG206" i="56"/>
  <c r="FN206" i="56"/>
  <c r="AA194" i="56"/>
  <c r="BX194" i="56"/>
  <c r="FN194" i="56"/>
  <c r="AG194" i="56"/>
  <c r="DD99" i="56"/>
  <c r="AJ99" i="56"/>
  <c r="FP99" i="56"/>
  <c r="BP99" i="56"/>
  <c r="BT99" i="56"/>
  <c r="FR99" i="56"/>
  <c r="CR99" i="56"/>
  <c r="BL99" i="56"/>
  <c r="FK99" i="56"/>
  <c r="CB99" i="56"/>
  <c r="AA219" i="56"/>
  <c r="FQ99" i="56"/>
  <c r="CJ99" i="56"/>
  <c r="FO99" i="56"/>
  <c r="CZ99" i="56"/>
  <c r="BG220" i="56"/>
  <c r="AP220" i="56"/>
  <c r="FL99" i="56"/>
  <c r="CI160" i="56"/>
  <c r="AZ160" i="56"/>
  <c r="Q160" i="56"/>
  <c r="CE160" i="56"/>
  <c r="BJ160" i="56"/>
  <c r="CH160" i="56"/>
  <c r="CJ160" i="56" s="1"/>
  <c r="R160" i="56"/>
  <c r="DF160" i="56"/>
  <c r="Z160" i="56"/>
  <c r="CL160" i="56"/>
  <c r="AR160" i="56"/>
  <c r="BK160" i="56"/>
  <c r="CT160" i="56"/>
  <c r="AC160" i="56"/>
  <c r="CM160" i="56"/>
  <c r="H160" i="56"/>
  <c r="X160" i="56"/>
  <c r="J160" i="56"/>
  <c r="AT160" i="56"/>
  <c r="S160" i="56"/>
  <c r="AS160" i="56"/>
  <c r="BC160" i="56"/>
  <c r="AO160" i="56"/>
  <c r="BO160" i="56"/>
  <c r="BB160" i="56"/>
  <c r="CY160" i="56"/>
  <c r="BN160" i="56"/>
  <c r="AA159" i="56"/>
  <c r="BX99" i="56"/>
  <c r="FL219" i="56"/>
  <c r="AD219" i="56"/>
  <c r="CF76" i="56"/>
  <c r="CF99" i="56"/>
  <c r="CF219" i="56"/>
  <c r="BP219" i="56"/>
  <c r="FJ219" i="56"/>
  <c r="AD99" i="56"/>
  <c r="AJ159" i="56"/>
  <c r="CR208" i="56"/>
  <c r="DH99" i="56"/>
  <c r="K99" i="56"/>
  <c r="AA99" i="56"/>
  <c r="FJ99" i="56"/>
  <c r="U160" i="56"/>
  <c r="BZ160" i="56"/>
  <c r="CQ160" i="56"/>
  <c r="AW160" i="56"/>
  <c r="DB160" i="56"/>
  <c r="DK160" i="56"/>
  <c r="BI160" i="56"/>
  <c r="AF160" i="56"/>
  <c r="AP160" i="56"/>
  <c r="AY160" i="56"/>
  <c r="FJ159" i="56"/>
  <c r="W160" i="56"/>
  <c r="BF160" i="56"/>
  <c r="FO160" i="56" s="1"/>
  <c r="BG160" i="56"/>
  <c r="FP160" i="56" s="1"/>
  <c r="S220" i="56"/>
  <c r="AC220" i="56"/>
  <c r="CP220" i="56"/>
  <c r="CT220" i="56"/>
  <c r="BK220" i="56"/>
  <c r="CU220" i="56"/>
  <c r="AQ220" i="56"/>
  <c r="BS220" i="56"/>
  <c r="J220" i="56"/>
  <c r="BE220" i="56"/>
  <c r="CL220" i="56"/>
  <c r="BH220" i="56"/>
  <c r="DK220" i="56"/>
  <c r="V220" i="56"/>
  <c r="CH220" i="56"/>
  <c r="AM159" i="56"/>
  <c r="BL219" i="56"/>
  <c r="FO219" i="56"/>
  <c r="K219" i="56"/>
  <c r="FL159" i="56"/>
  <c r="CB219" i="56"/>
  <c r="CV159" i="56"/>
  <c r="AD28" i="56"/>
  <c r="CR148" i="56"/>
  <c r="FO159" i="56"/>
  <c r="AJ28" i="56"/>
  <c r="FN99" i="56"/>
  <c r="FM208" i="56"/>
  <c r="AG99" i="56"/>
  <c r="FK28" i="56"/>
  <c r="F35" i="31" s="1"/>
  <c r="CJ159" i="56"/>
  <c r="BP148" i="56"/>
  <c r="CN208" i="56"/>
  <c r="DD159" i="56"/>
  <c r="FM99" i="56"/>
  <c r="DH76" i="56"/>
  <c r="FP159" i="56"/>
  <c r="BX159" i="56"/>
  <c r="FN208" i="56"/>
  <c r="FK219" i="56"/>
  <c r="AG219" i="56"/>
  <c r="FQ159" i="56"/>
  <c r="AJ219" i="56"/>
  <c r="CZ159" i="56"/>
  <c r="BX219" i="56"/>
  <c r="FQ219" i="56"/>
  <c r="FR219" i="56"/>
  <c r="CN219" i="56"/>
  <c r="AM219" i="56"/>
  <c r="FP219" i="56"/>
  <c r="CZ28" i="56"/>
  <c r="FL88" i="56"/>
  <c r="BP40" i="56"/>
  <c r="FR196" i="56"/>
  <c r="CJ196" i="56"/>
  <c r="A160" i="56"/>
  <c r="AL160" i="56"/>
  <c r="CX160" i="56"/>
  <c r="CZ160" i="56" s="1"/>
  <c r="CA160" i="56"/>
  <c r="BD160" i="56"/>
  <c r="I160" i="56"/>
  <c r="CD160" i="56"/>
  <c r="CF160" i="56" s="1"/>
  <c r="AQ160" i="56"/>
  <c r="DC160" i="56"/>
  <c r="AA28" i="56"/>
  <c r="DW208" i="56"/>
  <c r="CN88" i="56"/>
  <c r="T160" i="56"/>
  <c r="BA160" i="56"/>
  <c r="BR160" i="56"/>
  <c r="AU160" i="56"/>
  <c r="DG160" i="56"/>
  <c r="Y160" i="56"/>
  <c r="AX160" i="56"/>
  <c r="DJ160" i="56"/>
  <c r="BW160" i="56"/>
  <c r="AZ100" i="56"/>
  <c r="AL100" i="56"/>
  <c r="CR40" i="56"/>
  <c r="FR76" i="56"/>
  <c r="CF208" i="56"/>
  <c r="CB208" i="56"/>
  <c r="DD208" i="56"/>
  <c r="AM196" i="56"/>
  <c r="DZ196" i="56"/>
  <c r="BH160" i="56"/>
  <c r="V160" i="56"/>
  <c r="CP160" i="56"/>
  <c r="BS160" i="56"/>
  <c r="AV160" i="56"/>
  <c r="BE160" i="56"/>
  <c r="BV160" i="56"/>
  <c r="AI160" i="56"/>
  <c r="AJ160" i="56" s="1"/>
  <c r="DW28" i="56"/>
  <c r="FJ28" i="56"/>
  <c r="K35" i="31" s="1"/>
  <c r="CZ88" i="56"/>
  <c r="DD88" i="56"/>
  <c r="AJ148" i="56"/>
  <c r="BP196" i="56"/>
  <c r="BL196" i="56"/>
  <c r="FQ196" i="56"/>
  <c r="DQ148" i="56"/>
  <c r="CJ148" i="56"/>
  <c r="AD88" i="56"/>
  <c r="DQ88" i="56"/>
  <c r="CR88" i="56"/>
  <c r="CZ76" i="56"/>
  <c r="CZ219" i="56"/>
  <c r="CB88" i="56"/>
  <c r="AD148" i="56"/>
  <c r="BX208" i="56"/>
  <c r="FP208" i="56"/>
  <c r="FR159" i="56"/>
  <c r="DT88" i="56"/>
  <c r="AG159" i="56"/>
  <c r="FO208" i="56"/>
  <c r="DH88" i="56"/>
  <c r="AA76" i="56"/>
  <c r="AM88" i="56"/>
  <c r="DW88" i="56"/>
  <c r="BT76" i="56"/>
  <c r="E47" i="31"/>
  <c r="FL40" i="56"/>
  <c r="L47" i="31" s="1"/>
  <c r="FK148" i="56"/>
  <c r="FN28" i="56"/>
  <c r="M35" i="31" s="1"/>
  <c r="BX16" i="56"/>
  <c r="BX28" i="56"/>
  <c r="AS220" i="56"/>
  <c r="I220" i="56"/>
  <c r="Y220" i="56"/>
  <c r="AO220" i="56"/>
  <c r="BD220" i="56"/>
  <c r="CD220" i="56"/>
  <c r="AL220" i="56"/>
  <c r="CX220" i="56"/>
  <c r="CA220" i="56"/>
  <c r="J100" i="56"/>
  <c r="CX100" i="56"/>
  <c r="DD16" i="56"/>
  <c r="FK159" i="56"/>
  <c r="FR88" i="56"/>
  <c r="AG88" i="56"/>
  <c r="FK88" i="56"/>
  <c r="K40" i="56"/>
  <c r="BL40" i="56"/>
  <c r="FK208" i="56"/>
  <c r="FO196" i="56"/>
  <c r="DH196" i="56"/>
  <c r="FM28" i="56"/>
  <c r="G35" i="31" s="1"/>
  <c r="AD16" i="56"/>
  <c r="BF220" i="56"/>
  <c r="X220" i="56"/>
  <c r="FP220" i="56" s="1"/>
  <c r="AX220" i="56"/>
  <c r="BA220" i="56"/>
  <c r="BO220" i="56"/>
  <c r="DC220" i="56"/>
  <c r="AT220" i="56"/>
  <c r="DF220" i="56"/>
  <c r="CI220" i="56"/>
  <c r="FQ28" i="56"/>
  <c r="I35" i="31" s="1"/>
  <c r="DQ76" i="56"/>
  <c r="AM76" i="56"/>
  <c r="FQ76" i="56"/>
  <c r="CN40" i="56"/>
  <c r="BT40" i="56"/>
  <c r="CB148" i="56"/>
  <c r="FN148" i="56"/>
  <c r="DT148" i="56"/>
  <c r="CV208" i="56"/>
  <c r="BL208" i="56"/>
  <c r="K16" i="56"/>
  <c r="FP16" i="56"/>
  <c r="N23" i="31" s="1"/>
  <c r="CB28" i="56"/>
  <c r="CE220" i="56"/>
  <c r="AI220" i="56"/>
  <c r="BW220" i="56"/>
  <c r="BN220" i="56"/>
  <c r="DB220" i="56"/>
  <c r="A220" i="56"/>
  <c r="BB220" i="56"/>
  <c r="CQ220" i="56"/>
  <c r="CL100" i="56"/>
  <c r="Y100" i="56"/>
  <c r="CZ40" i="56"/>
  <c r="FR40" i="56"/>
  <c r="O47" i="31" s="1"/>
  <c r="DT76" i="56"/>
  <c r="FQ88" i="56"/>
  <c r="CF88" i="56"/>
  <c r="K88" i="56"/>
  <c r="FM40" i="56"/>
  <c r="G47" i="31" s="1"/>
  <c r="AJ40" i="56"/>
  <c r="CV40" i="56"/>
  <c r="AM40" i="56"/>
  <c r="DZ148" i="56"/>
  <c r="DH148" i="56"/>
  <c r="FP196" i="56"/>
  <c r="AD196" i="56"/>
  <c r="CV196" i="56"/>
  <c r="CF196" i="56"/>
  <c r="K208" i="56"/>
  <c r="AM28" i="56"/>
  <c r="DQ28" i="56"/>
  <c r="BP16" i="56"/>
  <c r="BT16" i="56"/>
  <c r="DT28" i="56"/>
  <c r="H220" i="56"/>
  <c r="AW220" i="56"/>
  <c r="DJ220" i="56"/>
  <c r="CM220" i="56"/>
  <c r="T220" i="56"/>
  <c r="BJ220" i="56"/>
  <c r="W220" i="56"/>
  <c r="CY220" i="56"/>
  <c r="CY100" i="56"/>
  <c r="CJ76" i="56"/>
  <c r="FO40" i="56"/>
  <c r="H47" i="31" s="1"/>
  <c r="DQ16" i="56"/>
  <c r="AD159" i="56"/>
  <c r="FM76" i="56"/>
  <c r="AD40" i="56"/>
  <c r="BX148" i="56"/>
  <c r="FO16" i="56"/>
  <c r="H23" i="31" s="1"/>
  <c r="BL16" i="56"/>
  <c r="CB16" i="56"/>
  <c r="U220" i="56"/>
  <c r="BI220" i="56"/>
  <c r="Z220" i="56"/>
  <c r="R220" i="56"/>
  <c r="AR220" i="56"/>
  <c r="BR220" i="56"/>
  <c r="AU220" i="56"/>
  <c r="DG220" i="56"/>
  <c r="CF159" i="56"/>
  <c r="BL76" i="56"/>
  <c r="CJ16" i="56"/>
  <c r="AG76" i="56"/>
  <c r="FN88" i="56"/>
  <c r="AA40" i="56"/>
  <c r="FK40" i="56"/>
  <c r="F47" i="31" s="1"/>
  <c r="DZ208" i="56"/>
  <c r="FJ16" i="56"/>
  <c r="K23" i="31" s="1"/>
  <c r="CF28" i="56"/>
  <c r="DT16" i="56"/>
  <c r="CR28" i="56"/>
  <c r="BL28" i="56"/>
  <c r="AV220" i="56"/>
  <c r="BV220" i="56"/>
  <c r="AY220" i="56"/>
  <c r="Q220" i="56"/>
  <c r="AF220" i="56"/>
  <c r="AZ220" i="56"/>
  <c r="BZ220" i="56"/>
  <c r="K159" i="56"/>
  <c r="B665" i="56"/>
  <c r="A654" i="56"/>
  <c r="ED654" i="56"/>
  <c r="EE654" i="56" s="1"/>
  <c r="EF654" i="56" s="1"/>
  <c r="BX88" i="56"/>
  <c r="BP76" i="56"/>
  <c r="FO88" i="56"/>
  <c r="DW76" i="56"/>
  <c r="FN219" i="56"/>
  <c r="EF643" i="56"/>
  <c r="BX40" i="56"/>
  <c r="CB40" i="56"/>
  <c r="CN148" i="56"/>
  <c r="FO148" i="56"/>
  <c r="FR148" i="56"/>
  <c r="AA148" i="56"/>
  <c r="FM219" i="56"/>
  <c r="CJ208" i="56"/>
  <c r="FL208" i="56"/>
  <c r="FN196" i="56"/>
  <c r="CB196" i="56"/>
  <c r="FM196" i="56"/>
  <c r="DD196" i="56"/>
  <c r="CN196" i="56"/>
  <c r="AJ196" i="56"/>
  <c r="EF626" i="56"/>
  <c r="AG16" i="56"/>
  <c r="AM16" i="56"/>
  <c r="BT28" i="56"/>
  <c r="CN16" i="56"/>
  <c r="DZ28" i="56"/>
  <c r="FM16" i="56"/>
  <c r="G23" i="31" s="1"/>
  <c r="CV16" i="56"/>
  <c r="EF640" i="56"/>
  <c r="BT159" i="56"/>
  <c r="U100" i="56"/>
  <c r="DG100" i="56"/>
  <c r="DJ100" i="56"/>
  <c r="DK100" i="56"/>
  <c r="BK100" i="56"/>
  <c r="AT100" i="56"/>
  <c r="DF100" i="56"/>
  <c r="AO100" i="56"/>
  <c r="AG40" i="56"/>
  <c r="CF40" i="56"/>
  <c r="CJ40" i="56"/>
  <c r="BL148" i="56"/>
  <c r="DW148" i="56"/>
  <c r="AG148" i="56"/>
  <c r="BT148" i="56"/>
  <c r="FP148" i="56"/>
  <c r="DH219" i="56"/>
  <c r="BP159" i="56"/>
  <c r="DH208" i="56"/>
  <c r="K196" i="56"/>
  <c r="FK196" i="56"/>
  <c r="DT208" i="56"/>
  <c r="B645" i="56"/>
  <c r="ED634" i="56"/>
  <c r="EE634" i="56" s="1"/>
  <c r="A634" i="56"/>
  <c r="AX197" i="56"/>
  <c r="CX197" i="56"/>
  <c r="U197" i="56"/>
  <c r="CA197" i="56"/>
  <c r="BF197" i="56"/>
  <c r="I197" i="56"/>
  <c r="AQ197" i="56"/>
  <c r="CE197" i="56"/>
  <c r="DG197" i="56"/>
  <c r="AZ197" i="56"/>
  <c r="FI197" i="56" s="1"/>
  <c r="BV209" i="56"/>
  <c r="AF209" i="56"/>
  <c r="BR209" i="56"/>
  <c r="BO209" i="56"/>
  <c r="CA209" i="56"/>
  <c r="Y209" i="56"/>
  <c r="X209" i="56"/>
  <c r="BJ209" i="56"/>
  <c r="CT209" i="56"/>
  <c r="CY209" i="56"/>
  <c r="X197" i="56"/>
  <c r="DN197" i="56"/>
  <c r="DF197" i="56"/>
  <c r="BZ197" i="56"/>
  <c r="S197" i="56"/>
  <c r="AO197" i="56"/>
  <c r="BV197" i="56"/>
  <c r="DC197" i="56"/>
  <c r="AU197" i="56"/>
  <c r="DM209" i="56"/>
  <c r="BN209" i="56"/>
  <c r="S209" i="56"/>
  <c r="BD209" i="56"/>
  <c r="BC209" i="56"/>
  <c r="BB209" i="56"/>
  <c r="J209" i="56"/>
  <c r="AV209" i="56"/>
  <c r="BG209" i="56"/>
  <c r="DP209" i="56"/>
  <c r="CQ197" i="56"/>
  <c r="BJ197" i="56"/>
  <c r="DV197" i="56"/>
  <c r="BR197" i="56"/>
  <c r="CL197" i="56"/>
  <c r="DP197" i="56"/>
  <c r="Y197" i="56"/>
  <c r="CU197" i="56"/>
  <c r="BA197" i="56"/>
  <c r="BI209" i="56"/>
  <c r="DL209" i="56"/>
  <c r="BF209" i="56"/>
  <c r="AQ209" i="56"/>
  <c r="AO209" i="56"/>
  <c r="AI209" i="56"/>
  <c r="AU209" i="56"/>
  <c r="AR209" i="56"/>
  <c r="BK209" i="56"/>
  <c r="AC197" i="56"/>
  <c r="CY197" i="56"/>
  <c r="BB197" i="56"/>
  <c r="CP197" i="56"/>
  <c r="AW197" i="56"/>
  <c r="BK197" i="56"/>
  <c r="BD197" i="56"/>
  <c r="DS197" i="56"/>
  <c r="BH197" i="56"/>
  <c r="BA209" i="56"/>
  <c r="BH209" i="56"/>
  <c r="DJ209" i="56"/>
  <c r="AX209" i="56"/>
  <c r="DF209" i="56"/>
  <c r="Q209" i="56"/>
  <c r="CX209" i="56"/>
  <c r="W209" i="56"/>
  <c r="V209" i="56"/>
  <c r="Z209" i="56"/>
  <c r="DV209" i="56"/>
  <c r="AR197" i="56"/>
  <c r="AI197" i="56"/>
  <c r="W197" i="56"/>
  <c r="CH197" i="56"/>
  <c r="AL197" i="56"/>
  <c r="DM197" i="56"/>
  <c r="DO197" i="56"/>
  <c r="AS197" i="56"/>
  <c r="AY197" i="56"/>
  <c r="AS209" i="56"/>
  <c r="AZ209" i="56"/>
  <c r="DB209" i="56"/>
  <c r="AP209" i="56"/>
  <c r="CE209" i="56"/>
  <c r="DK209" i="56"/>
  <c r="BW209" i="56"/>
  <c r="H209" i="56"/>
  <c r="DS209" i="56"/>
  <c r="J197" i="56"/>
  <c r="DB197" i="56"/>
  <c r="CT197" i="56"/>
  <c r="R197" i="56"/>
  <c r="H197" i="56"/>
  <c r="DK197" i="56"/>
  <c r="BC197" i="56"/>
  <c r="BN197" i="56"/>
  <c r="BW197" i="56"/>
  <c r="AP197" i="56"/>
  <c r="DY197" i="56"/>
  <c r="Z197" i="56"/>
  <c r="AA197" i="56" s="1"/>
  <c r="BS197" i="56"/>
  <c r="BG197" i="56"/>
  <c r="FP197" i="56" s="1"/>
  <c r="V197" i="56"/>
  <c r="BI197" i="56"/>
  <c r="Q197" i="56"/>
  <c r="BO197" i="56"/>
  <c r="U209" i="56"/>
  <c r="T209" i="56"/>
  <c r="CL209" i="56"/>
  <c r="R209" i="56"/>
  <c r="BE209" i="56"/>
  <c r="DC209" i="56"/>
  <c r="DO209" i="56"/>
  <c r="DN209" i="56"/>
  <c r="BZ209" i="56"/>
  <c r="AW209" i="56"/>
  <c r="CU209" i="56"/>
  <c r="CH209" i="56"/>
  <c r="AC209" i="56"/>
  <c r="DY209" i="56"/>
  <c r="DJ197" i="56"/>
  <c r="T197" i="56"/>
  <c r="CI197" i="56"/>
  <c r="BE197" i="56"/>
  <c r="AT197" i="56"/>
  <c r="CD197" i="56"/>
  <c r="AF197" i="56"/>
  <c r="DL197" i="56"/>
  <c r="AV197" i="56"/>
  <c r="CM197" i="56"/>
  <c r="CD209" i="56"/>
  <c r="I209" i="56"/>
  <c r="AT209" i="56"/>
  <c r="CQ209" i="56"/>
  <c r="CP209" i="56"/>
  <c r="CM209" i="56"/>
  <c r="AY209" i="56"/>
  <c r="AL209" i="56"/>
  <c r="CI209" i="56"/>
  <c r="BS209" i="56"/>
  <c r="DG209" i="56"/>
  <c r="D161" i="56"/>
  <c r="DG161" i="56" s="1"/>
  <c r="F160" i="56"/>
  <c r="DZ16" i="56"/>
  <c r="AJ16" i="56"/>
  <c r="DW16" i="56"/>
  <c r="FL16" i="56"/>
  <c r="L23" i="31" s="1"/>
  <c r="DD28" i="56"/>
  <c r="ED221" i="56"/>
  <c r="B222" i="56"/>
  <c r="EE221" i="56"/>
  <c r="EF221" i="56" s="1"/>
  <c r="CJ219" i="56"/>
  <c r="CB159" i="56"/>
  <c r="CN159" i="56"/>
  <c r="F41" i="56"/>
  <c r="D42" i="56"/>
  <c r="B661" i="56"/>
  <c r="A650" i="56"/>
  <c r="ED650" i="56"/>
  <c r="EE650" i="56" s="1"/>
  <c r="AF100" i="56"/>
  <c r="W100" i="56"/>
  <c r="X100" i="56"/>
  <c r="BV100" i="56"/>
  <c r="BB100" i="56"/>
  <c r="AW100" i="56"/>
  <c r="EF635" i="56"/>
  <c r="CN76" i="56"/>
  <c r="DD76" i="56"/>
  <c r="CF148" i="56"/>
  <c r="FL196" i="56"/>
  <c r="AA208" i="56"/>
  <c r="B648" i="56"/>
  <c r="A637" i="56"/>
  <c r="ED637" i="56"/>
  <c r="EE637" i="56" s="1"/>
  <c r="CV160" i="56"/>
  <c r="K28" i="56"/>
  <c r="FN16" i="56"/>
  <c r="M23" i="31" s="1"/>
  <c r="DH28" i="56"/>
  <c r="B657" i="56"/>
  <c r="ED646" i="56"/>
  <c r="EE646" i="56" s="1"/>
  <c r="EF646" i="56" s="1"/>
  <c r="A646" i="56"/>
  <c r="ED651" i="56"/>
  <c r="EE651" i="56" s="1"/>
  <c r="B662" i="56"/>
  <c r="A651" i="56"/>
  <c r="EF639" i="56"/>
  <c r="AQ100" i="56"/>
  <c r="AR100" i="56"/>
  <c r="AI100" i="56"/>
  <c r="A100" i="56"/>
  <c r="R100" i="56"/>
  <c r="CQ100" i="56"/>
  <c r="BJ100" i="56"/>
  <c r="BE100" i="56"/>
  <c r="DZ76" i="56"/>
  <c r="BD41" i="56"/>
  <c r="AV41" i="56"/>
  <c r="AF41" i="56"/>
  <c r="X41" i="56"/>
  <c r="DG41" i="56"/>
  <c r="CY41" i="56"/>
  <c r="CQ41" i="56"/>
  <c r="CI41" i="56"/>
  <c r="CA41" i="56"/>
  <c r="BS41" i="56"/>
  <c r="BK41" i="56"/>
  <c r="BC41" i="56"/>
  <c r="AU41" i="56"/>
  <c r="W41" i="56"/>
  <c r="EE41" i="56"/>
  <c r="DF41" i="56"/>
  <c r="CX41" i="56"/>
  <c r="CP41" i="56"/>
  <c r="CH41" i="56"/>
  <c r="BZ41" i="56"/>
  <c r="BR41" i="56"/>
  <c r="BJ41" i="56"/>
  <c r="BB41" i="56"/>
  <c r="AT41" i="56"/>
  <c r="AL41" i="56"/>
  <c r="V41" i="56"/>
  <c r="B42" i="56"/>
  <c r="ED41" i="56"/>
  <c r="BI41" i="56"/>
  <c r="BA41" i="56"/>
  <c r="AS41" i="56"/>
  <c r="AC41" i="56"/>
  <c r="U41" i="56"/>
  <c r="A41" i="56"/>
  <c r="BH41" i="56"/>
  <c r="AZ41" i="56"/>
  <c r="AR41" i="56"/>
  <c r="T41" i="56"/>
  <c r="DJ41" i="56"/>
  <c r="DB41" i="56"/>
  <c r="CT41" i="56"/>
  <c r="CL41" i="56"/>
  <c r="CD41" i="56"/>
  <c r="BV41" i="56"/>
  <c r="BN41" i="56"/>
  <c r="BF41" i="56"/>
  <c r="AX41" i="56"/>
  <c r="AP41" i="56"/>
  <c r="Z41" i="56"/>
  <c r="R41" i="56"/>
  <c r="I41" i="56"/>
  <c r="CU41" i="56"/>
  <c r="BO41" i="56"/>
  <c r="BP41" i="56" s="1"/>
  <c r="AI41" i="56"/>
  <c r="CM41" i="56"/>
  <c r="BG41" i="56"/>
  <c r="BE41" i="56"/>
  <c r="Y41" i="56"/>
  <c r="H41" i="56"/>
  <c r="DK41" i="56"/>
  <c r="CE41" i="56"/>
  <c r="AY41" i="56"/>
  <c r="S41" i="56"/>
  <c r="AO41" i="56"/>
  <c r="AW41" i="56"/>
  <c r="Q41" i="56"/>
  <c r="DC41" i="56"/>
  <c r="BW41" i="56"/>
  <c r="AQ41" i="56"/>
  <c r="J41" i="56"/>
  <c r="FQ148" i="56"/>
  <c r="AG196" i="56"/>
  <c r="B669" i="56"/>
  <c r="A658" i="56"/>
  <c r="ED658" i="56"/>
  <c r="EE658" i="56" s="1"/>
  <c r="FQ16" i="56"/>
  <c r="I23" i="31" s="1"/>
  <c r="CF16" i="56"/>
  <c r="BA100" i="56"/>
  <c r="BC100" i="56"/>
  <c r="AS100" i="56"/>
  <c r="Z100" i="56"/>
  <c r="AX100" i="56"/>
  <c r="S100" i="56"/>
  <c r="EE101" i="56"/>
  <c r="EF101" i="56" s="1"/>
  <c r="ED101" i="56"/>
  <c r="B102" i="56"/>
  <c r="DB100" i="56"/>
  <c r="BR100" i="56"/>
  <c r="FM159" i="56"/>
  <c r="B644" i="56"/>
  <c r="ED633" i="56"/>
  <c r="EE633" i="56" s="1"/>
  <c r="EF633" i="56" s="1"/>
  <c r="A633" i="56"/>
  <c r="Y17" i="56"/>
  <c r="Z29" i="56"/>
  <c r="S17" i="56"/>
  <c r="DV29" i="56"/>
  <c r="CX17" i="56"/>
  <c r="Q29" i="56"/>
  <c r="AX29" i="56"/>
  <c r="DB17" i="56"/>
  <c r="DF29" i="56"/>
  <c r="AI17" i="56"/>
  <c r="BC17" i="56"/>
  <c r="BO29" i="56"/>
  <c r="AS17" i="56"/>
  <c r="CP29" i="56"/>
  <c r="J17" i="56"/>
  <c r="AY29" i="56"/>
  <c r="BK17" i="56"/>
  <c r="BZ29" i="56"/>
  <c r="AT17" i="56"/>
  <c r="DP17" i="56"/>
  <c r="DJ29" i="56"/>
  <c r="BR17" i="56"/>
  <c r="BJ29" i="56"/>
  <c r="BW17" i="56"/>
  <c r="BD29" i="56"/>
  <c r="I29" i="56"/>
  <c r="AR17" i="56"/>
  <c r="AT29" i="56"/>
  <c r="DK17" i="56"/>
  <c r="AF17" i="56"/>
  <c r="BH29" i="56"/>
  <c r="BO17" i="56"/>
  <c r="V29" i="56"/>
  <c r="AO17" i="56"/>
  <c r="CU17" i="56"/>
  <c r="CL29" i="56"/>
  <c r="CI17" i="56"/>
  <c r="AC29" i="56"/>
  <c r="BD17" i="56"/>
  <c r="AO29" i="56"/>
  <c r="BV29" i="56"/>
  <c r="CH17" i="56"/>
  <c r="CM29" i="56"/>
  <c r="AW17" i="56"/>
  <c r="DO29" i="56"/>
  <c r="AC17" i="56"/>
  <c r="DM29" i="56"/>
  <c r="DO17" i="56"/>
  <c r="AF29" i="56"/>
  <c r="AZ29" i="56"/>
  <c r="U17" i="56"/>
  <c r="BA29" i="56"/>
  <c r="BJ17" i="56"/>
  <c r="BH17" i="56"/>
  <c r="BN29" i="56"/>
  <c r="AU17" i="56"/>
  <c r="DC29" i="56"/>
  <c r="DN17" i="56"/>
  <c r="BS29" i="56"/>
  <c r="I17" i="56"/>
  <c r="S29" i="56"/>
  <c r="DM17" i="56"/>
  <c r="BC29" i="56"/>
  <c r="X17" i="56"/>
  <c r="Q17" i="56"/>
  <c r="BW29" i="56"/>
  <c r="V17" i="56"/>
  <c r="CY29" i="56"/>
  <c r="AP17" i="56"/>
  <c r="DS29" i="56"/>
  <c r="AX17" i="56"/>
  <c r="BE29" i="56"/>
  <c r="CD17" i="56"/>
  <c r="AQ29" i="56"/>
  <c r="CM17" i="56"/>
  <c r="BR29" i="56"/>
  <c r="BF17" i="56"/>
  <c r="CT17" i="56"/>
  <c r="CD29" i="56"/>
  <c r="DY17" i="56"/>
  <c r="DN29" i="56"/>
  <c r="CP17" i="56"/>
  <c r="H29" i="56"/>
  <c r="DL29" i="56"/>
  <c r="BA17" i="56"/>
  <c r="W29" i="56"/>
  <c r="DV17" i="56"/>
  <c r="BV17" i="56"/>
  <c r="BG29" i="56"/>
  <c r="BN17" i="56"/>
  <c r="CI29" i="56"/>
  <c r="CQ17" i="56"/>
  <c r="BF29" i="56"/>
  <c r="W17" i="56"/>
  <c r="U29" i="56"/>
  <c r="BI17" i="56"/>
  <c r="Y29" i="56"/>
  <c r="AP29" i="56"/>
  <c r="DC17" i="56"/>
  <c r="BB29" i="56"/>
  <c r="AL17" i="56"/>
  <c r="AV29" i="56"/>
  <c r="R29" i="56"/>
  <c r="R17" i="56"/>
  <c r="CX29" i="56"/>
  <c r="DJ17" i="56"/>
  <c r="DY29" i="56"/>
  <c r="T29" i="56"/>
  <c r="BS17" i="56"/>
  <c r="CH29" i="56"/>
  <c r="Z17" i="56"/>
  <c r="AZ17" i="56"/>
  <c r="FI17" i="56" s="1"/>
  <c r="DB29" i="56"/>
  <c r="CA17" i="56"/>
  <c r="CU29" i="56"/>
  <c r="BE17" i="56"/>
  <c r="DP29" i="56"/>
  <c r="BG17" i="56"/>
  <c r="CE29" i="56"/>
  <c r="CF29" i="56" s="1"/>
  <c r="CL17" i="56"/>
  <c r="DG29" i="56"/>
  <c r="CT29" i="56"/>
  <c r="CE17" i="56"/>
  <c r="AL29" i="56"/>
  <c r="AY17" i="56"/>
  <c r="X29" i="56"/>
  <c r="AR29" i="56"/>
  <c r="DL17" i="56"/>
  <c r="AS29" i="56"/>
  <c r="AQ17" i="56"/>
  <c r="AW29" i="56"/>
  <c r="DS17" i="56"/>
  <c r="AI29" i="56"/>
  <c r="BB17" i="56"/>
  <c r="BK29" i="56"/>
  <c r="BL29" i="56" s="1"/>
  <c r="CY17" i="56"/>
  <c r="DF17" i="56"/>
  <c r="J29" i="56"/>
  <c r="H17" i="56"/>
  <c r="AU29" i="56"/>
  <c r="BZ17" i="56"/>
  <c r="BI29" i="56"/>
  <c r="DG17" i="56"/>
  <c r="CQ29" i="56"/>
  <c r="AV17" i="56"/>
  <c r="DK29" i="56"/>
  <c r="T17" i="56"/>
  <c r="CA29" i="56"/>
  <c r="D101" i="56"/>
  <c r="CX101" i="56" s="1"/>
  <c r="F100" i="56"/>
  <c r="FO76" i="56"/>
  <c r="AD76" i="56"/>
  <c r="K76" i="56"/>
  <c r="FL76" i="56"/>
  <c r="CJ88" i="56"/>
  <c r="FP76" i="56"/>
  <c r="CV88" i="56"/>
  <c r="DZ88" i="56"/>
  <c r="AJ88" i="56"/>
  <c r="FN40" i="56"/>
  <c r="M47" i="31" s="1"/>
  <c r="DD40" i="56"/>
  <c r="FQ40" i="56"/>
  <c r="I47" i="31" s="1"/>
  <c r="FJ40" i="56"/>
  <c r="K47" i="31" s="1"/>
  <c r="DH40" i="56"/>
  <c r="FM148" i="56"/>
  <c r="K148" i="56"/>
  <c r="BX136" i="56"/>
  <c r="BT208" i="56"/>
  <c r="DQ196" i="56"/>
  <c r="DW196" i="56"/>
  <c r="CR196" i="56"/>
  <c r="CZ208" i="56"/>
  <c r="FJ196" i="56"/>
  <c r="EF623" i="56"/>
  <c r="EF647" i="56"/>
  <c r="E35" i="31"/>
  <c r="BP28" i="56"/>
  <c r="CN28" i="56"/>
  <c r="CR16" i="56"/>
  <c r="BT219" i="56"/>
  <c r="BW100" i="56"/>
  <c r="BN100" i="56"/>
  <c r="BD100" i="56"/>
  <c r="AU100" i="56"/>
  <c r="AV100" i="56"/>
  <c r="BH100" i="56"/>
  <c r="AC100" i="56"/>
  <c r="I100" i="56"/>
  <c r="BZ100" i="56"/>
  <c r="CR159" i="56"/>
  <c r="BL88" i="56"/>
  <c r="AG28" i="56"/>
  <c r="CV76" i="56"/>
  <c r="FM88" i="56"/>
  <c r="FJ76" i="56"/>
  <c r="CR76" i="56"/>
  <c r="DD148" i="56"/>
  <c r="CZ148" i="56"/>
  <c r="BP208" i="56"/>
  <c r="DT196" i="56"/>
  <c r="BT196" i="56"/>
  <c r="FJ208" i="56"/>
  <c r="B162" i="56"/>
  <c r="BC161" i="56"/>
  <c r="EE161" i="56"/>
  <c r="EF161" i="56" s="1"/>
  <c r="AL161" i="56"/>
  <c r="V161" i="56"/>
  <c r="ED161" i="56"/>
  <c r="AS161" i="56"/>
  <c r="AR161" i="56"/>
  <c r="CM161" i="56"/>
  <c r="AI161" i="56"/>
  <c r="CT161" i="56"/>
  <c r="Z161" i="56"/>
  <c r="E23" i="31"/>
  <c r="AA16" i="56"/>
  <c r="FR16" i="56"/>
  <c r="O23" i="31" s="1"/>
  <c r="FP28" i="56"/>
  <c r="N35" i="31" s="1"/>
  <c r="CV28" i="56"/>
  <c r="CJ28" i="56"/>
  <c r="D221" i="56"/>
  <c r="W221" i="56" s="1"/>
  <c r="F220" i="56"/>
  <c r="DC100" i="56"/>
  <c r="CI100" i="56"/>
  <c r="BO100" i="56"/>
  <c r="BF100" i="56"/>
  <c r="BG100" i="56"/>
  <c r="BS100" i="56"/>
  <c r="AY100" i="56"/>
  <c r="T100" i="56"/>
  <c r="CH100" i="56"/>
  <c r="H100" i="56"/>
  <c r="BL159" i="56"/>
  <c r="AA88" i="56"/>
  <c r="B653" i="56"/>
  <c r="ED642" i="56"/>
  <c r="EE642" i="56" s="1"/>
  <c r="EF642" i="56" s="1"/>
  <c r="A642" i="56"/>
  <c r="AR89" i="56"/>
  <c r="DM89" i="56"/>
  <c r="AC89" i="56"/>
  <c r="CE89" i="56"/>
  <c r="X89" i="56"/>
  <c r="DV89" i="56"/>
  <c r="AF89" i="56"/>
  <c r="CH89" i="56"/>
  <c r="BB89" i="56"/>
  <c r="AR77" i="56"/>
  <c r="BN77" i="56"/>
  <c r="BH89" i="56"/>
  <c r="BK89" i="56"/>
  <c r="BF89" i="56"/>
  <c r="AI89" i="56"/>
  <c r="I89" i="56"/>
  <c r="T89" i="56"/>
  <c r="DY89" i="56"/>
  <c r="DC89" i="56"/>
  <c r="CD89" i="56"/>
  <c r="AW77" i="56"/>
  <c r="Z77" i="56"/>
  <c r="AT89" i="56"/>
  <c r="DJ89" i="56"/>
  <c r="AQ89" i="56"/>
  <c r="AW89" i="56"/>
  <c r="BS89" i="56"/>
  <c r="AZ89" i="56"/>
  <c r="BA89" i="56"/>
  <c r="CI89" i="56"/>
  <c r="BD89" i="56"/>
  <c r="DN77" i="56"/>
  <c r="DO89" i="56"/>
  <c r="BG89" i="56"/>
  <c r="Q89" i="56"/>
  <c r="DG89" i="56"/>
  <c r="AP89" i="56"/>
  <c r="U89" i="56"/>
  <c r="CA89" i="56"/>
  <c r="W89" i="56"/>
  <c r="CT89" i="56"/>
  <c r="S89" i="56"/>
  <c r="DG77" i="56"/>
  <c r="BN89" i="56"/>
  <c r="BO89" i="56"/>
  <c r="AL89" i="56"/>
  <c r="BI89" i="56"/>
  <c r="H89" i="56"/>
  <c r="DS89" i="56"/>
  <c r="AS89" i="56"/>
  <c r="BZ89" i="56"/>
  <c r="V89" i="56"/>
  <c r="AY89" i="56"/>
  <c r="CP77" i="56"/>
  <c r="R89" i="56"/>
  <c r="BV89" i="56"/>
  <c r="BE89" i="56"/>
  <c r="BW89" i="56"/>
  <c r="BR89" i="56"/>
  <c r="CP89" i="56"/>
  <c r="DN89" i="56"/>
  <c r="DB89" i="56"/>
  <c r="CY89" i="56"/>
  <c r="AF77" i="56"/>
  <c r="AV89" i="56"/>
  <c r="AU89" i="56"/>
  <c r="Z89" i="56"/>
  <c r="BJ89" i="56"/>
  <c r="AO89" i="56"/>
  <c r="J89" i="56"/>
  <c r="CM89" i="56"/>
  <c r="BC89" i="56"/>
  <c r="AX89" i="56"/>
  <c r="AU77" i="56"/>
  <c r="AT77" i="56"/>
  <c r="DP89" i="56"/>
  <c r="CU89" i="56"/>
  <c r="DK89" i="56"/>
  <c r="DL89" i="56"/>
  <c r="CX89" i="56"/>
  <c r="CQ89" i="56"/>
  <c r="Y89" i="56"/>
  <c r="DF89" i="56"/>
  <c r="CL89" i="56"/>
  <c r="BX76" i="56"/>
  <c r="FK76" i="56"/>
  <c r="FJ88" i="56"/>
  <c r="BT88" i="56"/>
  <c r="AJ76" i="56"/>
  <c r="FP88" i="56"/>
  <c r="FP40" i="56"/>
  <c r="N47" i="31" s="1"/>
  <c r="AM148" i="56"/>
  <c r="FJ148" i="56"/>
  <c r="CV148" i="56"/>
  <c r="ED641" i="56"/>
  <c r="EE641" i="56" s="1"/>
  <c r="EF641" i="56" s="1"/>
  <c r="B652" i="56"/>
  <c r="A641" i="56"/>
  <c r="AW149" i="56"/>
  <c r="Q149" i="56"/>
  <c r="DL149" i="56"/>
  <c r="AZ149" i="56"/>
  <c r="BE149" i="56"/>
  <c r="DP149" i="56"/>
  <c r="CD149" i="56"/>
  <c r="AF149" i="56"/>
  <c r="BZ149" i="56"/>
  <c r="AX149" i="56"/>
  <c r="BC149" i="56"/>
  <c r="BV149" i="56"/>
  <c r="CX149" i="56"/>
  <c r="AS149" i="56"/>
  <c r="BR149" i="56"/>
  <c r="CQ149" i="56"/>
  <c r="CT149" i="56"/>
  <c r="DJ149" i="56"/>
  <c r="CA149" i="56"/>
  <c r="AO149" i="56"/>
  <c r="DO149" i="56"/>
  <c r="BI149" i="56"/>
  <c r="W149" i="56"/>
  <c r="U149" i="56"/>
  <c r="CE149" i="56"/>
  <c r="AU149" i="56"/>
  <c r="CI149" i="56"/>
  <c r="DC149" i="56"/>
  <c r="DV149" i="56"/>
  <c r="BB149" i="56"/>
  <c r="BW149" i="56"/>
  <c r="AT149" i="56"/>
  <c r="CH149" i="56"/>
  <c r="R149" i="56"/>
  <c r="DM149" i="56"/>
  <c r="CL149" i="56"/>
  <c r="DY149" i="56"/>
  <c r="DZ149" i="56" s="1"/>
  <c r="AI149" i="56"/>
  <c r="BO149" i="56"/>
  <c r="BD149" i="56"/>
  <c r="Y149" i="56"/>
  <c r="V149" i="56"/>
  <c r="BS149" i="56"/>
  <c r="AQ149" i="56"/>
  <c r="DS149" i="56"/>
  <c r="AY149" i="56"/>
  <c r="AR149" i="56"/>
  <c r="BK149" i="56"/>
  <c r="BH149" i="56"/>
  <c r="I149" i="56"/>
  <c r="BN149" i="56"/>
  <c r="Z149" i="56"/>
  <c r="BF149" i="56"/>
  <c r="H149" i="56"/>
  <c r="BJ149" i="56"/>
  <c r="X149" i="56"/>
  <c r="DK149" i="56"/>
  <c r="CU149" i="56"/>
  <c r="AP149" i="56"/>
  <c r="DN149" i="56"/>
  <c r="CY149" i="56"/>
  <c r="CZ149" i="56" s="1"/>
  <c r="CP149" i="56"/>
  <c r="AV149" i="56"/>
  <c r="DG149" i="56"/>
  <c r="CM149" i="56"/>
  <c r="BA149" i="56"/>
  <c r="AL149" i="56"/>
  <c r="AC149" i="56"/>
  <c r="T149" i="56"/>
  <c r="J149" i="56"/>
  <c r="DF149" i="56"/>
  <c r="BG149" i="56"/>
  <c r="FP149" i="56" s="1"/>
  <c r="DB149" i="56"/>
  <c r="S149" i="56"/>
  <c r="CV219" i="56"/>
  <c r="FQ208" i="56"/>
  <c r="AM208" i="56"/>
  <c r="FR208" i="56"/>
  <c r="CZ196" i="56"/>
  <c r="AA196" i="56"/>
  <c r="AG208" i="56"/>
  <c r="DD219" i="56"/>
  <c r="FK16" i="56"/>
  <c r="F23" i="31" s="1"/>
  <c r="FR28" i="56"/>
  <c r="O35" i="31" s="1"/>
  <c r="FO28" i="56"/>
  <c r="H35" i="31" s="1"/>
  <c r="CZ16" i="56"/>
  <c r="B649" i="56"/>
  <c r="A638" i="56"/>
  <c r="ED638" i="56"/>
  <c r="EE638" i="56" s="1"/>
  <c r="FN159" i="56"/>
  <c r="CT100" i="56"/>
  <c r="CU100" i="56"/>
  <c r="CA100" i="56"/>
  <c r="CM100" i="56"/>
  <c r="CD100" i="56"/>
  <c r="CF100" i="56" s="1"/>
  <c r="BI100" i="56"/>
  <c r="AP100" i="56"/>
  <c r="V100" i="56"/>
  <c r="CP100" i="56"/>
  <c r="Q100" i="56"/>
  <c r="FI160" i="56" l="1"/>
  <c r="FI209" i="56"/>
  <c r="FI149" i="56"/>
  <c r="FI29" i="56"/>
  <c r="FI89" i="56"/>
  <c r="FI41" i="56"/>
  <c r="FI100" i="56"/>
  <c r="FI220" i="56"/>
  <c r="FR100" i="56"/>
  <c r="H161" i="56"/>
  <c r="CU161" i="56"/>
  <c r="CV161" i="56" s="1"/>
  <c r="CP161" i="56"/>
  <c r="R161" i="56"/>
  <c r="T161" i="56"/>
  <c r="CX161" i="56"/>
  <c r="CL161" i="56"/>
  <c r="CN161" i="56" s="1"/>
  <c r="AC161" i="56"/>
  <c r="AU161" i="56"/>
  <c r="S161" i="56"/>
  <c r="FL160" i="56"/>
  <c r="BP160" i="56"/>
  <c r="BL160" i="56"/>
  <c r="BX100" i="56"/>
  <c r="AJ100" i="56"/>
  <c r="AA100" i="56"/>
  <c r="CN160" i="56"/>
  <c r="K160" i="56"/>
  <c r="FJ100" i="56"/>
  <c r="CN220" i="56"/>
  <c r="FQ160" i="56"/>
  <c r="FJ160" i="56"/>
  <c r="CR220" i="56"/>
  <c r="DH29" i="56"/>
  <c r="AA160" i="56"/>
  <c r="DH160" i="56"/>
  <c r="FJ220" i="56"/>
  <c r="BT220" i="56"/>
  <c r="DD160" i="56"/>
  <c r="AM100" i="56"/>
  <c r="CJ220" i="56"/>
  <c r="DH209" i="56"/>
  <c r="FR160" i="56"/>
  <c r="K220" i="56"/>
  <c r="AG220" i="56"/>
  <c r="BL220" i="56"/>
  <c r="FN220" i="56"/>
  <c r="FQ100" i="56"/>
  <c r="BT100" i="56"/>
  <c r="AM220" i="56"/>
  <c r="BP220" i="56"/>
  <c r="FM160" i="56"/>
  <c r="DD100" i="56"/>
  <c r="BT160" i="56"/>
  <c r="AG160" i="56"/>
  <c r="CR160" i="56"/>
  <c r="FR220" i="56"/>
  <c r="CB160" i="56"/>
  <c r="FK220" i="56"/>
  <c r="CN100" i="56"/>
  <c r="K100" i="56"/>
  <c r="FQ220" i="56"/>
  <c r="CB220" i="56"/>
  <c r="AD220" i="56"/>
  <c r="CV220" i="56"/>
  <c r="FL220" i="56"/>
  <c r="FN160" i="56"/>
  <c r="K197" i="56"/>
  <c r="FR197" i="56"/>
  <c r="DT209" i="56"/>
  <c r="DD220" i="56"/>
  <c r="CV100" i="56"/>
  <c r="DH220" i="56"/>
  <c r="FM220" i="56"/>
  <c r="CZ220" i="56"/>
  <c r="CB100" i="56"/>
  <c r="AJ209" i="56"/>
  <c r="CF220" i="56"/>
  <c r="K89" i="56"/>
  <c r="FP100" i="56"/>
  <c r="FO100" i="56"/>
  <c r="CN197" i="56"/>
  <c r="FQ149" i="56"/>
  <c r="CR29" i="56"/>
  <c r="FO89" i="56"/>
  <c r="FP89" i="56"/>
  <c r="BX160" i="56"/>
  <c r="BX220" i="56"/>
  <c r="AG197" i="56"/>
  <c r="FQ209" i="56"/>
  <c r="FN197" i="56"/>
  <c r="CJ197" i="56"/>
  <c r="AM209" i="56"/>
  <c r="FR209" i="56"/>
  <c r="AA220" i="56"/>
  <c r="BP100" i="56"/>
  <c r="DZ29" i="56"/>
  <c r="DT29" i="56"/>
  <c r="BX209" i="56"/>
  <c r="CZ100" i="56"/>
  <c r="AJ220" i="56"/>
  <c r="CV209" i="56"/>
  <c r="BT197" i="56"/>
  <c r="BT149" i="56"/>
  <c r="FK160" i="56"/>
  <c r="FO220" i="56"/>
  <c r="AD160" i="56"/>
  <c r="BX29" i="56"/>
  <c r="E36" i="31"/>
  <c r="AA29" i="56"/>
  <c r="BX197" i="56"/>
  <c r="DH149" i="56"/>
  <c r="BL149" i="56"/>
  <c r="FM149" i="56"/>
  <c r="CR149" i="56"/>
  <c r="AG149" i="56"/>
  <c r="BX89" i="56"/>
  <c r="BW101" i="56"/>
  <c r="FN89" i="56"/>
  <c r="DZ209" i="56"/>
  <c r="DD209" i="56"/>
  <c r="BL197" i="56"/>
  <c r="BT41" i="56"/>
  <c r="FP209" i="56"/>
  <c r="CB41" i="56"/>
  <c r="CN29" i="56"/>
  <c r="CZ197" i="56"/>
  <c r="AM160" i="56"/>
  <c r="CJ89" i="56"/>
  <c r="DW89" i="56"/>
  <c r="AD209" i="56"/>
  <c r="BP209" i="56"/>
  <c r="FL149" i="56"/>
  <c r="AD89" i="56"/>
  <c r="CR89" i="56"/>
  <c r="FK89" i="56"/>
  <c r="BP197" i="56"/>
  <c r="K149" i="56"/>
  <c r="FK149" i="56"/>
  <c r="CN89" i="56"/>
  <c r="CN149" i="56"/>
  <c r="CF149" i="56"/>
  <c r="AA89" i="56"/>
  <c r="BT89" i="56"/>
  <c r="DD89" i="56"/>
  <c r="CJ29" i="56"/>
  <c r="CV17" i="56"/>
  <c r="FL17" i="56"/>
  <c r="L24" i="31" s="1"/>
  <c r="AC101" i="56"/>
  <c r="J101" i="56"/>
  <c r="X221" i="56"/>
  <c r="FK100" i="56"/>
  <c r="BC221" i="56"/>
  <c r="CR209" i="56"/>
  <c r="DW209" i="56"/>
  <c r="DQ197" i="56"/>
  <c r="BX149" i="56"/>
  <c r="DT89" i="56"/>
  <c r="AD100" i="56"/>
  <c r="FP29" i="56"/>
  <c r="N36" i="31" s="1"/>
  <c r="FM29" i="56"/>
  <c r="G36" i="31" s="1"/>
  <c r="H101" i="56"/>
  <c r="CE101" i="56"/>
  <c r="FN41" i="56"/>
  <c r="M48" i="31" s="1"/>
  <c r="AA41" i="56"/>
  <c r="AM41" i="56"/>
  <c r="FM41" i="56"/>
  <c r="G48" i="31" s="1"/>
  <c r="DD197" i="56"/>
  <c r="CZ209" i="56"/>
  <c r="CB197" i="56"/>
  <c r="CB17" i="56"/>
  <c r="AJ17" i="56"/>
  <c r="DQ149" i="56"/>
  <c r="CZ17" i="56"/>
  <c r="FR17" i="56"/>
  <c r="O24" i="31" s="1"/>
  <c r="FN29" i="56"/>
  <c r="M36" i="31" s="1"/>
  <c r="BX17" i="56"/>
  <c r="I101" i="56"/>
  <c r="V101" i="56"/>
  <c r="FP41" i="56"/>
  <c r="N48" i="31" s="1"/>
  <c r="FO209" i="56"/>
  <c r="FR89" i="56"/>
  <c r="FL29" i="56"/>
  <c r="L36" i="31" s="1"/>
  <c r="CH101" i="56"/>
  <c r="CN41" i="56"/>
  <c r="FK41" i="56"/>
  <c r="F48" i="31" s="1"/>
  <c r="AY221" i="56"/>
  <c r="DZ197" i="56"/>
  <c r="AM197" i="56"/>
  <c r="FQ197" i="56"/>
  <c r="AD197" i="56"/>
  <c r="DW197" i="56"/>
  <c r="X101" i="56"/>
  <c r="CP101" i="56"/>
  <c r="K41" i="56"/>
  <c r="AJ41" i="56"/>
  <c r="FO41" i="56"/>
  <c r="H48" i="31" s="1"/>
  <c r="FJ41" i="56"/>
  <c r="K48" i="31" s="1"/>
  <c r="DK221" i="56"/>
  <c r="FJ89" i="56"/>
  <c r="BT17" i="56"/>
  <c r="A101" i="56"/>
  <c r="CF41" i="56"/>
  <c r="FR41" i="56"/>
  <c r="O48" i="31" s="1"/>
  <c r="BH221" i="56"/>
  <c r="FQ89" i="56"/>
  <c r="DT17" i="56"/>
  <c r="FN17" i="56"/>
  <c r="M24" i="31" s="1"/>
  <c r="FK29" i="56"/>
  <c r="F36" i="31" s="1"/>
  <c r="BP29" i="56"/>
  <c r="R101" i="56"/>
  <c r="Q101" i="56"/>
  <c r="CV41" i="56"/>
  <c r="E48" i="31"/>
  <c r="FL41" i="56"/>
  <c r="L48" i="31" s="1"/>
  <c r="DH100" i="56"/>
  <c r="B223" i="56"/>
  <c r="EE222" i="56"/>
  <c r="EF222" i="56" s="1"/>
  <c r="ED222" i="56"/>
  <c r="F161" i="56"/>
  <c r="D162" i="56"/>
  <c r="BA162" i="56" s="1"/>
  <c r="FO197" i="56"/>
  <c r="BL41" i="56"/>
  <c r="EF637" i="56"/>
  <c r="AG100" i="56"/>
  <c r="F42" i="56"/>
  <c r="D43" i="56"/>
  <c r="AX221" i="56"/>
  <c r="AL221" i="56"/>
  <c r="BS221" i="56"/>
  <c r="AP221" i="56"/>
  <c r="R221" i="56"/>
  <c r="U221" i="56"/>
  <c r="BG221" i="56"/>
  <c r="AA209" i="56"/>
  <c r="FK197" i="56"/>
  <c r="K209" i="56"/>
  <c r="AG209" i="56"/>
  <c r="EF634" i="56"/>
  <c r="EF638" i="56"/>
  <c r="BP149" i="56"/>
  <c r="FL89" i="56"/>
  <c r="DZ89" i="56"/>
  <c r="Q161" i="56"/>
  <c r="AP161" i="56"/>
  <c r="DB161" i="56"/>
  <c r="AQ161" i="56"/>
  <c r="DC161" i="56"/>
  <c r="AZ161" i="56"/>
  <c r="BA161" i="56"/>
  <c r="AT161" i="56"/>
  <c r="DF161" i="56"/>
  <c r="DH161" i="56" s="1"/>
  <c r="BK161" i="56"/>
  <c r="E24" i="31"/>
  <c r="DZ17" i="56"/>
  <c r="DD29" i="56"/>
  <c r="AG29" i="56"/>
  <c r="BL17" i="56"/>
  <c r="AX101" i="56"/>
  <c r="T101" i="56"/>
  <c r="U101" i="56"/>
  <c r="AS101" i="56"/>
  <c r="Y101" i="56"/>
  <c r="Z101" i="56"/>
  <c r="AW101" i="56"/>
  <c r="S101" i="56"/>
  <c r="CM101" i="56"/>
  <c r="AL101" i="56"/>
  <c r="EF658" i="56"/>
  <c r="EF41" i="56"/>
  <c r="B672" i="56"/>
  <c r="A661" i="56"/>
  <c r="ED661" i="56"/>
  <c r="EE661" i="56" s="1"/>
  <c r="BN221" i="56"/>
  <c r="BB221" i="56"/>
  <c r="CI221" i="56"/>
  <c r="BF221" i="56"/>
  <c r="AT221" i="56"/>
  <c r="AF221" i="56"/>
  <c r="AG221" i="56" s="1"/>
  <c r="H221" i="56"/>
  <c r="BO221" i="56"/>
  <c r="BT209" i="56"/>
  <c r="CF209" i="56"/>
  <c r="FJ209" i="56"/>
  <c r="FK209" i="56"/>
  <c r="CF89" i="56"/>
  <c r="AD161" i="56"/>
  <c r="B103" i="56"/>
  <c r="EE102" i="56"/>
  <c r="EF102" i="56" s="1"/>
  <c r="ED102" i="56"/>
  <c r="EF651" i="56"/>
  <c r="FR149" i="56"/>
  <c r="AX161" i="56"/>
  <c r="DJ161" i="56"/>
  <c r="AY161" i="56"/>
  <c r="DK161" i="56"/>
  <c r="BH161" i="56"/>
  <c r="BI161" i="56"/>
  <c r="BB161" i="56"/>
  <c r="FK161" i="56" s="1"/>
  <c r="BS161" i="56"/>
  <c r="D102" i="56"/>
  <c r="DC102" i="56" s="1"/>
  <c r="F101" i="56"/>
  <c r="DH17" i="56"/>
  <c r="AA17" i="56"/>
  <c r="DW17" i="56"/>
  <c r="BP17" i="56"/>
  <c r="BI101" i="56"/>
  <c r="AO101" i="56"/>
  <c r="AF101" i="56"/>
  <c r="W101" i="56"/>
  <c r="BD101" i="56"/>
  <c r="AU101" i="56"/>
  <c r="AV101" i="56"/>
  <c r="BH101" i="56"/>
  <c r="AI101" i="56"/>
  <c r="CU101" i="56"/>
  <c r="AT101" i="56"/>
  <c r="DF101" i="56"/>
  <c r="FN100" i="56"/>
  <c r="CD221" i="56"/>
  <c r="BR221" i="56"/>
  <c r="CY221" i="56"/>
  <c r="BV221" i="56"/>
  <c r="BJ221" i="56"/>
  <c r="AU221" i="56"/>
  <c r="Q221" i="56"/>
  <c r="BW221" i="56"/>
  <c r="CJ209" i="56"/>
  <c r="FL209" i="56"/>
  <c r="AJ149" i="56"/>
  <c r="CZ89" i="56"/>
  <c r="FO149" i="56"/>
  <c r="DT149" i="56"/>
  <c r="DW149" i="56"/>
  <c r="FN149" i="56"/>
  <c r="CV89" i="56"/>
  <c r="AM89" i="56"/>
  <c r="CB89" i="56"/>
  <c r="A653" i="56"/>
  <c r="ED653" i="56"/>
  <c r="EE653" i="56" s="1"/>
  <c r="B664" i="56"/>
  <c r="BC78" i="56"/>
  <c r="AV90" i="56"/>
  <c r="Z90" i="56"/>
  <c r="DK90" i="56"/>
  <c r="AY90" i="56"/>
  <c r="X90" i="56"/>
  <c r="BO90" i="56"/>
  <c r="BV90" i="56"/>
  <c r="V90" i="56"/>
  <c r="DY90" i="56"/>
  <c r="BN90" i="56"/>
  <c r="X78" i="56"/>
  <c r="AR90" i="56"/>
  <c r="BH90" i="56"/>
  <c r="T90" i="56"/>
  <c r="DO90" i="56"/>
  <c r="CU90" i="56"/>
  <c r="AS90" i="56"/>
  <c r="BW90" i="56"/>
  <c r="BR90" i="56"/>
  <c r="AW90" i="56"/>
  <c r="BB90" i="56"/>
  <c r="CH90" i="56"/>
  <c r="BE90" i="56"/>
  <c r="DG78" i="56"/>
  <c r="BR78" i="56"/>
  <c r="BJ78" i="56"/>
  <c r="CP90" i="56"/>
  <c r="BG90" i="56"/>
  <c r="CY90" i="56"/>
  <c r="BI90" i="56"/>
  <c r="BJ90" i="56"/>
  <c r="DC90" i="56"/>
  <c r="R90" i="56"/>
  <c r="Y90" i="56"/>
  <c r="BF90" i="56"/>
  <c r="U90" i="56"/>
  <c r="CT90" i="56"/>
  <c r="BA90" i="56"/>
  <c r="AW78" i="56"/>
  <c r="DP78" i="56"/>
  <c r="DS90" i="56"/>
  <c r="W90" i="56"/>
  <c r="DN90" i="56"/>
  <c r="AL90" i="56"/>
  <c r="H90" i="56"/>
  <c r="AP90" i="56"/>
  <c r="DP90" i="56"/>
  <c r="AU90" i="56"/>
  <c r="DL90" i="56"/>
  <c r="CQ90" i="56"/>
  <c r="BS90" i="56"/>
  <c r="BT90" i="56" s="1"/>
  <c r="BF78" i="56"/>
  <c r="H78" i="56"/>
  <c r="DM78" i="56"/>
  <c r="J90" i="56"/>
  <c r="CD90" i="56"/>
  <c r="DJ90" i="56"/>
  <c r="BK90" i="56"/>
  <c r="DV90" i="56"/>
  <c r="DW90" i="56" s="1"/>
  <c r="AT90" i="56"/>
  <c r="CI90" i="56"/>
  <c r="Q90" i="56"/>
  <c r="AO90" i="56"/>
  <c r="CH78" i="56"/>
  <c r="AX90" i="56"/>
  <c r="CL90" i="56"/>
  <c r="CM90" i="56"/>
  <c r="S90" i="56"/>
  <c r="CA90" i="56"/>
  <c r="AF90" i="56"/>
  <c r="DB90" i="56"/>
  <c r="DG90" i="56"/>
  <c r="CX90" i="56"/>
  <c r="BD90" i="56"/>
  <c r="FM90" i="56" s="1"/>
  <c r="DF90" i="56"/>
  <c r="BC90" i="56"/>
  <c r="AC90" i="56"/>
  <c r="I90" i="56"/>
  <c r="AQ90" i="56"/>
  <c r="AZ90" i="56"/>
  <c r="FI90" i="56" s="1"/>
  <c r="AI90" i="56"/>
  <c r="BZ90" i="56"/>
  <c r="DM90" i="56"/>
  <c r="CE90" i="56"/>
  <c r="D222" i="56"/>
  <c r="U222" i="56" s="1"/>
  <c r="F221" i="56"/>
  <c r="Y161" i="56"/>
  <c r="BF161" i="56"/>
  <c r="BG161" i="56"/>
  <c r="BJ161" i="56"/>
  <c r="CA161" i="56"/>
  <c r="X161" i="56"/>
  <c r="AJ161" i="56" s="1"/>
  <c r="ED162" i="56"/>
  <c r="BE162" i="56"/>
  <c r="B163" i="56"/>
  <c r="EE162" i="56"/>
  <c r="EF162" i="56" s="1"/>
  <c r="FR29" i="56"/>
  <c r="O36" i="31" s="1"/>
  <c r="FK17" i="56"/>
  <c r="F24" i="31" s="1"/>
  <c r="FP17" i="56"/>
  <c r="N24" i="31" s="1"/>
  <c r="FM17" i="56"/>
  <c r="G24" i="31" s="1"/>
  <c r="FQ29" i="56"/>
  <c r="I36" i="31" s="1"/>
  <c r="K17" i="56"/>
  <c r="CD101" i="56"/>
  <c r="AZ101" i="56"/>
  <c r="FI101" i="56" s="1"/>
  <c r="AP101" i="56"/>
  <c r="AR101" i="56"/>
  <c r="BN101" i="56"/>
  <c r="BE101" i="56"/>
  <c r="BF101" i="56"/>
  <c r="BS101" i="56"/>
  <c r="AQ101" i="56"/>
  <c r="DC101" i="56"/>
  <c r="BB101" i="56"/>
  <c r="BX41" i="56"/>
  <c r="CJ41" i="56"/>
  <c r="A657" i="56"/>
  <c r="ED657" i="56"/>
  <c r="EE657" i="56" s="1"/>
  <c r="B668" i="56"/>
  <c r="AV221" i="56"/>
  <c r="CT221" i="56"/>
  <c r="CH221" i="56"/>
  <c r="CL221" i="56"/>
  <c r="BZ221" i="56"/>
  <c r="BK221" i="56"/>
  <c r="Y221" i="56"/>
  <c r="J221" i="56"/>
  <c r="CE221" i="56"/>
  <c r="A221" i="56"/>
  <c r="AS221" i="56"/>
  <c r="DT197" i="56"/>
  <c r="BL209" i="56"/>
  <c r="FM209" i="56"/>
  <c r="DH197" i="56"/>
  <c r="BL100" i="56"/>
  <c r="B676" i="56"/>
  <c r="A665" i="56"/>
  <c r="ED665" i="56"/>
  <c r="EE665" i="56" s="1"/>
  <c r="AD149" i="56"/>
  <c r="AA149" i="56"/>
  <c r="DD149" i="56"/>
  <c r="ED652" i="56"/>
  <c r="EE652" i="56" s="1"/>
  <c r="EF652" i="56" s="1"/>
  <c r="B663" i="56"/>
  <c r="A652" i="56"/>
  <c r="BV138" i="56"/>
  <c r="AP138" i="56"/>
  <c r="BW138" i="56"/>
  <c r="S138" i="56"/>
  <c r="CP138" i="56"/>
  <c r="BN138" i="56"/>
  <c r="BK138" i="56"/>
  <c r="V138" i="56"/>
  <c r="BG138" i="56"/>
  <c r="CA138" i="56"/>
  <c r="DY150" i="56"/>
  <c r="AP150" i="56"/>
  <c r="AI150" i="56"/>
  <c r="DS150" i="56"/>
  <c r="CP150" i="56"/>
  <c r="U150" i="56"/>
  <c r="BA150" i="56"/>
  <c r="CE150" i="56"/>
  <c r="CD150" i="56"/>
  <c r="AT150" i="56"/>
  <c r="DF150" i="56"/>
  <c r="BD150" i="56"/>
  <c r="BS138" i="56"/>
  <c r="DP138" i="56"/>
  <c r="AW138" i="56"/>
  <c r="S150" i="56"/>
  <c r="AY138" i="56"/>
  <c r="AS138" i="56"/>
  <c r="BB138" i="56"/>
  <c r="DC138" i="56"/>
  <c r="CU138" i="56"/>
  <c r="CD138" i="56"/>
  <c r="CH150" i="56"/>
  <c r="AU138" i="56"/>
  <c r="DC150" i="56"/>
  <c r="AQ138" i="56"/>
  <c r="BR138" i="56"/>
  <c r="AC150" i="56"/>
  <c r="DN138" i="56"/>
  <c r="AX138" i="56"/>
  <c r="X150" i="56"/>
  <c r="DM150" i="56"/>
  <c r="BH150" i="56"/>
  <c r="DK150" i="56"/>
  <c r="DN150" i="56"/>
  <c r="DJ150" i="56"/>
  <c r="BE150" i="56"/>
  <c r="CA150" i="56"/>
  <c r="AU150" i="56"/>
  <c r="DL150" i="56"/>
  <c r="DY138" i="56"/>
  <c r="CL138" i="56"/>
  <c r="BR150" i="56"/>
  <c r="DO150" i="56"/>
  <c r="Y138" i="56"/>
  <c r="CE138" i="56"/>
  <c r="CF138" i="56" s="1"/>
  <c r="AO138" i="56"/>
  <c r="I138" i="56"/>
  <c r="AL138" i="56"/>
  <c r="DB150" i="56"/>
  <c r="U138" i="56"/>
  <c r="DP150" i="56"/>
  <c r="R138" i="56"/>
  <c r="BO138" i="56"/>
  <c r="CY138" i="56"/>
  <c r="BD138" i="56"/>
  <c r="J138" i="56"/>
  <c r="AS150" i="56"/>
  <c r="BJ150" i="56"/>
  <c r="BO150" i="56"/>
  <c r="BF150" i="56"/>
  <c r="I150" i="56"/>
  <c r="CQ150" i="56"/>
  <c r="BZ150" i="56"/>
  <c r="BS150" i="56"/>
  <c r="Q138" i="56"/>
  <c r="AF138" i="56"/>
  <c r="DO138" i="56"/>
  <c r="AO150" i="56"/>
  <c r="DL138" i="56"/>
  <c r="AV138" i="56"/>
  <c r="V150" i="56"/>
  <c r="BC150" i="56"/>
  <c r="DJ138" i="56"/>
  <c r="DG138" i="56"/>
  <c r="DS138" i="56"/>
  <c r="CI150" i="56"/>
  <c r="AI138" i="56"/>
  <c r="BZ138" i="56"/>
  <c r="CT138" i="56"/>
  <c r="CX138" i="56"/>
  <c r="AZ150" i="56"/>
  <c r="FI150" i="56" s="1"/>
  <c r="BG150" i="56"/>
  <c r="CL150" i="56"/>
  <c r="Y150" i="56"/>
  <c r="Q150" i="56"/>
  <c r="BK150" i="56"/>
  <c r="H150" i="56"/>
  <c r="AF150" i="56"/>
  <c r="AR138" i="56"/>
  <c r="CQ138" i="56"/>
  <c r="CR138" i="56" s="1"/>
  <c r="BJ138" i="56"/>
  <c r="J150" i="56"/>
  <c r="CU150" i="56"/>
  <c r="DK138" i="56"/>
  <c r="CM138" i="56"/>
  <c r="AX150" i="56"/>
  <c r="CI138" i="56"/>
  <c r="Z138" i="56"/>
  <c r="AA138" i="56" s="1"/>
  <c r="AQ150" i="56"/>
  <c r="DF138" i="56"/>
  <c r="H138" i="56"/>
  <c r="DM138" i="56"/>
  <c r="X138" i="56"/>
  <c r="AZ138" i="56"/>
  <c r="FI138" i="56" s="1"/>
  <c r="BE138" i="56"/>
  <c r="CY150" i="56"/>
  <c r="BN150" i="56"/>
  <c r="T150" i="56"/>
  <c r="BB150" i="56"/>
  <c r="BW150" i="56"/>
  <c r="CM150" i="56"/>
  <c r="AL150" i="56"/>
  <c r="CT150" i="56"/>
  <c r="DV138" i="56"/>
  <c r="AV150" i="56"/>
  <c r="CH138" i="56"/>
  <c r="CX150" i="56"/>
  <c r="AT138" i="56"/>
  <c r="BC138" i="56"/>
  <c r="AC138" i="56"/>
  <c r="W138" i="56"/>
  <c r="BH138" i="56"/>
  <c r="BI138" i="56"/>
  <c r="DB138" i="56"/>
  <c r="BF138" i="56"/>
  <c r="BA138" i="56"/>
  <c r="T138" i="56"/>
  <c r="AW150" i="56"/>
  <c r="DG150" i="56"/>
  <c r="Z150" i="56"/>
  <c r="DV150" i="56"/>
  <c r="R150" i="56"/>
  <c r="BI150" i="56"/>
  <c r="BV150" i="56"/>
  <c r="AY150" i="56"/>
  <c r="AR150" i="56"/>
  <c r="W150" i="56"/>
  <c r="DQ89" i="56"/>
  <c r="BP89" i="56"/>
  <c r="FM89" i="56"/>
  <c r="AJ89" i="56"/>
  <c r="AG89" i="56"/>
  <c r="AW161" i="56"/>
  <c r="BN161" i="56"/>
  <c r="BO161" i="56"/>
  <c r="BR161" i="56"/>
  <c r="CI161" i="56"/>
  <c r="AF161" i="56"/>
  <c r="FM100" i="56"/>
  <c r="AJ29" i="56"/>
  <c r="DQ29" i="56"/>
  <c r="AM17" i="56"/>
  <c r="FO29" i="56"/>
  <c r="H36" i="31" s="1"/>
  <c r="FJ17" i="56"/>
  <c r="K24" i="31" s="1"/>
  <c r="FO17" i="56"/>
  <c r="H24" i="31" s="1"/>
  <c r="FQ17" i="56"/>
  <c r="I24" i="31" s="1"/>
  <c r="AD17" i="56"/>
  <c r="AD29" i="56"/>
  <c r="AG17" i="56"/>
  <c r="DJ101" i="56"/>
  <c r="BK101" i="56"/>
  <c r="BA101" i="56"/>
  <c r="FJ101" i="56" s="1"/>
  <c r="BC101" i="56"/>
  <c r="CT101" i="56"/>
  <c r="CA101" i="56"/>
  <c r="CL101" i="56"/>
  <c r="CY101" i="56"/>
  <c r="CZ101" i="56" s="1"/>
  <c r="AY101" i="56"/>
  <c r="DK101" i="56"/>
  <c r="BJ101" i="56"/>
  <c r="FL100" i="56"/>
  <c r="DD41" i="56"/>
  <c r="AD41" i="56"/>
  <c r="CR41" i="56"/>
  <c r="AG41" i="56"/>
  <c r="B673" i="56"/>
  <c r="A662" i="56"/>
  <c r="ED662" i="56"/>
  <c r="EE662" i="56" s="1"/>
  <c r="V221" i="56"/>
  <c r="DJ221" i="56"/>
  <c r="CX221" i="56"/>
  <c r="DB221" i="56"/>
  <c r="CP221" i="56"/>
  <c r="CA221" i="56"/>
  <c r="AO221" i="56"/>
  <c r="S221" i="56"/>
  <c r="CM221" i="56"/>
  <c r="T221" i="56"/>
  <c r="BA221" i="56"/>
  <c r="FM197" i="56"/>
  <c r="FJ197" i="56"/>
  <c r="CR197" i="56"/>
  <c r="CF197" i="56"/>
  <c r="ED645" i="56"/>
  <c r="EE645" i="56" s="1"/>
  <c r="B656" i="56"/>
  <c r="A645" i="56"/>
  <c r="DK186" i="56"/>
  <c r="DJ198" i="56"/>
  <c r="BI198" i="56"/>
  <c r="BZ186" i="56"/>
  <c r="DO198" i="56"/>
  <c r="DN198" i="56"/>
  <c r="CE186" i="56"/>
  <c r="BV198" i="56"/>
  <c r="AX186" i="56"/>
  <c r="W198" i="56"/>
  <c r="AT198" i="56"/>
  <c r="CD186" i="56"/>
  <c r="DV198" i="56"/>
  <c r="BA186" i="56"/>
  <c r="AF198" i="56"/>
  <c r="CX198" i="56"/>
  <c r="W186" i="56"/>
  <c r="BB198" i="56"/>
  <c r="AY198" i="56"/>
  <c r="BW210" i="56"/>
  <c r="BV210" i="56"/>
  <c r="X210" i="56"/>
  <c r="T210" i="56"/>
  <c r="AR210" i="56"/>
  <c r="AC210" i="56"/>
  <c r="BA210" i="56"/>
  <c r="Y210" i="56"/>
  <c r="U210" i="56"/>
  <c r="AF210" i="56"/>
  <c r="AC186" i="56"/>
  <c r="AL198" i="56"/>
  <c r="CU198" i="56"/>
  <c r="CP186" i="56"/>
  <c r="AI198" i="56"/>
  <c r="V186" i="56"/>
  <c r="BW186" i="56"/>
  <c r="BH198" i="56"/>
  <c r="AQ186" i="56"/>
  <c r="BZ198" i="56"/>
  <c r="DV186" i="56"/>
  <c r="Y186" i="56"/>
  <c r="DM198" i="56"/>
  <c r="AU186" i="56"/>
  <c r="CI198" i="56"/>
  <c r="DS186" i="56"/>
  <c r="DY186" i="56"/>
  <c r="CP198" i="56"/>
  <c r="BO210" i="56"/>
  <c r="BN210" i="56"/>
  <c r="Q210" i="56"/>
  <c r="DF210" i="56"/>
  <c r="U186" i="56"/>
  <c r="BF198" i="56"/>
  <c r="AS186" i="56"/>
  <c r="AS210" i="56"/>
  <c r="H210" i="56"/>
  <c r="BR186" i="56"/>
  <c r="BA198" i="56"/>
  <c r="CH186" i="56"/>
  <c r="DM186" i="56"/>
  <c r="CD198" i="56"/>
  <c r="DO186" i="56"/>
  <c r="CT198" i="56"/>
  <c r="T198" i="56"/>
  <c r="CU186" i="56"/>
  <c r="U198" i="56"/>
  <c r="DF186" i="56"/>
  <c r="DP198" i="56"/>
  <c r="H198" i="56"/>
  <c r="CY186" i="56"/>
  <c r="BJ198" i="56"/>
  <c r="AT186" i="56"/>
  <c r="Z186" i="56"/>
  <c r="BG198" i="56"/>
  <c r="DS210" i="56"/>
  <c r="BG210" i="56"/>
  <c r="BF210" i="56"/>
  <c r="DG210" i="56"/>
  <c r="BK198" i="56"/>
  <c r="BL198" i="56" s="1"/>
  <c r="S198" i="56"/>
  <c r="BI186" i="56"/>
  <c r="FR186" i="56" s="1"/>
  <c r="J210" i="56"/>
  <c r="AO210" i="56"/>
  <c r="CI186" i="56"/>
  <c r="DY198" i="56"/>
  <c r="DZ198" i="56" s="1"/>
  <c r="AV186" i="56"/>
  <c r="DC198" i="56"/>
  <c r="I198" i="56"/>
  <c r="H186" i="56"/>
  <c r="AU198" i="56"/>
  <c r="BH186" i="56"/>
  <c r="CM186" i="56"/>
  <c r="CE198" i="56"/>
  <c r="CF198" i="56" s="1"/>
  <c r="DG186" i="56"/>
  <c r="AV198" i="56"/>
  <c r="BN186" i="56"/>
  <c r="AP186" i="56"/>
  <c r="CY198" i="56"/>
  <c r="Z198" i="56"/>
  <c r="R186" i="56"/>
  <c r="AP198" i="56"/>
  <c r="DK210" i="56"/>
  <c r="AY210" i="56"/>
  <c r="DJ210" i="56"/>
  <c r="AX210" i="56"/>
  <c r="DL210" i="56"/>
  <c r="DV210" i="56"/>
  <c r="CH210" i="56"/>
  <c r="BS210" i="56"/>
  <c r="T186" i="56"/>
  <c r="S186" i="56"/>
  <c r="BE186" i="56"/>
  <c r="CE210" i="56"/>
  <c r="BZ210" i="56"/>
  <c r="CA186" i="56"/>
  <c r="AQ198" i="56"/>
  <c r="BF186" i="56"/>
  <c r="BC198" i="56"/>
  <c r="AZ198" i="56"/>
  <c r="FI198" i="56" s="1"/>
  <c r="DJ186" i="56"/>
  <c r="CH198" i="56"/>
  <c r="DP186" i="56"/>
  <c r="J186" i="56"/>
  <c r="J198" i="56"/>
  <c r="X186" i="56"/>
  <c r="DB198" i="56"/>
  <c r="AW186" i="56"/>
  <c r="CT186" i="56"/>
  <c r="BO198" i="56"/>
  <c r="BB186" i="56"/>
  <c r="AO186" i="56"/>
  <c r="BE198" i="56"/>
  <c r="DC210" i="56"/>
  <c r="AQ210" i="56"/>
  <c r="DB210" i="56"/>
  <c r="AP210" i="56"/>
  <c r="DP210" i="56"/>
  <c r="CQ210" i="56"/>
  <c r="DN210" i="56"/>
  <c r="DY210" i="56"/>
  <c r="CX210" i="56"/>
  <c r="CI210" i="56"/>
  <c r="BI210" i="56"/>
  <c r="BG186" i="56"/>
  <c r="BS198" i="56"/>
  <c r="DN186" i="56"/>
  <c r="AW198" i="56"/>
  <c r="I210" i="56"/>
  <c r="AL210" i="56"/>
  <c r="AL186" i="56"/>
  <c r="BS186" i="56"/>
  <c r="CM198" i="56"/>
  <c r="AY186" i="56"/>
  <c r="CQ198" i="56"/>
  <c r="AR198" i="56"/>
  <c r="DC186" i="56"/>
  <c r="AC198" i="56"/>
  <c r="BJ186" i="56"/>
  <c r="BV186" i="56"/>
  <c r="BN198" i="56"/>
  <c r="DB186" i="56"/>
  <c r="BR198" i="56"/>
  <c r="DS198" i="56"/>
  <c r="CL186" i="56"/>
  <c r="AX198" i="56"/>
  <c r="BO186" i="56"/>
  <c r="BK186" i="56"/>
  <c r="Q198" i="56"/>
  <c r="CU210" i="56"/>
  <c r="AI210" i="56"/>
  <c r="CT210" i="56"/>
  <c r="Z210" i="56"/>
  <c r="AA210" i="56" s="1"/>
  <c r="BD210" i="56"/>
  <c r="BR210" i="56"/>
  <c r="DO210" i="56"/>
  <c r="CA210" i="56"/>
  <c r="DM210" i="56"/>
  <c r="BK210" i="56"/>
  <c r="BJ210" i="56"/>
  <c r="AU210" i="56"/>
  <c r="BH210" i="56"/>
  <c r="AS198" i="56"/>
  <c r="DK198" i="56"/>
  <c r="CA198" i="56"/>
  <c r="CD210" i="56"/>
  <c r="W210" i="56"/>
  <c r="Q186" i="56"/>
  <c r="DL198" i="56"/>
  <c r="R198" i="56"/>
  <c r="AZ186" i="56"/>
  <c r="FI186" i="56" s="1"/>
  <c r="V198" i="56"/>
  <c r="CQ186" i="56"/>
  <c r="AR186" i="56"/>
  <c r="DF198" i="56"/>
  <c r="BC186" i="56"/>
  <c r="FL186" i="56" s="1"/>
  <c r="BD198" i="56"/>
  <c r="AO198" i="56"/>
  <c r="AI186" i="56"/>
  <c r="BW198" i="56"/>
  <c r="Y198" i="56"/>
  <c r="I186" i="56"/>
  <c r="CL198" i="56"/>
  <c r="DL186" i="56"/>
  <c r="X198" i="56"/>
  <c r="CX186" i="56"/>
  <c r="CM210" i="56"/>
  <c r="S210" i="56"/>
  <c r="CL210" i="56"/>
  <c r="R210" i="56"/>
  <c r="AV210" i="56"/>
  <c r="BE210" i="56"/>
  <c r="CP210" i="56"/>
  <c r="BB210" i="56"/>
  <c r="CY210" i="56"/>
  <c r="AZ210" i="56"/>
  <c r="FI210" i="56" s="1"/>
  <c r="AW210" i="56"/>
  <c r="V210" i="56"/>
  <c r="AT210" i="56"/>
  <c r="DG198" i="56"/>
  <c r="AF186" i="56"/>
  <c r="BD186" i="56"/>
  <c r="BC210" i="56"/>
  <c r="K29" i="56"/>
  <c r="CJ149" i="56"/>
  <c r="CB149" i="56"/>
  <c r="BE161" i="56"/>
  <c r="AO161" i="56"/>
  <c r="BV161" i="56"/>
  <c r="BW161" i="56"/>
  <c r="BZ161" i="56"/>
  <c r="CQ161" i="56"/>
  <c r="CR161" i="56" s="1"/>
  <c r="AV161" i="56"/>
  <c r="CB29" i="56"/>
  <c r="AM29" i="56"/>
  <c r="CR17" i="56"/>
  <c r="CZ29" i="56"/>
  <c r="CJ17" i="56"/>
  <c r="ED644" i="56"/>
  <c r="EE644" i="56" s="1"/>
  <c r="B655" i="56"/>
  <c r="A644" i="56"/>
  <c r="BC18" i="56"/>
  <c r="BE30" i="56"/>
  <c r="DF18" i="56"/>
  <c r="BG18" i="56"/>
  <c r="AW30" i="56"/>
  <c r="CE30" i="56"/>
  <c r="V30" i="56"/>
  <c r="CD18" i="56"/>
  <c r="BR30" i="56"/>
  <c r="BF18" i="56"/>
  <c r="BW18" i="56"/>
  <c r="Q30" i="56"/>
  <c r="AY30" i="56"/>
  <c r="BR18" i="56"/>
  <c r="CX18" i="56"/>
  <c r="H30" i="56"/>
  <c r="DJ30" i="56"/>
  <c r="AV18" i="56"/>
  <c r="BS30" i="56"/>
  <c r="BE18" i="56"/>
  <c r="AR18" i="56"/>
  <c r="BN18" i="56"/>
  <c r="DS30" i="56"/>
  <c r="DJ18" i="56"/>
  <c r="AZ30" i="56"/>
  <c r="BF30" i="56"/>
  <c r="I18" i="56"/>
  <c r="CI30" i="56"/>
  <c r="Q18" i="56"/>
  <c r="CA30" i="56"/>
  <c r="CA18" i="56"/>
  <c r="AC18" i="56"/>
  <c r="J30" i="56"/>
  <c r="AF30" i="56"/>
  <c r="BJ30" i="56"/>
  <c r="BS18" i="56"/>
  <c r="BZ18" i="56"/>
  <c r="BD30" i="56"/>
  <c r="CY30" i="56"/>
  <c r="CL18" i="56"/>
  <c r="AV30" i="56"/>
  <c r="W30" i="56"/>
  <c r="X30" i="56"/>
  <c r="DY30" i="56"/>
  <c r="DP18" i="56"/>
  <c r="DF30" i="56"/>
  <c r="Z30" i="56"/>
  <c r="BK30" i="56"/>
  <c r="AY18" i="56"/>
  <c r="AC30" i="56"/>
  <c r="U30" i="56"/>
  <c r="DS18" i="56"/>
  <c r="CD30" i="56"/>
  <c r="CT18" i="56"/>
  <c r="BD18" i="56"/>
  <c r="AT30" i="56"/>
  <c r="DM18" i="56"/>
  <c r="DO30" i="56"/>
  <c r="DL30" i="56"/>
  <c r="DB30" i="56"/>
  <c r="CM18" i="56"/>
  <c r="DG30" i="56"/>
  <c r="T18" i="56"/>
  <c r="AX30" i="56"/>
  <c r="DN30" i="56"/>
  <c r="BO18" i="56"/>
  <c r="Z18" i="56"/>
  <c r="BN30" i="56"/>
  <c r="DK18" i="56"/>
  <c r="AR30" i="56"/>
  <c r="S18" i="56"/>
  <c r="DV30" i="56"/>
  <c r="H18" i="56"/>
  <c r="I30" i="56"/>
  <c r="AP30" i="56"/>
  <c r="BB18" i="56"/>
  <c r="BW30" i="56"/>
  <c r="CH18" i="56"/>
  <c r="DC30" i="56"/>
  <c r="V18" i="56"/>
  <c r="BC30" i="56"/>
  <c r="BV18" i="56"/>
  <c r="T30" i="56"/>
  <c r="DG18" i="56"/>
  <c r="AU30" i="56"/>
  <c r="DY18" i="56"/>
  <c r="BA30" i="56"/>
  <c r="AZ18" i="56"/>
  <c r="DO18" i="56"/>
  <c r="AP18" i="56"/>
  <c r="U18" i="56"/>
  <c r="DK30" i="56"/>
  <c r="AQ18" i="56"/>
  <c r="AI18" i="56"/>
  <c r="CU30" i="56"/>
  <c r="CH30" i="56"/>
  <c r="DC18" i="56"/>
  <c r="AL18" i="56"/>
  <c r="CM30" i="56"/>
  <c r="BB30" i="56"/>
  <c r="AO30" i="56"/>
  <c r="AO18" i="56"/>
  <c r="AS30" i="56"/>
  <c r="DV18" i="56"/>
  <c r="CE18" i="56"/>
  <c r="BV30" i="56"/>
  <c r="DN18" i="56"/>
  <c r="CQ30" i="56"/>
  <c r="AX18" i="56"/>
  <c r="DM30" i="56"/>
  <c r="R18" i="56"/>
  <c r="BI30" i="56"/>
  <c r="BA18" i="56"/>
  <c r="BI18" i="56"/>
  <c r="CU18" i="56"/>
  <c r="AT18" i="56"/>
  <c r="Y30" i="56"/>
  <c r="AU18" i="56"/>
  <c r="BZ30" i="56"/>
  <c r="X18" i="56"/>
  <c r="CP30" i="56"/>
  <c r="BK18" i="56"/>
  <c r="J18" i="56"/>
  <c r="AI30" i="56"/>
  <c r="AQ30" i="56"/>
  <c r="AF18" i="56"/>
  <c r="S30" i="56"/>
  <c r="AW18" i="56"/>
  <c r="CI18" i="56"/>
  <c r="CT30" i="56"/>
  <c r="CL30" i="56"/>
  <c r="BH18" i="56"/>
  <c r="W18" i="56"/>
  <c r="DL18" i="56"/>
  <c r="CX30" i="56"/>
  <c r="AS18" i="56"/>
  <c r="BJ18" i="56"/>
  <c r="DP30" i="56"/>
  <c r="CY18" i="56"/>
  <c r="BO30" i="56"/>
  <c r="BP30" i="56" s="1"/>
  <c r="AL30" i="56"/>
  <c r="DB18" i="56"/>
  <c r="Y18" i="56"/>
  <c r="BG30" i="56"/>
  <c r="BH30" i="56"/>
  <c r="CP18" i="56"/>
  <c r="R30" i="56"/>
  <c r="CQ18" i="56"/>
  <c r="CQ101" i="56"/>
  <c r="BV101" i="56"/>
  <c r="CI101" i="56"/>
  <c r="CJ101" i="56" s="1"/>
  <c r="DG101" i="56"/>
  <c r="BG101" i="56"/>
  <c r="BR101" i="56"/>
  <c r="B680" i="56"/>
  <c r="A669" i="56"/>
  <c r="ED669" i="56"/>
  <c r="EE669" i="56" s="1"/>
  <c r="BE42" i="56"/>
  <c r="AW42" i="56"/>
  <c r="AO42" i="56"/>
  <c r="Y42" i="56"/>
  <c r="Q42" i="56"/>
  <c r="H42" i="56"/>
  <c r="BD42" i="56"/>
  <c r="AV42" i="56"/>
  <c r="AF42" i="56"/>
  <c r="X42" i="56"/>
  <c r="DG42" i="56"/>
  <c r="CY42" i="56"/>
  <c r="CQ42" i="56"/>
  <c r="CI42" i="56"/>
  <c r="CA42" i="56"/>
  <c r="BS42" i="56"/>
  <c r="BK42" i="56"/>
  <c r="BC42" i="56"/>
  <c r="AU42" i="56"/>
  <c r="W42" i="56"/>
  <c r="EE42" i="56"/>
  <c r="DF42" i="56"/>
  <c r="CX42" i="56"/>
  <c r="CP42" i="56"/>
  <c r="CH42" i="56"/>
  <c r="BZ42" i="56"/>
  <c r="BR42" i="56"/>
  <c r="BJ42" i="56"/>
  <c r="BB42" i="56"/>
  <c r="AT42" i="56"/>
  <c r="AL42" i="56"/>
  <c r="V42" i="56"/>
  <c r="AZ42" i="56"/>
  <c r="B43" i="56"/>
  <c r="ED42" i="56"/>
  <c r="BI42" i="56"/>
  <c r="BA42" i="56"/>
  <c r="AS42" i="56"/>
  <c r="AC42" i="56"/>
  <c r="U42" i="56"/>
  <c r="A42" i="56"/>
  <c r="BH42" i="56"/>
  <c r="AR42" i="56"/>
  <c r="T42" i="56"/>
  <c r="DK42" i="56"/>
  <c r="DC42" i="56"/>
  <c r="CU42" i="56"/>
  <c r="CM42" i="56"/>
  <c r="CE42" i="56"/>
  <c r="BW42" i="56"/>
  <c r="BO42" i="56"/>
  <c r="BG42" i="56"/>
  <c r="AY42" i="56"/>
  <c r="AQ42" i="56"/>
  <c r="AI42" i="56"/>
  <c r="S42" i="56"/>
  <c r="J42" i="56"/>
  <c r="CD42" i="56"/>
  <c r="R42" i="56"/>
  <c r="BV42" i="56"/>
  <c r="I42" i="56"/>
  <c r="BN42" i="56"/>
  <c r="BF42" i="56"/>
  <c r="DJ42" i="56"/>
  <c r="AX42" i="56"/>
  <c r="DB42" i="56"/>
  <c r="AP42" i="56"/>
  <c r="Z42" i="56"/>
  <c r="CT42" i="56"/>
  <c r="CL42" i="56"/>
  <c r="CZ41" i="56"/>
  <c r="CR100" i="56"/>
  <c r="EF650" i="56"/>
  <c r="AC221" i="56"/>
  <c r="DF221" i="56"/>
  <c r="CQ221" i="56"/>
  <c r="AW221" i="56"/>
  <c r="AI221" i="56"/>
  <c r="CU221" i="56"/>
  <c r="AR221" i="56"/>
  <c r="BI221" i="56"/>
  <c r="CN209" i="56"/>
  <c r="AJ197" i="56"/>
  <c r="CV197" i="56"/>
  <c r="DQ209" i="56"/>
  <c r="CB209" i="56"/>
  <c r="FL161" i="56"/>
  <c r="AM149" i="56"/>
  <c r="A649" i="56"/>
  <c r="ED649" i="56"/>
  <c r="EE649" i="56" s="1"/>
  <c r="B660" i="56"/>
  <c r="FJ149" i="56"/>
  <c r="CV149" i="56"/>
  <c r="DH89" i="56"/>
  <c r="BL89" i="56"/>
  <c r="CJ100" i="56"/>
  <c r="I161" i="56"/>
  <c r="CD161" i="56"/>
  <c r="J161" i="56"/>
  <c r="CE161" i="56"/>
  <c r="A161" i="56"/>
  <c r="U161" i="56"/>
  <c r="AA161" i="56" s="1"/>
  <c r="CH161" i="56"/>
  <c r="W161" i="56"/>
  <c r="CY161" i="56"/>
  <c r="CZ161" i="56" s="1"/>
  <c r="BD161" i="56"/>
  <c r="CF17" i="56"/>
  <c r="CV29" i="56"/>
  <c r="DD17" i="56"/>
  <c r="CN17" i="56"/>
  <c r="BT29" i="56"/>
  <c r="FJ29" i="56"/>
  <c r="K36" i="31" s="1"/>
  <c r="DQ17" i="56"/>
  <c r="DW29" i="56"/>
  <c r="DB101" i="56"/>
  <c r="BO101" i="56"/>
  <c r="BZ101" i="56"/>
  <c r="FQ41" i="56"/>
  <c r="I48" i="31" s="1"/>
  <c r="DH41" i="56"/>
  <c r="ED648" i="56"/>
  <c r="EE648" i="56" s="1"/>
  <c r="B659" i="56"/>
  <c r="A648" i="56"/>
  <c r="I221" i="56"/>
  <c r="Z221" i="56"/>
  <c r="BD221" i="56"/>
  <c r="FM221" i="56" s="1"/>
  <c r="DG221" i="56"/>
  <c r="BE221" i="56"/>
  <c r="FN221" i="56" s="1"/>
  <c r="AQ221" i="56"/>
  <c r="DC221" i="56"/>
  <c r="AZ221" i="56"/>
  <c r="FI221" i="56" s="1"/>
  <c r="FN209" i="56"/>
  <c r="FL197" i="56"/>
  <c r="FI161" i="56" l="1"/>
  <c r="FI30" i="56"/>
  <c r="FI18" i="56"/>
  <c r="FI42" i="56"/>
  <c r="FP101" i="56"/>
  <c r="AJ101" i="56"/>
  <c r="AP162" i="56"/>
  <c r="DB162" i="56"/>
  <c r="BZ162" i="56"/>
  <c r="AQ162" i="56"/>
  <c r="AT162" i="56"/>
  <c r="DC162" i="56"/>
  <c r="AZ162" i="56"/>
  <c r="BK162" i="56"/>
  <c r="BD102" i="56"/>
  <c r="FO101" i="56"/>
  <c r="FL101" i="56"/>
  <c r="CF101" i="56"/>
  <c r="DH101" i="56"/>
  <c r="CB221" i="56"/>
  <c r="FJ221" i="56"/>
  <c r="AA221" i="56"/>
  <c r="CN221" i="56"/>
  <c r="FQ210" i="56"/>
  <c r="AM210" i="56"/>
  <c r="FK186" i="56"/>
  <c r="DH150" i="56"/>
  <c r="BX101" i="56"/>
  <c r="CV221" i="56"/>
  <c r="BC102" i="56"/>
  <c r="AU102" i="56"/>
  <c r="BF102" i="56"/>
  <c r="CU102" i="56"/>
  <c r="CP102" i="56"/>
  <c r="BK102" i="56"/>
  <c r="FJ138" i="56"/>
  <c r="DW150" i="56"/>
  <c r="AA150" i="56"/>
  <c r="BL221" i="56"/>
  <c r="AD138" i="56"/>
  <c r="FM198" i="56"/>
  <c r="FL138" i="56"/>
  <c r="CR198" i="56"/>
  <c r="CB198" i="56"/>
  <c r="CJ186" i="56"/>
  <c r="CR221" i="56"/>
  <c r="FL221" i="56"/>
  <c r="CR101" i="56"/>
  <c r="FN198" i="56"/>
  <c r="AJ221" i="56"/>
  <c r="BX198" i="56"/>
  <c r="FP221" i="56"/>
  <c r="AM30" i="56"/>
  <c r="CZ198" i="56"/>
  <c r="FO221" i="56"/>
  <c r="BP186" i="56"/>
  <c r="AJ210" i="56"/>
  <c r="AG90" i="56"/>
  <c r="FN101" i="56"/>
  <c r="BT42" i="56"/>
  <c r="CJ90" i="56"/>
  <c r="DD161" i="56"/>
  <c r="AM101" i="56"/>
  <c r="FR101" i="56"/>
  <c r="CF221" i="56"/>
  <c r="FQ101" i="56"/>
  <c r="FO78" i="56"/>
  <c r="AM90" i="56"/>
  <c r="K101" i="56"/>
  <c r="DQ30" i="56"/>
  <c r="CR186" i="56"/>
  <c r="AV102" i="56"/>
  <c r="K30" i="56"/>
  <c r="E37" i="31"/>
  <c r="BT186" i="56"/>
  <c r="BP161" i="56"/>
  <c r="FQ138" i="56"/>
  <c r="DW138" i="56"/>
  <c r="FP30" i="56"/>
  <c r="N37" i="31" s="1"/>
  <c r="BL30" i="56"/>
  <c r="CN210" i="56"/>
  <c r="AM186" i="56"/>
  <c r="CV30" i="56"/>
  <c r="FJ30" i="56"/>
  <c r="K37" i="31" s="1"/>
  <c r="DD30" i="56"/>
  <c r="AA30" i="56"/>
  <c r="FM186" i="56"/>
  <c r="FK210" i="56"/>
  <c r="AD198" i="56"/>
  <c r="DD210" i="56"/>
  <c r="BT210" i="56"/>
  <c r="FO210" i="56"/>
  <c r="FQ198" i="56"/>
  <c r="DW198" i="56"/>
  <c r="AM150" i="56"/>
  <c r="BT150" i="56"/>
  <c r="AM138" i="56"/>
  <c r="DZ138" i="56"/>
  <c r="FQ150" i="56"/>
  <c r="DD150" i="56"/>
  <c r="DZ150" i="56"/>
  <c r="BX138" i="56"/>
  <c r="FQ221" i="56"/>
  <c r="CF90" i="56"/>
  <c r="FL90" i="56"/>
  <c r="FM30" i="56"/>
  <c r="G37" i="31" s="1"/>
  <c r="AG186" i="56"/>
  <c r="K198" i="56"/>
  <c r="FP210" i="56"/>
  <c r="CN150" i="56"/>
  <c r="CN138" i="56"/>
  <c r="BX30" i="56"/>
  <c r="FQ186" i="56"/>
  <c r="BL150" i="56"/>
  <c r="CR150" i="56"/>
  <c r="CY222" i="56"/>
  <c r="AJ30" i="56"/>
  <c r="DH18" i="56"/>
  <c r="DZ30" i="56"/>
  <c r="FR150" i="56"/>
  <c r="BP138" i="56"/>
  <c r="FN186" i="56"/>
  <c r="FR138" i="56"/>
  <c r="DQ90" i="56"/>
  <c r="FK138" i="56"/>
  <c r="FR90" i="56"/>
  <c r="BP90" i="56"/>
  <c r="AD90" i="56"/>
  <c r="FK90" i="56"/>
  <c r="DD186" i="56"/>
  <c r="DZ210" i="56"/>
  <c r="CJ198" i="56"/>
  <c r="BX186" i="56"/>
  <c r="FM138" i="56"/>
  <c r="CB138" i="56"/>
  <c r="CN90" i="56"/>
  <c r="FJ150" i="56"/>
  <c r="FM101" i="56"/>
  <c r="FJ42" i="56"/>
  <c r="K49" i="31" s="1"/>
  <c r="DZ18" i="56"/>
  <c r="BX210" i="56"/>
  <c r="CF150" i="56"/>
  <c r="CN101" i="56"/>
  <c r="BZ222" i="56"/>
  <c r="DH221" i="56"/>
  <c r="AD221" i="56"/>
  <c r="AA42" i="56"/>
  <c r="FP42" i="56"/>
  <c r="N49" i="31" s="1"/>
  <c r="FR42" i="56"/>
  <c r="O49" i="31" s="1"/>
  <c r="CZ42" i="56"/>
  <c r="K186" i="56"/>
  <c r="DT210" i="56"/>
  <c r="BL101" i="56"/>
  <c r="CZ138" i="56"/>
  <c r="FK101" i="56"/>
  <c r="CR90" i="56"/>
  <c r="Q102" i="56"/>
  <c r="BV102" i="56"/>
  <c r="BN102" i="56"/>
  <c r="FR221" i="56"/>
  <c r="DH42" i="56"/>
  <c r="CR18" i="56"/>
  <c r="BL210" i="56"/>
  <c r="DQ186" i="56"/>
  <c r="FK198" i="56"/>
  <c r="CV150" i="56"/>
  <c r="AL102" i="56"/>
  <c r="CQ102" i="56"/>
  <c r="CI102" i="56"/>
  <c r="J102" i="56"/>
  <c r="AC222" i="56"/>
  <c r="AD101" i="56"/>
  <c r="FM18" i="56"/>
  <c r="G25" i="31" s="1"/>
  <c r="BP101" i="56"/>
  <c r="FQ42" i="56"/>
  <c r="I49" i="31" s="1"/>
  <c r="R102" i="56"/>
  <c r="AT102" i="56"/>
  <c r="S102" i="56"/>
  <c r="CQ222" i="56"/>
  <c r="AX222" i="56"/>
  <c r="K161" i="56"/>
  <c r="K42" i="56"/>
  <c r="CF42" i="56"/>
  <c r="E49" i="31"/>
  <c r="BL42" i="56"/>
  <c r="AG42" i="56"/>
  <c r="FO30" i="56"/>
  <c r="H37" i="31" s="1"/>
  <c r="FN90" i="56"/>
  <c r="CY102" i="56"/>
  <c r="AR102" i="56"/>
  <c r="BE102" i="56"/>
  <c r="AI102" i="56"/>
  <c r="BP221" i="56"/>
  <c r="AM221" i="56"/>
  <c r="CE222" i="56"/>
  <c r="DJ222" i="56"/>
  <c r="FM161" i="56"/>
  <c r="FJ18" i="56"/>
  <c r="K25" i="31" s="1"/>
  <c r="FJ90" i="56"/>
  <c r="DJ102" i="56"/>
  <c r="BB102" i="56"/>
  <c r="BZ102" i="56"/>
  <c r="CE102" i="56"/>
  <c r="CB18" i="56"/>
  <c r="FO42" i="56"/>
  <c r="H49" i="31" s="1"/>
  <c r="AJ42" i="56"/>
  <c r="CV42" i="56"/>
  <c r="AM42" i="56"/>
  <c r="FM42" i="56"/>
  <c r="G49" i="31" s="1"/>
  <c r="DW18" i="56"/>
  <c r="E25" i="31"/>
  <c r="DW30" i="56"/>
  <c r="AD18" i="56"/>
  <c r="FL210" i="56"/>
  <c r="FL198" i="56"/>
  <c r="CB90" i="56"/>
  <c r="CZ90" i="56"/>
  <c r="FQ90" i="56"/>
  <c r="Z102" i="56"/>
  <c r="BJ102" i="56"/>
  <c r="CH102" i="56"/>
  <c r="AF102" i="56"/>
  <c r="CM102" i="56"/>
  <c r="F43" i="56"/>
  <c r="D44" i="56"/>
  <c r="D163" i="56"/>
  <c r="BV163" i="56" s="1"/>
  <c r="F162" i="56"/>
  <c r="EF648" i="56"/>
  <c r="CN186" i="56"/>
  <c r="DD42" i="56"/>
  <c r="FL42" i="56"/>
  <c r="L49" i="31" s="1"/>
  <c r="B691" i="56"/>
  <c r="ED680" i="56"/>
  <c r="EE680" i="56" s="1"/>
  <c r="A680" i="56"/>
  <c r="AG18" i="56"/>
  <c r="AJ18" i="56"/>
  <c r="DH30" i="56"/>
  <c r="CZ30" i="56"/>
  <c r="DT30" i="56"/>
  <c r="ED655" i="56"/>
  <c r="EE655" i="56" s="1"/>
  <c r="EF655" i="56" s="1"/>
  <c r="B666" i="56"/>
  <c r="A655" i="56"/>
  <c r="CQ31" i="56"/>
  <c r="CE19" i="56"/>
  <c r="Z19" i="56"/>
  <c r="AF31" i="56"/>
  <c r="AQ31" i="56"/>
  <c r="DK19" i="56"/>
  <c r="AC19" i="56"/>
  <c r="Q19" i="56"/>
  <c r="BS31" i="56"/>
  <c r="BZ19" i="56"/>
  <c r="BW19" i="56"/>
  <c r="X19" i="56"/>
  <c r="BK31" i="56"/>
  <c r="AL19" i="56"/>
  <c r="J31" i="56"/>
  <c r="DF31" i="56"/>
  <c r="DJ19" i="56"/>
  <c r="Q31" i="56"/>
  <c r="BW31" i="56"/>
  <c r="BD31" i="56"/>
  <c r="AZ19" i="56"/>
  <c r="DN19" i="56"/>
  <c r="AC31" i="56"/>
  <c r="X31" i="56"/>
  <c r="DB31" i="56"/>
  <c r="DV19" i="56"/>
  <c r="CX19" i="56"/>
  <c r="AY19" i="56"/>
  <c r="DV31" i="56"/>
  <c r="V19" i="56"/>
  <c r="AW19" i="56"/>
  <c r="DB19" i="56"/>
  <c r="CP31" i="56"/>
  <c r="AU19" i="56"/>
  <c r="CD31" i="56"/>
  <c r="AT31" i="56"/>
  <c r="BV31" i="56"/>
  <c r="AS31" i="56"/>
  <c r="AL31" i="56"/>
  <c r="J19" i="56"/>
  <c r="DP19" i="56"/>
  <c r="BH31" i="56"/>
  <c r="AP31" i="56"/>
  <c r="DO19" i="56"/>
  <c r="BO31" i="56"/>
  <c r="AR31" i="56"/>
  <c r="DN31" i="56"/>
  <c r="AP19" i="56"/>
  <c r="T31" i="56"/>
  <c r="CH31" i="56"/>
  <c r="CQ19" i="56"/>
  <c r="I31" i="56"/>
  <c r="BA19" i="56"/>
  <c r="Y31" i="56"/>
  <c r="AO19" i="56"/>
  <c r="DL31" i="56"/>
  <c r="BR31" i="56"/>
  <c r="CU19" i="56"/>
  <c r="I19" i="56"/>
  <c r="DL19" i="56"/>
  <c r="DK31" i="56"/>
  <c r="DY31" i="56"/>
  <c r="BB19" i="56"/>
  <c r="CY31" i="56"/>
  <c r="CU31" i="56"/>
  <c r="CD19" i="56"/>
  <c r="W19" i="56"/>
  <c r="CM31" i="56"/>
  <c r="AQ19" i="56"/>
  <c r="AO31" i="56"/>
  <c r="DC19" i="56"/>
  <c r="BK19" i="56"/>
  <c r="DG31" i="56"/>
  <c r="H19" i="56"/>
  <c r="DS31" i="56"/>
  <c r="BR19" i="56"/>
  <c r="BI19" i="56"/>
  <c r="S19" i="56"/>
  <c r="AY31" i="56"/>
  <c r="CA31" i="56"/>
  <c r="U19" i="56"/>
  <c r="AI31" i="56"/>
  <c r="BN19" i="56"/>
  <c r="W31" i="56"/>
  <c r="S31" i="56"/>
  <c r="BS19" i="56"/>
  <c r="BG19" i="56"/>
  <c r="AF19" i="56"/>
  <c r="DO31" i="56"/>
  <c r="CP19" i="56"/>
  <c r="DM19" i="56"/>
  <c r="Y19" i="56"/>
  <c r="AU31" i="56"/>
  <c r="AS19" i="56"/>
  <c r="BG31" i="56"/>
  <c r="CM19" i="56"/>
  <c r="CT19" i="56"/>
  <c r="DJ31" i="56"/>
  <c r="U31" i="56"/>
  <c r="AV31" i="56"/>
  <c r="BO19" i="56"/>
  <c r="CT31" i="56"/>
  <c r="BH19" i="56"/>
  <c r="CY19" i="56"/>
  <c r="CL31" i="56"/>
  <c r="AR19" i="56"/>
  <c r="BN31" i="56"/>
  <c r="CH19" i="56"/>
  <c r="BC31" i="56"/>
  <c r="BF19" i="56"/>
  <c r="DF19" i="56"/>
  <c r="BD19" i="56"/>
  <c r="V31" i="56"/>
  <c r="BF31" i="56"/>
  <c r="DY19" i="56"/>
  <c r="AT19" i="56"/>
  <c r="AX31" i="56"/>
  <c r="AZ31" i="56"/>
  <c r="FI31" i="56" s="1"/>
  <c r="CX31" i="56"/>
  <c r="BE19" i="56"/>
  <c r="Z31" i="56"/>
  <c r="CA19" i="56"/>
  <c r="DG19" i="56"/>
  <c r="R31" i="56"/>
  <c r="R19" i="56"/>
  <c r="DP31" i="56"/>
  <c r="DM31" i="56"/>
  <c r="BJ31" i="56"/>
  <c r="T19" i="56"/>
  <c r="BV19" i="56"/>
  <c r="BZ31" i="56"/>
  <c r="H31" i="56"/>
  <c r="CI19" i="56"/>
  <c r="AV19" i="56"/>
  <c r="CI31" i="56"/>
  <c r="DC31" i="56"/>
  <c r="CL19" i="56"/>
  <c r="BE31" i="56"/>
  <c r="AX19" i="56"/>
  <c r="DS19" i="56"/>
  <c r="AW31" i="56"/>
  <c r="BC19" i="56"/>
  <c r="CE31" i="56"/>
  <c r="BB31" i="56"/>
  <c r="AI19" i="56"/>
  <c r="BA31" i="56"/>
  <c r="BI31" i="56"/>
  <c r="BJ19" i="56"/>
  <c r="DH198" i="56"/>
  <c r="FN210" i="56"/>
  <c r="DT198" i="56"/>
  <c r="CB186" i="56"/>
  <c r="DW210" i="56"/>
  <c r="AA198" i="56"/>
  <c r="FR198" i="56"/>
  <c r="ED673" i="56"/>
  <c r="EE673" i="56" s="1"/>
  <c r="B684" i="56"/>
  <c r="A673" i="56"/>
  <c r="BX150" i="56"/>
  <c r="EF665" i="56"/>
  <c r="B687" i="56"/>
  <c r="ED676" i="56"/>
  <c r="EE676" i="56" s="1"/>
  <c r="A676" i="56"/>
  <c r="DF162" i="56"/>
  <c r="BS162" i="56"/>
  <c r="AX162" i="56"/>
  <c r="DJ162" i="56"/>
  <c r="AY162" i="56"/>
  <c r="DK162" i="56"/>
  <c r="BH162" i="56"/>
  <c r="BI162" i="56"/>
  <c r="D223" i="56"/>
  <c r="CA223" i="56" s="1"/>
  <c r="F222" i="56"/>
  <c r="EF661" i="56"/>
  <c r="ED672" i="56"/>
  <c r="EE672" i="56" s="1"/>
  <c r="B683" i="56"/>
  <c r="A672" i="56"/>
  <c r="AS222" i="56"/>
  <c r="DG222" i="56"/>
  <c r="CU222" i="56"/>
  <c r="BA222" i="56"/>
  <c r="FJ222" i="56" s="1"/>
  <c r="CH222" i="56"/>
  <c r="X222" i="56"/>
  <c r="EE223" i="56"/>
  <c r="EF223" i="56" s="1"/>
  <c r="ED223" i="56"/>
  <c r="B224" i="56"/>
  <c r="BF222" i="56"/>
  <c r="DQ198" i="56"/>
  <c r="CN18" i="56"/>
  <c r="CB30" i="56"/>
  <c r="CF30" i="56"/>
  <c r="EF644" i="56"/>
  <c r="FN161" i="56"/>
  <c r="CR210" i="56"/>
  <c r="K210" i="56"/>
  <c r="FP198" i="56"/>
  <c r="FJ198" i="56"/>
  <c r="AJ198" i="56"/>
  <c r="FJ210" i="56"/>
  <c r="FO138" i="56"/>
  <c r="FK150" i="56"/>
  <c r="AJ138" i="56"/>
  <c r="DD101" i="56"/>
  <c r="V162" i="56"/>
  <c r="BB162" i="56"/>
  <c r="CA162" i="56"/>
  <c r="X162" i="56"/>
  <c r="CD163" i="56"/>
  <c r="I163" i="56"/>
  <c r="B164" i="56"/>
  <c r="BD163" i="56"/>
  <c r="CA163" i="56"/>
  <c r="EE163" i="56"/>
  <c r="EF163" i="56" s="1"/>
  <c r="CX163" i="56"/>
  <c r="AL163" i="56"/>
  <c r="ED163" i="56"/>
  <c r="BH163" i="56"/>
  <c r="J163" i="56"/>
  <c r="AI163" i="56"/>
  <c r="BF162" i="56"/>
  <c r="BG162" i="56"/>
  <c r="AM161" i="56"/>
  <c r="BI222" i="56"/>
  <c r="DK222" i="56"/>
  <c r="J222" i="56"/>
  <c r="V222" i="56"/>
  <c r="CP222" i="56"/>
  <c r="AF222" i="56"/>
  <c r="H222" i="56"/>
  <c r="BN222" i="56"/>
  <c r="K90" i="56"/>
  <c r="ED659" i="56"/>
  <c r="EE659" i="56" s="1"/>
  <c r="EF659" i="56" s="1"/>
  <c r="B670" i="56"/>
  <c r="A659" i="56"/>
  <c r="FK42" i="56"/>
  <c r="F49" i="31" s="1"/>
  <c r="EF42" i="56"/>
  <c r="FQ18" i="56"/>
  <c r="I25" i="31" s="1"/>
  <c r="CR30" i="56"/>
  <c r="FK30" i="56"/>
  <c r="F37" i="31" s="1"/>
  <c r="FK18" i="56"/>
  <c r="F25" i="31" s="1"/>
  <c r="DT18" i="56"/>
  <c r="DQ18" i="56"/>
  <c r="CV210" i="56"/>
  <c r="BT198" i="56"/>
  <c r="DQ210" i="56"/>
  <c r="BP198" i="56"/>
  <c r="CF210" i="56"/>
  <c r="AA186" i="56"/>
  <c r="CV186" i="56"/>
  <c r="AD210" i="56"/>
  <c r="CB101" i="56"/>
  <c r="AG161" i="56"/>
  <c r="K150" i="56"/>
  <c r="CJ150" i="56"/>
  <c r="FO150" i="56"/>
  <c r="CB150" i="56"/>
  <c r="FP138" i="56"/>
  <c r="EF657" i="56"/>
  <c r="CH162" i="56"/>
  <c r="BJ162" i="56"/>
  <c r="CI162" i="56"/>
  <c r="AF162" i="56"/>
  <c r="H162" i="56"/>
  <c r="BN162" i="56"/>
  <c r="BO162" i="56"/>
  <c r="FP90" i="56"/>
  <c r="CZ221" i="56"/>
  <c r="BT161" i="56"/>
  <c r="CA102" i="56"/>
  <c r="AW102" i="56"/>
  <c r="AC102" i="56"/>
  <c r="DB102" i="56"/>
  <c r="CT102" i="56"/>
  <c r="CV102" i="56" s="1"/>
  <c r="DF102" i="56"/>
  <c r="AQ102" i="56"/>
  <c r="AA101" i="56"/>
  <c r="AQ222" i="56"/>
  <c r="AL222" i="56"/>
  <c r="CX222" i="56"/>
  <c r="AV222" i="56"/>
  <c r="Q222" i="56"/>
  <c r="BV222" i="56"/>
  <c r="BP42" i="56"/>
  <c r="AD42" i="56"/>
  <c r="CB42" i="56"/>
  <c r="FN42" i="56"/>
  <c r="M49" i="31" s="1"/>
  <c r="CZ18" i="56"/>
  <c r="K18" i="56"/>
  <c r="CV18" i="56"/>
  <c r="CN30" i="56"/>
  <c r="AA18" i="56"/>
  <c r="BT18" i="56"/>
  <c r="CJ30" i="56"/>
  <c r="FN18" i="56"/>
  <c r="M25" i="31" s="1"/>
  <c r="FP18" i="56"/>
  <c r="N25" i="31" s="1"/>
  <c r="CB210" i="56"/>
  <c r="CN198" i="56"/>
  <c r="FP186" i="56"/>
  <c r="BP210" i="56"/>
  <c r="DW186" i="56"/>
  <c r="CV198" i="56"/>
  <c r="CJ161" i="56"/>
  <c r="DT138" i="56"/>
  <c r="BP150" i="56"/>
  <c r="DQ150" i="56"/>
  <c r="FN150" i="56"/>
  <c r="CV138" i="56"/>
  <c r="DQ138" i="56"/>
  <c r="BT101" i="56"/>
  <c r="CQ162" i="56"/>
  <c r="AV162" i="56"/>
  <c r="Q162" i="56"/>
  <c r="BV162" i="56"/>
  <c r="BW162" i="56"/>
  <c r="FP161" i="56"/>
  <c r="FO90" i="56"/>
  <c r="B675" i="56"/>
  <c r="ED664" i="56"/>
  <c r="EE664" i="56" s="1"/>
  <c r="A664" i="56"/>
  <c r="CU79" i="56"/>
  <c r="DL79" i="56"/>
  <c r="BE91" i="56"/>
  <c r="Z79" i="56"/>
  <c r="BO79" i="56"/>
  <c r="J91" i="56"/>
  <c r="W79" i="56"/>
  <c r="BV79" i="56"/>
  <c r="AR79" i="56"/>
  <c r="CL79" i="56"/>
  <c r="BN79" i="56"/>
  <c r="AT79" i="56"/>
  <c r="W91" i="56"/>
  <c r="AU91" i="56"/>
  <c r="DO91" i="56"/>
  <c r="BJ91" i="56"/>
  <c r="X91" i="56"/>
  <c r="Z91" i="56"/>
  <c r="BD91" i="56"/>
  <c r="CX79" i="56"/>
  <c r="BA91" i="56"/>
  <c r="CT79" i="56"/>
  <c r="BO91" i="56"/>
  <c r="CT91" i="56"/>
  <c r="AX79" i="56"/>
  <c r="AF79" i="56"/>
  <c r="BI91" i="56"/>
  <c r="CE79" i="56"/>
  <c r="DB79" i="56"/>
  <c r="BD79" i="56"/>
  <c r="BW79" i="56"/>
  <c r="DF79" i="56"/>
  <c r="CE91" i="56"/>
  <c r="BE79" i="56"/>
  <c r="DL91" i="56"/>
  <c r="AR91" i="56"/>
  <c r="I91" i="56"/>
  <c r="DM91" i="56"/>
  <c r="DP91" i="56"/>
  <c r="AQ91" i="56"/>
  <c r="CA91" i="56"/>
  <c r="DF91" i="56"/>
  <c r="DN91" i="56"/>
  <c r="DO79" i="56"/>
  <c r="V91" i="56"/>
  <c r="DS79" i="56"/>
  <c r="DY79" i="56"/>
  <c r="V79" i="56"/>
  <c r="DJ79" i="56"/>
  <c r="BR79" i="56"/>
  <c r="DC79" i="56"/>
  <c r="Q79" i="56"/>
  <c r="AO79" i="56"/>
  <c r="CH79" i="56"/>
  <c r="T91" i="56"/>
  <c r="BB91" i="56"/>
  <c r="BV91" i="56"/>
  <c r="CD91" i="56"/>
  <c r="BC91" i="56"/>
  <c r="DY91" i="56"/>
  <c r="BN91" i="56"/>
  <c r="Y91" i="56"/>
  <c r="AI79" i="56"/>
  <c r="X79" i="56"/>
  <c r="S91" i="56"/>
  <c r="BW91" i="56"/>
  <c r="AS79" i="56"/>
  <c r="AW79" i="56"/>
  <c r="DC91" i="56"/>
  <c r="AL79" i="56"/>
  <c r="BK91" i="56"/>
  <c r="BG79" i="56"/>
  <c r="FP79" i="56" s="1"/>
  <c r="U79" i="56"/>
  <c r="BC79" i="56"/>
  <c r="Y79" i="56"/>
  <c r="T79" i="56"/>
  <c r="R79" i="56"/>
  <c r="DB91" i="56"/>
  <c r="AY79" i="56"/>
  <c r="CP79" i="56"/>
  <c r="CM79" i="56"/>
  <c r="DG91" i="56"/>
  <c r="DH91" i="56" s="1"/>
  <c r="CU91" i="56"/>
  <c r="AZ91" i="56"/>
  <c r="CP91" i="56"/>
  <c r="AP91" i="56"/>
  <c r="R91" i="56"/>
  <c r="DK91" i="56"/>
  <c r="AW91" i="56"/>
  <c r="CQ91" i="56"/>
  <c r="CX91" i="56"/>
  <c r="AY91" i="56"/>
  <c r="BZ91" i="56"/>
  <c r="BR91" i="56"/>
  <c r="CI91" i="56"/>
  <c r="BS79" i="56"/>
  <c r="DV91" i="56"/>
  <c r="S79" i="56"/>
  <c r="BJ79" i="56"/>
  <c r="BA79" i="56"/>
  <c r="BB79" i="56"/>
  <c r="AV91" i="56"/>
  <c r="AV79" i="56"/>
  <c r="BS91" i="56"/>
  <c r="BI79" i="56"/>
  <c r="BH79" i="56"/>
  <c r="CQ79" i="56"/>
  <c r="DM79" i="56"/>
  <c r="CY91" i="56"/>
  <c r="U91" i="56"/>
  <c r="BF91" i="56"/>
  <c r="AL91" i="56"/>
  <c r="DS91" i="56"/>
  <c r="AU79" i="56"/>
  <c r="AF91" i="56"/>
  <c r="AI91" i="56"/>
  <c r="AX91" i="56"/>
  <c r="CI79" i="56"/>
  <c r="CJ79" i="56" s="1"/>
  <c r="AO91" i="56"/>
  <c r="J79" i="56"/>
  <c r="AC91" i="56"/>
  <c r="AQ79" i="56"/>
  <c r="AP79" i="56"/>
  <c r="CM91" i="56"/>
  <c r="CD79" i="56"/>
  <c r="CY79" i="56"/>
  <c r="BF79" i="56"/>
  <c r="DG79" i="56"/>
  <c r="DP79" i="56"/>
  <c r="CH91" i="56"/>
  <c r="CA79" i="56"/>
  <c r="I79" i="56"/>
  <c r="Q91" i="56"/>
  <c r="DJ91" i="56"/>
  <c r="BH91" i="56"/>
  <c r="BG91" i="56"/>
  <c r="H91" i="56"/>
  <c r="AZ79" i="56"/>
  <c r="FI79" i="56" s="1"/>
  <c r="BZ79" i="56"/>
  <c r="DK79" i="56"/>
  <c r="DN79" i="56"/>
  <c r="AT91" i="56"/>
  <c r="BK79" i="56"/>
  <c r="AC79" i="56"/>
  <c r="CL91" i="56"/>
  <c r="DV79" i="56"/>
  <c r="H79" i="56"/>
  <c r="AS91" i="56"/>
  <c r="AG101" i="56"/>
  <c r="F102" i="56"/>
  <c r="D103" i="56"/>
  <c r="CH103" i="56" s="1"/>
  <c r="CL102" i="56"/>
  <c r="BH102" i="56"/>
  <c r="AX102" i="56"/>
  <c r="H102" i="56"/>
  <c r="I102" i="56"/>
  <c r="AY102" i="56"/>
  <c r="DK102" i="56"/>
  <c r="CJ221" i="56"/>
  <c r="BL161" i="56"/>
  <c r="S222" i="56"/>
  <c r="A222" i="56"/>
  <c r="W222" i="56"/>
  <c r="BG222" i="56"/>
  <c r="AT222" i="56"/>
  <c r="DF222" i="56"/>
  <c r="BD222" i="56"/>
  <c r="Y222" i="56"/>
  <c r="I222" i="56"/>
  <c r="CD222" i="56"/>
  <c r="EF649" i="56"/>
  <c r="K221" i="56"/>
  <c r="B679" i="56"/>
  <c r="ED668" i="56"/>
  <c r="EE668" i="56" s="1"/>
  <c r="EF668" i="56" s="1"/>
  <c r="A668" i="56"/>
  <c r="CF161" i="56"/>
  <c r="B671" i="56"/>
  <c r="ED660" i="56"/>
  <c r="EE660" i="56" s="1"/>
  <c r="A660" i="56"/>
  <c r="BX42" i="56"/>
  <c r="DJ43" i="56"/>
  <c r="DB43" i="56"/>
  <c r="CT43" i="56"/>
  <c r="CL43" i="56"/>
  <c r="CD43" i="56"/>
  <c r="BV43" i="56"/>
  <c r="BN43" i="56"/>
  <c r="BF43" i="56"/>
  <c r="AX43" i="56"/>
  <c r="AP43" i="56"/>
  <c r="Z43" i="56"/>
  <c r="R43" i="56"/>
  <c r="I43" i="56"/>
  <c r="ED43" i="56"/>
  <c r="BI43" i="56"/>
  <c r="AS43" i="56"/>
  <c r="U43" i="56"/>
  <c r="A43" i="56"/>
  <c r="BE43" i="56"/>
  <c r="AW43" i="56"/>
  <c r="AO43" i="56"/>
  <c r="Y43" i="56"/>
  <c r="Q43" i="56"/>
  <c r="H43" i="56"/>
  <c r="BD43" i="56"/>
  <c r="AV43" i="56"/>
  <c r="AF43" i="56"/>
  <c r="X43" i="56"/>
  <c r="DG43" i="56"/>
  <c r="CY43" i="56"/>
  <c r="CQ43" i="56"/>
  <c r="CI43" i="56"/>
  <c r="CA43" i="56"/>
  <c r="BS43" i="56"/>
  <c r="BK43" i="56"/>
  <c r="BC43" i="56"/>
  <c r="AU43" i="56"/>
  <c r="W43" i="56"/>
  <c r="EE43" i="56"/>
  <c r="DF43" i="56"/>
  <c r="CX43" i="56"/>
  <c r="CP43" i="56"/>
  <c r="CH43" i="56"/>
  <c r="BZ43" i="56"/>
  <c r="BR43" i="56"/>
  <c r="BJ43" i="56"/>
  <c r="BB43" i="56"/>
  <c r="AT43" i="56"/>
  <c r="AL43" i="56"/>
  <c r="V43" i="56"/>
  <c r="B44" i="56"/>
  <c r="BA43" i="56"/>
  <c r="AC43" i="56"/>
  <c r="BH43" i="56"/>
  <c r="AZ43" i="56"/>
  <c r="AR43" i="56"/>
  <c r="T43" i="56"/>
  <c r="BW43" i="56"/>
  <c r="J43" i="56"/>
  <c r="BO43" i="56"/>
  <c r="BG43" i="56"/>
  <c r="DK43" i="56"/>
  <c r="AY43" i="56"/>
  <c r="CE43" i="56"/>
  <c r="S43" i="56"/>
  <c r="DC43" i="56"/>
  <c r="AQ43" i="56"/>
  <c r="CU43" i="56"/>
  <c r="AI43" i="56"/>
  <c r="CM43" i="56"/>
  <c r="CJ42" i="56"/>
  <c r="BL18" i="56"/>
  <c r="FR18" i="56"/>
  <c r="O25" i="31" s="1"/>
  <c r="AM18" i="56"/>
  <c r="BP18" i="56"/>
  <c r="AD30" i="56"/>
  <c r="BT30" i="56"/>
  <c r="BX18" i="56"/>
  <c r="BL186" i="56"/>
  <c r="FR210" i="56"/>
  <c r="DD198" i="56"/>
  <c r="AM198" i="56"/>
  <c r="AG198" i="56"/>
  <c r="CF186" i="56"/>
  <c r="ED656" i="56"/>
  <c r="EE656" i="56" s="1"/>
  <c r="B667" i="56"/>
  <c r="A656" i="56"/>
  <c r="DS187" i="56"/>
  <c r="BF187" i="56"/>
  <c r="DB199" i="56"/>
  <c r="J187" i="56"/>
  <c r="DK187" i="56"/>
  <c r="CT187" i="56"/>
  <c r="AI199" i="56"/>
  <c r="BV187" i="56"/>
  <c r="CQ187" i="56"/>
  <c r="DO199" i="56"/>
  <c r="X199" i="56"/>
  <c r="Q187" i="56"/>
  <c r="BK187" i="56"/>
  <c r="AQ199" i="56"/>
  <c r="BF199" i="56"/>
  <c r="AL199" i="56"/>
  <c r="AY199" i="56"/>
  <c r="CU199" i="56"/>
  <c r="DM199" i="56"/>
  <c r="Q211" i="56"/>
  <c r="AV211" i="56"/>
  <c r="DN211" i="56"/>
  <c r="BB211" i="56"/>
  <c r="BG211" i="56"/>
  <c r="BF211" i="56"/>
  <c r="CD211" i="56"/>
  <c r="DM211" i="56"/>
  <c r="DL211" i="56"/>
  <c r="CL211" i="56"/>
  <c r="BW211" i="56"/>
  <c r="I211" i="56"/>
  <c r="CH187" i="56"/>
  <c r="AU187" i="56"/>
  <c r="AY187" i="56"/>
  <c r="S187" i="56"/>
  <c r="BD187" i="56"/>
  <c r="DN187" i="56"/>
  <c r="AF187" i="56"/>
  <c r="CI187" i="56"/>
  <c r="BG187" i="56"/>
  <c r="BO199" i="56"/>
  <c r="AX199" i="56"/>
  <c r="CL187" i="56"/>
  <c r="BC187" i="56"/>
  <c r="DY199" i="56"/>
  <c r="BE199" i="56"/>
  <c r="CQ199" i="56"/>
  <c r="CX199" i="56"/>
  <c r="Q199" i="56"/>
  <c r="BC199" i="56"/>
  <c r="DY187" i="56"/>
  <c r="BV199" i="56"/>
  <c r="BR199" i="56"/>
  <c r="AS187" i="56"/>
  <c r="BD199" i="56"/>
  <c r="AI187" i="56"/>
  <c r="AW187" i="56"/>
  <c r="DF187" i="56"/>
  <c r="DO187" i="56"/>
  <c r="BI187" i="56"/>
  <c r="X187" i="56"/>
  <c r="BS187" i="56"/>
  <c r="AS199" i="56"/>
  <c r="BI199" i="56"/>
  <c r="DL199" i="56"/>
  <c r="BN199" i="56"/>
  <c r="DJ199" i="56"/>
  <c r="CM199" i="56"/>
  <c r="CT199" i="56"/>
  <c r="X211" i="56"/>
  <c r="CX211" i="56"/>
  <c r="AL211" i="56"/>
  <c r="T211" i="56"/>
  <c r="S211" i="56"/>
  <c r="AQ211" i="56"/>
  <c r="CA211" i="56"/>
  <c r="CM211" i="56"/>
  <c r="CN211" i="56" s="1"/>
  <c r="AY211" i="56"/>
  <c r="AX211" i="56"/>
  <c r="BV211" i="56"/>
  <c r="BR211" i="56"/>
  <c r="BJ199" i="56"/>
  <c r="CU187" i="56"/>
  <c r="DP199" i="56"/>
  <c r="BJ211" i="56"/>
  <c r="DK211" i="56"/>
  <c r="H211" i="56"/>
  <c r="BC211" i="56"/>
  <c r="DV187" i="56"/>
  <c r="DK199" i="56"/>
  <c r="J199" i="56"/>
  <c r="CP187" i="56"/>
  <c r="AW199" i="56"/>
  <c r="DM187" i="56"/>
  <c r="DG187" i="56"/>
  <c r="AR187" i="56"/>
  <c r="T187" i="56"/>
  <c r="CH199" i="56"/>
  <c r="DC187" i="56"/>
  <c r="CY187" i="56"/>
  <c r="Y199" i="56"/>
  <c r="S199" i="56"/>
  <c r="DS199" i="56"/>
  <c r="CA199" i="56"/>
  <c r="AT199" i="56"/>
  <c r="CE199" i="56"/>
  <c r="AU199" i="56"/>
  <c r="CT211" i="56"/>
  <c r="CM187" i="56"/>
  <c r="R187" i="56"/>
  <c r="AV199" i="56"/>
  <c r="BD211" i="56"/>
  <c r="AS211" i="56"/>
  <c r="BI211" i="56"/>
  <c r="BW187" i="56"/>
  <c r="AF199" i="56"/>
  <c r="AR199" i="56"/>
  <c r="V187" i="56"/>
  <c r="AX187" i="56"/>
  <c r="DP187" i="56"/>
  <c r="CX187" i="56"/>
  <c r="AQ187" i="56"/>
  <c r="W187" i="56"/>
  <c r="AC199" i="56"/>
  <c r="I187" i="56"/>
  <c r="BJ187" i="56"/>
  <c r="I199" i="56"/>
  <c r="BW199" i="56"/>
  <c r="BB199" i="56"/>
  <c r="DN199" i="56"/>
  <c r="Z199" i="56"/>
  <c r="T199" i="56"/>
  <c r="Z187" i="56"/>
  <c r="CA187" i="56"/>
  <c r="R199" i="56"/>
  <c r="DF199" i="56"/>
  <c r="AP199" i="56"/>
  <c r="AO211" i="56"/>
  <c r="U211" i="56"/>
  <c r="DV199" i="56"/>
  <c r="W199" i="56"/>
  <c r="DC199" i="56"/>
  <c r="BS211" i="56"/>
  <c r="DG211" i="56"/>
  <c r="AT211" i="56"/>
  <c r="CY211" i="56"/>
  <c r="AP187" i="56"/>
  <c r="BS199" i="56"/>
  <c r="U187" i="56"/>
  <c r="CE187" i="56"/>
  <c r="BR187" i="56"/>
  <c r="BO187" i="56"/>
  <c r="DL187" i="56"/>
  <c r="AC187" i="56"/>
  <c r="BH187" i="56"/>
  <c r="DG199" i="56"/>
  <c r="BE187" i="56"/>
  <c r="BN187" i="56"/>
  <c r="CD199" i="56"/>
  <c r="AO199" i="56"/>
  <c r="U199" i="56"/>
  <c r="BA199" i="56"/>
  <c r="H199" i="56"/>
  <c r="AZ199" i="56"/>
  <c r="AT187" i="56"/>
  <c r="Y187" i="56"/>
  <c r="H187" i="56"/>
  <c r="BZ199" i="56"/>
  <c r="BG199" i="56"/>
  <c r="DP211" i="56"/>
  <c r="DO211" i="56"/>
  <c r="AU211" i="56"/>
  <c r="BZ187" i="56"/>
  <c r="BK199" i="56"/>
  <c r="CP199" i="56"/>
  <c r="DC211" i="56"/>
  <c r="AF211" i="56"/>
  <c r="DB211" i="56"/>
  <c r="DB187" i="56"/>
  <c r="AV187" i="56"/>
  <c r="AZ187" i="56"/>
  <c r="FI187" i="56" s="1"/>
  <c r="CD187" i="56"/>
  <c r="BB187" i="56"/>
  <c r="CY199" i="56"/>
  <c r="CZ199" i="56" s="1"/>
  <c r="V199" i="56"/>
  <c r="CL199" i="56"/>
  <c r="CQ211" i="56"/>
  <c r="DJ211" i="56"/>
  <c r="AL187" i="56"/>
  <c r="AO187" i="56"/>
  <c r="CI199" i="56"/>
  <c r="Y211" i="56"/>
  <c r="CE211" i="56"/>
  <c r="CI211" i="56"/>
  <c r="AR211" i="56"/>
  <c r="CU211" i="56"/>
  <c r="CV211" i="56" s="1"/>
  <c r="DJ187" i="56"/>
  <c r="BA187" i="56"/>
  <c r="BH199" i="56"/>
  <c r="DV211" i="56"/>
  <c r="DF211" i="56"/>
  <c r="BK211" i="56"/>
  <c r="BH211" i="56"/>
  <c r="CP211" i="56"/>
  <c r="DS211" i="56"/>
  <c r="J211" i="56"/>
  <c r="CH211" i="56"/>
  <c r="W211" i="56"/>
  <c r="BZ211" i="56"/>
  <c r="AI211" i="56"/>
  <c r="AZ211" i="56"/>
  <c r="FI211" i="56" s="1"/>
  <c r="BN211" i="56"/>
  <c r="DY211" i="56"/>
  <c r="BE211" i="56"/>
  <c r="BA211" i="56"/>
  <c r="BO211" i="56"/>
  <c r="AW211" i="56"/>
  <c r="R211" i="56"/>
  <c r="AC211" i="56"/>
  <c r="AP211" i="56"/>
  <c r="V211" i="56"/>
  <c r="Z211" i="56"/>
  <c r="EF662" i="56"/>
  <c r="CZ150" i="56"/>
  <c r="FP150" i="56"/>
  <c r="DH138" i="56"/>
  <c r="AG138" i="56"/>
  <c r="AD150" i="56"/>
  <c r="DD138" i="56"/>
  <c r="BT138" i="56"/>
  <c r="BL138" i="56"/>
  <c r="B674" i="56"/>
  <c r="ED663" i="56"/>
  <c r="EE663" i="56" s="1"/>
  <c r="A663" i="56"/>
  <c r="CE139" i="56"/>
  <c r="DG139" i="56"/>
  <c r="BO139" i="56"/>
  <c r="J139" i="56"/>
  <c r="AU139" i="56"/>
  <c r="BH139" i="56"/>
  <c r="DF151" i="56"/>
  <c r="BF139" i="56"/>
  <c r="BE139" i="56"/>
  <c r="Q151" i="56"/>
  <c r="CQ151" i="56"/>
  <c r="AC151" i="56"/>
  <c r="DY151" i="56"/>
  <c r="AX151" i="56"/>
  <c r="CX151" i="56"/>
  <c r="DM151" i="56"/>
  <c r="AV151" i="56"/>
  <c r="DB139" i="56"/>
  <c r="DY139" i="56"/>
  <c r="AR139" i="56"/>
  <c r="AP139" i="56"/>
  <c r="DF139" i="56"/>
  <c r="BI139" i="56"/>
  <c r="DM139" i="56"/>
  <c r="AT139" i="56"/>
  <c r="AY139" i="56"/>
  <c r="DP139" i="56"/>
  <c r="U151" i="56"/>
  <c r="DK139" i="56"/>
  <c r="BZ151" i="56"/>
  <c r="AZ151" i="56"/>
  <c r="FI151" i="56" s="1"/>
  <c r="X151" i="56"/>
  <c r="BF151" i="56"/>
  <c r="CP151" i="56"/>
  <c r="DB151" i="56"/>
  <c r="CD151" i="56"/>
  <c r="BI151" i="56"/>
  <c r="BR139" i="56"/>
  <c r="X139" i="56"/>
  <c r="AZ139" i="56"/>
  <c r="CP139" i="56"/>
  <c r="U139" i="56"/>
  <c r="CX139" i="56"/>
  <c r="DJ139" i="56"/>
  <c r="DV139" i="56"/>
  <c r="CY139" i="56"/>
  <c r="AV139" i="56"/>
  <c r="AI151" i="56"/>
  <c r="AJ151" i="56" s="1"/>
  <c r="CA139" i="56"/>
  <c r="CE151" i="56"/>
  <c r="AF151" i="56"/>
  <c r="AS151" i="56"/>
  <c r="DV151" i="56"/>
  <c r="AU151" i="56"/>
  <c r="DJ151" i="56"/>
  <c r="J151" i="56"/>
  <c r="Y151" i="56"/>
  <c r="CQ139" i="56"/>
  <c r="I139" i="56"/>
  <c r="Q139" i="56"/>
  <c r="CU139" i="56"/>
  <c r="BC139" i="56"/>
  <c r="BN139" i="56"/>
  <c r="AO139" i="56"/>
  <c r="BD139" i="56"/>
  <c r="V139" i="56"/>
  <c r="T139" i="56"/>
  <c r="AF139" i="56"/>
  <c r="BB151" i="56"/>
  <c r="CL151" i="56"/>
  <c r="BA151" i="56"/>
  <c r="AL151" i="56"/>
  <c r="BO151" i="56"/>
  <c r="DO151" i="56"/>
  <c r="BJ151" i="56"/>
  <c r="AQ151" i="56"/>
  <c r="BZ139" i="56"/>
  <c r="BW139" i="56"/>
  <c r="BS139" i="56"/>
  <c r="Z139" i="56"/>
  <c r="CU151" i="56"/>
  <c r="AI139" i="56"/>
  <c r="CD139" i="56"/>
  <c r="CT139" i="56"/>
  <c r="DL139" i="56"/>
  <c r="BA139" i="56"/>
  <c r="AL139" i="56"/>
  <c r="DC151" i="56"/>
  <c r="BN151" i="56"/>
  <c r="BV151" i="56"/>
  <c r="BR151" i="56"/>
  <c r="BC151" i="56"/>
  <c r="I151" i="56"/>
  <c r="BG151" i="56"/>
  <c r="DN151" i="56"/>
  <c r="DC139" i="56"/>
  <c r="BB139" i="56"/>
  <c r="R139" i="56"/>
  <c r="CA151" i="56"/>
  <c r="AC139" i="56"/>
  <c r="T151" i="56"/>
  <c r="S139" i="56"/>
  <c r="CM139" i="56"/>
  <c r="CT151" i="56"/>
  <c r="DK151" i="56"/>
  <c r="AT151" i="56"/>
  <c r="BK151" i="56"/>
  <c r="BL151" i="56" s="1"/>
  <c r="BW151" i="56"/>
  <c r="AO151" i="56"/>
  <c r="AW151" i="56"/>
  <c r="DG151" i="56"/>
  <c r="DH151" i="56" s="1"/>
  <c r="AY151" i="56"/>
  <c r="BJ139" i="56"/>
  <c r="CI139" i="56"/>
  <c r="H139" i="56"/>
  <c r="DN139" i="56"/>
  <c r="AQ139" i="56"/>
  <c r="BE151" i="56"/>
  <c r="Y139" i="56"/>
  <c r="DO139" i="56"/>
  <c r="V151" i="56"/>
  <c r="CY151" i="56"/>
  <c r="CH151" i="56"/>
  <c r="S151" i="56"/>
  <c r="DP151" i="56"/>
  <c r="CM151" i="56"/>
  <c r="CN151" i="56" s="1"/>
  <c r="R151" i="56"/>
  <c r="DL151" i="56"/>
  <c r="W151" i="56"/>
  <c r="BV139" i="56"/>
  <c r="CL139" i="56"/>
  <c r="AX139" i="56"/>
  <c r="CH139" i="56"/>
  <c r="DS139" i="56"/>
  <c r="AW139" i="56"/>
  <c r="BG139" i="56"/>
  <c r="W139" i="56"/>
  <c r="Z151" i="56"/>
  <c r="AS139" i="56"/>
  <c r="BK139" i="56"/>
  <c r="BH151" i="56"/>
  <c r="AR151" i="56"/>
  <c r="CI151" i="56"/>
  <c r="BS151" i="56"/>
  <c r="AP151" i="56"/>
  <c r="H151" i="56"/>
  <c r="BD151" i="56"/>
  <c r="DS151" i="56"/>
  <c r="CP162" i="56"/>
  <c r="W162" i="56"/>
  <c r="FN162" i="56" s="1"/>
  <c r="CY162" i="56"/>
  <c r="BD162" i="56"/>
  <c r="Y162" i="56"/>
  <c r="I162" i="56"/>
  <c r="CD162" i="56"/>
  <c r="J162" i="56"/>
  <c r="CE162" i="56"/>
  <c r="A162" i="56"/>
  <c r="U162" i="56"/>
  <c r="AJ90" i="56"/>
  <c r="BL90" i="56"/>
  <c r="BX90" i="56"/>
  <c r="AA90" i="56"/>
  <c r="BX221" i="56"/>
  <c r="CV101" i="56"/>
  <c r="FR161" i="56"/>
  <c r="DG102" i="56"/>
  <c r="BR102" i="56"/>
  <c r="BI102" i="56"/>
  <c r="T102" i="56"/>
  <c r="U102" i="56"/>
  <c r="BG102" i="56"/>
  <c r="FK221" i="56"/>
  <c r="AU222" i="56"/>
  <c r="AI222" i="56"/>
  <c r="T222" i="56"/>
  <c r="BC222" i="56"/>
  <c r="BW222" i="56"/>
  <c r="BB222" i="56"/>
  <c r="AO222" i="56"/>
  <c r="R222" i="56"/>
  <c r="CL222" i="56"/>
  <c r="FQ30" i="56"/>
  <c r="I37" i="31" s="1"/>
  <c r="CJ18" i="56"/>
  <c r="CF18" i="56"/>
  <c r="DD18" i="56"/>
  <c r="FL30" i="56"/>
  <c r="L37" i="31" s="1"/>
  <c r="AG30" i="56"/>
  <c r="FO18" i="56"/>
  <c r="H25" i="31" s="1"/>
  <c r="FN30" i="56"/>
  <c r="M37" i="31" s="1"/>
  <c r="BX161" i="56"/>
  <c r="CZ210" i="56"/>
  <c r="AJ186" i="56"/>
  <c r="CJ210" i="56"/>
  <c r="DH186" i="56"/>
  <c r="DH210" i="56"/>
  <c r="CZ186" i="56"/>
  <c r="DZ186" i="56"/>
  <c r="AD186" i="56"/>
  <c r="FJ186" i="56"/>
  <c r="EF645" i="56"/>
  <c r="FN138" i="56"/>
  <c r="CJ138" i="56"/>
  <c r="FM150" i="56"/>
  <c r="DT150" i="56"/>
  <c r="AL162" i="56"/>
  <c r="AU162" i="56"/>
  <c r="DG162" i="56"/>
  <c r="AO162" i="56"/>
  <c r="R162" i="56"/>
  <c r="CL162" i="56"/>
  <c r="S162" i="56"/>
  <c r="CM162" i="56"/>
  <c r="T162" i="56"/>
  <c r="AC162" i="56"/>
  <c r="FO161" i="56"/>
  <c r="DH90" i="56"/>
  <c r="DT90" i="56"/>
  <c r="DZ90" i="56"/>
  <c r="FQ161" i="56"/>
  <c r="CX102" i="56"/>
  <c r="CZ102" i="56" s="1"/>
  <c r="BS102" i="56"/>
  <c r="AO102" i="56"/>
  <c r="AP102" i="56"/>
  <c r="W102" i="56"/>
  <c r="FN102" i="56" s="1"/>
  <c r="A102" i="56"/>
  <c r="BO102" i="56"/>
  <c r="AR222" i="56"/>
  <c r="BK222" i="56"/>
  <c r="AY222" i="56"/>
  <c r="AZ222" i="56"/>
  <c r="FI222" i="56" s="1"/>
  <c r="BS222" i="56"/>
  <c r="CM222" i="56"/>
  <c r="BJ222" i="56"/>
  <c r="AW222" i="56"/>
  <c r="Z222" i="56"/>
  <c r="AA222" i="56" s="1"/>
  <c r="CT222" i="56"/>
  <c r="CR42" i="56"/>
  <c r="DD221" i="56"/>
  <c r="CN42" i="56"/>
  <c r="EF669" i="56"/>
  <c r="FR30" i="56"/>
  <c r="O37" i="31" s="1"/>
  <c r="FL18" i="56"/>
  <c r="L25" i="31" s="1"/>
  <c r="FM210" i="56"/>
  <c r="FO186" i="56"/>
  <c r="FO198" i="56"/>
  <c r="DT186" i="56"/>
  <c r="AG210" i="56"/>
  <c r="AG150" i="56"/>
  <c r="FL150" i="56"/>
  <c r="K138" i="56"/>
  <c r="AJ150" i="56"/>
  <c r="BR162" i="56"/>
  <c r="CX162" i="56"/>
  <c r="BC162" i="56"/>
  <c r="AW162" i="56"/>
  <c r="Z162" i="56"/>
  <c r="CT162" i="56"/>
  <c r="AI162" i="56"/>
  <c r="CU162" i="56"/>
  <c r="AR162" i="56"/>
  <c r="AS162" i="56"/>
  <c r="CB161" i="56"/>
  <c r="DD90" i="56"/>
  <c r="CV90" i="56"/>
  <c r="EF653" i="56"/>
  <c r="CD102" i="56"/>
  <c r="AZ102" i="56"/>
  <c r="FI102" i="56" s="1"/>
  <c r="BA102" i="56"/>
  <c r="V102" i="56"/>
  <c r="AS102" i="56"/>
  <c r="Y102" i="56"/>
  <c r="AM102" i="56" s="1"/>
  <c r="X102" i="56"/>
  <c r="B104" i="56"/>
  <c r="X103" i="56"/>
  <c r="ED103" i="56"/>
  <c r="AS103" i="56"/>
  <c r="EE103" i="56"/>
  <c r="EF103" i="56" s="1"/>
  <c r="DC103" i="56"/>
  <c r="AQ103" i="56"/>
  <c r="CQ103" i="56"/>
  <c r="AP103" i="56"/>
  <c r="CP103" i="56"/>
  <c r="AO103" i="56"/>
  <c r="CY103" i="56"/>
  <c r="AX103" i="56"/>
  <c r="BR103" i="56"/>
  <c r="Q103" i="56"/>
  <c r="BF103" i="56"/>
  <c r="DF103" i="56"/>
  <c r="BE103" i="56"/>
  <c r="CT103" i="56"/>
  <c r="AR103" i="56"/>
  <c r="BW102" i="56"/>
  <c r="FJ161" i="56"/>
  <c r="BT221" i="56"/>
  <c r="BH222" i="56"/>
  <c r="CA222" i="56"/>
  <c r="CB222" i="56" s="1"/>
  <c r="BO222" i="56"/>
  <c r="CI222" i="56"/>
  <c r="DC222" i="56"/>
  <c r="BR222" i="56"/>
  <c r="BE222" i="56"/>
  <c r="AP222" i="56"/>
  <c r="DB222" i="56"/>
  <c r="FI199" i="56" l="1"/>
  <c r="FI19" i="56"/>
  <c r="FI139" i="56"/>
  <c r="FI91" i="56"/>
  <c r="FI162" i="56"/>
  <c r="FI43" i="56"/>
  <c r="CB162" i="56"/>
  <c r="DD162" i="56"/>
  <c r="CU223" i="56"/>
  <c r="V223" i="56"/>
  <c r="CZ222" i="56"/>
  <c r="AO223" i="56"/>
  <c r="BL162" i="56"/>
  <c r="DF223" i="56"/>
  <c r="S223" i="56"/>
  <c r="BH223" i="56"/>
  <c r="CT223" i="56"/>
  <c r="CV223" i="56" s="1"/>
  <c r="CQ223" i="56"/>
  <c r="CN222" i="56"/>
  <c r="FO103" i="56"/>
  <c r="DJ103" i="56"/>
  <c r="BC103" i="56"/>
  <c r="BO103" i="56"/>
  <c r="CA103" i="56"/>
  <c r="CM103" i="56"/>
  <c r="DK103" i="56"/>
  <c r="DB103" i="56"/>
  <c r="DD103" i="56" s="1"/>
  <c r="AF103" i="56"/>
  <c r="BN103" i="56"/>
  <c r="BZ103" i="56"/>
  <c r="CL103" i="56"/>
  <c r="CX103" i="56"/>
  <c r="CZ103" i="56" s="1"/>
  <c r="H103" i="56"/>
  <c r="I103" i="56"/>
  <c r="J103" i="56"/>
  <c r="U103" i="56"/>
  <c r="AV103" i="56"/>
  <c r="CI103" i="56"/>
  <c r="CJ103" i="56" s="1"/>
  <c r="CU103" i="56"/>
  <c r="CV103" i="56" s="1"/>
  <c r="DG103" i="56"/>
  <c r="DH103" i="56" s="1"/>
  <c r="R103" i="56"/>
  <c r="S103" i="56"/>
  <c r="T103" i="56"/>
  <c r="V103" i="56"/>
  <c r="AC103" i="56"/>
  <c r="BD103" i="56"/>
  <c r="Y103" i="56"/>
  <c r="A103" i="56"/>
  <c r="AL103" i="56"/>
  <c r="BH103" i="56"/>
  <c r="AY103" i="56"/>
  <c r="AZ103" i="56"/>
  <c r="FI103" i="56" s="1"/>
  <c r="BB103" i="56"/>
  <c r="BA103" i="56"/>
  <c r="FJ103" i="56" s="1"/>
  <c r="AI103" i="56"/>
  <c r="AJ103" i="56" s="1"/>
  <c r="Z103" i="56"/>
  <c r="AA103" i="56" s="1"/>
  <c r="AW103" i="56"/>
  <c r="BS103" i="56"/>
  <c r="BJ103" i="56"/>
  <c r="BK103" i="56"/>
  <c r="BW103" i="56"/>
  <c r="BI103" i="56"/>
  <c r="FR103" i="56" s="1"/>
  <c r="W103" i="56"/>
  <c r="FN103" i="56" s="1"/>
  <c r="AT103" i="56"/>
  <c r="AU103" i="56"/>
  <c r="BG103" i="56"/>
  <c r="FP103" i="56" s="1"/>
  <c r="CD103" i="56"/>
  <c r="CE103" i="56"/>
  <c r="BV103" i="56"/>
  <c r="CR102" i="56"/>
  <c r="CF102" i="56"/>
  <c r="DH102" i="56"/>
  <c r="CJ102" i="56"/>
  <c r="BL102" i="56"/>
  <c r="FK222" i="56"/>
  <c r="CR222" i="56"/>
  <c r="FL222" i="56"/>
  <c r="CJ222" i="56"/>
  <c r="DD31" i="56"/>
  <c r="FL102" i="56"/>
  <c r="BX102" i="56"/>
  <c r="FK31" i="56"/>
  <c r="F38" i="31" s="1"/>
  <c r="DT211" i="56"/>
  <c r="CF31" i="56"/>
  <c r="I223" i="56"/>
  <c r="AF223" i="56"/>
  <c r="DJ223" i="56"/>
  <c r="AI223" i="56"/>
  <c r="DC223" i="56"/>
  <c r="AT223" i="56"/>
  <c r="CY223" i="56"/>
  <c r="CF222" i="56"/>
  <c r="Z223" i="56"/>
  <c r="AV223" i="56"/>
  <c r="A223" i="56"/>
  <c r="AQ223" i="56"/>
  <c r="U223" i="56"/>
  <c r="BB223" i="56"/>
  <c r="FK223" i="56" s="1"/>
  <c r="W223" i="56"/>
  <c r="DG223" i="56"/>
  <c r="AP223" i="56"/>
  <c r="Q223" i="56"/>
  <c r="T223" i="56"/>
  <c r="BG223" i="56"/>
  <c r="AC223" i="56"/>
  <c r="AD223" i="56" s="1"/>
  <c r="BJ223" i="56"/>
  <c r="AU223" i="56"/>
  <c r="BF223" i="56"/>
  <c r="AW223" i="56"/>
  <c r="X223" i="56"/>
  <c r="BO223" i="56"/>
  <c r="AS223" i="56"/>
  <c r="BR223" i="56"/>
  <c r="BC223" i="56"/>
  <c r="FL223" i="56" s="1"/>
  <c r="BV223" i="56"/>
  <c r="AX223" i="56"/>
  <c r="BD223" i="56"/>
  <c r="BW223" i="56"/>
  <c r="BA223" i="56"/>
  <c r="BZ223" i="56"/>
  <c r="CB223" i="56" s="1"/>
  <c r="BK223" i="56"/>
  <c r="BE223" i="56"/>
  <c r="DB223" i="56"/>
  <c r="BN223" i="56"/>
  <c r="CE223" i="56"/>
  <c r="BI223" i="56"/>
  <c r="CH223" i="56"/>
  <c r="BS223" i="56"/>
  <c r="Y223" i="56"/>
  <c r="AR223" i="56"/>
  <c r="CD223" i="56"/>
  <c r="J223" i="56"/>
  <c r="CM223" i="56"/>
  <c r="CP223" i="56"/>
  <c r="CI223" i="56"/>
  <c r="CJ223" i="56" s="1"/>
  <c r="BX187" i="56"/>
  <c r="BT139" i="56"/>
  <c r="DT199" i="56"/>
  <c r="AD222" i="56"/>
  <c r="BX222" i="56"/>
  <c r="FQ199" i="56"/>
  <c r="AJ102" i="56"/>
  <c r="FP31" i="56"/>
  <c r="N38" i="31" s="1"/>
  <c r="CB102" i="56"/>
  <c r="DQ31" i="56"/>
  <c r="DH199" i="56"/>
  <c r="CN102" i="56"/>
  <c r="BT102" i="56"/>
  <c r="AM162" i="56"/>
  <c r="FP199" i="56"/>
  <c r="FQ151" i="56"/>
  <c r="FJ211" i="56"/>
  <c r="CJ187" i="56"/>
  <c r="CV162" i="56"/>
  <c r="CF162" i="56"/>
  <c r="FK187" i="56"/>
  <c r="DH162" i="56"/>
  <c r="DD139" i="56"/>
  <c r="AA139" i="56"/>
  <c r="CF211" i="56"/>
  <c r="DQ79" i="56"/>
  <c r="CN79" i="56"/>
  <c r="CJ199" i="56"/>
  <c r="DH187" i="56"/>
  <c r="BL222" i="56"/>
  <c r="AJ162" i="56"/>
  <c r="BP102" i="56"/>
  <c r="AD139" i="56"/>
  <c r="FN222" i="56"/>
  <c r="CB151" i="56"/>
  <c r="AA31" i="56"/>
  <c r="FO222" i="56"/>
  <c r="AA102" i="56"/>
  <c r="K162" i="56"/>
  <c r="BX151" i="56"/>
  <c r="BP43" i="56"/>
  <c r="FM79" i="56"/>
  <c r="CJ31" i="56"/>
  <c r="FP222" i="56"/>
  <c r="FQ222" i="56"/>
  <c r="AJ222" i="56"/>
  <c r="K102" i="56"/>
  <c r="FM162" i="56"/>
  <c r="FP139" i="56"/>
  <c r="AM151" i="56"/>
  <c r="AA151" i="56"/>
  <c r="DZ91" i="56"/>
  <c r="FL31" i="56"/>
  <c r="L38" i="31" s="1"/>
  <c r="AG91" i="56"/>
  <c r="BX162" i="56"/>
  <c r="FJ102" i="56"/>
  <c r="AJ211" i="56"/>
  <c r="FR31" i="56"/>
  <c r="O38" i="31" s="1"/>
  <c r="FJ151" i="56"/>
  <c r="AG211" i="56"/>
  <c r="BP199" i="56"/>
  <c r="CR43" i="56"/>
  <c r="FJ31" i="56"/>
  <c r="K38" i="31" s="1"/>
  <c r="FO31" i="56"/>
  <c r="H38" i="31" s="1"/>
  <c r="AJ31" i="56"/>
  <c r="DW211" i="56"/>
  <c r="FK91" i="56"/>
  <c r="DH31" i="56"/>
  <c r="CV139" i="56"/>
  <c r="FN151" i="56"/>
  <c r="BT79" i="56"/>
  <c r="BP162" i="56"/>
  <c r="FO162" i="56"/>
  <c r="FK151" i="56"/>
  <c r="DW151" i="56"/>
  <c r="DW139" i="56"/>
  <c r="FR151" i="56"/>
  <c r="DZ151" i="56"/>
  <c r="FM199" i="56"/>
  <c r="FK211" i="56"/>
  <c r="FO199" i="56"/>
  <c r="AJ199" i="56"/>
  <c r="BL79" i="56"/>
  <c r="FO91" i="56"/>
  <c r="CJ91" i="56"/>
  <c r="BL139" i="56"/>
  <c r="FL151" i="56"/>
  <c r="FM102" i="56"/>
  <c r="BX103" i="56"/>
  <c r="FM151" i="56"/>
  <c r="AG151" i="56"/>
  <c r="CR151" i="56"/>
  <c r="BP139" i="56"/>
  <c r="AM187" i="56"/>
  <c r="CZ91" i="56"/>
  <c r="AA162" i="56"/>
  <c r="FM187" i="56"/>
  <c r="CN91" i="56"/>
  <c r="FJ79" i="56"/>
  <c r="AA79" i="56"/>
  <c r="FJ187" i="56"/>
  <c r="CV43" i="56"/>
  <c r="FL43" i="56"/>
  <c r="L50" i="31" s="1"/>
  <c r="DD91" i="56"/>
  <c r="BP79" i="56"/>
  <c r="AG162" i="56"/>
  <c r="CU163" i="56"/>
  <c r="BW163" i="56"/>
  <c r="BX163" i="56" s="1"/>
  <c r="U163" i="56"/>
  <c r="AT163" i="56"/>
  <c r="DF163" i="56"/>
  <c r="CI163" i="56"/>
  <c r="R163" i="56"/>
  <c r="CL163" i="56"/>
  <c r="DZ19" i="56"/>
  <c r="DT19" i="56"/>
  <c r="K43" i="56"/>
  <c r="AG43" i="56"/>
  <c r="FN43" i="56"/>
  <c r="M50" i="31" s="1"/>
  <c r="AG222" i="56"/>
  <c r="AQ163" i="56"/>
  <c r="S163" i="56"/>
  <c r="AC163" i="56"/>
  <c r="BB163" i="56"/>
  <c r="CQ163" i="56"/>
  <c r="H163" i="56"/>
  <c r="Z163" i="56"/>
  <c r="CT163" i="56"/>
  <c r="FN31" i="56"/>
  <c r="M38" i="31" s="1"/>
  <c r="CB19" i="56"/>
  <c r="FQ31" i="56"/>
  <c r="I38" i="31" s="1"/>
  <c r="DW19" i="56"/>
  <c r="BT199" i="56"/>
  <c r="DW199" i="56"/>
  <c r="AD199" i="56"/>
  <c r="AG199" i="56"/>
  <c r="CZ187" i="56"/>
  <c r="DQ199" i="56"/>
  <c r="CB211" i="56"/>
  <c r="CN199" i="56"/>
  <c r="FR187" i="56"/>
  <c r="FL187" i="56"/>
  <c r="K187" i="56"/>
  <c r="DD43" i="56"/>
  <c r="BT43" i="56"/>
  <c r="FR91" i="56"/>
  <c r="DC163" i="56"/>
  <c r="CE163" i="56"/>
  <c r="CF163" i="56" s="1"/>
  <c r="AS163" i="56"/>
  <c r="BJ163" i="56"/>
  <c r="W163" i="56"/>
  <c r="FM163" i="56" s="1"/>
  <c r="CY163" i="56"/>
  <c r="CZ163" i="56" s="1"/>
  <c r="Q163" i="56"/>
  <c r="AP163" i="56"/>
  <c r="DB163" i="56"/>
  <c r="FK102" i="56"/>
  <c r="AJ19" i="56"/>
  <c r="CV31" i="56"/>
  <c r="DQ19" i="56"/>
  <c r="FP43" i="56"/>
  <c r="N50" i="31" s="1"/>
  <c r="CR103" i="56"/>
  <c r="FK139" i="56"/>
  <c r="AD211" i="56"/>
  <c r="FQ211" i="56"/>
  <c r="FQ187" i="56"/>
  <c r="CV187" i="56"/>
  <c r="AM43" i="56"/>
  <c r="DW79" i="56"/>
  <c r="FQ79" i="56"/>
  <c r="BX91" i="56"/>
  <c r="AY163" i="56"/>
  <c r="A163" i="56"/>
  <c r="BA163" i="56"/>
  <c r="BR163" i="56"/>
  <c r="AU163" i="56"/>
  <c r="DG163" i="56"/>
  <c r="Y163" i="56"/>
  <c r="FQ163" i="56" s="1"/>
  <c r="AX163" i="56"/>
  <c r="DJ163" i="56"/>
  <c r="H223" i="56"/>
  <c r="CL223" i="56"/>
  <c r="R223" i="56"/>
  <c r="AZ223" i="56"/>
  <c r="FI223" i="56" s="1"/>
  <c r="AY223" i="56"/>
  <c r="DK223" i="56"/>
  <c r="AL223" i="56"/>
  <c r="CX223" i="56"/>
  <c r="FN19" i="56"/>
  <c r="M26" i="31" s="1"/>
  <c r="FM19" i="56"/>
  <c r="G26" i="31" s="1"/>
  <c r="CZ19" i="56"/>
  <c r="K19" i="56"/>
  <c r="AJ43" i="56"/>
  <c r="BT222" i="56"/>
  <c r="BT151" i="56"/>
  <c r="DD151" i="56"/>
  <c r="K151" i="56"/>
  <c r="FO139" i="56"/>
  <c r="BL211" i="56"/>
  <c r="AD187" i="56"/>
  <c r="CV199" i="56"/>
  <c r="FO187" i="56"/>
  <c r="CF43" i="56"/>
  <c r="CV79" i="56"/>
  <c r="DK163" i="56"/>
  <c r="T163" i="56"/>
  <c r="BI163" i="56"/>
  <c r="BZ163" i="56"/>
  <c r="CB163" i="56" s="1"/>
  <c r="BC163" i="56"/>
  <c r="X163" i="56"/>
  <c r="AJ163" i="56" s="1"/>
  <c r="AO163" i="56"/>
  <c r="BF163" i="56"/>
  <c r="DH222" i="56"/>
  <c r="FQ19" i="56"/>
  <c r="I26" i="31" s="1"/>
  <c r="FP19" i="56"/>
  <c r="N26" i="31" s="1"/>
  <c r="DD19" i="56"/>
  <c r="FK19" i="56"/>
  <c r="F26" i="31" s="1"/>
  <c r="AM31" i="56"/>
  <c r="AD31" i="56"/>
  <c r="K31" i="56"/>
  <c r="AD19" i="56"/>
  <c r="AD43" i="56"/>
  <c r="DW187" i="56"/>
  <c r="FO211" i="56"/>
  <c r="DT187" i="56"/>
  <c r="E50" i="31"/>
  <c r="FR43" i="56"/>
  <c r="O50" i="31" s="1"/>
  <c r="BG163" i="56"/>
  <c r="AR163" i="56"/>
  <c r="CH163" i="56"/>
  <c r="BK163" i="56"/>
  <c r="AF163" i="56"/>
  <c r="AW163" i="56"/>
  <c r="BN163" i="56"/>
  <c r="FL19" i="56"/>
  <c r="L26" i="31" s="1"/>
  <c r="FO19" i="56"/>
  <c r="H26" i="31" s="1"/>
  <c r="DD222" i="56"/>
  <c r="FJ139" i="56"/>
  <c r="BX139" i="56"/>
  <c r="FL139" i="56"/>
  <c r="BP187" i="56"/>
  <c r="FR199" i="56"/>
  <c r="AJ187" i="56"/>
  <c r="FP187" i="56"/>
  <c r="FP211" i="56"/>
  <c r="AM199" i="56"/>
  <c r="FQ43" i="56"/>
  <c r="I50" i="31" s="1"/>
  <c r="FQ91" i="56"/>
  <c r="FO79" i="56"/>
  <c r="BL91" i="56"/>
  <c r="DZ79" i="56"/>
  <c r="BX79" i="56"/>
  <c r="CM163" i="56"/>
  <c r="BO163" i="56"/>
  <c r="AZ163" i="56"/>
  <c r="FI163" i="56" s="1"/>
  <c r="V163" i="56"/>
  <c r="CP163" i="56"/>
  <c r="BS163" i="56"/>
  <c r="BT163" i="56" s="1"/>
  <c r="AV163" i="56"/>
  <c r="BE163" i="56"/>
  <c r="CJ19" i="56"/>
  <c r="BP19" i="56"/>
  <c r="FR19" i="56"/>
  <c r="O26" i="31" s="1"/>
  <c r="FJ19" i="56"/>
  <c r="K26" i="31" s="1"/>
  <c r="BP31" i="56"/>
  <c r="CR187" i="56"/>
  <c r="AA43" i="56"/>
  <c r="F103" i="56"/>
  <c r="D104" i="56"/>
  <c r="AJ91" i="56"/>
  <c r="K91" i="56"/>
  <c r="EF664" i="56"/>
  <c r="CR162" i="56"/>
  <c r="FO102" i="56"/>
  <c r="B698" i="56"/>
  <c r="ED687" i="56"/>
  <c r="EE687" i="56" s="1"/>
  <c r="A687" i="56"/>
  <c r="F44" i="56"/>
  <c r="D45" i="56"/>
  <c r="DD102" i="56"/>
  <c r="DK44" i="56"/>
  <c r="DC44" i="56"/>
  <c r="CU44" i="56"/>
  <c r="CM44" i="56"/>
  <c r="CE44" i="56"/>
  <c r="BW44" i="56"/>
  <c r="BO44" i="56"/>
  <c r="BG44" i="56"/>
  <c r="AY44" i="56"/>
  <c r="AQ44" i="56"/>
  <c r="AI44" i="56"/>
  <c r="S44" i="56"/>
  <c r="J44" i="56"/>
  <c r="DF44" i="56"/>
  <c r="CH44" i="56"/>
  <c r="BR44" i="56"/>
  <c r="AT44" i="56"/>
  <c r="DJ44" i="56"/>
  <c r="DB44" i="56"/>
  <c r="CT44" i="56"/>
  <c r="CL44" i="56"/>
  <c r="CD44" i="56"/>
  <c r="BV44" i="56"/>
  <c r="BN44" i="56"/>
  <c r="BF44" i="56"/>
  <c r="AX44" i="56"/>
  <c r="AP44" i="56"/>
  <c r="Z44" i="56"/>
  <c r="R44" i="56"/>
  <c r="I44" i="56"/>
  <c r="BE44" i="56"/>
  <c r="AW44" i="56"/>
  <c r="AO44" i="56"/>
  <c r="Y44" i="56"/>
  <c r="Q44" i="56"/>
  <c r="H44" i="56"/>
  <c r="BD44" i="56"/>
  <c r="AV44" i="56"/>
  <c r="AF44" i="56"/>
  <c r="X44" i="56"/>
  <c r="CX44" i="56"/>
  <c r="BZ44" i="56"/>
  <c r="BB44" i="56"/>
  <c r="DG44" i="56"/>
  <c r="CY44" i="56"/>
  <c r="CQ44" i="56"/>
  <c r="CI44" i="56"/>
  <c r="CA44" i="56"/>
  <c r="BS44" i="56"/>
  <c r="BK44" i="56"/>
  <c r="BC44" i="56"/>
  <c r="AU44" i="56"/>
  <c r="W44" i="56"/>
  <c r="EE44" i="56"/>
  <c r="CP44" i="56"/>
  <c r="BJ44" i="56"/>
  <c r="AL44" i="56"/>
  <c r="V44" i="56"/>
  <c r="B45" i="56"/>
  <c r="ED44" i="56"/>
  <c r="BI44" i="56"/>
  <c r="BA44" i="56"/>
  <c r="AS44" i="56"/>
  <c r="AC44" i="56"/>
  <c r="U44" i="56"/>
  <c r="A44" i="56"/>
  <c r="BH44" i="56"/>
  <c r="AZ44" i="56"/>
  <c r="FI44" i="56" s="1"/>
  <c r="AR44" i="56"/>
  <c r="T44" i="56"/>
  <c r="EF672" i="56"/>
  <c r="FK199" i="56"/>
  <c r="DT151" i="56"/>
  <c r="AG139" i="56"/>
  <c r="AD151" i="56"/>
  <c r="K139" i="56"/>
  <c r="EF663" i="56"/>
  <c r="BP211" i="56"/>
  <c r="DD211" i="56"/>
  <c r="DH211" i="56"/>
  <c r="BX199" i="56"/>
  <c r="DQ187" i="56"/>
  <c r="FM211" i="56"/>
  <c r="CB199" i="56"/>
  <c r="FL211" i="56"/>
  <c r="AM211" i="56"/>
  <c r="B678" i="56"/>
  <c r="ED667" i="56"/>
  <c r="EE667" i="56" s="1"/>
  <c r="A667" i="56"/>
  <c r="CP188" i="56"/>
  <c r="AW188" i="56"/>
  <c r="DB188" i="56"/>
  <c r="AT188" i="56"/>
  <c r="CT188" i="56"/>
  <c r="U188" i="56"/>
  <c r="DG188" i="56"/>
  <c r="CT200" i="56"/>
  <c r="BZ200" i="56"/>
  <c r="CI188" i="56"/>
  <c r="AC200" i="56"/>
  <c r="DC200" i="56"/>
  <c r="H200" i="56"/>
  <c r="I200" i="56"/>
  <c r="DO200" i="56"/>
  <c r="BJ200" i="56"/>
  <c r="AF200" i="56"/>
  <c r="AT200" i="56"/>
  <c r="BC212" i="56"/>
  <c r="CX212" i="56"/>
  <c r="AL212" i="56"/>
  <c r="T212" i="56"/>
  <c r="H212" i="56"/>
  <c r="Q212" i="56"/>
  <c r="DJ212" i="56"/>
  <c r="AI212" i="56"/>
  <c r="AZ200" i="56"/>
  <c r="FI200" i="56" s="1"/>
  <c r="H188" i="56"/>
  <c r="BK188" i="56"/>
  <c r="CH188" i="56"/>
  <c r="J188" i="56"/>
  <c r="CD188" i="56"/>
  <c r="CA188" i="56"/>
  <c r="BE188" i="56"/>
  <c r="BZ188" i="56"/>
  <c r="CD200" i="56"/>
  <c r="BK200" i="56"/>
  <c r="AU200" i="56"/>
  <c r="CM200" i="56"/>
  <c r="CQ200" i="56"/>
  <c r="AV200" i="56"/>
  <c r="R200" i="56"/>
  <c r="BW200" i="56"/>
  <c r="BB200" i="56"/>
  <c r="CH200" i="56"/>
  <c r="AL200" i="56"/>
  <c r="DG212" i="56"/>
  <c r="AU212" i="56"/>
  <c r="CP212" i="56"/>
  <c r="V212" i="56"/>
  <c r="BW212" i="56"/>
  <c r="X212" i="56"/>
  <c r="BS200" i="56"/>
  <c r="CH212" i="56"/>
  <c r="DK212" i="56"/>
  <c r="AX188" i="56"/>
  <c r="Q188" i="56"/>
  <c r="DF188" i="56"/>
  <c r="BC188" i="56"/>
  <c r="BI188" i="56"/>
  <c r="S188" i="56"/>
  <c r="DO188" i="56"/>
  <c r="X188" i="56"/>
  <c r="BV188" i="56"/>
  <c r="CL188" i="56"/>
  <c r="AQ188" i="56"/>
  <c r="BG188" i="56"/>
  <c r="AF188" i="56"/>
  <c r="DN188" i="56"/>
  <c r="AS188" i="56"/>
  <c r="Y188" i="56"/>
  <c r="AI188" i="56"/>
  <c r="DS188" i="56"/>
  <c r="CL200" i="56"/>
  <c r="AC188" i="56"/>
  <c r="U200" i="56"/>
  <c r="DB200" i="56"/>
  <c r="BD200" i="56"/>
  <c r="AX200" i="56"/>
  <c r="X200" i="56"/>
  <c r="CI200" i="56"/>
  <c r="CU200" i="56"/>
  <c r="BC200" i="56"/>
  <c r="Z200" i="56"/>
  <c r="AA200" i="56" s="1"/>
  <c r="W212" i="56"/>
  <c r="AX212" i="56"/>
  <c r="BJ188" i="56"/>
  <c r="W188" i="56"/>
  <c r="BR188" i="56"/>
  <c r="BA188" i="56"/>
  <c r="DC188" i="56"/>
  <c r="DD188" i="56" s="1"/>
  <c r="AZ188" i="56"/>
  <c r="FI188" i="56" s="1"/>
  <c r="AU188" i="56"/>
  <c r="BH188" i="56"/>
  <c r="AR188" i="56"/>
  <c r="BB188" i="56"/>
  <c r="DP200" i="56"/>
  <c r="W200" i="56"/>
  <c r="DN200" i="56"/>
  <c r="BG200" i="56"/>
  <c r="BE200" i="56"/>
  <c r="BH200" i="56"/>
  <c r="AY200" i="56"/>
  <c r="T200" i="56"/>
  <c r="DK200" i="56"/>
  <c r="Q200" i="56"/>
  <c r="BW188" i="56"/>
  <c r="DK188" i="56"/>
  <c r="Z188" i="56"/>
  <c r="CQ188" i="56"/>
  <c r="DY188" i="56"/>
  <c r="AV188" i="56"/>
  <c r="CE188" i="56"/>
  <c r="DV188" i="56"/>
  <c r="AP200" i="56"/>
  <c r="DF200" i="56"/>
  <c r="BF200" i="56"/>
  <c r="J200" i="56"/>
  <c r="K200" i="56" s="1"/>
  <c r="BN200" i="56"/>
  <c r="V200" i="56"/>
  <c r="Y200" i="56"/>
  <c r="CP200" i="56"/>
  <c r="BV200" i="56"/>
  <c r="AW200" i="56"/>
  <c r="DL188" i="56"/>
  <c r="CX200" i="56"/>
  <c r="CY212" i="56"/>
  <c r="I212" i="56"/>
  <c r="BD188" i="56"/>
  <c r="BS188" i="56"/>
  <c r="DM188" i="56"/>
  <c r="AP188" i="56"/>
  <c r="BN188" i="56"/>
  <c r="BF188" i="56"/>
  <c r="CX188" i="56"/>
  <c r="CY188" i="56"/>
  <c r="DJ200" i="56"/>
  <c r="BO188" i="56"/>
  <c r="AI200" i="56"/>
  <c r="AQ200" i="56"/>
  <c r="BI200" i="56"/>
  <c r="AS200" i="56"/>
  <c r="CY200" i="56"/>
  <c r="BO200" i="56"/>
  <c r="DV200" i="56"/>
  <c r="CE200" i="56"/>
  <c r="BS212" i="56"/>
  <c r="BB212" i="56"/>
  <c r="AZ212" i="56"/>
  <c r="AV212" i="56"/>
  <c r="S212" i="56"/>
  <c r="AF212" i="56"/>
  <c r="AP212" i="56"/>
  <c r="BA212" i="56"/>
  <c r="AW212" i="56"/>
  <c r="DY200" i="56"/>
  <c r="DP188" i="56"/>
  <c r="DQ188" i="56" s="1"/>
  <c r="CU188" i="56"/>
  <c r="R188" i="56"/>
  <c r="AL188" i="56"/>
  <c r="AY188" i="56"/>
  <c r="DJ188" i="56"/>
  <c r="V188" i="56"/>
  <c r="T188" i="56"/>
  <c r="I188" i="56"/>
  <c r="CM188" i="56"/>
  <c r="AR200" i="56"/>
  <c r="CA200" i="56"/>
  <c r="DG200" i="56"/>
  <c r="DM200" i="56"/>
  <c r="BR200" i="56"/>
  <c r="S200" i="56"/>
  <c r="DS200" i="56"/>
  <c r="DL200" i="56"/>
  <c r="AO200" i="56"/>
  <c r="BK212" i="56"/>
  <c r="DF212" i="56"/>
  <c r="AT212" i="56"/>
  <c r="AR212" i="56"/>
  <c r="U212" i="56"/>
  <c r="R212" i="56"/>
  <c r="AC212" i="56"/>
  <c r="AO212" i="56"/>
  <c r="BA200" i="56"/>
  <c r="DC212" i="56"/>
  <c r="BJ212" i="56"/>
  <c r="BO212" i="56"/>
  <c r="CD212" i="56"/>
  <c r="Z212" i="56"/>
  <c r="BE212" i="56"/>
  <c r="CE212" i="56"/>
  <c r="BN212" i="56"/>
  <c r="CA212" i="56"/>
  <c r="BF212" i="56"/>
  <c r="BD212" i="56"/>
  <c r="CT212" i="56"/>
  <c r="CU212" i="56"/>
  <c r="AQ212" i="56"/>
  <c r="BV212" i="56"/>
  <c r="Y212" i="56"/>
  <c r="BZ212" i="56"/>
  <c r="AS212" i="56"/>
  <c r="J212" i="56"/>
  <c r="BR212" i="56"/>
  <c r="CL212" i="56"/>
  <c r="BG212" i="56"/>
  <c r="AY212" i="56"/>
  <c r="CQ212" i="56"/>
  <c r="BI212" i="56"/>
  <c r="BH212" i="56"/>
  <c r="CM212" i="56"/>
  <c r="CI212" i="56"/>
  <c r="DB212" i="56"/>
  <c r="BX43" i="56"/>
  <c r="FK43" i="56"/>
  <c r="F50" i="31" s="1"/>
  <c r="EF43" i="56"/>
  <c r="BL43" i="56"/>
  <c r="FQ102" i="56"/>
  <c r="CB79" i="56"/>
  <c r="CR79" i="56"/>
  <c r="CF79" i="56"/>
  <c r="FJ91" i="56"/>
  <c r="B225" i="56"/>
  <c r="EE224" i="56"/>
  <c r="EF224" i="56" s="1"/>
  <c r="ED224" i="56"/>
  <c r="F223" i="56"/>
  <c r="D224" i="56"/>
  <c r="DC224" i="56" s="1"/>
  <c r="E38" i="31"/>
  <c r="BT19" i="56"/>
  <c r="DZ31" i="56"/>
  <c r="AM19" i="56"/>
  <c r="DQ139" i="56"/>
  <c r="DZ139" i="56"/>
  <c r="BT211" i="56"/>
  <c r="CR199" i="56"/>
  <c r="EF660" i="56"/>
  <c r="B690" i="56"/>
  <c r="A679" i="56"/>
  <c r="ED679" i="56"/>
  <c r="EE679" i="56" s="1"/>
  <c r="CR91" i="56"/>
  <c r="CV91" i="56"/>
  <c r="FL91" i="56"/>
  <c r="DD79" i="56"/>
  <c r="FR162" i="56"/>
  <c r="EF673" i="56"/>
  <c r="DW31" i="56"/>
  <c r="E26" i="31"/>
  <c r="BL31" i="56"/>
  <c r="EF680" i="56"/>
  <c r="FJ162" i="56"/>
  <c r="FP102" i="56"/>
  <c r="FR102" i="56"/>
  <c r="CZ151" i="56"/>
  <c r="CJ139" i="56"/>
  <c r="AJ139" i="56"/>
  <c r="CR139" i="56"/>
  <c r="CF151" i="56"/>
  <c r="DH139" i="56"/>
  <c r="ED674" i="56"/>
  <c r="EE674" i="56" s="1"/>
  <c r="B685" i="56"/>
  <c r="A674" i="56"/>
  <c r="Z152" i="56"/>
  <c r="AL140" i="56"/>
  <c r="CE140" i="56"/>
  <c r="S152" i="56"/>
  <c r="AC152" i="56"/>
  <c r="BD152" i="56"/>
  <c r="AZ140" i="56"/>
  <c r="FI140" i="56" s="1"/>
  <c r="CU140" i="56"/>
  <c r="CA140" i="56"/>
  <c r="BG152" i="56"/>
  <c r="CI140" i="56"/>
  <c r="DK152" i="56"/>
  <c r="T140" i="56"/>
  <c r="S140" i="56"/>
  <c r="AQ152" i="56"/>
  <c r="DS140" i="56"/>
  <c r="BV152" i="56"/>
  <c r="AW152" i="56"/>
  <c r="CT140" i="56"/>
  <c r="CY140" i="56"/>
  <c r="CL152" i="56"/>
  <c r="AZ152" i="56"/>
  <c r="CY152" i="56"/>
  <c r="BD140" i="56"/>
  <c r="V140" i="56"/>
  <c r="DV140" i="56"/>
  <c r="BF152" i="56"/>
  <c r="BI140" i="56"/>
  <c r="AY152" i="56"/>
  <c r="BC140" i="56"/>
  <c r="DB152" i="56"/>
  <c r="U140" i="56"/>
  <c r="Q152" i="56"/>
  <c r="BC152" i="56"/>
  <c r="BN140" i="56"/>
  <c r="R152" i="56"/>
  <c r="CD140" i="56"/>
  <c r="W152" i="56"/>
  <c r="BH140" i="56"/>
  <c r="H152" i="56"/>
  <c r="R140" i="56"/>
  <c r="X152" i="56"/>
  <c r="DC140" i="56"/>
  <c r="DJ152" i="56"/>
  <c r="AY140" i="56"/>
  <c r="AP152" i="56"/>
  <c r="CL140" i="56"/>
  <c r="BB140" i="56"/>
  <c r="BN152" i="56"/>
  <c r="Y152" i="56"/>
  <c r="BW140" i="56"/>
  <c r="CX152" i="56"/>
  <c r="AQ140" i="56"/>
  <c r="AO152" i="56"/>
  <c r="CX140" i="56"/>
  <c r="CE152" i="56"/>
  <c r="CH152" i="56"/>
  <c r="AS140" i="56"/>
  <c r="AF152" i="56"/>
  <c r="BO140" i="56"/>
  <c r="CA152" i="56"/>
  <c r="BJ140" i="56"/>
  <c r="DF140" i="56"/>
  <c r="AX152" i="56"/>
  <c r="DP140" i="56"/>
  <c r="BE152" i="56"/>
  <c r="DM140" i="56"/>
  <c r="BZ152" i="56"/>
  <c r="CM152" i="56"/>
  <c r="CN152" i="56" s="1"/>
  <c r="AV140" i="56"/>
  <c r="AL152" i="56"/>
  <c r="DN140" i="56"/>
  <c r="DG152" i="56"/>
  <c r="AI140" i="56"/>
  <c r="J152" i="56"/>
  <c r="U152" i="56"/>
  <c r="BG140" i="56"/>
  <c r="CI152" i="56"/>
  <c r="AO140" i="56"/>
  <c r="BJ152" i="56"/>
  <c r="X140" i="56"/>
  <c r="DK140" i="56"/>
  <c r="BS152" i="56"/>
  <c r="DJ140" i="56"/>
  <c r="BK152" i="56"/>
  <c r="DY140" i="56"/>
  <c r="BO152" i="56"/>
  <c r="BW152" i="56"/>
  <c r="AW140" i="56"/>
  <c r="AP140" i="56"/>
  <c r="AC140" i="56"/>
  <c r="CU152" i="56"/>
  <c r="AS152" i="56"/>
  <c r="Y140" i="56"/>
  <c r="DB140" i="56"/>
  <c r="AU152" i="56"/>
  <c r="AR140" i="56"/>
  <c r="CD152" i="56"/>
  <c r="AR152" i="56"/>
  <c r="CM140" i="56"/>
  <c r="BR152" i="56"/>
  <c r="BA140" i="56"/>
  <c r="AU140" i="56"/>
  <c r="Z140" i="56"/>
  <c r="AA140" i="56" s="1"/>
  <c r="BB152" i="56"/>
  <c r="J140" i="56"/>
  <c r="CQ140" i="56"/>
  <c r="DO140" i="56"/>
  <c r="DF152" i="56"/>
  <c r="CQ152" i="56"/>
  <c r="I140" i="56"/>
  <c r="V152" i="56"/>
  <c r="BK140" i="56"/>
  <c r="BE140" i="56"/>
  <c r="DL140" i="56"/>
  <c r="T152" i="56"/>
  <c r="AI152" i="56"/>
  <c r="BH152" i="56"/>
  <c r="CP140" i="56"/>
  <c r="AX140" i="56"/>
  <c r="Q140" i="56"/>
  <c r="CP152" i="56"/>
  <c r="DG140" i="56"/>
  <c r="I152" i="56"/>
  <c r="AF140" i="56"/>
  <c r="CH140" i="56"/>
  <c r="BF140" i="56"/>
  <c r="W140" i="56"/>
  <c r="BV140" i="56"/>
  <c r="BI152" i="56"/>
  <c r="AT140" i="56"/>
  <c r="H140" i="56"/>
  <c r="AT152" i="56"/>
  <c r="BR140" i="56"/>
  <c r="AV152" i="56"/>
  <c r="BZ140" i="56"/>
  <c r="BA152" i="56"/>
  <c r="CT152" i="56"/>
  <c r="BS140" i="56"/>
  <c r="DC152" i="56"/>
  <c r="AA211" i="56"/>
  <c r="FN211" i="56"/>
  <c r="K211" i="56"/>
  <c r="BL199" i="56"/>
  <c r="CF187" i="56"/>
  <c r="DD199" i="56"/>
  <c r="CB187" i="56"/>
  <c r="BT187" i="56"/>
  <c r="FN199" i="56"/>
  <c r="AG187" i="56"/>
  <c r="BX211" i="56"/>
  <c r="CN43" i="56"/>
  <c r="FJ43" i="56"/>
  <c r="K50" i="31" s="1"/>
  <c r="CB43" i="56"/>
  <c r="FO43" i="56"/>
  <c r="H50" i="31" s="1"/>
  <c r="FM222" i="56"/>
  <c r="AD91" i="56"/>
  <c r="DT91" i="56"/>
  <c r="FR79" i="56"/>
  <c r="DW91" i="56"/>
  <c r="FL79" i="56"/>
  <c r="FN79" i="56"/>
  <c r="AG79" i="56"/>
  <c r="FM91" i="56"/>
  <c r="FN91" i="56"/>
  <c r="K222" i="56"/>
  <c r="DH223" i="56"/>
  <c r="FQ162" i="56"/>
  <c r="BT162" i="56"/>
  <c r="CN31" i="56"/>
  <c r="FM31" i="56"/>
  <c r="G38" i="31" s="1"/>
  <c r="AG31" i="56"/>
  <c r="AG102" i="56"/>
  <c r="DQ151" i="56"/>
  <c r="BP222" i="56"/>
  <c r="FK103" i="56"/>
  <c r="AD103" i="56"/>
  <c r="ED104" i="56"/>
  <c r="BI104" i="56"/>
  <c r="BA104" i="56"/>
  <c r="AS104" i="56"/>
  <c r="AC104" i="56"/>
  <c r="U104" i="56"/>
  <c r="DJ104" i="56"/>
  <c r="DB104" i="56"/>
  <c r="CT104" i="56"/>
  <c r="CL104" i="56"/>
  <c r="CD104" i="56"/>
  <c r="BV104" i="56"/>
  <c r="BN104" i="56"/>
  <c r="BF104" i="56"/>
  <c r="AX104" i="56"/>
  <c r="AP104" i="56"/>
  <c r="Z104" i="56"/>
  <c r="R104" i="56"/>
  <c r="I104" i="56"/>
  <c r="B105" i="56"/>
  <c r="DK104" i="56"/>
  <c r="CP104" i="56"/>
  <c r="CE104" i="56"/>
  <c r="BJ104" i="56"/>
  <c r="AY104" i="56"/>
  <c r="S104" i="56"/>
  <c r="CY104" i="56"/>
  <c r="BS104" i="56"/>
  <c r="BH104" i="56"/>
  <c r="AW104" i="56"/>
  <c r="Q104" i="56"/>
  <c r="CX104" i="56"/>
  <c r="CM104" i="56"/>
  <c r="BR104" i="56"/>
  <c r="BG104" i="56"/>
  <c r="AV104" i="56"/>
  <c r="AL104" i="56"/>
  <c r="DG104" i="56"/>
  <c r="CA104" i="56"/>
  <c r="BE104" i="56"/>
  <c r="AU104" i="56"/>
  <c r="Y104" i="56"/>
  <c r="A104" i="56"/>
  <c r="DF104" i="56"/>
  <c r="CU104" i="56"/>
  <c r="BZ104" i="56"/>
  <c r="BO104" i="56"/>
  <c r="BD104" i="56"/>
  <c r="AT104" i="56"/>
  <c r="AI104" i="56"/>
  <c r="X104" i="56"/>
  <c r="CI104" i="56"/>
  <c r="BC104" i="56"/>
  <c r="AR104" i="56"/>
  <c r="W104" i="56"/>
  <c r="EE104" i="56"/>
  <c r="EF104" i="56" s="1"/>
  <c r="DC104" i="56"/>
  <c r="CH104" i="56"/>
  <c r="BW104" i="56"/>
  <c r="BB104" i="56"/>
  <c r="AQ104" i="56"/>
  <c r="AF104" i="56"/>
  <c r="V104" i="56"/>
  <c r="J104" i="56"/>
  <c r="CQ104" i="56"/>
  <c r="BK104" i="56"/>
  <c r="AZ104" i="56"/>
  <c r="FI104" i="56" s="1"/>
  <c r="AO104" i="56"/>
  <c r="T104" i="56"/>
  <c r="H104" i="56"/>
  <c r="FL162" i="56"/>
  <c r="AD162" i="56"/>
  <c r="CV151" i="56"/>
  <c r="BP151" i="56"/>
  <c r="FM139" i="56"/>
  <c r="CB139" i="56"/>
  <c r="FO151" i="56"/>
  <c r="FN139" i="56"/>
  <c r="CF139" i="56"/>
  <c r="DZ211" i="56"/>
  <c r="FN187" i="56"/>
  <c r="AA187" i="56"/>
  <c r="CN187" i="56"/>
  <c r="DZ199" i="56"/>
  <c r="BL187" i="56"/>
  <c r="EF656" i="56"/>
  <c r="CJ43" i="56"/>
  <c r="AD79" i="56"/>
  <c r="FP91" i="56"/>
  <c r="DH79" i="56"/>
  <c r="K79" i="56"/>
  <c r="AM91" i="56"/>
  <c r="BT91" i="56"/>
  <c r="CB91" i="56"/>
  <c r="CF91" i="56"/>
  <c r="AA91" i="56"/>
  <c r="B686" i="56"/>
  <c r="A675" i="56"/>
  <c r="ED675" i="56"/>
  <c r="EE675" i="56" s="1"/>
  <c r="BD92" i="56"/>
  <c r="V80" i="56"/>
  <c r="DM80" i="56"/>
  <c r="CQ92" i="56"/>
  <c r="BB80" i="56"/>
  <c r="AQ92" i="56"/>
  <c r="DJ92" i="56"/>
  <c r="H80" i="56"/>
  <c r="U92" i="56"/>
  <c r="Z80" i="56"/>
  <c r="AW92" i="56"/>
  <c r="X80" i="56"/>
  <c r="DK80" i="56"/>
  <c r="CT92" i="56"/>
  <c r="AC80" i="56"/>
  <c r="Y92" i="56"/>
  <c r="AC92" i="56"/>
  <c r="T92" i="56"/>
  <c r="CY80" i="56"/>
  <c r="CX92" i="56"/>
  <c r="BH92" i="56"/>
  <c r="BN92" i="56"/>
  <c r="T80" i="56"/>
  <c r="U80" i="56"/>
  <c r="R92" i="56"/>
  <c r="DY80" i="56"/>
  <c r="BV92" i="56"/>
  <c r="CP80" i="56"/>
  <c r="CM80" i="56"/>
  <c r="AZ92" i="56"/>
  <c r="AX80" i="56"/>
  <c r="BB92" i="56"/>
  <c r="AQ80" i="56"/>
  <c r="DL80" i="56"/>
  <c r="BW92" i="56"/>
  <c r="BX92" i="56" s="1"/>
  <c r="BN80" i="56"/>
  <c r="H92" i="56"/>
  <c r="I80" i="56"/>
  <c r="AL80" i="56"/>
  <c r="BR92" i="56"/>
  <c r="BW80" i="56"/>
  <c r="CU80" i="56"/>
  <c r="CE92" i="56"/>
  <c r="DV80" i="56"/>
  <c r="CL92" i="56"/>
  <c r="AY80" i="56"/>
  <c r="BR80" i="56"/>
  <c r="AY92" i="56"/>
  <c r="CD80" i="56"/>
  <c r="AL92" i="56"/>
  <c r="AV92" i="56"/>
  <c r="AR92" i="56"/>
  <c r="DF80" i="56"/>
  <c r="DB92" i="56"/>
  <c r="BG80" i="56"/>
  <c r="CH92" i="56"/>
  <c r="BO80" i="56"/>
  <c r="DB80" i="56"/>
  <c r="X92" i="56"/>
  <c r="AI80" i="56"/>
  <c r="AJ80" i="56" s="1"/>
  <c r="BD80" i="56"/>
  <c r="CY92" i="56"/>
  <c r="Q80" i="56"/>
  <c r="J92" i="56"/>
  <c r="DC80" i="56"/>
  <c r="AO92" i="56"/>
  <c r="BS92" i="56"/>
  <c r="CH80" i="56"/>
  <c r="BF92" i="56"/>
  <c r="DO80" i="56"/>
  <c r="AR80" i="56"/>
  <c r="CU92" i="56"/>
  <c r="Q92" i="56"/>
  <c r="S92" i="56"/>
  <c r="DP80" i="56"/>
  <c r="Z92" i="56"/>
  <c r="CI80" i="56"/>
  <c r="BK80" i="56"/>
  <c r="W92" i="56"/>
  <c r="BH80" i="56"/>
  <c r="BJ80" i="56"/>
  <c r="AS80" i="56"/>
  <c r="AF80" i="56"/>
  <c r="AP92" i="56"/>
  <c r="AU80" i="56"/>
  <c r="DF92" i="56"/>
  <c r="BG92" i="56"/>
  <c r="BZ80" i="56"/>
  <c r="BO92" i="56"/>
  <c r="AO80" i="56"/>
  <c r="BA92" i="56"/>
  <c r="CX80" i="56"/>
  <c r="BA80" i="56"/>
  <c r="CP92" i="56"/>
  <c r="AX92" i="56"/>
  <c r="BE80" i="56"/>
  <c r="AS92" i="56"/>
  <c r="CE80" i="56"/>
  <c r="BZ92" i="56"/>
  <c r="AF92" i="56"/>
  <c r="CQ80" i="56"/>
  <c r="BE92" i="56"/>
  <c r="AZ80" i="56"/>
  <c r="FI80" i="56" s="1"/>
  <c r="DN80" i="56"/>
  <c r="BI92" i="56"/>
  <c r="AW80" i="56"/>
  <c r="AT92" i="56"/>
  <c r="AT80" i="56"/>
  <c r="DJ80" i="56"/>
  <c r="CI92" i="56"/>
  <c r="BC80" i="56"/>
  <c r="J80" i="56"/>
  <c r="DG92" i="56"/>
  <c r="CA80" i="56"/>
  <c r="V92" i="56"/>
  <c r="BV80" i="56"/>
  <c r="CT80" i="56"/>
  <c r="BC92" i="56"/>
  <c r="Y80" i="56"/>
  <c r="AI92" i="56"/>
  <c r="BK92" i="56"/>
  <c r="CL80" i="56"/>
  <c r="BJ92" i="56"/>
  <c r="DG80" i="56"/>
  <c r="BI80" i="56"/>
  <c r="CD92" i="56"/>
  <c r="W80" i="56"/>
  <c r="CA92" i="56"/>
  <c r="R80" i="56"/>
  <c r="S80" i="56"/>
  <c r="DC92" i="56"/>
  <c r="BS80" i="56"/>
  <c r="AU92" i="56"/>
  <c r="AP80" i="56"/>
  <c r="CM92" i="56"/>
  <c r="AV80" i="56"/>
  <c r="DS80" i="56"/>
  <c r="DK92" i="56"/>
  <c r="BF80" i="56"/>
  <c r="I92" i="56"/>
  <c r="AM222" i="56"/>
  <c r="B681" i="56"/>
  <c r="ED670" i="56"/>
  <c r="EE670" i="56" s="1"/>
  <c r="EF670" i="56" s="1"/>
  <c r="A670" i="56"/>
  <c r="K163" i="56"/>
  <c r="FK162" i="56"/>
  <c r="CV222" i="56"/>
  <c r="B694" i="56"/>
  <c r="A683" i="56"/>
  <c r="ED683" i="56"/>
  <c r="EE683" i="56" s="1"/>
  <c r="EF683" i="56" s="1"/>
  <c r="DH19" i="56"/>
  <c r="DT31" i="56"/>
  <c r="CR19" i="56"/>
  <c r="BX31" i="56"/>
  <c r="BX19" i="56"/>
  <c r="AA19" i="56"/>
  <c r="B702" i="56"/>
  <c r="ED691" i="56"/>
  <c r="EE691" i="56" s="1"/>
  <c r="A691" i="56"/>
  <c r="D164" i="56"/>
  <c r="BK164" i="56" s="1"/>
  <c r="F163" i="56"/>
  <c r="CV19" i="56"/>
  <c r="CF19" i="56"/>
  <c r="FQ103" i="56"/>
  <c r="CN162" i="56"/>
  <c r="CZ162" i="56"/>
  <c r="CJ151" i="56"/>
  <c r="CN139" i="56"/>
  <c r="AM139" i="56"/>
  <c r="FR139" i="56"/>
  <c r="CR211" i="56"/>
  <c r="AA199" i="56"/>
  <c r="DD187" i="56"/>
  <c r="K199" i="56"/>
  <c r="DZ187" i="56"/>
  <c r="CZ43" i="56"/>
  <c r="B682" i="56"/>
  <c r="ED671" i="56"/>
  <c r="EE671" i="56" s="1"/>
  <c r="A671" i="56"/>
  <c r="CZ79" i="56"/>
  <c r="AJ79" i="56"/>
  <c r="DQ91" i="56"/>
  <c r="BP91" i="56"/>
  <c r="CJ162" i="56"/>
  <c r="FR222" i="56"/>
  <c r="FP162" i="56"/>
  <c r="EF676" i="56"/>
  <c r="BT31" i="56"/>
  <c r="CR31" i="56"/>
  <c r="B677" i="56"/>
  <c r="A666" i="56"/>
  <c r="ED666" i="56"/>
  <c r="EE666" i="56" s="1"/>
  <c r="DF32" i="56"/>
  <c r="AS20" i="56"/>
  <c r="AV32" i="56"/>
  <c r="DJ20" i="56"/>
  <c r="R20" i="56"/>
  <c r="CH32" i="56"/>
  <c r="BF32" i="56"/>
  <c r="DL20" i="56"/>
  <c r="CX20" i="56"/>
  <c r="AC32" i="56"/>
  <c r="CT20" i="56"/>
  <c r="T32" i="56"/>
  <c r="X20" i="56"/>
  <c r="BN20" i="56"/>
  <c r="BJ32" i="56"/>
  <c r="DM20" i="56"/>
  <c r="BS32" i="56"/>
  <c r="DG32" i="56"/>
  <c r="AT32" i="56"/>
  <c r="W20" i="56"/>
  <c r="R32" i="56"/>
  <c r="AC20" i="56"/>
  <c r="AT20" i="56"/>
  <c r="AS32" i="56"/>
  <c r="DP20" i="56"/>
  <c r="BF20" i="56"/>
  <c r="AU20" i="56"/>
  <c r="AR32" i="56"/>
  <c r="DK20" i="56"/>
  <c r="CE32" i="56"/>
  <c r="BC20" i="56"/>
  <c r="AQ20" i="56"/>
  <c r="BW32" i="56"/>
  <c r="Z20" i="56"/>
  <c r="DG20" i="56"/>
  <c r="BB32" i="56"/>
  <c r="AQ32" i="56"/>
  <c r="BG32" i="56"/>
  <c r="BK20" i="56"/>
  <c r="BI20" i="56"/>
  <c r="BC32" i="56"/>
  <c r="BS20" i="56"/>
  <c r="BH32" i="56"/>
  <c r="AZ32" i="56"/>
  <c r="AL20" i="56"/>
  <c r="BB20" i="56"/>
  <c r="CM32" i="56"/>
  <c r="DY20" i="56"/>
  <c r="I20" i="56"/>
  <c r="J32" i="56"/>
  <c r="BA20" i="56"/>
  <c r="CE20" i="56"/>
  <c r="Q32" i="56"/>
  <c r="CA20" i="56"/>
  <c r="AP20" i="56"/>
  <c r="BO32" i="56"/>
  <c r="BK32" i="56"/>
  <c r="CP20" i="56"/>
  <c r="BZ32" i="56"/>
  <c r="Y20" i="56"/>
  <c r="DJ32" i="56"/>
  <c r="J20" i="56"/>
  <c r="AO20" i="56"/>
  <c r="CX32" i="56"/>
  <c r="CI20" i="56"/>
  <c r="CU32" i="56"/>
  <c r="DC20" i="56"/>
  <c r="DB20" i="56"/>
  <c r="S32" i="56"/>
  <c r="AX20" i="56"/>
  <c r="AW20" i="56"/>
  <c r="Y32" i="56"/>
  <c r="BZ20" i="56"/>
  <c r="I32" i="56"/>
  <c r="DN20" i="56"/>
  <c r="AU32" i="56"/>
  <c r="H32" i="56"/>
  <c r="BR20" i="56"/>
  <c r="W32" i="56"/>
  <c r="BW20" i="56"/>
  <c r="CL20" i="56"/>
  <c r="H20" i="56"/>
  <c r="AX32" i="56"/>
  <c r="BE20" i="56"/>
  <c r="CP32" i="56"/>
  <c r="AL32" i="56"/>
  <c r="AY20" i="56"/>
  <c r="AI32" i="56"/>
  <c r="T20" i="56"/>
  <c r="AF20" i="56"/>
  <c r="AO32" i="56"/>
  <c r="DO20" i="56"/>
  <c r="AZ20" i="56"/>
  <c r="AP32" i="56"/>
  <c r="BV20" i="56"/>
  <c r="BD32" i="56"/>
  <c r="U20" i="56"/>
  <c r="DC32" i="56"/>
  <c r="AF32" i="56"/>
  <c r="AR20" i="56"/>
  <c r="U32" i="56"/>
  <c r="CA32" i="56"/>
  <c r="Q20" i="56"/>
  <c r="BE32" i="56"/>
  <c r="BI32" i="56"/>
  <c r="CM20" i="56"/>
  <c r="AW32" i="56"/>
  <c r="DV20" i="56"/>
  <c r="V32" i="56"/>
  <c r="BV32" i="56"/>
  <c r="AV20" i="56"/>
  <c r="BA32" i="56"/>
  <c r="CI32" i="56"/>
  <c r="CD32" i="56"/>
  <c r="DF20" i="56"/>
  <c r="BO20" i="56"/>
  <c r="X32" i="56"/>
  <c r="CQ20" i="56"/>
  <c r="AI20" i="56"/>
  <c r="DK32" i="56"/>
  <c r="CD20" i="56"/>
  <c r="CY32" i="56"/>
  <c r="DB32" i="56"/>
  <c r="CY20" i="56"/>
  <c r="CQ32" i="56"/>
  <c r="CR32" i="56" s="1"/>
  <c r="BN32" i="56"/>
  <c r="BJ20" i="56"/>
  <c r="CL32" i="56"/>
  <c r="BR32" i="56"/>
  <c r="BH20" i="56"/>
  <c r="S20" i="56"/>
  <c r="V20" i="56"/>
  <c r="BD20" i="56"/>
  <c r="CH20" i="56"/>
  <c r="CU20" i="56"/>
  <c r="BG20" i="56"/>
  <c r="DS20" i="56"/>
  <c r="AY32" i="56"/>
  <c r="CT32" i="56"/>
  <c r="Z32" i="56"/>
  <c r="FL103" i="56"/>
  <c r="BT103" i="56"/>
  <c r="DT139" i="56"/>
  <c r="FP151" i="56"/>
  <c r="CZ139" i="56"/>
  <c r="FQ139" i="56"/>
  <c r="CJ211" i="56"/>
  <c r="DQ211" i="56"/>
  <c r="FJ199" i="56"/>
  <c r="CZ211" i="56"/>
  <c r="FR211" i="56"/>
  <c r="CF199" i="56"/>
  <c r="FL199" i="56"/>
  <c r="DH43" i="56"/>
  <c r="FM43" i="56"/>
  <c r="G50" i="31" s="1"/>
  <c r="FK79" i="56"/>
  <c r="AM79" i="56"/>
  <c r="DT79" i="56"/>
  <c r="AD102" i="56"/>
  <c r="EE164" i="56"/>
  <c r="EF164" i="56" s="1"/>
  <c r="V164" i="56"/>
  <c r="ED164" i="56"/>
  <c r="B165" i="56"/>
  <c r="B695" i="56"/>
  <c r="ED684" i="56"/>
  <c r="EE684" i="56" s="1"/>
  <c r="A684" i="56"/>
  <c r="CN19" i="56"/>
  <c r="AG19" i="56"/>
  <c r="CB31" i="56"/>
  <c r="BL19" i="56"/>
  <c r="CZ31" i="56"/>
  <c r="FI92" i="56" l="1"/>
  <c r="FI20" i="56"/>
  <c r="FI32" i="56"/>
  <c r="FI212" i="56"/>
  <c r="FI152" i="56"/>
  <c r="FM103" i="56"/>
  <c r="CB103" i="56"/>
  <c r="FQ223" i="56"/>
  <c r="CR223" i="56"/>
  <c r="FM223" i="56"/>
  <c r="AG103" i="56"/>
  <c r="BP103" i="56"/>
  <c r="CA224" i="56"/>
  <c r="CF103" i="56"/>
  <c r="BL103" i="56"/>
  <c r="CP164" i="56"/>
  <c r="AO164" i="56"/>
  <c r="AM103" i="56"/>
  <c r="CN103" i="56"/>
  <c r="BF164" i="56"/>
  <c r="BS164" i="56"/>
  <c r="J164" i="56"/>
  <c r="CE164" i="56"/>
  <c r="AZ164" i="56"/>
  <c r="FP223" i="56"/>
  <c r="K103" i="56"/>
  <c r="CI224" i="56"/>
  <c r="X224" i="56"/>
  <c r="CL224" i="56"/>
  <c r="J224" i="56"/>
  <c r="AJ223" i="56"/>
  <c r="AR224" i="56"/>
  <c r="AV164" i="56"/>
  <c r="AW164" i="56"/>
  <c r="BN164" i="56"/>
  <c r="S164" i="56"/>
  <c r="CM164" i="56"/>
  <c r="BH164" i="56"/>
  <c r="AL164" i="56"/>
  <c r="CX164" i="56"/>
  <c r="CA164" i="56"/>
  <c r="BD164" i="56"/>
  <c r="BE164" i="56"/>
  <c r="BV164" i="56"/>
  <c r="AI164" i="56"/>
  <c r="CU164" i="56"/>
  <c r="U164" i="56"/>
  <c r="AT164" i="56"/>
  <c r="DF164" i="56"/>
  <c r="CI164" i="56"/>
  <c r="X164" i="56"/>
  <c r="I164" i="56"/>
  <c r="CD164" i="56"/>
  <c r="AQ164" i="56"/>
  <c r="DC164" i="56"/>
  <c r="AC164" i="56"/>
  <c r="BB164" i="56"/>
  <c r="CQ164" i="56"/>
  <c r="FR163" i="56"/>
  <c r="AM163" i="56"/>
  <c r="AF164" i="56"/>
  <c r="R164" i="56"/>
  <c r="CL164" i="56"/>
  <c r="AY164" i="56"/>
  <c r="DK164" i="56"/>
  <c r="AS164" i="56"/>
  <c r="BJ164" i="56"/>
  <c r="BL164" i="56" s="1"/>
  <c r="W164" i="56"/>
  <c r="CY164" i="56"/>
  <c r="BP223" i="56"/>
  <c r="H164" i="56"/>
  <c r="Z164" i="56"/>
  <c r="CT164" i="56"/>
  <c r="BG164" i="56"/>
  <c r="A164" i="56"/>
  <c r="BA164" i="56"/>
  <c r="BR164" i="56"/>
  <c r="BT164" i="56" s="1"/>
  <c r="AU164" i="56"/>
  <c r="DG164" i="56"/>
  <c r="DH164" i="56" s="1"/>
  <c r="Q164" i="56"/>
  <c r="AP164" i="56"/>
  <c r="DB164" i="56"/>
  <c r="BO164" i="56"/>
  <c r="BP164" i="56" s="1"/>
  <c r="T164" i="56"/>
  <c r="BI164" i="56"/>
  <c r="BZ164" i="56"/>
  <c r="CB164" i="56" s="1"/>
  <c r="BC164" i="56"/>
  <c r="FL164" i="56" s="1"/>
  <c r="FO163" i="56"/>
  <c r="Y164" i="56"/>
  <c r="FQ164" i="56" s="1"/>
  <c r="AX164" i="56"/>
  <c r="DJ164" i="56"/>
  <c r="BW164" i="56"/>
  <c r="BX164" i="56" s="1"/>
  <c r="AR164" i="56"/>
  <c r="CH164" i="56"/>
  <c r="CJ164" i="56" s="1"/>
  <c r="BT223" i="56"/>
  <c r="CQ224" i="56"/>
  <c r="AM223" i="56"/>
  <c r="FR223" i="56"/>
  <c r="BS224" i="56"/>
  <c r="BV224" i="56"/>
  <c r="Y224" i="56"/>
  <c r="A224" i="56"/>
  <c r="DH163" i="56"/>
  <c r="FJ163" i="56"/>
  <c r="AA223" i="56"/>
  <c r="K223" i="56"/>
  <c r="CN223" i="56"/>
  <c r="AD212" i="56"/>
  <c r="AG223" i="56"/>
  <c r="FL163" i="56"/>
  <c r="DD223" i="56"/>
  <c r="FJ223" i="56"/>
  <c r="CF223" i="56"/>
  <c r="CR212" i="56"/>
  <c r="CB200" i="56"/>
  <c r="FN223" i="56"/>
  <c r="FK212" i="56"/>
  <c r="FO140" i="56"/>
  <c r="BP152" i="56"/>
  <c r="FO223" i="56"/>
  <c r="DD92" i="56"/>
  <c r="FO188" i="56"/>
  <c r="BP163" i="56"/>
  <c r="CN163" i="56"/>
  <c r="DZ200" i="56"/>
  <c r="BX223" i="56"/>
  <c r="AM188" i="56"/>
  <c r="CZ223" i="56"/>
  <c r="BL163" i="56"/>
  <c r="CV188" i="56"/>
  <c r="FM212" i="56"/>
  <c r="BL223" i="56"/>
  <c r="Q224" i="56"/>
  <c r="T224" i="56"/>
  <c r="CD224" i="56"/>
  <c r="K80" i="56"/>
  <c r="CN188" i="56"/>
  <c r="CR188" i="56"/>
  <c r="FN163" i="56"/>
  <c r="AG163" i="56"/>
  <c r="FJ80" i="56"/>
  <c r="DD152" i="56"/>
  <c r="DH32" i="56"/>
  <c r="FJ140" i="56"/>
  <c r="FO92" i="56"/>
  <c r="BL140" i="56"/>
  <c r="FR92" i="56"/>
  <c r="BP92" i="56"/>
  <c r="FN212" i="56"/>
  <c r="AA32" i="56"/>
  <c r="DH140" i="56"/>
  <c r="CJ200" i="56"/>
  <c r="CR104" i="56"/>
  <c r="FQ188" i="56"/>
  <c r="FP163" i="56"/>
  <c r="CN212" i="56"/>
  <c r="CR80" i="56"/>
  <c r="FQ92" i="56"/>
  <c r="CN140" i="56"/>
  <c r="BP188" i="56"/>
  <c r="BT188" i="56"/>
  <c r="DW188" i="56"/>
  <c r="FO80" i="56"/>
  <c r="BX104" i="56"/>
  <c r="AG212" i="56"/>
  <c r="BP200" i="56"/>
  <c r="BT44" i="56"/>
  <c r="AG152" i="56"/>
  <c r="AS224" i="56"/>
  <c r="BD224" i="56"/>
  <c r="AQ224" i="56"/>
  <c r="V224" i="56"/>
  <c r="BI224" i="56"/>
  <c r="BG224" i="56"/>
  <c r="FL80" i="56"/>
  <c r="CH224" i="56"/>
  <c r="AT224" i="56"/>
  <c r="I224" i="56"/>
  <c r="BO224" i="56"/>
  <c r="FR200" i="56"/>
  <c r="CR44" i="56"/>
  <c r="BC224" i="56"/>
  <c r="DF224" i="56"/>
  <c r="AP224" i="56"/>
  <c r="CM224" i="56"/>
  <c r="CJ80" i="56"/>
  <c r="CR92" i="56"/>
  <c r="BT104" i="56"/>
  <c r="DQ80" i="56"/>
  <c r="CF92" i="56"/>
  <c r="AD164" i="56"/>
  <c r="FK164" i="56"/>
  <c r="DH92" i="56"/>
  <c r="DD80" i="56"/>
  <c r="CN104" i="56"/>
  <c r="AA104" i="56"/>
  <c r="BT140" i="56"/>
  <c r="BT152" i="56"/>
  <c r="CF140" i="56"/>
  <c r="CV92" i="56"/>
  <c r="FN104" i="56"/>
  <c r="FN152" i="56"/>
  <c r="AM140" i="56"/>
  <c r="CN80" i="56"/>
  <c r="FK80" i="56"/>
  <c r="FQ104" i="56"/>
  <c r="DD163" i="56"/>
  <c r="FK163" i="56"/>
  <c r="AA163" i="56"/>
  <c r="FR44" i="56"/>
  <c r="O51" i="31" s="1"/>
  <c r="CN32" i="56"/>
  <c r="FL20" i="56"/>
  <c r="L27" i="31" s="1"/>
  <c r="DH80" i="56"/>
  <c r="FO152" i="56"/>
  <c r="CJ140" i="56"/>
  <c r="DH44" i="56"/>
  <c r="AD163" i="56"/>
  <c r="CZ44" i="56"/>
  <c r="CR20" i="56"/>
  <c r="CB20" i="56"/>
  <c r="AD20" i="56"/>
  <c r="FO212" i="56"/>
  <c r="CF200" i="56"/>
  <c r="FQ44" i="56"/>
  <c r="I51" i="31" s="1"/>
  <c r="FK44" i="56"/>
  <c r="F51" i="31" s="1"/>
  <c r="CV163" i="56"/>
  <c r="AM32" i="56"/>
  <c r="K20" i="56"/>
  <c r="FK20" i="56"/>
  <c r="F27" i="31" s="1"/>
  <c r="FM20" i="56"/>
  <c r="G27" i="31" s="1"/>
  <c r="E27" i="31"/>
  <c r="AM20" i="56"/>
  <c r="BL104" i="56"/>
  <c r="FK152" i="56"/>
  <c r="DH152" i="56"/>
  <c r="DQ140" i="56"/>
  <c r="CB140" i="56"/>
  <c r="AA152" i="56"/>
  <c r="AL224" i="56"/>
  <c r="BJ224" i="56"/>
  <c r="AW224" i="56"/>
  <c r="R224" i="56"/>
  <c r="CT224" i="56"/>
  <c r="BW224" i="56"/>
  <c r="AZ224" i="56"/>
  <c r="DH200" i="56"/>
  <c r="DW200" i="56"/>
  <c r="CB188" i="56"/>
  <c r="CZ20" i="56"/>
  <c r="FN20" i="56"/>
  <c r="M27" i="31" s="1"/>
  <c r="DT80" i="56"/>
  <c r="BL92" i="56"/>
  <c r="BP80" i="56"/>
  <c r="BX80" i="56"/>
  <c r="AD92" i="56"/>
  <c r="DD104" i="56"/>
  <c r="BR224" i="56"/>
  <c r="H224" i="56"/>
  <c r="BZ224" i="56"/>
  <c r="CB224" i="56" s="1"/>
  <c r="U224" i="56"/>
  <c r="Z224" i="56"/>
  <c r="DB224" i="56"/>
  <c r="DD224" i="56" s="1"/>
  <c r="CE224" i="56"/>
  <c r="FJ200" i="56"/>
  <c r="BL212" i="56"/>
  <c r="CZ188" i="56"/>
  <c r="FK188" i="56"/>
  <c r="AJ188" i="56"/>
  <c r="CR200" i="56"/>
  <c r="AM44" i="56"/>
  <c r="DD20" i="56"/>
  <c r="FJ20" i="56"/>
  <c r="K27" i="31" s="1"/>
  <c r="FQ32" i="56"/>
  <c r="I39" i="31" s="1"/>
  <c r="CB92" i="56"/>
  <c r="AJ92" i="56"/>
  <c r="AM152" i="56"/>
  <c r="FQ140" i="56"/>
  <c r="CZ152" i="56"/>
  <c r="CF212" i="56"/>
  <c r="CZ212" i="56"/>
  <c r="AD44" i="56"/>
  <c r="FP44" i="56"/>
  <c r="N51" i="31" s="1"/>
  <c r="CJ163" i="56"/>
  <c r="FQ20" i="56"/>
  <c r="I27" i="31" s="1"/>
  <c r="CZ32" i="56"/>
  <c r="CN20" i="56"/>
  <c r="AG20" i="56"/>
  <c r="CV32" i="56"/>
  <c r="AA20" i="56"/>
  <c r="CN92" i="56"/>
  <c r="FP92" i="56"/>
  <c r="FP80" i="56"/>
  <c r="AD80" i="56"/>
  <c r="BP104" i="56"/>
  <c r="CB104" i="56"/>
  <c r="CF104" i="56"/>
  <c r="CX224" i="56"/>
  <c r="AO224" i="56"/>
  <c r="AU224" i="56"/>
  <c r="AF224" i="56"/>
  <c r="BF224" i="56"/>
  <c r="S224" i="56"/>
  <c r="CU224" i="56"/>
  <c r="FP212" i="56"/>
  <c r="FQ200" i="56"/>
  <c r="FM200" i="56"/>
  <c r="AM200" i="56"/>
  <c r="BP44" i="56"/>
  <c r="DT20" i="56"/>
  <c r="FR32" i="56"/>
  <c r="O39" i="31" s="1"/>
  <c r="DQ20" i="56"/>
  <c r="DH104" i="56"/>
  <c r="AJ152" i="56"/>
  <c r="CB152" i="56"/>
  <c r="W224" i="56"/>
  <c r="BE224" i="56"/>
  <c r="BK224" i="56"/>
  <c r="AV224" i="56"/>
  <c r="BN224" i="56"/>
  <c r="AI224" i="56"/>
  <c r="AJ224" i="56" s="1"/>
  <c r="BX44" i="56"/>
  <c r="CR163" i="56"/>
  <c r="AM80" i="56"/>
  <c r="A698" i="56"/>
  <c r="ED698" i="56"/>
  <c r="EE698" i="56" s="1"/>
  <c r="B709" i="56"/>
  <c r="CR164" i="56"/>
  <c r="BP20" i="56"/>
  <c r="DW20" i="56"/>
  <c r="CF20" i="56"/>
  <c r="E39" i="31"/>
  <c r="FK32" i="56"/>
  <c r="F39" i="31" s="1"/>
  <c r="ED677" i="56"/>
  <c r="EE677" i="56" s="1"/>
  <c r="B688" i="56"/>
  <c r="A677" i="56"/>
  <c r="BN21" i="56"/>
  <c r="CI33" i="56"/>
  <c r="DV21" i="56"/>
  <c r="CL21" i="56"/>
  <c r="CA33" i="56"/>
  <c r="J21" i="56"/>
  <c r="BN33" i="56"/>
  <c r="H21" i="56"/>
  <c r="BE33" i="56"/>
  <c r="AO21" i="56"/>
  <c r="AL33" i="56"/>
  <c r="AX21" i="56"/>
  <c r="BH33" i="56"/>
  <c r="Z21" i="56"/>
  <c r="W33" i="56"/>
  <c r="AI21" i="56"/>
  <c r="BR21" i="56"/>
  <c r="AC33" i="56"/>
  <c r="U33" i="56"/>
  <c r="DB21" i="56"/>
  <c r="Q21" i="56"/>
  <c r="CU21" i="56"/>
  <c r="BG21" i="56"/>
  <c r="DJ33" i="56"/>
  <c r="BD33" i="56"/>
  <c r="AP21" i="56"/>
  <c r="BR33" i="56"/>
  <c r="BA21" i="56"/>
  <c r="DP21" i="56"/>
  <c r="BJ33" i="56"/>
  <c r="BZ21" i="56"/>
  <c r="DC33" i="56"/>
  <c r="BW21" i="56"/>
  <c r="DM21" i="56"/>
  <c r="AR21" i="56"/>
  <c r="BI33" i="56"/>
  <c r="Y21" i="56"/>
  <c r="DB33" i="56"/>
  <c r="AU21" i="56"/>
  <c r="CH33" i="56"/>
  <c r="DG21" i="56"/>
  <c r="BC21" i="56"/>
  <c r="AR33" i="56"/>
  <c r="AT21" i="56"/>
  <c r="BV33" i="56"/>
  <c r="CU33" i="56"/>
  <c r="BK33" i="56"/>
  <c r="AV21" i="56"/>
  <c r="V21" i="56"/>
  <c r="CE21" i="56"/>
  <c r="T33" i="56"/>
  <c r="AC21" i="56"/>
  <c r="AS21" i="56"/>
  <c r="CM33" i="56"/>
  <c r="BB21" i="56"/>
  <c r="BG33" i="56"/>
  <c r="AF21" i="56"/>
  <c r="DF33" i="56"/>
  <c r="BJ21" i="56"/>
  <c r="CY21" i="56"/>
  <c r="AX33" i="56"/>
  <c r="R21" i="56"/>
  <c r="DG33" i="56"/>
  <c r="J33" i="56"/>
  <c r="CX21" i="56"/>
  <c r="AZ33" i="56"/>
  <c r="FI33" i="56" s="1"/>
  <c r="BV21" i="56"/>
  <c r="CA21" i="56"/>
  <c r="R33" i="56"/>
  <c r="AS33" i="56"/>
  <c r="CD33" i="56"/>
  <c r="X21" i="56"/>
  <c r="DN21" i="56"/>
  <c r="S33" i="56"/>
  <c r="DY21" i="56"/>
  <c r="AW33" i="56"/>
  <c r="AL21" i="56"/>
  <c r="AT33" i="56"/>
  <c r="BO21" i="56"/>
  <c r="AQ33" i="56"/>
  <c r="CI21" i="56"/>
  <c r="AU33" i="56"/>
  <c r="DF21" i="56"/>
  <c r="DS21" i="56"/>
  <c r="CT33" i="56"/>
  <c r="T21" i="56"/>
  <c r="AO33" i="56"/>
  <c r="CL33" i="56"/>
  <c r="I33" i="56"/>
  <c r="CT21" i="56"/>
  <c r="DL21" i="56"/>
  <c r="BK21" i="56"/>
  <c r="DC21" i="56"/>
  <c r="CQ21" i="56"/>
  <c r="BD21" i="56"/>
  <c r="BF33" i="56"/>
  <c r="BI21" i="56"/>
  <c r="AI33" i="56"/>
  <c r="CP33" i="56"/>
  <c r="CH21" i="56"/>
  <c r="Z33" i="56"/>
  <c r="CD21" i="56"/>
  <c r="AF33" i="56"/>
  <c r="AG33" i="56" s="1"/>
  <c r="CE33" i="56"/>
  <c r="AP33" i="56"/>
  <c r="BE21" i="56"/>
  <c r="H33" i="56"/>
  <c r="W21" i="56"/>
  <c r="DJ21" i="56"/>
  <c r="DO21" i="56"/>
  <c r="BS33" i="56"/>
  <c r="AW21" i="56"/>
  <c r="BW33" i="56"/>
  <c r="S21" i="56"/>
  <c r="BC33" i="56"/>
  <c r="Y33" i="56"/>
  <c r="V33" i="56"/>
  <c r="I21" i="56"/>
  <c r="AV33" i="56"/>
  <c r="Q33" i="56"/>
  <c r="BH21" i="56"/>
  <c r="CQ33" i="56"/>
  <c r="AZ21" i="56"/>
  <c r="CP21" i="56"/>
  <c r="X33" i="56"/>
  <c r="AY33" i="56"/>
  <c r="U21" i="56"/>
  <c r="BS21" i="56"/>
  <c r="BB33" i="56"/>
  <c r="AQ21" i="56"/>
  <c r="BO33" i="56"/>
  <c r="AY21" i="56"/>
  <c r="CX33" i="56"/>
  <c r="BF21" i="56"/>
  <c r="BA33" i="56"/>
  <c r="DK21" i="56"/>
  <c r="CY33" i="56"/>
  <c r="DK33" i="56"/>
  <c r="CM21" i="56"/>
  <c r="BZ33" i="56"/>
  <c r="FL92" i="56"/>
  <c r="CJ92" i="56"/>
  <c r="FN92" i="56"/>
  <c r="BL80" i="56"/>
  <c r="CZ92" i="56"/>
  <c r="AG104" i="56"/>
  <c r="AJ104" i="56"/>
  <c r="CZ104" i="56"/>
  <c r="FJ104" i="56"/>
  <c r="FQ152" i="56"/>
  <c r="CR152" i="56"/>
  <c r="DZ140" i="56"/>
  <c r="CJ152" i="56"/>
  <c r="CF152" i="56"/>
  <c r="FK140" i="56"/>
  <c r="FM140" i="56"/>
  <c r="DT140" i="56"/>
  <c r="CV140" i="56"/>
  <c r="F224" i="56"/>
  <c r="D225" i="56"/>
  <c r="BB224" i="56"/>
  <c r="CY224" i="56"/>
  <c r="AC224" i="56"/>
  <c r="CP224" i="56"/>
  <c r="CR224" i="56" s="1"/>
  <c r="DG224" i="56"/>
  <c r="BA224" i="56"/>
  <c r="AX224" i="56"/>
  <c r="DJ224" i="56"/>
  <c r="AY224" i="56"/>
  <c r="DK224" i="56"/>
  <c r="BH224" i="56"/>
  <c r="CV212" i="56"/>
  <c r="AA212" i="56"/>
  <c r="DT200" i="56"/>
  <c r="FO200" i="56"/>
  <c r="AA188" i="56"/>
  <c r="FN200" i="56"/>
  <c r="BT200" i="56"/>
  <c r="BL200" i="56"/>
  <c r="BL188" i="56"/>
  <c r="AM212" i="56"/>
  <c r="FJ44" i="56"/>
  <c r="K51" i="31" s="1"/>
  <c r="FL44" i="56"/>
  <c r="L51" i="31" s="1"/>
  <c r="FO44" i="56"/>
  <c r="H51" i="31" s="1"/>
  <c r="K44" i="56"/>
  <c r="CF44" i="56"/>
  <c r="BH45" i="56"/>
  <c r="AZ45" i="56"/>
  <c r="AR45" i="56"/>
  <c r="T45" i="56"/>
  <c r="BS45" i="56"/>
  <c r="DK45" i="56"/>
  <c r="DC45" i="56"/>
  <c r="CU45" i="56"/>
  <c r="CM45" i="56"/>
  <c r="CE45" i="56"/>
  <c r="BW45" i="56"/>
  <c r="BO45" i="56"/>
  <c r="BG45" i="56"/>
  <c r="AY45" i="56"/>
  <c r="AQ45" i="56"/>
  <c r="AI45" i="56"/>
  <c r="S45" i="56"/>
  <c r="J45" i="56"/>
  <c r="DJ45" i="56"/>
  <c r="DB45" i="56"/>
  <c r="CT45" i="56"/>
  <c r="CL45" i="56"/>
  <c r="CD45" i="56"/>
  <c r="BV45" i="56"/>
  <c r="BN45" i="56"/>
  <c r="BF45" i="56"/>
  <c r="AX45" i="56"/>
  <c r="AP45" i="56"/>
  <c r="Z45" i="56"/>
  <c r="R45" i="56"/>
  <c r="I45" i="56"/>
  <c r="BE45" i="56"/>
  <c r="AW45" i="56"/>
  <c r="AO45" i="56"/>
  <c r="Y45" i="56"/>
  <c r="Q45" i="56"/>
  <c r="H45" i="56"/>
  <c r="DG45" i="56"/>
  <c r="CQ45" i="56"/>
  <c r="CA45" i="56"/>
  <c r="BC45" i="56"/>
  <c r="BD45" i="56"/>
  <c r="AV45" i="56"/>
  <c r="AF45" i="56"/>
  <c r="X45" i="56"/>
  <c r="CY45" i="56"/>
  <c r="CI45" i="56"/>
  <c r="BK45" i="56"/>
  <c r="AU45" i="56"/>
  <c r="W45" i="56"/>
  <c r="EE45" i="56"/>
  <c r="DF45" i="56"/>
  <c r="CX45" i="56"/>
  <c r="CP45" i="56"/>
  <c r="CH45" i="56"/>
  <c r="BZ45" i="56"/>
  <c r="BR45" i="56"/>
  <c r="BJ45" i="56"/>
  <c r="BB45" i="56"/>
  <c r="AT45" i="56"/>
  <c r="AL45" i="56"/>
  <c r="V45" i="56"/>
  <c r="ED45" i="56"/>
  <c r="BI45" i="56"/>
  <c r="BA45" i="56"/>
  <c r="AS45" i="56"/>
  <c r="A45" i="56"/>
  <c r="AC45" i="56"/>
  <c r="U45" i="56"/>
  <c r="B46" i="56"/>
  <c r="EF684" i="56"/>
  <c r="AG32" i="56"/>
  <c r="DH20" i="56"/>
  <c r="EF691" i="56"/>
  <c r="FR80" i="56"/>
  <c r="FM80" i="56"/>
  <c r="FR104" i="56"/>
  <c r="AG140" i="56"/>
  <c r="BL152" i="56"/>
  <c r="FP140" i="56"/>
  <c r="EF674" i="56"/>
  <c r="CJ212" i="56"/>
  <c r="FP200" i="56"/>
  <c r="AG188" i="56"/>
  <c r="FR188" i="56"/>
  <c r="FK200" i="56"/>
  <c r="DD200" i="56"/>
  <c r="EF667" i="56"/>
  <c r="E51" i="31"/>
  <c r="BL44" i="56"/>
  <c r="AG44" i="56"/>
  <c r="CN44" i="56"/>
  <c r="EF687" i="56"/>
  <c r="DD32" i="56"/>
  <c r="K32" i="56"/>
  <c r="BT20" i="56"/>
  <c r="FO20" i="56"/>
  <c r="H27" i="31" s="1"/>
  <c r="AD32" i="56"/>
  <c r="D165" i="56"/>
  <c r="F164" i="56"/>
  <c r="ED681" i="56"/>
  <c r="EE681" i="56" s="1"/>
  <c r="B692" i="56"/>
  <c r="A681" i="56"/>
  <c r="BT80" i="56"/>
  <c r="AG92" i="56"/>
  <c r="AA92" i="56"/>
  <c r="DW80" i="56"/>
  <c r="FK104" i="56"/>
  <c r="FM104" i="56"/>
  <c r="FO104" i="56"/>
  <c r="CV152" i="56"/>
  <c r="FL140" i="56"/>
  <c r="FM152" i="56"/>
  <c r="K212" i="56"/>
  <c r="BP212" i="56"/>
  <c r="BT212" i="56"/>
  <c r="AJ200" i="56"/>
  <c r="BX188" i="56"/>
  <c r="FL200" i="56"/>
  <c r="AD188" i="56"/>
  <c r="FP188" i="56"/>
  <c r="FL188" i="56"/>
  <c r="BX212" i="56"/>
  <c r="BX200" i="56"/>
  <c r="FL212" i="56"/>
  <c r="AD200" i="56"/>
  <c r="AJ44" i="56"/>
  <c r="CV44" i="56"/>
  <c r="B706" i="56"/>
  <c r="A695" i="56"/>
  <c r="ED695" i="56"/>
  <c r="EE695" i="56" s="1"/>
  <c r="FP20" i="56"/>
  <c r="N27" i="31" s="1"/>
  <c r="CJ32" i="56"/>
  <c r="CJ20" i="56"/>
  <c r="BL32" i="56"/>
  <c r="FL32" i="56"/>
  <c r="L39" i="31" s="1"/>
  <c r="BX32" i="56"/>
  <c r="BT32" i="56"/>
  <c r="EF671" i="56"/>
  <c r="B693" i="56"/>
  <c r="A682" i="56"/>
  <c r="ED682" i="56"/>
  <c r="EE682" i="56" s="1"/>
  <c r="A694" i="56"/>
  <c r="B705" i="56"/>
  <c r="ED694" i="56"/>
  <c r="EE694" i="56" s="1"/>
  <c r="EF694" i="56" s="1"/>
  <c r="FJ92" i="56"/>
  <c r="AG80" i="56"/>
  <c r="BT92" i="56"/>
  <c r="CZ80" i="56"/>
  <c r="EF675" i="56"/>
  <c r="FL104" i="56"/>
  <c r="AM104" i="56"/>
  <c r="CR140" i="56"/>
  <c r="AD140" i="56"/>
  <c r="K152" i="56"/>
  <c r="AD152" i="56"/>
  <c r="B701" i="56"/>
  <c r="A690" i="56"/>
  <c r="ED690" i="56"/>
  <c r="EE690" i="56" s="1"/>
  <c r="BE225" i="56"/>
  <c r="AW225" i="56"/>
  <c r="AO225" i="56"/>
  <c r="Y225" i="56"/>
  <c r="Q225" i="56"/>
  <c r="H225" i="56"/>
  <c r="BD225" i="56"/>
  <c r="AV225" i="56"/>
  <c r="AF225" i="56"/>
  <c r="X225" i="56"/>
  <c r="DG225" i="56"/>
  <c r="CY225" i="56"/>
  <c r="CQ225" i="56"/>
  <c r="CI225" i="56"/>
  <c r="CA225" i="56"/>
  <c r="BS225" i="56"/>
  <c r="BK225" i="56"/>
  <c r="BC225" i="56"/>
  <c r="AU225" i="56"/>
  <c r="W225" i="56"/>
  <c r="B226" i="56"/>
  <c r="ED225" i="56"/>
  <c r="BI225" i="56"/>
  <c r="BA225" i="56"/>
  <c r="AS225" i="56"/>
  <c r="AC225" i="56"/>
  <c r="U225" i="56"/>
  <c r="DF225" i="56"/>
  <c r="CP225" i="56"/>
  <c r="BZ225" i="56"/>
  <c r="BJ225" i="56"/>
  <c r="AT225" i="56"/>
  <c r="BH225" i="56"/>
  <c r="AR225" i="56"/>
  <c r="DC225" i="56"/>
  <c r="CM225" i="56"/>
  <c r="BW225" i="56"/>
  <c r="BG225" i="56"/>
  <c r="AQ225" i="56"/>
  <c r="J225" i="56"/>
  <c r="DB225" i="56"/>
  <c r="CL225" i="56"/>
  <c r="BV225" i="56"/>
  <c r="BF225" i="56"/>
  <c r="AP225" i="56"/>
  <c r="Z225" i="56"/>
  <c r="I225" i="56"/>
  <c r="EE225" i="56"/>
  <c r="EF225" i="56" s="1"/>
  <c r="CX225" i="56"/>
  <c r="CH225" i="56"/>
  <c r="BR225" i="56"/>
  <c r="BB225" i="56"/>
  <c r="AL225" i="56"/>
  <c r="V225" i="56"/>
  <c r="AZ225" i="56"/>
  <c r="FI225" i="56" s="1"/>
  <c r="T225" i="56"/>
  <c r="A225" i="56"/>
  <c r="DK225" i="56"/>
  <c r="CU225" i="56"/>
  <c r="CE225" i="56"/>
  <c r="BO225" i="56"/>
  <c r="AY225" i="56"/>
  <c r="AI225" i="56"/>
  <c r="S225" i="56"/>
  <c r="BN225" i="56"/>
  <c r="AX225" i="56"/>
  <c r="R225" i="56"/>
  <c r="DJ225" i="56"/>
  <c r="CT225" i="56"/>
  <c r="CD225" i="56"/>
  <c r="FQ212" i="56"/>
  <c r="FJ212" i="56"/>
  <c r="FJ188" i="56"/>
  <c r="CV200" i="56"/>
  <c r="FN188" i="56"/>
  <c r="AJ212" i="56"/>
  <c r="CJ188" i="56"/>
  <c r="A678" i="56"/>
  <c r="B689" i="56"/>
  <c r="ED678" i="56"/>
  <c r="EE678" i="56" s="1"/>
  <c r="AZ189" i="56"/>
  <c r="FI189" i="56" s="1"/>
  <c r="BR189" i="56"/>
  <c r="AC189" i="56"/>
  <c r="BK189" i="56"/>
  <c r="DS189" i="56"/>
  <c r="CA189" i="56"/>
  <c r="U189" i="56"/>
  <c r="DN189" i="56"/>
  <c r="CE189" i="56"/>
  <c r="T201" i="56"/>
  <c r="AT201" i="56"/>
  <c r="DO201" i="56"/>
  <c r="DG201" i="56"/>
  <c r="Q201" i="56"/>
  <c r="CX201" i="56"/>
  <c r="BV201" i="56"/>
  <c r="CH201" i="56"/>
  <c r="BE201" i="56"/>
  <c r="AR213" i="56"/>
  <c r="CU213" i="56"/>
  <c r="AI213" i="56"/>
  <c r="AW213" i="56"/>
  <c r="BV213" i="56"/>
  <c r="CT213" i="56"/>
  <c r="BS213" i="56"/>
  <c r="CD213" i="56"/>
  <c r="CA213" i="56"/>
  <c r="BZ213" i="56"/>
  <c r="X213" i="56"/>
  <c r="BN201" i="56"/>
  <c r="BC213" i="56"/>
  <c r="J189" i="56"/>
  <c r="BD189" i="56"/>
  <c r="T189" i="56"/>
  <c r="AQ189" i="56"/>
  <c r="CL189" i="56"/>
  <c r="DM189" i="56"/>
  <c r="DV189" i="56"/>
  <c r="AI189" i="56"/>
  <c r="CT189" i="56"/>
  <c r="BJ189" i="56"/>
  <c r="U201" i="56"/>
  <c r="DN201" i="56"/>
  <c r="BO201" i="56"/>
  <c r="BR201" i="56"/>
  <c r="BF201" i="56"/>
  <c r="Y201" i="56"/>
  <c r="BJ201" i="56"/>
  <c r="DC201" i="56"/>
  <c r="AO201" i="56"/>
  <c r="T213" i="56"/>
  <c r="CM213" i="56"/>
  <c r="S213" i="56"/>
  <c r="AO213" i="56"/>
  <c r="BJ213" i="56"/>
  <c r="CH213" i="56"/>
  <c r="BF213" i="56"/>
  <c r="BR213" i="56"/>
  <c r="DB213" i="56"/>
  <c r="BN213" i="56"/>
  <c r="BA213" i="56"/>
  <c r="DJ213" i="56"/>
  <c r="CU201" i="56"/>
  <c r="Z201" i="56"/>
  <c r="AU213" i="56"/>
  <c r="DB189" i="56"/>
  <c r="AY189" i="56"/>
  <c r="BV189" i="56"/>
  <c r="BE189" i="56"/>
  <c r="AT189" i="56"/>
  <c r="AF189" i="56"/>
  <c r="AV189" i="56"/>
  <c r="CM189" i="56"/>
  <c r="V189" i="56"/>
  <c r="AP201" i="56"/>
  <c r="DY201" i="56"/>
  <c r="DZ201" i="56" s="1"/>
  <c r="AV201" i="56"/>
  <c r="BD201" i="56"/>
  <c r="AC201" i="56"/>
  <c r="CY201" i="56"/>
  <c r="R201" i="56"/>
  <c r="AY201" i="56"/>
  <c r="AL201" i="56"/>
  <c r="CE213" i="56"/>
  <c r="J213" i="56"/>
  <c r="Y213" i="56"/>
  <c r="AV213" i="56"/>
  <c r="BI213" i="56"/>
  <c r="AT213" i="56"/>
  <c r="BD213" i="56"/>
  <c r="CP213" i="56"/>
  <c r="BB213" i="56"/>
  <c r="Z213" i="56"/>
  <c r="CX213" i="56"/>
  <c r="CP201" i="56"/>
  <c r="AS213" i="56"/>
  <c r="BO189" i="56"/>
  <c r="CX189" i="56"/>
  <c r="AL189" i="56"/>
  <c r="DO189" i="56"/>
  <c r="BG189" i="56"/>
  <c r="AU189" i="56"/>
  <c r="W189" i="56"/>
  <c r="CD189" i="56"/>
  <c r="BC189" i="56"/>
  <c r="X201" i="56"/>
  <c r="AX189" i="56"/>
  <c r="CQ189" i="56"/>
  <c r="BB189" i="56"/>
  <c r="H189" i="56"/>
  <c r="BZ189" i="56"/>
  <c r="AS189" i="56"/>
  <c r="S189" i="56"/>
  <c r="BW189" i="56"/>
  <c r="Y189" i="56"/>
  <c r="BC201" i="56"/>
  <c r="CD201" i="56"/>
  <c r="BK201" i="56"/>
  <c r="DK201" i="56"/>
  <c r="I201" i="56"/>
  <c r="DV201" i="56"/>
  <c r="DM201" i="56"/>
  <c r="AR201" i="56"/>
  <c r="BS201" i="56"/>
  <c r="W201" i="56"/>
  <c r="BO213" i="56"/>
  <c r="H213" i="56"/>
  <c r="I213" i="56"/>
  <c r="V213" i="56"/>
  <c r="U213" i="56"/>
  <c r="R213" i="56"/>
  <c r="AP213" i="56"/>
  <c r="BG201" i="56"/>
  <c r="V201" i="56"/>
  <c r="AF213" i="56"/>
  <c r="AP189" i="56"/>
  <c r="DG189" i="56"/>
  <c r="BI189" i="56"/>
  <c r="CU189" i="56"/>
  <c r="Q189" i="56"/>
  <c r="DK189" i="56"/>
  <c r="BH189" i="56"/>
  <c r="BF189" i="56"/>
  <c r="DL189" i="56"/>
  <c r="CI201" i="56"/>
  <c r="CJ201" i="56" s="1"/>
  <c r="H201" i="56"/>
  <c r="CA201" i="56"/>
  <c r="AZ201" i="56"/>
  <c r="FI201" i="56" s="1"/>
  <c r="AU201" i="56"/>
  <c r="BH201" i="56"/>
  <c r="BW201" i="56"/>
  <c r="DF201" i="56"/>
  <c r="CL201" i="56"/>
  <c r="BG213" i="56"/>
  <c r="AX213" i="56"/>
  <c r="DB201" i="56"/>
  <c r="BW213" i="56"/>
  <c r="AC213" i="56"/>
  <c r="DC189" i="56"/>
  <c r="CP189" i="56"/>
  <c r="DY189" i="56"/>
  <c r="Z189" i="56"/>
  <c r="CH189" i="56"/>
  <c r="AW189" i="56"/>
  <c r="CY189" i="56"/>
  <c r="CI189" i="56"/>
  <c r="BA189" i="56"/>
  <c r="FJ189" i="56" s="1"/>
  <c r="J201" i="56"/>
  <c r="K201" i="56" s="1"/>
  <c r="DP201" i="56"/>
  <c r="BA201" i="56"/>
  <c r="FJ201" i="56" s="1"/>
  <c r="BZ201" i="56"/>
  <c r="BB201" i="56"/>
  <c r="S201" i="56"/>
  <c r="DL201" i="56"/>
  <c r="DS201" i="56"/>
  <c r="AQ201" i="56"/>
  <c r="BH213" i="56"/>
  <c r="DK213" i="56"/>
  <c r="AY213" i="56"/>
  <c r="CY213" i="56"/>
  <c r="CT201" i="56"/>
  <c r="W213" i="56"/>
  <c r="R189" i="56"/>
  <c r="AO189" i="56"/>
  <c r="DF189" i="56"/>
  <c r="I189" i="56"/>
  <c r="X189" i="56"/>
  <c r="DJ189" i="56"/>
  <c r="AR189" i="56"/>
  <c r="BS189" i="56"/>
  <c r="BN189" i="56"/>
  <c r="CE201" i="56"/>
  <c r="AI201" i="56"/>
  <c r="CQ201" i="56"/>
  <c r="AX201" i="56"/>
  <c r="DJ201" i="56"/>
  <c r="BI201" i="56"/>
  <c r="AW201" i="56"/>
  <c r="AS201" i="56"/>
  <c r="CM201" i="56"/>
  <c r="AZ213" i="56"/>
  <c r="FI213" i="56" s="1"/>
  <c r="DC213" i="56"/>
  <c r="AQ213" i="56"/>
  <c r="BE213" i="56"/>
  <c r="CI213" i="56"/>
  <c r="DG213" i="56"/>
  <c r="DF213" i="56"/>
  <c r="CQ213" i="56"/>
  <c r="CL213" i="56"/>
  <c r="AL213" i="56"/>
  <c r="AF201" i="56"/>
  <c r="Q213" i="56"/>
  <c r="BK213" i="56"/>
  <c r="CB44" i="56"/>
  <c r="FM44" i="56"/>
  <c r="G51" i="31" s="1"/>
  <c r="DD44" i="56"/>
  <c r="F45" i="56"/>
  <c r="D46" i="56"/>
  <c r="B713" i="56"/>
  <c r="A702" i="56"/>
  <c r="ED702" i="56"/>
  <c r="EE702" i="56" s="1"/>
  <c r="EF679" i="56"/>
  <c r="CV20" i="56"/>
  <c r="FJ32" i="56"/>
  <c r="K39" i="31" s="1"/>
  <c r="FN32" i="56"/>
  <c r="M39" i="31" s="1"/>
  <c r="FM32" i="56"/>
  <c r="G39" i="31" s="1"/>
  <c r="AJ32" i="56"/>
  <c r="BX20" i="56"/>
  <c r="BP32" i="56"/>
  <c r="DZ20" i="56"/>
  <c r="FR20" i="56"/>
  <c r="O27" i="31" s="1"/>
  <c r="EF666" i="56"/>
  <c r="CB80" i="56"/>
  <c r="CF80" i="56"/>
  <c r="AM92" i="56"/>
  <c r="CV80" i="56"/>
  <c r="DZ80" i="56"/>
  <c r="AA80" i="56"/>
  <c r="CJ104" i="56"/>
  <c r="EE105" i="56"/>
  <c r="EF105" i="56" s="1"/>
  <c r="ED105" i="56"/>
  <c r="B106" i="56"/>
  <c r="FJ152" i="56"/>
  <c r="FR152" i="56"/>
  <c r="FN140" i="56"/>
  <c r="K140" i="56"/>
  <c r="AJ140" i="56"/>
  <c r="BP140" i="56"/>
  <c r="FR140" i="56"/>
  <c r="CZ140" i="56"/>
  <c r="FR212" i="56"/>
  <c r="CB212" i="56"/>
  <c r="DD212" i="56"/>
  <c r="FM188" i="56"/>
  <c r="CF188" i="56"/>
  <c r="DQ200" i="56"/>
  <c r="DT188" i="56"/>
  <c r="AG200" i="56"/>
  <c r="EF44" i="56"/>
  <c r="CJ44" i="56"/>
  <c r="F104" i="56"/>
  <c r="D105" i="56"/>
  <c r="AP105" i="56" s="1"/>
  <c r="AJ20" i="56"/>
  <c r="BL20" i="56"/>
  <c r="FO32" i="56"/>
  <c r="H39" i="31" s="1"/>
  <c r="FM92" i="56"/>
  <c r="B697" i="56"/>
  <c r="A686" i="56"/>
  <c r="ED686" i="56"/>
  <c r="EE686" i="56" s="1"/>
  <c r="J93" i="56"/>
  <c r="CE93" i="56"/>
  <c r="AU93" i="56"/>
  <c r="AI93" i="56"/>
  <c r="CM93" i="56"/>
  <c r="AF93" i="56"/>
  <c r="S93" i="56"/>
  <c r="DC93" i="56"/>
  <c r="AV93" i="56"/>
  <c r="BH93" i="56"/>
  <c r="Q93" i="56"/>
  <c r="R93" i="56"/>
  <c r="BJ93" i="56"/>
  <c r="BV93" i="56"/>
  <c r="W93" i="56"/>
  <c r="CL93" i="56"/>
  <c r="AL93" i="56"/>
  <c r="CX93" i="56"/>
  <c r="Z93" i="56"/>
  <c r="BK93" i="56"/>
  <c r="AC93" i="56"/>
  <c r="BZ93" i="56"/>
  <c r="CI93" i="56"/>
  <c r="AZ93" i="56"/>
  <c r="FI93" i="56" s="1"/>
  <c r="AR93" i="56"/>
  <c r="BE93" i="56"/>
  <c r="BF93" i="56"/>
  <c r="V93" i="56"/>
  <c r="AW93" i="56"/>
  <c r="U93" i="56"/>
  <c r="BN93" i="56"/>
  <c r="X93" i="56"/>
  <c r="CA93" i="56"/>
  <c r="AQ93" i="56"/>
  <c r="BB93" i="56"/>
  <c r="CU93" i="56"/>
  <c r="AT93" i="56"/>
  <c r="AX93" i="56"/>
  <c r="CP93" i="56"/>
  <c r="AO93" i="56"/>
  <c r="DK93" i="56"/>
  <c r="BC93" i="56"/>
  <c r="CT93" i="56"/>
  <c r="CY93" i="56"/>
  <c r="DG93" i="56"/>
  <c r="AY93" i="56"/>
  <c r="BS93" i="56"/>
  <c r="T93" i="56"/>
  <c r="CQ93" i="56"/>
  <c r="BW93" i="56"/>
  <c r="CH93" i="56"/>
  <c r="BG93" i="56"/>
  <c r="BR93" i="56"/>
  <c r="DF93" i="56"/>
  <c r="BI93" i="56"/>
  <c r="DJ93" i="56"/>
  <c r="I93" i="56"/>
  <c r="CD93" i="56"/>
  <c r="AP93" i="56"/>
  <c r="AS93" i="56"/>
  <c r="Y93" i="56"/>
  <c r="DB93" i="56"/>
  <c r="BA93" i="56"/>
  <c r="BO93" i="56"/>
  <c r="H93" i="56"/>
  <c r="BD93" i="56"/>
  <c r="CV104" i="56"/>
  <c r="FP104" i="56"/>
  <c r="BX140" i="56"/>
  <c r="DD140" i="56"/>
  <c r="AA44" i="56"/>
  <c r="BH165" i="56"/>
  <c r="AZ165" i="56"/>
  <c r="AR165" i="56"/>
  <c r="T165" i="56"/>
  <c r="A165" i="56"/>
  <c r="DK165" i="56"/>
  <c r="DC165" i="56"/>
  <c r="CU165" i="56"/>
  <c r="CM165" i="56"/>
  <c r="CE165" i="56"/>
  <c r="BW165" i="56"/>
  <c r="BO165" i="56"/>
  <c r="BG165" i="56"/>
  <c r="AY165" i="56"/>
  <c r="AQ165" i="56"/>
  <c r="AI165" i="56"/>
  <c r="S165" i="56"/>
  <c r="J165" i="56"/>
  <c r="DJ165" i="56"/>
  <c r="DB165" i="56"/>
  <c r="CT165" i="56"/>
  <c r="CL165" i="56"/>
  <c r="CD165" i="56"/>
  <c r="BV165" i="56"/>
  <c r="BN165" i="56"/>
  <c r="BF165" i="56"/>
  <c r="AX165" i="56"/>
  <c r="AP165" i="56"/>
  <c r="Z165" i="56"/>
  <c r="R165" i="56"/>
  <c r="I165" i="56"/>
  <c r="BE165" i="56"/>
  <c r="AW165" i="56"/>
  <c r="AO165" i="56"/>
  <c r="Y165" i="56"/>
  <c r="Q165" i="56"/>
  <c r="H165" i="56"/>
  <c r="B166" i="56"/>
  <c r="BD165" i="56"/>
  <c r="AV165" i="56"/>
  <c r="AF165" i="56"/>
  <c r="X165" i="56"/>
  <c r="DG165" i="56"/>
  <c r="CY165" i="56"/>
  <c r="CQ165" i="56"/>
  <c r="CI165" i="56"/>
  <c r="CA165" i="56"/>
  <c r="BS165" i="56"/>
  <c r="BK165" i="56"/>
  <c r="BC165" i="56"/>
  <c r="AU165" i="56"/>
  <c r="W165" i="56"/>
  <c r="EE165" i="56"/>
  <c r="EF165" i="56" s="1"/>
  <c r="DF165" i="56"/>
  <c r="CX165" i="56"/>
  <c r="CP165" i="56"/>
  <c r="CH165" i="56"/>
  <c r="BZ165" i="56"/>
  <c r="BR165" i="56"/>
  <c r="BJ165" i="56"/>
  <c r="BB165" i="56"/>
  <c r="AT165" i="56"/>
  <c r="AL165" i="56"/>
  <c r="V165" i="56"/>
  <c r="ED165" i="56"/>
  <c r="BI165" i="56"/>
  <c r="BA165" i="56"/>
  <c r="AS165" i="56"/>
  <c r="AC165" i="56"/>
  <c r="U165" i="56"/>
  <c r="CB32" i="56"/>
  <c r="FP32" i="56"/>
  <c r="N39" i="31" s="1"/>
  <c r="CF32" i="56"/>
  <c r="FN80" i="56"/>
  <c r="FQ80" i="56"/>
  <c r="K92" i="56"/>
  <c r="FK92" i="56"/>
  <c r="K104" i="56"/>
  <c r="AD104" i="56"/>
  <c r="BX152" i="56"/>
  <c r="FL152" i="56"/>
  <c r="DW140" i="56"/>
  <c r="FP152" i="56"/>
  <c r="B696" i="56"/>
  <c r="ED685" i="56"/>
  <c r="EE685" i="56" s="1"/>
  <c r="A685" i="56"/>
  <c r="AQ141" i="56"/>
  <c r="BJ153" i="56"/>
  <c r="Q141" i="56"/>
  <c r="BB153" i="56"/>
  <c r="DJ141" i="56"/>
  <c r="AT153" i="56"/>
  <c r="CM141" i="56"/>
  <c r="BK141" i="56"/>
  <c r="AR153" i="56"/>
  <c r="BV141" i="56"/>
  <c r="V153" i="56"/>
  <c r="BJ141" i="56"/>
  <c r="BN141" i="56"/>
  <c r="CH153" i="56"/>
  <c r="BB141" i="56"/>
  <c r="BV153" i="56"/>
  <c r="AY141" i="56"/>
  <c r="AL141" i="56"/>
  <c r="I141" i="56"/>
  <c r="U141" i="56"/>
  <c r="BC141" i="56"/>
  <c r="AI153" i="56"/>
  <c r="CU141" i="56"/>
  <c r="AF153" i="56"/>
  <c r="AZ141" i="56"/>
  <c r="BG153" i="56"/>
  <c r="CI141" i="56"/>
  <c r="BI153" i="56"/>
  <c r="DK141" i="56"/>
  <c r="BA153" i="56"/>
  <c r="BI141" i="56"/>
  <c r="V141" i="56"/>
  <c r="CU153" i="56"/>
  <c r="CD141" i="56"/>
  <c r="AC153" i="56"/>
  <c r="S141" i="56"/>
  <c r="BW141" i="56"/>
  <c r="U153" i="56"/>
  <c r="BF141" i="56"/>
  <c r="BE153" i="56"/>
  <c r="T141" i="56"/>
  <c r="CI153" i="56"/>
  <c r="BF153" i="56"/>
  <c r="BH153" i="56"/>
  <c r="AZ153" i="56"/>
  <c r="CY141" i="56"/>
  <c r="CE153" i="56"/>
  <c r="BR153" i="56"/>
  <c r="AV141" i="56"/>
  <c r="AO153" i="56"/>
  <c r="CT141" i="56"/>
  <c r="DK153" i="56"/>
  <c r="BO141" i="56"/>
  <c r="BP141" i="56" s="1"/>
  <c r="DC153" i="56"/>
  <c r="AO141" i="56"/>
  <c r="CT153" i="56"/>
  <c r="DS141" i="56"/>
  <c r="CM153" i="56"/>
  <c r="Z141" i="56"/>
  <c r="J153" i="56"/>
  <c r="DM141" i="56"/>
  <c r="BD141" i="56"/>
  <c r="AI141" i="56"/>
  <c r="BO153" i="56"/>
  <c r="CH141" i="56"/>
  <c r="R141" i="56"/>
  <c r="AC141" i="56"/>
  <c r="AY153" i="56"/>
  <c r="AX141" i="56"/>
  <c r="AQ153" i="56"/>
  <c r="BH141" i="56"/>
  <c r="BC153" i="56"/>
  <c r="Z153" i="56"/>
  <c r="DF141" i="56"/>
  <c r="S153" i="56"/>
  <c r="AP141" i="56"/>
  <c r="CD153" i="56"/>
  <c r="CQ141" i="56"/>
  <c r="AV153" i="56"/>
  <c r="CE141" i="56"/>
  <c r="AU141" i="56"/>
  <c r="T153" i="56"/>
  <c r="BN153" i="56"/>
  <c r="AW141" i="56"/>
  <c r="AT141" i="56"/>
  <c r="BS141" i="56"/>
  <c r="DJ153" i="56"/>
  <c r="BG141" i="56"/>
  <c r="DB153" i="56"/>
  <c r="DP141" i="56"/>
  <c r="CX153" i="56"/>
  <c r="W141" i="56"/>
  <c r="CP141" i="56"/>
  <c r="DG153" i="56"/>
  <c r="CL153" i="56"/>
  <c r="BA141" i="56"/>
  <c r="BD153" i="56"/>
  <c r="I153" i="56"/>
  <c r="AR141" i="56"/>
  <c r="CQ153" i="56"/>
  <c r="DB141" i="56"/>
  <c r="AW153" i="56"/>
  <c r="DG141" i="56"/>
  <c r="X153" i="56"/>
  <c r="DO141" i="56"/>
  <c r="AF141" i="56"/>
  <c r="AX153" i="56"/>
  <c r="BK153" i="56"/>
  <c r="AP153" i="56"/>
  <c r="H141" i="56"/>
  <c r="AL153" i="56"/>
  <c r="BZ141" i="56"/>
  <c r="AU153" i="56"/>
  <c r="R153" i="56"/>
  <c r="X141" i="56"/>
  <c r="CY153" i="56"/>
  <c r="AS141" i="56"/>
  <c r="BZ153" i="56"/>
  <c r="DV141" i="56"/>
  <c r="CL141" i="56"/>
  <c r="BE141" i="56"/>
  <c r="CA153" i="56"/>
  <c r="J141" i="56"/>
  <c r="K141" i="56" s="1"/>
  <c r="BR141" i="56"/>
  <c r="BS153" i="56"/>
  <c r="CA141" i="56"/>
  <c r="DF153" i="56"/>
  <c r="Y153" i="56"/>
  <c r="Y141" i="56"/>
  <c r="AS153" i="56"/>
  <c r="DY141" i="56"/>
  <c r="CP153" i="56"/>
  <c r="Q153" i="56"/>
  <c r="DC141" i="56"/>
  <c r="W153" i="56"/>
  <c r="CX141" i="56"/>
  <c r="BW153" i="56"/>
  <c r="DN141" i="56"/>
  <c r="DL141" i="56"/>
  <c r="H153" i="56"/>
  <c r="CZ200" i="56"/>
  <c r="DZ188" i="56"/>
  <c r="DH212" i="56"/>
  <c r="CN200" i="56"/>
  <c r="K188" i="56"/>
  <c r="DH188" i="56"/>
  <c r="FN44" i="56"/>
  <c r="M51" i="31" s="1"/>
  <c r="FI164" i="56" l="1"/>
  <c r="FI153" i="56"/>
  <c r="FI165" i="56"/>
  <c r="FI224" i="56"/>
  <c r="FI141" i="56"/>
  <c r="FI45" i="56"/>
  <c r="FI21" i="56"/>
  <c r="FR224" i="56"/>
  <c r="FR164" i="56"/>
  <c r="FL224" i="56"/>
  <c r="FP224" i="56"/>
  <c r="BX224" i="56"/>
  <c r="FO224" i="56"/>
  <c r="CN224" i="56"/>
  <c r="AM224" i="56"/>
  <c r="FP164" i="56"/>
  <c r="FQ224" i="56"/>
  <c r="BP224" i="56"/>
  <c r="FO164" i="56"/>
  <c r="FN164" i="56"/>
  <c r="CJ224" i="56"/>
  <c r="CF164" i="56"/>
  <c r="K164" i="56"/>
  <c r="CV164" i="56"/>
  <c r="AM164" i="56"/>
  <c r="AJ164" i="56"/>
  <c r="AG164" i="56"/>
  <c r="K224" i="56"/>
  <c r="FM164" i="56"/>
  <c r="CN164" i="56"/>
  <c r="DD164" i="56"/>
  <c r="AA164" i="56"/>
  <c r="CZ164" i="56"/>
  <c r="FJ164" i="56"/>
  <c r="FJ224" i="56"/>
  <c r="BT224" i="56"/>
  <c r="AQ105" i="56"/>
  <c r="AA224" i="56"/>
  <c r="AD153" i="56"/>
  <c r="BT189" i="56"/>
  <c r="AD224" i="56"/>
  <c r="FK224" i="56"/>
  <c r="CF224" i="56"/>
  <c r="CV224" i="56"/>
  <c r="BL224" i="56"/>
  <c r="CV189" i="56"/>
  <c r="FM224" i="56"/>
  <c r="CX105" i="56"/>
  <c r="Y105" i="56"/>
  <c r="CE105" i="56"/>
  <c r="W105" i="56"/>
  <c r="BC105" i="56"/>
  <c r="J105" i="56"/>
  <c r="CQ105" i="56"/>
  <c r="U105" i="56"/>
  <c r="DB105" i="56"/>
  <c r="CZ224" i="56"/>
  <c r="AM213" i="56"/>
  <c r="AG224" i="56"/>
  <c r="BX201" i="56"/>
  <c r="BL201" i="56"/>
  <c r="DW189" i="56"/>
  <c r="DH224" i="56"/>
  <c r="CJ213" i="56"/>
  <c r="CV213" i="56"/>
  <c r="AM21" i="56"/>
  <c r="DH93" i="56"/>
  <c r="BT21" i="56"/>
  <c r="E40" i="31"/>
  <c r="FQ213" i="56"/>
  <c r="DW201" i="56"/>
  <c r="FJ33" i="56"/>
  <c r="K40" i="31" s="1"/>
  <c r="BT33" i="56"/>
  <c r="AA33" i="56"/>
  <c r="BX153" i="56"/>
  <c r="DT21" i="56"/>
  <c r="BP201" i="56"/>
  <c r="AJ201" i="56"/>
  <c r="FL189" i="56"/>
  <c r="BT213" i="56"/>
  <c r="FK21" i="56"/>
  <c r="F28" i="31" s="1"/>
  <c r="DT141" i="56"/>
  <c r="AD93" i="56"/>
  <c r="CR33" i="56"/>
  <c r="DH33" i="56"/>
  <c r="CF141" i="56"/>
  <c r="BL165" i="56"/>
  <c r="AG165" i="56"/>
  <c r="AC105" i="56"/>
  <c r="BF105" i="56"/>
  <c r="FN213" i="56"/>
  <c r="CZ213" i="56"/>
  <c r="FK201" i="56"/>
  <c r="BT201" i="56"/>
  <c r="DD141" i="56"/>
  <c r="AY105" i="56"/>
  <c r="AR105" i="56"/>
  <c r="CT105" i="56"/>
  <c r="AG201" i="56"/>
  <c r="FN224" i="56"/>
  <c r="FP213" i="56"/>
  <c r="FQ21" i="56"/>
  <c r="I28" i="31" s="1"/>
  <c r="BL153" i="56"/>
  <c r="FO213" i="56"/>
  <c r="AD165" i="56"/>
  <c r="H105" i="56"/>
  <c r="AV105" i="56"/>
  <c r="CF201" i="56"/>
  <c r="CV225" i="56"/>
  <c r="FK165" i="56"/>
  <c r="CR165" i="56"/>
  <c r="BL225" i="56"/>
  <c r="CZ165" i="56"/>
  <c r="FJ93" i="56"/>
  <c r="K225" i="56"/>
  <c r="CV153" i="56"/>
  <c r="FJ165" i="56"/>
  <c r="DW141" i="56"/>
  <c r="AM153" i="56"/>
  <c r="DH141" i="56"/>
  <c r="FQ141" i="56"/>
  <c r="AJ141" i="56"/>
  <c r="CF153" i="56"/>
  <c r="FO141" i="56"/>
  <c r="FR141" i="56"/>
  <c r="CV141" i="56"/>
  <c r="FK141" i="56"/>
  <c r="CN141" i="56"/>
  <c r="FQ165" i="56"/>
  <c r="FL201" i="56"/>
  <c r="BP225" i="56"/>
  <c r="AD189" i="56"/>
  <c r="CF225" i="56"/>
  <c r="FK225" i="56"/>
  <c r="CZ225" i="56"/>
  <c r="CB141" i="56"/>
  <c r="CR141" i="56"/>
  <c r="DD153" i="56"/>
  <c r="CZ141" i="56"/>
  <c r="AJ153" i="56"/>
  <c r="FN165" i="56"/>
  <c r="CY105" i="56"/>
  <c r="CR213" i="56"/>
  <c r="FQ225" i="56"/>
  <c r="CN21" i="56"/>
  <c r="BT153" i="56"/>
  <c r="BX141" i="56"/>
  <c r="FL141" i="56"/>
  <c r="AM165" i="56"/>
  <c r="FK93" i="56"/>
  <c r="AA93" i="56"/>
  <c r="AW105" i="56"/>
  <c r="T105" i="56"/>
  <c r="X105" i="56"/>
  <c r="Z105" i="56"/>
  <c r="DT201" i="56"/>
  <c r="DD189" i="56"/>
  <c r="FO189" i="56"/>
  <c r="AG213" i="56"/>
  <c r="AD201" i="56"/>
  <c r="CV201" i="56"/>
  <c r="AJ189" i="56"/>
  <c r="FL213" i="56"/>
  <c r="FJ225" i="56"/>
  <c r="BT225" i="56"/>
  <c r="FN21" i="56"/>
  <c r="M28" i="31" s="1"/>
  <c r="AJ33" i="56"/>
  <c r="CF21" i="56"/>
  <c r="FL21" i="56"/>
  <c r="L28" i="31" s="1"/>
  <c r="CJ33" i="56"/>
  <c r="CZ153" i="56"/>
  <c r="K153" i="56"/>
  <c r="FQ153" i="56"/>
  <c r="FR153" i="56"/>
  <c r="FK153" i="56"/>
  <c r="CJ165" i="56"/>
  <c r="FM93" i="56"/>
  <c r="BX93" i="56"/>
  <c r="FL93" i="56"/>
  <c r="FN93" i="56"/>
  <c r="FQ93" i="56"/>
  <c r="BH105" i="56"/>
  <c r="AZ105" i="56"/>
  <c r="FI105" i="56" s="1"/>
  <c r="AS105" i="56"/>
  <c r="CJ189" i="56"/>
  <c r="AD213" i="56"/>
  <c r="FQ189" i="56"/>
  <c r="FM201" i="56"/>
  <c r="FO201" i="56"/>
  <c r="AJ225" i="56"/>
  <c r="FR225" i="56"/>
  <c r="CZ33" i="56"/>
  <c r="FK33" i="56"/>
  <c r="F40" i="31" s="1"/>
  <c r="BX33" i="56"/>
  <c r="FR21" i="56"/>
  <c r="O28" i="31" s="1"/>
  <c r="BX21" i="56"/>
  <c r="AD45" i="56"/>
  <c r="DZ141" i="56"/>
  <c r="AD141" i="56"/>
  <c r="FO153" i="56"/>
  <c r="CB93" i="56"/>
  <c r="CZ189" i="56"/>
  <c r="FP201" i="56"/>
  <c r="FK189" i="56"/>
  <c r="AA213" i="56"/>
  <c r="K213" i="56"/>
  <c r="AA225" i="56"/>
  <c r="FP225" i="56"/>
  <c r="FR45" i="56"/>
  <c r="O52" i="31" s="1"/>
  <c r="BL45" i="56"/>
  <c r="AJ45" i="56"/>
  <c r="DD33" i="56"/>
  <c r="AG45" i="56"/>
  <c r="BL21" i="56"/>
  <c r="BP165" i="56"/>
  <c r="BP93" i="56"/>
  <c r="DD93" i="56"/>
  <c r="CR189" i="56"/>
  <c r="FK213" i="56"/>
  <c r="CF213" i="56"/>
  <c r="CN213" i="56"/>
  <c r="BL189" i="56"/>
  <c r="AM225" i="56"/>
  <c r="FM21" i="56"/>
  <c r="G28" i="31" s="1"/>
  <c r="BP21" i="56"/>
  <c r="BL33" i="56"/>
  <c r="FP21" i="56"/>
  <c r="N28" i="31" s="1"/>
  <c r="FR93" i="56"/>
  <c r="BT93" i="56"/>
  <c r="FO225" i="56"/>
  <c r="FO21" i="56"/>
  <c r="H28" i="31" s="1"/>
  <c r="FR165" i="56"/>
  <c r="DD213" i="56"/>
  <c r="AA45" i="56"/>
  <c r="DD21" i="56"/>
  <c r="BT141" i="56"/>
  <c r="BT165" i="56"/>
  <c r="CF93" i="56"/>
  <c r="B724" i="56"/>
  <c r="ED713" i="56"/>
  <c r="EE713" i="56" s="1"/>
  <c r="A713" i="56"/>
  <c r="DH213" i="56"/>
  <c r="FQ201" i="56"/>
  <c r="BP213" i="56"/>
  <c r="CB189" i="56"/>
  <c r="DH225" i="56"/>
  <c r="EF682" i="56"/>
  <c r="D166" i="56"/>
  <c r="Q166" i="56" s="1"/>
  <c r="F165" i="56"/>
  <c r="K45" i="56"/>
  <c r="CF45" i="56"/>
  <c r="BT45" i="56"/>
  <c r="CJ21" i="56"/>
  <c r="AG21" i="56"/>
  <c r="DH21" i="56"/>
  <c r="FM33" i="56"/>
  <c r="G40" i="31" s="1"/>
  <c r="FN33" i="56"/>
  <c r="M40" i="31" s="1"/>
  <c r="DH153" i="56"/>
  <c r="FM141" i="56"/>
  <c r="FJ153" i="56"/>
  <c r="ED696" i="56"/>
  <c r="EE696" i="56" s="1"/>
  <c r="B707" i="56"/>
  <c r="A696" i="56"/>
  <c r="BW154" i="56"/>
  <c r="AC154" i="56"/>
  <c r="DK154" i="56"/>
  <c r="I154" i="56"/>
  <c r="AI154" i="56"/>
  <c r="BK154" i="56"/>
  <c r="BC154" i="56"/>
  <c r="CA154" i="56"/>
  <c r="BV154" i="56"/>
  <c r="DG154" i="56"/>
  <c r="AY154" i="56"/>
  <c r="CT154" i="56"/>
  <c r="DC154" i="56"/>
  <c r="AZ154" i="56"/>
  <c r="AR154" i="56"/>
  <c r="H154" i="56"/>
  <c r="Q154" i="56"/>
  <c r="CL154" i="56"/>
  <c r="DJ154" i="56"/>
  <c r="AQ154" i="56"/>
  <c r="CX154" i="56"/>
  <c r="BG154" i="56"/>
  <c r="AL154" i="56"/>
  <c r="BD154" i="56"/>
  <c r="CH154" i="56"/>
  <c r="AV154" i="56"/>
  <c r="AU154" i="56"/>
  <c r="AX154" i="56"/>
  <c r="S154" i="56"/>
  <c r="BF154" i="56"/>
  <c r="BO154" i="56"/>
  <c r="BZ154" i="56"/>
  <c r="CI154" i="56"/>
  <c r="CJ154" i="56" s="1"/>
  <c r="AW154" i="56"/>
  <c r="V154" i="56"/>
  <c r="BN154" i="56"/>
  <c r="BB154" i="56"/>
  <c r="CQ154" i="56"/>
  <c r="CM154" i="56"/>
  <c r="BS154" i="56"/>
  <c r="AO154" i="56"/>
  <c r="CD154" i="56"/>
  <c r="J154" i="56"/>
  <c r="DF154" i="56"/>
  <c r="W154" i="56"/>
  <c r="X154" i="56"/>
  <c r="BH154" i="56"/>
  <c r="CU154" i="56"/>
  <c r="AT154" i="56"/>
  <c r="BR154" i="56"/>
  <c r="T154" i="56"/>
  <c r="Z154" i="56"/>
  <c r="U154" i="56"/>
  <c r="CY154" i="56"/>
  <c r="CE154" i="56"/>
  <c r="Y154" i="56"/>
  <c r="BE154" i="56"/>
  <c r="BI154" i="56"/>
  <c r="CP154" i="56"/>
  <c r="R154" i="56"/>
  <c r="DB154" i="56"/>
  <c r="AP154" i="56"/>
  <c r="BJ154" i="56"/>
  <c r="AF154" i="56"/>
  <c r="AS154" i="56"/>
  <c r="BA154" i="56"/>
  <c r="CB165" i="56"/>
  <c r="B167" i="56"/>
  <c r="EE166" i="56"/>
  <c r="EF166" i="56" s="1"/>
  <c r="ED166" i="56"/>
  <c r="FO165" i="56"/>
  <c r="FP165" i="56"/>
  <c r="CR93" i="56"/>
  <c r="AM93" i="56"/>
  <c r="K93" i="56"/>
  <c r="BR105" i="56"/>
  <c r="BI105" i="56"/>
  <c r="AO105" i="56"/>
  <c r="AF105" i="56"/>
  <c r="V105" i="56"/>
  <c r="AI105" i="56"/>
  <c r="A105" i="56"/>
  <c r="AU105" i="56"/>
  <c r="DG105" i="56"/>
  <c r="AX105" i="56"/>
  <c r="DJ105" i="56"/>
  <c r="BL213" i="56"/>
  <c r="FR201" i="56"/>
  <c r="BX213" i="56"/>
  <c r="FP189" i="56"/>
  <c r="FN189" i="56"/>
  <c r="FJ213" i="56"/>
  <c r="AJ213" i="56"/>
  <c r="DH201" i="56"/>
  <c r="DT189" i="56"/>
  <c r="FL225" i="56"/>
  <c r="FN225" i="56"/>
  <c r="B712" i="56"/>
  <c r="A701" i="56"/>
  <c r="ED701" i="56"/>
  <c r="EE701" i="56" s="1"/>
  <c r="EF681" i="56"/>
  <c r="CN45" i="56"/>
  <c r="CF33" i="56"/>
  <c r="FO33" i="56"/>
  <c r="H40" i="31" s="1"/>
  <c r="K33" i="56"/>
  <c r="FP33" i="56"/>
  <c r="N40" i="31" s="1"/>
  <c r="AJ21" i="56"/>
  <c r="EF686" i="56"/>
  <c r="AA141" i="56"/>
  <c r="CJ141" i="56"/>
  <c r="BX165" i="56"/>
  <c r="CJ93" i="56"/>
  <c r="B708" i="56"/>
  <c r="A697" i="56"/>
  <c r="ED697" i="56"/>
  <c r="EE697" i="56" s="1"/>
  <c r="EF697" i="56" s="1"/>
  <c r="AT94" i="56"/>
  <c r="CL94" i="56"/>
  <c r="BA94" i="56"/>
  <c r="AO94" i="56"/>
  <c r="AQ94" i="56"/>
  <c r="DB94" i="56"/>
  <c r="BV94" i="56"/>
  <c r="BD94" i="56"/>
  <c r="AZ94" i="56"/>
  <c r="BK94" i="56"/>
  <c r="BB94" i="56"/>
  <c r="W94" i="56"/>
  <c r="BJ94" i="56"/>
  <c r="V94" i="56"/>
  <c r="Y94" i="56"/>
  <c r="BW94" i="56"/>
  <c r="AI94" i="56"/>
  <c r="DK94" i="56"/>
  <c r="CA94" i="56"/>
  <c r="BN94" i="56"/>
  <c r="BZ94" i="56"/>
  <c r="CT94" i="56"/>
  <c r="CH94" i="56"/>
  <c r="DG94" i="56"/>
  <c r="R94" i="56"/>
  <c r="CY94" i="56"/>
  <c r="CQ94" i="56"/>
  <c r="DJ94" i="56"/>
  <c r="BH94" i="56"/>
  <c r="BG94" i="56"/>
  <c r="BE94" i="56"/>
  <c r="CU94" i="56"/>
  <c r="CM94" i="56"/>
  <c r="S94" i="56"/>
  <c r="AP94" i="56"/>
  <c r="AU94" i="56"/>
  <c r="U94" i="56"/>
  <c r="Q94" i="56"/>
  <c r="I94" i="56"/>
  <c r="AW94" i="56"/>
  <c r="AC94" i="56"/>
  <c r="BF94" i="56"/>
  <c r="Z94" i="56"/>
  <c r="CD94" i="56"/>
  <c r="CI94" i="56"/>
  <c r="BI94" i="56"/>
  <c r="AY94" i="56"/>
  <c r="BC94" i="56"/>
  <c r="AF94" i="56"/>
  <c r="AX94" i="56"/>
  <c r="H94" i="56"/>
  <c r="X94" i="56"/>
  <c r="T94" i="56"/>
  <c r="DC94" i="56"/>
  <c r="DD94" i="56" s="1"/>
  <c r="BO94" i="56"/>
  <c r="CP94" i="56"/>
  <c r="AR94" i="56"/>
  <c r="CX94" i="56"/>
  <c r="J94" i="56"/>
  <c r="CE94" i="56"/>
  <c r="CF94" i="56" s="1"/>
  <c r="AV94" i="56"/>
  <c r="AL94" i="56"/>
  <c r="BR94" i="56"/>
  <c r="DF94" i="56"/>
  <c r="BS94" i="56"/>
  <c r="AS94" i="56"/>
  <c r="DK105" i="56"/>
  <c r="BJ105" i="56"/>
  <c r="BA105" i="56"/>
  <c r="BB105" i="56"/>
  <c r="BD105" i="56"/>
  <c r="AT105" i="56"/>
  <c r="BG105" i="56"/>
  <c r="BK105" i="56"/>
  <c r="BN105" i="56"/>
  <c r="EF702" i="56"/>
  <c r="CB201" i="56"/>
  <c r="AM189" i="56"/>
  <c r="AM201" i="56"/>
  <c r="CB213" i="56"/>
  <c r="EF695" i="56"/>
  <c r="AM45" i="56"/>
  <c r="CB45" i="56"/>
  <c r="FN45" i="56"/>
  <c r="M52" i="31" s="1"/>
  <c r="DD45" i="56"/>
  <c r="CR21" i="56"/>
  <c r="CN33" i="56"/>
  <c r="CV33" i="56"/>
  <c r="CV21" i="56"/>
  <c r="AA21" i="56"/>
  <c r="K21" i="56"/>
  <c r="CV45" i="56"/>
  <c r="CB153" i="56"/>
  <c r="AG141" i="56"/>
  <c r="DQ141" i="56"/>
  <c r="CN153" i="56"/>
  <c r="CJ153" i="56"/>
  <c r="FP153" i="56"/>
  <c r="AM141" i="56"/>
  <c r="FM165" i="56"/>
  <c r="K165" i="56"/>
  <c r="CF165" i="56"/>
  <c r="AG93" i="56"/>
  <c r="D106" i="56"/>
  <c r="CY106" i="56" s="1"/>
  <c r="F105" i="56"/>
  <c r="CP105" i="56"/>
  <c r="BW105" i="56"/>
  <c r="CH105" i="56"/>
  <c r="BO105" i="56"/>
  <c r="BE105" i="56"/>
  <c r="CM105" i="56"/>
  <c r="BS105" i="56"/>
  <c r="BV105" i="56"/>
  <c r="CR201" i="56"/>
  <c r="AA189" i="56"/>
  <c r="FR189" i="56"/>
  <c r="BX189" i="56"/>
  <c r="FM213" i="56"/>
  <c r="FN201" i="56"/>
  <c r="EF678" i="56"/>
  <c r="CB225" i="56"/>
  <c r="B716" i="56"/>
  <c r="A705" i="56"/>
  <c r="ED705" i="56"/>
  <c r="EE705" i="56" s="1"/>
  <c r="CJ45" i="56"/>
  <c r="FM45" i="56"/>
  <c r="G52" i="31" s="1"/>
  <c r="CR45" i="56"/>
  <c r="E52" i="31"/>
  <c r="F225" i="56"/>
  <c r="D226" i="56"/>
  <c r="DQ21" i="56"/>
  <c r="FQ33" i="56"/>
  <c r="I40" i="31" s="1"/>
  <c r="CB33" i="56"/>
  <c r="B720" i="56"/>
  <c r="ED709" i="56"/>
  <c r="EE709" i="56" s="1"/>
  <c r="A709" i="56"/>
  <c r="FL45" i="56"/>
  <c r="L52" i="31" s="1"/>
  <c r="FN141" i="56"/>
  <c r="AA153" i="56"/>
  <c r="DH165" i="56"/>
  <c r="CN165" i="56"/>
  <c r="CN93" i="56"/>
  <c r="Q105" i="56"/>
  <c r="DC105" i="56"/>
  <c r="CU105" i="56"/>
  <c r="BZ105" i="56"/>
  <c r="CA105" i="56"/>
  <c r="I105" i="56"/>
  <c r="CD105" i="56"/>
  <c r="DQ201" i="56"/>
  <c r="DZ189" i="56"/>
  <c r="DH189" i="56"/>
  <c r="BP189" i="56"/>
  <c r="CN189" i="56"/>
  <c r="DD201" i="56"/>
  <c r="FM189" i="56"/>
  <c r="CF189" i="56"/>
  <c r="BX225" i="56"/>
  <c r="CJ225" i="56"/>
  <c r="AG225" i="56"/>
  <c r="FK45" i="56"/>
  <c r="F52" i="31" s="1"/>
  <c r="EF45" i="56"/>
  <c r="CZ45" i="56"/>
  <c r="DH45" i="56"/>
  <c r="FO45" i="56"/>
  <c r="H52" i="31" s="1"/>
  <c r="FP45" i="56"/>
  <c r="N52" i="31" s="1"/>
  <c r="FQ45" i="56"/>
  <c r="I52" i="31" s="1"/>
  <c r="CB21" i="56"/>
  <c r="CZ21" i="56"/>
  <c r="AD21" i="56"/>
  <c r="FR33" i="56"/>
  <c r="O40" i="31" s="1"/>
  <c r="FJ21" i="56"/>
  <c r="K28" i="31" s="1"/>
  <c r="F46" i="56"/>
  <c r="D47" i="56"/>
  <c r="EF677" i="56"/>
  <c r="FM153" i="56"/>
  <c r="FJ141" i="56"/>
  <c r="FP141" i="56"/>
  <c r="FL153" i="56"/>
  <c r="BP153" i="56"/>
  <c r="FN153" i="56"/>
  <c r="AG153" i="56"/>
  <c r="BL141" i="56"/>
  <c r="EF685" i="56"/>
  <c r="FL165" i="56"/>
  <c r="AA165" i="56"/>
  <c r="AJ165" i="56"/>
  <c r="CV165" i="56"/>
  <c r="FP93" i="56"/>
  <c r="CZ93" i="56"/>
  <c r="CV93" i="56"/>
  <c r="BL93" i="56"/>
  <c r="AJ93" i="56"/>
  <c r="AL105" i="56"/>
  <c r="S105" i="56"/>
  <c r="EE106" i="56"/>
  <c r="EF106" i="56" s="1"/>
  <c r="ED106" i="56"/>
  <c r="B107" i="56"/>
  <c r="DF105" i="56"/>
  <c r="CI105" i="56"/>
  <c r="R105" i="56"/>
  <c r="CL105" i="56"/>
  <c r="CN201" i="56"/>
  <c r="FR213" i="56"/>
  <c r="CZ201" i="56"/>
  <c r="AA201" i="56"/>
  <c r="K189" i="56"/>
  <c r="ED689" i="56"/>
  <c r="EE689" i="56" s="1"/>
  <c r="B700" i="56"/>
  <c r="A689" i="56"/>
  <c r="BH190" i="56"/>
  <c r="Q190" i="56"/>
  <c r="V190" i="56"/>
  <c r="Q202" i="56"/>
  <c r="AF190" i="56"/>
  <c r="BW190" i="56"/>
  <c r="CE202" i="56"/>
  <c r="AZ190" i="56"/>
  <c r="DF190" i="56"/>
  <c r="AX190" i="56"/>
  <c r="BO190" i="56"/>
  <c r="DP202" i="56"/>
  <c r="BH202" i="56"/>
  <c r="V202" i="56"/>
  <c r="CM202" i="56"/>
  <c r="AR202" i="56"/>
  <c r="DN202" i="56"/>
  <c r="AP202" i="56"/>
  <c r="BR202" i="56"/>
  <c r="AX214" i="56"/>
  <c r="AI190" i="56"/>
  <c r="CD190" i="56"/>
  <c r="AT202" i="56"/>
  <c r="BI190" i="56"/>
  <c r="BG202" i="56"/>
  <c r="AC190" i="56"/>
  <c r="BI202" i="56"/>
  <c r="DC190" i="56"/>
  <c r="CP190" i="56"/>
  <c r="W190" i="56"/>
  <c r="BN190" i="56"/>
  <c r="BF190" i="56"/>
  <c r="DG190" i="56"/>
  <c r="DH190" i="56" s="1"/>
  <c r="CD202" i="56"/>
  <c r="X202" i="56"/>
  <c r="DV202" i="56"/>
  <c r="AV202" i="56"/>
  <c r="DL202" i="56"/>
  <c r="AW202" i="56"/>
  <c r="BF202" i="56"/>
  <c r="T202" i="56"/>
  <c r="AY214" i="56"/>
  <c r="BO214" i="56"/>
  <c r="Y202" i="56"/>
  <c r="BD202" i="56"/>
  <c r="DY202" i="56"/>
  <c r="AL190" i="56"/>
  <c r="BB190" i="56"/>
  <c r="CL190" i="56"/>
  <c r="H190" i="56"/>
  <c r="I190" i="56"/>
  <c r="BK190" i="56"/>
  <c r="R190" i="56"/>
  <c r="J190" i="56"/>
  <c r="DK190" i="56"/>
  <c r="DB190" i="56"/>
  <c r="DB202" i="56"/>
  <c r="BS202" i="56"/>
  <c r="Z202" i="56"/>
  <c r="BK202" i="56"/>
  <c r="R202" i="56"/>
  <c r="BA202" i="56"/>
  <c r="AL202" i="56"/>
  <c r="DJ202" i="56"/>
  <c r="BD214" i="56"/>
  <c r="BS214" i="56"/>
  <c r="BE190" i="56"/>
  <c r="CH202" i="56"/>
  <c r="U190" i="56"/>
  <c r="BD190" i="56"/>
  <c r="FM190" i="56" s="1"/>
  <c r="BZ190" i="56"/>
  <c r="AR190" i="56"/>
  <c r="DM202" i="56"/>
  <c r="DM190" i="56"/>
  <c r="CU190" i="56"/>
  <c r="CA190" i="56"/>
  <c r="DS190" i="56"/>
  <c r="BA190" i="56"/>
  <c r="U202" i="56"/>
  <c r="BW202" i="56"/>
  <c r="DF202" i="56"/>
  <c r="CT202" i="56"/>
  <c r="W202" i="56"/>
  <c r="CL202" i="56"/>
  <c r="AF202" i="56"/>
  <c r="BC202" i="56"/>
  <c r="FL202" i="56" s="1"/>
  <c r="AT214" i="56"/>
  <c r="AC214" i="56"/>
  <c r="X190" i="56"/>
  <c r="BO202" i="56"/>
  <c r="CX202" i="56"/>
  <c r="BC190" i="56"/>
  <c r="BN202" i="56"/>
  <c r="BJ190" i="56"/>
  <c r="AP190" i="56"/>
  <c r="CY190" i="56"/>
  <c r="DO190" i="56"/>
  <c r="DY190" i="56"/>
  <c r="AZ202" i="56"/>
  <c r="BS190" i="56"/>
  <c r="DL190" i="56"/>
  <c r="BV202" i="56"/>
  <c r="CQ202" i="56"/>
  <c r="AI202" i="56"/>
  <c r="I202" i="56"/>
  <c r="CP202" i="56"/>
  <c r="AX202" i="56"/>
  <c r="AY202" i="56"/>
  <c r="BJ202" i="56"/>
  <c r="Y214" i="56"/>
  <c r="CX190" i="56"/>
  <c r="BE202" i="56"/>
  <c r="S190" i="56"/>
  <c r="CH190" i="56"/>
  <c r="J202" i="56"/>
  <c r="T190" i="56"/>
  <c r="AV190" i="56"/>
  <c r="DV190" i="56"/>
  <c r="Z190" i="56"/>
  <c r="AT190" i="56"/>
  <c r="CM190" i="56"/>
  <c r="DP190" i="56"/>
  <c r="BV190" i="56"/>
  <c r="AC202" i="56"/>
  <c r="AU202" i="56"/>
  <c r="AS202" i="56"/>
  <c r="DS202" i="56"/>
  <c r="DO202" i="56"/>
  <c r="DC202" i="56"/>
  <c r="DD202" i="56" s="1"/>
  <c r="BB202" i="56"/>
  <c r="AQ202" i="56"/>
  <c r="BH214" i="56"/>
  <c r="AQ190" i="56"/>
  <c r="CI190" i="56"/>
  <c r="CA202" i="56"/>
  <c r="CE190" i="56"/>
  <c r="AU190" i="56"/>
  <c r="Y190" i="56"/>
  <c r="DN190" i="56"/>
  <c r="CT190" i="56"/>
  <c r="BR190" i="56"/>
  <c r="BG190" i="56"/>
  <c r="AO190" i="56"/>
  <c r="CQ190" i="56"/>
  <c r="AY190" i="56"/>
  <c r="AW190" i="56"/>
  <c r="DG202" i="56"/>
  <c r="CU202" i="56"/>
  <c r="CI202" i="56"/>
  <c r="S202" i="56"/>
  <c r="AO202" i="56"/>
  <c r="DK202" i="56"/>
  <c r="CY202" i="56"/>
  <c r="BZ202" i="56"/>
  <c r="DF214" i="56"/>
  <c r="BF214" i="56"/>
  <c r="DJ190" i="56"/>
  <c r="AS190" i="56"/>
  <c r="H202" i="56"/>
  <c r="CE214" i="56"/>
  <c r="BW214" i="56"/>
  <c r="CD214" i="56"/>
  <c r="DJ214" i="56"/>
  <c r="BA214" i="56"/>
  <c r="CX214" i="56"/>
  <c r="AL214" i="56"/>
  <c r="AM214" i="56" s="1"/>
  <c r="CT214" i="56"/>
  <c r="CL214" i="56"/>
  <c r="BE214" i="56"/>
  <c r="CY214" i="56"/>
  <c r="CH214" i="56"/>
  <c r="V214" i="56"/>
  <c r="R214" i="56"/>
  <c r="AV214" i="56"/>
  <c r="AQ214" i="56"/>
  <c r="J214" i="56"/>
  <c r="BV214" i="56"/>
  <c r="AZ214" i="56"/>
  <c r="BJ214" i="56"/>
  <c r="CM214" i="56"/>
  <c r="BZ214" i="56"/>
  <c r="X214" i="56"/>
  <c r="AP214" i="56"/>
  <c r="CP214" i="56"/>
  <c r="AR214" i="56"/>
  <c r="Q214" i="56"/>
  <c r="BI214" i="56"/>
  <c r="DB214" i="56"/>
  <c r="DG214" i="56"/>
  <c r="AF214" i="56"/>
  <c r="BG214" i="56"/>
  <c r="CQ214" i="56"/>
  <c r="CR214" i="56" s="1"/>
  <c r="AO214" i="56"/>
  <c r="BK214" i="56"/>
  <c r="BC214" i="56"/>
  <c r="CI214" i="56"/>
  <c r="DC214" i="56"/>
  <c r="T214" i="56"/>
  <c r="S214" i="56"/>
  <c r="H214" i="56"/>
  <c r="AU214" i="56"/>
  <c r="DK214" i="56"/>
  <c r="U214" i="56"/>
  <c r="AS214" i="56"/>
  <c r="BN214" i="56"/>
  <c r="BB214" i="56"/>
  <c r="AW214" i="56"/>
  <c r="W214" i="56"/>
  <c r="CU214" i="56"/>
  <c r="CA214" i="56"/>
  <c r="BR214" i="56"/>
  <c r="I214" i="56"/>
  <c r="AI214" i="56"/>
  <c r="Z214" i="56"/>
  <c r="CN225" i="56"/>
  <c r="AD225" i="56"/>
  <c r="DK226" i="56"/>
  <c r="DC226" i="56"/>
  <c r="CU226" i="56"/>
  <c r="CM226" i="56"/>
  <c r="CE226" i="56"/>
  <c r="BW226" i="56"/>
  <c r="BO226" i="56"/>
  <c r="BG226" i="56"/>
  <c r="AY226" i="56"/>
  <c r="AQ226" i="56"/>
  <c r="AI226" i="56"/>
  <c r="S226" i="56"/>
  <c r="J226" i="56"/>
  <c r="DG226" i="56"/>
  <c r="CY226" i="56"/>
  <c r="CQ226" i="56"/>
  <c r="CI226" i="56"/>
  <c r="CA226" i="56"/>
  <c r="BS226" i="56"/>
  <c r="BK226" i="56"/>
  <c r="BC226" i="56"/>
  <c r="AU226" i="56"/>
  <c r="CL226" i="56"/>
  <c r="BF226" i="56"/>
  <c r="AV226" i="56"/>
  <c r="Z226" i="56"/>
  <c r="Q226" i="56"/>
  <c r="DF226" i="56"/>
  <c r="BZ226" i="56"/>
  <c r="BE226" i="56"/>
  <c r="AT226" i="56"/>
  <c r="Y226" i="56"/>
  <c r="CT226" i="56"/>
  <c r="BN226" i="56"/>
  <c r="BD226" i="56"/>
  <c r="AS226" i="56"/>
  <c r="X226" i="56"/>
  <c r="EE226" i="56"/>
  <c r="EF226" i="56" s="1"/>
  <c r="CH226" i="56"/>
  <c r="BB226" i="56"/>
  <c r="AR226" i="56"/>
  <c r="W226" i="56"/>
  <c r="B227" i="56"/>
  <c r="ED226" i="56"/>
  <c r="DB226" i="56"/>
  <c r="BV226" i="56"/>
  <c r="BA226" i="56"/>
  <c r="AP226" i="56"/>
  <c r="AF226" i="56"/>
  <c r="V226" i="56"/>
  <c r="A226" i="56"/>
  <c r="AW226" i="56"/>
  <c r="T226" i="56"/>
  <c r="CX226" i="56"/>
  <c r="AO226" i="56"/>
  <c r="R226" i="56"/>
  <c r="CP226" i="56"/>
  <c r="BR226" i="56"/>
  <c r="BJ226" i="56"/>
  <c r="AL226" i="56"/>
  <c r="I226" i="56"/>
  <c r="BI226" i="56"/>
  <c r="H226" i="56"/>
  <c r="DJ226" i="56"/>
  <c r="BH226" i="56"/>
  <c r="AC226" i="56"/>
  <c r="AD226" i="56" s="1"/>
  <c r="CD226" i="56"/>
  <c r="AZ226" i="56"/>
  <c r="U226" i="56"/>
  <c r="AX226" i="56"/>
  <c r="CR225" i="56"/>
  <c r="EF690" i="56"/>
  <c r="A693" i="56"/>
  <c r="ED693" i="56"/>
  <c r="EE693" i="56" s="1"/>
  <c r="B704" i="56"/>
  <c r="ED692" i="56"/>
  <c r="EE692" i="56" s="1"/>
  <c r="B703" i="56"/>
  <c r="A692" i="56"/>
  <c r="FJ45" i="56"/>
  <c r="K52" i="31" s="1"/>
  <c r="BP45" i="56"/>
  <c r="BP33" i="56"/>
  <c r="E28" i="31"/>
  <c r="FL33" i="56"/>
  <c r="L40" i="31" s="1"/>
  <c r="DZ21" i="56"/>
  <c r="AM33" i="56"/>
  <c r="DW21" i="56"/>
  <c r="EF698" i="56"/>
  <c r="CR153" i="56"/>
  <c r="DD165" i="56"/>
  <c r="FO93" i="56"/>
  <c r="AG189" i="56"/>
  <c r="DD225" i="56"/>
  <c r="FM225" i="56"/>
  <c r="B717" i="56"/>
  <c r="A706" i="56"/>
  <c r="ED706" i="56"/>
  <c r="EE706" i="56" s="1"/>
  <c r="B47" i="56"/>
  <c r="ED46" i="56"/>
  <c r="BI46" i="56"/>
  <c r="BA46" i="56"/>
  <c r="AS46" i="56"/>
  <c r="AC46" i="56"/>
  <c r="U46" i="56"/>
  <c r="A46" i="56"/>
  <c r="BD46" i="56"/>
  <c r="AF46" i="56"/>
  <c r="BH46" i="56"/>
  <c r="AZ46" i="56"/>
  <c r="AR46" i="56"/>
  <c r="T46" i="56"/>
  <c r="DK46" i="56"/>
  <c r="DC46" i="56"/>
  <c r="CU46" i="56"/>
  <c r="CM46" i="56"/>
  <c r="CE46" i="56"/>
  <c r="BW46" i="56"/>
  <c r="BO46" i="56"/>
  <c r="BG46" i="56"/>
  <c r="AY46" i="56"/>
  <c r="AQ46" i="56"/>
  <c r="AI46" i="56"/>
  <c r="S46" i="56"/>
  <c r="J46" i="56"/>
  <c r="DJ46" i="56"/>
  <c r="DB46" i="56"/>
  <c r="CT46" i="56"/>
  <c r="CL46" i="56"/>
  <c r="CD46" i="56"/>
  <c r="BV46" i="56"/>
  <c r="BN46" i="56"/>
  <c r="BF46" i="56"/>
  <c r="AX46" i="56"/>
  <c r="AP46" i="56"/>
  <c r="Z46" i="56"/>
  <c r="R46" i="56"/>
  <c r="I46" i="56"/>
  <c r="BE46" i="56"/>
  <c r="AW46" i="56"/>
  <c r="AO46" i="56"/>
  <c r="Y46" i="56"/>
  <c r="Q46" i="56"/>
  <c r="H46" i="56"/>
  <c r="AV46" i="56"/>
  <c r="X46" i="56"/>
  <c r="DG46" i="56"/>
  <c r="CY46" i="56"/>
  <c r="CQ46" i="56"/>
  <c r="CI46" i="56"/>
  <c r="CA46" i="56"/>
  <c r="BS46" i="56"/>
  <c r="BK46" i="56"/>
  <c r="BC46" i="56"/>
  <c r="AU46" i="56"/>
  <c r="W46" i="56"/>
  <c r="BB46" i="56"/>
  <c r="DF46" i="56"/>
  <c r="AT46" i="56"/>
  <c r="CX46" i="56"/>
  <c r="AL46" i="56"/>
  <c r="BJ46" i="56"/>
  <c r="CP46" i="56"/>
  <c r="EE46" i="56"/>
  <c r="CH46" i="56"/>
  <c r="V46" i="56"/>
  <c r="BZ46" i="56"/>
  <c r="BR46" i="56"/>
  <c r="BX45" i="56"/>
  <c r="AD33" i="56"/>
  <c r="ED688" i="56"/>
  <c r="EE688" i="56" s="1"/>
  <c r="B699" i="56"/>
  <c r="A688" i="56"/>
  <c r="CQ34" i="56"/>
  <c r="CA22" i="56"/>
  <c r="DY22" i="56"/>
  <c r="U34" i="56"/>
  <c r="DK22" i="56"/>
  <c r="CT34" i="56"/>
  <c r="BW22" i="56"/>
  <c r="AP22" i="56"/>
  <c r="AT34" i="56"/>
  <c r="BI22" i="56"/>
  <c r="AO34" i="56"/>
  <c r="DJ34" i="56"/>
  <c r="BE22" i="56"/>
  <c r="AQ34" i="56"/>
  <c r="Y34" i="56"/>
  <c r="AY34" i="56"/>
  <c r="W22" i="56"/>
  <c r="I34" i="56"/>
  <c r="BZ34" i="56"/>
  <c r="AV22" i="56"/>
  <c r="DC34" i="56"/>
  <c r="CM34" i="56"/>
  <c r="BC22" i="56"/>
  <c r="CH22" i="56"/>
  <c r="AZ34" i="56"/>
  <c r="FI34" i="56" s="1"/>
  <c r="DC22" i="56"/>
  <c r="DP22" i="56"/>
  <c r="BO22" i="56"/>
  <c r="BO34" i="56"/>
  <c r="CX22" i="56"/>
  <c r="BC34" i="56"/>
  <c r="BA22" i="56"/>
  <c r="BD34" i="56"/>
  <c r="AP34" i="56"/>
  <c r="BJ22" i="56"/>
  <c r="AC34" i="56"/>
  <c r="DV22" i="56"/>
  <c r="S34" i="56"/>
  <c r="AL22" i="56"/>
  <c r="AI22" i="56"/>
  <c r="J22" i="56"/>
  <c r="BE34" i="56"/>
  <c r="CQ22" i="56"/>
  <c r="DB34" i="56"/>
  <c r="BK22" i="56"/>
  <c r="CX34" i="56"/>
  <c r="AY22" i="56"/>
  <c r="CL22" i="56"/>
  <c r="BB22" i="56"/>
  <c r="DG34" i="56"/>
  <c r="CD34" i="56"/>
  <c r="AR22" i="56"/>
  <c r="Z22" i="56"/>
  <c r="CE22" i="56"/>
  <c r="X22" i="56"/>
  <c r="DK34" i="56"/>
  <c r="CU34" i="56"/>
  <c r="AZ22" i="56"/>
  <c r="FI22" i="56" s="1"/>
  <c r="Z34" i="56"/>
  <c r="V22" i="56"/>
  <c r="AC22" i="56"/>
  <c r="Q34" i="56"/>
  <c r="BS34" i="56"/>
  <c r="Y22" i="56"/>
  <c r="AR34" i="56"/>
  <c r="AU22" i="56"/>
  <c r="AL34" i="56"/>
  <c r="AX22" i="56"/>
  <c r="BG22" i="56"/>
  <c r="CI22" i="56"/>
  <c r="AU34" i="56"/>
  <c r="BH22" i="56"/>
  <c r="BH34" i="56"/>
  <c r="AI34" i="56"/>
  <c r="DG22" i="56"/>
  <c r="CD22" i="56"/>
  <c r="CA34" i="56"/>
  <c r="DS22" i="56"/>
  <c r="CL34" i="56"/>
  <c r="BB34" i="56"/>
  <c r="S22" i="56"/>
  <c r="I22" i="56"/>
  <c r="BI34" i="56"/>
  <c r="BV22" i="56"/>
  <c r="DJ22" i="56"/>
  <c r="DN22" i="56"/>
  <c r="CP34" i="56"/>
  <c r="BZ22" i="56"/>
  <c r="BN22" i="56"/>
  <c r="BD22" i="56"/>
  <c r="BS22" i="56"/>
  <c r="CH34" i="56"/>
  <c r="AS34" i="56"/>
  <c r="BF34" i="56"/>
  <c r="DB22" i="56"/>
  <c r="X34" i="56"/>
  <c r="Q22" i="56"/>
  <c r="AS22" i="56"/>
  <c r="BJ34" i="56"/>
  <c r="CP22" i="56"/>
  <c r="BW34" i="56"/>
  <c r="CT22" i="56"/>
  <c r="AW34" i="56"/>
  <c r="AO22" i="56"/>
  <c r="H22" i="56"/>
  <c r="BG34" i="56"/>
  <c r="CU22" i="56"/>
  <c r="T22" i="56"/>
  <c r="V34" i="56"/>
  <c r="CY22" i="56"/>
  <c r="CZ22" i="56" s="1"/>
  <c r="U22" i="56"/>
  <c r="BR34" i="56"/>
  <c r="BR22" i="56"/>
  <c r="DF34" i="56"/>
  <c r="H34" i="56"/>
  <c r="R34" i="56"/>
  <c r="BF22" i="56"/>
  <c r="CI34" i="56"/>
  <c r="CM22" i="56"/>
  <c r="AQ22" i="56"/>
  <c r="AV34" i="56"/>
  <c r="CE34" i="56"/>
  <c r="DO22" i="56"/>
  <c r="BN34" i="56"/>
  <c r="AT22" i="56"/>
  <c r="BK34" i="56"/>
  <c r="AF22" i="56"/>
  <c r="BV34" i="56"/>
  <c r="AW22" i="56"/>
  <c r="W34" i="56"/>
  <c r="BA34" i="56"/>
  <c r="DL22" i="56"/>
  <c r="CY34" i="56"/>
  <c r="AF34" i="56"/>
  <c r="DM22" i="56"/>
  <c r="AX34" i="56"/>
  <c r="J34" i="56"/>
  <c r="T34" i="56"/>
  <c r="DF22" i="56"/>
  <c r="R22" i="56"/>
  <c r="FI46" i="56" l="1"/>
  <c r="FI226" i="56"/>
  <c r="FI202" i="56"/>
  <c r="FI214" i="56"/>
  <c r="FI154" i="56"/>
  <c r="FI190" i="56"/>
  <c r="FI94" i="56"/>
  <c r="DB106" i="56"/>
  <c r="CN190" i="56"/>
  <c r="AR106" i="56"/>
  <c r="CU106" i="56"/>
  <c r="CX106" i="56"/>
  <c r="H106" i="56"/>
  <c r="T106" i="56"/>
  <c r="I106" i="56"/>
  <c r="CI106" i="56"/>
  <c r="BE106" i="56"/>
  <c r="BA106" i="56"/>
  <c r="Z106" i="56"/>
  <c r="J106" i="56"/>
  <c r="AA105" i="56"/>
  <c r="AV106" i="56"/>
  <c r="FK105" i="56"/>
  <c r="CT166" i="56"/>
  <c r="AU166" i="56"/>
  <c r="BV166" i="56"/>
  <c r="DG166" i="56"/>
  <c r="BG166" i="56"/>
  <c r="BI106" i="56"/>
  <c r="A166" i="56"/>
  <c r="Y166" i="56"/>
  <c r="DJ106" i="56"/>
  <c r="AS106" i="56"/>
  <c r="BA166" i="56"/>
  <c r="BR166" i="56"/>
  <c r="BF106" i="56"/>
  <c r="S106" i="56"/>
  <c r="V106" i="56"/>
  <c r="AZ106" i="56"/>
  <c r="Y106" i="56"/>
  <c r="AW106" i="56"/>
  <c r="CE106" i="56"/>
  <c r="CH106" i="56"/>
  <c r="BC106" i="56"/>
  <c r="AI106" i="56"/>
  <c r="BR106" i="56"/>
  <c r="DK106" i="56"/>
  <c r="BS106" i="56"/>
  <c r="AT106" i="56"/>
  <c r="CM106" i="56"/>
  <c r="X106" i="56"/>
  <c r="FO106" i="56" s="1"/>
  <c r="CA106" i="56"/>
  <c r="AM105" i="56"/>
  <c r="AP166" i="56"/>
  <c r="R166" i="56"/>
  <c r="BO166" i="56"/>
  <c r="T166" i="56"/>
  <c r="BI166" i="56"/>
  <c r="BZ166" i="56"/>
  <c r="BC166" i="56"/>
  <c r="X166" i="56"/>
  <c r="FP166" i="56" s="1"/>
  <c r="AO166" i="56"/>
  <c r="DB166" i="56"/>
  <c r="CD166" i="56"/>
  <c r="BW166" i="56"/>
  <c r="AR166" i="56"/>
  <c r="CH166" i="56"/>
  <c r="BK166" i="56"/>
  <c r="AF166" i="56"/>
  <c r="AW166" i="56"/>
  <c r="AX166" i="56"/>
  <c r="J166" i="56"/>
  <c r="CE166" i="56"/>
  <c r="AZ166" i="56"/>
  <c r="FI166" i="56" s="1"/>
  <c r="V166" i="56"/>
  <c r="FL166" i="56" s="1"/>
  <c r="CP166" i="56"/>
  <c r="BS166" i="56"/>
  <c r="AV166" i="56"/>
  <c r="BE166" i="56"/>
  <c r="DJ166" i="56"/>
  <c r="S166" i="56"/>
  <c r="CM166" i="56"/>
  <c r="BH166" i="56"/>
  <c r="AL166" i="56"/>
  <c r="CX166" i="56"/>
  <c r="CA166" i="56"/>
  <c r="BD166" i="56"/>
  <c r="BF166" i="56"/>
  <c r="AI166" i="56"/>
  <c r="CU166" i="56"/>
  <c r="U166" i="56"/>
  <c r="AT166" i="56"/>
  <c r="DF166" i="56"/>
  <c r="CI166" i="56"/>
  <c r="Z166" i="56"/>
  <c r="BN166" i="56"/>
  <c r="AQ166" i="56"/>
  <c r="DC166" i="56"/>
  <c r="AC166" i="56"/>
  <c r="AD166" i="56" s="1"/>
  <c r="BB166" i="56"/>
  <c r="CQ166" i="56"/>
  <c r="CR166" i="56" s="1"/>
  <c r="H166" i="56"/>
  <c r="CL166" i="56"/>
  <c r="I166" i="56"/>
  <c r="AY166" i="56"/>
  <c r="DK166" i="56"/>
  <c r="AS166" i="56"/>
  <c r="BJ166" i="56"/>
  <c r="BL166" i="56" s="1"/>
  <c r="W166" i="56"/>
  <c r="CY166" i="56"/>
  <c r="BT105" i="56"/>
  <c r="FJ105" i="56"/>
  <c r="CF105" i="56"/>
  <c r="FR105" i="56"/>
  <c r="FQ105" i="56"/>
  <c r="AG105" i="56"/>
  <c r="FN105" i="56"/>
  <c r="CV105" i="56"/>
  <c r="FM105" i="56"/>
  <c r="FL105" i="56"/>
  <c r="K105" i="56"/>
  <c r="CJ105" i="56"/>
  <c r="AD105" i="56"/>
  <c r="DD105" i="56"/>
  <c r="CR105" i="56"/>
  <c r="CZ105" i="56"/>
  <c r="BZ106" i="56"/>
  <c r="AL106" i="56"/>
  <c r="AX106" i="56"/>
  <c r="BJ106" i="56"/>
  <c r="AP106" i="56"/>
  <c r="BW106" i="56"/>
  <c r="CT106" i="56"/>
  <c r="CV106" i="56" s="1"/>
  <c r="AU106" i="56"/>
  <c r="DG106" i="56"/>
  <c r="DF106" i="56"/>
  <c r="BG106" i="56"/>
  <c r="CD106" i="56"/>
  <c r="CF106" i="56" s="1"/>
  <c r="CP106" i="56"/>
  <c r="BV106" i="56"/>
  <c r="DC106" i="56"/>
  <c r="DD106" i="56" s="1"/>
  <c r="A106" i="56"/>
  <c r="BK106" i="56"/>
  <c r="CL106" i="56"/>
  <c r="CN106" i="56" s="1"/>
  <c r="R106" i="56"/>
  <c r="AO106" i="56"/>
  <c r="U106" i="56"/>
  <c r="AA106" i="56" s="1"/>
  <c r="AQ106" i="56"/>
  <c r="BD106" i="56"/>
  <c r="BH106" i="56"/>
  <c r="CQ106" i="56"/>
  <c r="BO106" i="56"/>
  <c r="Q106" i="56"/>
  <c r="AC106" i="56"/>
  <c r="AD106" i="56" s="1"/>
  <c r="AY106" i="56"/>
  <c r="AF106" i="56"/>
  <c r="BB106" i="56"/>
  <c r="FK106" i="56" s="1"/>
  <c r="BN106" i="56"/>
  <c r="W106" i="56"/>
  <c r="FO105" i="56"/>
  <c r="AD202" i="56"/>
  <c r="BP105" i="56"/>
  <c r="FK202" i="56"/>
  <c r="CF190" i="56"/>
  <c r="FL94" i="56"/>
  <c r="CV94" i="56"/>
  <c r="AJ105" i="56"/>
  <c r="AG94" i="56"/>
  <c r="BP94" i="56"/>
  <c r="FN94" i="56"/>
  <c r="K214" i="56"/>
  <c r="AM202" i="56"/>
  <c r="DH226" i="56"/>
  <c r="FK214" i="56"/>
  <c r="DD214" i="56"/>
  <c r="CJ202" i="56"/>
  <c r="AD94" i="56"/>
  <c r="FK94" i="56"/>
  <c r="FO22" i="56"/>
  <c r="H29" i="31" s="1"/>
  <c r="DH214" i="56"/>
  <c r="FP105" i="56"/>
  <c r="CN154" i="56"/>
  <c r="CN22" i="56"/>
  <c r="AM22" i="56"/>
  <c r="K154" i="56"/>
  <c r="DT202" i="56"/>
  <c r="BX34" i="56"/>
  <c r="FP22" i="56"/>
  <c r="N29" i="31" s="1"/>
  <c r="FP190" i="56"/>
  <c r="CV154" i="56"/>
  <c r="FQ154" i="56"/>
  <c r="FP34" i="56"/>
  <c r="N41" i="31" s="1"/>
  <c r="AJ34" i="56"/>
  <c r="FR22" i="56"/>
  <c r="O29" i="31" s="1"/>
  <c r="AA94" i="56"/>
  <c r="CB94" i="56"/>
  <c r="FJ94" i="56"/>
  <c r="BP166" i="56"/>
  <c r="CV34" i="56"/>
  <c r="DZ190" i="56"/>
  <c r="FO94" i="56"/>
  <c r="BL94" i="56"/>
  <c r="AG226" i="56"/>
  <c r="CJ226" i="56"/>
  <c r="CN94" i="56"/>
  <c r="FK226" i="56"/>
  <c r="CZ106" i="56"/>
  <c r="FM94" i="56"/>
  <c r="AJ214" i="56"/>
  <c r="AG202" i="56"/>
  <c r="DT190" i="56"/>
  <c r="FM202" i="56"/>
  <c r="AJ190" i="56"/>
  <c r="FQ202" i="56"/>
  <c r="AG190" i="56"/>
  <c r="CF154" i="56"/>
  <c r="CZ154" i="56"/>
  <c r="CZ46" i="56"/>
  <c r="K34" i="56"/>
  <c r="FQ34" i="56"/>
  <c r="I41" i="31" s="1"/>
  <c r="FK22" i="56"/>
  <c r="F29" i="31" s="1"/>
  <c r="K22" i="56"/>
  <c r="FM34" i="56"/>
  <c r="G41" i="31" s="1"/>
  <c r="E41" i="31"/>
  <c r="CR34" i="56"/>
  <c r="AJ46" i="56"/>
  <c r="AA226" i="56"/>
  <c r="BL214" i="56"/>
  <c r="BT214" i="56"/>
  <c r="BT202" i="56"/>
  <c r="AD190" i="56"/>
  <c r="BX105" i="56"/>
  <c r="AG154" i="56"/>
  <c r="BT154" i="56"/>
  <c r="FQ22" i="56"/>
  <c r="I29" i="31" s="1"/>
  <c r="FL46" i="56"/>
  <c r="L53" i="31" s="1"/>
  <c r="CZ202" i="56"/>
  <c r="FP202" i="56"/>
  <c r="DH105" i="56"/>
  <c r="BP154" i="56"/>
  <c r="FL154" i="56"/>
  <c r="AM46" i="56"/>
  <c r="FN202" i="56"/>
  <c r="AJ202" i="56"/>
  <c r="FK190" i="56"/>
  <c r="FO202" i="56"/>
  <c r="CR154" i="56"/>
  <c r="BT34" i="56"/>
  <c r="AG34" i="56"/>
  <c r="CJ34" i="56"/>
  <c r="FO34" i="56"/>
  <c r="H41" i="31" s="1"/>
  <c r="DT22" i="56"/>
  <c r="CJ22" i="56"/>
  <c r="CF22" i="56"/>
  <c r="CN34" i="56"/>
  <c r="AA46" i="56"/>
  <c r="AD46" i="56"/>
  <c r="CZ226" i="56"/>
  <c r="BP226" i="56"/>
  <c r="FP214" i="56"/>
  <c r="CB202" i="56"/>
  <c r="CR202" i="56"/>
  <c r="AM190" i="56"/>
  <c r="CN202" i="56"/>
  <c r="CF202" i="56"/>
  <c r="FK154" i="56"/>
  <c r="CB46" i="56"/>
  <c r="AA214" i="56"/>
  <c r="DW190" i="56"/>
  <c r="K190" i="56"/>
  <c r="AA154" i="56"/>
  <c r="AD34" i="56"/>
  <c r="E53" i="31"/>
  <c r="FJ34" i="56"/>
  <c r="K41" i="31" s="1"/>
  <c r="CV22" i="56"/>
  <c r="FR34" i="56"/>
  <c r="O41" i="31" s="1"/>
  <c r="AM34" i="56"/>
  <c r="AA34" i="56"/>
  <c r="CR22" i="56"/>
  <c r="DQ22" i="56"/>
  <c r="CR46" i="56"/>
  <c r="FQ46" i="56"/>
  <c r="I53" i="31" s="1"/>
  <c r="FR46" i="56"/>
  <c r="O53" i="31" s="1"/>
  <c r="BL226" i="56"/>
  <c r="CJ214" i="56"/>
  <c r="FJ214" i="56"/>
  <c r="FL190" i="56"/>
  <c r="BL105" i="56"/>
  <c r="FN154" i="56"/>
  <c r="DH22" i="56"/>
  <c r="EF46" i="56"/>
  <c r="CV46" i="56"/>
  <c r="CF34" i="56"/>
  <c r="FM22" i="56"/>
  <c r="G29" i="31" s="1"/>
  <c r="E29" i="31"/>
  <c r="DH34" i="56"/>
  <c r="FN34" i="56"/>
  <c r="M41" i="31" s="1"/>
  <c r="DD22" i="56"/>
  <c r="CB22" i="56"/>
  <c r="DH46" i="56"/>
  <c r="DD46" i="56"/>
  <c r="B715" i="56"/>
  <c r="ED704" i="56"/>
  <c r="EE704" i="56" s="1"/>
  <c r="A704" i="56"/>
  <c r="FR226" i="56"/>
  <c r="FL226" i="56"/>
  <c r="FP226" i="56"/>
  <c r="AG214" i="56"/>
  <c r="CJ190" i="56"/>
  <c r="FJ190" i="56"/>
  <c r="FJ202" i="56"/>
  <c r="DZ202" i="56"/>
  <c r="BX190" i="56"/>
  <c r="DH94" i="56"/>
  <c r="BX94" i="56"/>
  <c r="DD154" i="56"/>
  <c r="AJ154" i="56"/>
  <c r="D167" i="56"/>
  <c r="F166" i="56"/>
  <c r="A724" i="56"/>
  <c r="ED724" i="56"/>
  <c r="EE724" i="56" s="1"/>
  <c r="B727" i="56"/>
  <c r="A716" i="56"/>
  <c r="ED716" i="56"/>
  <c r="EE716" i="56" s="1"/>
  <c r="EF716" i="56" s="1"/>
  <c r="EF701" i="56"/>
  <c r="EF696" i="56"/>
  <c r="FK34" i="56"/>
  <c r="F41" i="31" s="1"/>
  <c r="AJ22" i="56"/>
  <c r="FJ22" i="56"/>
  <c r="K29" i="31" s="1"/>
  <c r="BL46" i="56"/>
  <c r="FO46" i="56"/>
  <c r="H53" i="31" s="1"/>
  <c r="FP46" i="56"/>
  <c r="N53" i="31" s="1"/>
  <c r="EE47" i="56"/>
  <c r="DF47" i="56"/>
  <c r="CX47" i="56"/>
  <c r="CP47" i="56"/>
  <c r="CH47" i="56"/>
  <c r="BZ47" i="56"/>
  <c r="BR47" i="56"/>
  <c r="BJ47" i="56"/>
  <c r="BB47" i="56"/>
  <c r="AT47" i="56"/>
  <c r="AL47" i="56"/>
  <c r="V47" i="56"/>
  <c r="AW47" i="56"/>
  <c r="H47" i="56"/>
  <c r="B48" i="56"/>
  <c r="ED47" i="56"/>
  <c r="BI47" i="56"/>
  <c r="BA47" i="56"/>
  <c r="AS47" i="56"/>
  <c r="AC47" i="56"/>
  <c r="U47" i="56"/>
  <c r="A47" i="56"/>
  <c r="BH47" i="56"/>
  <c r="AZ47" i="56"/>
  <c r="FI47" i="56" s="1"/>
  <c r="AR47" i="56"/>
  <c r="T47" i="56"/>
  <c r="DK47" i="56"/>
  <c r="DC47" i="56"/>
  <c r="CU47" i="56"/>
  <c r="CM47" i="56"/>
  <c r="CE47" i="56"/>
  <c r="BW47" i="56"/>
  <c r="BO47" i="56"/>
  <c r="BG47" i="56"/>
  <c r="AY47" i="56"/>
  <c r="AQ47" i="56"/>
  <c r="AI47" i="56"/>
  <c r="S47" i="56"/>
  <c r="J47" i="56"/>
  <c r="BE47" i="56"/>
  <c r="Q47" i="56"/>
  <c r="DJ47" i="56"/>
  <c r="DB47" i="56"/>
  <c r="CT47" i="56"/>
  <c r="CL47" i="56"/>
  <c r="CD47" i="56"/>
  <c r="BV47" i="56"/>
  <c r="BN47" i="56"/>
  <c r="BF47" i="56"/>
  <c r="AX47" i="56"/>
  <c r="AP47" i="56"/>
  <c r="Z47" i="56"/>
  <c r="R47" i="56"/>
  <c r="I47" i="56"/>
  <c r="AO47" i="56"/>
  <c r="Y47" i="56"/>
  <c r="BD47" i="56"/>
  <c r="AV47" i="56"/>
  <c r="AF47" i="56"/>
  <c r="X47" i="56"/>
  <c r="DG47" i="56"/>
  <c r="AU47" i="56"/>
  <c r="CY47" i="56"/>
  <c r="CQ47" i="56"/>
  <c r="CI47" i="56"/>
  <c r="W47" i="56"/>
  <c r="BC47" i="56"/>
  <c r="CA47" i="56"/>
  <c r="BS47" i="56"/>
  <c r="BK47" i="56"/>
  <c r="EF706" i="56"/>
  <c r="AM226" i="56"/>
  <c r="BT226" i="56"/>
  <c r="BX226" i="56"/>
  <c r="CN214" i="56"/>
  <c r="FO214" i="56"/>
  <c r="CV202" i="56"/>
  <c r="FQ214" i="56"/>
  <c r="BT190" i="56"/>
  <c r="CB190" i="56"/>
  <c r="BL202" i="56"/>
  <c r="BL190" i="56"/>
  <c r="DW202" i="56"/>
  <c r="DD190" i="56"/>
  <c r="DQ202" i="56"/>
  <c r="EF689" i="56"/>
  <c r="AM94" i="56"/>
  <c r="FR94" i="56"/>
  <c r="FP94" i="56"/>
  <c r="AG22" i="56"/>
  <c r="FL34" i="56"/>
  <c r="L41" i="31" s="1"/>
  <c r="FL22" i="56"/>
  <c r="L29" i="31" s="1"/>
  <c r="BX22" i="56"/>
  <c r="BT46" i="56"/>
  <c r="BP46" i="56"/>
  <c r="FJ46" i="56"/>
  <c r="K53" i="31" s="1"/>
  <c r="FJ226" i="56"/>
  <c r="FM226" i="56"/>
  <c r="FN226" i="56"/>
  <c r="FO226" i="56"/>
  <c r="CB226" i="56"/>
  <c r="K226" i="56"/>
  <c r="CF226" i="56"/>
  <c r="FL214" i="56"/>
  <c r="FR214" i="56"/>
  <c r="DH202" i="56"/>
  <c r="K202" i="56"/>
  <c r="CV190" i="56"/>
  <c r="FN190" i="56"/>
  <c r="AA202" i="56"/>
  <c r="BP214" i="56"/>
  <c r="FR202" i="56"/>
  <c r="BP190" i="56"/>
  <c r="FL106" i="56"/>
  <c r="CB105" i="56"/>
  <c r="EF709" i="56"/>
  <c r="A720" i="56"/>
  <c r="ED720" i="56"/>
  <c r="EE720" i="56" s="1"/>
  <c r="EF705" i="56"/>
  <c r="CJ94" i="56"/>
  <c r="FQ94" i="56"/>
  <c r="FJ154" i="56"/>
  <c r="FR154" i="56"/>
  <c r="DH154" i="56"/>
  <c r="AD154" i="56"/>
  <c r="A699" i="56"/>
  <c r="ED699" i="56"/>
  <c r="EE699" i="56" s="1"/>
  <c r="B710" i="56"/>
  <c r="W35" i="56"/>
  <c r="Y23" i="56"/>
  <c r="BO35" i="56"/>
  <c r="AI23" i="56"/>
  <c r="X35" i="56"/>
  <c r="BV23" i="56"/>
  <c r="BJ35" i="56"/>
  <c r="AL23" i="56"/>
  <c r="BI35" i="56"/>
  <c r="S23" i="56"/>
  <c r="BK35" i="56"/>
  <c r="BS23" i="56"/>
  <c r="T35" i="56"/>
  <c r="H23" i="56"/>
  <c r="I35" i="56"/>
  <c r="DG23" i="56"/>
  <c r="CH35" i="56"/>
  <c r="X23" i="56"/>
  <c r="CM35" i="56"/>
  <c r="CY23" i="56"/>
  <c r="CI35" i="56"/>
  <c r="W23" i="56"/>
  <c r="BH35" i="56"/>
  <c r="J23" i="56"/>
  <c r="DB35" i="56"/>
  <c r="U35" i="56"/>
  <c r="BI23" i="56"/>
  <c r="DF35" i="56"/>
  <c r="DK23" i="56"/>
  <c r="DK35" i="56"/>
  <c r="DF23" i="56"/>
  <c r="Y35" i="56"/>
  <c r="CU35" i="56"/>
  <c r="CM23" i="56"/>
  <c r="BN35" i="56"/>
  <c r="S35" i="56"/>
  <c r="BE23" i="56"/>
  <c r="BR35" i="56"/>
  <c r="AQ23" i="56"/>
  <c r="AQ35" i="56"/>
  <c r="AO23" i="56"/>
  <c r="AP35" i="56"/>
  <c r="AU23" i="56"/>
  <c r="CT23" i="56"/>
  <c r="AT35" i="56"/>
  <c r="DP23" i="56"/>
  <c r="CL35" i="56"/>
  <c r="BO23" i="56"/>
  <c r="V23" i="56"/>
  <c r="BD35" i="56"/>
  <c r="CP35" i="56"/>
  <c r="AY35" i="56"/>
  <c r="AT23" i="56"/>
  <c r="H35" i="56"/>
  <c r="Z23" i="56"/>
  <c r="BA23" i="56"/>
  <c r="BW35" i="56"/>
  <c r="BN23" i="56"/>
  <c r="BA35" i="56"/>
  <c r="AF23" i="56"/>
  <c r="BG23" i="56"/>
  <c r="BE35" i="56"/>
  <c r="DJ23" i="56"/>
  <c r="DM23" i="56"/>
  <c r="AR35" i="56"/>
  <c r="BF23" i="56"/>
  <c r="FO23" i="56" s="1"/>
  <c r="H30" i="31" s="1"/>
  <c r="R35" i="56"/>
  <c r="Q23" i="56"/>
  <c r="BJ23" i="56"/>
  <c r="DG35" i="56"/>
  <c r="BV35" i="56"/>
  <c r="CA23" i="56"/>
  <c r="BB23" i="56"/>
  <c r="FK23" i="56" s="1"/>
  <c r="F30" i="31" s="1"/>
  <c r="AF35" i="56"/>
  <c r="BK23" i="56"/>
  <c r="CU23" i="56"/>
  <c r="CV23" i="56" s="1"/>
  <c r="DC23" i="56"/>
  <c r="AI35" i="56"/>
  <c r="AS23" i="56"/>
  <c r="DS23" i="56"/>
  <c r="DT23" i="56" s="1"/>
  <c r="AW23" i="56"/>
  <c r="CD23" i="56"/>
  <c r="BS35" i="56"/>
  <c r="AV23" i="56"/>
  <c r="CE23" i="56"/>
  <c r="AC35" i="56"/>
  <c r="CX23" i="56"/>
  <c r="AO35" i="56"/>
  <c r="DN23" i="56"/>
  <c r="DY23" i="56"/>
  <c r="AU35" i="56"/>
  <c r="Q35" i="56"/>
  <c r="BZ23" i="56"/>
  <c r="CQ23" i="56"/>
  <c r="CQ35" i="56"/>
  <c r="I23" i="56"/>
  <c r="BG35" i="56"/>
  <c r="DB23" i="56"/>
  <c r="DJ35" i="56"/>
  <c r="U23" i="56"/>
  <c r="BB35" i="56"/>
  <c r="BH23" i="56"/>
  <c r="CT35" i="56"/>
  <c r="CL23" i="56"/>
  <c r="BC35" i="56"/>
  <c r="BD23" i="56"/>
  <c r="DL23" i="56"/>
  <c r="AV35" i="56"/>
  <c r="R23" i="56"/>
  <c r="BW23" i="56"/>
  <c r="BX23" i="56" s="1"/>
  <c r="BZ35" i="56"/>
  <c r="AC23" i="56"/>
  <c r="AS35" i="56"/>
  <c r="AX35" i="56"/>
  <c r="T23" i="56"/>
  <c r="AZ35" i="56"/>
  <c r="FI35" i="56" s="1"/>
  <c r="CI23" i="56"/>
  <c r="Z35" i="56"/>
  <c r="CH23" i="56"/>
  <c r="AY23" i="56"/>
  <c r="CX35" i="56"/>
  <c r="AP23" i="56"/>
  <c r="V35" i="56"/>
  <c r="CY35" i="56"/>
  <c r="AR23" i="56"/>
  <c r="AX23" i="56"/>
  <c r="DC35" i="56"/>
  <c r="DO23" i="56"/>
  <c r="BF35" i="56"/>
  <c r="DV23" i="56"/>
  <c r="CA35" i="56"/>
  <c r="CP23" i="56"/>
  <c r="J35" i="56"/>
  <c r="BR23" i="56"/>
  <c r="AW35" i="56"/>
  <c r="BC23" i="56"/>
  <c r="AL35" i="56"/>
  <c r="AZ23" i="56"/>
  <c r="FI23" i="56" s="1"/>
  <c r="CD35" i="56"/>
  <c r="CE35" i="56"/>
  <c r="BX46" i="56"/>
  <c r="AG46" i="56"/>
  <c r="A703" i="56"/>
  <c r="B714" i="56"/>
  <c r="ED703" i="56"/>
  <c r="EE703" i="56" s="1"/>
  <c r="CN226" i="56"/>
  <c r="CB214" i="56"/>
  <c r="CZ214" i="56"/>
  <c r="DQ190" i="56"/>
  <c r="BP202" i="56"/>
  <c r="B711" i="56"/>
  <c r="ED700" i="56"/>
  <c r="EE700" i="56" s="1"/>
  <c r="A700" i="56"/>
  <c r="CX215" i="56"/>
  <c r="AL215" i="56"/>
  <c r="AS215" i="56"/>
  <c r="CU215" i="56"/>
  <c r="AI215" i="56"/>
  <c r="BK215" i="56"/>
  <c r="BH215" i="56"/>
  <c r="AU215" i="56"/>
  <c r="AF215" i="56"/>
  <c r="CQ215" i="56"/>
  <c r="DY191" i="56"/>
  <c r="CL191" i="56"/>
  <c r="AP203" i="56"/>
  <c r="AQ191" i="56"/>
  <c r="BR191" i="56"/>
  <c r="AQ203" i="56"/>
  <c r="AF191" i="56"/>
  <c r="AW191" i="56"/>
  <c r="BF191" i="56"/>
  <c r="BW191" i="56"/>
  <c r="S203" i="56"/>
  <c r="BF203" i="56"/>
  <c r="AU203" i="56"/>
  <c r="CH203" i="56"/>
  <c r="U203" i="56"/>
  <c r="AI203" i="56"/>
  <c r="CA203" i="56"/>
  <c r="DP203" i="56"/>
  <c r="H203" i="56"/>
  <c r="AQ215" i="56"/>
  <c r="U191" i="56"/>
  <c r="DY203" i="56"/>
  <c r="CP215" i="56"/>
  <c r="V215" i="56"/>
  <c r="AC215" i="56"/>
  <c r="CM215" i="56"/>
  <c r="S215" i="56"/>
  <c r="DJ215" i="56"/>
  <c r="AW215" i="56"/>
  <c r="AV215" i="56"/>
  <c r="T215" i="56"/>
  <c r="R215" i="56"/>
  <c r="BD215" i="56"/>
  <c r="DB191" i="56"/>
  <c r="S191" i="56"/>
  <c r="W203" i="56"/>
  <c r="BO191" i="56"/>
  <c r="BE191" i="56"/>
  <c r="BJ191" i="56"/>
  <c r="Q191" i="56"/>
  <c r="AO191" i="56"/>
  <c r="DV191" i="56"/>
  <c r="CU191" i="56"/>
  <c r="BS203" i="56"/>
  <c r="AC203" i="56"/>
  <c r="AL203" i="56"/>
  <c r="V203" i="56"/>
  <c r="I203" i="56"/>
  <c r="X203" i="56"/>
  <c r="BR203" i="56"/>
  <c r="Q203" i="56"/>
  <c r="CM203" i="56"/>
  <c r="Z191" i="56"/>
  <c r="AA191" i="56" s="1"/>
  <c r="CH191" i="56"/>
  <c r="BJ203" i="56"/>
  <c r="AV203" i="56"/>
  <c r="AO215" i="56"/>
  <c r="DJ203" i="56"/>
  <c r="BK203" i="56"/>
  <c r="W191" i="56"/>
  <c r="BK191" i="56"/>
  <c r="DM191" i="56"/>
  <c r="CT191" i="56"/>
  <c r="AZ191" i="56"/>
  <c r="FI191" i="56" s="1"/>
  <c r="BV191" i="56"/>
  <c r="BZ203" i="56"/>
  <c r="I191" i="56"/>
  <c r="DK191" i="56"/>
  <c r="AV191" i="56"/>
  <c r="DS203" i="56"/>
  <c r="CD203" i="56"/>
  <c r="BW203" i="56"/>
  <c r="BN203" i="56"/>
  <c r="BA203" i="56"/>
  <c r="CI203" i="56"/>
  <c r="Y203" i="56"/>
  <c r="AX203" i="56"/>
  <c r="BG215" i="56"/>
  <c r="CY191" i="56"/>
  <c r="R191" i="56"/>
  <c r="Z203" i="56"/>
  <c r="AF203" i="56"/>
  <c r="CI215" i="56"/>
  <c r="X191" i="56"/>
  <c r="BV203" i="56"/>
  <c r="DV203" i="56"/>
  <c r="AU191" i="56"/>
  <c r="BB191" i="56"/>
  <c r="DC191" i="56"/>
  <c r="DN191" i="56"/>
  <c r="CQ191" i="56"/>
  <c r="BC191" i="56"/>
  <c r="BS191" i="56"/>
  <c r="BT191" i="56" s="1"/>
  <c r="CE191" i="56"/>
  <c r="Y191" i="56"/>
  <c r="DJ191" i="56"/>
  <c r="BH203" i="56"/>
  <c r="BO203" i="56"/>
  <c r="CQ203" i="56"/>
  <c r="CX203" i="56"/>
  <c r="R203" i="56"/>
  <c r="DF203" i="56"/>
  <c r="AW203" i="56"/>
  <c r="BG203" i="56"/>
  <c r="BJ215" i="56"/>
  <c r="AZ215" i="56"/>
  <c r="BS215" i="56"/>
  <c r="AX191" i="56"/>
  <c r="AY191" i="56"/>
  <c r="AZ203" i="56"/>
  <c r="FI203" i="56" s="1"/>
  <c r="BB203" i="56"/>
  <c r="FK203" i="56" s="1"/>
  <c r="DF215" i="56"/>
  <c r="BN191" i="56"/>
  <c r="BG191" i="56"/>
  <c r="DB203" i="56"/>
  <c r="AL191" i="56"/>
  <c r="BZ191" i="56"/>
  <c r="DP191" i="56"/>
  <c r="BI203" i="56"/>
  <c r="DO191" i="56"/>
  <c r="CA191" i="56"/>
  <c r="BI191" i="56"/>
  <c r="CX191" i="56"/>
  <c r="CD191" i="56"/>
  <c r="CP191" i="56"/>
  <c r="CY203" i="56"/>
  <c r="AY203" i="56"/>
  <c r="AO203" i="56"/>
  <c r="CL203" i="56"/>
  <c r="DC203" i="56"/>
  <c r="J203" i="56"/>
  <c r="AS203" i="56"/>
  <c r="BE203" i="56"/>
  <c r="Q215" i="56"/>
  <c r="V191" i="56"/>
  <c r="DS191" i="56"/>
  <c r="AT203" i="56"/>
  <c r="AT215" i="56"/>
  <c r="BV215" i="56"/>
  <c r="T191" i="56"/>
  <c r="CE203" i="56"/>
  <c r="DN203" i="56"/>
  <c r="BN215" i="56"/>
  <c r="H191" i="56"/>
  <c r="DG191" i="56"/>
  <c r="AR203" i="56"/>
  <c r="BA215" i="56"/>
  <c r="BF215" i="56"/>
  <c r="CM191" i="56"/>
  <c r="BA191" i="56"/>
  <c r="CP203" i="56"/>
  <c r="AI191" i="56"/>
  <c r="AT191" i="56"/>
  <c r="BD191" i="56"/>
  <c r="AS191" i="56"/>
  <c r="AP191" i="56"/>
  <c r="J191" i="56"/>
  <c r="AC191" i="56"/>
  <c r="DF191" i="56"/>
  <c r="DL191" i="56"/>
  <c r="BH191" i="56"/>
  <c r="CU203" i="56"/>
  <c r="DK203" i="56"/>
  <c r="DG203" i="56"/>
  <c r="T203" i="56"/>
  <c r="DM203" i="56"/>
  <c r="BC203" i="56"/>
  <c r="FL203" i="56" s="1"/>
  <c r="DL203" i="56"/>
  <c r="CT203" i="56"/>
  <c r="DO203" i="56"/>
  <c r="DC215" i="56"/>
  <c r="AR215" i="56"/>
  <c r="CI191" i="56"/>
  <c r="AR191" i="56"/>
  <c r="BD203" i="56"/>
  <c r="CH215" i="56"/>
  <c r="CT215" i="56"/>
  <c r="CA215" i="56"/>
  <c r="I215" i="56"/>
  <c r="AX215" i="56"/>
  <c r="J215" i="56"/>
  <c r="Z215" i="56"/>
  <c r="BO215" i="56"/>
  <c r="BP215" i="56" s="1"/>
  <c r="CL215" i="56"/>
  <c r="CE215" i="56"/>
  <c r="BC215" i="56"/>
  <c r="U215" i="56"/>
  <c r="AY215" i="56"/>
  <c r="CD215" i="56"/>
  <c r="BW215" i="56"/>
  <c r="DB215" i="56"/>
  <c r="DK215" i="56"/>
  <c r="BR215" i="56"/>
  <c r="AP215" i="56"/>
  <c r="W215" i="56"/>
  <c r="BE215" i="56"/>
  <c r="BI215" i="56"/>
  <c r="X215" i="56"/>
  <c r="DG215" i="56"/>
  <c r="BB215" i="56"/>
  <c r="FK215" i="56" s="1"/>
  <c r="Y215" i="56"/>
  <c r="H215" i="56"/>
  <c r="BZ215" i="56"/>
  <c r="CY215" i="56"/>
  <c r="BL106" i="56"/>
  <c r="CV166" i="56"/>
  <c r="BX154" i="56"/>
  <c r="B228" i="56"/>
  <c r="EE227" i="56"/>
  <c r="EF227" i="56" s="1"/>
  <c r="ED227" i="56"/>
  <c r="BL34" i="56"/>
  <c r="CZ34" i="56"/>
  <c r="CB34" i="56"/>
  <c r="AD22" i="56"/>
  <c r="AA22" i="56"/>
  <c r="BL22" i="56"/>
  <c r="DW22" i="56"/>
  <c r="BP34" i="56"/>
  <c r="DD34" i="56"/>
  <c r="FN22" i="56"/>
  <c r="M29" i="31" s="1"/>
  <c r="EF688" i="56"/>
  <c r="CJ46" i="56"/>
  <c r="FN46" i="56"/>
  <c r="M53" i="31" s="1"/>
  <c r="K46" i="56"/>
  <c r="CF46" i="56"/>
  <c r="FM46" i="56"/>
  <c r="G53" i="31" s="1"/>
  <c r="ED717" i="56"/>
  <c r="EE717" i="56" s="1"/>
  <c r="A717" i="56"/>
  <c r="B728" i="56"/>
  <c r="FQ226" i="56"/>
  <c r="CR226" i="56"/>
  <c r="AJ226" i="56"/>
  <c r="CV226" i="56"/>
  <c r="CV214" i="56"/>
  <c r="FN214" i="56"/>
  <c r="BX214" i="56"/>
  <c r="FM214" i="56"/>
  <c r="FQ190" i="56"/>
  <c r="FR106" i="56"/>
  <c r="EE107" i="56"/>
  <c r="EF107" i="56" s="1"/>
  <c r="ED107" i="56"/>
  <c r="B108" i="56"/>
  <c r="F226" i="56"/>
  <c r="D227" i="56"/>
  <c r="CN105" i="56"/>
  <c r="K94" i="56"/>
  <c r="CR94" i="56"/>
  <c r="FN166" i="56"/>
  <c r="FM154" i="56"/>
  <c r="CB154" i="56"/>
  <c r="BP22" i="56"/>
  <c r="FK46" i="56"/>
  <c r="F53" i="31" s="1"/>
  <c r="CN46" i="56"/>
  <c r="EF693" i="56"/>
  <c r="DD226" i="56"/>
  <c r="CF214" i="56"/>
  <c r="CR190" i="56"/>
  <c r="CZ190" i="56"/>
  <c r="AD214" i="56"/>
  <c r="BX202" i="56"/>
  <c r="FO190" i="56"/>
  <c r="FR190" i="56"/>
  <c r="CB106" i="56"/>
  <c r="CZ94" i="56"/>
  <c r="B719" i="56"/>
  <c r="A708" i="56"/>
  <c r="ED708" i="56"/>
  <c r="EE708" i="56" s="1"/>
  <c r="AR83" i="56"/>
  <c r="CX83" i="56"/>
  <c r="DN83" i="56"/>
  <c r="T83" i="56"/>
  <c r="CP83" i="56"/>
  <c r="I83" i="56"/>
  <c r="BN83" i="56"/>
  <c r="BH83" i="56"/>
  <c r="DK95" i="56"/>
  <c r="BV95" i="56"/>
  <c r="S95" i="56"/>
  <c r="BW95" i="56"/>
  <c r="BO95" i="56"/>
  <c r="R95" i="56"/>
  <c r="AO95" i="56"/>
  <c r="AY83" i="56"/>
  <c r="Q83" i="56"/>
  <c r="AV83" i="56"/>
  <c r="BZ95" i="56"/>
  <c r="CT95" i="56"/>
  <c r="AU95" i="56"/>
  <c r="T95" i="56"/>
  <c r="DJ83" i="56"/>
  <c r="AS95" i="56"/>
  <c r="AF95" i="56"/>
  <c r="CX95" i="56"/>
  <c r="BI95" i="56"/>
  <c r="X95" i="56"/>
  <c r="BN95" i="56"/>
  <c r="DF95" i="56"/>
  <c r="DS83" i="56"/>
  <c r="CH95" i="56"/>
  <c r="DO83" i="56"/>
  <c r="DG83" i="56"/>
  <c r="CL83" i="56"/>
  <c r="W83" i="56"/>
  <c r="CD95" i="56"/>
  <c r="H95" i="56"/>
  <c r="BA95" i="56"/>
  <c r="DC95" i="56"/>
  <c r="J95" i="56"/>
  <c r="CP95" i="56"/>
  <c r="DG95" i="56"/>
  <c r="DK83" i="56"/>
  <c r="AY95" i="56"/>
  <c r="Y83" i="56"/>
  <c r="CM83" i="56"/>
  <c r="BZ83" i="56"/>
  <c r="AU83" i="56"/>
  <c r="V83" i="56"/>
  <c r="BK83" i="56"/>
  <c r="CM95" i="56"/>
  <c r="BH95" i="56"/>
  <c r="CI95" i="56"/>
  <c r="BG95" i="56"/>
  <c r="AC95" i="56"/>
  <c r="CU95" i="56"/>
  <c r="BS83" i="56"/>
  <c r="CY95" i="56"/>
  <c r="BR95" i="56"/>
  <c r="S83" i="56"/>
  <c r="BI83" i="56"/>
  <c r="FR83" i="56" s="1"/>
  <c r="DF83" i="56"/>
  <c r="AX83" i="56"/>
  <c r="Q95" i="56"/>
  <c r="I95" i="56"/>
  <c r="AV95" i="56"/>
  <c r="BS95" i="56"/>
  <c r="AI95" i="56"/>
  <c r="AT95" i="56"/>
  <c r="AQ95" i="56"/>
  <c r="BA83" i="56"/>
  <c r="BC95" i="56"/>
  <c r="BR83" i="56"/>
  <c r="BG83" i="56"/>
  <c r="AZ95" i="56"/>
  <c r="FI95" i="56" s="1"/>
  <c r="BO83" i="56"/>
  <c r="U95" i="56"/>
  <c r="H83" i="56"/>
  <c r="AW95" i="56"/>
  <c r="CA95" i="56"/>
  <c r="BF95" i="56"/>
  <c r="AL95" i="56"/>
  <c r="BB95" i="56"/>
  <c r="CL95" i="56"/>
  <c r="DB95" i="56"/>
  <c r="Z95" i="56"/>
  <c r="AX95" i="56"/>
  <c r="AP95" i="56"/>
  <c r="BV83" i="56"/>
  <c r="DM83" i="56"/>
  <c r="CE95" i="56"/>
  <c r="AO83" i="56"/>
  <c r="DJ95" i="56"/>
  <c r="V95" i="56"/>
  <c r="W95" i="56"/>
  <c r="Y95" i="56"/>
  <c r="CQ95" i="56"/>
  <c r="AR95" i="56"/>
  <c r="BD95" i="56"/>
  <c r="BK95" i="56"/>
  <c r="BE95" i="56"/>
  <c r="BJ95" i="56"/>
  <c r="AM154" i="56"/>
  <c r="A707" i="56"/>
  <c r="B718" i="56"/>
  <c r="ED707" i="56"/>
  <c r="EE707" i="56" s="1"/>
  <c r="BV155" i="56"/>
  <c r="AF155" i="56"/>
  <c r="CT155" i="56"/>
  <c r="Z155" i="56"/>
  <c r="BW155" i="56"/>
  <c r="CX155" i="56"/>
  <c r="BD155" i="56"/>
  <c r="CE155" i="56"/>
  <c r="DB155" i="56"/>
  <c r="DC155" i="56"/>
  <c r="R155" i="56"/>
  <c r="Q155" i="56"/>
  <c r="W155" i="56"/>
  <c r="CI155" i="56"/>
  <c r="AS155" i="56"/>
  <c r="BC155" i="56"/>
  <c r="S155" i="56"/>
  <c r="AQ155" i="56"/>
  <c r="CH155" i="56"/>
  <c r="BE155" i="56"/>
  <c r="BG155" i="56"/>
  <c r="DF155" i="56"/>
  <c r="BB155" i="56"/>
  <c r="AX155" i="56"/>
  <c r="AV155" i="56"/>
  <c r="DN143" i="56"/>
  <c r="BR155" i="56"/>
  <c r="AR155" i="56"/>
  <c r="DJ143" i="56"/>
  <c r="AC155" i="56"/>
  <c r="BJ155" i="56"/>
  <c r="CA155" i="56"/>
  <c r="BH155" i="56"/>
  <c r="CM155" i="56"/>
  <c r="AO155" i="56"/>
  <c r="CQ155" i="56"/>
  <c r="AI155" i="56"/>
  <c r="I155" i="56"/>
  <c r="CL155" i="56"/>
  <c r="CP155" i="56"/>
  <c r="DG155" i="56"/>
  <c r="DJ155" i="56"/>
  <c r="AP155" i="56"/>
  <c r="AY143" i="56"/>
  <c r="BZ155" i="56"/>
  <c r="U155" i="56"/>
  <c r="CY155" i="56"/>
  <c r="AL155" i="56"/>
  <c r="DK155" i="56"/>
  <c r="AZ155" i="56"/>
  <c r="FI155" i="56" s="1"/>
  <c r="AT155" i="56"/>
  <c r="BF155" i="56"/>
  <c r="BS155" i="56"/>
  <c r="CU155" i="56"/>
  <c r="AX143" i="56"/>
  <c r="X143" i="56"/>
  <c r="DK143" i="56"/>
  <c r="AY155" i="56"/>
  <c r="J155" i="56"/>
  <c r="BN155" i="56"/>
  <c r="CD155" i="56"/>
  <c r="CQ143" i="56"/>
  <c r="AS143" i="56"/>
  <c r="BO155" i="56"/>
  <c r="AU155" i="56"/>
  <c r="X155" i="56"/>
  <c r="BK155" i="56"/>
  <c r="H155" i="56"/>
  <c r="Y155" i="56"/>
  <c r="CP143" i="56"/>
  <c r="AW155" i="56"/>
  <c r="AZ143" i="56"/>
  <c r="V155" i="56"/>
  <c r="BA155" i="56"/>
  <c r="BI155" i="56"/>
  <c r="T155" i="56"/>
  <c r="EF713" i="56"/>
  <c r="BT22" i="56"/>
  <c r="DZ22" i="56"/>
  <c r="EF692" i="56"/>
  <c r="AA190" i="56"/>
  <c r="AJ106" i="56"/>
  <c r="CJ106" i="56"/>
  <c r="D48" i="56"/>
  <c r="F47" i="56"/>
  <c r="D107" i="56"/>
  <c r="A107" i="56" s="1"/>
  <c r="F106" i="56"/>
  <c r="BT94" i="56"/>
  <c r="AJ94" i="56"/>
  <c r="B723" i="56"/>
  <c r="A712" i="56"/>
  <c r="ED712" i="56"/>
  <c r="EE712" i="56" s="1"/>
  <c r="EF712" i="56" s="1"/>
  <c r="EE167" i="56"/>
  <c r="EF167" i="56" s="1"/>
  <c r="DF167" i="56"/>
  <c r="CX167" i="56"/>
  <c r="CP167" i="56"/>
  <c r="CH167" i="56"/>
  <c r="BZ167" i="56"/>
  <c r="BR167" i="56"/>
  <c r="BJ167" i="56"/>
  <c r="BB167" i="56"/>
  <c r="AT167" i="56"/>
  <c r="AL167" i="56"/>
  <c r="V167" i="56"/>
  <c r="ED167" i="56"/>
  <c r="BI167" i="56"/>
  <c r="BA167" i="56"/>
  <c r="AS167" i="56"/>
  <c r="AC167" i="56"/>
  <c r="U167" i="56"/>
  <c r="BH167" i="56"/>
  <c r="AZ167" i="56"/>
  <c r="AR167" i="56"/>
  <c r="T167" i="56"/>
  <c r="A167" i="56"/>
  <c r="DK167" i="56"/>
  <c r="DC167" i="56"/>
  <c r="CU167" i="56"/>
  <c r="CM167" i="56"/>
  <c r="CE167" i="56"/>
  <c r="BW167" i="56"/>
  <c r="BO167" i="56"/>
  <c r="BG167" i="56"/>
  <c r="AY167" i="56"/>
  <c r="AQ167" i="56"/>
  <c r="AI167" i="56"/>
  <c r="S167" i="56"/>
  <c r="J167" i="56"/>
  <c r="DJ167" i="56"/>
  <c r="DB167" i="56"/>
  <c r="CT167" i="56"/>
  <c r="CL167" i="56"/>
  <c r="CD167" i="56"/>
  <c r="BV167" i="56"/>
  <c r="BN167" i="56"/>
  <c r="BF167" i="56"/>
  <c r="AX167" i="56"/>
  <c r="AP167" i="56"/>
  <c r="Z167" i="56"/>
  <c r="R167" i="56"/>
  <c r="I167" i="56"/>
  <c r="BE167" i="56"/>
  <c r="AW167" i="56"/>
  <c r="AO167" i="56"/>
  <c r="Y167" i="56"/>
  <c r="Q167" i="56"/>
  <c r="H167" i="56"/>
  <c r="B168" i="56"/>
  <c r="BD167" i="56"/>
  <c r="AV167" i="56"/>
  <c r="AF167" i="56"/>
  <c r="X167" i="56"/>
  <c r="CY167" i="56"/>
  <c r="CQ167" i="56"/>
  <c r="CI167" i="56"/>
  <c r="W167" i="56"/>
  <c r="CA167" i="56"/>
  <c r="BS167" i="56"/>
  <c r="BK167" i="56"/>
  <c r="BC167" i="56"/>
  <c r="FL167" i="56" s="1"/>
  <c r="DG167" i="56"/>
  <c r="AU167" i="56"/>
  <c r="FO154" i="56"/>
  <c r="FP154" i="56"/>
  <c r="BL154" i="56"/>
  <c r="FI106" i="56" l="1"/>
  <c r="FI167" i="56"/>
  <c r="FI215" i="56"/>
  <c r="BT106" i="56"/>
  <c r="BT95" i="56"/>
  <c r="CR95" i="56"/>
  <c r="CN166" i="56"/>
  <c r="K106" i="56"/>
  <c r="AM106" i="56"/>
  <c r="FQ106" i="56"/>
  <c r="K166" i="56"/>
  <c r="AJ166" i="56"/>
  <c r="CF166" i="56"/>
  <c r="BX166" i="56"/>
  <c r="DH166" i="56"/>
  <c r="BT166" i="56"/>
  <c r="FP106" i="56"/>
  <c r="DD166" i="56"/>
  <c r="AM166" i="56"/>
  <c r="FQ166" i="56"/>
  <c r="FR166" i="56"/>
  <c r="AA166" i="56"/>
  <c r="CB166" i="56"/>
  <c r="FJ166" i="56"/>
  <c r="FK166" i="56"/>
  <c r="CJ166" i="56"/>
  <c r="CZ166" i="56"/>
  <c r="AG166" i="56"/>
  <c r="FO166" i="56"/>
  <c r="FM166" i="56"/>
  <c r="FJ106" i="56"/>
  <c r="CJ47" i="56"/>
  <c r="K203" i="56"/>
  <c r="FL215" i="56"/>
  <c r="BX106" i="56"/>
  <c r="DH215" i="56"/>
  <c r="FM203" i="56"/>
  <c r="AG106" i="56"/>
  <c r="CR106" i="56"/>
  <c r="BP106" i="56"/>
  <c r="K35" i="56"/>
  <c r="DH106" i="56"/>
  <c r="FN106" i="56"/>
  <c r="FM106" i="56"/>
  <c r="CR47" i="56"/>
  <c r="FJ191" i="56"/>
  <c r="CB35" i="56"/>
  <c r="BL35" i="56"/>
  <c r="FL23" i="56"/>
  <c r="L30" i="31" s="1"/>
  <c r="AD23" i="56"/>
  <c r="BT47" i="56"/>
  <c r="BL167" i="56"/>
  <c r="AG167" i="56"/>
  <c r="BT35" i="56"/>
  <c r="CN35" i="56"/>
  <c r="CF95" i="56"/>
  <c r="CN95" i="56"/>
  <c r="FP203" i="56"/>
  <c r="BL23" i="56"/>
  <c r="CZ203" i="56"/>
  <c r="CF191" i="56"/>
  <c r="AM203" i="56"/>
  <c r="FN191" i="56"/>
  <c r="CV155" i="56"/>
  <c r="CJ155" i="56"/>
  <c r="CN191" i="56"/>
  <c r="FO35" i="56"/>
  <c r="H42" i="31" s="1"/>
  <c r="FP35" i="56"/>
  <c r="N42" i="31" s="1"/>
  <c r="AM167" i="56"/>
  <c r="AD191" i="56"/>
  <c r="DQ191" i="56"/>
  <c r="AD155" i="56"/>
  <c r="CF203" i="56"/>
  <c r="CB167" i="56"/>
  <c r="CZ215" i="56"/>
  <c r="AM191" i="56"/>
  <c r="DH23" i="56"/>
  <c r="AJ167" i="56"/>
  <c r="AA95" i="56"/>
  <c r="CJ167" i="56"/>
  <c r="FN167" i="56"/>
  <c r="AD167" i="56"/>
  <c r="BT155" i="56"/>
  <c r="BX155" i="56"/>
  <c r="AD95" i="56"/>
  <c r="DD95" i="56"/>
  <c r="FQ83" i="56"/>
  <c r="BP83" i="56"/>
  <c r="AD215" i="56"/>
  <c r="AM95" i="56"/>
  <c r="DH95" i="56"/>
  <c r="BX215" i="56"/>
  <c r="AA215" i="56"/>
  <c r="FN47" i="56"/>
  <c r="M54" i="31" s="1"/>
  <c r="E54" i="31"/>
  <c r="CJ191" i="56"/>
  <c r="FN203" i="56"/>
  <c r="BL191" i="56"/>
  <c r="AD203" i="56"/>
  <c r="AM35" i="56"/>
  <c r="BX35" i="56"/>
  <c r="CV35" i="56"/>
  <c r="FR35" i="56"/>
  <c r="O42" i="31" s="1"/>
  <c r="CZ47" i="56"/>
  <c r="FQ47" i="56"/>
  <c r="I54" i="31" s="1"/>
  <c r="AA167" i="56"/>
  <c r="BP23" i="56"/>
  <c r="AM23" i="56"/>
  <c r="BL47" i="56"/>
  <c r="CR155" i="56"/>
  <c r="CN83" i="56"/>
  <c r="DD215" i="56"/>
  <c r="BT215" i="56"/>
  <c r="CR203" i="56"/>
  <c r="CR191" i="56"/>
  <c r="CJ215" i="56"/>
  <c r="CJ203" i="56"/>
  <c r="BL203" i="56"/>
  <c r="CV191" i="56"/>
  <c r="DH47" i="56"/>
  <c r="DH167" i="56"/>
  <c r="FR155" i="56"/>
  <c r="BL155" i="56"/>
  <c r="CB215" i="56"/>
  <c r="CV203" i="56"/>
  <c r="FM191" i="56"/>
  <c r="DD203" i="56"/>
  <c r="FR191" i="56"/>
  <c r="FP191" i="56"/>
  <c r="BP203" i="56"/>
  <c r="AG203" i="56"/>
  <c r="FJ203" i="56"/>
  <c r="AA35" i="56"/>
  <c r="FQ23" i="56"/>
  <c r="I30" i="31" s="1"/>
  <c r="CR23" i="56"/>
  <c r="AJ35" i="56"/>
  <c r="DH35" i="56"/>
  <c r="FN35" i="56"/>
  <c r="M42" i="31" s="1"/>
  <c r="CB47" i="56"/>
  <c r="AA47" i="56"/>
  <c r="DD47" i="56"/>
  <c r="FJ167" i="56"/>
  <c r="FJ155" i="56"/>
  <c r="CN155" i="56"/>
  <c r="DD155" i="56"/>
  <c r="AG155" i="56"/>
  <c r="FQ95" i="56"/>
  <c r="FQ191" i="56"/>
  <c r="DH191" i="56"/>
  <c r="CB191" i="56"/>
  <c r="FQ203" i="56"/>
  <c r="AA203" i="56"/>
  <c r="CJ23" i="56"/>
  <c r="CF23" i="56"/>
  <c r="DD23" i="56"/>
  <c r="FP23" i="56"/>
  <c r="N30" i="31" s="1"/>
  <c r="FL47" i="56"/>
  <c r="L54" i="31" s="1"/>
  <c r="FM95" i="56"/>
  <c r="FK95" i="56"/>
  <c r="BX95" i="56"/>
  <c r="AJ191" i="56"/>
  <c r="FK191" i="56"/>
  <c r="CR215" i="56"/>
  <c r="E42" i="31"/>
  <c r="AJ23" i="56"/>
  <c r="FP47" i="56"/>
  <c r="N54" i="31" s="1"/>
  <c r="FJ47" i="56"/>
  <c r="K54" i="31" s="1"/>
  <c r="CZ95" i="56"/>
  <c r="FR95" i="56"/>
  <c r="FR203" i="56"/>
  <c r="FJ35" i="56"/>
  <c r="K42" i="31" s="1"/>
  <c r="FR23" i="56"/>
  <c r="O30" i="31" s="1"/>
  <c r="FM47" i="56"/>
  <c r="G54" i="31" s="1"/>
  <c r="D228" i="56"/>
  <c r="F227" i="56"/>
  <c r="CQ107" i="56"/>
  <c r="AQ107" i="56"/>
  <c r="W107" i="56"/>
  <c r="DF107" i="56"/>
  <c r="DG107" i="56"/>
  <c r="CM107" i="56"/>
  <c r="BI107" i="56"/>
  <c r="S107" i="56"/>
  <c r="H107" i="56"/>
  <c r="BJ227" i="56"/>
  <c r="CM227" i="56"/>
  <c r="BR227" i="56"/>
  <c r="BF227" i="56"/>
  <c r="AR227" i="56"/>
  <c r="CI227" i="56"/>
  <c r="AF227" i="56"/>
  <c r="H227" i="56"/>
  <c r="DW191" i="56"/>
  <c r="CN215" i="56"/>
  <c r="DQ203" i="56"/>
  <c r="BX191" i="56"/>
  <c r="CV215" i="56"/>
  <c r="B725" i="56"/>
  <c r="ED714" i="56"/>
  <c r="EE714" i="56" s="1"/>
  <c r="A714" i="56"/>
  <c r="E30" i="31"/>
  <c r="DW23" i="56"/>
  <c r="FM23" i="56"/>
  <c r="G30" i="31" s="1"/>
  <c r="DZ23" i="56"/>
  <c r="AG35" i="56"/>
  <c r="FM35" i="56"/>
  <c r="G42" i="31" s="1"/>
  <c r="CN23" i="56"/>
  <c r="EF720" i="56"/>
  <c r="FR47" i="56"/>
  <c r="O54" i="31" s="1"/>
  <c r="B726" i="56"/>
  <c r="A715" i="56"/>
  <c r="ED715" i="56"/>
  <c r="EE715" i="56" s="1"/>
  <c r="CR167" i="56"/>
  <c r="DD167" i="56"/>
  <c r="DH155" i="56"/>
  <c r="FQ155" i="56"/>
  <c r="DB107" i="56"/>
  <c r="BB107" i="56"/>
  <c r="AS107" i="56"/>
  <c r="X107" i="56"/>
  <c r="CX107" i="56"/>
  <c r="BS107" i="56"/>
  <c r="AY107" i="56"/>
  <c r="Q107" i="56"/>
  <c r="AC227" i="56"/>
  <c r="S227" i="56"/>
  <c r="U227" i="56"/>
  <c r="CH227" i="56"/>
  <c r="BV227" i="56"/>
  <c r="AZ227" i="56"/>
  <c r="FI227" i="56" s="1"/>
  <c r="CQ227" i="56"/>
  <c r="AV227" i="56"/>
  <c r="Q227" i="56"/>
  <c r="CF215" i="56"/>
  <c r="DD191" i="56"/>
  <c r="FM215" i="56"/>
  <c r="CB203" i="56"/>
  <c r="FO191" i="56"/>
  <c r="DZ191" i="56"/>
  <c r="FL35" i="56"/>
  <c r="L42" i="31" s="1"/>
  <c r="ED710" i="56"/>
  <c r="EE710" i="56" s="1"/>
  <c r="B721" i="56"/>
  <c r="A710" i="56"/>
  <c r="BD36" i="56"/>
  <c r="BC24" i="56"/>
  <c r="BG24" i="56"/>
  <c r="CY36" i="56"/>
  <c r="Q24" i="56"/>
  <c r="AF36" i="56"/>
  <c r="W24" i="56"/>
  <c r="BN24" i="56"/>
  <c r="BF36" i="56"/>
  <c r="AP24" i="56"/>
  <c r="BK24" i="56"/>
  <c r="AY36" i="56"/>
  <c r="X24" i="56"/>
  <c r="DB36" i="56"/>
  <c r="Z24" i="56"/>
  <c r="BK36" i="56"/>
  <c r="CL24" i="56"/>
  <c r="CL36" i="56"/>
  <c r="CM24" i="56"/>
  <c r="DG36" i="56"/>
  <c r="Y24" i="56"/>
  <c r="W36" i="56"/>
  <c r="CQ36" i="56"/>
  <c r="BA24" i="56"/>
  <c r="DS24" i="56"/>
  <c r="X36" i="56"/>
  <c r="DG24" i="56"/>
  <c r="DJ36" i="56"/>
  <c r="CI24" i="56"/>
  <c r="AP36" i="56"/>
  <c r="BB24" i="56"/>
  <c r="AR36" i="56"/>
  <c r="AT24" i="56"/>
  <c r="R36" i="56"/>
  <c r="DB24" i="56"/>
  <c r="I36" i="56"/>
  <c r="Q36" i="56"/>
  <c r="AR24" i="56"/>
  <c r="AU36" i="56"/>
  <c r="DK24" i="56"/>
  <c r="BA36" i="56"/>
  <c r="AS36" i="56"/>
  <c r="BE24" i="56"/>
  <c r="AC24" i="56"/>
  <c r="CI36" i="56"/>
  <c r="DF24" i="56"/>
  <c r="AX36" i="56"/>
  <c r="DL24" i="56"/>
  <c r="BE36" i="56"/>
  <c r="CP24" i="56"/>
  <c r="T36" i="56"/>
  <c r="BW24" i="56"/>
  <c r="AO36" i="56"/>
  <c r="V24" i="56"/>
  <c r="V36" i="56"/>
  <c r="I24" i="56"/>
  <c r="CM36" i="56"/>
  <c r="CE36" i="56"/>
  <c r="BI36" i="56"/>
  <c r="BZ24" i="56"/>
  <c r="AL36" i="56"/>
  <c r="CH36" i="56"/>
  <c r="U24" i="56"/>
  <c r="AC36" i="56"/>
  <c r="BS24" i="56"/>
  <c r="CA36" i="56"/>
  <c r="AZ24" i="56"/>
  <c r="BS36" i="56"/>
  <c r="DY24" i="56"/>
  <c r="CU36" i="56"/>
  <c r="AU24" i="56"/>
  <c r="BD24" i="56"/>
  <c r="BC36" i="56"/>
  <c r="CE24" i="56"/>
  <c r="DN24" i="56"/>
  <c r="CQ24" i="56"/>
  <c r="J36" i="56"/>
  <c r="BR36" i="56"/>
  <c r="AO24" i="56"/>
  <c r="BW36" i="56"/>
  <c r="DF36" i="56"/>
  <c r="BZ36" i="56"/>
  <c r="DV24" i="56"/>
  <c r="DW24" i="56" s="1"/>
  <c r="BB36" i="56"/>
  <c r="CH24" i="56"/>
  <c r="U36" i="56"/>
  <c r="AL24" i="56"/>
  <c r="BJ36" i="56"/>
  <c r="CD24" i="56"/>
  <c r="AI36" i="56"/>
  <c r="AJ36" i="56" s="1"/>
  <c r="AI24" i="56"/>
  <c r="S24" i="56"/>
  <c r="CX36" i="56"/>
  <c r="CX24" i="56"/>
  <c r="BN36" i="56"/>
  <c r="CD36" i="56"/>
  <c r="BH36" i="56"/>
  <c r="BO24" i="56"/>
  <c r="BV36" i="56"/>
  <c r="BI24" i="56"/>
  <c r="BO36" i="56"/>
  <c r="AX24" i="56"/>
  <c r="DJ24" i="56"/>
  <c r="AT36" i="56"/>
  <c r="AS24" i="56"/>
  <c r="CP36" i="56"/>
  <c r="BR24" i="56"/>
  <c r="AZ36" i="56"/>
  <c r="FI36" i="56" s="1"/>
  <c r="CA24" i="56"/>
  <c r="CT36" i="56"/>
  <c r="BJ24" i="56"/>
  <c r="CT24" i="56"/>
  <c r="BF24" i="56"/>
  <c r="DO24" i="56"/>
  <c r="T24" i="56"/>
  <c r="AY24" i="56"/>
  <c r="DM24" i="56"/>
  <c r="DC24" i="56"/>
  <c r="J24" i="56"/>
  <c r="DC36" i="56"/>
  <c r="Z36" i="56"/>
  <c r="Y36" i="56"/>
  <c r="BH24" i="56"/>
  <c r="AV24" i="56"/>
  <c r="AV36" i="56"/>
  <c r="R24" i="56"/>
  <c r="H36" i="56"/>
  <c r="CY24" i="56"/>
  <c r="AW24" i="56"/>
  <c r="BG36" i="56"/>
  <c r="FP36" i="56" s="1"/>
  <c r="N43" i="31" s="1"/>
  <c r="AQ24" i="56"/>
  <c r="H24" i="56"/>
  <c r="DK36" i="56"/>
  <c r="CU24" i="56"/>
  <c r="AQ36" i="56"/>
  <c r="DP24" i="56"/>
  <c r="DQ24" i="56" s="1"/>
  <c r="AW36" i="56"/>
  <c r="AF24" i="56"/>
  <c r="S36" i="56"/>
  <c r="BV24" i="56"/>
  <c r="D168" i="56"/>
  <c r="CU168" i="56" s="1"/>
  <c r="F167" i="56"/>
  <c r="BT167" i="56"/>
  <c r="CZ167" i="56"/>
  <c r="FQ167" i="56"/>
  <c r="FR167" i="56"/>
  <c r="FK167" i="56"/>
  <c r="BP155" i="56"/>
  <c r="AM155" i="56"/>
  <c r="CB155" i="56"/>
  <c r="FL155" i="56"/>
  <c r="CF155" i="56"/>
  <c r="FO95" i="56"/>
  <c r="BT83" i="56"/>
  <c r="DH83" i="56"/>
  <c r="B730" i="56"/>
  <c r="ED719" i="56"/>
  <c r="EE719" i="56" s="1"/>
  <c r="A719" i="56"/>
  <c r="AC96" i="56"/>
  <c r="CH96" i="56"/>
  <c r="CI96" i="56"/>
  <c r="BZ96" i="56"/>
  <c r="BD96" i="56"/>
  <c r="DG96" i="56"/>
  <c r="CX96" i="56"/>
  <c r="CY96" i="56"/>
  <c r="AO96" i="56"/>
  <c r="W84" i="56"/>
  <c r="DB84" i="56"/>
  <c r="AS84" i="56"/>
  <c r="BO96" i="56"/>
  <c r="CU96" i="56"/>
  <c r="AU96" i="56"/>
  <c r="AV96" i="56"/>
  <c r="AL96" i="56"/>
  <c r="I96" i="56"/>
  <c r="BV96" i="56"/>
  <c r="U96" i="56"/>
  <c r="AZ96" i="56"/>
  <c r="S84" i="56"/>
  <c r="CQ96" i="56"/>
  <c r="DF96" i="56"/>
  <c r="AP96" i="56"/>
  <c r="DB96" i="56"/>
  <c r="Z96" i="56"/>
  <c r="CT96" i="56"/>
  <c r="W96" i="56"/>
  <c r="DC96" i="56"/>
  <c r="AQ84" i="56"/>
  <c r="CL96" i="56"/>
  <c r="X96" i="56"/>
  <c r="BE96" i="56"/>
  <c r="BG96" i="56"/>
  <c r="Q96" i="56"/>
  <c r="S96" i="56"/>
  <c r="CD96" i="56"/>
  <c r="J96" i="56"/>
  <c r="R96" i="56"/>
  <c r="BZ84" i="56"/>
  <c r="BC96" i="56"/>
  <c r="BE84" i="56"/>
  <c r="AF96" i="56"/>
  <c r="AX96" i="56"/>
  <c r="DJ96" i="56"/>
  <c r="BA96" i="56"/>
  <c r="AY96" i="56"/>
  <c r="AS96" i="56"/>
  <c r="V96" i="56"/>
  <c r="BW96" i="56"/>
  <c r="BX96" i="56" s="1"/>
  <c r="AQ96" i="56"/>
  <c r="CA96" i="56"/>
  <c r="BR96" i="56"/>
  <c r="AW96" i="56"/>
  <c r="BJ96" i="56"/>
  <c r="H96" i="56"/>
  <c r="CE96" i="56"/>
  <c r="AX84" i="56"/>
  <c r="AV84" i="56"/>
  <c r="AI96" i="56"/>
  <c r="AR96" i="56"/>
  <c r="BF96" i="56"/>
  <c r="BI96" i="56"/>
  <c r="CM96" i="56"/>
  <c r="T96" i="56"/>
  <c r="CP96" i="56"/>
  <c r="Z84" i="56"/>
  <c r="BK96" i="56"/>
  <c r="BB96" i="56"/>
  <c r="Y96" i="56"/>
  <c r="AT96" i="56"/>
  <c r="BH96" i="56"/>
  <c r="BN96" i="56"/>
  <c r="BS96" i="56"/>
  <c r="DK96" i="56"/>
  <c r="I107" i="56"/>
  <c r="BW107" i="56"/>
  <c r="BC107" i="56"/>
  <c r="AI107" i="56"/>
  <c r="CD107" i="56"/>
  <c r="BJ107" i="56"/>
  <c r="Y107" i="56"/>
  <c r="BW227" i="56"/>
  <c r="R227" i="56"/>
  <c r="AI227" i="56"/>
  <c r="BA227" i="56"/>
  <c r="CX227" i="56"/>
  <c r="CL227" i="56"/>
  <c r="BH227" i="56"/>
  <c r="W227" i="56"/>
  <c r="CY227" i="56"/>
  <c r="BD227" i="56"/>
  <c r="Y227" i="56"/>
  <c r="DT191" i="56"/>
  <c r="BX203" i="56"/>
  <c r="AJ203" i="56"/>
  <c r="AM215" i="56"/>
  <c r="B722" i="56"/>
  <c r="A711" i="56"/>
  <c r="ED711" i="56"/>
  <c r="EE711" i="56" s="1"/>
  <c r="X192" i="56"/>
  <c r="AL192" i="56"/>
  <c r="AZ192" i="56"/>
  <c r="AI192" i="56"/>
  <c r="DO192" i="56"/>
  <c r="AU192" i="56"/>
  <c r="AC192" i="56"/>
  <c r="CP192" i="56"/>
  <c r="DB192" i="56"/>
  <c r="DL192" i="56"/>
  <c r="DV192" i="56"/>
  <c r="CL204" i="56"/>
  <c r="DK204" i="56"/>
  <c r="BA204" i="56"/>
  <c r="DV204" i="56"/>
  <c r="R204" i="56"/>
  <c r="DB204" i="56"/>
  <c r="BF204" i="56"/>
  <c r="AC204" i="56"/>
  <c r="DC216" i="56"/>
  <c r="AQ216" i="56"/>
  <c r="DB216" i="56"/>
  <c r="AP216" i="56"/>
  <c r="BR216" i="56"/>
  <c r="AR216" i="56"/>
  <c r="AC216" i="56"/>
  <c r="CH216" i="56"/>
  <c r="AT216" i="56"/>
  <c r="AF216" i="56"/>
  <c r="V216" i="56"/>
  <c r="BW192" i="56"/>
  <c r="DG192" i="56"/>
  <c r="Z204" i="56"/>
  <c r="BF216" i="56"/>
  <c r="BH216" i="56"/>
  <c r="U192" i="56"/>
  <c r="DK192" i="56"/>
  <c r="DM192" i="56"/>
  <c r="I204" i="56"/>
  <c r="AT192" i="56"/>
  <c r="CQ192" i="56"/>
  <c r="W192" i="56"/>
  <c r="DS192" i="56"/>
  <c r="DG204" i="56"/>
  <c r="BO192" i="56"/>
  <c r="DY192" i="56"/>
  <c r="BH204" i="56"/>
  <c r="CY204" i="56"/>
  <c r="H204" i="56"/>
  <c r="DM204" i="56"/>
  <c r="AO204" i="56"/>
  <c r="X204" i="56"/>
  <c r="AZ204" i="56"/>
  <c r="CT204" i="56"/>
  <c r="CU216" i="56"/>
  <c r="AI216" i="56"/>
  <c r="CT216" i="56"/>
  <c r="Z216" i="56"/>
  <c r="BD216" i="56"/>
  <c r="BE216" i="56"/>
  <c r="Q216" i="56"/>
  <c r="CI216" i="56"/>
  <c r="BI216" i="56"/>
  <c r="I216" i="56"/>
  <c r="BK216" i="56"/>
  <c r="Z192" i="56"/>
  <c r="CA192" i="56"/>
  <c r="AX204" i="56"/>
  <c r="I192" i="56"/>
  <c r="CI204" i="56"/>
  <c r="AQ192" i="56"/>
  <c r="BK192" i="56"/>
  <c r="H192" i="56"/>
  <c r="AF192" i="56"/>
  <c r="AG192" i="56" s="1"/>
  <c r="CT192" i="56"/>
  <c r="BZ192" i="56"/>
  <c r="BN192" i="56"/>
  <c r="BS192" i="56"/>
  <c r="U204" i="56"/>
  <c r="CD204" i="56"/>
  <c r="BB204" i="56"/>
  <c r="Y204" i="56"/>
  <c r="AP204" i="56"/>
  <c r="AW204" i="56"/>
  <c r="BI204" i="56"/>
  <c r="CU204" i="56"/>
  <c r="CV204" i="56" s="1"/>
  <c r="AT204" i="56"/>
  <c r="CM216" i="56"/>
  <c r="S216" i="56"/>
  <c r="CL216" i="56"/>
  <c r="R216" i="56"/>
  <c r="AV216" i="56"/>
  <c r="AS216" i="56"/>
  <c r="CX216" i="56"/>
  <c r="BJ216" i="56"/>
  <c r="AU216" i="56"/>
  <c r="U216" i="56"/>
  <c r="CD216" i="56"/>
  <c r="AW192" i="56"/>
  <c r="DP204" i="56"/>
  <c r="DN192" i="56"/>
  <c r="Q192" i="56"/>
  <c r="BF192" i="56"/>
  <c r="J192" i="56"/>
  <c r="CY192" i="56"/>
  <c r="DF192" i="56"/>
  <c r="BA192" i="56"/>
  <c r="BR192" i="56"/>
  <c r="CL192" i="56"/>
  <c r="AY192" i="56"/>
  <c r="BG204" i="56"/>
  <c r="BR204" i="56"/>
  <c r="DL204" i="56"/>
  <c r="BD204" i="56"/>
  <c r="BE204" i="56"/>
  <c r="DO204" i="56"/>
  <c r="CH204" i="56"/>
  <c r="BC204" i="56"/>
  <c r="BJ204" i="56"/>
  <c r="CE216" i="56"/>
  <c r="T216" i="56"/>
  <c r="AW216" i="56"/>
  <c r="CD192" i="56"/>
  <c r="BS204" i="56"/>
  <c r="BB216" i="56"/>
  <c r="DC192" i="56"/>
  <c r="AX192" i="56"/>
  <c r="BV192" i="56"/>
  <c r="CI192" i="56"/>
  <c r="DP192" i="56"/>
  <c r="DQ192" i="56" s="1"/>
  <c r="CX192" i="56"/>
  <c r="BZ204" i="56"/>
  <c r="CH192" i="56"/>
  <c r="AS204" i="56"/>
  <c r="BE192" i="56"/>
  <c r="V204" i="56"/>
  <c r="DJ204" i="56"/>
  <c r="DN204" i="56"/>
  <c r="AF204" i="56"/>
  <c r="BV204" i="56"/>
  <c r="J204" i="56"/>
  <c r="BO204" i="56"/>
  <c r="DS204" i="56"/>
  <c r="BW216" i="56"/>
  <c r="BV216" i="56"/>
  <c r="X216" i="56"/>
  <c r="AZ216" i="56"/>
  <c r="FI216" i="56" s="1"/>
  <c r="W216" i="56"/>
  <c r="H216" i="56"/>
  <c r="AV192" i="56"/>
  <c r="W204" i="56"/>
  <c r="BG216" i="56"/>
  <c r="BZ216" i="56"/>
  <c r="BH192" i="56"/>
  <c r="CE192" i="56"/>
  <c r="CF192" i="56" s="1"/>
  <c r="S192" i="56"/>
  <c r="DJ192" i="56"/>
  <c r="BG192" i="56"/>
  <c r="BI192" i="56"/>
  <c r="Q204" i="56"/>
  <c r="CU192" i="56"/>
  <c r="AU204" i="56"/>
  <c r="T192" i="56"/>
  <c r="AV204" i="56"/>
  <c r="CP204" i="56"/>
  <c r="CX204" i="56"/>
  <c r="CQ204" i="56"/>
  <c r="BW204" i="56"/>
  <c r="AI204" i="56"/>
  <c r="BN204" i="56"/>
  <c r="BK204" i="56"/>
  <c r="BO216" i="56"/>
  <c r="BN216" i="56"/>
  <c r="CA216" i="56"/>
  <c r="CY216" i="56"/>
  <c r="AL216" i="56"/>
  <c r="BS216" i="56"/>
  <c r="AS192" i="56"/>
  <c r="CM204" i="56"/>
  <c r="CP216" i="56"/>
  <c r="BC192" i="56"/>
  <c r="DC204" i="56"/>
  <c r="Y216" i="56"/>
  <c r="CM192" i="56"/>
  <c r="BJ192" i="56"/>
  <c r="AP192" i="56"/>
  <c r="AO192" i="56"/>
  <c r="AY204" i="56"/>
  <c r="BD192" i="56"/>
  <c r="V192" i="56"/>
  <c r="AR192" i="56"/>
  <c r="R192" i="56"/>
  <c r="Y192" i="56"/>
  <c r="DF204" i="56"/>
  <c r="AL204" i="56"/>
  <c r="CE204" i="56"/>
  <c r="S204" i="56"/>
  <c r="CA204" i="56"/>
  <c r="AQ204" i="56"/>
  <c r="DY204" i="56"/>
  <c r="T204" i="56"/>
  <c r="DK216" i="56"/>
  <c r="AY216" i="56"/>
  <c r="DJ216" i="56"/>
  <c r="AX216" i="56"/>
  <c r="CQ216" i="56"/>
  <c r="BC216" i="56"/>
  <c r="AO216" i="56"/>
  <c r="BA216" i="56"/>
  <c r="FJ216" i="56" s="1"/>
  <c r="DG216" i="56"/>
  <c r="J216" i="56"/>
  <c r="DF216" i="56"/>
  <c r="BB192" i="56"/>
  <c r="AR204" i="56"/>
  <c r="CB23" i="56"/>
  <c r="FJ23" i="56"/>
  <c r="K30" i="31" s="1"/>
  <c r="K23" i="56"/>
  <c r="EF699" i="56"/>
  <c r="BP47" i="56"/>
  <c r="CV167" i="56"/>
  <c r="B169" i="56"/>
  <c r="EE168" i="56"/>
  <c r="EF168" i="56" s="1"/>
  <c r="ED168" i="56"/>
  <c r="FO167" i="56"/>
  <c r="FP167" i="56"/>
  <c r="D108" i="56"/>
  <c r="AO108" i="56" s="1"/>
  <c r="F107" i="56"/>
  <c r="D49" i="56"/>
  <c r="F48" i="56"/>
  <c r="CZ155" i="56"/>
  <c r="FK155" i="56"/>
  <c r="FM155" i="56"/>
  <c r="CB95" i="56"/>
  <c r="FL95" i="56"/>
  <c r="CV95" i="56"/>
  <c r="K95" i="56"/>
  <c r="AG95" i="56"/>
  <c r="U107" i="56"/>
  <c r="CH107" i="56"/>
  <c r="BN107" i="56"/>
  <c r="AT107" i="56"/>
  <c r="Z107" i="56"/>
  <c r="CY107" i="56"/>
  <c r="CE107" i="56"/>
  <c r="AO107" i="56"/>
  <c r="T107" i="56"/>
  <c r="EF717" i="56"/>
  <c r="AT227" i="56"/>
  <c r="DF227" i="56"/>
  <c r="AX227" i="56"/>
  <c r="AY227" i="56"/>
  <c r="DB227" i="56"/>
  <c r="AU227" i="56"/>
  <c r="DG227" i="56"/>
  <c r="AO227" i="56"/>
  <c r="CZ191" i="56"/>
  <c r="AG191" i="56"/>
  <c r="AG215" i="56"/>
  <c r="DD35" i="56"/>
  <c r="CR35" i="56"/>
  <c r="AA23" i="56"/>
  <c r="FQ35" i="56"/>
  <c r="I42" i="31" s="1"/>
  <c r="BX47" i="56"/>
  <c r="AM47" i="56"/>
  <c r="ED727" i="56"/>
  <c r="EE727" i="56" s="1"/>
  <c r="A727" i="56"/>
  <c r="CR143" i="56"/>
  <c r="EF707" i="56"/>
  <c r="AP107" i="56"/>
  <c r="EE108" i="56"/>
  <c r="EF108" i="56" s="1"/>
  <c r="ED108" i="56"/>
  <c r="B109" i="56"/>
  <c r="DC107" i="56"/>
  <c r="CI107" i="56"/>
  <c r="BD107" i="56"/>
  <c r="AU107" i="56"/>
  <c r="AL107" i="56"/>
  <c r="AM107" i="56" s="1"/>
  <c r="DJ107" i="56"/>
  <c r="CP107" i="56"/>
  <c r="AW107" i="56"/>
  <c r="AR107" i="56"/>
  <c r="BG227" i="56"/>
  <c r="AQ227" i="56"/>
  <c r="BN227" i="56"/>
  <c r="BO227" i="56"/>
  <c r="I227" i="56"/>
  <c r="BC227" i="56"/>
  <c r="AW227" i="56"/>
  <c r="DW203" i="56"/>
  <c r="FP215" i="56"/>
  <c r="DT203" i="56"/>
  <c r="DZ203" i="56"/>
  <c r="AD35" i="56"/>
  <c r="DQ23" i="56"/>
  <c r="K47" i="56"/>
  <c r="CF47" i="56"/>
  <c r="BP167" i="56"/>
  <c r="AJ155" i="56"/>
  <c r="FP155" i="56"/>
  <c r="FP95" i="56"/>
  <c r="FJ95" i="56"/>
  <c r="DT83" i="56"/>
  <c r="EF708" i="56"/>
  <c r="BA107" i="56"/>
  <c r="J107" i="56"/>
  <c r="CT107" i="56"/>
  <c r="BO107" i="56"/>
  <c r="BF107" i="56"/>
  <c r="FO107" i="56" s="1"/>
  <c r="AV107" i="56"/>
  <c r="R107" i="56"/>
  <c r="DK107" i="56"/>
  <c r="BE107" i="56"/>
  <c r="AZ107" i="56"/>
  <c r="FI107" i="56" s="1"/>
  <c r="CP227" i="56"/>
  <c r="BZ227" i="56"/>
  <c r="CD227" i="56"/>
  <c r="CE227" i="56"/>
  <c r="V227" i="56"/>
  <c r="J227" i="56"/>
  <c r="BK227" i="56"/>
  <c r="BE227" i="56"/>
  <c r="FR215" i="56"/>
  <c r="K215" i="56"/>
  <c r="K191" i="56"/>
  <c r="BP191" i="56"/>
  <c r="FQ215" i="56"/>
  <c r="EF703" i="56"/>
  <c r="FK35" i="56"/>
  <c r="F42" i="31" s="1"/>
  <c r="FN23" i="56"/>
  <c r="M30" i="31" s="1"/>
  <c r="CJ35" i="56"/>
  <c r="AG47" i="56"/>
  <c r="CN47" i="56"/>
  <c r="AD47" i="56"/>
  <c r="FK47" i="56"/>
  <c r="F54" i="31" s="1"/>
  <c r="EF47" i="56"/>
  <c r="EF704" i="56"/>
  <c r="BX167" i="56"/>
  <c r="FM167" i="56"/>
  <c r="K167" i="56"/>
  <c r="CF167" i="56"/>
  <c r="A723" i="56"/>
  <c r="ED723" i="56"/>
  <c r="EE723" i="56" s="1"/>
  <c r="FO155" i="56"/>
  <c r="FN155" i="56"/>
  <c r="AA155" i="56"/>
  <c r="FN95" i="56"/>
  <c r="CJ95" i="56"/>
  <c r="BK107" i="56"/>
  <c r="V107" i="56"/>
  <c r="BZ107" i="56"/>
  <c r="CA107" i="56"/>
  <c r="BG107" i="56"/>
  <c r="FP107" i="56" s="1"/>
  <c r="AC107" i="56"/>
  <c r="BH107" i="56"/>
  <c r="FQ107" i="56" s="1"/>
  <c r="A728" i="56"/>
  <c r="ED728" i="56"/>
  <c r="EE728" i="56" s="1"/>
  <c r="BI227" i="56"/>
  <c r="CT227" i="56"/>
  <c r="CU227" i="56"/>
  <c r="AL227" i="56"/>
  <c r="Z227" i="56"/>
  <c r="A227" i="56"/>
  <c r="BS227" i="56"/>
  <c r="FN215" i="56"/>
  <c r="DH203" i="56"/>
  <c r="FO215" i="56"/>
  <c r="FL191" i="56"/>
  <c r="CN203" i="56"/>
  <c r="BT203" i="56"/>
  <c r="FO203" i="56"/>
  <c r="BL215" i="56"/>
  <c r="CF35" i="56"/>
  <c r="CZ35" i="56"/>
  <c r="AG23" i="56"/>
  <c r="CZ23" i="56"/>
  <c r="BT23" i="56"/>
  <c r="FO47" i="56"/>
  <c r="H54" i="31" s="1"/>
  <c r="AJ47" i="56"/>
  <c r="CV47" i="56"/>
  <c r="DG48" i="56"/>
  <c r="CY48" i="56"/>
  <c r="CQ48" i="56"/>
  <c r="CI48" i="56"/>
  <c r="CA48" i="56"/>
  <c r="BS48" i="56"/>
  <c r="BK48" i="56"/>
  <c r="BC48" i="56"/>
  <c r="AU48" i="56"/>
  <c r="W48" i="56"/>
  <c r="CT48" i="56"/>
  <c r="BF48" i="56"/>
  <c r="Z48" i="56"/>
  <c r="EE48" i="56"/>
  <c r="DF48" i="56"/>
  <c r="CX48" i="56"/>
  <c r="CP48" i="56"/>
  <c r="CH48" i="56"/>
  <c r="BZ48" i="56"/>
  <c r="BR48" i="56"/>
  <c r="BJ48" i="56"/>
  <c r="BB48" i="56"/>
  <c r="AT48" i="56"/>
  <c r="AL48" i="56"/>
  <c r="V48" i="56"/>
  <c r="ED48" i="56"/>
  <c r="BI48" i="56"/>
  <c r="BA48" i="56"/>
  <c r="AS48" i="56"/>
  <c r="AC48" i="56"/>
  <c r="U48" i="56"/>
  <c r="A48" i="56"/>
  <c r="BH48" i="56"/>
  <c r="AZ48" i="56"/>
  <c r="AR48" i="56"/>
  <c r="T48" i="56"/>
  <c r="DB48" i="56"/>
  <c r="CD48" i="56"/>
  <c r="BN48" i="56"/>
  <c r="AP48" i="56"/>
  <c r="R48" i="56"/>
  <c r="B49" i="56"/>
  <c r="DK48" i="56"/>
  <c r="DC48" i="56"/>
  <c r="CU48" i="56"/>
  <c r="CM48" i="56"/>
  <c r="CE48" i="56"/>
  <c r="BW48" i="56"/>
  <c r="BO48" i="56"/>
  <c r="BG48" i="56"/>
  <c r="AY48" i="56"/>
  <c r="AQ48" i="56"/>
  <c r="AI48" i="56"/>
  <c r="S48" i="56"/>
  <c r="J48" i="56"/>
  <c r="DJ48" i="56"/>
  <c r="CL48" i="56"/>
  <c r="BV48" i="56"/>
  <c r="AX48" i="56"/>
  <c r="I48" i="56"/>
  <c r="BE48" i="56"/>
  <c r="AW48" i="56"/>
  <c r="AO48" i="56"/>
  <c r="Y48" i="56"/>
  <c r="Q48" i="56"/>
  <c r="H48" i="56"/>
  <c r="AF48" i="56"/>
  <c r="X48" i="56"/>
  <c r="AV48" i="56"/>
  <c r="BD48" i="56"/>
  <c r="EF724" i="56"/>
  <c r="CN167" i="56"/>
  <c r="K155" i="56"/>
  <c r="B729" i="56"/>
  <c r="ED718" i="56"/>
  <c r="EE718" i="56" s="1"/>
  <c r="A718" i="56"/>
  <c r="BK156" i="56"/>
  <c r="AI156" i="56"/>
  <c r="AR156" i="56"/>
  <c r="U156" i="56"/>
  <c r="AC156" i="56"/>
  <c r="CD156" i="56"/>
  <c r="J156" i="56"/>
  <c r="R156" i="56"/>
  <c r="DC156" i="56"/>
  <c r="AP156" i="56"/>
  <c r="BB156" i="56"/>
  <c r="AX156" i="56"/>
  <c r="AS156" i="56"/>
  <c r="X156" i="56"/>
  <c r="CY156" i="56"/>
  <c r="AO156" i="56"/>
  <c r="AU156" i="56"/>
  <c r="H156" i="56"/>
  <c r="BH156" i="56"/>
  <c r="DF156" i="56"/>
  <c r="AT156" i="56"/>
  <c r="AZ156" i="56"/>
  <c r="FI156" i="56" s="1"/>
  <c r="Q156" i="56"/>
  <c r="BJ156" i="56"/>
  <c r="DJ156" i="56"/>
  <c r="CM156" i="56"/>
  <c r="V156" i="56"/>
  <c r="CP156" i="56"/>
  <c r="CL156" i="56"/>
  <c r="I156" i="56"/>
  <c r="DV144" i="56"/>
  <c r="AV156" i="56"/>
  <c r="BA156" i="56"/>
  <c r="J144" i="56"/>
  <c r="BE156" i="56"/>
  <c r="CT156" i="56"/>
  <c r="BZ156" i="56"/>
  <c r="BV156" i="56"/>
  <c r="BD156" i="56"/>
  <c r="AF156" i="56"/>
  <c r="AW156" i="56"/>
  <c r="S156" i="56"/>
  <c r="I144" i="56"/>
  <c r="CH156" i="56"/>
  <c r="BK144" i="56"/>
  <c r="BJ144" i="56"/>
  <c r="BI156" i="56"/>
  <c r="CU156" i="56"/>
  <c r="CQ156" i="56"/>
  <c r="BN156" i="56"/>
  <c r="AL156" i="56"/>
  <c r="CX156" i="56"/>
  <c r="Z156" i="56"/>
  <c r="CE144" i="56"/>
  <c r="CD144" i="56"/>
  <c r="DB156" i="56"/>
  <c r="AO144" i="56"/>
  <c r="AQ156" i="56"/>
  <c r="BG156" i="56"/>
  <c r="BS156" i="56"/>
  <c r="Y156" i="56"/>
  <c r="CI156" i="56"/>
  <c r="AY156" i="56"/>
  <c r="DK156" i="56"/>
  <c r="BC156" i="56"/>
  <c r="BF156" i="56"/>
  <c r="CA156" i="56"/>
  <c r="DP144" i="56"/>
  <c r="DG156" i="56"/>
  <c r="BR156" i="56"/>
  <c r="T156" i="56"/>
  <c r="W156" i="56"/>
  <c r="BW156" i="56"/>
  <c r="BO156" i="56"/>
  <c r="CE156" i="56"/>
  <c r="BL95" i="56"/>
  <c r="AJ95" i="56"/>
  <c r="BP95" i="56"/>
  <c r="BV107" i="56"/>
  <c r="AF107" i="56"/>
  <c r="CU107" i="56"/>
  <c r="CL107" i="56"/>
  <c r="BR107" i="56"/>
  <c r="AX107" i="56"/>
  <c r="DC227" i="56"/>
  <c r="AS227" i="56"/>
  <c r="DJ227" i="56"/>
  <c r="DK227" i="56"/>
  <c r="BB227" i="56"/>
  <c r="AP227" i="56"/>
  <c r="T227" i="56"/>
  <c r="CA227" i="56"/>
  <c r="X227" i="56"/>
  <c r="EE228" i="56"/>
  <c r="EF228" i="56" s="1"/>
  <c r="DF228" i="56"/>
  <c r="CX228" i="56"/>
  <c r="CP228" i="56"/>
  <c r="CH228" i="56"/>
  <c r="BZ228" i="56"/>
  <c r="BR228" i="56"/>
  <c r="BJ228" i="56"/>
  <c r="BB228" i="56"/>
  <c r="AT228" i="56"/>
  <c r="AL228" i="56"/>
  <c r="V228" i="56"/>
  <c r="ED228" i="56"/>
  <c r="BI228" i="56"/>
  <c r="BA228" i="56"/>
  <c r="AS228" i="56"/>
  <c r="AC228" i="56"/>
  <c r="U228" i="56"/>
  <c r="BH228" i="56"/>
  <c r="AZ228" i="56"/>
  <c r="FI228" i="56" s="1"/>
  <c r="AR228" i="56"/>
  <c r="T228" i="56"/>
  <c r="A228" i="56"/>
  <c r="DK228" i="56"/>
  <c r="DC228" i="56"/>
  <c r="CU228" i="56"/>
  <c r="CM228" i="56"/>
  <c r="CE228" i="56"/>
  <c r="BW228" i="56"/>
  <c r="BO228" i="56"/>
  <c r="BG228" i="56"/>
  <c r="AY228" i="56"/>
  <c r="AQ228" i="56"/>
  <c r="AI228" i="56"/>
  <c r="S228" i="56"/>
  <c r="J228" i="56"/>
  <c r="DJ228" i="56"/>
  <c r="DB228" i="56"/>
  <c r="CT228" i="56"/>
  <c r="CL228" i="56"/>
  <c r="CD228" i="56"/>
  <c r="BV228" i="56"/>
  <c r="BN228" i="56"/>
  <c r="BF228" i="56"/>
  <c r="AX228" i="56"/>
  <c r="AP228" i="56"/>
  <c r="Z228" i="56"/>
  <c r="R228" i="56"/>
  <c r="I228" i="56"/>
  <c r="BE228" i="56"/>
  <c r="AW228" i="56"/>
  <c r="AO228" i="56"/>
  <c r="Y228" i="56"/>
  <c r="Q228" i="56"/>
  <c r="H228" i="56"/>
  <c r="CY228" i="56"/>
  <c r="BS228" i="56"/>
  <c r="AF228" i="56"/>
  <c r="CQ228" i="56"/>
  <c r="BK228" i="56"/>
  <c r="BD228" i="56"/>
  <c r="X228" i="56"/>
  <c r="AU228" i="56"/>
  <c r="W228" i="56"/>
  <c r="DG228" i="56"/>
  <c r="CI228" i="56"/>
  <c r="B229" i="56"/>
  <c r="CA228" i="56"/>
  <c r="BC228" i="56"/>
  <c r="AV228" i="56"/>
  <c r="FJ215" i="56"/>
  <c r="AJ215" i="56"/>
  <c r="EF700" i="56"/>
  <c r="BP35" i="56"/>
  <c r="FI96" i="56" l="1"/>
  <c r="FI24" i="56"/>
  <c r="FI48" i="56"/>
  <c r="FI204" i="56"/>
  <c r="FI192" i="56"/>
  <c r="DF168" i="56"/>
  <c r="BL227" i="56"/>
  <c r="AI108" i="56"/>
  <c r="AA227" i="56"/>
  <c r="DB168" i="56"/>
  <c r="A168" i="56"/>
  <c r="BT227" i="56"/>
  <c r="CH168" i="56"/>
  <c r="AG107" i="56"/>
  <c r="FR227" i="56"/>
  <c r="AM227" i="56"/>
  <c r="FJ227" i="56"/>
  <c r="AJ107" i="56"/>
  <c r="FN227" i="56"/>
  <c r="DD107" i="56"/>
  <c r="DD227" i="56"/>
  <c r="K24" i="56"/>
  <c r="FM192" i="56"/>
  <c r="BP24" i="56"/>
  <c r="FK227" i="56"/>
  <c r="BP156" i="56"/>
  <c r="CV107" i="56"/>
  <c r="FL216" i="56"/>
  <c r="BX227" i="56"/>
  <c r="CZ107" i="56"/>
  <c r="FM107" i="56"/>
  <c r="FN107" i="56"/>
  <c r="AW108" i="56"/>
  <c r="CF107" i="56"/>
  <c r="K107" i="56"/>
  <c r="BD168" i="56"/>
  <c r="T168" i="56"/>
  <c r="J168" i="56"/>
  <c r="CZ216" i="56"/>
  <c r="CN96" i="56"/>
  <c r="FP216" i="56"/>
  <c r="AJ204" i="56"/>
  <c r="CV192" i="56"/>
  <c r="DZ204" i="56"/>
  <c r="FJ107" i="56"/>
  <c r="DZ24" i="56"/>
  <c r="AM36" i="56"/>
  <c r="CJ36" i="56"/>
  <c r="CB204" i="56"/>
  <c r="CJ216" i="56"/>
  <c r="K227" i="56"/>
  <c r="CV48" i="56"/>
  <c r="DD24" i="56"/>
  <c r="FK96" i="56"/>
  <c r="DD96" i="56"/>
  <c r="BT156" i="56"/>
  <c r="BI108" i="56"/>
  <c r="BT48" i="56"/>
  <c r="FK24" i="56"/>
  <c r="F31" i="31" s="1"/>
  <c r="BK108" i="56"/>
  <c r="DC108" i="56"/>
  <c r="DH96" i="56"/>
  <c r="CL108" i="56"/>
  <c r="BH108" i="56"/>
  <c r="BZ108" i="56"/>
  <c r="AA36" i="56"/>
  <c r="FO24" i="56"/>
  <c r="H31" i="31" s="1"/>
  <c r="BT24" i="56"/>
  <c r="FN36" i="56"/>
  <c r="M43" i="31" s="1"/>
  <c r="AA228" i="56"/>
  <c r="AG96" i="56"/>
  <c r="FL228" i="56"/>
  <c r="DH216" i="56"/>
  <c r="AA192" i="56"/>
  <c r="FO204" i="56"/>
  <c r="BX156" i="56"/>
  <c r="CR156" i="56"/>
  <c r="FJ156" i="56"/>
  <c r="DD156" i="56"/>
  <c r="BL156" i="56"/>
  <c r="BL107" i="56"/>
  <c r="CZ192" i="56"/>
  <c r="BL216" i="56"/>
  <c r="AA204" i="56"/>
  <c r="FQ96" i="56"/>
  <c r="AM96" i="56"/>
  <c r="AD96" i="56"/>
  <c r="DH107" i="56"/>
  <c r="CN192" i="56"/>
  <c r="AM216" i="56"/>
  <c r="BX204" i="56"/>
  <c r="K192" i="56"/>
  <c r="DH228" i="56"/>
  <c r="CF216" i="56"/>
  <c r="CN216" i="56"/>
  <c r="BL192" i="56"/>
  <c r="AJ216" i="56"/>
  <c r="CZ204" i="56"/>
  <c r="DH192" i="56"/>
  <c r="FR96" i="56"/>
  <c r="CZ96" i="56"/>
  <c r="CV24" i="56"/>
  <c r="AJ48" i="56"/>
  <c r="CD108" i="56"/>
  <c r="DK108" i="56"/>
  <c r="DB108" i="56"/>
  <c r="W108" i="56"/>
  <c r="BO108" i="56"/>
  <c r="V108" i="56"/>
  <c r="CX108" i="56"/>
  <c r="AZ168" i="56"/>
  <c r="Y168" i="56"/>
  <c r="AQ168" i="56"/>
  <c r="CB24" i="56"/>
  <c r="BP36" i="56"/>
  <c r="K36" i="56"/>
  <c r="FK48" i="56"/>
  <c r="F55" i="31" s="1"/>
  <c r="FO228" i="56"/>
  <c r="DD48" i="56"/>
  <c r="FJ48" i="56"/>
  <c r="K55" i="31" s="1"/>
  <c r="CY108" i="56"/>
  <c r="J108" i="56"/>
  <c r="AR108" i="56"/>
  <c r="CU108" i="56"/>
  <c r="AL108" i="56"/>
  <c r="DF108" i="56"/>
  <c r="U168" i="56"/>
  <c r="W168" i="56"/>
  <c r="BE168" i="56"/>
  <c r="BG168" i="56"/>
  <c r="DD204" i="56"/>
  <c r="FP192" i="56"/>
  <c r="DD192" i="56"/>
  <c r="BX216" i="56"/>
  <c r="BL228" i="56"/>
  <c r="CJ228" i="56"/>
  <c r="AG228" i="56"/>
  <c r="AJ228" i="56"/>
  <c r="FR156" i="56"/>
  <c r="FM156" i="56"/>
  <c r="CZ156" i="56"/>
  <c r="K156" i="56"/>
  <c r="FR48" i="56"/>
  <c r="O55" i="31" s="1"/>
  <c r="CR48" i="56"/>
  <c r="AV108" i="56"/>
  <c r="DJ108" i="56"/>
  <c r="I108" i="56"/>
  <c r="U108" i="56"/>
  <c r="BN108" i="56"/>
  <c r="A108" i="56"/>
  <c r="AT108" i="56"/>
  <c r="BA168" i="56"/>
  <c r="BK168" i="56"/>
  <c r="I168" i="56"/>
  <c r="CE168" i="56"/>
  <c r="FK192" i="56"/>
  <c r="FL192" i="56"/>
  <c r="K204" i="56"/>
  <c r="FK216" i="56"/>
  <c r="AG216" i="56"/>
  <c r="BL96" i="56"/>
  <c r="BP96" i="56"/>
  <c r="AJ24" i="56"/>
  <c r="FP24" i="56"/>
  <c r="N31" i="31" s="1"/>
  <c r="AD48" i="56"/>
  <c r="BS108" i="56"/>
  <c r="CE108" i="56"/>
  <c r="BV108" i="56"/>
  <c r="BD108" i="56"/>
  <c r="DG108" i="56"/>
  <c r="CP108" i="56"/>
  <c r="BE108" i="56"/>
  <c r="FL156" i="56"/>
  <c r="CR228" i="56"/>
  <c r="AM228" i="56"/>
  <c r="BT228" i="56"/>
  <c r="AD228" i="56"/>
  <c r="E55" i="31"/>
  <c r="BP227" i="56"/>
  <c r="BG108" i="56"/>
  <c r="S108" i="56"/>
  <c r="T108" i="56"/>
  <c r="AF108" i="56"/>
  <c r="CI108" i="56"/>
  <c r="AU108" i="56"/>
  <c r="BB108" i="56"/>
  <c r="Q108" i="56"/>
  <c r="CA168" i="56"/>
  <c r="AP168" i="56"/>
  <c r="DC168" i="56"/>
  <c r="DD216" i="56"/>
  <c r="FQ227" i="56"/>
  <c r="AG24" i="56"/>
  <c r="CF24" i="56"/>
  <c r="CF36" i="56"/>
  <c r="FL24" i="56"/>
  <c r="L31" i="31" s="1"/>
  <c r="AD156" i="56"/>
  <c r="DH48" i="56"/>
  <c r="AD107" i="56"/>
  <c r="CF227" i="56"/>
  <c r="CM108" i="56"/>
  <c r="AC108" i="56"/>
  <c r="AP108" i="56"/>
  <c r="AQ108" i="56"/>
  <c r="CT108" i="56"/>
  <c r="BF108" i="56"/>
  <c r="BJ108" i="56"/>
  <c r="Y108" i="56"/>
  <c r="AA107" i="56"/>
  <c r="AT168" i="56"/>
  <c r="CY168" i="56"/>
  <c r="BF168" i="56"/>
  <c r="FP228" i="56"/>
  <c r="CB227" i="56"/>
  <c r="AM48" i="56"/>
  <c r="FL48" i="56"/>
  <c r="L55" i="31" s="1"/>
  <c r="CV227" i="56"/>
  <c r="AX108" i="56"/>
  <c r="AY108" i="56"/>
  <c r="AZ108" i="56"/>
  <c r="FI108" i="56" s="1"/>
  <c r="BW108" i="56"/>
  <c r="X108" i="56"/>
  <c r="AJ108" i="56" s="1"/>
  <c r="CA108" i="56"/>
  <c r="BR108" i="56"/>
  <c r="BJ168" i="56"/>
  <c r="X168" i="56"/>
  <c r="CD168" i="56"/>
  <c r="FQ192" i="56"/>
  <c r="FM204" i="56"/>
  <c r="AA216" i="56"/>
  <c r="AD216" i="56"/>
  <c r="AM192" i="56"/>
  <c r="FL107" i="56"/>
  <c r="CV228" i="56"/>
  <c r="BX48" i="56"/>
  <c r="FP227" i="56"/>
  <c r="FR204" i="56"/>
  <c r="BP192" i="56"/>
  <c r="CB36" i="56"/>
  <c r="FR107" i="56"/>
  <c r="CZ228" i="56"/>
  <c r="FJ228" i="56"/>
  <c r="CF156" i="56"/>
  <c r="CB156" i="56"/>
  <c r="FP156" i="56"/>
  <c r="AM156" i="56"/>
  <c r="FN156" i="56"/>
  <c r="FQ156" i="56"/>
  <c r="FK156" i="56"/>
  <c r="AG48" i="56"/>
  <c r="K48" i="56"/>
  <c r="CF48" i="56"/>
  <c r="DG49" i="56"/>
  <c r="CY49" i="56"/>
  <c r="CQ49" i="56"/>
  <c r="CI49" i="56"/>
  <c r="CA49" i="56"/>
  <c r="BS49" i="56"/>
  <c r="BK49" i="56"/>
  <c r="BC49" i="56"/>
  <c r="AU49" i="56"/>
  <c r="W49" i="56"/>
  <c r="BE49" i="56"/>
  <c r="AW49" i="56"/>
  <c r="AO49" i="56"/>
  <c r="Y49" i="56"/>
  <c r="Q49" i="56"/>
  <c r="H49" i="56"/>
  <c r="EE49" i="56"/>
  <c r="CT49" i="56"/>
  <c r="CH49" i="56"/>
  <c r="BN49" i="56"/>
  <c r="BB49" i="56"/>
  <c r="AR49" i="56"/>
  <c r="V49" i="56"/>
  <c r="AV49" i="56"/>
  <c r="ED49" i="56"/>
  <c r="DC49" i="56"/>
  <c r="BW49" i="56"/>
  <c r="BA49" i="56"/>
  <c r="AQ49" i="56"/>
  <c r="AF49" i="56"/>
  <c r="U49" i="56"/>
  <c r="J49" i="56"/>
  <c r="DB49" i="56"/>
  <c r="CP49" i="56"/>
  <c r="BV49" i="56"/>
  <c r="BJ49" i="56"/>
  <c r="AZ49" i="56"/>
  <c r="FI49" i="56" s="1"/>
  <c r="AP49" i="56"/>
  <c r="T49" i="56"/>
  <c r="I49" i="56"/>
  <c r="B50" i="56"/>
  <c r="DK49" i="56"/>
  <c r="CE49" i="56"/>
  <c r="BI49" i="56"/>
  <c r="AY49" i="56"/>
  <c r="AC49" i="56"/>
  <c r="S49" i="56"/>
  <c r="CM49" i="56"/>
  <c r="DJ49" i="56"/>
  <c r="CX49" i="56"/>
  <c r="CD49" i="56"/>
  <c r="BR49" i="56"/>
  <c r="BH49" i="56"/>
  <c r="AX49" i="56"/>
  <c r="AL49" i="56"/>
  <c r="R49" i="56"/>
  <c r="BG49" i="56"/>
  <c r="A49" i="56"/>
  <c r="DF49" i="56"/>
  <c r="CL49" i="56"/>
  <c r="BZ49" i="56"/>
  <c r="BF49" i="56"/>
  <c r="AT49" i="56"/>
  <c r="Z49" i="56"/>
  <c r="BD49" i="56"/>
  <c r="AS49" i="56"/>
  <c r="AI49" i="56"/>
  <c r="X49" i="56"/>
  <c r="BO49" i="56"/>
  <c r="CU49" i="56"/>
  <c r="AA48" i="56"/>
  <c r="CB48" i="56"/>
  <c r="FL227" i="56"/>
  <c r="DH227" i="56"/>
  <c r="AC168" i="56"/>
  <c r="V168" i="56"/>
  <c r="CP168" i="56"/>
  <c r="AU168" i="56"/>
  <c r="DG168" i="56"/>
  <c r="DH168" i="56" s="1"/>
  <c r="AO168" i="56"/>
  <c r="R168" i="56"/>
  <c r="CL168" i="56"/>
  <c r="S168" i="56"/>
  <c r="CM168" i="56"/>
  <c r="CF204" i="56"/>
  <c r="BP216" i="56"/>
  <c r="BT204" i="56"/>
  <c r="DQ204" i="56"/>
  <c r="FN216" i="56"/>
  <c r="DH204" i="56"/>
  <c r="AJ192" i="56"/>
  <c r="FQ36" i="56"/>
  <c r="I43" i="31" s="1"/>
  <c r="FL36" i="56"/>
  <c r="L43" i="31" s="1"/>
  <c r="CN36" i="56"/>
  <c r="FJ36" i="56"/>
  <c r="K43" i="31" s="1"/>
  <c r="DT24" i="56"/>
  <c r="FO36" i="56"/>
  <c r="H43" i="31" s="1"/>
  <c r="FM36" i="56"/>
  <c r="G43" i="31" s="1"/>
  <c r="BT107" i="56"/>
  <c r="AG227" i="56"/>
  <c r="CN227" i="56"/>
  <c r="CN107" i="56"/>
  <c r="D229" i="56"/>
  <c r="BW229" i="56" s="1"/>
  <c r="F228" i="56"/>
  <c r="FN228" i="56"/>
  <c r="DD228" i="56"/>
  <c r="CB228" i="56"/>
  <c r="FM228" i="56"/>
  <c r="FQ228" i="56"/>
  <c r="FR228" i="56"/>
  <c r="FK228" i="56"/>
  <c r="FO156" i="56"/>
  <c r="K144" i="56"/>
  <c r="CN156" i="56"/>
  <c r="AJ156" i="56"/>
  <c r="A729" i="56"/>
  <c r="ED729" i="56"/>
  <c r="EE729" i="56" s="1"/>
  <c r="R157" i="56"/>
  <c r="CH145" i="56"/>
  <c r="I157" i="56"/>
  <c r="BZ157" i="56"/>
  <c r="CE145" i="56"/>
  <c r="X157" i="56"/>
  <c r="X145" i="56"/>
  <c r="DF145" i="56"/>
  <c r="DK157" i="56"/>
  <c r="BZ145" i="56"/>
  <c r="BE145" i="56"/>
  <c r="DC157" i="56"/>
  <c r="AS157" i="56"/>
  <c r="BC145" i="56"/>
  <c r="AV145" i="56"/>
  <c r="DS145" i="56"/>
  <c r="AI157" i="56"/>
  <c r="AU145" i="56"/>
  <c r="DO145" i="56"/>
  <c r="CP145" i="56"/>
  <c r="AO157" i="56"/>
  <c r="H145" i="56"/>
  <c r="Y157" i="56"/>
  <c r="S145" i="56"/>
  <c r="AS145" i="56"/>
  <c r="CA157" i="56"/>
  <c r="BI145" i="56"/>
  <c r="AI145" i="56"/>
  <c r="AY157" i="56"/>
  <c r="CT145" i="56"/>
  <c r="AQ157" i="56"/>
  <c r="AO145" i="56"/>
  <c r="J145" i="56"/>
  <c r="CT157" i="56"/>
  <c r="DN145" i="56"/>
  <c r="DG157" i="56"/>
  <c r="Y145" i="56"/>
  <c r="AT145" i="56"/>
  <c r="BD157" i="56"/>
  <c r="BO157" i="56"/>
  <c r="BN145" i="56"/>
  <c r="AZ145" i="56"/>
  <c r="T145" i="56"/>
  <c r="BJ157" i="56"/>
  <c r="BO145" i="56"/>
  <c r="DJ157" i="56"/>
  <c r="BH145" i="56"/>
  <c r="DB157" i="56"/>
  <c r="BR145" i="56"/>
  <c r="BF145" i="56"/>
  <c r="Z157" i="56"/>
  <c r="DP145" i="56"/>
  <c r="AU157" i="56"/>
  <c r="AR145" i="56"/>
  <c r="CY145" i="56"/>
  <c r="CY157" i="56"/>
  <c r="BW157" i="56"/>
  <c r="BN157" i="56"/>
  <c r="AY145" i="56"/>
  <c r="BI157" i="56"/>
  <c r="BD145" i="56"/>
  <c r="DM145" i="56"/>
  <c r="AX157" i="56"/>
  <c r="BW145" i="56"/>
  <c r="AL145" i="56"/>
  <c r="AP157" i="56"/>
  <c r="CI145" i="56"/>
  <c r="AW157" i="56"/>
  <c r="U145" i="56"/>
  <c r="T157" i="56"/>
  <c r="CP157" i="56"/>
  <c r="DG145" i="56"/>
  <c r="DH145" i="56" s="1"/>
  <c r="W157" i="56"/>
  <c r="BV157" i="56"/>
  <c r="H157" i="56"/>
  <c r="BA145" i="56"/>
  <c r="DC145" i="56"/>
  <c r="W145" i="56"/>
  <c r="BS157" i="56"/>
  <c r="CU145" i="56"/>
  <c r="BV145" i="56"/>
  <c r="BE157" i="56"/>
  <c r="CQ145" i="56"/>
  <c r="DK145" i="56"/>
  <c r="BC157" i="56"/>
  <c r="I145" i="56"/>
  <c r="CM157" i="56"/>
  <c r="V157" i="56"/>
  <c r="AW145" i="56"/>
  <c r="CE157" i="56"/>
  <c r="CH157" i="56"/>
  <c r="Q157" i="56"/>
  <c r="AF157" i="56"/>
  <c r="DV145" i="56"/>
  <c r="AQ145" i="56"/>
  <c r="BB157" i="56"/>
  <c r="FK157" i="56" s="1"/>
  <c r="AF145" i="56"/>
  <c r="BK157" i="56"/>
  <c r="DL145" i="56"/>
  <c r="AX145" i="56"/>
  <c r="CX157" i="56"/>
  <c r="BJ145" i="56"/>
  <c r="S157" i="56"/>
  <c r="BB145" i="56"/>
  <c r="J157" i="56"/>
  <c r="U157" i="56"/>
  <c r="AV157" i="56"/>
  <c r="CI157" i="56"/>
  <c r="AC145" i="56"/>
  <c r="BG157" i="56"/>
  <c r="FP157" i="56" s="1"/>
  <c r="CA145" i="56"/>
  <c r="BA157" i="56"/>
  <c r="DJ145" i="56"/>
  <c r="CD145" i="56"/>
  <c r="CX145" i="56"/>
  <c r="DF157" i="56"/>
  <c r="Z145" i="56"/>
  <c r="AA145" i="56" s="1"/>
  <c r="AR157" i="56"/>
  <c r="AL157" i="56"/>
  <c r="AM157" i="56" s="1"/>
  <c r="V145" i="56"/>
  <c r="BK145" i="56"/>
  <c r="CL157" i="56"/>
  <c r="CM145" i="56"/>
  <c r="CD157" i="56"/>
  <c r="CQ157" i="56"/>
  <c r="BR157" i="56"/>
  <c r="Q145" i="56"/>
  <c r="BF157" i="56"/>
  <c r="DY145" i="56"/>
  <c r="BH157" i="56"/>
  <c r="BS145" i="56"/>
  <c r="CL145" i="56"/>
  <c r="DB145" i="56"/>
  <c r="AZ157" i="56"/>
  <c r="FI157" i="56" s="1"/>
  <c r="AT157" i="56"/>
  <c r="BG145" i="56"/>
  <c r="CU157" i="56"/>
  <c r="AC157" i="56"/>
  <c r="AP145" i="56"/>
  <c r="R145" i="56"/>
  <c r="FM48" i="56"/>
  <c r="G55" i="31" s="1"/>
  <c r="CN48" i="56"/>
  <c r="FO48" i="56"/>
  <c r="H55" i="31" s="1"/>
  <c r="CJ48" i="56"/>
  <c r="CJ107" i="56"/>
  <c r="R108" i="56"/>
  <c r="CQ108" i="56"/>
  <c r="BA108" i="56"/>
  <c r="BC108" i="56"/>
  <c r="AS108" i="56"/>
  <c r="Z108" i="56"/>
  <c r="CH108" i="56"/>
  <c r="H108" i="56"/>
  <c r="EF727" i="56"/>
  <c r="AS168" i="56"/>
  <c r="AL168" i="56"/>
  <c r="CX168" i="56"/>
  <c r="BC168" i="56"/>
  <c r="AW168" i="56"/>
  <c r="Z168" i="56"/>
  <c r="CT168" i="56"/>
  <c r="CV168" i="56" s="1"/>
  <c r="AI168" i="56"/>
  <c r="K216" i="56"/>
  <c r="AM204" i="56"/>
  <c r="CN204" i="56"/>
  <c r="BL204" i="56"/>
  <c r="AG204" i="56"/>
  <c r="FN204" i="56"/>
  <c r="FJ192" i="56"/>
  <c r="CB192" i="56"/>
  <c r="FM216" i="56"/>
  <c r="DT192" i="56"/>
  <c r="FQ216" i="56"/>
  <c r="AD204" i="56"/>
  <c r="DW192" i="56"/>
  <c r="AJ227" i="56"/>
  <c r="FO96" i="56"/>
  <c r="FJ96" i="56"/>
  <c r="K96" i="56"/>
  <c r="CR96" i="56"/>
  <c r="CZ24" i="56"/>
  <c r="DD36" i="56"/>
  <c r="BX36" i="56"/>
  <c r="FM24" i="56"/>
  <c r="G31" i="31" s="1"/>
  <c r="AD36" i="56"/>
  <c r="FJ24" i="56"/>
  <c r="K31" i="31" s="1"/>
  <c r="BL36" i="56"/>
  <c r="CR227" i="56"/>
  <c r="AD227" i="56"/>
  <c r="ED725" i="56"/>
  <c r="EE725" i="56" s="1"/>
  <c r="A725" i="56"/>
  <c r="CJ227" i="56"/>
  <c r="EF723" i="56"/>
  <c r="EE109" i="56"/>
  <c r="EF109" i="56" s="1"/>
  <c r="ED109" i="56"/>
  <c r="B110" i="56"/>
  <c r="FO216" i="56"/>
  <c r="ED722" i="56"/>
  <c r="EE722" i="56" s="1"/>
  <c r="A722" i="56"/>
  <c r="CL193" i="56"/>
  <c r="BG193" i="56"/>
  <c r="BJ193" i="56"/>
  <c r="BC193" i="56"/>
  <c r="Y193" i="56"/>
  <c r="CA193" i="56"/>
  <c r="BS193" i="56"/>
  <c r="DB193" i="56"/>
  <c r="CY193" i="56"/>
  <c r="CI205" i="56"/>
  <c r="AP205" i="56"/>
  <c r="S205" i="56"/>
  <c r="I205" i="56"/>
  <c r="AF205" i="56"/>
  <c r="AQ205" i="56"/>
  <c r="BG205" i="56"/>
  <c r="DF205" i="56"/>
  <c r="DO205" i="56"/>
  <c r="AW205" i="56"/>
  <c r="DG217" i="56"/>
  <c r="AU217" i="56"/>
  <c r="AS217" i="56"/>
  <c r="BH217" i="56"/>
  <c r="CT217" i="56"/>
  <c r="BR217" i="56"/>
  <c r="CD217" i="56"/>
  <c r="DB217" i="56"/>
  <c r="BZ217" i="56"/>
  <c r="CL217" i="56"/>
  <c r="DM193" i="56"/>
  <c r="W193" i="56"/>
  <c r="U193" i="56"/>
  <c r="H193" i="56"/>
  <c r="CI193" i="56"/>
  <c r="BI193" i="56"/>
  <c r="BZ193" i="56"/>
  <c r="AV193" i="56"/>
  <c r="CM193" i="56"/>
  <c r="DS205" i="56"/>
  <c r="AT205" i="56"/>
  <c r="AX205" i="56"/>
  <c r="BZ205" i="56"/>
  <c r="CM205" i="56"/>
  <c r="W205" i="56"/>
  <c r="R205" i="56"/>
  <c r="AS205" i="56"/>
  <c r="V205" i="56"/>
  <c r="BF205" i="56"/>
  <c r="BD217" i="56"/>
  <c r="CY217" i="56"/>
  <c r="W217" i="56"/>
  <c r="AC217" i="56"/>
  <c r="AW217" i="56"/>
  <c r="BG217" i="56"/>
  <c r="BF217" i="56"/>
  <c r="BE217" i="56"/>
  <c r="BO217" i="56"/>
  <c r="BN217" i="56"/>
  <c r="AY217" i="56"/>
  <c r="Y217" i="56"/>
  <c r="DG193" i="56"/>
  <c r="BW193" i="56"/>
  <c r="BE193" i="56"/>
  <c r="FN193" i="56" s="1"/>
  <c r="DP193" i="56"/>
  <c r="BB193" i="56"/>
  <c r="CT193" i="56"/>
  <c r="DL193" i="56"/>
  <c r="BK193" i="56"/>
  <c r="AO193" i="56"/>
  <c r="DY205" i="56"/>
  <c r="BS205" i="56"/>
  <c r="DL205" i="56"/>
  <c r="CQ205" i="56"/>
  <c r="BI205" i="56"/>
  <c r="BC205" i="56"/>
  <c r="BW205" i="56"/>
  <c r="CX205" i="56"/>
  <c r="BK205" i="56"/>
  <c r="AV217" i="56"/>
  <c r="CQ217" i="56"/>
  <c r="U217" i="56"/>
  <c r="AI217" i="56"/>
  <c r="AT217" i="56"/>
  <c r="AR217" i="56"/>
  <c r="AQ217" i="56"/>
  <c r="BB217" i="56"/>
  <c r="AZ217" i="56"/>
  <c r="AL217" i="56"/>
  <c r="DJ217" i="56"/>
  <c r="BN193" i="56"/>
  <c r="S193" i="56"/>
  <c r="AU193" i="56"/>
  <c r="T193" i="56"/>
  <c r="AS193" i="56"/>
  <c r="Z193" i="56"/>
  <c r="Q193" i="56"/>
  <c r="BD193" i="56"/>
  <c r="CU193" i="56"/>
  <c r="CV193" i="56" s="1"/>
  <c r="Z205" i="56"/>
  <c r="BO205" i="56"/>
  <c r="BD205" i="56"/>
  <c r="AR205" i="56"/>
  <c r="AO205" i="56"/>
  <c r="AY205" i="56"/>
  <c r="U205" i="56"/>
  <c r="DG205" i="56"/>
  <c r="T205" i="56"/>
  <c r="AF217" i="56"/>
  <c r="CI217" i="56"/>
  <c r="V217" i="56"/>
  <c r="T217" i="56"/>
  <c r="S217" i="56"/>
  <c r="R217" i="56"/>
  <c r="AP217" i="56"/>
  <c r="AO217" i="56"/>
  <c r="Z217" i="56"/>
  <c r="J217" i="56"/>
  <c r="DF193" i="56"/>
  <c r="DS193" i="56"/>
  <c r="DV193" i="56"/>
  <c r="AT193" i="56"/>
  <c r="BF193" i="56"/>
  <c r="AZ193" i="56"/>
  <c r="FI193" i="56" s="1"/>
  <c r="AL193" i="56"/>
  <c r="BA193" i="56"/>
  <c r="BO193" i="56"/>
  <c r="DB205" i="56"/>
  <c r="DV205" i="56"/>
  <c r="AL205" i="56"/>
  <c r="BB205" i="56"/>
  <c r="CY205" i="56"/>
  <c r="BJ205" i="56"/>
  <c r="DN205" i="56"/>
  <c r="DC205" i="56"/>
  <c r="CU205" i="56"/>
  <c r="X217" i="56"/>
  <c r="CA217" i="56"/>
  <c r="I217" i="56"/>
  <c r="H217" i="56"/>
  <c r="Q217" i="56"/>
  <c r="BW217" i="56"/>
  <c r="AC193" i="56"/>
  <c r="AY193" i="56"/>
  <c r="BR193" i="56"/>
  <c r="AW193" i="56"/>
  <c r="CQ193" i="56"/>
  <c r="DC193" i="56"/>
  <c r="CE193" i="56"/>
  <c r="BV193" i="56"/>
  <c r="BH193" i="56"/>
  <c r="AC205" i="56"/>
  <c r="AD205" i="56" s="1"/>
  <c r="CT205" i="56"/>
  <c r="CE205" i="56"/>
  <c r="DJ205" i="56"/>
  <c r="CD205" i="56"/>
  <c r="BN205" i="56"/>
  <c r="BA205" i="56"/>
  <c r="AU205" i="56"/>
  <c r="Q205" i="56"/>
  <c r="BS217" i="56"/>
  <c r="CU217" i="56"/>
  <c r="BJ217" i="56"/>
  <c r="AI193" i="56"/>
  <c r="X193" i="56"/>
  <c r="AQ193" i="56"/>
  <c r="AR193" i="56"/>
  <c r="I193" i="56"/>
  <c r="AF193" i="56"/>
  <c r="DO193" i="56"/>
  <c r="DK193" i="56"/>
  <c r="R193" i="56"/>
  <c r="CH193" i="56"/>
  <c r="CA205" i="56"/>
  <c r="DM205" i="56"/>
  <c r="BV205" i="56"/>
  <c r="CH205" i="56"/>
  <c r="BR205" i="56"/>
  <c r="J205" i="56"/>
  <c r="DK205" i="56"/>
  <c r="DP205" i="56"/>
  <c r="BE205" i="56"/>
  <c r="BK217" i="56"/>
  <c r="BI217" i="56"/>
  <c r="CH217" i="56"/>
  <c r="DC217" i="56"/>
  <c r="DK217" i="56"/>
  <c r="CX193" i="56"/>
  <c r="DY193" i="56"/>
  <c r="J193" i="56"/>
  <c r="AX193" i="56"/>
  <c r="CP193" i="56"/>
  <c r="V193" i="56"/>
  <c r="CD193" i="56"/>
  <c r="DN193" i="56"/>
  <c r="DJ193" i="56"/>
  <c r="AP193" i="56"/>
  <c r="H205" i="56"/>
  <c r="AZ205" i="56"/>
  <c r="FI205" i="56" s="1"/>
  <c r="AV205" i="56"/>
  <c r="AI205" i="56"/>
  <c r="Y205" i="56"/>
  <c r="CP205" i="56"/>
  <c r="CL205" i="56"/>
  <c r="BH205" i="56"/>
  <c r="X205" i="56"/>
  <c r="BC217" i="56"/>
  <c r="FL217" i="56" s="1"/>
  <c r="BA217" i="56"/>
  <c r="BV217" i="56"/>
  <c r="DF217" i="56"/>
  <c r="CE217" i="56"/>
  <c r="CF217" i="56" s="1"/>
  <c r="CP217" i="56"/>
  <c r="CM217" i="56"/>
  <c r="CX217" i="56"/>
  <c r="AX217" i="56"/>
  <c r="FM227" i="56"/>
  <c r="CV96" i="56"/>
  <c r="D169" i="56"/>
  <c r="BD169" i="56" s="1"/>
  <c r="F168" i="56"/>
  <c r="AM24" i="56"/>
  <c r="CR36" i="56"/>
  <c r="AA24" i="56"/>
  <c r="A726" i="56"/>
  <c r="ED726" i="56"/>
  <c r="EE726" i="56" s="1"/>
  <c r="CE229" i="56"/>
  <c r="J229" i="56"/>
  <c r="BF229" i="56"/>
  <c r="AO229" i="56"/>
  <c r="B230" i="56"/>
  <c r="X229" i="56"/>
  <c r="BC229" i="56"/>
  <c r="EE229" i="56"/>
  <c r="EF229" i="56" s="1"/>
  <c r="BZ229" i="56"/>
  <c r="BI229" i="56"/>
  <c r="ED229" i="56"/>
  <c r="AR229" i="56"/>
  <c r="BP228" i="56"/>
  <c r="CV156" i="56"/>
  <c r="AG156" i="56"/>
  <c r="FQ48" i="56"/>
  <c r="I55" i="31" s="1"/>
  <c r="CZ48" i="56"/>
  <c r="AR168" i="56"/>
  <c r="BI168" i="56"/>
  <c r="FR168" i="56" s="1"/>
  <c r="BB168" i="56"/>
  <c r="BS168" i="56"/>
  <c r="AX168" i="56"/>
  <c r="DJ168" i="56"/>
  <c r="AY168" i="56"/>
  <c r="DK168" i="56"/>
  <c r="BT216" i="56"/>
  <c r="CJ192" i="56"/>
  <c r="FK204" i="56"/>
  <c r="CR192" i="56"/>
  <c r="CZ227" i="56"/>
  <c r="AJ96" i="56"/>
  <c r="CB96" i="56"/>
  <c r="FM96" i="56"/>
  <c r="CV36" i="56"/>
  <c r="AG36" i="56"/>
  <c r="EF710" i="56"/>
  <c r="FO227" i="56"/>
  <c r="K228" i="56"/>
  <c r="CJ156" i="56"/>
  <c r="CF144" i="56"/>
  <c r="FP48" i="56"/>
  <c r="N55" i="31" s="1"/>
  <c r="BP107" i="56"/>
  <c r="BH168" i="56"/>
  <c r="FQ168" i="56" s="1"/>
  <c r="BR168" i="56"/>
  <c r="CI168" i="56"/>
  <c r="CJ168" i="56" s="1"/>
  <c r="AF168" i="56"/>
  <c r="H168" i="56"/>
  <c r="BN168" i="56"/>
  <c r="BO168" i="56"/>
  <c r="CR204" i="56"/>
  <c r="FR192" i="56"/>
  <c r="DT204" i="56"/>
  <c r="FN192" i="56"/>
  <c r="FP204" i="56"/>
  <c r="FO192" i="56"/>
  <c r="FR216" i="56"/>
  <c r="CV216" i="56"/>
  <c r="FQ204" i="56"/>
  <c r="BX192" i="56"/>
  <c r="DW204" i="56"/>
  <c r="AD192" i="56"/>
  <c r="BX107" i="56"/>
  <c r="BT96" i="56"/>
  <c r="FN84" i="56"/>
  <c r="FP96" i="56"/>
  <c r="AA96" i="56"/>
  <c r="CJ96" i="56"/>
  <c r="E43" i="31"/>
  <c r="FR24" i="56"/>
  <c r="O31" i="31" s="1"/>
  <c r="FK36" i="56"/>
  <c r="F43" i="31" s="1"/>
  <c r="CR24" i="56"/>
  <c r="BT36" i="56"/>
  <c r="BX24" i="56"/>
  <c r="AD24" i="56"/>
  <c r="DH36" i="56"/>
  <c r="CZ36" i="56"/>
  <c r="EF715" i="56"/>
  <c r="BX228" i="56"/>
  <c r="EF48" i="56"/>
  <c r="D50" i="56"/>
  <c r="F49" i="56"/>
  <c r="B170" i="56"/>
  <c r="EE169" i="56"/>
  <c r="EF169" i="56" s="1"/>
  <c r="ED169" i="56"/>
  <c r="CJ24" i="56"/>
  <c r="CF228" i="56"/>
  <c r="CN228" i="56"/>
  <c r="DH156" i="56"/>
  <c r="AA156" i="56"/>
  <c r="BL144" i="56"/>
  <c r="EF718" i="56"/>
  <c r="FN48" i="56"/>
  <c r="M55" i="31" s="1"/>
  <c r="BP48" i="56"/>
  <c r="BL48" i="56"/>
  <c r="EF728" i="56"/>
  <c r="CB107" i="56"/>
  <c r="D109" i="56"/>
  <c r="DF109" i="56" s="1"/>
  <c r="F108" i="56"/>
  <c r="BZ168" i="56"/>
  <c r="CQ168" i="56"/>
  <c r="AV168" i="56"/>
  <c r="Q168" i="56"/>
  <c r="BV168" i="56"/>
  <c r="BW168" i="56"/>
  <c r="CR216" i="56"/>
  <c r="CB216" i="56"/>
  <c r="BP204" i="56"/>
  <c r="FL204" i="56"/>
  <c r="BT192" i="56"/>
  <c r="CJ204" i="56"/>
  <c r="DZ192" i="56"/>
  <c r="FJ204" i="56"/>
  <c r="EF711" i="56"/>
  <c r="CF96" i="56"/>
  <c r="FL96" i="56"/>
  <c r="FN96" i="56"/>
  <c r="EF719" i="56"/>
  <c r="A730" i="56"/>
  <c r="ED730" i="56"/>
  <c r="EE730" i="56" s="1"/>
  <c r="DB67" i="56"/>
  <c r="AF69" i="56"/>
  <c r="DG70" i="56"/>
  <c r="CI130" i="56"/>
  <c r="AO73" i="56"/>
  <c r="DC136" i="56"/>
  <c r="DN66" i="56"/>
  <c r="AU67" i="56"/>
  <c r="AQ67" i="56"/>
  <c r="BN67" i="56"/>
  <c r="BC67" i="56"/>
  <c r="AT67" i="56"/>
  <c r="DF67" i="56"/>
  <c r="X67" i="56"/>
  <c r="Q67" i="56"/>
  <c r="BK67" i="56"/>
  <c r="T127" i="56"/>
  <c r="AC127" i="56"/>
  <c r="AZ127" i="56"/>
  <c r="BF67" i="56"/>
  <c r="DK67" i="56"/>
  <c r="Y67" i="56"/>
  <c r="CY67" i="56"/>
  <c r="AY67" i="56"/>
  <c r="DS67" i="56"/>
  <c r="DG67" i="56"/>
  <c r="CE67" i="56"/>
  <c r="AV67" i="56"/>
  <c r="AR127" i="56"/>
  <c r="DV67" i="56"/>
  <c r="DJ67" i="56"/>
  <c r="AI67" i="56"/>
  <c r="CL67" i="56"/>
  <c r="DY67" i="56"/>
  <c r="CT67" i="56"/>
  <c r="DN67" i="56"/>
  <c r="AS127" i="56"/>
  <c r="BB127" i="56"/>
  <c r="BI127" i="56"/>
  <c r="DF127" i="56"/>
  <c r="CA67" i="56"/>
  <c r="S67" i="56"/>
  <c r="DP67" i="56"/>
  <c r="BB67" i="56"/>
  <c r="DC67" i="56"/>
  <c r="J67" i="56"/>
  <c r="V67" i="56"/>
  <c r="CP127" i="56"/>
  <c r="V127" i="56"/>
  <c r="AW67" i="56"/>
  <c r="BV67" i="56"/>
  <c r="H67" i="56"/>
  <c r="CH67" i="56"/>
  <c r="BR67" i="56"/>
  <c r="BJ67" i="56"/>
  <c r="CP67" i="56"/>
  <c r="CI77" i="56"/>
  <c r="AT127" i="56"/>
  <c r="DN127" i="56"/>
  <c r="U127" i="56"/>
  <c r="R67" i="56"/>
  <c r="AR67" i="56"/>
  <c r="AL67" i="56"/>
  <c r="BZ67" i="56"/>
  <c r="BE67" i="56"/>
  <c r="DL67" i="56"/>
  <c r="BD67" i="56"/>
  <c r="I67" i="56"/>
  <c r="CM67" i="56"/>
  <c r="BS67" i="56"/>
  <c r="AF67" i="56"/>
  <c r="BW67" i="56"/>
  <c r="AP67" i="56"/>
  <c r="CQ67" i="56"/>
  <c r="CI67" i="56"/>
  <c r="BG67" i="56"/>
  <c r="FP67" i="56" s="1"/>
  <c r="T67" i="56"/>
  <c r="Z67" i="56"/>
  <c r="CD67" i="56"/>
  <c r="BH127" i="56"/>
  <c r="DL127" i="56"/>
  <c r="BO67" i="56"/>
  <c r="AX67" i="56"/>
  <c r="AZ67" i="56"/>
  <c r="W67" i="56"/>
  <c r="BH67" i="56"/>
  <c r="CX67" i="56"/>
  <c r="AO67" i="56"/>
  <c r="CU67" i="56"/>
  <c r="CV67" i="56" s="1"/>
  <c r="DO67" i="56"/>
  <c r="BA127" i="56"/>
  <c r="FJ127" i="56" s="1"/>
  <c r="DM126" i="56"/>
  <c r="Y126" i="56"/>
  <c r="DV126" i="56"/>
  <c r="BE126" i="56"/>
  <c r="BR126" i="56"/>
  <c r="BN66" i="56"/>
  <c r="Y66" i="56"/>
  <c r="S66" i="56"/>
  <c r="DK66" i="56"/>
  <c r="BF66" i="56"/>
  <c r="BZ66" i="56"/>
  <c r="BR66" i="56"/>
  <c r="AR66" i="56"/>
  <c r="AU126" i="56"/>
  <c r="CA126" i="56"/>
  <c r="CY126" i="56"/>
  <c r="V126" i="56"/>
  <c r="W126" i="56"/>
  <c r="U126" i="56"/>
  <c r="BS126" i="56"/>
  <c r="BT126" i="56" s="1"/>
  <c r="CD66" i="56"/>
  <c r="AY66" i="56"/>
  <c r="R66" i="56"/>
  <c r="DM66" i="56"/>
  <c r="T66" i="56"/>
  <c r="BH66" i="56"/>
  <c r="X66" i="56"/>
  <c r="CY66" i="56"/>
  <c r="BK66" i="56"/>
  <c r="DF126" i="56"/>
  <c r="CP126" i="56"/>
  <c r="BK126" i="56"/>
  <c r="AU66" i="56"/>
  <c r="BG66" i="56"/>
  <c r="V66" i="56"/>
  <c r="CU66" i="56"/>
  <c r="AF66" i="56"/>
  <c r="W66" i="56"/>
  <c r="CT66" i="56"/>
  <c r="H66" i="56"/>
  <c r="DO66" i="56"/>
  <c r="AV66" i="56"/>
  <c r="AW66" i="56"/>
  <c r="DC66" i="56"/>
  <c r="AC126" i="56"/>
  <c r="H126" i="56"/>
  <c r="CH126" i="56"/>
  <c r="AL126" i="56"/>
  <c r="BI126" i="56"/>
  <c r="FR126" i="56" s="1"/>
  <c r="BJ126" i="56"/>
  <c r="BZ126" i="56"/>
  <c r="DJ66" i="56"/>
  <c r="U66" i="56"/>
  <c r="AQ66" i="56"/>
  <c r="I66" i="56"/>
  <c r="CH66" i="56"/>
  <c r="CM66" i="56"/>
  <c r="DP66" i="56"/>
  <c r="Q66" i="56"/>
  <c r="AW126" i="56"/>
  <c r="DN126" i="56"/>
  <c r="BB126" i="56"/>
  <c r="AT126" i="56"/>
  <c r="CA66" i="56"/>
  <c r="BI66" i="56"/>
  <c r="BD66" i="56"/>
  <c r="CL66" i="56"/>
  <c r="Z66" i="56"/>
  <c r="BW66" i="56"/>
  <c r="AO66" i="56"/>
  <c r="DY66" i="56"/>
  <c r="BC126" i="56"/>
  <c r="DO126" i="56"/>
  <c r="CX126" i="56"/>
  <c r="AO126" i="56"/>
  <c r="DY126" i="56"/>
  <c r="AI66" i="56"/>
  <c r="BO66" i="56"/>
  <c r="DG66" i="56"/>
  <c r="BV66" i="56"/>
  <c r="AX66" i="56"/>
  <c r="BC66" i="56"/>
  <c r="BA66" i="56"/>
  <c r="DB66" i="56"/>
  <c r="AP66" i="56"/>
  <c r="CI126" i="56"/>
  <c r="CE66" i="56"/>
  <c r="CI66" i="56"/>
  <c r="BE66" i="56"/>
  <c r="AS126" i="56"/>
  <c r="BA126" i="56"/>
  <c r="Q126" i="56"/>
  <c r="DG126" i="56"/>
  <c r="CQ66" i="56"/>
  <c r="J66" i="56"/>
  <c r="DL66" i="56"/>
  <c r="BS66" i="56"/>
  <c r="AS66" i="56"/>
  <c r="AC66" i="56"/>
  <c r="BB66" i="56"/>
  <c r="AZ66" i="56"/>
  <c r="FI66" i="56" s="1"/>
  <c r="CQ126" i="56"/>
  <c r="DS66" i="56"/>
  <c r="H127" i="56"/>
  <c r="BZ127" i="56"/>
  <c r="DO127" i="56"/>
  <c r="AF127" i="56"/>
  <c r="CL127" i="56"/>
  <c r="DC127" i="56"/>
  <c r="R127" i="56"/>
  <c r="BO127" i="56"/>
  <c r="DY127" i="56"/>
  <c r="CA127" i="56"/>
  <c r="CB127" i="56" s="1"/>
  <c r="DS69" i="56"/>
  <c r="W69" i="56"/>
  <c r="H69" i="56"/>
  <c r="BA69" i="56"/>
  <c r="AL69" i="56"/>
  <c r="CI69" i="56"/>
  <c r="BZ69" i="56"/>
  <c r="DL69" i="56"/>
  <c r="S69" i="56"/>
  <c r="R7" i="56"/>
  <c r="BD7" i="56"/>
  <c r="AF7" i="56"/>
  <c r="Q7" i="56"/>
  <c r="BG7" i="56"/>
  <c r="BO7" i="56"/>
  <c r="AQ7" i="56"/>
  <c r="CM7" i="56"/>
  <c r="DV7" i="56"/>
  <c r="DK7" i="56"/>
  <c r="CE7" i="56"/>
  <c r="AP7" i="56"/>
  <c r="DS7" i="56"/>
  <c r="BF7" i="56"/>
  <c r="AO7" i="56"/>
  <c r="V7" i="56"/>
  <c r="U67" i="56"/>
  <c r="CU127" i="56"/>
  <c r="CI127" i="56"/>
  <c r="I127" i="56"/>
  <c r="CE127" i="56"/>
  <c r="BF127" i="56"/>
  <c r="BN127" i="56"/>
  <c r="X69" i="56"/>
  <c r="BN69" i="56"/>
  <c r="CY69" i="56"/>
  <c r="BF69" i="56"/>
  <c r="CU69" i="56"/>
  <c r="BO69" i="56"/>
  <c r="AU69" i="56"/>
  <c r="BI69" i="56"/>
  <c r="BE69" i="56"/>
  <c r="AV127" i="56"/>
  <c r="W127" i="56"/>
  <c r="AU127" i="56"/>
  <c r="Q127" i="56"/>
  <c r="S127" i="56"/>
  <c r="J127" i="56"/>
  <c r="BK127" i="56"/>
  <c r="DV127" i="56"/>
  <c r="DG69" i="56"/>
  <c r="DV69" i="56"/>
  <c r="DP69" i="56"/>
  <c r="BV69" i="56"/>
  <c r="AV69" i="56"/>
  <c r="CX69" i="56"/>
  <c r="BJ69" i="56"/>
  <c r="DK69" i="56"/>
  <c r="BW69" i="56"/>
  <c r="CU7" i="56"/>
  <c r="J7" i="56"/>
  <c r="DY7" i="56"/>
  <c r="H7" i="56"/>
  <c r="CL7" i="56"/>
  <c r="BR7" i="56"/>
  <c r="T7" i="56"/>
  <c r="AR7" i="56"/>
  <c r="Z69" i="56"/>
  <c r="I7" i="56"/>
  <c r="DF7" i="56"/>
  <c r="AT7" i="56"/>
  <c r="AQ127" i="56"/>
  <c r="CE69" i="56"/>
  <c r="BE7" i="56"/>
  <c r="CT7" i="56"/>
  <c r="DM67" i="56"/>
  <c r="AC67" i="56"/>
  <c r="AL127" i="56"/>
  <c r="BD127" i="56"/>
  <c r="BW127" i="56"/>
  <c r="DP127" i="56"/>
  <c r="AO127" i="56"/>
  <c r="AX127" i="56"/>
  <c r="CH127" i="56"/>
  <c r="CA69" i="56"/>
  <c r="BK69" i="56"/>
  <c r="AT69" i="56"/>
  <c r="BD69" i="56"/>
  <c r="AO69" i="56"/>
  <c r="I69" i="56"/>
  <c r="AP69" i="56"/>
  <c r="Q69" i="56"/>
  <c r="BC69" i="56"/>
  <c r="BN7" i="56"/>
  <c r="CP7" i="56"/>
  <c r="AY7" i="56"/>
  <c r="AL7" i="56"/>
  <c r="AZ7" i="56"/>
  <c r="BH7" i="56"/>
  <c r="CY127" i="56"/>
  <c r="BS127" i="56"/>
  <c r="CT127" i="56"/>
  <c r="J69" i="56"/>
  <c r="CM69" i="56"/>
  <c r="AW7" i="56"/>
  <c r="BZ7" i="56"/>
  <c r="DG127" i="56"/>
  <c r="DY69" i="56"/>
  <c r="BB7" i="56"/>
  <c r="BI67" i="56"/>
  <c r="AS67" i="56"/>
  <c r="BV127" i="56"/>
  <c r="DS127" i="56"/>
  <c r="CX127" i="56"/>
  <c r="BJ127" i="56"/>
  <c r="CD127" i="56"/>
  <c r="Y127" i="56"/>
  <c r="AY127" i="56"/>
  <c r="CQ69" i="56"/>
  <c r="R69" i="56"/>
  <c r="CL69" i="56"/>
  <c r="T69" i="56"/>
  <c r="DO69" i="56"/>
  <c r="CD69" i="56"/>
  <c r="DM69" i="56"/>
  <c r="DN69" i="56"/>
  <c r="AW69" i="56"/>
  <c r="DN7" i="56"/>
  <c r="X7" i="56"/>
  <c r="Z7" i="56"/>
  <c r="Y7" i="56"/>
  <c r="AV7" i="56"/>
  <c r="DC7" i="56"/>
  <c r="BW7" i="56"/>
  <c r="Z127" i="56"/>
  <c r="DJ69" i="56"/>
  <c r="CH69" i="56"/>
  <c r="BV7" i="56"/>
  <c r="AX69" i="56"/>
  <c r="DB69" i="56"/>
  <c r="CX7" i="56"/>
  <c r="DM127" i="56"/>
  <c r="BC127" i="56"/>
  <c r="DB127" i="56"/>
  <c r="CM127" i="56"/>
  <c r="BE127" i="56"/>
  <c r="DK127" i="56"/>
  <c r="AI127" i="56"/>
  <c r="AS69" i="56"/>
  <c r="Y69" i="56"/>
  <c r="CT69" i="56"/>
  <c r="AR69" i="56"/>
  <c r="AC69" i="56"/>
  <c r="U69" i="56"/>
  <c r="BB69" i="56"/>
  <c r="AZ69" i="56"/>
  <c r="FI69" i="56" s="1"/>
  <c r="BS69" i="56"/>
  <c r="DP7" i="56"/>
  <c r="DB7" i="56"/>
  <c r="CH7" i="56"/>
  <c r="BA67" i="56"/>
  <c r="BR127" i="56"/>
  <c r="CQ127" i="56"/>
  <c r="DC69" i="56"/>
  <c r="AQ69" i="56"/>
  <c r="DL7" i="56"/>
  <c r="X127" i="56"/>
  <c r="CP69" i="56"/>
  <c r="BR69" i="56"/>
  <c r="CD7" i="56"/>
  <c r="AW127" i="56"/>
  <c r="AP127" i="56"/>
  <c r="DJ127" i="56"/>
  <c r="V69" i="56"/>
  <c r="BG69" i="56"/>
  <c r="DJ7" i="56"/>
  <c r="BJ7" i="56"/>
  <c r="BG127" i="56"/>
  <c r="AY69" i="56"/>
  <c r="AI69" i="56"/>
  <c r="S7" i="56"/>
  <c r="BH69" i="56"/>
  <c r="FQ69" i="56" s="1"/>
  <c r="DF69" i="56"/>
  <c r="AX7" i="56"/>
  <c r="AI7" i="56"/>
  <c r="AC70" i="56"/>
  <c r="BN70" i="56"/>
  <c r="DK70" i="56"/>
  <c r="AL70" i="56"/>
  <c r="AX70" i="56"/>
  <c r="CY70" i="56"/>
  <c r="U70" i="56"/>
  <c r="BV70" i="56"/>
  <c r="AO188" i="56"/>
  <c r="AC130" i="56"/>
  <c r="BV130" i="56"/>
  <c r="DG130" i="56"/>
  <c r="BG130" i="56"/>
  <c r="DM130" i="56"/>
  <c r="AF130" i="56"/>
  <c r="CY130" i="56"/>
  <c r="BB130" i="56"/>
  <c r="BF130" i="56"/>
  <c r="AY130" i="56"/>
  <c r="CM128" i="56"/>
  <c r="W128" i="56"/>
  <c r="BV128" i="56"/>
  <c r="DB128" i="56"/>
  <c r="AU128" i="56"/>
  <c r="DN128" i="56"/>
  <c r="DO8" i="56"/>
  <c r="AP8" i="56"/>
  <c r="BG8" i="56"/>
  <c r="AF8" i="56"/>
  <c r="DL8" i="56"/>
  <c r="BO8" i="56"/>
  <c r="DK8" i="56"/>
  <c r="S8" i="56"/>
  <c r="BK8" i="56"/>
  <c r="X68" i="56"/>
  <c r="J68" i="56"/>
  <c r="DK68" i="56"/>
  <c r="DG68" i="56"/>
  <c r="BS68" i="56"/>
  <c r="AL68" i="56"/>
  <c r="AI68" i="56"/>
  <c r="DS68" i="56"/>
  <c r="DC68" i="56"/>
  <c r="BA128" i="56"/>
  <c r="DV8" i="56"/>
  <c r="CY8" i="56"/>
  <c r="DB68" i="56"/>
  <c r="V70" i="56"/>
  <c r="CA70" i="56"/>
  <c r="DN70" i="56"/>
  <c r="CU70" i="56"/>
  <c r="CQ70" i="56"/>
  <c r="BI70" i="56"/>
  <c r="DC70" i="56"/>
  <c r="X130" i="56"/>
  <c r="Z130" i="56"/>
  <c r="I130" i="56"/>
  <c r="AV130" i="56"/>
  <c r="AL130" i="56"/>
  <c r="DF130" i="56"/>
  <c r="Y130" i="56"/>
  <c r="BZ130" i="56"/>
  <c r="DL130" i="56"/>
  <c r="CX130" i="56"/>
  <c r="CQ128" i="56"/>
  <c r="CH128" i="56"/>
  <c r="CE128" i="56"/>
  <c r="AX128" i="56"/>
  <c r="CY128" i="56"/>
  <c r="I128" i="56"/>
  <c r="DG128" i="56"/>
  <c r="CT128" i="56"/>
  <c r="DJ128" i="56"/>
  <c r="CP128" i="56"/>
  <c r="J128" i="56"/>
  <c r="BK128" i="56"/>
  <c r="AO8" i="56"/>
  <c r="BC8" i="56"/>
  <c r="BV8" i="56"/>
  <c r="CX8" i="56"/>
  <c r="DS8" i="56"/>
  <c r="BB8" i="56"/>
  <c r="CP8" i="56"/>
  <c r="H8" i="56"/>
  <c r="CE68" i="56"/>
  <c r="V68" i="56"/>
  <c r="DV68" i="56"/>
  <c r="AR68" i="56"/>
  <c r="BD68" i="56"/>
  <c r="AV68" i="56"/>
  <c r="I68" i="56"/>
  <c r="AC68" i="56"/>
  <c r="DJ68" i="56"/>
  <c r="AI130" i="56"/>
  <c r="DF128" i="56"/>
  <c r="AF128" i="56"/>
  <c r="AQ8" i="56"/>
  <c r="DC8" i="56"/>
  <c r="BW68" i="56"/>
  <c r="CT70" i="56"/>
  <c r="I70" i="56"/>
  <c r="AI70" i="56"/>
  <c r="R70" i="56"/>
  <c r="BO70" i="56"/>
  <c r="DL70" i="56"/>
  <c r="BW70" i="56"/>
  <c r="AQ70" i="56"/>
  <c r="X70" i="56"/>
  <c r="BZ70" i="56"/>
  <c r="Y70" i="56"/>
  <c r="H70" i="56"/>
  <c r="DO130" i="56"/>
  <c r="AS130" i="56"/>
  <c r="AZ130" i="56"/>
  <c r="CD130" i="56"/>
  <c r="CM130" i="56"/>
  <c r="CE130" i="56"/>
  <c r="AQ130" i="56"/>
  <c r="DV130" i="56"/>
  <c r="DM128" i="56"/>
  <c r="AW128" i="56"/>
  <c r="AZ128" i="56"/>
  <c r="BC128" i="56"/>
  <c r="S128" i="56"/>
  <c r="Q128" i="56"/>
  <c r="AI128" i="56"/>
  <c r="H128" i="56"/>
  <c r="BS128" i="56"/>
  <c r="BW128" i="56"/>
  <c r="BI8" i="56"/>
  <c r="BA8" i="56"/>
  <c r="BW8" i="56"/>
  <c r="BF8" i="56"/>
  <c r="V8" i="56"/>
  <c r="AT8" i="56"/>
  <c r="AO68" i="56"/>
  <c r="BK68" i="56"/>
  <c r="DO68" i="56"/>
  <c r="CX68" i="56"/>
  <c r="BV68" i="56"/>
  <c r="AU68" i="56"/>
  <c r="BN68" i="56"/>
  <c r="AF68" i="56"/>
  <c r="CL68" i="56"/>
  <c r="CA68" i="56"/>
  <c r="BJ68" i="56"/>
  <c r="AY68" i="56"/>
  <c r="BH68" i="56"/>
  <c r="CQ8" i="56"/>
  <c r="AS8" i="56"/>
  <c r="W8" i="56"/>
  <c r="CH68" i="56"/>
  <c r="DC130" i="56"/>
  <c r="BE128" i="56"/>
  <c r="FN128" i="56" s="1"/>
  <c r="AV8" i="56"/>
  <c r="U68" i="56"/>
  <c r="W70" i="56"/>
  <c r="BA70" i="56"/>
  <c r="AF70" i="56"/>
  <c r="DF70" i="56"/>
  <c r="T70" i="56"/>
  <c r="DY70" i="56"/>
  <c r="DO70" i="56"/>
  <c r="BD70" i="56"/>
  <c r="CL130" i="56"/>
  <c r="DN130" i="56"/>
  <c r="BA130" i="56"/>
  <c r="S130" i="56"/>
  <c r="CU130" i="56"/>
  <c r="U130" i="56"/>
  <c r="CQ130" i="56"/>
  <c r="DK130" i="56"/>
  <c r="CA130" i="56"/>
  <c r="AP128" i="56"/>
  <c r="AL128" i="56"/>
  <c r="X128" i="56"/>
  <c r="DK128" i="56"/>
  <c r="DP128" i="56"/>
  <c r="AO128" i="56"/>
  <c r="V128" i="56"/>
  <c r="CA128" i="56"/>
  <c r="DJ8" i="56"/>
  <c r="BD8" i="56"/>
  <c r="FM8" i="56" s="1"/>
  <c r="G15" i="31" s="1"/>
  <c r="AY8" i="56"/>
  <c r="DN8" i="56"/>
  <c r="BR8" i="56"/>
  <c r="BH8" i="56"/>
  <c r="CE8" i="56"/>
  <c r="BZ8" i="56"/>
  <c r="DB8" i="56"/>
  <c r="DN68" i="56"/>
  <c r="CD68" i="56"/>
  <c r="AQ68" i="56"/>
  <c r="AX68" i="56"/>
  <c r="Z68" i="56"/>
  <c r="CP68" i="56"/>
  <c r="S68" i="56"/>
  <c r="H68" i="56"/>
  <c r="BI68" i="56"/>
  <c r="BG68" i="56"/>
  <c r="CL8" i="56"/>
  <c r="AI8" i="56"/>
  <c r="BC68" i="56"/>
  <c r="Y68" i="56"/>
  <c r="BJ128" i="56"/>
  <c r="Z128" i="56"/>
  <c r="AR8" i="56"/>
  <c r="DP8" i="56"/>
  <c r="J8" i="56"/>
  <c r="DL68" i="56"/>
  <c r="BB68" i="56"/>
  <c r="AV70" i="56"/>
  <c r="BH70" i="56"/>
  <c r="AS70" i="56"/>
  <c r="CP70" i="56"/>
  <c r="AY70" i="56"/>
  <c r="BG70" i="56"/>
  <c r="DM70" i="56"/>
  <c r="CI70" i="56"/>
  <c r="DS70" i="56"/>
  <c r="AZ70" i="56"/>
  <c r="FI70" i="56" s="1"/>
  <c r="DP130" i="56"/>
  <c r="R130" i="56"/>
  <c r="BJ130" i="56"/>
  <c r="BW130" i="56"/>
  <c r="CH130" i="56"/>
  <c r="CP130" i="56"/>
  <c r="DB130" i="56"/>
  <c r="T130" i="56"/>
  <c r="BH130" i="56"/>
  <c r="AT130" i="56"/>
  <c r="BH128" i="56"/>
  <c r="BB128" i="56"/>
  <c r="BZ128" i="56"/>
  <c r="AS128" i="56"/>
  <c r="BR128" i="56"/>
  <c r="R128" i="56"/>
  <c r="DS128" i="56"/>
  <c r="CU128" i="56"/>
  <c r="BG128" i="56"/>
  <c r="FP128" i="56" s="1"/>
  <c r="AT128" i="56"/>
  <c r="CD128" i="56"/>
  <c r="CU8" i="56"/>
  <c r="U8" i="56"/>
  <c r="AC8" i="56"/>
  <c r="BS8" i="56"/>
  <c r="AW8" i="56"/>
  <c r="BE8" i="56"/>
  <c r="X8" i="56"/>
  <c r="DF8" i="56"/>
  <c r="CD8" i="56"/>
  <c r="DF68" i="56"/>
  <c r="BR68" i="56"/>
  <c r="AT68" i="56"/>
  <c r="BF68" i="56"/>
  <c r="DM68" i="56"/>
  <c r="CT68" i="56"/>
  <c r="BE68" i="56"/>
  <c r="AZ68" i="56"/>
  <c r="FI68" i="56" s="1"/>
  <c r="CY68" i="56"/>
  <c r="T68" i="56"/>
  <c r="CI68" i="56"/>
  <c r="R8" i="56"/>
  <c r="R68" i="56"/>
  <c r="AW68" i="56"/>
  <c r="BA68" i="56"/>
  <c r="BC130" i="56"/>
  <c r="BE130" i="56"/>
  <c r="Y8" i="56"/>
  <c r="DB70" i="56"/>
  <c r="AU70" i="56"/>
  <c r="Q70" i="56"/>
  <c r="CH70" i="56"/>
  <c r="AT70" i="56"/>
  <c r="BB70" i="56"/>
  <c r="BE70" i="56"/>
  <c r="FN70" i="56" s="1"/>
  <c r="BN130" i="56"/>
  <c r="W130" i="56"/>
  <c r="BK130" i="56"/>
  <c r="V130" i="56"/>
  <c r="AP130" i="56"/>
  <c r="AO130" i="56"/>
  <c r="AX130" i="56"/>
  <c r="DJ130" i="56"/>
  <c r="CT130" i="56"/>
  <c r="AW130" i="56"/>
  <c r="AR128" i="56"/>
  <c r="DL128" i="56"/>
  <c r="CX128" i="56"/>
  <c r="T128" i="56"/>
  <c r="DC128" i="56"/>
  <c r="DY128" i="56"/>
  <c r="AY128" i="56"/>
  <c r="BN8" i="56"/>
  <c r="AU8" i="56"/>
  <c r="AL8" i="56"/>
  <c r="AZ8" i="56"/>
  <c r="FI8" i="56" s="1"/>
  <c r="CI8" i="56"/>
  <c r="AX8" i="56"/>
  <c r="I8" i="56"/>
  <c r="T8" i="56"/>
  <c r="DG8" i="56"/>
  <c r="Q8" i="56"/>
  <c r="DY8" i="56"/>
  <c r="BZ68" i="56"/>
  <c r="Q68" i="56"/>
  <c r="AP68" i="56"/>
  <c r="CQ68" i="56"/>
  <c r="BO68" i="56"/>
  <c r="W68" i="56"/>
  <c r="Z8" i="56"/>
  <c r="CM8" i="56"/>
  <c r="DP68" i="56"/>
  <c r="J130" i="56"/>
  <c r="BD130" i="56"/>
  <c r="AV128" i="56"/>
  <c r="CH8" i="56"/>
  <c r="CA8" i="56"/>
  <c r="CM68" i="56"/>
  <c r="CU68" i="56"/>
  <c r="BC70" i="56"/>
  <c r="CD70" i="56"/>
  <c r="CX70" i="56"/>
  <c r="AP70" i="56"/>
  <c r="AR70" i="56"/>
  <c r="CL70" i="56"/>
  <c r="BR130" i="56"/>
  <c r="BI130" i="56"/>
  <c r="DY130" i="56"/>
  <c r="BS130" i="56"/>
  <c r="AU130" i="56"/>
  <c r="DS130" i="56"/>
  <c r="Q130" i="56"/>
  <c r="AR130" i="56"/>
  <c r="CI128" i="56"/>
  <c r="BF128" i="56"/>
  <c r="Y128" i="56"/>
  <c r="CL128" i="56"/>
  <c r="BD128" i="56"/>
  <c r="AQ128" i="56"/>
  <c r="BI128" i="56"/>
  <c r="AC128" i="56"/>
  <c r="DV128" i="56"/>
  <c r="BO128" i="56"/>
  <c r="U128" i="56"/>
  <c r="BN128" i="56"/>
  <c r="DM8" i="56"/>
  <c r="AS68" i="56"/>
  <c r="DY68" i="56"/>
  <c r="H130" i="56"/>
  <c r="BO130" i="56"/>
  <c r="DO128" i="56"/>
  <c r="CT8" i="56"/>
  <c r="BJ8" i="56"/>
  <c r="BJ131" i="56"/>
  <c r="DJ131" i="56"/>
  <c r="AZ131" i="56"/>
  <c r="DY131" i="56"/>
  <c r="DO131" i="56"/>
  <c r="DS131" i="56"/>
  <c r="X131" i="56"/>
  <c r="BI131" i="56"/>
  <c r="Q131" i="56"/>
  <c r="CQ9" i="56"/>
  <c r="DF9" i="56"/>
  <c r="BR9" i="56"/>
  <c r="CM9" i="56"/>
  <c r="BH9" i="56"/>
  <c r="DN9" i="56"/>
  <c r="AP9" i="56"/>
  <c r="DC9" i="56"/>
  <c r="U9" i="56"/>
  <c r="DG9" i="56"/>
  <c r="DH9" i="56" s="1"/>
  <c r="AV9" i="56"/>
  <c r="CL9" i="56"/>
  <c r="BC9" i="56"/>
  <c r="Y9" i="56"/>
  <c r="V9" i="56"/>
  <c r="BH129" i="56"/>
  <c r="AC129" i="56"/>
  <c r="AO129" i="56"/>
  <c r="CH129" i="56"/>
  <c r="DN129" i="56"/>
  <c r="BW129" i="56"/>
  <c r="BV129" i="56"/>
  <c r="CU129" i="56"/>
  <c r="V129" i="56"/>
  <c r="BI129" i="56"/>
  <c r="DS129" i="56"/>
  <c r="AZ71" i="56"/>
  <c r="DJ71" i="56"/>
  <c r="AI71" i="56"/>
  <c r="CH71" i="56"/>
  <c r="DV71" i="56"/>
  <c r="DB71" i="56"/>
  <c r="DS71" i="56"/>
  <c r="Y71" i="56"/>
  <c r="BD71" i="56"/>
  <c r="AR131" i="56"/>
  <c r="DB131" i="56"/>
  <c r="AV131" i="56"/>
  <c r="BV131" i="56"/>
  <c r="J131" i="56"/>
  <c r="BC131" i="56"/>
  <c r="AL131" i="56"/>
  <c r="BD131" i="56"/>
  <c r="DF131" i="56"/>
  <c r="CX9" i="56"/>
  <c r="R9" i="56"/>
  <c r="CI9" i="56"/>
  <c r="CH9" i="56"/>
  <c r="Z129" i="56"/>
  <c r="CA129" i="56"/>
  <c r="BA129" i="56"/>
  <c r="DM129" i="56"/>
  <c r="U129" i="56"/>
  <c r="BO129" i="56"/>
  <c r="DC129" i="56"/>
  <c r="CY81" i="56"/>
  <c r="H71" i="56"/>
  <c r="X71" i="56"/>
  <c r="Z71" i="56"/>
  <c r="AC71" i="56"/>
  <c r="J71" i="56"/>
  <c r="AV71" i="56"/>
  <c r="BK71" i="56"/>
  <c r="DG71" i="56"/>
  <c r="CD71" i="56"/>
  <c r="CU71" i="56"/>
  <c r="DN131" i="56"/>
  <c r="AY131" i="56"/>
  <c r="BA131" i="56"/>
  <c r="DV131" i="56"/>
  <c r="BS131" i="56"/>
  <c r="BK131" i="56"/>
  <c r="Z131" i="56"/>
  <c r="BR131" i="56"/>
  <c r="R131" i="56"/>
  <c r="I131" i="56"/>
  <c r="AQ9" i="56"/>
  <c r="DB9" i="56"/>
  <c r="BI9" i="56"/>
  <c r="BD9" i="56"/>
  <c r="BB9" i="56"/>
  <c r="S9" i="56"/>
  <c r="CT9" i="56"/>
  <c r="AS9" i="56"/>
  <c r="Q129" i="56"/>
  <c r="CY129" i="56"/>
  <c r="BC129" i="56"/>
  <c r="AZ129" i="56"/>
  <c r="FI129" i="56" s="1"/>
  <c r="CQ129" i="56"/>
  <c r="BJ129" i="56"/>
  <c r="AU129" i="56"/>
  <c r="AV129" i="56"/>
  <c r="CE129" i="56"/>
  <c r="I129" i="56"/>
  <c r="DB129" i="56"/>
  <c r="T129" i="56"/>
  <c r="DP189" i="56"/>
  <c r="DQ189" i="56" s="1"/>
  <c r="BV71" i="56"/>
  <c r="DC71" i="56"/>
  <c r="AX71" i="56"/>
  <c r="BO71" i="56"/>
  <c r="DF71" i="56"/>
  <c r="AQ71" i="56"/>
  <c r="DK71" i="56"/>
  <c r="CX71" i="56"/>
  <c r="AY71" i="56"/>
  <c r="I71" i="56"/>
  <c r="BJ71" i="56"/>
  <c r="CM71" i="56"/>
  <c r="U131" i="56"/>
  <c r="H131" i="56"/>
  <c r="DP131" i="56"/>
  <c r="BO131" i="56"/>
  <c r="BF131" i="56"/>
  <c r="V131" i="56"/>
  <c r="AX131" i="56"/>
  <c r="AC131" i="56"/>
  <c r="BW131" i="56"/>
  <c r="AP131" i="56"/>
  <c r="CA131" i="56"/>
  <c r="BW9" i="56"/>
  <c r="AT9" i="56"/>
  <c r="AZ9" i="56"/>
  <c r="FI9" i="56" s="1"/>
  <c r="I9" i="56"/>
  <c r="DL9" i="56"/>
  <c r="DS9" i="56"/>
  <c r="BN9" i="56"/>
  <c r="AU9" i="56"/>
  <c r="BJ9" i="56"/>
  <c r="BK9" i="56"/>
  <c r="W129" i="56"/>
  <c r="AR129" i="56"/>
  <c r="CP129" i="56"/>
  <c r="BF129" i="56"/>
  <c r="CD129" i="56"/>
  <c r="DJ129" i="56"/>
  <c r="CX129" i="56"/>
  <c r="BN129" i="56"/>
  <c r="Y129" i="56"/>
  <c r="AT131" i="56"/>
  <c r="CX131" i="56"/>
  <c r="DM131" i="56"/>
  <c r="Y131" i="56"/>
  <c r="DC131" i="56"/>
  <c r="BB131" i="56"/>
  <c r="BE131" i="56"/>
  <c r="CM131" i="56"/>
  <c r="BZ131" i="56"/>
  <c r="X9" i="56"/>
  <c r="BV9" i="56"/>
  <c r="AI9" i="56"/>
  <c r="DY9" i="56"/>
  <c r="CY9" i="56"/>
  <c r="AL9" i="56"/>
  <c r="AX9" i="56"/>
  <c r="T9" i="56"/>
  <c r="AP129" i="56"/>
  <c r="X129" i="56"/>
  <c r="DG129" i="56"/>
  <c r="CL129" i="56"/>
  <c r="BZ129" i="56"/>
  <c r="DV129" i="56"/>
  <c r="DW129" i="56" s="1"/>
  <c r="AQ129" i="56"/>
  <c r="BR129" i="56"/>
  <c r="AI129" i="56"/>
  <c r="BE71" i="56"/>
  <c r="BN71" i="56"/>
  <c r="AT71" i="56"/>
  <c r="BS71" i="56"/>
  <c r="R71" i="56"/>
  <c r="AP71" i="56"/>
  <c r="AF71" i="56"/>
  <c r="DY71" i="56"/>
  <c r="U71" i="56"/>
  <c r="AS71" i="56"/>
  <c r="BF71" i="56"/>
  <c r="AW131" i="56"/>
  <c r="CH131" i="56"/>
  <c r="CQ131" i="56"/>
  <c r="CE131" i="56"/>
  <c r="BH131" i="56"/>
  <c r="CI131" i="56"/>
  <c r="BN131" i="56"/>
  <c r="DJ9" i="56"/>
  <c r="BS9" i="56"/>
  <c r="BG9" i="56"/>
  <c r="CE9" i="56"/>
  <c r="AC9" i="56"/>
  <c r="BA9" i="56"/>
  <c r="DK9" i="56"/>
  <c r="BZ9" i="56"/>
  <c r="Z9" i="56"/>
  <c r="W9" i="56"/>
  <c r="BO9" i="56"/>
  <c r="Q9" i="56"/>
  <c r="CD9" i="56"/>
  <c r="DF129" i="56"/>
  <c r="BS129" i="56"/>
  <c r="AX129" i="56"/>
  <c r="J129" i="56"/>
  <c r="BE129" i="56"/>
  <c r="BK129" i="56"/>
  <c r="BL129" i="56" s="1"/>
  <c r="AF129" i="56"/>
  <c r="DP129" i="56"/>
  <c r="AU71" i="56"/>
  <c r="CL71" i="56"/>
  <c r="CI71" i="56"/>
  <c r="BZ71" i="56"/>
  <c r="AW71" i="56"/>
  <c r="DL71" i="56"/>
  <c r="BA71" i="56"/>
  <c r="BB71" i="56"/>
  <c r="S71" i="56"/>
  <c r="AO71" i="56"/>
  <c r="BG71" i="56"/>
  <c r="DL131" i="56"/>
  <c r="CD131" i="56"/>
  <c r="CL131" i="56"/>
  <c r="AS131" i="56"/>
  <c r="AQ131" i="56"/>
  <c r="CT131" i="56"/>
  <c r="AI131" i="56"/>
  <c r="BG131" i="56"/>
  <c r="BE9" i="56"/>
  <c r="FN9" i="56" s="1"/>
  <c r="M16" i="31" s="1"/>
  <c r="AW9" i="56"/>
  <c r="CA9" i="56"/>
  <c r="CP9" i="56"/>
  <c r="DO9" i="56"/>
  <c r="H9" i="56"/>
  <c r="DM9" i="56"/>
  <c r="AR9" i="56"/>
  <c r="BF9" i="56"/>
  <c r="AO9" i="56"/>
  <c r="CT129" i="56"/>
  <c r="AL129" i="56"/>
  <c r="S129" i="56"/>
  <c r="BD129" i="56"/>
  <c r="DY129" i="56"/>
  <c r="AS129" i="56"/>
  <c r="AT129" i="56"/>
  <c r="CI129" i="56"/>
  <c r="BB129" i="56"/>
  <c r="AY129" i="56"/>
  <c r="CP71" i="56"/>
  <c r="CE71" i="56"/>
  <c r="BW71" i="56"/>
  <c r="BR71" i="56"/>
  <c r="CA71" i="56"/>
  <c r="BC71" i="56"/>
  <c r="DN71" i="56"/>
  <c r="DM71" i="56"/>
  <c r="T71" i="56"/>
  <c r="BI71" i="56"/>
  <c r="DP71" i="56"/>
  <c r="W71" i="56"/>
  <c r="CY131" i="56"/>
  <c r="CU131" i="56"/>
  <c r="DG131" i="56"/>
  <c r="S131" i="56"/>
  <c r="AU131" i="56"/>
  <c r="AO131" i="56"/>
  <c r="DK131" i="56"/>
  <c r="CP131" i="56"/>
  <c r="T131" i="56"/>
  <c r="W131" i="56"/>
  <c r="AF131" i="56"/>
  <c r="CU9" i="56"/>
  <c r="J9" i="56"/>
  <c r="DV9" i="56"/>
  <c r="AY9" i="56"/>
  <c r="AF9" i="56"/>
  <c r="DP9" i="56"/>
  <c r="BG129" i="56"/>
  <c r="H129" i="56"/>
  <c r="CM129" i="56"/>
  <c r="R129" i="56"/>
  <c r="DL129" i="56"/>
  <c r="AW129" i="56"/>
  <c r="DO129" i="56"/>
  <c r="DK129" i="56"/>
  <c r="CY71" i="56"/>
  <c r="DO71" i="56"/>
  <c r="BH71" i="56"/>
  <c r="CT71" i="56"/>
  <c r="AL71" i="56"/>
  <c r="Q71" i="56"/>
  <c r="CQ71" i="56"/>
  <c r="AR71" i="56"/>
  <c r="V71" i="56"/>
  <c r="AP10" i="56"/>
  <c r="CE10" i="56"/>
  <c r="BD10" i="56"/>
  <c r="AU10" i="56"/>
  <c r="BR10" i="56"/>
  <c r="R10" i="56"/>
  <c r="BV10" i="56"/>
  <c r="BB10" i="56"/>
  <c r="AF10" i="56"/>
  <c r="CH10" i="56"/>
  <c r="BZ10" i="56"/>
  <c r="AO70" i="56"/>
  <c r="CE70" i="56"/>
  <c r="BR70" i="56"/>
  <c r="AC10" i="56"/>
  <c r="DL10" i="56"/>
  <c r="CQ10" i="56"/>
  <c r="DJ10" i="56"/>
  <c r="CY10" i="56"/>
  <c r="AI10" i="56"/>
  <c r="BN10" i="56"/>
  <c r="BK10" i="56"/>
  <c r="DV70" i="56"/>
  <c r="J70" i="56"/>
  <c r="DG142" i="56"/>
  <c r="CX10" i="56"/>
  <c r="BE10" i="56"/>
  <c r="DV10" i="56"/>
  <c r="AS10" i="56"/>
  <c r="DP10" i="56"/>
  <c r="AX10" i="56"/>
  <c r="CU10" i="56"/>
  <c r="W10" i="56"/>
  <c r="BC10" i="56"/>
  <c r="CP10" i="56"/>
  <c r="DO10" i="56"/>
  <c r="CM70" i="56"/>
  <c r="BF70" i="56"/>
  <c r="Z10" i="56"/>
  <c r="AR10" i="56"/>
  <c r="BF10" i="56"/>
  <c r="H10" i="56"/>
  <c r="AO10" i="56"/>
  <c r="X10" i="56"/>
  <c r="CD10" i="56"/>
  <c r="V10" i="56"/>
  <c r="AZ10" i="56"/>
  <c r="FI10" i="56" s="1"/>
  <c r="Q10" i="56"/>
  <c r="BJ10" i="56"/>
  <c r="CT10" i="56"/>
  <c r="Z70" i="56"/>
  <c r="DJ70" i="56"/>
  <c r="BH10" i="56"/>
  <c r="BA10" i="56"/>
  <c r="AW10" i="56"/>
  <c r="T10" i="56"/>
  <c r="AQ10" i="56"/>
  <c r="BW10" i="56"/>
  <c r="BS10" i="56"/>
  <c r="BG10" i="56"/>
  <c r="Y10" i="56"/>
  <c r="DY10" i="56"/>
  <c r="DP70" i="56"/>
  <c r="DQ70" i="56" s="1"/>
  <c r="U10" i="56"/>
  <c r="S10" i="56"/>
  <c r="DK10" i="56"/>
  <c r="BJ70" i="56"/>
  <c r="J10" i="56"/>
  <c r="AL10" i="56"/>
  <c r="BO10" i="56"/>
  <c r="DG10" i="56"/>
  <c r="DF10" i="56"/>
  <c r="DS10" i="56"/>
  <c r="AY10" i="56"/>
  <c r="AW70" i="56"/>
  <c r="DC10" i="56"/>
  <c r="BS70" i="56"/>
  <c r="S70" i="56"/>
  <c r="BK70" i="56"/>
  <c r="AS82" i="56"/>
  <c r="AV10" i="56"/>
  <c r="CL10" i="56"/>
  <c r="DN10" i="56"/>
  <c r="CI10" i="56"/>
  <c r="I10" i="56"/>
  <c r="DB10" i="56"/>
  <c r="CM10" i="56"/>
  <c r="CA10" i="56"/>
  <c r="BI10" i="56"/>
  <c r="DM10" i="56"/>
  <c r="AT10" i="56"/>
  <c r="BO133" i="56"/>
  <c r="DP133" i="56"/>
  <c r="BA133" i="56"/>
  <c r="AL133" i="56"/>
  <c r="BI133" i="56"/>
  <c r="CM133" i="56"/>
  <c r="S133" i="56"/>
  <c r="AQ133" i="56"/>
  <c r="DY133" i="56"/>
  <c r="AU11" i="56"/>
  <c r="DY11" i="56"/>
  <c r="S11" i="56"/>
  <c r="CY11" i="56"/>
  <c r="AP11" i="56"/>
  <c r="AT11" i="56"/>
  <c r="AY11" i="56"/>
  <c r="T73" i="56"/>
  <c r="S73" i="56"/>
  <c r="AP73" i="56"/>
  <c r="AL73" i="56"/>
  <c r="H73" i="56"/>
  <c r="DK73" i="56"/>
  <c r="CM73" i="56"/>
  <c r="DK11" i="56"/>
  <c r="DG11" i="56"/>
  <c r="CI73" i="56"/>
  <c r="BZ133" i="56"/>
  <c r="AC133" i="56"/>
  <c r="CD133" i="56"/>
  <c r="DG133" i="56"/>
  <c r="CU133" i="56"/>
  <c r="DO133" i="56"/>
  <c r="BE133" i="56"/>
  <c r="BN133" i="56"/>
  <c r="BG133" i="56"/>
  <c r="DB11" i="56"/>
  <c r="BR11" i="56"/>
  <c r="AI11" i="56"/>
  <c r="BO11" i="56"/>
  <c r="CE11" i="56"/>
  <c r="CI11" i="56"/>
  <c r="CT11" i="56"/>
  <c r="DM11" i="56"/>
  <c r="CU83" i="56"/>
  <c r="AX73" i="56"/>
  <c r="DB73" i="56"/>
  <c r="CD73" i="56"/>
  <c r="BG73" i="56"/>
  <c r="DL73" i="56"/>
  <c r="BD73" i="56"/>
  <c r="BV73" i="56"/>
  <c r="T11" i="56"/>
  <c r="BN11" i="56"/>
  <c r="DY73" i="56"/>
  <c r="CE133" i="56"/>
  <c r="BH133" i="56"/>
  <c r="DL133" i="56"/>
  <c r="AV133" i="56"/>
  <c r="DM133" i="56"/>
  <c r="BW133" i="56"/>
  <c r="BC133" i="56"/>
  <c r="AP133" i="56"/>
  <c r="V11" i="56"/>
  <c r="DC11" i="56"/>
  <c r="BA11" i="56"/>
  <c r="CL11" i="56"/>
  <c r="AX11" i="56"/>
  <c r="CU11" i="56"/>
  <c r="AL11" i="56"/>
  <c r="AQ11" i="56"/>
  <c r="BC11" i="56"/>
  <c r="BK11" i="56"/>
  <c r="R11" i="56"/>
  <c r="BZ73" i="56"/>
  <c r="BB73" i="56"/>
  <c r="Y73" i="56"/>
  <c r="BR73" i="56"/>
  <c r="DV73" i="56"/>
  <c r="CX73" i="56"/>
  <c r="W73" i="56"/>
  <c r="AZ73" i="56"/>
  <c r="DJ73" i="56"/>
  <c r="DO73" i="56"/>
  <c r="Z73" i="56"/>
  <c r="DN73" i="56"/>
  <c r="BF11" i="56"/>
  <c r="X11" i="56"/>
  <c r="BA73" i="56"/>
  <c r="AR133" i="56"/>
  <c r="Q133" i="56"/>
  <c r="BR133" i="56"/>
  <c r="BS133" i="56"/>
  <c r="T133" i="56"/>
  <c r="Z133" i="56"/>
  <c r="DJ133" i="56"/>
  <c r="CY133" i="56"/>
  <c r="AF133" i="56"/>
  <c r="BH11" i="56"/>
  <c r="AS11" i="56"/>
  <c r="CP11" i="56"/>
  <c r="BJ11" i="56"/>
  <c r="Q11" i="56"/>
  <c r="J11" i="56"/>
  <c r="BB11" i="56"/>
  <c r="CA11" i="56"/>
  <c r="DV11" i="56"/>
  <c r="CE73" i="56"/>
  <c r="U73" i="56"/>
  <c r="CU73" i="56"/>
  <c r="AV73" i="56"/>
  <c r="AI73" i="56"/>
  <c r="J73" i="56"/>
  <c r="DS73" i="56"/>
  <c r="DF73" i="56"/>
  <c r="AQ73" i="56"/>
  <c r="BH73" i="56"/>
  <c r="FQ73" i="56" s="1"/>
  <c r="AY73" i="56"/>
  <c r="BI11" i="56"/>
  <c r="DP73" i="56"/>
  <c r="BV133" i="56"/>
  <c r="AW133" i="56"/>
  <c r="AO133" i="56"/>
  <c r="BB133" i="56"/>
  <c r="Y133" i="56"/>
  <c r="DN133" i="56"/>
  <c r="BZ11" i="56"/>
  <c r="Z11" i="56"/>
  <c r="W11" i="56"/>
  <c r="DP11" i="56"/>
  <c r="AF11" i="56"/>
  <c r="DF11" i="56"/>
  <c r="U11" i="56"/>
  <c r="DJ11" i="56"/>
  <c r="BI73" i="56"/>
  <c r="AR73" i="56"/>
  <c r="DG73" i="56"/>
  <c r="CH73" i="56"/>
  <c r="DM73" i="56"/>
  <c r="CL73" i="56"/>
  <c r="CY73" i="56"/>
  <c r="BF73" i="56"/>
  <c r="DC73" i="56"/>
  <c r="BJ73" i="56"/>
  <c r="I73" i="56"/>
  <c r="AV11" i="56"/>
  <c r="BS11" i="56"/>
  <c r="Q73" i="56"/>
  <c r="BW73" i="56"/>
  <c r="DS133" i="56"/>
  <c r="R133" i="56"/>
  <c r="AI133" i="56"/>
  <c r="CX133" i="56"/>
  <c r="CI133" i="56"/>
  <c r="CT133" i="56"/>
  <c r="I133" i="56"/>
  <c r="BE11" i="56"/>
  <c r="CH11" i="56"/>
  <c r="CD11" i="56"/>
  <c r="DS11" i="56"/>
  <c r="AW11" i="56"/>
  <c r="DL11" i="56"/>
  <c r="AO11" i="56"/>
  <c r="AC11" i="56"/>
  <c r="AR11" i="56"/>
  <c r="CQ11" i="56"/>
  <c r="CM11" i="56"/>
  <c r="BK73" i="56"/>
  <c r="BL73" i="56" s="1"/>
  <c r="BC73" i="56"/>
  <c r="BV11" i="56"/>
  <c r="BD11" i="56"/>
  <c r="CA73" i="56"/>
  <c r="H133" i="56"/>
  <c r="BD133" i="56"/>
  <c r="AX133" i="56"/>
  <c r="AU133" i="56"/>
  <c r="W133" i="56"/>
  <c r="J133" i="56"/>
  <c r="DC133" i="56"/>
  <c r="BJ133" i="56"/>
  <c r="Y11" i="56"/>
  <c r="CX11" i="56"/>
  <c r="AZ11" i="56"/>
  <c r="BG11" i="56"/>
  <c r="I11" i="56"/>
  <c r="BW11" i="56"/>
  <c r="H11" i="56"/>
  <c r="R73" i="56"/>
  <c r="AT73" i="56"/>
  <c r="AC73" i="56"/>
  <c r="BS73" i="56"/>
  <c r="BE73" i="56"/>
  <c r="AW73" i="56"/>
  <c r="AU73" i="56"/>
  <c r="AF73" i="56"/>
  <c r="DV133" i="56"/>
  <c r="BK133" i="56"/>
  <c r="CA133" i="56"/>
  <c r="CH133" i="56"/>
  <c r="DB133" i="56"/>
  <c r="AT133" i="56"/>
  <c r="DF133" i="56"/>
  <c r="U133" i="56"/>
  <c r="DO11" i="56"/>
  <c r="DN11" i="56"/>
  <c r="BI143" i="56"/>
  <c r="CT73" i="56"/>
  <c r="CI12" i="56"/>
  <c r="V12" i="56"/>
  <c r="CU12" i="56"/>
  <c r="AT12" i="56"/>
  <c r="DS12" i="56"/>
  <c r="CE12" i="56"/>
  <c r="BD12" i="56"/>
  <c r="BG72" i="56"/>
  <c r="DL72" i="56"/>
  <c r="Q72" i="56"/>
  <c r="DS72" i="56"/>
  <c r="DN72" i="56"/>
  <c r="DV72" i="56"/>
  <c r="DK72" i="56"/>
  <c r="Z72" i="56"/>
  <c r="I132" i="56"/>
  <c r="Y132" i="56"/>
  <c r="CD132" i="56"/>
  <c r="CT132" i="56"/>
  <c r="AV132" i="56"/>
  <c r="CE132" i="56"/>
  <c r="U132" i="56"/>
  <c r="BG132" i="56"/>
  <c r="BZ132" i="56"/>
  <c r="AW132" i="56"/>
  <c r="AZ132" i="56"/>
  <c r="AY132" i="56"/>
  <c r="BD132" i="56"/>
  <c r="CQ12" i="56"/>
  <c r="AW12" i="56"/>
  <c r="AU12" i="56"/>
  <c r="AV12" i="56"/>
  <c r="BI12" i="56"/>
  <c r="DJ12" i="56"/>
  <c r="T12" i="56"/>
  <c r="DV12" i="56"/>
  <c r="AZ12" i="56"/>
  <c r="BC12" i="56"/>
  <c r="AS12" i="56"/>
  <c r="BW12" i="56"/>
  <c r="AO12" i="56"/>
  <c r="W12" i="56"/>
  <c r="BR12" i="56"/>
  <c r="AV72" i="56"/>
  <c r="BS72" i="56"/>
  <c r="BR72" i="56"/>
  <c r="DO72" i="56"/>
  <c r="X72" i="56"/>
  <c r="DG72" i="56"/>
  <c r="AZ72" i="56"/>
  <c r="CI72" i="56"/>
  <c r="AI72" i="56"/>
  <c r="CE72" i="56"/>
  <c r="AU132" i="56"/>
  <c r="AL132" i="56"/>
  <c r="BW132" i="56"/>
  <c r="W132" i="56"/>
  <c r="Q132" i="56"/>
  <c r="AR132" i="56"/>
  <c r="DV132" i="56"/>
  <c r="AO132" i="56"/>
  <c r="BV132" i="56"/>
  <c r="BC132" i="56"/>
  <c r="CH132" i="56"/>
  <c r="CY132" i="56"/>
  <c r="BR132" i="56"/>
  <c r="DK12" i="56"/>
  <c r="DN12" i="56"/>
  <c r="CD12" i="56"/>
  <c r="BV12" i="56"/>
  <c r="S12" i="56"/>
  <c r="DF72" i="56"/>
  <c r="BV72" i="56"/>
  <c r="BC72" i="56"/>
  <c r="DY72" i="56"/>
  <c r="CX72" i="56"/>
  <c r="Y72" i="56"/>
  <c r="CU72" i="56"/>
  <c r="AS132" i="56"/>
  <c r="BI132" i="56"/>
  <c r="BB132" i="56"/>
  <c r="BH132" i="56"/>
  <c r="V132" i="56"/>
  <c r="DG132" i="56"/>
  <c r="DC132" i="56"/>
  <c r="J132" i="56"/>
  <c r="BJ132" i="56"/>
  <c r="DS132" i="56"/>
  <c r="BE132" i="56"/>
  <c r="BK132" i="56"/>
  <c r="R132" i="56"/>
  <c r="S132" i="56"/>
  <c r="DM12" i="56"/>
  <c r="AY12" i="56"/>
  <c r="CX12" i="56"/>
  <c r="BZ12" i="56"/>
  <c r="CL12" i="56"/>
  <c r="I12" i="56"/>
  <c r="Y12" i="56"/>
  <c r="DL12" i="56"/>
  <c r="AP72" i="56"/>
  <c r="CQ72" i="56"/>
  <c r="AS72" i="56"/>
  <c r="CA72" i="56"/>
  <c r="BE72" i="56"/>
  <c r="AO72" i="56"/>
  <c r="W72" i="56"/>
  <c r="BZ72" i="56"/>
  <c r="BH72" i="56"/>
  <c r="AL72" i="56"/>
  <c r="CU132" i="56"/>
  <c r="DB132" i="56"/>
  <c r="DO12" i="56"/>
  <c r="CP12" i="56"/>
  <c r="CM12" i="56"/>
  <c r="AF12" i="56"/>
  <c r="BE12" i="56"/>
  <c r="AR12" i="56"/>
  <c r="BA12" i="56"/>
  <c r="AX12" i="56"/>
  <c r="DG12" i="56"/>
  <c r="CT12" i="56"/>
  <c r="BK12" i="56"/>
  <c r="DB12" i="56"/>
  <c r="BD72" i="56"/>
  <c r="BA72" i="56"/>
  <c r="H72" i="56"/>
  <c r="AF72" i="56"/>
  <c r="DC72" i="56"/>
  <c r="AQ72" i="56"/>
  <c r="AW72" i="56"/>
  <c r="AC72" i="56"/>
  <c r="DM72" i="56"/>
  <c r="BO72" i="56"/>
  <c r="CT72" i="56"/>
  <c r="AI132" i="56"/>
  <c r="CU144" i="56"/>
  <c r="BO132" i="56"/>
  <c r="AP132" i="56"/>
  <c r="DN132" i="56"/>
  <c r="AQ132" i="56"/>
  <c r="DM132" i="56"/>
  <c r="AT72" i="56"/>
  <c r="CD72" i="56"/>
  <c r="AY72" i="56"/>
  <c r="AF132" i="56"/>
  <c r="BF12" i="56"/>
  <c r="BS12" i="56"/>
  <c r="AP12" i="56"/>
  <c r="X12" i="56"/>
  <c r="H12" i="56"/>
  <c r="Z12" i="56"/>
  <c r="U12" i="56"/>
  <c r="AL12" i="56"/>
  <c r="DY12" i="56"/>
  <c r="DP72" i="56"/>
  <c r="R72" i="56"/>
  <c r="BK72" i="56"/>
  <c r="BW72" i="56"/>
  <c r="J72" i="56"/>
  <c r="V72" i="56"/>
  <c r="CP72" i="56"/>
  <c r="U72" i="56"/>
  <c r="BF72" i="56"/>
  <c r="CY72" i="56"/>
  <c r="DK132" i="56"/>
  <c r="BN132" i="56"/>
  <c r="CM132" i="56"/>
  <c r="T132" i="56"/>
  <c r="X132" i="56"/>
  <c r="DY132" i="56"/>
  <c r="CA132" i="56"/>
  <c r="DP132" i="56"/>
  <c r="AU72" i="56"/>
  <c r="CL72" i="56"/>
  <c r="BJ72" i="56"/>
  <c r="Z132" i="56"/>
  <c r="CI132" i="56"/>
  <c r="CH12" i="56"/>
  <c r="AC12" i="56"/>
  <c r="BJ12" i="56"/>
  <c r="DP12" i="56"/>
  <c r="BG12" i="56"/>
  <c r="CA12" i="56"/>
  <c r="AI12" i="56"/>
  <c r="BO12" i="56"/>
  <c r="DJ72" i="56"/>
  <c r="BB72" i="56"/>
  <c r="DB72" i="56"/>
  <c r="BN72" i="56"/>
  <c r="AX72" i="56"/>
  <c r="CP132" i="56"/>
  <c r="DJ132" i="56"/>
  <c r="DF12" i="56"/>
  <c r="J12" i="56"/>
  <c r="BH12" i="56"/>
  <c r="BB12" i="56"/>
  <c r="AQ12" i="56"/>
  <c r="CY12" i="56"/>
  <c r="BN12" i="56"/>
  <c r="Q12" i="56"/>
  <c r="R12" i="56"/>
  <c r="DC12" i="56"/>
  <c r="T72" i="56"/>
  <c r="AR72" i="56"/>
  <c r="I72" i="56"/>
  <c r="S72" i="56"/>
  <c r="CM72" i="56"/>
  <c r="BI72" i="56"/>
  <c r="CH72" i="56"/>
  <c r="BF132" i="56"/>
  <c r="DO132" i="56"/>
  <c r="AX132" i="56"/>
  <c r="CQ132" i="56"/>
  <c r="AC132" i="56"/>
  <c r="AD132" i="56" s="1"/>
  <c r="DF132" i="56"/>
  <c r="DL132" i="56"/>
  <c r="H132" i="56"/>
  <c r="AT132" i="56"/>
  <c r="CX132" i="56"/>
  <c r="BS132" i="56"/>
  <c r="BT132" i="56" s="1"/>
  <c r="BA132" i="56"/>
  <c r="CL132" i="56"/>
  <c r="BC135" i="56"/>
  <c r="BW135" i="56"/>
  <c r="CA135" i="56"/>
  <c r="BR135" i="56"/>
  <c r="DL135" i="56"/>
  <c r="AC135" i="56"/>
  <c r="V135" i="56"/>
  <c r="DY135" i="56"/>
  <c r="CD135" i="56"/>
  <c r="BS135" i="56"/>
  <c r="BO135" i="56"/>
  <c r="DC135" i="56"/>
  <c r="Y75" i="56"/>
  <c r="CP75" i="56"/>
  <c r="X75" i="56"/>
  <c r="BK75" i="56"/>
  <c r="BW75" i="56"/>
  <c r="BF75" i="56"/>
  <c r="BH75" i="56"/>
  <c r="Z75" i="56"/>
  <c r="BR75" i="56"/>
  <c r="DV75" i="56"/>
  <c r="AY133" i="56"/>
  <c r="AS133" i="56"/>
  <c r="AZ133" i="56"/>
  <c r="FI133" i="56" s="1"/>
  <c r="R13" i="56"/>
  <c r="AC13" i="56"/>
  <c r="BS13" i="56"/>
  <c r="DL13" i="56"/>
  <c r="U13" i="56"/>
  <c r="AX13" i="56"/>
  <c r="CD13" i="56"/>
  <c r="DO13" i="56"/>
  <c r="AY13" i="56"/>
  <c r="Q13" i="56"/>
  <c r="DY13" i="56"/>
  <c r="CU13" i="56"/>
  <c r="BF133" i="56"/>
  <c r="DK13" i="56"/>
  <c r="S13" i="56"/>
  <c r="BF135" i="56"/>
  <c r="Y135" i="56"/>
  <c r="AV135" i="56"/>
  <c r="CM135" i="56"/>
  <c r="CT135" i="56"/>
  <c r="DV135" i="56"/>
  <c r="DJ135" i="56"/>
  <c r="S135" i="56"/>
  <c r="BN135" i="56"/>
  <c r="AU135" i="56"/>
  <c r="DB75" i="56"/>
  <c r="DK75" i="56"/>
  <c r="BB75" i="56"/>
  <c r="AU75" i="56"/>
  <c r="BI75" i="56"/>
  <c r="AI75" i="56"/>
  <c r="DC75" i="56"/>
  <c r="DG75" i="56"/>
  <c r="BA75" i="56"/>
  <c r="BS75" i="56"/>
  <c r="CP135" i="56"/>
  <c r="DO135" i="56"/>
  <c r="BK135" i="56"/>
  <c r="BB135" i="56"/>
  <c r="Z135" i="56"/>
  <c r="AS135" i="56"/>
  <c r="CE135" i="56"/>
  <c r="R135" i="56"/>
  <c r="AS73" i="56"/>
  <c r="AS75" i="56"/>
  <c r="CH75" i="56"/>
  <c r="BD75" i="56"/>
  <c r="BN75" i="56"/>
  <c r="DO75" i="56"/>
  <c r="BG75" i="56"/>
  <c r="DY75" i="56"/>
  <c r="AW75" i="56"/>
  <c r="AR75" i="56"/>
  <c r="BA13" i="56"/>
  <c r="DC13" i="56"/>
  <c r="CL135" i="56"/>
  <c r="U135" i="56"/>
  <c r="BI135" i="56"/>
  <c r="DS135" i="56"/>
  <c r="BV135" i="56"/>
  <c r="Q135" i="56"/>
  <c r="DF135" i="56"/>
  <c r="DB135" i="56"/>
  <c r="CP73" i="56"/>
  <c r="CX75" i="56"/>
  <c r="S75" i="56"/>
  <c r="DS75" i="56"/>
  <c r="BE75" i="56"/>
  <c r="BZ75" i="56"/>
  <c r="W75" i="56"/>
  <c r="CQ75" i="56"/>
  <c r="V75" i="56"/>
  <c r="BC75" i="56"/>
  <c r="X133" i="56"/>
  <c r="BK13" i="56"/>
  <c r="AS13" i="56"/>
  <c r="H13" i="56"/>
  <c r="CY13" i="56"/>
  <c r="CA13" i="56"/>
  <c r="CQ13" i="56"/>
  <c r="CI13" i="56"/>
  <c r="BB13" i="56"/>
  <c r="DP13" i="56"/>
  <c r="DB13" i="56"/>
  <c r="CL13" i="56"/>
  <c r="CP13" i="56"/>
  <c r="BE13" i="56"/>
  <c r="CP133" i="56"/>
  <c r="BO13" i="56"/>
  <c r="DF13" i="56"/>
  <c r="BF13" i="56"/>
  <c r="DK135" i="56"/>
  <c r="DP135" i="56"/>
  <c r="AP135" i="56"/>
  <c r="AY135" i="56"/>
  <c r="X135" i="56"/>
  <c r="BG135" i="56"/>
  <c r="BH135" i="56"/>
  <c r="CI135" i="56"/>
  <c r="AL135" i="56"/>
  <c r="BN73" i="56"/>
  <c r="AZ75" i="56"/>
  <c r="FI75" i="56" s="1"/>
  <c r="AP75" i="56"/>
  <c r="I75" i="56"/>
  <c r="CA75" i="56"/>
  <c r="AF75" i="56"/>
  <c r="AT75" i="56"/>
  <c r="AL75" i="56"/>
  <c r="DF75" i="56"/>
  <c r="CI75" i="56"/>
  <c r="DN75" i="56"/>
  <c r="CQ133" i="56"/>
  <c r="DK133" i="56"/>
  <c r="BW13" i="56"/>
  <c r="CM13" i="56"/>
  <c r="BG13" i="56"/>
  <c r="BZ13" i="56"/>
  <c r="I13" i="56"/>
  <c r="V13" i="56"/>
  <c r="CH13" i="56"/>
  <c r="X13" i="56"/>
  <c r="BN13" i="56"/>
  <c r="AZ13" i="56"/>
  <c r="FI13" i="56" s="1"/>
  <c r="AT13" i="56"/>
  <c r="AU13" i="56"/>
  <c r="CU135" i="56"/>
  <c r="AT135" i="56"/>
  <c r="BJ135" i="56"/>
  <c r="T135" i="56"/>
  <c r="AX135" i="56"/>
  <c r="I135" i="56"/>
  <c r="CQ135" i="56"/>
  <c r="BA135" i="56"/>
  <c r="CX135" i="56"/>
  <c r="CQ73" i="56"/>
  <c r="V73" i="56"/>
  <c r="R75" i="56"/>
  <c r="AO75" i="56"/>
  <c r="AV75" i="56"/>
  <c r="BJ75" i="56"/>
  <c r="J75" i="56"/>
  <c r="AX75" i="56"/>
  <c r="DL75" i="56"/>
  <c r="U75" i="56"/>
  <c r="AW13" i="56"/>
  <c r="AO13" i="56"/>
  <c r="DG13" i="56"/>
  <c r="DS13" i="56"/>
  <c r="BI13" i="56"/>
  <c r="AQ13" i="56"/>
  <c r="AR13" i="56"/>
  <c r="DV13" i="56"/>
  <c r="CX13" i="56"/>
  <c r="DJ13" i="56"/>
  <c r="Y13" i="56"/>
  <c r="AL13" i="56"/>
  <c r="AV13" i="56"/>
  <c r="BZ135" i="56"/>
  <c r="CY135" i="56"/>
  <c r="AF135" i="56"/>
  <c r="J135" i="56"/>
  <c r="DG135" i="56"/>
  <c r="H135" i="56"/>
  <c r="AZ135" i="56"/>
  <c r="FI135" i="56" s="1"/>
  <c r="CH135" i="56"/>
  <c r="W135" i="56"/>
  <c r="BO73" i="56"/>
  <c r="H75" i="56"/>
  <c r="AY75" i="56"/>
  <c r="CL75" i="56"/>
  <c r="CM75" i="56"/>
  <c r="DM75" i="56"/>
  <c r="CT75" i="56"/>
  <c r="CE75" i="56"/>
  <c r="AC75" i="56"/>
  <c r="T75" i="56"/>
  <c r="Z13" i="56"/>
  <c r="BJ13" i="56"/>
  <c r="BR13" i="56"/>
  <c r="CT13" i="56"/>
  <c r="J13" i="56"/>
  <c r="T13" i="56"/>
  <c r="DM135" i="56"/>
  <c r="AW135" i="56"/>
  <c r="DN135" i="56"/>
  <c r="AQ135" i="56"/>
  <c r="AR135" i="56"/>
  <c r="AO135" i="56"/>
  <c r="BE135" i="56"/>
  <c r="BD135" i="56"/>
  <c r="AI135" i="56"/>
  <c r="X73" i="56"/>
  <c r="BV75" i="56"/>
  <c r="Q75" i="56"/>
  <c r="CD75" i="56"/>
  <c r="CY75" i="56"/>
  <c r="CU75" i="56"/>
  <c r="DJ75" i="56"/>
  <c r="AQ75" i="56"/>
  <c r="BO75" i="56"/>
  <c r="DP75" i="56"/>
  <c r="CL133" i="56"/>
  <c r="V133" i="56"/>
  <c r="CE13" i="56"/>
  <c r="BC13" i="56"/>
  <c r="DM13" i="56"/>
  <c r="W13" i="56"/>
  <c r="DN13" i="56"/>
  <c r="BH13" i="56"/>
  <c r="AF13" i="56"/>
  <c r="BV13" i="56"/>
  <c r="AP13" i="56"/>
  <c r="AI13" i="56"/>
  <c r="BD13" i="56"/>
  <c r="BS136" i="56"/>
  <c r="DS136" i="56"/>
  <c r="DT136" i="56" s="1"/>
  <c r="BO136" i="56"/>
  <c r="BN136" i="56"/>
  <c r="V136" i="56"/>
  <c r="X136" i="56"/>
  <c r="BJ136" i="56"/>
  <c r="Z136" i="56"/>
  <c r="DK136" i="56"/>
  <c r="BE136" i="56"/>
  <c r="AT136" i="56"/>
  <c r="DY136" i="56"/>
  <c r="DZ136" i="56" s="1"/>
  <c r="CX136" i="56"/>
  <c r="CY136" i="56"/>
  <c r="CL136" i="56"/>
  <c r="BK136" i="56"/>
  <c r="DG136" i="56"/>
  <c r="DP136" i="56"/>
  <c r="Q136" i="56"/>
  <c r="CE136" i="56"/>
  <c r="CD136" i="56"/>
  <c r="I136" i="56"/>
  <c r="AW136" i="56"/>
  <c r="AZ136" i="56"/>
  <c r="FI136" i="56" s="1"/>
  <c r="AC136" i="56"/>
  <c r="R136" i="56"/>
  <c r="BG136" i="56"/>
  <c r="CA136" i="56"/>
  <c r="CH136" i="56"/>
  <c r="BZ136" i="56"/>
  <c r="BH136" i="56"/>
  <c r="FQ136" i="56" s="1"/>
  <c r="AU136" i="56"/>
  <c r="H136" i="56"/>
  <c r="DV136" i="56"/>
  <c r="DW136" i="56" s="1"/>
  <c r="AO136" i="56"/>
  <c r="CT136" i="56"/>
  <c r="J136" i="56"/>
  <c r="S136" i="56"/>
  <c r="CQ136" i="56"/>
  <c r="CU136" i="56"/>
  <c r="AR136" i="56"/>
  <c r="CI136" i="56"/>
  <c r="BI136" i="56"/>
  <c r="FR136" i="56" s="1"/>
  <c r="DB136" i="56"/>
  <c r="BF136" i="56"/>
  <c r="CP136" i="56"/>
  <c r="DF136" i="56"/>
  <c r="W136" i="56"/>
  <c r="BR136" i="56"/>
  <c r="AS136" i="56"/>
  <c r="AL136" i="56"/>
  <c r="AM136" i="56" s="1"/>
  <c r="CM136" i="56"/>
  <c r="DL136" i="56"/>
  <c r="U136" i="56"/>
  <c r="AF136" i="56"/>
  <c r="AP136" i="56"/>
  <c r="DJ136" i="56"/>
  <c r="AY136" i="56"/>
  <c r="AQ136" i="56"/>
  <c r="BA136" i="56"/>
  <c r="AX136" i="56"/>
  <c r="AV136" i="56"/>
  <c r="AI136" i="56"/>
  <c r="AZ77" i="56"/>
  <c r="CD77" i="56"/>
  <c r="BH77" i="56"/>
  <c r="H77" i="56"/>
  <c r="AV77" i="56"/>
  <c r="V77" i="56"/>
  <c r="T77" i="56"/>
  <c r="BD77" i="56"/>
  <c r="AO77" i="56"/>
  <c r="AZ137" i="56"/>
  <c r="AR137" i="56"/>
  <c r="DM137" i="56"/>
  <c r="BC137" i="56"/>
  <c r="AU137" i="56"/>
  <c r="DN137" i="56"/>
  <c r="BS137" i="56"/>
  <c r="CT137" i="56"/>
  <c r="CI137" i="56"/>
  <c r="BJ137" i="56"/>
  <c r="AX77" i="56"/>
  <c r="BW77" i="56"/>
  <c r="DJ77" i="56"/>
  <c r="DP77" i="56"/>
  <c r="AC77" i="56"/>
  <c r="AL77" i="56"/>
  <c r="X77" i="56"/>
  <c r="CE137" i="56"/>
  <c r="CM137" i="56"/>
  <c r="DC137" i="56"/>
  <c r="BZ137" i="56"/>
  <c r="AC137" i="56"/>
  <c r="BV137" i="56"/>
  <c r="CP137" i="56"/>
  <c r="AF137" i="56"/>
  <c r="Y77" i="56"/>
  <c r="BA77" i="56"/>
  <c r="Q77" i="56"/>
  <c r="CQ77" i="56"/>
  <c r="CR77" i="56" s="1"/>
  <c r="BZ77" i="56"/>
  <c r="CM77" i="56"/>
  <c r="CU77" i="56"/>
  <c r="AI77" i="56"/>
  <c r="CQ137" i="56"/>
  <c r="DS137" i="56"/>
  <c r="AP137" i="56"/>
  <c r="AT137" i="56"/>
  <c r="H137" i="56"/>
  <c r="DB137" i="56"/>
  <c r="J137" i="56"/>
  <c r="CL137" i="56"/>
  <c r="AV137" i="56"/>
  <c r="BE77" i="56"/>
  <c r="I77" i="56"/>
  <c r="DF77" i="56"/>
  <c r="DH77" i="56" s="1"/>
  <c r="W77" i="56"/>
  <c r="AG77" i="56" s="1"/>
  <c r="CA77" i="56"/>
  <c r="AQ77" i="56"/>
  <c r="BK77" i="56"/>
  <c r="AP77" i="56"/>
  <c r="I137" i="56"/>
  <c r="T137" i="56"/>
  <c r="Z137" i="56"/>
  <c r="R137" i="56"/>
  <c r="BE137" i="56"/>
  <c r="DJ137" i="56"/>
  <c r="BK137" i="56"/>
  <c r="AX137" i="56"/>
  <c r="U137" i="56"/>
  <c r="Q137" i="56"/>
  <c r="W137" i="56"/>
  <c r="DB77" i="56"/>
  <c r="R77" i="56"/>
  <c r="BS77" i="56"/>
  <c r="S77" i="56"/>
  <c r="DC77" i="56"/>
  <c r="CX77" i="56"/>
  <c r="CT77" i="56"/>
  <c r="DK77" i="56"/>
  <c r="DF137" i="56"/>
  <c r="CD137" i="56"/>
  <c r="CA137" i="56"/>
  <c r="DL137" i="56"/>
  <c r="DK137" i="56"/>
  <c r="Y137" i="56"/>
  <c r="BG137" i="56"/>
  <c r="BO137" i="56"/>
  <c r="AY137" i="56"/>
  <c r="BR77" i="56"/>
  <c r="CH77" i="56"/>
  <c r="AS77" i="56"/>
  <c r="BO77" i="56"/>
  <c r="BP77" i="56" s="1"/>
  <c r="BI77" i="56"/>
  <c r="BJ77" i="56"/>
  <c r="DL77" i="56"/>
  <c r="BB77" i="56"/>
  <c r="X137" i="56"/>
  <c r="AO137" i="56"/>
  <c r="AW137" i="56"/>
  <c r="AQ137" i="56"/>
  <c r="BB137" i="56"/>
  <c r="S137" i="56"/>
  <c r="CX137" i="56"/>
  <c r="BN137" i="56"/>
  <c r="AY77" i="56"/>
  <c r="DY77" i="56"/>
  <c r="CY77" i="56"/>
  <c r="DS77" i="56"/>
  <c r="BC77" i="56"/>
  <c r="FL77" i="56" s="1"/>
  <c r="J77" i="56"/>
  <c r="DO77" i="56"/>
  <c r="BG77" i="56"/>
  <c r="V137" i="56"/>
  <c r="AL137" i="56"/>
  <c r="BD137" i="56"/>
  <c r="BW137" i="56"/>
  <c r="DY137" i="56"/>
  <c r="BF137" i="56"/>
  <c r="AS137" i="56"/>
  <c r="CU137" i="56"/>
  <c r="BH137" i="56"/>
  <c r="CL77" i="56"/>
  <c r="BF77" i="56"/>
  <c r="CE77" i="56"/>
  <c r="U77" i="56"/>
  <c r="AA77" i="56" s="1"/>
  <c r="BV77" i="56"/>
  <c r="DM77" i="56"/>
  <c r="DV77" i="56"/>
  <c r="DW77" i="56" s="1"/>
  <c r="BI137" i="56"/>
  <c r="BA137" i="56"/>
  <c r="CY137" i="56"/>
  <c r="DG137" i="56"/>
  <c r="CH137" i="56"/>
  <c r="DV137" i="56"/>
  <c r="DO137" i="56"/>
  <c r="AI137" i="56"/>
  <c r="BR137" i="56"/>
  <c r="DP137" i="56"/>
  <c r="AQ78" i="56"/>
  <c r="BH78" i="56"/>
  <c r="BO78" i="56"/>
  <c r="DL78" i="56"/>
  <c r="DQ78" i="56" s="1"/>
  <c r="AT78" i="56"/>
  <c r="S78" i="56"/>
  <c r="CU78" i="56"/>
  <c r="CE78" i="56"/>
  <c r="CI78" i="56"/>
  <c r="CJ78" i="56" s="1"/>
  <c r="Q78" i="56"/>
  <c r="CH6" i="56"/>
  <c r="DL126" i="56"/>
  <c r="BD126" i="56"/>
  <c r="AT6" i="56"/>
  <c r="DL6" i="56"/>
  <c r="BN6" i="56"/>
  <c r="AV126" i="56"/>
  <c r="DC126" i="56"/>
  <c r="DP126" i="56"/>
  <c r="CU126" i="56"/>
  <c r="BO6" i="56"/>
  <c r="AY126" i="56"/>
  <c r="CM126" i="56"/>
  <c r="DF6" i="56"/>
  <c r="AY78" i="56"/>
  <c r="CD78" i="56"/>
  <c r="CT126" i="56"/>
  <c r="BG78" i="56"/>
  <c r="FP78" i="56" s="1"/>
  <c r="AO78" i="56"/>
  <c r="CP78" i="56"/>
  <c r="DF78" i="56"/>
  <c r="DH78" i="56" s="1"/>
  <c r="BW78" i="56"/>
  <c r="AV78" i="56"/>
  <c r="CQ78" i="56"/>
  <c r="W78" i="56"/>
  <c r="BA78" i="56"/>
  <c r="BB6" i="56"/>
  <c r="DM6" i="56"/>
  <c r="AF126" i="56"/>
  <c r="Z6" i="56"/>
  <c r="CY6" i="56"/>
  <c r="CD126" i="56"/>
  <c r="BS6" i="56"/>
  <c r="BO126" i="56"/>
  <c r="J6" i="56"/>
  <c r="BJ6" i="56"/>
  <c r="R126" i="56"/>
  <c r="CT6" i="56"/>
  <c r="DG6" i="56"/>
  <c r="BN126" i="56"/>
  <c r="Y78" i="56"/>
  <c r="CL126" i="56"/>
  <c r="R6" i="56"/>
  <c r="BB78" i="56"/>
  <c r="T78" i="56"/>
  <c r="AR78" i="56"/>
  <c r="DN78" i="56"/>
  <c r="DV78" i="56"/>
  <c r="CY78" i="56"/>
  <c r="R78" i="56"/>
  <c r="AL6" i="56"/>
  <c r="DY6" i="56"/>
  <c r="AR126" i="56"/>
  <c r="DO6" i="56"/>
  <c r="BC6" i="56"/>
  <c r="CE6" i="56"/>
  <c r="BW126" i="56"/>
  <c r="BK6" i="56"/>
  <c r="I126" i="56"/>
  <c r="CI6" i="56"/>
  <c r="Q6" i="56"/>
  <c r="CU6" i="56"/>
  <c r="H6" i="56"/>
  <c r="DJ6" i="56"/>
  <c r="AI6" i="56"/>
  <c r="DN6" i="56"/>
  <c r="BZ78" i="56"/>
  <c r="BJ66" i="56"/>
  <c r="Z126" i="56"/>
  <c r="Y6" i="56"/>
  <c r="S6" i="56"/>
  <c r="AP78" i="56"/>
  <c r="CL78" i="56"/>
  <c r="CT78" i="56"/>
  <c r="CA78" i="56"/>
  <c r="DJ78" i="56"/>
  <c r="BV78" i="56"/>
  <c r="BD78" i="56"/>
  <c r="AT66" i="56"/>
  <c r="AO6" i="56"/>
  <c r="CD6" i="56"/>
  <c r="CE126" i="56"/>
  <c r="DB6" i="56"/>
  <c r="X6" i="56"/>
  <c r="W6" i="56"/>
  <c r="BR6" i="56"/>
  <c r="BV126" i="56"/>
  <c r="AP126" i="56"/>
  <c r="CL6" i="56"/>
  <c r="AI126" i="56"/>
  <c r="BF126" i="56"/>
  <c r="DC6" i="56"/>
  <c r="DP6" i="56"/>
  <c r="CQ6" i="56"/>
  <c r="AS6" i="56"/>
  <c r="DB78" i="56"/>
  <c r="DF66" i="56"/>
  <c r="BH6" i="56"/>
  <c r="BV6" i="56"/>
  <c r="CA6" i="56"/>
  <c r="BE78" i="56"/>
  <c r="AU78" i="56"/>
  <c r="AS78" i="56"/>
  <c r="DK78" i="56"/>
  <c r="AC78" i="56"/>
  <c r="BK78" i="56"/>
  <c r="BL78" i="56" s="1"/>
  <c r="AI78" i="56"/>
  <c r="AJ78" i="56" s="1"/>
  <c r="BI6" i="56"/>
  <c r="DK6" i="56"/>
  <c r="DV6" i="56"/>
  <c r="S126" i="56"/>
  <c r="CP6" i="56"/>
  <c r="BH126" i="56"/>
  <c r="CX6" i="56"/>
  <c r="BE6" i="56"/>
  <c r="FN6" i="56" s="1"/>
  <c r="M13" i="31" s="1"/>
  <c r="AP6" i="56"/>
  <c r="DB126" i="56"/>
  <c r="U6" i="56"/>
  <c r="J126" i="56"/>
  <c r="K126" i="56" s="1"/>
  <c r="BN78" i="56"/>
  <c r="AF78" i="56"/>
  <c r="I6" i="56"/>
  <c r="DK126" i="56"/>
  <c r="J78" i="56"/>
  <c r="CX66" i="56"/>
  <c r="AX78" i="56"/>
  <c r="Z78" i="56"/>
  <c r="AL66" i="56"/>
  <c r="CX78" i="56"/>
  <c r="CM78" i="56"/>
  <c r="DV66" i="56"/>
  <c r="DS78" i="56"/>
  <c r="DT78" i="56" s="1"/>
  <c r="BW6" i="56"/>
  <c r="CM6" i="56"/>
  <c r="AC6" i="56"/>
  <c r="AU6" i="56"/>
  <c r="DJ126" i="56"/>
  <c r="DC78" i="56"/>
  <c r="U78" i="56"/>
  <c r="AZ78" i="56"/>
  <c r="DO78" i="56"/>
  <c r="V78" i="56"/>
  <c r="FL78" i="56" s="1"/>
  <c r="BI78" i="56"/>
  <c r="DY78" i="56"/>
  <c r="I78" i="56"/>
  <c r="AL78" i="56"/>
  <c r="CP66" i="56"/>
  <c r="V6" i="56"/>
  <c r="BZ6" i="56"/>
  <c r="T126" i="56"/>
  <c r="AF6" i="56"/>
  <c r="AX6" i="56"/>
  <c r="AR6" i="56"/>
  <c r="AZ126" i="56"/>
  <c r="FI126" i="56" s="1"/>
  <c r="AQ6" i="56"/>
  <c r="DS126" i="56"/>
  <c r="AZ6" i="56"/>
  <c r="AX126" i="56"/>
  <c r="AW6" i="56"/>
  <c r="AY6" i="56"/>
  <c r="X126" i="56"/>
  <c r="BA6" i="56"/>
  <c r="T6" i="56"/>
  <c r="AQ126" i="56"/>
  <c r="BD6" i="56"/>
  <c r="AV6" i="56"/>
  <c r="BS78" i="56"/>
  <c r="BT78" i="56" s="1"/>
  <c r="BF6" i="56"/>
  <c r="BG6" i="56"/>
  <c r="DS6" i="56"/>
  <c r="BG126" i="56"/>
  <c r="BS7" i="56"/>
  <c r="CY7" i="56"/>
  <c r="DO7" i="56"/>
  <c r="AS7" i="56"/>
  <c r="BC7" i="56"/>
  <c r="FL7" i="56" s="1"/>
  <c r="L14" i="31" s="1"/>
  <c r="BA7" i="56"/>
  <c r="BK7" i="56"/>
  <c r="U7" i="56"/>
  <c r="CI7" i="56"/>
  <c r="AC7" i="56"/>
  <c r="CQ7" i="56"/>
  <c r="W7" i="56"/>
  <c r="CA7" i="56"/>
  <c r="DG7" i="56"/>
  <c r="DM7" i="56"/>
  <c r="BI7" i="56"/>
  <c r="AU7" i="56"/>
  <c r="AQ81" i="56"/>
  <c r="BC81" i="56"/>
  <c r="AO81" i="56"/>
  <c r="BJ81" i="56"/>
  <c r="CD81" i="56"/>
  <c r="Z81" i="56"/>
  <c r="X81" i="56"/>
  <c r="AU81" i="56"/>
  <c r="AI81" i="56"/>
  <c r="BV81" i="56"/>
  <c r="BN81" i="56"/>
  <c r="DY81" i="56"/>
  <c r="DP81" i="56"/>
  <c r="CH81" i="56"/>
  <c r="H81" i="56"/>
  <c r="BO81" i="56"/>
  <c r="S81" i="56"/>
  <c r="BZ81" i="56"/>
  <c r="DO81" i="56"/>
  <c r="BA81" i="56"/>
  <c r="R81" i="56"/>
  <c r="CA81" i="56"/>
  <c r="DK81" i="56"/>
  <c r="V81" i="56"/>
  <c r="CU81" i="56"/>
  <c r="CT81" i="56"/>
  <c r="DG81" i="56"/>
  <c r="BF81" i="56"/>
  <c r="CM81" i="56"/>
  <c r="CL81" i="56"/>
  <c r="BD81" i="56"/>
  <c r="BE81" i="56"/>
  <c r="AP81" i="56"/>
  <c r="Q81" i="56"/>
  <c r="CX81" i="56"/>
  <c r="CI81" i="56"/>
  <c r="DN81" i="56"/>
  <c r="BS81" i="56"/>
  <c r="DC81" i="56"/>
  <c r="W81" i="56"/>
  <c r="T81" i="56"/>
  <c r="J81" i="56"/>
  <c r="CE81" i="56"/>
  <c r="AS81" i="56"/>
  <c r="BK81" i="56"/>
  <c r="DM81" i="56"/>
  <c r="DJ81" i="56"/>
  <c r="BG81" i="56"/>
  <c r="U81" i="56"/>
  <c r="DS81" i="56"/>
  <c r="AR81" i="56"/>
  <c r="AZ81" i="56"/>
  <c r="FI81" i="56" s="1"/>
  <c r="AC81" i="56"/>
  <c r="Y81" i="56"/>
  <c r="CQ81" i="56"/>
  <c r="DB81" i="56"/>
  <c r="I81" i="56"/>
  <c r="DV81" i="56"/>
  <c r="BI81" i="56"/>
  <c r="BW81" i="56"/>
  <c r="AF81" i="56"/>
  <c r="BH81" i="56"/>
  <c r="DF81" i="56"/>
  <c r="BB81" i="56"/>
  <c r="FK81" i="56" s="1"/>
  <c r="AW81" i="56"/>
  <c r="BR81" i="56"/>
  <c r="AT81" i="56"/>
  <c r="AX81" i="56"/>
  <c r="AY81" i="56"/>
  <c r="DL81" i="56"/>
  <c r="CP81" i="56"/>
  <c r="AV81" i="56"/>
  <c r="AL81" i="56"/>
  <c r="AP142" i="56"/>
  <c r="CP142" i="56"/>
  <c r="BO142" i="56"/>
  <c r="BH142" i="56"/>
  <c r="DO142" i="56"/>
  <c r="BI142" i="56"/>
  <c r="CQ142" i="56"/>
  <c r="BK142" i="56"/>
  <c r="BD142" i="56"/>
  <c r="AO82" i="56"/>
  <c r="BJ82" i="56"/>
  <c r="DB82" i="56"/>
  <c r="BD82" i="56"/>
  <c r="CL82" i="56"/>
  <c r="BS82" i="56"/>
  <c r="U82" i="56"/>
  <c r="BF82" i="56"/>
  <c r="AU82" i="56"/>
  <c r="Q82" i="56"/>
  <c r="AC82" i="56"/>
  <c r="DY82" i="56"/>
  <c r="AI142" i="56"/>
  <c r="AO142" i="56"/>
  <c r="CD142" i="56"/>
  <c r="DB142" i="56"/>
  <c r="CU142" i="56"/>
  <c r="S142" i="56"/>
  <c r="AU142" i="56"/>
  <c r="AY142" i="56"/>
  <c r="CT142" i="56"/>
  <c r="T142" i="56"/>
  <c r="CP82" i="56"/>
  <c r="DM82" i="56"/>
  <c r="I82" i="56"/>
  <c r="AF82" i="56"/>
  <c r="X82" i="56"/>
  <c r="DV82" i="56"/>
  <c r="CD82" i="56"/>
  <c r="DK82" i="56"/>
  <c r="DG82" i="56"/>
  <c r="BG82" i="56"/>
  <c r="BN82" i="56"/>
  <c r="CM142" i="56"/>
  <c r="DP142" i="56"/>
  <c r="CX142" i="56"/>
  <c r="R142" i="56"/>
  <c r="Y142" i="56"/>
  <c r="BN142" i="56"/>
  <c r="J142" i="56"/>
  <c r="BS142" i="56"/>
  <c r="AC142" i="56"/>
  <c r="AR82" i="56"/>
  <c r="DJ82" i="56"/>
  <c r="DL82" i="56"/>
  <c r="CH82" i="56"/>
  <c r="BR82" i="56"/>
  <c r="J82" i="56"/>
  <c r="DN82" i="56"/>
  <c r="BE82" i="56"/>
  <c r="AV82" i="56"/>
  <c r="AS142" i="56"/>
  <c r="CY142" i="56"/>
  <c r="CY82" i="56"/>
  <c r="DV142" i="56"/>
  <c r="H142" i="56"/>
  <c r="CA142" i="56"/>
  <c r="AV142" i="56"/>
  <c r="AQ142" i="56"/>
  <c r="BW142" i="56"/>
  <c r="DM142" i="56"/>
  <c r="BR142" i="56"/>
  <c r="BF142" i="56"/>
  <c r="AZ142" i="56"/>
  <c r="FI142" i="56" s="1"/>
  <c r="BW82" i="56"/>
  <c r="CM82" i="56"/>
  <c r="R82" i="56"/>
  <c r="W82" i="56"/>
  <c r="AT82" i="56"/>
  <c r="DP82" i="56"/>
  <c r="V82" i="56"/>
  <c r="T82" i="56"/>
  <c r="BK82" i="56"/>
  <c r="Q142" i="56"/>
  <c r="DF142" i="56"/>
  <c r="BO82" i="56"/>
  <c r="U142" i="56"/>
  <c r="BG142" i="56"/>
  <c r="V142" i="56"/>
  <c r="Z142" i="56"/>
  <c r="AT142" i="56"/>
  <c r="CH142" i="56"/>
  <c r="DY142" i="56"/>
  <c r="BB142" i="56"/>
  <c r="AL142" i="56"/>
  <c r="CI142" i="56"/>
  <c r="AQ82" i="56"/>
  <c r="BV82" i="56"/>
  <c r="Y82" i="56"/>
  <c r="CU82" i="56"/>
  <c r="DF82" i="56"/>
  <c r="AY82" i="56"/>
  <c r="DS82" i="56"/>
  <c r="BI82" i="56"/>
  <c r="BB82" i="56"/>
  <c r="AP82" i="56"/>
  <c r="AI82" i="56"/>
  <c r="BA142" i="56"/>
  <c r="W142" i="56"/>
  <c r="DJ142" i="56"/>
  <c r="AX142" i="56"/>
  <c r="BZ142" i="56"/>
  <c r="DL142" i="56"/>
  <c r="DK142" i="56"/>
  <c r="I142" i="56"/>
  <c r="CQ82" i="56"/>
  <c r="Z82" i="56"/>
  <c r="CE82" i="56"/>
  <c r="AX82" i="56"/>
  <c r="BA82" i="56"/>
  <c r="AZ82" i="56"/>
  <c r="FI82" i="56" s="1"/>
  <c r="BH82" i="56"/>
  <c r="CI82" i="56"/>
  <c r="BE142" i="56"/>
  <c r="X142" i="56"/>
  <c r="BC82" i="56"/>
  <c r="AF142" i="56"/>
  <c r="CE142" i="56"/>
  <c r="CL142" i="56"/>
  <c r="AW142" i="56"/>
  <c r="DC142" i="56"/>
  <c r="AR142" i="56"/>
  <c r="DS142" i="56"/>
  <c r="BC142" i="56"/>
  <c r="CA82" i="56"/>
  <c r="DC82" i="56"/>
  <c r="DD82" i="56" s="1"/>
  <c r="S82" i="56"/>
  <c r="CX82" i="56"/>
  <c r="DO82" i="56"/>
  <c r="H82" i="56"/>
  <c r="BZ82" i="56"/>
  <c r="AL82" i="56"/>
  <c r="AW82" i="56"/>
  <c r="BJ142" i="56"/>
  <c r="DN142" i="56"/>
  <c r="BV142" i="56"/>
  <c r="CT82" i="56"/>
  <c r="CD143" i="56"/>
  <c r="BS143" i="56"/>
  <c r="AQ143" i="56"/>
  <c r="AC143" i="56"/>
  <c r="CL143" i="56"/>
  <c r="Q143" i="56"/>
  <c r="W143" i="56"/>
  <c r="DY143" i="56"/>
  <c r="BW83" i="56"/>
  <c r="BX83" i="56" s="1"/>
  <c r="CI83" i="56"/>
  <c r="AS83" i="56"/>
  <c r="Z83" i="56"/>
  <c r="CY143" i="56"/>
  <c r="H143" i="56"/>
  <c r="U143" i="56"/>
  <c r="FI143" i="56" s="1"/>
  <c r="BH143" i="56"/>
  <c r="BC143" i="56"/>
  <c r="DS143" i="56"/>
  <c r="AF143" i="56"/>
  <c r="AT83" i="56"/>
  <c r="DL83" i="56"/>
  <c r="DB83" i="56"/>
  <c r="CD83" i="56"/>
  <c r="BK143" i="56"/>
  <c r="BN143" i="56"/>
  <c r="AP143" i="56"/>
  <c r="BF143" i="56"/>
  <c r="FO143" i="56" s="1"/>
  <c r="BB143" i="56"/>
  <c r="R143" i="56"/>
  <c r="BD143" i="56"/>
  <c r="CY83" i="56"/>
  <c r="CZ83" i="56" s="1"/>
  <c r="AP83" i="56"/>
  <c r="X83" i="56"/>
  <c r="BC83" i="56"/>
  <c r="FL83" i="56" s="1"/>
  <c r="J83" i="56"/>
  <c r="K83" i="56" s="1"/>
  <c r="DY83" i="56"/>
  <c r="DZ83" i="56" s="1"/>
  <c r="BA143" i="56"/>
  <c r="BZ143" i="56"/>
  <c r="DB143" i="56"/>
  <c r="DV143" i="56"/>
  <c r="DW143" i="56" s="1"/>
  <c r="AU143" i="56"/>
  <c r="CX143" i="56"/>
  <c r="DP143" i="56"/>
  <c r="J143" i="56"/>
  <c r="BE83" i="56"/>
  <c r="FN83" i="56" s="1"/>
  <c r="AQ83" i="56"/>
  <c r="CT83" i="56"/>
  <c r="DC83" i="56"/>
  <c r="AZ83" i="56"/>
  <c r="BE143" i="56"/>
  <c r="AL143" i="56"/>
  <c r="Y143" i="56"/>
  <c r="BO143" i="56"/>
  <c r="DC143" i="56"/>
  <c r="AF83" i="56"/>
  <c r="AG83" i="56" s="1"/>
  <c r="CH83" i="56"/>
  <c r="AC83" i="56"/>
  <c r="AD83" i="56" s="1"/>
  <c r="DP83" i="56"/>
  <c r="CQ83" i="56"/>
  <c r="CR83" i="56" s="1"/>
  <c r="CA83" i="56"/>
  <c r="CB83" i="56" s="1"/>
  <c r="U83" i="56"/>
  <c r="S143" i="56"/>
  <c r="CI143" i="56"/>
  <c r="AR143" i="56"/>
  <c r="AI143" i="56"/>
  <c r="AJ143" i="56" s="1"/>
  <c r="BW143" i="56"/>
  <c r="V143" i="56"/>
  <c r="DF143" i="56"/>
  <c r="AW143" i="56"/>
  <c r="DL143" i="56"/>
  <c r="CH143" i="56"/>
  <c r="BG143" i="56"/>
  <c r="FP143" i="56" s="1"/>
  <c r="CE143" i="56"/>
  <c r="AT143" i="56"/>
  <c r="AV143" i="56"/>
  <c r="DM143" i="56"/>
  <c r="BV143" i="56"/>
  <c r="CU143" i="56"/>
  <c r="I143" i="56"/>
  <c r="AO143" i="56"/>
  <c r="AI83" i="56"/>
  <c r="R83" i="56"/>
  <c r="DV83" i="56"/>
  <c r="DW83" i="56" s="1"/>
  <c r="BF83" i="56"/>
  <c r="BJ143" i="56"/>
  <c r="BR143" i="56"/>
  <c r="T143" i="56"/>
  <c r="CM143" i="56"/>
  <c r="CT143" i="56"/>
  <c r="Z143" i="56"/>
  <c r="DG143" i="56"/>
  <c r="DH143" i="56" s="1"/>
  <c r="DO143" i="56"/>
  <c r="CA143" i="56"/>
  <c r="CB143" i="56" s="1"/>
  <c r="BD83" i="56"/>
  <c r="FM83" i="56" s="1"/>
  <c r="BJ83" i="56"/>
  <c r="BL83" i="56" s="1"/>
  <c r="AL83" i="56"/>
  <c r="AM83" i="56" s="1"/>
  <c r="AW83" i="56"/>
  <c r="BB83" i="56"/>
  <c r="FK83" i="56" s="1"/>
  <c r="CE83" i="56"/>
  <c r="BF84" i="56"/>
  <c r="AF84" i="56"/>
  <c r="AG84" i="56" s="1"/>
  <c r="DK84" i="56"/>
  <c r="BI84" i="56"/>
  <c r="BN84" i="56"/>
  <c r="DN84" i="56"/>
  <c r="V84" i="56"/>
  <c r="AC84" i="56"/>
  <c r="BC84" i="56"/>
  <c r="BI144" i="56"/>
  <c r="AL144" i="56"/>
  <c r="AR144" i="56"/>
  <c r="DL144" i="56"/>
  <c r="DQ144" i="56" s="1"/>
  <c r="CI144" i="56"/>
  <c r="DO144" i="56"/>
  <c r="CA144" i="56"/>
  <c r="CX144" i="56"/>
  <c r="T84" i="56"/>
  <c r="U84" i="56"/>
  <c r="AA84" i="56" s="1"/>
  <c r="AP84" i="56"/>
  <c r="DS84" i="56"/>
  <c r="Q84" i="56"/>
  <c r="CA84" i="56"/>
  <c r="CB84" i="56" s="1"/>
  <c r="CL144" i="56"/>
  <c r="BC144" i="56"/>
  <c r="BG144" i="56"/>
  <c r="BH144" i="56"/>
  <c r="BN144" i="56"/>
  <c r="AY144" i="56"/>
  <c r="AU144" i="56"/>
  <c r="DS144" i="56"/>
  <c r="Q144" i="56"/>
  <c r="DF144" i="56"/>
  <c r="V144" i="56"/>
  <c r="CM144" i="56"/>
  <c r="H84" i="56"/>
  <c r="CM84" i="56"/>
  <c r="BO84" i="56"/>
  <c r="CY84" i="56"/>
  <c r="DY84" i="56"/>
  <c r="I84" i="56"/>
  <c r="DG84" i="56"/>
  <c r="CP84" i="56"/>
  <c r="BS144" i="56"/>
  <c r="BB144" i="56"/>
  <c r="AQ144" i="56"/>
  <c r="AT144" i="56"/>
  <c r="BZ144" i="56"/>
  <c r="CH144" i="56"/>
  <c r="X144" i="56"/>
  <c r="AZ144" i="56"/>
  <c r="U144" i="56"/>
  <c r="DM144" i="56"/>
  <c r="BH84" i="56"/>
  <c r="DO84" i="56"/>
  <c r="BK84" i="56"/>
  <c r="BW84" i="56"/>
  <c r="CT84" i="56"/>
  <c r="BS84" i="56"/>
  <c r="AW84" i="56"/>
  <c r="CI84" i="56"/>
  <c r="BR144" i="56"/>
  <c r="DB144" i="56"/>
  <c r="BO144" i="56"/>
  <c r="DJ144" i="56"/>
  <c r="S144" i="56"/>
  <c r="AI144" i="56"/>
  <c r="AC144" i="56"/>
  <c r="CX84" i="56"/>
  <c r="CH84" i="56"/>
  <c r="CD84" i="56"/>
  <c r="DL84" i="56"/>
  <c r="J84" i="56"/>
  <c r="K84" i="56" s="1"/>
  <c r="BJ84" i="56"/>
  <c r="W144" i="56"/>
  <c r="CY144" i="56"/>
  <c r="DK144" i="56"/>
  <c r="DY144" i="56"/>
  <c r="AW144" i="56"/>
  <c r="Z144" i="56"/>
  <c r="BV144" i="56"/>
  <c r="BE144" i="56"/>
  <c r="BD84" i="56"/>
  <c r="FM84" i="56" s="1"/>
  <c r="DF84" i="56"/>
  <c r="DC84" i="56"/>
  <c r="DD84" i="56" s="1"/>
  <c r="AU84" i="56"/>
  <c r="BA84" i="56"/>
  <c r="CE84" i="56"/>
  <c r="CQ84" i="56"/>
  <c r="AO84" i="56"/>
  <c r="AL84" i="56"/>
  <c r="BW144" i="56"/>
  <c r="AV144" i="56"/>
  <c r="DG144" i="56"/>
  <c r="BD144" i="56"/>
  <c r="AF144" i="56"/>
  <c r="CT144" i="56"/>
  <c r="AP144" i="56"/>
  <c r="BF144" i="56"/>
  <c r="CQ144" i="56"/>
  <c r="DC144" i="56"/>
  <c r="AR84" i="56"/>
  <c r="DJ84" i="56"/>
  <c r="BG84" i="56"/>
  <c r="AT84" i="56"/>
  <c r="DV84" i="56"/>
  <c r="CU84" i="56"/>
  <c r="AZ84" i="56"/>
  <c r="FI84" i="56" s="1"/>
  <c r="AI84" i="56"/>
  <c r="Y84" i="56"/>
  <c r="AS144" i="56"/>
  <c r="BV84" i="56"/>
  <c r="DP84" i="56"/>
  <c r="CL84" i="56"/>
  <c r="BB84" i="56"/>
  <c r="X84" i="56"/>
  <c r="R84" i="56"/>
  <c r="BR84" i="56"/>
  <c r="AY84" i="56"/>
  <c r="DM84" i="56"/>
  <c r="BA144" i="56"/>
  <c r="DN144" i="56"/>
  <c r="DW144" i="56" s="1"/>
  <c r="T144" i="56"/>
  <c r="H144" i="56"/>
  <c r="CP144" i="56"/>
  <c r="Y144" i="56"/>
  <c r="AX144" i="56"/>
  <c r="R144" i="56"/>
  <c r="AX85" i="56"/>
  <c r="BW85" i="56"/>
  <c r="CE97" i="56"/>
  <c r="BZ85" i="56"/>
  <c r="CY97" i="56"/>
  <c r="BO97" i="56"/>
  <c r="CQ85" i="56"/>
  <c r="AY97" i="56"/>
  <c r="BH85" i="56"/>
  <c r="R97" i="56"/>
  <c r="AS97" i="56"/>
  <c r="CP85" i="56"/>
  <c r="AI97" i="56"/>
  <c r="CM85" i="56"/>
  <c r="CL85" i="56"/>
  <c r="AF85" i="56"/>
  <c r="V85" i="56"/>
  <c r="BA97" i="56"/>
  <c r="W85" i="56"/>
  <c r="AI85" i="56"/>
  <c r="CX97" i="56"/>
  <c r="CH85" i="56"/>
  <c r="W97" i="56"/>
  <c r="CH97" i="56"/>
  <c r="BO85" i="56"/>
  <c r="BH97" i="56"/>
  <c r="Y85" i="56"/>
  <c r="CI97" i="56"/>
  <c r="AR97" i="56"/>
  <c r="DK85" i="56"/>
  <c r="V97" i="56"/>
  <c r="DS85" i="56"/>
  <c r="BN85" i="56"/>
  <c r="BN97" i="56"/>
  <c r="S85" i="56"/>
  <c r="BJ97" i="56"/>
  <c r="AR85" i="56"/>
  <c r="DJ97" i="56"/>
  <c r="BZ97" i="56"/>
  <c r="J85" i="56"/>
  <c r="AF97" i="56"/>
  <c r="DC85" i="56"/>
  <c r="DN85" i="56"/>
  <c r="BG97" i="56"/>
  <c r="AQ85" i="56"/>
  <c r="J97" i="56"/>
  <c r="BJ85" i="56"/>
  <c r="X85" i="56"/>
  <c r="DG85" i="56"/>
  <c r="BV97" i="56"/>
  <c r="BA85" i="56"/>
  <c r="BK97" i="56"/>
  <c r="BL97" i="56" s="1"/>
  <c r="DB85" i="56"/>
  <c r="DK97" i="56"/>
  <c r="DF85" i="56"/>
  <c r="AX97" i="56"/>
  <c r="CU97" i="56"/>
  <c r="BI85" i="56"/>
  <c r="AO97" i="56"/>
  <c r="CE85" i="56"/>
  <c r="CT97" i="56"/>
  <c r="AT97" i="56"/>
  <c r="DL85" i="56"/>
  <c r="H97" i="56"/>
  <c r="CX85" i="56"/>
  <c r="CD97" i="56"/>
  <c r="AV85" i="56"/>
  <c r="BS97" i="56"/>
  <c r="I85" i="56"/>
  <c r="BW97" i="56"/>
  <c r="CI85" i="56"/>
  <c r="DF97" i="56"/>
  <c r="CU85" i="56"/>
  <c r="DG97" i="56"/>
  <c r="AT85" i="56"/>
  <c r="BK85" i="56"/>
  <c r="BI97" i="56"/>
  <c r="AZ85" i="56"/>
  <c r="Z97" i="56"/>
  <c r="BD97" i="56"/>
  <c r="Z85" i="56"/>
  <c r="AC97" i="56"/>
  <c r="AP85" i="56"/>
  <c r="I97" i="56"/>
  <c r="CD85" i="56"/>
  <c r="DC97" i="56"/>
  <c r="BR85" i="56"/>
  <c r="CP97" i="56"/>
  <c r="AW85" i="56"/>
  <c r="DO85" i="56"/>
  <c r="AU97" i="56"/>
  <c r="BC85" i="56"/>
  <c r="AL85" i="56"/>
  <c r="BR97" i="56"/>
  <c r="CA85" i="56"/>
  <c r="CQ97" i="56"/>
  <c r="CR97" i="56" s="1"/>
  <c r="BB97" i="56"/>
  <c r="AC85" i="56"/>
  <c r="AW97" i="56"/>
  <c r="BF85" i="56"/>
  <c r="CA97" i="56"/>
  <c r="BG85" i="56"/>
  <c r="Q97" i="56"/>
  <c r="AY85" i="56"/>
  <c r="BE85" i="56"/>
  <c r="AU85" i="56"/>
  <c r="T85" i="56"/>
  <c r="AQ97" i="56"/>
  <c r="BB85" i="56"/>
  <c r="DB97" i="56"/>
  <c r="CM97" i="56"/>
  <c r="R85" i="56"/>
  <c r="U97" i="56"/>
  <c r="BS85" i="56"/>
  <c r="DJ85" i="56"/>
  <c r="AV97" i="56"/>
  <c r="DM85" i="56"/>
  <c r="S97" i="56"/>
  <c r="DP85" i="56"/>
  <c r="DQ85" i="56" s="1"/>
  <c r="X97" i="56"/>
  <c r="AO85" i="56"/>
  <c r="H85" i="56"/>
  <c r="BF97" i="56"/>
  <c r="Q85" i="56"/>
  <c r="AZ97" i="56"/>
  <c r="CY85" i="56"/>
  <c r="AP97" i="56"/>
  <c r="BE97" i="56"/>
  <c r="BV85" i="56"/>
  <c r="T97" i="56"/>
  <c r="DY85" i="56"/>
  <c r="CL97" i="56"/>
  <c r="Y97" i="56"/>
  <c r="CT85" i="56"/>
  <c r="AL97" i="56"/>
  <c r="BD85" i="56"/>
  <c r="U85" i="56"/>
  <c r="DV85" i="56"/>
  <c r="AS85" i="56"/>
  <c r="BC97" i="56"/>
  <c r="FQ24" i="56"/>
  <c r="I31" i="31" s="1"/>
  <c r="E31" i="31"/>
  <c r="FR36" i="56"/>
  <c r="O43" i="31" s="1"/>
  <c r="FN24" i="56"/>
  <c r="M31" i="31" s="1"/>
  <c r="DH24" i="56"/>
  <c r="CN24" i="56"/>
  <c r="BL24" i="56"/>
  <c r="A721" i="56"/>
  <c r="ED721" i="56"/>
  <c r="EE721" i="56" s="1"/>
  <c r="AF37" i="56"/>
  <c r="V25" i="56"/>
  <c r="CH37" i="56"/>
  <c r="AY37" i="56"/>
  <c r="AS37" i="56"/>
  <c r="AZ37" i="56"/>
  <c r="BI37" i="56"/>
  <c r="BZ25" i="56"/>
  <c r="DN25" i="56"/>
  <c r="R37" i="56"/>
  <c r="CM25" i="56"/>
  <c r="CE37" i="56"/>
  <c r="AC25" i="56"/>
  <c r="AL25" i="56"/>
  <c r="BO37" i="56"/>
  <c r="CP37" i="56"/>
  <c r="BW25" i="56"/>
  <c r="BK37" i="56"/>
  <c r="DJ37" i="56"/>
  <c r="BH37" i="56"/>
  <c r="CU37" i="56"/>
  <c r="BA37" i="56"/>
  <c r="DB25" i="56"/>
  <c r="W37" i="56"/>
  <c r="AO37" i="56"/>
  <c r="DS25" i="56"/>
  <c r="J37" i="56"/>
  <c r="AS25" i="56"/>
  <c r="AP25" i="56"/>
  <c r="AI25" i="56"/>
  <c r="BW37" i="56"/>
  <c r="BJ25" i="56"/>
  <c r="BN37" i="56"/>
  <c r="BD25" i="56"/>
  <c r="H25" i="56"/>
  <c r="V37" i="56"/>
  <c r="DM25" i="56"/>
  <c r="AX37" i="56"/>
  <c r="DC37" i="56"/>
  <c r="AI37" i="56"/>
  <c r="CI25" i="56"/>
  <c r="BJ37" i="56"/>
  <c r="AR25" i="56"/>
  <c r="AU25" i="56"/>
  <c r="CD37" i="56"/>
  <c r="DV25" i="56"/>
  <c r="AX25" i="56"/>
  <c r="R25" i="56"/>
  <c r="BV37" i="56"/>
  <c r="CT25" i="56"/>
  <c r="H37" i="56"/>
  <c r="AO25" i="56"/>
  <c r="CE25" i="56"/>
  <c r="CQ37" i="56"/>
  <c r="BN25" i="56"/>
  <c r="AQ37" i="56"/>
  <c r="CT37" i="56"/>
  <c r="BE25" i="56"/>
  <c r="CX25" i="56"/>
  <c r="U25" i="56"/>
  <c r="BS37" i="56"/>
  <c r="BC25" i="56"/>
  <c r="I37" i="56"/>
  <c r="BI25" i="56"/>
  <c r="BR25" i="56"/>
  <c r="Q37" i="56"/>
  <c r="DY25" i="56"/>
  <c r="DO25" i="56"/>
  <c r="AV37" i="56"/>
  <c r="W25" i="56"/>
  <c r="DJ25" i="56"/>
  <c r="BC37" i="56"/>
  <c r="AQ25" i="56"/>
  <c r="DL25" i="56"/>
  <c r="DB37" i="56"/>
  <c r="Z37" i="56"/>
  <c r="CQ25" i="56"/>
  <c r="Z25" i="56"/>
  <c r="AF25" i="56"/>
  <c r="AR37" i="56"/>
  <c r="AC37" i="56"/>
  <c r="BS25" i="56"/>
  <c r="Y37" i="56"/>
  <c r="AT25" i="56"/>
  <c r="AV25" i="56"/>
  <c r="BD37" i="56"/>
  <c r="AW25" i="56"/>
  <c r="CX37" i="56"/>
  <c r="S25" i="56"/>
  <c r="AU37" i="56"/>
  <c r="Q25" i="56"/>
  <c r="AP37" i="56"/>
  <c r="AW37" i="56"/>
  <c r="BA25" i="56"/>
  <c r="BG25" i="56"/>
  <c r="BB25" i="56"/>
  <c r="CM37" i="56"/>
  <c r="U37" i="56"/>
  <c r="DG25" i="56"/>
  <c r="BK25" i="56"/>
  <c r="BB37" i="56"/>
  <c r="BO25" i="56"/>
  <c r="Y25" i="56"/>
  <c r="DF25" i="56"/>
  <c r="DF37" i="56"/>
  <c r="CY25" i="56"/>
  <c r="AL37" i="56"/>
  <c r="BV25" i="56"/>
  <c r="BG37" i="56"/>
  <c r="AY25" i="56"/>
  <c r="CA25" i="56"/>
  <c r="BE37" i="56"/>
  <c r="FN37" i="56" s="1"/>
  <c r="M44" i="31" s="1"/>
  <c r="BR37" i="56"/>
  <c r="CD25" i="56"/>
  <c r="DC25" i="56"/>
  <c r="S37" i="56"/>
  <c r="CP25" i="56"/>
  <c r="CL25" i="56"/>
  <c r="X25" i="56"/>
  <c r="I25" i="56"/>
  <c r="DK25" i="56"/>
  <c r="AT37" i="56"/>
  <c r="CU25" i="56"/>
  <c r="CI37" i="56"/>
  <c r="BF37" i="56"/>
  <c r="T25" i="56"/>
  <c r="X37" i="56"/>
  <c r="DK37" i="56"/>
  <c r="BZ37" i="56"/>
  <c r="CY37" i="56"/>
  <c r="AZ25" i="56"/>
  <c r="FI25" i="56" s="1"/>
  <c r="DP25" i="56"/>
  <c r="CL37" i="56"/>
  <c r="BF25" i="56"/>
  <c r="CH25" i="56"/>
  <c r="T37" i="56"/>
  <c r="J25" i="56"/>
  <c r="DG37" i="56"/>
  <c r="BH25" i="56"/>
  <c r="CA37" i="56"/>
  <c r="FK107" i="56"/>
  <c r="EF714" i="56"/>
  <c r="CR107" i="56"/>
  <c r="FI71" i="56" l="1"/>
  <c r="FI85" i="56"/>
  <c r="FI83" i="56"/>
  <c r="FJ142" i="56"/>
  <c r="FI11" i="56"/>
  <c r="FI131" i="56"/>
  <c r="FI217" i="56"/>
  <c r="FI168" i="56"/>
  <c r="FI97" i="56"/>
  <c r="FI137" i="56"/>
  <c r="BX72" i="56"/>
  <c r="AM137" i="56"/>
  <c r="FI77" i="56"/>
  <c r="FI37" i="56"/>
  <c r="FI144" i="56"/>
  <c r="FI6" i="56"/>
  <c r="FN78" i="56"/>
  <c r="FI12" i="56"/>
  <c r="FI128" i="56"/>
  <c r="FI130" i="56"/>
  <c r="FI78" i="56"/>
  <c r="FI7" i="56"/>
  <c r="E14" i="31" s="1"/>
  <c r="FI145" i="56"/>
  <c r="FI73" i="56"/>
  <c r="FI67" i="56"/>
  <c r="FI72" i="56"/>
  <c r="FI132" i="56"/>
  <c r="FI127" i="56"/>
  <c r="BT75" i="56"/>
  <c r="CV68" i="56"/>
  <c r="BL81" i="56"/>
  <c r="FP136" i="56"/>
  <c r="FM143" i="56"/>
  <c r="CR168" i="56"/>
  <c r="CB69" i="56"/>
  <c r="FL126" i="56"/>
  <c r="FL9" i="56"/>
  <c r="L16" i="31" s="1"/>
  <c r="AM168" i="56"/>
  <c r="CB78" i="56"/>
  <c r="FP9" i="56"/>
  <c r="N16" i="31" s="1"/>
  <c r="FO9" i="56"/>
  <c r="H16" i="31" s="1"/>
  <c r="FK9" i="56"/>
  <c r="F16" i="31" s="1"/>
  <c r="FR7" i="56"/>
  <c r="O14" i="31" s="1"/>
  <c r="FO6" i="56"/>
  <c r="H13" i="31" s="1"/>
  <c r="FL6" i="56"/>
  <c r="L13" i="31" s="1"/>
  <c r="E15" i="31"/>
  <c r="FQ8" i="56"/>
  <c r="I15" i="31" s="1"/>
  <c r="FJ8" i="56"/>
  <c r="K15" i="31" s="1"/>
  <c r="AM66" i="56"/>
  <c r="DD168" i="56"/>
  <c r="FM6" i="56"/>
  <c r="G13" i="31" s="1"/>
  <c r="E13" i="31"/>
  <c r="FK6" i="56"/>
  <c r="F13" i="31" s="1"/>
  <c r="FM9" i="56"/>
  <c r="G16" i="31" s="1"/>
  <c r="CR127" i="56"/>
  <c r="FK7" i="56"/>
  <c r="F14" i="31" s="1"/>
  <c r="FP7" i="56"/>
  <c r="N14" i="31" s="1"/>
  <c r="FR9" i="56"/>
  <c r="O16" i="31" s="1"/>
  <c r="FL8" i="56"/>
  <c r="L15" i="31" s="1"/>
  <c r="FO8" i="56"/>
  <c r="H15" i="31" s="1"/>
  <c r="FQ7" i="56"/>
  <c r="I14" i="31" s="1"/>
  <c r="CR126" i="56"/>
  <c r="CJ126" i="56"/>
  <c r="FP6" i="56"/>
  <c r="N13" i="31" s="1"/>
  <c r="FJ6" i="56"/>
  <c r="K13" i="31" s="1"/>
  <c r="FR6" i="56"/>
  <c r="O13" i="31" s="1"/>
  <c r="FJ9" i="56"/>
  <c r="K16" i="31" s="1"/>
  <c r="FN7" i="56"/>
  <c r="M14" i="31" s="1"/>
  <c r="FM7" i="56"/>
  <c r="G14" i="31" s="1"/>
  <c r="E16" i="31"/>
  <c r="FQ9" i="56"/>
  <c r="I16" i="31" s="1"/>
  <c r="FR8" i="56"/>
  <c r="O15" i="31" s="1"/>
  <c r="FK8" i="56"/>
  <c r="F15" i="31" s="1"/>
  <c r="FP8" i="56"/>
  <c r="N15" i="31" s="1"/>
  <c r="FM69" i="56"/>
  <c r="FN69" i="56"/>
  <c r="FJ7" i="56"/>
  <c r="K14" i="31" s="1"/>
  <c r="FQ6" i="56"/>
  <c r="I13" i="31" s="1"/>
  <c r="FN8" i="56"/>
  <c r="M15" i="31" s="1"/>
  <c r="FO7" i="56"/>
  <c r="H14" i="31" s="1"/>
  <c r="AT169" i="56"/>
  <c r="FL66" i="56"/>
  <c r="BV169" i="56"/>
  <c r="CI169" i="56"/>
  <c r="AI169" i="56"/>
  <c r="CU169" i="56"/>
  <c r="DT66" i="56"/>
  <c r="U169" i="56"/>
  <c r="DH126" i="56"/>
  <c r="DF169" i="56"/>
  <c r="Y169" i="56"/>
  <c r="T229" i="56"/>
  <c r="A229" i="56"/>
  <c r="CH229" i="56"/>
  <c r="BK229" i="56"/>
  <c r="AF229" i="56"/>
  <c r="AW229" i="56"/>
  <c r="BN229" i="56"/>
  <c r="S229" i="56"/>
  <c r="CM229" i="56"/>
  <c r="AZ229" i="56"/>
  <c r="V229" i="56"/>
  <c r="FL229" i="56" s="1"/>
  <c r="CP229" i="56"/>
  <c r="BS229" i="56"/>
  <c r="AV229" i="56"/>
  <c r="BE229" i="56"/>
  <c r="BV229" i="56"/>
  <c r="AI229" i="56"/>
  <c r="CU229" i="56"/>
  <c r="U229" i="56"/>
  <c r="AL229" i="56"/>
  <c r="CX229" i="56"/>
  <c r="CA229" i="56"/>
  <c r="CB229" i="56" s="1"/>
  <c r="BD229" i="56"/>
  <c r="I229" i="56"/>
  <c r="CD229" i="56"/>
  <c r="AQ229" i="56"/>
  <c r="DC229" i="56"/>
  <c r="BA229" i="56"/>
  <c r="AT229" i="56"/>
  <c r="DF229" i="56"/>
  <c r="CI229" i="56"/>
  <c r="R229" i="56"/>
  <c r="CL229" i="56"/>
  <c r="AY229" i="56"/>
  <c r="DK229" i="56"/>
  <c r="BB229" i="56"/>
  <c r="CQ229" i="56"/>
  <c r="H229" i="56"/>
  <c r="Z229" i="56"/>
  <c r="CT229" i="56"/>
  <c r="BG229" i="56"/>
  <c r="BH229" i="56"/>
  <c r="BJ229" i="56"/>
  <c r="W229" i="56"/>
  <c r="CY229" i="56"/>
  <c r="Q229" i="56"/>
  <c r="AP229" i="56"/>
  <c r="DB229" i="56"/>
  <c r="BO229" i="56"/>
  <c r="AS229" i="56"/>
  <c r="AC229" i="56"/>
  <c r="AD229" i="56" s="1"/>
  <c r="BR229" i="56"/>
  <c r="AU229" i="56"/>
  <c r="DG229" i="56"/>
  <c r="Y229" i="56"/>
  <c r="AX229" i="56"/>
  <c r="DJ229" i="56"/>
  <c r="BX108" i="56"/>
  <c r="I169" i="56"/>
  <c r="CD169" i="56"/>
  <c r="AQ169" i="56"/>
  <c r="DC169" i="56"/>
  <c r="AC169" i="56"/>
  <c r="BB169" i="56"/>
  <c r="CQ169" i="56"/>
  <c r="DH108" i="56"/>
  <c r="R169" i="56"/>
  <c r="CL169" i="56"/>
  <c r="AY169" i="56"/>
  <c r="DK169" i="56"/>
  <c r="AS169" i="56"/>
  <c r="BJ169" i="56"/>
  <c r="W169" i="56"/>
  <c r="FM169" i="56" s="1"/>
  <c r="CY169" i="56"/>
  <c r="AO169" i="56"/>
  <c r="Z169" i="56"/>
  <c r="AA169" i="56" s="1"/>
  <c r="CT169" i="56"/>
  <c r="BG169" i="56"/>
  <c r="A169" i="56"/>
  <c r="BA169" i="56"/>
  <c r="BR169" i="56"/>
  <c r="AU169" i="56"/>
  <c r="DG169" i="56"/>
  <c r="AW169" i="56"/>
  <c r="AP169" i="56"/>
  <c r="DB169" i="56"/>
  <c r="BO169" i="56"/>
  <c r="T169" i="56"/>
  <c r="BI169" i="56"/>
  <c r="FR169" i="56" s="1"/>
  <c r="BZ169" i="56"/>
  <c r="BC169" i="56"/>
  <c r="X169" i="56"/>
  <c r="BE169" i="56"/>
  <c r="AX169" i="56"/>
  <c r="DJ169" i="56"/>
  <c r="BW169" i="56"/>
  <c r="AR169" i="56"/>
  <c r="CH169" i="56"/>
  <c r="CJ169" i="56" s="1"/>
  <c r="BK169" i="56"/>
  <c r="AF169" i="56"/>
  <c r="AA168" i="56"/>
  <c r="H169" i="56"/>
  <c r="BF169" i="56"/>
  <c r="J169" i="56"/>
  <c r="CE169" i="56"/>
  <c r="AZ169" i="56"/>
  <c r="FI169" i="56" s="1"/>
  <c r="V169" i="56"/>
  <c r="CP169" i="56"/>
  <c r="BS169" i="56"/>
  <c r="AV169" i="56"/>
  <c r="Q169" i="56"/>
  <c r="BN169" i="56"/>
  <c r="S169" i="56"/>
  <c r="CM169" i="56"/>
  <c r="BH169" i="56"/>
  <c r="AL169" i="56"/>
  <c r="CX169" i="56"/>
  <c r="CA169" i="56"/>
  <c r="FQ108" i="56"/>
  <c r="AG129" i="56"/>
  <c r="DD73" i="56"/>
  <c r="FM168" i="56"/>
  <c r="FO108" i="56"/>
  <c r="CJ108" i="56"/>
  <c r="K168" i="56"/>
  <c r="AA70" i="56"/>
  <c r="CF70" i="56"/>
  <c r="DD128" i="56"/>
  <c r="CR108" i="56"/>
  <c r="CB108" i="56"/>
  <c r="BL108" i="56"/>
  <c r="FK168" i="56"/>
  <c r="FO70" i="56"/>
  <c r="AA126" i="56"/>
  <c r="BP49" i="56"/>
  <c r="DH7" i="56"/>
  <c r="FP168" i="56"/>
  <c r="AM145" i="56"/>
  <c r="BL168" i="56"/>
  <c r="FN108" i="56"/>
  <c r="DT193" i="56"/>
  <c r="FL168" i="56"/>
  <c r="FQ126" i="56"/>
  <c r="K205" i="56"/>
  <c r="AD108" i="56"/>
  <c r="FR108" i="56"/>
  <c r="CV49" i="56"/>
  <c r="BP108" i="56"/>
  <c r="AG168" i="56"/>
  <c r="FK108" i="56"/>
  <c r="FL108" i="56"/>
  <c r="AA127" i="56"/>
  <c r="CZ168" i="56"/>
  <c r="CZ131" i="56"/>
  <c r="FP70" i="56"/>
  <c r="FP145" i="56"/>
  <c r="AG126" i="56"/>
  <c r="FP69" i="56"/>
  <c r="FL127" i="56"/>
  <c r="DQ127" i="56"/>
  <c r="CB168" i="56"/>
  <c r="FM126" i="56"/>
  <c r="CN108" i="56"/>
  <c r="FO157" i="56"/>
  <c r="BT73" i="56"/>
  <c r="DD67" i="56"/>
  <c r="DH127" i="56"/>
  <c r="FK70" i="56"/>
  <c r="DW128" i="56"/>
  <c r="CV157" i="56"/>
  <c r="CB145" i="56"/>
  <c r="FR217" i="56"/>
  <c r="FN205" i="56"/>
  <c r="CJ145" i="56"/>
  <c r="CR145" i="56"/>
  <c r="CF108" i="56"/>
  <c r="BL157" i="56"/>
  <c r="CB157" i="56"/>
  <c r="CV108" i="56"/>
  <c r="K108" i="56"/>
  <c r="CZ108" i="56"/>
  <c r="FM37" i="56"/>
  <c r="G44" i="31" s="1"/>
  <c r="CR37" i="56"/>
  <c r="FK205" i="56"/>
  <c r="AM135" i="56"/>
  <c r="CB132" i="56"/>
  <c r="AM129" i="56"/>
  <c r="FL70" i="56"/>
  <c r="DQ68" i="56"/>
  <c r="FJ68" i="56"/>
  <c r="AD128" i="56"/>
  <c r="AJ168" i="56"/>
  <c r="AM37" i="56"/>
  <c r="AM12" i="56"/>
  <c r="CB217" i="56"/>
  <c r="CJ37" i="56"/>
  <c r="AD85" i="56"/>
  <c r="AA68" i="56"/>
  <c r="DH205" i="56"/>
  <c r="DW85" i="56"/>
  <c r="FR85" i="56"/>
  <c r="DD143" i="56"/>
  <c r="CZ137" i="56"/>
  <c r="CJ132" i="56"/>
  <c r="DW70" i="56"/>
  <c r="CJ129" i="56"/>
  <c r="CJ128" i="56"/>
  <c r="FK128" i="56"/>
  <c r="BX130" i="56"/>
  <c r="FM127" i="56"/>
  <c r="CN70" i="56"/>
  <c r="DD108" i="56"/>
  <c r="FL205" i="56"/>
  <c r="AM97" i="56"/>
  <c r="CZ84" i="56"/>
  <c r="DT144" i="56"/>
  <c r="CB82" i="56"/>
  <c r="CF142" i="56"/>
  <c r="AM81" i="56"/>
  <c r="BP126" i="56"/>
  <c r="AJ137" i="56"/>
  <c r="CZ77" i="56"/>
  <c r="AA137" i="56"/>
  <c r="K137" i="56"/>
  <c r="FQ13" i="56"/>
  <c r="I20" i="31" s="1"/>
  <c r="FR135" i="56"/>
  <c r="AJ12" i="56"/>
  <c r="BP132" i="56"/>
  <c r="CN12" i="56"/>
  <c r="AJ72" i="56"/>
  <c r="CF73" i="56"/>
  <c r="DZ10" i="56"/>
  <c r="K127" i="56"/>
  <c r="AG67" i="56"/>
  <c r="FM193" i="56"/>
  <c r="BP68" i="56"/>
  <c r="CV128" i="56"/>
  <c r="AD67" i="56"/>
  <c r="AG193" i="56"/>
  <c r="AM217" i="56"/>
  <c r="FO25" i="56"/>
  <c r="H32" i="31" s="1"/>
  <c r="BP25" i="56"/>
  <c r="AJ25" i="56"/>
  <c r="AM25" i="56"/>
  <c r="FQ70" i="56"/>
  <c r="DZ66" i="56"/>
  <c r="AM126" i="56"/>
  <c r="CF77" i="56"/>
  <c r="AM75" i="56"/>
  <c r="K193" i="56"/>
  <c r="FO37" i="56"/>
  <c r="H44" i="31" s="1"/>
  <c r="FP37" i="56"/>
  <c r="N44" i="31" s="1"/>
  <c r="BT37" i="56"/>
  <c r="CV37" i="56"/>
  <c r="FK84" i="56"/>
  <c r="AA82" i="56"/>
  <c r="BL82" i="56"/>
  <c r="FO137" i="56"/>
  <c r="DQ135" i="56"/>
  <c r="FQ75" i="56"/>
  <c r="FR132" i="56"/>
  <c r="FN73" i="56"/>
  <c r="DQ73" i="56"/>
  <c r="FQ131" i="56"/>
  <c r="AJ129" i="56"/>
  <c r="BP71" i="56"/>
  <c r="CF129" i="56"/>
  <c r="FJ131" i="56"/>
  <c r="DD129" i="56"/>
  <c r="FM70" i="56"/>
  <c r="CN130" i="56"/>
  <c r="AD68" i="56"/>
  <c r="FK126" i="56"/>
  <c r="CJ67" i="56"/>
  <c r="FM67" i="56"/>
  <c r="CB37" i="56"/>
  <c r="BL25" i="56"/>
  <c r="FQ37" i="56"/>
  <c r="I44" i="31" s="1"/>
  <c r="CF37" i="56"/>
  <c r="BT85" i="56"/>
  <c r="AD97" i="56"/>
  <c r="DD85" i="56"/>
  <c r="FQ97" i="56"/>
  <c r="FN144" i="56"/>
  <c r="DH84" i="56"/>
  <c r="CR82" i="56"/>
  <c r="FP142" i="56"/>
  <c r="CB142" i="56"/>
  <c r="DW82" i="56"/>
  <c r="BP81" i="56"/>
  <c r="AD78" i="56"/>
  <c r="FO126" i="56"/>
  <c r="CF78" i="56"/>
  <c r="K77" i="56"/>
  <c r="BT77" i="56"/>
  <c r="BL77" i="56"/>
  <c r="DT137" i="56"/>
  <c r="AD75" i="56"/>
  <c r="FM75" i="56"/>
  <c r="DD75" i="56"/>
  <c r="FQ12" i="56"/>
  <c r="I19" i="31" s="1"/>
  <c r="CZ72" i="56"/>
  <c r="BP72" i="56"/>
  <c r="AM132" i="56"/>
  <c r="FP72" i="56"/>
  <c r="DW73" i="56"/>
  <c r="DH133" i="56"/>
  <c r="AG131" i="56"/>
  <c r="FJ71" i="56"/>
  <c r="DQ129" i="56"/>
  <c r="DZ130" i="56"/>
  <c r="FN68" i="56"/>
  <c r="CJ70" i="56"/>
  <c r="FK68" i="56"/>
  <c r="FL68" i="56"/>
  <c r="FR70" i="56"/>
  <c r="DT127" i="56"/>
  <c r="CF69" i="56"/>
  <c r="AJ66" i="56"/>
  <c r="BX66" i="56"/>
  <c r="CR67" i="56"/>
  <c r="FK67" i="56"/>
  <c r="FO67" i="56"/>
  <c r="DZ145" i="56"/>
  <c r="K157" i="56"/>
  <c r="DD25" i="56"/>
  <c r="DH25" i="56"/>
  <c r="K12" i="56"/>
  <c r="BT12" i="56"/>
  <c r="K70" i="56"/>
  <c r="FP129" i="56"/>
  <c r="FK129" i="56"/>
  <c r="DD71" i="56"/>
  <c r="BX70" i="56"/>
  <c r="AD126" i="56"/>
  <c r="CZ37" i="56"/>
  <c r="DQ82" i="56"/>
  <c r="FR75" i="56"/>
  <c r="BP12" i="56"/>
  <c r="DZ12" i="56"/>
  <c r="AG12" i="56"/>
  <c r="E19" i="31"/>
  <c r="CR12" i="56"/>
  <c r="BL70" i="56"/>
  <c r="CN68" i="56"/>
  <c r="DD68" i="56"/>
  <c r="BT69" i="56"/>
  <c r="AA108" i="56"/>
  <c r="K25" i="56"/>
  <c r="AG37" i="56"/>
  <c r="CN97" i="56"/>
  <c r="CB85" i="56"/>
  <c r="CR85" i="56"/>
  <c r="FP126" i="56"/>
  <c r="DT126" i="56"/>
  <c r="AG132" i="56"/>
  <c r="FM132" i="56"/>
  <c r="CR71" i="56"/>
  <c r="AA131" i="56"/>
  <c r="FR67" i="56"/>
  <c r="AM67" i="56"/>
  <c r="DW145" i="56"/>
  <c r="K129" i="56"/>
  <c r="BL131" i="56"/>
  <c r="FQ67" i="56"/>
  <c r="DW66" i="56"/>
  <c r="CV137" i="56"/>
  <c r="FL129" i="56"/>
  <c r="DQ130" i="56"/>
  <c r="FJ108" i="56"/>
  <c r="CJ25" i="56"/>
  <c r="DQ81" i="56"/>
  <c r="FR25" i="56"/>
  <c r="O32" i="31" s="1"/>
  <c r="AJ37" i="56"/>
  <c r="BP84" i="56"/>
  <c r="AJ83" i="56"/>
  <c r="FJ82" i="56"/>
  <c r="FR81" i="56"/>
  <c r="CR81" i="56"/>
  <c r="DZ81" i="56"/>
  <c r="CV126" i="56"/>
  <c r="CN75" i="56"/>
  <c r="CR73" i="56"/>
  <c r="FL75" i="56"/>
  <c r="CN72" i="56"/>
  <c r="CB12" i="56"/>
  <c r="AG73" i="56"/>
  <c r="BT67" i="56"/>
  <c r="CR49" i="56"/>
  <c r="CV145" i="56"/>
  <c r="CF168" i="56"/>
  <c r="K11" i="56"/>
  <c r="FQ193" i="56"/>
  <c r="DD205" i="56"/>
  <c r="FQ145" i="56"/>
  <c r="FO168" i="56"/>
  <c r="FJ168" i="56"/>
  <c r="FQ25" i="56"/>
  <c r="I32" i="31" s="1"/>
  <c r="K37" i="56"/>
  <c r="CV97" i="56"/>
  <c r="FJ144" i="56"/>
  <c r="FO83" i="56"/>
  <c r="BP143" i="56"/>
  <c r="FQ81" i="56"/>
  <c r="CF81" i="56"/>
  <c r="CB81" i="56"/>
  <c r="CF126" i="56"/>
  <c r="DQ137" i="56"/>
  <c r="FJ137" i="56"/>
  <c r="BX137" i="56"/>
  <c r="CR137" i="56"/>
  <c r="AJ136" i="56"/>
  <c r="CJ136" i="56"/>
  <c r="BP73" i="56"/>
  <c r="CZ135" i="56"/>
  <c r="FO72" i="56"/>
  <c r="DQ72" i="56"/>
  <c r="FN12" i="56"/>
  <c r="M19" i="31" s="1"/>
  <c r="K132" i="56"/>
  <c r="FL12" i="56"/>
  <c r="L19" i="31" s="1"/>
  <c r="FM12" i="56"/>
  <c r="G19" i="31" s="1"/>
  <c r="CB133" i="56"/>
  <c r="FM133" i="56"/>
  <c r="CZ71" i="56"/>
  <c r="CV131" i="56"/>
  <c r="FO128" i="56"/>
  <c r="FN67" i="56"/>
  <c r="FL67" i="56"/>
  <c r="CN217" i="56"/>
  <c r="AM193" i="56"/>
  <c r="DH37" i="56"/>
  <c r="BT25" i="56"/>
  <c r="FN97" i="56"/>
  <c r="FM97" i="56"/>
  <c r="K85" i="56"/>
  <c r="FP84" i="56"/>
  <c r="CF84" i="56"/>
  <c r="AA144" i="56"/>
  <c r="BP144" i="56"/>
  <c r="FQ82" i="56"/>
  <c r="FO142" i="56"/>
  <c r="K81" i="56"/>
  <c r="FR137" i="56"/>
  <c r="FM137" i="56"/>
  <c r="FP137" i="56"/>
  <c r="CB77" i="56"/>
  <c r="BL136" i="56"/>
  <c r="FQ135" i="56"/>
  <c r="DT135" i="56"/>
  <c r="BL75" i="56"/>
  <c r="FO12" i="56"/>
  <c r="H19" i="31" s="1"/>
  <c r="DD132" i="56"/>
  <c r="CF72" i="56"/>
  <c r="CF132" i="56"/>
  <c r="BL133" i="56"/>
  <c r="BX73" i="56"/>
  <c r="CZ73" i="56"/>
  <c r="BT133" i="56"/>
  <c r="BX133" i="56"/>
  <c r="CB71" i="56"/>
  <c r="BL130" i="56"/>
  <c r="DD130" i="56"/>
  <c r="K128" i="56"/>
  <c r="CV70" i="56"/>
  <c r="AM70" i="56"/>
  <c r="CR69" i="56"/>
  <c r="K69" i="56"/>
  <c r="BL127" i="56"/>
  <c r="AD66" i="56"/>
  <c r="FJ126" i="56"/>
  <c r="CV66" i="56"/>
  <c r="DH67" i="56"/>
  <c r="AD127" i="56"/>
  <c r="CZ205" i="56"/>
  <c r="FR193" i="56"/>
  <c r="FJ145" i="56"/>
  <c r="BL145" i="56"/>
  <c r="AG145" i="56"/>
  <c r="BX157" i="56"/>
  <c r="AJ157" i="56"/>
  <c r="CF85" i="56"/>
  <c r="CR144" i="56"/>
  <c r="CV81" i="56"/>
  <c r="CF136" i="56"/>
  <c r="AJ229" i="56"/>
  <c r="FJ157" i="56"/>
  <c r="FJ85" i="56"/>
  <c r="AM84" i="56"/>
  <c r="BT84" i="56"/>
  <c r="DZ143" i="56"/>
  <c r="DT82" i="56"/>
  <c r="BX82" i="56"/>
  <c r="DQ142" i="56"/>
  <c r="FN81" i="56"/>
  <c r="AG78" i="56"/>
  <c r="BL137" i="56"/>
  <c r="CV132" i="56"/>
  <c r="FQ71" i="56"/>
  <c r="CN129" i="56"/>
  <c r="CN71" i="56"/>
  <c r="K130" i="56"/>
  <c r="CN157" i="56"/>
  <c r="BT157" i="56"/>
  <c r="CZ145" i="56"/>
  <c r="FN168" i="56"/>
  <c r="FJ97" i="56"/>
  <c r="BX85" i="56"/>
  <c r="DW84" i="56"/>
  <c r="FR144" i="56"/>
  <c r="CV143" i="56"/>
  <c r="DD142" i="56"/>
  <c r="CJ142" i="56"/>
  <c r="FN82" i="56"/>
  <c r="FM81" i="56"/>
  <c r="FR78" i="56"/>
  <c r="FO77" i="56"/>
  <c r="DZ137" i="56"/>
  <c r="FK135" i="56"/>
  <c r="FO135" i="56"/>
  <c r="FK72" i="56"/>
  <c r="FL132" i="56"/>
  <c r="AA133" i="56"/>
  <c r="CJ82" i="56"/>
  <c r="AM142" i="56"/>
  <c r="AA78" i="56"/>
  <c r="FK137" i="56"/>
  <c r="DD137" i="56"/>
  <c r="CZ75" i="56"/>
  <c r="DZ126" i="56"/>
  <c r="DT85" i="56"/>
  <c r="AD84" i="56"/>
  <c r="K82" i="56"/>
  <c r="AG82" i="56"/>
  <c r="AG81" i="56"/>
  <c r="AJ81" i="56"/>
  <c r="DT77" i="56"/>
  <c r="AJ77" i="56"/>
  <c r="FL137" i="56"/>
  <c r="DT75" i="56"/>
  <c r="FL135" i="56"/>
  <c r="AD72" i="56"/>
  <c r="CV71" i="56"/>
  <c r="BP130" i="56"/>
  <c r="CV130" i="56"/>
  <c r="FM68" i="56"/>
  <c r="CN128" i="56"/>
  <c r="DT69" i="56"/>
  <c r="FQ127" i="56"/>
  <c r="CJ85" i="56"/>
  <c r="DZ142" i="56"/>
  <c r="FR142" i="56"/>
  <c r="FP81" i="56"/>
  <c r="FO81" i="56"/>
  <c r="FJ78" i="56"/>
  <c r="CV77" i="56"/>
  <c r="CR133" i="56"/>
  <c r="FP135" i="56"/>
  <c r="DW72" i="56"/>
  <c r="CB73" i="56"/>
  <c r="BP131" i="56"/>
  <c r="BP70" i="56"/>
  <c r="DD69" i="56"/>
  <c r="AM127" i="56"/>
  <c r="FN126" i="56"/>
  <c r="CR193" i="56"/>
  <c r="FR145" i="56"/>
  <c r="CJ7" i="56"/>
  <c r="CN6" i="56"/>
  <c r="AM6" i="56"/>
  <c r="AG13" i="56"/>
  <c r="FK13" i="56"/>
  <c r="F20" i="31" s="1"/>
  <c r="FN11" i="56"/>
  <c r="M18" i="31" s="1"/>
  <c r="CV11" i="56"/>
  <c r="CN10" i="56"/>
  <c r="AD10" i="56"/>
  <c r="DQ9" i="56"/>
  <c r="BP9" i="56"/>
  <c r="BL9" i="56"/>
  <c r="AA8" i="56"/>
  <c r="K8" i="56"/>
  <c r="DT8" i="56"/>
  <c r="X109" i="56"/>
  <c r="AC109" i="56"/>
  <c r="V109" i="56"/>
  <c r="AJ49" i="56"/>
  <c r="BX49" i="56"/>
  <c r="FN49" i="56"/>
  <c r="M56" i="31" s="1"/>
  <c r="CB7" i="56"/>
  <c r="DW6" i="56"/>
  <c r="CF137" i="56"/>
  <c r="FR13" i="56"/>
  <c r="O20" i="31" s="1"/>
  <c r="DW135" i="56"/>
  <c r="BL12" i="56"/>
  <c r="AD11" i="56"/>
  <c r="BP10" i="56"/>
  <c r="AG9" i="56"/>
  <c r="BT9" i="56"/>
  <c r="BX9" i="56"/>
  <c r="CR129" i="56"/>
  <c r="CB8" i="56"/>
  <c r="DQ8" i="56"/>
  <c r="BT128" i="56"/>
  <c r="BX7" i="56"/>
  <c r="DT67" i="56"/>
  <c r="AA193" i="56"/>
  <c r="AS109" i="56"/>
  <c r="CH109" i="56"/>
  <c r="DD49" i="56"/>
  <c r="FM108" i="56"/>
  <c r="K97" i="56"/>
  <c r="CJ83" i="56"/>
  <c r="CZ142" i="56"/>
  <c r="K78" i="56"/>
  <c r="BT6" i="56"/>
  <c r="DZ77" i="56"/>
  <c r="AM13" i="56"/>
  <c r="DT13" i="56"/>
  <c r="CR13" i="56"/>
  <c r="DZ75" i="56"/>
  <c r="FK75" i="56"/>
  <c r="DD133" i="56"/>
  <c r="FM11" i="56"/>
  <c r="G18" i="31" s="1"/>
  <c r="AG11" i="56"/>
  <c r="FM73" i="56"/>
  <c r="CJ73" i="56"/>
  <c r="DQ133" i="56"/>
  <c r="AM10" i="56"/>
  <c r="AA9" i="56"/>
  <c r="DH71" i="56"/>
  <c r="AM131" i="56"/>
  <c r="FR68" i="56"/>
  <c r="AG70" i="56"/>
  <c r="DW130" i="56"/>
  <c r="CB70" i="56"/>
  <c r="FO130" i="56"/>
  <c r="BT127" i="56"/>
  <c r="CF127" i="56"/>
  <c r="BT66" i="56"/>
  <c r="DQ66" i="56"/>
  <c r="AJ67" i="56"/>
  <c r="AG205" i="56"/>
  <c r="CB193" i="56"/>
  <c r="A109" i="56"/>
  <c r="H109" i="56"/>
  <c r="CP109" i="56"/>
  <c r="AD168" i="56"/>
  <c r="FM49" i="56"/>
  <c r="G56" i="31" s="1"/>
  <c r="FP49" i="56"/>
  <c r="N56" i="31" s="1"/>
  <c r="CR7" i="56"/>
  <c r="FQ132" i="56"/>
  <c r="BX11" i="56"/>
  <c r="FP10" i="56"/>
  <c r="N17" i="31" s="1"/>
  <c r="AD8" i="56"/>
  <c r="BX168" i="56"/>
  <c r="FJ193" i="56"/>
  <c r="FM205" i="56"/>
  <c r="Y109" i="56"/>
  <c r="I109" i="56"/>
  <c r="CJ157" i="56"/>
  <c r="AA49" i="56"/>
  <c r="AG108" i="56"/>
  <c r="FJ25" i="56"/>
  <c r="K32" i="31" s="1"/>
  <c r="AA25" i="56"/>
  <c r="FL25" i="56"/>
  <c r="L32" i="31" s="1"/>
  <c r="DW25" i="56"/>
  <c r="FJ37" i="56"/>
  <c r="K44" i="31" s="1"/>
  <c r="E44" i="31"/>
  <c r="FM13" i="56"/>
  <c r="G20" i="31" s="1"/>
  <c r="CZ130" i="56"/>
  <c r="DQ205" i="56"/>
  <c r="Z109" i="56"/>
  <c r="AM49" i="56"/>
  <c r="BT108" i="56"/>
  <c r="CF25" i="56"/>
  <c r="AD25" i="56"/>
  <c r="FO97" i="56"/>
  <c r="CN144" i="56"/>
  <c r="FQ144" i="56"/>
  <c r="AM144" i="56"/>
  <c r="AJ142" i="56"/>
  <c r="BT82" i="56"/>
  <c r="BL7" i="56"/>
  <c r="DZ78" i="56"/>
  <c r="CV6" i="56"/>
  <c r="FL13" i="56"/>
  <c r="L20" i="31" s="1"/>
  <c r="DH75" i="56"/>
  <c r="DD135" i="56"/>
  <c r="FK12" i="56"/>
  <c r="F19" i="31" s="1"/>
  <c r="FP11" i="56"/>
  <c r="N18" i="31" s="1"/>
  <c r="FL11" i="56"/>
  <c r="L18" i="31" s="1"/>
  <c r="CJ9" i="56"/>
  <c r="FR131" i="56"/>
  <c r="FJ69" i="56"/>
  <c r="FJ169" i="56"/>
  <c r="AJ193" i="56"/>
  <c r="DD193" i="56"/>
  <c r="AA205" i="56"/>
  <c r="Q109" i="56"/>
  <c r="J109" i="56"/>
  <c r="FQ157" i="56"/>
  <c r="CF157" i="56"/>
  <c r="FO145" i="56"/>
  <c r="AD49" i="56"/>
  <c r="AG49" i="56"/>
  <c r="AM108" i="56"/>
  <c r="DQ25" i="56"/>
  <c r="AA37" i="56"/>
  <c r="DH97" i="56"/>
  <c r="AD142" i="56"/>
  <c r="CN142" i="56"/>
  <c r="DZ82" i="56"/>
  <c r="FJ77" i="56"/>
  <c r="DQ136" i="56"/>
  <c r="CF13" i="56"/>
  <c r="CV75" i="56"/>
  <c r="FN135" i="56"/>
  <c r="K13" i="56"/>
  <c r="AG135" i="56"/>
  <c r="DW13" i="56"/>
  <c r="E20" i="31"/>
  <c r="CN13" i="56"/>
  <c r="FJ13" i="56"/>
  <c r="K20" i="31" s="1"/>
  <c r="FO75" i="56"/>
  <c r="CB135" i="56"/>
  <c r="FO132" i="56"/>
  <c r="AD12" i="56"/>
  <c r="FJ72" i="56"/>
  <c r="AM72" i="56"/>
  <c r="CR72" i="56"/>
  <c r="FP132" i="56"/>
  <c r="E18" i="31"/>
  <c r="CN11" i="56"/>
  <c r="FR73" i="56"/>
  <c r="FR11" i="56"/>
  <c r="O18" i="31" s="1"/>
  <c r="FO11" i="56"/>
  <c r="H18" i="31" s="1"/>
  <c r="DZ73" i="56"/>
  <c r="AJ11" i="56"/>
  <c r="CN133" i="56"/>
  <c r="FR10" i="56"/>
  <c r="O17" i="31" s="1"/>
  <c r="DT10" i="56"/>
  <c r="FO10" i="56"/>
  <c r="H17" i="31" s="1"/>
  <c r="DH142" i="56"/>
  <c r="CR10" i="56"/>
  <c r="DH131" i="56"/>
  <c r="AD9" i="56"/>
  <c r="CF131" i="56"/>
  <c r="AG71" i="56"/>
  <c r="AD71" i="56"/>
  <c r="BP129" i="56"/>
  <c r="FL128" i="56"/>
  <c r="BX68" i="56"/>
  <c r="DW8" i="56"/>
  <c r="AG8" i="56"/>
  <c r="CZ70" i="56"/>
  <c r="AM7" i="56"/>
  <c r="BP67" i="56"/>
  <c r="FO193" i="56"/>
  <c r="AJ217" i="56"/>
  <c r="FR205" i="56"/>
  <c r="CZ217" i="56"/>
  <c r="CJ193" i="56"/>
  <c r="CJ205" i="56"/>
  <c r="FP193" i="56"/>
  <c r="AW109" i="56"/>
  <c r="BW109" i="56"/>
  <c r="K145" i="56"/>
  <c r="FQ49" i="56"/>
  <c r="I56" i="31" s="1"/>
  <c r="E56" i="31"/>
  <c r="FP108" i="56"/>
  <c r="CV25" i="56"/>
  <c r="FK97" i="56"/>
  <c r="CV85" i="56"/>
  <c r="DH85" i="56"/>
  <c r="AG97" i="56"/>
  <c r="DQ84" i="56"/>
  <c r="BX84" i="56"/>
  <c r="FL84" i="56"/>
  <c r="FO84" i="56"/>
  <c r="CZ143" i="56"/>
  <c r="BT142" i="56"/>
  <c r="FM82" i="56"/>
  <c r="BL142" i="56"/>
  <c r="DT81" i="56"/>
  <c r="BT81" i="56"/>
  <c r="AD7" i="56"/>
  <c r="CZ7" i="56"/>
  <c r="AD6" i="56"/>
  <c r="AJ126" i="56"/>
  <c r="CJ6" i="56"/>
  <c r="DZ6" i="56"/>
  <c r="CN126" i="56"/>
  <c r="CV78" i="56"/>
  <c r="BP137" i="56"/>
  <c r="FN137" i="56"/>
  <c r="BX77" i="56"/>
  <c r="AG136" i="56"/>
  <c r="DH136" i="56"/>
  <c r="CF75" i="56"/>
  <c r="AG75" i="56"/>
  <c r="CJ135" i="56"/>
  <c r="FO13" i="56"/>
  <c r="H20" i="31" s="1"/>
  <c r="DQ13" i="56"/>
  <c r="BL13" i="56"/>
  <c r="FN75" i="56"/>
  <c r="BL135" i="56"/>
  <c r="AJ75" i="56"/>
  <c r="BX75" i="56"/>
  <c r="BT135" i="56"/>
  <c r="DD12" i="56"/>
  <c r="DZ132" i="56"/>
  <c r="FM72" i="56"/>
  <c r="FQ72" i="56"/>
  <c r="CV72" i="56"/>
  <c r="AA72" i="56"/>
  <c r="FR143" i="56"/>
  <c r="AD73" i="56"/>
  <c r="CR11" i="56"/>
  <c r="DT133" i="56"/>
  <c r="FO73" i="56"/>
  <c r="AM11" i="56"/>
  <c r="FL133" i="56"/>
  <c r="FR133" i="56"/>
  <c r="CB10" i="56"/>
  <c r="CV10" i="56"/>
  <c r="FK10" i="56"/>
  <c r="F17" i="31" s="1"/>
  <c r="CB9" i="56"/>
  <c r="CR131" i="56"/>
  <c r="AA71" i="56"/>
  <c r="AJ71" i="56"/>
  <c r="DT131" i="56"/>
  <c r="BP128" i="56"/>
  <c r="CN8" i="56"/>
  <c r="DZ8" i="56"/>
  <c r="AM8" i="56"/>
  <c r="DD8" i="56"/>
  <c r="BL128" i="56"/>
  <c r="CR70" i="56"/>
  <c r="FP130" i="56"/>
  <c r="AG127" i="56"/>
  <c r="FK66" i="56"/>
  <c r="CF67" i="56"/>
  <c r="DD136" i="56"/>
  <c r="CV217" i="56"/>
  <c r="FK193" i="56"/>
  <c r="R109" i="56"/>
  <c r="CE109" i="56"/>
  <c r="CZ157" i="56"/>
  <c r="BP157" i="56"/>
  <c r="DT145" i="56"/>
  <c r="FR49" i="56"/>
  <c r="O56" i="31" s="1"/>
  <c r="CJ49" i="56"/>
  <c r="FP144" i="56"/>
  <c r="AG6" i="56"/>
  <c r="CN205" i="56"/>
  <c r="B111" i="56"/>
  <c r="EE110" i="56"/>
  <c r="EF110" i="56" s="1"/>
  <c r="ED110" i="56"/>
  <c r="CB49" i="56"/>
  <c r="CR130" i="56"/>
  <c r="CN25" i="56"/>
  <c r="FN85" i="56"/>
  <c r="AD82" i="56"/>
  <c r="BX13" i="56"/>
  <c r="CV73" i="56"/>
  <c r="CF9" i="56"/>
  <c r="DQ128" i="56"/>
  <c r="FJ128" i="56"/>
  <c r="BX127" i="56"/>
  <c r="AG66" i="56"/>
  <c r="EF730" i="56"/>
  <c r="FK145" i="56"/>
  <c r="BX145" i="56"/>
  <c r="FK136" i="56"/>
  <c r="FL136" i="56"/>
  <c r="CZ128" i="56"/>
  <c r="BP85" i="56"/>
  <c r="FJ143" i="56"/>
  <c r="FK78" i="56"/>
  <c r="FL71" i="56"/>
  <c r="CN69" i="56"/>
  <c r="AA66" i="56"/>
  <c r="BL66" i="56"/>
  <c r="CZ25" i="56"/>
  <c r="FM85" i="56"/>
  <c r="AG85" i="56"/>
  <c r="AG144" i="56"/>
  <c r="BL84" i="56"/>
  <c r="DZ84" i="56"/>
  <c r="CB144" i="56"/>
  <c r="CF83" i="56"/>
  <c r="K143" i="56"/>
  <c r="FK143" i="56"/>
  <c r="AA83" i="56"/>
  <c r="AJ82" i="56"/>
  <c r="CV82" i="56"/>
  <c r="FK142" i="56"/>
  <c r="BP82" i="56"/>
  <c r="DW142" i="56"/>
  <c r="K142" i="56"/>
  <c r="FP82" i="56"/>
  <c r="CR142" i="56"/>
  <c r="CN81" i="56"/>
  <c r="BT7" i="56"/>
  <c r="K6" i="56"/>
  <c r="FR77" i="56"/>
  <c r="CN137" i="56"/>
  <c r="FM136" i="56"/>
  <c r="BP136" i="56"/>
  <c r="CB75" i="56"/>
  <c r="BT72" i="56"/>
  <c r="CF12" i="56"/>
  <c r="AA73" i="56"/>
  <c r="CV83" i="56"/>
  <c r="AD133" i="56"/>
  <c r="AM73" i="56"/>
  <c r="AM133" i="56"/>
  <c r="DH10" i="56"/>
  <c r="E17" i="31"/>
  <c r="AA10" i="56"/>
  <c r="AM9" i="56"/>
  <c r="FN131" i="56"/>
  <c r="FO131" i="56"/>
  <c r="CN9" i="56"/>
  <c r="CB68" i="56"/>
  <c r="BL68" i="56"/>
  <c r="BX128" i="56"/>
  <c r="CF128" i="56"/>
  <c r="AM130" i="56"/>
  <c r="DH130" i="56"/>
  <c r="FR69" i="56"/>
  <c r="CN7" i="56"/>
  <c r="FJ66" i="56"/>
  <c r="DD66" i="56"/>
  <c r="CZ66" i="56"/>
  <c r="BX67" i="56"/>
  <c r="CJ77" i="56"/>
  <c r="DZ67" i="56"/>
  <c r="ED170" i="56"/>
  <c r="B171" i="56"/>
  <c r="EE170" i="56"/>
  <c r="EF170" i="56" s="1"/>
  <c r="DD217" i="56"/>
  <c r="CF205" i="56"/>
  <c r="AM205" i="56"/>
  <c r="CR205" i="56"/>
  <c r="BP217" i="56"/>
  <c r="FM217" i="56"/>
  <c r="CZ193" i="56"/>
  <c r="BD109" i="56"/>
  <c r="AU109" i="56"/>
  <c r="AV109" i="56"/>
  <c r="BH109" i="56"/>
  <c r="AX109" i="56"/>
  <c r="T109" i="56"/>
  <c r="U109" i="56"/>
  <c r="S109" i="56"/>
  <c r="CM109" i="56"/>
  <c r="AL109" i="56"/>
  <c r="CX109" i="56"/>
  <c r="FM157" i="56"/>
  <c r="EF729" i="56"/>
  <c r="K49" i="56"/>
  <c r="FK49" i="56"/>
  <c r="F56" i="31" s="1"/>
  <c r="BP135" i="56"/>
  <c r="AA85" i="56"/>
  <c r="CR84" i="56"/>
  <c r="FL81" i="56"/>
  <c r="AD136" i="56"/>
  <c r="BX135" i="56"/>
  <c r="FR130" i="56"/>
  <c r="BL37" i="56"/>
  <c r="AD37" i="56"/>
  <c r="FJ84" i="56"/>
  <c r="AA143" i="56"/>
  <c r="AM143" i="56"/>
  <c r="DQ143" i="56"/>
  <c r="AG143" i="56"/>
  <c r="AD143" i="56"/>
  <c r="CZ82" i="56"/>
  <c r="CV142" i="56"/>
  <c r="BX81" i="56"/>
  <c r="CJ81" i="56"/>
  <c r="FJ81" i="56"/>
  <c r="BX6" i="56"/>
  <c r="BL6" i="56"/>
  <c r="BP6" i="56"/>
  <c r="FN136" i="56"/>
  <c r="BP13" i="56"/>
  <c r="CJ13" i="56"/>
  <c r="DZ135" i="56"/>
  <c r="FR72" i="56"/>
  <c r="AA132" i="56"/>
  <c r="DH132" i="56"/>
  <c r="DW132" i="56"/>
  <c r="DW12" i="56"/>
  <c r="DT12" i="56"/>
  <c r="DW133" i="56"/>
  <c r="FK133" i="56"/>
  <c r="FK73" i="56"/>
  <c r="FP133" i="56"/>
  <c r="DZ11" i="56"/>
  <c r="FJ133" i="56"/>
  <c r="FJ10" i="56"/>
  <c r="K17" i="31" s="1"/>
  <c r="DQ10" i="56"/>
  <c r="BL10" i="56"/>
  <c r="FN129" i="56"/>
  <c r="BT71" i="56"/>
  <c r="CZ9" i="56"/>
  <c r="FK131" i="56"/>
  <c r="FJ129" i="56"/>
  <c r="FM131" i="56"/>
  <c r="FM71" i="56"/>
  <c r="DZ131" i="56"/>
  <c r="DH8" i="56"/>
  <c r="FO68" i="56"/>
  <c r="FQ128" i="56"/>
  <c r="FP68" i="56"/>
  <c r="AG128" i="56"/>
  <c r="DT68" i="56"/>
  <c r="BL8" i="56"/>
  <c r="AJ69" i="56"/>
  <c r="AJ127" i="56"/>
  <c r="BL69" i="56"/>
  <c r="DZ7" i="56"/>
  <c r="FO127" i="56"/>
  <c r="FM66" i="56"/>
  <c r="CB67" i="56"/>
  <c r="AG69" i="56"/>
  <c r="BP168" i="56"/>
  <c r="FR229" i="56"/>
  <c r="B231" i="56"/>
  <c r="EE230" i="56"/>
  <c r="EF230" i="56" s="1"/>
  <c r="ED230" i="56"/>
  <c r="FO229" i="56"/>
  <c r="FP229" i="56"/>
  <c r="EF726" i="56"/>
  <c r="AJ205" i="56"/>
  <c r="BT217" i="56"/>
  <c r="DW205" i="56"/>
  <c r="DW193" i="56"/>
  <c r="CR217" i="56"/>
  <c r="DQ193" i="56"/>
  <c r="FN217" i="56"/>
  <c r="FO205" i="56"/>
  <c r="FP205" i="56"/>
  <c r="BN109" i="56"/>
  <c r="BE109" i="56"/>
  <c r="BF109" i="56"/>
  <c r="BS109" i="56"/>
  <c r="BI109" i="56"/>
  <c r="AO109" i="56"/>
  <c r="AF109" i="56"/>
  <c r="W109" i="56"/>
  <c r="AI109" i="56"/>
  <c r="CU109" i="56"/>
  <c r="AT109" i="56"/>
  <c r="FL145" i="56"/>
  <c r="CF49" i="56"/>
  <c r="CZ49" i="56"/>
  <c r="AG10" i="56"/>
  <c r="E32" i="31"/>
  <c r="EF721" i="56"/>
  <c r="FJ83" i="56"/>
  <c r="CZ11" i="56"/>
  <c r="AJ8" i="56"/>
  <c r="DZ70" i="56"/>
  <c r="K68" i="56"/>
  <c r="DQ7" i="56"/>
  <c r="DW127" i="56"/>
  <c r="DW7" i="56"/>
  <c r="FN25" i="56"/>
  <c r="M32" i="31" s="1"/>
  <c r="DT25" i="56"/>
  <c r="BX25" i="56"/>
  <c r="FM144" i="56"/>
  <c r="FK25" i="56"/>
  <c r="F32" i="31" s="1"/>
  <c r="CZ85" i="56"/>
  <c r="FP85" i="56"/>
  <c r="DD97" i="56"/>
  <c r="BX97" i="56"/>
  <c r="CN85" i="56"/>
  <c r="BP97" i="56"/>
  <c r="DH144" i="56"/>
  <c r="DZ144" i="56"/>
  <c r="FQ84" i="56"/>
  <c r="CJ144" i="56"/>
  <c r="BX143" i="56"/>
  <c r="DQ83" i="56"/>
  <c r="FN143" i="56"/>
  <c r="DT143" i="56"/>
  <c r="AM82" i="56"/>
  <c r="AG142" i="56"/>
  <c r="DH81" i="56"/>
  <c r="DT6" i="56"/>
  <c r="AJ6" i="56"/>
  <c r="BX126" i="56"/>
  <c r="CZ78" i="56"/>
  <c r="FQ137" i="56"/>
  <c r="CN77" i="56"/>
  <c r="AG137" i="56"/>
  <c r="FQ77" i="56"/>
  <c r="FJ136" i="56"/>
  <c r="CN136" i="56"/>
  <c r="CV136" i="56"/>
  <c r="BT136" i="56"/>
  <c r="DQ75" i="56"/>
  <c r="FO133" i="56"/>
  <c r="DW75" i="56"/>
  <c r="FJ132" i="56"/>
  <c r="CN132" i="56"/>
  <c r="CV144" i="56"/>
  <c r="BL132" i="56"/>
  <c r="DZ72" i="56"/>
  <c r="CJ72" i="56"/>
  <c r="BT11" i="56"/>
  <c r="DW11" i="56"/>
  <c r="FQ11" i="56"/>
  <c r="I18" i="31" s="1"/>
  <c r="BT70" i="56"/>
  <c r="FQ10" i="56"/>
  <c r="I17" i="31" s="1"/>
  <c r="DQ71" i="56"/>
  <c r="BX71" i="56"/>
  <c r="FP131" i="56"/>
  <c r="FP71" i="56"/>
  <c r="CJ71" i="56"/>
  <c r="FO71" i="56"/>
  <c r="DZ9" i="56"/>
  <c r="DD131" i="56"/>
  <c r="CB131" i="56"/>
  <c r="DQ131" i="56"/>
  <c r="CB129" i="56"/>
  <c r="DT129" i="56"/>
  <c r="DZ68" i="56"/>
  <c r="FR128" i="56"/>
  <c r="CJ68" i="56"/>
  <c r="BT8" i="56"/>
  <c r="AM128" i="56"/>
  <c r="FJ130" i="56"/>
  <c r="AG68" i="56"/>
  <c r="DW68" i="56"/>
  <c r="CR128" i="56"/>
  <c r="AJ68" i="56"/>
  <c r="AD130" i="56"/>
  <c r="FK69" i="56"/>
  <c r="DD7" i="56"/>
  <c r="FL69" i="56"/>
  <c r="K7" i="56"/>
  <c r="BP69" i="56"/>
  <c r="DT7" i="56"/>
  <c r="BP7" i="56"/>
  <c r="DZ127" i="56"/>
  <c r="FN66" i="56"/>
  <c r="FR66" i="56"/>
  <c r="FP66" i="56"/>
  <c r="FQ66" i="56"/>
  <c r="DW126" i="56"/>
  <c r="AA67" i="56"/>
  <c r="BL67" i="56"/>
  <c r="D110" i="56"/>
  <c r="F109" i="56"/>
  <c r="BX169" i="56"/>
  <c r="BP229" i="56"/>
  <c r="FJ217" i="56"/>
  <c r="CV205" i="56"/>
  <c r="BT205" i="56"/>
  <c r="FO217" i="56"/>
  <c r="DT205" i="56"/>
  <c r="FQ217" i="56"/>
  <c r="BT193" i="56"/>
  <c r="CT109" i="56"/>
  <c r="CA109" i="56"/>
  <c r="CL109" i="56"/>
  <c r="CY109" i="56"/>
  <c r="CD109" i="56"/>
  <c r="AZ109" i="56"/>
  <c r="FI109" i="56" s="1"/>
  <c r="AP109" i="56"/>
  <c r="AR109" i="56"/>
  <c r="AQ109" i="56"/>
  <c r="DC109" i="56"/>
  <c r="BB109" i="56"/>
  <c r="CR157" i="56"/>
  <c r="AD145" i="56"/>
  <c r="AG157" i="56"/>
  <c r="FL157" i="56"/>
  <c r="DD145" i="56"/>
  <c r="FM145" i="56"/>
  <c r="BP145" i="56"/>
  <c r="CF145" i="56"/>
  <c r="D230" i="56"/>
  <c r="CH230" i="56" s="1"/>
  <c r="F229" i="56"/>
  <c r="CN49" i="56"/>
  <c r="DH49" i="56"/>
  <c r="FM142" i="56"/>
  <c r="DZ25" i="56"/>
  <c r="FQ85" i="56"/>
  <c r="FL144" i="56"/>
  <c r="CN131" i="56"/>
  <c r="BX129" i="56"/>
  <c r="DQ67" i="56"/>
  <c r="FM25" i="56"/>
  <c r="G32" i="31" s="1"/>
  <c r="CN37" i="56"/>
  <c r="AA97" i="56"/>
  <c r="FL37" i="56"/>
  <c r="L44" i="31" s="1"/>
  <c r="CB25" i="56"/>
  <c r="FP25" i="56"/>
  <c r="N32" i="31" s="1"/>
  <c r="AG25" i="56"/>
  <c r="DD37" i="56"/>
  <c r="BX37" i="56"/>
  <c r="BP37" i="56"/>
  <c r="FR37" i="56"/>
  <c r="O44" i="31" s="1"/>
  <c r="FK85" i="56"/>
  <c r="CB97" i="56"/>
  <c r="AM85" i="56"/>
  <c r="FR97" i="56"/>
  <c r="AJ97" i="56"/>
  <c r="CZ97" i="56"/>
  <c r="AJ84" i="56"/>
  <c r="DD144" i="56"/>
  <c r="CJ84" i="56"/>
  <c r="FK144" i="56"/>
  <c r="CN84" i="56"/>
  <c r="DT84" i="56"/>
  <c r="CN143" i="56"/>
  <c r="CF143" i="56"/>
  <c r="FP83" i="56"/>
  <c r="FL143" i="56"/>
  <c r="BT143" i="56"/>
  <c r="FL142" i="56"/>
  <c r="FL82" i="56"/>
  <c r="FK82" i="56"/>
  <c r="BX142" i="56"/>
  <c r="DH82" i="56"/>
  <c r="FO82" i="56"/>
  <c r="FQ142" i="56"/>
  <c r="DW81" i="56"/>
  <c r="DD81" i="56"/>
  <c r="AA81" i="56"/>
  <c r="AM78" i="56"/>
  <c r="DD78" i="56"/>
  <c r="CR6" i="56"/>
  <c r="CF6" i="56"/>
  <c r="DW78" i="56"/>
  <c r="CR78" i="56"/>
  <c r="DQ126" i="56"/>
  <c r="BP78" i="56"/>
  <c r="DW137" i="56"/>
  <c r="AM77" i="56"/>
  <c r="CJ137" i="56"/>
  <c r="FO136" i="56"/>
  <c r="CR136" i="56"/>
  <c r="CZ136" i="56"/>
  <c r="AA136" i="56"/>
  <c r="BP75" i="56"/>
  <c r="AA13" i="56"/>
  <c r="DH13" i="56"/>
  <c r="K75" i="56"/>
  <c r="CV135" i="56"/>
  <c r="CJ75" i="56"/>
  <c r="FN13" i="56"/>
  <c r="M20" i="31" s="1"/>
  <c r="CB13" i="56"/>
  <c r="FP75" i="56"/>
  <c r="CF135" i="56"/>
  <c r="CN135" i="56"/>
  <c r="CV13" i="56"/>
  <c r="AD135" i="56"/>
  <c r="CR132" i="56"/>
  <c r="CZ12" i="56"/>
  <c r="FP12" i="56"/>
  <c r="N19" i="31" s="1"/>
  <c r="K72" i="56"/>
  <c r="AA12" i="56"/>
  <c r="AJ132" i="56"/>
  <c r="DD72" i="56"/>
  <c r="DH12" i="56"/>
  <c r="FN72" i="56"/>
  <c r="FN132" i="56"/>
  <c r="FL72" i="56"/>
  <c r="DT72" i="56"/>
  <c r="CV12" i="56"/>
  <c r="K133" i="56"/>
  <c r="CJ133" i="56"/>
  <c r="DQ11" i="56"/>
  <c r="DT73" i="56"/>
  <c r="CB11" i="56"/>
  <c r="AG133" i="56"/>
  <c r="FJ11" i="56"/>
  <c r="K18" i="31" s="1"/>
  <c r="CJ11" i="56"/>
  <c r="FN133" i="56"/>
  <c r="DH11" i="56"/>
  <c r="DZ133" i="56"/>
  <c r="BP133" i="56"/>
  <c r="CJ10" i="56"/>
  <c r="DD10" i="56"/>
  <c r="K10" i="56"/>
  <c r="DW10" i="56"/>
  <c r="AJ10" i="56"/>
  <c r="AM71" i="56"/>
  <c r="DW9" i="56"/>
  <c r="FR71" i="56"/>
  <c r="CF71" i="56"/>
  <c r="DZ129" i="56"/>
  <c r="AJ131" i="56"/>
  <c r="DH129" i="56"/>
  <c r="AJ9" i="56"/>
  <c r="BT131" i="56"/>
  <c r="BL71" i="56"/>
  <c r="CZ81" i="56"/>
  <c r="AA129" i="56"/>
  <c r="FL131" i="56"/>
  <c r="DT71" i="56"/>
  <c r="FR129" i="56"/>
  <c r="AD129" i="56"/>
  <c r="CR9" i="56"/>
  <c r="DT130" i="56"/>
  <c r="CR68" i="56"/>
  <c r="DZ128" i="56"/>
  <c r="DT128" i="56"/>
  <c r="FQ130" i="56"/>
  <c r="AA128" i="56"/>
  <c r="FJ70" i="56"/>
  <c r="AJ128" i="56"/>
  <c r="AJ70" i="56"/>
  <c r="AJ130" i="56"/>
  <c r="AA130" i="56"/>
  <c r="AM68" i="56"/>
  <c r="FK130" i="56"/>
  <c r="AD70" i="56"/>
  <c r="FP127" i="56"/>
  <c r="FN127" i="56"/>
  <c r="DZ69" i="56"/>
  <c r="CZ127" i="56"/>
  <c r="AA69" i="56"/>
  <c r="CV7" i="56"/>
  <c r="DQ69" i="56"/>
  <c r="CV69" i="56"/>
  <c r="CJ69" i="56"/>
  <c r="BP127" i="56"/>
  <c r="CJ66" i="56"/>
  <c r="CB66" i="56"/>
  <c r="CN66" i="56"/>
  <c r="FO66" i="56"/>
  <c r="CN67" i="56"/>
  <c r="FR127" i="56"/>
  <c r="CZ67" i="56"/>
  <c r="F50" i="56"/>
  <c r="D51" i="56"/>
  <c r="BX229" i="56"/>
  <c r="BL217" i="56"/>
  <c r="AD193" i="56"/>
  <c r="BP193" i="56"/>
  <c r="FK217" i="56"/>
  <c r="BL205" i="56"/>
  <c r="DZ205" i="56"/>
  <c r="BX193" i="56"/>
  <c r="FP217" i="56"/>
  <c r="CN193" i="56"/>
  <c r="DG109" i="56"/>
  <c r="DH109" i="56" s="1"/>
  <c r="DJ109" i="56"/>
  <c r="BK109" i="56"/>
  <c r="BA109" i="56"/>
  <c r="BC109" i="56"/>
  <c r="AY109" i="56"/>
  <c r="DK109" i="56"/>
  <c r="BJ109" i="56"/>
  <c r="EF725" i="56"/>
  <c r="FR157" i="56"/>
  <c r="DQ145" i="56"/>
  <c r="DH157" i="56"/>
  <c r="AJ145" i="56"/>
  <c r="DD157" i="56"/>
  <c r="CN168" i="56"/>
  <c r="FL49" i="56"/>
  <c r="L56" i="31" s="1"/>
  <c r="FL97" i="56"/>
  <c r="FO85" i="56"/>
  <c r="FL85" i="56"/>
  <c r="BL85" i="56"/>
  <c r="BT97" i="56"/>
  <c r="FP97" i="56"/>
  <c r="CJ97" i="56"/>
  <c r="AJ85" i="56"/>
  <c r="BX144" i="56"/>
  <c r="CZ144" i="56"/>
  <c r="AD144" i="56"/>
  <c r="BT144" i="56"/>
  <c r="FR84" i="56"/>
  <c r="DD83" i="56"/>
  <c r="BL143" i="56"/>
  <c r="FQ143" i="56"/>
  <c r="DT142" i="56"/>
  <c r="CF82" i="56"/>
  <c r="FR82" i="56"/>
  <c r="AA142" i="56"/>
  <c r="CN82" i="56"/>
  <c r="BP142" i="56"/>
  <c r="AD81" i="56"/>
  <c r="CN78" i="56"/>
  <c r="CB6" i="56"/>
  <c r="DQ6" i="56"/>
  <c r="FM78" i="56"/>
  <c r="DH6" i="56"/>
  <c r="CZ6" i="56"/>
  <c r="DD126" i="56"/>
  <c r="FQ78" i="56"/>
  <c r="FP77" i="56"/>
  <c r="CB137" i="56"/>
  <c r="DD77" i="56"/>
  <c r="FN77" i="56"/>
  <c r="AD77" i="56"/>
  <c r="CB136" i="56"/>
  <c r="AJ135" i="56"/>
  <c r="DH135" i="56"/>
  <c r="FJ135" i="56"/>
  <c r="CZ13" i="56"/>
  <c r="CR75" i="56"/>
  <c r="FJ75" i="56"/>
  <c r="DZ13" i="56"/>
  <c r="BT13" i="56"/>
  <c r="AA75" i="56"/>
  <c r="DQ12" i="56"/>
  <c r="AG72" i="56"/>
  <c r="CB72" i="56"/>
  <c r="FK132" i="56"/>
  <c r="CZ132" i="56"/>
  <c r="DH72" i="56"/>
  <c r="FR12" i="56"/>
  <c r="O19" i="31" s="1"/>
  <c r="FL73" i="56"/>
  <c r="DH73" i="56"/>
  <c r="K73" i="56"/>
  <c r="FK11" i="56"/>
  <c r="F18" i="31" s="1"/>
  <c r="CZ133" i="56"/>
  <c r="FJ73" i="56"/>
  <c r="BL11" i="56"/>
  <c r="DD11" i="56"/>
  <c r="FQ133" i="56"/>
  <c r="FP73" i="56"/>
  <c r="CF11" i="56"/>
  <c r="BT10" i="56"/>
  <c r="FN10" i="56"/>
  <c r="M17" i="31" s="1"/>
  <c r="CZ10" i="56"/>
  <c r="FM10" i="56"/>
  <c r="G17" i="31" s="1"/>
  <c r="K9" i="56"/>
  <c r="FM129" i="56"/>
  <c r="BT129" i="56"/>
  <c r="CJ131" i="56"/>
  <c r="FN71" i="56"/>
  <c r="FO129" i="56"/>
  <c r="DT9" i="56"/>
  <c r="BX131" i="56"/>
  <c r="CZ129" i="56"/>
  <c r="DW131" i="56"/>
  <c r="K131" i="56"/>
  <c r="FQ129" i="56"/>
  <c r="DD9" i="56"/>
  <c r="FM128" i="56"/>
  <c r="FM130" i="56"/>
  <c r="FN130" i="56"/>
  <c r="CZ68" i="56"/>
  <c r="CB128" i="56"/>
  <c r="CB130" i="56"/>
  <c r="CR8" i="56"/>
  <c r="CF130" i="56"/>
  <c r="CF68" i="56"/>
  <c r="DH128" i="56"/>
  <c r="BT68" i="56"/>
  <c r="BP8" i="56"/>
  <c r="AJ7" i="56"/>
  <c r="FJ67" i="56"/>
  <c r="AD69" i="56"/>
  <c r="CN127" i="56"/>
  <c r="DW69" i="56"/>
  <c r="FO69" i="56"/>
  <c r="CJ127" i="56"/>
  <c r="CF7" i="56"/>
  <c r="AM69" i="56"/>
  <c r="K66" i="56"/>
  <c r="CF66" i="56"/>
  <c r="DH66" i="56"/>
  <c r="BL126" i="56"/>
  <c r="CZ126" i="56"/>
  <c r="K67" i="56"/>
  <c r="FK127" i="56"/>
  <c r="DW67" i="56"/>
  <c r="CJ130" i="56"/>
  <c r="DH70" i="56"/>
  <c r="CZ229" i="56"/>
  <c r="K229" i="56"/>
  <c r="CF229" i="56"/>
  <c r="F169" i="56"/>
  <c r="D170" i="56"/>
  <c r="CB205" i="56"/>
  <c r="FJ205" i="56"/>
  <c r="BX217" i="56"/>
  <c r="K217" i="56"/>
  <c r="CJ217" i="56"/>
  <c r="DH193" i="56"/>
  <c r="CQ109" i="56"/>
  <c r="BV109" i="56"/>
  <c r="CI109" i="56"/>
  <c r="BG109" i="56"/>
  <c r="BR109" i="56"/>
  <c r="BT145" i="56"/>
  <c r="CN145" i="56"/>
  <c r="AA157" i="56"/>
  <c r="FN145" i="56"/>
  <c r="FJ49" i="56"/>
  <c r="K56" i="31" s="1"/>
  <c r="EF49" i="56"/>
  <c r="BL49" i="56"/>
  <c r="FK37" i="56"/>
  <c r="F44" i="31" s="1"/>
  <c r="CR25" i="56"/>
  <c r="DZ85" i="56"/>
  <c r="CF97" i="56"/>
  <c r="CV84" i="56"/>
  <c r="FO144" i="56"/>
  <c r="AJ144" i="56"/>
  <c r="CJ143" i="56"/>
  <c r="FN142" i="56"/>
  <c r="DD6" i="56"/>
  <c r="AA6" i="56"/>
  <c r="BX78" i="56"/>
  <c r="DH137" i="56"/>
  <c r="FK77" i="56"/>
  <c r="AD137" i="56"/>
  <c r="DQ77" i="56"/>
  <c r="BT137" i="56"/>
  <c r="FM77" i="56"/>
  <c r="K136" i="56"/>
  <c r="AJ13" i="56"/>
  <c r="FM135" i="56"/>
  <c r="K135" i="56"/>
  <c r="CR135" i="56"/>
  <c r="FP13" i="56"/>
  <c r="N20" i="31" s="1"/>
  <c r="DD13" i="56"/>
  <c r="AA135" i="56"/>
  <c r="AD13" i="56"/>
  <c r="DQ132" i="56"/>
  <c r="BL72" i="56"/>
  <c r="FJ12" i="56"/>
  <c r="K19" i="31" s="1"/>
  <c r="DT132" i="56"/>
  <c r="BX132" i="56"/>
  <c r="BX12" i="56"/>
  <c r="CJ12" i="56"/>
  <c r="DT11" i="56"/>
  <c r="AJ133" i="56"/>
  <c r="AA11" i="56"/>
  <c r="AJ73" i="56"/>
  <c r="CF133" i="56"/>
  <c r="BP11" i="56"/>
  <c r="CV133" i="56"/>
  <c r="CN73" i="56"/>
  <c r="BX10" i="56"/>
  <c r="FL10" i="56"/>
  <c r="L17" i="31" s="1"/>
  <c r="CF10" i="56"/>
  <c r="CV9" i="56"/>
  <c r="FK71" i="56"/>
  <c r="DZ71" i="56"/>
  <c r="AD131" i="56"/>
  <c r="K71" i="56"/>
  <c r="DW71" i="56"/>
  <c r="CV129" i="56"/>
  <c r="BT130" i="56"/>
  <c r="CJ8" i="56"/>
  <c r="FL130" i="56"/>
  <c r="CV8" i="56"/>
  <c r="DT70" i="56"/>
  <c r="CF8" i="56"/>
  <c r="FQ68" i="56"/>
  <c r="BX8" i="56"/>
  <c r="DD70" i="56"/>
  <c r="CZ8" i="56"/>
  <c r="DH68" i="56"/>
  <c r="AG130" i="56"/>
  <c r="AA7" i="56"/>
  <c r="BX69" i="56"/>
  <c r="DH69" i="56"/>
  <c r="CZ69" i="56"/>
  <c r="CV127" i="56"/>
  <c r="AG7" i="56"/>
  <c r="DD127" i="56"/>
  <c r="CR66" i="56"/>
  <c r="BP66" i="56"/>
  <c r="CB126" i="56"/>
  <c r="AJ169" i="56"/>
  <c r="FL169" i="56"/>
  <c r="BT168" i="56"/>
  <c r="DH229" i="56"/>
  <c r="CN229" i="56"/>
  <c r="FQ205" i="56"/>
  <c r="DZ193" i="56"/>
  <c r="CF193" i="56"/>
  <c r="AA217" i="56"/>
  <c r="AG217" i="56"/>
  <c r="BP205" i="56"/>
  <c r="BX205" i="56"/>
  <c r="BL193" i="56"/>
  <c r="AD217" i="56"/>
  <c r="DH217" i="56"/>
  <c r="FL193" i="56"/>
  <c r="EF722" i="56"/>
  <c r="DB109" i="56"/>
  <c r="BO109" i="56"/>
  <c r="BZ109" i="56"/>
  <c r="AD157" i="56"/>
  <c r="FN157" i="56"/>
  <c r="FO49" i="56"/>
  <c r="H56" i="31" s="1"/>
  <c r="B51" i="56"/>
  <c r="ED50" i="56"/>
  <c r="BI50" i="56"/>
  <c r="BA50" i="56"/>
  <c r="AS50" i="56"/>
  <c r="AC50" i="56"/>
  <c r="U50" i="56"/>
  <c r="A50" i="56"/>
  <c r="DG50" i="56"/>
  <c r="CY50" i="56"/>
  <c r="CQ50" i="56"/>
  <c r="CI50" i="56"/>
  <c r="CA50" i="56"/>
  <c r="BS50" i="56"/>
  <c r="BK50" i="56"/>
  <c r="BC50" i="56"/>
  <c r="AU50" i="56"/>
  <c r="W50" i="56"/>
  <c r="DB50" i="56"/>
  <c r="BV50" i="56"/>
  <c r="AZ50" i="56"/>
  <c r="FI50" i="56" s="1"/>
  <c r="AP50" i="56"/>
  <c r="AF50" i="56"/>
  <c r="T50" i="56"/>
  <c r="I50" i="56"/>
  <c r="CU50" i="56"/>
  <c r="BO50" i="56"/>
  <c r="BE50" i="56"/>
  <c r="DK50" i="56"/>
  <c r="CP50" i="56"/>
  <c r="CE50" i="56"/>
  <c r="BJ50" i="56"/>
  <c r="AY50" i="56"/>
  <c r="AO50" i="56"/>
  <c r="S50" i="56"/>
  <c r="H50" i="56"/>
  <c r="DJ50" i="56"/>
  <c r="CD50" i="56"/>
  <c r="BH50" i="56"/>
  <c r="AX50" i="56"/>
  <c r="R50" i="56"/>
  <c r="CX50" i="56"/>
  <c r="CM50" i="56"/>
  <c r="BR50" i="56"/>
  <c r="BG50" i="56"/>
  <c r="AW50" i="56"/>
  <c r="AL50" i="56"/>
  <c r="Q50" i="56"/>
  <c r="AI50" i="56"/>
  <c r="CL50" i="56"/>
  <c r="BF50" i="56"/>
  <c r="AV50" i="56"/>
  <c r="Z50" i="56"/>
  <c r="DF50" i="56"/>
  <c r="BZ50" i="56"/>
  <c r="AT50" i="56"/>
  <c r="Y50" i="56"/>
  <c r="CT50" i="56"/>
  <c r="BN50" i="56"/>
  <c r="BD50" i="56"/>
  <c r="AR50" i="56"/>
  <c r="X50" i="56"/>
  <c r="DC50" i="56"/>
  <c r="V50" i="56"/>
  <c r="J50" i="56"/>
  <c r="CH50" i="56"/>
  <c r="BW50" i="56"/>
  <c r="BB50" i="56"/>
  <c r="EE50" i="56"/>
  <c r="AQ50" i="56"/>
  <c r="BT49" i="56"/>
  <c r="FI229" i="56" l="1"/>
  <c r="CV229" i="56"/>
  <c r="CJ229" i="56"/>
  <c r="DD169" i="56"/>
  <c r="DD229" i="56"/>
  <c r="AA229" i="56"/>
  <c r="FJ229" i="56"/>
  <c r="K169" i="56"/>
  <c r="BL169" i="56"/>
  <c r="FK169" i="56"/>
  <c r="FK229" i="56"/>
  <c r="BT169" i="56"/>
  <c r="DH169" i="56"/>
  <c r="BT229" i="56"/>
  <c r="AG229" i="56"/>
  <c r="CR229" i="56"/>
  <c r="FN169" i="56"/>
  <c r="BP169" i="56"/>
  <c r="AD169" i="56"/>
  <c r="CZ169" i="56"/>
  <c r="FQ229" i="56"/>
  <c r="AM169" i="56"/>
  <c r="CR169" i="56"/>
  <c r="AG169" i="56"/>
  <c r="FQ169" i="56"/>
  <c r="AM229" i="56"/>
  <c r="BL229" i="56"/>
  <c r="CV169" i="56"/>
  <c r="FN229" i="56"/>
  <c r="FM229" i="56"/>
  <c r="FO169" i="56"/>
  <c r="CN169" i="56"/>
  <c r="CF169" i="56"/>
  <c r="CB169" i="56"/>
  <c r="FP169" i="56"/>
  <c r="CR109" i="56"/>
  <c r="CF109" i="56"/>
  <c r="CJ109" i="56"/>
  <c r="FO109" i="56"/>
  <c r="BX109" i="56"/>
  <c r="FL109" i="56"/>
  <c r="W230" i="56"/>
  <c r="AJ109" i="56"/>
  <c r="FR109" i="56"/>
  <c r="AM109" i="56"/>
  <c r="CZ109" i="56"/>
  <c r="FP109" i="56"/>
  <c r="AA109" i="56"/>
  <c r="FK109" i="56"/>
  <c r="FQ109" i="56"/>
  <c r="K109" i="56"/>
  <c r="BP109" i="56"/>
  <c r="CB50" i="56"/>
  <c r="FJ109" i="56"/>
  <c r="AG109" i="56"/>
  <c r="CY230" i="56"/>
  <c r="AD109" i="56"/>
  <c r="AO230" i="56"/>
  <c r="J230" i="56"/>
  <c r="FK50" i="56"/>
  <c r="F57" i="31" s="1"/>
  <c r="FO50" i="56"/>
  <c r="H57" i="31" s="1"/>
  <c r="CN50" i="56"/>
  <c r="BN230" i="56"/>
  <c r="CZ50" i="56"/>
  <c r="K50" i="56"/>
  <c r="CE230" i="56"/>
  <c r="BD230" i="56"/>
  <c r="CV50" i="56"/>
  <c r="DD50" i="56"/>
  <c r="AM50" i="56"/>
  <c r="A230" i="56"/>
  <c r="BT50" i="56"/>
  <c r="AD50" i="56"/>
  <c r="U230" i="56"/>
  <c r="AJ50" i="56"/>
  <c r="AA50" i="56"/>
  <c r="E57" i="31"/>
  <c r="CJ50" i="56"/>
  <c r="FN109" i="56"/>
  <c r="BX50" i="56"/>
  <c r="D171" i="56"/>
  <c r="BN171" i="56" s="1"/>
  <c r="F170" i="56"/>
  <c r="AS170" i="56"/>
  <c r="AZ170" i="56"/>
  <c r="DC170" i="56"/>
  <c r="AQ170" i="56"/>
  <c r="DB170" i="56"/>
  <c r="AP170" i="56"/>
  <c r="AW170" i="56"/>
  <c r="BD170" i="56"/>
  <c r="CY170" i="56"/>
  <c r="W170" i="56"/>
  <c r="V170" i="56"/>
  <c r="AC170" i="56"/>
  <c r="AR170" i="56"/>
  <c r="CU170" i="56"/>
  <c r="AI170" i="56"/>
  <c r="CT170" i="56"/>
  <c r="Z170" i="56"/>
  <c r="AO170" i="56"/>
  <c r="AV170" i="56"/>
  <c r="CQ170" i="56"/>
  <c r="DF170" i="56"/>
  <c r="U170" i="56"/>
  <c r="T170" i="56"/>
  <c r="CM170" i="56"/>
  <c r="S170" i="56"/>
  <c r="CL170" i="56"/>
  <c r="R170" i="56"/>
  <c r="Y170" i="56"/>
  <c r="AF170" i="56"/>
  <c r="CI170" i="56"/>
  <c r="AT170" i="56"/>
  <c r="BZ170" i="56"/>
  <c r="A170" i="56"/>
  <c r="CE170" i="56"/>
  <c r="J170" i="56"/>
  <c r="CD170" i="56"/>
  <c r="I170" i="56"/>
  <c r="Q170" i="56"/>
  <c r="X170" i="56"/>
  <c r="CA170" i="56"/>
  <c r="CB170" i="56" s="1"/>
  <c r="CX170" i="56"/>
  <c r="BW170" i="56"/>
  <c r="BV170" i="56"/>
  <c r="H170" i="56"/>
  <c r="BS170" i="56"/>
  <c r="AL170" i="56"/>
  <c r="BR170" i="56"/>
  <c r="BO170" i="56"/>
  <c r="BN170" i="56"/>
  <c r="BK170" i="56"/>
  <c r="CP170" i="56"/>
  <c r="BI170" i="56"/>
  <c r="FR170" i="56" s="1"/>
  <c r="BG170" i="56"/>
  <c r="BF170" i="56"/>
  <c r="BC170" i="56"/>
  <c r="BJ170" i="56"/>
  <c r="BA170" i="56"/>
  <c r="BH170" i="56"/>
  <c r="DK170" i="56"/>
  <c r="AY170" i="56"/>
  <c r="DJ170" i="56"/>
  <c r="AX170" i="56"/>
  <c r="BE170" i="56"/>
  <c r="DG170" i="56"/>
  <c r="AU170" i="56"/>
  <c r="CH170" i="56"/>
  <c r="BB170" i="56"/>
  <c r="FK170" i="56" s="1"/>
  <c r="F51" i="56"/>
  <c r="D52" i="56"/>
  <c r="EF50" i="56"/>
  <c r="CF50" i="56"/>
  <c r="BL109" i="56"/>
  <c r="F110" i="56"/>
  <c r="D111" i="56"/>
  <c r="X111" i="56" s="1"/>
  <c r="BK110" i="56"/>
  <c r="AR110" i="56"/>
  <c r="BC110" i="56"/>
  <c r="AT110" i="56"/>
  <c r="AU110" i="56"/>
  <c r="Q110" i="56"/>
  <c r="DJ110" i="56"/>
  <c r="CP110" i="56"/>
  <c r="AY110" i="56"/>
  <c r="DK110" i="56"/>
  <c r="BT109" i="56"/>
  <c r="Q230" i="56"/>
  <c r="Y230" i="56"/>
  <c r="S230" i="56"/>
  <c r="CM230" i="56"/>
  <c r="T230" i="56"/>
  <c r="AC230" i="56"/>
  <c r="V230" i="56"/>
  <c r="CP230" i="56"/>
  <c r="AU230" i="56"/>
  <c r="DG230" i="56"/>
  <c r="BV110" i="56"/>
  <c r="BB110" i="56"/>
  <c r="BN110" i="56"/>
  <c r="BE110" i="56"/>
  <c r="BF110" i="56"/>
  <c r="AL110" i="56"/>
  <c r="R110" i="56"/>
  <c r="BG110" i="56"/>
  <c r="CR50" i="56"/>
  <c r="AW230" i="56"/>
  <c r="BE230" i="56"/>
  <c r="AI230" i="56"/>
  <c r="CU230" i="56"/>
  <c r="AR230" i="56"/>
  <c r="AS230" i="56"/>
  <c r="AL230" i="56"/>
  <c r="CX230" i="56"/>
  <c r="BC230" i="56"/>
  <c r="CQ110" i="56"/>
  <c r="CH110" i="56"/>
  <c r="CI110" i="56"/>
  <c r="BZ110" i="56"/>
  <c r="CA110" i="56"/>
  <c r="AW110" i="56"/>
  <c r="AC110" i="56"/>
  <c r="BO110" i="56"/>
  <c r="CV109" i="56"/>
  <c r="BV230" i="56"/>
  <c r="Z230" i="56"/>
  <c r="AQ230" i="56"/>
  <c r="DC230" i="56"/>
  <c r="AZ230" i="56"/>
  <c r="FI230" i="56" s="1"/>
  <c r="BA230" i="56"/>
  <c r="AT230" i="56"/>
  <c r="DF230" i="56"/>
  <c r="BK230" i="56"/>
  <c r="CN109" i="56"/>
  <c r="DB110" i="56"/>
  <c r="CT110" i="56"/>
  <c r="DF110" i="56"/>
  <c r="CL110" i="56"/>
  <c r="BH110" i="56"/>
  <c r="AX110" i="56"/>
  <c r="H110" i="56"/>
  <c r="X110" i="56"/>
  <c r="B112" i="56"/>
  <c r="ED111" i="56"/>
  <c r="EE111" i="56"/>
  <c r="EF111" i="56" s="1"/>
  <c r="DB111" i="56"/>
  <c r="BW110" i="56"/>
  <c r="AG50" i="56"/>
  <c r="DH50" i="56"/>
  <c r="B52" i="56"/>
  <c r="EE51" i="56"/>
  <c r="DF51" i="56"/>
  <c r="CX51" i="56"/>
  <c r="CP51" i="56"/>
  <c r="CH51" i="56"/>
  <c r="BZ51" i="56"/>
  <c r="BR51" i="56"/>
  <c r="BJ51" i="56"/>
  <c r="BB51" i="56"/>
  <c r="AT51" i="56"/>
  <c r="AL51" i="56"/>
  <c r="V51" i="56"/>
  <c r="ED51" i="56"/>
  <c r="BI51" i="56"/>
  <c r="BA51" i="56"/>
  <c r="AS51" i="56"/>
  <c r="AC51" i="56"/>
  <c r="BD51" i="56"/>
  <c r="AV51" i="56"/>
  <c r="AF51" i="56"/>
  <c r="X51" i="56"/>
  <c r="DG51" i="56"/>
  <c r="CT51" i="56"/>
  <c r="BG51" i="56"/>
  <c r="AU51" i="56"/>
  <c r="U51" i="56"/>
  <c r="J51" i="56"/>
  <c r="DK51" i="56"/>
  <c r="AY51" i="56"/>
  <c r="CE51" i="56"/>
  <c r="BS51" i="56"/>
  <c r="BT51" i="56" s="1"/>
  <c r="BF51" i="56"/>
  <c r="AR51" i="56"/>
  <c r="T51" i="56"/>
  <c r="I51" i="56"/>
  <c r="DC51" i="56"/>
  <c r="CQ51" i="56"/>
  <c r="CD51" i="56"/>
  <c r="BE51" i="56"/>
  <c r="AQ51" i="56"/>
  <c r="S51" i="56"/>
  <c r="H51" i="56"/>
  <c r="DB51" i="56"/>
  <c r="BO51" i="56"/>
  <c r="BC51" i="56"/>
  <c r="AP51" i="56"/>
  <c r="R51" i="56"/>
  <c r="CL51" i="56"/>
  <c r="Z51" i="56"/>
  <c r="CM51" i="56"/>
  <c r="CA51" i="56"/>
  <c r="BN51" i="56"/>
  <c r="AZ51" i="56"/>
  <c r="FI51" i="56" s="1"/>
  <c r="AO51" i="56"/>
  <c r="Q51" i="56"/>
  <c r="A51" i="56"/>
  <c r="CY51" i="56"/>
  <c r="DJ51" i="56"/>
  <c r="BW51" i="56"/>
  <c r="BK51" i="56"/>
  <c r="AX51" i="56"/>
  <c r="Y51" i="56"/>
  <c r="CI51" i="56"/>
  <c r="BV51" i="56"/>
  <c r="BH51" i="56"/>
  <c r="AW51" i="56"/>
  <c r="AI51" i="56"/>
  <c r="W51" i="56"/>
  <c r="CU51" i="56"/>
  <c r="H230" i="56"/>
  <c r="R230" i="56"/>
  <c r="BF230" i="56"/>
  <c r="AY230" i="56"/>
  <c r="DK230" i="56"/>
  <c r="BH230" i="56"/>
  <c r="BI230" i="56"/>
  <c r="BB230" i="56"/>
  <c r="BS230" i="56"/>
  <c r="FM109" i="56"/>
  <c r="EE171" i="56"/>
  <c r="EF171" i="56" s="1"/>
  <c r="ED171" i="56"/>
  <c r="B172" i="56"/>
  <c r="I110" i="56"/>
  <c r="DG110" i="56"/>
  <c r="BR110" i="56"/>
  <c r="BI110" i="56"/>
  <c r="T110" i="56"/>
  <c r="AF110" i="56"/>
  <c r="J110" i="56"/>
  <c r="CE110" i="56"/>
  <c r="FP50" i="56"/>
  <c r="N57" i="31" s="1"/>
  <c r="FN50" i="56"/>
  <c r="M57" i="31" s="1"/>
  <c r="FL50" i="56"/>
  <c r="L57" i="31" s="1"/>
  <c r="FJ50" i="56"/>
  <c r="K57" i="31" s="1"/>
  <c r="F230" i="56"/>
  <c r="D231" i="56"/>
  <c r="BI231" i="56" s="1"/>
  <c r="CT230" i="56"/>
  <c r="AX230" i="56"/>
  <c r="CL230" i="56"/>
  <c r="BG230" i="56"/>
  <c r="BJ230" i="56"/>
  <c r="CA230" i="56"/>
  <c r="X230" i="56"/>
  <c r="ED231" i="56"/>
  <c r="B232" i="56"/>
  <c r="EE231" i="56"/>
  <c r="EF231" i="56" s="1"/>
  <c r="U110" i="56"/>
  <c r="CX110" i="56"/>
  <c r="BS110" i="56"/>
  <c r="AO110" i="56"/>
  <c r="AV110" i="56"/>
  <c r="S110" i="56"/>
  <c r="CM110" i="56"/>
  <c r="FM50" i="56"/>
  <c r="G57" i="31" s="1"/>
  <c r="FQ50" i="56"/>
  <c r="I57" i="31" s="1"/>
  <c r="BP50" i="56"/>
  <c r="BL50" i="56"/>
  <c r="FR50" i="56"/>
  <c r="O57" i="31" s="1"/>
  <c r="DD109" i="56"/>
  <c r="CB109" i="56"/>
  <c r="AP230" i="56"/>
  <c r="I230" i="56"/>
  <c r="CD230" i="56"/>
  <c r="BO230" i="56"/>
  <c r="BR230" i="56"/>
  <c r="CI230" i="56"/>
  <c r="CJ230" i="56" s="1"/>
  <c r="AF230" i="56"/>
  <c r="AP110" i="56"/>
  <c r="W110" i="56"/>
  <c r="A110" i="56"/>
  <c r="CD110" i="56"/>
  <c r="AZ110" i="56"/>
  <c r="FI110" i="56" s="1"/>
  <c r="BD110" i="56"/>
  <c r="AI110" i="56"/>
  <c r="CU110" i="56"/>
  <c r="DB230" i="56"/>
  <c r="DJ230" i="56"/>
  <c r="BW230" i="56"/>
  <c r="BZ230" i="56"/>
  <c r="CQ230" i="56"/>
  <c r="AV230" i="56"/>
  <c r="BA110" i="56"/>
  <c r="V110" i="56"/>
  <c r="AS110" i="56"/>
  <c r="Y110" i="56"/>
  <c r="Z110" i="56"/>
  <c r="CY110" i="56"/>
  <c r="BJ110" i="56"/>
  <c r="AQ110" i="56"/>
  <c r="DC110" i="56"/>
  <c r="FI170" i="56" l="1"/>
  <c r="AW111" i="56"/>
  <c r="AW171" i="56"/>
  <c r="V171" i="56"/>
  <c r="Q171" i="56"/>
  <c r="CP171" i="56"/>
  <c r="AO171" i="56"/>
  <c r="AF171" i="56"/>
  <c r="CQ171" i="56"/>
  <c r="DC171" i="56"/>
  <c r="BV171" i="56"/>
  <c r="BN231" i="56"/>
  <c r="AR231" i="56"/>
  <c r="V111" i="56"/>
  <c r="BR111" i="56"/>
  <c r="BA111" i="56"/>
  <c r="R111" i="56"/>
  <c r="AR111" i="56"/>
  <c r="CQ231" i="56"/>
  <c r="DJ111" i="56"/>
  <c r="AI111" i="56"/>
  <c r="AJ111" i="56" s="1"/>
  <c r="W231" i="56"/>
  <c r="S111" i="56"/>
  <c r="BE111" i="56"/>
  <c r="DK111" i="56"/>
  <c r="Z111" i="56"/>
  <c r="T111" i="56"/>
  <c r="BF111" i="56"/>
  <c r="FO111" i="56" s="1"/>
  <c r="CL231" i="56"/>
  <c r="BH231" i="56"/>
  <c r="S231" i="56"/>
  <c r="AZ171" i="56"/>
  <c r="FI171" i="56" s="1"/>
  <c r="BC171" i="56"/>
  <c r="AR171" i="56"/>
  <c r="A171" i="56"/>
  <c r="Y171" i="56"/>
  <c r="AL171" i="56"/>
  <c r="CX171" i="56"/>
  <c r="CY171" i="56"/>
  <c r="CD171" i="56"/>
  <c r="BO171" i="56"/>
  <c r="I171" i="56"/>
  <c r="BE171" i="56"/>
  <c r="W171" i="56"/>
  <c r="AY171" i="56"/>
  <c r="AT171" i="56"/>
  <c r="DF171" i="56"/>
  <c r="DG171" i="56"/>
  <c r="CL171" i="56"/>
  <c r="CE171" i="56"/>
  <c r="S171" i="56"/>
  <c r="U171" i="56"/>
  <c r="AI171" i="56"/>
  <c r="AC171" i="56"/>
  <c r="AD171" i="56" s="1"/>
  <c r="BB171" i="56"/>
  <c r="FK171" i="56" s="1"/>
  <c r="Z171" i="56"/>
  <c r="CT171" i="56"/>
  <c r="CU171" i="56"/>
  <c r="AQ171" i="56"/>
  <c r="AU171" i="56"/>
  <c r="AV171" i="56"/>
  <c r="AS171" i="56"/>
  <c r="BJ171" i="56"/>
  <c r="BK171" i="56"/>
  <c r="AP171" i="56"/>
  <c r="DB171" i="56"/>
  <c r="DK171" i="56"/>
  <c r="BD171" i="56"/>
  <c r="FM171" i="56" s="1"/>
  <c r="BG171" i="56"/>
  <c r="BH171" i="56"/>
  <c r="BA171" i="56"/>
  <c r="BR171" i="56"/>
  <c r="BS171" i="56"/>
  <c r="AX171" i="56"/>
  <c r="DJ171" i="56"/>
  <c r="H171" i="56"/>
  <c r="J171" i="56"/>
  <c r="BW171" i="56"/>
  <c r="BX171" i="56" s="1"/>
  <c r="BI171" i="56"/>
  <c r="BZ171" i="56"/>
  <c r="CA171" i="56"/>
  <c r="BF171" i="56"/>
  <c r="R171" i="56"/>
  <c r="T171" i="56"/>
  <c r="CM171" i="56"/>
  <c r="X171" i="56"/>
  <c r="CH171" i="56"/>
  <c r="CI171" i="56"/>
  <c r="CV110" i="56"/>
  <c r="BS231" i="56"/>
  <c r="Y231" i="56"/>
  <c r="FR231" i="56" s="1"/>
  <c r="AY231" i="56"/>
  <c r="BZ231" i="56"/>
  <c r="AW231" i="56"/>
  <c r="BW231" i="56"/>
  <c r="CA231" i="56"/>
  <c r="R231" i="56"/>
  <c r="CM231" i="56"/>
  <c r="CN231" i="56" s="1"/>
  <c r="V231" i="56"/>
  <c r="AX231" i="56"/>
  <c r="DK231" i="56"/>
  <c r="EF51" i="56"/>
  <c r="BK231" i="56"/>
  <c r="AF231" i="56"/>
  <c r="DJ231" i="56"/>
  <c r="AS231" i="56"/>
  <c r="K230" i="56"/>
  <c r="FQ230" i="56"/>
  <c r="AJ110" i="56"/>
  <c r="BP230" i="56"/>
  <c r="CF230" i="56"/>
  <c r="CR110" i="56"/>
  <c r="BX230" i="56"/>
  <c r="FK230" i="56"/>
  <c r="BX110" i="56"/>
  <c r="FM230" i="56"/>
  <c r="CR230" i="56"/>
  <c r="AG230" i="56"/>
  <c r="FN230" i="56"/>
  <c r="CN110" i="56"/>
  <c r="BH111" i="56"/>
  <c r="AY111" i="56"/>
  <c r="AZ111" i="56"/>
  <c r="BB111" i="56"/>
  <c r="FK111" i="56" s="1"/>
  <c r="BN111" i="56"/>
  <c r="BZ111" i="56"/>
  <c r="CL111" i="56"/>
  <c r="CX111" i="56"/>
  <c r="AF111" i="56"/>
  <c r="BS111" i="56"/>
  <c r="BJ111" i="56"/>
  <c r="BK111" i="56"/>
  <c r="BW111" i="56"/>
  <c r="CI111" i="56"/>
  <c r="CU111" i="56"/>
  <c r="DG111" i="56"/>
  <c r="U111" i="56"/>
  <c r="FJ111" i="56" s="1"/>
  <c r="AV111" i="56"/>
  <c r="AA110" i="56"/>
  <c r="BT110" i="56"/>
  <c r="CD111" i="56"/>
  <c r="CE111" i="56"/>
  <c r="BV111" i="56"/>
  <c r="CH111" i="56"/>
  <c r="CT111" i="56"/>
  <c r="DF111" i="56"/>
  <c r="Q111" i="56"/>
  <c r="AC111" i="56"/>
  <c r="AD111" i="56" s="1"/>
  <c r="BD111" i="56"/>
  <c r="CY111" i="56"/>
  <c r="CP111" i="56"/>
  <c r="CQ111" i="56"/>
  <c r="DC111" i="56"/>
  <c r="DD111" i="56" s="1"/>
  <c r="Y111" i="56"/>
  <c r="A111" i="56"/>
  <c r="AL111" i="56"/>
  <c r="AS111" i="56"/>
  <c r="H111" i="56"/>
  <c r="I111" i="56"/>
  <c r="J111" i="56"/>
  <c r="W111" i="56"/>
  <c r="FN111" i="56" s="1"/>
  <c r="AT111" i="56"/>
  <c r="AU111" i="56"/>
  <c r="BG111" i="56"/>
  <c r="FP111" i="56" s="1"/>
  <c r="BI111" i="56"/>
  <c r="AX111" i="56"/>
  <c r="AO111" i="56"/>
  <c r="AP111" i="56"/>
  <c r="AQ111" i="56"/>
  <c r="BC111" i="56"/>
  <c r="BO111" i="56"/>
  <c r="CA111" i="56"/>
  <c r="CM111" i="56"/>
  <c r="FR230" i="56"/>
  <c r="FJ170" i="56"/>
  <c r="CZ230" i="56"/>
  <c r="FL230" i="56"/>
  <c r="FJ230" i="56"/>
  <c r="AA230" i="56"/>
  <c r="CZ110" i="56"/>
  <c r="BL51" i="56"/>
  <c r="AD230" i="56"/>
  <c r="AD170" i="56"/>
  <c r="BX51" i="56"/>
  <c r="CJ51" i="56"/>
  <c r="CF171" i="56"/>
  <c r="FQ170" i="56"/>
  <c r="BX170" i="56"/>
  <c r="FL170" i="56"/>
  <c r="DH110" i="56"/>
  <c r="CB110" i="56"/>
  <c r="AM170" i="56"/>
  <c r="AG51" i="56"/>
  <c r="DD110" i="56"/>
  <c r="FJ110" i="56"/>
  <c r="CX231" i="56"/>
  <c r="DG231" i="56"/>
  <c r="X231" i="56"/>
  <c r="AO231" i="56"/>
  <c r="BF231" i="56"/>
  <c r="J231" i="56"/>
  <c r="CE231" i="56"/>
  <c r="AZ231" i="56"/>
  <c r="AG110" i="56"/>
  <c r="AJ51" i="56"/>
  <c r="CB51" i="56"/>
  <c r="AL231" i="56"/>
  <c r="CY231" i="56"/>
  <c r="BB231" i="56"/>
  <c r="AV231" i="56"/>
  <c r="BE231" i="56"/>
  <c r="BV231" i="56"/>
  <c r="AI231" i="56"/>
  <c r="CU231" i="56"/>
  <c r="U231" i="56"/>
  <c r="CZ51" i="56"/>
  <c r="FK51" i="56"/>
  <c r="F58" i="31" s="1"/>
  <c r="AD51" i="56"/>
  <c r="BJ231" i="56"/>
  <c r="AT231" i="56"/>
  <c r="CH231" i="56"/>
  <c r="BD231" i="56"/>
  <c r="I231" i="56"/>
  <c r="CD231" i="56"/>
  <c r="AQ231" i="56"/>
  <c r="DC231" i="56"/>
  <c r="AC231" i="56"/>
  <c r="FP230" i="56"/>
  <c r="FO51" i="56"/>
  <c r="H58" i="31" s="1"/>
  <c r="FP51" i="56"/>
  <c r="N58" i="31" s="1"/>
  <c r="DH170" i="56"/>
  <c r="FN170" i="56"/>
  <c r="BR231" i="56"/>
  <c r="DF231" i="56"/>
  <c r="BC231" i="56"/>
  <c r="H231" i="56"/>
  <c r="Z231" i="56"/>
  <c r="CT231" i="56"/>
  <c r="BG231" i="56"/>
  <c r="A231" i="56"/>
  <c r="BA231" i="56"/>
  <c r="FO230" i="56"/>
  <c r="CF51" i="56"/>
  <c r="DH51" i="56"/>
  <c r="FO170" i="56"/>
  <c r="CP231" i="56"/>
  <c r="AU231" i="56"/>
  <c r="CI231" i="56"/>
  <c r="Q231" i="56"/>
  <c r="AP231" i="56"/>
  <c r="DB231" i="56"/>
  <c r="BO231" i="56"/>
  <c r="T231" i="56"/>
  <c r="CV51" i="56"/>
  <c r="E58" i="31"/>
  <c r="FL51" i="56"/>
  <c r="L58" i="31" s="1"/>
  <c r="CR51" i="56"/>
  <c r="CJ110" i="56"/>
  <c r="FP170" i="56"/>
  <c r="AG170" i="56"/>
  <c r="CF110" i="56"/>
  <c r="FQ51" i="56"/>
  <c r="I58" i="31" s="1"/>
  <c r="FR51" i="56"/>
  <c r="O58" i="31" s="1"/>
  <c r="DH230" i="56"/>
  <c r="BL110" i="56"/>
  <c r="CJ170" i="56"/>
  <c r="CZ170" i="56"/>
  <c r="FM110" i="56"/>
  <c r="K110" i="56"/>
  <c r="DD230" i="56"/>
  <c r="BT170" i="56"/>
  <c r="AJ170" i="56"/>
  <c r="FM170" i="56"/>
  <c r="FN51" i="56"/>
  <c r="M58" i="31" s="1"/>
  <c r="FQ110" i="56"/>
  <c r="BP110" i="56"/>
  <c r="AM110" i="56"/>
  <c r="F52" i="56"/>
  <c r="D53" i="56"/>
  <c r="K170" i="56"/>
  <c r="CV170" i="56"/>
  <c r="B173" i="56"/>
  <c r="EE172" i="56"/>
  <c r="EF172" i="56" s="1"/>
  <c r="ED172" i="56"/>
  <c r="CN51" i="56"/>
  <c r="BP51" i="56"/>
  <c r="K51" i="56"/>
  <c r="AM230" i="56"/>
  <c r="FO110" i="56"/>
  <c r="CF170" i="56"/>
  <c r="D172" i="56"/>
  <c r="CT172" i="56" s="1"/>
  <c r="F171" i="56"/>
  <c r="CB230" i="56"/>
  <c r="FR110" i="56"/>
  <c r="BT230" i="56"/>
  <c r="BL230" i="56"/>
  <c r="FN110" i="56"/>
  <c r="BP170" i="56"/>
  <c r="CR170" i="56"/>
  <c r="DD51" i="56"/>
  <c r="B53" i="56"/>
  <c r="EE52" i="56"/>
  <c r="DF52" i="56"/>
  <c r="CX52" i="56"/>
  <c r="CP52" i="56"/>
  <c r="CH52" i="56"/>
  <c r="BZ52" i="56"/>
  <c r="BR52" i="56"/>
  <c r="BJ52" i="56"/>
  <c r="BB52" i="56"/>
  <c r="AT52" i="56"/>
  <c r="AL52" i="56"/>
  <c r="V52" i="56"/>
  <c r="ED52" i="56"/>
  <c r="BI52" i="56"/>
  <c r="BA52" i="56"/>
  <c r="AS52" i="56"/>
  <c r="AC52" i="56"/>
  <c r="U52" i="56"/>
  <c r="A52" i="56"/>
  <c r="BD52" i="56"/>
  <c r="AV52" i="56"/>
  <c r="AF52" i="56"/>
  <c r="X52" i="56"/>
  <c r="DG52" i="56"/>
  <c r="CT52" i="56"/>
  <c r="BG52" i="56"/>
  <c r="AU52" i="56"/>
  <c r="T52" i="56"/>
  <c r="H52" i="56"/>
  <c r="CY52" i="56"/>
  <c r="CE52" i="56"/>
  <c r="BS52" i="56"/>
  <c r="BF52" i="56"/>
  <c r="AR52" i="56"/>
  <c r="S52" i="56"/>
  <c r="DC52" i="56"/>
  <c r="CQ52" i="56"/>
  <c r="CD52" i="56"/>
  <c r="BE52" i="56"/>
  <c r="AQ52" i="56"/>
  <c r="R52" i="56"/>
  <c r="DB52" i="56"/>
  <c r="BO52" i="56"/>
  <c r="BC52" i="56"/>
  <c r="AP52" i="56"/>
  <c r="Q52" i="56"/>
  <c r="CL52" i="56"/>
  <c r="Z52" i="56"/>
  <c r="CM52" i="56"/>
  <c r="CA52" i="56"/>
  <c r="BN52" i="56"/>
  <c r="AZ52" i="56"/>
  <c r="FI52" i="56" s="1"/>
  <c r="AO52" i="56"/>
  <c r="DK52" i="56"/>
  <c r="AY52" i="56"/>
  <c r="DJ52" i="56"/>
  <c r="BW52" i="56"/>
  <c r="BK52" i="56"/>
  <c r="AX52" i="56"/>
  <c r="Y52" i="56"/>
  <c r="J52" i="56"/>
  <c r="CI52" i="56"/>
  <c r="BV52" i="56"/>
  <c r="BH52" i="56"/>
  <c r="AW52" i="56"/>
  <c r="CU52" i="56"/>
  <c r="AI52" i="56"/>
  <c r="W52" i="56"/>
  <c r="I52" i="56"/>
  <c r="FP110" i="56"/>
  <c r="F111" i="56"/>
  <c r="D112" i="56"/>
  <c r="BI112" i="56" s="1"/>
  <c r="D232" i="56"/>
  <c r="DB232" i="56" s="1"/>
  <c r="F231" i="56"/>
  <c r="FL171" i="56"/>
  <c r="K171" i="56"/>
  <c r="AA51" i="56"/>
  <c r="FM51" i="56"/>
  <c r="G58" i="31" s="1"/>
  <c r="AM51" i="56"/>
  <c r="ED112" i="56"/>
  <c r="EE112" i="56"/>
  <c r="EF112" i="56" s="1"/>
  <c r="B113" i="56"/>
  <c r="AD110" i="56"/>
  <c r="CV230" i="56"/>
  <c r="FK110" i="56"/>
  <c r="CN230" i="56"/>
  <c r="FL110" i="56"/>
  <c r="BL170" i="56"/>
  <c r="CN170" i="56"/>
  <c r="DD170" i="56"/>
  <c r="B233" i="56"/>
  <c r="EE232" i="56"/>
  <c r="EF232" i="56" s="1"/>
  <c r="ED232" i="56"/>
  <c r="BP171" i="56"/>
  <c r="FJ51" i="56"/>
  <c r="K58" i="31" s="1"/>
  <c r="AJ230" i="56"/>
  <c r="AA170" i="56"/>
  <c r="FI231" i="56" l="1"/>
  <c r="FI111" i="56"/>
  <c r="FP171" i="56"/>
  <c r="AG171" i="56"/>
  <c r="BL231" i="56"/>
  <c r="BX231" i="56"/>
  <c r="CB171" i="56"/>
  <c r="BT171" i="56"/>
  <c r="CN171" i="56"/>
  <c r="CJ171" i="56"/>
  <c r="BL171" i="56"/>
  <c r="DH171" i="56"/>
  <c r="CZ171" i="56"/>
  <c r="BT111" i="56"/>
  <c r="FL111" i="56"/>
  <c r="FN231" i="56"/>
  <c r="AG231" i="56"/>
  <c r="CR171" i="56"/>
  <c r="CV171" i="56"/>
  <c r="FM231" i="56"/>
  <c r="AJ171" i="56"/>
  <c r="FO171" i="56"/>
  <c r="DD171" i="56"/>
  <c r="BE232" i="56"/>
  <c r="BP231" i="56"/>
  <c r="AV232" i="56"/>
  <c r="BD112" i="56"/>
  <c r="BT231" i="56"/>
  <c r="AX112" i="56"/>
  <c r="BE112" i="56"/>
  <c r="CM112" i="56"/>
  <c r="CR231" i="56"/>
  <c r="AV112" i="56"/>
  <c r="Z112" i="56"/>
  <c r="H112" i="56"/>
  <c r="CQ112" i="56"/>
  <c r="V112" i="56"/>
  <c r="FJ171" i="56"/>
  <c r="FR171" i="56"/>
  <c r="AM231" i="56"/>
  <c r="FQ171" i="56"/>
  <c r="AZ232" i="56"/>
  <c r="AW112" i="56"/>
  <c r="AM171" i="56"/>
  <c r="A232" i="56"/>
  <c r="CP112" i="56"/>
  <c r="CR112" i="56" s="1"/>
  <c r="W112" i="56"/>
  <c r="U112" i="56"/>
  <c r="AA171" i="56"/>
  <c r="FQ231" i="56"/>
  <c r="CX112" i="56"/>
  <c r="BB112" i="56"/>
  <c r="CD112" i="56"/>
  <c r="BV232" i="56"/>
  <c r="DB112" i="56"/>
  <c r="CE232" i="56"/>
  <c r="DK112" i="56"/>
  <c r="CI112" i="56"/>
  <c r="AC112" i="56"/>
  <c r="AU112" i="56"/>
  <c r="X112" i="56"/>
  <c r="V232" i="56"/>
  <c r="A112" i="56"/>
  <c r="BH112" i="56"/>
  <c r="AF112" i="56"/>
  <c r="CU112" i="56"/>
  <c r="AS112" i="56"/>
  <c r="BS232" i="56"/>
  <c r="Y112" i="56"/>
  <c r="AY112" i="56"/>
  <c r="AQ112" i="56"/>
  <c r="I112" i="56"/>
  <c r="CB231" i="56"/>
  <c r="FN171" i="56"/>
  <c r="AD231" i="56"/>
  <c r="FK231" i="56"/>
  <c r="FL231" i="56"/>
  <c r="AA111" i="56"/>
  <c r="CP232" i="56"/>
  <c r="AM111" i="56"/>
  <c r="BC112" i="56"/>
  <c r="BF112" i="56"/>
  <c r="BE172" i="56"/>
  <c r="J232" i="56"/>
  <c r="AL232" i="56"/>
  <c r="CX232" i="56"/>
  <c r="BD232" i="56"/>
  <c r="I232" i="56"/>
  <c r="CD232" i="56"/>
  <c r="BA232" i="56"/>
  <c r="Y232" i="56"/>
  <c r="BG232" i="56"/>
  <c r="DK232" i="56"/>
  <c r="CA232" i="56"/>
  <c r="AI232" i="56"/>
  <c r="AR232" i="56"/>
  <c r="BR232" i="56"/>
  <c r="BT232" i="56" s="1"/>
  <c r="AU232" i="56"/>
  <c r="DG232" i="56"/>
  <c r="AX232" i="56"/>
  <c r="DJ232" i="56"/>
  <c r="BO232" i="56"/>
  <c r="S232" i="56"/>
  <c r="BI232" i="56"/>
  <c r="BZ232" i="56"/>
  <c r="BC232" i="56"/>
  <c r="X232" i="56"/>
  <c r="AO232" i="56"/>
  <c r="BF232" i="56"/>
  <c r="BR112" i="56"/>
  <c r="BJ112" i="56"/>
  <c r="J112" i="56"/>
  <c r="AR112" i="56"/>
  <c r="DF112" i="56"/>
  <c r="CT112" i="56"/>
  <c r="CU232" i="56"/>
  <c r="AY232" i="56"/>
  <c r="CH232" i="56"/>
  <c r="BK232" i="56"/>
  <c r="AF232" i="56"/>
  <c r="AW232" i="56"/>
  <c r="BN232" i="56"/>
  <c r="AQ232" i="56"/>
  <c r="AT232" i="56"/>
  <c r="CL232" i="56"/>
  <c r="CQ232" i="56"/>
  <c r="H232" i="56"/>
  <c r="Z232" i="56"/>
  <c r="CT232" i="56"/>
  <c r="DG112" i="56"/>
  <c r="DH112" i="56" s="1"/>
  <c r="BS112" i="56"/>
  <c r="T112" i="56"/>
  <c r="DC112" i="56"/>
  <c r="BO112" i="56"/>
  <c r="BN112" i="56"/>
  <c r="BA112" i="56"/>
  <c r="FJ112" i="56" s="1"/>
  <c r="BH232" i="56"/>
  <c r="U232" i="56"/>
  <c r="DF232" i="56"/>
  <c r="CI232" i="56"/>
  <c r="R232" i="56"/>
  <c r="CM232" i="56"/>
  <c r="BW232" i="56"/>
  <c r="AC232" i="56"/>
  <c r="BB232" i="56"/>
  <c r="T232" i="56"/>
  <c r="DC232" i="56"/>
  <c r="DD232" i="56" s="1"/>
  <c r="AS232" i="56"/>
  <c r="BJ232" i="56"/>
  <c r="W232" i="56"/>
  <c r="FN232" i="56" s="1"/>
  <c r="CY232" i="56"/>
  <c r="Q232" i="56"/>
  <c r="AP232" i="56"/>
  <c r="AL112" i="56"/>
  <c r="AM112" i="56" s="1"/>
  <c r="CY112" i="56"/>
  <c r="CZ112" i="56" s="1"/>
  <c r="AZ112" i="56"/>
  <c r="FI112" i="56" s="1"/>
  <c r="BZ112" i="56"/>
  <c r="BV112" i="56"/>
  <c r="CB111" i="56"/>
  <c r="CJ111" i="56"/>
  <c r="AG111" i="56"/>
  <c r="FQ111" i="56"/>
  <c r="CZ111" i="56"/>
  <c r="DH111" i="56"/>
  <c r="BX111" i="56"/>
  <c r="BL111" i="56"/>
  <c r="FR111" i="56"/>
  <c r="BP111" i="56"/>
  <c r="K111" i="56"/>
  <c r="FM111" i="56"/>
  <c r="CF111" i="56"/>
  <c r="FO231" i="56"/>
  <c r="CR111" i="56"/>
  <c r="CV111" i="56"/>
  <c r="CN111" i="56"/>
  <c r="BG112" i="56"/>
  <c r="FP112" i="56" s="1"/>
  <c r="S112" i="56"/>
  <c r="AO112" i="56"/>
  <c r="BW112" i="56"/>
  <c r="AT112" i="56"/>
  <c r="AP112" i="56"/>
  <c r="DJ112" i="56"/>
  <c r="BK172" i="56"/>
  <c r="Q172" i="56"/>
  <c r="AI172" i="56"/>
  <c r="FP231" i="56"/>
  <c r="K231" i="56"/>
  <c r="CF231" i="56"/>
  <c r="FJ231" i="56"/>
  <c r="CJ52" i="56"/>
  <c r="AJ231" i="56"/>
  <c r="DD231" i="56"/>
  <c r="CV52" i="56"/>
  <c r="CJ231" i="56"/>
  <c r="CR52" i="56"/>
  <c r="AA231" i="56"/>
  <c r="CU172" i="56"/>
  <c r="CV172" i="56" s="1"/>
  <c r="AR172" i="56"/>
  <c r="BA172" i="56"/>
  <c r="CB52" i="56"/>
  <c r="AT172" i="56"/>
  <c r="CV231" i="56"/>
  <c r="CZ231" i="56"/>
  <c r="CZ52" i="56"/>
  <c r="FK112" i="56"/>
  <c r="E59" i="31"/>
  <c r="FL52" i="56"/>
  <c r="L59" i="31" s="1"/>
  <c r="Z172" i="56"/>
  <c r="DF172" i="56"/>
  <c r="CA112" i="56"/>
  <c r="Q112" i="56"/>
  <c r="CE112" i="56"/>
  <c r="CF112" i="56" s="1"/>
  <c r="BK112" i="56"/>
  <c r="CH112" i="56"/>
  <c r="AI112" i="56"/>
  <c r="AJ112" i="56" s="1"/>
  <c r="R112" i="56"/>
  <c r="CL112" i="56"/>
  <c r="CN112" i="56" s="1"/>
  <c r="DH231" i="56"/>
  <c r="FJ52" i="56"/>
  <c r="K59" i="31" s="1"/>
  <c r="BX52" i="56"/>
  <c r="CN52" i="56"/>
  <c r="AD52" i="56"/>
  <c r="FK52" i="56"/>
  <c r="F59" i="31" s="1"/>
  <c r="FQ52" i="56"/>
  <c r="I59" i="31" s="1"/>
  <c r="AA52" i="56"/>
  <c r="BT52" i="56"/>
  <c r="ED113" i="56"/>
  <c r="B114" i="56"/>
  <c r="EE113" i="56"/>
  <c r="EF113" i="56" s="1"/>
  <c r="AJ52" i="56"/>
  <c r="BP52" i="56"/>
  <c r="CF52" i="56"/>
  <c r="FP52" i="56"/>
  <c r="N59" i="31" s="1"/>
  <c r="FM52" i="56"/>
  <c r="G59" i="31" s="1"/>
  <c r="BD172" i="56"/>
  <c r="BV172" i="56"/>
  <c r="BW172" i="56"/>
  <c r="CH172" i="56"/>
  <c r="W172" i="56"/>
  <c r="CY172" i="56"/>
  <c r="EE233" i="56"/>
  <c r="EF233" i="56" s="1"/>
  <c r="ED233" i="56"/>
  <c r="B234" i="56"/>
  <c r="K112" i="56"/>
  <c r="FR112" i="56"/>
  <c r="K52" i="56"/>
  <c r="DD52" i="56"/>
  <c r="B54" i="56"/>
  <c r="EE53" i="56"/>
  <c r="DF53" i="56"/>
  <c r="CX53" i="56"/>
  <c r="CP53" i="56"/>
  <c r="CH53" i="56"/>
  <c r="BZ53" i="56"/>
  <c r="BR53" i="56"/>
  <c r="BJ53" i="56"/>
  <c r="BB53" i="56"/>
  <c r="AT53" i="56"/>
  <c r="AL53" i="56"/>
  <c r="V53" i="56"/>
  <c r="ED53" i="56"/>
  <c r="BI53" i="56"/>
  <c r="BA53" i="56"/>
  <c r="AS53" i="56"/>
  <c r="AC53" i="56"/>
  <c r="U53" i="56"/>
  <c r="A53" i="56"/>
  <c r="BD53" i="56"/>
  <c r="AV53" i="56"/>
  <c r="AF53" i="56"/>
  <c r="X53" i="56"/>
  <c r="DG53" i="56"/>
  <c r="CT53" i="56"/>
  <c r="BG53" i="56"/>
  <c r="AU53" i="56"/>
  <c r="T53" i="56"/>
  <c r="H53" i="56"/>
  <c r="DK53" i="56"/>
  <c r="CL53" i="56"/>
  <c r="Z53" i="56"/>
  <c r="CE53" i="56"/>
  <c r="BS53" i="56"/>
  <c r="BF53" i="56"/>
  <c r="AR53" i="56"/>
  <c r="S53" i="56"/>
  <c r="DC53" i="56"/>
  <c r="CQ53" i="56"/>
  <c r="CD53" i="56"/>
  <c r="BE53" i="56"/>
  <c r="AQ53" i="56"/>
  <c r="R53" i="56"/>
  <c r="DB53" i="56"/>
  <c r="BO53" i="56"/>
  <c r="BC53" i="56"/>
  <c r="AP53" i="56"/>
  <c r="Q53" i="56"/>
  <c r="AY53" i="56"/>
  <c r="CM53" i="56"/>
  <c r="CA53" i="56"/>
  <c r="BN53" i="56"/>
  <c r="AZ53" i="56"/>
  <c r="FI53" i="56" s="1"/>
  <c r="AO53" i="56"/>
  <c r="CY53" i="56"/>
  <c r="DJ53" i="56"/>
  <c r="BW53" i="56"/>
  <c r="BK53" i="56"/>
  <c r="AX53" i="56"/>
  <c r="Y53" i="56"/>
  <c r="J53" i="56"/>
  <c r="CI53" i="56"/>
  <c r="BV53" i="56"/>
  <c r="BH53" i="56"/>
  <c r="AW53" i="56"/>
  <c r="AI53" i="56"/>
  <c r="W53" i="56"/>
  <c r="I53" i="56"/>
  <c r="CU53" i="56"/>
  <c r="I172" i="56"/>
  <c r="CD172" i="56"/>
  <c r="J172" i="56"/>
  <c r="CE172" i="56"/>
  <c r="A172" i="56"/>
  <c r="AC172" i="56"/>
  <c r="V172" i="56"/>
  <c r="CP172" i="56"/>
  <c r="AU172" i="56"/>
  <c r="DG172" i="56"/>
  <c r="ED173" i="56"/>
  <c r="B174" i="56"/>
  <c r="EE173" i="56"/>
  <c r="EF173" i="56" s="1"/>
  <c r="F53" i="56"/>
  <c r="D54" i="56"/>
  <c r="D113" i="56"/>
  <c r="CL113" i="56" s="1"/>
  <c r="F112" i="56"/>
  <c r="DH52" i="56"/>
  <c r="AM52" i="56"/>
  <c r="AO172" i="56"/>
  <c r="Y172" i="56"/>
  <c r="R172" i="56"/>
  <c r="CL172" i="56"/>
  <c r="S172" i="56"/>
  <c r="CM172" i="56"/>
  <c r="T172" i="56"/>
  <c r="AS172" i="56"/>
  <c r="AL172" i="56"/>
  <c r="CX172" i="56"/>
  <c r="BC172" i="56"/>
  <c r="BL52" i="56"/>
  <c r="FR52" i="56"/>
  <c r="O59" i="31" s="1"/>
  <c r="EF52" i="56"/>
  <c r="AV172" i="56"/>
  <c r="AP172" i="56"/>
  <c r="DB172" i="56"/>
  <c r="AQ172" i="56"/>
  <c r="DC172" i="56"/>
  <c r="AZ172" i="56"/>
  <c r="BI172" i="56"/>
  <c r="BB172" i="56"/>
  <c r="BS172" i="56"/>
  <c r="U172" i="56"/>
  <c r="AF172" i="56"/>
  <c r="AX172" i="56"/>
  <c r="DJ172" i="56"/>
  <c r="AY172" i="56"/>
  <c r="DK172" i="56"/>
  <c r="BH172" i="56"/>
  <c r="BJ172" i="56"/>
  <c r="CA172" i="56"/>
  <c r="AD112" i="56"/>
  <c r="FN52" i="56"/>
  <c r="M59" i="31" s="1"/>
  <c r="FO52" i="56"/>
  <c r="H59" i="31" s="1"/>
  <c r="AG52" i="56"/>
  <c r="F172" i="56"/>
  <c r="D173" i="56"/>
  <c r="Q173" i="56" s="1"/>
  <c r="AW172" i="56"/>
  <c r="BF172" i="56"/>
  <c r="BG172" i="56"/>
  <c r="BR172" i="56"/>
  <c r="CI172" i="56"/>
  <c r="D233" i="56"/>
  <c r="CQ233" i="56" s="1"/>
  <c r="F232" i="56"/>
  <c r="X172" i="56"/>
  <c r="H172" i="56"/>
  <c r="BN172" i="56"/>
  <c r="BO172" i="56"/>
  <c r="BZ172" i="56"/>
  <c r="CQ172" i="56"/>
  <c r="FI172" i="56" l="1"/>
  <c r="FI232" i="56"/>
  <c r="FQ112" i="56"/>
  <c r="CF232" i="56"/>
  <c r="FO112" i="56"/>
  <c r="FJ172" i="56"/>
  <c r="AA112" i="56"/>
  <c r="CB232" i="56"/>
  <c r="CV112" i="56"/>
  <c r="CJ112" i="56"/>
  <c r="BP112" i="56"/>
  <c r="FL232" i="56"/>
  <c r="FN112" i="56"/>
  <c r="AG232" i="56"/>
  <c r="FK232" i="56"/>
  <c r="FL112" i="56"/>
  <c r="FM232" i="56"/>
  <c r="AD232" i="56"/>
  <c r="BX232" i="56"/>
  <c r="FM112" i="56"/>
  <c r="CR232" i="56"/>
  <c r="AG112" i="56"/>
  <c r="BL232" i="56"/>
  <c r="DD112" i="56"/>
  <c r="BL112" i="56"/>
  <c r="CJ232" i="56"/>
  <c r="CZ232" i="56"/>
  <c r="BT112" i="56"/>
  <c r="K232" i="56"/>
  <c r="FP232" i="56"/>
  <c r="DH232" i="56"/>
  <c r="AM232" i="56"/>
  <c r="BP232" i="56"/>
  <c r="FR232" i="56"/>
  <c r="AJ232" i="56"/>
  <c r="FO232" i="56"/>
  <c r="FN172" i="56"/>
  <c r="FQ232" i="56"/>
  <c r="CV232" i="56"/>
  <c r="CN232" i="56"/>
  <c r="FJ232" i="56"/>
  <c r="AA232" i="56"/>
  <c r="AJ172" i="56"/>
  <c r="CB112" i="56"/>
  <c r="BX112" i="56"/>
  <c r="AG172" i="56"/>
  <c r="BL172" i="56"/>
  <c r="DH172" i="56"/>
  <c r="FL172" i="56"/>
  <c r="FK172" i="56"/>
  <c r="CB53" i="56"/>
  <c r="FQ172" i="56"/>
  <c r="BX53" i="56"/>
  <c r="CJ172" i="56"/>
  <c r="CN53" i="56"/>
  <c r="BT53" i="56"/>
  <c r="CR172" i="56"/>
  <c r="AM172" i="56"/>
  <c r="CJ53" i="56"/>
  <c r="DF113" i="56"/>
  <c r="CQ173" i="56"/>
  <c r="BL53" i="56"/>
  <c r="BA113" i="56"/>
  <c r="FR172" i="56"/>
  <c r="BO173" i="56"/>
  <c r="CF172" i="56"/>
  <c r="DF173" i="56"/>
  <c r="BN173" i="56"/>
  <c r="CU113" i="56"/>
  <c r="BJ113" i="56"/>
  <c r="BF113" i="56"/>
  <c r="CI173" i="56"/>
  <c r="BV173" i="56"/>
  <c r="FO53" i="56"/>
  <c r="H60" i="31" s="1"/>
  <c r="BZ113" i="56"/>
  <c r="AQ113" i="56"/>
  <c r="DJ113" i="56"/>
  <c r="AF173" i="56"/>
  <c r="BW173" i="56"/>
  <c r="FN53" i="56"/>
  <c r="M60" i="31" s="1"/>
  <c r="AD53" i="56"/>
  <c r="FK53" i="56"/>
  <c r="F60" i="31" s="1"/>
  <c r="CX113" i="56"/>
  <c r="FO172" i="56"/>
  <c r="AV173" i="56"/>
  <c r="K172" i="56"/>
  <c r="FQ53" i="56"/>
  <c r="I60" i="31" s="1"/>
  <c r="AA53" i="56"/>
  <c r="DH53" i="56"/>
  <c r="CE113" i="56"/>
  <c r="AU113" i="56"/>
  <c r="AA172" i="56"/>
  <c r="CN172" i="56"/>
  <c r="CZ53" i="56"/>
  <c r="CR53" i="56"/>
  <c r="DK113" i="56"/>
  <c r="BC113" i="56"/>
  <c r="BP172" i="56"/>
  <c r="BZ173" i="56"/>
  <c r="H173" i="56"/>
  <c r="FL53" i="56"/>
  <c r="L60" i="31" s="1"/>
  <c r="FR53" i="56"/>
  <c r="O60" i="31" s="1"/>
  <c r="DG113" i="56"/>
  <c r="AT173" i="56"/>
  <c r="CV53" i="56"/>
  <c r="E60" i="31"/>
  <c r="CZ172" i="56"/>
  <c r="AZ113" i="56"/>
  <c r="AX113" i="56"/>
  <c r="EF53" i="56"/>
  <c r="BD233" i="56"/>
  <c r="BV233" i="56"/>
  <c r="BW233" i="56"/>
  <c r="BZ233" i="56"/>
  <c r="D234" i="56"/>
  <c r="F233" i="56"/>
  <c r="I233" i="56"/>
  <c r="CD233" i="56"/>
  <c r="J233" i="56"/>
  <c r="CE233" i="56"/>
  <c r="A233" i="56"/>
  <c r="U233" i="56"/>
  <c r="CH233" i="56"/>
  <c r="W233" i="56"/>
  <c r="CY233" i="56"/>
  <c r="D174" i="56"/>
  <c r="BF174" i="56" s="1"/>
  <c r="F173" i="56"/>
  <c r="V173" i="56"/>
  <c r="W173" i="56"/>
  <c r="CY173" i="56"/>
  <c r="BD173" i="56"/>
  <c r="Y173" i="56"/>
  <c r="I173" i="56"/>
  <c r="CD173" i="56"/>
  <c r="J173" i="56"/>
  <c r="CE173" i="56"/>
  <c r="A173" i="56"/>
  <c r="U173" i="56"/>
  <c r="BP53" i="56"/>
  <c r="CF53" i="56"/>
  <c r="AG53" i="56"/>
  <c r="BE233" i="56"/>
  <c r="R233" i="56"/>
  <c r="CL233" i="56"/>
  <c r="S233" i="56"/>
  <c r="CM233" i="56"/>
  <c r="T233" i="56"/>
  <c r="AC233" i="56"/>
  <c r="V233" i="56"/>
  <c r="CP233" i="56"/>
  <c r="CR233" i="56" s="1"/>
  <c r="AU233" i="56"/>
  <c r="DG233" i="56"/>
  <c r="CP113" i="56"/>
  <c r="BW113" i="56"/>
  <c r="BK113" i="56"/>
  <c r="BN113" i="56"/>
  <c r="BT172" i="56"/>
  <c r="F54" i="56"/>
  <c r="D55" i="56"/>
  <c r="BB173" i="56"/>
  <c r="CH173" i="56"/>
  <c r="AU173" i="56"/>
  <c r="DG173" i="56"/>
  <c r="AO173" i="56"/>
  <c r="R173" i="56"/>
  <c r="CL173" i="56"/>
  <c r="S173" i="56"/>
  <c r="CM173" i="56"/>
  <c r="T173" i="56"/>
  <c r="AC173" i="56"/>
  <c r="DD53" i="56"/>
  <c r="H233" i="56"/>
  <c r="Z233" i="56"/>
  <c r="CT233" i="56"/>
  <c r="AI233" i="56"/>
  <c r="CU233" i="56"/>
  <c r="AR233" i="56"/>
  <c r="AS233" i="56"/>
  <c r="AL233" i="56"/>
  <c r="CX233" i="56"/>
  <c r="BC233" i="56"/>
  <c r="FM172" i="56"/>
  <c r="X113" i="56"/>
  <c r="Q113" i="56"/>
  <c r="DC113" i="56"/>
  <c r="BS113" i="56"/>
  <c r="BV113" i="56"/>
  <c r="CB172" i="56"/>
  <c r="BJ173" i="56"/>
  <c r="BC173" i="56"/>
  <c r="AW173" i="56"/>
  <c r="Z173" i="56"/>
  <c r="CT173" i="56"/>
  <c r="AI173" i="56"/>
  <c r="CU173" i="56"/>
  <c r="AR173" i="56"/>
  <c r="AS173" i="56"/>
  <c r="FP53" i="56"/>
  <c r="N60" i="31" s="1"/>
  <c r="FM53" i="56"/>
  <c r="G60" i="31" s="1"/>
  <c r="Q233" i="56"/>
  <c r="AO233" i="56"/>
  <c r="AP233" i="56"/>
  <c r="DB233" i="56"/>
  <c r="AQ233" i="56"/>
  <c r="DC233" i="56"/>
  <c r="AZ233" i="56"/>
  <c r="FI233" i="56" s="1"/>
  <c r="BA233" i="56"/>
  <c r="AT233" i="56"/>
  <c r="DF233" i="56"/>
  <c r="BK233" i="56"/>
  <c r="V113" i="56"/>
  <c r="AI113" i="56"/>
  <c r="A113" i="56"/>
  <c r="AL113" i="56"/>
  <c r="S113" i="56"/>
  <c r="B115" i="56"/>
  <c r="EE114" i="56"/>
  <c r="EF114" i="56" s="1"/>
  <c r="ED114" i="56"/>
  <c r="CA113" i="56"/>
  <c r="I113" i="56"/>
  <c r="CD113" i="56"/>
  <c r="FP172" i="56"/>
  <c r="CP173" i="56"/>
  <c r="BK173" i="56"/>
  <c r="BE173" i="56"/>
  <c r="AP173" i="56"/>
  <c r="DB173" i="56"/>
  <c r="AQ173" i="56"/>
  <c r="DC173" i="56"/>
  <c r="AZ173" i="56"/>
  <c r="FI173" i="56" s="1"/>
  <c r="BA173" i="56"/>
  <c r="AJ53" i="56"/>
  <c r="K53" i="56"/>
  <c r="B55" i="56"/>
  <c r="EE54" i="56"/>
  <c r="DF54" i="56"/>
  <c r="CX54" i="56"/>
  <c r="CP54" i="56"/>
  <c r="CH54" i="56"/>
  <c r="BZ54" i="56"/>
  <c r="BR54" i="56"/>
  <c r="BJ54" i="56"/>
  <c r="BB54" i="56"/>
  <c r="AT54" i="56"/>
  <c r="AL54" i="56"/>
  <c r="V54" i="56"/>
  <c r="ED54" i="56"/>
  <c r="BI54" i="56"/>
  <c r="BA54" i="56"/>
  <c r="AS54" i="56"/>
  <c r="AC54" i="56"/>
  <c r="U54" i="56"/>
  <c r="A54" i="56"/>
  <c r="BD54" i="56"/>
  <c r="AV54" i="56"/>
  <c r="AF54" i="56"/>
  <c r="X54" i="56"/>
  <c r="DG54" i="56"/>
  <c r="CT54" i="56"/>
  <c r="BG54" i="56"/>
  <c r="AU54" i="56"/>
  <c r="T54" i="56"/>
  <c r="H54" i="56"/>
  <c r="CE54" i="56"/>
  <c r="BS54" i="56"/>
  <c r="BT54" i="56" s="1"/>
  <c r="BF54" i="56"/>
  <c r="AR54" i="56"/>
  <c r="S54" i="56"/>
  <c r="DC54" i="56"/>
  <c r="CQ54" i="56"/>
  <c r="CR54" i="56" s="1"/>
  <c r="CD54" i="56"/>
  <c r="BE54" i="56"/>
  <c r="AQ54" i="56"/>
  <c r="R54" i="56"/>
  <c r="DB54" i="56"/>
  <c r="BO54" i="56"/>
  <c r="BC54" i="56"/>
  <c r="AP54" i="56"/>
  <c r="Q54" i="56"/>
  <c r="CY54" i="56"/>
  <c r="AY54" i="56"/>
  <c r="CM54" i="56"/>
  <c r="CA54" i="56"/>
  <c r="BN54" i="56"/>
  <c r="AZ54" i="56"/>
  <c r="FI54" i="56" s="1"/>
  <c r="AO54" i="56"/>
  <c r="DK54" i="56"/>
  <c r="CL54" i="56"/>
  <c r="Z54" i="56"/>
  <c r="DJ54" i="56"/>
  <c r="BW54" i="56"/>
  <c r="BK54" i="56"/>
  <c r="AX54" i="56"/>
  <c r="Y54" i="56"/>
  <c r="J54" i="56"/>
  <c r="CI54" i="56"/>
  <c r="BV54" i="56"/>
  <c r="BH54" i="56"/>
  <c r="CU54" i="56"/>
  <c r="AW54" i="56"/>
  <c r="AI54" i="56"/>
  <c r="W54" i="56"/>
  <c r="I54" i="56"/>
  <c r="X233" i="56"/>
  <c r="AX233" i="56"/>
  <c r="DJ233" i="56"/>
  <c r="AY233" i="56"/>
  <c r="DK233" i="56"/>
  <c r="BH233" i="56"/>
  <c r="BI233" i="56"/>
  <c r="BB233" i="56"/>
  <c r="BS233" i="56"/>
  <c r="AR113" i="56"/>
  <c r="AS113" i="56"/>
  <c r="Y113" i="56"/>
  <c r="AV113" i="56"/>
  <c r="AW113" i="56"/>
  <c r="AC113" i="56"/>
  <c r="H113" i="56"/>
  <c r="J113" i="56"/>
  <c r="CI113" i="56"/>
  <c r="R113" i="56"/>
  <c r="D114" i="56"/>
  <c r="AW114" i="56" s="1"/>
  <c r="F113" i="56"/>
  <c r="BR173" i="56"/>
  <c r="AL173" i="56"/>
  <c r="BS173" i="56"/>
  <c r="AX173" i="56"/>
  <c r="DJ173" i="56"/>
  <c r="AY173" i="56"/>
  <c r="DK173" i="56"/>
  <c r="BH173" i="56"/>
  <c r="BI173" i="56"/>
  <c r="AM53" i="56"/>
  <c r="AW233" i="56"/>
  <c r="Y233" i="56"/>
  <c r="AR234" i="56"/>
  <c r="T234" i="56"/>
  <c r="A234" i="56"/>
  <c r="BO234" i="56"/>
  <c r="BG234" i="56"/>
  <c r="DB234" i="56"/>
  <c r="CT234" i="56"/>
  <c r="AX234" i="56"/>
  <c r="AP234" i="56"/>
  <c r="Z234" i="56"/>
  <c r="Y234" i="56"/>
  <c r="Q234" i="56"/>
  <c r="B235" i="56"/>
  <c r="DG234" i="56"/>
  <c r="CY234" i="56"/>
  <c r="CQ234" i="56"/>
  <c r="AU234" i="56"/>
  <c r="W234" i="56"/>
  <c r="CX234" i="56"/>
  <c r="EE234" i="56"/>
  <c r="EF234" i="56" s="1"/>
  <c r="BI234" i="56"/>
  <c r="AC234" i="56"/>
  <c r="ED234" i="56"/>
  <c r="U234" i="56"/>
  <c r="BZ234" i="56"/>
  <c r="BA234" i="56"/>
  <c r="BF233" i="56"/>
  <c r="BG233" i="56"/>
  <c r="BJ233" i="56"/>
  <c r="CA233" i="56"/>
  <c r="BB113" i="56"/>
  <c r="BD113" i="56"/>
  <c r="AT113" i="56"/>
  <c r="BG113" i="56"/>
  <c r="BH113" i="56"/>
  <c r="AY113" i="56"/>
  <c r="T113" i="56"/>
  <c r="U113" i="56"/>
  <c r="CQ113" i="56"/>
  <c r="Z113" i="56"/>
  <c r="CT113" i="56"/>
  <c r="DD172" i="56"/>
  <c r="CX173" i="56"/>
  <c r="CA173" i="56"/>
  <c r="X173" i="56"/>
  <c r="DJ174" i="56"/>
  <c r="DB174" i="56"/>
  <c r="BV174" i="56"/>
  <c r="BN174" i="56"/>
  <c r="AX174" i="56"/>
  <c r="BE174" i="56"/>
  <c r="AW174" i="56"/>
  <c r="Y174" i="56"/>
  <c r="Q174" i="56"/>
  <c r="B175" i="56"/>
  <c r="AV174" i="56"/>
  <c r="AF174" i="56"/>
  <c r="CY174" i="56"/>
  <c r="BS174" i="56"/>
  <c r="BK174" i="56"/>
  <c r="AU174" i="56"/>
  <c r="W174" i="56"/>
  <c r="EE174" i="56"/>
  <c r="EF174" i="56" s="1"/>
  <c r="CP174" i="56"/>
  <c r="BR174" i="56"/>
  <c r="BJ174" i="56"/>
  <c r="V174" i="56"/>
  <c r="ED174" i="56"/>
  <c r="BA174" i="56"/>
  <c r="AS174" i="56"/>
  <c r="AZ174" i="56"/>
  <c r="A174" i="56"/>
  <c r="BO174" i="56"/>
  <c r="DC174" i="56"/>
  <c r="AQ174" i="56"/>
  <c r="AI174" i="56"/>
  <c r="CM174" i="56"/>
  <c r="J174" i="56"/>
  <c r="BF173" i="56"/>
  <c r="BG173" i="56"/>
  <c r="AD172" i="56"/>
  <c r="FJ53" i="56"/>
  <c r="K60" i="31" s="1"/>
  <c r="AF233" i="56"/>
  <c r="AV233" i="56"/>
  <c r="BN233" i="56"/>
  <c r="BO233" i="56"/>
  <c r="BR233" i="56"/>
  <c r="CI233" i="56"/>
  <c r="BX172" i="56"/>
  <c r="CH113" i="56"/>
  <c r="BO113" i="56"/>
  <c r="BE113" i="56"/>
  <c r="CM113" i="56"/>
  <c r="CN113" i="56" s="1"/>
  <c r="BR113" i="56"/>
  <c r="BI113" i="56"/>
  <c r="AO113" i="56"/>
  <c r="AF113" i="56"/>
  <c r="W113" i="56"/>
  <c r="CY113" i="56"/>
  <c r="AP113" i="56"/>
  <c r="DB113" i="56"/>
  <c r="FI113" i="56" l="1"/>
  <c r="CZ113" i="56"/>
  <c r="FK233" i="56"/>
  <c r="DK234" i="56"/>
  <c r="DJ234" i="56"/>
  <c r="H234" i="56"/>
  <c r="EF54" i="56"/>
  <c r="CB113" i="56"/>
  <c r="AR174" i="56"/>
  <c r="CH174" i="56"/>
  <c r="DG174" i="56"/>
  <c r="AP174" i="56"/>
  <c r="FJ113" i="56"/>
  <c r="CB233" i="56"/>
  <c r="BP173" i="56"/>
  <c r="BL113" i="56"/>
  <c r="CR173" i="56"/>
  <c r="FP173" i="56"/>
  <c r="DH173" i="56"/>
  <c r="AP114" i="56"/>
  <c r="FL113" i="56"/>
  <c r="BW174" i="56"/>
  <c r="BX174" i="56" s="1"/>
  <c r="AY174" i="56"/>
  <c r="BH174" i="56"/>
  <c r="FQ174" i="56" s="1"/>
  <c r="AL174" i="56"/>
  <c r="AM174" i="56" s="1"/>
  <c r="CX174" i="56"/>
  <c r="CZ174" i="56" s="1"/>
  <c r="CA174" i="56"/>
  <c r="BD174" i="56"/>
  <c r="I174" i="56"/>
  <c r="K174" i="56" s="1"/>
  <c r="CD174" i="56"/>
  <c r="S174" i="56"/>
  <c r="DK174" i="56"/>
  <c r="U174" i="56"/>
  <c r="FI174" i="56" s="1"/>
  <c r="AT174" i="56"/>
  <c r="DF174" i="56"/>
  <c r="CI174" i="56"/>
  <c r="R174" i="56"/>
  <c r="CL174" i="56"/>
  <c r="CN174" i="56" s="1"/>
  <c r="CE174" i="56"/>
  <c r="BG174" i="56"/>
  <c r="AC174" i="56"/>
  <c r="AD174" i="56" s="1"/>
  <c r="BB174" i="56"/>
  <c r="FK174" i="56" s="1"/>
  <c r="CQ174" i="56"/>
  <c r="CR174" i="56" s="1"/>
  <c r="H174" i="56"/>
  <c r="Z174" i="56"/>
  <c r="CT174" i="56"/>
  <c r="CU174" i="56"/>
  <c r="T174" i="56"/>
  <c r="BI174" i="56"/>
  <c r="BZ174" i="56"/>
  <c r="BC174" i="56"/>
  <c r="FL174" i="56" s="1"/>
  <c r="X174" i="56"/>
  <c r="AJ174" i="56" s="1"/>
  <c r="AO174" i="56"/>
  <c r="BW234" i="56"/>
  <c r="FO113" i="56"/>
  <c r="AG173" i="56"/>
  <c r="DH113" i="56"/>
  <c r="CV113" i="56"/>
  <c r="CB173" i="56"/>
  <c r="CJ173" i="56"/>
  <c r="BL173" i="56"/>
  <c r="CF113" i="56"/>
  <c r="FP113" i="56"/>
  <c r="AA173" i="56"/>
  <c r="K113" i="56"/>
  <c r="AJ113" i="56"/>
  <c r="FL173" i="56"/>
  <c r="AD173" i="56"/>
  <c r="FJ234" i="56"/>
  <c r="FQ173" i="56"/>
  <c r="BP113" i="56"/>
  <c r="FN173" i="56"/>
  <c r="BX173" i="56"/>
  <c r="BP233" i="56"/>
  <c r="AA234" i="56"/>
  <c r="AM173" i="56"/>
  <c r="CN173" i="56"/>
  <c r="FR173" i="56"/>
  <c r="AQ114" i="56"/>
  <c r="AD233" i="56"/>
  <c r="BH114" i="56"/>
  <c r="FJ233" i="56"/>
  <c r="CN233" i="56"/>
  <c r="FO173" i="56"/>
  <c r="AX114" i="56"/>
  <c r="V114" i="56"/>
  <c r="BN114" i="56"/>
  <c r="DF114" i="56"/>
  <c r="BL174" i="56"/>
  <c r="AG174" i="56"/>
  <c r="AA113" i="56"/>
  <c r="FN174" i="56"/>
  <c r="FL233" i="56"/>
  <c r="AA233" i="56"/>
  <c r="CZ234" i="56"/>
  <c r="AG233" i="56"/>
  <c r="BC234" i="56"/>
  <c r="AO234" i="56"/>
  <c r="BF234" i="56"/>
  <c r="CE234" i="56"/>
  <c r="AZ234" i="56"/>
  <c r="FI234" i="56" s="1"/>
  <c r="FM54" i="56"/>
  <c r="G61" i="31" s="1"/>
  <c r="FK173" i="56"/>
  <c r="FN233" i="56"/>
  <c r="DF234" i="56"/>
  <c r="DH234" i="56" s="1"/>
  <c r="X234" i="56"/>
  <c r="FP234" i="56" s="1"/>
  <c r="J234" i="56"/>
  <c r="K54" i="56"/>
  <c r="I114" i="56"/>
  <c r="S114" i="56"/>
  <c r="BG114" i="56"/>
  <c r="BP174" i="56"/>
  <c r="FQ113" i="56"/>
  <c r="V234" i="56"/>
  <c r="AD234" i="56" s="1"/>
  <c r="CP234" i="56"/>
  <c r="CR234" i="56" s="1"/>
  <c r="BS234" i="56"/>
  <c r="AV234" i="56"/>
  <c r="BE234" i="56"/>
  <c r="FN234" i="56" s="1"/>
  <c r="BV234" i="56"/>
  <c r="AI234" i="56"/>
  <c r="CU234" i="56"/>
  <c r="CV234" i="56" s="1"/>
  <c r="E61" i="31"/>
  <c r="FL54" i="56"/>
  <c r="L61" i="31" s="1"/>
  <c r="DC114" i="56"/>
  <c r="BW114" i="56"/>
  <c r="AF114" i="56"/>
  <c r="FJ173" i="56"/>
  <c r="CJ233" i="56"/>
  <c r="BP54" i="56"/>
  <c r="J114" i="56"/>
  <c r="DH54" i="56"/>
  <c r="AS234" i="56"/>
  <c r="BJ234" i="56"/>
  <c r="BK234" i="56"/>
  <c r="AF234" i="56"/>
  <c r="AG234" i="56" s="1"/>
  <c r="AW234" i="56"/>
  <c r="BN234" i="56"/>
  <c r="BP234" i="56" s="1"/>
  <c r="S234" i="56"/>
  <c r="CM234" i="56"/>
  <c r="BH234" i="56"/>
  <c r="FQ234" i="56" s="1"/>
  <c r="BB234" i="56"/>
  <c r="AL234" i="56"/>
  <c r="AM234" i="56" s="1"/>
  <c r="CA234" i="56"/>
  <c r="CB234" i="56" s="1"/>
  <c r="BD234" i="56"/>
  <c r="FM234" i="56" s="1"/>
  <c r="I234" i="56"/>
  <c r="CD234" i="56"/>
  <c r="AQ234" i="56"/>
  <c r="DC234" i="56"/>
  <c r="DD234" i="56" s="1"/>
  <c r="FR113" i="56"/>
  <c r="FR174" i="56"/>
  <c r="AT234" i="56"/>
  <c r="CH234" i="56"/>
  <c r="BR234" i="56"/>
  <c r="CI234" i="56"/>
  <c r="R234" i="56"/>
  <c r="CL234" i="56"/>
  <c r="AY234" i="56"/>
  <c r="BX54" i="56"/>
  <c r="CB54" i="56"/>
  <c r="AD54" i="56"/>
  <c r="CD114" i="56"/>
  <c r="H114" i="56"/>
  <c r="Y114" i="56"/>
  <c r="FM173" i="56"/>
  <c r="DD54" i="56"/>
  <c r="AG113" i="56"/>
  <c r="BT174" i="56"/>
  <c r="FR233" i="56"/>
  <c r="FJ54" i="56"/>
  <c r="K61" i="31" s="1"/>
  <c r="CP114" i="56"/>
  <c r="R114" i="56"/>
  <c r="AT114" i="56"/>
  <c r="T114" i="56"/>
  <c r="AR114" i="56"/>
  <c r="Q114" i="56"/>
  <c r="BL233" i="56"/>
  <c r="CV173" i="56"/>
  <c r="AM233" i="56"/>
  <c r="CZ173" i="56"/>
  <c r="BX233" i="56"/>
  <c r="EE175" i="56"/>
  <c r="EF175" i="56" s="1"/>
  <c r="ED175" i="56"/>
  <c r="B176" i="56"/>
  <c r="BT173" i="56"/>
  <c r="AD113" i="56"/>
  <c r="FQ233" i="56"/>
  <c r="CV54" i="56"/>
  <c r="BL54" i="56"/>
  <c r="CZ54" i="56"/>
  <c r="FR54" i="56"/>
  <c r="O61" i="31" s="1"/>
  <c r="FK54" i="56"/>
  <c r="F61" i="31" s="1"/>
  <c r="AC114" i="56"/>
  <c r="AS114" i="56"/>
  <c r="BI114" i="56"/>
  <c r="AI114" i="56"/>
  <c r="BB114" i="56"/>
  <c r="AU114" i="56"/>
  <c r="X114" i="56"/>
  <c r="EE115" i="56"/>
  <c r="EF115" i="56" s="1"/>
  <c r="ED115" i="56"/>
  <c r="B116" i="56"/>
  <c r="AJ173" i="56"/>
  <c r="BT113" i="56"/>
  <c r="F55" i="56"/>
  <c r="D56" i="56"/>
  <c r="DH233" i="56"/>
  <c r="DD113" i="56"/>
  <c r="CF173" i="56"/>
  <c r="CF233" i="56"/>
  <c r="B236" i="56"/>
  <c r="EE235" i="56"/>
  <c r="EF235" i="56" s="1"/>
  <c r="ED235" i="56"/>
  <c r="CR113" i="56"/>
  <c r="FM113" i="56"/>
  <c r="FR234" i="56"/>
  <c r="AG54" i="56"/>
  <c r="DD173" i="56"/>
  <c r="U114" i="56"/>
  <c r="W114" i="56"/>
  <c r="Z114" i="56"/>
  <c r="BC114" i="56"/>
  <c r="BF114" i="56"/>
  <c r="BV114" i="56"/>
  <c r="CL114" i="56"/>
  <c r="BJ114" i="56"/>
  <c r="CH114" i="56"/>
  <c r="CA114" i="56"/>
  <c r="AV114" i="56"/>
  <c r="AO114" i="56"/>
  <c r="AM113" i="56"/>
  <c r="CV233" i="56"/>
  <c r="K173" i="56"/>
  <c r="K233" i="56"/>
  <c r="D235" i="56"/>
  <c r="AO235" i="56" s="1"/>
  <c r="F234" i="56"/>
  <c r="AM54" i="56"/>
  <c r="FQ54" i="56"/>
  <c r="I61" i="31" s="1"/>
  <c r="FM174" i="56"/>
  <c r="FK113" i="56"/>
  <c r="FO233" i="56"/>
  <c r="CJ54" i="56"/>
  <c r="FN54" i="56"/>
  <c r="M61" i="31" s="1"/>
  <c r="FO54" i="56"/>
  <c r="H61" i="31" s="1"/>
  <c r="AY114" i="56"/>
  <c r="AL114" i="56"/>
  <c r="BA114" i="56"/>
  <c r="BR114" i="56"/>
  <c r="BS114" i="56"/>
  <c r="CI114" i="56"/>
  <c r="CY114" i="56"/>
  <c r="DB114" i="56"/>
  <c r="CT114" i="56"/>
  <c r="CM114" i="56"/>
  <c r="BD114" i="56"/>
  <c r="AJ233" i="56"/>
  <c r="CZ233" i="56"/>
  <c r="FP233" i="56"/>
  <c r="FN113" i="56"/>
  <c r="D115" i="56"/>
  <c r="DF115" i="56" s="1"/>
  <c r="F114" i="56"/>
  <c r="CJ113" i="56"/>
  <c r="AJ54" i="56"/>
  <c r="CN54" i="56"/>
  <c r="FP54" i="56"/>
  <c r="N61" i="31" s="1"/>
  <c r="BK114" i="56"/>
  <c r="AZ114" i="56"/>
  <c r="FI114" i="56" s="1"/>
  <c r="CE114" i="56"/>
  <c r="CU114" i="56"/>
  <c r="DK114" i="56"/>
  <c r="CX114" i="56"/>
  <c r="DG114" i="56"/>
  <c r="BE114" i="56"/>
  <c r="DD233" i="56"/>
  <c r="FM233" i="56"/>
  <c r="DD174" i="56"/>
  <c r="BT233" i="56"/>
  <c r="AA54" i="56"/>
  <c r="CF54" i="56"/>
  <c r="B56" i="56"/>
  <c r="EE55" i="56"/>
  <c r="DF55" i="56"/>
  <c r="CX55" i="56"/>
  <c r="CP55" i="56"/>
  <c r="CH55" i="56"/>
  <c r="BZ55" i="56"/>
  <c r="BR55" i="56"/>
  <c r="BJ55" i="56"/>
  <c r="BB55" i="56"/>
  <c r="AT55" i="56"/>
  <c r="AL55" i="56"/>
  <c r="V55" i="56"/>
  <c r="ED55" i="56"/>
  <c r="BI55" i="56"/>
  <c r="BA55" i="56"/>
  <c r="AS55" i="56"/>
  <c r="AC55" i="56"/>
  <c r="U55" i="56"/>
  <c r="A55" i="56"/>
  <c r="BD55" i="56"/>
  <c r="AV55" i="56"/>
  <c r="AF55" i="56"/>
  <c r="X55" i="56"/>
  <c r="DG55" i="56"/>
  <c r="CT55" i="56"/>
  <c r="BG55" i="56"/>
  <c r="AU55" i="56"/>
  <c r="T55" i="56"/>
  <c r="H55" i="56"/>
  <c r="CL55" i="56"/>
  <c r="Z55" i="56"/>
  <c r="CE55" i="56"/>
  <c r="BS55" i="56"/>
  <c r="BF55" i="56"/>
  <c r="AR55" i="56"/>
  <c r="S55" i="56"/>
  <c r="DC55" i="56"/>
  <c r="CQ55" i="56"/>
  <c r="CD55" i="56"/>
  <c r="BE55" i="56"/>
  <c r="AQ55" i="56"/>
  <c r="R55" i="56"/>
  <c r="DB55" i="56"/>
  <c r="BO55" i="56"/>
  <c r="BC55" i="56"/>
  <c r="AP55" i="56"/>
  <c r="Q55" i="56"/>
  <c r="DK55" i="56"/>
  <c r="AY55" i="56"/>
  <c r="CM55" i="56"/>
  <c r="CA55" i="56"/>
  <c r="BN55" i="56"/>
  <c r="AZ55" i="56"/>
  <c r="FI55" i="56" s="1"/>
  <c r="AO55" i="56"/>
  <c r="CY55" i="56"/>
  <c r="DJ55" i="56"/>
  <c r="BW55" i="56"/>
  <c r="BK55" i="56"/>
  <c r="AX55" i="56"/>
  <c r="Y55" i="56"/>
  <c r="J55" i="56"/>
  <c r="CI55" i="56"/>
  <c r="BV55" i="56"/>
  <c r="BH55" i="56"/>
  <c r="AW55" i="56"/>
  <c r="AI55" i="56"/>
  <c r="W55" i="56"/>
  <c r="I55" i="56"/>
  <c r="CU55" i="56"/>
  <c r="BZ114" i="56"/>
  <c r="BO114" i="56"/>
  <c r="CQ114" i="56"/>
  <c r="DJ114" i="56"/>
  <c r="A114" i="56"/>
  <c r="BX113" i="56"/>
  <c r="D175" i="56"/>
  <c r="F174" i="56"/>
  <c r="BP114" i="56" l="1"/>
  <c r="DH114" i="56"/>
  <c r="FO174" i="56"/>
  <c r="FL114" i="56"/>
  <c r="BX234" i="56"/>
  <c r="FP174" i="56"/>
  <c r="DH174" i="56"/>
  <c r="CB174" i="56"/>
  <c r="AM114" i="56"/>
  <c r="CJ174" i="56"/>
  <c r="FJ174" i="56"/>
  <c r="FQ114" i="56"/>
  <c r="K114" i="56"/>
  <c r="AA174" i="56"/>
  <c r="CF234" i="56"/>
  <c r="CV174" i="56"/>
  <c r="CF174" i="56"/>
  <c r="DD114" i="56"/>
  <c r="FR114" i="56"/>
  <c r="AG114" i="56"/>
  <c r="BT234" i="56"/>
  <c r="CJ234" i="56"/>
  <c r="FO114" i="56"/>
  <c r="BL234" i="56"/>
  <c r="FP114" i="56"/>
  <c r="FJ114" i="56"/>
  <c r="BX114" i="56"/>
  <c r="AD114" i="56"/>
  <c r="CR114" i="56"/>
  <c r="FK114" i="56"/>
  <c r="K234" i="56"/>
  <c r="CV114" i="56"/>
  <c r="CN234" i="56"/>
  <c r="BL114" i="56"/>
  <c r="FK234" i="56"/>
  <c r="CF114" i="56"/>
  <c r="FN114" i="56"/>
  <c r="X235" i="56"/>
  <c r="CJ114" i="56"/>
  <c r="AJ114" i="56"/>
  <c r="AA114" i="56"/>
  <c r="CZ114" i="56"/>
  <c r="BT114" i="56"/>
  <c r="FR55" i="56"/>
  <c r="O62" i="31" s="1"/>
  <c r="AP235" i="56"/>
  <c r="AJ234" i="56"/>
  <c r="K55" i="56"/>
  <c r="CE235" i="56"/>
  <c r="CZ55" i="56"/>
  <c r="FJ55" i="56"/>
  <c r="K62" i="31" s="1"/>
  <c r="BN235" i="56"/>
  <c r="FO234" i="56"/>
  <c r="E62" i="31"/>
  <c r="AJ55" i="56"/>
  <c r="FO55" i="56"/>
  <c r="H62" i="31" s="1"/>
  <c r="BJ235" i="56"/>
  <c r="BP55" i="56"/>
  <c r="BL55" i="56"/>
  <c r="FP55" i="56"/>
  <c r="N62" i="31" s="1"/>
  <c r="BT55" i="56"/>
  <c r="AD55" i="56"/>
  <c r="FM114" i="56"/>
  <c r="FL234" i="56"/>
  <c r="CF55" i="56"/>
  <c r="CN114" i="56"/>
  <c r="CA235" i="56"/>
  <c r="D176" i="56"/>
  <c r="A176" i="56" s="1"/>
  <c r="F175" i="56"/>
  <c r="EE236" i="56"/>
  <c r="EF236" i="56" s="1"/>
  <c r="ED236" i="56"/>
  <c r="B237" i="56"/>
  <c r="Q115" i="56"/>
  <c r="A115" i="56"/>
  <c r="AI115" i="56"/>
  <c r="AX115" i="56"/>
  <c r="DG115" i="56"/>
  <c r="DH115" i="56" s="1"/>
  <c r="H115" i="56"/>
  <c r="BR115" i="56"/>
  <c r="B177" i="56"/>
  <c r="EE176" i="56"/>
  <c r="EF176" i="56" s="1"/>
  <c r="ED176" i="56"/>
  <c r="Q175" i="56"/>
  <c r="BV175" i="56"/>
  <c r="BW175" i="56"/>
  <c r="BZ175" i="56"/>
  <c r="CQ175" i="56"/>
  <c r="AA55" i="56"/>
  <c r="DH55" i="56"/>
  <c r="AM55" i="56"/>
  <c r="BW235" i="56"/>
  <c r="R235" i="56"/>
  <c r="DK235" i="56"/>
  <c r="CT235" i="56"/>
  <c r="BR235" i="56"/>
  <c r="CI235" i="56"/>
  <c r="AF235" i="56"/>
  <c r="H235" i="56"/>
  <c r="AF115" i="56"/>
  <c r="R115" i="56"/>
  <c r="AW115" i="56"/>
  <c r="DC115" i="56"/>
  <c r="ED116" i="56"/>
  <c r="EE116" i="56"/>
  <c r="EF116" i="56" s="1"/>
  <c r="B117" i="56"/>
  <c r="S115" i="56"/>
  <c r="BZ115" i="56"/>
  <c r="BD175" i="56"/>
  <c r="Y175" i="56"/>
  <c r="I175" i="56"/>
  <c r="CD175" i="56"/>
  <c r="J175" i="56"/>
  <c r="CE175" i="56"/>
  <c r="A175" i="56"/>
  <c r="U175" i="56"/>
  <c r="CH175" i="56"/>
  <c r="W175" i="56"/>
  <c r="CY175" i="56"/>
  <c r="I235" i="56"/>
  <c r="AX235" i="56"/>
  <c r="Z235" i="56"/>
  <c r="BZ235" i="56"/>
  <c r="CQ235" i="56"/>
  <c r="AV235" i="56"/>
  <c r="Q235" i="56"/>
  <c r="F56" i="56"/>
  <c r="D57" i="56"/>
  <c r="AQ115" i="56"/>
  <c r="AU115" i="56"/>
  <c r="AV115" i="56"/>
  <c r="CA115" i="56"/>
  <c r="AP115" i="56"/>
  <c r="AO115" i="56"/>
  <c r="X115" i="56"/>
  <c r="U115" i="56"/>
  <c r="CH115" i="56"/>
  <c r="AO175" i="56"/>
  <c r="R175" i="56"/>
  <c r="CL175" i="56"/>
  <c r="S175" i="56"/>
  <c r="CM175" i="56"/>
  <c r="T175" i="56"/>
  <c r="AC175" i="56"/>
  <c r="V175" i="56"/>
  <c r="CP175" i="56"/>
  <c r="AU175" i="56"/>
  <c r="DG175" i="56"/>
  <c r="B57" i="56"/>
  <c r="EE56" i="56"/>
  <c r="DF56" i="56"/>
  <c r="CX56" i="56"/>
  <c r="CP56" i="56"/>
  <c r="CH56" i="56"/>
  <c r="BZ56" i="56"/>
  <c r="BR56" i="56"/>
  <c r="BJ56" i="56"/>
  <c r="BB56" i="56"/>
  <c r="AT56" i="56"/>
  <c r="AL56" i="56"/>
  <c r="V56" i="56"/>
  <c r="ED56" i="56"/>
  <c r="BI56" i="56"/>
  <c r="BA56" i="56"/>
  <c r="AS56" i="56"/>
  <c r="AC56" i="56"/>
  <c r="U56" i="56"/>
  <c r="A56" i="56"/>
  <c r="BD56" i="56"/>
  <c r="AV56" i="56"/>
  <c r="AF56" i="56"/>
  <c r="X56" i="56"/>
  <c r="DG56" i="56"/>
  <c r="CT56" i="56"/>
  <c r="BG56" i="56"/>
  <c r="AU56" i="56"/>
  <c r="T56" i="56"/>
  <c r="H56" i="56"/>
  <c r="DK56" i="56"/>
  <c r="CE56" i="56"/>
  <c r="BS56" i="56"/>
  <c r="BF56" i="56"/>
  <c r="AR56" i="56"/>
  <c r="S56" i="56"/>
  <c r="DC56" i="56"/>
  <c r="CQ56" i="56"/>
  <c r="CD56" i="56"/>
  <c r="BE56" i="56"/>
  <c r="AQ56" i="56"/>
  <c r="R56" i="56"/>
  <c r="DB56" i="56"/>
  <c r="BO56" i="56"/>
  <c r="BC56" i="56"/>
  <c r="AP56" i="56"/>
  <c r="Q56" i="56"/>
  <c r="CY56" i="56"/>
  <c r="Z56" i="56"/>
  <c r="CM56" i="56"/>
  <c r="CA56" i="56"/>
  <c r="BN56" i="56"/>
  <c r="AZ56" i="56"/>
  <c r="FI56" i="56" s="1"/>
  <c r="AO56" i="56"/>
  <c r="CL56" i="56"/>
  <c r="AY56" i="56"/>
  <c r="DJ56" i="56"/>
  <c r="BW56" i="56"/>
  <c r="BK56" i="56"/>
  <c r="AX56" i="56"/>
  <c r="Y56" i="56"/>
  <c r="J56" i="56"/>
  <c r="CI56" i="56"/>
  <c r="BV56" i="56"/>
  <c r="BH56" i="56"/>
  <c r="AW56" i="56"/>
  <c r="AI56" i="56"/>
  <c r="W56" i="56"/>
  <c r="I56" i="56"/>
  <c r="CU56" i="56"/>
  <c r="FK55" i="56"/>
  <c r="F62" i="31" s="1"/>
  <c r="EF55" i="56"/>
  <c r="CU235" i="56"/>
  <c r="CD235" i="56"/>
  <c r="BF235" i="56"/>
  <c r="A235" i="56"/>
  <c r="U235" i="56"/>
  <c r="CH235" i="56"/>
  <c r="W235" i="56"/>
  <c r="CY235" i="56"/>
  <c r="BD235" i="56"/>
  <c r="Y235" i="56"/>
  <c r="BF115" i="56"/>
  <c r="BG115" i="56"/>
  <c r="BH115" i="56"/>
  <c r="CM115" i="56"/>
  <c r="J115" i="56"/>
  <c r="BE115" i="56"/>
  <c r="AY115" i="56"/>
  <c r="AR115" i="56"/>
  <c r="AC115" i="56"/>
  <c r="V115" i="56"/>
  <c r="CP115" i="56"/>
  <c r="AW175" i="56"/>
  <c r="Z175" i="56"/>
  <c r="CT175" i="56"/>
  <c r="AI175" i="56"/>
  <c r="CU175" i="56"/>
  <c r="AR175" i="56"/>
  <c r="AS175" i="56"/>
  <c r="AL175" i="56"/>
  <c r="CX175" i="56"/>
  <c r="BC175" i="56"/>
  <c r="FQ55" i="56"/>
  <c r="I62" i="31" s="1"/>
  <c r="BX55" i="56"/>
  <c r="FN55" i="56"/>
  <c r="M62" i="31" s="1"/>
  <c r="AQ235" i="56"/>
  <c r="J235" i="56"/>
  <c r="DJ235" i="56"/>
  <c r="CL235" i="56"/>
  <c r="T235" i="56"/>
  <c r="AC235" i="56"/>
  <c r="V235" i="56"/>
  <c r="CP235" i="56"/>
  <c r="AU235" i="56"/>
  <c r="DG235" i="56"/>
  <c r="CI115" i="56"/>
  <c r="BV115" i="56"/>
  <c r="BW115" i="56"/>
  <c r="DB115" i="56"/>
  <c r="I115" i="56"/>
  <c r="Z115" i="56"/>
  <c r="BS115" i="56"/>
  <c r="BK115" i="56"/>
  <c r="BD115" i="56"/>
  <c r="AS115" i="56"/>
  <c r="AL115" i="56"/>
  <c r="CX115" i="56"/>
  <c r="BE175" i="56"/>
  <c r="AP175" i="56"/>
  <c r="DB175" i="56"/>
  <c r="AQ175" i="56"/>
  <c r="DC175" i="56"/>
  <c r="AZ175" i="56"/>
  <c r="FI175" i="56" s="1"/>
  <c r="BA175" i="56"/>
  <c r="AT175" i="56"/>
  <c r="DF175" i="56"/>
  <c r="BK175" i="56"/>
  <c r="CV55" i="56"/>
  <c r="CB55" i="56"/>
  <c r="FL55" i="56"/>
  <c r="L62" i="31" s="1"/>
  <c r="AG55" i="56"/>
  <c r="D236" i="56"/>
  <c r="CH236" i="56" s="1"/>
  <c r="F235" i="56"/>
  <c r="BO235" i="56"/>
  <c r="DB235" i="56"/>
  <c r="BG235" i="56"/>
  <c r="AR235" i="56"/>
  <c r="AS235" i="56"/>
  <c r="AL235" i="56"/>
  <c r="CX235" i="56"/>
  <c r="BC235" i="56"/>
  <c r="AW235" i="56"/>
  <c r="DJ115" i="56"/>
  <c r="CY115" i="56"/>
  <c r="CL115" i="56"/>
  <c r="Y115" i="56"/>
  <c r="BC115" i="56"/>
  <c r="CU115" i="56"/>
  <c r="CE115" i="56"/>
  <c r="BN115" i="56"/>
  <c r="BA115" i="56"/>
  <c r="AT115" i="56"/>
  <c r="X175" i="56"/>
  <c r="AX175" i="56"/>
  <c r="DJ175" i="56"/>
  <c r="AY175" i="56"/>
  <c r="DK175" i="56"/>
  <c r="BH175" i="56"/>
  <c r="BI175" i="56"/>
  <c r="BB175" i="56"/>
  <c r="BS175" i="56"/>
  <c r="CJ55" i="56"/>
  <c r="CN55" i="56"/>
  <c r="CR55" i="56"/>
  <c r="D116" i="56"/>
  <c r="S116" i="56" s="1"/>
  <c r="F115" i="56"/>
  <c r="CB114" i="56"/>
  <c r="AI235" i="56"/>
  <c r="AJ235" i="56" s="1"/>
  <c r="S235" i="56"/>
  <c r="CM235" i="56"/>
  <c r="AZ235" i="56"/>
  <c r="FI235" i="56" s="1"/>
  <c r="BA235" i="56"/>
  <c r="AT235" i="56"/>
  <c r="DF235" i="56"/>
  <c r="BK235" i="56"/>
  <c r="BE235" i="56"/>
  <c r="AZ115" i="56"/>
  <c r="FI115" i="56" s="1"/>
  <c r="CD115" i="56"/>
  <c r="CQ115" i="56"/>
  <c r="CT115" i="56"/>
  <c r="BI115" i="56"/>
  <c r="BB115" i="56"/>
  <c r="AF175" i="56"/>
  <c r="BF175" i="56"/>
  <c r="BG175" i="56"/>
  <c r="BJ175" i="56"/>
  <c r="CA175" i="56"/>
  <c r="DD55" i="56"/>
  <c r="FM55" i="56"/>
  <c r="G62" i="31" s="1"/>
  <c r="BV235" i="56"/>
  <c r="DC235" i="56"/>
  <c r="AY235" i="56"/>
  <c r="BH235" i="56"/>
  <c r="BI235" i="56"/>
  <c r="BB235" i="56"/>
  <c r="BS235" i="56"/>
  <c r="T115" i="56"/>
  <c r="W115" i="56"/>
  <c r="BO115" i="56"/>
  <c r="DK115" i="56"/>
  <c r="BJ115" i="56"/>
  <c r="AV175" i="56"/>
  <c r="H175" i="56"/>
  <c r="BN175" i="56"/>
  <c r="BO175" i="56"/>
  <c r="BR175" i="56"/>
  <c r="CI175" i="56"/>
  <c r="CZ115" i="56" l="1"/>
  <c r="CJ175" i="56"/>
  <c r="FP235" i="56"/>
  <c r="FO235" i="56"/>
  <c r="BP235" i="56"/>
  <c r="BH176" i="56"/>
  <c r="BL235" i="56"/>
  <c r="AC176" i="56"/>
  <c r="W176" i="56"/>
  <c r="CA176" i="56"/>
  <c r="CE176" i="56"/>
  <c r="BT115" i="56"/>
  <c r="AP176" i="56"/>
  <c r="BF176" i="56"/>
  <c r="FK115" i="56"/>
  <c r="AS176" i="56"/>
  <c r="X176" i="56"/>
  <c r="BN176" i="56"/>
  <c r="AL176" i="56"/>
  <c r="AF176" i="56"/>
  <c r="J176" i="56"/>
  <c r="CH176" i="56"/>
  <c r="BD176" i="56"/>
  <c r="AI176" i="56"/>
  <c r="CX176" i="56"/>
  <c r="AQ176" i="56"/>
  <c r="AW176" i="56"/>
  <c r="BW176" i="56"/>
  <c r="EF56" i="56"/>
  <c r="U176" i="56"/>
  <c r="AU176" i="56"/>
  <c r="AX176" i="56"/>
  <c r="T176" i="56"/>
  <c r="CN235" i="56"/>
  <c r="CJ115" i="56"/>
  <c r="FN175" i="56"/>
  <c r="BJ176" i="56"/>
  <c r="BK176" i="56"/>
  <c r="Q176" i="56"/>
  <c r="CD176" i="56"/>
  <c r="CU176" i="56"/>
  <c r="BZ176" i="56"/>
  <c r="BS176" i="56"/>
  <c r="Y176" i="56"/>
  <c r="DB176" i="56"/>
  <c r="DC176" i="56"/>
  <c r="CP176" i="56"/>
  <c r="CY176" i="56"/>
  <c r="BE176" i="56"/>
  <c r="FN176" i="56" s="1"/>
  <c r="S176" i="56"/>
  <c r="AR176" i="56"/>
  <c r="CV235" i="56"/>
  <c r="FJ115" i="56"/>
  <c r="BT56" i="56"/>
  <c r="CB235" i="56"/>
  <c r="BT235" i="56"/>
  <c r="CB175" i="56"/>
  <c r="FK175" i="56"/>
  <c r="FR175" i="56"/>
  <c r="FQ175" i="56"/>
  <c r="FL175" i="56"/>
  <c r="AG175" i="56"/>
  <c r="AM175" i="56"/>
  <c r="FN235" i="56"/>
  <c r="CF175" i="56"/>
  <c r="FJ235" i="56"/>
  <c r="AA175" i="56"/>
  <c r="AA115" i="56"/>
  <c r="CR56" i="56"/>
  <c r="FJ175" i="56"/>
  <c r="AD175" i="56"/>
  <c r="BP115" i="56"/>
  <c r="FP115" i="56"/>
  <c r="FO115" i="56"/>
  <c r="FM175" i="56"/>
  <c r="CV175" i="56"/>
  <c r="CF235" i="56"/>
  <c r="FR115" i="56"/>
  <c r="BH116" i="56"/>
  <c r="CB56" i="56"/>
  <c r="V176" i="56"/>
  <c r="DG176" i="56"/>
  <c r="AO176" i="56"/>
  <c r="BV176" i="56"/>
  <c r="BO176" i="56"/>
  <c r="BP176" i="56" s="1"/>
  <c r="AZ176" i="56"/>
  <c r="FI176" i="56" s="1"/>
  <c r="FP175" i="56"/>
  <c r="FO175" i="56"/>
  <c r="FL115" i="56"/>
  <c r="K175" i="56"/>
  <c r="BR176" i="56"/>
  <c r="BC176" i="56"/>
  <c r="AV176" i="56"/>
  <c r="I176" i="56"/>
  <c r="DJ176" i="56"/>
  <c r="CM176" i="56"/>
  <c r="CJ56" i="56"/>
  <c r="BP175" i="56"/>
  <c r="FK235" i="56"/>
  <c r="FL235" i="56"/>
  <c r="BX175" i="56"/>
  <c r="CR115" i="56"/>
  <c r="K115" i="56"/>
  <c r="AJ175" i="56"/>
  <c r="AJ56" i="56"/>
  <c r="BL56" i="56"/>
  <c r="FP56" i="56"/>
  <c r="N63" i="31" s="1"/>
  <c r="BI116" i="56"/>
  <c r="CM116" i="56"/>
  <c r="BG236" i="56"/>
  <c r="K235" i="56"/>
  <c r="FO56" i="56"/>
  <c r="H63" i="31" s="1"/>
  <c r="AD56" i="56"/>
  <c r="FK56" i="56"/>
  <c r="F63" i="31" s="1"/>
  <c r="DD115" i="56"/>
  <c r="BJ236" i="56"/>
  <c r="CZ56" i="56"/>
  <c r="AO116" i="56"/>
  <c r="CB115" i="56"/>
  <c r="AZ116" i="56"/>
  <c r="CQ236" i="56"/>
  <c r="DH56" i="56"/>
  <c r="CV56" i="56"/>
  <c r="R116" i="56"/>
  <c r="BA176" i="56"/>
  <c r="AT176" i="56"/>
  <c r="DF176" i="56"/>
  <c r="CI176" i="56"/>
  <c r="R176" i="56"/>
  <c r="CL176" i="56"/>
  <c r="AY176" i="56"/>
  <c r="DK176" i="56"/>
  <c r="AA56" i="56"/>
  <c r="BX115" i="56"/>
  <c r="E63" i="31"/>
  <c r="FL56" i="56"/>
  <c r="L63" i="31" s="1"/>
  <c r="AC116" i="56"/>
  <c r="CL116" i="56"/>
  <c r="BI176" i="56"/>
  <c r="BB176" i="56"/>
  <c r="CQ176" i="56"/>
  <c r="CR176" i="56" s="1"/>
  <c r="H176" i="56"/>
  <c r="Z176" i="56"/>
  <c r="CT176" i="56"/>
  <c r="BG176" i="56"/>
  <c r="FP176" i="56" s="1"/>
  <c r="BD236" i="56"/>
  <c r="BE116" i="56"/>
  <c r="BF236" i="56"/>
  <c r="DD175" i="56"/>
  <c r="BL115" i="56"/>
  <c r="FM235" i="56"/>
  <c r="CN56" i="56"/>
  <c r="BP56" i="56"/>
  <c r="CF56" i="56"/>
  <c r="FM56" i="56"/>
  <c r="G63" i="31" s="1"/>
  <c r="CZ175" i="56"/>
  <c r="CA116" i="56"/>
  <c r="AR116" i="56"/>
  <c r="CI116" i="56"/>
  <c r="CY116" i="56"/>
  <c r="V116" i="56"/>
  <c r="BR116" i="56"/>
  <c r="BA116" i="56"/>
  <c r="Z116" i="56"/>
  <c r="CT116" i="56"/>
  <c r="AI116" i="56"/>
  <c r="CU116" i="56"/>
  <c r="CY236" i="56"/>
  <c r="AV236" i="56"/>
  <c r="H236" i="56"/>
  <c r="BN236" i="56"/>
  <c r="BO236" i="56"/>
  <c r="BR236" i="56"/>
  <c r="B238" i="56"/>
  <c r="EE237" i="56"/>
  <c r="EF237" i="56" s="1"/>
  <c r="ED237" i="56"/>
  <c r="FR235" i="56"/>
  <c r="CN115" i="56"/>
  <c r="CZ235" i="56"/>
  <c r="K56" i="56"/>
  <c r="DD56" i="56"/>
  <c r="B58" i="56"/>
  <c r="EE57" i="56"/>
  <c r="DF57" i="56"/>
  <c r="CX57" i="56"/>
  <c r="CP57" i="56"/>
  <c r="CH57" i="56"/>
  <c r="BZ57" i="56"/>
  <c r="BR57" i="56"/>
  <c r="BJ57" i="56"/>
  <c r="BB57" i="56"/>
  <c r="AT57" i="56"/>
  <c r="AL57" i="56"/>
  <c r="V57" i="56"/>
  <c r="ED57" i="56"/>
  <c r="BI57" i="56"/>
  <c r="BA57" i="56"/>
  <c r="AS57" i="56"/>
  <c r="AC57" i="56"/>
  <c r="U57" i="56"/>
  <c r="A57" i="56"/>
  <c r="BD57" i="56"/>
  <c r="AV57" i="56"/>
  <c r="AF57" i="56"/>
  <c r="X57" i="56"/>
  <c r="DG57" i="56"/>
  <c r="CT57" i="56"/>
  <c r="BG57" i="56"/>
  <c r="AU57" i="56"/>
  <c r="T57" i="56"/>
  <c r="H57" i="56"/>
  <c r="DK57" i="56"/>
  <c r="CE57" i="56"/>
  <c r="BS57" i="56"/>
  <c r="BF57" i="56"/>
  <c r="AR57" i="56"/>
  <c r="S57" i="56"/>
  <c r="DC57" i="56"/>
  <c r="CQ57" i="56"/>
  <c r="CD57" i="56"/>
  <c r="BE57" i="56"/>
  <c r="AQ57" i="56"/>
  <c r="R57" i="56"/>
  <c r="DB57" i="56"/>
  <c r="BO57" i="56"/>
  <c r="BC57" i="56"/>
  <c r="AP57" i="56"/>
  <c r="Q57" i="56"/>
  <c r="CL57" i="56"/>
  <c r="AY57" i="56"/>
  <c r="CM57" i="56"/>
  <c r="CA57" i="56"/>
  <c r="BN57" i="56"/>
  <c r="AZ57" i="56"/>
  <c r="FI57" i="56" s="1"/>
  <c r="AO57" i="56"/>
  <c r="CY57" i="56"/>
  <c r="Z57" i="56"/>
  <c r="DJ57" i="56"/>
  <c r="BW57" i="56"/>
  <c r="BK57" i="56"/>
  <c r="AX57" i="56"/>
  <c r="Y57" i="56"/>
  <c r="J57" i="56"/>
  <c r="CI57" i="56"/>
  <c r="BV57" i="56"/>
  <c r="BH57" i="56"/>
  <c r="AW57" i="56"/>
  <c r="AI57" i="56"/>
  <c r="W57" i="56"/>
  <c r="I57" i="56"/>
  <c r="CU57" i="56"/>
  <c r="CN175" i="56"/>
  <c r="CP116" i="56"/>
  <c r="Y116" i="56"/>
  <c r="BD116" i="56"/>
  <c r="AW116" i="56"/>
  <c r="CX116" i="56"/>
  <c r="BK116" i="56"/>
  <c r="AP116" i="56"/>
  <c r="DB116" i="56"/>
  <c r="AQ116" i="56"/>
  <c r="DC116" i="56"/>
  <c r="AJ176" i="56"/>
  <c r="AF236" i="56"/>
  <c r="Q236" i="56"/>
  <c r="BV236" i="56"/>
  <c r="BW236" i="56"/>
  <c r="BZ236" i="56"/>
  <c r="AM235" i="56"/>
  <c r="DH235" i="56"/>
  <c r="FQ115" i="56"/>
  <c r="AM56" i="56"/>
  <c r="BC116" i="56"/>
  <c r="BS116" i="56"/>
  <c r="BZ116" i="56"/>
  <c r="CQ116" i="56"/>
  <c r="AX116" i="56"/>
  <c r="DJ116" i="56"/>
  <c r="AY116" i="56"/>
  <c r="DK116" i="56"/>
  <c r="AG115" i="56"/>
  <c r="W236" i="56"/>
  <c r="Y236" i="56"/>
  <c r="I236" i="56"/>
  <c r="CD236" i="56"/>
  <c r="J236" i="56"/>
  <c r="CE236" i="56"/>
  <c r="A236" i="56"/>
  <c r="U236" i="56"/>
  <c r="D177" i="56"/>
  <c r="CI177" i="56" s="1"/>
  <c r="F176" i="56"/>
  <c r="D237" i="56"/>
  <c r="F236" i="56"/>
  <c r="BL175" i="56"/>
  <c r="AD115" i="56"/>
  <c r="FJ56" i="56"/>
  <c r="K63" i="31" s="1"/>
  <c r="DH175" i="56"/>
  <c r="AA235" i="56"/>
  <c r="DG116" i="56"/>
  <c r="CH116" i="56"/>
  <c r="A116" i="56"/>
  <c r="BF116" i="56"/>
  <c r="BG116" i="56"/>
  <c r="BK236" i="56"/>
  <c r="AU236" i="56"/>
  <c r="BC236" i="56"/>
  <c r="AO236" i="56"/>
  <c r="R236" i="56"/>
  <c r="CL236" i="56"/>
  <c r="S236" i="56"/>
  <c r="CM236" i="56"/>
  <c r="T236" i="56"/>
  <c r="AC236" i="56"/>
  <c r="V236" i="56"/>
  <c r="CP236" i="56"/>
  <c r="FQ235" i="56"/>
  <c r="FR56" i="56"/>
  <c r="O63" i="31" s="1"/>
  <c r="X116" i="56"/>
  <c r="Q116" i="56"/>
  <c r="T116" i="56"/>
  <c r="BN116" i="56"/>
  <c r="BO116" i="56"/>
  <c r="CR175" i="56"/>
  <c r="B178" i="56"/>
  <c r="EE177" i="56"/>
  <c r="EF177" i="56" s="1"/>
  <c r="ED177" i="56"/>
  <c r="AJ115" i="56"/>
  <c r="CA236" i="56"/>
  <c r="CI236" i="56"/>
  <c r="CJ236" i="56" s="1"/>
  <c r="AW236" i="56"/>
  <c r="Z236" i="56"/>
  <c r="CT236" i="56"/>
  <c r="AI236" i="56"/>
  <c r="CU236" i="56"/>
  <c r="AR236" i="56"/>
  <c r="AS236" i="56"/>
  <c r="AL236" i="56"/>
  <c r="CX236" i="56"/>
  <c r="FM115" i="56"/>
  <c r="DD235" i="56"/>
  <c r="BT175" i="56"/>
  <c r="CF115" i="56"/>
  <c r="AM115" i="56"/>
  <c r="FQ56" i="56"/>
  <c r="I63" i="31" s="1"/>
  <c r="BX56" i="56"/>
  <c r="F57" i="56"/>
  <c r="D58" i="56"/>
  <c r="CR235" i="56"/>
  <c r="BB116" i="56"/>
  <c r="AF116" i="56"/>
  <c r="AU116" i="56"/>
  <c r="AL116" i="56"/>
  <c r="H116" i="56"/>
  <c r="BV116" i="56"/>
  <c r="BW116" i="56"/>
  <c r="AG235" i="56"/>
  <c r="DG236" i="56"/>
  <c r="BE236" i="56"/>
  <c r="AP236" i="56"/>
  <c r="DB236" i="56"/>
  <c r="AQ236" i="56"/>
  <c r="DC236" i="56"/>
  <c r="AZ236" i="56"/>
  <c r="FI236" i="56" s="1"/>
  <c r="BA236" i="56"/>
  <c r="AT236" i="56"/>
  <c r="DF236" i="56"/>
  <c r="D117" i="56"/>
  <c r="BD117" i="56" s="1"/>
  <c r="F116" i="56"/>
  <c r="CV115" i="56"/>
  <c r="AD235" i="56"/>
  <c r="FN115" i="56"/>
  <c r="FN56" i="56"/>
  <c r="M63" i="31" s="1"/>
  <c r="AG56" i="56"/>
  <c r="W116" i="56"/>
  <c r="DF116" i="56"/>
  <c r="B118" i="56"/>
  <c r="EE117" i="56"/>
  <c r="EF117" i="56" s="1"/>
  <c r="ED117" i="56"/>
  <c r="AS116" i="56"/>
  <c r="AT116" i="56"/>
  <c r="BJ116" i="56"/>
  <c r="AV116" i="56"/>
  <c r="U116" i="56"/>
  <c r="I116" i="56"/>
  <c r="CD116" i="56"/>
  <c r="J116" i="56"/>
  <c r="CE116" i="56"/>
  <c r="CJ235" i="56"/>
  <c r="BX235" i="56"/>
  <c r="BS236" i="56"/>
  <c r="X236" i="56"/>
  <c r="AX236" i="56"/>
  <c r="DJ236" i="56"/>
  <c r="AY236" i="56"/>
  <c r="DK236" i="56"/>
  <c r="BH236" i="56"/>
  <c r="BI236" i="56"/>
  <c r="BB236" i="56"/>
  <c r="FI116" i="56" l="1"/>
  <c r="AY177" i="56"/>
  <c r="AD176" i="56"/>
  <c r="FK116" i="56"/>
  <c r="AM176" i="56"/>
  <c r="BH177" i="56"/>
  <c r="BJ177" i="56"/>
  <c r="FQ116" i="56"/>
  <c r="CF176" i="56"/>
  <c r="CA177" i="56"/>
  <c r="FJ176" i="56"/>
  <c r="CB176" i="56"/>
  <c r="AA176" i="56"/>
  <c r="CJ176" i="56"/>
  <c r="CD177" i="56"/>
  <c r="Q177" i="56"/>
  <c r="FO176" i="56"/>
  <c r="K176" i="56"/>
  <c r="FM176" i="56"/>
  <c r="AG176" i="56"/>
  <c r="BX176" i="56"/>
  <c r="CZ176" i="56"/>
  <c r="BA117" i="56"/>
  <c r="BO117" i="56"/>
  <c r="AO117" i="56"/>
  <c r="DB177" i="56"/>
  <c r="BO177" i="56"/>
  <c r="AS177" i="56"/>
  <c r="BZ177" i="56"/>
  <c r="CY177" i="56"/>
  <c r="AO177" i="56"/>
  <c r="DJ177" i="56"/>
  <c r="DC177" i="56"/>
  <c r="BI177" i="56"/>
  <c r="X177" i="56"/>
  <c r="AX177" i="56"/>
  <c r="CM177" i="56"/>
  <c r="BA177" i="56"/>
  <c r="CX177" i="56"/>
  <c r="DG177" i="56"/>
  <c r="I177" i="56"/>
  <c r="BF177" i="56"/>
  <c r="DK177" i="56"/>
  <c r="W177" i="56"/>
  <c r="BD177" i="56"/>
  <c r="BV177" i="56"/>
  <c r="S177" i="56"/>
  <c r="A177" i="56"/>
  <c r="AL177" i="56"/>
  <c r="AU177" i="56"/>
  <c r="R177" i="56"/>
  <c r="AQ177" i="56"/>
  <c r="T177" i="56"/>
  <c r="BB177" i="56"/>
  <c r="BC177" i="56"/>
  <c r="H177" i="56"/>
  <c r="CT177" i="56"/>
  <c r="BG177" i="56"/>
  <c r="AC177" i="56"/>
  <c r="BR177" i="56"/>
  <c r="CQ177" i="56"/>
  <c r="Y177" i="56"/>
  <c r="FQ177" i="56" s="1"/>
  <c r="AT117" i="56"/>
  <c r="R117" i="56"/>
  <c r="BR117" i="56"/>
  <c r="BJ117" i="56"/>
  <c r="CY117" i="56"/>
  <c r="DC117" i="56"/>
  <c r="AP117" i="56"/>
  <c r="W117" i="56"/>
  <c r="FM117" i="56" s="1"/>
  <c r="H117" i="56"/>
  <c r="BB117" i="56"/>
  <c r="BK117" i="56"/>
  <c r="BG117" i="56"/>
  <c r="U117" i="56"/>
  <c r="AQ117" i="56"/>
  <c r="BS117" i="56"/>
  <c r="S117" i="56"/>
  <c r="BZ117" i="56"/>
  <c r="AS117" i="56"/>
  <c r="CI117" i="56"/>
  <c r="CL117" i="56"/>
  <c r="BN117" i="56"/>
  <c r="CU117" i="56"/>
  <c r="CN176" i="56"/>
  <c r="BL236" i="56"/>
  <c r="CV176" i="56"/>
  <c r="FJ236" i="56"/>
  <c r="FO236" i="56"/>
  <c r="CR236" i="56"/>
  <c r="FK176" i="56"/>
  <c r="FR176" i="56"/>
  <c r="FQ176" i="56"/>
  <c r="AM116" i="56"/>
  <c r="FL176" i="56"/>
  <c r="FR116" i="56"/>
  <c r="BT176" i="56"/>
  <c r="FN236" i="56"/>
  <c r="CJ57" i="56"/>
  <c r="DD176" i="56"/>
  <c r="BL176" i="56"/>
  <c r="BT116" i="56"/>
  <c r="FN116" i="56"/>
  <c r="CR116" i="56"/>
  <c r="AW117" i="56"/>
  <c r="I117" i="56"/>
  <c r="AC117" i="56"/>
  <c r="BH117" i="56"/>
  <c r="CQ117" i="56"/>
  <c r="BV117" i="56"/>
  <c r="CM117" i="56"/>
  <c r="CP117" i="56"/>
  <c r="BF117" i="56"/>
  <c r="CX117" i="56"/>
  <c r="AF117" i="56"/>
  <c r="A117" i="56"/>
  <c r="Z117" i="56"/>
  <c r="AI117" i="56"/>
  <c r="DJ117" i="56"/>
  <c r="AV117" i="56"/>
  <c r="Z177" i="56"/>
  <c r="BN177" i="56"/>
  <c r="BP177" i="56" s="1"/>
  <c r="BW177" i="56"/>
  <c r="AR177" i="56"/>
  <c r="CH177" i="56"/>
  <c r="CJ177" i="56" s="1"/>
  <c r="BK177" i="56"/>
  <c r="BL177" i="56" s="1"/>
  <c r="AF177" i="56"/>
  <c r="AW177" i="56"/>
  <c r="CL177" i="56"/>
  <c r="J177" i="56"/>
  <c r="CE177" i="56"/>
  <c r="AZ177" i="56"/>
  <c r="V177" i="56"/>
  <c r="CP177" i="56"/>
  <c r="BS177" i="56"/>
  <c r="AV177" i="56"/>
  <c r="BE177" i="56"/>
  <c r="AP177" i="56"/>
  <c r="AI177" i="56"/>
  <c r="CU177" i="56"/>
  <c r="U177" i="56"/>
  <c r="AT177" i="56"/>
  <c r="DF177" i="56"/>
  <c r="FK236" i="56"/>
  <c r="BT236" i="56"/>
  <c r="DH176" i="56"/>
  <c r="CV116" i="56"/>
  <c r="CN116" i="56"/>
  <c r="AM236" i="56"/>
  <c r="CB57" i="56"/>
  <c r="CB236" i="56"/>
  <c r="FR236" i="56"/>
  <c r="AD116" i="56"/>
  <c r="FQ236" i="56"/>
  <c r="BT57" i="56"/>
  <c r="DD236" i="56"/>
  <c r="BP236" i="56"/>
  <c r="AA236" i="56"/>
  <c r="FM236" i="56"/>
  <c r="FL116" i="56"/>
  <c r="K116" i="56"/>
  <c r="Q117" i="56"/>
  <c r="BI117" i="56"/>
  <c r="DB117" i="56"/>
  <c r="V117" i="56"/>
  <c r="CE117" i="56"/>
  <c r="DK117" i="56"/>
  <c r="AL117" i="56"/>
  <c r="AU117" i="56"/>
  <c r="DG117" i="56"/>
  <c r="BX116" i="56"/>
  <c r="AA57" i="56"/>
  <c r="AR117" i="56"/>
  <c r="BW117" i="56"/>
  <c r="AZ117" i="56"/>
  <c r="FI117" i="56" s="1"/>
  <c r="DF117" i="56"/>
  <c r="Y117" i="56"/>
  <c r="FQ117" i="56" s="1"/>
  <c r="AX117" i="56"/>
  <c r="BC117" i="56"/>
  <c r="X117" i="56"/>
  <c r="CZ57" i="56"/>
  <c r="CV57" i="56"/>
  <c r="K57" i="56"/>
  <c r="E64" i="31"/>
  <c r="FL57" i="56"/>
  <c r="L64" i="31" s="1"/>
  <c r="CH117" i="56"/>
  <c r="T117" i="56"/>
  <c r="AY117" i="56"/>
  <c r="J117" i="56"/>
  <c r="CT117" i="56"/>
  <c r="BE117" i="56"/>
  <c r="CD117" i="56"/>
  <c r="CA117" i="56"/>
  <c r="CV236" i="56"/>
  <c r="AJ57" i="56"/>
  <c r="BL57" i="56"/>
  <c r="FP57" i="56"/>
  <c r="N64" i="31" s="1"/>
  <c r="FO57" i="56"/>
  <c r="H64" i="31" s="1"/>
  <c r="AD57" i="56"/>
  <c r="FK57" i="56"/>
  <c r="F64" i="31" s="1"/>
  <c r="DH57" i="56"/>
  <c r="EE178" i="56"/>
  <c r="EF178" i="56" s="1"/>
  <c r="ED178" i="56"/>
  <c r="B179" i="56"/>
  <c r="FO116" i="56"/>
  <c r="FR57" i="56"/>
  <c r="O64" i="31" s="1"/>
  <c r="EF57" i="56"/>
  <c r="V237" i="56"/>
  <c r="CP237" i="56"/>
  <c r="AU237" i="56"/>
  <c r="DG237" i="56"/>
  <c r="AO237" i="56"/>
  <c r="R237" i="56"/>
  <c r="CL237" i="56"/>
  <c r="S237" i="56"/>
  <c r="CM237" i="56"/>
  <c r="AA116" i="56"/>
  <c r="CB116" i="56"/>
  <c r="AJ236" i="56"/>
  <c r="CN236" i="56"/>
  <c r="CF236" i="56"/>
  <c r="FQ57" i="56"/>
  <c r="I64" i="31" s="1"/>
  <c r="BX57" i="56"/>
  <c r="BP57" i="56"/>
  <c r="CR57" i="56"/>
  <c r="CF57" i="56"/>
  <c r="BA237" i="56"/>
  <c r="AL237" i="56"/>
  <c r="CX237" i="56"/>
  <c r="BC237" i="56"/>
  <c r="AW237" i="56"/>
  <c r="Z237" i="56"/>
  <c r="CT237" i="56"/>
  <c r="AI237" i="56"/>
  <c r="CU237" i="56"/>
  <c r="FJ116" i="56"/>
  <c r="CF116" i="56"/>
  <c r="ED118" i="56"/>
  <c r="EE118" i="56"/>
  <c r="EF118" i="56" s="1"/>
  <c r="B119" i="56"/>
  <c r="F117" i="56"/>
  <c r="D118" i="56"/>
  <c r="K236" i="56"/>
  <c r="CN57" i="56"/>
  <c r="DD57" i="56"/>
  <c r="AG57" i="56"/>
  <c r="AR237" i="56"/>
  <c r="AT237" i="56"/>
  <c r="DF237" i="56"/>
  <c r="BK237" i="56"/>
  <c r="BE237" i="56"/>
  <c r="AP237" i="56"/>
  <c r="DB237" i="56"/>
  <c r="AQ237" i="56"/>
  <c r="DC237" i="56"/>
  <c r="DD116" i="56"/>
  <c r="FM116" i="56"/>
  <c r="BH237" i="56"/>
  <c r="BB237" i="56"/>
  <c r="BS237" i="56"/>
  <c r="AX237" i="56"/>
  <c r="DJ237" i="56"/>
  <c r="AY237" i="56"/>
  <c r="DK237" i="56"/>
  <c r="AG116" i="56"/>
  <c r="AG236" i="56"/>
  <c r="FM57" i="56"/>
  <c r="G64" i="31" s="1"/>
  <c r="AS237" i="56"/>
  <c r="BJ237" i="56"/>
  <c r="CA237" i="56"/>
  <c r="X237" i="56"/>
  <c r="B239" i="56"/>
  <c r="EE238" i="56"/>
  <c r="EF238" i="56" s="1"/>
  <c r="ED238" i="56"/>
  <c r="BF237" i="56"/>
  <c r="BG237" i="56"/>
  <c r="CZ116" i="56"/>
  <c r="D178" i="56"/>
  <c r="CP178" i="56" s="1"/>
  <c r="F177" i="56"/>
  <c r="B59" i="56"/>
  <c r="EE58" i="56"/>
  <c r="DF58" i="56"/>
  <c r="CX58" i="56"/>
  <c r="CP58" i="56"/>
  <c r="CH58" i="56"/>
  <c r="BZ58" i="56"/>
  <c r="BR58" i="56"/>
  <c r="BJ58" i="56"/>
  <c r="BB58" i="56"/>
  <c r="AT58" i="56"/>
  <c r="AL58" i="56"/>
  <c r="V58" i="56"/>
  <c r="ED58" i="56"/>
  <c r="BI58" i="56"/>
  <c r="BA58" i="56"/>
  <c r="AS58" i="56"/>
  <c r="AC58" i="56"/>
  <c r="U58" i="56"/>
  <c r="A58" i="56"/>
  <c r="BD58" i="56"/>
  <c r="AV58" i="56"/>
  <c r="AF58" i="56"/>
  <c r="X58" i="56"/>
  <c r="DG58" i="56"/>
  <c r="CY58" i="56"/>
  <c r="CQ58" i="56"/>
  <c r="CI58" i="56"/>
  <c r="CA58" i="56"/>
  <c r="BS58" i="56"/>
  <c r="BK58" i="56"/>
  <c r="BC58" i="56"/>
  <c r="AU58" i="56"/>
  <c r="W58" i="56"/>
  <c r="BH58" i="56"/>
  <c r="AR58" i="56"/>
  <c r="DK58" i="56"/>
  <c r="AY58" i="56"/>
  <c r="DC58" i="56"/>
  <c r="CM58" i="56"/>
  <c r="BW58" i="56"/>
  <c r="BG58" i="56"/>
  <c r="AQ58" i="56"/>
  <c r="J58" i="56"/>
  <c r="DB58" i="56"/>
  <c r="CL58" i="56"/>
  <c r="BV58" i="56"/>
  <c r="BF58" i="56"/>
  <c r="AP58" i="56"/>
  <c r="Z58" i="56"/>
  <c r="I58" i="56"/>
  <c r="BE58" i="56"/>
  <c r="AO58" i="56"/>
  <c r="Y58" i="56"/>
  <c r="H58" i="56"/>
  <c r="CE58" i="56"/>
  <c r="S58" i="56"/>
  <c r="AZ58" i="56"/>
  <c r="T58" i="56"/>
  <c r="CU58" i="56"/>
  <c r="BO58" i="56"/>
  <c r="AI58" i="56"/>
  <c r="DJ58" i="56"/>
  <c r="CT58" i="56"/>
  <c r="CD58" i="56"/>
  <c r="BN58" i="56"/>
  <c r="AX58" i="56"/>
  <c r="R58" i="56"/>
  <c r="Q58" i="56"/>
  <c r="AW58" i="56"/>
  <c r="BI237" i="56"/>
  <c r="BR237" i="56"/>
  <c r="CI237" i="56"/>
  <c r="AF237" i="56"/>
  <c r="H237" i="56"/>
  <c r="BN237" i="56"/>
  <c r="BO237" i="56"/>
  <c r="CJ116" i="56"/>
  <c r="DH236" i="56"/>
  <c r="F58" i="56"/>
  <c r="D59" i="56"/>
  <c r="BP116" i="56"/>
  <c r="FL236" i="56"/>
  <c r="FP116" i="56"/>
  <c r="DH116" i="56"/>
  <c r="BX236" i="56"/>
  <c r="AM57" i="56"/>
  <c r="U237" i="56"/>
  <c r="T237" i="56"/>
  <c r="BZ237" i="56"/>
  <c r="CQ237" i="56"/>
  <c r="AV237" i="56"/>
  <c r="Q237" i="56"/>
  <c r="BV237" i="56"/>
  <c r="BW237" i="56"/>
  <c r="CZ236" i="56"/>
  <c r="AJ116" i="56"/>
  <c r="FP236" i="56"/>
  <c r="AD236" i="56"/>
  <c r="D238" i="56"/>
  <c r="AF238" i="56" s="1"/>
  <c r="F237" i="56"/>
  <c r="BL116" i="56"/>
  <c r="FN57" i="56"/>
  <c r="M64" i="31" s="1"/>
  <c r="FJ57" i="56"/>
  <c r="K64" i="31" s="1"/>
  <c r="AC237" i="56"/>
  <c r="A237" i="56"/>
  <c r="AZ237" i="56"/>
  <c r="CH237" i="56"/>
  <c r="W237" i="56"/>
  <c r="CY237" i="56"/>
  <c r="BD237" i="56"/>
  <c r="Y237" i="56"/>
  <c r="I237" i="56"/>
  <c r="CD237" i="56"/>
  <c r="J237" i="56"/>
  <c r="CE237" i="56"/>
  <c r="FI177" i="56" l="1"/>
  <c r="FI237" i="56"/>
  <c r="FI58" i="56"/>
  <c r="CB117" i="56"/>
  <c r="CF177" i="56"/>
  <c r="CZ177" i="56"/>
  <c r="FN177" i="56"/>
  <c r="BT177" i="56"/>
  <c r="AG177" i="56"/>
  <c r="DD117" i="56"/>
  <c r="CN117" i="56"/>
  <c r="CR237" i="56"/>
  <c r="CB177" i="56"/>
  <c r="K177" i="56"/>
  <c r="CV177" i="56"/>
  <c r="AJ177" i="56"/>
  <c r="CJ117" i="56"/>
  <c r="BP117" i="56"/>
  <c r="BT117" i="56"/>
  <c r="DH177" i="56"/>
  <c r="FM177" i="56"/>
  <c r="FJ117" i="56"/>
  <c r="FL177" i="56"/>
  <c r="CZ117" i="56"/>
  <c r="BL117" i="56"/>
  <c r="FP177" i="56"/>
  <c r="FO177" i="56"/>
  <c r="DD177" i="56"/>
  <c r="AA117" i="56"/>
  <c r="CN177" i="56"/>
  <c r="CV117" i="56"/>
  <c r="CR177" i="56"/>
  <c r="BX177" i="56"/>
  <c r="FR177" i="56"/>
  <c r="AM177" i="56"/>
  <c r="FK177" i="56"/>
  <c r="AG117" i="56"/>
  <c r="FN117" i="56"/>
  <c r="CZ237" i="56"/>
  <c r="DH117" i="56"/>
  <c r="FJ177" i="56"/>
  <c r="AD177" i="56"/>
  <c r="BX117" i="56"/>
  <c r="K117" i="56"/>
  <c r="AJ117" i="56"/>
  <c r="AA177" i="56"/>
  <c r="AD237" i="56"/>
  <c r="CR117" i="56"/>
  <c r="FL237" i="56"/>
  <c r="FK237" i="56"/>
  <c r="FP117" i="56"/>
  <c r="AD117" i="56"/>
  <c r="FO117" i="56"/>
  <c r="BP237" i="56"/>
  <c r="FK117" i="56"/>
  <c r="FL117" i="56"/>
  <c r="DD237" i="56"/>
  <c r="CR58" i="56"/>
  <c r="CV237" i="56"/>
  <c r="CF58" i="56"/>
  <c r="CJ58" i="56"/>
  <c r="FP237" i="56"/>
  <c r="CF117" i="56"/>
  <c r="AJ58" i="56"/>
  <c r="BT58" i="56"/>
  <c r="K237" i="56"/>
  <c r="CB58" i="56"/>
  <c r="CN237" i="56"/>
  <c r="FL58" i="56"/>
  <c r="L65" i="31" s="1"/>
  <c r="CV58" i="56"/>
  <c r="K58" i="56"/>
  <c r="FR117" i="56"/>
  <c r="BX237" i="56"/>
  <c r="E65" i="31"/>
  <c r="AA58" i="56"/>
  <c r="FP58" i="56"/>
  <c r="N65" i="31" s="1"/>
  <c r="CZ58" i="56"/>
  <c r="AD58" i="56"/>
  <c r="FK58" i="56"/>
  <c r="F65" i="31" s="1"/>
  <c r="FO58" i="56"/>
  <c r="H65" i="31" s="1"/>
  <c r="DH58" i="56"/>
  <c r="AM117" i="56"/>
  <c r="F59" i="56"/>
  <c r="D60" i="56"/>
  <c r="BX58" i="56"/>
  <c r="FQ58" i="56"/>
  <c r="I65" i="31" s="1"/>
  <c r="Z238" i="56"/>
  <c r="CL238" i="56"/>
  <c r="AO238" i="56"/>
  <c r="AW238" i="56"/>
  <c r="BO238" i="56"/>
  <c r="BR238" i="56"/>
  <c r="CI238" i="56"/>
  <c r="BL237" i="56"/>
  <c r="AO118" i="56"/>
  <c r="BF118" i="56"/>
  <c r="AT118" i="56"/>
  <c r="BJ118" i="56"/>
  <c r="BZ118" i="56"/>
  <c r="CP118" i="56"/>
  <c r="BV118" i="56"/>
  <c r="BE118" i="56"/>
  <c r="A118" i="56"/>
  <c r="U118" i="56"/>
  <c r="BK178" i="56"/>
  <c r="X178" i="56"/>
  <c r="B180" i="56"/>
  <c r="EE179" i="56"/>
  <c r="EF179" i="56" s="1"/>
  <c r="ED179" i="56"/>
  <c r="BF178" i="56"/>
  <c r="BG178" i="56"/>
  <c r="BJ178" i="56"/>
  <c r="F238" i="56"/>
  <c r="D239" i="56"/>
  <c r="AG237" i="56"/>
  <c r="FN58" i="56"/>
  <c r="M65" i="31" s="1"/>
  <c r="CN58" i="56"/>
  <c r="AG58" i="56"/>
  <c r="AX238" i="56"/>
  <c r="Y238" i="56"/>
  <c r="BW238" i="56"/>
  <c r="BZ238" i="56"/>
  <c r="CQ238" i="56"/>
  <c r="AV238" i="56"/>
  <c r="CB237" i="56"/>
  <c r="H118" i="56"/>
  <c r="J118" i="56"/>
  <c r="BD118" i="56"/>
  <c r="CI118" i="56"/>
  <c r="BG118" i="56"/>
  <c r="BW118" i="56"/>
  <c r="CM118" i="56"/>
  <c r="DC118" i="56"/>
  <c r="CH118" i="56"/>
  <c r="BO118" i="56"/>
  <c r="T118" i="56"/>
  <c r="AC118" i="56"/>
  <c r="BS178" i="56"/>
  <c r="AF178" i="56"/>
  <c r="H178" i="56"/>
  <c r="BN178" i="56"/>
  <c r="BO178" i="56"/>
  <c r="BR178" i="56"/>
  <c r="CJ237" i="56"/>
  <c r="DD58" i="56"/>
  <c r="DJ238" i="56"/>
  <c r="I238" i="56"/>
  <c r="J238" i="56"/>
  <c r="CE238" i="56"/>
  <c r="A238" i="56"/>
  <c r="U238" i="56"/>
  <c r="CH238" i="56"/>
  <c r="W238" i="56"/>
  <c r="AG238" i="56" s="1"/>
  <c r="CY238" i="56"/>
  <c r="BD238" i="56"/>
  <c r="FQ237" i="56"/>
  <c r="X118" i="56"/>
  <c r="Z118" i="56"/>
  <c r="BS118" i="56"/>
  <c r="CX118" i="56"/>
  <c r="CY118" i="56"/>
  <c r="CL118" i="56"/>
  <c r="DB118" i="56"/>
  <c r="CA118" i="56"/>
  <c r="AR118" i="56"/>
  <c r="AS118" i="56"/>
  <c r="AJ237" i="56"/>
  <c r="AM237" i="56"/>
  <c r="AV178" i="56"/>
  <c r="Q178" i="56"/>
  <c r="BV178" i="56"/>
  <c r="BW178" i="56"/>
  <c r="BZ178" i="56"/>
  <c r="CF237" i="56"/>
  <c r="FM58" i="56"/>
  <c r="G65" i="31" s="1"/>
  <c r="BE238" i="56"/>
  <c r="AP238" i="56"/>
  <c r="S238" i="56"/>
  <c r="CM238" i="56"/>
  <c r="T238" i="56"/>
  <c r="AC238" i="56"/>
  <c r="V238" i="56"/>
  <c r="CP238" i="56"/>
  <c r="AU238" i="56"/>
  <c r="DG238" i="56"/>
  <c r="AY118" i="56"/>
  <c r="BC118" i="56"/>
  <c r="CE118" i="56"/>
  <c r="DJ118" i="56"/>
  <c r="DK118" i="56"/>
  <c r="I118" i="56"/>
  <c r="CU118" i="56"/>
  <c r="AZ118" i="56"/>
  <c r="FI118" i="56" s="1"/>
  <c r="BA118" i="56"/>
  <c r="CQ178" i="56"/>
  <c r="CR178" i="56" s="1"/>
  <c r="CA178" i="56"/>
  <c r="BD178" i="56"/>
  <c r="Y178" i="56"/>
  <c r="I178" i="56"/>
  <c r="CD178" i="56"/>
  <c r="J178" i="56"/>
  <c r="CE178" i="56"/>
  <c r="A178" i="56"/>
  <c r="U178" i="56"/>
  <c r="CH178" i="56"/>
  <c r="B60" i="56"/>
  <c r="EE59" i="56"/>
  <c r="DF59" i="56"/>
  <c r="CX59" i="56"/>
  <c r="CP59" i="56"/>
  <c r="CH59" i="56"/>
  <c r="BZ59" i="56"/>
  <c r="BR59" i="56"/>
  <c r="BJ59" i="56"/>
  <c r="BB59" i="56"/>
  <c r="AT59" i="56"/>
  <c r="AL59" i="56"/>
  <c r="V59" i="56"/>
  <c r="ED59" i="56"/>
  <c r="BI59" i="56"/>
  <c r="BA59" i="56"/>
  <c r="AS59" i="56"/>
  <c r="AC59" i="56"/>
  <c r="U59" i="56"/>
  <c r="A59" i="56"/>
  <c r="DK59" i="56"/>
  <c r="DC59" i="56"/>
  <c r="CU59" i="56"/>
  <c r="CM59" i="56"/>
  <c r="CE59" i="56"/>
  <c r="BW59" i="56"/>
  <c r="BO59" i="56"/>
  <c r="BD59" i="56"/>
  <c r="AV59" i="56"/>
  <c r="AF59" i="56"/>
  <c r="X59" i="56"/>
  <c r="DG59" i="56"/>
  <c r="CY59" i="56"/>
  <c r="CQ59" i="56"/>
  <c r="CI59" i="56"/>
  <c r="CA59" i="56"/>
  <c r="BS59" i="56"/>
  <c r="BK59" i="56"/>
  <c r="BC59" i="56"/>
  <c r="AU59" i="56"/>
  <c r="W59" i="56"/>
  <c r="CD59" i="56"/>
  <c r="BH59" i="56"/>
  <c r="AR59" i="56"/>
  <c r="S59" i="56"/>
  <c r="BG59" i="56"/>
  <c r="AQ59" i="56"/>
  <c r="J59" i="56"/>
  <c r="CT59" i="56"/>
  <c r="BF59" i="56"/>
  <c r="AP59" i="56"/>
  <c r="Z59" i="56"/>
  <c r="I59" i="56"/>
  <c r="BV59" i="56"/>
  <c r="BE59" i="56"/>
  <c r="AO59" i="56"/>
  <c r="Y59" i="56"/>
  <c r="H59" i="56"/>
  <c r="DJ59" i="56"/>
  <c r="AZ59" i="56"/>
  <c r="FI59" i="56" s="1"/>
  <c r="T59" i="56"/>
  <c r="CL59" i="56"/>
  <c r="AY59" i="56"/>
  <c r="AI59" i="56"/>
  <c r="BN59" i="56"/>
  <c r="AX59" i="56"/>
  <c r="R59" i="56"/>
  <c r="AW59" i="56"/>
  <c r="Q59" i="56"/>
  <c r="DB59" i="56"/>
  <c r="BN238" i="56"/>
  <c r="BV238" i="56"/>
  <c r="AI238" i="56"/>
  <c r="CU238" i="56"/>
  <c r="AR238" i="56"/>
  <c r="AS238" i="56"/>
  <c r="AL238" i="56"/>
  <c r="CX238" i="56"/>
  <c r="BC238" i="56"/>
  <c r="BN118" i="56"/>
  <c r="BR118" i="56"/>
  <c r="CT118" i="56"/>
  <c r="V118" i="56"/>
  <c r="DG118" i="56"/>
  <c r="BH118" i="56"/>
  <c r="BI118" i="56"/>
  <c r="AA237" i="56"/>
  <c r="FJ237" i="56"/>
  <c r="CY178" i="56"/>
  <c r="AO178" i="56"/>
  <c r="R178" i="56"/>
  <c r="CL178" i="56"/>
  <c r="S178" i="56"/>
  <c r="CM178" i="56"/>
  <c r="T178" i="56"/>
  <c r="AC178" i="56"/>
  <c r="V178" i="56"/>
  <c r="FM237" i="56"/>
  <c r="AM58" i="56"/>
  <c r="D179" i="56"/>
  <c r="F178" i="56"/>
  <c r="BF238" i="56"/>
  <c r="CT238" i="56"/>
  <c r="DB238" i="56"/>
  <c r="AQ238" i="56"/>
  <c r="DC238" i="56"/>
  <c r="AZ238" i="56"/>
  <c r="FI238" i="56" s="1"/>
  <c r="BA238" i="56"/>
  <c r="AT238" i="56"/>
  <c r="DF238" i="56"/>
  <c r="BK238" i="56"/>
  <c r="FN237" i="56"/>
  <c r="CQ118" i="56"/>
  <c r="CD118" i="56"/>
  <c r="S118" i="56"/>
  <c r="W118" i="56"/>
  <c r="AF118" i="56"/>
  <c r="Y118" i="56"/>
  <c r="DH237" i="56"/>
  <c r="AU178" i="56"/>
  <c r="W178" i="56"/>
  <c r="AW178" i="56"/>
  <c r="Z178" i="56"/>
  <c r="CT178" i="56"/>
  <c r="AI178" i="56"/>
  <c r="CU178" i="56"/>
  <c r="AR178" i="56"/>
  <c r="AS178" i="56"/>
  <c r="AL178" i="56"/>
  <c r="CX178" i="56"/>
  <c r="FR237" i="56"/>
  <c r="BP58" i="56"/>
  <c r="BL58" i="56"/>
  <c r="FJ58" i="56"/>
  <c r="K65" i="31" s="1"/>
  <c r="FO237" i="56"/>
  <c r="CD238" i="56"/>
  <c r="AY238" i="56"/>
  <c r="DK238" i="56"/>
  <c r="BH238" i="56"/>
  <c r="BI238" i="56"/>
  <c r="BB238" i="56"/>
  <c r="BS238" i="56"/>
  <c r="DF118" i="56"/>
  <c r="ED119" i="56"/>
  <c r="B120" i="56"/>
  <c r="EE119" i="56"/>
  <c r="EF119" i="56" s="1"/>
  <c r="R118" i="56"/>
  <c r="AW118" i="56"/>
  <c r="AL118" i="56"/>
  <c r="AP118" i="56"/>
  <c r="AI118" i="56"/>
  <c r="DG178" i="56"/>
  <c r="CI178" i="56"/>
  <c r="BE178" i="56"/>
  <c r="AP178" i="56"/>
  <c r="DB178" i="56"/>
  <c r="AQ178" i="56"/>
  <c r="DC178" i="56"/>
  <c r="AZ178" i="56"/>
  <c r="FI178" i="56" s="1"/>
  <c r="BA178" i="56"/>
  <c r="AT178" i="56"/>
  <c r="DF178" i="56"/>
  <c r="FR58" i="56"/>
  <c r="O65" i="31" s="1"/>
  <c r="EF58" i="56"/>
  <c r="R238" i="56"/>
  <c r="H238" i="56"/>
  <c r="Q238" i="56"/>
  <c r="BG238" i="56"/>
  <c r="BJ238" i="56"/>
  <c r="CA238" i="56"/>
  <c r="X238" i="56"/>
  <c r="ED239" i="56"/>
  <c r="BI239" i="56"/>
  <c r="BA239" i="56"/>
  <c r="AS239" i="56"/>
  <c r="AC239" i="56"/>
  <c r="U239" i="56"/>
  <c r="BH239" i="56"/>
  <c r="AZ239" i="56"/>
  <c r="FI239" i="56" s="1"/>
  <c r="AR239" i="56"/>
  <c r="T239" i="56"/>
  <c r="A239" i="56"/>
  <c r="DK239" i="56"/>
  <c r="DC239" i="56"/>
  <c r="CU239" i="56"/>
  <c r="CM239" i="56"/>
  <c r="CE239" i="56"/>
  <c r="BW239" i="56"/>
  <c r="BO239" i="56"/>
  <c r="BG239" i="56"/>
  <c r="AY239" i="56"/>
  <c r="AQ239" i="56"/>
  <c r="AI239" i="56"/>
  <c r="S239" i="56"/>
  <c r="J239" i="56"/>
  <c r="DJ239" i="56"/>
  <c r="DB239" i="56"/>
  <c r="CT239" i="56"/>
  <c r="CL239" i="56"/>
  <c r="CD239" i="56"/>
  <c r="BV239" i="56"/>
  <c r="BN239" i="56"/>
  <c r="BF239" i="56"/>
  <c r="AX239" i="56"/>
  <c r="AP239" i="56"/>
  <c r="Z239" i="56"/>
  <c r="R239" i="56"/>
  <c r="I239" i="56"/>
  <c r="BE239" i="56"/>
  <c r="AW239" i="56"/>
  <c r="AO239" i="56"/>
  <c r="Y239" i="56"/>
  <c r="Q239" i="56"/>
  <c r="H239" i="56"/>
  <c r="B240" i="56"/>
  <c r="BD239" i="56"/>
  <c r="AV239" i="56"/>
  <c r="AF239" i="56"/>
  <c r="X239" i="56"/>
  <c r="CY239" i="56"/>
  <c r="BS239" i="56"/>
  <c r="CX239" i="56"/>
  <c r="BR239" i="56"/>
  <c r="AL239" i="56"/>
  <c r="CQ239" i="56"/>
  <c r="BK239" i="56"/>
  <c r="CP239" i="56"/>
  <c r="BJ239" i="56"/>
  <c r="EE239" i="56"/>
  <c r="EF239" i="56" s="1"/>
  <c r="CI239" i="56"/>
  <c r="BC239" i="56"/>
  <c r="W239" i="56"/>
  <c r="DG239" i="56"/>
  <c r="V239" i="56"/>
  <c r="DF239" i="56"/>
  <c r="CH239" i="56"/>
  <c r="CA239" i="56"/>
  <c r="BZ239" i="56"/>
  <c r="BB239" i="56"/>
  <c r="AU239" i="56"/>
  <c r="AT239" i="56"/>
  <c r="BT237" i="56"/>
  <c r="D119" i="56"/>
  <c r="F118" i="56"/>
  <c r="AQ118" i="56"/>
  <c r="Q118" i="56"/>
  <c r="AV118" i="56"/>
  <c r="BK118" i="56"/>
  <c r="AX118" i="56"/>
  <c r="BB118" i="56"/>
  <c r="AU118" i="56"/>
  <c r="BC178" i="56"/>
  <c r="AX178" i="56"/>
  <c r="DJ178" i="56"/>
  <c r="AY178" i="56"/>
  <c r="DK178" i="56"/>
  <c r="BH178" i="56"/>
  <c r="BI178" i="56"/>
  <c r="BB178" i="56"/>
  <c r="AM118" i="56" l="1"/>
  <c r="BT238" i="56"/>
  <c r="AA178" i="56"/>
  <c r="FJ178" i="56"/>
  <c r="CN238" i="56"/>
  <c r="FK118" i="56"/>
  <c r="CB118" i="56"/>
  <c r="FJ238" i="56"/>
  <c r="CR118" i="56"/>
  <c r="AJ118" i="56"/>
  <c r="BX118" i="56"/>
  <c r="CJ178" i="56"/>
  <c r="FQ178" i="56"/>
  <c r="BL118" i="56"/>
  <c r="CB238" i="56"/>
  <c r="FN178" i="56"/>
  <c r="BL239" i="56"/>
  <c r="AG118" i="56"/>
  <c r="CR59" i="56"/>
  <c r="FL178" i="56"/>
  <c r="FK178" i="56"/>
  <c r="FR178" i="56"/>
  <c r="AM239" i="56"/>
  <c r="AM178" i="56"/>
  <c r="CB178" i="56"/>
  <c r="AJ178" i="56"/>
  <c r="AA118" i="56"/>
  <c r="AA239" i="56"/>
  <c r="FJ239" i="56"/>
  <c r="FJ118" i="56"/>
  <c r="FL238" i="56"/>
  <c r="AD178" i="56"/>
  <c r="BT59" i="56"/>
  <c r="FK238" i="56"/>
  <c r="FN238" i="56"/>
  <c r="CF118" i="56"/>
  <c r="BT239" i="56"/>
  <c r="FM238" i="56"/>
  <c r="DD238" i="56"/>
  <c r="FP59" i="56"/>
  <c r="N66" i="31" s="1"/>
  <c r="BL59" i="56"/>
  <c r="AG59" i="56"/>
  <c r="DD59" i="56"/>
  <c r="FR239" i="56"/>
  <c r="CB59" i="56"/>
  <c r="AM59" i="56"/>
  <c r="FN59" i="56"/>
  <c r="M66" i="31" s="1"/>
  <c r="CZ239" i="56"/>
  <c r="CN178" i="56"/>
  <c r="K238" i="56"/>
  <c r="CJ118" i="56"/>
  <c r="FP178" i="56"/>
  <c r="FL59" i="56"/>
  <c r="L66" i="31" s="1"/>
  <c r="FO59" i="56"/>
  <c r="H66" i="31" s="1"/>
  <c r="AD59" i="56"/>
  <c r="FK59" i="56"/>
  <c r="F66" i="31" s="1"/>
  <c r="BX178" i="56"/>
  <c r="CZ118" i="56"/>
  <c r="FM118" i="56"/>
  <c r="FO178" i="56"/>
  <c r="AG239" i="56"/>
  <c r="FQ239" i="56"/>
  <c r="AJ238" i="56"/>
  <c r="CF178" i="56"/>
  <c r="DH239" i="56"/>
  <c r="CR239" i="56"/>
  <c r="FN239" i="56"/>
  <c r="AJ239" i="56"/>
  <c r="AJ59" i="56"/>
  <c r="K59" i="56"/>
  <c r="DH59" i="56"/>
  <c r="CN59" i="56"/>
  <c r="D120" i="56"/>
  <c r="CI120" i="56" s="1"/>
  <c r="F119" i="56"/>
  <c r="D180" i="56"/>
  <c r="AV180" i="56" s="1"/>
  <c r="F179" i="56"/>
  <c r="T179" i="56"/>
  <c r="BR179" i="56"/>
  <c r="CI179" i="56"/>
  <c r="AF179" i="56"/>
  <c r="H179" i="56"/>
  <c r="BN179" i="56"/>
  <c r="BO179" i="56"/>
  <c r="B241" i="56"/>
  <c r="EE240" i="56"/>
  <c r="EF240" i="56" s="1"/>
  <c r="ED240" i="56"/>
  <c r="FO239" i="56"/>
  <c r="FP239" i="56"/>
  <c r="AR119" i="56"/>
  <c r="BG119" i="56"/>
  <c r="BI119" i="56"/>
  <c r="CM119" i="56"/>
  <c r="AZ119" i="56"/>
  <c r="CE119" i="56"/>
  <c r="CQ119" i="56"/>
  <c r="AO119" i="56"/>
  <c r="R119" i="56"/>
  <c r="CL119" i="56"/>
  <c r="FQ59" i="56"/>
  <c r="I66" i="31" s="1"/>
  <c r="FJ59" i="56"/>
  <c r="K66" i="31" s="1"/>
  <c r="K178" i="56"/>
  <c r="CV118" i="56"/>
  <c r="FL118" i="56"/>
  <c r="CF238" i="56"/>
  <c r="BP118" i="56"/>
  <c r="K118" i="56"/>
  <c r="AR179" i="56"/>
  <c r="BZ179" i="56"/>
  <c r="CQ179" i="56"/>
  <c r="AV179" i="56"/>
  <c r="Q179" i="56"/>
  <c r="BV179" i="56"/>
  <c r="BW179" i="56"/>
  <c r="FL239" i="56"/>
  <c r="BP239" i="56"/>
  <c r="BD119" i="56"/>
  <c r="CI119" i="56"/>
  <c r="CY119" i="56"/>
  <c r="BO119" i="56"/>
  <c r="DF119" i="56"/>
  <c r="DG120" i="56"/>
  <c r="EE120" i="56"/>
  <c r="EF120" i="56" s="1"/>
  <c r="AL120" i="56"/>
  <c r="B121" i="56"/>
  <c r="CD120" i="56"/>
  <c r="ED120" i="56"/>
  <c r="A120" i="56"/>
  <c r="AF120" i="56"/>
  <c r="AQ120" i="56"/>
  <c r="DC119" i="56"/>
  <c r="AW119" i="56"/>
  <c r="Z119" i="56"/>
  <c r="CT119" i="56"/>
  <c r="FR118" i="56"/>
  <c r="E66" i="31"/>
  <c r="CJ59" i="56"/>
  <c r="FR59" i="56"/>
  <c r="O66" i="31" s="1"/>
  <c r="EF59" i="56"/>
  <c r="AZ179" i="56"/>
  <c r="FI179" i="56" s="1"/>
  <c r="U179" i="56"/>
  <c r="CH179" i="56"/>
  <c r="W179" i="56"/>
  <c r="CY179" i="56"/>
  <c r="BD179" i="56"/>
  <c r="Y179" i="56"/>
  <c r="I179" i="56"/>
  <c r="CD179" i="56"/>
  <c r="J179" i="56"/>
  <c r="CE179" i="56"/>
  <c r="FN118" i="56"/>
  <c r="AC119" i="56"/>
  <c r="AS119" i="56"/>
  <c r="BJ119" i="56"/>
  <c r="BB119" i="56"/>
  <c r="BW119" i="56"/>
  <c r="Y119" i="56"/>
  <c r="I119" i="56"/>
  <c r="CD119" i="56"/>
  <c r="CJ239" i="56"/>
  <c r="BX239" i="56"/>
  <c r="FP238" i="56"/>
  <c r="BS119" i="56"/>
  <c r="V119" i="56"/>
  <c r="CA119" i="56"/>
  <c r="AL119" i="56"/>
  <c r="J119" i="56"/>
  <c r="BE119" i="56"/>
  <c r="AP119" i="56"/>
  <c r="DB119" i="56"/>
  <c r="FQ118" i="56"/>
  <c r="BP59" i="56"/>
  <c r="AD238" i="56"/>
  <c r="CZ238" i="56"/>
  <c r="AG178" i="56"/>
  <c r="DD118" i="56"/>
  <c r="BH179" i="56"/>
  <c r="AC179" i="56"/>
  <c r="V179" i="56"/>
  <c r="CP179" i="56"/>
  <c r="AU179" i="56"/>
  <c r="DG179" i="56"/>
  <c r="AO179" i="56"/>
  <c r="R179" i="56"/>
  <c r="CL179" i="56"/>
  <c r="S179" i="56"/>
  <c r="CM179" i="56"/>
  <c r="BL178" i="56"/>
  <c r="BP238" i="56"/>
  <c r="DD239" i="56"/>
  <c r="AT119" i="56"/>
  <c r="CB239" i="56"/>
  <c r="FM239" i="56"/>
  <c r="K239" i="56"/>
  <c r="CF239" i="56"/>
  <c r="DH178" i="56"/>
  <c r="CH119" i="56"/>
  <c r="AY119" i="56"/>
  <c r="CP119" i="56"/>
  <c r="AV119" i="56"/>
  <c r="U119" i="56"/>
  <c r="AX119" i="56"/>
  <c r="DJ119" i="56"/>
  <c r="FR238" i="56"/>
  <c r="DH118" i="56"/>
  <c r="AM238" i="56"/>
  <c r="AA59" i="56"/>
  <c r="CZ59" i="56"/>
  <c r="FM59" i="56"/>
  <c r="G66" i="31" s="1"/>
  <c r="BX59" i="56"/>
  <c r="BT118" i="56"/>
  <c r="BT178" i="56"/>
  <c r="CN118" i="56"/>
  <c r="D240" i="56"/>
  <c r="F239" i="56"/>
  <c r="AS179" i="56"/>
  <c r="AL179" i="56"/>
  <c r="CX179" i="56"/>
  <c r="BC179" i="56"/>
  <c r="AW179" i="56"/>
  <c r="Z179" i="56"/>
  <c r="AA179" i="56" s="1"/>
  <c r="CT179" i="56"/>
  <c r="AI179" i="56"/>
  <c r="CU179" i="56"/>
  <c r="F60" i="56"/>
  <c r="D61" i="56"/>
  <c r="CN239" i="56"/>
  <c r="AD239" i="56"/>
  <c r="DD178" i="56"/>
  <c r="DK119" i="56"/>
  <c r="A119" i="56"/>
  <c r="T119" i="56"/>
  <c r="BZ119" i="56"/>
  <c r="BC119" i="56"/>
  <c r="BH119" i="56"/>
  <c r="AQ119" i="56"/>
  <c r="BF119" i="56"/>
  <c r="FQ238" i="56"/>
  <c r="BL238" i="56"/>
  <c r="CF59" i="56"/>
  <c r="FM178" i="56"/>
  <c r="BX238" i="56"/>
  <c r="A179" i="56"/>
  <c r="BA179" i="56"/>
  <c r="AT179" i="56"/>
  <c r="DF179" i="56"/>
  <c r="BK179" i="56"/>
  <c r="BE179" i="56"/>
  <c r="AP179" i="56"/>
  <c r="DB179" i="56"/>
  <c r="AQ179" i="56"/>
  <c r="DC179" i="56"/>
  <c r="CJ238" i="56"/>
  <c r="FK239" i="56"/>
  <c r="W119" i="56"/>
  <c r="CV239" i="56"/>
  <c r="S119" i="56"/>
  <c r="AI119" i="56"/>
  <c r="CU119" i="56"/>
  <c r="BR119" i="56"/>
  <c r="BA119" i="56"/>
  <c r="H119" i="56"/>
  <c r="BN119" i="56"/>
  <c r="CV178" i="56"/>
  <c r="FO238" i="56"/>
  <c r="CZ178" i="56"/>
  <c r="BP178" i="56"/>
  <c r="FP118" i="56"/>
  <c r="BI179" i="56"/>
  <c r="BB179" i="56"/>
  <c r="BS179" i="56"/>
  <c r="AX179" i="56"/>
  <c r="DJ179" i="56"/>
  <c r="AY179" i="56"/>
  <c r="DK179" i="56"/>
  <c r="AF119" i="56"/>
  <c r="AU119" i="56"/>
  <c r="X119" i="56"/>
  <c r="DG119" i="56"/>
  <c r="CX119" i="56"/>
  <c r="BK119" i="56"/>
  <c r="Q119" i="56"/>
  <c r="BV119" i="56"/>
  <c r="CV238" i="56"/>
  <c r="CV59" i="56"/>
  <c r="B61" i="56"/>
  <c r="EE60" i="56"/>
  <c r="DF60" i="56"/>
  <c r="CX60" i="56"/>
  <c r="CP60" i="56"/>
  <c r="CH60" i="56"/>
  <c r="BZ60" i="56"/>
  <c r="BR60" i="56"/>
  <c r="BJ60" i="56"/>
  <c r="BB60" i="56"/>
  <c r="AT60" i="56"/>
  <c r="AL60" i="56"/>
  <c r="V60" i="56"/>
  <c r="ED60" i="56"/>
  <c r="BI60" i="56"/>
  <c r="BA60" i="56"/>
  <c r="AS60" i="56"/>
  <c r="AC60" i="56"/>
  <c r="U60" i="56"/>
  <c r="A60" i="56"/>
  <c r="DK60" i="56"/>
  <c r="DC60" i="56"/>
  <c r="CU60" i="56"/>
  <c r="CM60" i="56"/>
  <c r="CE60" i="56"/>
  <c r="BW60" i="56"/>
  <c r="BO60" i="56"/>
  <c r="BG60" i="56"/>
  <c r="AY60" i="56"/>
  <c r="AQ60" i="56"/>
  <c r="AI60" i="56"/>
  <c r="S60" i="56"/>
  <c r="J60" i="56"/>
  <c r="DJ60" i="56"/>
  <c r="DB60" i="56"/>
  <c r="CT60" i="56"/>
  <c r="CL60" i="56"/>
  <c r="CD60" i="56"/>
  <c r="BV60" i="56"/>
  <c r="BN60" i="56"/>
  <c r="BF60" i="56"/>
  <c r="AX60" i="56"/>
  <c r="AP60" i="56"/>
  <c r="Z60" i="56"/>
  <c r="R60" i="56"/>
  <c r="I60" i="56"/>
  <c r="BD60" i="56"/>
  <c r="AV60" i="56"/>
  <c r="AF60" i="56"/>
  <c r="X60" i="56"/>
  <c r="DG60" i="56"/>
  <c r="CY60" i="56"/>
  <c r="CQ60" i="56"/>
  <c r="CR60" i="56" s="1"/>
  <c r="CI60" i="56"/>
  <c r="CJ60" i="56" s="1"/>
  <c r="CA60" i="56"/>
  <c r="CB60" i="56" s="1"/>
  <c r="BS60" i="56"/>
  <c r="BT60" i="56" s="1"/>
  <c r="BK60" i="56"/>
  <c r="BC60" i="56"/>
  <c r="AU60" i="56"/>
  <c r="W60" i="56"/>
  <c r="AR60" i="56"/>
  <c r="AO60" i="56"/>
  <c r="H60" i="56"/>
  <c r="BE60" i="56"/>
  <c r="BH60" i="56"/>
  <c r="Y60" i="56"/>
  <c r="AZ60" i="56"/>
  <c r="FI60" i="56" s="1"/>
  <c r="T60" i="56"/>
  <c r="Q60" i="56"/>
  <c r="AW60" i="56"/>
  <c r="DH238" i="56"/>
  <c r="AD118" i="56"/>
  <c r="CR238" i="56"/>
  <c r="BJ179" i="56"/>
  <c r="CA179" i="56"/>
  <c r="X179" i="56"/>
  <c r="B181" i="56"/>
  <c r="EE180" i="56"/>
  <c r="EF180" i="56" s="1"/>
  <c r="ED180" i="56"/>
  <c r="BH180" i="56"/>
  <c r="BF179" i="56"/>
  <c r="BG179" i="56"/>
  <c r="AA238" i="56"/>
  <c r="FO118" i="56"/>
  <c r="FI119" i="56" l="1"/>
  <c r="BR120" i="56"/>
  <c r="X120" i="56"/>
  <c r="AW120" i="56"/>
  <c r="AL180" i="56"/>
  <c r="CX180" i="56"/>
  <c r="BW120" i="56"/>
  <c r="U120" i="56"/>
  <c r="CX120" i="56"/>
  <c r="S180" i="56"/>
  <c r="BD180" i="56"/>
  <c r="Z120" i="56"/>
  <c r="AI120" i="56"/>
  <c r="AU120" i="56"/>
  <c r="BE180" i="56"/>
  <c r="BN180" i="56"/>
  <c r="CA180" i="56"/>
  <c r="CM180" i="56"/>
  <c r="AP120" i="56"/>
  <c r="CU120" i="56"/>
  <c r="CA120" i="56"/>
  <c r="H180" i="56"/>
  <c r="BV180" i="56"/>
  <c r="AI180" i="56"/>
  <c r="CU180" i="56"/>
  <c r="U180" i="56"/>
  <c r="AT180" i="56"/>
  <c r="DF180" i="56"/>
  <c r="CI180" i="56"/>
  <c r="FL119" i="56"/>
  <c r="I180" i="56"/>
  <c r="CD180" i="56"/>
  <c r="AQ180" i="56"/>
  <c r="DC180" i="56"/>
  <c r="AC180" i="56"/>
  <c r="BB180" i="56"/>
  <c r="CQ180" i="56"/>
  <c r="R180" i="56"/>
  <c r="CL180" i="56"/>
  <c r="AY180" i="56"/>
  <c r="DK180" i="56"/>
  <c r="AS180" i="56"/>
  <c r="BJ180" i="56"/>
  <c r="W180" i="56"/>
  <c r="FN180" i="56" s="1"/>
  <c r="CY180" i="56"/>
  <c r="Q180" i="56"/>
  <c r="Z180" i="56"/>
  <c r="CT180" i="56"/>
  <c r="BG180" i="56"/>
  <c r="A180" i="56"/>
  <c r="BA180" i="56"/>
  <c r="BR180" i="56"/>
  <c r="AU180" i="56"/>
  <c r="DG180" i="56"/>
  <c r="AO180" i="56"/>
  <c r="DJ180" i="56"/>
  <c r="BW180" i="56"/>
  <c r="CH180" i="56"/>
  <c r="CJ180" i="56" s="1"/>
  <c r="BK180" i="56"/>
  <c r="BL180" i="56" s="1"/>
  <c r="AF180" i="56"/>
  <c r="AG180" i="56" s="1"/>
  <c r="Y180" i="56"/>
  <c r="AP180" i="56"/>
  <c r="DB180" i="56"/>
  <c r="BO180" i="56"/>
  <c r="T180" i="56"/>
  <c r="BI180" i="56"/>
  <c r="BZ180" i="56"/>
  <c r="BC180" i="56"/>
  <c r="X180" i="56"/>
  <c r="AX180" i="56"/>
  <c r="AR180" i="56"/>
  <c r="AW180" i="56"/>
  <c r="BF180" i="56"/>
  <c r="J180" i="56"/>
  <c r="K180" i="56" s="1"/>
  <c r="CE180" i="56"/>
  <c r="CF180" i="56" s="1"/>
  <c r="AZ180" i="56"/>
  <c r="FI180" i="56" s="1"/>
  <c r="V180" i="56"/>
  <c r="CP180" i="56"/>
  <c r="CR180" i="56" s="1"/>
  <c r="BS180" i="56"/>
  <c r="DC120" i="56"/>
  <c r="BA120" i="56"/>
  <c r="FJ120" i="56" s="1"/>
  <c r="DK120" i="56"/>
  <c r="AV120" i="56"/>
  <c r="DB120" i="56"/>
  <c r="AX120" i="56"/>
  <c r="BB120" i="56"/>
  <c r="CQ120" i="56"/>
  <c r="I120" i="56"/>
  <c r="CE120" i="56"/>
  <c r="CF120" i="56" s="1"/>
  <c r="Q120" i="56"/>
  <c r="BI120" i="56"/>
  <c r="Y120" i="56"/>
  <c r="AM120" i="56" s="1"/>
  <c r="BH120" i="56"/>
  <c r="BJ120" i="56"/>
  <c r="W120" i="56"/>
  <c r="AG120" i="56" s="1"/>
  <c r="CY120" i="56"/>
  <c r="AZ120" i="56"/>
  <c r="FI120" i="56" s="1"/>
  <c r="BD120" i="56"/>
  <c r="AR120" i="56"/>
  <c r="CL120" i="56"/>
  <c r="AS120" i="56"/>
  <c r="DJ120" i="56"/>
  <c r="BZ120" i="56"/>
  <c r="BC120" i="56"/>
  <c r="BN120" i="56"/>
  <c r="CT120" i="56"/>
  <c r="CV120" i="56" s="1"/>
  <c r="BG120" i="56"/>
  <c r="FP120" i="56" s="1"/>
  <c r="BE120" i="56"/>
  <c r="CH120" i="56"/>
  <c r="BK120" i="56"/>
  <c r="BL120" i="56" s="1"/>
  <c r="H120" i="56"/>
  <c r="J120" i="56"/>
  <c r="K120" i="56" s="1"/>
  <c r="AC120" i="56"/>
  <c r="BV120" i="56"/>
  <c r="BX120" i="56" s="1"/>
  <c r="T120" i="56"/>
  <c r="BO120" i="56"/>
  <c r="V120" i="56"/>
  <c r="CP120" i="56"/>
  <c r="BS120" i="56"/>
  <c r="AY120" i="56"/>
  <c r="AO120" i="56"/>
  <c r="BF120" i="56"/>
  <c r="FO120" i="56" s="1"/>
  <c r="S120" i="56"/>
  <c r="CM120" i="56"/>
  <c r="CN120" i="56" s="1"/>
  <c r="R120" i="56"/>
  <c r="AT120" i="56"/>
  <c r="DF120" i="56"/>
  <c r="DH120" i="56" s="1"/>
  <c r="FJ119" i="56"/>
  <c r="BL119" i="56"/>
  <c r="BT179" i="56"/>
  <c r="CV119" i="56"/>
  <c r="FL179" i="56"/>
  <c r="FK179" i="56"/>
  <c r="AM179" i="56"/>
  <c r="CB179" i="56"/>
  <c r="FR179" i="56"/>
  <c r="FJ179" i="56"/>
  <c r="AG119" i="56"/>
  <c r="FO179" i="56"/>
  <c r="FN179" i="56"/>
  <c r="FQ119" i="56"/>
  <c r="DH119" i="56"/>
  <c r="CF179" i="56"/>
  <c r="BP179" i="56"/>
  <c r="K179" i="56"/>
  <c r="K119" i="56"/>
  <c r="CN179" i="56"/>
  <c r="AM119" i="56"/>
  <c r="FQ179" i="56"/>
  <c r="AD179" i="56"/>
  <c r="BX179" i="56"/>
  <c r="AA60" i="56"/>
  <c r="FP60" i="56"/>
  <c r="N67" i="31" s="1"/>
  <c r="CZ180" i="56"/>
  <c r="CZ60" i="56"/>
  <c r="DH60" i="56"/>
  <c r="CB120" i="56"/>
  <c r="FL60" i="56"/>
  <c r="L67" i="31" s="1"/>
  <c r="AD60" i="56"/>
  <c r="FK60" i="56"/>
  <c r="F67" i="31" s="1"/>
  <c r="AG60" i="56"/>
  <c r="FO60" i="56"/>
  <c r="H67" i="31" s="1"/>
  <c r="ED181" i="56"/>
  <c r="B182" i="56"/>
  <c r="B183" i="56" s="1"/>
  <c r="B184" i="56" s="1"/>
  <c r="EE181" i="56"/>
  <c r="EF181" i="56" s="1"/>
  <c r="BX60" i="56"/>
  <c r="FN119" i="56"/>
  <c r="CR119" i="56"/>
  <c r="AY240" i="56"/>
  <c r="BH240" i="56"/>
  <c r="AS240" i="56"/>
  <c r="AL240" i="56"/>
  <c r="CX240" i="56"/>
  <c r="BC240" i="56"/>
  <c r="AW240" i="56"/>
  <c r="Z240" i="56"/>
  <c r="CT240" i="56"/>
  <c r="F180" i="56"/>
  <c r="D181" i="56"/>
  <c r="BP180" i="56"/>
  <c r="FN60" i="56"/>
  <c r="M67" i="31" s="1"/>
  <c r="K60" i="56"/>
  <c r="CF60" i="56"/>
  <c r="BL179" i="56"/>
  <c r="ED121" i="56"/>
  <c r="B122" i="56"/>
  <c r="B123" i="56" s="1"/>
  <c r="B124" i="56" s="1"/>
  <c r="EE121" i="56"/>
  <c r="EF121" i="56" s="1"/>
  <c r="CZ119" i="56"/>
  <c r="CE240" i="56"/>
  <c r="BA240" i="56"/>
  <c r="AT240" i="56"/>
  <c r="DF240" i="56"/>
  <c r="BK240" i="56"/>
  <c r="BE240" i="56"/>
  <c r="AP240" i="56"/>
  <c r="DB240" i="56"/>
  <c r="FM60" i="56"/>
  <c r="G67" i="31" s="1"/>
  <c r="CN60" i="56"/>
  <c r="DD179" i="56"/>
  <c r="AD119" i="56"/>
  <c r="AA119" i="56"/>
  <c r="AJ120" i="56"/>
  <c r="CJ119" i="56"/>
  <c r="BW240" i="56"/>
  <c r="DK240" i="56"/>
  <c r="AI240" i="56"/>
  <c r="BI240" i="56"/>
  <c r="BB240" i="56"/>
  <c r="BS240" i="56"/>
  <c r="AX240" i="56"/>
  <c r="DJ240" i="56"/>
  <c r="AJ60" i="56"/>
  <c r="CV60" i="56"/>
  <c r="EE61" i="56"/>
  <c r="DF61" i="56"/>
  <c r="CX61" i="56"/>
  <c r="CP61" i="56"/>
  <c r="CH61" i="56"/>
  <c r="BZ61" i="56"/>
  <c r="BR61" i="56"/>
  <c r="BJ61" i="56"/>
  <c r="BB61" i="56"/>
  <c r="AT61" i="56"/>
  <c r="AL61" i="56"/>
  <c r="V61" i="56"/>
  <c r="ED61" i="56"/>
  <c r="BI61" i="56"/>
  <c r="BA61" i="56"/>
  <c r="AS61" i="56"/>
  <c r="AC61" i="56"/>
  <c r="U61" i="56"/>
  <c r="A61" i="56"/>
  <c r="DK61" i="56"/>
  <c r="DC61" i="56"/>
  <c r="CU61" i="56"/>
  <c r="CM61" i="56"/>
  <c r="CE61" i="56"/>
  <c r="BW61" i="56"/>
  <c r="BO61" i="56"/>
  <c r="BG61" i="56"/>
  <c r="AY61" i="56"/>
  <c r="AQ61" i="56"/>
  <c r="AI61" i="56"/>
  <c r="S61" i="56"/>
  <c r="J61" i="56"/>
  <c r="DJ61" i="56"/>
  <c r="DB61" i="56"/>
  <c r="CT61" i="56"/>
  <c r="CL61" i="56"/>
  <c r="CD61" i="56"/>
  <c r="BV61" i="56"/>
  <c r="BN61" i="56"/>
  <c r="BF61" i="56"/>
  <c r="AX61" i="56"/>
  <c r="AP61" i="56"/>
  <c r="Z61" i="56"/>
  <c r="R61" i="56"/>
  <c r="I61" i="56"/>
  <c r="BD61" i="56"/>
  <c r="AV61" i="56"/>
  <c r="AF61" i="56"/>
  <c r="X61" i="56"/>
  <c r="DG61" i="56"/>
  <c r="CY61" i="56"/>
  <c r="CQ61" i="56"/>
  <c r="CR61" i="56" s="1"/>
  <c r="CI61" i="56"/>
  <c r="CJ61" i="56" s="1"/>
  <c r="CA61" i="56"/>
  <c r="CB61" i="56" s="1"/>
  <c r="BS61" i="56"/>
  <c r="BT61" i="56" s="1"/>
  <c r="BK61" i="56"/>
  <c r="BL61" i="56" s="1"/>
  <c r="BC61" i="56"/>
  <c r="AU61" i="56"/>
  <c r="W61" i="56"/>
  <c r="AR61" i="56"/>
  <c r="B62" i="56"/>
  <c r="B63" i="56" s="1"/>
  <c r="B64" i="56" s="1"/>
  <c r="AO61" i="56"/>
  <c r="H61" i="56"/>
  <c r="BE61" i="56"/>
  <c r="BH61" i="56"/>
  <c r="Y61" i="56"/>
  <c r="AZ61" i="56"/>
  <c r="FI61" i="56" s="1"/>
  <c r="T61" i="56"/>
  <c r="AW61" i="56"/>
  <c r="Q61" i="56"/>
  <c r="D62" i="56"/>
  <c r="F61" i="56"/>
  <c r="AA120" i="56"/>
  <c r="FM119" i="56"/>
  <c r="CF119" i="56"/>
  <c r="T240" i="56"/>
  <c r="BO240" i="56"/>
  <c r="BJ240" i="56"/>
  <c r="CA240" i="56"/>
  <c r="X240" i="56"/>
  <c r="EE241" i="56"/>
  <c r="EF241" i="56" s="1"/>
  <c r="ED241" i="56"/>
  <c r="B242" i="56"/>
  <c r="B243" i="56" s="1"/>
  <c r="B244" i="56" s="1"/>
  <c r="BF240" i="56"/>
  <c r="F120" i="56"/>
  <c r="D121" i="56"/>
  <c r="A121" i="56" s="1"/>
  <c r="BX180" i="56"/>
  <c r="CN180" i="56"/>
  <c r="DD60" i="56"/>
  <c r="AM60" i="56"/>
  <c r="FO119" i="56"/>
  <c r="DH179" i="56"/>
  <c r="CB119" i="56"/>
  <c r="BX119" i="56"/>
  <c r="FM179" i="56"/>
  <c r="DD119" i="56"/>
  <c r="A240" i="56"/>
  <c r="AZ240" i="56"/>
  <c r="CU240" i="56"/>
  <c r="BR240" i="56"/>
  <c r="CI240" i="56"/>
  <c r="AF240" i="56"/>
  <c r="H240" i="56"/>
  <c r="BN240" i="56"/>
  <c r="AG179" i="56"/>
  <c r="FP179" i="56"/>
  <c r="AJ180" i="56"/>
  <c r="CV180" i="56"/>
  <c r="AM180" i="56"/>
  <c r="E67" i="31"/>
  <c r="BL60" i="56"/>
  <c r="FJ60" i="56"/>
  <c r="K67" i="31" s="1"/>
  <c r="CV179" i="56"/>
  <c r="D241" i="56"/>
  <c r="AC241" i="56" s="1"/>
  <c r="F240" i="56"/>
  <c r="CZ179" i="56"/>
  <c r="BT120" i="56"/>
  <c r="CN119" i="56"/>
  <c r="J240" i="56"/>
  <c r="BG240" i="56"/>
  <c r="BZ240" i="56"/>
  <c r="CQ240" i="56"/>
  <c r="AV240" i="56"/>
  <c r="Q240" i="56"/>
  <c r="BV240" i="56"/>
  <c r="CJ179" i="56"/>
  <c r="FR60" i="56"/>
  <c r="O67" i="31" s="1"/>
  <c r="EF60" i="56"/>
  <c r="AJ119" i="56"/>
  <c r="AJ179" i="56"/>
  <c r="CR179" i="56"/>
  <c r="FR119" i="56"/>
  <c r="AQ240" i="56"/>
  <c r="DC240" i="56"/>
  <c r="CM240" i="56"/>
  <c r="U240" i="56"/>
  <c r="CH240" i="56"/>
  <c r="W240" i="56"/>
  <c r="CY240" i="56"/>
  <c r="BD240" i="56"/>
  <c r="Y240" i="56"/>
  <c r="I240" i="56"/>
  <c r="CD240" i="56"/>
  <c r="DD180" i="56"/>
  <c r="FQ180" i="56"/>
  <c r="BT180" i="56"/>
  <c r="FQ60" i="56"/>
  <c r="I67" i="31" s="1"/>
  <c r="BP60" i="56"/>
  <c r="BT119" i="56"/>
  <c r="FK119" i="56"/>
  <c r="CJ120" i="56"/>
  <c r="BP119" i="56"/>
  <c r="FP119" i="56"/>
  <c r="AR240" i="56"/>
  <c r="S240" i="56"/>
  <c r="AC240" i="56"/>
  <c r="V240" i="56"/>
  <c r="CP240" i="56"/>
  <c r="AU240" i="56"/>
  <c r="DG240" i="56"/>
  <c r="AO240" i="56"/>
  <c r="R240" i="56"/>
  <c r="CL240" i="56"/>
  <c r="FI240" i="56" l="1"/>
  <c r="ED244" i="56"/>
  <c r="EE244" i="56"/>
  <c r="EF244" i="56" s="1"/>
  <c r="FR180" i="56"/>
  <c r="BP120" i="56"/>
  <c r="FN120" i="56"/>
  <c r="FK120" i="56"/>
  <c r="CZ120" i="56"/>
  <c r="FL120" i="56"/>
  <c r="CB180" i="56"/>
  <c r="ED184" i="56"/>
  <c r="EE184" i="56"/>
  <c r="EF184" i="56" s="1"/>
  <c r="FM120" i="56"/>
  <c r="AA180" i="56"/>
  <c r="ED124" i="56"/>
  <c r="EE124" i="56"/>
  <c r="EF124" i="56" s="1"/>
  <c r="W64" i="56"/>
  <c r="AF64" i="56"/>
  <c r="BI64" i="56"/>
  <c r="CU64" i="56"/>
  <c r="DK64" i="56"/>
  <c r="CP64" i="56"/>
  <c r="BD64" i="56"/>
  <c r="AL64" i="56"/>
  <c r="BJ64" i="56"/>
  <c r="CX64" i="56"/>
  <c r="BB64" i="56"/>
  <c r="AC64" i="56"/>
  <c r="AS64" i="56"/>
  <c r="BR64" i="56"/>
  <c r="CY64" i="56"/>
  <c r="ED64" i="56"/>
  <c r="CQ64" i="56"/>
  <c r="AT64" i="56"/>
  <c r="BZ64" i="56"/>
  <c r="DB64" i="56"/>
  <c r="EE64" i="56"/>
  <c r="EF64" i="56" s="1"/>
  <c r="DG64" i="56"/>
  <c r="DJ64" i="56"/>
  <c r="U64" i="56"/>
  <c r="AV64" i="56"/>
  <c r="CH64" i="56"/>
  <c r="DC64" i="56"/>
  <c r="V64" i="56"/>
  <c r="BA64" i="56"/>
  <c r="CM64" i="56"/>
  <c r="DF64" i="56"/>
  <c r="X64" i="56"/>
  <c r="BW64" i="56"/>
  <c r="AP64" i="56"/>
  <c r="Q64" i="56"/>
  <c r="BO64" i="56"/>
  <c r="CT64" i="56"/>
  <c r="Z64" i="56"/>
  <c r="H64" i="56"/>
  <c r="Y64" i="56"/>
  <c r="BG64" i="56"/>
  <c r="CL64" i="56"/>
  <c r="R64" i="56"/>
  <c r="CI64" i="56"/>
  <c r="CJ64" i="56" s="1"/>
  <c r="BH64" i="56"/>
  <c r="AY64" i="56"/>
  <c r="CD64" i="56"/>
  <c r="I64" i="56"/>
  <c r="CA64" i="56"/>
  <c r="AZ64" i="56"/>
  <c r="FI64" i="56" s="1"/>
  <c r="AQ64" i="56"/>
  <c r="BV64" i="56"/>
  <c r="BE64" i="56"/>
  <c r="BS64" i="56"/>
  <c r="AX64" i="56"/>
  <c r="AR64" i="56"/>
  <c r="AI64" i="56"/>
  <c r="BN64" i="56"/>
  <c r="AW64" i="56"/>
  <c r="BK64" i="56"/>
  <c r="BL64" i="56" s="1"/>
  <c r="T64" i="56"/>
  <c r="S64" i="56"/>
  <c r="BF64" i="56"/>
  <c r="FO64" i="56" s="1"/>
  <c r="AO64" i="56"/>
  <c r="BC64" i="56"/>
  <c r="FL64" i="56" s="1"/>
  <c r="CE64" i="56"/>
  <c r="J64" i="56"/>
  <c r="AU64" i="56"/>
  <c r="FJ180" i="56"/>
  <c r="FQ120" i="56"/>
  <c r="FL180" i="56"/>
  <c r="FK180" i="56"/>
  <c r="DH180" i="56"/>
  <c r="FO180" i="56"/>
  <c r="AD180" i="56"/>
  <c r="FM180" i="56"/>
  <c r="FP180" i="56"/>
  <c r="I63" i="56"/>
  <c r="BB63" i="56"/>
  <c r="CH63" i="56"/>
  <c r="R63" i="56"/>
  <c r="BF63" i="56"/>
  <c r="CL63" i="56"/>
  <c r="EE63" i="56"/>
  <c r="EF63" i="56" s="1"/>
  <c r="AP63" i="56"/>
  <c r="DJ63" i="56"/>
  <c r="V63" i="56"/>
  <c r="BJ63" i="56"/>
  <c r="CP63" i="56"/>
  <c r="DB63" i="56"/>
  <c r="Z63" i="56"/>
  <c r="BN63" i="56"/>
  <c r="CT63" i="56"/>
  <c r="BV63" i="56"/>
  <c r="AL63" i="56"/>
  <c r="BR63" i="56"/>
  <c r="CX63" i="56"/>
  <c r="AT63" i="56"/>
  <c r="BZ63" i="56"/>
  <c r="DF63" i="56"/>
  <c r="AX63" i="56"/>
  <c r="CD63" i="56"/>
  <c r="CU63" i="56"/>
  <c r="AI63" i="56"/>
  <c r="H63" i="56"/>
  <c r="CQ63" i="56"/>
  <c r="ED63" i="56"/>
  <c r="X63" i="56"/>
  <c r="DG63" i="56"/>
  <c r="CM63" i="56"/>
  <c r="S63" i="56"/>
  <c r="CI63" i="56"/>
  <c r="CJ63" i="56" s="1"/>
  <c r="BI63" i="56"/>
  <c r="BA63" i="56"/>
  <c r="AY63" i="56"/>
  <c r="BH63" i="56"/>
  <c r="CE63" i="56"/>
  <c r="J63" i="56"/>
  <c r="K63" i="56" s="1"/>
  <c r="BD63" i="56"/>
  <c r="CA63" i="56"/>
  <c r="BC63" i="56"/>
  <c r="W63" i="56"/>
  <c r="AZ63" i="56"/>
  <c r="BW63" i="56"/>
  <c r="BE63" i="56"/>
  <c r="AV63" i="56"/>
  <c r="BS63" i="56"/>
  <c r="AS63" i="56"/>
  <c r="BG63" i="56"/>
  <c r="U63" i="56"/>
  <c r="AR63" i="56"/>
  <c r="BO63" i="56"/>
  <c r="BP63" i="56" s="1"/>
  <c r="AW63" i="56"/>
  <c r="AF63" i="56"/>
  <c r="BK63" i="56"/>
  <c r="BL63" i="56" s="1"/>
  <c r="AC63" i="56"/>
  <c r="T63" i="56"/>
  <c r="AU63" i="56"/>
  <c r="AO63" i="56"/>
  <c r="CY63" i="56"/>
  <c r="DK63" i="56"/>
  <c r="Y63" i="56"/>
  <c r="DC63" i="56"/>
  <c r="AQ63" i="56"/>
  <c r="Q63" i="56"/>
  <c r="EE123" i="56"/>
  <c r="ED123" i="56"/>
  <c r="F62" i="56"/>
  <c r="D63" i="56"/>
  <c r="ED243" i="56"/>
  <c r="EE243" i="56"/>
  <c r="EF243" i="56" s="1"/>
  <c r="ED183" i="56"/>
  <c r="EE183" i="56"/>
  <c r="EF183" i="56" s="1"/>
  <c r="DD120" i="56"/>
  <c r="CR120" i="56"/>
  <c r="FR120" i="56"/>
  <c r="AD120" i="56"/>
  <c r="DH240" i="56"/>
  <c r="CZ240" i="56"/>
  <c r="CV240" i="56"/>
  <c r="DD240" i="56"/>
  <c r="FM240" i="56"/>
  <c r="FP240" i="56"/>
  <c r="BD241" i="56"/>
  <c r="CL241" i="56"/>
  <c r="V241" i="56"/>
  <c r="AD241" i="56" s="1"/>
  <c r="K240" i="56"/>
  <c r="BP240" i="56"/>
  <c r="R241" i="56"/>
  <c r="CP241" i="56"/>
  <c r="E68" i="31"/>
  <c r="CZ61" i="56"/>
  <c r="AA61" i="56"/>
  <c r="S241" i="56"/>
  <c r="AU241" i="56"/>
  <c r="DH61" i="56"/>
  <c r="AD240" i="56"/>
  <c r="CM241" i="56"/>
  <c r="CN241" i="56" s="1"/>
  <c r="DG241" i="56"/>
  <c r="FL61" i="56"/>
  <c r="L68" i="31" s="1"/>
  <c r="T241" i="56"/>
  <c r="FO61" i="56"/>
  <c r="H68" i="31" s="1"/>
  <c r="H241" i="56"/>
  <c r="FJ61" i="56"/>
  <c r="K68" i="31" s="1"/>
  <c r="CR240" i="56"/>
  <c r="AG240" i="56"/>
  <c r="BV241" i="56"/>
  <c r="BW241" i="56"/>
  <c r="BZ241" i="56"/>
  <c r="CQ241" i="56"/>
  <c r="AJ61" i="56"/>
  <c r="CV61" i="56"/>
  <c r="AD61" i="56"/>
  <c r="AJ240" i="56"/>
  <c r="AS121" i="56"/>
  <c r="AT121" i="56"/>
  <c r="CL121" i="56"/>
  <c r="X121" i="56"/>
  <c r="Z121" i="56"/>
  <c r="BD121" i="56"/>
  <c r="AP121" i="56"/>
  <c r="Y121" i="56"/>
  <c r="J121" i="56"/>
  <c r="CE121" i="56"/>
  <c r="AA240" i="56"/>
  <c r="FQ240" i="56"/>
  <c r="DF181" i="56"/>
  <c r="V181" i="56"/>
  <c r="BS181" i="56"/>
  <c r="AX181" i="56"/>
  <c r="DJ181" i="56"/>
  <c r="AY181" i="56"/>
  <c r="DK181" i="56"/>
  <c r="BH181" i="56"/>
  <c r="BI181" i="56"/>
  <c r="CJ240" i="56"/>
  <c r="D122" i="56"/>
  <c r="CT122" i="56" s="1"/>
  <c r="F121" i="56"/>
  <c r="X241" i="56"/>
  <c r="I241" i="56"/>
  <c r="CD241" i="56"/>
  <c r="J241" i="56"/>
  <c r="CE241" i="56"/>
  <c r="A241" i="56"/>
  <c r="U241" i="56"/>
  <c r="CH241" i="56"/>
  <c r="W241" i="56"/>
  <c r="CY241" i="56"/>
  <c r="DD61" i="56"/>
  <c r="BF121" i="56"/>
  <c r="BI121" i="56"/>
  <c r="W121" i="56"/>
  <c r="BA121" i="56"/>
  <c r="BC121" i="56"/>
  <c r="BS121" i="56"/>
  <c r="BB121" i="56"/>
  <c r="AU121" i="56"/>
  <c r="S121" i="56"/>
  <c r="CM121" i="56"/>
  <c r="T121" i="56"/>
  <c r="BB181" i="56"/>
  <c r="CH181" i="56"/>
  <c r="CA181" i="56"/>
  <c r="X181" i="56"/>
  <c r="EE182" i="56"/>
  <c r="EF182" i="56" s="1"/>
  <c r="ED182" i="56"/>
  <c r="BF181" i="56"/>
  <c r="BG181" i="56"/>
  <c r="AM61" i="56"/>
  <c r="BX240" i="56"/>
  <c r="FJ240" i="56"/>
  <c r="CI121" i="56"/>
  <c r="CY121" i="56"/>
  <c r="AL121" i="56"/>
  <c r="BN121" i="56"/>
  <c r="BR121" i="56"/>
  <c r="CT121" i="56"/>
  <c r="BV121" i="56"/>
  <c r="BE121" i="56"/>
  <c r="AI121" i="56"/>
  <c r="CU121" i="56"/>
  <c r="AR121" i="56"/>
  <c r="BJ181" i="56"/>
  <c r="CI181" i="56"/>
  <c r="AF181" i="56"/>
  <c r="H181" i="56"/>
  <c r="BN181" i="56"/>
  <c r="BO181" i="56"/>
  <c r="ED242" i="56"/>
  <c r="EE242" i="56"/>
  <c r="EF242" i="56" s="1"/>
  <c r="Z241" i="56"/>
  <c r="CT241" i="56"/>
  <c r="AI241" i="56"/>
  <c r="CU241" i="56"/>
  <c r="AR241" i="56"/>
  <c r="AS241" i="56"/>
  <c r="AL241" i="56"/>
  <c r="CX241" i="56"/>
  <c r="BC241" i="56"/>
  <c r="FP61" i="56"/>
  <c r="N68" i="31" s="1"/>
  <c r="FR61" i="56"/>
  <c r="O68" i="31" s="1"/>
  <c r="CX121" i="56"/>
  <c r="AX121" i="56"/>
  <c r="CQ121" i="56"/>
  <c r="CD121" i="56"/>
  <c r="CH121" i="56"/>
  <c r="CA121" i="56"/>
  <c r="AQ121" i="56"/>
  <c r="DC121" i="56"/>
  <c r="AZ121" i="56"/>
  <c r="CP181" i="56"/>
  <c r="CQ181" i="56"/>
  <c r="AV181" i="56"/>
  <c r="Q181" i="56"/>
  <c r="BV181" i="56"/>
  <c r="BW181" i="56"/>
  <c r="CN240" i="56"/>
  <c r="FO240" i="56"/>
  <c r="AV241" i="56"/>
  <c r="Y241" i="56"/>
  <c r="AP241" i="56"/>
  <c r="DB241" i="56"/>
  <c r="AQ241" i="56"/>
  <c r="DC241" i="56"/>
  <c r="AZ241" i="56"/>
  <c r="FI241" i="56" s="1"/>
  <c r="BA241" i="56"/>
  <c r="AT241" i="56"/>
  <c r="DF241" i="56"/>
  <c r="BK241" i="56"/>
  <c r="FQ61" i="56"/>
  <c r="I68" i="31" s="1"/>
  <c r="DK62" i="56"/>
  <c r="DC62" i="56"/>
  <c r="CU62" i="56"/>
  <c r="CM62" i="56"/>
  <c r="CE62" i="56"/>
  <c r="BW62" i="56"/>
  <c r="BO62" i="56"/>
  <c r="BG62" i="56"/>
  <c r="AY62" i="56"/>
  <c r="AQ62" i="56"/>
  <c r="AI62" i="56"/>
  <c r="S62" i="56"/>
  <c r="J62" i="56"/>
  <c r="DJ62" i="56"/>
  <c r="DB62" i="56"/>
  <c r="CT62" i="56"/>
  <c r="CL62" i="56"/>
  <c r="CD62" i="56"/>
  <c r="BV62" i="56"/>
  <c r="BN62" i="56"/>
  <c r="BF62" i="56"/>
  <c r="AX62" i="56"/>
  <c r="AP62" i="56"/>
  <c r="Z62" i="56"/>
  <c r="R62" i="56"/>
  <c r="I62" i="56"/>
  <c r="BE62" i="56"/>
  <c r="BD62" i="56"/>
  <c r="AV62" i="56"/>
  <c r="AF62" i="56"/>
  <c r="X62" i="56"/>
  <c r="DG62" i="56"/>
  <c r="CY62" i="56"/>
  <c r="CQ62" i="56"/>
  <c r="CI62" i="56"/>
  <c r="CA62" i="56"/>
  <c r="BS62" i="56"/>
  <c r="BK62" i="56"/>
  <c r="BC62" i="56"/>
  <c r="AU62" i="56"/>
  <c r="W62" i="56"/>
  <c r="ED62" i="56"/>
  <c r="BI62" i="56"/>
  <c r="BA62" i="56"/>
  <c r="AS62" i="56"/>
  <c r="AC62" i="56"/>
  <c r="U62" i="56"/>
  <c r="A62" i="56"/>
  <c r="BH62" i="56"/>
  <c r="AZ62" i="56"/>
  <c r="AR62" i="56"/>
  <c r="T62" i="56"/>
  <c r="CP62" i="56"/>
  <c r="AO62" i="56"/>
  <c r="H62" i="56"/>
  <c r="CH62" i="56"/>
  <c r="AL62" i="56"/>
  <c r="BZ62" i="56"/>
  <c r="BR62" i="56"/>
  <c r="V62" i="56"/>
  <c r="EE62" i="56"/>
  <c r="BJ62" i="56"/>
  <c r="Y62" i="56"/>
  <c r="BB62" i="56"/>
  <c r="DF62" i="56"/>
  <c r="AW62" i="56"/>
  <c r="Q62" i="56"/>
  <c r="CX62" i="56"/>
  <c r="AT62" i="56"/>
  <c r="BP61" i="56"/>
  <c r="FK61" i="56"/>
  <c r="F68" i="31" s="1"/>
  <c r="EF61" i="56"/>
  <c r="FN240" i="56"/>
  <c r="CF240" i="56"/>
  <c r="DJ121" i="56"/>
  <c r="U121" i="56"/>
  <c r="CP121" i="56"/>
  <c r="DF121" i="56"/>
  <c r="DB121" i="56"/>
  <c r="DG121" i="56"/>
  <c r="AY121" i="56"/>
  <c r="DK121" i="56"/>
  <c r="BH121" i="56"/>
  <c r="FL240" i="56"/>
  <c r="BR181" i="56"/>
  <c r="W181" i="56"/>
  <c r="CY181" i="56"/>
  <c r="BD181" i="56"/>
  <c r="Y181" i="56"/>
  <c r="I181" i="56"/>
  <c r="CD181" i="56"/>
  <c r="J181" i="56"/>
  <c r="CE181" i="56"/>
  <c r="A181" i="56"/>
  <c r="U181" i="56"/>
  <c r="BE241" i="56"/>
  <c r="AX241" i="56"/>
  <c r="DJ241" i="56"/>
  <c r="AY241" i="56"/>
  <c r="DK241" i="56"/>
  <c r="BH241" i="56"/>
  <c r="BI241" i="56"/>
  <c r="BB241" i="56"/>
  <c r="BS241" i="56"/>
  <c r="AG61" i="56"/>
  <c r="BX61" i="56"/>
  <c r="BT240" i="56"/>
  <c r="R121" i="56"/>
  <c r="AW121" i="56"/>
  <c r="I121" i="56"/>
  <c r="BG121" i="56"/>
  <c r="D182" i="56"/>
  <c r="F181" i="56"/>
  <c r="AL181" i="56"/>
  <c r="AU181" i="56"/>
  <c r="DG181" i="56"/>
  <c r="AO181" i="56"/>
  <c r="R181" i="56"/>
  <c r="CL181" i="56"/>
  <c r="S181" i="56"/>
  <c r="CM181" i="56"/>
  <c r="T181" i="56"/>
  <c r="AC181" i="56"/>
  <c r="D242" i="56"/>
  <c r="F241" i="56"/>
  <c r="AO241" i="56"/>
  <c r="Q241" i="56"/>
  <c r="BF241" i="56"/>
  <c r="BG241" i="56"/>
  <c r="BJ241" i="56"/>
  <c r="CA241" i="56"/>
  <c r="FN61" i="56"/>
  <c r="M68" i="31" s="1"/>
  <c r="K61" i="56"/>
  <c r="CF61" i="56"/>
  <c r="FK240" i="56"/>
  <c r="AV121" i="56"/>
  <c r="BK121" i="56"/>
  <c r="AC121" i="56"/>
  <c r="V121" i="56"/>
  <c r="BO121" i="56"/>
  <c r="AM240" i="56"/>
  <c r="CX181" i="56"/>
  <c r="BZ181" i="56"/>
  <c r="BC181" i="56"/>
  <c r="AW181" i="56"/>
  <c r="Z181" i="56"/>
  <c r="CT181" i="56"/>
  <c r="AI181" i="56"/>
  <c r="CU181" i="56"/>
  <c r="AR181" i="56"/>
  <c r="AS181" i="56"/>
  <c r="AW241" i="56"/>
  <c r="AF241" i="56"/>
  <c r="BN241" i="56"/>
  <c r="BO241" i="56"/>
  <c r="BR241" i="56"/>
  <c r="CI241" i="56"/>
  <c r="CB240" i="56"/>
  <c r="FM61" i="56"/>
  <c r="G68" i="31" s="1"/>
  <c r="CN61" i="56"/>
  <c r="FR240" i="56"/>
  <c r="BL240" i="56"/>
  <c r="Q121" i="56"/>
  <c r="BJ121" i="56"/>
  <c r="BZ121" i="56"/>
  <c r="H121" i="56"/>
  <c r="EE122" i="56"/>
  <c r="EF122" i="56" s="1"/>
  <c r="ED122" i="56"/>
  <c r="AO121" i="56"/>
  <c r="AF121" i="56"/>
  <c r="BW121" i="56"/>
  <c r="AT181" i="56"/>
  <c r="BK181" i="56"/>
  <c r="BE181" i="56"/>
  <c r="AP181" i="56"/>
  <c r="DB181" i="56"/>
  <c r="AQ181" i="56"/>
  <c r="DC181" i="56"/>
  <c r="AZ181" i="56"/>
  <c r="FI181" i="56" s="1"/>
  <c r="BA181" i="56"/>
  <c r="FI62" i="56" l="1"/>
  <c r="FI63" i="56"/>
  <c r="FI121" i="56"/>
  <c r="AJ64" i="56"/>
  <c r="FP64" i="56"/>
  <c r="BT63" i="56"/>
  <c r="FN64" i="56"/>
  <c r="CF64" i="56"/>
  <c r="CV63" i="56"/>
  <c r="CB64" i="56"/>
  <c r="K64" i="56"/>
  <c r="CF63" i="56"/>
  <c r="BX63" i="56"/>
  <c r="BT64" i="56"/>
  <c r="FQ64" i="56"/>
  <c r="DD64" i="56"/>
  <c r="AD64" i="56"/>
  <c r="AG64" i="56"/>
  <c r="BP64" i="56"/>
  <c r="AM64" i="56"/>
  <c r="F63" i="56"/>
  <c r="D64" i="56"/>
  <c r="FR64" i="56"/>
  <c r="BX64" i="56"/>
  <c r="FK64" i="56"/>
  <c r="CR64" i="56"/>
  <c r="CN64" i="56"/>
  <c r="FP63" i="56"/>
  <c r="FL63" i="56"/>
  <c r="AA64" i="56"/>
  <c r="FJ64" i="56"/>
  <c r="AD63" i="56"/>
  <c r="CV64" i="56"/>
  <c r="DH64" i="56"/>
  <c r="CZ64" i="56"/>
  <c r="FM64" i="56"/>
  <c r="AR122" i="56"/>
  <c r="BG122" i="56"/>
  <c r="Q122" i="56"/>
  <c r="BK122" i="56"/>
  <c r="AG121" i="56"/>
  <c r="BJ122" i="56"/>
  <c r="Z122" i="56"/>
  <c r="DF122" i="56"/>
  <c r="CB63" i="56"/>
  <c r="CN63" i="56"/>
  <c r="CZ63" i="56"/>
  <c r="AD181" i="56"/>
  <c r="CR63" i="56"/>
  <c r="FL181" i="56"/>
  <c r="DD63" i="56"/>
  <c r="AG63" i="56"/>
  <c r="FK241" i="56"/>
  <c r="EF123" i="56"/>
  <c r="AJ63" i="56"/>
  <c r="FN63" i="56"/>
  <c r="DH63" i="56"/>
  <c r="FM63" i="56"/>
  <c r="F122" i="56"/>
  <c r="D123" i="56"/>
  <c r="D124" i="56" s="1"/>
  <c r="FO63" i="56"/>
  <c r="F182" i="56"/>
  <c r="D183" i="56"/>
  <c r="D184" i="56" s="1"/>
  <c r="FJ63" i="56"/>
  <c r="AA63" i="56"/>
  <c r="FR63" i="56"/>
  <c r="F242" i="56"/>
  <c r="D243" i="56"/>
  <c r="D244" i="56" s="1"/>
  <c r="AM63" i="56"/>
  <c r="FK63" i="56"/>
  <c r="F70" i="31" s="1"/>
  <c r="FQ63" i="56"/>
  <c r="A63" i="56"/>
  <c r="Y122" i="56"/>
  <c r="BE122" i="56"/>
  <c r="AF122" i="56"/>
  <c r="BZ122" i="56"/>
  <c r="CP122" i="56"/>
  <c r="AP122" i="56"/>
  <c r="DB122" i="56"/>
  <c r="BO122" i="56"/>
  <c r="BB122" i="56"/>
  <c r="BS122" i="56"/>
  <c r="AU122" i="56"/>
  <c r="W122" i="56"/>
  <c r="AX122" i="56"/>
  <c r="DJ122" i="56"/>
  <c r="BW122" i="56"/>
  <c r="H122" i="56"/>
  <c r="DG122" i="56"/>
  <c r="DH122" i="56" s="1"/>
  <c r="CH122" i="56"/>
  <c r="BI122" i="56"/>
  <c r="V122" i="56"/>
  <c r="AS122" i="56"/>
  <c r="BF122" i="56"/>
  <c r="J122" i="56"/>
  <c r="CE122" i="56"/>
  <c r="X122" i="56"/>
  <c r="AO122" i="56"/>
  <c r="CY122" i="56"/>
  <c r="BN122" i="56"/>
  <c r="CM122" i="56"/>
  <c r="AL122" i="56"/>
  <c r="BD122" i="56"/>
  <c r="FM122" i="56" s="1"/>
  <c r="AT122" i="56"/>
  <c r="CA122" i="56"/>
  <c r="CI122" i="56"/>
  <c r="CJ122" i="56" s="1"/>
  <c r="BV122" i="56"/>
  <c r="AI122" i="56"/>
  <c r="CU122" i="56"/>
  <c r="CV122" i="56" s="1"/>
  <c r="BA122" i="56"/>
  <c r="BR122" i="56"/>
  <c r="BH122" i="56"/>
  <c r="U122" i="56"/>
  <c r="T122" i="56"/>
  <c r="I122" i="56"/>
  <c r="CD122" i="56"/>
  <c r="AQ122" i="56"/>
  <c r="DC122" i="56"/>
  <c r="FJ241" i="56"/>
  <c r="A122" i="56"/>
  <c r="AW122" i="56"/>
  <c r="BC122" i="56"/>
  <c r="FL122" i="56" s="1"/>
  <c r="S122" i="56"/>
  <c r="CQ122" i="56"/>
  <c r="AC122" i="56"/>
  <c r="AD122" i="56" s="1"/>
  <c r="CX122" i="56"/>
  <c r="CZ122" i="56" s="1"/>
  <c r="AV122" i="56"/>
  <c r="AZ122" i="56"/>
  <c r="FI122" i="56" s="1"/>
  <c r="R122" i="56"/>
  <c r="CL122" i="56"/>
  <c r="AY122" i="56"/>
  <c r="DK122" i="56"/>
  <c r="FL241" i="56"/>
  <c r="AJ181" i="56"/>
  <c r="DH241" i="56"/>
  <c r="CB241" i="56"/>
  <c r="FM241" i="56"/>
  <c r="BX121" i="56"/>
  <c r="BP121" i="56"/>
  <c r="AA181" i="56"/>
  <c r="FQ241" i="56"/>
  <c r="FO121" i="56"/>
  <c r="AM121" i="56"/>
  <c r="FQ121" i="56"/>
  <c r="FR121" i="56"/>
  <c r="FN181" i="56"/>
  <c r="DH181" i="56"/>
  <c r="BL181" i="56"/>
  <c r="FO241" i="56"/>
  <c r="AG241" i="56"/>
  <c r="FN241" i="56"/>
  <c r="CJ241" i="56"/>
  <c r="AJ241" i="56"/>
  <c r="AA241" i="56"/>
  <c r="BL122" i="56"/>
  <c r="FP121" i="56"/>
  <c r="AJ121" i="56"/>
  <c r="CN121" i="56"/>
  <c r="FJ181" i="56"/>
  <c r="CJ181" i="56"/>
  <c r="BP241" i="56"/>
  <c r="CF241" i="56"/>
  <c r="DD181" i="56"/>
  <c r="CR181" i="56"/>
  <c r="AM181" i="56"/>
  <c r="CN181" i="56"/>
  <c r="FP241" i="56"/>
  <c r="FR241" i="56"/>
  <c r="CF181" i="56"/>
  <c r="DH121" i="56"/>
  <c r="E69" i="31"/>
  <c r="AM62" i="56"/>
  <c r="CZ62" i="56"/>
  <c r="FK62" i="56"/>
  <c r="F69" i="31" s="1"/>
  <c r="BP181" i="56"/>
  <c r="CV121" i="56"/>
  <c r="M7" i="32"/>
  <c r="M8" i="32"/>
  <c r="CR241" i="56"/>
  <c r="FK181" i="56"/>
  <c r="FN121" i="56"/>
  <c r="AG122" i="56"/>
  <c r="CB122" i="56"/>
  <c r="BL121" i="56"/>
  <c r="FR62" i="56"/>
  <c r="O69" i="31" s="1"/>
  <c r="BL62" i="56"/>
  <c r="BP62" i="56"/>
  <c r="DD241" i="56"/>
  <c r="CB121" i="56"/>
  <c r="V242" i="56"/>
  <c r="BS242" i="56"/>
  <c r="BF242" i="56"/>
  <c r="BG242" i="56"/>
  <c r="BO182" i="56"/>
  <c r="CM182" i="56"/>
  <c r="T182" i="56"/>
  <c r="AC182" i="56"/>
  <c r="V182" i="56"/>
  <c r="CP182" i="56"/>
  <c r="AU182" i="56"/>
  <c r="DG182" i="56"/>
  <c r="AW182" i="56"/>
  <c r="Z182" i="56"/>
  <c r="CT182" i="56"/>
  <c r="FK121" i="56"/>
  <c r="K241" i="56"/>
  <c r="AA122" i="56"/>
  <c r="AJ122" i="56"/>
  <c r="BT62" i="56"/>
  <c r="BX62" i="56"/>
  <c r="CP242" i="56"/>
  <c r="AT242" i="56"/>
  <c r="BB242" i="56"/>
  <c r="CA242" i="56"/>
  <c r="X242" i="56"/>
  <c r="H242" i="56"/>
  <c r="BN242" i="56"/>
  <c r="BO242" i="56"/>
  <c r="AI182" i="56"/>
  <c r="AR182" i="56"/>
  <c r="AS182" i="56"/>
  <c r="AL182" i="56"/>
  <c r="CX182" i="56"/>
  <c r="BC182" i="56"/>
  <c r="BE182" i="56"/>
  <c r="AP182" i="56"/>
  <c r="DB182" i="56"/>
  <c r="BT121" i="56"/>
  <c r="CZ241" i="56"/>
  <c r="FM121" i="56"/>
  <c r="BX241" i="56"/>
  <c r="CB62" i="56"/>
  <c r="K62" i="56"/>
  <c r="CF62" i="56"/>
  <c r="AC242" i="56"/>
  <c r="BZ242" i="56"/>
  <c r="CH242" i="56"/>
  <c r="CI242" i="56"/>
  <c r="AF242" i="56"/>
  <c r="Q242" i="56"/>
  <c r="BV242" i="56"/>
  <c r="BW242" i="56"/>
  <c r="CZ121" i="56"/>
  <c r="J182" i="56"/>
  <c r="CU182" i="56"/>
  <c r="AZ182" i="56"/>
  <c r="BA182" i="56"/>
  <c r="AT182" i="56"/>
  <c r="DF182" i="56"/>
  <c r="BK182" i="56"/>
  <c r="AX182" i="56"/>
  <c r="DJ182" i="56"/>
  <c r="FL121" i="56"/>
  <c r="AA121" i="56"/>
  <c r="CV181" i="56"/>
  <c r="BT241" i="56"/>
  <c r="FM181" i="56"/>
  <c r="CJ62" i="56"/>
  <c r="AG62" i="56"/>
  <c r="CN62" i="56"/>
  <c r="BL241" i="56"/>
  <c r="BX181" i="56"/>
  <c r="AL242" i="56"/>
  <c r="DF242" i="56"/>
  <c r="CQ242" i="56"/>
  <c r="AV242" i="56"/>
  <c r="Y242" i="56"/>
  <c r="I242" i="56"/>
  <c r="CD242" i="56"/>
  <c r="J242" i="56"/>
  <c r="CE242" i="56"/>
  <c r="A242" i="56"/>
  <c r="AG181" i="56"/>
  <c r="CJ121" i="56"/>
  <c r="FP181" i="56"/>
  <c r="BW182" i="56"/>
  <c r="AQ182" i="56"/>
  <c r="BH182" i="56"/>
  <c r="BI182" i="56"/>
  <c r="BB182" i="56"/>
  <c r="BS182" i="56"/>
  <c r="BF182" i="56"/>
  <c r="FJ121" i="56"/>
  <c r="FP122" i="56"/>
  <c r="CZ181" i="56"/>
  <c r="CR62" i="56"/>
  <c r="FN62" i="56"/>
  <c r="M69" i="31" s="1"/>
  <c r="AA62" i="56"/>
  <c r="AJ62" i="56"/>
  <c r="CV62" i="56"/>
  <c r="CR121" i="56"/>
  <c r="AM241" i="56"/>
  <c r="BR242" i="56"/>
  <c r="W242" i="56"/>
  <c r="CY242" i="56"/>
  <c r="BD242" i="56"/>
  <c r="AO242" i="56"/>
  <c r="R242" i="56"/>
  <c r="CL242" i="56"/>
  <c r="S242" i="56"/>
  <c r="CM242" i="56"/>
  <c r="T242" i="56"/>
  <c r="DC182" i="56"/>
  <c r="BJ182" i="56"/>
  <c r="CA182" i="56"/>
  <c r="X182" i="56"/>
  <c r="H182" i="56"/>
  <c r="BN182" i="56"/>
  <c r="BP122" i="56"/>
  <c r="AD121" i="56"/>
  <c r="AD62" i="56"/>
  <c r="FM62" i="56"/>
  <c r="G69" i="31" s="1"/>
  <c r="DD62" i="56"/>
  <c r="BI242" i="56"/>
  <c r="CX242" i="56"/>
  <c r="U242" i="56"/>
  <c r="AU242" i="56"/>
  <c r="DG242" i="56"/>
  <c r="AW242" i="56"/>
  <c r="Z242" i="56"/>
  <c r="CT242" i="56"/>
  <c r="AI242" i="56"/>
  <c r="CU242" i="56"/>
  <c r="AR242" i="56"/>
  <c r="FO181" i="56"/>
  <c r="S182" i="56"/>
  <c r="AY182" i="56"/>
  <c r="BR182" i="56"/>
  <c r="CI182" i="56"/>
  <c r="AF182" i="56"/>
  <c r="Q182" i="56"/>
  <c r="BV182" i="56"/>
  <c r="CF121" i="56"/>
  <c r="DH62" i="56"/>
  <c r="DD121" i="56"/>
  <c r="BA242" i="56"/>
  <c r="BC242" i="56"/>
  <c r="BE242" i="56"/>
  <c r="AP242" i="56"/>
  <c r="DB242" i="56"/>
  <c r="AQ242" i="56"/>
  <c r="DC242" i="56"/>
  <c r="AZ242" i="56"/>
  <c r="FI242" i="56" s="1"/>
  <c r="CE182" i="56"/>
  <c r="DK182" i="56"/>
  <c r="BZ182" i="56"/>
  <c r="CQ182" i="56"/>
  <c r="AV182" i="56"/>
  <c r="Y182" i="56"/>
  <c r="I182" i="56"/>
  <c r="CD182" i="56"/>
  <c r="FR181" i="56"/>
  <c r="K121" i="56"/>
  <c r="CF122" i="56"/>
  <c r="K181" i="56"/>
  <c r="EF62" i="56"/>
  <c r="FQ62" i="56"/>
  <c r="I69" i="31" s="1"/>
  <c r="FJ62" i="56"/>
  <c r="K69" i="31" s="1"/>
  <c r="FL62" i="56"/>
  <c r="L69" i="31" s="1"/>
  <c r="FO62" i="56"/>
  <c r="H69" i="31" s="1"/>
  <c r="FP62" i="56"/>
  <c r="N69" i="31" s="1"/>
  <c r="CV241" i="56"/>
  <c r="BJ242" i="56"/>
  <c r="AS242" i="56"/>
  <c r="BK242" i="56"/>
  <c r="AX242" i="56"/>
  <c r="DJ242" i="56"/>
  <c r="AY242" i="56"/>
  <c r="DK242" i="56"/>
  <c r="BH242" i="56"/>
  <c r="BG182" i="56"/>
  <c r="A182" i="56"/>
  <c r="U182" i="56"/>
  <c r="CH182" i="56"/>
  <c r="W182" i="56"/>
  <c r="CY182" i="56"/>
  <c r="BD182" i="56"/>
  <c r="AO182" i="56"/>
  <c r="R182" i="56"/>
  <c r="CL182" i="56"/>
  <c r="CB181" i="56"/>
  <c r="FQ181" i="56"/>
  <c r="BT181" i="56"/>
  <c r="FI182" i="56" l="1"/>
  <c r="F244" i="56"/>
  <c r="A244" i="56"/>
  <c r="AS244" i="56"/>
  <c r="CU244" i="56"/>
  <c r="AV244" i="56"/>
  <c r="AX244" i="56"/>
  <c r="BR244" i="56"/>
  <c r="Z244" i="56"/>
  <c r="DF244" i="56"/>
  <c r="BV244" i="56"/>
  <c r="AC244" i="56"/>
  <c r="DG244" i="56"/>
  <c r="BF244" i="56"/>
  <c r="BH244" i="56"/>
  <c r="BD244" i="56"/>
  <c r="CA244" i="56"/>
  <c r="AF244" i="56"/>
  <c r="CD244" i="56"/>
  <c r="Y244" i="56"/>
  <c r="CP244" i="56"/>
  <c r="BW244" i="56"/>
  <c r="BX244" i="56" s="1"/>
  <c r="H244" i="56"/>
  <c r="BI244" i="56"/>
  <c r="W244" i="56"/>
  <c r="U244" i="56"/>
  <c r="BZ244" i="56"/>
  <c r="CB244" i="56" s="1"/>
  <c r="I244" i="56"/>
  <c r="BK244" i="56"/>
  <c r="AI244" i="56"/>
  <c r="CI244" i="56"/>
  <c r="AU244" i="56"/>
  <c r="AY244" i="56"/>
  <c r="V244" i="56"/>
  <c r="AD244" i="56" s="1"/>
  <c r="Q244" i="56"/>
  <c r="AZ244" i="56"/>
  <c r="FI244" i="56" s="1"/>
  <c r="BS244" i="56"/>
  <c r="BT244" i="56" s="1"/>
  <c r="BB244" i="56"/>
  <c r="FK244" i="56" s="1"/>
  <c r="CT244" i="56"/>
  <c r="CL244" i="56"/>
  <c r="AL244" i="56"/>
  <c r="AM244" i="56" s="1"/>
  <c r="R244" i="56"/>
  <c r="X244" i="56"/>
  <c r="DB244" i="56"/>
  <c r="CQ244" i="56"/>
  <c r="CR244" i="56" s="1"/>
  <c r="BJ244" i="56"/>
  <c r="AT244" i="56"/>
  <c r="AO244" i="56"/>
  <c r="DK244" i="56"/>
  <c r="AR244" i="56"/>
  <c r="BN244" i="56"/>
  <c r="BA244" i="56"/>
  <c r="FJ244" i="56" s="1"/>
  <c r="CY244" i="56"/>
  <c r="T244" i="56"/>
  <c r="DC244" i="56"/>
  <c r="CM244" i="56"/>
  <c r="CN244" i="56" s="1"/>
  <c r="AQ244" i="56"/>
  <c r="BE244" i="56"/>
  <c r="BC244" i="56"/>
  <c r="FL244" i="56" s="1"/>
  <c r="S244" i="56"/>
  <c r="J244" i="56"/>
  <c r="K244" i="56" s="1"/>
  <c r="AW244" i="56"/>
  <c r="BG244" i="56"/>
  <c r="AP244" i="56"/>
  <c r="DJ244" i="56"/>
  <c r="CH244" i="56"/>
  <c r="BO244" i="56"/>
  <c r="CE244" i="56"/>
  <c r="CX244" i="56"/>
  <c r="BX122" i="56"/>
  <c r="DD122" i="56"/>
  <c r="K122" i="56"/>
  <c r="CN122" i="56"/>
  <c r="FN122" i="56"/>
  <c r="F184" i="56"/>
  <c r="V184" i="56"/>
  <c r="CT184" i="56"/>
  <c r="CM184" i="56"/>
  <c r="DF184" i="56"/>
  <c r="Y184" i="56"/>
  <c r="BD184" i="56"/>
  <c r="AO184" i="56"/>
  <c r="AP184" i="56"/>
  <c r="BZ184" i="56"/>
  <c r="R184" i="56"/>
  <c r="A184" i="56"/>
  <c r="AT184" i="56"/>
  <c r="AC184" i="56"/>
  <c r="AD184" i="56" s="1"/>
  <c r="BV184" i="56"/>
  <c r="AW184" i="56"/>
  <c r="AX184" i="56"/>
  <c r="CI184" i="56"/>
  <c r="AI184" i="56"/>
  <c r="U184" i="56"/>
  <c r="X184" i="56"/>
  <c r="BB184" i="56"/>
  <c r="FK184" i="56" s="1"/>
  <c r="BK184" i="56"/>
  <c r="CE184" i="56"/>
  <c r="BE184" i="56"/>
  <c r="BF184" i="56"/>
  <c r="DC184" i="56"/>
  <c r="J184" i="56"/>
  <c r="AZ184" i="56"/>
  <c r="FI184" i="56" s="1"/>
  <c r="BA184" i="56"/>
  <c r="FJ184" i="56" s="1"/>
  <c r="CX184" i="56"/>
  <c r="CL184" i="56"/>
  <c r="BW184" i="56"/>
  <c r="CH184" i="56"/>
  <c r="T184" i="56"/>
  <c r="S184" i="56"/>
  <c r="AR184" i="56"/>
  <c r="AS184" i="56"/>
  <c r="BC184" i="56"/>
  <c r="FL184" i="56" s="1"/>
  <c r="BJ184" i="56"/>
  <c r="CD184" i="56"/>
  <c r="CY184" i="56"/>
  <c r="CZ184" i="56" s="1"/>
  <c r="BN184" i="56"/>
  <c r="BO184" i="56"/>
  <c r="I184" i="56"/>
  <c r="BH184" i="56"/>
  <c r="BI184" i="56"/>
  <c r="FR184" i="56" s="1"/>
  <c r="DG184" i="56"/>
  <c r="CP184" i="56"/>
  <c r="CQ184" i="56"/>
  <c r="AQ184" i="56"/>
  <c r="W184" i="56"/>
  <c r="BR184" i="56"/>
  <c r="BS184" i="56"/>
  <c r="BT184" i="56" s="1"/>
  <c r="DJ184" i="56"/>
  <c r="AF184" i="56"/>
  <c r="DB184" i="56"/>
  <c r="AY184" i="56"/>
  <c r="AL184" i="56"/>
  <c r="AM184" i="56" s="1"/>
  <c r="Z184" i="56"/>
  <c r="AA184" i="56" s="1"/>
  <c r="CA184" i="56"/>
  <c r="AU184" i="56"/>
  <c r="CU184" i="56"/>
  <c r="CV184" i="56" s="1"/>
  <c r="AV184" i="56"/>
  <c r="H184" i="56"/>
  <c r="Q184" i="56"/>
  <c r="DK184" i="56"/>
  <c r="BG184" i="56"/>
  <c r="I70" i="31"/>
  <c r="F124" i="56"/>
  <c r="S124" i="56"/>
  <c r="AC124" i="56"/>
  <c r="AU124" i="56"/>
  <c r="DJ124" i="56"/>
  <c r="BD124" i="56"/>
  <c r="CU124" i="56"/>
  <c r="CE124" i="56"/>
  <c r="W124" i="56"/>
  <c r="Z124" i="56"/>
  <c r="DK124" i="56"/>
  <c r="BW124" i="56"/>
  <c r="CI124" i="56"/>
  <c r="BH124" i="56"/>
  <c r="CH124" i="56"/>
  <c r="CP124" i="56"/>
  <c r="CD124" i="56"/>
  <c r="CX124" i="56"/>
  <c r="BN124" i="56"/>
  <c r="V124" i="56"/>
  <c r="AF124" i="56"/>
  <c r="CL124" i="56"/>
  <c r="AV124" i="56"/>
  <c r="AZ124" i="56"/>
  <c r="BO124" i="56"/>
  <c r="AS124" i="56"/>
  <c r="BB124" i="56"/>
  <c r="FK124" i="56" s="1"/>
  <c r="BE124" i="56"/>
  <c r="BR124" i="56"/>
  <c r="CA124" i="56"/>
  <c r="AQ124" i="56"/>
  <c r="CY124" i="56"/>
  <c r="DC124" i="56"/>
  <c r="CM124" i="56"/>
  <c r="CQ124" i="56"/>
  <c r="T124" i="56"/>
  <c r="BJ124" i="56"/>
  <c r="BG124" i="56"/>
  <c r="CT124" i="56"/>
  <c r="BF124" i="56"/>
  <c r="A124" i="56"/>
  <c r="BC124" i="56"/>
  <c r="FL124" i="56" s="1"/>
  <c r="DB124" i="56"/>
  <c r="BI124" i="56"/>
  <c r="AO124" i="56"/>
  <c r="BV124" i="56"/>
  <c r="BS124" i="56"/>
  <c r="AI124" i="56"/>
  <c r="BK124" i="56"/>
  <c r="J124" i="56"/>
  <c r="BZ124" i="56"/>
  <c r="AP124" i="56"/>
  <c r="R124" i="56"/>
  <c r="AW124" i="56"/>
  <c r="AL124" i="56"/>
  <c r="I124" i="56"/>
  <c r="DF124" i="56"/>
  <c r="DG124" i="56"/>
  <c r="AR124" i="56"/>
  <c r="U124" i="56"/>
  <c r="BA124" i="56"/>
  <c r="X124" i="56"/>
  <c r="AX124" i="56"/>
  <c r="H124" i="56"/>
  <c r="Y124" i="56"/>
  <c r="AT124" i="56"/>
  <c r="Q124" i="56"/>
  <c r="AY124" i="56"/>
  <c r="BT122" i="56"/>
  <c r="O70" i="31"/>
  <c r="F64" i="56"/>
  <c r="A64" i="56"/>
  <c r="FO122" i="56"/>
  <c r="G70" i="31"/>
  <c r="K70" i="31"/>
  <c r="H70" i="31"/>
  <c r="M70" i="31"/>
  <c r="E70" i="31"/>
  <c r="L70" i="31"/>
  <c r="N70" i="31"/>
  <c r="FK122" i="56"/>
  <c r="AM122" i="56"/>
  <c r="FR122" i="56"/>
  <c r="FQ122" i="56"/>
  <c r="F183" i="56"/>
  <c r="U183" i="56"/>
  <c r="AC183" i="56"/>
  <c r="BF183" i="56"/>
  <c r="AX183" i="56"/>
  <c r="AP183" i="56"/>
  <c r="Z183" i="56"/>
  <c r="CL183" i="56"/>
  <c r="AQ183" i="56"/>
  <c r="CI183" i="56"/>
  <c r="AW183" i="56"/>
  <c r="BD183" i="56"/>
  <c r="AV183" i="56"/>
  <c r="AF183" i="56"/>
  <c r="X183" i="56"/>
  <c r="R183" i="56"/>
  <c r="CD183" i="56"/>
  <c r="BE183" i="56"/>
  <c r="CA183" i="56"/>
  <c r="AO183" i="56"/>
  <c r="Y183" i="56"/>
  <c r="Q183" i="56"/>
  <c r="DG183" i="56"/>
  <c r="BI183" i="56"/>
  <c r="I183" i="56"/>
  <c r="A183" i="56"/>
  <c r="BR183" i="56"/>
  <c r="H183" i="56"/>
  <c r="BS183" i="56"/>
  <c r="BK183" i="56"/>
  <c r="BC183" i="56"/>
  <c r="AU183" i="56"/>
  <c r="CY183" i="56"/>
  <c r="AS183" i="56"/>
  <c r="CU183" i="56"/>
  <c r="AR183" i="56"/>
  <c r="BJ183" i="56"/>
  <c r="DF183" i="56"/>
  <c r="CX183" i="56"/>
  <c r="CP183" i="56"/>
  <c r="W183" i="56"/>
  <c r="CQ183" i="56"/>
  <c r="AI183" i="56"/>
  <c r="CM183" i="56"/>
  <c r="T183" i="56"/>
  <c r="BB183" i="56"/>
  <c r="AT183" i="56"/>
  <c r="AL183" i="56"/>
  <c r="AM183" i="56" s="1"/>
  <c r="V183" i="56"/>
  <c r="CH183" i="56"/>
  <c r="BA183" i="56"/>
  <c r="BV183" i="56"/>
  <c r="S183" i="56"/>
  <c r="CE183" i="56"/>
  <c r="BW183" i="56"/>
  <c r="BO183" i="56"/>
  <c r="BG183" i="56"/>
  <c r="DK183" i="56"/>
  <c r="BH183" i="56"/>
  <c r="BZ183" i="56"/>
  <c r="BN183" i="56"/>
  <c r="J183" i="56"/>
  <c r="DJ183" i="56"/>
  <c r="DB183" i="56"/>
  <c r="CT183" i="56"/>
  <c r="AY183" i="56"/>
  <c r="DC183" i="56"/>
  <c r="AZ183" i="56"/>
  <c r="FI183" i="56" s="1"/>
  <c r="F243" i="56"/>
  <c r="AP243" i="56"/>
  <c r="BN243" i="56"/>
  <c r="CH243" i="56"/>
  <c r="AC243" i="56"/>
  <c r="CQ243" i="56"/>
  <c r="AO243" i="56"/>
  <c r="BH243" i="56"/>
  <c r="AV243" i="56"/>
  <c r="BI243" i="56"/>
  <c r="CE243" i="56"/>
  <c r="CX243" i="56"/>
  <c r="BW243" i="56"/>
  <c r="BF243" i="56"/>
  <c r="DG243" i="56"/>
  <c r="BS243" i="56"/>
  <c r="H243" i="56"/>
  <c r="BJ243" i="56"/>
  <c r="CD243" i="56"/>
  <c r="CU243" i="56"/>
  <c r="CM243" i="56"/>
  <c r="Z243" i="56"/>
  <c r="BZ243" i="56"/>
  <c r="BE243" i="56"/>
  <c r="AL243" i="56"/>
  <c r="AU243" i="56"/>
  <c r="T243" i="56"/>
  <c r="CT243" i="56"/>
  <c r="DK243" i="56"/>
  <c r="U243" i="56"/>
  <c r="AY243" i="56"/>
  <c r="CP243" i="56"/>
  <c r="AF243" i="56"/>
  <c r="Y243" i="56"/>
  <c r="FR243" i="56" s="1"/>
  <c r="AZ243" i="56"/>
  <c r="DJ243" i="56"/>
  <c r="DC243" i="56"/>
  <c r="AX243" i="56"/>
  <c r="BV243" i="56"/>
  <c r="DF243" i="56"/>
  <c r="BB243" i="56"/>
  <c r="BK243" i="56"/>
  <c r="BL243" i="56" s="1"/>
  <c r="BD243" i="56"/>
  <c r="BA243" i="56"/>
  <c r="S243" i="56"/>
  <c r="BR243" i="56"/>
  <c r="CL243" i="56"/>
  <c r="AI243" i="56"/>
  <c r="AW243" i="56"/>
  <c r="V243" i="56"/>
  <c r="W243" i="56"/>
  <c r="A243" i="56"/>
  <c r="R243" i="56"/>
  <c r="AS243" i="56"/>
  <c r="CI243" i="56"/>
  <c r="DB243" i="56"/>
  <c r="BG243" i="56"/>
  <c r="X243" i="56"/>
  <c r="Q243" i="56"/>
  <c r="AR243" i="56"/>
  <c r="J243" i="56"/>
  <c r="AQ243" i="56"/>
  <c r="BO243" i="56"/>
  <c r="CY243" i="56"/>
  <c r="CA243" i="56"/>
  <c r="CB243" i="56" s="1"/>
  <c r="AT243" i="56"/>
  <c r="BC243" i="56"/>
  <c r="I243" i="56"/>
  <c r="U123" i="56"/>
  <c r="F123" i="56"/>
  <c r="W123" i="56"/>
  <c r="BG123" i="56"/>
  <c r="V123" i="56"/>
  <c r="BW123" i="56"/>
  <c r="DJ123" i="56"/>
  <c r="BC123" i="56"/>
  <c r="AQ123" i="56"/>
  <c r="AY123" i="56"/>
  <c r="AW123" i="56"/>
  <c r="AZ123" i="56"/>
  <c r="CH123" i="56"/>
  <c r="BJ123" i="56"/>
  <c r="DC123" i="56"/>
  <c r="AX123" i="56"/>
  <c r="CT123" i="56"/>
  <c r="CY123" i="56"/>
  <c r="BV123" i="56"/>
  <c r="AV123" i="56"/>
  <c r="BZ123" i="56"/>
  <c r="CU123" i="56"/>
  <c r="CP123" i="56"/>
  <c r="J123" i="56"/>
  <c r="Y123" i="56"/>
  <c r="Z123" i="56"/>
  <c r="BI123" i="56"/>
  <c r="BE123" i="56"/>
  <c r="CA123" i="56"/>
  <c r="CB123" i="56" s="1"/>
  <c r="DF123" i="56"/>
  <c r="T123" i="56"/>
  <c r="AR123" i="56"/>
  <c r="BF123" i="56"/>
  <c r="X123" i="56"/>
  <c r="H123" i="56"/>
  <c r="CD123" i="56"/>
  <c r="BD123" i="56"/>
  <c r="AC123" i="56"/>
  <c r="BB123" i="56"/>
  <c r="BH123" i="56"/>
  <c r="BR123" i="56"/>
  <c r="AO123" i="56"/>
  <c r="BK123" i="56"/>
  <c r="DG123" i="56"/>
  <c r="I123" i="56"/>
  <c r="CI123" i="56"/>
  <c r="CE123" i="56"/>
  <c r="CM123" i="56"/>
  <c r="CX123" i="56"/>
  <c r="AF123" i="56"/>
  <c r="DB123" i="56"/>
  <c r="AU123" i="56"/>
  <c r="S123" i="56"/>
  <c r="AS123" i="56"/>
  <c r="DK123" i="56"/>
  <c r="A123" i="56"/>
  <c r="BS123" i="56"/>
  <c r="BT123" i="56" s="1"/>
  <c r="AP123" i="56"/>
  <c r="CL123" i="56"/>
  <c r="CQ123" i="56"/>
  <c r="AI123" i="56"/>
  <c r="AJ123" i="56" s="1"/>
  <c r="AL123" i="56"/>
  <c r="BO123" i="56"/>
  <c r="AT123" i="56"/>
  <c r="Q123" i="56"/>
  <c r="R123" i="56"/>
  <c r="BA123" i="56"/>
  <c r="BN123" i="56"/>
  <c r="CR122" i="56"/>
  <c r="FJ122" i="56"/>
  <c r="AI15" i="10"/>
  <c r="N16" i="10"/>
  <c r="Q45" i="44"/>
  <c r="AI23" i="10"/>
  <c r="AJ242" i="56"/>
  <c r="CV182" i="56"/>
  <c r="FP182" i="56"/>
  <c r="FK182" i="56"/>
  <c r="CN242" i="56"/>
  <c r="FN242" i="56"/>
  <c r="FJ242" i="56"/>
  <c r="AA242" i="56"/>
  <c r="FL182" i="56"/>
  <c r="FM242" i="56"/>
  <c r="FO242" i="56"/>
  <c r="CZ182" i="56"/>
  <c r="CB242" i="56"/>
  <c r="AD182" i="56"/>
  <c r="FP242" i="56"/>
  <c r="Q70" i="10"/>
  <c r="K70" i="32"/>
  <c r="BJ67" i="44"/>
  <c r="T67" i="44"/>
  <c r="FQ242" i="56"/>
  <c r="CB182" i="56"/>
  <c r="FR182" i="56"/>
  <c r="CF242" i="56"/>
  <c r="AM242" i="56"/>
  <c r="G70" i="32"/>
  <c r="S68" i="44"/>
  <c r="T70" i="10"/>
  <c r="M70" i="32"/>
  <c r="BM68" i="44"/>
  <c r="W70" i="31"/>
  <c r="AA70" i="31"/>
  <c r="AE70" i="10"/>
  <c r="J69" i="30"/>
  <c r="M70" i="10"/>
  <c r="M68" i="44"/>
  <c r="K70" i="10"/>
  <c r="DH242" i="56"/>
  <c r="Z69" i="10"/>
  <c r="AM182" i="56"/>
  <c r="W68" i="44"/>
  <c r="BC68" i="44"/>
  <c r="AE68" i="44"/>
  <c r="AF70" i="10"/>
  <c r="K68" i="44"/>
  <c r="X70" i="31"/>
  <c r="S70" i="31"/>
  <c r="O70" i="32"/>
  <c r="AF67" i="44"/>
  <c r="I70" i="30"/>
  <c r="AI68" i="44"/>
  <c r="T68" i="44"/>
  <c r="Z67" i="44"/>
  <c r="N67" i="44"/>
  <c r="Y70" i="31"/>
  <c r="Q70" i="32"/>
  <c r="H67" i="44"/>
  <c r="BD67" i="44"/>
  <c r="AK70" i="10"/>
  <c r="BD68" i="44"/>
  <c r="AU68" i="44"/>
  <c r="AK68" i="44"/>
  <c r="T78" i="44"/>
  <c r="AX68" i="44"/>
  <c r="AR68" i="44"/>
  <c r="E70" i="30"/>
  <c r="AX67" i="44"/>
  <c r="E70" i="10"/>
  <c r="AJ182" i="56"/>
  <c r="CN182" i="56"/>
  <c r="EU526" i="56"/>
  <c r="EP373" i="56"/>
  <c r="EZ709" i="56"/>
  <c r="H69" i="32"/>
  <c r="AW68" i="44"/>
  <c r="T80" i="31"/>
  <c r="G68" i="44"/>
  <c r="BI68" i="44"/>
  <c r="E78" i="44"/>
  <c r="G70" i="30"/>
  <c r="H70" i="10"/>
  <c r="BL242" i="56"/>
  <c r="AG182" i="56"/>
  <c r="FR242" i="56"/>
  <c r="AG242" i="56"/>
  <c r="N69" i="10"/>
  <c r="EI272" i="56"/>
  <c r="FF750" i="56"/>
  <c r="EZ303" i="56"/>
  <c r="FB654" i="56"/>
  <c r="FC805" i="56"/>
  <c r="FF770" i="56"/>
  <c r="FE699" i="56"/>
  <c r="FB730" i="56"/>
  <c r="EN697" i="56"/>
  <c r="EX684" i="56"/>
  <c r="AC68" i="44"/>
  <c r="K71" i="44"/>
  <c r="U70" i="31"/>
  <c r="AL78" i="44"/>
  <c r="K71" i="32"/>
  <c r="I75" i="44"/>
  <c r="AI70" i="10"/>
  <c r="T71" i="31"/>
  <c r="S73" i="44"/>
  <c r="BG68" i="44"/>
  <c r="R72" i="31"/>
  <c r="Z70" i="10"/>
  <c r="BA68" i="44"/>
  <c r="E74" i="10"/>
  <c r="Y69" i="44"/>
  <c r="E69" i="44"/>
  <c r="AA78" i="31"/>
  <c r="Y68" i="44"/>
  <c r="AR67" i="44"/>
  <c r="Z68" i="44"/>
  <c r="U75" i="31"/>
  <c r="AX69" i="44"/>
  <c r="AG75" i="44"/>
  <c r="AC70" i="10"/>
  <c r="G71" i="30"/>
  <c r="AL67" i="44"/>
  <c r="H70" i="32"/>
  <c r="R70" i="31"/>
  <c r="AM78" i="44"/>
  <c r="Z69" i="44"/>
  <c r="T70" i="31"/>
  <c r="U78" i="44"/>
  <c r="J80" i="30"/>
  <c r="J76" i="30"/>
  <c r="W71" i="10"/>
  <c r="E78" i="32"/>
  <c r="E72" i="44"/>
  <c r="BT182" i="56"/>
  <c r="FN182" i="56"/>
  <c r="EI481" i="56"/>
  <c r="EY391" i="56"/>
  <c r="FE764" i="56"/>
  <c r="FD492" i="56"/>
  <c r="EH303" i="56"/>
  <c r="EY372" i="56"/>
  <c r="EI252" i="56"/>
  <c r="EV602" i="56"/>
  <c r="EO305" i="56"/>
  <c r="EO287" i="56"/>
  <c r="EQ827" i="56"/>
  <c r="FA596" i="56"/>
  <c r="ER828" i="56"/>
  <c r="EU641" i="56"/>
  <c r="ES741" i="56"/>
  <c r="ER753" i="56"/>
  <c r="EL435" i="56"/>
  <c r="ES285" i="56"/>
  <c r="FE631" i="56"/>
  <c r="EQ738" i="56"/>
  <c r="FE382" i="56"/>
  <c r="FA338" i="56"/>
  <c r="EW398" i="56"/>
  <c r="EK272" i="56"/>
  <c r="FA381" i="56"/>
  <c r="EL360" i="56"/>
  <c r="EK592" i="56"/>
  <c r="EI808" i="56"/>
  <c r="EU362" i="56"/>
  <c r="FG646" i="56"/>
  <c r="EJ630" i="56"/>
  <c r="FF834" i="56"/>
  <c r="ES780" i="56"/>
  <c r="EH777" i="56"/>
  <c r="EZ249" i="56"/>
  <c r="EY542" i="56"/>
  <c r="FG334" i="56"/>
  <c r="EQ474" i="56"/>
  <c r="ES445" i="56"/>
  <c r="EI757" i="56"/>
  <c r="EW831" i="56"/>
  <c r="FG787" i="56"/>
  <c r="EN754" i="56"/>
  <c r="EQ557" i="56"/>
  <c r="EJ492" i="56"/>
  <c r="EL575" i="56"/>
  <c r="EI518" i="56"/>
  <c r="EX278" i="56"/>
  <c r="FD486" i="56"/>
  <c r="EU398" i="56"/>
  <c r="EQ296" i="56"/>
  <c r="EY817" i="56"/>
  <c r="FB250" i="56"/>
  <c r="EM629" i="56"/>
  <c r="EY530" i="56"/>
  <c r="EZ529" i="56"/>
  <c r="EP529" i="56"/>
  <c r="EM328" i="56"/>
  <c r="FG597" i="56"/>
  <c r="ER831" i="56"/>
  <c r="ER638" i="56"/>
  <c r="EI852" i="56"/>
  <c r="FC256" i="56"/>
  <c r="EQ654" i="56"/>
  <c r="EV842" i="56"/>
  <c r="ES597" i="56"/>
  <c r="EX642" i="56"/>
  <c r="ER448" i="56"/>
  <c r="FD278" i="56"/>
  <c r="EI632" i="56"/>
  <c r="FG561" i="56"/>
  <c r="EH747" i="56"/>
  <c r="EN647" i="56"/>
  <c r="ER464" i="56"/>
  <c r="EZ812" i="56"/>
  <c r="EJ345" i="56"/>
  <c r="EV273" i="56"/>
  <c r="FF383" i="56"/>
  <c r="EU768" i="56"/>
  <c r="FC261" i="56"/>
  <c r="EK293" i="56"/>
  <c r="EZ805" i="56"/>
  <c r="EM482" i="56"/>
  <c r="FG533" i="56"/>
  <c r="ET359" i="56"/>
  <c r="EW289" i="56"/>
  <c r="FF751" i="56"/>
  <c r="EW611" i="56"/>
  <c r="FF378" i="56"/>
  <c r="ET327" i="56"/>
  <c r="EQ513" i="56"/>
  <c r="EY726" i="56"/>
  <c r="EX315" i="56"/>
  <c r="ER580" i="56"/>
  <c r="EI578" i="56"/>
  <c r="FA775" i="56"/>
  <c r="EW580" i="56"/>
  <c r="FE250" i="56"/>
  <c r="EP315" i="56"/>
  <c r="ES386" i="56"/>
  <c r="EM382" i="56"/>
  <c r="FB247" i="56"/>
  <c r="FF514" i="56"/>
  <c r="EY809" i="56"/>
  <c r="EZ861" i="56"/>
  <c r="EK452" i="56"/>
  <c r="EJ294" i="56"/>
  <c r="EY300" i="56"/>
  <c r="EV331" i="56"/>
  <c r="EW530" i="56"/>
  <c r="ER819" i="56"/>
  <c r="EU393" i="56"/>
  <c r="ES450" i="56"/>
  <c r="EL262" i="56"/>
  <c r="ER736" i="56"/>
  <c r="EX250" i="56"/>
  <c r="EJ289" i="56"/>
  <c r="EZ465" i="56"/>
  <c r="FG549" i="56"/>
  <c r="FE363" i="56"/>
  <c r="EI580" i="56"/>
  <c r="FF311" i="56"/>
  <c r="EH254" i="56"/>
  <c r="EM787" i="56"/>
  <c r="EW294" i="56"/>
  <c r="EJ653" i="56"/>
  <c r="EJ499" i="56"/>
  <c r="EY392" i="56"/>
  <c r="ET729" i="56"/>
  <c r="EX871" i="56"/>
  <c r="FF842" i="56"/>
  <c r="EN816" i="56"/>
  <c r="FA820" i="56"/>
  <c r="EW738" i="56"/>
  <c r="EM606" i="56"/>
  <c r="ET559" i="56"/>
  <c r="EK307" i="56"/>
  <c r="EH339" i="56"/>
  <c r="FD499" i="56"/>
  <c r="FF599" i="56"/>
  <c r="ER427" i="56"/>
  <c r="EQ761" i="56"/>
  <c r="EN861" i="56"/>
  <c r="EJ851" i="56"/>
  <c r="FE824" i="56"/>
  <c r="EI320" i="56"/>
  <c r="EH734" i="56"/>
  <c r="EW651" i="56"/>
  <c r="ES257" i="56"/>
  <c r="FD597" i="56"/>
  <c r="FA528" i="56"/>
  <c r="EV599" i="56"/>
  <c r="EM266" i="56"/>
  <c r="EI471" i="56"/>
  <c r="EN802" i="56"/>
  <c r="EP279" i="56"/>
  <c r="FA428" i="56"/>
  <c r="EY749" i="56"/>
  <c r="EV286" i="56"/>
  <c r="EX254" i="56"/>
  <c r="FG644" i="56"/>
  <c r="EL513" i="56"/>
  <c r="EH579" i="56"/>
  <c r="FC871" i="56"/>
  <c r="EU635" i="56"/>
  <c r="ES554" i="56"/>
  <c r="EX518" i="56"/>
  <c r="FD802" i="56"/>
  <c r="EX582" i="56"/>
  <c r="EW817" i="56"/>
  <c r="ER570" i="56"/>
  <c r="EP594" i="56"/>
  <c r="EP582" i="56"/>
  <c r="EW859" i="56"/>
  <c r="EQ374" i="56"/>
  <c r="EI407" i="56"/>
  <c r="EN541" i="56"/>
  <c r="FG726" i="56"/>
  <c r="EU621" i="56"/>
  <c r="FD779" i="56"/>
  <c r="FB392" i="56"/>
  <c r="ET753" i="56"/>
  <c r="EI454" i="56"/>
  <c r="ES357" i="56"/>
  <c r="EV541" i="56"/>
  <c r="EM419" i="56"/>
  <c r="FC640" i="56"/>
  <c r="FA542" i="56"/>
  <c r="EM615" i="56"/>
  <c r="ET569" i="56"/>
  <c r="FG289" i="56"/>
  <c r="EN731" i="56"/>
  <c r="EQ521" i="56"/>
  <c r="EO475" i="56"/>
  <c r="EI456" i="56"/>
  <c r="EK821" i="56"/>
  <c r="EK774" i="56"/>
  <c r="FB510" i="56"/>
  <c r="EZ498" i="56"/>
  <c r="FD750" i="56"/>
  <c r="EL822" i="56"/>
  <c r="EN745" i="56"/>
  <c r="EO814" i="56"/>
  <c r="EX729" i="56"/>
  <c r="EK516" i="56"/>
  <c r="EY447" i="56"/>
  <c r="FG708" i="56"/>
  <c r="EU721" i="56"/>
  <c r="EX571" i="56"/>
  <c r="FE730" i="56"/>
  <c r="EO357" i="56"/>
  <c r="FB275" i="56"/>
  <c r="EU537" i="56"/>
  <c r="EX846" i="56"/>
  <c r="FF402" i="56"/>
  <c r="EZ704" i="56"/>
  <c r="ER290" i="56"/>
  <c r="EJ772" i="56"/>
  <c r="EZ372" i="56"/>
  <c r="EO707" i="56"/>
  <c r="FD699" i="56"/>
  <c r="FC689" i="56"/>
  <c r="EO703" i="56"/>
  <c r="ER705" i="56"/>
  <c r="FD692" i="56"/>
  <c r="FG702" i="56"/>
  <c r="EV713" i="56"/>
  <c r="FE690" i="56"/>
  <c r="EU674" i="56"/>
  <c r="EK686" i="56"/>
  <c r="EX655" i="56"/>
  <c r="EP690" i="56"/>
  <c r="EK664" i="56"/>
  <c r="EL694" i="56"/>
  <c r="EH691" i="56"/>
  <c r="EK695" i="56"/>
  <c r="EY653" i="56"/>
  <c r="EW672" i="56"/>
  <c r="FB666" i="56"/>
  <c r="EY657" i="56"/>
  <c r="EQ661" i="56"/>
  <c r="EY664" i="56"/>
  <c r="ET652" i="56"/>
  <c r="S76" i="44"/>
  <c r="BC78" i="44"/>
  <c r="O71" i="44"/>
  <c r="O78" i="44"/>
  <c r="S71" i="10"/>
  <c r="H75" i="32"/>
  <c r="G74" i="30"/>
  <c r="AO68" i="44"/>
  <c r="BM78" i="44"/>
  <c r="S77" i="44"/>
  <c r="E80" i="32"/>
  <c r="Q78" i="32"/>
  <c r="BA76" i="44"/>
  <c r="N68" i="44"/>
  <c r="S76" i="32"/>
  <c r="N80" i="30"/>
  <c r="I74" i="10"/>
  <c r="AF72" i="10"/>
  <c r="AE75" i="44"/>
  <c r="AE78" i="44"/>
  <c r="R70" i="32"/>
  <c r="G70" i="44"/>
  <c r="M78" i="32"/>
  <c r="AA72" i="31"/>
  <c r="K72" i="44"/>
  <c r="I72" i="44"/>
  <c r="L72" i="30"/>
  <c r="AG73" i="10"/>
  <c r="AA72" i="10"/>
  <c r="BE73" i="44"/>
  <c r="S72" i="31"/>
  <c r="W75" i="44"/>
  <c r="R73" i="32"/>
  <c r="AC73" i="44"/>
  <c r="AR75" i="44"/>
  <c r="AU75" i="44"/>
  <c r="G79" i="30"/>
  <c r="Z71" i="44"/>
  <c r="Q76" i="10"/>
  <c r="Y79" i="31"/>
  <c r="T76" i="44"/>
  <c r="K79" i="32"/>
  <c r="S75" i="32"/>
  <c r="Z72" i="31"/>
  <c r="L74" i="30"/>
  <c r="AL68" i="44"/>
  <c r="S70" i="10"/>
  <c r="AG79" i="10"/>
  <c r="H74" i="44"/>
  <c r="T78" i="31"/>
  <c r="AL72" i="44"/>
  <c r="N70" i="10"/>
  <c r="M80" i="10"/>
  <c r="T74" i="31"/>
  <c r="Y70" i="10"/>
  <c r="O73" i="32"/>
  <c r="AI72" i="44"/>
  <c r="AL69" i="44"/>
  <c r="H80" i="32"/>
  <c r="G79" i="32"/>
  <c r="J70" i="30"/>
  <c r="Y75" i="10"/>
  <c r="AA71" i="31"/>
  <c r="AA78" i="44"/>
  <c r="AK75" i="10"/>
  <c r="BD72" i="44"/>
  <c r="U74" i="44"/>
  <c r="AK77" i="10"/>
  <c r="G73" i="44"/>
  <c r="AY77" i="44"/>
  <c r="Q68" i="44"/>
  <c r="S77" i="32"/>
  <c r="E70" i="32"/>
  <c r="S72" i="10"/>
  <c r="BC69" i="44"/>
  <c r="H68" i="44"/>
  <c r="AY75" i="44"/>
  <c r="BD70" i="44"/>
  <c r="M72" i="30"/>
  <c r="Q70" i="31"/>
  <c r="Z70" i="31"/>
  <c r="BE75" i="44"/>
  <c r="Y74" i="44"/>
  <c r="AF68" i="44"/>
  <c r="O80" i="32"/>
  <c r="W70" i="10"/>
  <c r="AG77" i="44"/>
  <c r="R77" i="32"/>
  <c r="U77" i="44"/>
  <c r="S73" i="31"/>
  <c r="G77" i="10"/>
  <c r="I77" i="44"/>
  <c r="Z77" i="10"/>
  <c r="Z75" i="10"/>
  <c r="S75" i="10"/>
  <c r="AA75" i="10"/>
  <c r="AS77" i="44"/>
  <c r="BG73" i="44"/>
  <c r="AC71" i="44"/>
  <c r="R76" i="32"/>
  <c r="E77" i="32"/>
  <c r="AO78" i="44"/>
  <c r="X74" i="31"/>
  <c r="AX72" i="44"/>
  <c r="AK76" i="10"/>
  <c r="AO74" i="44"/>
  <c r="T72" i="10"/>
  <c r="K77" i="32"/>
  <c r="AC79" i="10"/>
  <c r="K73" i="32"/>
  <c r="AQ70" i="44"/>
  <c r="H77" i="10"/>
  <c r="AC75" i="44"/>
  <c r="BC73" i="44"/>
  <c r="Z76" i="44"/>
  <c r="BG72" i="44"/>
  <c r="Q78" i="10"/>
  <c r="Q78" i="44"/>
  <c r="W79" i="31"/>
  <c r="N77" i="30"/>
  <c r="I72" i="32"/>
  <c r="AA80" i="10"/>
  <c r="M74" i="32"/>
  <c r="K72" i="10"/>
  <c r="CV242" i="56"/>
  <c r="CZ242" i="56"/>
  <c r="FQ182" i="56"/>
  <c r="K242" i="56"/>
  <c r="BX242" i="56"/>
  <c r="FK242" i="56"/>
  <c r="BP182" i="56"/>
  <c r="FD515" i="56"/>
  <c r="EW646" i="56"/>
  <c r="EI820" i="56"/>
  <c r="EL431" i="56"/>
  <c r="EU731" i="56"/>
  <c r="EJ857" i="56"/>
  <c r="EN781" i="56"/>
  <c r="EH333" i="56"/>
  <c r="EH574" i="56"/>
  <c r="FG269" i="56"/>
  <c r="ER618" i="56"/>
  <c r="EJ536" i="56"/>
  <c r="ES616" i="56"/>
  <c r="ES409" i="56"/>
  <c r="EU247" i="56"/>
  <c r="EO813" i="56"/>
  <c r="EV820" i="56"/>
  <c r="ET309" i="56"/>
  <c r="EM737" i="56"/>
  <c r="EP355" i="56"/>
  <c r="EV593" i="56"/>
  <c r="FF283" i="56"/>
  <c r="FG852" i="56"/>
  <c r="FF461" i="56"/>
  <c r="FF759" i="56"/>
  <c r="FF621" i="56"/>
  <c r="EJ479" i="56"/>
  <c r="EX857" i="56"/>
  <c r="EK804" i="56"/>
  <c r="FA585" i="56"/>
  <c r="EP827" i="56"/>
  <c r="EU864" i="56"/>
  <c r="EP572" i="56"/>
  <c r="EI642" i="56"/>
  <c r="ET306" i="56"/>
  <c r="EQ388" i="56"/>
  <c r="EL536" i="56"/>
  <c r="EQ561" i="56"/>
  <c r="FG816" i="56"/>
  <c r="EI259" i="56"/>
  <c r="EN325" i="56"/>
  <c r="FD851" i="56"/>
  <c r="FE366" i="56"/>
  <c r="EQ846" i="56"/>
  <c r="FB288" i="56"/>
  <c r="EN481" i="56"/>
  <c r="EJ247" i="56"/>
  <c r="FE352" i="56"/>
  <c r="EM251" i="56"/>
  <c r="EH514" i="56"/>
  <c r="EI359" i="56"/>
  <c r="EX777" i="56"/>
  <c r="EW384" i="56"/>
  <c r="FB647" i="56"/>
  <c r="ET294" i="56"/>
  <c r="FG537" i="56"/>
  <c r="FA316" i="56"/>
  <c r="EJ364" i="56"/>
  <c r="EI488" i="56"/>
  <c r="EY419" i="56"/>
  <c r="EV422" i="56"/>
  <c r="FG361" i="56"/>
  <c r="EU268" i="56"/>
  <c r="ET623" i="56"/>
  <c r="FD864" i="56"/>
  <c r="EK438" i="56"/>
  <c r="EV560" i="56"/>
  <c r="EM871" i="56"/>
  <c r="EL495" i="56"/>
  <c r="EJ254" i="56"/>
  <c r="EN805" i="56"/>
  <c r="ET521" i="56"/>
  <c r="FB317" i="56"/>
  <c r="ES485" i="56"/>
  <c r="EW512" i="56"/>
  <c r="EO360" i="56"/>
  <c r="EV796" i="56"/>
  <c r="FC615" i="56"/>
  <c r="EV264" i="56"/>
  <c r="EI353" i="56"/>
  <c r="EH295" i="56"/>
  <c r="FE280" i="56"/>
  <c r="EL610" i="56"/>
  <c r="EH363" i="56"/>
  <c r="EH440" i="56"/>
  <c r="ES602" i="56"/>
  <c r="FE526" i="56"/>
  <c r="FD510" i="56"/>
  <c r="FG745" i="56"/>
  <c r="EK745" i="56"/>
  <c r="EZ807" i="56"/>
  <c r="EP583" i="56"/>
  <c r="ER827" i="56"/>
  <c r="ER440" i="56"/>
  <c r="FE757" i="56"/>
  <c r="EX436" i="56"/>
  <c r="FC791" i="56"/>
  <c r="EN451" i="56"/>
  <c r="EP557" i="56"/>
  <c r="EP643" i="56"/>
  <c r="FD396" i="56"/>
  <c r="FC711" i="56"/>
  <c r="ET419" i="56"/>
  <c r="EQ835" i="56"/>
  <c r="FC819" i="56"/>
  <c r="EV529" i="56"/>
  <c r="EH478" i="56"/>
  <c r="FB768" i="56"/>
  <c r="EI710" i="56"/>
  <c r="FD272" i="56"/>
  <c r="EL649" i="56"/>
  <c r="ET648" i="56"/>
  <c r="EU347" i="56"/>
  <c r="EM532" i="56"/>
  <c r="FD729" i="56"/>
  <c r="FE413" i="56"/>
  <c r="EZ399" i="56"/>
  <c r="FB744" i="56"/>
  <c r="EJ516" i="56"/>
  <c r="EN785" i="56"/>
  <c r="EI857" i="56"/>
  <c r="FB641" i="56"/>
  <c r="EX511" i="56"/>
  <c r="FE256" i="56"/>
  <c r="EV272" i="56"/>
  <c r="EX798" i="56"/>
  <c r="EV744" i="56"/>
  <c r="EK583" i="56"/>
  <c r="FF380" i="56"/>
  <c r="EK549" i="56"/>
  <c r="FF541" i="56"/>
  <c r="FA442" i="56"/>
  <c r="EK335" i="56"/>
  <c r="EM445" i="56"/>
  <c r="EH711" i="56"/>
  <c r="EH722" i="56"/>
  <c r="ER803" i="56"/>
  <c r="FA294" i="56"/>
  <c r="EL384" i="56"/>
  <c r="EP342" i="56"/>
  <c r="FF511" i="56"/>
  <c r="EZ575" i="56"/>
  <c r="EJ484" i="56"/>
  <c r="EL650" i="56"/>
  <c r="EO589" i="56"/>
  <c r="EP543" i="56"/>
  <c r="ER483" i="56"/>
  <c r="EP298" i="56"/>
  <c r="ET468" i="56"/>
  <c r="EH727" i="56"/>
  <c r="EH454" i="56"/>
  <c r="FF395" i="56"/>
  <c r="EI455" i="56"/>
  <c r="EZ760" i="56"/>
  <c r="EI469" i="56"/>
  <c r="EN536" i="56"/>
  <c r="EY290" i="56"/>
  <c r="EQ429" i="56"/>
  <c r="EY425" i="56"/>
  <c r="EO380" i="56"/>
  <c r="EH534" i="56"/>
  <c r="ET793" i="56"/>
  <c r="EW528" i="56"/>
  <c r="ET646" i="56"/>
  <c r="EW851" i="56"/>
  <c r="ER807" i="56"/>
  <c r="FE814" i="56"/>
  <c r="EP349" i="56"/>
  <c r="EN485" i="56"/>
  <c r="EO322" i="56"/>
  <c r="EQ500" i="56"/>
  <c r="FD279" i="56"/>
  <c r="EM322" i="56"/>
  <c r="EW596" i="56"/>
  <c r="EW444" i="56"/>
  <c r="EJ793" i="56"/>
  <c r="FA541" i="56"/>
  <c r="EM312" i="56"/>
  <c r="ET367" i="56"/>
  <c r="EV307" i="56"/>
  <c r="ET584" i="56"/>
  <c r="EO261" i="56"/>
  <c r="ES524" i="56"/>
  <c r="FD294" i="56"/>
  <c r="EI872" i="56"/>
  <c r="EK353" i="56"/>
  <c r="EU554" i="56"/>
  <c r="EJ867" i="56"/>
  <c r="FF417" i="56"/>
  <c r="FC418" i="56"/>
  <c r="EU715" i="56"/>
  <c r="FA366" i="56"/>
  <c r="FC368" i="56"/>
  <c r="EP722" i="56"/>
  <c r="EM415" i="56"/>
  <c r="FA868" i="56"/>
  <c r="ER458" i="56"/>
  <c r="FC855" i="56"/>
  <c r="FE258" i="56"/>
  <c r="EL288" i="56"/>
  <c r="EO382" i="56"/>
  <c r="EO346" i="56"/>
  <c r="EM799" i="56"/>
  <c r="EW455" i="56"/>
  <c r="EY614" i="56"/>
  <c r="ER650" i="56"/>
  <c r="EK644" i="56"/>
  <c r="EY743" i="56"/>
  <c r="EV736" i="56"/>
  <c r="ET545" i="56"/>
  <c r="EJ570" i="56"/>
  <c r="FB387" i="56"/>
  <c r="EX415" i="56"/>
  <c r="ES484" i="56"/>
  <c r="EP491" i="56"/>
  <c r="EL417" i="56"/>
  <c r="ET377" i="56"/>
  <c r="ER572" i="56"/>
  <c r="EQ583" i="56"/>
  <c r="EW654" i="56"/>
  <c r="FB519" i="56"/>
  <c r="EI423" i="56"/>
  <c r="EW388" i="56"/>
  <c r="EO761" i="56"/>
  <c r="EN740" i="56"/>
  <c r="ER619" i="56"/>
  <c r="FC625" i="56"/>
  <c r="FF448" i="56"/>
  <c r="FC807" i="56"/>
  <c r="ET297" i="56"/>
  <c r="EN364" i="56"/>
  <c r="ES454" i="56"/>
  <c r="FF304" i="56"/>
  <c r="EJ342" i="56"/>
  <c r="FF441" i="56"/>
  <c r="EI728" i="56"/>
  <c r="EZ540" i="56"/>
  <c r="FA567" i="56"/>
  <c r="EV793" i="56"/>
  <c r="EX869" i="56"/>
  <c r="EI308" i="56"/>
  <c r="FD546" i="56"/>
  <c r="FC506" i="56"/>
  <c r="FE284" i="56"/>
  <c r="EL564" i="56"/>
  <c r="FD495" i="56"/>
  <c r="EM520" i="56"/>
  <c r="EQ588" i="56"/>
  <c r="EL363" i="56"/>
  <c r="EL715" i="56"/>
  <c r="FF265" i="56"/>
  <c r="EW475" i="56"/>
  <c r="EJ527" i="56"/>
  <c r="ES370" i="56"/>
  <c r="EJ585" i="56"/>
  <c r="ES632" i="56"/>
  <c r="FE565" i="56"/>
  <c r="EW569" i="56"/>
  <c r="FD411" i="56"/>
  <c r="FE729" i="56"/>
  <c r="EM521" i="56"/>
  <c r="EO573" i="56"/>
  <c r="EN341" i="56"/>
  <c r="EL778" i="56"/>
  <c r="EK627" i="56"/>
  <c r="EO750" i="56"/>
  <c r="ES293" i="56"/>
  <c r="EI388" i="56"/>
  <c r="ES380" i="56"/>
  <c r="EZ521" i="56"/>
  <c r="EX831" i="56"/>
  <c r="EU751" i="56"/>
  <c r="EX815" i="56"/>
  <c r="ET770" i="56"/>
  <c r="FF266" i="56"/>
  <c r="ER653" i="56"/>
  <c r="EW561" i="56"/>
  <c r="ET285" i="56"/>
  <c r="ES321" i="56"/>
  <c r="FG783" i="56"/>
  <c r="FE780" i="56"/>
  <c r="ES607" i="56"/>
  <c r="EL450" i="56"/>
  <c r="ER494" i="56"/>
  <c r="FC404" i="56"/>
  <c r="FA866" i="56"/>
  <c r="EJ455" i="56"/>
  <c r="FB776" i="56"/>
  <c r="FC433" i="56"/>
  <c r="FA482" i="56"/>
  <c r="FC838" i="56"/>
  <c r="EH557" i="56"/>
  <c r="FD617" i="56"/>
  <c r="FD602" i="56"/>
  <c r="EO412" i="56"/>
  <c r="EZ770" i="56"/>
  <c r="EQ536" i="56"/>
  <c r="FA803" i="56"/>
  <c r="ET260" i="56"/>
  <c r="FB578" i="56"/>
  <c r="EI785" i="56"/>
  <c r="EN642" i="56"/>
  <c r="EU872" i="56"/>
  <c r="EK315" i="56"/>
  <c r="EK345" i="56"/>
  <c r="EU460" i="56"/>
  <c r="FC632" i="56"/>
  <c r="EK778" i="56"/>
  <c r="EO786" i="56"/>
  <c r="EI585" i="56"/>
  <c r="ES753" i="56"/>
  <c r="EP377" i="56"/>
  <c r="ES419" i="56"/>
  <c r="EU256" i="56"/>
  <c r="EI348" i="56"/>
  <c r="FB505" i="56"/>
  <c r="EW854" i="56"/>
  <c r="EX774" i="56"/>
  <c r="EU583" i="56"/>
  <c r="ET394" i="56"/>
  <c r="EP632" i="56"/>
  <c r="ER595" i="56"/>
  <c r="ES384" i="56"/>
  <c r="EZ266" i="56"/>
  <c r="ES395" i="56"/>
  <c r="FB452" i="56"/>
  <c r="EK763" i="56"/>
  <c r="ES305" i="56"/>
  <c r="ER504" i="56"/>
  <c r="FF435" i="56"/>
  <c r="FA335" i="56"/>
  <c r="FE393" i="56"/>
  <c r="FE546" i="56"/>
  <c r="ER315" i="56"/>
  <c r="EI334" i="56"/>
  <c r="EO426" i="56"/>
  <c r="EV513" i="56"/>
  <c r="EU253" i="56"/>
  <c r="FD781" i="56"/>
  <c r="ER824" i="56"/>
  <c r="FA417" i="56"/>
  <c r="EO294" i="56"/>
  <c r="EM270" i="56"/>
  <c r="FF812" i="56"/>
  <c r="EP568" i="56"/>
  <c r="EH542" i="56"/>
  <c r="EX527" i="56"/>
  <c r="FC403" i="56"/>
  <c r="EI329" i="56"/>
  <c r="EQ860" i="56"/>
  <c r="ER779" i="56"/>
  <c r="ES848" i="56"/>
  <c r="ER796" i="56"/>
  <c r="FG357" i="56"/>
  <c r="FG555" i="56"/>
  <c r="EN580" i="56"/>
  <c r="EI654" i="56"/>
  <c r="EV634" i="56"/>
  <c r="FG489" i="56"/>
  <c r="EO419" i="56"/>
  <c r="FE739" i="56"/>
  <c r="FB394" i="56"/>
  <c r="FE540" i="56"/>
  <c r="EV855" i="56"/>
  <c r="FE301" i="56"/>
  <c r="EK764" i="56"/>
  <c r="FA524" i="56"/>
  <c r="EZ568" i="56"/>
  <c r="ET509" i="56"/>
  <c r="EV825" i="56"/>
  <c r="EU516" i="56"/>
  <c r="EQ617" i="56"/>
  <c r="EH710" i="56"/>
  <c r="FB366" i="56"/>
  <c r="EX589" i="56"/>
  <c r="EH370" i="56"/>
  <c r="EZ776" i="56"/>
  <c r="ES530" i="56"/>
  <c r="ET491" i="56"/>
  <c r="ER318" i="56"/>
  <c r="EY583" i="56"/>
  <c r="FE493" i="56"/>
  <c r="FD838" i="56"/>
  <c r="EV252" i="56"/>
  <c r="FA559" i="56"/>
  <c r="EN268" i="56"/>
  <c r="FG617" i="56"/>
  <c r="FG403" i="56"/>
  <c r="EN608" i="56"/>
  <c r="EJ451" i="56"/>
  <c r="EJ599" i="56"/>
  <c r="FG362" i="56"/>
  <c r="EO597" i="56"/>
  <c r="FC797" i="56"/>
  <c r="EY388" i="56"/>
  <c r="ER422" i="56"/>
  <c r="EN365" i="56"/>
  <c r="EQ371" i="56"/>
  <c r="FB248" i="56"/>
  <c r="EY527" i="56"/>
  <c r="FB727" i="56"/>
  <c r="EZ428" i="56"/>
  <c r="EI264" i="56"/>
  <c r="EN486" i="56"/>
  <c r="FG481" i="56"/>
  <c r="FD728" i="56"/>
  <c r="FE842" i="56"/>
  <c r="EV803" i="56"/>
  <c r="EL470" i="56"/>
  <c r="EK356" i="56"/>
  <c r="EU285" i="56"/>
  <c r="FE388" i="56"/>
  <c r="EJ748" i="56"/>
  <c r="EH385" i="56"/>
  <c r="EX381" i="56"/>
  <c r="FF601" i="56"/>
  <c r="ET529" i="56"/>
  <c r="EK562" i="56"/>
  <c r="ES559" i="56"/>
  <c r="EK439" i="56"/>
  <c r="ES773" i="56"/>
  <c r="EZ494" i="56"/>
  <c r="EM265" i="56"/>
  <c r="ER633" i="56"/>
  <c r="ET568" i="56"/>
  <c r="EV425" i="56"/>
  <c r="EK288" i="56"/>
  <c r="EN587" i="56"/>
  <c r="EY416" i="56"/>
  <c r="EZ771" i="56"/>
  <c r="EW347" i="56"/>
  <c r="FF775" i="56"/>
  <c r="EH872" i="56"/>
  <c r="EL849" i="56"/>
  <c r="EM364" i="56"/>
  <c r="EH805" i="56"/>
  <c r="EU572" i="56"/>
  <c r="EJ305" i="56"/>
  <c r="EM401" i="56"/>
  <c r="EP738" i="56"/>
  <c r="FB477" i="56"/>
  <c r="EY281" i="56"/>
  <c r="FD578" i="56"/>
  <c r="EH735" i="56"/>
  <c r="EQ727" i="56"/>
  <c r="EJ353" i="56"/>
  <c r="FF250" i="56"/>
  <c r="ES306" i="56"/>
  <c r="EI812" i="56"/>
  <c r="FD865" i="56"/>
  <c r="FC611" i="56"/>
  <c r="EM398" i="56"/>
  <c r="EY386" i="56"/>
  <c r="FF252" i="56"/>
  <c r="FC438" i="56"/>
  <c r="EZ797" i="56"/>
  <c r="ES322" i="56"/>
  <c r="FD389" i="56"/>
  <c r="FA517" i="56"/>
  <c r="FE648" i="56"/>
  <c r="EW425" i="56"/>
  <c r="EQ669" i="56"/>
  <c r="FF520" i="56"/>
  <c r="EZ573" i="56"/>
  <c r="ES541" i="56"/>
  <c r="EM654" i="56"/>
  <c r="EX411" i="56"/>
  <c r="EH552" i="56"/>
  <c r="FA756" i="56"/>
  <c r="EO764" i="56"/>
  <c r="FG468" i="56"/>
  <c r="EP310" i="56"/>
  <c r="FE494" i="56"/>
  <c r="EX660" i="56"/>
  <c r="EY562" i="56"/>
  <c r="EP588" i="56"/>
  <c r="ES494" i="56"/>
  <c r="EO603" i="56"/>
  <c r="ES423" i="56"/>
  <c r="FD320" i="56"/>
  <c r="EP287" i="56"/>
  <c r="EW725" i="56"/>
  <c r="EH389" i="56"/>
  <c r="EQ449" i="56"/>
  <c r="EX859" i="56"/>
  <c r="EN815" i="56"/>
  <c r="FA268" i="56"/>
  <c r="EU400" i="56"/>
  <c r="EN598" i="56"/>
  <c r="EP439" i="56"/>
  <c r="EM848" i="56"/>
  <c r="ES258" i="56"/>
  <c r="EZ462" i="56"/>
  <c r="EX283" i="56"/>
  <c r="EZ645" i="56"/>
  <c r="ER389" i="56"/>
  <c r="EW565" i="56"/>
  <c r="EH501" i="56"/>
  <c r="EM472" i="56"/>
  <c r="EO452" i="56"/>
  <c r="EZ810" i="56"/>
  <c r="EI266" i="56"/>
  <c r="EK332" i="56"/>
  <c r="EV537" i="56"/>
  <c r="EK846" i="56"/>
  <c r="FA769" i="56"/>
  <c r="EH372" i="56"/>
  <c r="FB765" i="56"/>
  <c r="EO358" i="56"/>
  <c r="EW867" i="56"/>
  <c r="ES858" i="56"/>
  <c r="EU399" i="56"/>
  <c r="EI536" i="56"/>
  <c r="ER357" i="56"/>
  <c r="FG413" i="56"/>
  <c r="FC496" i="56"/>
  <c r="EU831" i="56"/>
  <c r="EQ396" i="56"/>
  <c r="EL430" i="56"/>
  <c r="EL847" i="56"/>
  <c r="FE586" i="56"/>
  <c r="FE433" i="56"/>
  <c r="EO438" i="56"/>
  <c r="EH283" i="56"/>
  <c r="EW633" i="56"/>
  <c r="EI325" i="56"/>
  <c r="EO281" i="56"/>
  <c r="EV368" i="56"/>
  <c r="EY602" i="56"/>
  <c r="ER730" i="56"/>
  <c r="EM812" i="56"/>
  <c r="EZ537" i="56"/>
  <c r="EP486" i="56"/>
  <c r="EM285" i="56"/>
  <c r="EW322" i="56"/>
  <c r="EM842" i="56"/>
  <c r="ET497" i="56"/>
  <c r="EP535" i="56"/>
  <c r="EP845" i="56"/>
  <c r="EY842" i="56"/>
  <c r="ET460" i="56"/>
  <c r="EK403" i="56"/>
  <c r="EL256" i="56"/>
  <c r="EU640" i="56"/>
  <c r="FF823" i="56"/>
  <c r="EY304" i="56"/>
  <c r="FA805" i="56"/>
  <c r="EK588" i="56"/>
  <c r="EQ850" i="56"/>
  <c r="FF646" i="56"/>
  <c r="EM814" i="56"/>
  <c r="FA837" i="56"/>
  <c r="ES870" i="56"/>
  <c r="EM867" i="56"/>
  <c r="ER404" i="56"/>
  <c r="FB622" i="56"/>
  <c r="EL594" i="56"/>
  <c r="FA840" i="56"/>
  <c r="EN418" i="56"/>
  <c r="ER630" i="56"/>
  <c r="EK738" i="56"/>
  <c r="ER635" i="56"/>
  <c r="FG292" i="56"/>
  <c r="FA368" i="56"/>
  <c r="EH807" i="56"/>
  <c r="FF550" i="56"/>
  <c r="ET722" i="56"/>
  <c r="EJ852" i="56"/>
  <c r="EY260" i="56"/>
  <c r="EJ405" i="56"/>
  <c r="EN555" i="56"/>
  <c r="FB276" i="56"/>
  <c r="EW589" i="56"/>
  <c r="FD341" i="56"/>
  <c r="EP584" i="56"/>
  <c r="EY266" i="56"/>
  <c r="FD761" i="56"/>
  <c r="FA386" i="56"/>
  <c r="EO257" i="56"/>
  <c r="EW442" i="56"/>
  <c r="EY758" i="56"/>
  <c r="EM263" i="56"/>
  <c r="EK435" i="56"/>
  <c r="EW714" i="56"/>
  <c r="EN859" i="56"/>
  <c r="FA801" i="56"/>
  <c r="EK292" i="56"/>
  <c r="EU264" i="56"/>
  <c r="EV631" i="56"/>
  <c r="EW610" i="56"/>
  <c r="EZ574" i="56"/>
  <c r="EX382" i="56"/>
  <c r="EY744" i="56"/>
  <c r="EW779" i="56"/>
  <c r="EI570" i="56"/>
  <c r="EK446" i="56"/>
  <c r="ES250" i="56"/>
  <c r="EV725" i="56"/>
  <c r="EN439" i="56"/>
  <c r="EJ390" i="56"/>
  <c r="EK752" i="56"/>
  <c r="EN641" i="56"/>
  <c r="EN312" i="56"/>
  <c r="FC255" i="56"/>
  <c r="EY395" i="56"/>
  <c r="EO634" i="56"/>
  <c r="FA855" i="56"/>
  <c r="EO396" i="56"/>
  <c r="EJ332" i="56"/>
  <c r="EO459" i="56"/>
  <c r="ES470" i="56"/>
  <c r="EJ556" i="56"/>
  <c r="FB584" i="56"/>
  <c r="EX314" i="56"/>
  <c r="EH332" i="56"/>
  <c r="EI433" i="56"/>
  <c r="EV551" i="56"/>
  <c r="EP361" i="56"/>
  <c r="FG714" i="56"/>
  <c r="EM491" i="56"/>
  <c r="EW449" i="56"/>
  <c r="EY539" i="56"/>
  <c r="EP252" i="56"/>
  <c r="EL850" i="56"/>
  <c r="EK311" i="56"/>
  <c r="ET523" i="56"/>
  <c r="EM612" i="56"/>
  <c r="EV589" i="56"/>
  <c r="EN338" i="56"/>
  <c r="EN420" i="56"/>
  <c r="EH528" i="56"/>
  <c r="EI764" i="56"/>
  <c r="EQ833" i="56"/>
  <c r="ET487" i="56"/>
  <c r="FF247" i="56"/>
  <c r="EK638" i="56"/>
  <c r="EJ842" i="56"/>
  <c r="EI586" i="56"/>
  <c r="EX820" i="56"/>
  <c r="EP660" i="56"/>
  <c r="EY411" i="56"/>
  <c r="FE714" i="56"/>
  <c r="EX277" i="56"/>
  <c r="EX776" i="56"/>
  <c r="EW500" i="56"/>
  <c r="EV468" i="56"/>
  <c r="EH429" i="56"/>
  <c r="FG271" i="56"/>
  <c r="EI520" i="56"/>
  <c r="EV776" i="56"/>
  <c r="EP270" i="56"/>
  <c r="EJ731" i="56"/>
  <c r="EH650" i="56"/>
  <c r="FB456" i="56"/>
  <c r="EW747" i="56"/>
  <c r="EY783" i="56"/>
  <c r="FD480" i="56"/>
  <c r="FB349" i="56"/>
  <c r="EH640" i="56"/>
  <c r="ET334" i="56"/>
  <c r="EX862" i="56"/>
  <c r="EN446" i="56"/>
  <c r="EV816" i="56"/>
  <c r="ES356" i="56"/>
  <c r="EI494" i="56"/>
  <c r="EZ460" i="56"/>
  <c r="EJ442" i="56"/>
  <c r="ES334" i="56"/>
  <c r="EK397" i="56"/>
  <c r="EU295" i="56"/>
  <c r="ET380" i="56"/>
  <c r="EU752" i="56"/>
  <c r="FF853" i="56"/>
  <c r="EO763" i="56"/>
  <c r="EK396" i="56"/>
  <c r="EV485" i="56"/>
  <c r="EX271" i="56"/>
  <c r="EJ525" i="56"/>
  <c r="FF715" i="56"/>
  <c r="EL296" i="56"/>
  <c r="EM823" i="56"/>
  <c r="EZ350" i="56"/>
  <c r="EX817" i="56"/>
  <c r="ER287" i="56"/>
  <c r="EW544" i="56"/>
  <c r="EO314" i="56"/>
  <c r="EM852" i="56"/>
  <c r="EJ594" i="56"/>
  <c r="ES586" i="56"/>
  <c r="FA867" i="56"/>
  <c r="FF492" i="56"/>
  <c r="EK711" i="56"/>
  <c r="EM513" i="56"/>
  <c r="FB598" i="56"/>
  <c r="ES348" i="56"/>
  <c r="EK840" i="56"/>
  <c r="ES748" i="56"/>
  <c r="FD531" i="56"/>
  <c r="EL439" i="56"/>
  <c r="EH475" i="56"/>
  <c r="EO568" i="56"/>
  <c r="EU543" i="56"/>
  <c r="ES488" i="56"/>
  <c r="EX414" i="56"/>
  <c r="EM326" i="56"/>
  <c r="EQ540" i="56"/>
  <c r="EM336" i="56"/>
  <c r="ET405" i="56"/>
  <c r="EJ736" i="56"/>
  <c r="FG566" i="56"/>
  <c r="EU559" i="56"/>
  <c r="EH637" i="56"/>
  <c r="EQ373" i="56"/>
  <c r="EX742" i="56"/>
  <c r="EH251" i="56"/>
  <c r="EU441" i="56"/>
  <c r="ER525" i="56"/>
  <c r="EK363" i="56"/>
  <c r="FG397" i="56"/>
  <c r="ES416" i="56"/>
  <c r="FG270" i="56"/>
  <c r="EM484" i="56"/>
  <c r="ER727" i="56"/>
  <c r="FB600" i="56"/>
  <c r="EO437" i="56"/>
  <c r="EX625" i="56"/>
  <c r="EV853" i="56"/>
  <c r="EN488" i="56"/>
  <c r="FD373" i="56"/>
  <c r="EQ250" i="56"/>
  <c r="FB637" i="56"/>
  <c r="FD635" i="56"/>
  <c r="ES523" i="56"/>
  <c r="EY648" i="56"/>
  <c r="ES295" i="56"/>
  <c r="EH519" i="56"/>
  <c r="EP266" i="56"/>
  <c r="EU389" i="56"/>
  <c r="EH483" i="56"/>
  <c r="EI599" i="56"/>
  <c r="ES426" i="56"/>
  <c r="EZ389" i="56"/>
  <c r="ET445" i="56"/>
  <c r="FA276" i="56"/>
  <c r="FC795" i="56"/>
  <c r="EO374" i="56"/>
  <c r="EX789" i="56"/>
  <c r="EN281" i="56"/>
  <c r="EN360" i="56"/>
  <c r="EO280" i="56"/>
  <c r="ES462" i="56"/>
  <c r="FE797" i="56"/>
  <c r="EO801" i="56"/>
  <c r="FC821" i="56"/>
  <c r="FC599" i="56"/>
  <c r="EL498" i="56"/>
  <c r="FF482" i="56"/>
  <c r="ES510" i="56"/>
  <c r="EL591" i="56"/>
  <c r="EV486" i="56"/>
  <c r="EP384" i="56"/>
  <c r="FD593" i="56"/>
  <c r="FA481" i="56"/>
  <c r="EZ610" i="56"/>
  <c r="FG851" i="56"/>
  <c r="EI324" i="56"/>
  <c r="FC512" i="56"/>
  <c r="EU514" i="56"/>
  <c r="EV505" i="56"/>
  <c r="EP819" i="56"/>
  <c r="EU450" i="56"/>
  <c r="EW419" i="56"/>
  <c r="EI548" i="56"/>
  <c r="EK759" i="56"/>
  <c r="FG595" i="56"/>
  <c r="EX305" i="56"/>
  <c r="EN299" i="56"/>
  <c r="FA774" i="56"/>
  <c r="EK291" i="56"/>
  <c r="FA844" i="56"/>
  <c r="FB395" i="56"/>
  <c r="ES387" i="56"/>
  <c r="EY399" i="56"/>
  <c r="EQ445" i="56"/>
  <c r="EZ375" i="56"/>
  <c r="ET366" i="56"/>
  <c r="EW316" i="56"/>
  <c r="EM611" i="56"/>
  <c r="EQ493" i="56"/>
  <c r="EY513" i="56"/>
  <c r="FA403" i="56"/>
  <c r="EO352" i="56"/>
  <c r="EU710" i="56"/>
  <c r="FD586" i="56"/>
  <c r="FC521" i="56"/>
  <c r="EZ590" i="56"/>
  <c r="FG746" i="56"/>
  <c r="EN523" i="56"/>
  <c r="EP536" i="56"/>
  <c r="FB642" i="56"/>
  <c r="EY504" i="56"/>
  <c r="FB514" i="56"/>
  <c r="EH521" i="56"/>
  <c r="EV378" i="56"/>
  <c r="EJ312" i="56"/>
  <c r="EJ258" i="56"/>
  <c r="EJ582" i="56"/>
  <c r="FB408" i="56"/>
  <c r="FG429" i="56"/>
  <c r="ET741" i="56"/>
  <c r="ET796" i="56"/>
  <c r="FB523" i="56"/>
  <c r="FB354" i="56"/>
  <c r="ER296" i="56"/>
  <c r="FC803" i="56"/>
  <c r="EU630" i="56"/>
  <c r="FA349" i="56"/>
  <c r="ES371" i="56"/>
  <c r="FE349" i="56"/>
  <c r="FD348" i="56"/>
  <c r="EW622" i="56"/>
  <c r="EO373" i="56"/>
  <c r="ET730" i="56"/>
  <c r="FF249" i="56"/>
  <c r="EQ767" i="56"/>
  <c r="EQ406" i="56"/>
  <c r="EW404" i="56"/>
  <c r="EN356" i="56"/>
  <c r="EZ850" i="56"/>
  <c r="FF559" i="56"/>
  <c r="EZ571" i="56"/>
  <c r="EK581" i="56"/>
  <c r="ES641" i="56"/>
  <c r="EJ508" i="56"/>
  <c r="EP595" i="56"/>
  <c r="EV789" i="56"/>
  <c r="EU548" i="56"/>
  <c r="EL269" i="56"/>
  <c r="EL464" i="56"/>
  <c r="EJ384" i="56"/>
  <c r="FB482" i="56"/>
  <c r="EO864" i="56"/>
  <c r="EO860" i="56"/>
  <c r="EK598" i="56"/>
  <c r="EU412" i="56"/>
  <c r="EQ811" i="56"/>
  <c r="EV729" i="56"/>
  <c r="FA632" i="56"/>
  <c r="EP799" i="56"/>
  <c r="FC610" i="56"/>
  <c r="FB864" i="56"/>
  <c r="ER434" i="56"/>
  <c r="EK430" i="56"/>
  <c r="EQ347" i="56"/>
  <c r="FC392" i="56"/>
  <c r="EW356" i="56"/>
  <c r="EY859" i="56"/>
  <c r="FG458" i="56"/>
  <c r="FF499" i="56"/>
  <c r="EO247" i="56"/>
  <c r="EW451" i="56"/>
  <c r="EL746" i="56"/>
  <c r="FG353" i="56"/>
  <c r="EL873" i="56"/>
  <c r="EL769" i="56"/>
  <c r="EK537" i="56"/>
  <c r="EL489" i="56"/>
  <c r="ES852" i="56"/>
  <c r="FB783" i="56"/>
  <c r="EV561" i="56"/>
  <c r="EM271" i="56"/>
  <c r="EJ714" i="56"/>
  <c r="FG529" i="56"/>
  <c r="EO853" i="56"/>
  <c r="ES404" i="56"/>
  <c r="FG619" i="56"/>
  <c r="FA345" i="56"/>
  <c r="EU832" i="56"/>
  <c r="FE740" i="56"/>
  <c r="EW846" i="56"/>
  <c r="ES317" i="56"/>
  <c r="EM510" i="56"/>
  <c r="ER488" i="56"/>
  <c r="FB580" i="56"/>
  <c r="FG494" i="56"/>
  <c r="EI731" i="56"/>
  <c r="EL326" i="56"/>
  <c r="EH274" i="56"/>
  <c r="FB592" i="56"/>
  <c r="FD715" i="56"/>
  <c r="ET864" i="56"/>
  <c r="EY503" i="56"/>
  <c r="FG556" i="56"/>
  <c r="EY441" i="56"/>
  <c r="FF270" i="56"/>
  <c r="EU371" i="56"/>
  <c r="EQ735" i="56"/>
  <c r="EW864" i="56"/>
  <c r="EX431" i="56"/>
  <c r="FE470" i="56"/>
  <c r="EY270" i="56"/>
  <c r="EV550" i="56"/>
  <c r="FD581" i="56"/>
  <c r="ER664" i="56"/>
  <c r="EJ610" i="56"/>
  <c r="FD288" i="56"/>
  <c r="FD512" i="56"/>
  <c r="EO552" i="56"/>
  <c r="EN540" i="56"/>
  <c r="EY855" i="56"/>
  <c r="EV416" i="56"/>
  <c r="FF572" i="56"/>
  <c r="EL286" i="56"/>
  <c r="ER848" i="56"/>
  <c r="EM422" i="56"/>
  <c r="EJ420" i="56"/>
  <c r="ER402" i="56"/>
  <c r="EH596" i="56"/>
  <c r="EH324" i="56"/>
  <c r="EO402" i="56"/>
  <c r="EK341" i="56"/>
  <c r="EX395" i="56"/>
  <c r="EH778" i="56"/>
  <c r="FG563" i="56"/>
  <c r="FF439" i="56"/>
  <c r="EY256" i="56"/>
  <c r="EK263" i="56"/>
  <c r="ET580" i="56"/>
  <c r="EM526" i="56"/>
  <c r="FC856" i="56"/>
  <c r="EJ371" i="56"/>
  <c r="EL396" i="56"/>
  <c r="EQ256" i="56"/>
  <c r="FG265" i="56"/>
  <c r="FF800" i="56"/>
  <c r="FF289" i="56"/>
  <c r="EQ253" i="56"/>
  <c r="EL304" i="56"/>
  <c r="EY362" i="56"/>
  <c r="FA534" i="56"/>
  <c r="ES410" i="56"/>
  <c r="EX556" i="56"/>
  <c r="EJ481" i="56"/>
  <c r="EK270" i="56"/>
  <c r="ES363" i="56"/>
  <c r="EI281" i="56"/>
  <c r="EM618" i="56"/>
  <c r="ES664" i="56"/>
  <c r="EX852" i="56"/>
  <c r="EQ534" i="56"/>
  <c r="FC367" i="56"/>
  <c r="ET344" i="56"/>
  <c r="EL447" i="56"/>
  <c r="EQ261" i="56"/>
  <c r="EY626" i="56"/>
  <c r="EU684" i="56"/>
  <c r="EN495" i="56"/>
  <c r="EL410" i="56"/>
  <c r="EK631" i="56"/>
  <c r="EH847" i="56"/>
  <c r="FC552" i="56"/>
  <c r="EL814" i="56"/>
  <c r="ET402" i="56"/>
  <c r="FF469" i="56"/>
  <c r="ER353" i="56"/>
  <c r="ER830" i="56"/>
  <c r="ER253" i="56"/>
  <c r="ET719" i="56"/>
  <c r="EK619" i="56"/>
  <c r="EV469" i="56"/>
  <c r="EK488" i="56"/>
  <c r="EV348" i="56"/>
  <c r="EM746" i="56"/>
  <c r="FG710" i="56"/>
  <c r="EL346" i="56"/>
  <c r="EM255" i="56"/>
  <c r="EV342" i="56"/>
  <c r="EU587" i="56"/>
  <c r="EH845" i="56"/>
  <c r="EN855" i="56"/>
  <c r="EY336" i="56"/>
  <c r="EM318" i="56"/>
  <c r="FC844" i="56"/>
  <c r="EM297" i="56"/>
  <c r="FF285" i="56"/>
  <c r="FC710" i="56"/>
  <c r="EP599" i="56"/>
  <c r="EH313" i="56"/>
  <c r="EH383" i="56"/>
  <c r="EN459" i="56"/>
  <c r="ET561" i="56"/>
  <c r="EO474" i="56"/>
  <c r="FF603" i="56"/>
  <c r="EO783" i="56"/>
  <c r="EQ336" i="56"/>
  <c r="EH516" i="56"/>
  <c r="FA420" i="56"/>
  <c r="FA507" i="56"/>
  <c r="EW632" i="56"/>
  <c r="ET347" i="56"/>
  <c r="EH518" i="56"/>
  <c r="EU830" i="56"/>
  <c r="FF382" i="56"/>
  <c r="EQ604" i="56"/>
  <c r="FD641" i="56"/>
  <c r="EN752" i="56"/>
  <c r="EU540" i="56"/>
  <c r="EH785" i="56"/>
  <c r="ET360" i="56"/>
  <c r="FB339" i="56"/>
  <c r="EN563" i="56"/>
  <c r="FF612" i="56"/>
  <c r="EP354" i="56"/>
  <c r="ER447" i="56"/>
  <c r="ES553" i="56"/>
  <c r="FB587" i="56"/>
  <c r="EJ565" i="56"/>
  <c r="FA392" i="56"/>
  <c r="FF839" i="56"/>
  <c r="EK792" i="56"/>
  <c r="ES515" i="56"/>
  <c r="FB588" i="56"/>
  <c r="EH275" i="56"/>
  <c r="FE856" i="56"/>
  <c r="FC593" i="56"/>
  <c r="FD600" i="56"/>
  <c r="FA277" i="56"/>
  <c r="FC595" i="56"/>
  <c r="EM545" i="56"/>
  <c r="FG519" i="56"/>
  <c r="EQ378" i="56"/>
  <c r="EJ365" i="56"/>
  <c r="FG295" i="56"/>
  <c r="FD412" i="56"/>
  <c r="EQ506" i="56"/>
  <c r="EX801" i="56"/>
  <c r="ET389" i="56"/>
  <c r="ES323" i="56"/>
  <c r="ES583" i="56"/>
  <c r="EI443" i="56"/>
  <c r="EY467" i="56"/>
  <c r="EQ421" i="56"/>
  <c r="EZ475" i="56"/>
  <c r="EK462" i="56"/>
  <c r="EJ616" i="56"/>
  <c r="FA738" i="56"/>
  <c r="EY741" i="56"/>
  <c r="EI365" i="56"/>
  <c r="FE483" i="56"/>
  <c r="FC473" i="56"/>
  <c r="ER639" i="56"/>
  <c r="ES827" i="56"/>
  <c r="FE421" i="56"/>
  <c r="FG435" i="56"/>
  <c r="FC373" i="56"/>
  <c r="EX477" i="56"/>
  <c r="EQ265" i="56"/>
  <c r="FE409" i="56"/>
  <c r="ER307" i="56"/>
  <c r="EU829" i="56"/>
  <c r="FA509" i="56"/>
  <c r="FD568" i="56"/>
  <c r="EW630" i="56"/>
  <c r="EV567" i="56"/>
  <c r="EH498" i="56"/>
  <c r="EY662" i="56"/>
  <c r="EX739" i="56"/>
  <c r="EK571" i="56"/>
  <c r="EY293" i="56"/>
  <c r="FB309" i="56"/>
  <c r="EJ425" i="56"/>
  <c r="EY866" i="56"/>
  <c r="EP611" i="56"/>
  <c r="EI302" i="56"/>
  <c r="EN826" i="56"/>
  <c r="EZ353" i="56"/>
  <c r="EV296" i="56"/>
  <c r="ER804" i="56"/>
  <c r="FA760" i="56"/>
  <c r="EI788" i="56"/>
  <c r="EO815" i="56"/>
  <c r="EX409" i="56"/>
  <c r="FC570" i="56"/>
  <c r="FE570" i="56"/>
  <c r="FA286" i="56"/>
  <c r="FG290" i="56"/>
  <c r="EZ311" i="56"/>
  <c r="EV350" i="56"/>
  <c r="EL471" i="56"/>
  <c r="EL515" i="56"/>
  <c r="EQ630" i="56"/>
  <c r="EP765" i="56"/>
  <c r="EX319" i="56"/>
  <c r="EL391" i="56"/>
  <c r="EP267" i="56"/>
  <c r="EK422" i="56"/>
  <c r="ER489" i="56"/>
  <c r="FG261" i="56"/>
  <c r="EL479" i="56"/>
  <c r="ET736" i="56"/>
  <c r="EQ315" i="56"/>
  <c r="FC414" i="56"/>
  <c r="ER574" i="56"/>
  <c r="EX508" i="56"/>
  <c r="EI727" i="56"/>
  <c r="ET450" i="56"/>
  <c r="EN829" i="56"/>
  <c r="EJ750" i="56"/>
  <c r="FE347" i="56"/>
  <c r="FA496" i="56"/>
  <c r="EO311" i="56"/>
  <c r="FB568" i="56"/>
  <c r="EK559" i="56"/>
  <c r="FF534" i="56"/>
  <c r="ET454" i="56"/>
  <c r="EN762" i="56"/>
  <c r="EW255" i="56"/>
  <c r="FE300" i="56"/>
  <c r="FA446" i="56"/>
  <c r="EY642" i="56"/>
  <c r="EU577" i="56"/>
  <c r="EP448" i="56"/>
  <c r="EX341" i="56"/>
  <c r="FA248" i="56"/>
  <c r="ES603" i="56"/>
  <c r="EM443" i="56"/>
  <c r="FB429" i="56"/>
  <c r="EV539" i="56"/>
  <c r="EL351" i="56"/>
  <c r="EP838" i="56"/>
  <c r="FE812" i="56"/>
  <c r="ES620" i="56"/>
  <c r="EL816" i="56"/>
  <c r="EP465" i="56"/>
  <c r="FF610" i="56"/>
  <c r="ET749" i="56"/>
  <c r="EQ471" i="56"/>
  <c r="EY871" i="56"/>
  <c r="EI303" i="56"/>
  <c r="EI741" i="56"/>
  <c r="EW541" i="56"/>
  <c r="EX325" i="56"/>
  <c r="EZ719" i="56"/>
  <c r="EL635" i="56"/>
  <c r="FE534" i="56"/>
  <c r="EM446" i="56"/>
  <c r="EZ844" i="56"/>
  <c r="EV831" i="56"/>
  <c r="EX832" i="56"/>
  <c r="EX249" i="56"/>
  <c r="EU336" i="56"/>
  <c r="EY569" i="56"/>
  <c r="ER288" i="56"/>
  <c r="EK575" i="56"/>
  <c r="EW636" i="56"/>
  <c r="FG847" i="56"/>
  <c r="EZ503" i="56"/>
  <c r="EI641" i="56"/>
  <c r="FA505" i="56"/>
  <c r="EN553" i="56"/>
  <c r="EW340" i="56"/>
  <c r="EO405" i="56"/>
  <c r="EK384" i="56"/>
  <c r="EU812" i="56"/>
  <c r="EU482" i="56"/>
  <c r="EV579" i="56"/>
  <c r="EO721" i="56"/>
  <c r="ES777" i="56"/>
  <c r="EZ376" i="56"/>
  <c r="FG864" i="56"/>
  <c r="EQ423" i="56"/>
  <c r="EK458" i="56"/>
  <c r="EX440" i="56"/>
  <c r="EQ778" i="56"/>
  <c r="EX490" i="56"/>
  <c r="EM648" i="56"/>
  <c r="EI810" i="56"/>
  <c r="EX348" i="56"/>
  <c r="EJ829" i="56"/>
  <c r="FC847" i="56"/>
  <c r="EY624" i="56"/>
  <c r="ER334" i="56"/>
  <c r="EL810" i="56"/>
  <c r="EQ834" i="56"/>
  <c r="FF269" i="56"/>
  <c r="EX488" i="56"/>
  <c r="EK309" i="56"/>
  <c r="EX525" i="56"/>
  <c r="EI522" i="56"/>
  <c r="ER865" i="56"/>
  <c r="EL555" i="56"/>
  <c r="ET616" i="56"/>
  <c r="FG423" i="56"/>
  <c r="FG349" i="56"/>
  <c r="EO386" i="56"/>
  <c r="EK468" i="56"/>
  <c r="EJ256" i="56"/>
  <c r="FE515" i="56"/>
  <c r="ER457" i="56"/>
  <c r="FB308" i="56"/>
  <c r="EJ871" i="56"/>
  <c r="ET440" i="56"/>
  <c r="EP753" i="56"/>
  <c r="EZ746" i="56"/>
  <c r="EX322" i="56"/>
  <c r="FA646" i="56"/>
  <c r="EJ789" i="56"/>
  <c r="FG558" i="56"/>
  <c r="EV406" i="56"/>
  <c r="EH862" i="56"/>
  <c r="EU367" i="56"/>
  <c r="EU662" i="56"/>
  <c r="EM289" i="56"/>
  <c r="EO852" i="56"/>
  <c r="EP801" i="56"/>
  <c r="FG727" i="56"/>
  <c r="EI542" i="56"/>
  <c r="ET463" i="56"/>
  <c r="EZ393" i="56"/>
  <c r="EX509" i="56"/>
  <c r="ES469" i="56"/>
  <c r="EH630" i="56"/>
  <c r="EU309" i="56"/>
  <c r="EN452" i="56"/>
  <c r="EQ294" i="56"/>
  <c r="EO517" i="56"/>
  <c r="EW722" i="56"/>
  <c r="EX393" i="56"/>
  <c r="EN327" i="56"/>
  <c r="EK753" i="56"/>
  <c r="FE865" i="56"/>
  <c r="FB714" i="56"/>
  <c r="ER555" i="56"/>
  <c r="ES311" i="56"/>
  <c r="FC643" i="56"/>
  <c r="EN819" i="56"/>
  <c r="EI295" i="56"/>
  <c r="FC481" i="56"/>
  <c r="EI669" i="56"/>
  <c r="EY346" i="56"/>
  <c r="FB526" i="56"/>
  <c r="EY551" i="56"/>
  <c r="FC524" i="56"/>
  <c r="ER255" i="56"/>
  <c r="EW481" i="56"/>
  <c r="FG610" i="56"/>
  <c r="EV581" i="56"/>
  <c r="FB325" i="56"/>
  <c r="EQ837" i="56"/>
  <c r="EW791" i="56"/>
  <c r="EI560" i="56"/>
  <c r="EM478" i="56"/>
  <c r="FE831" i="56"/>
  <c r="FE453" i="56"/>
  <c r="FF284" i="56"/>
  <c r="EX854" i="56"/>
  <c r="ET801" i="56"/>
  <c r="EI461" i="56"/>
  <c r="FB543" i="56"/>
  <c r="EQ528" i="56"/>
  <c r="FD500" i="56"/>
  <c r="EK871" i="56"/>
  <c r="FG651" i="56"/>
  <c r="FE321" i="56"/>
  <c r="EM587" i="56"/>
  <c r="ET738" i="56"/>
  <c r="EM399" i="56"/>
  <c r="EY286" i="56"/>
  <c r="FB434" i="56"/>
  <c r="FB516" i="56"/>
  <c r="FB638" i="56"/>
  <c r="EH810" i="56"/>
  <c r="EN316" i="56"/>
  <c r="ET373" i="56"/>
  <c r="EW558" i="56"/>
  <c r="FD470" i="56"/>
  <c r="FB785" i="56"/>
  <c r="ES446" i="56"/>
  <c r="EI492" i="56"/>
  <c r="EL298" i="56"/>
  <c r="EX457" i="56"/>
  <c r="FE425" i="56"/>
  <c r="FF486" i="56"/>
  <c r="EU401" i="56"/>
  <c r="FB759" i="56"/>
  <c r="EP441" i="56"/>
  <c r="EJ517" i="56"/>
  <c r="EJ467" i="56"/>
  <c r="FB426" i="56"/>
  <c r="EO334" i="56"/>
  <c r="EM831" i="56"/>
  <c r="EP751" i="56"/>
  <c r="EH331" i="56"/>
  <c r="FB873" i="56"/>
  <c r="FG784" i="56"/>
  <c r="EM287" i="56"/>
  <c r="EN549" i="56"/>
  <c r="ET345" i="56"/>
  <c r="FA324" i="56"/>
  <c r="EK405" i="56"/>
  <c r="EQ757" i="56"/>
  <c r="EL517" i="56"/>
  <c r="FF472" i="56"/>
  <c r="FF551" i="56"/>
  <c r="ER612" i="56"/>
  <c r="EP824" i="56"/>
  <c r="EX740" i="56"/>
  <c r="FD319" i="56"/>
  <c r="EV622" i="56"/>
  <c r="EL805" i="56"/>
  <c r="EZ257" i="56"/>
  <c r="EQ505" i="56"/>
  <c r="FD405" i="56"/>
  <c r="FC574" i="56"/>
  <c r="FD821" i="56"/>
  <c r="EO393" i="56"/>
  <c r="EL860" i="56"/>
  <c r="EK421" i="56"/>
  <c r="EP345" i="56"/>
  <c r="EL415" i="56"/>
  <c r="EH569" i="56"/>
  <c r="FA734" i="56"/>
  <c r="EM282" i="56"/>
  <c r="FC754" i="56"/>
  <c r="EU384" i="56"/>
  <c r="EN373" i="56"/>
  <c r="EX662" i="56"/>
  <c r="EX463" i="56"/>
  <c r="FG335" i="56"/>
  <c r="FF455" i="56"/>
  <c r="EY439" i="56"/>
  <c r="EY623" i="56"/>
  <c r="EO536" i="56"/>
  <c r="EL853" i="56"/>
  <c r="EV542" i="56"/>
  <c r="FC439" i="56"/>
  <c r="FG791" i="56"/>
  <c r="EW795" i="56"/>
  <c r="EO744" i="56"/>
  <c r="FF262" i="56"/>
  <c r="EZ468" i="56"/>
  <c r="EH451" i="56"/>
  <c r="EX469" i="56"/>
  <c r="EU480" i="56"/>
  <c r="FG550" i="56"/>
  <c r="EQ348" i="56"/>
  <c r="FA298" i="56"/>
  <c r="EU736" i="56"/>
  <c r="EQ340" i="56"/>
  <c r="EH414" i="56"/>
  <c r="EY786" i="56"/>
  <c r="EL421" i="56"/>
  <c r="EM414" i="56"/>
  <c r="FC325" i="56"/>
  <c r="FE316" i="56"/>
  <c r="ES729" i="56"/>
  <c r="EN293" i="56"/>
  <c r="EZ726" i="56"/>
  <c r="ET318" i="56"/>
  <c r="EN873" i="56"/>
  <c r="EV540" i="56"/>
  <c r="ET608" i="56"/>
  <c r="EL643" i="56"/>
  <c r="FE385" i="56"/>
  <c r="ER749" i="56"/>
  <c r="EU561" i="56"/>
  <c r="EX404" i="56"/>
  <c r="EY747" i="56"/>
  <c r="EH857" i="56"/>
  <c r="EH369" i="56"/>
  <c r="ES649" i="56"/>
  <c r="ER539" i="56"/>
  <c r="FF360" i="56"/>
  <c r="FF393" i="56"/>
  <c r="EQ870" i="56"/>
  <c r="FG803" i="56"/>
  <c r="FB540" i="56"/>
  <c r="EP849" i="56"/>
  <c r="EJ821" i="56"/>
  <c r="EV863" i="56"/>
  <c r="ER391" i="56"/>
  <c r="EX397" i="56"/>
  <c r="FD793" i="56"/>
  <c r="FD402" i="56"/>
  <c r="EN577" i="56"/>
  <c r="EL572" i="56"/>
  <c r="ER285" i="56"/>
  <c r="EK770" i="56"/>
  <c r="EN489" i="56"/>
  <c r="FC477" i="56"/>
  <c r="FC592" i="56"/>
  <c r="EV471" i="56"/>
  <c r="EM354" i="56"/>
  <c r="EO369" i="56"/>
  <c r="FB493" i="56"/>
  <c r="EO483" i="56"/>
  <c r="EV467" i="56"/>
  <c r="FE625" i="56"/>
  <c r="EO472" i="56"/>
  <c r="EY255" i="56"/>
  <c r="ET641" i="56"/>
  <c r="FA510" i="56"/>
  <c r="FA314" i="56"/>
  <c r="EM808" i="56"/>
  <c r="EW731" i="56"/>
  <c r="ES374" i="56"/>
  <c r="EY248" i="56"/>
  <c r="EW562" i="56"/>
  <c r="EM771" i="56"/>
  <c r="EI442" i="56"/>
  <c r="EZ474" i="56"/>
  <c r="EU505" i="56"/>
  <c r="EP638" i="56"/>
  <c r="FA761" i="56"/>
  <c r="ET577" i="56"/>
  <c r="EN522" i="56"/>
  <c r="EN431" i="56"/>
  <c r="EW773" i="56"/>
  <c r="EI559" i="56"/>
  <c r="EN852" i="56"/>
  <c r="EI732" i="56"/>
  <c r="EZ809" i="56"/>
  <c r="EJ277" i="56"/>
  <c r="FG736" i="56"/>
  <c r="EW772" i="56"/>
  <c r="FB445" i="56"/>
  <c r="EY458" i="56"/>
  <c r="EV424" i="56"/>
  <c r="FF370" i="56"/>
  <c r="EQ736" i="56"/>
  <c r="EO613" i="56"/>
  <c r="FA591" i="56"/>
  <c r="FE617" i="56"/>
  <c r="EZ302" i="56"/>
  <c r="EK511" i="56"/>
  <c r="EX386" i="56"/>
  <c r="EM518" i="56"/>
  <c r="EN864" i="56"/>
  <c r="EK343" i="56"/>
  <c r="ET383" i="56"/>
  <c r="EY460" i="56"/>
  <c r="EN406" i="56"/>
  <c r="FB840" i="56"/>
  <c r="EJ422" i="56"/>
  <c r="FB534" i="56"/>
  <c r="EU651" i="56"/>
  <c r="EY565" i="56"/>
  <c r="EW814" i="56"/>
  <c r="EU753" i="56"/>
  <c r="EM782" i="56"/>
  <c r="FC395" i="56"/>
  <c r="ES749" i="56"/>
  <c r="EQ798" i="56"/>
  <c r="EK599" i="56"/>
  <c r="EW844" i="56"/>
  <c r="ES779" i="56"/>
  <c r="EO866" i="56"/>
  <c r="FD642" i="56"/>
  <c r="EJ497" i="56"/>
  <c r="ER569" i="56"/>
  <c r="FB439" i="56"/>
  <c r="FG545" i="56"/>
  <c r="FD628" i="56"/>
  <c r="ER823" i="56"/>
  <c r="EN825" i="56"/>
  <c r="EZ497" i="56"/>
  <c r="EV821" i="56"/>
  <c r="FB854" i="56"/>
  <c r="FB560" i="56"/>
  <c r="FG579" i="56"/>
  <c r="EO777" i="56"/>
  <c r="FG266" i="56"/>
  <c r="EN524" i="56"/>
  <c r="EH576" i="56"/>
  <c r="ER785" i="56"/>
  <c r="EM437" i="56"/>
  <c r="FG359" i="56"/>
  <c r="EJ840" i="56"/>
  <c r="EP347" i="56"/>
  <c r="ER829" i="56"/>
  <c r="FF328" i="56"/>
  <c r="EJ739" i="56"/>
  <c r="EU746" i="56"/>
  <c r="EQ632" i="56"/>
  <c r="EW427" i="56"/>
  <c r="FB279" i="56"/>
  <c r="FB815" i="56"/>
  <c r="FF325" i="56"/>
  <c r="FF727" i="56"/>
  <c r="EJ595" i="56"/>
  <c r="EN269" i="56"/>
  <c r="EU595" i="56"/>
  <c r="EY340" i="56"/>
  <c r="FB809" i="56"/>
  <c r="EM292" i="56"/>
  <c r="FE308" i="56"/>
  <c r="EW454" i="56"/>
  <c r="EX551" i="56"/>
  <c r="EZ813" i="56"/>
  <c r="EU833" i="56"/>
  <c r="FE807" i="56"/>
  <c r="FE513" i="56"/>
  <c r="EM624" i="56"/>
  <c r="EI793" i="56"/>
  <c r="EM252" i="56"/>
  <c r="EJ341" i="56"/>
  <c r="EV632" i="56"/>
  <c r="FD469" i="56"/>
  <c r="FB306" i="56"/>
  <c r="EI524" i="56"/>
  <c r="ES444" i="56"/>
  <c r="EU860" i="56"/>
  <c r="EJ374" i="56"/>
  <c r="ER365" i="56"/>
  <c r="FG602" i="56"/>
  <c r="EL819" i="56"/>
  <c r="EY274" i="56"/>
  <c r="EH280" i="56"/>
  <c r="FC746" i="56"/>
  <c r="EY593" i="56"/>
  <c r="EQ293" i="56"/>
  <c r="EK448" i="56"/>
  <c r="ER654" i="56"/>
  <c r="FC591" i="56"/>
  <c r="FD281" i="56"/>
  <c r="ER592" i="56"/>
  <c r="EN556" i="56"/>
  <c r="EM857" i="56"/>
  <c r="EN615" i="56"/>
  <c r="EP574" i="56"/>
  <c r="EI853" i="56"/>
  <c r="EV277" i="56"/>
  <c r="EJ356" i="56"/>
  <c r="EM331" i="56"/>
  <c r="FF872" i="56"/>
  <c r="EU857" i="56"/>
  <c r="EL872" i="56"/>
  <c r="EZ799" i="56"/>
  <c r="EK258" i="56"/>
  <c r="ES347" i="56"/>
  <c r="EN328" i="56"/>
  <c r="EO530" i="56"/>
  <c r="EW832" i="56"/>
  <c r="EX267" i="56"/>
  <c r="FE789" i="56"/>
  <c r="EM405" i="56"/>
  <c r="EZ272" i="56"/>
  <c r="EZ731" i="56"/>
  <c r="FE418" i="56"/>
  <c r="EK254" i="56"/>
  <c r="EU387" i="56"/>
  <c r="EK316" i="56"/>
  <c r="EZ624" i="56"/>
  <c r="FG591" i="56"/>
  <c r="EQ791" i="56"/>
  <c r="EU437" i="56"/>
  <c r="EH415" i="56"/>
  <c r="EW334" i="56"/>
  <c r="EI523" i="56"/>
  <c r="FG828" i="56"/>
  <c r="EY577" i="56"/>
  <c r="FD572" i="56"/>
  <c r="FG774" i="56"/>
  <c r="ET764" i="56"/>
  <c r="FG809" i="56"/>
  <c r="EU436" i="56"/>
  <c r="FD410" i="56"/>
  <c r="EJ379" i="56"/>
  <c r="EI310" i="56"/>
  <c r="EY418" i="56"/>
  <c r="ES274" i="56"/>
  <c r="EU261" i="56"/>
  <c r="FF350" i="56"/>
  <c r="EW470" i="56"/>
  <c r="EU433" i="56"/>
  <c r="EN776" i="56"/>
  <c r="EI512" i="56"/>
  <c r="FG867" i="56"/>
  <c r="EI819" i="56"/>
  <c r="EQ367" i="56"/>
  <c r="EN761" i="56"/>
  <c r="EP314" i="56"/>
  <c r="FA388" i="56"/>
  <c r="EU539" i="56"/>
  <c r="FE473" i="56"/>
  <c r="ER424" i="56"/>
  <c r="EM410" i="56"/>
  <c r="FE472" i="56"/>
  <c r="ET461" i="56"/>
  <c r="EY396" i="56"/>
  <c r="EJ524" i="56"/>
  <c r="EX401" i="56"/>
  <c r="EX365" i="56"/>
  <c r="FC806" i="56"/>
  <c r="EQ284" i="56"/>
  <c r="FD264" i="56"/>
  <c r="EI786" i="56"/>
  <c r="EW471" i="56"/>
  <c r="EO466" i="56"/>
  <c r="EI473" i="56"/>
  <c r="FA464" i="56"/>
  <c r="FD860" i="56"/>
  <c r="EL870" i="56"/>
  <c r="ES279" i="56"/>
  <c r="FA545" i="56"/>
  <c r="EO871" i="56"/>
  <c r="EZ467" i="56"/>
  <c r="FF768" i="56"/>
  <c r="EM719" i="56"/>
  <c r="EO379" i="56"/>
  <c r="EO833" i="56"/>
  <c r="EV757" i="56"/>
  <c r="FA741" i="56"/>
  <c r="EV627" i="56"/>
  <c r="FG390" i="56"/>
  <c r="EP745" i="56"/>
  <c r="EY550" i="56"/>
  <c r="EY389" i="56"/>
  <c r="FA259" i="56"/>
  <c r="EP428" i="56"/>
  <c r="EV647" i="56"/>
  <c r="FE782" i="56"/>
  <c r="EP566" i="56"/>
  <c r="EX632" i="56"/>
  <c r="EZ608" i="56"/>
  <c r="FA864" i="56"/>
  <c r="EO348" i="56"/>
  <c r="EO644" i="56"/>
  <c r="FC639" i="56"/>
  <c r="FD438" i="56"/>
  <c r="FC291" i="56"/>
  <c r="EP299" i="56"/>
  <c r="EH438" i="56"/>
  <c r="EQ845" i="56"/>
  <c r="EZ499" i="56"/>
  <c r="ET788" i="56"/>
  <c r="ES800" i="56"/>
  <c r="EW746" i="56"/>
  <c r="FG814" i="56"/>
  <c r="EV379" i="56"/>
  <c r="EM412" i="56"/>
  <c r="FC618" i="56"/>
  <c r="ES785" i="56"/>
  <c r="EP841" i="56"/>
  <c r="ER310" i="56"/>
  <c r="EX540" i="56"/>
  <c r="FB470" i="56"/>
  <c r="FE654" i="56"/>
  <c r="EM854" i="56"/>
  <c r="EU780" i="56"/>
  <c r="EZ728" i="56"/>
  <c r="EK813" i="56"/>
  <c r="EZ845" i="56"/>
  <c r="EK490" i="56"/>
  <c r="EH258" i="56"/>
  <c r="EW468" i="56"/>
  <c r="EM418" i="56"/>
  <c r="FB853" i="56"/>
  <c r="EK835" i="56"/>
  <c r="EQ765" i="56"/>
  <c r="FF371" i="56"/>
  <c r="EL305" i="56"/>
  <c r="ER470" i="56"/>
  <c r="EQ292" i="56"/>
  <c r="EK522" i="56"/>
  <c r="FD334" i="56"/>
  <c r="EQ802" i="56"/>
  <c r="EX448" i="56"/>
  <c r="EL615" i="56"/>
  <c r="FF540" i="56"/>
  <c r="ES512" i="56"/>
  <c r="ES487" i="56"/>
  <c r="ES531" i="56"/>
  <c r="ET372" i="56"/>
  <c r="EH844" i="56"/>
  <c r="FF363" i="56"/>
  <c r="EZ278" i="56"/>
  <c r="EJ313" i="56"/>
  <c r="FE855" i="56"/>
  <c r="ER859" i="56"/>
  <c r="EN279" i="56"/>
  <c r="FF374" i="56"/>
  <c r="FD609" i="56"/>
  <c r="FB819" i="56"/>
  <c r="EK779" i="56"/>
  <c r="EN392" i="56"/>
  <c r="EY615" i="56"/>
  <c r="EU567" i="56"/>
  <c r="ET415" i="56"/>
  <c r="EY507" i="56"/>
  <c r="EU358" i="56"/>
  <c r="EX357" i="56"/>
  <c r="EX459" i="56"/>
  <c r="EH728" i="56"/>
  <c r="EY337" i="56"/>
  <c r="FD834" i="56"/>
  <c r="EQ602" i="56"/>
  <c r="FA602" i="56"/>
  <c r="EQ369" i="56"/>
  <c r="EP787" i="56"/>
  <c r="EL706" i="56"/>
  <c r="EV712" i="56"/>
  <c r="FE720" i="56"/>
  <c r="EN249" i="56"/>
  <c r="FD484" i="56"/>
  <c r="FB799" i="56"/>
  <c r="EK795" i="56"/>
  <c r="EK573" i="56"/>
  <c r="EX712" i="56"/>
  <c r="EK443" i="56"/>
  <c r="FE336" i="56"/>
  <c r="EL511" i="56"/>
  <c r="EV326" i="56"/>
  <c r="EM833" i="56"/>
  <c r="EO454" i="56"/>
  <c r="FE602" i="56"/>
  <c r="ET797" i="56"/>
  <c r="EZ328" i="56"/>
  <c r="EZ800" i="56"/>
  <c r="EU380" i="56"/>
  <c r="EO788" i="56"/>
  <c r="FF714" i="56"/>
  <c r="EL449" i="56"/>
  <c r="EZ415" i="56"/>
  <c r="EK347" i="56"/>
  <c r="FD762" i="56"/>
  <c r="EO583" i="56"/>
  <c r="FB706" i="56"/>
  <c r="FA708" i="56"/>
  <c r="FC276" i="56"/>
  <c r="EZ288" i="56"/>
  <c r="EY358" i="56"/>
  <c r="EM486" i="56"/>
  <c r="EM722" i="56"/>
  <c r="EV258" i="56"/>
  <c r="EM439" i="56"/>
  <c r="EU568" i="56"/>
  <c r="EN435" i="56"/>
  <c r="ER793" i="56"/>
  <c r="FG296" i="56"/>
  <c r="FB710" i="56"/>
  <c r="FE592" i="56"/>
  <c r="EQ273" i="56"/>
  <c r="EV781" i="56"/>
  <c r="ES712" i="56"/>
  <c r="FC700" i="56"/>
  <c r="EJ720" i="56"/>
  <c r="EQ393" i="56"/>
  <c r="FE497" i="56"/>
  <c r="EU448" i="56"/>
  <c r="ER502" i="56"/>
  <c r="FA404" i="56"/>
  <c r="EQ312" i="56"/>
  <c r="ET416" i="56"/>
  <c r="EH458" i="56"/>
  <c r="ES456" i="56"/>
  <c r="FA740" i="56"/>
  <c r="EU618" i="56"/>
  <c r="EV772" i="56"/>
  <c r="FD311" i="56"/>
  <c r="EI567" i="56"/>
  <c r="ER325" i="56"/>
  <c r="EZ386" i="56"/>
  <c r="EQ442" i="56"/>
  <c r="EZ461" i="56"/>
  <c r="EP617" i="56"/>
  <c r="EN612" i="56"/>
  <c r="FG720" i="56"/>
  <c r="EI724" i="56"/>
  <c r="ES717" i="56"/>
  <c r="FB662" i="56"/>
  <c r="FD558" i="56"/>
  <c r="EM383" i="56"/>
  <c r="EV413" i="56"/>
  <c r="FF785" i="56"/>
  <c r="EP701" i="56"/>
  <c r="FG806" i="56"/>
  <c r="FC766" i="56"/>
  <c r="EK830" i="56"/>
  <c r="FC774" i="56"/>
  <c r="FF546" i="56"/>
  <c r="EO771" i="56"/>
  <c r="FG317" i="56"/>
  <c r="EV850" i="56"/>
  <c r="EH571" i="56"/>
  <c r="EO730" i="56"/>
  <c r="ES770" i="56"/>
  <c r="EW634" i="56"/>
  <c r="EY470" i="56"/>
  <c r="FB507" i="56"/>
  <c r="EU353" i="56"/>
  <c r="EW729" i="56"/>
  <c r="FG699" i="56"/>
  <c r="ET700" i="56"/>
  <c r="ES720" i="56"/>
  <c r="FB307" i="56"/>
  <c r="EI305" i="56"/>
  <c r="FA449" i="56"/>
  <c r="EK395" i="56"/>
  <c r="EX643" i="56"/>
  <c r="EX523" i="56"/>
  <c r="EH473" i="56"/>
  <c r="ES472" i="56"/>
  <c r="EO542" i="56"/>
  <c r="EK508" i="56"/>
  <c r="ER586" i="56"/>
  <c r="EM408" i="56"/>
  <c r="EO780" i="56"/>
  <c r="EP846" i="56"/>
  <c r="FD623" i="56"/>
  <c r="EQ650" i="56"/>
  <c r="EM474" i="56"/>
  <c r="FG461" i="56"/>
  <c r="EI717" i="56"/>
  <c r="FB486" i="56"/>
  <c r="EY769" i="56"/>
  <c r="ER852" i="56"/>
  <c r="EU697" i="56"/>
  <c r="ES794" i="56"/>
  <c r="EK471" i="56"/>
  <c r="EI387" i="56"/>
  <c r="EN764" i="56"/>
  <c r="EX812" i="56"/>
  <c r="EK366" i="56"/>
  <c r="FC525" i="56"/>
  <c r="FC266" i="56"/>
  <c r="FA539" i="56"/>
  <c r="FD633" i="56"/>
  <c r="EM554" i="56"/>
  <c r="EV865" i="56"/>
  <c r="ES781" i="56"/>
  <c r="EQ428" i="56"/>
  <c r="EW397" i="56"/>
  <c r="EJ703" i="56"/>
  <c r="EZ688" i="56"/>
  <c r="EH700" i="56"/>
  <c r="EI708" i="56"/>
  <c r="FG404" i="56"/>
  <c r="EO297" i="56"/>
  <c r="EO826" i="56"/>
  <c r="EH708" i="56"/>
  <c r="EY712" i="56"/>
  <c r="FE712" i="56"/>
  <c r="EJ717" i="56"/>
  <c r="EJ712" i="56"/>
  <c r="EV724" i="56"/>
  <c r="FD684" i="56"/>
  <c r="EK707" i="56"/>
  <c r="EH716" i="56"/>
  <c r="ES718" i="56"/>
  <c r="EY707" i="56"/>
  <c r="EZ708" i="56"/>
  <c r="FD724" i="56"/>
  <c r="EV720" i="56"/>
  <c r="ET701" i="56"/>
  <c r="EV688" i="56"/>
  <c r="ET716" i="56"/>
  <c r="EL728" i="56"/>
  <c r="FF708" i="56"/>
  <c r="EX716" i="56"/>
  <c r="EN718" i="56"/>
  <c r="EM705" i="56"/>
  <c r="EI712" i="56"/>
  <c r="ER684" i="56"/>
  <c r="EW699" i="56"/>
  <c r="EU720" i="56"/>
  <c r="EO696" i="56"/>
  <c r="EQ681" i="56"/>
  <c r="ES709" i="56"/>
  <c r="EP709" i="56"/>
  <c r="ES706" i="56"/>
  <c r="EV696" i="56"/>
  <c r="EY697" i="56"/>
  <c r="FE692" i="56"/>
  <c r="ES713" i="56"/>
  <c r="FE693" i="56"/>
  <c r="FF688" i="56"/>
  <c r="EN688" i="56"/>
  <c r="FE687" i="56"/>
  <c r="FC702" i="56"/>
  <c r="EY702" i="56"/>
  <c r="EN686" i="56"/>
  <c r="EJ685" i="56"/>
  <c r="FG705" i="56"/>
  <c r="FA674" i="56"/>
  <c r="FF690" i="56"/>
  <c r="EM713" i="56"/>
  <c r="EV677" i="56"/>
  <c r="EZ693" i="56"/>
  <c r="EP695" i="56"/>
  <c r="EU689" i="56"/>
  <c r="EI706" i="56"/>
  <c r="EV717" i="56"/>
  <c r="EX709" i="56"/>
  <c r="EI718" i="56"/>
  <c r="FD713" i="56"/>
  <c r="FG679" i="56"/>
  <c r="FC693" i="56"/>
  <c r="FA705" i="56"/>
  <c r="EK697" i="56"/>
  <c r="EO692" i="56"/>
  <c r="EI698" i="56"/>
  <c r="EH706" i="56"/>
  <c r="EO705" i="56"/>
  <c r="ES705" i="56"/>
  <c r="EI689" i="56"/>
  <c r="EZ670" i="56"/>
  <c r="EQ705" i="56"/>
  <c r="FF709" i="56"/>
  <c r="EN698" i="56"/>
  <c r="ET706" i="56"/>
  <c r="EV709" i="56"/>
  <c r="EW709" i="56"/>
  <c r="EJ697" i="56"/>
  <c r="FD674" i="56"/>
  <c r="EJ691" i="56"/>
  <c r="ET682" i="56"/>
  <c r="ET690" i="56"/>
  <c r="EW695" i="56"/>
  <c r="FA649" i="56"/>
  <c r="ET679" i="56"/>
  <c r="FC675" i="56"/>
  <c r="EW686" i="56"/>
  <c r="ER674" i="56"/>
  <c r="EO674" i="56"/>
  <c r="EV663" i="56"/>
  <c r="FF659" i="56"/>
  <c r="FA691" i="56"/>
  <c r="EJ686" i="56"/>
  <c r="FB702" i="56"/>
  <c r="FG695" i="56"/>
  <c r="EZ696" i="56"/>
  <c r="ER680" i="56"/>
  <c r="EW660" i="56"/>
  <c r="EQ678" i="56"/>
  <c r="EW670" i="56"/>
  <c r="EO690" i="56"/>
  <c r="EO702" i="56"/>
  <c r="FA685" i="56"/>
  <c r="FG691" i="56"/>
  <c r="EO656" i="56"/>
  <c r="FA677" i="56"/>
  <c r="EM691" i="56"/>
  <c r="EQ685" i="56"/>
  <c r="FE694" i="56"/>
  <c r="FD670" i="56"/>
  <c r="EL683" i="56"/>
  <c r="FB680" i="56"/>
  <c r="FE655" i="56"/>
  <c r="FD683" i="56"/>
  <c r="EK682" i="56"/>
  <c r="EZ687" i="56"/>
  <c r="EV685" i="56"/>
  <c r="ES698" i="56"/>
  <c r="FD663" i="56"/>
  <c r="FF667" i="56"/>
  <c r="EO678" i="56"/>
  <c r="FB681" i="56"/>
  <c r="FF670" i="56"/>
  <c r="FG675" i="56"/>
  <c r="FF685" i="56"/>
  <c r="FF655" i="56"/>
  <c r="EK665" i="56"/>
  <c r="EX686" i="56"/>
  <c r="EH677" i="56"/>
  <c r="ES687" i="56"/>
  <c r="EL690" i="56"/>
  <c r="EL695" i="56"/>
  <c r="FG687" i="56"/>
  <c r="ET668" i="56"/>
  <c r="ER686" i="56"/>
  <c r="ES652" i="56"/>
  <c r="EI672" i="56"/>
  <c r="ET676" i="56"/>
  <c r="EH652" i="56"/>
  <c r="FG684" i="56"/>
  <c r="EY673" i="56"/>
  <c r="EN672" i="56"/>
  <c r="FD659" i="56"/>
  <c r="ET659" i="56"/>
  <c r="EN655" i="56"/>
  <c r="EK684" i="56"/>
  <c r="EY661" i="56"/>
  <c r="EP645" i="56"/>
  <c r="EX648" i="56"/>
  <c r="EW652" i="56"/>
  <c r="EW664" i="56"/>
  <c r="EW684" i="56"/>
  <c r="FC663" i="56"/>
  <c r="FG666" i="56"/>
  <c r="FG665" i="56"/>
  <c r="EP676" i="56"/>
  <c r="EM652" i="56"/>
  <c r="ER657" i="56"/>
  <c r="FE672" i="56"/>
  <c r="ET672" i="56"/>
  <c r="EL657" i="56"/>
  <c r="FE673" i="56"/>
  <c r="EV668" i="56"/>
  <c r="EQ652" i="56"/>
  <c r="EZ661" i="56"/>
  <c r="FC659" i="56"/>
  <c r="FG676" i="56"/>
  <c r="EI684" i="56"/>
  <c r="EJ668" i="56"/>
  <c r="EZ672" i="56"/>
  <c r="ES663" i="56"/>
  <c r="EY666" i="56"/>
  <c r="FE656" i="56"/>
  <c r="ET680" i="56"/>
  <c r="FE653" i="56"/>
  <c r="FB652" i="56"/>
  <c r="FD676" i="56"/>
  <c r="EI659" i="56"/>
  <c r="EH663" i="56"/>
  <c r="H69" i="10"/>
  <c r="FO182" i="56"/>
  <c r="FJ182" i="56"/>
  <c r="AD242" i="56"/>
  <c r="BP242" i="56"/>
  <c r="DH182" i="56"/>
  <c r="BT242" i="56"/>
  <c r="EX803" i="56"/>
  <c r="FF317" i="56"/>
  <c r="EQ812" i="56"/>
  <c r="ER426" i="56"/>
  <c r="EY288" i="56"/>
  <c r="EL862" i="56"/>
  <c r="EV285" i="56"/>
  <c r="FE547" i="56"/>
  <c r="EY549" i="56"/>
  <c r="EW450" i="56"/>
  <c r="FD352" i="56"/>
  <c r="EH751" i="56"/>
  <c r="EN453" i="56"/>
  <c r="EK642" i="56"/>
  <c r="EK420" i="56"/>
  <c r="EP544" i="56"/>
  <c r="ET475" i="56"/>
  <c r="FA727" i="56"/>
  <c r="EP494" i="56"/>
  <c r="EY821" i="56"/>
  <c r="FF624" i="56"/>
  <c r="FE427" i="56"/>
  <c r="EK249" i="56"/>
  <c r="EI781" i="56"/>
  <c r="ET807" i="56"/>
  <c r="EU306" i="56"/>
  <c r="FB285" i="56"/>
  <c r="ES379" i="56"/>
  <c r="EZ501" i="56"/>
  <c r="FA669" i="56"/>
  <c r="EQ379" i="56"/>
  <c r="EX611" i="56"/>
  <c r="EU638" i="56"/>
  <c r="ER456" i="56"/>
  <c r="EU427" i="56"/>
  <c r="FG850" i="56"/>
  <c r="EK729" i="56"/>
  <c r="FA390" i="56"/>
  <c r="ES768" i="56"/>
  <c r="FC332" i="56"/>
  <c r="EV588" i="56"/>
  <c r="EN277" i="56"/>
  <c r="EW574" i="56"/>
  <c r="EP555" i="56"/>
  <c r="ET734" i="56"/>
  <c r="EY440" i="56"/>
  <c r="EY719" i="56"/>
  <c r="EN830" i="56"/>
  <c r="ET428" i="56"/>
  <c r="EN546" i="56"/>
  <c r="EQ517" i="56"/>
  <c r="FF789" i="56"/>
  <c r="EV375" i="56"/>
  <c r="EZ530" i="56"/>
  <c r="ET594" i="56"/>
  <c r="EM300" i="56"/>
  <c r="EV575" i="56"/>
  <c r="FG462" i="56"/>
  <c r="EJ331" i="56"/>
  <c r="EU487" i="56"/>
  <c r="EK811" i="56"/>
  <c r="FB784" i="56"/>
  <c r="EL462" i="56"/>
  <c r="EP411" i="56"/>
  <c r="FE480" i="56"/>
  <c r="ES312" i="56"/>
  <c r="EZ866" i="56"/>
  <c r="EW796" i="56"/>
  <c r="EO809" i="56"/>
  <c r="EU774" i="56"/>
  <c r="EW374" i="56"/>
  <c r="FD554" i="56"/>
  <c r="EZ425" i="56"/>
  <c r="EZ660" i="56"/>
  <c r="FD358" i="56"/>
  <c r="EV605" i="56"/>
  <c r="EJ307" i="56"/>
  <c r="EH398" i="56"/>
  <c r="EV448" i="56"/>
  <c r="EL798" i="56"/>
  <c r="EJ401" i="56"/>
  <c r="EM527" i="56"/>
  <c r="ES525" i="56"/>
  <c r="FG358" i="56"/>
  <c r="EX626" i="56"/>
  <c r="EX714" i="56"/>
  <c r="FA261" i="56"/>
  <c r="FA711" i="56"/>
  <c r="EW593" i="56"/>
  <c r="EQ865" i="56"/>
  <c r="EM450" i="56"/>
  <c r="EZ377" i="56"/>
  <c r="ER662" i="56"/>
  <c r="ES721" i="56"/>
  <c r="FG770" i="56"/>
  <c r="EM572" i="56"/>
  <c r="FA830" i="56"/>
  <c r="EP744" i="56"/>
  <c r="FA606" i="56"/>
  <c r="FG541" i="56"/>
  <c r="EM750" i="56"/>
  <c r="EU512" i="56"/>
  <c r="ET410" i="56"/>
  <c r="EU764" i="56"/>
  <c r="FF329" i="56"/>
  <c r="FA558" i="56"/>
  <c r="EM578" i="56"/>
  <c r="FB504" i="56"/>
  <c r="EH749" i="56"/>
  <c r="EY427" i="56"/>
  <c r="EX255" i="56"/>
  <c r="FF548" i="56"/>
  <c r="EQ508" i="56"/>
  <c r="EV276" i="56"/>
  <c r="ES413" i="56"/>
  <c r="EI426" i="56"/>
  <c r="EP545" i="56"/>
  <c r="EU323" i="56"/>
  <c r="EL361" i="56"/>
  <c r="EO407" i="56"/>
  <c r="EN750" i="56"/>
  <c r="FA555" i="56"/>
  <c r="EL283" i="56"/>
  <c r="ET247" i="56"/>
  <c r="FF804" i="56"/>
  <c r="EZ267" i="56"/>
  <c r="EV393" i="56"/>
  <c r="EH407" i="56"/>
  <c r="FE755" i="56"/>
  <c r="EM298" i="56"/>
  <c r="FD826" i="56"/>
  <c r="ES350" i="56"/>
  <c r="EJ476" i="56"/>
  <c r="EM276" i="56"/>
  <c r="EW301" i="56"/>
  <c r="FF734" i="56"/>
  <c r="ER459" i="56"/>
  <c r="EH503" i="56"/>
  <c r="EQ272" i="56"/>
  <c r="FC293" i="56"/>
  <c r="EL289" i="56"/>
  <c r="EK248" i="56"/>
  <c r="EV804" i="56"/>
  <c r="EI369" i="56"/>
  <c r="EL573" i="56"/>
  <c r="EX765" i="56"/>
  <c r="EN285" i="56"/>
  <c r="EU789" i="56"/>
  <c r="EY308" i="56"/>
  <c r="FD794" i="56"/>
  <c r="EP318" i="56"/>
  <c r="EY811" i="56"/>
  <c r="EI620" i="56"/>
  <c r="EI269" i="56"/>
  <c r="FA860" i="56"/>
  <c r="EX507" i="56"/>
  <c r="FF633" i="56"/>
  <c r="EP725" i="56"/>
  <c r="FD312" i="56"/>
  <c r="EW506" i="56"/>
  <c r="EM366" i="56"/>
  <c r="FB635" i="56"/>
  <c r="FG856" i="56"/>
  <c r="EP829" i="56"/>
  <c r="EM646" i="56"/>
  <c r="EW748" i="56"/>
  <c r="EI287" i="56"/>
  <c r="FB722" i="56"/>
  <c r="EY628" i="56"/>
  <c r="EX633" i="56"/>
  <c r="EP571" i="56"/>
  <c r="EP499" i="56"/>
  <c r="ES521" i="56"/>
  <c r="EV271" i="56"/>
  <c r="EQ262" i="56"/>
  <c r="FF310" i="56"/>
  <c r="ES631" i="56"/>
  <c r="EW296" i="56"/>
  <c r="EP359" i="56"/>
  <c r="ET501" i="56"/>
  <c r="EX818" i="56"/>
  <c r="FD329" i="56"/>
  <c r="EY459" i="56"/>
  <c r="FA291" i="56"/>
  <c r="ET598" i="56"/>
  <c r="FC546" i="56"/>
  <c r="EO651" i="56"/>
  <c r="ER478" i="56"/>
  <c r="EM819" i="56"/>
  <c r="ET761" i="56"/>
  <c r="EK323" i="56"/>
  <c r="ES248" i="56"/>
  <c r="EU510" i="56"/>
  <c r="EY839" i="56"/>
  <c r="EZ629" i="56"/>
  <c r="EI604" i="56"/>
  <c r="FE340" i="56"/>
  <c r="FB471" i="56"/>
  <c r="EH346" i="56"/>
  <c r="EQ725" i="56"/>
  <c r="EX306" i="56"/>
  <c r="EI603" i="56"/>
  <c r="ER700" i="56"/>
  <c r="FC349" i="56"/>
  <c r="ER715" i="56"/>
  <c r="EP385" i="56"/>
  <c r="FE304" i="56"/>
  <c r="ES815" i="56"/>
  <c r="FE350" i="56"/>
  <c r="FG504" i="56"/>
  <c r="EP360" i="56"/>
  <c r="EO649" i="56"/>
  <c r="FA516" i="56"/>
  <c r="EZ348" i="56"/>
  <c r="EK860" i="56"/>
  <c r="EU276" i="56"/>
  <c r="FC355" i="56"/>
  <c r="EZ563" i="56"/>
  <c r="FD595" i="56"/>
  <c r="EK609" i="56"/>
  <c r="EX568" i="56"/>
  <c r="EK456" i="56"/>
  <c r="EV431" i="56"/>
  <c r="FF406" i="56"/>
  <c r="EM325" i="56"/>
  <c r="FC776" i="56"/>
  <c r="EY435" i="56"/>
  <c r="FD769" i="56"/>
  <c r="EP426" i="56"/>
  <c r="EQ543" i="56"/>
  <c r="EJ651" i="56"/>
  <c r="EQ430" i="56"/>
  <c r="EY287" i="56"/>
  <c r="EH386" i="56"/>
  <c r="EJ751" i="56"/>
  <c r="EP457" i="56"/>
  <c r="EX761" i="56"/>
  <c r="FD454" i="56"/>
  <c r="ET872" i="56"/>
  <c r="EU419" i="56"/>
  <c r="FE522" i="56"/>
  <c r="EY517" i="56"/>
  <c r="EM605" i="56"/>
  <c r="EQ745" i="56"/>
  <c r="EK748" i="56"/>
  <c r="EH647" i="56"/>
  <c r="EU281" i="56"/>
  <c r="EM540" i="56"/>
  <c r="FC468" i="56"/>
  <c r="EH538" i="56"/>
  <c r="FF485" i="56"/>
  <c r="ER726" i="56"/>
  <c r="EM862" i="56"/>
  <c r="FA580" i="56"/>
  <c r="FC873" i="56"/>
  <c r="FA351" i="56"/>
  <c r="FC581" i="56"/>
  <c r="EI767" i="56"/>
  <c r="EZ838" i="56"/>
  <c r="EP863" i="56"/>
  <c r="EH721" i="56"/>
  <c r="FF552" i="56"/>
  <c r="FE795" i="56"/>
  <c r="EU313" i="56"/>
  <c r="FD360" i="56"/>
  <c r="FG415" i="56"/>
  <c r="EQ318" i="56"/>
  <c r="ET337" i="56"/>
  <c r="EX779" i="56"/>
  <c r="EP478" i="56"/>
  <c r="FG525" i="56"/>
  <c r="EQ394" i="56"/>
  <c r="EN599" i="56"/>
  <c r="EI799" i="56"/>
  <c r="EM735" i="56"/>
  <c r="EZ438" i="56"/>
  <c r="EK392" i="56"/>
  <c r="EL434" i="56"/>
  <c r="FE484" i="56"/>
  <c r="EL809" i="56"/>
  <c r="EU634" i="56"/>
  <c r="ES810" i="56"/>
  <c r="ES801" i="56"/>
  <c r="EY356" i="56"/>
  <c r="EN251" i="56"/>
  <c r="EQ866" i="56"/>
  <c r="FA836" i="56"/>
  <c r="EH541" i="56"/>
  <c r="EU846" i="56"/>
  <c r="EM345" i="56"/>
  <c r="EJ743" i="56"/>
  <c r="EX567" i="56"/>
  <c r="FG326" i="56"/>
  <c r="ER762" i="56"/>
  <c r="ER460" i="56"/>
  <c r="EL824" i="56"/>
  <c r="EM359" i="56"/>
  <c r="EI622" i="56"/>
  <c r="EN436" i="56"/>
  <c r="EI453" i="56"/>
  <c r="EZ250" i="56"/>
  <c r="FA477" i="56"/>
  <c r="EL389" i="56"/>
  <c r="EK533" i="56"/>
  <c r="EP394" i="56"/>
  <c r="EP300" i="56"/>
  <c r="ET310" i="56"/>
  <c r="EH428" i="56"/>
  <c r="EX772" i="56"/>
  <c r="EL252" i="56"/>
  <c r="EM488" i="56"/>
  <c r="FC371" i="56"/>
  <c r="FB567" i="56"/>
  <c r="ER492" i="56"/>
  <c r="ES544" i="56"/>
  <c r="EJ292" i="56"/>
  <c r="EV455" i="56"/>
  <c r="EN746" i="56"/>
  <c r="EV653" i="56"/>
  <c r="EQ787" i="56"/>
  <c r="FC388" i="56"/>
  <c r="EU747" i="56"/>
  <c r="EU756" i="56"/>
  <c r="ET452" i="56"/>
  <c r="EQ309" i="56"/>
  <c r="EX811" i="56"/>
  <c r="EY802" i="56"/>
  <c r="FF375" i="56"/>
  <c r="EM435" i="56"/>
  <c r="EL543" i="56"/>
  <c r="FG557" i="56"/>
  <c r="EH391" i="56"/>
  <c r="FG740" i="56"/>
  <c r="EK569" i="56"/>
  <c r="FA745" i="56"/>
  <c r="EJ553" i="56"/>
  <c r="EO378" i="56"/>
  <c r="EQ297" i="56"/>
  <c r="ET757" i="56"/>
  <c r="EK526" i="56"/>
  <c r="EJ853" i="56"/>
  <c r="EV293" i="56"/>
  <c r="EH311" i="56"/>
  <c r="FB736" i="56"/>
  <c r="EI278" i="56"/>
  <c r="EQ643" i="56"/>
  <c r="EJ825" i="56"/>
  <c r="EU865" i="56"/>
  <c r="EO725" i="56"/>
  <c r="FF292" i="56"/>
  <c r="EV837" i="56"/>
  <c r="FA658" i="56"/>
  <c r="EQ468" i="56"/>
  <c r="EQ251" i="56"/>
  <c r="EQ480" i="56"/>
  <c r="EZ819" i="56"/>
  <c r="FE465" i="56"/>
  <c r="EX311" i="56"/>
  <c r="EU555" i="56"/>
  <c r="ER547" i="56"/>
  <c r="EU569" i="56"/>
  <c r="FC531" i="56"/>
  <c r="FC312" i="56"/>
  <c r="EX768" i="56"/>
  <c r="EJ303" i="56"/>
  <c r="EM454" i="56"/>
  <c r="ER501" i="56"/>
  <c r="ER332" i="56"/>
  <c r="EI347" i="56"/>
  <c r="EJ649" i="56"/>
  <c r="EW735" i="56"/>
  <c r="FA822" i="56"/>
  <c r="EO756" i="56"/>
  <c r="EQ734" i="56"/>
  <c r="EY844" i="56"/>
  <c r="FE399" i="56"/>
  <c r="FA788" i="56"/>
  <c r="EI723" i="56"/>
  <c r="FA626" i="56"/>
  <c r="FD291" i="56"/>
  <c r="EL332" i="56"/>
  <c r="EX562" i="56"/>
  <c r="FA623" i="56"/>
  <c r="EY606" i="56"/>
  <c r="EQ462" i="56"/>
  <c r="FC573" i="56"/>
  <c r="EV382" i="56"/>
  <c r="ER372" i="56"/>
  <c r="EK408" i="56"/>
  <c r="FF615" i="56"/>
  <c r="EY334" i="56"/>
  <c r="EM825" i="56"/>
  <c r="EL574" i="56"/>
  <c r="EP831" i="56"/>
  <c r="FA466" i="56"/>
  <c r="ES417" i="56"/>
  <c r="EX296" i="56"/>
  <c r="FB794" i="56"/>
  <c r="FG723" i="56"/>
  <c r="EL604" i="56"/>
  <c r="ET444" i="56"/>
  <c r="FB397" i="56"/>
  <c r="FE434" i="56"/>
  <c r="EJ544" i="56"/>
  <c r="EU301" i="56"/>
  <c r="EX299" i="56"/>
  <c r="EH335" i="56"/>
  <c r="FG802" i="56"/>
  <c r="EU611" i="56"/>
  <c r="ET607" i="56"/>
  <c r="ER795" i="56"/>
  <c r="FC465" i="56"/>
  <c r="FC764" i="56"/>
  <c r="FE406" i="56"/>
  <c r="FD601" i="56"/>
  <c r="FG871" i="56"/>
  <c r="EL659" i="56"/>
  <c r="EO516" i="56"/>
  <c r="EQ607" i="56"/>
  <c r="EQ571" i="56"/>
  <c r="EY498" i="56"/>
  <c r="ER399" i="56"/>
  <c r="EM774" i="56"/>
  <c r="EH582" i="56"/>
  <c r="ER791" i="56"/>
  <c r="EO791" i="56"/>
  <c r="ES588" i="56"/>
  <c r="EJ354" i="56"/>
  <c r="ER559" i="56"/>
  <c r="EH462" i="56"/>
  <c r="EV739" i="56"/>
  <c r="EX770" i="56"/>
  <c r="EN788" i="56"/>
  <c r="FG637" i="56"/>
  <c r="EU740" i="56"/>
  <c r="EY837" i="56"/>
  <c r="EH298" i="56"/>
  <c r="FA723" i="56"/>
  <c r="EV658" i="56"/>
  <c r="EY532" i="56"/>
  <c r="EL535" i="56"/>
  <c r="EN461" i="56"/>
  <c r="FF835" i="56"/>
  <c r="FD557" i="56"/>
  <c r="EK368" i="56"/>
  <c r="EZ321" i="56"/>
  <c r="EM756" i="56"/>
  <c r="FG753" i="56"/>
  <c r="EL369" i="56"/>
  <c r="EL869" i="56"/>
  <c r="FE761" i="56"/>
  <c r="ER349" i="56"/>
  <c r="EK593" i="56"/>
  <c r="EX786" i="56"/>
  <c r="EM608" i="56"/>
  <c r="FA457" i="56"/>
  <c r="EZ604" i="56"/>
  <c r="ES355" i="56"/>
  <c r="FF500" i="56"/>
  <c r="EO315" i="56"/>
  <c r="FD813" i="56"/>
  <c r="EX799" i="56"/>
  <c r="FA319" i="56"/>
  <c r="FG526" i="56"/>
  <c r="EM772" i="56"/>
  <c r="EU836" i="56"/>
  <c r="EZ492" i="56"/>
  <c r="FF598" i="56"/>
  <c r="EP635" i="56"/>
  <c r="EX588" i="56"/>
  <c r="EW567" i="56"/>
  <c r="FC535" i="56"/>
  <c r="EY311" i="56"/>
  <c r="FF427" i="56"/>
  <c r="EI605" i="56"/>
  <c r="EJ758" i="56"/>
  <c r="EJ363" i="56"/>
  <c r="EY295" i="56"/>
  <c r="ET873" i="56"/>
  <c r="EY631" i="56"/>
  <c r="EU271" i="56"/>
  <c r="ET522" i="56"/>
  <c r="FG302" i="56"/>
  <c r="FA393" i="56"/>
  <c r="FB302" i="56"/>
  <c r="EO449" i="56"/>
  <c r="FD456" i="56"/>
  <c r="EV785" i="56"/>
  <c r="ET284" i="56"/>
  <c r="FA849" i="56"/>
  <c r="FB336" i="56"/>
  <c r="FA435" i="56"/>
  <c r="EH396" i="56"/>
  <c r="FC860" i="56"/>
  <c r="FC247" i="56"/>
  <c r="EI340" i="56"/>
  <c r="EU636" i="56"/>
  <c r="FA411" i="56"/>
  <c r="ER435" i="56"/>
  <c r="FG848" i="56"/>
  <c r="FG518" i="56"/>
  <c r="FG780" i="56"/>
  <c r="EL426" i="56"/>
  <c r="EP747" i="56"/>
  <c r="ER611" i="56"/>
  <c r="EK532" i="56"/>
  <c r="EM506" i="56"/>
  <c r="EQ404" i="56"/>
  <c r="EI392" i="56"/>
  <c r="EZ301" i="56"/>
  <c r="FB485" i="56"/>
  <c r="EH264" i="56"/>
  <c r="EY328" i="56"/>
  <c r="EP783" i="56"/>
  <c r="ET552" i="56"/>
  <c r="FE553" i="56"/>
  <c r="FD733" i="56"/>
  <c r="ES791" i="56"/>
  <c r="FB423" i="56"/>
  <c r="FG448" i="56"/>
  <c r="EU394" i="56"/>
  <c r="EH835" i="56"/>
  <c r="EY766" i="56"/>
  <c r="EZ841" i="56"/>
  <c r="FA747" i="56"/>
  <c r="EJ394" i="56"/>
  <c r="ER606" i="56"/>
  <c r="EQ816" i="56"/>
  <c r="EX773" i="56"/>
  <c r="EW848" i="56"/>
  <c r="EY641" i="56"/>
  <c r="FD349" i="56"/>
  <c r="ET804" i="56"/>
  <c r="EI729" i="56"/>
  <c r="EW568" i="56"/>
  <c r="EI293" i="56"/>
  <c r="EO711" i="56"/>
  <c r="EY303" i="56"/>
  <c r="EI373" i="56"/>
  <c r="ET644" i="56"/>
  <c r="FB357" i="56"/>
  <c r="FG538" i="56"/>
  <c r="EH651" i="56"/>
  <c r="EY297" i="56"/>
  <c r="EO556" i="56"/>
  <c r="EH479" i="56"/>
  <c r="ET565" i="56"/>
  <c r="FF848" i="56"/>
  <c r="EO745" i="56"/>
  <c r="FE753" i="56"/>
  <c r="FE281" i="56"/>
  <c r="ES857" i="56"/>
  <c r="EU515" i="56"/>
  <c r="EV534" i="56"/>
  <c r="EH605" i="56"/>
  <c r="FG553" i="56"/>
  <c r="EQ867" i="56"/>
  <c r="EZ293" i="56"/>
  <c r="FA809" i="56"/>
  <c r="EH633" i="56"/>
  <c r="EL337" i="56"/>
  <c r="EK563" i="56"/>
  <c r="FD624" i="56"/>
  <c r="FD823" i="56"/>
  <c r="EH860" i="56"/>
  <c r="EY516" i="56"/>
  <c r="FB856" i="56"/>
  <c r="FC835" i="56"/>
  <c r="ES745" i="56"/>
  <c r="FC407" i="56"/>
  <c r="EO854" i="56"/>
  <c r="EO493" i="56"/>
  <c r="ET499" i="56"/>
  <c r="FF509" i="56"/>
  <c r="FC765" i="56"/>
  <c r="EW760" i="56"/>
  <c r="FA407" i="56"/>
  <c r="EO384" i="56"/>
  <c r="FD608" i="56"/>
  <c r="EZ526" i="56"/>
  <c r="EX821" i="56"/>
  <c r="ER250" i="56"/>
  <c r="EK851" i="56"/>
  <c r="EO273" i="56"/>
  <c r="EK377" i="56"/>
  <c r="ET418" i="56"/>
  <c r="EH412" i="56"/>
  <c r="EW387" i="56"/>
  <c r="EH738" i="56"/>
  <c r="EV558" i="56"/>
  <c r="FB384" i="56"/>
  <c r="EK459" i="56"/>
  <c r="EK496" i="56"/>
  <c r="EX286" i="56"/>
  <c r="EJ855" i="56"/>
  <c r="FC727" i="56"/>
  <c r="FB418" i="56"/>
  <c r="FD605" i="56"/>
  <c r="EK651" i="56"/>
  <c r="EZ533" i="56"/>
  <c r="EM754" i="56"/>
  <c r="EQ285" i="56"/>
  <c r="FE832" i="56"/>
  <c r="EZ825" i="56"/>
  <c r="ET353" i="56"/>
  <c r="EQ718" i="56"/>
  <c r="EN503" i="56"/>
  <c r="EZ535" i="56"/>
  <c r="EI825" i="56"/>
  <c r="FF738" i="56"/>
  <c r="EW812" i="56"/>
  <c r="FG614" i="56"/>
  <c r="EP381" i="56"/>
  <c r="EL325" i="56"/>
  <c r="EZ554" i="56"/>
  <c r="EI437" i="56"/>
  <c r="EY408" i="56"/>
  <c r="EW616" i="56"/>
  <c r="EO807" i="56"/>
  <c r="EJ870" i="56"/>
  <c r="EP864" i="56"/>
  <c r="EI752" i="56"/>
  <c r="FG788" i="56"/>
  <c r="ES727" i="56"/>
  <c r="EL711" i="56"/>
  <c r="FG430" i="56"/>
  <c r="ER266" i="56"/>
  <c r="EH793" i="56"/>
  <c r="ET573" i="56"/>
  <c r="EZ766" i="56"/>
  <c r="EK610" i="56"/>
  <c r="EX486" i="56"/>
  <c r="FE292" i="56"/>
  <c r="FE847" i="56"/>
  <c r="EK326" i="56"/>
  <c r="EI646" i="56"/>
  <c r="EH754" i="56"/>
  <c r="EJ252" i="56"/>
  <c r="FG288" i="56"/>
  <c r="EZ459" i="56"/>
  <c r="ET384" i="56"/>
  <c r="EQ518" i="56"/>
  <c r="EV614" i="56"/>
  <c r="EH403" i="56"/>
  <c r="FG320" i="56"/>
  <c r="EH259" i="56"/>
  <c r="EW453" i="56"/>
  <c r="EM427" i="56"/>
  <c r="EY820" i="56"/>
  <c r="EX755" i="56"/>
  <c r="FB828" i="56"/>
  <c r="FF583" i="56"/>
  <c r="EY819" i="56"/>
  <c r="EW517" i="56"/>
  <c r="FG812" i="56"/>
  <c r="ES849" i="56"/>
  <c r="FE805" i="56"/>
  <c r="EI774" i="56"/>
  <c r="EY544" i="56"/>
  <c r="FG486" i="56"/>
  <c r="EZ552" i="56"/>
  <c r="EN396" i="56"/>
  <c r="EQ723" i="56"/>
  <c r="ES273" i="56"/>
  <c r="EI298" i="56"/>
  <c r="EV294" i="56"/>
  <c r="FB576" i="56"/>
  <c r="EN837" i="56"/>
  <c r="EQ427" i="56"/>
  <c r="EO267" i="56"/>
  <c r="EU807" i="56"/>
  <c r="EP553" i="56"/>
  <c r="ET316" i="56"/>
  <c r="FC485" i="56"/>
  <c r="EY800" i="56"/>
  <c r="FB358" i="56"/>
  <c r="FA503" i="56"/>
  <c r="EO440" i="56"/>
  <c r="EN447" i="56"/>
  <c r="EY616" i="56"/>
  <c r="EM316" i="56"/>
  <c r="EK283" i="56"/>
  <c r="EN266" i="56"/>
  <c r="EW313" i="56"/>
  <c r="FD343" i="56"/>
  <c r="FA287" i="56"/>
  <c r="EI789" i="56"/>
  <c r="EI544" i="56"/>
  <c r="EJ550" i="56"/>
  <c r="EL522" i="56"/>
  <c r="EO609" i="56"/>
  <c r="EQ248" i="56"/>
  <c r="ET592" i="56"/>
  <c r="EN337" i="56"/>
  <c r="EZ312" i="56"/>
  <c r="EY355" i="56"/>
  <c r="EI564" i="56"/>
  <c r="FE660" i="56"/>
  <c r="ES503" i="56"/>
  <c r="FC854" i="56"/>
  <c r="FF830" i="56"/>
  <c r="EP323" i="56"/>
  <c r="EY279" i="56"/>
  <c r="EY634" i="56"/>
  <c r="EV312" i="56"/>
  <c r="EW601" i="56"/>
  <c r="FF405" i="56"/>
  <c r="EY283" i="56"/>
  <c r="FA348" i="56"/>
  <c r="FA796" i="56"/>
  <c r="FC380" i="56"/>
  <c r="EN639" i="56"/>
  <c r="EU602" i="56"/>
  <c r="EZ779" i="56"/>
  <c r="ER746" i="56"/>
  <c r="ET453" i="56"/>
  <c r="EK257" i="56"/>
  <c r="FG573" i="56"/>
  <c r="EK841" i="56"/>
  <c r="EL867" i="56"/>
  <c r="EZ785" i="56"/>
  <c r="FC826" i="56"/>
  <c r="EZ439" i="56"/>
  <c r="FC759" i="56"/>
  <c r="EI761" i="56"/>
  <c r="EO394" i="56"/>
  <c r="EJ591" i="56"/>
  <c r="FB475" i="56"/>
  <c r="EQ479" i="56"/>
  <c r="EP532" i="56"/>
  <c r="FC718" i="56"/>
  <c r="EV481" i="56"/>
  <c r="ER590" i="56"/>
  <c r="FE734" i="56"/>
  <c r="EW360" i="56"/>
  <c r="FD326" i="56"/>
  <c r="EP755" i="56"/>
  <c r="FD766" i="56"/>
  <c r="FG778" i="56"/>
  <c r="FA579" i="56"/>
  <c r="EM581" i="56"/>
  <c r="FF320" i="56"/>
  <c r="EJ315" i="56"/>
  <c r="FE781" i="56"/>
  <c r="FD841" i="56"/>
  <c r="ER784" i="56"/>
  <c r="FC543" i="56"/>
  <c r="FB442" i="56"/>
  <c r="FG572" i="56"/>
  <c r="FE634" i="56"/>
  <c r="FE263" i="56"/>
  <c r="EI662" i="56"/>
  <c r="EK789" i="56"/>
  <c r="EL566" i="56"/>
  <c r="FF637" i="56"/>
  <c r="ES598" i="56"/>
  <c r="FB786" i="56"/>
  <c r="EM761" i="56"/>
  <c r="EP737" i="56"/>
  <c r="EN403" i="56"/>
  <c r="EX263" i="56"/>
  <c r="ES642" i="56"/>
  <c r="EY715" i="56"/>
  <c r="FC382" i="56"/>
  <c r="EV302" i="56"/>
  <c r="EJ327" i="56"/>
  <c r="EU730" i="56"/>
  <c r="FC818" i="56"/>
  <c r="FE574" i="56"/>
  <c r="EU781" i="56"/>
  <c r="EX522" i="56"/>
  <c r="EH260" i="56"/>
  <c r="EK255" i="56"/>
  <c r="EN742" i="56"/>
  <c r="FF745" i="56"/>
  <c r="EO770" i="56"/>
  <c r="FD353" i="56"/>
  <c r="FG599" i="56"/>
  <c r="FD594" i="56"/>
  <c r="FG275" i="56"/>
  <c r="FD354" i="56"/>
  <c r="ER624" i="56"/>
  <c r="FC387" i="56"/>
  <c r="EH631" i="56"/>
  <c r="FB829" i="56"/>
  <c r="EQ289" i="56"/>
  <c r="EQ416" i="56"/>
  <c r="EK620" i="56"/>
  <c r="FF641" i="56"/>
  <c r="EQ651" i="56"/>
  <c r="FE582" i="56"/>
  <c r="EO863" i="56"/>
  <c r="EN526" i="56"/>
  <c r="EV383" i="56"/>
  <c r="EZ424" i="56"/>
  <c r="FC250" i="56"/>
  <c r="EW343" i="56"/>
  <c r="FD748" i="56"/>
  <c r="ER282" i="56"/>
  <c r="FF443" i="56"/>
  <c r="EL811" i="56"/>
  <c r="FD749" i="56"/>
  <c r="EP622" i="56"/>
  <c r="EY302" i="56"/>
  <c r="EW555" i="56"/>
  <c r="EK394" i="56"/>
  <c r="EH839" i="56"/>
  <c r="EX760" i="56"/>
  <c r="EJ428" i="56"/>
  <c r="EL752" i="56"/>
  <c r="ER292" i="56"/>
  <c r="EZ480" i="56"/>
  <c r="FC560" i="56"/>
  <c r="EW379" i="56"/>
  <c r="EJ787" i="56"/>
  <c r="EI530" i="56"/>
  <c r="EW745" i="56"/>
  <c r="ER632" i="56"/>
  <c r="FD408" i="56"/>
  <c r="EV791" i="56"/>
  <c r="ES619" i="56"/>
  <c r="FG830" i="56"/>
  <c r="ET397" i="56"/>
  <c r="EL743" i="56"/>
  <c r="ET500" i="56"/>
  <c r="ES314" i="56"/>
  <c r="EN257" i="56"/>
  <c r="EV427" i="56"/>
  <c r="EP795" i="56"/>
  <c r="FF864" i="56"/>
  <c r="EZ818" i="56"/>
  <c r="FE558" i="56"/>
  <c r="FF483" i="56"/>
  <c r="FE725" i="56"/>
  <c r="EN574" i="56"/>
  <c r="FC316" i="56"/>
  <c r="ES431" i="56"/>
  <c r="FB833" i="56"/>
  <c r="FE378" i="56"/>
  <c r="EZ828" i="56"/>
  <c r="FE572" i="56"/>
  <c r="EZ625" i="56"/>
  <c r="EP560" i="56"/>
  <c r="ES555" i="56"/>
  <c r="EU492" i="56"/>
  <c r="EV582" i="56"/>
  <c r="EV453" i="56"/>
  <c r="EQ414" i="56"/>
  <c r="EJ435" i="56"/>
  <c r="ER634" i="56"/>
  <c r="FC751" i="56"/>
  <c r="EN804" i="56"/>
  <c r="EJ626" i="56"/>
  <c r="EW754" i="56"/>
  <c r="EX502" i="56"/>
  <c r="EV745" i="56"/>
  <c r="EL373" i="56"/>
  <c r="FF450" i="56"/>
  <c r="EH833" i="56"/>
  <c r="EM859" i="56"/>
  <c r="EW820" i="56"/>
  <c r="EV718" i="56"/>
  <c r="EQ270" i="56"/>
  <c r="EM351" i="56"/>
  <c r="FD362" i="56"/>
  <c r="EN287" i="56"/>
  <c r="ES265" i="56"/>
  <c r="EP549" i="56"/>
  <c r="EP781" i="56"/>
  <c r="EZ788" i="56"/>
  <c r="EX432" i="56"/>
  <c r="EL843" i="56"/>
  <c r="ET555" i="56"/>
  <c r="EQ830" i="56"/>
  <c r="EP515" i="56"/>
  <c r="FC785" i="56"/>
  <c r="FC566" i="56"/>
  <c r="FC503" i="56"/>
  <c r="EU509" i="56"/>
  <c r="EZ342" i="56"/>
  <c r="EI318" i="56"/>
  <c r="EU585" i="56"/>
  <c r="FF260" i="56"/>
  <c r="EK836" i="56"/>
  <c r="FF343" i="56"/>
  <c r="EM294" i="56"/>
  <c r="EZ396" i="56"/>
  <c r="FG586" i="56"/>
  <c r="ET548" i="56"/>
  <c r="EY509" i="56"/>
  <c r="EQ574" i="56"/>
  <c r="FE715" i="56"/>
  <c r="EZ602" i="56"/>
  <c r="FF767" i="56"/>
  <c r="FC763" i="56"/>
  <c r="ER257" i="56"/>
  <c r="ER615" i="56"/>
  <c r="FB314" i="56"/>
  <c r="EY599" i="56"/>
  <c r="ES277" i="56"/>
  <c r="ES329" i="56"/>
  <c r="EO633" i="56"/>
  <c r="EQ781" i="56"/>
  <c r="FB745" i="56"/>
  <c r="EU632" i="56"/>
  <c r="ER351" i="56"/>
  <c r="EJ732" i="56"/>
  <c r="EJ502" i="56"/>
  <c r="FF261" i="56"/>
  <c r="FE557" i="56"/>
  <c r="ER433" i="56"/>
  <c r="EW287" i="56"/>
  <c r="FD450" i="56"/>
  <c r="EO259" i="56"/>
  <c r="FB311" i="56"/>
  <c r="ES282" i="56"/>
  <c r="EQ368" i="56"/>
  <c r="FA824" i="56"/>
  <c r="EZ398" i="56"/>
  <c r="EX356" i="56"/>
  <c r="FD523" i="56"/>
  <c r="FG811" i="56"/>
  <c r="FA575" i="56"/>
  <c r="EK463" i="56"/>
  <c r="EY387" i="56"/>
  <c r="FG735" i="56"/>
  <c r="EV574" i="56"/>
  <c r="EO279" i="56"/>
  <c r="EL382" i="56"/>
  <c r="FB777" i="56"/>
  <c r="ER472" i="56"/>
  <c r="EQ325" i="56"/>
  <c r="FE640" i="56"/>
  <c r="ES812" i="56"/>
  <c r="FB655" i="56"/>
  <c r="EO541" i="56"/>
  <c r="EQ497" i="56"/>
  <c r="ES836" i="56"/>
  <c r="EJ257" i="56"/>
  <c r="EJ273" i="56"/>
  <c r="EX361" i="56"/>
  <c r="EQ539" i="56"/>
  <c r="FA408" i="56"/>
  <c r="ER431" i="56"/>
  <c r="ER537" i="56"/>
  <c r="EP523" i="56"/>
  <c r="ER813" i="56"/>
  <c r="EJ452" i="56"/>
  <c r="EJ765" i="56"/>
  <c r="FB623" i="56"/>
  <c r="EZ749" i="56"/>
  <c r="EZ775" i="56"/>
  <c r="FD840" i="56"/>
  <c r="FD799" i="56"/>
  <c r="FA306" i="56"/>
  <c r="ER517" i="56"/>
  <c r="EY451" i="56"/>
  <c r="ER853" i="56"/>
  <c r="ET772" i="56"/>
  <c r="EO830" i="56"/>
  <c r="EP811" i="56"/>
  <c r="FG638" i="56"/>
  <c r="EH846" i="56"/>
  <c r="EO496" i="56"/>
  <c r="EW325" i="56"/>
  <c r="EI864" i="56"/>
  <c r="ES775" i="56"/>
  <c r="FF403" i="56"/>
  <c r="ER449" i="56"/>
  <c r="EQ320" i="56"/>
  <c r="FD630" i="56"/>
  <c r="FD607" i="56"/>
  <c r="FD640" i="56"/>
  <c r="EQ623" i="56"/>
  <c r="EW317" i="56"/>
  <c r="FB778" i="56"/>
  <c r="ET471" i="56"/>
  <c r="FA325" i="56"/>
  <c r="FE736" i="56"/>
  <c r="EW248" i="56"/>
  <c r="EW321" i="56"/>
  <c r="EM492" i="56"/>
  <c r="EY849" i="56"/>
  <c r="EV819" i="56"/>
  <c r="EK327" i="56"/>
  <c r="FB449" i="56"/>
  <c r="EY854" i="56"/>
  <c r="EK393" i="56"/>
  <c r="FB788" i="56"/>
  <c r="EY638" i="56"/>
  <c r="EU378" i="56"/>
  <c r="EO743" i="56"/>
  <c r="ER596" i="56"/>
  <c r="ES627" i="56"/>
  <c r="EL413" i="56"/>
  <c r="FB451" i="56"/>
  <c r="EU735" i="56"/>
  <c r="EI508" i="56"/>
  <c r="ES280" i="56"/>
  <c r="EK736" i="56"/>
  <c r="ER327" i="56"/>
  <c r="EM614" i="56"/>
  <c r="ER582" i="56"/>
  <c r="FC732" i="56"/>
  <c r="EV638" i="56"/>
  <c r="EN841" i="56"/>
  <c r="FC767" i="56"/>
  <c r="EH359" i="56"/>
  <c r="EZ783" i="56"/>
  <c r="EJ861" i="56"/>
  <c r="EO748" i="56"/>
  <c r="EW274" i="56"/>
  <c r="FC866" i="56"/>
  <c r="EO255" i="56"/>
  <c r="EH526" i="56"/>
  <c r="EP631" i="56"/>
  <c r="FE641" i="56"/>
  <c r="EU828" i="56"/>
  <c r="EO558" i="56"/>
  <c r="FG366" i="56"/>
  <c r="EX613" i="56"/>
  <c r="EJ329" i="56"/>
  <c r="EH546" i="56"/>
  <c r="EP773" i="56"/>
  <c r="EY265" i="56"/>
  <c r="FB281" i="56"/>
  <c r="FE819" i="56"/>
  <c r="FB589" i="56"/>
  <c r="EZ662" i="56"/>
  <c r="FF379" i="56"/>
  <c r="EN457" i="56"/>
  <c r="FC455" i="56"/>
  <c r="EH474" i="56"/>
  <c r="EH266" i="56"/>
  <c r="EU565" i="56"/>
  <c r="EP406" i="56"/>
  <c r="FG407" i="56"/>
  <c r="EZ609" i="56"/>
  <c r="EU374" i="56"/>
  <c r="EI367" i="56"/>
  <c r="EN648" i="56"/>
  <c r="FG648" i="56"/>
  <c r="EU458" i="56"/>
  <c r="EO514" i="56"/>
  <c r="EK601" i="56"/>
  <c r="EH455" i="56"/>
  <c r="FD474" i="56"/>
  <c r="EN602" i="56"/>
  <c r="FB632" i="56"/>
  <c r="EH594" i="56"/>
  <c r="ES799" i="56"/>
  <c r="EQ608" i="56"/>
  <c r="FF794" i="56"/>
  <c r="FA753" i="56"/>
  <c r="EX532" i="56"/>
  <c r="FB409" i="56"/>
  <c r="EJ385" i="56"/>
  <c r="EJ533" i="56"/>
  <c r="EX530" i="56"/>
  <c r="ET303" i="56"/>
  <c r="EX407" i="56"/>
  <c r="EL414" i="56"/>
  <c r="EM810" i="56"/>
  <c r="FB301" i="56"/>
  <c r="EO349" i="56"/>
  <c r="ES550" i="56"/>
  <c r="EZ581" i="56"/>
  <c r="EN617" i="56"/>
  <c r="FC329" i="56"/>
  <c r="EX307" i="56"/>
  <c r="EM631" i="56"/>
  <c r="FD385" i="56"/>
  <c r="ET588" i="56"/>
  <c r="EX788" i="56"/>
  <c r="FD849" i="56"/>
  <c r="ET328" i="56"/>
  <c r="FA303" i="56"/>
  <c r="EH472" i="56"/>
  <c r="FA377" i="56"/>
  <c r="EV284" i="56"/>
  <c r="FG442" i="56"/>
  <c r="EK454" i="56"/>
  <c r="EH411" i="56"/>
  <c r="EM385" i="56"/>
  <c r="FE785" i="56"/>
  <c r="EQ519" i="56"/>
  <c r="FA848" i="56"/>
  <c r="ER543" i="56"/>
  <c r="EU748" i="56"/>
  <c r="EM360" i="56"/>
  <c r="EX722" i="56"/>
  <c r="EK342" i="56"/>
  <c r="EZ417" i="56"/>
  <c r="EZ823" i="56"/>
  <c r="EH653" i="56"/>
  <c r="FA330" i="56"/>
  <c r="ER740" i="56"/>
  <c r="FA797" i="56"/>
  <c r="FC432" i="56"/>
  <c r="EN289" i="56"/>
  <c r="EZ714" i="56"/>
  <c r="EP446" i="56"/>
  <c r="FD382" i="56"/>
  <c r="FE639" i="56"/>
  <c r="ET441" i="56"/>
  <c r="EN454" i="56"/>
  <c r="FF437" i="56"/>
  <c r="EM566" i="56"/>
  <c r="FC372" i="56"/>
  <c r="EM570" i="56"/>
  <c r="FF539" i="56"/>
  <c r="FF258" i="56"/>
  <c r="FD564" i="56"/>
  <c r="EQ799" i="56"/>
  <c r="EU438" i="56"/>
  <c r="EY453" i="56"/>
  <c r="EI360" i="56"/>
  <c r="EY380" i="56"/>
  <c r="EM839" i="56"/>
  <c r="EN759" i="56"/>
  <c r="EL261" i="56"/>
  <c r="EM580" i="56"/>
  <c r="EQ463" i="56"/>
  <c r="EL581" i="56"/>
  <c r="ET715" i="56"/>
  <c r="EW628" i="56"/>
  <c r="FE482" i="56"/>
  <c r="EZ600" i="56"/>
  <c r="FF602" i="56"/>
  <c r="EL472" i="56"/>
  <c r="FB481" i="56"/>
  <c r="EZ473" i="56"/>
  <c r="EY486" i="56"/>
  <c r="FE621" i="56"/>
  <c r="EN508" i="56"/>
  <c r="EI816" i="56"/>
  <c r="FB370" i="56"/>
  <c r="EZ310" i="56"/>
  <c r="EY353" i="56"/>
  <c r="EK662" i="56"/>
  <c r="EY332" i="56"/>
  <c r="EI735" i="56"/>
  <c r="FA396" i="56"/>
  <c r="FF744" i="56"/>
  <c r="ES388" i="56"/>
  <c r="EX751" i="56"/>
  <c r="ET751" i="56"/>
  <c r="FE323" i="56"/>
  <c r="EJ726" i="56"/>
  <c r="EO829" i="56"/>
  <c r="ES728" i="56"/>
  <c r="FE324" i="56"/>
  <c r="EO779" i="56"/>
  <c r="EY272" i="56"/>
  <c r="EQ808" i="56"/>
  <c r="EQ489" i="56"/>
  <c r="FB533" i="56"/>
  <c r="EJ845" i="56"/>
  <c r="EI273" i="56"/>
  <c r="ES262" i="56"/>
  <c r="EI873" i="56"/>
  <c r="FB355" i="56"/>
  <c r="EM305" i="56"/>
  <c r="EQ558" i="56"/>
  <c r="EJ650" i="56"/>
  <c r="FE297" i="56"/>
  <c r="EM858" i="56"/>
  <c r="EY864" i="56"/>
  <c r="EP551" i="56"/>
  <c r="ET543" i="56"/>
  <c r="ET535" i="56"/>
  <c r="EP274" i="56"/>
  <c r="EO872" i="56"/>
  <c r="EN369" i="56"/>
  <c r="EW645" i="56"/>
  <c r="EZ867" i="56"/>
  <c r="FA854" i="56"/>
  <c r="EQ794" i="56"/>
  <c r="EK252" i="56"/>
  <c r="EK416" i="56"/>
  <c r="FA498" i="56"/>
  <c r="EX583" i="56"/>
  <c r="FA255" i="56"/>
  <c r="ER303" i="56"/>
  <c r="EM853" i="56"/>
  <c r="EY767" i="56"/>
  <c r="FB305" i="56"/>
  <c r="EL315" i="56"/>
  <c r="FE514" i="56"/>
  <c r="EP837" i="56"/>
  <c r="FE801" i="56"/>
  <c r="EJ747" i="56"/>
  <c r="EI406" i="56"/>
  <c r="FC326" i="56"/>
  <c r="FD435" i="56"/>
  <c r="EJ638" i="56"/>
  <c r="EP791" i="56"/>
  <c r="FB424" i="56"/>
  <c r="FF824" i="56"/>
  <c r="EQ492" i="56"/>
  <c r="EZ620" i="56"/>
  <c r="EX800" i="56"/>
  <c r="EK493" i="56"/>
  <c r="FC809" i="56"/>
  <c r="EN474" i="56"/>
  <c r="EM565" i="56"/>
  <c r="EH730" i="56"/>
  <c r="ET771" i="56"/>
  <c r="ES766" i="56"/>
  <c r="EV636" i="56"/>
  <c r="EH529" i="56"/>
  <c r="FC853" i="56"/>
  <c r="EH625" i="56"/>
  <c r="EU370" i="56"/>
  <c r="EJ796" i="56"/>
  <c r="ER515" i="56"/>
  <c r="EZ616" i="56"/>
  <c r="ER301" i="56"/>
  <c r="ET391" i="56"/>
  <c r="FB726" i="56"/>
  <c r="FD387" i="56"/>
  <c r="ER452" i="56"/>
  <c r="EU598" i="56"/>
  <c r="FD462" i="56"/>
  <c r="EY397" i="56"/>
  <c r="EW777" i="56"/>
  <c r="EY444" i="56"/>
  <c r="EK536" i="56"/>
  <c r="EL762" i="56"/>
  <c r="EX730" i="56"/>
  <c r="EV527" i="56"/>
  <c r="EN832" i="56"/>
  <c r="EO576" i="56"/>
  <c r="EM584" i="56"/>
  <c r="EH852" i="56"/>
  <c r="FE562" i="56"/>
  <c r="EX569" i="56"/>
  <c r="EP587" i="56"/>
  <c r="EK550" i="56"/>
  <c r="FF307" i="56"/>
  <c r="EQ743" i="56"/>
  <c r="FB723" i="56"/>
  <c r="EO543" i="56"/>
  <c r="EV398" i="56"/>
  <c r="EI300" i="56"/>
  <c r="FG453" i="56"/>
  <c r="EK726" i="56"/>
  <c r="ES710" i="56"/>
  <c r="ET662" i="56"/>
  <c r="EP772" i="56"/>
  <c r="EL497" i="56"/>
  <c r="EV552" i="56"/>
  <c r="EQ764" i="56"/>
  <c r="EZ750" i="56"/>
  <c r="FD805" i="56"/>
  <c r="FE541" i="56"/>
  <c r="EM317" i="56"/>
  <c r="EW290" i="56"/>
  <c r="EJ314" i="56"/>
  <c r="FG744" i="56"/>
  <c r="EJ288" i="56"/>
  <c r="ES471" i="56"/>
  <c r="ER627" i="56"/>
  <c r="ET635" i="56"/>
  <c r="EM829" i="56"/>
  <c r="EQ426" i="56"/>
  <c r="EU838" i="56"/>
  <c r="EL549" i="56"/>
  <c r="FA570" i="56"/>
  <c r="EX462" i="56"/>
  <c r="EL644" i="56"/>
  <c r="FD287" i="56"/>
  <c r="EU733" i="56"/>
  <c r="ES490" i="56"/>
  <c r="FE719" i="56"/>
  <c r="EK499" i="56"/>
  <c r="FE274" i="56"/>
  <c r="EZ557" i="56"/>
  <c r="FG872" i="56"/>
  <c r="EO451" i="56"/>
  <c r="FC777" i="56"/>
  <c r="FF297" i="56"/>
  <c r="ET278" i="56"/>
  <c r="EH759" i="56"/>
  <c r="EU404" i="56"/>
  <c r="EI497" i="56"/>
  <c r="EV838" i="56"/>
  <c r="EI540" i="56"/>
  <c r="FG364" i="56"/>
  <c r="EI754" i="56"/>
  <c r="FF465" i="56"/>
  <c r="EL582" i="56"/>
  <c r="EQ381" i="56"/>
  <c r="FE311" i="56"/>
  <c r="FA798" i="56"/>
  <c r="EU422" i="56"/>
  <c r="FF401" i="56"/>
  <c r="EN835" i="56"/>
  <c r="EZ260" i="56"/>
  <c r="EP372" i="56"/>
  <c r="FB548" i="56"/>
  <c r="FC568" i="56"/>
  <c r="EH539" i="56"/>
  <c r="FD599" i="56"/>
  <c r="ER789" i="56"/>
  <c r="EK669" i="56"/>
  <c r="EM293" i="56"/>
  <c r="EH499" i="56"/>
  <c r="ER863" i="56"/>
  <c r="FC437" i="56"/>
  <c r="EQ523" i="56"/>
  <c r="FD784" i="56"/>
  <c r="EK515" i="56"/>
  <c r="ES511" i="56"/>
  <c r="EW490" i="56"/>
  <c r="EK831" i="56"/>
  <c r="ES714" i="56"/>
  <c r="EL483" i="56"/>
  <c r="EL561" i="56"/>
  <c r="ET330" i="56"/>
  <c r="EP461" i="56"/>
  <c r="FD517" i="56"/>
  <c r="FE833" i="56"/>
  <c r="EU360" i="56"/>
  <c r="EX252" i="56"/>
  <c r="EO578" i="56"/>
  <c r="EJ531" i="56"/>
  <c r="FC300" i="56"/>
  <c r="FE662" i="56"/>
  <c r="EI863" i="56"/>
  <c r="EN760" i="56"/>
  <c r="ES842" i="56"/>
  <c r="FB270" i="56"/>
  <c r="EU500" i="56"/>
  <c r="EN477" i="56"/>
  <c r="ES837" i="56"/>
  <c r="EK625" i="56"/>
  <c r="EK852" i="56"/>
  <c r="EQ450" i="56"/>
  <c r="FA400" i="56"/>
  <c r="FC522" i="56"/>
  <c r="EK541" i="56"/>
  <c r="FE380" i="56"/>
  <c r="FB836" i="56"/>
  <c r="EO857" i="56"/>
  <c r="ER610" i="56"/>
  <c r="EI383" i="56"/>
  <c r="FC268" i="56"/>
  <c r="FA817" i="56"/>
  <c r="EO265" i="56"/>
  <c r="EV479" i="56"/>
  <c r="EY553" i="56"/>
  <c r="ET256" i="56"/>
  <c r="FA861" i="56"/>
  <c r="EJ290" i="56"/>
  <c r="ES742" i="56"/>
  <c r="EZ444" i="56"/>
  <c r="EJ784" i="56"/>
  <c r="EZ383" i="56"/>
  <c r="FF843" i="56"/>
  <c r="EM714" i="56"/>
  <c r="EQ392" i="56"/>
  <c r="EN791" i="56"/>
  <c r="EK414" i="56"/>
  <c r="EJ347" i="56"/>
  <c r="FE407" i="56"/>
  <c r="EV568" i="56"/>
  <c r="EW614" i="56"/>
  <c r="ET869" i="56"/>
  <c r="EV823" i="56"/>
  <c r="ES548" i="56"/>
  <c r="EK820" i="56"/>
  <c r="EK437" i="56"/>
  <c r="FG732" i="56"/>
  <c r="EY627" i="56"/>
  <c r="EL618" i="56"/>
  <c r="EJ424" i="56"/>
  <c r="FB421" i="56"/>
  <c r="EQ854" i="56"/>
  <c r="FE614" i="56"/>
  <c r="EH540" i="56"/>
  <c r="FA554" i="56"/>
  <c r="FG834" i="56"/>
  <c r="EX865" i="56"/>
  <c r="FE432" i="56"/>
  <c r="EO436" i="56"/>
  <c r="EY798" i="56"/>
  <c r="EW780" i="56"/>
  <c r="EL503" i="56"/>
  <c r="EM535" i="56"/>
  <c r="FA478" i="56"/>
  <c r="EV454" i="56"/>
  <c r="FB399" i="56"/>
  <c r="FD839" i="56"/>
  <c r="FB489" i="56"/>
  <c r="FG316" i="56"/>
  <c r="EO385" i="56"/>
  <c r="EI458" i="56"/>
  <c r="FB476" i="56"/>
  <c r="FA267" i="56"/>
  <c r="EW627" i="56"/>
  <c r="ET760" i="56"/>
  <c r="EQ446" i="56"/>
  <c r="ER548" i="56"/>
  <c r="FF386" i="56"/>
  <c r="EL448" i="56"/>
  <c r="EX468" i="56"/>
  <c r="EH505" i="56"/>
  <c r="EY625" i="56"/>
  <c r="FB252" i="56"/>
  <c r="FG840" i="56"/>
  <c r="EQ527" i="56"/>
  <c r="FC832" i="56"/>
  <c r="EY526" i="56"/>
  <c r="EY763" i="56"/>
  <c r="FE544" i="56"/>
  <c r="EN719" i="56"/>
  <c r="FB861" i="56"/>
  <c r="EI817" i="56"/>
  <c r="FB597" i="56"/>
  <c r="EW510" i="56"/>
  <c r="FE866" i="56"/>
  <c r="EN607" i="56"/>
  <c r="EI601" i="56"/>
  <c r="EJ755" i="56"/>
  <c r="EK584" i="56"/>
  <c r="EP771" i="56"/>
  <c r="EI427" i="56"/>
  <c r="EP308" i="56"/>
  <c r="EL420" i="56"/>
  <c r="FA762" i="56"/>
  <c r="EI479" i="56"/>
  <c r="EX764" i="56"/>
  <c r="FB591" i="56"/>
  <c r="FE633" i="56"/>
  <c r="ET721" i="56"/>
  <c r="EV795" i="56"/>
  <c r="EN533" i="56"/>
  <c r="ER742" i="56"/>
  <c r="FD377" i="56"/>
  <c r="FG588" i="56"/>
  <c r="ER673" i="56"/>
  <c r="FC271" i="56"/>
  <c r="FC346" i="56"/>
  <c r="EO370" i="56"/>
  <c r="FF528" i="56"/>
  <c r="ET507" i="56"/>
  <c r="FD810" i="56"/>
  <c r="FC394" i="56"/>
  <c r="ES449" i="56"/>
  <c r="FA654" i="56"/>
  <c r="ET649" i="56"/>
  <c r="EO505" i="56"/>
  <c r="EK387" i="56"/>
  <c r="FD575" i="56"/>
  <c r="FA794" i="56"/>
  <c r="EX466" i="56"/>
  <c r="FC579" i="56"/>
  <c r="EV466" i="56"/>
  <c r="EP419" i="56"/>
  <c r="FD587" i="56"/>
  <c r="FE642" i="56"/>
  <c r="FE793" i="56"/>
  <c r="EU866" i="56"/>
  <c r="EH591" i="56"/>
  <c r="FD335" i="56"/>
  <c r="ER499" i="56"/>
  <c r="ES590" i="56"/>
  <c r="FB603" i="56"/>
  <c r="EV477" i="56"/>
  <c r="FG274" i="56"/>
  <c r="EH248" i="56"/>
  <c r="EY363" i="56"/>
  <c r="FB491" i="56"/>
  <c r="FE303" i="56"/>
  <c r="EJ623" i="56"/>
  <c r="EX461" i="56"/>
  <c r="EW631" i="56"/>
  <c r="ES261" i="56"/>
  <c r="FG757" i="56"/>
  <c r="FC733" i="56"/>
  <c r="EU574" i="56"/>
  <c r="EK556" i="56"/>
  <c r="EM791" i="56"/>
  <c r="EU408" i="56"/>
  <c r="EY434" i="56"/>
  <c r="EN569" i="56"/>
  <c r="EZ767" i="56"/>
  <c r="ER289" i="56"/>
  <c r="FC787" i="56"/>
  <c r="EJ607" i="56"/>
  <c r="ET848" i="56"/>
  <c r="EM546" i="56"/>
  <c r="ET302" i="56"/>
  <c r="EM250" i="56"/>
  <c r="EK633" i="56"/>
  <c r="FA361" i="56"/>
  <c r="EM551" i="56"/>
  <c r="FD392" i="56"/>
  <c r="EK486" i="56"/>
  <c r="EP304" i="56"/>
  <c r="EQ495" i="56"/>
  <c r="FC773" i="56"/>
  <c r="FD422" i="56"/>
  <c r="FG559" i="56"/>
  <c r="EY824" i="56"/>
  <c r="ET711" i="56"/>
  <c r="FD457" i="56"/>
  <c r="ET626" i="56"/>
  <c r="EQ331" i="56"/>
  <c r="EW351" i="56"/>
  <c r="FF796" i="56"/>
  <c r="EH418" i="56"/>
  <c r="ES343" i="56"/>
  <c r="EQ635" i="56"/>
  <c r="FE803" i="56"/>
  <c r="FB388" i="56"/>
  <c r="EM295" i="56"/>
  <c r="FB353" i="56"/>
  <c r="ES669" i="56"/>
  <c r="EY840" i="56"/>
  <c r="EQ324" i="56"/>
  <c r="EN444" i="56"/>
  <c r="EZ486" i="56"/>
  <c r="EI274" i="56"/>
  <c r="EH338" i="56"/>
  <c r="EO640" i="56"/>
  <c r="FE462" i="56"/>
  <c r="FA736" i="56"/>
  <c r="EU631" i="56"/>
  <c r="EH714" i="56"/>
  <c r="FD449" i="56"/>
  <c r="EM358" i="56"/>
  <c r="FB290" i="56"/>
  <c r="EL579" i="56"/>
  <c r="ER544" i="56"/>
  <c r="FF620" i="56"/>
  <c r="EP321" i="56"/>
  <c r="EQ788" i="56"/>
  <c r="EL388" i="56"/>
  <c r="EP278" i="56"/>
  <c r="FA551" i="56"/>
  <c r="FF859" i="56"/>
  <c r="EK561" i="56"/>
  <c r="EI391" i="56"/>
  <c r="EZ638" i="56"/>
  <c r="FD441" i="56"/>
  <c r="EY531" i="56"/>
  <c r="EH456" i="56"/>
  <c r="EQ552" i="56"/>
  <c r="ER821" i="56"/>
  <c r="EN354" i="56"/>
  <c r="EW424" i="56"/>
  <c r="EV828" i="56"/>
  <c r="FC454" i="56"/>
  <c r="ER599" i="56"/>
  <c r="EX585" i="56"/>
  <c r="EJ443" i="56"/>
  <c r="EQ586" i="56"/>
  <c r="ET841" i="56"/>
  <c r="EH723" i="56"/>
  <c r="FD414" i="56"/>
  <c r="EQ435" i="56"/>
  <c r="EU287" i="56"/>
  <c r="EX392" i="56"/>
  <c r="FF268" i="56"/>
  <c r="FC309" i="56"/>
  <c r="EZ827" i="56"/>
  <c r="EW324" i="56"/>
  <c r="EO581" i="56"/>
  <c r="FD432" i="56"/>
  <c r="EU263" i="56"/>
  <c r="FG546" i="56"/>
  <c r="FC311" i="56"/>
  <c r="FB586" i="56"/>
  <c r="EH555" i="56"/>
  <c r="EV651" i="56"/>
  <c r="FD423" i="56"/>
  <c r="FC445" i="56"/>
  <c r="FA342" i="56"/>
  <c r="EY501" i="56"/>
  <c r="FA305" i="56"/>
  <c r="FF781" i="56"/>
  <c r="EL376" i="56"/>
  <c r="ES813" i="56"/>
  <c r="EX373" i="56"/>
  <c r="FE444" i="56"/>
  <c r="FB430" i="56"/>
  <c r="EM806" i="56"/>
  <c r="EX605" i="56"/>
  <c r="FE825" i="56"/>
  <c r="EI842" i="56"/>
  <c r="EL667" i="56"/>
  <c r="ES353" i="56"/>
  <c r="EQ409" i="56"/>
  <c r="EZ782" i="56"/>
  <c r="EO251" i="56"/>
  <c r="EX412" i="56"/>
  <c r="EZ628" i="56"/>
  <c r="EX814" i="56"/>
  <c r="ER857" i="56"/>
  <c r="EU262" i="56"/>
  <c r="EZ456" i="56"/>
  <c r="EP769" i="56"/>
  <c r="FE632" i="56"/>
  <c r="FG464" i="56"/>
  <c r="ER275" i="56"/>
  <c r="EZ275" i="56"/>
  <c r="ES750" i="56"/>
  <c r="EL856" i="56"/>
  <c r="FA523" i="56"/>
  <c r="EO549" i="56"/>
  <c r="ER413" i="56"/>
  <c r="EK617" i="56"/>
  <c r="EN625" i="56"/>
  <c r="FC348" i="56"/>
  <c r="FA865" i="56"/>
  <c r="FE871" i="56"/>
  <c r="ES335" i="56"/>
  <c r="FF790" i="56"/>
  <c r="FF521" i="56"/>
  <c r="EL584" i="56"/>
  <c r="EW792" i="56"/>
  <c r="EO847" i="56"/>
  <c r="FC736" i="56"/>
  <c r="ER833" i="56"/>
  <c r="EX479" i="56"/>
  <c r="EN767" i="56"/>
  <c r="EN516" i="56"/>
  <c r="FD842" i="56"/>
  <c r="FF803" i="56"/>
  <c r="ET551" i="56"/>
  <c r="EI606" i="56"/>
  <c r="EN275" i="56"/>
  <c r="EL868" i="56"/>
  <c r="FC442" i="56"/>
  <c r="EU337" i="56"/>
  <c r="FE309" i="56"/>
  <c r="ER383" i="56"/>
  <c r="ET768" i="56"/>
  <c r="EV753" i="56"/>
  <c r="FA458" i="56"/>
  <c r="ET867" i="56"/>
  <c r="EM343" i="56"/>
  <c r="EZ489" i="56"/>
  <c r="ET647" i="56"/>
  <c r="EI346" i="56"/>
  <c r="EZ307" i="56"/>
  <c r="EM796" i="56"/>
  <c r="ES551" i="56"/>
  <c r="EP812" i="56"/>
  <c r="EH247" i="56"/>
  <c r="FF636" i="56"/>
  <c r="FD371" i="56"/>
  <c r="FD375" i="56"/>
  <c r="EI495" i="56"/>
  <c r="EZ834" i="56"/>
  <c r="FF805" i="56"/>
  <c r="EL306" i="56"/>
  <c r="EM743" i="56"/>
  <c r="EN779" i="56"/>
  <c r="EZ623" i="56"/>
  <c r="EV810" i="56"/>
  <c r="ET554" i="56"/>
  <c r="EL399" i="56"/>
  <c r="EW443" i="56"/>
  <c r="EM496" i="56"/>
  <c r="ET263" i="56"/>
  <c r="EY858" i="56"/>
  <c r="FG280" i="56"/>
  <c r="EV515" i="56"/>
  <c r="EV583" i="56"/>
  <c r="FB818" i="56"/>
  <c r="ER338" i="56"/>
  <c r="EJ801" i="56"/>
  <c r="FF460" i="56"/>
  <c r="ES543" i="56"/>
  <c r="EM864" i="56"/>
  <c r="EK299" i="56"/>
  <c r="FC845" i="56"/>
  <c r="EW771" i="56"/>
  <c r="FG398" i="56"/>
  <c r="FD367" i="56"/>
  <c r="EX336" i="56"/>
  <c r="EW256" i="56"/>
  <c r="FD266" i="56"/>
  <c r="EU310" i="56"/>
  <c r="EQ333" i="56"/>
  <c r="EQ322" i="56"/>
  <c r="FG328" i="56"/>
  <c r="EQ465" i="56"/>
  <c r="EN581" i="56"/>
  <c r="FA610" i="56"/>
  <c r="EN255" i="56"/>
  <c r="EL547" i="56"/>
  <c r="EQ609" i="56"/>
  <c r="EO324" i="56"/>
  <c r="EJ383" i="56"/>
  <c r="ER822" i="56"/>
  <c r="FA399" i="56"/>
  <c r="EP749" i="56"/>
  <c r="EL832" i="56"/>
  <c r="FE741" i="56"/>
  <c r="FA604" i="56"/>
  <c r="ER331" i="56"/>
  <c r="EW543" i="56"/>
  <c r="FC356" i="56"/>
  <c r="EP319" i="56"/>
  <c r="FE722" i="56"/>
  <c r="ET449" i="56"/>
  <c r="FD493" i="56"/>
  <c r="EV562" i="56"/>
  <c r="EQ509" i="56"/>
  <c r="ET296" i="56"/>
  <c r="EN393" i="56"/>
  <c r="EY776" i="56"/>
  <c r="EU794" i="56"/>
  <c r="FA290" i="56"/>
  <c r="FF849" i="56"/>
  <c r="EP630" i="56"/>
  <c r="EH612" i="56"/>
  <c r="EX506" i="56"/>
  <c r="FC542" i="56"/>
  <c r="EP265" i="56"/>
  <c r="EL494" i="56"/>
  <c r="EZ488" i="56"/>
  <c r="EP720" i="56"/>
  <c r="EN724" i="56"/>
  <c r="EQ712" i="56"/>
  <c r="EN707" i="56"/>
  <c r="EQ763" i="56"/>
  <c r="EU350" i="56"/>
  <c r="FB554" i="56"/>
  <c r="ES824" i="56"/>
  <c r="FD344" i="56"/>
  <c r="EP612" i="56"/>
  <c r="EO421" i="56"/>
  <c r="EJ794" i="56"/>
  <c r="FE499" i="56"/>
  <c r="FF754" i="56"/>
  <c r="EN839" i="56"/>
  <c r="FE330" i="56"/>
  <c r="EK630" i="56"/>
  <c r="EM467" i="56"/>
  <c r="FA748" i="56"/>
  <c r="EL542" i="56"/>
  <c r="EY381" i="56"/>
  <c r="FE615" i="56"/>
  <c r="EV460" i="56"/>
  <c r="EO343" i="56"/>
  <c r="FE731" i="56"/>
  <c r="EM724" i="56"/>
  <c r="EW605" i="56"/>
  <c r="FB329" i="56"/>
  <c r="EU407" i="56"/>
  <c r="EZ739" i="56"/>
  <c r="EH263" i="56"/>
  <c r="EX574" i="56"/>
  <c r="FB575" i="56"/>
  <c r="FB542" i="56"/>
  <c r="FB437" i="56"/>
  <c r="ET809" i="56"/>
  <c r="EP573" i="56"/>
  <c r="ES744" i="56"/>
  <c r="EM817" i="56"/>
  <c r="EI538" i="56"/>
  <c r="EI704" i="56"/>
  <c r="EK703" i="56"/>
  <c r="EW485" i="56"/>
  <c r="EH471" i="56"/>
  <c r="ET393" i="56"/>
  <c r="EN605" i="56"/>
  <c r="EP788" i="56"/>
  <c r="EW469" i="56"/>
  <c r="EZ815" i="56"/>
  <c r="EY594" i="56"/>
  <c r="FA369" i="56"/>
  <c r="FC518" i="56"/>
  <c r="FD383" i="56"/>
  <c r="EL648" i="56"/>
  <c r="EM477" i="56"/>
  <c r="FD483" i="56"/>
  <c r="FD369" i="56"/>
  <c r="EU856" i="56"/>
  <c r="EN385" i="56"/>
  <c r="ET587" i="56"/>
  <c r="ER545" i="56"/>
  <c r="FD708" i="56"/>
  <c r="ER703" i="56"/>
  <c r="FC699" i="56"/>
  <c r="EY305" i="56"/>
  <c r="EU328" i="56"/>
  <c r="EN630" i="56"/>
  <c r="ES594" i="56"/>
  <c r="EX259" i="56"/>
  <c r="ET708" i="56"/>
  <c r="EN302" i="56"/>
  <c r="FF758" i="56"/>
  <c r="EU870" i="56"/>
  <c r="FC474" i="56"/>
  <c r="EX781" i="56"/>
  <c r="EU349" i="56"/>
  <c r="EH500" i="56"/>
  <c r="ES491" i="56"/>
  <c r="EQ259" i="56"/>
  <c r="EZ357" i="56"/>
  <c r="EW446" i="56"/>
  <c r="EP422" i="56"/>
  <c r="EO595" i="56"/>
  <c r="EP520" i="56"/>
  <c r="EJ270" i="56"/>
  <c r="EX724" i="56"/>
  <c r="EL443" i="56"/>
  <c r="EH300" i="56"/>
  <c r="EI648" i="56"/>
  <c r="EL776" i="56"/>
  <c r="EV630" i="56"/>
  <c r="ES526" i="56"/>
  <c r="EJ493" i="56"/>
  <c r="EQ441" i="56"/>
  <c r="EP750" i="56"/>
  <c r="EJ358" i="56"/>
  <c r="FC320" i="56"/>
  <c r="FG479" i="56"/>
  <c r="EX447" i="56"/>
  <c r="EJ818" i="56"/>
  <c r="EL634" i="56"/>
  <c r="ET288" i="56"/>
  <c r="EP815" i="56"/>
  <c r="EH515" i="56"/>
  <c r="ER407" i="56"/>
  <c r="EI328" i="56"/>
  <c r="ES797" i="56"/>
  <c r="EI692" i="56"/>
  <c r="EL716" i="56"/>
  <c r="EL709" i="56"/>
  <c r="FE705" i="56"/>
  <c r="FA518" i="56"/>
  <c r="ER758" i="56"/>
  <c r="EQ831" i="56"/>
  <c r="FD496" i="56"/>
  <c r="FC384" i="56"/>
  <c r="EZ692" i="56"/>
  <c r="FE792" i="56"/>
  <c r="ES349" i="56"/>
  <c r="EP857" i="56"/>
  <c r="ER311" i="56"/>
  <c r="FB464" i="56"/>
  <c r="EU457" i="56"/>
  <c r="EO776" i="56"/>
  <c r="ES767" i="56"/>
  <c r="EN654" i="56"/>
  <c r="EH601" i="56"/>
  <c r="EZ514" i="56"/>
  <c r="EW539" i="56"/>
  <c r="FE771" i="56"/>
  <c r="FA448" i="56"/>
  <c r="EH470" i="56"/>
  <c r="FE716" i="56"/>
  <c r="FE707" i="56"/>
  <c r="EQ700" i="56"/>
  <c r="ER503" i="56"/>
  <c r="EP488" i="56"/>
  <c r="EL335" i="56"/>
  <c r="EP585" i="56"/>
  <c r="EY699" i="56"/>
  <c r="EZ700" i="56"/>
  <c r="FF703" i="56"/>
  <c r="ER728" i="56"/>
  <c r="EM697" i="56"/>
  <c r="EO724" i="56"/>
  <c r="EQ697" i="56"/>
  <c r="FD704" i="56"/>
  <c r="EU700" i="56"/>
  <c r="EU701" i="56"/>
  <c r="FG688" i="56"/>
  <c r="EU706" i="56"/>
  <c r="EO699" i="56"/>
  <c r="EY703" i="56"/>
  <c r="ER708" i="56"/>
  <c r="EM700" i="56"/>
  <c r="EK712" i="56"/>
  <c r="EN716" i="56"/>
  <c r="EW700" i="56"/>
  <c r="EN701" i="56"/>
  <c r="EV703" i="56"/>
  <c r="EP703" i="56"/>
  <c r="FA724" i="56"/>
  <c r="FB699" i="56"/>
  <c r="EZ690" i="56"/>
  <c r="EJ678" i="56"/>
  <c r="EI679" i="56"/>
  <c r="EN670" i="56"/>
  <c r="EZ678" i="56"/>
  <c r="EN681" i="56"/>
  <c r="FA696" i="56"/>
  <c r="ET689" i="56"/>
  <c r="EY693" i="56"/>
  <c r="FC688" i="56"/>
  <c r="EP679" i="56"/>
  <c r="FF705" i="56"/>
  <c r="EY695" i="56"/>
  <c r="FD706" i="56"/>
  <c r="FA697" i="56"/>
  <c r="EP692" i="56"/>
  <c r="EO679" i="56"/>
  <c r="EX697" i="56"/>
  <c r="FA694" i="56"/>
  <c r="EX696" i="56"/>
  <c r="EX692" i="56"/>
  <c r="FA692" i="56"/>
  <c r="FB701" i="56"/>
  <c r="FE696" i="56"/>
  <c r="EO682" i="56"/>
  <c r="EQ695" i="56"/>
  <c r="ER678" i="56"/>
  <c r="EO681" i="56"/>
  <c r="EQ692" i="56"/>
  <c r="ET702" i="56"/>
  <c r="FF693" i="56"/>
  <c r="EZ689" i="56"/>
  <c r="ES694" i="56"/>
  <c r="EH689" i="56"/>
  <c r="EO686" i="56"/>
  <c r="EQ690" i="56"/>
  <c r="EU696" i="56"/>
  <c r="ER706" i="56"/>
  <c r="EY696" i="56"/>
  <c r="ER697" i="56"/>
  <c r="EN706" i="56"/>
  <c r="ET677" i="56"/>
  <c r="EH682" i="56"/>
  <c r="EQ694" i="56"/>
  <c r="EM695" i="56"/>
  <c r="FF683" i="56"/>
  <c r="EZ649" i="56"/>
  <c r="EH672" i="56"/>
  <c r="FC685" i="56"/>
  <c r="ES670" i="56"/>
  <c r="ET683" i="56"/>
  <c r="EX702" i="56"/>
  <c r="EV667" i="56"/>
  <c r="FG657" i="56"/>
  <c r="FC649" i="56"/>
  <c r="EW676" i="56"/>
  <c r="EP684" i="56"/>
  <c r="EV683" i="56"/>
  <c r="FE670" i="56"/>
  <c r="FC682" i="56"/>
  <c r="EW694" i="56"/>
  <c r="EI683" i="56"/>
  <c r="ET695" i="56"/>
  <c r="EN666" i="56"/>
  <c r="FD695" i="56"/>
  <c r="EM671" i="56"/>
  <c r="EM690" i="56"/>
  <c r="EI671" i="56"/>
  <c r="EX661" i="56"/>
  <c r="FC661" i="56"/>
  <c r="EW690" i="56"/>
  <c r="EV670" i="56"/>
  <c r="FC670" i="56"/>
  <c r="FE679" i="56"/>
  <c r="ES659" i="56"/>
  <c r="FG664" i="56"/>
  <c r="EK678" i="56"/>
  <c r="FB698" i="56"/>
  <c r="EU675" i="56"/>
  <c r="EK677" i="56"/>
  <c r="EW678" i="56"/>
  <c r="FE702" i="56"/>
  <c r="EX666" i="56"/>
  <c r="EJ690" i="56"/>
  <c r="ER675" i="56"/>
  <c r="EP694" i="56"/>
  <c r="EV687" i="56"/>
  <c r="ET678" i="56"/>
  <c r="EQ686" i="56"/>
  <c r="EQ698" i="56"/>
  <c r="EM659" i="56"/>
  <c r="FG686" i="56"/>
  <c r="EL674" i="56"/>
  <c r="EO687" i="56"/>
  <c r="FF653" i="56"/>
  <c r="EO663" i="56"/>
  <c r="EJ671" i="56"/>
  <c r="ET663" i="56"/>
  <c r="FB661" i="56"/>
  <c r="EY667" i="56"/>
  <c r="EI667" i="56"/>
  <c r="EN660" i="56"/>
  <c r="EN656" i="56"/>
  <c r="EM661" i="56"/>
  <c r="EJ655" i="56"/>
  <c r="EV684" i="56"/>
  <c r="EH661" i="56"/>
  <c r="EX665" i="56"/>
  <c r="EN663" i="56"/>
  <c r="EQ668" i="56"/>
  <c r="EX667" i="56"/>
  <c r="FB659" i="56"/>
  <c r="ET673" i="56"/>
  <c r="EK660" i="56"/>
  <c r="EK680" i="56"/>
  <c r="EK661" i="56"/>
  <c r="FD657" i="56"/>
  <c r="ES673" i="56"/>
  <c r="FD652" i="56"/>
  <c r="EI676" i="56"/>
  <c r="FA652" i="56"/>
  <c r="EP680" i="56"/>
  <c r="ES657" i="56"/>
  <c r="EL664" i="56"/>
  <c r="FB665" i="56"/>
  <c r="FG673" i="56"/>
  <c r="EV680" i="56"/>
  <c r="FA666" i="56"/>
  <c r="EX656" i="56"/>
  <c r="EJ667" i="56"/>
  <c r="EH659" i="56"/>
  <c r="EN680" i="56"/>
  <c r="EH676" i="56"/>
  <c r="EX664" i="56"/>
  <c r="EW656" i="56"/>
  <c r="EV661" i="56"/>
  <c r="EP666" i="56"/>
  <c r="EX652" i="56"/>
  <c r="EJ680" i="56"/>
  <c r="EK645" i="56"/>
  <c r="BX182" i="56"/>
  <c r="EN729" i="56"/>
  <c r="EZ727" i="56"/>
  <c r="ER745" i="56"/>
  <c r="EL645" i="56"/>
  <c r="FF479" i="56"/>
  <c r="EX860" i="56"/>
  <c r="EV405" i="56"/>
  <c r="EZ655" i="56"/>
  <c r="EP476" i="56"/>
  <c r="FD376" i="56"/>
  <c r="ET619" i="56"/>
  <c r="EV734" i="56"/>
  <c r="ES864" i="56"/>
  <c r="FF274" i="56"/>
  <c r="ER272" i="56"/>
  <c r="EK622" i="56"/>
  <c r="FF501" i="56"/>
  <c r="EK646" i="56"/>
  <c r="FC834" i="56"/>
  <c r="EH819" i="56"/>
  <c r="FA410" i="56"/>
  <c r="EL732" i="56"/>
  <c r="EN493" i="56"/>
  <c r="EM626" i="56"/>
  <c r="EQ872" i="56"/>
  <c r="EK710" i="56"/>
  <c r="EJ571" i="56"/>
  <c r="EV606" i="56"/>
  <c r="ET311" i="56"/>
  <c r="EL768" i="56"/>
  <c r="EV596" i="56"/>
  <c r="FA336" i="56"/>
  <c r="EZ806" i="56"/>
  <c r="ER273" i="56"/>
  <c r="FB472" i="56"/>
  <c r="ER429" i="56"/>
  <c r="EV743" i="56"/>
  <c r="EZ593" i="56"/>
  <c r="EP271" i="56"/>
  <c r="EV475" i="56"/>
  <c r="EZ830" i="56"/>
  <c r="FE355" i="56"/>
  <c r="EX413" i="56"/>
  <c r="FA735" i="56"/>
  <c r="EM632" i="56"/>
  <c r="EN793" i="56"/>
  <c r="EK426" i="56"/>
  <c r="EV268" i="56"/>
  <c r="EU771" i="56"/>
  <c r="ER802" i="56"/>
  <c r="EY484" i="56"/>
  <c r="ES662" i="56"/>
  <c r="FF595" i="56"/>
  <c r="EX650" i="56"/>
  <c r="EI614" i="56"/>
  <c r="FF278" i="56"/>
  <c r="EM479" i="56"/>
  <c r="EZ641" i="56"/>
  <c r="EZ847" i="56"/>
  <c r="EQ403" i="56"/>
  <c r="EZ786" i="56"/>
  <c r="EP259" i="56"/>
  <c r="FE291" i="56"/>
  <c r="FC505" i="56"/>
  <c r="EL348" i="56"/>
  <c r="EP820" i="56"/>
  <c r="EL799" i="56"/>
  <c r="EP654" i="56"/>
  <c r="ES563" i="56"/>
  <c r="FC257" i="56"/>
  <c r="EQ314" i="56"/>
  <c r="FA317" i="56"/>
  <c r="EJ286" i="56"/>
  <c r="EY365" i="56"/>
  <c r="EL741" i="56"/>
  <c r="EU426" i="56"/>
  <c r="EP579" i="56"/>
  <c r="EZ427" i="56"/>
  <c r="EX584" i="56"/>
  <c r="EK769" i="56"/>
  <c r="EW396" i="56"/>
  <c r="EH441" i="56"/>
  <c r="EQ793" i="56"/>
  <c r="EP832" i="56"/>
  <c r="FB431" i="56"/>
  <c r="EU633" i="56"/>
  <c r="EO321" i="56"/>
  <c r="EN334" i="56"/>
  <c r="ER480" i="56"/>
  <c r="EX624" i="56"/>
  <c r="EN353" i="56"/>
  <c r="EY477" i="56"/>
  <c r="ET637" i="56"/>
  <c r="EV351" i="56"/>
  <c r="FE362" i="56"/>
  <c r="FC492" i="56"/>
  <c r="ES412" i="56"/>
  <c r="EW267" i="56"/>
  <c r="EH513" i="56"/>
  <c r="EO442" i="56"/>
  <c r="ES811" i="56"/>
  <c r="FE858" i="56"/>
  <c r="EV754" i="56"/>
  <c r="FC802" i="56"/>
  <c r="EN778" i="56"/>
  <c r="EJ444" i="56"/>
  <c r="EJ521" i="56"/>
  <c r="EV493" i="56"/>
  <c r="EY375" i="56"/>
  <c r="FC739" i="56"/>
  <c r="ET871" i="56"/>
  <c r="EU345" i="56"/>
  <c r="EL442" i="56"/>
  <c r="EL406" i="56"/>
  <c r="FE548" i="56"/>
  <c r="FG768" i="56"/>
  <c r="ES249" i="56"/>
  <c r="ER396" i="56"/>
  <c r="FD357" i="56"/>
  <c r="EO339" i="56"/>
  <c r="EP844" i="56"/>
  <c r="EN442" i="56"/>
  <c r="EQ361" i="56"/>
  <c r="ES407" i="56"/>
  <c r="FA718" i="56"/>
  <c r="ER755" i="56"/>
  <c r="EH628" i="56"/>
  <c r="EQ758" i="56"/>
  <c r="FC490" i="56"/>
  <c r="FA630" i="56"/>
  <c r="FB616" i="56"/>
  <c r="EM643" i="56"/>
  <c r="FF313" i="56"/>
  <c r="ET591" i="56"/>
  <c r="EJ543" i="56"/>
  <c r="EQ620" i="56"/>
  <c r="EU496" i="56"/>
  <c r="ET271" i="56"/>
  <c r="FA405" i="56"/>
  <c r="EY742" i="56"/>
  <c r="EN438" i="56"/>
  <c r="EV522" i="56"/>
  <c r="EH486" i="56"/>
  <c r="EK780" i="56"/>
  <c r="EU532" i="56"/>
  <c r="EU473" i="56"/>
  <c r="EI597" i="56"/>
  <c r="EP830" i="56"/>
  <c r="ET725" i="56"/>
  <c r="EV766" i="56"/>
  <c r="FF798" i="56"/>
  <c r="FA485" i="56"/>
  <c r="EP842" i="56"/>
  <c r="EM872" i="56"/>
  <c r="EY488" i="56"/>
  <c r="EQ843" i="56"/>
  <c r="EX312" i="56"/>
  <c r="EH744" i="56"/>
  <c r="FC319" i="56"/>
  <c r="EN399" i="56"/>
  <c r="EX449" i="56"/>
  <c r="EX616" i="56"/>
  <c r="EW802" i="56"/>
  <c r="EN601" i="56"/>
  <c r="FC322" i="56"/>
  <c r="EI755" i="56"/>
  <c r="EJ619" i="56"/>
  <c r="ES774" i="56"/>
  <c r="FG654" i="56"/>
  <c r="ET844" i="56"/>
  <c r="FA529" i="56"/>
  <c r="EL833" i="56"/>
  <c r="EO796" i="56"/>
  <c r="EP466" i="56"/>
  <c r="FG424" i="56"/>
  <c r="EH732" i="56"/>
  <c r="FB530" i="56"/>
  <c r="ES475" i="56"/>
  <c r="EJ564" i="56"/>
  <c r="FA611" i="56"/>
  <c r="FA869" i="56"/>
  <c r="EU552" i="56"/>
  <c r="ES463" i="56"/>
  <c r="EX451" i="56"/>
  <c r="ET520" i="56"/>
  <c r="EI758" i="56"/>
  <c r="EY834" i="56"/>
  <c r="EP639" i="56"/>
  <c r="ER379" i="56"/>
  <c r="EN753" i="56"/>
  <c r="FC669" i="56"/>
  <c r="FC499" i="56"/>
  <c r="EN456" i="56"/>
  <c r="ES373" i="56"/>
  <c r="EV384" i="56"/>
  <c r="ES254" i="56"/>
  <c r="EJ335" i="56"/>
  <c r="EW357" i="56"/>
  <c r="FB269" i="56"/>
  <c r="FA778" i="56"/>
  <c r="FF747" i="56"/>
  <c r="ET435" i="56"/>
  <c r="FF302" i="56"/>
  <c r="FE506" i="56"/>
  <c r="ET842" i="56"/>
  <c r="EV463" i="56"/>
  <c r="FG523" i="56"/>
  <c r="FG873" i="56"/>
  <c r="FF438" i="56"/>
  <c r="EP597" i="56"/>
  <c r="EO372" i="56"/>
  <c r="EX279" i="56"/>
  <c r="EM861" i="56"/>
  <c r="ER613" i="56"/>
  <c r="EM531" i="56"/>
  <c r="EI463" i="56"/>
  <c r="FC862" i="56"/>
  <c r="EV426" i="56"/>
  <c r="FB303" i="56"/>
  <c r="FA459" i="56"/>
  <c r="EM423" i="56"/>
  <c r="FE594" i="56"/>
  <c r="EU466" i="56"/>
  <c r="FD560" i="56"/>
  <c r="EM541" i="56"/>
  <c r="ER836" i="56"/>
  <c r="ER646" i="56"/>
  <c r="FF504" i="56"/>
  <c r="EJ320" i="56"/>
  <c r="FD473" i="56"/>
  <c r="ER466" i="56"/>
  <c r="EN820" i="56"/>
  <c r="EI780" i="56"/>
  <c r="EY611" i="56"/>
  <c r="EK494" i="56"/>
  <c r="EQ748" i="56"/>
  <c r="EY658" i="56"/>
  <c r="FB763" i="56"/>
  <c r="EX778" i="56"/>
  <c r="FB267" i="56"/>
  <c r="FF355" i="56"/>
  <c r="FB822" i="56"/>
  <c r="EO307" i="56"/>
  <c r="EZ385" i="56"/>
  <c r="EZ495" i="56"/>
  <c r="EU454" i="56"/>
  <c r="EY432" i="56"/>
  <c r="ET798" i="56"/>
  <c r="EK781" i="56"/>
  <c r="FB524" i="56"/>
  <c r="EQ594" i="56"/>
  <c r="FB444" i="56"/>
  <c r="FC608" i="56"/>
  <c r="EV777" i="56"/>
  <c r="EL267" i="56"/>
  <c r="EW508" i="56"/>
  <c r="FE828" i="56"/>
  <c r="EV395" i="56"/>
  <c r="FC545" i="56"/>
  <c r="EQ633" i="56"/>
  <c r="EN725" i="56"/>
  <c r="FF436" i="56"/>
  <c r="ET785" i="56"/>
  <c r="EQ354" i="56"/>
  <c r="EP598" i="56"/>
  <c r="FA476" i="56"/>
  <c r="EY377" i="56"/>
  <c r="FC288" i="56"/>
  <c r="EQ851" i="56"/>
  <c r="EH450" i="56"/>
  <c r="FB779" i="56"/>
  <c r="ER277" i="56"/>
  <c r="EQ330" i="56"/>
  <c r="EX839" i="56"/>
  <c r="EQ382" i="56"/>
  <c r="FD847" i="56"/>
  <c r="EV488" i="56"/>
  <c r="EY319" i="56"/>
  <c r="FE579" i="56"/>
  <c r="FB447" i="56"/>
  <c r="EW872" i="56"/>
  <c r="ET803" i="56"/>
  <c r="FG301" i="56"/>
  <c r="EX535" i="56"/>
  <c r="FA814" i="56"/>
  <c r="EJ487" i="56"/>
  <c r="FC434" i="56"/>
  <c r="FD491" i="56"/>
  <c r="EH278" i="56"/>
  <c r="EM797" i="56"/>
  <c r="EP550" i="56"/>
  <c r="EJ306" i="56"/>
  <c r="EP809" i="56"/>
  <c r="EK379" i="56"/>
  <c r="EN267" i="56"/>
  <c r="EU361" i="56"/>
  <c r="EZ743" i="56"/>
  <c r="EW373" i="56"/>
  <c r="ER780" i="56"/>
  <c r="ER280" i="56"/>
  <c r="FB521" i="56"/>
  <c r="EI283" i="56"/>
  <c r="ET742" i="56"/>
  <c r="EI791" i="56"/>
  <c r="EY480" i="56"/>
  <c r="EJ352" i="56"/>
  <c r="EY369" i="56"/>
  <c r="FC478" i="56"/>
  <c r="ET834" i="56"/>
  <c r="EZ369" i="56"/>
  <c r="EV320" i="56"/>
  <c r="EK825" i="56"/>
  <c r="EW272" i="56"/>
  <c r="EK616" i="56"/>
  <c r="EV770" i="56"/>
  <c r="EV476" i="56"/>
  <c r="EL545" i="56"/>
  <c r="FC460" i="56"/>
  <c r="FB379" i="56"/>
  <c r="FD828" i="56"/>
  <c r="EU793" i="56"/>
  <c r="FC317" i="56"/>
  <c r="FG434" i="56"/>
  <c r="EJ260" i="56"/>
  <c r="EQ769" i="56"/>
  <c r="EW505" i="56"/>
  <c r="ET355" i="56"/>
  <c r="EL834" i="56"/>
  <c r="FA821" i="56"/>
  <c r="EU495" i="56"/>
  <c r="EL365" i="56"/>
  <c r="EU739" i="56"/>
  <c r="EQ319" i="56"/>
  <c r="EP253" i="56"/>
  <c r="EX595" i="56"/>
  <c r="FE476" i="56"/>
  <c r="EJ404" i="56"/>
  <c r="EX763" i="56"/>
  <c r="EJ387" i="56"/>
  <c r="EZ504" i="56"/>
  <c r="EZ870" i="56"/>
  <c r="EI638" i="56"/>
  <c r="FF810" i="56"/>
  <c r="FB490" i="56"/>
  <c r="ET816" i="56"/>
  <c r="EH268" i="56"/>
  <c r="ES302" i="56"/>
  <c r="FA744" i="56"/>
  <c r="FD772" i="56"/>
  <c r="EW751" i="56"/>
  <c r="FD323" i="56"/>
  <c r="EV489" i="56"/>
  <c r="EO606" i="56"/>
  <c r="ET269" i="56"/>
  <c r="EY869" i="56"/>
  <c r="EL297" i="56"/>
  <c r="FB627" i="56"/>
  <c r="ET784" i="56"/>
  <c r="ER479" i="56"/>
  <c r="EX391" i="56"/>
  <c r="EO850" i="56"/>
  <c r="EY376" i="56"/>
  <c r="EM451" i="56"/>
  <c r="FG590" i="56"/>
  <c r="EL638" i="56"/>
  <c r="EZ276" i="56"/>
  <c r="EY610" i="56"/>
  <c r="EH788" i="56"/>
  <c r="ER261" i="56"/>
  <c r="EK798" i="56"/>
  <c r="EY650" i="56"/>
  <c r="FF654" i="56"/>
  <c r="FA714" i="56"/>
  <c r="ES549" i="56"/>
  <c r="FB365" i="56"/>
  <c r="FF387" i="56"/>
  <c r="FA340" i="56"/>
  <c r="EN867" i="56"/>
  <c r="EO859" i="56"/>
  <c r="FC527" i="56"/>
  <c r="EZ300" i="56"/>
  <c r="EM846" i="56"/>
  <c r="FB870" i="56"/>
  <c r="EW560" i="56"/>
  <c r="EQ301" i="56"/>
  <c r="FC493" i="56"/>
  <c r="EW291" i="56"/>
  <c r="EJ507" i="56"/>
  <c r="EQ760" i="56"/>
  <c r="EX631" i="56"/>
  <c r="EH434" i="56"/>
  <c r="ET747" i="56"/>
  <c r="EN623" i="56"/>
  <c r="ER597" i="56"/>
  <c r="EV577" i="56"/>
  <c r="FA722" i="56"/>
  <c r="EN351" i="56"/>
  <c r="EK256" i="56"/>
  <c r="FC517" i="56"/>
  <c r="EO504" i="56"/>
  <c r="FE850" i="56"/>
  <c r="ES645" i="56"/>
  <c r="EY344" i="56"/>
  <c r="FE794" i="56"/>
  <c r="FF255" i="56"/>
  <c r="EX295" i="56"/>
  <c r="EK577" i="56"/>
  <c r="EU383" i="56"/>
  <c r="FG258" i="56"/>
  <c r="ET331" i="56"/>
  <c r="EV623" i="56"/>
  <c r="ES846" i="56"/>
  <c r="EZ576" i="56"/>
  <c r="EH419" i="56"/>
  <c r="FG542" i="56"/>
  <c r="EM483" i="56"/>
  <c r="FE601" i="56"/>
  <c r="ER390" i="56"/>
  <c r="EL275" i="56"/>
  <c r="EP431" i="56"/>
  <c r="EO364" i="56"/>
  <c r="EN318" i="56"/>
  <c r="ER577" i="56"/>
  <c r="FA739" i="56"/>
  <c r="FB318" i="56"/>
  <c r="EX537" i="56"/>
  <c r="EH791" i="56"/>
  <c r="EX619" i="56"/>
  <c r="EH337" i="56"/>
  <c r="EW263" i="56"/>
  <c r="EQ353" i="56"/>
  <c r="EQ579" i="56"/>
  <c r="EP813" i="56"/>
  <c r="ES579" i="56"/>
  <c r="FE332" i="56"/>
  <c r="FC449" i="56"/>
  <c r="EY398" i="56"/>
  <c r="EU858" i="56"/>
  <c r="ER644" i="56"/>
  <c r="EV617" i="56"/>
  <c r="EH799" i="56"/>
  <c r="EM489" i="56"/>
  <c r="FD606" i="56"/>
  <c r="FD745" i="56"/>
  <c r="ER369" i="56"/>
  <c r="ET776" i="56"/>
  <c r="FF574" i="56"/>
  <c r="FD814" i="56"/>
  <c r="ET398" i="56"/>
  <c r="FA380" i="56"/>
  <c r="EM730" i="56"/>
  <c r="EK574" i="56"/>
  <c r="FE447" i="56"/>
  <c r="EI809" i="56"/>
  <c r="EO605" i="56"/>
  <c r="EV267" i="56"/>
  <c r="EX747" i="56"/>
  <c r="EN368" i="56"/>
  <c r="EO577" i="56"/>
  <c r="EN596" i="56"/>
  <c r="EK578" i="56"/>
  <c r="FG341" i="56"/>
  <c r="FD345" i="56"/>
  <c r="FG576" i="56"/>
  <c r="ER298" i="56"/>
  <c r="FC272" i="56"/>
  <c r="EM636" i="56"/>
  <c r="EO635" i="56"/>
  <c r="FC850" i="56"/>
  <c r="EH824" i="56"/>
  <c r="EW858" i="56"/>
  <c r="ET617" i="56"/>
  <c r="EU821" i="56"/>
  <c r="EK585" i="56"/>
  <c r="EZ741" i="56"/>
  <c r="EJ323" i="56"/>
  <c r="EW826" i="56"/>
  <c r="EV854" i="56"/>
  <c r="EW815" i="56"/>
  <c r="ET320" i="56"/>
  <c r="EO560" i="56"/>
  <c r="EP736" i="56"/>
  <c r="EX372" i="56"/>
  <c r="ET808" i="56"/>
  <c r="EQ806" i="56"/>
  <c r="EW344" i="56"/>
  <c r="EX554" i="56"/>
  <c r="EQ264" i="56"/>
  <c r="EM375" i="56"/>
  <c r="EH293" i="56"/>
  <c r="EH357" i="56"/>
  <c r="EI772" i="56"/>
  <c r="FE396" i="56"/>
  <c r="FG524" i="56"/>
  <c r="FE315" i="56"/>
  <c r="FE438" i="56"/>
  <c r="EO532" i="56"/>
  <c r="EX617" i="56"/>
  <c r="EY349" i="56"/>
  <c r="EJ590" i="56"/>
  <c r="ER256" i="56"/>
  <c r="EZ344" i="56"/>
  <c r="FA807" i="56"/>
  <c r="EI826" i="56"/>
  <c r="EN412" i="56"/>
  <c r="EP467" i="56"/>
  <c r="ER799" i="56"/>
  <c r="EK313" i="56"/>
  <c r="FE448" i="56"/>
  <c r="FG535" i="56"/>
  <c r="FB488" i="56"/>
  <c r="EY450" i="56"/>
  <c r="EI412" i="56"/>
  <c r="FD822" i="56"/>
  <c r="EO254" i="56"/>
  <c r="FG749" i="56"/>
  <c r="EV257" i="56"/>
  <c r="FE271" i="56"/>
  <c r="EH773" i="56"/>
  <c r="FD547" i="56"/>
  <c r="FD653" i="56"/>
  <c r="EL375" i="56"/>
  <c r="ET731" i="56"/>
  <c r="FB506" i="56"/>
  <c r="ER759" i="56"/>
  <c r="EM416" i="56"/>
  <c r="ES529" i="56"/>
  <c r="EN628" i="56"/>
  <c r="FE322" i="56"/>
  <c r="EW579" i="56"/>
  <c r="EZ367" i="56"/>
  <c r="EP796" i="56"/>
  <c r="EV287" i="56"/>
  <c r="EM431" i="56"/>
  <c r="EO564" i="56"/>
  <c r="FB433" i="56"/>
  <c r="EW474" i="56"/>
  <c r="EK808" i="56"/>
  <c r="EM734" i="56"/>
  <c r="EN250" i="56"/>
  <c r="EY383" i="56"/>
  <c r="EH804" i="56"/>
  <c r="EN644" i="56"/>
  <c r="FD571" i="56"/>
  <c r="EJ783" i="56"/>
  <c r="FD583" i="56"/>
  <c r="EM539" i="56"/>
  <c r="EQ502" i="56"/>
  <c r="ER625" i="56"/>
  <c r="ER302" i="56"/>
  <c r="EN286" i="56"/>
  <c r="EW658" i="56"/>
  <c r="EW376" i="56"/>
  <c r="FE454" i="56"/>
  <c r="EQ503" i="56"/>
  <c r="EU446" i="56"/>
  <c r="FB838" i="56"/>
  <c r="EL418" i="56"/>
  <c r="ER637" i="56"/>
  <c r="FA873" i="56"/>
  <c r="EV547" i="56"/>
  <c r="EI339" i="56"/>
  <c r="EQ344" i="56"/>
  <c r="EN732" i="56"/>
  <c r="FE346" i="56"/>
  <c r="EU594" i="56"/>
  <c r="ET479" i="56"/>
  <c r="EI797" i="56"/>
  <c r="ET506" i="56"/>
  <c r="FD567" i="56"/>
  <c r="EK809" i="56"/>
  <c r="EV814" i="56"/>
  <c r="FF623" i="56"/>
  <c r="FE490" i="56"/>
  <c r="FE441" i="56"/>
  <c r="EL576" i="56"/>
  <c r="EQ334" i="56"/>
  <c r="FE624" i="56"/>
  <c r="EJ817" i="56"/>
  <c r="EP506" i="56"/>
  <c r="FC315" i="56"/>
  <c r="ER585" i="56"/>
  <c r="ET852" i="56"/>
  <c r="FB771" i="56"/>
  <c r="ET643" i="56"/>
  <c r="EX515" i="56"/>
  <c r="ER398" i="56"/>
  <c r="FC863" i="56"/>
  <c r="ES808" i="56"/>
  <c r="ER546" i="56"/>
  <c r="EY455" i="56"/>
  <c r="ER591" i="56"/>
  <c r="EL481" i="56"/>
  <c r="EZ339" i="56"/>
  <c r="EI419" i="56"/>
  <c r="FF793" i="56"/>
  <c r="ET385" i="56"/>
  <c r="FG396" i="56"/>
  <c r="EK844" i="56"/>
  <c r="ES680" i="56"/>
  <c r="EV281" i="56"/>
  <c r="EI296" i="56"/>
  <c r="FG858" i="56"/>
  <c r="FE403" i="56"/>
  <c r="FD741" i="56"/>
  <c r="FG306" i="56"/>
  <c r="EZ826" i="56"/>
  <c r="EW336" i="56"/>
  <c r="FE773" i="56"/>
  <c r="EJ475" i="56"/>
  <c r="EO812" i="56"/>
  <c r="EO376" i="56"/>
  <c r="EQ554" i="56"/>
  <c r="EQ606" i="56"/>
  <c r="FE334" i="56"/>
  <c r="ES829" i="56"/>
  <c r="ES492" i="56"/>
  <c r="FA365" i="56"/>
  <c r="EW363" i="56"/>
  <c r="EN865" i="56"/>
  <c r="EN482" i="56"/>
  <c r="FE870" i="56"/>
  <c r="FF604" i="56"/>
  <c r="EY559" i="56"/>
  <c r="EM830" i="56"/>
  <c r="FA347" i="56"/>
  <c r="ES569" i="56"/>
  <c r="ER563" i="56"/>
  <c r="FC419" i="56"/>
  <c r="FD737" i="56"/>
  <c r="FC723" i="56"/>
  <c r="FE580" i="56"/>
  <c r="EY406" i="56"/>
  <c r="ER768" i="56"/>
  <c r="EM413" i="56"/>
  <c r="FG451" i="56"/>
  <c r="FG839" i="56"/>
  <c r="EK727" i="56"/>
  <c r="EI487" i="56"/>
  <c r="EL854" i="56"/>
  <c r="EX593" i="56"/>
  <c r="FF474" i="56"/>
  <c r="ET560" i="56"/>
  <c r="EP710" i="56"/>
  <c r="EI286" i="56"/>
  <c r="EO460" i="56"/>
  <c r="EI338" i="56"/>
  <c r="EX528" i="56"/>
  <c r="EN547" i="56"/>
  <c r="EQ391" i="56"/>
  <c r="ES332" i="56"/>
  <c r="EM253" i="56"/>
  <c r="EY759" i="56"/>
  <c r="EZ546" i="56"/>
  <c r="ES534" i="56"/>
  <c r="ES624" i="56"/>
  <c r="EZ441" i="56"/>
  <c r="EK855" i="56"/>
  <c r="ET395" i="56"/>
  <c r="EK755" i="56"/>
  <c r="FD315" i="56"/>
  <c r="EM505" i="56"/>
  <c r="EJ295" i="56"/>
  <c r="ET281" i="56"/>
  <c r="FB557" i="56"/>
  <c r="EK823" i="56"/>
  <c r="ES506" i="56"/>
  <c r="FF271" i="56"/>
  <c r="FF468" i="56"/>
  <c r="EZ346" i="56"/>
  <c r="EV641" i="56"/>
  <c r="EU576" i="56"/>
  <c r="EY323" i="56"/>
  <c r="EQ277" i="56"/>
  <c r="FD862" i="56"/>
  <c r="FC602" i="56"/>
  <c r="EJ319" i="56"/>
  <c r="EX553" i="56"/>
  <c r="EL628" i="56"/>
  <c r="FD646" i="56"/>
  <c r="EV590" i="56"/>
  <c r="EQ729" i="56"/>
  <c r="EU536" i="56"/>
  <c r="EZ487" i="56"/>
  <c r="EI247" i="56"/>
  <c r="EV259" i="56"/>
  <c r="EL397" i="56"/>
  <c r="EZ414" i="56"/>
  <c r="EP296" i="56"/>
  <c r="FC846" i="56"/>
  <c r="FG431" i="56"/>
  <c r="EO450" i="56"/>
  <c r="ES259" i="56"/>
  <c r="FD525" i="56"/>
  <c r="EZ730" i="56"/>
  <c r="FC313" i="56"/>
  <c r="EH482" i="56"/>
  <c r="EY537" i="56"/>
  <c r="FE500" i="56"/>
  <c r="EK721" i="56"/>
  <c r="EN721" i="56"/>
  <c r="FD271" i="56"/>
  <c r="FA281" i="56"/>
  <c r="EL514" i="56"/>
  <c r="FE533" i="56"/>
  <c r="ES832" i="56"/>
  <c r="EK334" i="56"/>
  <c r="EH279" i="56"/>
  <c r="FE504" i="56"/>
  <c r="EX331" i="56"/>
  <c r="FC786" i="56"/>
  <c r="EQ592" i="56"/>
  <c r="ET348" i="56"/>
  <c r="EJ523" i="56"/>
  <c r="EZ405" i="56"/>
  <c r="EO511" i="56"/>
  <c r="FA527" i="56"/>
  <c r="EH307" i="56"/>
  <c r="EM815" i="56"/>
  <c r="EH469" i="56"/>
  <c r="EX510" i="56"/>
  <c r="EI573" i="56"/>
  <c r="EX405" i="56"/>
  <c r="FA728" i="56"/>
  <c r="EO425" i="56"/>
  <c r="ET495" i="56"/>
  <c r="ER769" i="56"/>
  <c r="EO503" i="56"/>
  <c r="EH460" i="56"/>
  <c r="FE873" i="56"/>
  <c r="EM455" i="56"/>
  <c r="FB852" i="56"/>
  <c r="EO544" i="56"/>
  <c r="EZ639" i="56"/>
  <c r="EW254" i="56"/>
  <c r="EX333" i="56"/>
  <c r="EK266" i="56"/>
  <c r="EH285" i="56"/>
  <c r="FD722" i="56"/>
  <c r="EN811" i="56"/>
  <c r="FG340" i="56"/>
  <c r="ER832" i="56"/>
  <c r="EI827" i="56"/>
  <c r="EO392" i="56"/>
  <c r="FD746" i="56"/>
  <c r="EU445" i="56"/>
  <c r="EL508" i="56"/>
  <c r="FD731" i="56"/>
  <c r="EX600" i="56"/>
  <c r="ES833" i="56"/>
  <c r="EM610" i="56"/>
  <c r="EV548" i="56"/>
  <c r="EZ290" i="56"/>
  <c r="FF287" i="56"/>
  <c r="EN384" i="56"/>
  <c r="FF731" i="56"/>
  <c r="EU391" i="56"/>
  <c r="ER436" i="56"/>
  <c r="FB417" i="56"/>
  <c r="FD384" i="56"/>
  <c r="ES608" i="56"/>
  <c r="EW649" i="56"/>
  <c r="FC613" i="56"/>
  <c r="EP248" i="56"/>
  <c r="FC284" i="56"/>
  <c r="EJ834" i="56"/>
  <c r="EV440" i="56"/>
  <c r="EQ551" i="56"/>
  <c r="EN586" i="56"/>
  <c r="FE723" i="56"/>
  <c r="EU795" i="56"/>
  <c r="EP576" i="56"/>
  <c r="FB800" i="56"/>
  <c r="EZ539" i="56"/>
  <c r="EK735" i="56"/>
  <c r="ER248" i="56"/>
  <c r="ET493" i="56"/>
  <c r="EN504" i="56"/>
  <c r="FA598" i="56"/>
  <c r="EY746" i="56"/>
  <c r="ET639" i="56"/>
  <c r="EQ346" i="56"/>
  <c r="EU352" i="56"/>
  <c r="EL596" i="56"/>
  <c r="EU255" i="56"/>
  <c r="FC762" i="56"/>
  <c r="FB651" i="56"/>
  <c r="ET356" i="56"/>
  <c r="EQ622" i="56"/>
  <c r="EU502" i="56"/>
  <c r="FB322" i="56"/>
  <c r="EJ457" i="56"/>
  <c r="EY259" i="56"/>
  <c r="EZ333" i="56"/>
  <c r="EJ284" i="56"/>
  <c r="EX591" i="56"/>
  <c r="EW783" i="56"/>
  <c r="FF735" i="56"/>
  <c r="EY269" i="56"/>
  <c r="EP436" i="56"/>
  <c r="EM590" i="56"/>
  <c r="FC752" i="56"/>
  <c r="FB327" i="56"/>
  <c r="EU639" i="56"/>
  <c r="EN405" i="56"/>
  <c r="EV526" i="56"/>
  <c r="EV730" i="56"/>
  <c r="EV625" i="56"/>
  <c r="FC343" i="56"/>
  <c r="EJ586" i="56"/>
  <c r="EO574" i="56"/>
  <c r="EZ871" i="56"/>
  <c r="EW529" i="56"/>
  <c r="EI438" i="56"/>
  <c r="EV780" i="56"/>
  <c r="ES354" i="56"/>
  <c r="FC260" i="56"/>
  <c r="ES611" i="56"/>
  <c r="EV637" i="56"/>
  <c r="EZ778" i="56"/>
  <c r="EO264" i="56"/>
  <c r="EK859" i="56"/>
  <c r="FC647" i="56"/>
  <c r="ES313" i="56"/>
  <c r="EY612" i="56"/>
  <c r="FG276" i="56"/>
  <c r="FD339" i="56"/>
  <c r="EI350" i="56"/>
  <c r="EP516" i="56"/>
  <c r="FC457" i="56"/>
  <c r="FF507" i="56"/>
  <c r="EX543" i="56"/>
  <c r="EL864" i="56"/>
  <c r="EL813" i="56"/>
  <c r="ET274" i="56"/>
  <c r="EM313" i="56"/>
  <c r="EY489" i="56"/>
  <c r="FG823" i="56"/>
  <c r="EW494" i="56"/>
  <c r="EK773" i="56"/>
  <c r="FE373" i="56"/>
  <c r="EQ565" i="56"/>
  <c r="ER258" i="56"/>
  <c r="EJ779" i="56"/>
  <c r="FD257" i="56"/>
  <c r="EI343" i="56"/>
  <c r="EV750" i="56"/>
  <c r="EJ631" i="56"/>
  <c r="FD739" i="56"/>
  <c r="EN510" i="56"/>
  <c r="EY814" i="56"/>
  <c r="ER453" i="56"/>
  <c r="FC340" i="56"/>
  <c r="FA672" i="56"/>
  <c r="EW856" i="56"/>
  <c r="EY476" i="56"/>
  <c r="EU486" i="56"/>
  <c r="FF662" i="56"/>
  <c r="ES872" i="56"/>
  <c r="FB766" i="56"/>
  <c r="ES752" i="56"/>
  <c r="EV490" i="56"/>
  <c r="EM729" i="56"/>
  <c r="EY335" i="56"/>
  <c r="EJ473" i="56"/>
  <c r="EI521" i="56"/>
  <c r="EH626" i="56"/>
  <c r="FB293" i="56"/>
  <c r="EJ604" i="56"/>
  <c r="FC513" i="56"/>
  <c r="ES459" i="56"/>
  <c r="FG372" i="56"/>
  <c r="FG307" i="56"/>
  <c r="FB715" i="56"/>
  <c r="EP258" i="56"/>
  <c r="EP511" i="56"/>
  <c r="FF497" i="56"/>
  <c r="EP600" i="56"/>
  <c r="FG582" i="56"/>
  <c r="EZ449" i="56"/>
  <c r="FE710" i="56"/>
  <c r="EJ662" i="56"/>
  <c r="EH566" i="56"/>
  <c r="ES397" i="56"/>
  <c r="EO455" i="56"/>
  <c r="EK805" i="56"/>
  <c r="EZ643" i="56"/>
  <c r="FG715" i="56"/>
  <c r="EK440" i="56"/>
  <c r="EN348" i="56"/>
  <c r="EY541" i="56"/>
  <c r="ES793" i="56"/>
  <c r="EL831" i="56"/>
  <c r="EY514" i="56"/>
  <c r="EK534" i="56"/>
  <c r="EW514" i="56"/>
  <c r="FB748" i="56"/>
  <c r="FF856" i="56"/>
  <c r="EP292" i="56"/>
  <c r="EI446" i="56"/>
  <c r="EK374" i="56"/>
  <c r="EW599" i="56"/>
  <c r="EK278" i="56"/>
  <c r="EW377" i="56"/>
  <c r="FA468" i="56"/>
  <c r="ES281" i="56"/>
  <c r="FC651" i="56"/>
  <c r="EU557" i="56"/>
  <c r="EN387" i="56"/>
  <c r="EZ777" i="56"/>
  <c r="FD848" i="56"/>
  <c r="EI640" i="56"/>
  <c r="EI432" i="56"/>
  <c r="ES372" i="56"/>
  <c r="EO823" i="56"/>
  <c r="ES415" i="56"/>
  <c r="EM497" i="56"/>
  <c r="FA843" i="56"/>
  <c r="EL601" i="56"/>
  <c r="FB546" i="56"/>
  <c r="EY251" i="56"/>
  <c r="EV451" i="56"/>
  <c r="FB823" i="56"/>
  <c r="EW788" i="56"/>
  <c r="EW279" i="56"/>
  <c r="EV506" i="56"/>
  <c r="EK361" i="56"/>
  <c r="EP822" i="56"/>
  <c r="FG327" i="56"/>
  <c r="EN571" i="56"/>
  <c r="EO395" i="56"/>
  <c r="EO723" i="56"/>
  <c r="EY322" i="56"/>
  <c r="EL839" i="56"/>
  <c r="FF605" i="56"/>
  <c r="EP472" i="56"/>
  <c r="FG565" i="56"/>
  <c r="EP530" i="56"/>
  <c r="FD505" i="56"/>
  <c r="EY845" i="56"/>
  <c r="EZ538" i="56"/>
  <c r="EP641" i="56"/>
  <c r="FE390" i="56"/>
  <c r="FD328" i="56"/>
  <c r="FD309" i="56"/>
  <c r="EM480" i="56"/>
  <c r="EM274" i="56"/>
  <c r="EQ352" i="56"/>
  <c r="FF410" i="56"/>
  <c r="EX410" i="56"/>
  <c r="EQ824" i="56"/>
  <c r="EP329" i="56"/>
  <c r="EW793" i="56"/>
  <c r="FC282" i="56"/>
  <c r="EV502" i="56"/>
  <c r="EU814" i="56"/>
  <c r="EM832" i="56"/>
  <c r="EV394" i="56"/>
  <c r="FF513" i="56"/>
  <c r="EH611" i="56"/>
  <c r="EP839" i="56"/>
  <c r="FB625" i="56"/>
  <c r="FD637" i="56"/>
  <c r="EL403" i="56"/>
  <c r="EZ362" i="56"/>
  <c r="EW865" i="56"/>
  <c r="EY765" i="56"/>
  <c r="ES381" i="56"/>
  <c r="ET627" i="56"/>
  <c r="ER350" i="56"/>
  <c r="EQ638" i="56"/>
  <c r="EL565" i="56"/>
  <c r="ET762" i="56"/>
  <c r="EL533" i="56"/>
  <c r="EX851" i="56"/>
  <c r="EX302" i="56"/>
  <c r="EI582" i="56"/>
  <c r="ES743" i="56"/>
  <c r="EP413" i="56"/>
  <c r="EQ590" i="56"/>
  <c r="EW837" i="56"/>
  <c r="FG488" i="56"/>
  <c r="FD409" i="56"/>
  <c r="EU649" i="56"/>
  <c r="FC338" i="56"/>
  <c r="EX394" i="56"/>
  <c r="EY739" i="56"/>
  <c r="EL299" i="56"/>
  <c r="EP382" i="56"/>
  <c r="EM512" i="56"/>
  <c r="EN629" i="56"/>
  <c r="EW310" i="56"/>
  <c r="EV254" i="56"/>
  <c r="EI260" i="56"/>
  <c r="EW502" i="56"/>
  <c r="EK400" i="56"/>
  <c r="FG817" i="56"/>
  <c r="ER861" i="56"/>
  <c r="FG589" i="56"/>
  <c r="FC784" i="56"/>
  <c r="EZ773" i="56"/>
  <c r="FD430" i="56"/>
  <c r="EP715" i="56"/>
  <c r="FD573" i="56"/>
  <c r="EH489" i="56"/>
  <c r="EZ284" i="56"/>
  <c r="EH253" i="56"/>
  <c r="FC561" i="56"/>
  <c r="EO582" i="56"/>
  <c r="EK776" i="56"/>
  <c r="EZ280" i="56"/>
  <c r="FD770" i="56"/>
  <c r="EL428" i="56"/>
  <c r="FA265" i="56"/>
  <c r="EP763" i="56"/>
  <c r="EK762" i="56"/>
  <c r="EQ658" i="56"/>
  <c r="EP367" i="56"/>
  <c r="EX384" i="56"/>
  <c r="EQ598" i="56"/>
  <c r="EI490" i="56"/>
  <c r="EU513" i="56"/>
  <c r="FD735" i="56"/>
  <c r="EM762" i="56"/>
  <c r="EY502" i="56"/>
  <c r="FA373" i="56"/>
  <c r="EH249" i="56"/>
  <c r="EJ601" i="56"/>
  <c r="FG344" i="56"/>
  <c r="EJ528" i="56"/>
  <c r="EL329" i="56"/>
  <c r="EV318" i="56"/>
  <c r="EW805" i="56"/>
  <c r="EO485" i="56"/>
  <c r="EK560" i="56"/>
  <c r="ER722" i="56"/>
  <c r="EH748" i="56"/>
  <c r="EW297" i="56"/>
  <c r="EY250" i="56"/>
  <c r="EK647" i="56"/>
  <c r="FB658" i="56"/>
  <c r="EP330" i="56"/>
  <c r="FC587" i="56"/>
  <c r="EO253" i="56"/>
  <c r="FC495" i="56"/>
  <c r="EI355" i="56"/>
  <c r="ER370" i="56"/>
  <c r="FG278" i="56"/>
  <c r="FG769" i="56"/>
  <c r="EY511" i="56"/>
  <c r="FC737" i="56"/>
  <c r="FD773" i="56"/>
  <c r="FG293" i="56"/>
  <c r="FC588" i="56"/>
  <c r="FA312" i="56"/>
  <c r="ES518" i="56"/>
  <c r="EO482" i="56"/>
  <c r="FB299" i="56"/>
  <c r="ER640" i="56"/>
  <c r="EM563" i="56"/>
  <c r="EL374" i="56"/>
  <c r="EL632" i="56"/>
  <c r="EY357" i="56"/>
  <c r="EQ795" i="56"/>
  <c r="EQ386" i="56"/>
  <c r="FB731" i="56"/>
  <c r="FB626" i="56"/>
  <c r="EW765" i="56"/>
  <c r="EZ370" i="56"/>
  <c r="EM348" i="56"/>
  <c r="ER858" i="56"/>
  <c r="EV436" i="56"/>
  <c r="EO274" i="56"/>
  <c r="FF867" i="56"/>
  <c r="EI834" i="56"/>
  <c r="ET826" i="56"/>
  <c r="EY736" i="56"/>
  <c r="FD488" i="56"/>
  <c r="EM508" i="56"/>
  <c r="ES802" i="56"/>
  <c r="EI725" i="56"/>
  <c r="FF584" i="56"/>
  <c r="EM838" i="56"/>
  <c r="FC443" i="56"/>
  <c r="EY639" i="56"/>
  <c r="FF571" i="56"/>
  <c r="EP800" i="56"/>
  <c r="EK339" i="56"/>
  <c r="FG855" i="56"/>
  <c r="EM440" i="56"/>
  <c r="EK402" i="56"/>
  <c r="FF648" i="56"/>
  <c r="FF725" i="56"/>
  <c r="EN320" i="56"/>
  <c r="FA433" i="56"/>
  <c r="EJ399" i="56"/>
  <c r="EO495" i="56"/>
  <c r="FF669" i="56"/>
  <c r="EV419" i="56"/>
  <c r="FE252" i="56"/>
  <c r="FG500" i="56"/>
  <c r="FG346" i="56"/>
  <c r="EM622" i="56"/>
  <c r="EI477" i="56"/>
  <c r="FF729" i="56"/>
  <c r="EO456" i="56"/>
  <c r="EI258" i="56"/>
  <c r="EN646" i="56"/>
  <c r="EL291" i="56"/>
  <c r="FE283" i="56"/>
  <c r="EO467" i="56"/>
  <c r="EO320" i="56"/>
  <c r="EO316" i="56"/>
  <c r="EU321" i="56"/>
  <c r="EP505" i="56"/>
  <c r="FF384" i="56"/>
  <c r="EL605" i="56"/>
  <c r="ER423" i="56"/>
  <c r="EV559" i="56"/>
  <c r="EV464" i="56"/>
  <c r="ET533" i="56"/>
  <c r="FC753" i="56"/>
  <c r="EV565" i="56"/>
  <c r="EL441" i="56"/>
  <c r="FE628" i="56"/>
  <c r="EL731" i="56"/>
  <c r="EJ647" i="56"/>
  <c r="EJ102" i="56" s="1"/>
  <c r="N102" i="56" s="1"/>
  <c r="EU351" i="56"/>
  <c r="FC781" i="56"/>
  <c r="EW479" i="56"/>
  <c r="EN417" i="56"/>
  <c r="EJ785" i="56"/>
  <c r="EK751" i="56"/>
  <c r="EX548" i="56"/>
  <c r="EN842" i="56"/>
  <c r="EQ349" i="56"/>
  <c r="EU818" i="56"/>
  <c r="EH761" i="56"/>
  <c r="EV866" i="56"/>
  <c r="EU869" i="56"/>
  <c r="EN478" i="56"/>
  <c r="EK870" i="56"/>
  <c r="EP507" i="56"/>
  <c r="EJ283" i="56"/>
  <c r="EQ644" i="56"/>
  <c r="EK457" i="56"/>
  <c r="EK658" i="56"/>
  <c r="EO535" i="56"/>
  <c r="EM481" i="56"/>
  <c r="EO820" i="56"/>
  <c r="FG731" i="56"/>
  <c r="EY731" i="56"/>
  <c r="EN291" i="56"/>
  <c r="FF831" i="56"/>
  <c r="EX513" i="56"/>
  <c r="EW409" i="56"/>
  <c r="EN483" i="56"/>
  <c r="FC808" i="56"/>
  <c r="EU297" i="56"/>
  <c r="FF815" i="56"/>
  <c r="EV283" i="56"/>
  <c r="EQ864" i="56"/>
  <c r="FD489" i="56"/>
  <c r="EZ862" i="56"/>
  <c r="EK847" i="56"/>
  <c r="EL429" i="56"/>
  <c r="EI568" i="56"/>
  <c r="FF303" i="56"/>
  <c r="EU331" i="56"/>
  <c r="EY751" i="56"/>
  <c r="EK806" i="56"/>
  <c r="EZ796" i="56"/>
  <c r="FB764" i="56"/>
  <c r="EZ380" i="56"/>
  <c r="EN462" i="56"/>
  <c r="ER765" i="56"/>
  <c r="EK623" i="56"/>
  <c r="FA334" i="56"/>
  <c r="FA572" i="56"/>
  <c r="ET830" i="56"/>
  <c r="EY738" i="56"/>
  <c r="EK723" i="56"/>
  <c r="EN809" i="56"/>
  <c r="FB509" i="56"/>
  <c r="ER415" i="56"/>
  <c r="EH308" i="56"/>
  <c r="ER497" i="56"/>
  <c r="EY613" i="56"/>
  <c r="FB721" i="56"/>
  <c r="ES595" i="56"/>
  <c r="EZ822" i="56"/>
  <c r="FC567" i="56"/>
  <c r="EM600" i="56"/>
  <c r="EX654" i="56"/>
  <c r="EV410" i="56"/>
  <c r="EW545" i="56"/>
  <c r="FG574" i="56"/>
  <c r="FD447" i="56"/>
  <c r="ET467" i="56"/>
  <c r="EV747" i="56"/>
  <c r="EP302" i="56"/>
  <c r="EK741" i="56"/>
  <c r="EW247" i="56"/>
  <c r="EQ613" i="56"/>
  <c r="FA321" i="56"/>
  <c r="EL637" i="56"/>
  <c r="EY371" i="56"/>
  <c r="ER741" i="56"/>
  <c r="EY862" i="56"/>
  <c r="EW813" i="56"/>
  <c r="ES760" i="56"/>
  <c r="FA841" i="56"/>
  <c r="FF523" i="56"/>
  <c r="EM777" i="56"/>
  <c r="EU249" i="56"/>
  <c r="EU654" i="56"/>
  <c r="FD753" i="56"/>
  <c r="EK469" i="56"/>
  <c r="EN626" i="56"/>
  <c r="FE505" i="56"/>
  <c r="EQ281" i="56"/>
  <c r="EO518" i="56"/>
  <c r="EJ554" i="56"/>
  <c r="EX873" i="56"/>
  <c r="FA565" i="56"/>
  <c r="EJ375" i="56"/>
  <c r="EV811" i="56"/>
  <c r="FG248" i="56"/>
  <c r="FB295" i="56"/>
  <c r="EW523" i="56"/>
  <c r="EV438" i="56"/>
  <c r="EW318" i="56"/>
  <c r="EX474" i="56"/>
  <c r="EK274" i="56"/>
  <c r="ES854" i="56"/>
  <c r="FD844" i="56"/>
  <c r="FC607" i="56"/>
  <c r="ET856" i="56"/>
  <c r="EI736" i="56"/>
  <c r="EU298" i="56"/>
  <c r="EX771" i="56"/>
  <c r="FE853" i="56"/>
  <c r="FF766" i="56"/>
  <c r="EO388" i="56"/>
  <c r="EJ339" i="56"/>
  <c r="FC385" i="56"/>
  <c r="EW346" i="56"/>
  <c r="EZ759" i="56"/>
  <c r="FF852" i="56"/>
  <c r="EU542" i="56"/>
  <c r="EP489" i="56"/>
  <c r="FE747" i="56"/>
  <c r="EN290" i="56"/>
  <c r="FC758" i="56"/>
  <c r="FA362" i="56"/>
  <c r="EH360" i="56"/>
  <c r="FF454" i="56"/>
  <c r="FG653" i="56"/>
  <c r="EJ850" i="56"/>
  <c r="EM377" i="56"/>
  <c r="EO599" i="56"/>
  <c r="ET600" i="56"/>
  <c r="EO325" i="56"/>
  <c r="EV727" i="56"/>
  <c r="ER295" i="56"/>
  <c r="FD481" i="56"/>
  <c r="FG739" i="56"/>
  <c r="FD700" i="56"/>
  <c r="EP615" i="56"/>
  <c r="FF741" i="56"/>
  <c r="ER651" i="56"/>
  <c r="FD436" i="56"/>
  <c r="EM460" i="56"/>
  <c r="FC453" i="56"/>
  <c r="EQ280" i="56"/>
  <c r="EM389" i="56"/>
  <c r="EN409" i="56"/>
  <c r="EI352" i="56"/>
  <c r="FG548" i="56"/>
  <c r="EO252" i="56"/>
  <c r="EL616" i="56"/>
  <c r="EZ706" i="56"/>
  <c r="FE717" i="56"/>
  <c r="FF704" i="56"/>
  <c r="EP704" i="56"/>
  <c r="EZ795" i="56"/>
  <c r="FA424" i="56"/>
  <c r="EN548" i="56"/>
  <c r="EO260" i="56"/>
  <c r="FD442" i="56"/>
  <c r="FE669" i="56"/>
  <c r="EI637" i="56"/>
  <c r="EQ857" i="56"/>
  <c r="EX757" i="56"/>
  <c r="EZ472" i="56"/>
  <c r="EN265" i="56"/>
  <c r="EJ538" i="56"/>
  <c r="FD612" i="56"/>
  <c r="EL405" i="56"/>
  <c r="EY307" i="56"/>
  <c r="FF566" i="56"/>
  <c r="FG318" i="56"/>
  <c r="EZ248" i="56"/>
  <c r="FE774" i="56"/>
  <c r="EP285" i="56"/>
  <c r="FC378" i="56"/>
  <c r="EZ745" i="56"/>
  <c r="EQ408" i="56"/>
  <c r="FG704" i="56"/>
  <c r="FD712" i="56"/>
  <c r="FA431" i="56"/>
  <c r="EX425" i="56"/>
  <c r="EY654" i="56"/>
  <c r="EN575" i="56"/>
  <c r="ET326" i="56"/>
  <c r="EQ362" i="56"/>
  <c r="EI769" i="56"/>
  <c r="EP868" i="56"/>
  <c r="EH775" i="56"/>
  <c r="EL624" i="56"/>
  <c r="EU716" i="56"/>
  <c r="FC712" i="56"/>
  <c r="EV354" i="56"/>
  <c r="EM397" i="56"/>
  <c r="FF339" i="56"/>
  <c r="FD527" i="56"/>
  <c r="FC722" i="56"/>
  <c r="EU835" i="56"/>
  <c r="FF489" i="56"/>
  <c r="FC448" i="56"/>
  <c r="ET732" i="56"/>
  <c r="EJ819" i="56"/>
  <c r="EY445" i="56"/>
  <c r="ET739" i="56"/>
  <c r="FC811" i="56"/>
  <c r="FF617" i="56"/>
  <c r="EK357" i="56"/>
  <c r="FC500" i="56"/>
  <c r="ET612" i="56"/>
  <c r="FF817" i="56"/>
  <c r="EP449" i="56"/>
  <c r="ER274" i="56"/>
  <c r="EN589" i="56"/>
  <c r="EM470" i="56"/>
  <c r="ER835" i="56"/>
  <c r="EX503" i="56"/>
  <c r="EX275" i="56"/>
  <c r="EL707" i="56"/>
  <c r="EK814" i="56"/>
  <c r="FE770" i="56"/>
  <c r="EU519" i="56"/>
  <c r="ES361" i="56"/>
  <c r="EP289" i="56"/>
  <c r="FD535" i="56"/>
  <c r="EK476" i="56"/>
  <c r="EK744" i="56"/>
  <c r="FA829" i="56"/>
  <c r="FA608" i="56"/>
  <c r="EP762" i="56"/>
  <c r="EH250" i="56"/>
  <c r="EO784" i="56"/>
  <c r="FE327" i="56"/>
  <c r="EO836" i="56"/>
  <c r="ES788" i="56"/>
  <c r="FE706" i="56"/>
  <c r="EU699" i="56"/>
  <c r="FB256" i="56"/>
  <c r="FB126" i="56" s="1"/>
  <c r="DA126" i="56" s="1"/>
  <c r="FF288" i="56"/>
  <c r="FA818" i="56"/>
  <c r="ES495" i="56"/>
  <c r="EV266" i="56"/>
  <c r="FF634" i="56"/>
  <c r="FB753" i="56"/>
  <c r="EK850" i="56"/>
  <c r="EH632" i="56"/>
  <c r="EZ722" i="56"/>
  <c r="EX782" i="56"/>
  <c r="EN271" i="56"/>
  <c r="ET517" i="56"/>
  <c r="FE474" i="56"/>
  <c r="EZ729" i="56"/>
  <c r="EL597" i="56"/>
  <c r="ER628" i="56"/>
  <c r="ET388" i="56"/>
  <c r="FD386" i="56"/>
  <c r="FA535" i="56"/>
  <c r="EH724" i="56"/>
  <c r="FB705" i="56"/>
  <c r="FA716" i="56"/>
  <c r="FB716" i="56"/>
  <c r="FE718" i="56"/>
  <c r="FB805" i="56"/>
  <c r="EQ839" i="56"/>
  <c r="EV585" i="56"/>
  <c r="ES828" i="56"/>
  <c r="EX856" i="56"/>
  <c r="EM329" i="56"/>
  <c r="EV731" i="56"/>
  <c r="EU444" i="56"/>
  <c r="EV497" i="56"/>
  <c r="FE743" i="56"/>
  <c r="EI395" i="56"/>
  <c r="ET381" i="56"/>
  <c r="EI849" i="56"/>
  <c r="EH284" i="56"/>
  <c r="EY560" i="56"/>
  <c r="FD518" i="56"/>
  <c r="EO596" i="56"/>
  <c r="EN579" i="56"/>
  <c r="EK250" i="56"/>
  <c r="EX736" i="56"/>
  <c r="EI335" i="56"/>
  <c r="EM395" i="56"/>
  <c r="EN467" i="56"/>
  <c r="EU707" i="56"/>
  <c r="EL688" i="56"/>
  <c r="EV292" i="56"/>
  <c r="FE431" i="56"/>
  <c r="EI865" i="56"/>
  <c r="EM248" i="56"/>
  <c r="EX703" i="56"/>
  <c r="EQ693" i="56"/>
  <c r="ET699" i="56"/>
  <c r="FB728" i="56"/>
  <c r="EL708" i="56"/>
  <c r="EZ697" i="56"/>
  <c r="EU709" i="56"/>
  <c r="EJ707" i="56"/>
  <c r="EW712" i="56"/>
  <c r="FG701" i="56"/>
  <c r="EI700" i="56"/>
  <c r="EM703" i="56"/>
  <c r="EJ701" i="56"/>
  <c r="FB704" i="56"/>
  <c r="EW704" i="56"/>
  <c r="EQ699" i="56"/>
  <c r="EJ693" i="56"/>
  <c r="EI699" i="56"/>
  <c r="EI703" i="56"/>
  <c r="EY708" i="56"/>
  <c r="EP699" i="56"/>
  <c r="EN638" i="56"/>
  <c r="EU705" i="56"/>
  <c r="FG707" i="56"/>
  <c r="EL712" i="56"/>
  <c r="EY688" i="56"/>
  <c r="EM674" i="56"/>
  <c r="FG713" i="56"/>
  <c r="EM681" i="56"/>
  <c r="FB690" i="56"/>
  <c r="EQ674" i="56"/>
  <c r="EM696" i="56"/>
  <c r="FD681" i="56"/>
  <c r="EV697" i="56"/>
  <c r="EQ709" i="56"/>
  <c r="EN695" i="56"/>
  <c r="EJ682" i="56"/>
  <c r="FC708" i="56"/>
  <c r="FE682" i="56"/>
  <c r="EJ689" i="56"/>
  <c r="FE688" i="56"/>
  <c r="FC697" i="56"/>
  <c r="EK691" i="56"/>
  <c r="FG696" i="56"/>
  <c r="EY687" i="56"/>
  <c r="EO713" i="56"/>
  <c r="EY694" i="56"/>
  <c r="EH699" i="56"/>
  <c r="FD688" i="56"/>
  <c r="FF698" i="56"/>
  <c r="ES696" i="56"/>
  <c r="EL671" i="56"/>
  <c r="EO693" i="56"/>
  <c r="EO706" i="56"/>
  <c r="ET688" i="56"/>
  <c r="EP697" i="56"/>
  <c r="ER702" i="56"/>
  <c r="EN705" i="56"/>
  <c r="FF712" i="56"/>
  <c r="ER709" i="56"/>
  <c r="EZ713" i="56"/>
  <c r="FF697" i="56"/>
  <c r="EP671" i="56"/>
  <c r="FA701" i="56"/>
  <c r="ER682" i="56"/>
  <c r="EQ706" i="56"/>
  <c r="EX682" i="56"/>
  <c r="EH696" i="56"/>
  <c r="EL693" i="56"/>
  <c r="EK674" i="56"/>
  <c r="FD698" i="56"/>
  <c r="FB674" i="56"/>
  <c r="EX671" i="56"/>
  <c r="FG682" i="56"/>
  <c r="FC684" i="56"/>
  <c r="FE698" i="56"/>
  <c r="EX695" i="56"/>
  <c r="EN683" i="56"/>
  <c r="EK685" i="56"/>
  <c r="FD679" i="56"/>
  <c r="EX676" i="56"/>
  <c r="EO665" i="56"/>
  <c r="EZ686" i="56"/>
  <c r="EW691" i="56"/>
  <c r="EN694" i="56"/>
  <c r="FF679" i="56"/>
  <c r="FB682" i="56"/>
  <c r="FC694" i="56"/>
  <c r="EY685" i="56"/>
  <c r="EU668" i="56"/>
  <c r="EM678" i="56"/>
  <c r="EP686" i="56"/>
  <c r="FG683" i="56"/>
  <c r="EM679" i="56"/>
  <c r="FD675" i="56"/>
  <c r="EO652" i="56"/>
  <c r="FF691" i="56"/>
  <c r="ET675" i="56"/>
  <c r="EP678" i="56"/>
  <c r="EU670" i="56"/>
  <c r="FC686" i="56"/>
  <c r="FA676" i="56"/>
  <c r="EW657" i="56"/>
  <c r="EQ657" i="56"/>
  <c r="EQ682" i="56"/>
  <c r="EZ695" i="56"/>
  <c r="ER685" i="56"/>
  <c r="EY679" i="56"/>
  <c r="EH698" i="56"/>
  <c r="FF676" i="56"/>
  <c r="EL684" i="56"/>
  <c r="EI678" i="56"/>
  <c r="FF678" i="56"/>
  <c r="EZ671" i="56"/>
  <c r="FG671" i="56"/>
  <c r="EK698" i="56"/>
  <c r="FE678" i="56"/>
  <c r="ER694" i="56"/>
  <c r="EI665" i="56"/>
  <c r="EM698" i="56"/>
  <c r="EZ681" i="56"/>
  <c r="ER695" i="56"/>
  <c r="EX685" i="56"/>
  <c r="EM686" i="56"/>
  <c r="FG660" i="56"/>
  <c r="EQ680" i="56"/>
  <c r="FC674" i="56"/>
  <c r="EW663" i="56"/>
  <c r="FE680" i="56"/>
  <c r="EL656" i="56"/>
  <c r="EX657" i="56"/>
  <c r="FG663" i="56"/>
  <c r="EZ664" i="56"/>
  <c r="EO680" i="56"/>
  <c r="ER659" i="56"/>
  <c r="EP663" i="56"/>
  <c r="EM667" i="56"/>
  <c r="EI664" i="56"/>
  <c r="EX663" i="56"/>
  <c r="EN659" i="56"/>
  <c r="EU665" i="56"/>
  <c r="ES695" i="56"/>
  <c r="EZ666" i="56"/>
  <c r="ER663" i="56"/>
  <c r="EX680" i="56"/>
  <c r="EJ665" i="56"/>
  <c r="EO684" i="56"/>
  <c r="EU666" i="56"/>
  <c r="FD660" i="56"/>
  <c r="EV673" i="56"/>
  <c r="EU673" i="56"/>
  <c r="EQ656" i="56"/>
  <c r="EU656" i="56"/>
  <c r="FD680" i="56"/>
  <c r="EK655" i="56"/>
  <c r="EY668" i="56"/>
  <c r="FG672" i="56"/>
  <c r="EV676" i="56"/>
  <c r="EN673" i="56"/>
  <c r="EP657" i="56"/>
  <c r="FE664" i="56"/>
  <c r="EP669" i="56"/>
  <c r="FD665" i="56"/>
  <c r="ET684" i="56"/>
  <c r="FF672" i="56"/>
  <c r="ES655" i="56"/>
  <c r="FC676" i="56"/>
  <c r="EQ672" i="56"/>
  <c r="EW753" i="56"/>
  <c r="EH430" i="56"/>
  <c r="FA815" i="56"/>
  <c r="ES315" i="56"/>
  <c r="EN484" i="56"/>
  <c r="EK797" i="56"/>
  <c r="EX816" i="56"/>
  <c r="EN614" i="56"/>
  <c r="EO545" i="56"/>
  <c r="EZ282" i="56"/>
  <c r="FD451" i="56"/>
  <c r="EW669" i="56"/>
  <c r="EO572" i="56"/>
  <c r="ET550" i="56"/>
  <c r="EK637" i="56"/>
  <c r="EJ790" i="56"/>
  <c r="EN359" i="56"/>
  <c r="FD548" i="56"/>
  <c r="EX732" i="56"/>
  <c r="FG475" i="56"/>
  <c r="EQ838" i="56"/>
  <c r="EN741" i="56"/>
  <c r="EY582" i="56"/>
  <c r="EU604" i="56"/>
  <c r="EZ857" i="56"/>
  <c r="EL446" i="56"/>
  <c r="EP521" i="56"/>
  <c r="FE392" i="56"/>
  <c r="ES482" i="56"/>
  <c r="EZ273" i="56"/>
  <c r="EZ316" i="56"/>
  <c r="FA613" i="56"/>
  <c r="EM851" i="56"/>
  <c r="EY578" i="56"/>
  <c r="FD395" i="56"/>
  <c r="FC623" i="56"/>
  <c r="EZ837" i="56"/>
  <c r="EJ449" i="56"/>
  <c r="EH620" i="56"/>
  <c r="ER535" i="56"/>
  <c r="ES582" i="56"/>
  <c r="EV788" i="56"/>
  <c r="ES501" i="56"/>
  <c r="EN542" i="56"/>
  <c r="ET357" i="56"/>
  <c r="EP825" i="56"/>
  <c r="EO774" i="56"/>
  <c r="EM807" i="56"/>
  <c r="ET596" i="56"/>
  <c r="EX422" i="56"/>
  <c r="EV392" i="56"/>
  <c r="ET252" i="56"/>
  <c r="FE830" i="56"/>
  <c r="EJ579" i="56"/>
  <c r="FF503" i="56"/>
  <c r="EN739" i="56"/>
  <c r="FG465" i="56"/>
  <c r="EN572" i="56"/>
  <c r="EJ261" i="56"/>
  <c r="EM547" i="56"/>
  <c r="EL352" i="56"/>
  <c r="EK767" i="56"/>
  <c r="EN258" i="56"/>
  <c r="FB460" i="56"/>
  <c r="EH420" i="56"/>
  <c r="EQ524" i="56"/>
  <c r="FE651" i="56"/>
  <c r="FE437" i="56"/>
  <c r="EQ470" i="56"/>
  <c r="EH816" i="56"/>
  <c r="EJ534" i="56"/>
  <c r="ER513" i="56"/>
  <c r="FG575" i="56"/>
  <c r="ES825" i="56"/>
  <c r="EW626" i="56"/>
  <c r="ES309" i="56"/>
  <c r="EI341" i="56"/>
  <c r="EQ814" i="56"/>
  <c r="FA651" i="56"/>
  <c r="EN427" i="56"/>
  <c r="FE820" i="56"/>
  <c r="EH603" i="56"/>
  <c r="FA804" i="56"/>
  <c r="EP339" i="56"/>
  <c r="EN407" i="56"/>
  <c r="EO654" i="56"/>
  <c r="ES589" i="56"/>
  <c r="EJ392" i="56"/>
  <c r="EY787" i="56"/>
  <c r="EV870" i="56"/>
  <c r="EP396" i="56"/>
  <c r="FD498" i="56"/>
  <c r="FG299" i="56"/>
  <c r="EL714" i="56"/>
  <c r="EM429" i="56"/>
  <c r="FC401" i="56"/>
  <c r="EZ541" i="56"/>
  <c r="EU432" i="56"/>
  <c r="EL392" i="56"/>
  <c r="FA247" i="56"/>
  <c r="FA560" i="56"/>
  <c r="FA765" i="56"/>
  <c r="EM468" i="56"/>
  <c r="EH459" i="56"/>
  <c r="EZ531" i="56"/>
  <c r="EK587" i="56"/>
  <c r="ET653" i="56"/>
  <c r="EH378" i="56"/>
  <c r="EO433" i="56"/>
  <c r="EK461" i="56"/>
  <c r="EP859" i="56"/>
  <c r="EX400" i="56"/>
  <c r="EZ840" i="56"/>
  <c r="EY350" i="56"/>
  <c r="ER568" i="56"/>
  <c r="FG517" i="56"/>
  <c r="EZ651" i="56"/>
  <c r="FE279" i="56"/>
  <c r="ER864" i="56"/>
  <c r="FD307" i="56"/>
  <c r="EY789" i="56"/>
  <c r="EH392" i="56"/>
  <c r="FF732" i="56"/>
  <c r="EK350" i="56"/>
  <c r="EQ317" i="56"/>
  <c r="EI363" i="56"/>
  <c r="FF733" i="56"/>
  <c r="EM628" i="56"/>
  <c r="EJ592" i="56"/>
  <c r="FF563" i="56"/>
  <c r="EV797" i="56"/>
  <c r="EX841" i="56"/>
  <c r="EY292" i="56"/>
  <c r="EY808" i="56"/>
  <c r="FB633" i="56"/>
  <c r="EK483" i="56"/>
  <c r="FC714" i="56"/>
  <c r="ET480" i="56"/>
  <c r="ER605" i="56"/>
  <c r="ES486" i="56"/>
  <c r="FB333" i="56"/>
  <c r="EU778" i="56"/>
  <c r="EO481" i="56"/>
  <c r="EZ740" i="56"/>
  <c r="EO587" i="56"/>
  <c r="FB621" i="56"/>
  <c r="ER609" i="56"/>
  <c r="FB582" i="56"/>
  <c r="FG782" i="56"/>
  <c r="EI634" i="56"/>
  <c r="EQ755" i="56"/>
  <c r="FF447" i="56"/>
  <c r="EZ579" i="56"/>
  <c r="EY273" i="56"/>
  <c r="EO805" i="56"/>
  <c r="FA812" i="56"/>
  <c r="FG870" i="56"/>
  <c r="FE353" i="56"/>
  <c r="FD723" i="56"/>
  <c r="EX434" i="56"/>
  <c r="EW743" i="56"/>
  <c r="EK540" i="56"/>
  <c r="EM372" i="56"/>
  <c r="ER278" i="56"/>
  <c r="EI476" i="56"/>
  <c r="EX638" i="56"/>
  <c r="EY764" i="56"/>
  <c r="ET557" i="56"/>
  <c r="FA327" i="56"/>
  <c r="EJ248" i="56"/>
  <c r="EO620" i="56"/>
  <c r="FG365" i="56"/>
  <c r="EP493" i="56"/>
  <c r="FE575" i="56"/>
  <c r="FC489" i="56"/>
  <c r="EP672" i="56"/>
  <c r="EY722" i="56"/>
  <c r="FD800" i="56"/>
  <c r="EV512" i="56"/>
  <c r="FG624" i="56"/>
  <c r="EX563" i="56"/>
  <c r="EI658" i="56"/>
  <c r="EW333" i="56"/>
  <c r="FA511" i="56"/>
  <c r="EM406" i="56"/>
  <c r="EW640" i="56"/>
  <c r="EY740" i="56"/>
  <c r="FD404" i="56"/>
  <c r="EU490" i="56"/>
  <c r="ES364" i="56"/>
  <c r="EX824" i="56"/>
  <c r="EL381" i="56"/>
  <c r="EK815" i="56"/>
  <c r="FD711" i="56"/>
  <c r="EV600" i="56"/>
  <c r="FF564" i="56"/>
  <c r="EL837" i="56"/>
  <c r="EW534" i="56"/>
  <c r="EL734" i="56"/>
  <c r="EV507" i="56"/>
  <c r="ER556" i="56"/>
  <c r="EP633" i="56"/>
  <c r="EZ544" i="56"/>
  <c r="FE863" i="56"/>
  <c r="FA737" i="56"/>
  <c r="EV353" i="56"/>
  <c r="FD347" i="56"/>
  <c r="FB565" i="56"/>
  <c r="EO533" i="56"/>
  <c r="EO523" i="56"/>
  <c r="ER495" i="56"/>
  <c r="FE738" i="56"/>
  <c r="EP817" i="56"/>
  <c r="EZ803" i="56"/>
  <c r="FB262" i="56"/>
  <c r="ES577" i="56"/>
  <c r="EX514" i="56"/>
  <c r="EW277" i="56"/>
  <c r="FD273" i="56"/>
  <c r="ET642" i="56"/>
  <c r="FF471" i="56"/>
  <c r="EI740" i="56"/>
  <c r="EN538" i="56"/>
  <c r="EN836" i="56"/>
  <c r="EW606" i="56"/>
  <c r="FC339" i="56"/>
  <c r="EO351" i="56"/>
  <c r="EZ447" i="56"/>
  <c r="EL789" i="56"/>
  <c r="EP792" i="56"/>
  <c r="FF753" i="56"/>
  <c r="EW525" i="56"/>
  <c r="EZ634" i="56"/>
  <c r="EP803" i="56"/>
  <c r="ET313" i="56"/>
  <c r="FF496" i="56"/>
  <c r="ER387" i="56"/>
  <c r="EQ341" i="56"/>
  <c r="EJ427" i="56"/>
  <c r="EO825" i="56"/>
  <c r="FC528" i="56"/>
  <c r="EP770" i="56"/>
  <c r="FA429" i="56"/>
  <c r="EX828" i="56"/>
  <c r="ET292" i="56"/>
  <c r="EM650" i="56"/>
  <c r="EL458" i="56"/>
  <c r="FB824" i="56"/>
  <c r="EX281" i="56"/>
  <c r="EL552" i="56"/>
  <c r="FG428" i="56"/>
  <c r="EL826" i="56"/>
  <c r="ET650" i="56"/>
  <c r="EH767" i="56"/>
  <c r="FG325" i="56"/>
  <c r="EX544" i="56"/>
  <c r="ER462" i="56"/>
  <c r="EL626" i="56"/>
  <c r="EI384" i="56"/>
  <c r="EU359" i="56"/>
  <c r="EW497" i="56"/>
  <c r="EI378" i="56"/>
  <c r="EQ486" i="56"/>
  <c r="EO753" i="56"/>
  <c r="EU501" i="56"/>
  <c r="ET272" i="56"/>
  <c r="FF470" i="56"/>
  <c r="EZ251" i="56"/>
  <c r="ES297" i="56"/>
  <c r="EQ499" i="56"/>
  <c r="EP646" i="56"/>
  <c r="EP794" i="56"/>
  <c r="EU603" i="56"/>
  <c r="EW721" i="56"/>
  <c r="FD350" i="56"/>
  <c r="FC364" i="56"/>
  <c r="EY732" i="56"/>
  <c r="EW362" i="56"/>
  <c r="ES458" i="56"/>
  <c r="FE587" i="56"/>
  <c r="EU658" i="56"/>
  <c r="FD584" i="56"/>
  <c r="EI837" i="56"/>
  <c r="EQ440" i="56"/>
  <c r="EN321" i="56"/>
  <c r="EL710" i="56"/>
  <c r="ES473" i="56"/>
  <c r="EW503" i="56"/>
  <c r="EO851" i="56"/>
  <c r="FC361" i="56"/>
  <c r="EY299" i="56"/>
  <c r="ES517" i="56"/>
  <c r="EM561" i="56"/>
  <c r="FF335" i="56"/>
  <c r="EJ559" i="56"/>
  <c r="ET769" i="56"/>
  <c r="EV861" i="56"/>
  <c r="EX636" i="56"/>
  <c r="EX101" i="56" s="1"/>
  <c r="CO101" i="56" s="1"/>
  <c r="EK649" i="56"/>
  <c r="EV845" i="56"/>
  <c r="EV328" i="56"/>
  <c r="EH362" i="56"/>
  <c r="EV787" i="56"/>
  <c r="EQ483" i="56"/>
  <c r="FA463" i="56"/>
  <c r="FC488" i="56"/>
  <c r="EP658" i="56"/>
  <c r="FB827" i="56"/>
  <c r="FD446" i="56"/>
  <c r="EW365" i="56"/>
  <c r="EV341" i="56"/>
  <c r="FE610" i="56"/>
  <c r="FA479" i="56"/>
  <c r="FE837" i="56"/>
  <c r="FF353" i="56"/>
  <c r="EJ778" i="56"/>
  <c r="FE486" i="56"/>
  <c r="FE461" i="56"/>
  <c r="ER528" i="56"/>
  <c r="EZ338" i="56"/>
  <c r="FA328" i="56"/>
  <c r="EL457" i="56"/>
  <c r="EW524" i="56"/>
  <c r="ET821" i="56"/>
  <c r="EY574" i="56"/>
  <c r="EZ559" i="56"/>
  <c r="EU464" i="56"/>
  <c r="EP610" i="56"/>
  <c r="FF493" i="56"/>
  <c r="EZ549" i="56"/>
  <c r="FG338" i="56"/>
  <c r="FC564" i="56"/>
  <c r="EN562" i="56"/>
  <c r="EJ488" i="56"/>
  <c r="FA412" i="56"/>
  <c r="EH564" i="56"/>
  <c r="EW836" i="56"/>
  <c r="EJ846" i="56"/>
  <c r="EV347" i="56"/>
  <c r="EW642" i="56"/>
  <c r="EI462" i="56"/>
  <c r="FC429" i="56"/>
  <c r="EJ279" i="56"/>
  <c r="EO726" i="56"/>
  <c r="FC794" i="56"/>
  <c r="EW330" i="56"/>
  <c r="ET400" i="56"/>
  <c r="FC825" i="56"/>
  <c r="EP397" i="56"/>
  <c r="EU385" i="56"/>
  <c r="EU755" i="56"/>
  <c r="ES436" i="56"/>
  <c r="FD300" i="56"/>
  <c r="EK632" i="56"/>
  <c r="FG521" i="56"/>
  <c r="EM733" i="56"/>
  <c r="EJ762" i="56"/>
  <c r="EW486" i="56"/>
  <c r="EJ746" i="56"/>
  <c r="FD565" i="56"/>
  <c r="ER566" i="56"/>
  <c r="EX420" i="56"/>
  <c r="EW582" i="56"/>
  <c r="FA308" i="56"/>
  <c r="EI843" i="56"/>
  <c r="EV251" i="56"/>
  <c r="ER792" i="56"/>
  <c r="FF627" i="56"/>
  <c r="EM511" i="56"/>
  <c r="EH726" i="56"/>
  <c r="EH599" i="56"/>
  <c r="EJ513" i="56"/>
  <c r="EI484" i="56"/>
  <c r="EW839" i="56"/>
  <c r="EI502" i="56"/>
  <c r="EM476" i="56"/>
  <c r="FG452" i="56"/>
  <c r="EJ868" i="56"/>
  <c r="EQ549" i="56"/>
  <c r="EJ324" i="56"/>
  <c r="EV738" i="56"/>
  <c r="EH583" i="56"/>
  <c r="EM715" i="56"/>
  <c r="EY803" i="56"/>
  <c r="FA455" i="56"/>
  <c r="FE538" i="56"/>
  <c r="FF467" i="56"/>
  <c r="EI336" i="56"/>
  <c r="FE530" i="56"/>
  <c r="EW827" i="56"/>
  <c r="ES615" i="56"/>
  <c r="FA544" i="56"/>
  <c r="FC511" i="56"/>
  <c r="FA289" i="56"/>
  <c r="FF746" i="56"/>
  <c r="FB810" i="56"/>
  <c r="ET765" i="56"/>
  <c r="EQ740" i="56"/>
  <c r="EZ868" i="56"/>
  <c r="EH257" i="56"/>
  <c r="EW629" i="56"/>
  <c r="EP389" i="56"/>
  <c r="EU805" i="56"/>
  <c r="ET825" i="56"/>
  <c r="FA792" i="56"/>
  <c r="FG367" i="56"/>
  <c r="EL750" i="56"/>
  <c r="EM330" i="56"/>
  <c r="EL617" i="56"/>
  <c r="EN317" i="56"/>
  <c r="EY449" i="56"/>
  <c r="FC589" i="56"/>
  <c r="ER578" i="56"/>
  <c r="EZ856" i="56"/>
  <c r="FD747" i="56"/>
  <c r="EL590" i="56"/>
  <c r="FD330" i="56"/>
  <c r="EM585" i="56"/>
  <c r="EY603" i="56"/>
  <c r="EM726" i="56"/>
  <c r="FD754" i="56"/>
  <c r="FA495" i="56"/>
  <c r="EN512" i="56"/>
  <c r="FE745" i="56"/>
  <c r="EN872" i="56"/>
  <c r="EO676" i="56"/>
  <c r="FG351" i="56"/>
  <c r="FB610" i="56"/>
  <c r="EY584" i="56"/>
  <c r="ES448" i="56"/>
  <c r="FB443" i="56"/>
  <c r="EL719" i="56"/>
  <c r="EZ757" i="56"/>
  <c r="FE428" i="56"/>
  <c r="EJ265" i="56"/>
  <c r="FF825" i="56"/>
  <c r="ES834" i="56"/>
  <c r="EN329" i="56"/>
  <c r="FE846" i="56"/>
  <c r="ER761" i="56"/>
  <c r="EP312" i="56"/>
  <c r="EP338" i="56"/>
  <c r="EL377" i="56"/>
  <c r="FC467" i="56"/>
  <c r="EX398" i="56"/>
  <c r="FF279" i="56"/>
  <c r="EP309" i="56"/>
  <c r="EU853" i="56"/>
  <c r="EV450" i="56"/>
  <c r="EZ365" i="56"/>
  <c r="EV740" i="56"/>
  <c r="EO453" i="56"/>
  <c r="FF527" i="56"/>
  <c r="EM559" i="56"/>
  <c r="EW602" i="56"/>
  <c r="FE539" i="56"/>
  <c r="EL249" i="56"/>
  <c r="EH443" i="56"/>
  <c r="EH802" i="56"/>
  <c r="EX338" i="56"/>
  <c r="FC510" i="56"/>
  <c r="EK359" i="56"/>
  <c r="FF424" i="56"/>
  <c r="EW417" i="56"/>
  <c r="EZ849" i="56"/>
  <c r="EN634" i="56"/>
  <c r="ER734" i="56"/>
  <c r="EW445" i="56"/>
  <c r="EP481" i="56"/>
  <c r="EK497" i="56"/>
  <c r="EQ587" i="56"/>
  <c r="FG315" i="56"/>
  <c r="FB762" i="56"/>
  <c r="EU714" i="56"/>
  <c r="EH610" i="56"/>
  <c r="EJ515" i="56"/>
  <c r="EV775" i="56"/>
  <c r="EK803" i="56"/>
  <c r="ET300" i="56"/>
  <c r="FG824" i="56"/>
  <c r="EW380" i="56"/>
  <c r="FE612" i="56"/>
  <c r="EL603" i="56"/>
  <c r="EX721" i="56"/>
  <c r="FF764" i="56"/>
  <c r="EV423" i="56"/>
  <c r="EM793" i="56"/>
  <c r="ET827" i="56"/>
  <c r="FB615" i="56"/>
  <c r="EW484" i="56"/>
  <c r="EH869" i="56"/>
  <c r="FF840" i="56"/>
  <c r="EL589" i="56"/>
  <c r="ET423" i="56"/>
  <c r="ES535" i="56"/>
  <c r="EV764" i="56"/>
  <c r="FG849" i="56"/>
  <c r="EX288" i="56"/>
  <c r="EN789" i="56"/>
  <c r="FE446" i="56"/>
  <c r="EK833" i="56"/>
  <c r="EU620" i="56"/>
  <c r="EX485" i="56"/>
  <c r="EN475" i="56"/>
  <c r="ET287" i="56"/>
  <c r="EQ752" i="56"/>
  <c r="EH310" i="56"/>
  <c r="EU798" i="56"/>
  <c r="EP485" i="56"/>
  <c r="ER377" i="56"/>
  <c r="EP729" i="56"/>
  <c r="FE829" i="56"/>
  <c r="EM409" i="56"/>
  <c r="ER794" i="56"/>
  <c r="EW281" i="56"/>
  <c r="EP408" i="56"/>
  <c r="EN366" i="56"/>
  <c r="EY847" i="56"/>
  <c r="EN413" i="56"/>
  <c r="EO732" i="56"/>
  <c r="FA599" i="56"/>
  <c r="EU330" i="56"/>
  <c r="FG309" i="56"/>
  <c r="FD399" i="56"/>
  <c r="EP759" i="56"/>
  <c r="FG531" i="56"/>
  <c r="EM564" i="56"/>
  <c r="ER676" i="56"/>
  <c r="EO342" i="56"/>
  <c r="EU608" i="56"/>
  <c r="FB606" i="56"/>
  <c r="EY361" i="56"/>
  <c r="EU624" i="56"/>
  <c r="ET733" i="56"/>
  <c r="FD337" i="56"/>
  <c r="ET365" i="56"/>
  <c r="EM840" i="56"/>
  <c r="EI846" i="56"/>
  <c r="EV498" i="56"/>
  <c r="ES476" i="56"/>
  <c r="ES573" i="56"/>
  <c r="FC572" i="56"/>
  <c r="EO275" i="56"/>
  <c r="EM776" i="56"/>
  <c r="EK484" i="56"/>
  <c r="EQ759" i="56"/>
  <c r="EY810" i="56"/>
  <c r="EM869" i="56"/>
  <c r="EH262" i="56"/>
  <c r="FF253" i="56"/>
  <c r="FA250" i="56"/>
  <c r="EW264" i="56"/>
  <c r="ER739" i="56"/>
  <c r="EH446" i="56"/>
  <c r="EX822" i="56"/>
  <c r="FC868" i="56"/>
  <c r="FF570" i="56"/>
  <c r="EH618" i="56"/>
  <c r="EM471" i="56"/>
  <c r="ES537" i="56"/>
  <c r="EM591" i="56"/>
  <c r="EL859" i="56"/>
  <c r="EL865" i="56"/>
  <c r="FG797" i="56"/>
  <c r="FG257" i="56"/>
  <c r="ET544" i="56"/>
  <c r="EY636" i="56"/>
  <c r="FA835" i="56"/>
  <c r="FC749" i="56"/>
  <c r="EO561" i="56"/>
  <c r="ER267" i="56"/>
  <c r="EP743" i="56"/>
  <c r="EU612" i="56"/>
  <c r="EW251" i="56"/>
  <c r="ES441" i="56"/>
  <c r="FA427" i="56"/>
  <c r="EX560" i="56"/>
  <c r="FE537" i="56"/>
  <c r="ER778" i="56"/>
  <c r="EW643" i="56"/>
  <c r="EZ562" i="56"/>
  <c r="EW518" i="56"/>
  <c r="FD293" i="56"/>
  <c r="EY320" i="56"/>
  <c r="EM341" i="56"/>
  <c r="EL355" i="56"/>
  <c r="EH395" i="56"/>
  <c r="EL266" i="56"/>
  <c r="EU849" i="56"/>
  <c r="EM323" i="56"/>
  <c r="FE302" i="56"/>
  <c r="EY523" i="56"/>
  <c r="EK807" i="56"/>
  <c r="EO817" i="56"/>
  <c r="EV487" i="56"/>
  <c r="EO794" i="56"/>
  <c r="EQ494" i="56"/>
  <c r="FF792" i="56"/>
  <c r="FB865" i="56"/>
  <c r="EX838" i="56"/>
  <c r="EI276" i="56"/>
  <c r="EU592" i="56"/>
  <c r="EL792" i="56"/>
  <c r="EI409" i="56"/>
  <c r="EI768" i="56"/>
  <c r="EJ409" i="56"/>
  <c r="EL722" i="56"/>
  <c r="FC584" i="56"/>
  <c r="EH507" i="56"/>
  <c r="EY754" i="56"/>
  <c r="ES869" i="56"/>
  <c r="FF326" i="56"/>
  <c r="ER270" i="56"/>
  <c r="FE588" i="56"/>
  <c r="EX379" i="56"/>
  <c r="EY872" i="56"/>
  <c r="FE360" i="56"/>
  <c r="FB415" i="56"/>
  <c r="FF296" i="56"/>
  <c r="EO340" i="56"/>
  <c r="FF309" i="56"/>
  <c r="FE282" i="56"/>
  <c r="FF484" i="56"/>
  <c r="EJ644" i="56"/>
  <c r="FD651" i="56"/>
  <c r="EL322" i="56"/>
  <c r="FF535" i="56"/>
  <c r="EX499" i="56"/>
  <c r="EJ837" i="56"/>
  <c r="EP514" i="56"/>
  <c r="ER512" i="56"/>
  <c r="EN619" i="56"/>
  <c r="EI583" i="56"/>
  <c r="EM311" i="56"/>
  <c r="EU547" i="56"/>
  <c r="EZ710" i="56"/>
  <c r="FE626" i="56"/>
  <c r="FB649" i="56"/>
  <c r="FB438" i="56"/>
  <c r="EQ456" i="56"/>
  <c r="FF632" i="56"/>
  <c r="FE248" i="56"/>
  <c r="EU775" i="56"/>
  <c r="EZ601" i="56"/>
  <c r="EZ392" i="56"/>
  <c r="FD529" i="56"/>
  <c r="FA771" i="56"/>
  <c r="FD461" i="56"/>
  <c r="EY280" i="56"/>
  <c r="EN440" i="56"/>
  <c r="EL274" i="56"/>
  <c r="EJ824" i="56"/>
  <c r="EU796" i="56"/>
  <c r="EH776" i="56"/>
  <c r="EH838" i="56"/>
  <c r="EM487" i="56"/>
  <c r="EJ858" i="56"/>
  <c r="EU522" i="56"/>
  <c r="EL548" i="56"/>
  <c r="EY586" i="56"/>
  <c r="EP589" i="56"/>
  <c r="EP731" i="56"/>
  <c r="EX313" i="56"/>
  <c r="EP577" i="56"/>
  <c r="EU283" i="56"/>
  <c r="ET833" i="56"/>
  <c r="EP425" i="56"/>
  <c r="FB347" i="56"/>
  <c r="FE861" i="56"/>
  <c r="EJ598" i="56"/>
  <c r="EL425" i="56"/>
  <c r="EH745" i="56"/>
  <c r="EY756" i="56"/>
  <c r="FD763" i="56"/>
  <c r="EK505" i="56"/>
  <c r="FF295" i="56"/>
  <c r="EJ869" i="56"/>
  <c r="ES255" i="56"/>
  <c r="EL474" i="56"/>
  <c r="EN492" i="56"/>
  <c r="EW784" i="56"/>
  <c r="FC799" i="56"/>
  <c r="EK312" i="56"/>
  <c r="FA637" i="56"/>
  <c r="EY342" i="56"/>
  <c r="EU527" i="56"/>
  <c r="EJ627" i="56"/>
  <c r="EI349" i="56"/>
  <c r="EJ400" i="56"/>
  <c r="EY600" i="56"/>
  <c r="FF381" i="56"/>
  <c r="EV759" i="56"/>
  <c r="FE854" i="56"/>
  <c r="EM495" i="56"/>
  <c r="EQ311" i="56"/>
  <c r="EP835" i="56"/>
  <c r="ER260" i="56"/>
  <c r="EJ421" i="56"/>
  <c r="EO422" i="56"/>
  <c r="EX564" i="56"/>
  <c r="ET433" i="56"/>
  <c r="EL613" i="56"/>
  <c r="EI312" i="56"/>
  <c r="EZ378" i="56"/>
  <c r="EU718" i="56"/>
  <c r="EK843" i="56"/>
  <c r="EQ304" i="56"/>
  <c r="EZ296" i="56"/>
  <c r="EX725" i="56"/>
  <c r="ET629" i="56"/>
  <c r="EX715" i="56"/>
  <c r="EI441" i="56"/>
  <c r="ER354" i="56"/>
  <c r="EY497" i="56"/>
  <c r="EX599" i="56"/>
  <c r="FC792" i="56"/>
  <c r="FC738" i="56"/>
  <c r="ER558" i="56"/>
  <c r="ET603" i="56"/>
  <c r="ES747" i="56"/>
  <c r="FB775" i="56"/>
  <c r="EH481" i="56"/>
  <c r="EJ328" i="56"/>
  <c r="EQ580" i="56"/>
  <c r="EV518" i="56"/>
  <c r="EY317" i="56"/>
  <c r="EQ326" i="56"/>
  <c r="EZ836" i="56"/>
  <c r="EX847" i="56"/>
  <c r="ET442" i="56"/>
  <c r="EP606" i="56"/>
  <c r="EQ578" i="56"/>
  <c r="EY672" i="56"/>
  <c r="FG742" i="56"/>
  <c r="EI357" i="56"/>
  <c r="FB529" i="56"/>
  <c r="ER820" i="56"/>
  <c r="FC422" i="56"/>
  <c r="FD585" i="56"/>
  <c r="EM528" i="56"/>
  <c r="EW790" i="56"/>
  <c r="FC859" i="56"/>
  <c r="ES393" i="56"/>
  <c r="EK306" i="56"/>
  <c r="EU772" i="56"/>
  <c r="EX388" i="56"/>
  <c r="EO642" i="56"/>
  <c r="ES326" i="56"/>
  <c r="EI630" i="56"/>
  <c r="EM384" i="56"/>
  <c r="FE834" i="56"/>
  <c r="FB316" i="56"/>
  <c r="EL308" i="56"/>
  <c r="EY402" i="56"/>
  <c r="EV343" i="56"/>
  <c r="FE768" i="56"/>
  <c r="ER484" i="56"/>
  <c r="EP828" i="56"/>
  <c r="ET857" i="56"/>
  <c r="FA556" i="56"/>
  <c r="FG562" i="56"/>
  <c r="FE827" i="56"/>
  <c r="FF811" i="56"/>
  <c r="EH597" i="56"/>
  <c r="FD867" i="56"/>
  <c r="ET744" i="56"/>
  <c r="EU452" i="56"/>
  <c r="EN319" i="56"/>
  <c r="EK565" i="56"/>
  <c r="EY836" i="56"/>
  <c r="ET611" i="56"/>
  <c r="EL619" i="56"/>
  <c r="EW711" i="56"/>
  <c r="EI430" i="56"/>
  <c r="EM502" i="56"/>
  <c r="FA825" i="56"/>
  <c r="EW757" i="56"/>
  <c r="FF576" i="56"/>
  <c r="FE777" i="56"/>
  <c r="EH560" i="56"/>
  <c r="EZ715" i="56"/>
  <c r="EW269" i="56"/>
  <c r="EZ802" i="56"/>
  <c r="EV818" i="56"/>
  <c r="EJ863" i="56"/>
  <c r="FG511" i="56"/>
  <c r="EP564" i="56"/>
  <c r="EX615" i="56"/>
  <c r="ER751" i="56"/>
  <c r="ET421" i="56"/>
  <c r="EY426" i="56"/>
  <c r="EU518" i="56"/>
  <c r="FE477" i="56"/>
  <c r="EN333" i="56"/>
  <c r="EZ292" i="56"/>
  <c r="EX329" i="56"/>
  <c r="FG743" i="56"/>
  <c r="EI558" i="56"/>
  <c r="EM790" i="56"/>
  <c r="EJ535" i="56"/>
  <c r="FG608" i="56"/>
  <c r="EN262" i="56"/>
  <c r="EO494" i="56"/>
  <c r="EN583" i="56"/>
  <c r="EK858" i="56"/>
  <c r="EI386" i="56"/>
  <c r="ET382" i="56"/>
  <c r="EJ426" i="56"/>
  <c r="FC366" i="56"/>
  <c r="EY401" i="56"/>
  <c r="FA447" i="56"/>
  <c r="EN733" i="56"/>
  <c r="EK790" i="56"/>
  <c r="EU348" i="56"/>
  <c r="EW863" i="56"/>
  <c r="EW650" i="56"/>
  <c r="EI291" i="56"/>
  <c r="FA522" i="56"/>
  <c r="EP730" i="56"/>
  <c r="ET819" i="56"/>
  <c r="FB738" i="56"/>
  <c r="EX408" i="56"/>
  <c r="EP272" i="56"/>
  <c r="EN749" i="56"/>
  <c r="ES269" i="56"/>
  <c r="ET489" i="56"/>
  <c r="EV388" i="56"/>
  <c r="EY492" i="56"/>
  <c r="EN517" i="56"/>
  <c r="EO758" i="56"/>
  <c r="FE296" i="56"/>
  <c r="ES757" i="56"/>
  <c r="EN273" i="56"/>
  <c r="ER841" i="56"/>
  <c r="EP756" i="56"/>
  <c r="ES566" i="56"/>
  <c r="EJ351" i="56"/>
  <c r="FG865" i="56"/>
  <c r="ET315" i="56"/>
  <c r="EQ858" i="56"/>
  <c r="EO835" i="56"/>
  <c r="FA615" i="56"/>
  <c r="ES455" i="56"/>
  <c r="EL654" i="56"/>
  <c r="EO617" i="56"/>
  <c r="FE456" i="56"/>
  <c r="EY728" i="56"/>
  <c r="FE844" i="56"/>
  <c r="EH768" i="56"/>
  <c r="FE341" i="56"/>
  <c r="FA473" i="56"/>
  <c r="ES560" i="56"/>
  <c r="EO738" i="56"/>
  <c r="EW489" i="56"/>
  <c r="EV358" i="56"/>
  <c r="FF776" i="56"/>
  <c r="EM834" i="56"/>
  <c r="ET267" i="56"/>
  <c r="ER505" i="56"/>
  <c r="FG528" i="56"/>
  <c r="ES735" i="56"/>
  <c r="EJ296" i="56"/>
  <c r="EQ257" i="56"/>
  <c r="FF338" i="56"/>
  <c r="ER259" i="56"/>
  <c r="FB757" i="56"/>
  <c r="FC494" i="56"/>
  <c r="EI794" i="56"/>
  <c r="ER530" i="56"/>
  <c r="FE751" i="56"/>
  <c r="EP335" i="56"/>
  <c r="EO377" i="56"/>
  <c r="EU873" i="56"/>
  <c r="EL842" i="56"/>
  <c r="EV336" i="56"/>
  <c r="EV373" i="56"/>
  <c r="FG552" i="56"/>
  <c r="EJ759" i="56"/>
  <c r="EZ361" i="56"/>
  <c r="EJ769" i="56"/>
  <c r="EJ522" i="56"/>
  <c r="EP502" i="56"/>
  <c r="EO375" i="56"/>
  <c r="ET823" i="56"/>
  <c r="EW749" i="56"/>
  <c r="FF466" i="56"/>
  <c r="EW585" i="56"/>
  <c r="FA512" i="56"/>
  <c r="FA577" i="56"/>
  <c r="EO792" i="56"/>
  <c r="EO804" i="56"/>
  <c r="EK404" i="56"/>
  <c r="ES778" i="56"/>
  <c r="ER309" i="56"/>
  <c r="FA337" i="56"/>
  <c r="EY760" i="56"/>
  <c r="EL551" i="56"/>
  <c r="FB502" i="56"/>
  <c r="FA755" i="56"/>
  <c r="EH506" i="56"/>
  <c r="EK331" i="56"/>
  <c r="EN331" i="56"/>
  <c r="EY830" i="56"/>
  <c r="EI317" i="56"/>
  <c r="FE348" i="56"/>
  <c r="EQ844" i="56"/>
  <c r="EL320" i="56"/>
  <c r="EO630" i="56"/>
  <c r="EO768" i="56"/>
  <c r="EP288" i="56"/>
  <c r="EY548" i="56"/>
  <c r="EZ753" i="56"/>
  <c r="FB842" i="56"/>
  <c r="EL622" i="56"/>
  <c r="EW265" i="56"/>
  <c r="EV396" i="56"/>
  <c r="EH342" i="56"/>
  <c r="EV503" i="56"/>
  <c r="FA339" i="56"/>
  <c r="EZ435" i="56"/>
  <c r="EV841" i="56"/>
  <c r="EM637" i="56"/>
  <c r="EU324" i="56"/>
  <c r="FG825" i="56"/>
  <c r="EW594" i="56"/>
  <c r="EZ354" i="56"/>
  <c r="EJ552" i="56"/>
  <c r="EN578" i="56"/>
  <c r="EW615" i="56"/>
  <c r="EP552" i="56"/>
  <c r="ER291" i="56"/>
  <c r="FB826" i="56"/>
  <c r="EJ436" i="56"/>
  <c r="EJ760" i="56"/>
  <c r="FA650" i="56"/>
  <c r="EW744" i="56"/>
  <c r="EI598" i="56"/>
  <c r="EX863" i="56"/>
  <c r="ET503" i="56"/>
  <c r="EK568" i="56"/>
  <c r="EU493" i="56"/>
  <c r="EZ358" i="56"/>
  <c r="EV432" i="56"/>
  <c r="EW584" i="56"/>
  <c r="EK449" i="56"/>
  <c r="EO430" i="56"/>
  <c r="EW438" i="56"/>
  <c r="FB268" i="56"/>
  <c r="EY771" i="56"/>
  <c r="EN394" i="56"/>
  <c r="EV752" i="56"/>
  <c r="EY856" i="56"/>
  <c r="ET321" i="56"/>
  <c r="EQ762" i="56"/>
  <c r="EU645" i="56"/>
  <c r="FA588" i="56"/>
  <c r="FF639" i="56"/>
  <c r="ES731" i="56"/>
  <c r="EV389" i="56"/>
  <c r="EK737" i="56"/>
  <c r="FC509" i="56"/>
  <c r="ER842" i="56"/>
  <c r="EZ742" i="56"/>
  <c r="FA647" i="56"/>
  <c r="EK444" i="56"/>
  <c r="ES443" i="56"/>
  <c r="EV748" i="56"/>
  <c r="FE512" i="56"/>
  <c r="FA838" i="56"/>
  <c r="EJ813" i="56"/>
  <c r="EP350" i="56"/>
  <c r="EY430" i="56"/>
  <c r="FF251" i="56"/>
  <c r="EU504" i="56"/>
  <c r="ET340" i="56"/>
  <c r="EV367" i="56"/>
  <c r="EK567" i="56"/>
  <c r="EY635" i="56"/>
  <c r="FD507" i="56"/>
  <c r="FA752" i="56"/>
  <c r="EK873" i="56"/>
  <c r="EV381" i="56"/>
  <c r="ES352" i="56"/>
  <c r="EK383" i="56"/>
  <c r="EH561" i="56"/>
  <c r="ES346" i="56"/>
  <c r="ET336" i="56"/>
  <c r="EK407" i="56"/>
  <c r="ER521" i="56"/>
  <c r="EK869" i="56"/>
  <c r="ER368" i="56"/>
  <c r="EH524" i="56"/>
  <c r="EJ838" i="56"/>
  <c r="EL727" i="56"/>
  <c r="EH656" i="56"/>
  <c r="FD854" i="56"/>
  <c r="FG347" i="56"/>
  <c r="EI611" i="56"/>
  <c r="FC742" i="56"/>
  <c r="EJ835" i="56"/>
  <c r="EV543" i="56"/>
  <c r="EI746" i="56"/>
  <c r="EH556" i="56"/>
  <c r="EL493" i="56"/>
  <c r="ET748" i="56"/>
  <c r="EN311" i="56"/>
  <c r="EK864" i="56"/>
  <c r="FB359" i="56"/>
  <c r="EQ332" i="56"/>
  <c r="EU783" i="56"/>
  <c r="EU292" i="56"/>
  <c r="EI535" i="56"/>
  <c r="FD816" i="56"/>
  <c r="EI649" i="56"/>
  <c r="EM827" i="56"/>
  <c r="EN854" i="56"/>
  <c r="EK640" i="56"/>
  <c r="EK355" i="56"/>
  <c r="FF736" i="56"/>
  <c r="EN821" i="56"/>
  <c r="EX476" i="56"/>
  <c r="EH725" i="56"/>
  <c r="EK480" i="56"/>
  <c r="EZ309" i="56"/>
  <c r="EM534" i="56"/>
  <c r="EZ858" i="56"/>
  <c r="EJ542" i="56"/>
  <c r="EO566" i="56"/>
  <c r="FC771" i="56"/>
  <c r="FB487" i="56"/>
  <c r="EK636" i="56"/>
  <c r="ER416" i="56"/>
  <c r="EX298" i="56"/>
  <c r="ER600" i="56"/>
  <c r="EV817" i="56"/>
  <c r="FG833" i="56"/>
  <c r="EP785" i="56"/>
  <c r="EW590" i="56"/>
  <c r="FA394" i="56"/>
  <c r="EV504" i="56"/>
  <c r="FG445" i="56"/>
  <c r="EP609" i="56"/>
  <c r="FG286" i="56"/>
  <c r="EN402" i="56"/>
  <c r="EY750" i="56"/>
  <c r="FC397" i="56"/>
  <c r="EX516" i="56"/>
  <c r="FC730" i="56"/>
  <c r="ER428" i="56"/>
  <c r="FF871" i="56"/>
  <c r="FB774" i="56"/>
  <c r="FF606" i="56"/>
  <c r="FC375" i="56"/>
  <c r="EM736" i="56"/>
  <c r="FG658" i="56"/>
  <c r="FG491" i="56"/>
  <c r="FD458" i="56"/>
  <c r="ES479" i="56"/>
  <c r="EY275" i="56"/>
  <c r="EP806" i="56"/>
  <c r="EK338" i="56"/>
  <c r="FE440" i="56"/>
  <c r="EJ635" i="56"/>
  <c r="FF742" i="56"/>
  <c r="EU499" i="56"/>
  <c r="FE578" i="56"/>
  <c r="FD439" i="56"/>
  <c r="EW807" i="56"/>
  <c r="EH464" i="56"/>
  <c r="EJ734" i="56"/>
  <c r="EU824" i="56"/>
  <c r="ES851" i="56"/>
  <c r="EW866" i="56"/>
  <c r="FG386" i="56"/>
  <c r="FB342" i="56"/>
  <c r="EO522" i="56"/>
  <c r="FB608" i="56"/>
  <c r="EN248" i="56"/>
  <c r="EX735" i="56"/>
  <c r="FF590" i="56"/>
  <c r="FB326" i="56"/>
  <c r="ER265" i="56"/>
  <c r="EH602" i="56"/>
  <c r="EI370" i="56"/>
  <c r="EY780" i="56"/>
  <c r="ET553" i="56"/>
  <c r="EW509" i="56"/>
  <c r="EU334" i="56"/>
  <c r="EJ580" i="56"/>
  <c r="ET843" i="56"/>
  <c r="EQ842" i="56"/>
  <c r="FC428" i="56"/>
  <c r="EV260" i="56"/>
  <c r="EJ573" i="56"/>
  <c r="FA502" i="56"/>
  <c r="EY576" i="56"/>
  <c r="ES339" i="56"/>
  <c r="EY428" i="56"/>
  <c r="EH858" i="56"/>
  <c r="EV420" i="56"/>
  <c r="EN441" i="56"/>
  <c r="EJ603" i="56"/>
  <c r="EJ440" i="56"/>
  <c r="EV366" i="56"/>
  <c r="FB596" i="56"/>
  <c r="FD255" i="56"/>
  <c r="ET261" i="56"/>
  <c r="EU742" i="56"/>
  <c r="EH649" i="56"/>
  <c r="EJ541" i="56"/>
  <c r="EY515" i="56"/>
  <c r="EH484" i="56"/>
  <c r="ER342" i="56"/>
  <c r="EO399" i="56"/>
  <c r="EJ470" i="56"/>
  <c r="EV852" i="56"/>
  <c r="FF826" i="56"/>
  <c r="EI385" i="56"/>
  <c r="EZ617" i="56"/>
  <c r="EL526" i="56"/>
  <c r="ES630" i="56"/>
  <c r="EQ626" i="56"/>
  <c r="EV807" i="56"/>
  <c r="EK502" i="56"/>
  <c r="ET358" i="56"/>
  <c r="EU472" i="56"/>
  <c r="EO563" i="56"/>
  <c r="EH733" i="56"/>
  <c r="FD538" i="56"/>
  <c r="FF334" i="56"/>
  <c r="EK634" i="56"/>
  <c r="EQ405" i="56"/>
  <c r="EM310" i="56"/>
  <c r="EX284" i="56"/>
  <c r="EW465" i="56"/>
  <c r="EZ768" i="56"/>
  <c r="FF833" i="56"/>
  <c r="EU563" i="56"/>
  <c r="FE543" i="56"/>
  <c r="EK520" i="56"/>
  <c r="EP340" i="56"/>
  <c r="EU728" i="56"/>
  <c r="FA389" i="56"/>
  <c r="FD580" i="56"/>
  <c r="EX375" i="56"/>
  <c r="EI371" i="56"/>
  <c r="EX290" i="56"/>
  <c r="EU307" i="56"/>
  <c r="EM464" i="56"/>
  <c r="EX472" i="56"/>
  <c r="EM469" i="56"/>
  <c r="FB522" i="56"/>
  <c r="EZ525" i="56"/>
  <c r="EW869" i="56"/>
  <c r="ES268" i="56"/>
  <c r="ES337" i="56"/>
  <c r="EN274" i="56"/>
  <c r="EI756" i="56"/>
  <c r="EU841" i="56"/>
  <c r="EO734" i="56"/>
  <c r="EQ591" i="56"/>
  <c r="EL409" i="56"/>
  <c r="EQ840" i="56"/>
  <c r="EJ642" i="56"/>
  <c r="EZ347" i="56"/>
  <c r="EO802" i="56"/>
  <c r="EX374" i="56"/>
  <c r="FD853" i="56"/>
  <c r="EI448" i="56"/>
  <c r="EZ343" i="56"/>
  <c r="EZ286" i="56"/>
  <c r="EM599" i="56"/>
  <c r="EO580" i="56"/>
  <c r="ES585" i="56"/>
  <c r="EM340" i="56"/>
  <c r="EU468" i="56"/>
  <c r="EM296" i="56"/>
  <c r="FB770" i="56"/>
  <c r="EZ761" i="56"/>
  <c r="ER576" i="56"/>
  <c r="ER95" i="56" s="1"/>
  <c r="BQ95" i="56" s="1"/>
  <c r="ET390" i="56"/>
  <c r="EV345" i="56"/>
  <c r="FG304" i="56"/>
  <c r="FC577" i="56"/>
  <c r="FC644" i="56"/>
  <c r="ET778" i="56"/>
  <c r="EN726" i="56"/>
  <c r="ER782" i="56"/>
  <c r="EX320" i="56"/>
  <c r="EO410" i="56"/>
  <c r="EW323" i="56"/>
  <c r="FF719" i="56"/>
  <c r="FB254" i="56"/>
  <c r="ES481" i="56"/>
  <c r="EO828" i="56"/>
  <c r="EN843" i="56"/>
  <c r="EI760" i="56"/>
  <c r="EO858" i="56"/>
  <c r="EO318" i="56"/>
  <c r="EY552" i="56"/>
  <c r="EM522" i="56"/>
  <c r="EP605" i="56"/>
  <c r="EU517" i="56"/>
  <c r="EW549" i="56"/>
  <c r="EU827" i="56"/>
  <c r="EY367" i="56"/>
  <c r="ER330" i="56"/>
  <c r="FA501" i="56"/>
  <c r="FE746" i="56"/>
  <c r="EV290" i="56"/>
  <c r="EP409" i="56"/>
  <c r="FB849" i="56"/>
  <c r="ER385" i="56"/>
  <c r="EI869" i="56"/>
  <c r="EZ334" i="56"/>
  <c r="EZ618" i="56"/>
  <c r="EZ437" i="56"/>
  <c r="EZ294" i="56"/>
  <c r="EL505" i="56"/>
  <c r="EJ587" i="56"/>
  <c r="EO539" i="56"/>
  <c r="EH645" i="56"/>
  <c r="FG483" i="56"/>
  <c r="EV840" i="56"/>
  <c r="ER297" i="56"/>
  <c r="EM494" i="56"/>
  <c r="EK398" i="56"/>
  <c r="EH836" i="56"/>
  <c r="ET438" i="56"/>
  <c r="EN386" i="56"/>
  <c r="EN278" i="56"/>
  <c r="EK370" i="56"/>
  <c r="FE852" i="56"/>
  <c r="EO839" i="56"/>
  <c r="FE420" i="56"/>
  <c r="EI644" i="56"/>
  <c r="EI445" i="56"/>
  <c r="FC451" i="56"/>
  <c r="ET829" i="56"/>
  <c r="EY500" i="56"/>
  <c r="EU484" i="56"/>
  <c r="EQ567" i="56"/>
  <c r="EM267" i="56"/>
  <c r="EU442" i="56"/>
  <c r="EI294" i="56"/>
  <c r="EO602" i="56"/>
  <c r="FA461" i="56"/>
  <c r="FF807" i="56"/>
  <c r="EO443" i="56"/>
  <c r="EK730" i="56"/>
  <c r="FG501" i="56"/>
  <c r="FF596" i="56"/>
  <c r="EU288" i="56"/>
  <c r="ER485" i="56"/>
  <c r="EI501" i="56"/>
  <c r="FE422" i="56"/>
  <c r="EL790" i="56"/>
  <c r="FF816" i="56"/>
  <c r="FE442" i="56"/>
  <c r="EK758" i="56"/>
  <c r="EY604" i="56"/>
  <c r="EL636" i="56"/>
  <c r="EU403" i="56"/>
  <c r="EJ505" i="56"/>
  <c r="EV872" i="56"/>
  <c r="EP852" i="56"/>
  <c r="EM865" i="56"/>
  <c r="EP782" i="56"/>
  <c r="EI719" i="56"/>
  <c r="EJ761" i="56"/>
  <c r="FD471" i="56"/>
  <c r="EP764" i="56"/>
  <c r="FG476" i="56"/>
  <c r="ET605" i="56"/>
  <c r="EW548" i="56"/>
  <c r="EP519" i="56"/>
  <c r="EH512" i="56"/>
  <c r="EH269" i="56"/>
  <c r="EO861" i="56"/>
  <c r="FC347" i="56"/>
  <c r="ES756" i="56"/>
  <c r="EN270" i="56"/>
  <c r="EN543" i="56"/>
  <c r="FF710" i="56"/>
  <c r="EH297" i="56"/>
  <c r="FC755" i="56"/>
  <c r="EM315" i="56"/>
  <c r="EO356" i="56"/>
  <c r="EW600" i="56"/>
  <c r="EK479" i="56"/>
  <c r="EK362" i="56"/>
  <c r="EI270" i="56"/>
  <c r="EV386" i="56"/>
  <c r="FG510" i="56"/>
  <c r="FD774" i="56"/>
  <c r="FG600" i="56"/>
  <c r="EU443" i="56"/>
  <c r="EQ260" i="56"/>
  <c r="EW507" i="56"/>
  <c r="EY572" i="56"/>
  <c r="EM498" i="56"/>
  <c r="EJ561" i="56"/>
  <c r="EQ447" i="56"/>
  <c r="EV372" i="56"/>
  <c r="EV77" i="56" s="1"/>
  <c r="CG77" i="56" s="1"/>
  <c r="FA322" i="56"/>
  <c r="ES299" i="56"/>
  <c r="EI435" i="56"/>
  <c r="EP320" i="56"/>
  <c r="FB297" i="56"/>
  <c r="ER551" i="56"/>
  <c r="FC827" i="56"/>
  <c r="EL500" i="56"/>
  <c r="EW810" i="56"/>
  <c r="ES629" i="56"/>
  <c r="ER412" i="56"/>
  <c r="EH770" i="56"/>
  <c r="ET387" i="56"/>
  <c r="FC645" i="56"/>
  <c r="FB801" i="56"/>
  <c r="EI354" i="56"/>
  <c r="ET283" i="56"/>
  <c r="FG540" i="56"/>
  <c r="EL825" i="56"/>
  <c r="EH789" i="56"/>
  <c r="EV649" i="56"/>
  <c r="FB313" i="56"/>
  <c r="EZ326" i="56"/>
  <c r="FE732" i="56"/>
  <c r="EO551" i="56"/>
  <c r="EO782" i="56"/>
  <c r="FC327" i="56"/>
  <c r="EU284" i="56"/>
  <c r="EJ350" i="56"/>
  <c r="EX750" i="56"/>
  <c r="EV806" i="56"/>
  <c r="EV592" i="56"/>
  <c r="EY723" i="56"/>
  <c r="ES736" i="56"/>
  <c r="FG379" i="56"/>
  <c r="FF356" i="56"/>
  <c r="ET824" i="56"/>
  <c r="ET634" i="56"/>
  <c r="ER603" i="56"/>
  <c r="EK740" i="56"/>
  <c r="EK382" i="56"/>
  <c r="ET251" i="56"/>
  <c r="FE391" i="56"/>
  <c r="EZ409" i="56"/>
  <c r="ES637" i="56"/>
  <c r="EI306" i="56"/>
  <c r="EL265" i="56"/>
  <c r="EU507" i="56"/>
  <c r="EH410" i="56"/>
  <c r="FB758" i="56"/>
  <c r="EP562" i="56"/>
  <c r="EV755" i="56"/>
  <c r="EO417" i="56"/>
  <c r="FG402" i="56"/>
  <c r="FF397" i="56"/>
  <c r="FB497" i="56"/>
  <c r="EJ302" i="56"/>
  <c r="EK378" i="56"/>
  <c r="EL436" i="56"/>
  <c r="EL723" i="56"/>
  <c r="EP473" i="56"/>
  <c r="FG503" i="56"/>
  <c r="FB719" i="56"/>
  <c r="FE535" i="56"/>
  <c r="FC539" i="56"/>
  <c r="EY788" i="56"/>
  <c r="EH737" i="56"/>
  <c r="EN470" i="56"/>
  <c r="FB630" i="56"/>
  <c r="EU534" i="56"/>
  <c r="EQ458" i="56"/>
  <c r="FB414" i="56"/>
  <c r="FG253" i="56"/>
  <c r="EP391" i="56"/>
  <c r="FC265" i="56"/>
  <c r="EU259" i="56"/>
  <c r="EI627" i="56"/>
  <c r="EJ419" i="56"/>
  <c r="ES403" i="56"/>
  <c r="ET470" i="56"/>
  <c r="FE784" i="56"/>
  <c r="EI847" i="56"/>
  <c r="EM279" i="56"/>
  <c r="EQ783" i="56"/>
  <c r="ET806" i="56"/>
  <c r="FF305" i="56"/>
  <c r="ET645" i="56"/>
  <c r="EO659" i="56"/>
  <c r="FD559" i="56"/>
  <c r="FB416" i="56"/>
  <c r="EU804" i="56"/>
  <c r="FG443" i="56"/>
  <c r="EU613" i="56"/>
  <c r="EM281" i="56"/>
  <c r="FC575" i="56"/>
  <c r="FB274" i="56"/>
  <c r="EN780" i="56"/>
  <c r="ER514" i="56"/>
  <c r="ES855" i="56"/>
  <c r="FA607" i="56"/>
  <c r="FD732" i="56"/>
  <c r="EJ836" i="56"/>
  <c r="ER394" i="56"/>
  <c r="ER775" i="56"/>
  <c r="FD759" i="56"/>
  <c r="EN520" i="56"/>
  <c r="EI408" i="56"/>
  <c r="ER348" i="56"/>
  <c r="ET853" i="56"/>
  <c r="EU299" i="56"/>
  <c r="EK260" i="56"/>
  <c r="EL796" i="56"/>
  <c r="EN773" i="56"/>
  <c r="FA557" i="56"/>
  <c r="EP518" i="56"/>
  <c r="EV530" i="56"/>
  <c r="ER477" i="56"/>
  <c r="EW303" i="56"/>
  <c r="EJ812" i="56"/>
  <c r="FE622" i="56"/>
  <c r="EH532" i="56"/>
  <c r="ET754" i="56"/>
  <c r="EH457" i="56"/>
  <c r="EU599" i="56"/>
  <c r="EM304" i="56"/>
  <c r="EY595" i="56"/>
  <c r="EN336" i="56"/>
  <c r="EL463" i="56"/>
  <c r="ET814" i="56"/>
  <c r="ET413" i="56"/>
  <c r="ET352" i="56"/>
  <c r="EU761" i="56"/>
  <c r="FC745" i="56"/>
  <c r="FG854" i="56"/>
  <c r="ER486" i="56"/>
  <c r="EY843" i="56"/>
  <c r="EJ491" i="56"/>
  <c r="FA616" i="56"/>
  <c r="FC515" i="56"/>
  <c r="FB463" i="56"/>
  <c r="EJ763" i="56"/>
  <c r="ER508" i="56"/>
  <c r="EJ727" i="56"/>
  <c r="EZ510" i="56"/>
  <c r="ES841" i="56"/>
  <c r="EP570" i="56"/>
  <c r="FA332" i="56"/>
  <c r="EX426" i="56"/>
  <c r="EV337" i="56"/>
  <c r="EP447" i="56"/>
  <c r="EK566" i="56"/>
  <c r="ET342" i="56"/>
  <c r="EX353" i="56"/>
  <c r="FD262" i="56"/>
  <c r="FF491" i="56"/>
  <c r="EH779" i="56"/>
  <c r="EN252" i="56"/>
  <c r="EW538" i="56"/>
  <c r="EM365" i="56"/>
  <c r="EV612" i="56"/>
  <c r="EU449" i="56"/>
  <c r="FA462" i="56"/>
  <c r="EI796" i="56"/>
  <c r="EI571" i="56"/>
  <c r="EX769" i="56"/>
  <c r="EM741" i="56"/>
  <c r="FB773" i="56"/>
  <c r="EV521" i="56"/>
  <c r="FA643" i="56"/>
  <c r="EX273" i="56"/>
  <c r="EX323" i="56"/>
  <c r="EP590" i="56"/>
  <c r="ES725" i="56"/>
  <c r="FE344" i="56"/>
  <c r="EJ560" i="56"/>
  <c r="EW537" i="56"/>
  <c r="FE267" i="56"/>
  <c r="FD365" i="56"/>
  <c r="EJ321" i="56"/>
  <c r="EY571" i="56"/>
  <c r="EJ333" i="56"/>
  <c r="EP581" i="56"/>
  <c r="EX669" i="56"/>
  <c r="EY554" i="56"/>
  <c r="EZ454" i="56"/>
  <c r="FF845" i="56"/>
  <c r="EO827" i="56"/>
  <c r="EQ775" i="56"/>
  <c r="EW618" i="56"/>
  <c r="ER571" i="56"/>
  <c r="EZ721" i="56"/>
  <c r="EO669" i="56"/>
  <c r="EN570" i="56"/>
  <c r="FD591" i="56"/>
  <c r="EM593" i="56"/>
  <c r="ET363" i="56"/>
  <c r="EK749" i="56"/>
  <c r="FE417" i="56"/>
  <c r="EY829" i="56"/>
  <c r="EK277" i="56"/>
  <c r="EQ797" i="56"/>
  <c r="FG425" i="56"/>
  <c r="EU503" i="56"/>
  <c r="EZ356" i="56"/>
  <c r="EH449" i="56"/>
  <c r="EK555" i="56"/>
  <c r="FF579" i="56"/>
  <c r="ER800" i="56"/>
  <c r="EN343" i="56"/>
  <c r="ET406" i="56"/>
  <c r="EQ365" i="56"/>
  <c r="ES301" i="56"/>
  <c r="EL775" i="56"/>
  <c r="EV848" i="56"/>
  <c r="EJ872" i="56"/>
  <c r="FA350" i="56"/>
  <c r="EU607" i="56"/>
  <c r="ET295" i="56"/>
  <c r="EQ733" i="56"/>
  <c r="EL774" i="56"/>
  <c r="EO263" i="56"/>
  <c r="EP399" i="56"/>
  <c r="ES362" i="56"/>
  <c r="EW800" i="56"/>
  <c r="EP313" i="56"/>
  <c r="FE569" i="56"/>
  <c r="EO867" i="56"/>
  <c r="ER339" i="56"/>
  <c r="FA782" i="56"/>
  <c r="FF573" i="56"/>
  <c r="EQ756" i="56"/>
  <c r="FD622" i="56"/>
  <c r="EZ669" i="56"/>
  <c r="FC299" i="56"/>
  <c r="EQ530" i="56"/>
  <c r="EO291" i="56"/>
  <c r="FC820" i="56"/>
  <c r="FE370" i="56"/>
  <c r="EP818" i="56"/>
  <c r="FE864" i="56"/>
  <c r="EY838" i="56"/>
  <c r="EL260" i="56"/>
  <c r="EY506" i="56"/>
  <c r="ER620" i="56"/>
  <c r="EQ779" i="56"/>
  <c r="FA847" i="56"/>
  <c r="ET613" i="56"/>
  <c r="FA367" i="56"/>
  <c r="FC351" i="56"/>
  <c r="EM338" i="56"/>
  <c r="EZ555" i="56"/>
  <c r="EH347" i="56"/>
  <c r="EI333" i="56"/>
  <c r="ES516" i="56"/>
  <c r="ES628" i="56"/>
  <c r="FE561" i="56"/>
  <c r="EH575" i="56"/>
  <c r="EH818" i="56"/>
  <c r="EQ825" i="56"/>
  <c r="EW553" i="56"/>
  <c r="ET510" i="56"/>
  <c r="EU763" i="56"/>
  <c r="FD280" i="56"/>
  <c r="FC441" i="56"/>
  <c r="FF423" i="56"/>
  <c r="FB844" i="56"/>
  <c r="FF259" i="56"/>
  <c r="EJ410" i="56"/>
  <c r="FF575" i="56"/>
  <c r="FB556" i="56"/>
  <c r="EW381" i="56"/>
  <c r="EL487" i="56"/>
  <c r="FB558" i="56"/>
  <c r="EP873" i="56"/>
  <c r="EN560" i="56"/>
  <c r="FB747" i="56"/>
  <c r="ER251" i="56"/>
  <c r="EI314" i="56"/>
  <c r="ES394" i="56"/>
  <c r="ER771" i="56"/>
  <c r="FD342" i="56"/>
  <c r="EX840" i="56"/>
  <c r="FB448" i="56"/>
  <c r="EJ608" i="56"/>
  <c r="EQ338" i="56"/>
  <c r="EH829" i="56"/>
  <c r="FF518" i="56"/>
  <c r="FG631" i="56"/>
  <c r="ER319" i="56"/>
  <c r="EU439" i="56"/>
  <c r="EV414" i="56"/>
  <c r="ET779" i="56"/>
  <c r="EZ263" i="56"/>
  <c r="FC416" i="56"/>
  <c r="FG313" i="56"/>
  <c r="EN765" i="56"/>
  <c r="EX481" i="56"/>
  <c r="EU402" i="56"/>
  <c r="EK746" i="56"/>
  <c r="EV784" i="56"/>
  <c r="FF267" i="56"/>
  <c r="EM828" i="56"/>
  <c r="ER649" i="56"/>
  <c r="FG857" i="56"/>
  <c r="FB391" i="56"/>
  <c r="ER855" i="56"/>
  <c r="EU265" i="56"/>
  <c r="EM462" i="56"/>
  <c r="EJ316" i="56"/>
  <c r="EO789" i="56"/>
  <c r="ES561" i="56"/>
  <c r="ET630" i="56"/>
  <c r="EH658" i="56"/>
  <c r="EQ820" i="56"/>
  <c r="EZ408" i="56"/>
  <c r="EH531" i="56"/>
  <c r="FF481" i="56"/>
  <c r="FD479" i="56"/>
  <c r="EP256" i="56"/>
  <c r="EV324" i="56"/>
  <c r="FD317" i="56"/>
  <c r="FG279" i="56"/>
  <c r="FE278" i="56"/>
  <c r="EQ841" i="56"/>
  <c r="EN768" i="56"/>
  <c r="ET786" i="56"/>
  <c r="EV643" i="56"/>
  <c r="EN851" i="56"/>
  <c r="FF542" i="56"/>
  <c r="FD398" i="56"/>
  <c r="ET854" i="56"/>
  <c r="FC357" i="56"/>
  <c r="FC402" i="56"/>
  <c r="ET482" i="56"/>
  <c r="FC624" i="56"/>
  <c r="FA357" i="56"/>
  <c r="EM847" i="56"/>
  <c r="EL331" i="56"/>
  <c r="EM638" i="56"/>
  <c r="EH715" i="56"/>
  <c r="EN339" i="56"/>
  <c r="EW603" i="56"/>
  <c r="ET583" i="56"/>
  <c r="FD316" i="56"/>
  <c r="EU397" i="56"/>
  <c r="EN505" i="56"/>
  <c r="EY327" i="56"/>
  <c r="FE277" i="56"/>
  <c r="FD590" i="56"/>
  <c r="EN448" i="56"/>
  <c r="FD610" i="56"/>
  <c r="EY463" i="56"/>
  <c r="EH509" i="56"/>
  <c r="EW572" i="56"/>
  <c r="EI550" i="56"/>
  <c r="EM465" i="56"/>
  <c r="EK802" i="56"/>
  <c r="EN264" i="56"/>
  <c r="EN288" i="56"/>
  <c r="EJ355" i="56"/>
  <c r="EU848" i="56"/>
  <c r="ET265" i="56"/>
  <c r="EQ299" i="56"/>
  <c r="EN375" i="56"/>
  <c r="EX623" i="56"/>
  <c r="EX328" i="56"/>
  <c r="EI297" i="56"/>
  <c r="EK373" i="56"/>
  <c r="FF818" i="56"/>
  <c r="EP742" i="56"/>
  <c r="EW830" i="56"/>
  <c r="EM620" i="56"/>
  <c r="FA561" i="56"/>
  <c r="EM764" i="56"/>
  <c r="EP430" i="56"/>
  <c r="ES497" i="56"/>
  <c r="FC462" i="56"/>
  <c r="FD252" i="56"/>
  <c r="ET446" i="56"/>
  <c r="EL258" i="56"/>
  <c r="EV746" i="56"/>
  <c r="FC413" i="56"/>
  <c r="FE748" i="56"/>
  <c r="FC452" i="56"/>
  <c r="ER711" i="56"/>
  <c r="EH366" i="56"/>
  <c r="EO288" i="56"/>
  <c r="EW366" i="56"/>
  <c r="FD467" i="56"/>
  <c r="ER783" i="56"/>
  <c r="FB839" i="56"/>
  <c r="EQ467" i="56"/>
  <c r="FB604" i="56"/>
  <c r="FE862" i="56"/>
  <c r="EK848" i="56"/>
  <c r="FC308" i="56"/>
  <c r="EX303" i="56"/>
  <c r="ES496" i="56"/>
  <c r="ER414" i="56"/>
  <c r="FF293" i="56"/>
  <c r="EH517" i="56"/>
  <c r="FF757" i="56"/>
  <c r="EK849" i="56"/>
  <c r="EV335" i="56"/>
  <c r="EQ384" i="56"/>
  <c r="ER443" i="56"/>
  <c r="FB525" i="56"/>
  <c r="FA790" i="56"/>
  <c r="FC549" i="56"/>
  <c r="EP768" i="56"/>
  <c r="ET275" i="56"/>
  <c r="EW367" i="56"/>
  <c r="FC622" i="56"/>
  <c r="EW458" i="56"/>
  <c r="ET362" i="56"/>
  <c r="EI722" i="56"/>
  <c r="FE379" i="56"/>
  <c r="FA828" i="56"/>
  <c r="EW782" i="56"/>
  <c r="EV411" i="56"/>
  <c r="ET508" i="56"/>
  <c r="EM438" i="56"/>
  <c r="EQ451" i="56"/>
  <c r="EY850" i="56"/>
  <c r="EP541" i="56"/>
  <c r="FC804" i="56"/>
  <c r="ER692" i="56"/>
  <c r="ES716" i="56"/>
  <c r="ER707" i="56"/>
  <c r="FD859" i="56"/>
  <c r="FC270" i="56"/>
  <c r="EQ721" i="56"/>
  <c r="EM370" i="56"/>
  <c r="EX549" i="56"/>
  <c r="EX628" i="56"/>
  <c r="FD817" i="56"/>
  <c r="EM536" i="56"/>
  <c r="EZ556" i="56"/>
  <c r="EX738" i="56"/>
  <c r="EK602" i="56"/>
  <c r="FF651" i="56"/>
  <c r="EW261" i="56"/>
  <c r="EU767" i="56"/>
  <c r="EJ297" i="56"/>
  <c r="EK639" i="56"/>
  <c r="EN332" i="56"/>
  <c r="EZ419" i="56"/>
  <c r="EZ536" i="56"/>
  <c r="FA619" i="56"/>
  <c r="EU373" i="56"/>
  <c r="EO303" i="56"/>
  <c r="EL502" i="56"/>
  <c r="ER720" i="56"/>
  <c r="EM688" i="56"/>
  <c r="EO401" i="56"/>
  <c r="FA430" i="56"/>
  <c r="EH277" i="56"/>
  <c r="EN621" i="56"/>
  <c r="ER712" i="56"/>
  <c r="EU589" i="56"/>
  <c r="FD407" i="56"/>
  <c r="EX367" i="56"/>
  <c r="FF600" i="56"/>
  <c r="FD837" i="56"/>
  <c r="FG417" i="56"/>
  <c r="FD831" i="56"/>
  <c r="EK423" i="56"/>
  <c r="EL704" i="56"/>
  <c r="FD716" i="56"/>
  <c r="EK591" i="56"/>
  <c r="EP836" i="56"/>
  <c r="FG551" i="56"/>
  <c r="FC520" i="56"/>
  <c r="FD260" i="56"/>
  <c r="ER870" i="56"/>
  <c r="FG772" i="56"/>
  <c r="EU738" i="56"/>
  <c r="EU847" i="56"/>
  <c r="EJ263" i="56"/>
  <c r="EJ718" i="56"/>
  <c r="ET636" i="56"/>
  <c r="FB539" i="56"/>
  <c r="EV376" i="56"/>
  <c r="FG409" i="56"/>
  <c r="ET578" i="56"/>
  <c r="FE799" i="56"/>
  <c r="EO478" i="56"/>
  <c r="EN871" i="56"/>
  <c r="ET862" i="56"/>
  <c r="FG585" i="56"/>
  <c r="EQ720" i="56"/>
  <c r="ET704" i="56"/>
  <c r="EP254" i="56"/>
  <c r="EO423" i="56"/>
  <c r="EV401" i="56"/>
  <c r="FG418" i="56"/>
  <c r="EP454" i="56"/>
  <c r="EN720" i="56"/>
  <c r="FG584" i="56"/>
  <c r="EK525" i="56"/>
  <c r="FD621" i="56"/>
  <c r="EH301" i="56"/>
  <c r="EV851" i="56"/>
  <c r="FG620" i="56"/>
  <c r="EW441" i="56"/>
  <c r="EK466" i="56"/>
  <c r="FB278" i="56"/>
  <c r="FC285" i="56"/>
  <c r="EU614" i="56"/>
  <c r="EL793" i="56"/>
  <c r="EZ716" i="56"/>
  <c r="EI720" i="56"/>
  <c r="EL724" i="56"/>
  <c r="EO278" i="56"/>
  <c r="EN383" i="56"/>
  <c r="EM609" i="56"/>
  <c r="EW341" i="56"/>
  <c r="EV701" i="56"/>
  <c r="FG380" i="56"/>
  <c r="EH394" i="56"/>
  <c r="EO547" i="56"/>
  <c r="EP257" i="56"/>
  <c r="EI519" i="56"/>
  <c r="EL758" i="56"/>
  <c r="EX274" i="56"/>
  <c r="EL556" i="56"/>
  <c r="EH400" i="56"/>
  <c r="EV275" i="56"/>
  <c r="EY570" i="56"/>
  <c r="FF433" i="56"/>
  <c r="FF547" i="56"/>
  <c r="EP596" i="56"/>
  <c r="EP343" i="56"/>
  <c r="FB284" i="56"/>
  <c r="ET720" i="56"/>
  <c r="ER724" i="56"/>
  <c r="EK716" i="56"/>
  <c r="EJ275" i="56"/>
  <c r="EP619" i="56"/>
  <c r="FB457" i="56"/>
  <c r="EV311" i="56"/>
  <c r="EQ337" i="56"/>
  <c r="EO404" i="56"/>
  <c r="EL568" i="56"/>
  <c r="EP336" i="56"/>
  <c r="ES575" i="56"/>
  <c r="EN389" i="56"/>
  <c r="EM378" i="56"/>
  <c r="FF799" i="56"/>
  <c r="ER579" i="56"/>
  <c r="FC420" i="56"/>
  <c r="EI480" i="56"/>
  <c r="FC461" i="56"/>
  <c r="EI364" i="56"/>
  <c r="FB520" i="56"/>
  <c r="EJ509" i="56"/>
  <c r="EX861" i="56"/>
  <c r="FC487" i="56"/>
  <c r="EO282" i="56"/>
  <c r="ER716" i="56"/>
  <c r="EW703" i="56"/>
  <c r="EP487" i="56"/>
  <c r="EJ272" i="56"/>
  <c r="EP718" i="56"/>
  <c r="EN554" i="56"/>
  <c r="EX706" i="56"/>
  <c r="EN712" i="56"/>
  <c r="EK704" i="56"/>
  <c r="EW697" i="56"/>
  <c r="FG689" i="56"/>
  <c r="FF700" i="56"/>
  <c r="ES704" i="56"/>
  <c r="EW692" i="56"/>
  <c r="ES701" i="56"/>
  <c r="FE703" i="56"/>
  <c r="ET693" i="56"/>
  <c r="FC716" i="56"/>
  <c r="ET724" i="56"/>
  <c r="ET109" i="56" s="1"/>
  <c r="BY109" i="56" s="1"/>
  <c r="FG703" i="56"/>
  <c r="FE728" i="56"/>
  <c r="EW717" i="56"/>
  <c r="EM720" i="56"/>
  <c r="FD705" i="56"/>
  <c r="ES724" i="56"/>
  <c r="FB708" i="56"/>
  <c r="EW720" i="56"/>
  <c r="ER699" i="56"/>
  <c r="FF692" i="56"/>
  <c r="FG717" i="56"/>
  <c r="FC728" i="56"/>
  <c r="ER701" i="56"/>
  <c r="ET694" i="56"/>
  <c r="FD701" i="56"/>
  <c r="FE709" i="56"/>
  <c r="FF689" i="56"/>
  <c r="FD690" i="56"/>
  <c r="FA690" i="56"/>
  <c r="FB667" i="56"/>
  <c r="FD689" i="56"/>
  <c r="ES671" i="56"/>
  <c r="EI705" i="56"/>
  <c r="FA713" i="56"/>
  <c r="FD678" i="56"/>
  <c r="EY698" i="56"/>
  <c r="EM706" i="56"/>
  <c r="EP698" i="56"/>
  <c r="EY692" i="56"/>
  <c r="ES682" i="56"/>
  <c r="EY686" i="56"/>
  <c r="EP688" i="56"/>
  <c r="FA688" i="56"/>
  <c r="EZ712" i="56"/>
  <c r="EX701" i="56"/>
  <c r="EH688" i="56"/>
  <c r="EU704" i="56"/>
  <c r="EU677" i="56"/>
  <c r="EQ679" i="56"/>
  <c r="EY677" i="56"/>
  <c r="FA695" i="56"/>
  <c r="EP674" i="56"/>
  <c r="EK706" i="56"/>
  <c r="EL698" i="56"/>
  <c r="EJ696" i="56"/>
  <c r="ES697" i="56"/>
  <c r="EU713" i="56"/>
  <c r="EH701" i="56"/>
  <c r="EX674" i="56"/>
  <c r="EV682" i="56"/>
  <c r="EU688" i="56"/>
  <c r="EO671" i="56"/>
  <c r="EQ696" i="56"/>
  <c r="FB692" i="56"/>
  <c r="EK683" i="56"/>
  <c r="FF706" i="56"/>
  <c r="ET670" i="56"/>
  <c r="EV671" i="56"/>
  <c r="FD694" i="56"/>
  <c r="FC690" i="56"/>
  <c r="FB695" i="56"/>
  <c r="FE675" i="56"/>
  <c r="EM682" i="56"/>
  <c r="FD702" i="56"/>
  <c r="FE686" i="56"/>
  <c r="FF673" i="56"/>
  <c r="EH680" i="56"/>
  <c r="FB675" i="56"/>
  <c r="EU685" i="56"/>
  <c r="FE681" i="56"/>
  <c r="ER690" i="56"/>
  <c r="EH679" i="56"/>
  <c r="FE685" i="56"/>
  <c r="FD672" i="56"/>
  <c r="EX644" i="56"/>
  <c r="EN682" i="56"/>
  <c r="EY683" i="56"/>
  <c r="EQ702" i="56"/>
  <c r="EZ698" i="56"/>
  <c r="FA683" i="56"/>
  <c r="EV679" i="56"/>
  <c r="EZ663" i="56"/>
  <c r="EI686" i="56"/>
  <c r="EJ666" i="56"/>
  <c r="FG677" i="56"/>
  <c r="EJ702" i="56"/>
  <c r="EU695" i="56"/>
  <c r="EU682" i="56"/>
  <c r="FD682" i="56"/>
  <c r="ET666" i="56"/>
  <c r="EY656" i="56"/>
  <c r="EM677" i="56"/>
  <c r="EX681" i="56"/>
  <c r="EI682" i="56"/>
  <c r="EZ691" i="56"/>
  <c r="FA679" i="56"/>
  <c r="EM666" i="56"/>
  <c r="EL652" i="56"/>
  <c r="FF702" i="56"/>
  <c r="EN685" i="56"/>
  <c r="EL691" i="56"/>
  <c r="EI694" i="56"/>
  <c r="ES677" i="56"/>
  <c r="EU686" i="56"/>
  <c r="EP652" i="56"/>
  <c r="EL666" i="56"/>
  <c r="EK670" i="56"/>
  <c r="EJ694" i="56"/>
  <c r="ER698" i="56"/>
  <c r="FA670" i="56"/>
  <c r="EH690" i="56"/>
  <c r="EI680" i="56"/>
  <c r="EJ663" i="56"/>
  <c r="FF682" i="56"/>
  <c r="EM702" i="56"/>
  <c r="EM670" i="56"/>
  <c r="EX677" i="56"/>
  <c r="FB686" i="56"/>
  <c r="FE663" i="56"/>
  <c r="FA671" i="56"/>
  <c r="FC664" i="56"/>
  <c r="FA673" i="56"/>
  <c r="EY676" i="56"/>
  <c r="ES684" i="56"/>
  <c r="EQ659" i="56"/>
  <c r="EY659" i="56"/>
  <c r="EK656" i="56"/>
  <c r="EP661" i="56"/>
  <c r="EV669" i="56"/>
  <c r="EI660" i="56"/>
  <c r="FF684" i="56"/>
  <c r="ES668" i="56"/>
  <c r="EK676" i="56"/>
  <c r="EU655" i="56"/>
  <c r="FE661" i="56"/>
  <c r="EU680" i="56"/>
  <c r="EN661" i="56"/>
  <c r="EM657" i="56"/>
  <c r="EJ673" i="56"/>
  <c r="FC657" i="56"/>
  <c r="EY655" i="56"/>
  <c r="EN667" i="56"/>
  <c r="EL676" i="56"/>
  <c r="FA656" i="56"/>
  <c r="FD668" i="56"/>
  <c r="EQ655" i="56"/>
  <c r="FA665" i="56"/>
  <c r="EH668" i="56"/>
  <c r="EW659" i="56"/>
  <c r="ES665" i="56"/>
  <c r="EW668" i="56"/>
  <c r="FE665" i="56"/>
  <c r="ET660" i="56"/>
  <c r="ES667" i="56"/>
  <c r="EK659" i="56"/>
  <c r="ET657" i="56"/>
  <c r="FB656" i="56"/>
  <c r="ER660" i="56"/>
  <c r="EH655" i="56"/>
  <c r="EL660" i="56"/>
  <c r="CF182" i="56"/>
  <c r="K182" i="56"/>
  <c r="FD658" i="56"/>
  <c r="EJ526" i="56"/>
  <c r="FB629" i="56"/>
  <c r="EI647" i="56"/>
  <c r="FG250" i="56"/>
  <c r="EV556" i="56"/>
  <c r="ER815" i="56"/>
  <c r="EI715" i="56"/>
  <c r="FD513" i="56"/>
  <c r="FB732" i="56"/>
  <c r="EJ546" i="56"/>
  <c r="EK624" i="56"/>
  <c r="FB292" i="56"/>
  <c r="FA456" i="56"/>
  <c r="EX360" i="56"/>
  <c r="EO848" i="56"/>
  <c r="EM538" i="56"/>
  <c r="FG813" i="56"/>
  <c r="EW295" i="56"/>
  <c r="FG633" i="56"/>
  <c r="FA872" i="56"/>
  <c r="EY646" i="56"/>
  <c r="FG300" i="56"/>
  <c r="EQ564" i="56"/>
  <c r="EI292" i="56"/>
  <c r="EM349" i="56"/>
  <c r="ET579" i="56"/>
  <c r="EQ789" i="56"/>
  <c r="EN853" i="56"/>
  <c r="EN458" i="56"/>
  <c r="ER604" i="56"/>
  <c r="EV839" i="56"/>
  <c r="FB348" i="56"/>
  <c r="EW752" i="56"/>
  <c r="EH496" i="56"/>
  <c r="EQ376" i="56"/>
  <c r="EH272" i="56"/>
  <c r="EW285" i="56"/>
  <c r="EX337" i="56"/>
  <c r="EH859" i="56"/>
  <c r="EY647" i="56"/>
  <c r="EY102" i="56" s="1"/>
  <c r="CS102" i="56" s="1"/>
  <c r="EP364" i="56"/>
  <c r="FF422" i="56"/>
  <c r="EM863" i="56"/>
  <c r="FD282" i="56"/>
  <c r="EJ386" i="56"/>
  <c r="EY464" i="56"/>
  <c r="FG741" i="56"/>
  <c r="EL469" i="56"/>
  <c r="EH646" i="56"/>
  <c r="ER362" i="56"/>
  <c r="FB403" i="56"/>
  <c r="FG764" i="56"/>
  <c r="ER588" i="56"/>
  <c r="FA800" i="56"/>
  <c r="EH669" i="56"/>
  <c r="EH837" i="56"/>
  <c r="EL451" i="56"/>
  <c r="EQ822" i="56"/>
  <c r="FA811" i="56"/>
  <c r="EX370" i="56"/>
  <c r="EL349" i="56"/>
  <c r="ER254" i="56"/>
  <c r="EI577" i="56"/>
  <c r="EU459" i="56"/>
  <c r="EL270" i="56"/>
  <c r="EM856" i="56"/>
  <c r="EX350" i="56"/>
  <c r="EP869" i="56"/>
  <c r="EX641" i="56"/>
  <c r="EK294" i="56"/>
  <c r="EP746" i="56"/>
  <c r="EM269" i="56"/>
  <c r="EQ570" i="56"/>
  <c r="ES700" i="56"/>
  <c r="EI374" i="56"/>
  <c r="FC283" i="56"/>
  <c r="FG863" i="56"/>
  <c r="FB841" i="56"/>
  <c r="EY341" i="56"/>
  <c r="EQ774" i="56"/>
  <c r="EW448" i="56"/>
  <c r="EI770" i="56"/>
  <c r="EM369" i="56"/>
  <c r="FF549" i="56"/>
  <c r="EW407" i="56"/>
  <c r="EV470" i="56"/>
  <c r="EI771" i="56"/>
  <c r="EZ493" i="56"/>
  <c r="FG544" i="56"/>
  <c r="FD644" i="56"/>
  <c r="EQ366" i="56"/>
  <c r="EU667" i="56"/>
  <c r="EL639" i="56"/>
  <c r="ET457" i="56"/>
  <c r="EY556" i="56"/>
  <c r="EN463" i="56"/>
  <c r="EY620" i="56"/>
  <c r="EH739" i="56"/>
  <c r="FD256" i="56"/>
  <c r="FB859" i="56"/>
  <c r="EN808" i="56"/>
  <c r="FD756" i="56"/>
  <c r="EL653" i="56"/>
  <c r="EX598" i="56"/>
  <c r="FF276" i="56"/>
  <c r="EY494" i="56"/>
  <c r="EJ568" i="56"/>
  <c r="EK304" i="56"/>
  <c r="EX380" i="56"/>
  <c r="EX287" i="56"/>
  <c r="EM321" i="56"/>
  <c r="EQ648" i="56"/>
  <c r="EW498" i="56"/>
  <c r="EP277" i="56"/>
  <c r="EO798" i="56"/>
  <c r="EI425" i="56"/>
  <c r="FD743" i="56"/>
  <c r="EV532" i="56"/>
  <c r="FG291" i="56"/>
  <c r="ER669" i="56"/>
  <c r="ET325" i="56"/>
  <c r="EM407" i="56"/>
  <c r="EU325" i="56"/>
  <c r="EU816" i="56"/>
  <c r="EH306" i="56"/>
  <c r="FD536" i="56"/>
  <c r="EU541" i="56"/>
  <c r="EI561" i="56"/>
  <c r="EL419" i="56"/>
  <c r="EM393" i="56"/>
  <c r="EZ860" i="56"/>
  <c r="FC672" i="56"/>
  <c r="EV570" i="56"/>
  <c r="EN658" i="56"/>
  <c r="ES740" i="56"/>
  <c r="FA746" i="56"/>
  <c r="EK465" i="56"/>
  <c r="EO604" i="56"/>
  <c r="FG570" i="56"/>
  <c r="FF613" i="56"/>
  <c r="EN847" i="56"/>
  <c r="FA766" i="56"/>
  <c r="FC458" i="56"/>
  <c r="FG836" i="56"/>
  <c r="FD425" i="56"/>
  <c r="EM342" i="56"/>
  <c r="FG283" i="56"/>
  <c r="EH468" i="56"/>
  <c r="EM845" i="56"/>
  <c r="EK510" i="56"/>
  <c r="EY359" i="56"/>
  <c r="ET266" i="56"/>
  <c r="EW770" i="56"/>
  <c r="EH871" i="56"/>
  <c r="EN430" i="56"/>
  <c r="ES820" i="56"/>
  <c r="FA729" i="56"/>
  <c r="EH535" i="56"/>
  <c r="EU372" i="56"/>
  <c r="FA376" i="56"/>
  <c r="EH336" i="56"/>
  <c r="FG536" i="56"/>
  <c r="EK801" i="56"/>
  <c r="EO486" i="56"/>
  <c r="EK766" i="56"/>
  <c r="EY298" i="56"/>
  <c r="EM379" i="56"/>
  <c r="FG512" i="56"/>
  <c r="EW774" i="56"/>
  <c r="EW595" i="56"/>
  <c r="EJ520" i="56"/>
  <c r="ES831" i="56"/>
  <c r="EO290" i="56"/>
  <c r="FD636" i="56"/>
  <c r="EW399" i="56"/>
  <c r="FD420" i="56"/>
  <c r="EQ514" i="56"/>
  <c r="FD519" i="56"/>
  <c r="FC830" i="56"/>
  <c r="FF282" i="56"/>
  <c r="FA721" i="56"/>
  <c r="ER329" i="56"/>
  <c r="FG354" i="56"/>
  <c r="EQ359" i="56"/>
  <c r="EM355" i="56"/>
  <c r="EJ578" i="56"/>
  <c r="EQ596" i="56"/>
  <c r="EL736" i="56"/>
  <c r="EW271" i="56"/>
  <c r="ER770" i="56"/>
  <c r="FA513" i="56"/>
  <c r="FD797" i="56"/>
  <c r="EQ662" i="56"/>
  <c r="FD626" i="56"/>
  <c r="ES437" i="56"/>
  <c r="EP306" i="56"/>
  <c r="FC483" i="56"/>
  <c r="EJ433" i="56"/>
  <c r="FB390" i="56"/>
  <c r="ET794" i="56"/>
  <c r="FG796" i="56"/>
  <c r="EI643" i="56"/>
  <c r="FG771" i="56"/>
  <c r="ER397" i="56"/>
  <c r="ET518" i="56"/>
  <c r="EI824" i="56"/>
  <c r="FB804" i="56"/>
  <c r="EI867" i="56"/>
  <c r="EM334" i="56"/>
  <c r="EM73" i="56" s="1"/>
  <c r="AE73" i="56" s="1"/>
  <c r="EJ450" i="56"/>
  <c r="FE520" i="56"/>
  <c r="EQ568" i="56"/>
  <c r="EJ393" i="56"/>
  <c r="ET459" i="56"/>
  <c r="EW551" i="56"/>
  <c r="FF341" i="56"/>
  <c r="EK417" i="56"/>
  <c r="EP332" i="56"/>
  <c r="FF475" i="56"/>
  <c r="EN297" i="56"/>
  <c r="EK433" i="56"/>
  <c r="EO559" i="56"/>
  <c r="FG400" i="56"/>
  <c r="FF580" i="56"/>
  <c r="FB737" i="56"/>
  <c r="EN410" i="56"/>
  <c r="EK429" i="56"/>
  <c r="FG763" i="56"/>
  <c r="EI779" i="56"/>
  <c r="EW339" i="56"/>
  <c r="EY805" i="56"/>
  <c r="ER252" i="56"/>
  <c r="ER645" i="56"/>
  <c r="EP356" i="56"/>
  <c r="EL456" i="56"/>
  <c r="FD520" i="56"/>
  <c r="FG838" i="56"/>
  <c r="EZ814" i="56"/>
  <c r="EJ806" i="56"/>
  <c r="EH849" i="56"/>
  <c r="EM557" i="56"/>
  <c r="FA395" i="56"/>
  <c r="EW292" i="56"/>
  <c r="EP475" i="56"/>
  <c r="EX835" i="56"/>
  <c r="FE429" i="56"/>
  <c r="FF346" i="56"/>
  <c r="FA758" i="56"/>
  <c r="EP789" i="56"/>
  <c r="EH550" i="56"/>
  <c r="ET528" i="56"/>
  <c r="EZ329" i="56"/>
  <c r="EL401" i="56"/>
  <c r="FB363" i="56"/>
  <c r="FA257" i="56"/>
  <c r="EU392" i="56"/>
  <c r="FE867" i="56"/>
  <c r="FB446" i="56"/>
  <c r="EI814" i="56"/>
  <c r="FA436" i="56"/>
  <c r="FA452" i="56"/>
  <c r="FB739" i="56"/>
  <c r="EJ494" i="56"/>
  <c r="EL334" i="56"/>
  <c r="ET811" i="56"/>
  <c r="FF711" i="56"/>
  <c r="FA823" i="56"/>
  <c r="ES467" i="56"/>
  <c r="EQ741" i="56"/>
  <c r="FG249" i="56"/>
  <c r="ES447" i="56"/>
  <c r="FC529" i="56"/>
  <c r="FA781" i="56"/>
  <c r="EO473" i="56"/>
  <c r="EN344" i="56"/>
  <c r="EY536" i="56"/>
  <c r="EQ490" i="56"/>
  <c r="ER538" i="56"/>
  <c r="EH387" i="56"/>
  <c r="EY822" i="56"/>
  <c r="EH497" i="56"/>
  <c r="EU417" i="56"/>
  <c r="EW308" i="56"/>
  <c r="ER408" i="56"/>
  <c r="EX743" i="56"/>
  <c r="EL633" i="56"/>
  <c r="EQ498" i="56"/>
  <c r="FE359" i="56"/>
  <c r="EX424" i="56"/>
  <c r="EL747" i="56"/>
  <c r="EK517" i="56"/>
  <c r="FC391" i="56"/>
  <c r="EI868" i="56"/>
  <c r="ER818" i="56"/>
  <c r="EP592" i="56"/>
  <c r="EP273" i="56"/>
  <c r="EP68" i="56" s="1"/>
  <c r="AN68" i="56" s="1"/>
  <c r="EO870" i="56"/>
  <c r="EY538" i="56"/>
  <c r="FA609" i="56"/>
  <c r="EP370" i="56"/>
  <c r="EZ603" i="56"/>
  <c r="EM573" i="56"/>
  <c r="EL662" i="56"/>
  <c r="ER764" i="56"/>
  <c r="EP858" i="56"/>
  <c r="EK548" i="56"/>
  <c r="FE260" i="56"/>
  <c r="EI581" i="56"/>
  <c r="EY520" i="56"/>
  <c r="EN714" i="56"/>
  <c r="ET519" i="56"/>
  <c r="EO335" i="56"/>
  <c r="ER527" i="56"/>
  <c r="EI361" i="56"/>
  <c r="FF517" i="56"/>
  <c r="FG532" i="56"/>
  <c r="EO328" i="56"/>
  <c r="EP247" i="56"/>
  <c r="EY748" i="56"/>
  <c r="ET286" i="56"/>
  <c r="EW371" i="56"/>
  <c r="EV549" i="56"/>
  <c r="EZ615" i="56"/>
  <c r="FC648" i="56"/>
  <c r="ET633" i="56"/>
  <c r="FC548" i="56"/>
  <c r="FG564" i="56"/>
  <c r="EY343" i="56"/>
  <c r="EP634" i="56"/>
  <c r="ES626" i="56"/>
  <c r="EZ599" i="56"/>
  <c r="EX590" i="56"/>
  <c r="FG416" i="56"/>
  <c r="ET836" i="56"/>
  <c r="EL507" i="56"/>
  <c r="EU414" i="56"/>
  <c r="EQ750" i="56"/>
  <c r="EN434" i="56"/>
  <c r="EM826" i="56"/>
  <c r="EJ414" i="56"/>
  <c r="EO612" i="56"/>
  <c r="EW756" i="56"/>
  <c r="FA733" i="56"/>
  <c r="EX427" i="56"/>
  <c r="EY525" i="56"/>
  <c r="EP636" i="56"/>
  <c r="FE727" i="56"/>
  <c r="EN582" i="56"/>
  <c r="EV765" i="56"/>
  <c r="FG842" i="56"/>
  <c r="FA795" i="56"/>
  <c r="EP533" i="56"/>
  <c r="EI486" i="56"/>
  <c r="EL563" i="56"/>
  <c r="EM376" i="56"/>
  <c r="EH736" i="56"/>
  <c r="EQ649" i="56"/>
  <c r="FD466" i="56"/>
  <c r="EV860" i="56"/>
  <c r="EZ647" i="56"/>
  <c r="ER324" i="56"/>
  <c r="EV563" i="56"/>
  <c r="EL801" i="56"/>
  <c r="EJ249" i="56"/>
  <c r="EQ303" i="56"/>
  <c r="EW350" i="56"/>
  <c r="FF432" i="56"/>
  <c r="EK475" i="56"/>
  <c r="EI475" i="56"/>
  <c r="EI516" i="56"/>
  <c r="EN744" i="56"/>
  <c r="EZ824" i="56"/>
  <c r="EL340" i="56"/>
  <c r="EY651" i="56"/>
  <c r="FF459" i="56"/>
  <c r="EM873" i="56"/>
  <c r="ES726" i="56"/>
  <c r="FC768" i="56"/>
  <c r="EY711" i="56"/>
  <c r="EH787" i="56"/>
  <c r="EP450" i="56"/>
  <c r="EO312" i="56"/>
  <c r="FD789" i="56"/>
  <c r="FC410" i="56"/>
  <c r="FD812" i="56"/>
  <c r="EQ274" i="56"/>
  <c r="EP483" i="56"/>
  <c r="EO327" i="56"/>
  <c r="FC450" i="56"/>
  <c r="FD625" i="56"/>
  <c r="EK319" i="56"/>
  <c r="EU525" i="56"/>
  <c r="EL571" i="56"/>
  <c r="FA573" i="56"/>
  <c r="FD528" i="56"/>
  <c r="EY772" i="56"/>
  <c r="EU531" i="56"/>
  <c r="EL583" i="56"/>
  <c r="EV640" i="56"/>
  <c r="FE860" i="56"/>
  <c r="EH409" i="56"/>
  <c r="EP458" i="56"/>
  <c r="EX471" i="56"/>
  <c r="FF510" i="56"/>
  <c r="ER631" i="56"/>
  <c r="EJ859" i="56"/>
  <c r="EZ658" i="56"/>
  <c r="EH491" i="56"/>
  <c r="ER516" i="56"/>
  <c r="EI569" i="56"/>
  <c r="ET851" i="56"/>
  <c r="EW501" i="56"/>
  <c r="EZ631" i="56"/>
  <c r="EV835" i="56"/>
  <c r="EK302" i="56"/>
  <c r="EQ356" i="56"/>
  <c r="FD261" i="56"/>
  <c r="EV323" i="56"/>
  <c r="ET496" i="56"/>
  <c r="EH296" i="56"/>
  <c r="EQ653" i="56"/>
  <c r="EW740" i="56"/>
  <c r="ET775" i="56"/>
  <c r="EU335" i="56"/>
  <c r="EU545" i="56"/>
  <c r="ER581" i="56"/>
  <c r="EW306" i="56"/>
  <c r="EV473" i="56"/>
  <c r="FF616" i="56"/>
  <c r="EU456" i="56"/>
  <c r="EP526" i="56"/>
  <c r="EP91" i="56" s="1"/>
  <c r="AN91" i="56" s="1"/>
  <c r="EL290" i="56"/>
  <c r="EU497" i="56"/>
  <c r="EL330" i="56"/>
  <c r="EH476" i="56"/>
  <c r="EM558" i="56"/>
  <c r="EU489" i="56"/>
  <c r="EX332" i="56"/>
  <c r="EP290" i="56"/>
  <c r="EL459" i="56"/>
  <c r="FB277" i="56"/>
  <c r="FD577" i="56"/>
  <c r="EN247" i="56"/>
  <c r="EP774" i="56"/>
  <c r="EJ269" i="56"/>
  <c r="EU819" i="56"/>
  <c r="FG868" i="56"/>
  <c r="EY345" i="56"/>
  <c r="EV443" i="56"/>
  <c r="EH508" i="56"/>
  <c r="EL454" i="56"/>
  <c r="ET277" i="56"/>
  <c r="EI625" i="56"/>
  <c r="EO845" i="56"/>
  <c r="FE449" i="56"/>
  <c r="FC541" i="56"/>
  <c r="ER403" i="56"/>
  <c r="ER336" i="56"/>
  <c r="EZ636" i="56"/>
  <c r="EW550" i="56"/>
  <c r="EJ597" i="56"/>
  <c r="EL586" i="56"/>
  <c r="ES759" i="56"/>
  <c r="EZ580" i="56"/>
  <c r="ET537" i="56"/>
  <c r="ET791" i="56"/>
  <c r="EM371" i="56"/>
  <c r="FC409" i="56"/>
  <c r="EX766" i="56"/>
  <c r="EK786" i="56"/>
  <c r="EP776" i="56"/>
  <c r="EI256" i="56"/>
  <c r="FB734" i="56"/>
  <c r="FC411" i="56"/>
  <c r="EV282" i="56"/>
  <c r="FC354" i="56"/>
  <c r="FD588" i="56"/>
  <c r="EQ555" i="56"/>
  <c r="EK358" i="56"/>
  <c r="EP337" i="56"/>
  <c r="EU469" i="56"/>
  <c r="EH494" i="56"/>
  <c r="EQ642" i="56"/>
  <c r="EH493" i="56"/>
  <c r="FD501" i="56"/>
  <c r="EU850" i="56"/>
  <c r="EK447" i="56"/>
  <c r="ES764" i="56"/>
  <c r="ET539" i="56"/>
  <c r="EY812" i="56"/>
  <c r="EZ421" i="56"/>
  <c r="ES565" i="56"/>
  <c r="EX756" i="56"/>
  <c r="EX604" i="56"/>
  <c r="EM621" i="56"/>
  <c r="EM302" i="56"/>
  <c r="EX758" i="56"/>
  <c r="EI566" i="56"/>
  <c r="EO849" i="56"/>
  <c r="FF306" i="56"/>
  <c r="FA359" i="56"/>
  <c r="FA751" i="56"/>
  <c r="EH408" i="56"/>
  <c r="EN398" i="56"/>
  <c r="EM623" i="56"/>
  <c r="EU431" i="56"/>
  <c r="EP872" i="56"/>
  <c r="FB296" i="56"/>
  <c r="ER490" i="56"/>
  <c r="EH639" i="56"/>
  <c r="EQ520" i="56"/>
  <c r="EJ844" i="56"/>
  <c r="FE467" i="56"/>
  <c r="EP614" i="56"/>
  <c r="FB249" i="56"/>
  <c r="FF473" i="56"/>
  <c r="FG473" i="56"/>
  <c r="EU332" i="56"/>
  <c r="EX282" i="56"/>
  <c r="EV447" i="56"/>
  <c r="ET464" i="56"/>
  <c r="EP284" i="56"/>
  <c r="FE869" i="56"/>
  <c r="FD284" i="56"/>
  <c r="ER321" i="56"/>
  <c r="EP780" i="56"/>
  <c r="EI396" i="56"/>
  <c r="FC259" i="56"/>
  <c r="FG514" i="56"/>
  <c r="EW403" i="56"/>
  <c r="FB436" i="56"/>
  <c r="EK406" i="56"/>
  <c r="FG765" i="56"/>
  <c r="EH281" i="56"/>
  <c r="ET547" i="56"/>
  <c r="EK856" i="56"/>
  <c r="EP766" i="56"/>
  <c r="EM432" i="56"/>
  <c r="FA425" i="56"/>
  <c r="EL467" i="56"/>
  <c r="EH750" i="56"/>
  <c r="EI289" i="56"/>
  <c r="EM421" i="56"/>
  <c r="EZ508" i="56"/>
  <c r="ER845" i="56"/>
  <c r="ES821" i="56"/>
  <c r="EW293" i="56"/>
  <c r="FF390" i="56"/>
  <c r="FD372" i="56"/>
  <c r="EH803" i="56"/>
  <c r="FG502" i="56"/>
  <c r="EX573" i="56"/>
  <c r="EP462" i="56"/>
  <c r="ET427" i="56"/>
  <c r="EP775" i="56"/>
  <c r="FE507" i="56"/>
  <c r="EM549" i="56"/>
  <c r="EL255" i="56"/>
  <c r="FF344" i="56"/>
  <c r="EQ807" i="56"/>
  <c r="EV315" i="56"/>
  <c r="EN528" i="56"/>
  <c r="FD604" i="56"/>
  <c r="EU787" i="56"/>
  <c r="EK501" i="56"/>
  <c r="EX752" i="56"/>
  <c r="EV362" i="56"/>
  <c r="FG324" i="56"/>
  <c r="EV721" i="56"/>
  <c r="FC435" i="56"/>
  <c r="EL338" i="56"/>
  <c r="EW828" i="56"/>
  <c r="EZ322" i="56"/>
  <c r="EK812" i="56"/>
  <c r="ET447" i="56"/>
  <c r="FF495" i="56"/>
  <c r="EK628" i="56"/>
  <c r="EZ299" i="56"/>
  <c r="EQ377" i="56"/>
  <c r="EP531" i="56"/>
  <c r="FE459" i="56"/>
  <c r="FA754" i="56"/>
  <c r="EH322" i="56"/>
  <c r="EP618" i="56"/>
  <c r="FD710" i="56"/>
  <c r="EY313" i="56"/>
  <c r="EV289" i="56"/>
  <c r="EM784" i="56"/>
  <c r="EI439" i="56"/>
  <c r="EL614" i="56"/>
  <c r="ER601" i="56"/>
  <c r="EX482" i="56"/>
  <c r="EQ639" i="56"/>
  <c r="FF837" i="56"/>
  <c r="EW852" i="56"/>
  <c r="EL301" i="56"/>
  <c r="EH554" i="56"/>
  <c r="EO276" i="56"/>
  <c r="EV465" i="56"/>
  <c r="EO607" i="56"/>
  <c r="EI415" i="56"/>
  <c r="ES873" i="56"/>
  <c r="EW423" i="56"/>
  <c r="EU844" i="56"/>
  <c r="EK261" i="56"/>
  <c r="FC360" i="56"/>
  <c r="EN468" i="56"/>
  <c r="EJ771" i="56"/>
  <c r="EP732" i="56"/>
  <c r="EI870" i="56"/>
  <c r="EM499" i="56"/>
  <c r="FG795" i="56"/>
  <c r="ET832" i="56"/>
  <c r="EU267" i="56"/>
  <c r="EW768" i="56"/>
  <c r="FD818" i="56"/>
  <c r="EP853" i="56"/>
  <c r="FB468" i="56"/>
  <c r="EY479" i="56"/>
  <c r="EQ770" i="56"/>
  <c r="EV801" i="56"/>
  <c r="EI470" i="56"/>
  <c r="EW359" i="56"/>
  <c r="FC318" i="56"/>
  <c r="FB271" i="56"/>
  <c r="EV288" i="56"/>
  <c r="EU571" i="56"/>
  <c r="EP591" i="56"/>
  <c r="EQ715" i="56"/>
  <c r="FC358" i="56"/>
  <c r="ES557" i="56"/>
  <c r="EW385" i="56"/>
  <c r="EI802" i="56"/>
  <c r="FG319" i="56"/>
  <c r="EN401" i="56"/>
  <c r="FA617" i="56"/>
  <c r="EJ849" i="56"/>
  <c r="EZ513" i="56"/>
  <c r="FE589" i="56"/>
  <c r="FG310" i="56"/>
  <c r="FC796" i="56"/>
  <c r="FB579" i="56"/>
  <c r="ER561" i="56"/>
  <c r="FA622" i="56"/>
  <c r="EY607" i="56"/>
  <c r="EQ398" i="56"/>
  <c r="EO647" i="56"/>
  <c r="FC534" i="56"/>
  <c r="ES823" i="56"/>
  <c r="EX470" i="56"/>
  <c r="ET504" i="56"/>
  <c r="FD426" i="56"/>
  <c r="EZ564" i="56"/>
  <c r="EO434" i="56"/>
  <c r="EJ753" i="56"/>
  <c r="EY314" i="56"/>
  <c r="EO808" i="56"/>
  <c r="EK739" i="56"/>
  <c r="FB643" i="56"/>
  <c r="EL314" i="56"/>
  <c r="EK832" i="56"/>
  <c r="EX317" i="56"/>
  <c r="EZ363" i="56"/>
  <c r="EZ619" i="56"/>
  <c r="EK868" i="56"/>
  <c r="EY533" i="56"/>
  <c r="EK765" i="56"/>
  <c r="EH607" i="56"/>
  <c r="EI592" i="56"/>
  <c r="ET258" i="56"/>
  <c r="EO408" i="56"/>
  <c r="FA612" i="56"/>
  <c r="EN833" i="56"/>
  <c r="ES527" i="56"/>
  <c r="EM802" i="56"/>
  <c r="EO299" i="56"/>
  <c r="EV418" i="56"/>
  <c r="FF819" i="56"/>
  <c r="ER359" i="56"/>
  <c r="EQ862" i="56"/>
  <c r="EM645" i="56"/>
  <c r="EY483" i="56"/>
  <c r="FG790" i="56"/>
  <c r="EW734" i="56"/>
  <c r="FC502" i="56"/>
  <c r="EW311" i="56"/>
  <c r="FA470" i="56"/>
  <c r="EN783" i="56"/>
  <c r="EV355" i="56"/>
  <c r="FC383" i="56"/>
  <c r="EZ791" i="56"/>
  <c r="EV857" i="56"/>
  <c r="FA564" i="56"/>
  <c r="FE518" i="56"/>
  <c r="EK558" i="56"/>
  <c r="FF860" i="56"/>
  <c r="EW607" i="56"/>
  <c r="EZ614" i="56"/>
  <c r="ES783" i="56"/>
  <c r="FB585" i="56"/>
  <c r="EW763" i="56"/>
  <c r="EI514" i="56"/>
  <c r="EW273" i="56"/>
  <c r="EU395" i="56"/>
  <c r="EZ410" i="56"/>
  <c r="FG463" i="56"/>
  <c r="EW769" i="56"/>
  <c r="EP412" i="56"/>
  <c r="EX256" i="56"/>
  <c r="EU601" i="56"/>
  <c r="EP761" i="56"/>
  <c r="EL364" i="56"/>
  <c r="EO769" i="56"/>
  <c r="EM749" i="56"/>
  <c r="EJ735" i="56"/>
  <c r="EW416" i="56"/>
  <c r="FB614" i="56"/>
  <c r="EK251" i="56"/>
  <c r="EW564" i="56"/>
  <c r="EX704" i="56"/>
  <c r="FD582" i="56"/>
  <c r="EP784" i="56"/>
  <c r="ET346" i="56"/>
  <c r="FE364" i="56"/>
  <c r="EL806" i="56"/>
  <c r="ER269" i="56"/>
  <c r="EV472" i="56"/>
  <c r="FC463" i="56"/>
  <c r="FD417" i="56"/>
  <c r="EW447" i="56"/>
  <c r="FB350" i="56"/>
  <c r="ET379" i="56"/>
  <c r="EU523" i="56"/>
  <c r="FE276" i="56"/>
  <c r="EN817" i="56"/>
  <c r="FF847" i="56"/>
  <c r="FE351" i="56"/>
  <c r="EW252" i="56"/>
  <c r="EO488" i="56"/>
  <c r="FF538" i="56"/>
  <c r="EO810" i="56"/>
  <c r="ET290" i="56"/>
  <c r="EL791" i="56"/>
  <c r="EW809" i="56"/>
  <c r="FF628" i="56"/>
  <c r="EY433" i="56"/>
  <c r="FC359" i="56"/>
  <c r="FC633" i="56"/>
  <c r="FF647" i="56"/>
  <c r="EO741" i="56"/>
  <c r="EZ758" i="56"/>
  <c r="EQ821" i="56"/>
  <c r="FC817" i="56"/>
  <c r="EH265" i="56"/>
  <c r="EM264" i="56"/>
  <c r="FB501" i="56"/>
  <c r="EY832" i="56"/>
  <c r="EX621" i="56"/>
  <c r="FD302" i="56"/>
  <c r="ES376" i="56"/>
  <c r="EM434" i="56"/>
  <c r="EQ380" i="56"/>
  <c r="EZ374" i="56"/>
  <c r="FG650" i="56"/>
  <c r="FB808" i="56"/>
  <c r="FG829" i="56"/>
  <c r="EL302" i="56"/>
  <c r="ES809" i="56"/>
  <c r="EM286" i="56"/>
  <c r="EV867" i="56"/>
  <c r="EM357" i="56"/>
  <c r="ES818" i="56"/>
  <c r="EX347" i="56"/>
  <c r="EI362" i="56"/>
  <c r="EO785" i="56"/>
  <c r="EH826" i="56"/>
  <c r="FG750" i="56"/>
  <c r="EJ600" i="56"/>
  <c r="EU727" i="56"/>
  <c r="EM809" i="56"/>
  <c r="ES715" i="56"/>
  <c r="FF281" i="56"/>
  <c r="FE596" i="56"/>
  <c r="ES643" i="56"/>
  <c r="EZ523" i="56"/>
  <c r="EX850" i="56"/>
  <c r="FE841" i="56"/>
  <c r="FC562" i="56"/>
  <c r="FF809" i="56"/>
  <c r="FC861" i="56"/>
  <c r="EJ511" i="56"/>
  <c r="EK544" i="56"/>
  <c r="EH327" i="56"/>
  <c r="EL276" i="56"/>
  <c r="EV571" i="56"/>
  <c r="EZ327" i="56"/>
  <c r="EO286" i="56"/>
  <c r="EU777" i="56"/>
  <c r="EV412" i="56"/>
  <c r="EO773" i="56"/>
  <c r="EO840" i="56"/>
  <c r="EL356" i="56"/>
  <c r="EL525" i="56"/>
  <c r="EW270" i="56"/>
  <c r="EJ344" i="56"/>
  <c r="EY860" i="56"/>
  <c r="EK351" i="56"/>
  <c r="EK364" i="56"/>
  <c r="EX478" i="56"/>
  <c r="ET599" i="56"/>
  <c r="FF526" i="56"/>
  <c r="EU854" i="56"/>
  <c r="EY285" i="56"/>
  <c r="EQ707" i="56"/>
  <c r="EM327" i="56"/>
  <c r="EI319" i="56"/>
  <c r="EM822" i="56"/>
  <c r="EV594" i="56"/>
  <c r="FB617" i="56"/>
  <c r="EQ460" i="56"/>
  <c r="FC617" i="56"/>
  <c r="FA851" i="56"/>
  <c r="FF773" i="56"/>
  <c r="EP539" i="56"/>
  <c r="EH762" i="56"/>
  <c r="EZ723" i="56"/>
  <c r="FB536" i="56"/>
  <c r="FF788" i="56"/>
  <c r="FC734" i="56"/>
  <c r="EL400" i="56"/>
  <c r="FC519" i="56"/>
  <c r="EI777" i="56"/>
  <c r="FC630" i="56"/>
  <c r="ES835" i="56"/>
  <c r="FE607" i="56"/>
  <c r="FF560" i="56"/>
  <c r="EX402" i="56"/>
  <c r="EO446" i="56"/>
  <c r="EM758" i="56"/>
  <c r="FF567" i="56"/>
  <c r="EV624" i="56"/>
  <c r="EO432" i="56"/>
  <c r="FB459" i="56"/>
  <c r="EV790" i="56"/>
  <c r="EZ808" i="56"/>
  <c r="ET516" i="56"/>
  <c r="EK487" i="56"/>
  <c r="EX473" i="56"/>
  <c r="EM803" i="56"/>
  <c r="EM579" i="56"/>
  <c r="FA629" i="56"/>
  <c r="EN307" i="56"/>
  <c r="EN455" i="56"/>
  <c r="EJ430" i="56"/>
  <c r="EZ431" i="56"/>
  <c r="EN380" i="56"/>
  <c r="EI805" i="56"/>
  <c r="EZ325" i="56"/>
  <c r="FF778" i="56"/>
  <c r="FG259" i="56"/>
  <c r="ES776" i="56"/>
  <c r="EV546" i="56"/>
  <c r="ET259" i="56"/>
  <c r="EN500" i="56"/>
  <c r="FA465" i="56"/>
  <c r="FF642" i="56"/>
  <c r="EY755" i="56"/>
  <c r="EQ436" i="56"/>
  <c r="FD811" i="56"/>
  <c r="FB847" i="56"/>
  <c r="EU586" i="56"/>
  <c r="EJ253" i="56"/>
  <c r="EU732" i="56"/>
  <c r="EV352" i="56"/>
  <c r="EV357" i="56"/>
  <c r="EV397" i="56"/>
  <c r="EQ411" i="56"/>
  <c r="ES540" i="56"/>
  <c r="FA862" i="56"/>
  <c r="ER326" i="56"/>
  <c r="ER375" i="56"/>
  <c r="EV833" i="56"/>
  <c r="EQ415" i="56"/>
  <c r="FC594" i="56"/>
  <c r="EQ859" i="56"/>
  <c r="EY495" i="56"/>
  <c r="FB312" i="56"/>
  <c r="ER381" i="56"/>
  <c r="EN643" i="56"/>
  <c r="EJ287" i="56"/>
  <c r="EH379" i="56"/>
  <c r="EP719" i="56"/>
  <c r="FA254" i="56"/>
  <c r="EZ481" i="56"/>
  <c r="EH590" i="56"/>
  <c r="EJ255" i="56"/>
  <c r="ER743" i="56"/>
  <c r="EH581" i="56"/>
  <c r="EL578" i="56"/>
  <c r="EZ725" i="56"/>
  <c r="FB547" i="56"/>
  <c r="FE356" i="56"/>
  <c r="FE339" i="56"/>
  <c r="EX576" i="56"/>
  <c r="EU365" i="56"/>
  <c r="EK607" i="56"/>
  <c r="FE305" i="56"/>
  <c r="EH374" i="56"/>
  <c r="FA384" i="56"/>
  <c r="EW849" i="56"/>
  <c r="ET409" i="56"/>
  <c r="FA270" i="56"/>
  <c r="EM763" i="56"/>
  <c r="EN848" i="56"/>
  <c r="ER352" i="56"/>
  <c r="FG711" i="56"/>
  <c r="EH480" i="56"/>
  <c r="FD247" i="56"/>
  <c r="EL280" i="56"/>
  <c r="EY645" i="56"/>
  <c r="FF765" i="56"/>
  <c r="EN792" i="56"/>
  <c r="FE838" i="56"/>
  <c r="EI589" i="56"/>
  <c r="FA600" i="56"/>
  <c r="FC586" i="56"/>
  <c r="EP546" i="56"/>
  <c r="EM813" i="56"/>
  <c r="ES439" i="56"/>
  <c r="FC353" i="56"/>
  <c r="EN620" i="56"/>
  <c r="EJ640" i="56"/>
  <c r="EM420" i="56"/>
  <c r="ER846" i="56"/>
  <c r="EL780" i="56"/>
  <c r="FF740" i="56"/>
  <c r="EH326" i="56"/>
  <c r="EQ829" i="56"/>
  <c r="EP417" i="56"/>
  <c r="FA578" i="56"/>
  <c r="EN747" i="56"/>
  <c r="FC274" i="56"/>
  <c r="ES746" i="56"/>
  <c r="EW755" i="56"/>
  <c r="FD736" i="56"/>
  <c r="EP317" i="56"/>
  <c r="EP418" i="56"/>
  <c r="FG482" i="56"/>
  <c r="FB398" i="56"/>
  <c r="FC264" i="56"/>
  <c r="EH635" i="56"/>
  <c r="EL367" i="56"/>
  <c r="EX637" i="56"/>
  <c r="EY792" i="56"/>
  <c r="EP808" i="56"/>
  <c r="EL295" i="56"/>
  <c r="EQ395" i="56"/>
  <c r="FD332" i="56"/>
  <c r="EX622" i="56"/>
  <c r="EN324" i="56"/>
  <c r="FG789" i="56"/>
  <c r="FD453" i="56"/>
  <c r="EO512" i="56"/>
  <c r="FC554" i="56"/>
  <c r="ET822" i="56"/>
  <c r="EP451" i="56"/>
  <c r="FA644" i="56"/>
  <c r="EH771" i="56"/>
  <c r="ES402" i="56"/>
  <c r="EZ635" i="56"/>
  <c r="EN777" i="56"/>
  <c r="FC267" i="56"/>
  <c r="EK276" i="56"/>
  <c r="ES275" i="56"/>
  <c r="ES328" i="56"/>
  <c r="FC872" i="56"/>
  <c r="EN857" i="56"/>
  <c r="EK477" i="56"/>
  <c r="FD669" i="56"/>
  <c r="EO249" i="56"/>
  <c r="EJ545" i="56"/>
  <c r="EU648" i="56"/>
  <c r="ES623" i="56"/>
  <c r="FG627" i="56"/>
  <c r="EY330" i="56"/>
  <c r="FB537" i="56"/>
  <c r="FB92" i="56" s="1"/>
  <c r="DA92" i="56" s="1"/>
  <c r="EK280" i="56"/>
  <c r="ER293" i="56"/>
  <c r="ES389" i="56"/>
  <c r="EI822" i="56"/>
  <c r="EI615" i="56"/>
  <c r="EL567" i="56"/>
  <c r="EZ256" i="56"/>
  <c r="FD289" i="56"/>
  <c r="EP567" i="56"/>
  <c r="EN345" i="56"/>
  <c r="EN411" i="56"/>
  <c r="EL485" i="56"/>
  <c r="FE325" i="56"/>
  <c r="EM374" i="56"/>
  <c r="EM759" i="56"/>
  <c r="ET465" i="56"/>
  <c r="FG539" i="56"/>
  <c r="EX825" i="56"/>
  <c r="FE273" i="56"/>
  <c r="EX247" i="56"/>
  <c r="ER312" i="56"/>
  <c r="EX465" i="56"/>
  <c r="EH388" i="56"/>
  <c r="EL307" i="56"/>
  <c r="FC350" i="56"/>
  <c r="EK322" i="56"/>
  <c r="EJ577" i="56"/>
  <c r="ET494" i="56"/>
  <c r="FA640" i="56"/>
  <c r="EN606" i="56"/>
  <c r="EK793" i="56"/>
  <c r="ES320" i="56"/>
  <c r="EL424" i="56"/>
  <c r="ET566" i="56"/>
  <c r="FD719" i="56"/>
  <c r="FE599" i="56"/>
  <c r="ES330" i="56"/>
  <c r="EN850" i="56"/>
  <c r="EK409" i="56"/>
  <c r="EO465" i="56"/>
  <c r="EZ407" i="56"/>
  <c r="EY431" i="56"/>
  <c r="EZ254" i="56"/>
  <c r="EZ738" i="56"/>
  <c r="EO397" i="56"/>
  <c r="EI262" i="56"/>
  <c r="FG748" i="56"/>
  <c r="EW638" i="56"/>
  <c r="EX498" i="56"/>
  <c r="FG766" i="56"/>
  <c r="FD603" i="56"/>
  <c r="EO869" i="56"/>
  <c r="ET341" i="56"/>
  <c r="EW570" i="56"/>
  <c r="EL602" i="56"/>
  <c r="EV868" i="56"/>
  <c r="ER607" i="56"/>
  <c r="EJ839" i="56"/>
  <c r="ES853" i="56"/>
  <c r="EH358" i="56"/>
  <c r="EW617" i="56"/>
  <c r="EM634" i="56"/>
  <c r="FE620" i="56"/>
  <c r="EQ563" i="56"/>
  <c r="EJ518" i="56"/>
  <c r="EX487" i="56"/>
  <c r="EO411" i="56"/>
  <c r="FE272" i="56"/>
  <c r="EK842" i="56"/>
  <c r="FG607" i="56"/>
  <c r="FB612" i="56"/>
  <c r="FB435" i="56"/>
  <c r="EW764" i="56"/>
  <c r="EZ382" i="56"/>
  <c r="ET574" i="56"/>
  <c r="EH425" i="56"/>
  <c r="EM530" i="56"/>
  <c r="EW504" i="56"/>
  <c r="FC248" i="56"/>
  <c r="EL534" i="56"/>
  <c r="FG267" i="56"/>
  <c r="EV457" i="56"/>
  <c r="EP569" i="56"/>
  <c r="EQ501" i="56"/>
  <c r="EI862" i="56"/>
  <c r="EO588" i="56"/>
  <c r="ET615" i="56"/>
  <c r="EW472" i="56"/>
  <c r="FF555" i="56"/>
  <c r="EJ814" i="56"/>
  <c r="EW776" i="56"/>
  <c r="FA488" i="56"/>
  <c r="FE737" i="56"/>
  <c r="FD855" i="56"/>
  <c r="EJ569" i="56"/>
  <c r="EJ293" i="56"/>
  <c r="EY461" i="56"/>
  <c r="EN565" i="56"/>
  <c r="ER812" i="56"/>
  <c r="ES771" i="56"/>
  <c r="EJ310" i="56"/>
  <c r="EO526" i="56"/>
  <c r="EH595" i="56"/>
  <c r="EK389" i="56"/>
  <c r="EI823" i="56"/>
  <c r="EW402" i="56"/>
  <c r="EV407" i="56"/>
  <c r="FG621" i="56"/>
  <c r="EK527" i="56"/>
  <c r="EN367" i="56"/>
  <c r="EV317" i="56"/>
  <c r="EY306" i="56"/>
  <c r="EZ502" i="56"/>
  <c r="EW345" i="56"/>
  <c r="EZ594" i="56"/>
  <c r="ER873" i="56"/>
  <c r="EW778" i="56"/>
  <c r="EP495" i="56"/>
  <c r="ET745" i="56"/>
  <c r="EW431" i="56"/>
  <c r="EH305" i="56"/>
  <c r="EH562" i="56"/>
  <c r="EN787" i="56"/>
  <c r="ES581" i="56"/>
  <c r="FC800" i="56"/>
  <c r="EX399" i="56"/>
  <c r="FC469" i="56"/>
  <c r="EO326" i="56"/>
  <c r="EX495" i="56"/>
  <c r="FE405" i="56"/>
  <c r="EK784" i="56"/>
  <c r="FC547" i="56"/>
  <c r="EJ605" i="56"/>
  <c r="ET589" i="56"/>
  <c r="EW799" i="56"/>
  <c r="EQ533" i="56"/>
  <c r="EK337" i="56"/>
  <c r="FC553" i="56"/>
  <c r="EM769" i="56"/>
  <c r="EV435" i="56"/>
  <c r="ES545" i="56"/>
  <c r="EJ780" i="56"/>
  <c r="EH572" i="56"/>
  <c r="EX823" i="56"/>
  <c r="EW432" i="56"/>
  <c r="EQ603" i="56"/>
  <c r="FF779" i="56"/>
  <c r="EH825" i="56"/>
  <c r="FA467" i="56"/>
  <c r="ER608" i="56"/>
  <c r="EM642" i="56"/>
  <c r="ES865" i="56"/>
  <c r="EW840" i="56"/>
  <c r="FC725" i="56"/>
  <c r="EY301" i="56"/>
  <c r="FB553" i="56"/>
  <c r="EU485" i="56"/>
  <c r="EP537" i="56"/>
  <c r="EW473" i="56"/>
  <c r="ET411" i="56"/>
  <c r="EK771" i="56"/>
  <c r="EO414" i="56"/>
  <c r="ES732" i="56"/>
  <c r="EU725" i="56"/>
  <c r="EW337" i="56"/>
  <c r="EO841" i="56"/>
  <c r="FE491" i="56"/>
  <c r="FA540" i="56"/>
  <c r="EW556" i="56"/>
  <c r="EJ396" i="56"/>
  <c r="EX534" i="56"/>
  <c r="FG298" i="56"/>
  <c r="ER747" i="56"/>
  <c r="FE603" i="56"/>
  <c r="ES310" i="56"/>
  <c r="EI529" i="56"/>
  <c r="FA777" i="56"/>
  <c r="EI493" i="56"/>
  <c r="EY733" i="56"/>
  <c r="FA819" i="56"/>
  <c r="EW873" i="56"/>
  <c r="FE478" i="56"/>
  <c r="EJ337" i="56"/>
  <c r="FB404" i="56"/>
  <c r="EJ770" i="56"/>
  <c r="FG305" i="56"/>
  <c r="FA791" i="56"/>
  <c r="FA590" i="56"/>
  <c r="EO330" i="56"/>
  <c r="EL672" i="56"/>
  <c r="ES263" i="56"/>
  <c r="ES283" i="56"/>
  <c r="FG399" i="56"/>
  <c r="EJ774" i="56"/>
  <c r="EY813" i="56"/>
  <c r="EV433" i="56"/>
  <c r="FG649" i="56"/>
  <c r="EI742" i="56"/>
  <c r="FB639" i="56"/>
  <c r="EI397" i="56"/>
  <c r="FG606" i="56"/>
  <c r="EQ726" i="56"/>
  <c r="FF428" i="56"/>
  <c r="EY622" i="56"/>
  <c r="EV301" i="56"/>
  <c r="FF321" i="56"/>
  <c r="EH644" i="56"/>
  <c r="EH731" i="56"/>
  <c r="FD379" i="56"/>
  <c r="ER593" i="56"/>
  <c r="EU745" i="56"/>
  <c r="FA642" i="56"/>
  <c r="EL599" i="56"/>
  <c r="EU579" i="56"/>
  <c r="EN771" i="56"/>
  <c r="EX453" i="56"/>
  <c r="FE384" i="56"/>
  <c r="EW575" i="56"/>
  <c r="FE835" i="56"/>
  <c r="FB427" i="56"/>
  <c r="EY640" i="56"/>
  <c r="EW591" i="56"/>
  <c r="ER787" i="56"/>
  <c r="FC254" i="56"/>
  <c r="EL593" i="56"/>
  <c r="EQ796" i="56"/>
  <c r="FB743" i="56"/>
  <c r="EN824" i="56"/>
  <c r="EI472" i="56"/>
  <c r="EP798" i="56"/>
  <c r="FA852" i="56"/>
  <c r="EJ381" i="56"/>
  <c r="EP810" i="56"/>
  <c r="EI545" i="56"/>
  <c r="FC582" i="56"/>
  <c r="FA494" i="56"/>
  <c r="EQ852" i="56"/>
  <c r="ET324" i="56"/>
  <c r="EL321" i="56"/>
  <c r="EW521" i="56"/>
  <c r="FA532" i="56"/>
  <c r="EO722" i="56"/>
  <c r="FB294" i="56"/>
  <c r="EK580" i="56"/>
  <c r="FE386" i="56"/>
  <c r="EW531" i="56"/>
  <c r="EU803" i="56"/>
  <c r="FE531" i="56"/>
  <c r="EN860" i="56"/>
  <c r="ET434" i="56"/>
  <c r="FC424" i="56"/>
  <c r="EJ514" i="56"/>
  <c r="EN449" i="56"/>
  <c r="EK455" i="56"/>
  <c r="EP840" i="56"/>
  <c r="EW762" i="56"/>
  <c r="EW391" i="56"/>
  <c r="EU354" i="56"/>
  <c r="EQ363" i="56"/>
  <c r="EO737" i="56"/>
  <c r="FB453" i="56"/>
  <c r="EH843" i="56"/>
  <c r="EU342" i="56"/>
  <c r="EU788" i="56"/>
  <c r="EH638" i="56"/>
  <c r="EI790" i="56"/>
  <c r="EQ744" i="56"/>
  <c r="FC843" i="56"/>
  <c r="ET849" i="56"/>
  <c r="EW437" i="56"/>
  <c r="EJ423" i="56"/>
  <c r="FC831" i="56"/>
  <c r="EX555" i="56"/>
  <c r="ES847" i="56"/>
  <c r="EK750" i="56"/>
  <c r="EQ813" i="56"/>
  <c r="ES406" i="56"/>
  <c r="ET602" i="56"/>
  <c r="FC352" i="56"/>
  <c r="EV824" i="56"/>
  <c r="EP261" i="56"/>
  <c r="EQ550" i="56"/>
  <c r="EX262" i="56"/>
  <c r="EK344" i="56"/>
  <c r="EJ576" i="56"/>
  <c r="ER376" i="56"/>
  <c r="EX339" i="56"/>
  <c r="EL327" i="56"/>
  <c r="ET404" i="56"/>
  <c r="EY546" i="56"/>
  <c r="EP293" i="56"/>
  <c r="EZ264" i="56"/>
  <c r="FG866" i="56"/>
  <c r="EZ274" i="56"/>
  <c r="EU366" i="56"/>
  <c r="EN613" i="56"/>
  <c r="FF430" i="56"/>
  <c r="EY547" i="56"/>
  <c r="EP346" i="56"/>
  <c r="EU260" i="56"/>
  <c r="EY710" i="56"/>
  <c r="EU839" i="56"/>
  <c r="ER444" i="56"/>
  <c r="EQ418" i="56"/>
  <c r="EL848" i="56"/>
  <c r="ET378" i="56"/>
  <c r="EJ815" i="56"/>
  <c r="FF607" i="56"/>
  <c r="EQ801" i="56"/>
  <c r="EI762" i="56"/>
  <c r="EI515" i="56"/>
  <c r="ER647" i="56"/>
  <c r="EI468" i="56"/>
  <c r="EP793" i="56"/>
  <c r="EN342" i="56"/>
  <c r="FF822" i="56"/>
  <c r="ER738" i="56"/>
  <c r="ES474" i="56"/>
  <c r="EN305" i="56"/>
  <c r="EX352" i="56"/>
  <c r="EZ864" i="56"/>
  <c r="FD643" i="56"/>
  <c r="EU272" i="56"/>
  <c r="EN557" i="56"/>
  <c r="FB791" i="56"/>
  <c r="EH842" i="56"/>
  <c r="EY370" i="56"/>
  <c r="FA569" i="56"/>
  <c r="EO733" i="56"/>
  <c r="FE564" i="56"/>
  <c r="ET304" i="56"/>
  <c r="EP624" i="56"/>
  <c r="EW275" i="56"/>
  <c r="EJ382" i="56"/>
  <c r="EQ538" i="56"/>
  <c r="EY452" i="56"/>
  <c r="EU406" i="56"/>
  <c r="EH399" i="56"/>
  <c r="ES308" i="56"/>
  <c r="FB304" i="56"/>
  <c r="FF358" i="56"/>
  <c r="EP804" i="56"/>
  <c r="EP424" i="56"/>
  <c r="FE445" i="56"/>
  <c r="EY729" i="56"/>
  <c r="EX403" i="56"/>
  <c r="FD265" i="56"/>
  <c r="EY868" i="56"/>
  <c r="EW496" i="56"/>
  <c r="EW637" i="56"/>
  <c r="EI280" i="56"/>
  <c r="EU578" i="56"/>
  <c r="FF385" i="56"/>
  <c r="ER594" i="56"/>
  <c r="FF828" i="56"/>
  <c r="EW370" i="56"/>
  <c r="FB513" i="56"/>
  <c r="FF737" i="56"/>
  <c r="EN363" i="56"/>
  <c r="EN414" i="56"/>
  <c r="EY619" i="56"/>
  <c r="FD561" i="56"/>
  <c r="EY289" i="56"/>
  <c r="EW766" i="56"/>
  <c r="FF530" i="56"/>
  <c r="EP427" i="56"/>
  <c r="EK747" i="56"/>
  <c r="ET865" i="56"/>
  <c r="EL268" i="56"/>
  <c r="EL67" i="56" s="1"/>
  <c r="AB67" i="56" s="1"/>
  <c r="EV310" i="56"/>
  <c r="EN509" i="56"/>
  <c r="EW554" i="56"/>
  <c r="FB351" i="56"/>
  <c r="EL390" i="56"/>
  <c r="EK608" i="56"/>
  <c r="ES648" i="56"/>
  <c r="FC251" i="56"/>
  <c r="EU312" i="56"/>
  <c r="FA521" i="56"/>
  <c r="EJ615" i="56"/>
  <c r="EL840" i="56"/>
  <c r="ET422" i="56"/>
  <c r="EK861" i="56"/>
  <c r="EW483" i="56"/>
  <c r="FB644" i="56"/>
  <c r="EX627" i="56"/>
  <c r="EU327" i="56"/>
  <c r="EP542" i="56"/>
  <c r="FG835" i="56"/>
  <c r="EM350" i="56"/>
  <c r="EZ765" i="56"/>
  <c r="FC376" i="56"/>
  <c r="EU478" i="56"/>
  <c r="ES625" i="56"/>
  <c r="ES100" i="56" s="1"/>
  <c r="BU100" i="56" s="1"/>
  <c r="EH629" i="56"/>
  <c r="EQ618" i="56"/>
  <c r="FB636" i="56"/>
  <c r="EP421" i="56"/>
  <c r="EQ615" i="56"/>
  <c r="FF412" i="56"/>
  <c r="EO755" i="56"/>
  <c r="FE485" i="56"/>
  <c r="EI413" i="56"/>
  <c r="EK854" i="56"/>
  <c r="EP728" i="56"/>
  <c r="ER729" i="56"/>
  <c r="EU744" i="56"/>
  <c r="ER806" i="56"/>
  <c r="EY534" i="56"/>
  <c r="EW364" i="56"/>
  <c r="EW808" i="56"/>
  <c r="EI743" i="56"/>
  <c r="EW414" i="56"/>
  <c r="EX640" i="56"/>
  <c r="FF851" i="56"/>
  <c r="EP374" i="56"/>
  <c r="EV591" i="56"/>
  <c r="ET787" i="56"/>
  <c r="EI248" i="56"/>
  <c r="EO862" i="56"/>
  <c r="EU749" i="56"/>
  <c r="EZ436" i="56"/>
  <c r="FF404" i="56"/>
  <c r="EI593" i="56"/>
  <c r="EN306" i="56"/>
  <c r="EN71" i="56" s="1"/>
  <c r="AH71" i="56" s="1"/>
  <c r="EO600" i="56"/>
  <c r="FG352" i="56"/>
  <c r="EW278" i="56"/>
  <c r="FF362" i="56"/>
  <c r="EZ400" i="56"/>
  <c r="FA700" i="56"/>
  <c r="EX531" i="56"/>
  <c r="FB512" i="56"/>
  <c r="EO710" i="56"/>
  <c r="EV767" i="56"/>
  <c r="EK340" i="56"/>
  <c r="EM320" i="56"/>
  <c r="EV711" i="56"/>
  <c r="EY271" i="56"/>
  <c r="EL292" i="56"/>
  <c r="FG776" i="56"/>
  <c r="FA382" i="56"/>
  <c r="FE460" i="56"/>
  <c r="EH814" i="56"/>
  <c r="EP365" i="56"/>
  <c r="FC612" i="56"/>
  <c r="EY254" i="56"/>
  <c r="EY438" i="56"/>
  <c r="EK788" i="56"/>
  <c r="EZ640" i="56"/>
  <c r="EQ478" i="56"/>
  <c r="EY415" i="56"/>
  <c r="EM849" i="56"/>
  <c r="EY757" i="56"/>
  <c r="ER760" i="56"/>
  <c r="FG444" i="56"/>
  <c r="EK431" i="56"/>
  <c r="EI829" i="56"/>
  <c r="EI600" i="56"/>
  <c r="FD322" i="56"/>
  <c r="ES610" i="56"/>
  <c r="EQ684" i="56"/>
  <c r="ET511" i="56"/>
  <c r="EY499" i="56"/>
  <c r="EK296" i="56"/>
  <c r="EY522" i="56"/>
  <c r="EJ361" i="56"/>
  <c r="EX269" i="56"/>
  <c r="EV719" i="56"/>
  <c r="EO790" i="56"/>
  <c r="EZ466" i="56"/>
  <c r="EM466" i="56"/>
  <c r="EU617" i="56"/>
  <c r="FG613" i="56"/>
  <c r="FB332" i="56"/>
  <c r="FC275" i="56"/>
  <c r="FG596" i="56"/>
  <c r="EW578" i="56"/>
  <c r="FE647" i="56"/>
  <c r="EZ855" i="56"/>
  <c r="EN283" i="56"/>
  <c r="EN539" i="56"/>
  <c r="EO767" i="56"/>
  <c r="FA870" i="56"/>
  <c r="ER263" i="56"/>
  <c r="EL353" i="56"/>
  <c r="EZ253" i="56"/>
  <c r="FC839" i="56"/>
  <c r="EI368" i="56"/>
  <c r="FG751" i="56"/>
  <c r="FF498" i="56"/>
  <c r="FD551" i="56"/>
  <c r="EQ861" i="56"/>
  <c r="EH752" i="56"/>
  <c r="EX483" i="56"/>
  <c r="EU734" i="56"/>
  <c r="EI871" i="56"/>
  <c r="EH851" i="56"/>
  <c r="FE451" i="56"/>
  <c r="EV849" i="56"/>
  <c r="EI730" i="56"/>
  <c r="EH741" i="56"/>
  <c r="ER441" i="56"/>
  <c r="EX443" i="56"/>
  <c r="EX558" i="56"/>
  <c r="EM595" i="56"/>
  <c r="FB814" i="56"/>
  <c r="FB362" i="56"/>
  <c r="FF336" i="56"/>
  <c r="FD459" i="56"/>
  <c r="ER801" i="56"/>
  <c r="ES520" i="56"/>
  <c r="ET505" i="56"/>
  <c r="EQ809" i="56"/>
  <c r="FC324" i="56"/>
  <c r="EX587" i="56"/>
  <c r="EX345" i="56"/>
  <c r="EZ772" i="56"/>
  <c r="EW855" i="56"/>
  <c r="EP295" i="56"/>
  <c r="EQ268" i="56"/>
  <c r="EO250" i="56"/>
  <c r="EZ318" i="56"/>
  <c r="FB428" i="56"/>
  <c r="FA605" i="56"/>
  <c r="EN763" i="56"/>
  <c r="EP348" i="56"/>
  <c r="EX783" i="56"/>
  <c r="FE598" i="56"/>
  <c r="ET250" i="56"/>
  <c r="EP263" i="56"/>
  <c r="EV555" i="56"/>
  <c r="FG370" i="56"/>
  <c r="EI556" i="56"/>
  <c r="EV256" i="56"/>
  <c r="FF389" i="56"/>
  <c r="EZ598" i="56"/>
  <c r="EV580" i="56"/>
  <c r="FB793" i="56"/>
  <c r="FA764" i="56"/>
  <c r="ET758" i="56"/>
  <c r="ER384" i="56"/>
  <c r="EL544" i="56"/>
  <c r="FC398" i="56"/>
  <c r="EN390" i="56"/>
  <c r="EZ432" i="56"/>
  <c r="EP380" i="56"/>
  <c r="ET455" i="56"/>
  <c r="EZ351" i="56"/>
  <c r="EO341" i="56"/>
  <c r="EO752" i="56"/>
  <c r="EX645" i="56"/>
  <c r="FF730" i="56"/>
  <c r="FD832" i="56"/>
  <c r="EH834" i="56"/>
  <c r="FB573" i="56"/>
  <c r="EP740" i="56"/>
  <c r="EY262" i="56"/>
  <c r="FE823" i="56"/>
  <c r="ES429" i="56"/>
  <c r="EX748" i="56"/>
  <c r="FG474" i="56"/>
  <c r="EU799" i="56"/>
  <c r="EL347" i="56"/>
  <c r="FD871" i="56"/>
  <c r="EH294" i="56"/>
  <c r="FA783" i="56"/>
  <c r="EK523" i="56"/>
  <c r="EW811" i="56"/>
  <c r="EZ373" i="56"/>
  <c r="FD490" i="56"/>
  <c r="FA576" i="56"/>
  <c r="FA546" i="56"/>
  <c r="ES367" i="56"/>
  <c r="EI531" i="56"/>
  <c r="FA856" i="56"/>
  <c r="EZ484" i="56"/>
  <c r="EN421" i="56"/>
  <c r="EU388" i="56"/>
  <c r="FF814" i="56"/>
  <c r="EH437" i="56"/>
  <c r="FC369" i="56"/>
  <c r="FD508" i="56"/>
  <c r="EK866" i="56"/>
  <c r="EV308" i="56"/>
  <c r="FF762" i="56"/>
  <c r="EV812" i="56"/>
  <c r="EI532" i="56"/>
  <c r="FG495" i="56"/>
  <c r="EQ487" i="56"/>
  <c r="EL468" i="56"/>
  <c r="ER522" i="56"/>
  <c r="EU845" i="56"/>
  <c r="ET556" i="56"/>
  <c r="ER786" i="56"/>
  <c r="FC498" i="56"/>
  <c r="EN551" i="56"/>
  <c r="EL742" i="56"/>
  <c r="FF394" i="56"/>
  <c r="EY524" i="56"/>
  <c r="EW516" i="56"/>
  <c r="FF416" i="56"/>
  <c r="EK557" i="56"/>
  <c r="EV340" i="56"/>
  <c r="EV321" i="56"/>
  <c r="EL767" i="56"/>
  <c r="ES270" i="56"/>
  <c r="EX808" i="56"/>
  <c r="EJ268" i="56"/>
  <c r="EL608" i="56"/>
  <c r="EQ646" i="56"/>
  <c r="FC721" i="56"/>
  <c r="EQ351" i="56"/>
  <c r="ER862" i="56"/>
  <c r="ET425" i="56"/>
  <c r="FA826" i="56"/>
  <c r="EU627" i="56"/>
  <c r="ET525" i="56"/>
  <c r="EW328" i="56"/>
  <c r="EL559" i="56"/>
  <c r="EZ491" i="56"/>
  <c r="EI773" i="56"/>
  <c r="ET847" i="56"/>
  <c r="EW759" i="56"/>
  <c r="EQ636" i="56"/>
  <c r="EY567" i="56"/>
  <c r="EY481" i="56"/>
  <c r="FE255" i="56"/>
  <c r="FA514" i="56"/>
  <c r="EK554" i="56"/>
  <c r="EZ592" i="56"/>
  <c r="EZ330" i="56"/>
  <c r="EN282" i="56"/>
  <c r="FF280" i="56"/>
  <c r="FF476" i="56"/>
  <c r="EK606" i="56"/>
  <c r="FG496" i="56"/>
  <c r="EO727" i="56"/>
  <c r="ET312" i="56"/>
  <c r="EP398" i="56"/>
  <c r="FB340" i="56"/>
  <c r="EO445" i="56"/>
  <c r="EZ308" i="56"/>
  <c r="EH827" i="56"/>
  <c r="FE618" i="56"/>
  <c r="FG378" i="56"/>
  <c r="FA297" i="56"/>
  <c r="ER344" i="56"/>
  <c r="FA750" i="56"/>
  <c r="EY797" i="56"/>
  <c r="EI854" i="56"/>
  <c r="EZ633" i="56"/>
  <c r="EI377" i="56"/>
  <c r="EH614" i="56"/>
  <c r="EN651" i="56"/>
  <c r="EM728" i="56"/>
  <c r="EH783" i="56"/>
  <c r="EU293" i="56"/>
  <c r="EL412" i="56"/>
  <c r="FC609" i="56"/>
  <c r="EL756" i="56"/>
  <c r="EW576" i="56"/>
  <c r="EN534" i="56"/>
  <c r="FF524" i="56"/>
  <c r="EH617" i="56"/>
  <c r="EN531" i="56"/>
  <c r="EX853" i="56"/>
  <c r="FD566" i="56"/>
  <c r="EH416" i="56"/>
  <c r="ES719" i="56"/>
  <c r="EM517" i="56"/>
  <c r="EU340" i="56"/>
  <c r="EN416" i="56"/>
  <c r="FG733" i="56"/>
  <c r="EI444" i="56"/>
  <c r="EU296" i="56"/>
  <c r="EW283" i="56"/>
  <c r="EI331" i="56"/>
  <c r="EQ848" i="56"/>
  <c r="EQ286" i="56"/>
  <c r="EZ516" i="56"/>
  <c r="EL380" i="56"/>
  <c r="EV524" i="56"/>
  <c r="EI804" i="56"/>
  <c r="EQ853" i="56"/>
  <c r="EL861" i="56"/>
  <c r="EL445" i="56"/>
  <c r="EH769" i="56"/>
  <c r="EH580" i="56"/>
  <c r="ES754" i="56"/>
  <c r="EU447" i="56"/>
  <c r="FD858" i="56"/>
  <c r="EV248" i="56"/>
  <c r="ES318" i="56"/>
  <c r="EM268" i="56"/>
  <c r="FB517" i="56"/>
  <c r="EJ606" i="56"/>
  <c r="EV274" i="56"/>
  <c r="EJ282" i="56"/>
  <c r="ES556" i="56"/>
  <c r="EN322" i="56"/>
  <c r="EZ532" i="56"/>
  <c r="ER249" i="56"/>
  <c r="FE265" i="56"/>
  <c r="EH527" i="56"/>
  <c r="EQ704" i="56"/>
  <c r="EX300" i="56"/>
  <c r="EP861" i="56"/>
  <c r="FG785" i="56"/>
  <c r="ER843" i="56"/>
  <c r="FE566" i="56"/>
  <c r="FD760" i="56"/>
  <c r="FF351" i="56"/>
  <c r="EH485" i="56"/>
  <c r="FE857" i="56"/>
  <c r="EL324" i="56"/>
  <c r="EN253" i="56"/>
  <c r="EQ400" i="56"/>
  <c r="FE630" i="56"/>
  <c r="EO843" i="56"/>
  <c r="EW288" i="56"/>
  <c r="EQ701" i="56"/>
  <c r="EJ699" i="56"/>
  <c r="EJ700" i="56"/>
  <c r="EU868" i="56"/>
  <c r="FF348" i="56"/>
  <c r="EK596" i="56"/>
  <c r="EQ307" i="56"/>
  <c r="EU717" i="56"/>
  <c r="ES699" i="56"/>
  <c r="ES502" i="56"/>
  <c r="EZ780" i="56"/>
  <c r="EJ472" i="56"/>
  <c r="FB337" i="56"/>
  <c r="FB755" i="56"/>
  <c r="EP821" i="56"/>
  <c r="FG680" i="56"/>
  <c r="EH587" i="56"/>
  <c r="EX435" i="56"/>
  <c r="EV459" i="56"/>
  <c r="FE528" i="56"/>
  <c r="EX308" i="56"/>
  <c r="EH642" i="56"/>
  <c r="EU766" i="56"/>
  <c r="EJ782" i="56"/>
  <c r="FB466" i="56"/>
  <c r="EQ291" i="56"/>
  <c r="FF718" i="56"/>
  <c r="EJ716" i="56"/>
  <c r="EM704" i="56"/>
  <c r="EW513" i="56"/>
  <c r="EV573" i="56"/>
  <c r="EM514" i="56"/>
  <c r="EO575" i="56"/>
  <c r="EX264" i="56"/>
  <c r="EM707" i="56"/>
  <c r="FA309" i="56"/>
  <c r="EH662" i="56"/>
  <c r="EJ501" i="56"/>
  <c r="EN377" i="56"/>
  <c r="EV761" i="56"/>
  <c r="EN465" i="56"/>
  <c r="ES505" i="56"/>
  <c r="EY704" i="56"/>
  <c r="EN849" i="56"/>
  <c r="EK553" i="56"/>
  <c r="FE408" i="56"/>
  <c r="FF622" i="56"/>
  <c r="EP538" i="56"/>
  <c r="FG391" i="56"/>
  <c r="EP434" i="56"/>
  <c r="FA469" i="56"/>
  <c r="EY825" i="56"/>
  <c r="EU550" i="56"/>
  <c r="EP627" i="56"/>
  <c r="EW557" i="56"/>
  <c r="FF749" i="56"/>
  <c r="FF608" i="56"/>
  <c r="FF158" i="56" s="1"/>
  <c r="FC801" i="56"/>
  <c r="EO646" i="56"/>
  <c r="EZ833" i="56"/>
  <c r="EW411" i="56"/>
  <c r="EL358" i="56"/>
  <c r="FF707" i="56"/>
  <c r="EN728" i="56"/>
  <c r="EV783" i="56"/>
  <c r="EW825" i="56"/>
  <c r="FF413" i="56"/>
  <c r="ET651" i="56"/>
  <c r="FD619" i="56"/>
  <c r="FF701" i="56"/>
  <c r="EY310" i="56"/>
  <c r="FF611" i="56"/>
  <c r="EM361" i="56"/>
  <c r="FD534" i="56"/>
  <c r="EQ742" i="56"/>
  <c r="FA293" i="56"/>
  <c r="EO831" i="56"/>
  <c r="EJ529" i="56"/>
  <c r="FB868" i="56"/>
  <c r="EV813" i="56"/>
  <c r="FF286" i="56"/>
  <c r="EZ464" i="56"/>
  <c r="ET759" i="56"/>
  <c r="FA779" i="56"/>
  <c r="EW477" i="56"/>
  <c r="EH820" i="56"/>
  <c r="FF420" i="56"/>
  <c r="EN704" i="56"/>
  <c r="ET712" i="56"/>
  <c r="ET838" i="56"/>
  <c r="ER482" i="56"/>
  <c r="EY775" i="56"/>
  <c r="EM339" i="56"/>
  <c r="FG645" i="56"/>
  <c r="EH544" i="56"/>
  <c r="EL259" i="56"/>
  <c r="FD374" i="56"/>
  <c r="EZ650" i="56"/>
  <c r="FB377" i="56"/>
  <c r="EJ710" i="56"/>
  <c r="EK507" i="56"/>
  <c r="ES499" i="56"/>
  <c r="EX291" i="56"/>
  <c r="EM288" i="56"/>
  <c r="FA251" i="56"/>
  <c r="EH343" i="56"/>
  <c r="EZ718" i="56"/>
  <c r="EP716" i="56"/>
  <c r="FA662" i="56"/>
  <c r="FA742" i="56"/>
  <c r="EV735" i="56"/>
  <c r="EH287" i="56"/>
  <c r="FG841" i="56"/>
  <c r="EI787" i="56"/>
  <c r="FB321" i="56"/>
  <c r="EH344" i="56"/>
  <c r="EH641" i="56"/>
  <c r="EW400" i="56"/>
  <c r="FG297" i="56"/>
  <c r="EL277" i="56"/>
  <c r="EL749" i="56"/>
  <c r="FB640" i="56"/>
  <c r="FA732" i="56"/>
  <c r="EX538" i="56"/>
  <c r="EK863" i="56"/>
  <c r="ES396" i="56"/>
  <c r="EJ744" i="56"/>
  <c r="EY618" i="56"/>
  <c r="EZ277" i="56"/>
  <c r="EU593" i="56"/>
  <c r="FC701" i="56"/>
  <c r="EX728" i="56"/>
  <c r="EP608" i="56"/>
  <c r="EM396" i="56"/>
  <c r="ER509" i="56"/>
  <c r="FB693" i="56"/>
  <c r="ES689" i="56"/>
  <c r="EL703" i="56"/>
  <c r="EK718" i="56"/>
  <c r="ET728" i="56"/>
  <c r="FG700" i="56"/>
  <c r="EU703" i="56"/>
  <c r="FB712" i="56"/>
  <c r="FD709" i="56"/>
  <c r="EP724" i="56"/>
  <c r="EX693" i="56"/>
  <c r="EH712" i="56"/>
  <c r="EO720" i="56"/>
  <c r="EX708" i="56"/>
  <c r="EP700" i="56"/>
  <c r="EX700" i="56"/>
  <c r="EO689" i="56"/>
  <c r="EL696" i="56"/>
  <c r="ET717" i="56"/>
  <c r="EO704" i="56"/>
  <c r="FD707" i="56"/>
  <c r="EV707" i="56"/>
  <c r="EQ724" i="56"/>
  <c r="EH703" i="56"/>
  <c r="EK709" i="56"/>
  <c r="ES688" i="56"/>
  <c r="EI670" i="56"/>
  <c r="EV695" i="56"/>
  <c r="FA706" i="56"/>
  <c r="EJ679" i="56"/>
  <c r="FG692" i="56"/>
  <c r="EY705" i="56"/>
  <c r="EK687" i="56"/>
  <c r="ER681" i="56"/>
  <c r="EN713" i="56"/>
  <c r="FA682" i="56"/>
  <c r="FC696" i="56"/>
  <c r="EV702" i="56"/>
  <c r="ET685" i="56"/>
  <c r="EI691" i="56"/>
  <c r="EW681" i="56"/>
  <c r="EU693" i="56"/>
  <c r="FD697" i="56"/>
  <c r="ER713" i="56"/>
  <c r="ER693" i="56"/>
  <c r="EK692" i="56"/>
  <c r="FG694" i="56"/>
  <c r="FC692" i="56"/>
  <c r="EJ705" i="56"/>
  <c r="EH686" i="56"/>
  <c r="ES683" i="56"/>
  <c r="EQ713" i="56"/>
  <c r="ET713" i="56"/>
  <c r="EZ683" i="56"/>
  <c r="EI695" i="56"/>
  <c r="EL685" i="56"/>
  <c r="EY682" i="56"/>
  <c r="EJ713" i="56"/>
  <c r="EX678" i="56"/>
  <c r="ES681" i="56"/>
  <c r="FC713" i="56"/>
  <c r="ET697" i="56"/>
  <c r="FA687" i="56"/>
  <c r="EV705" i="56"/>
  <c r="FF695" i="56"/>
  <c r="FG693" i="56"/>
  <c r="EJ709" i="56"/>
  <c r="EP687" i="56"/>
  <c r="EJ692" i="56"/>
  <c r="EN690" i="56"/>
  <c r="EU692" i="56"/>
  <c r="FB677" i="56"/>
  <c r="EJ698" i="56"/>
  <c r="EH675" i="56"/>
  <c r="EI681" i="56"/>
  <c r="EP691" i="56"/>
  <c r="EO695" i="56"/>
  <c r="EH687" i="56"/>
  <c r="EJ645" i="56"/>
  <c r="EM656" i="56"/>
  <c r="EM675" i="56"/>
  <c r="EI702" i="56"/>
  <c r="EI107" i="56" s="1"/>
  <c r="M107" i="56" s="1"/>
  <c r="FB678" i="56"/>
  <c r="EN687" i="56"/>
  <c r="ES672" i="56"/>
  <c r="EM694" i="56"/>
  <c r="EL702" i="56"/>
  <c r="EH683" i="56"/>
  <c r="EM687" i="56"/>
  <c r="EX675" i="56"/>
  <c r="EI652" i="56"/>
  <c r="EO694" i="56"/>
  <c r="EW675" i="56"/>
  <c r="EN674" i="56"/>
  <c r="EQ670" i="56"/>
  <c r="ES686" i="56"/>
  <c r="FB679" i="56"/>
  <c r="EU702" i="56"/>
  <c r="EO661" i="56"/>
  <c r="EH684" i="56"/>
  <c r="EU687" i="56"/>
  <c r="FF671" i="56"/>
  <c r="EI690" i="56"/>
  <c r="FE671" i="56"/>
  <c r="EX679" i="56"/>
  <c r="EV681" i="56"/>
  <c r="EZ682" i="56"/>
  <c r="FE695" i="56"/>
  <c r="EU671" i="56"/>
  <c r="ER679" i="56"/>
  <c r="FF694" i="56"/>
  <c r="EW698" i="56"/>
  <c r="EK679" i="56"/>
  <c r="EI673" i="56"/>
  <c r="EJ657" i="56"/>
  <c r="EX713" i="56"/>
  <c r="EW671" i="56"/>
  <c r="EO698" i="56"/>
  <c r="EQ671" i="56"/>
  <c r="EP677" i="56"/>
  <c r="EH670" i="56"/>
  <c r="EY680" i="56"/>
  <c r="EY660" i="56"/>
  <c r="FA681" i="56"/>
  <c r="FD687" i="56"/>
  <c r="EH702" i="56"/>
  <c r="EW687" i="56"/>
  <c r="EV691" i="56"/>
  <c r="EY675" i="56"/>
  <c r="EY681" i="56"/>
  <c r="FC673" i="56"/>
  <c r="EO657" i="56"/>
  <c r="FC652" i="56"/>
  <c r="EJ676" i="56"/>
  <c r="EK666" i="56"/>
  <c r="FA655" i="56"/>
  <c r="EU661" i="56"/>
  <c r="EO667" i="56"/>
  <c r="EN684" i="56"/>
  <c r="EZ667" i="56"/>
  <c r="EU672" i="56"/>
  <c r="EM664" i="56"/>
  <c r="FD656" i="56"/>
  <c r="FD661" i="56"/>
  <c r="EL673" i="56"/>
  <c r="ET669" i="56"/>
  <c r="EV665" i="56"/>
  <c r="EO668" i="56"/>
  <c r="EM668" i="56"/>
  <c r="EJ661" i="56"/>
  <c r="EI656" i="56"/>
  <c r="FF661" i="56"/>
  <c r="FF660" i="56"/>
  <c r="EI668" i="56"/>
  <c r="ER672" i="56"/>
  <c r="EQ664" i="56"/>
  <c r="EU664" i="56"/>
  <c r="EJ656" i="56"/>
  <c r="EV657" i="56"/>
  <c r="EI655" i="56"/>
  <c r="ET665" i="56"/>
  <c r="FF649" i="56"/>
  <c r="EJ684" i="56"/>
  <c r="ER652" i="56"/>
  <c r="EU660" i="56"/>
  <c r="FG661" i="56"/>
  <c r="ET667" i="56"/>
  <c r="ET656" i="56"/>
  <c r="ER666" i="56"/>
  <c r="EW667" i="56"/>
  <c r="FC656" i="56"/>
  <c r="FA659" i="56"/>
  <c r="EN664" i="56"/>
  <c r="FE657" i="56"/>
  <c r="FG594" i="56"/>
  <c r="FD809" i="56"/>
  <c r="EO611" i="56"/>
  <c r="FF456" i="56"/>
  <c r="EQ300" i="56"/>
  <c r="EW841" i="56"/>
  <c r="FE606" i="56"/>
  <c r="EV621" i="56"/>
  <c r="EX609" i="56"/>
  <c r="EL835" i="56"/>
  <c r="EO420" i="56"/>
  <c r="EI249" i="56"/>
  <c r="FC571" i="56"/>
  <c r="ET371" i="56"/>
  <c r="ET585" i="56"/>
  <c r="FA454" i="56"/>
  <c r="FF494" i="56"/>
  <c r="FC263" i="56"/>
  <c r="EY730" i="56"/>
  <c r="ET532" i="56"/>
  <c r="EL318" i="56"/>
  <c r="FB741" i="56"/>
  <c r="FB373" i="56"/>
  <c r="EH352" i="56"/>
  <c r="EW797" i="56"/>
  <c r="ET264" i="56"/>
  <c r="FF658" i="56"/>
  <c r="EQ422" i="56"/>
  <c r="EY519" i="56"/>
  <c r="EO648" i="56"/>
  <c r="FD806" i="56"/>
  <c r="EQ249" i="56"/>
  <c r="ER476" i="56"/>
  <c r="EH463" i="56"/>
  <c r="EN276" i="56"/>
  <c r="ER750" i="56"/>
  <c r="EW644" i="56"/>
  <c r="EL788" i="56"/>
  <c r="EN616" i="56"/>
  <c r="FE468" i="56"/>
  <c r="EO525" i="56"/>
  <c r="EX833" i="56"/>
  <c r="FC307" i="56"/>
  <c r="ET837" i="56"/>
  <c r="EI261" i="56"/>
  <c r="FE435" i="56"/>
  <c r="EJ633" i="56"/>
  <c r="EQ537" i="56"/>
  <c r="EY261" i="56"/>
  <c r="EZ411" i="56"/>
  <c r="FB574" i="56"/>
  <c r="EP262" i="56"/>
  <c r="EK388" i="56"/>
  <c r="EW835" i="56"/>
  <c r="EQ350" i="56"/>
  <c r="EY735" i="56"/>
  <c r="EP444" i="56"/>
  <c r="EI590" i="56"/>
  <c r="EI776" i="56"/>
  <c r="EX452" i="56"/>
  <c r="FG798" i="56"/>
  <c r="EQ730" i="56"/>
  <c r="EM820" i="56"/>
  <c r="EX416" i="56"/>
  <c r="FE733" i="56"/>
  <c r="EN814" i="56"/>
  <c r="EU575" i="56"/>
  <c r="FC740" i="56"/>
  <c r="FB500" i="56"/>
  <c r="EJ629" i="56"/>
  <c r="ER622" i="56"/>
  <c r="EQ511" i="56"/>
  <c r="EW542" i="56"/>
  <c r="FC604" i="56"/>
  <c r="EP779" i="56"/>
  <c r="EZ851" i="56"/>
  <c r="EO628" i="56"/>
  <c r="EK733" i="56"/>
  <c r="EL460" i="56"/>
  <c r="FD866" i="56"/>
  <c r="EN415" i="56"/>
  <c r="FC304" i="56"/>
  <c r="FD327" i="56"/>
  <c r="EW466" i="56"/>
  <c r="EP316" i="56"/>
  <c r="EY621" i="56"/>
  <c r="EQ455" i="56"/>
  <c r="EJ532" i="56"/>
  <c r="ET368" i="56"/>
  <c r="EX837" i="56"/>
  <c r="EV864" i="56"/>
  <c r="EH648" i="56"/>
  <c r="EX723" i="56"/>
  <c r="EM640" i="56"/>
  <c r="EJ797" i="56"/>
  <c r="EI414" i="56"/>
  <c r="EW737" i="56"/>
  <c r="ER286" i="56"/>
  <c r="EM507" i="56"/>
  <c r="EY420" i="56"/>
  <c r="EK247" i="56"/>
  <c r="EL488" i="56"/>
  <c r="FE394" i="56"/>
  <c r="EN584" i="56"/>
  <c r="ES298" i="56"/>
  <c r="EL781" i="56"/>
  <c r="EZ582" i="56"/>
  <c r="EO546" i="56"/>
  <c r="FA360" i="56"/>
  <c r="EX251" i="56"/>
  <c r="EZ313" i="56"/>
  <c r="EW382" i="56"/>
  <c r="EN772" i="56"/>
  <c r="FG388" i="56"/>
  <c r="EX793" i="56"/>
  <c r="EY725" i="56"/>
  <c r="EU792" i="56"/>
  <c r="FF421" i="56"/>
  <c r="FA493" i="56"/>
  <c r="EZ476" i="56"/>
  <c r="EO304" i="56"/>
  <c r="EI254" i="56"/>
  <c r="EJ807" i="56"/>
  <c r="EW338" i="56"/>
  <c r="EJ432" i="56"/>
  <c r="EL496" i="56"/>
  <c r="ET293" i="56"/>
  <c r="FC335" i="56"/>
  <c r="ET314" i="56"/>
  <c r="FB729" i="56"/>
  <c r="EM444" i="56"/>
  <c r="FG530" i="56"/>
  <c r="EV597" i="56"/>
  <c r="EP580" i="56"/>
  <c r="ER300" i="56"/>
  <c r="EW312" i="56"/>
  <c r="EM373" i="56"/>
  <c r="EK273" i="56"/>
  <c r="EH867" i="56"/>
  <c r="FG287" i="56"/>
  <c r="EY284" i="56"/>
  <c r="FE285" i="56"/>
  <c r="EH511" i="56"/>
  <c r="EY443" i="56"/>
  <c r="EP250" i="56"/>
  <c r="EP778" i="56"/>
  <c r="EL606" i="56"/>
  <c r="FD308" i="56"/>
  <c r="EL350" i="56"/>
  <c r="EZ781" i="56"/>
  <c r="EK503" i="56"/>
  <c r="FB480" i="56"/>
  <c r="EY410" i="56"/>
  <c r="EJ752" i="56"/>
  <c r="EJ417" i="56"/>
  <c r="FG426" i="56"/>
  <c r="FD631" i="56"/>
  <c r="EW741" i="56"/>
  <c r="FE521" i="56"/>
  <c r="ES751" i="56"/>
  <c r="FD292" i="56"/>
  <c r="ES453" i="56"/>
  <c r="EO319" i="56"/>
  <c r="FA483" i="56"/>
  <c r="EL640" i="56"/>
  <c r="EZ364" i="56"/>
  <c r="EM463" i="56"/>
  <c r="EH619" i="56"/>
  <c r="EY778" i="56"/>
  <c r="EJ575" i="56"/>
  <c r="EW598" i="56"/>
  <c r="EP527" i="56"/>
  <c r="EP504" i="56"/>
  <c r="EI380" i="56"/>
  <c r="EN611" i="56"/>
  <c r="FB769" i="56"/>
  <c r="EZ790" i="56"/>
  <c r="EU837" i="56"/>
  <c r="ER446" i="56"/>
  <c r="EH436" i="56"/>
  <c r="EQ485" i="56"/>
  <c r="EP276" i="56"/>
  <c r="EX533" i="56"/>
  <c r="EV737" i="56"/>
  <c r="EH543" i="56"/>
  <c r="EI633" i="56"/>
  <c r="FF862" i="56"/>
  <c r="EV742" i="56"/>
  <c r="EY448" i="56"/>
  <c r="EO510" i="56"/>
  <c r="EJ636" i="56"/>
  <c r="ET254" i="56"/>
  <c r="EJ800" i="56"/>
  <c r="EW250" i="56"/>
  <c r="FC421" i="56"/>
  <c r="EX496" i="56"/>
  <c r="FE389" i="56"/>
  <c r="ER262" i="56"/>
  <c r="EJ418" i="56"/>
  <c r="FG369" i="56"/>
  <c r="ES428" i="56"/>
  <c r="ET488" i="56"/>
  <c r="EK586" i="56"/>
  <c r="EL368" i="56"/>
  <c r="EL797" i="56"/>
  <c r="FE452" i="56"/>
  <c r="FE658" i="56"/>
  <c r="EO548" i="56"/>
  <c r="FC296" i="56"/>
  <c r="EX734" i="56"/>
  <c r="EO258" i="56"/>
  <c r="EN382" i="56"/>
  <c r="EW750" i="56"/>
  <c r="EH341" i="56"/>
  <c r="EI255" i="56"/>
  <c r="EW260" i="56"/>
  <c r="EV404" i="56"/>
  <c r="FE320" i="56"/>
  <c r="EZ872" i="56"/>
  <c r="EU430" i="56"/>
  <c r="EZ520" i="56"/>
  <c r="FF631" i="56"/>
  <c r="ER373" i="56"/>
  <c r="EJ866" i="56"/>
  <c r="EN769" i="56"/>
  <c r="FD629" i="56"/>
  <c r="EU498" i="56"/>
  <c r="ER536" i="56"/>
  <c r="FD836" i="56"/>
  <c r="EY555" i="56"/>
  <c r="EO751" i="56"/>
  <c r="FB551" i="56"/>
  <c r="FC600" i="56"/>
  <c r="EW786" i="56"/>
  <c r="EH760" i="56"/>
  <c r="EQ412" i="56"/>
  <c r="ET376" i="56"/>
  <c r="EK427" i="56"/>
  <c r="ET249" i="56"/>
  <c r="EU776" i="56"/>
  <c r="EY276" i="56"/>
  <c r="EO435" i="56"/>
  <c r="FD555" i="56"/>
  <c r="ER567" i="56"/>
  <c r="EJ359" i="56"/>
  <c r="ET800" i="56"/>
  <c r="EI860" i="56"/>
  <c r="FB420" i="56"/>
  <c r="EU470" i="56"/>
  <c r="FD440" i="56"/>
  <c r="EP850" i="56"/>
  <c r="EP443" i="56"/>
  <c r="EI766" i="56"/>
  <c r="FB289" i="56"/>
  <c r="FE397" i="56"/>
  <c r="FA284" i="56"/>
  <c r="EX649" i="56"/>
  <c r="EI623" i="56"/>
  <c r="FB462" i="56"/>
  <c r="FA552" i="56"/>
  <c r="FA372" i="56"/>
  <c r="EZ732" i="56"/>
  <c r="EY558" i="56"/>
  <c r="FA553" i="56"/>
  <c r="EY373" i="56"/>
  <c r="EU615" i="56"/>
  <c r="EX260" i="56"/>
  <c r="FD443" i="56"/>
  <c r="EV370" i="56"/>
  <c r="EI759" i="56"/>
  <c r="EX497" i="56"/>
  <c r="EO615" i="56"/>
  <c r="ET498" i="56"/>
  <c r="EI609" i="56"/>
  <c r="FC779" i="56"/>
  <c r="EQ582" i="56"/>
  <c r="FD424" i="56"/>
  <c r="FF376" i="56"/>
  <c r="EU418" i="56"/>
  <c r="FD725" i="56"/>
  <c r="EO521" i="56"/>
  <c r="FF463" i="56"/>
  <c r="EI574" i="56"/>
  <c r="EV762" i="56"/>
  <c r="FG374" i="56"/>
  <c r="ET485" i="56"/>
  <c r="EN308" i="56"/>
  <c r="FD434" i="56"/>
  <c r="EU506" i="56"/>
  <c r="ES723" i="56"/>
  <c r="EI575" i="56"/>
  <c r="EL339" i="56"/>
  <c r="ET763" i="56"/>
  <c r="FB871" i="56"/>
  <c r="EY414" i="56"/>
  <c r="ER532" i="56"/>
  <c r="FE637" i="56"/>
  <c r="FC328" i="56"/>
  <c r="EH786" i="56"/>
  <c r="EN722" i="56"/>
  <c r="FE331" i="56"/>
  <c r="EY585" i="56"/>
  <c r="EX807" i="56"/>
  <c r="EQ771" i="56"/>
  <c r="EX762" i="56"/>
  <c r="EQ419" i="56"/>
  <c r="ET710" i="56"/>
  <c r="EP760" i="56"/>
  <c r="ET805" i="56"/>
  <c r="FD545" i="56"/>
  <c r="FA586" i="56"/>
  <c r="FA426" i="56"/>
  <c r="EZ518" i="56"/>
  <c r="EZ774" i="56"/>
  <c r="EN361" i="56"/>
  <c r="EY471" i="56"/>
  <c r="FC583" i="56"/>
  <c r="FD296" i="56"/>
  <c r="FG571" i="56"/>
  <c r="EY333" i="56"/>
  <c r="EZ820" i="56"/>
  <c r="EY752" i="56"/>
  <c r="EY485" i="56"/>
  <c r="EH433" i="56"/>
  <c r="EZ418" i="56"/>
  <c r="EV794" i="56"/>
  <c r="EX647" i="56"/>
  <c r="EX351" i="56"/>
  <c r="EO336" i="56"/>
  <c r="EN346" i="56"/>
  <c r="FG587" i="56"/>
  <c r="EI436" i="56"/>
  <c r="EH340" i="56"/>
  <c r="EV786" i="56"/>
  <c r="EP525" i="56"/>
  <c r="EM616" i="56"/>
  <c r="FE294" i="56"/>
  <c r="EU308" i="56"/>
  <c r="ES574" i="56"/>
  <c r="EO565" i="56"/>
  <c r="EJ251" i="56"/>
  <c r="EH442" i="56"/>
  <c r="EI595" i="56"/>
  <c r="EP528" i="56"/>
  <c r="FC508" i="56"/>
  <c r="EH390" i="56"/>
  <c r="FA304" i="56"/>
  <c r="EH364" i="56"/>
  <c r="FF787" i="56"/>
  <c r="FC262" i="56"/>
  <c r="EQ553" i="56"/>
  <c r="EJ413" i="56"/>
  <c r="EZ430" i="56"/>
  <c r="EQ321" i="56"/>
  <c r="FD827" i="56"/>
  <c r="EN429" i="56"/>
  <c r="EH578" i="56"/>
  <c r="FA628" i="56"/>
  <c r="ET458" i="56"/>
  <c r="EJ622" i="56"/>
  <c r="EV262" i="56"/>
  <c r="ET828" i="56"/>
  <c r="EY790" i="56"/>
  <c r="EZ842" i="56"/>
  <c r="FG368" i="56"/>
  <c r="FD318" i="56"/>
  <c r="EK300" i="56"/>
  <c r="FE559" i="56"/>
  <c r="FB383" i="56"/>
  <c r="FA387" i="56"/>
  <c r="EV620" i="56"/>
  <c r="EZ572" i="56"/>
  <c r="FD533" i="56"/>
  <c r="EX612" i="56"/>
  <c r="EH270" i="56"/>
  <c r="EH427" i="56"/>
  <c r="EM596" i="56"/>
  <c r="ES730" i="56"/>
  <c r="FB320" i="56"/>
  <c r="EU741" i="56"/>
  <c r="EL570" i="56"/>
  <c r="EN810" i="56"/>
  <c r="FE800" i="56"/>
  <c r="EU528" i="56"/>
  <c r="EW348" i="56"/>
  <c r="EN782" i="56"/>
  <c r="EU582" i="56"/>
  <c r="FG247" i="56"/>
  <c r="FG592" i="56"/>
  <c r="EI506" i="56"/>
  <c r="EI618" i="56"/>
  <c r="EL642" i="56"/>
  <c r="FB483" i="56"/>
  <c r="FC778" i="56"/>
  <c r="EK782" i="56"/>
  <c r="EL554" i="56"/>
  <c r="EN568" i="56"/>
  <c r="EK298" i="56"/>
  <c r="EI612" i="56"/>
  <c r="EH558" i="56"/>
  <c r="EO592" i="56"/>
  <c r="EQ711" i="56"/>
  <c r="ES604" i="56"/>
  <c r="ES452" i="56"/>
  <c r="EW456" i="56"/>
  <c r="ES844" i="56"/>
  <c r="EV349" i="56"/>
  <c r="EL343" i="56"/>
  <c r="EX480" i="56"/>
  <c r="EW331" i="56"/>
  <c r="EM490" i="56"/>
  <c r="EI251" i="56"/>
  <c r="FD530" i="56"/>
  <c r="FB385" i="56"/>
  <c r="FA816" i="56"/>
  <c r="FG567" i="56"/>
  <c r="FG734" i="56"/>
  <c r="EN799" i="56"/>
  <c r="EN790" i="56"/>
  <c r="FG819" i="56"/>
  <c r="FC662" i="56"/>
  <c r="EX845" i="56"/>
  <c r="EK428" i="56"/>
  <c r="FB797" i="56"/>
  <c r="EI474" i="56"/>
  <c r="EU596" i="56"/>
  <c r="EZ416" i="56"/>
  <c r="EW320" i="56"/>
  <c r="EU455" i="56"/>
  <c r="FG460" i="56"/>
  <c r="FB496" i="56"/>
  <c r="FF588" i="56"/>
  <c r="EM475" i="56"/>
  <c r="FF832" i="56"/>
  <c r="EH809" i="56"/>
  <c r="ER754" i="56"/>
  <c r="FA504" i="56"/>
  <c r="EL516" i="56"/>
  <c r="EI744" i="56"/>
  <c r="EY785" i="56"/>
  <c r="EZ406" i="56"/>
  <c r="EW457" i="56"/>
  <c r="EU294" i="56"/>
  <c r="EJ613" i="56"/>
  <c r="EU375" i="56"/>
  <c r="EH477" i="56"/>
  <c r="EI421" i="56"/>
  <c r="EH853" i="56"/>
  <c r="EH354" i="56"/>
  <c r="EP501" i="56"/>
  <c r="FA593" i="56"/>
  <c r="EW284" i="56"/>
  <c r="FA416" i="56"/>
  <c r="EH604" i="56"/>
  <c r="FD780" i="56"/>
  <c r="FB820" i="56"/>
  <c r="EI539" i="56"/>
  <c r="EJ643" i="56"/>
  <c r="ER500" i="56"/>
  <c r="ET586" i="56"/>
  <c r="EY421" i="56"/>
  <c r="FA355" i="56"/>
  <c r="ER735" i="56"/>
  <c r="EK271" i="56"/>
  <c r="EZ252" i="56"/>
  <c r="EM362" i="56"/>
  <c r="EO477" i="56"/>
  <c r="EJ742" i="56"/>
  <c r="EO621" i="56"/>
  <c r="EV650" i="56"/>
  <c r="EO509" i="56"/>
  <c r="FF508" i="56"/>
  <c r="EZ381" i="56"/>
  <c r="FG497" i="56"/>
  <c r="EW739" i="56"/>
  <c r="EH448" i="56"/>
  <c r="ES772" i="56"/>
  <c r="EX309" i="56"/>
  <c r="EX258" i="56"/>
  <c r="FB746" i="56"/>
  <c r="FD869" i="56"/>
  <c r="FC870" i="56"/>
  <c r="FE762" i="56"/>
  <c r="FG762" i="56"/>
  <c r="FC852" i="56"/>
  <c r="EM835" i="56"/>
  <c r="EI775" i="56"/>
  <c r="EV531" i="56"/>
  <c r="FE436" i="56"/>
  <c r="EH547" i="56"/>
  <c r="EQ545" i="56"/>
  <c r="FG485" i="56"/>
  <c r="EH811" i="56"/>
  <c r="ES564" i="56"/>
  <c r="EZ711" i="56"/>
  <c r="FC793" i="56"/>
  <c r="EJ482" i="56"/>
  <c r="ER401" i="56"/>
  <c r="FA299" i="56"/>
  <c r="EO371" i="56"/>
  <c r="EV619" i="56"/>
  <c r="EV792" i="56"/>
  <c r="EI356" i="56"/>
  <c r="ES377" i="56"/>
  <c r="FA520" i="56"/>
  <c r="EJ477" i="56"/>
  <c r="EX733" i="56"/>
  <c r="EK424" i="56"/>
  <c r="FC430" i="56"/>
  <c r="EW299" i="56"/>
  <c r="FG412" i="56"/>
  <c r="EI848" i="56"/>
  <c r="FC842" i="56"/>
  <c r="EY540" i="56"/>
  <c r="EJ828" i="56"/>
  <c r="EY796" i="56"/>
  <c r="EI726" i="56"/>
  <c r="EX261" i="56"/>
  <c r="EP401" i="56"/>
  <c r="EX834" i="56"/>
  <c r="EZ397" i="56"/>
  <c r="FD276" i="56"/>
  <c r="FC565" i="56"/>
  <c r="FD825" i="56"/>
  <c r="FG405" i="56"/>
  <c r="EO507" i="56"/>
  <c r="ES601" i="56"/>
  <c r="FG356" i="56"/>
  <c r="FB545" i="56"/>
  <c r="EP653" i="56"/>
  <c r="FG331" i="56"/>
  <c r="EK725" i="56"/>
  <c r="FG419" i="56"/>
  <c r="EM449" i="56"/>
  <c r="EM84" i="56" s="1"/>
  <c r="AE84" i="56" s="1"/>
  <c r="ES533" i="56"/>
  <c r="EP512" i="56"/>
  <c r="EM306" i="56"/>
  <c r="EX520" i="56"/>
  <c r="EO387" i="56"/>
  <c r="ET792" i="56"/>
  <c r="EN507" i="56"/>
  <c r="FE475" i="56"/>
  <c r="EP500" i="56"/>
  <c r="EM598" i="56"/>
  <c r="EQ753" i="56"/>
  <c r="EI845" i="56"/>
  <c r="EK318" i="56"/>
  <c r="ES382" i="56"/>
  <c r="FA418" i="56"/>
  <c r="EL651" i="56"/>
  <c r="FF257" i="56"/>
  <c r="FD275" i="56"/>
  <c r="EK376" i="56"/>
  <c r="EU363" i="56"/>
  <c r="EW413" i="56"/>
  <c r="EH868" i="56"/>
  <c r="EK267" i="56"/>
  <c r="EJ754" i="56"/>
  <c r="EI543" i="56"/>
  <c r="FB624" i="56"/>
  <c r="FD516" i="56"/>
  <c r="ET562" i="56"/>
  <c r="FC756" i="56"/>
  <c r="FE545" i="56"/>
  <c r="EL787" i="56"/>
  <c r="EV391" i="56"/>
  <c r="EW393" i="56"/>
  <c r="EX437" i="56"/>
  <c r="FE552" i="56"/>
  <c r="FF347" i="56"/>
  <c r="EU479" i="56"/>
  <c r="EX369" i="56"/>
  <c r="EN395" i="56"/>
  <c r="EX324" i="56"/>
  <c r="ER455" i="56"/>
  <c r="EZ854" i="56"/>
  <c r="ES863" i="56"/>
  <c r="EZ852" i="56"/>
  <c r="EH424" i="56"/>
  <c r="FG845" i="56"/>
  <c r="EH291" i="56"/>
  <c r="EV461" i="56"/>
  <c r="EJ704" i="56"/>
  <c r="FG616" i="56"/>
  <c r="FG387" i="56"/>
  <c r="EU811" i="56"/>
  <c r="EO427" i="56"/>
  <c r="EM347" i="56"/>
  <c r="EL562" i="56"/>
  <c r="EQ605" i="56"/>
  <c r="FE600" i="56"/>
  <c r="EK328" i="56"/>
  <c r="EQ329" i="56"/>
  <c r="EO781" i="56"/>
  <c r="EW862" i="56"/>
  <c r="FE629" i="56"/>
  <c r="EV862" i="56"/>
  <c r="EH431" i="56"/>
  <c r="EL345" i="56"/>
  <c r="FA353" i="56"/>
  <c r="FG264" i="56"/>
  <c r="EQ815" i="56"/>
  <c r="FF330" i="56"/>
  <c r="FF440" i="56"/>
  <c r="EV444" i="56"/>
  <c r="EU278" i="56"/>
  <c r="ES500" i="56"/>
  <c r="EK543" i="56"/>
  <c r="FF458" i="56"/>
  <c r="FE492" i="56"/>
  <c r="EI450" i="56"/>
  <c r="EQ541" i="56"/>
  <c r="FB756" i="56"/>
  <c r="EK317" i="56"/>
  <c r="EH729" i="56"/>
  <c r="EO643" i="56"/>
  <c r="EK269" i="56"/>
  <c r="EH865" i="56"/>
  <c r="FA813" i="56"/>
  <c r="EM751" i="56"/>
  <c r="EN823" i="56"/>
  <c r="EN118" i="56" s="1"/>
  <c r="AH118" i="56" s="1"/>
  <c r="EJ625" i="56"/>
  <c r="FG603" i="56"/>
  <c r="EQ466" i="56"/>
  <c r="FA833" i="56"/>
  <c r="ES286" i="56"/>
  <c r="EK289" i="56"/>
  <c r="EM381" i="56"/>
  <c r="ER316" i="56"/>
  <c r="EU584" i="56"/>
  <c r="EU669" i="56"/>
  <c r="FG554" i="56"/>
  <c r="FA776" i="56"/>
  <c r="EH432" i="56"/>
  <c r="EX445" i="56"/>
  <c r="EO534" i="56"/>
  <c r="EM390" i="56"/>
  <c r="EI534" i="56"/>
  <c r="EN624" i="56"/>
  <c r="FC447" i="56"/>
  <c r="EU862" i="56"/>
  <c r="EU785" i="56"/>
  <c r="FG593" i="56"/>
  <c r="ER430" i="56"/>
  <c r="EU861" i="56"/>
  <c r="EZ524" i="56"/>
  <c r="EN298" i="56"/>
  <c r="EW482" i="56"/>
  <c r="EJ820" i="56"/>
  <c r="FG439" i="56"/>
  <c r="EO359" i="56"/>
  <c r="EX546" i="56"/>
  <c r="FB837" i="56"/>
  <c r="FB479" i="56"/>
  <c r="ES461" i="56"/>
  <c r="EW355" i="56"/>
  <c r="FB802" i="56"/>
  <c r="FG642" i="56"/>
  <c r="EP733" i="56"/>
  <c r="FE402" i="56"/>
  <c r="EQ434" i="56"/>
  <c r="EX456" i="56"/>
  <c r="FF739" i="56"/>
  <c r="EP625" i="56"/>
  <c r="EP100" i="56" s="1"/>
  <c r="AN100" i="56" s="1"/>
  <c r="EX594" i="56"/>
  <c r="EI750" i="56"/>
  <c r="FC497" i="56"/>
  <c r="EV520" i="56"/>
  <c r="ET727" i="56"/>
  <c r="FA363" i="56"/>
  <c r="EZ511" i="56"/>
  <c r="ET813" i="56"/>
  <c r="FD616" i="56"/>
  <c r="FD333" i="56"/>
  <c r="FG411" i="56"/>
  <c r="EZ403" i="56"/>
  <c r="EH365" i="56"/>
  <c r="EV408" i="56"/>
  <c r="EN807" i="56"/>
  <c r="EZ586" i="56"/>
  <c r="FE787" i="56"/>
  <c r="EP405" i="56"/>
  <c r="FD835" i="56"/>
  <c r="EM544" i="56"/>
  <c r="EO729" i="56"/>
  <c r="EH800" i="56"/>
  <c r="EO757" i="56"/>
  <c r="EH864" i="56"/>
  <c r="EH290" i="56"/>
  <c r="FE261" i="56"/>
  <c r="EV869" i="56"/>
  <c r="EZ295" i="56"/>
  <c r="EL530" i="56"/>
  <c r="EV782" i="56"/>
  <c r="EP464" i="56"/>
  <c r="EP249" i="56"/>
  <c r="ES418" i="56"/>
  <c r="EI410" i="56"/>
  <c r="EL765" i="56"/>
  <c r="EI763" i="56"/>
  <c r="EP851" i="56"/>
  <c r="EX790" i="56"/>
  <c r="ES562" i="56"/>
  <c r="EU423" i="56"/>
  <c r="ES634" i="56"/>
  <c r="EW420" i="56"/>
  <c r="FB328" i="56"/>
  <c r="EP477" i="56"/>
  <c r="FC281" i="56"/>
  <c r="FF802" i="56"/>
  <c r="EL323" i="56"/>
  <c r="FC323" i="56"/>
  <c r="EH461" i="56"/>
  <c r="EN494" i="56"/>
  <c r="FB498" i="56"/>
  <c r="EM718" i="56"/>
  <c r="EU428" i="56"/>
  <c r="EJ738" i="56"/>
  <c r="EZ829" i="56"/>
  <c r="FC331" i="56"/>
  <c r="EV417" i="56"/>
  <c r="ES369" i="56"/>
  <c r="EJ446" i="56"/>
  <c r="ET443" i="56"/>
  <c r="EQ258" i="56"/>
  <c r="FA329" i="56"/>
  <c r="EL453" i="56"/>
  <c r="EW577" i="56"/>
  <c r="EW435" i="56"/>
  <c r="EU463" i="56"/>
  <c r="EJ318" i="56"/>
  <c r="EL866" i="56"/>
  <c r="FA550" i="56"/>
  <c r="EL529" i="56"/>
  <c r="ET546" i="56"/>
  <c r="EM727" i="56"/>
  <c r="EM567" i="56"/>
  <c r="EU650" i="56"/>
  <c r="EQ433" i="56"/>
  <c r="EZ607" i="56"/>
  <c r="ES622" i="56"/>
  <c r="FE329" i="56"/>
  <c r="EI379" i="56"/>
  <c r="EI250" i="56"/>
  <c r="FD286" i="56"/>
  <c r="FG737" i="56"/>
  <c r="EY581" i="56"/>
  <c r="EL871" i="56"/>
  <c r="FD727" i="56"/>
  <c r="FB425" i="56"/>
  <c r="ES411" i="56"/>
  <c r="EQ439" i="56"/>
  <c r="EK732" i="56"/>
  <c r="EJ512" i="56"/>
  <c r="EK399" i="56"/>
  <c r="EP400" i="56"/>
  <c r="EN349" i="56"/>
  <c r="FB315" i="56"/>
  <c r="EL592" i="56"/>
  <c r="EU465" i="56"/>
  <c r="EU440" i="56"/>
  <c r="ER506" i="56"/>
  <c r="EI765" i="56"/>
  <c r="EJ826" i="56"/>
  <c r="EO444" i="56"/>
  <c r="EN514" i="56"/>
  <c r="EL527" i="56"/>
  <c r="EI792" i="56"/>
  <c r="ES267" i="56"/>
  <c r="FA263" i="56"/>
  <c r="FC466" i="56"/>
  <c r="EV610" i="56"/>
  <c r="ES571" i="56"/>
  <c r="ER565" i="56"/>
  <c r="EL818" i="56"/>
  <c r="EW369" i="56"/>
  <c r="ES291" i="56"/>
  <c r="FE314" i="56"/>
  <c r="EK495" i="56"/>
  <c r="EI434" i="56"/>
  <c r="EK441" i="56"/>
  <c r="EK336" i="56"/>
  <c r="FF529" i="56"/>
  <c r="EL855" i="56"/>
  <c r="FC310" i="56"/>
  <c r="FG449" i="56"/>
  <c r="EY597" i="56"/>
  <c r="EH361" i="56"/>
  <c r="EJ480" i="56"/>
  <c r="FC345" i="56"/>
  <c r="EO527" i="56"/>
  <c r="EQ357" i="56"/>
  <c r="EK301" i="56"/>
  <c r="EM738" i="56"/>
  <c r="ER621" i="56"/>
  <c r="FD283" i="56"/>
  <c r="FE754" i="56"/>
  <c r="EK386" i="56"/>
  <c r="FF512" i="56"/>
  <c r="EK648" i="56"/>
  <c r="FF755" i="56"/>
  <c r="EX441" i="56"/>
  <c r="EU851" i="56"/>
  <c r="EW559" i="56"/>
  <c r="EQ504" i="56"/>
  <c r="FA834" i="56"/>
  <c r="EU405" i="56"/>
  <c r="EX475" i="56"/>
  <c r="FB754" i="56"/>
  <c r="EQ577" i="56"/>
  <c r="EY727" i="56"/>
  <c r="ET276" i="56"/>
  <c r="EY852" i="56"/>
  <c r="ET307" i="56"/>
  <c r="EK829" i="56"/>
  <c r="EI537" i="56"/>
  <c r="EY247" i="56"/>
  <c r="FF477" i="56"/>
  <c r="ER276" i="56"/>
  <c r="EJ406" i="56"/>
  <c r="FF531" i="56"/>
  <c r="FD758" i="56"/>
  <c r="FE826" i="56"/>
  <c r="EW857" i="56"/>
  <c r="ES316" i="56"/>
  <c r="EN794" i="56"/>
  <c r="EL802" i="56"/>
  <c r="EJ338" i="56"/>
  <c r="ES640" i="56"/>
  <c r="ES340" i="56"/>
  <c r="EM617" i="56"/>
  <c r="FF446" i="56"/>
  <c r="EJ464" i="56"/>
  <c r="EH568" i="56"/>
  <c r="ER284" i="56"/>
  <c r="ER69" i="56" s="1"/>
  <c r="BQ69" i="56" s="1"/>
  <c r="FE817" i="56"/>
  <c r="EL531" i="56"/>
  <c r="EY557" i="56"/>
  <c r="EK470" i="56"/>
  <c r="EP366" i="56"/>
  <c r="EY669" i="56"/>
  <c r="FG375" i="56"/>
  <c r="EL319" i="56"/>
  <c r="FA490" i="56"/>
  <c r="EP752" i="56"/>
  <c r="FB848" i="56"/>
  <c r="ER333" i="56"/>
  <c r="EJ572" i="56"/>
  <c r="EM711" i="56"/>
  <c r="EU553" i="56"/>
  <c r="EQ569" i="56"/>
  <c r="FG747" i="56"/>
  <c r="EV749" i="56"/>
  <c r="FG477" i="56"/>
  <c r="ER491" i="56"/>
  <c r="EU381" i="56"/>
  <c r="EN280" i="56"/>
  <c r="EW804" i="56"/>
  <c r="EH609" i="56"/>
  <c r="EH815" i="56"/>
  <c r="EH381" i="56"/>
  <c r="EV298" i="56"/>
  <c r="EL557" i="56"/>
  <c r="EJ360" i="56"/>
  <c r="EM870" i="56"/>
  <c r="EL473" i="56"/>
  <c r="EI330" i="56"/>
  <c r="EW823" i="56"/>
  <c r="EM333" i="56"/>
  <c r="EO832" i="56"/>
  <c r="FB450" i="56"/>
  <c r="FE576" i="56"/>
  <c r="FF569" i="56"/>
  <c r="EJ539" i="56"/>
  <c r="EK853" i="56"/>
  <c r="EJ447" i="56"/>
  <c r="FF400" i="56"/>
  <c r="FC841" i="56"/>
  <c r="EM560" i="56"/>
  <c r="ER420" i="56"/>
  <c r="EZ534" i="56"/>
  <c r="EZ320" i="56"/>
  <c r="FD393" i="56"/>
  <c r="FG427" i="56"/>
  <c r="EX385" i="56"/>
  <c r="EX614" i="56"/>
  <c r="EP603" i="56"/>
  <c r="FB855" i="56"/>
  <c r="EQ628" i="56"/>
  <c r="FE796" i="56"/>
  <c r="ET631" i="56"/>
  <c r="EY496" i="56"/>
  <c r="EU344" i="56"/>
  <c r="ER851" i="56"/>
  <c r="FE822" i="56"/>
  <c r="EN426" i="56"/>
  <c r="FE290" i="56"/>
  <c r="EP375" i="56"/>
  <c r="EZ804" i="56"/>
  <c r="EH504" i="56"/>
  <c r="EW439" i="56"/>
  <c r="EQ722" i="56"/>
  <c r="EZ452" i="56"/>
  <c r="EX867" i="56"/>
  <c r="ES266" i="56"/>
  <c r="FE611" i="56"/>
  <c r="EX872" i="56"/>
  <c r="EM301" i="56"/>
  <c r="EN844" i="56"/>
  <c r="FE711" i="56"/>
  <c r="FC523" i="56"/>
  <c r="FD537" i="56"/>
  <c r="EH856" i="56"/>
  <c r="FE523" i="56"/>
  <c r="EV300" i="56"/>
  <c r="EL730" i="56"/>
  <c r="FF254" i="56"/>
  <c r="EM550" i="56"/>
  <c r="ER869" i="56"/>
  <c r="FG826" i="56"/>
  <c r="FB406" i="56"/>
  <c r="ER496" i="56"/>
  <c r="FB781" i="56"/>
  <c r="FB259" i="56"/>
  <c r="FA499" i="56"/>
  <c r="FA364" i="56"/>
  <c r="EN669" i="56"/>
  <c r="FE650" i="56"/>
  <c r="FF327" i="56"/>
  <c r="EP854" i="56"/>
  <c r="EV494" i="56"/>
  <c r="EU762" i="56"/>
  <c r="EJ733" i="56"/>
  <c r="FB673" i="56"/>
  <c r="EK768" i="56"/>
  <c r="EK113" i="56" s="1"/>
  <c r="O113" i="56" s="1"/>
  <c r="EP378" i="56"/>
  <c r="EZ335" i="56"/>
  <c r="EX864" i="56"/>
  <c r="FD400" i="56"/>
  <c r="ER844" i="56"/>
  <c r="FF308" i="56"/>
  <c r="EN374" i="56"/>
  <c r="EO579" i="56"/>
  <c r="EP586" i="56"/>
  <c r="EW540" i="56"/>
  <c r="EL528" i="56"/>
  <c r="FD452" i="56"/>
  <c r="FF415" i="56"/>
  <c r="FF797" i="56"/>
  <c r="EX866" i="56"/>
  <c r="ET396" i="56"/>
  <c r="FF761" i="56"/>
  <c r="EV363" i="56"/>
  <c r="FA471" i="56"/>
  <c r="EM783" i="56"/>
  <c r="EJ445" i="56"/>
  <c r="EU314" i="56"/>
  <c r="ET714" i="56"/>
  <c r="FE498" i="56"/>
  <c r="EN632" i="56"/>
  <c r="ER564" i="56"/>
  <c r="ES307" i="56"/>
  <c r="FC491" i="56"/>
  <c r="EO400" i="56"/>
  <c r="EK381" i="56"/>
  <c r="ET354" i="56"/>
  <c r="FA302" i="56"/>
  <c r="EP322" i="56"/>
  <c r="EM428" i="56"/>
  <c r="EU538" i="56"/>
  <c r="EL807" i="56"/>
  <c r="FG377" i="56"/>
  <c r="FC427" i="56"/>
  <c r="ES758" i="56"/>
  <c r="EM773" i="56"/>
  <c r="FG438" i="56"/>
  <c r="EU462" i="56"/>
  <c r="EX458" i="56"/>
  <c r="EV374" i="56"/>
  <c r="FE424" i="56"/>
  <c r="FE489" i="56"/>
  <c r="EK547" i="56"/>
  <c r="ES635" i="56"/>
  <c r="FF318" i="56"/>
  <c r="FF319" i="56"/>
  <c r="EY761" i="56"/>
  <c r="FD767" i="56"/>
  <c r="EY629" i="56"/>
  <c r="EN460" i="56"/>
  <c r="ER748" i="56"/>
  <c r="ET343" i="56"/>
  <c r="FC536" i="56"/>
  <c r="EI282" i="56"/>
  <c r="EV584" i="56"/>
  <c r="EO306" i="56"/>
  <c r="FB733" i="56"/>
  <c r="ET430" i="56"/>
  <c r="EY865" i="56"/>
  <c r="EN573" i="56"/>
  <c r="EW390" i="56"/>
  <c r="FD589" i="56"/>
  <c r="EW329" i="56"/>
  <c r="ES385" i="56"/>
  <c r="EL600" i="56"/>
  <c r="EI394" i="56"/>
  <c r="EW604" i="56"/>
  <c r="EY347" i="56"/>
  <c r="EQ873" i="56"/>
  <c r="EQ269" i="56"/>
  <c r="EU646" i="56"/>
  <c r="EK785" i="56"/>
  <c r="EV815" i="56"/>
  <c r="EP754" i="56"/>
  <c r="ET478" i="56"/>
  <c r="EZ642" i="56"/>
  <c r="FE849" i="56"/>
  <c r="EK535" i="56"/>
  <c r="EK348" i="56"/>
  <c r="EO865" i="56"/>
  <c r="EL587" i="56"/>
  <c r="EJ832" i="56"/>
  <c r="EM588" i="56"/>
  <c r="FF519" i="56"/>
  <c r="FD752" i="56"/>
  <c r="FF414" i="56"/>
  <c r="EI650" i="56"/>
  <c r="EV439" i="56"/>
  <c r="EL773" i="56"/>
  <c r="FG262" i="56"/>
  <c r="EX586" i="56"/>
  <c r="ET332" i="56"/>
  <c r="FC788" i="56"/>
  <c r="EN532" i="56"/>
  <c r="FB749" i="56"/>
  <c r="EZ811" i="56"/>
  <c r="FA356" i="56"/>
  <c r="ER520" i="56"/>
  <c r="EH323" i="56"/>
  <c r="FE524" i="56"/>
  <c r="EQ810" i="56"/>
  <c r="EV535" i="56"/>
  <c r="EL812" i="56"/>
  <c r="EW300" i="56"/>
  <c r="FB646" i="56"/>
  <c r="EP351" i="56"/>
  <c r="EK839" i="56"/>
  <c r="EM249" i="56"/>
  <c r="ET412" i="56"/>
  <c r="EO383" i="56"/>
  <c r="EP403" i="56"/>
  <c r="EU810" i="56"/>
  <c r="EI466" i="56"/>
  <c r="EX340" i="56"/>
  <c r="EU290" i="56"/>
  <c r="EN576" i="56"/>
  <c r="EJ291" i="56"/>
  <c r="EO354" i="56"/>
  <c r="EU597" i="56"/>
  <c r="FG360" i="56"/>
  <c r="FB511" i="56"/>
  <c r="FE744" i="56"/>
  <c r="ET614" i="56"/>
  <c r="ER463" i="56"/>
  <c r="FG499" i="56"/>
  <c r="FC628" i="56"/>
  <c r="ES424" i="56"/>
  <c r="EV830" i="56"/>
  <c r="EP871" i="56"/>
  <c r="EZ281" i="56"/>
  <c r="EZ584" i="56"/>
  <c r="EL569" i="56"/>
  <c r="FG471" i="56"/>
  <c r="ER345" i="56"/>
  <c r="EU280" i="56"/>
  <c r="ES814" i="56"/>
  <c r="EO795" i="56"/>
  <c r="EU425" i="56"/>
  <c r="EM662" i="56"/>
  <c r="FG393" i="56"/>
  <c r="FG580" i="56"/>
  <c r="FB515" i="56"/>
  <c r="FD768" i="56"/>
  <c r="EM402" i="56"/>
  <c r="FE726" i="56"/>
  <c r="EH452" i="56"/>
  <c r="EL499" i="56"/>
  <c r="EK564" i="56"/>
  <c r="EW843" i="56"/>
  <c r="EL808" i="56"/>
  <c r="EL437" i="56"/>
  <c r="EX455" i="56"/>
  <c r="ET305" i="56"/>
  <c r="EW327" i="56"/>
  <c r="ES532" i="56"/>
  <c r="EQ283" i="56"/>
  <c r="EJ721" i="56"/>
  <c r="EI576" i="56"/>
  <c r="ER313" i="56"/>
  <c r="ET515" i="56"/>
  <c r="ET90" i="56" s="1"/>
  <c r="BY90" i="56" s="1"/>
  <c r="EU453" i="56"/>
  <c r="EV265" i="56"/>
  <c r="ES612" i="56"/>
  <c r="EX629" i="56"/>
  <c r="ET782" i="56"/>
  <c r="FF322" i="56"/>
  <c r="EM843" i="56"/>
  <c r="EY379" i="56"/>
  <c r="FD824" i="56"/>
  <c r="FB816" i="56"/>
  <c r="FC783" i="56"/>
  <c r="ES587" i="56"/>
  <c r="FE590" i="56"/>
  <c r="FD742" i="56"/>
  <c r="FG467" i="56"/>
  <c r="EX646" i="56"/>
  <c r="EZ324" i="56"/>
  <c r="EX368" i="56"/>
  <c r="EZ801" i="56"/>
  <c r="EZ116" i="56" s="1"/>
  <c r="CW116" i="56" s="1"/>
  <c r="EX377" i="56"/>
  <c r="EN774" i="56"/>
  <c r="EZ395" i="56"/>
  <c r="FC480" i="56"/>
  <c r="FC295" i="56"/>
  <c r="EX575" i="56"/>
  <c r="ET351" i="56"/>
  <c r="EN831" i="56"/>
  <c r="FG410" i="56"/>
  <c r="FA486" i="56"/>
  <c r="EM392" i="56"/>
  <c r="FE760" i="56"/>
  <c r="ET654" i="56"/>
  <c r="ET483" i="56"/>
  <c r="EX276" i="56"/>
  <c r="EX519" i="56"/>
  <c r="EO368" i="56"/>
  <c r="FF619" i="56"/>
  <c r="EN559" i="56"/>
  <c r="EQ612" i="56"/>
  <c r="EI418" i="56"/>
  <c r="EN381" i="56"/>
  <c r="FC867" i="56"/>
  <c r="EJ448" i="56"/>
  <c r="EX744" i="56"/>
  <c r="EL737" i="56"/>
  <c r="FC848" i="56"/>
  <c r="EI313" i="56"/>
  <c r="FF359" i="56"/>
  <c r="EK401" i="56"/>
  <c r="EM254" i="56"/>
  <c r="EJ562" i="56"/>
  <c r="EP490" i="56"/>
  <c r="EQ562" i="56"/>
  <c r="EQ214" i="56" s="1"/>
  <c r="BM214" i="56" s="1"/>
  <c r="FE791" i="56"/>
  <c r="FE623" i="56"/>
  <c r="EZ291" i="56"/>
  <c r="EH873" i="56"/>
  <c r="EO323" i="56"/>
  <c r="EO593" i="56"/>
  <c r="FC840" i="56"/>
  <c r="EO594" i="56"/>
  <c r="ET740" i="56"/>
  <c r="EL532" i="56"/>
  <c r="EW492" i="56"/>
  <c r="EN527" i="56"/>
  <c r="EM516" i="56"/>
  <c r="EU474" i="56"/>
  <c r="EK796" i="56"/>
  <c r="EO491" i="56"/>
  <c r="EW478" i="56"/>
  <c r="EO256" i="56"/>
  <c r="EP376" i="56"/>
  <c r="FG767" i="56"/>
  <c r="EI382" i="56"/>
  <c r="FB330" i="56"/>
  <c r="FC731" i="56"/>
  <c r="FE584" i="56"/>
  <c r="FD539" i="56"/>
  <c r="EX334" i="56"/>
  <c r="FB590" i="56"/>
  <c r="EP311" i="56"/>
  <c r="EI613" i="56"/>
  <c r="EJ596" i="56"/>
  <c r="EV523" i="56"/>
  <c r="EX787" i="56"/>
  <c r="EU757" i="56"/>
  <c r="FG827" i="56"/>
  <c r="EW392" i="56"/>
  <c r="EW588" i="56"/>
  <c r="FB572" i="56"/>
  <c r="EW621" i="56"/>
  <c r="EP711" i="56"/>
  <c r="ET301" i="56"/>
  <c r="FG601" i="56"/>
  <c r="EY815" i="56"/>
  <c r="EN784" i="56"/>
  <c r="EK390" i="56"/>
  <c r="ET846" i="56"/>
  <c r="EV508" i="56"/>
  <c r="EO586" i="56"/>
  <c r="EW487" i="56"/>
  <c r="EI510" i="56"/>
  <c r="EP823" i="56"/>
  <c r="FB273" i="56"/>
  <c r="EN715" i="56"/>
  <c r="EQ522" i="56"/>
  <c r="EY848" i="56"/>
  <c r="FA549" i="56"/>
  <c r="FB619" i="56"/>
  <c r="EP629" i="56"/>
  <c r="FB577" i="56"/>
  <c r="FE343" i="56"/>
  <c r="EO873" i="56"/>
  <c r="EW806" i="56"/>
  <c r="FB711" i="56"/>
  <c r="FC306" i="56"/>
  <c r="ES421" i="56"/>
  <c r="EQ323" i="56"/>
  <c r="FF464" i="56"/>
  <c r="EY508" i="56"/>
  <c r="EV538" i="56"/>
  <c r="EZ865" i="56"/>
  <c r="ER279" i="56"/>
  <c r="FC337" i="56"/>
  <c r="EX780" i="56"/>
  <c r="EN806" i="56"/>
  <c r="FD475" i="56"/>
  <c r="ET563" i="56"/>
  <c r="FF368" i="56"/>
  <c r="EY487" i="56"/>
  <c r="EX580" i="56"/>
  <c r="EI552" i="56"/>
  <c r="EJ843" i="56"/>
  <c r="FE804" i="56"/>
  <c r="FF609" i="56"/>
  <c r="EP324" i="56"/>
  <c r="EW353" i="56"/>
  <c r="EQ360" i="56"/>
  <c r="EN261" i="56"/>
  <c r="EU511" i="56"/>
  <c r="FB571" i="56"/>
  <c r="EW641" i="56"/>
  <c r="ET638" i="56"/>
  <c r="EI457" i="56"/>
  <c r="FB650" i="56"/>
  <c r="EI485" i="56"/>
  <c r="FG581" i="56"/>
  <c r="EU303" i="56"/>
  <c r="FA842" i="56"/>
  <c r="FA256" i="56"/>
  <c r="EU461" i="56"/>
  <c r="EL433" i="56"/>
  <c r="EP558" i="56"/>
  <c r="EK787" i="56"/>
  <c r="EL764" i="56"/>
  <c r="EP463" i="56"/>
  <c r="EH781" i="56"/>
  <c r="FG643" i="56"/>
  <c r="EN627" i="56"/>
  <c r="FC475" i="56"/>
  <c r="FF388" i="56"/>
  <c r="EI465" i="56"/>
  <c r="EI145" i="56" s="1"/>
  <c r="M145" i="56" s="1"/>
  <c r="EO293" i="56"/>
  <c r="EI400" i="56"/>
  <c r="EM770" i="56"/>
  <c r="FG577" i="56"/>
  <c r="EM277" i="56"/>
  <c r="EP662" i="56"/>
  <c r="EY404" i="56"/>
  <c r="FE295" i="56"/>
  <c r="EI798" i="56"/>
  <c r="EL387" i="56"/>
  <c r="FB287" i="56"/>
  <c r="EI588" i="56"/>
  <c r="FF850" i="56"/>
  <c r="ET861" i="56"/>
  <c r="FE381" i="56"/>
  <c r="EV836" i="56"/>
  <c r="EV291" i="56"/>
  <c r="EM552" i="56"/>
  <c r="EP379" i="56"/>
  <c r="FA358" i="56"/>
  <c r="ER752" i="56"/>
  <c r="EW499" i="56"/>
  <c r="EW566" i="56"/>
  <c r="EO489" i="56"/>
  <c r="ET262" i="56"/>
  <c r="ET610" i="56"/>
  <c r="EY268" i="56"/>
  <c r="EZ470" i="56"/>
  <c r="FG432" i="56"/>
  <c r="ER714" i="56"/>
  <c r="ER641" i="56"/>
  <c r="EX547" i="56"/>
  <c r="EQ267" i="56"/>
  <c r="EN350" i="56"/>
  <c r="EO740" i="56"/>
  <c r="EW430" i="56"/>
  <c r="EQ790" i="56"/>
  <c r="EM308" i="56"/>
  <c r="EH622" i="56"/>
  <c r="FA419" i="56"/>
  <c r="FF300" i="56"/>
  <c r="FG515" i="56"/>
  <c r="FF858" i="56"/>
  <c r="FE551" i="56"/>
  <c r="EP283" i="56"/>
  <c r="FD648" i="56"/>
  <c r="FC642" i="56"/>
  <c r="EM400" i="56"/>
  <c r="EK530" i="56"/>
  <c r="FG321" i="56"/>
  <c r="EM767" i="56"/>
  <c r="FC436" i="56"/>
  <c r="EI591" i="56"/>
  <c r="FE383" i="56"/>
  <c r="EO390" i="56"/>
  <c r="EV261" i="56"/>
  <c r="EW429" i="56"/>
  <c r="FE806" i="56"/>
  <c r="FG395" i="56"/>
  <c r="FD321" i="56"/>
  <c r="EI748" i="56"/>
  <c r="EV598" i="56"/>
  <c r="EJ308" i="56"/>
  <c r="FG662" i="56"/>
  <c r="FE337" i="56"/>
  <c r="FD776" i="56"/>
  <c r="EI737" i="56"/>
  <c r="EQ432" i="56"/>
  <c r="FC790" i="56"/>
  <c r="EW426" i="56"/>
  <c r="ER360" i="56"/>
  <c r="FB341" i="56"/>
  <c r="EJ799" i="56"/>
  <c r="FB272" i="56"/>
  <c r="ER533" i="56"/>
  <c r="ET392" i="56"/>
  <c r="EN567" i="56"/>
  <c r="FD718" i="56"/>
  <c r="EH353" i="56"/>
  <c r="EN840" i="56"/>
  <c r="ET597" i="56"/>
  <c r="EK349" i="56"/>
  <c r="EW532" i="56"/>
  <c r="FB343" i="56"/>
  <c r="FB503" i="56"/>
  <c r="EY857" i="56"/>
  <c r="EJ757" i="56"/>
  <c r="EI507" i="56"/>
  <c r="EK474" i="56"/>
  <c r="FC381" i="56"/>
  <c r="EO519" i="56"/>
  <c r="ER437" i="56"/>
  <c r="FF645" i="56"/>
  <c r="ES327" i="56"/>
  <c r="EX745" i="56"/>
  <c r="FB324" i="56"/>
  <c r="EQ556" i="56"/>
  <c r="EQ575" i="56"/>
  <c r="ET540" i="56"/>
  <c r="EH286" i="56"/>
  <c r="ES368" i="56"/>
  <c r="FG381" i="56"/>
  <c r="FG252" i="56"/>
  <c r="EV760" i="56"/>
  <c r="EQ263" i="56"/>
  <c r="EZ853" i="56"/>
  <c r="EJ519" i="56"/>
  <c r="EU758" i="56"/>
  <c r="EO361" i="56"/>
  <c r="FD368" i="56"/>
  <c r="EY309" i="56"/>
  <c r="EQ640" i="56"/>
  <c r="EO448" i="56"/>
  <c r="EV409" i="56"/>
  <c r="FC423" i="56"/>
  <c r="EV306" i="56"/>
  <c r="EO641" i="56"/>
  <c r="EJ357" i="56"/>
  <c r="FB792" i="56"/>
  <c r="EN419" i="56"/>
  <c r="FE581" i="56"/>
  <c r="EN869" i="56"/>
  <c r="FF808" i="56"/>
  <c r="FD820" i="56"/>
  <c r="EU434" i="56"/>
  <c r="FC501" i="56"/>
  <c r="EL845" i="56"/>
  <c r="EZ279" i="56"/>
  <c r="EW358" i="56"/>
  <c r="EI629" i="56"/>
  <c r="EP333" i="56"/>
  <c r="EQ573" i="56"/>
  <c r="EO821" i="56"/>
  <c r="EP517" i="56"/>
  <c r="FB740" i="56"/>
  <c r="FG786" i="56"/>
  <c r="EY368" i="56"/>
  <c r="EK310" i="56"/>
  <c r="FD253" i="56"/>
  <c r="EK325" i="56"/>
  <c r="EX545" i="56"/>
  <c r="EP786" i="56"/>
  <c r="FB825" i="56"/>
  <c r="EY833" i="56"/>
  <c r="FA831" i="56"/>
  <c r="ER798" i="56"/>
  <c r="EP455" i="56"/>
  <c r="EJ489" i="56"/>
  <c r="ER719" i="56"/>
  <c r="EY579" i="56"/>
  <c r="FD649" i="56"/>
  <c r="EY521" i="56"/>
  <c r="EZ265" i="56"/>
  <c r="EU266" i="56"/>
  <c r="EO492" i="56"/>
  <c r="EJ831" i="56"/>
  <c r="ET609" i="56"/>
  <c r="FE416" i="56"/>
  <c r="EQ389" i="56"/>
  <c r="EL540" i="56"/>
  <c r="FF820" i="56"/>
  <c r="EN466" i="56"/>
  <c r="FE509" i="56"/>
  <c r="EJ791" i="56"/>
  <c r="EM509" i="56"/>
  <c r="FD852" i="56"/>
  <c r="EJ540" i="56"/>
  <c r="EH325" i="56"/>
  <c r="ER721" i="56"/>
  <c r="FB583" i="56"/>
  <c r="FG832" i="56"/>
  <c r="ES498" i="56"/>
  <c r="EX494" i="56"/>
  <c r="EL440" i="56"/>
  <c r="EM458" i="56"/>
  <c r="EQ290" i="56"/>
  <c r="EX265" i="56"/>
  <c r="EN314" i="56"/>
  <c r="EL371" i="56"/>
  <c r="FF444" i="56"/>
  <c r="EU769" i="56"/>
  <c r="EJ873" i="56"/>
  <c r="EI498" i="56"/>
  <c r="EK472" i="56"/>
  <c r="ES319" i="56"/>
  <c r="EX517" i="56"/>
  <c r="EH467" i="56"/>
  <c r="EQ306" i="56"/>
  <c r="EQ71" i="56" s="1"/>
  <c r="BM71" i="56" s="1"/>
  <c r="FE410" i="56"/>
  <c r="FA583" i="56"/>
  <c r="FF774" i="56"/>
  <c r="EZ734" i="56"/>
  <c r="EJ496" i="56"/>
  <c r="EN737" i="56"/>
  <c r="FG640" i="56"/>
  <c r="EZ733" i="56"/>
  <c r="ER340" i="56"/>
  <c r="EQ310" i="56"/>
  <c r="EU786" i="56"/>
  <c r="EK445" i="56"/>
  <c r="EK643" i="56"/>
  <c r="EY596" i="56"/>
  <c r="EX376" i="56"/>
  <c r="ER642" i="56"/>
  <c r="EU318" i="56"/>
  <c r="FF396" i="56"/>
  <c r="EK775" i="56"/>
  <c r="EJ659" i="56"/>
  <c r="FD726" i="56"/>
  <c r="EL509" i="56"/>
  <c r="EZ270" i="56"/>
  <c r="FC627" i="56"/>
  <c r="EH796" i="56"/>
  <c r="FC393" i="56"/>
  <c r="EN295" i="56"/>
  <c r="EZ560" i="56"/>
  <c r="EL383" i="56"/>
  <c r="EU590" i="56"/>
  <c r="EW282" i="56"/>
  <c r="EM356" i="56"/>
  <c r="EI478" i="56"/>
  <c r="ER355" i="56"/>
  <c r="EZ512" i="56"/>
  <c r="EO735" i="56"/>
  <c r="FD870" i="56"/>
  <c r="FB532" i="56"/>
  <c r="EM781" i="56"/>
  <c r="EP393" i="56"/>
  <c r="EU566" i="56"/>
  <c r="EU326" i="56"/>
  <c r="EJ439" i="56"/>
  <c r="EO415" i="56"/>
  <c r="FA624" i="56"/>
  <c r="EI404" i="56"/>
  <c r="EN423" i="56"/>
  <c r="ER511" i="56"/>
  <c r="FB789" i="56"/>
  <c r="FG534" i="56"/>
  <c r="FD765" i="56"/>
  <c r="EH350" i="56"/>
  <c r="EJ437" i="56"/>
  <c r="ER560" i="56"/>
  <c r="EO309" i="56"/>
  <c r="EQ526" i="56"/>
  <c r="FF506" i="56"/>
  <c r="FE395" i="56"/>
  <c r="FG420" i="56"/>
  <c r="EL553" i="56"/>
  <c r="EO715" i="56"/>
  <c r="EH376" i="56"/>
  <c r="EU409" i="56"/>
  <c r="ES651" i="56"/>
  <c r="FF398" i="56"/>
  <c r="FE487" i="56"/>
  <c r="EM363" i="56"/>
  <c r="EJ465" i="56"/>
  <c r="EK572" i="56"/>
  <c r="EV380" i="56"/>
  <c r="FG779" i="56"/>
  <c r="EZ450" i="56"/>
  <c r="FB282" i="56"/>
  <c r="EJ588" i="56"/>
  <c r="ES333" i="56"/>
  <c r="EL394" i="56"/>
  <c r="EW798" i="56"/>
  <c r="EY835" i="56"/>
  <c r="EO567" i="56"/>
  <c r="EP297" i="56"/>
  <c r="EJ483" i="56"/>
  <c r="ET606" i="56"/>
  <c r="EU317" i="56"/>
  <c r="FA506" i="56"/>
  <c r="EM816" i="56"/>
  <c r="EI841" i="56"/>
  <c r="EM309" i="56"/>
  <c r="EZ843" i="56"/>
  <c r="EP628" i="56"/>
  <c r="EL771" i="56"/>
  <c r="EH368" i="56"/>
  <c r="EX635" i="56"/>
  <c r="EJ795" i="56"/>
  <c r="EL658" i="56"/>
  <c r="FF726" i="56"/>
  <c r="EY351" i="56"/>
  <c r="EZ644" i="56"/>
  <c r="EK834" i="56"/>
  <c r="ES489" i="56"/>
  <c r="EO819" i="56"/>
  <c r="FG639" i="56"/>
  <c r="ES398" i="56"/>
  <c r="EO626" i="56"/>
  <c r="ET432" i="56"/>
  <c r="FG862" i="56"/>
  <c r="EQ305" i="56"/>
  <c r="EU606" i="56"/>
  <c r="EP301" i="56"/>
  <c r="ET812" i="56"/>
  <c r="ES325" i="56"/>
  <c r="EO824" i="56"/>
  <c r="EU379" i="56"/>
  <c r="FF756" i="56"/>
  <c r="EL273" i="56"/>
  <c r="EY352" i="56"/>
  <c r="EW587" i="56"/>
  <c r="EM332" i="56"/>
  <c r="EN591" i="56"/>
  <c r="EN379" i="56"/>
  <c r="EJ271" i="56"/>
  <c r="FB346" i="56"/>
  <c r="EI267" i="56"/>
  <c r="EQ358" i="56"/>
  <c r="EL827" i="56"/>
  <c r="FB609" i="56"/>
  <c r="EK265" i="56"/>
  <c r="ER418" i="56"/>
  <c r="EO347" i="56"/>
  <c r="EH304" i="56"/>
  <c r="FE361" i="56"/>
  <c r="EW710" i="56"/>
  <c r="FG760" i="56"/>
  <c r="EN868" i="56"/>
  <c r="FA354" i="56"/>
  <c r="EQ584" i="56"/>
  <c r="ES617" i="56"/>
  <c r="EW583" i="56"/>
  <c r="EN323" i="56"/>
  <c r="EX634" i="56"/>
  <c r="EP540" i="56"/>
  <c r="EM779" i="56"/>
  <c r="EW775" i="56"/>
  <c r="EU867" i="56"/>
  <c r="FA726" i="56"/>
  <c r="ER481" i="56"/>
  <c r="EU801" i="56"/>
  <c r="EQ438" i="56"/>
  <c r="EM380" i="56"/>
  <c r="FE443" i="56"/>
  <c r="ER410" i="56"/>
  <c r="FF869" i="56"/>
  <c r="ES763" i="56"/>
  <c r="EZ336" i="56"/>
  <c r="EQ254" i="56"/>
  <c r="FC598" i="56"/>
  <c r="EX526" i="56"/>
  <c r="EY714" i="56"/>
  <c r="EV834" i="56"/>
  <c r="EV511" i="56"/>
  <c r="ES400" i="56"/>
  <c r="FG440" i="56"/>
  <c r="ER320" i="56"/>
  <c r="EQ647" i="56"/>
  <c r="EY609" i="56"/>
  <c r="FB834" i="56"/>
  <c r="FB119" i="56" s="1"/>
  <c r="DA119" i="56" s="1"/>
  <c r="FG394" i="56"/>
  <c r="EP548" i="56"/>
  <c r="EM307" i="56"/>
  <c r="EP470" i="56"/>
  <c r="FA515" i="56"/>
  <c r="EZ482" i="56"/>
  <c r="FD514" i="56"/>
  <c r="EP522" i="56"/>
  <c r="EL263" i="56"/>
  <c r="EI866" i="56"/>
  <c r="FB260" i="56"/>
  <c r="FC585" i="56"/>
  <c r="EX390" i="56"/>
  <c r="FE342" i="56"/>
  <c r="EZ522" i="56"/>
  <c r="EM768" i="56"/>
  <c r="EM113" i="56" s="1"/>
  <c r="AE113" i="56" s="1"/>
  <c r="FD785" i="56"/>
  <c r="FD114" i="56" s="1"/>
  <c r="FA271" i="56"/>
  <c r="ES871" i="56"/>
  <c r="EY799" i="56"/>
  <c r="ES639" i="56"/>
  <c r="EH598" i="56"/>
  <c r="EH797" i="56"/>
  <c r="EY324" i="56"/>
  <c r="ET601" i="56"/>
  <c r="FB265" i="56"/>
  <c r="EI714" i="56"/>
  <c r="EI565" i="56"/>
  <c r="FD346" i="56"/>
  <c r="EK761" i="56"/>
  <c r="FE450" i="56"/>
  <c r="ES792" i="56"/>
  <c r="FC726" i="56"/>
  <c r="FE508" i="56"/>
  <c r="EQ749" i="56"/>
  <c r="EZ737" i="56"/>
  <c r="EY277" i="56"/>
  <c r="EI579" i="56"/>
  <c r="FB751" i="56"/>
  <c r="EU790" i="56"/>
  <c r="EX316" i="56"/>
  <c r="EK268" i="56"/>
  <c r="FE251" i="56"/>
  <c r="EL588" i="56"/>
  <c r="ES584" i="56"/>
  <c r="FA839" i="56"/>
  <c r="EM352" i="56"/>
  <c r="EZ359" i="56"/>
  <c r="EM314" i="56"/>
  <c r="EM367" i="56"/>
  <c r="FA857" i="56"/>
  <c r="EW847" i="56"/>
  <c r="EZ388" i="56"/>
  <c r="FG605" i="56"/>
  <c r="EZ832" i="56"/>
  <c r="FG844" i="56"/>
  <c r="FG781" i="56"/>
  <c r="EM430" i="56"/>
  <c r="EJ847" i="56"/>
  <c r="FE264" i="56"/>
  <c r="FC341" i="56"/>
  <c r="FE560" i="56"/>
  <c r="FB405" i="56"/>
  <c r="EX354" i="56"/>
  <c r="ET790" i="56"/>
  <c r="ET115" i="56" s="1"/>
  <c r="BY115" i="56" s="1"/>
  <c r="EM731" i="56"/>
  <c r="EQ836" i="56"/>
  <c r="EO619" i="56"/>
  <c r="EY781" i="56"/>
  <c r="EI546" i="56"/>
  <c r="EO499" i="56"/>
  <c r="EZ478" i="56"/>
  <c r="FD618" i="56"/>
  <c r="FC370" i="56"/>
  <c r="EY354" i="56"/>
  <c r="ET253" i="56"/>
  <c r="EH426" i="56"/>
  <c r="EV249" i="56"/>
  <c r="ET401" i="56"/>
  <c r="EJ454" i="56"/>
  <c r="EV385" i="56"/>
  <c r="ER589" i="56"/>
  <c r="FD791" i="56"/>
  <c r="ER725" i="56"/>
  <c r="EJ485" i="56"/>
  <c r="EU806" i="56"/>
  <c r="EK635" i="56"/>
  <c r="EY436" i="56"/>
  <c r="EV832" i="56"/>
  <c r="EU809" i="56"/>
  <c r="ES798" i="56"/>
  <c r="EL538" i="56"/>
  <c r="EJ574" i="56"/>
  <c r="EN376" i="56"/>
  <c r="FF315" i="56"/>
  <c r="EH435" i="56"/>
  <c r="FB369" i="56"/>
  <c r="EV587" i="56"/>
  <c r="EY474" i="56"/>
  <c r="EH720" i="56"/>
  <c r="FE286" i="56"/>
  <c r="EM602" i="56"/>
  <c r="FG487" i="56"/>
  <c r="EO550" i="56"/>
  <c r="FC278" i="56"/>
  <c r="EY863" i="56"/>
  <c r="FD815" i="56"/>
  <c r="FF844" i="56"/>
  <c r="FB469" i="56"/>
  <c r="FF522" i="56"/>
  <c r="EX849" i="56"/>
  <c r="EO837" i="56"/>
  <c r="EN717" i="56"/>
  <c r="EI707" i="56"/>
  <c r="EY724" i="56"/>
  <c r="EI716" i="56"/>
  <c r="EM766" i="56"/>
  <c r="FA592" i="56"/>
  <c r="ES408" i="56"/>
  <c r="ET624" i="56"/>
  <c r="EW716" i="56"/>
  <c r="EJ325" i="56"/>
  <c r="EQ375" i="56"/>
  <c r="ET558" i="56"/>
  <c r="EL745" i="56"/>
  <c r="EM597" i="56"/>
  <c r="FA385" i="56"/>
  <c r="EQ832" i="56"/>
  <c r="EZ792" i="56"/>
  <c r="EO269" i="56"/>
  <c r="FE536" i="56"/>
  <c r="EQ792" i="56"/>
  <c r="ET628" i="56"/>
  <c r="ER562" i="56"/>
  <c r="FC550" i="56"/>
  <c r="EY793" i="56"/>
  <c r="EJ299" i="56"/>
  <c r="EO716" i="56"/>
  <c r="EP708" i="56"/>
  <c r="EJ708" i="56"/>
  <c r="ER757" i="56"/>
  <c r="EY462" i="56"/>
  <c r="EL858" i="56"/>
  <c r="FE646" i="56"/>
  <c r="EK506" i="56"/>
  <c r="EY753" i="56"/>
  <c r="FF857" i="56"/>
  <c r="EK653" i="56"/>
  <c r="EX418" i="56"/>
  <c r="EH704" i="56"/>
  <c r="EH717" i="56"/>
  <c r="EQ708" i="56"/>
  <c r="FD673" i="56"/>
  <c r="EH795" i="56"/>
  <c r="FC822" i="56"/>
  <c r="EO447" i="56"/>
  <c r="EP362" i="56"/>
  <c r="FD775" i="56"/>
  <c r="ER549" i="56"/>
  <c r="FD574" i="56"/>
  <c r="FB782" i="56"/>
  <c r="EJ776" i="56"/>
  <c r="EW249" i="56"/>
  <c r="EV827" i="56"/>
  <c r="EZ285" i="56"/>
  <c r="EH780" i="56"/>
  <c r="FC330" i="56"/>
  <c r="EK521" i="56"/>
  <c r="EM556" i="56"/>
  <c r="EU270" i="56"/>
  <c r="EP757" i="56"/>
  <c r="EO470" i="56"/>
  <c r="FG516" i="56"/>
  <c r="EH753" i="56"/>
  <c r="EV319" i="56"/>
  <c r="EV706" i="56"/>
  <c r="EP390" i="56"/>
  <c r="EL520" i="56"/>
  <c r="EP492" i="56"/>
  <c r="EV654" i="56"/>
  <c r="EU333" i="56"/>
  <c r="ER776" i="56"/>
  <c r="EY794" i="56"/>
  <c r="EL300" i="56"/>
  <c r="EI398" i="56"/>
  <c r="FB599" i="56"/>
  <c r="EI745" i="56"/>
  <c r="EI835" i="56"/>
  <c r="EP593" i="56"/>
  <c r="FE259" i="56"/>
  <c r="EH613" i="56"/>
  <c r="EJ768" i="56"/>
  <c r="EN650" i="56"/>
  <c r="EK800" i="56"/>
  <c r="EL524" i="56"/>
  <c r="EI304" i="56"/>
  <c r="FB564" i="56"/>
  <c r="EX387" i="56"/>
  <c r="ET707" i="56"/>
  <c r="EZ717" i="56"/>
  <c r="EZ699" i="56"/>
  <c r="ER867" i="56"/>
  <c r="EM519" i="56"/>
  <c r="EW816" i="56"/>
  <c r="EJ250" i="56"/>
  <c r="EL475" i="56"/>
  <c r="ET703" i="56"/>
  <c r="EQ819" i="56"/>
  <c r="EX272" i="56"/>
  <c r="EP626" i="56"/>
  <c r="EJ276" i="56"/>
  <c r="ET620" i="56"/>
  <c r="FA474" i="56"/>
  <c r="FB376" i="56"/>
  <c r="EM757" i="56"/>
  <c r="FB440" i="56"/>
  <c r="FE455" i="56"/>
  <c r="FE374" i="56"/>
  <c r="EI525" i="56"/>
  <c r="EN796" i="56"/>
  <c r="EQ777" i="56"/>
  <c r="EO709" i="56"/>
  <c r="FD703" i="56"/>
  <c r="FB700" i="56"/>
  <c r="EM571" i="56"/>
  <c r="FG303" i="56"/>
  <c r="ER643" i="56"/>
  <c r="EV445" i="56"/>
  <c r="EL558" i="56"/>
  <c r="EM647" i="56"/>
  <c r="FG656" i="56"/>
  <c r="EZ305" i="56"/>
  <c r="ES342" i="56"/>
  <c r="FA445" i="56"/>
  <c r="EX326" i="56"/>
  <c r="EH559" i="56"/>
  <c r="FF342" i="56"/>
  <c r="EK542" i="56"/>
  <c r="FA422" i="56"/>
  <c r="FC294" i="56"/>
  <c r="EH256" i="56"/>
  <c r="ES547" i="56"/>
  <c r="EX855" i="56"/>
  <c r="FF515" i="56"/>
  <c r="FF90" i="56" s="1"/>
  <c r="DX90" i="56" s="1"/>
  <c r="EM699" i="56"/>
  <c r="EU708" i="56"/>
  <c r="FG724" i="56"/>
  <c r="EZ355" i="56"/>
  <c r="FF340" i="56"/>
  <c r="EM760" i="56"/>
  <c r="EW728" i="56"/>
  <c r="FB720" i="56"/>
  <c r="ET692" i="56"/>
  <c r="EY716" i="56"/>
  <c r="EY720" i="56"/>
  <c r="EZ724" i="56"/>
  <c r="EN708" i="56"/>
  <c r="FC703" i="56"/>
  <c r="EW705" i="56"/>
  <c r="EX717" i="56"/>
  <c r="EZ703" i="56"/>
  <c r="EL699" i="56"/>
  <c r="FC704" i="56"/>
  <c r="EK708" i="56"/>
  <c r="EU724" i="56"/>
  <c r="EZ705" i="56"/>
  <c r="EL717" i="56"/>
  <c r="EO697" i="56"/>
  <c r="EX699" i="56"/>
  <c r="FF724" i="56"/>
  <c r="EO718" i="56"/>
  <c r="FG706" i="56"/>
  <c r="FA699" i="56"/>
  <c r="EN699" i="56"/>
  <c r="EN703" i="56"/>
  <c r="FC707" i="56"/>
  <c r="EK713" i="56"/>
  <c r="EH694" i="56"/>
  <c r="ES693" i="56"/>
  <c r="EX690" i="56"/>
  <c r="EI709" i="56"/>
  <c r="EU712" i="56"/>
  <c r="FF713" i="56"/>
  <c r="FF108" i="56" s="1"/>
  <c r="EY701" i="56"/>
  <c r="EI675" i="56"/>
  <c r="ET709" i="56"/>
  <c r="EY670" i="56"/>
  <c r="FA689" i="56"/>
  <c r="FD685" i="56"/>
  <c r="EX670" i="56"/>
  <c r="FB689" i="56"/>
  <c r="EL705" i="56"/>
  <c r="FF720" i="56"/>
  <c r="EV692" i="56"/>
  <c r="EV689" i="56"/>
  <c r="EO688" i="56"/>
  <c r="EW706" i="56"/>
  <c r="ER670" i="56"/>
  <c r="ES685" i="56"/>
  <c r="EY690" i="56"/>
  <c r="FD671" i="56"/>
  <c r="ES691" i="56"/>
  <c r="EK671" i="56"/>
  <c r="EM683" i="56"/>
  <c r="ER691" i="56"/>
  <c r="EY706" i="56"/>
  <c r="FC679" i="56"/>
  <c r="EK701" i="56"/>
  <c r="EJ688" i="56"/>
  <c r="ER696" i="56"/>
  <c r="EI677" i="56"/>
  <c r="EI666" i="56"/>
  <c r="EP696" i="56"/>
  <c r="EU691" i="56"/>
  <c r="EQ689" i="56"/>
  <c r="EM689" i="56"/>
  <c r="FG709" i="56"/>
  <c r="EK681" i="56"/>
  <c r="EQ687" i="56"/>
  <c r="EP693" i="56"/>
  <c r="EQ688" i="56"/>
  <c r="EM685" i="56"/>
  <c r="EI701" i="56"/>
  <c r="EN693" i="56"/>
  <c r="ES679" i="56"/>
  <c r="FB685" i="56"/>
  <c r="FF681" i="56"/>
  <c r="ET674" i="56"/>
  <c r="EQ683" i="56"/>
  <c r="FC665" i="56"/>
  <c r="EV698" i="56"/>
  <c r="EJ695" i="56"/>
  <c r="EX698" i="56"/>
  <c r="EN678" i="56"/>
  <c r="EP685" i="56"/>
  <c r="FE659" i="56"/>
  <c r="FA653" i="56"/>
  <c r="EU678" i="56"/>
  <c r="ER671" i="56"/>
  <c r="FD691" i="56"/>
  <c r="FE677" i="56"/>
  <c r="EH695" i="56"/>
  <c r="EO677" i="56"/>
  <c r="FB684" i="56"/>
  <c r="EZ674" i="56"/>
  <c r="FD686" i="56"/>
  <c r="EJ681" i="56"/>
  <c r="FF677" i="56"/>
  <c r="EL675" i="56"/>
  <c r="EO675" i="56"/>
  <c r="FB676" i="56"/>
  <c r="EZ652" i="56"/>
  <c r="ES674" i="56"/>
  <c r="EP667" i="56"/>
  <c r="EX687" i="56"/>
  <c r="ES666" i="56"/>
  <c r="FE683" i="56"/>
  <c r="FF664" i="56"/>
  <c r="EU683" i="56"/>
  <c r="FB683" i="56"/>
  <c r="FB691" i="56"/>
  <c r="EW677" i="56"/>
  <c r="EU652" i="56"/>
  <c r="FG652" i="56"/>
  <c r="FB672" i="56"/>
  <c r="EH678" i="56"/>
  <c r="EK694" i="56"/>
  <c r="EZ694" i="56"/>
  <c r="FA686" i="56"/>
  <c r="EN679" i="56"/>
  <c r="ES676" i="56"/>
  <c r="ET681" i="56"/>
  <c r="EL686" i="56"/>
  <c r="EP670" i="56"/>
  <c r="FB694" i="56"/>
  <c r="EX683" i="56"/>
  <c r="FG698" i="56"/>
  <c r="FA663" i="56"/>
  <c r="EJ652" i="56"/>
  <c r="EY663" i="56"/>
  <c r="FA657" i="56"/>
  <c r="FD667" i="56"/>
  <c r="FE649" i="56"/>
  <c r="EL661" i="56"/>
  <c r="EH673" i="56"/>
  <c r="EZ673" i="56"/>
  <c r="FD655" i="56"/>
  <c r="EJ669" i="56"/>
  <c r="EH665" i="56"/>
  <c r="FF668" i="56"/>
  <c r="FC653" i="56"/>
  <c r="EV660" i="56"/>
  <c r="EX668" i="56"/>
  <c r="EN652" i="56"/>
  <c r="FF663" i="56"/>
  <c r="EV659" i="56"/>
  <c r="ER665" i="56"/>
  <c r="EL668" i="56"/>
  <c r="ES656" i="56"/>
  <c r="EM680" i="56"/>
  <c r="EY652" i="56"/>
  <c r="ET661" i="56"/>
  <c r="FA664" i="56"/>
  <c r="EU657" i="56"/>
  <c r="EK673" i="56"/>
  <c r="EX673" i="56"/>
  <c r="EM673" i="56"/>
  <c r="EM665" i="56"/>
  <c r="FE666" i="56"/>
  <c r="FA667" i="56"/>
  <c r="EU659" i="56"/>
  <c r="FC680" i="56"/>
  <c r="EP673" i="56"/>
  <c r="EK663" i="56"/>
  <c r="ET655" i="56"/>
  <c r="EZ684" i="56"/>
  <c r="EP655" i="56"/>
  <c r="EV656" i="56"/>
  <c r="FC655" i="56"/>
  <c r="EH667" i="56"/>
  <c r="FL242" i="56"/>
  <c r="CR242" i="56"/>
  <c r="FM182" i="56"/>
  <c r="CR182" i="56"/>
  <c r="DD242" i="56"/>
  <c r="CJ182" i="56"/>
  <c r="DD182" i="56"/>
  <c r="BL182" i="56"/>
  <c r="CJ242" i="56"/>
  <c r="AA182" i="56"/>
  <c r="ET618" i="56"/>
  <c r="EJ637" i="56"/>
  <c r="EW259" i="56"/>
  <c r="EV478" i="56"/>
  <c r="FC417" i="56"/>
  <c r="EY417" i="56"/>
  <c r="EV480" i="56"/>
  <c r="EK485" i="56"/>
  <c r="ET835" i="56"/>
  <c r="EV280" i="56"/>
  <c r="EN506" i="56"/>
  <c r="FF861" i="56"/>
  <c r="EQ407" i="56"/>
  <c r="FE735" i="56"/>
  <c r="FE110" i="56" s="1"/>
  <c r="FD248" i="56"/>
  <c r="FA768" i="56"/>
  <c r="FD819" i="56"/>
  <c r="EL501" i="56"/>
  <c r="FA310" i="56"/>
  <c r="FF488" i="56"/>
  <c r="FG792" i="56"/>
  <c r="ES294" i="56"/>
  <c r="ER471" i="56"/>
  <c r="EM594" i="56"/>
  <c r="EL627" i="56"/>
  <c r="FF863" i="56"/>
  <c r="EO624" i="56"/>
  <c r="FA563" i="56"/>
  <c r="FC829" i="56"/>
  <c r="EJ741" i="56"/>
  <c r="EW736" i="56"/>
  <c r="EO638" i="56"/>
  <c r="EH654" i="56"/>
  <c r="EU475" i="56"/>
  <c r="FG804" i="56"/>
  <c r="EI555" i="56"/>
  <c r="EY316" i="56"/>
  <c r="FG414" i="56"/>
  <c r="EP352" i="56"/>
  <c r="FA341" i="56"/>
  <c r="EO608" i="56"/>
  <c r="EW552" i="56"/>
  <c r="ER510" i="56"/>
  <c r="ES734" i="56"/>
  <c r="FD437" i="56"/>
  <c r="FC425" i="56"/>
  <c r="EM633" i="56"/>
  <c r="FF408" i="56"/>
  <c r="FD254" i="56"/>
  <c r="EY734" i="56"/>
  <c r="EP453" i="56"/>
  <c r="EJ805" i="56"/>
  <c r="EI631" i="56"/>
  <c r="EV771" i="56"/>
  <c r="FE676" i="56"/>
  <c r="FC837" i="56"/>
  <c r="FB735" i="56"/>
  <c r="EM568" i="56"/>
  <c r="EW352" i="56"/>
  <c r="FB760" i="56"/>
  <c r="EP432" i="56"/>
  <c r="EQ507" i="56"/>
  <c r="ET783" i="56"/>
  <c r="EH549" i="56"/>
  <c r="EZ360" i="56"/>
  <c r="FA415" i="56"/>
  <c r="EL476" i="56"/>
  <c r="EL761" i="56"/>
  <c r="EO636" i="56"/>
  <c r="FC620" i="56"/>
  <c r="EJ460" i="56"/>
  <c r="FA497" i="56"/>
  <c r="EV644" i="56"/>
  <c r="EQ313" i="56"/>
  <c r="EZ340" i="56"/>
  <c r="EZ298" i="56"/>
  <c r="EH577" i="56"/>
  <c r="EN604" i="56"/>
  <c r="FC869" i="56"/>
  <c r="EI721" i="56"/>
  <c r="EL408" i="56"/>
  <c r="EK603" i="56"/>
  <c r="EK333" i="56"/>
  <c r="FA789" i="56"/>
  <c r="EO520" i="56"/>
  <c r="EK816" i="56"/>
  <c r="EN856" i="56"/>
  <c r="EO487" i="56"/>
  <c r="EY318" i="56"/>
  <c r="EV313" i="56"/>
  <c r="ET743" i="56"/>
  <c r="EW354" i="56"/>
  <c r="EJ773" i="56"/>
  <c r="EL782" i="56"/>
  <c r="FG635" i="56"/>
  <c r="EM284" i="56"/>
  <c r="ER723" i="56"/>
  <c r="EN530" i="56"/>
  <c r="EX836" i="56"/>
  <c r="EV428" i="56"/>
  <c r="EH764" i="56"/>
  <c r="EN408" i="56"/>
  <c r="FC559" i="56"/>
  <c r="EJ537" i="56"/>
  <c r="FF426" i="56"/>
  <c r="EI257" i="56"/>
  <c r="FA269" i="56"/>
  <c r="EQ544" i="56"/>
  <c r="FE752" i="56"/>
  <c r="EJ830" i="56"/>
  <c r="FF557" i="56"/>
  <c r="EN476" i="56"/>
  <c r="FB382" i="56"/>
  <c r="EN827" i="56"/>
  <c r="EK589" i="56"/>
  <c r="EU277" i="56"/>
  <c r="FE549" i="56"/>
  <c r="EV714" i="56"/>
  <c r="ER337" i="56"/>
  <c r="FE769" i="56"/>
  <c r="EQ869" i="56"/>
  <c r="EZ756" i="56"/>
  <c r="EJ775" i="56"/>
  <c r="FB772" i="56"/>
  <c r="EL272" i="56"/>
  <c r="EW547" i="56"/>
  <c r="EL800" i="56"/>
  <c r="FF769" i="56"/>
  <c r="FF365" i="56"/>
  <c r="FF425" i="56"/>
  <c r="EH348" i="56"/>
  <c r="EP469" i="56"/>
  <c r="EK259" i="56"/>
  <c r="EL725" i="56"/>
  <c r="EU616" i="56"/>
  <c r="FB634" i="56"/>
  <c r="EY394" i="56"/>
  <c r="FF478" i="56"/>
  <c r="EX539" i="56"/>
  <c r="EI284" i="56"/>
  <c r="ET481" i="56"/>
  <c r="FF722" i="56"/>
  <c r="FC735" i="56"/>
  <c r="EQ302" i="56"/>
  <c r="EP353" i="56"/>
  <c r="EV516" i="56"/>
  <c r="EW870" i="56"/>
  <c r="EM280" i="56"/>
  <c r="ET789" i="56"/>
  <c r="FG437" i="56"/>
  <c r="EU610" i="56"/>
  <c r="ER810" i="56"/>
  <c r="FF332" i="56"/>
  <c r="EK365" i="56"/>
  <c r="EP392" i="56"/>
  <c r="FE597" i="56"/>
  <c r="FG738" i="56"/>
  <c r="FC729" i="56"/>
  <c r="FF299" i="56"/>
  <c r="EZ848" i="56"/>
  <c r="FD431" i="56"/>
  <c r="EM649" i="56"/>
  <c r="ET870" i="56"/>
  <c r="EM319" i="56"/>
  <c r="EP452" i="56"/>
  <c r="EY588" i="56"/>
  <c r="EJ725" i="56"/>
  <c r="EY630" i="56"/>
  <c r="FD778" i="56"/>
  <c r="EI751" i="56"/>
  <c r="EV509" i="56"/>
  <c r="EX602" i="56"/>
  <c r="EN755" i="56"/>
  <c r="ES341" i="56"/>
  <c r="EW408" i="56"/>
  <c r="ET590" i="56"/>
  <c r="EW436" i="56"/>
  <c r="ES618" i="56"/>
  <c r="FE479" i="56"/>
  <c r="FB645" i="56"/>
  <c r="EK491" i="56"/>
  <c r="EX464" i="56"/>
  <c r="FG466" i="56"/>
  <c r="EK518" i="56"/>
  <c r="FE275" i="56"/>
  <c r="FE808" i="56"/>
  <c r="EM368" i="56"/>
  <c r="EQ484" i="56"/>
  <c r="EV609" i="56"/>
  <c r="EY818" i="56"/>
  <c r="EO439" i="56"/>
  <c r="ET370" i="56"/>
  <c r="FB725" i="56"/>
  <c r="EW819" i="56"/>
  <c r="FC269" i="56"/>
  <c r="FE798" i="56"/>
  <c r="EV482" i="56"/>
  <c r="FA772" i="56"/>
  <c r="EY564" i="56"/>
  <c r="EP807" i="56"/>
  <c r="EO662" i="56"/>
  <c r="EK783" i="56"/>
  <c r="EQ868" i="56"/>
  <c r="EM403" i="56"/>
  <c r="EQ619" i="56"/>
  <c r="ET850" i="56"/>
  <c r="FA460" i="56"/>
  <c r="FE527" i="56"/>
  <c r="FD861" i="56"/>
  <c r="EU420" i="56"/>
  <c r="FC533" i="56"/>
  <c r="FC249" i="56"/>
  <c r="EZ332" i="56"/>
  <c r="EI460" i="56"/>
  <c r="EP848" i="56"/>
  <c r="EY580" i="56"/>
  <c r="EW592" i="56"/>
  <c r="FG632" i="56"/>
  <c r="EO498" i="56"/>
  <c r="FD274" i="56"/>
  <c r="ER838" i="56"/>
  <c r="EZ271" i="56"/>
  <c r="EL386" i="56"/>
  <c r="EP559" i="56"/>
  <c r="EX607" i="56"/>
  <c r="EP358" i="56"/>
  <c r="EU726" i="56"/>
  <c r="FA296" i="56"/>
  <c r="EY491" i="56"/>
  <c r="EH742" i="56"/>
  <c r="EO289" i="56"/>
  <c r="EJ462" i="56"/>
  <c r="EV779" i="56"/>
  <c r="ET767" i="56"/>
  <c r="ER658" i="56"/>
  <c r="EJ809" i="56"/>
  <c r="FF354" i="56"/>
  <c r="EK539" i="56"/>
  <c r="EH402" i="56"/>
  <c r="EU302" i="56"/>
  <c r="ER542" i="56"/>
  <c r="EM755" i="56"/>
  <c r="EJ330" i="56"/>
  <c r="FD721" i="56"/>
  <c r="EV442" i="56"/>
  <c r="FA421" i="56"/>
  <c r="EK827" i="56"/>
  <c r="FG454" i="56"/>
  <c r="FE604" i="56"/>
  <c r="EZ402" i="56"/>
  <c r="FE419" i="56"/>
  <c r="EL838" i="56"/>
  <c r="EH510" i="56"/>
  <c r="EK303" i="56"/>
  <c r="EH522" i="56"/>
  <c r="EU424" i="56"/>
  <c r="FF409" i="56"/>
  <c r="EK512" i="56"/>
  <c r="EY423" i="56"/>
  <c r="FB595" i="56"/>
  <c r="EO775" i="56"/>
  <c r="EQ397" i="56"/>
  <c r="EJ311" i="56"/>
  <c r="EP790" i="56"/>
  <c r="EO406" i="56"/>
  <c r="EH806" i="56"/>
  <c r="FE481" i="56"/>
  <c r="EL735" i="56"/>
  <c r="EW276" i="56"/>
  <c r="EZ401" i="56"/>
  <c r="EM788" i="56"/>
  <c r="EM607" i="56"/>
  <c r="EW838" i="56"/>
  <c r="ES289" i="56"/>
  <c r="FC636" i="56"/>
  <c r="EO458" i="56"/>
  <c r="EM775" i="56"/>
  <c r="EV873" i="56"/>
  <c r="EV763" i="56"/>
  <c r="EH551" i="56"/>
  <c r="EL629" i="56"/>
  <c r="ET484" i="56"/>
  <c r="EZ490" i="56"/>
  <c r="ET766" i="56"/>
  <c r="EL416" i="56"/>
  <c r="FF533" i="56"/>
  <c r="EY591" i="56"/>
  <c r="FD433" i="56"/>
  <c r="EM635" i="56"/>
  <c r="EO846" i="56"/>
  <c r="ER847" i="56"/>
  <c r="ES383" i="56"/>
  <c r="EM800" i="56"/>
  <c r="EV456" i="56"/>
  <c r="FG342" i="56"/>
  <c r="EN813" i="56"/>
  <c r="EI527" i="56"/>
  <c r="ES733" i="56"/>
  <c r="EV500" i="56"/>
  <c r="FA491" i="56"/>
  <c r="FB368" i="56"/>
  <c r="EW298" i="56"/>
  <c r="FB843" i="56"/>
  <c r="ES480" i="56"/>
  <c r="ES207" i="56" s="1"/>
  <c r="BU207" i="56" s="1"/>
  <c r="EY263" i="56"/>
  <c r="EM582" i="56"/>
  <c r="EI596" i="56"/>
  <c r="EK460" i="56"/>
  <c r="ET492" i="56"/>
  <c r="FA621" i="56"/>
  <c r="EQ401" i="56"/>
  <c r="EV327" i="56"/>
  <c r="EX792" i="56"/>
  <c r="FD579" i="56"/>
  <c r="EM335" i="56"/>
  <c r="ET255" i="56"/>
  <c r="EJ459" i="56"/>
  <c r="FD363" i="56"/>
  <c r="EM855" i="56"/>
  <c r="EY807" i="56"/>
  <c r="EZ451" i="56"/>
  <c r="FA301" i="56"/>
  <c r="EK282" i="56"/>
  <c r="EL537" i="56"/>
  <c r="EL438" i="56"/>
  <c r="EX318" i="56"/>
  <c r="EU429" i="56"/>
  <c r="FG446" i="56"/>
  <c r="FG626" i="56"/>
  <c r="FG268" i="56"/>
  <c r="ET839" i="56"/>
  <c r="EM795" i="56"/>
  <c r="EQ343" i="56"/>
  <c r="EK545" i="56"/>
  <c r="EJ503" i="56"/>
  <c r="FA641" i="56"/>
  <c r="EJ555" i="56"/>
  <c r="ET531" i="56"/>
  <c r="EW389" i="56"/>
  <c r="ES264" i="56"/>
  <c r="EM786" i="56"/>
  <c r="FC415" i="56"/>
  <c r="FA530" i="56"/>
  <c r="FD650" i="56"/>
  <c r="EN300" i="56"/>
  <c r="EM619" i="56"/>
  <c r="EW406" i="56"/>
  <c r="FF367" i="56"/>
  <c r="EM542" i="56"/>
  <c r="EN770" i="56"/>
  <c r="ES822" i="56"/>
  <c r="FF391" i="56"/>
  <c r="EL385" i="56"/>
  <c r="EP471" i="56"/>
  <c r="FD509" i="56"/>
  <c r="EK551" i="56"/>
  <c r="FF813" i="56"/>
  <c r="FD638" i="56"/>
  <c r="EP460" i="56"/>
  <c r="FB518" i="56"/>
  <c r="FA639" i="56"/>
  <c r="ER850" i="56"/>
  <c r="EM303" i="56"/>
  <c r="EV847" i="56"/>
  <c r="FE756" i="56"/>
  <c r="FE724" i="56"/>
  <c r="EZ269" i="56"/>
  <c r="EW818" i="56"/>
  <c r="FD445" i="56"/>
  <c r="FB605" i="56"/>
  <c r="EY413" i="56"/>
  <c r="EJ407" i="56"/>
  <c r="EP739" i="56"/>
  <c r="FG820" i="56"/>
  <c r="FA536" i="56"/>
  <c r="EO329" i="56"/>
  <c r="EW662" i="56"/>
  <c r="FC772" i="56"/>
  <c r="FC556" i="56"/>
  <c r="EV846" i="56"/>
  <c r="EJ506" i="56"/>
  <c r="ER718" i="56"/>
  <c r="FG277" i="56"/>
  <c r="EW730" i="56"/>
  <c r="EL316" i="56"/>
  <c r="EY529" i="56"/>
  <c r="EO673" i="56"/>
  <c r="FC400" i="56"/>
  <c r="EM533" i="56"/>
  <c r="EL641" i="56"/>
  <c r="EW520" i="56"/>
  <c r="FE326" i="56"/>
  <c r="FA475" i="56"/>
  <c r="FA719" i="56"/>
  <c r="FC557" i="56"/>
  <c r="EK845" i="56"/>
  <c r="EK120" i="56" s="1"/>
  <c r="O120" i="56" s="1"/>
  <c r="EV304" i="56"/>
  <c r="EO590" i="56"/>
  <c r="FE247" i="56"/>
  <c r="FC289" i="56"/>
  <c r="EU282" i="56"/>
  <c r="EJ719" i="56"/>
  <c r="ER474" i="56"/>
  <c r="EQ477" i="56"/>
  <c r="EU258" i="56"/>
  <c r="FD298" i="56"/>
  <c r="EK372" i="56"/>
  <c r="EN479" i="56"/>
  <c r="FG815" i="56"/>
  <c r="EW639" i="56"/>
  <c r="EX467" i="56"/>
  <c r="FG284" i="56"/>
  <c r="FD401" i="56"/>
  <c r="FA537" i="56"/>
  <c r="EW395" i="56"/>
  <c r="EO362" i="56"/>
  <c r="EI402" i="56"/>
  <c r="FA374" i="56"/>
  <c r="EN858" i="56"/>
  <c r="EI271" i="56"/>
  <c r="FA500" i="56"/>
  <c r="FB563" i="56"/>
  <c r="EO818" i="56"/>
  <c r="EO285" i="56"/>
  <c r="EV662" i="56"/>
  <c r="ES765" i="56"/>
  <c r="EZ736" i="56"/>
  <c r="EV545" i="56"/>
  <c r="FG373" i="56"/>
  <c r="EX858" i="56"/>
  <c r="EM503" i="56"/>
  <c r="EM821" i="56"/>
  <c r="EM562" i="56"/>
  <c r="EX802" i="56"/>
  <c r="EZ839" i="56"/>
  <c r="EX826" i="56"/>
  <c r="EN585" i="56"/>
  <c r="EL863" i="56"/>
  <c r="EJ740" i="56"/>
  <c r="FA375" i="56"/>
  <c r="EP331" i="56"/>
  <c r="EU415" i="56"/>
  <c r="FG805" i="56"/>
  <c r="EZ873" i="56"/>
  <c r="EV297" i="56"/>
  <c r="FB334" i="56"/>
  <c r="EZ262" i="56"/>
  <c r="EL539" i="56"/>
  <c r="EW309" i="56"/>
  <c r="EJ266" i="56"/>
  <c r="ES866" i="56"/>
  <c r="ES390" i="56"/>
  <c r="EV492" i="56"/>
  <c r="EQ275" i="56"/>
  <c r="FE573" i="56"/>
  <c r="EI533" i="56"/>
  <c r="ET632" i="56"/>
  <c r="FC374" i="56"/>
  <c r="EV554" i="56"/>
  <c r="EO398" i="56"/>
  <c r="FD569" i="56"/>
  <c r="ER598" i="56"/>
  <c r="EX830" i="56"/>
  <c r="EN597" i="56"/>
  <c r="EO409" i="56"/>
  <c r="EL427" i="56"/>
  <c r="EL766" i="56"/>
  <c r="EW546" i="56"/>
  <c r="EO584" i="56"/>
  <c r="ET737" i="56"/>
  <c r="EK531" i="56"/>
  <c r="EO317" i="56"/>
  <c r="EZ747" i="56"/>
  <c r="EN846" i="56"/>
  <c r="EX430" i="56"/>
  <c r="EN358" i="56"/>
  <c r="EU653" i="56"/>
  <c r="EZ479" i="56"/>
  <c r="EQ784" i="56"/>
  <c r="ER400" i="56"/>
  <c r="FD416" i="56"/>
  <c r="EO464" i="56"/>
  <c r="EW375" i="56"/>
  <c r="EU843" i="56"/>
  <c r="EX294" i="56"/>
  <c r="EV769" i="56"/>
  <c r="EM441" i="56"/>
  <c r="FE595" i="56"/>
  <c r="EW410" i="56"/>
  <c r="EP616" i="56"/>
  <c r="EJ280" i="56"/>
  <c r="ER419" i="56"/>
  <c r="EW726" i="56"/>
  <c r="ET866" i="56"/>
  <c r="FG392" i="56"/>
  <c r="EO418" i="56"/>
  <c r="EJ786" i="56"/>
  <c r="EP286" i="56"/>
  <c r="EZ762" i="56"/>
  <c r="EN609" i="56"/>
  <c r="FC619" i="56"/>
  <c r="FC750" i="56"/>
  <c r="FG459" i="56"/>
  <c r="EJ498" i="56"/>
  <c r="FG384" i="56"/>
  <c r="FB602" i="56"/>
  <c r="ES805" i="56"/>
  <c r="ET364" i="56"/>
  <c r="EX541" i="56"/>
  <c r="FA320" i="56"/>
  <c r="FF838" i="56"/>
  <c r="EY466" i="56"/>
  <c r="EO313" i="56"/>
  <c r="EZ448" i="56"/>
  <c r="EH345" i="56"/>
  <c r="EH74" i="56" s="1"/>
  <c r="L74" i="56" s="1"/>
  <c r="EL362" i="56"/>
  <c r="FD645" i="56"/>
  <c r="FE411" i="56"/>
  <c r="EV603" i="56"/>
  <c r="FF723" i="56"/>
  <c r="EO428" i="56"/>
  <c r="EP534" i="56"/>
  <c r="FE593" i="56"/>
  <c r="EX842" i="56"/>
  <c r="EV330" i="56"/>
  <c r="EO754" i="56"/>
  <c r="EJ777" i="56"/>
  <c r="EH488" i="56"/>
  <c r="EZ455" i="56"/>
  <c r="EX491" i="56"/>
  <c r="FC747" i="56"/>
  <c r="FE636" i="56"/>
  <c r="FE101" i="56" s="1"/>
  <c r="ER358" i="56"/>
  <c r="EP649" i="56"/>
  <c r="EV339" i="56"/>
  <c r="FA627" i="56"/>
  <c r="EW785" i="56"/>
  <c r="EP280" i="56"/>
  <c r="EJ267" i="56"/>
  <c r="FA519" i="56"/>
  <c r="ER636" i="56"/>
  <c r="ER614" i="56"/>
  <c r="EJ549" i="56"/>
  <c r="EH606" i="56"/>
  <c r="EQ247" i="56"/>
  <c r="EJ864" i="56"/>
  <c r="FE312" i="56"/>
  <c r="EV434" i="56"/>
  <c r="EM256" i="56"/>
  <c r="EY258" i="56"/>
  <c r="EV452" i="56"/>
  <c r="EK742" i="56"/>
  <c r="EM275" i="56"/>
  <c r="EY454" i="56"/>
  <c r="EL804" i="56"/>
  <c r="FA770" i="56"/>
  <c r="ES338" i="56"/>
  <c r="EU822" i="56"/>
  <c r="FF578" i="56"/>
  <c r="EH627" i="56"/>
  <c r="EM259" i="56"/>
  <c r="EO484" i="56"/>
  <c r="EN748" i="56"/>
  <c r="EW526" i="56"/>
  <c r="EO614" i="56"/>
  <c r="EK714" i="56"/>
  <c r="EY605" i="56"/>
  <c r="FD259" i="56"/>
  <c r="FG761" i="56"/>
  <c r="FF323" i="56"/>
  <c r="FA631" i="56"/>
  <c r="FD556" i="56"/>
  <c r="EO529" i="56"/>
  <c r="FB569" i="56"/>
  <c r="EY249" i="56"/>
  <c r="EN400" i="56"/>
  <c r="EZ483" i="56"/>
  <c r="ET534" i="56"/>
  <c r="FG729" i="56"/>
  <c r="EP866" i="56"/>
  <c r="FG294" i="56"/>
  <c r="EJ301" i="56"/>
  <c r="ET859" i="56"/>
  <c r="FD290" i="56"/>
  <c r="EV270" i="56"/>
  <c r="EM257" i="56"/>
  <c r="EJ803" i="56"/>
  <c r="EQ593" i="56"/>
  <c r="EW653" i="56"/>
  <c r="EM841" i="56"/>
  <c r="ET817" i="56"/>
  <c r="EK436" i="56"/>
  <c r="ER623" i="56"/>
  <c r="FE333" i="56"/>
  <c r="EO391" i="56"/>
  <c r="EL625" i="56"/>
  <c r="FF352" i="56"/>
  <c r="FA440" i="56"/>
  <c r="EW394" i="56"/>
  <c r="EJ841" i="56"/>
  <c r="FD598" i="56"/>
  <c r="EX784" i="56"/>
  <c r="EP498" i="56"/>
  <c r="EY867" i="56"/>
  <c r="EQ785" i="56"/>
  <c r="EI855" i="56"/>
  <c r="FC650" i="56"/>
  <c r="FC301" i="56"/>
  <c r="FD771" i="56"/>
  <c r="EL247" i="56"/>
  <c r="EP294" i="56"/>
  <c r="EU797" i="56"/>
  <c r="EM866" i="56"/>
  <c r="FE763" i="56"/>
  <c r="EJ620" i="56"/>
  <c r="EN515" i="56"/>
  <c r="FB858" i="56"/>
  <c r="EW833" i="56"/>
  <c r="EX371" i="56"/>
  <c r="EK838" i="56"/>
  <c r="FF373" i="56"/>
  <c r="ES609" i="56"/>
  <c r="FF543" i="56"/>
  <c r="EV361" i="56"/>
  <c r="FC471" i="56"/>
  <c r="EX746" i="56"/>
  <c r="EH375" i="56"/>
  <c r="FD366" i="56"/>
  <c r="FD521" i="56"/>
  <c r="EY456" i="56"/>
  <c r="EO591" i="56"/>
  <c r="EI711" i="56"/>
  <c r="ER854" i="56"/>
  <c r="EZ528" i="56"/>
  <c r="FE721" i="56"/>
  <c r="ER602" i="56"/>
  <c r="FG513" i="56"/>
  <c r="EX362" i="56"/>
  <c r="EN812" i="56"/>
  <c r="EI504" i="56"/>
  <c r="ES593" i="56"/>
  <c r="FA584" i="56"/>
  <c r="EX795" i="56"/>
  <c r="FD310" i="56"/>
  <c r="FB555" i="56"/>
  <c r="EO268" i="56"/>
  <c r="EN301" i="56"/>
  <c r="ES647" i="56"/>
  <c r="EJ816" i="56"/>
  <c r="EQ597" i="56"/>
  <c r="EN464" i="56"/>
  <c r="FD620" i="56"/>
  <c r="EK594" i="56"/>
  <c r="EL341" i="56"/>
  <c r="FD494" i="56"/>
  <c r="EL455" i="56"/>
  <c r="EO363" i="56"/>
  <c r="EH756" i="56"/>
  <c r="EX785" i="56"/>
  <c r="FE503" i="56"/>
  <c r="EP509" i="56"/>
  <c r="EW794" i="56"/>
  <c r="FF536" i="56"/>
  <c r="FD576" i="56"/>
  <c r="EY777" i="56"/>
  <c r="EI496" i="56"/>
  <c r="EY325" i="56"/>
  <c r="FB338" i="56"/>
  <c r="EP565" i="56"/>
  <c r="ER767" i="56"/>
  <c r="EL264" i="56"/>
  <c r="FF457" i="56"/>
  <c r="EM576" i="56"/>
  <c r="FF462" i="56"/>
  <c r="EN391" i="56"/>
  <c r="EM425" i="56"/>
  <c r="EQ287" i="56"/>
  <c r="EM337" i="56"/>
  <c r="FD804" i="56"/>
  <c r="EO844" i="56"/>
  <c r="EU274" i="56"/>
  <c r="EJ376" i="56"/>
  <c r="EV299" i="56"/>
  <c r="ES762" i="56"/>
  <c r="ET755" i="56"/>
  <c r="EL770" i="56"/>
  <c r="EP664" i="56"/>
  <c r="EN497" i="56"/>
  <c r="EM515" i="56"/>
  <c r="EM90" i="56" s="1"/>
  <c r="AE90" i="56" s="1"/>
  <c r="EN618" i="56"/>
  <c r="ET436" i="56"/>
  <c r="FG630" i="56"/>
  <c r="FC258" i="56"/>
  <c r="ET750" i="56"/>
  <c r="EK590" i="56"/>
  <c r="FD448" i="56"/>
  <c r="EI315" i="56"/>
  <c r="EM716" i="56"/>
  <c r="EZ337" i="56"/>
  <c r="FA434" i="56"/>
  <c r="EQ385" i="56"/>
  <c r="EK529" i="56"/>
  <c r="EX444" i="56"/>
  <c r="ER541" i="56"/>
  <c r="EU754" i="56"/>
  <c r="EY637" i="56"/>
  <c r="ET291" i="56"/>
  <c r="EQ566" i="56"/>
  <c r="EY296" i="56"/>
  <c r="EL755" i="56"/>
  <c r="EZ429" i="56"/>
  <c r="EP741" i="56"/>
  <c r="EW733" i="56"/>
  <c r="EH292" i="56"/>
  <c r="EK720" i="56"/>
  <c r="ER817" i="56"/>
  <c r="FB562" i="56"/>
  <c r="EM353" i="56"/>
  <c r="EN635" i="56"/>
  <c r="EI795" i="56"/>
  <c r="EH798" i="56"/>
  <c r="EW378" i="56"/>
  <c r="FG843" i="56"/>
  <c r="FF565" i="56"/>
  <c r="FF554" i="56"/>
  <c r="EP623" i="56"/>
  <c r="EX304" i="56"/>
  <c r="EN309" i="56"/>
  <c r="EL680" i="56"/>
  <c r="EP650" i="56"/>
  <c r="EU723" i="56"/>
  <c r="EK500" i="56"/>
  <c r="ET802" i="56"/>
  <c r="EM651" i="56"/>
  <c r="EX577" i="56"/>
  <c r="FA547" i="56"/>
  <c r="EQ560" i="56"/>
  <c r="EJ854" i="56"/>
  <c r="EJ530" i="56"/>
  <c r="EJ500" i="56"/>
  <c r="EW433" i="56"/>
  <c r="EJ621" i="56"/>
  <c r="EH495" i="56"/>
  <c r="EJ551" i="56"/>
  <c r="ET439" i="56"/>
  <c r="EZ323" i="56"/>
  <c r="FD782" i="56"/>
  <c r="ER550" i="56"/>
  <c r="EL294" i="56"/>
  <c r="EM457" i="56"/>
  <c r="EQ529" i="56"/>
  <c r="FB581" i="56"/>
  <c r="FG314" i="56"/>
  <c r="FF780" i="56"/>
  <c r="FD563" i="56"/>
  <c r="EH585" i="56"/>
  <c r="FG256" i="56"/>
  <c r="EH545" i="56"/>
  <c r="EX529" i="56"/>
  <c r="EY601" i="56"/>
  <c r="ET335" i="56"/>
  <c r="ES405" i="56"/>
  <c r="FE268" i="56"/>
  <c r="EL278" i="56"/>
  <c r="EN499" i="56"/>
  <c r="EW527" i="56"/>
  <c r="ES276" i="56"/>
  <c r="EN828" i="56"/>
  <c r="EQ772" i="56"/>
  <c r="EW401" i="56"/>
  <c r="EP402" i="56"/>
  <c r="FC814" i="56"/>
  <c r="FC412" i="56"/>
  <c r="ER531" i="56"/>
  <c r="EL484" i="56"/>
  <c r="ET658" i="56"/>
  <c r="EV400" i="56"/>
  <c r="FB796" i="56"/>
  <c r="EO381" i="56"/>
  <c r="FA331" i="56"/>
  <c r="EL512" i="56"/>
  <c r="EL851" i="56"/>
  <c r="EV250" i="56"/>
  <c r="EI801" i="56"/>
  <c r="ES378" i="56"/>
  <c r="EU644" i="56"/>
  <c r="EV462" i="56"/>
  <c r="EU808" i="56"/>
  <c r="EK286" i="56"/>
  <c r="EK425" i="56"/>
  <c r="EZ596" i="56"/>
  <c r="FD429" i="56"/>
  <c r="FG818" i="56"/>
  <c r="EO618" i="56"/>
  <c r="EI381" i="56"/>
  <c r="EO413" i="56"/>
  <c r="EX342" i="56"/>
  <c r="EQ473" i="56"/>
  <c r="EK391" i="56"/>
  <c r="EJ478" i="56"/>
  <c r="ER450" i="56"/>
  <c r="ES816" i="56"/>
  <c r="FF870" i="56"/>
  <c r="FD378" i="56"/>
  <c r="EM504" i="56"/>
  <c r="EV572" i="56"/>
  <c r="ER790" i="56"/>
  <c r="ER115" i="56" s="1"/>
  <c r="BQ115" i="56" s="1"/>
  <c r="EJ862" i="56"/>
  <c r="EO298" i="56"/>
  <c r="FA379" i="56"/>
  <c r="EN610" i="56"/>
  <c r="EO778" i="56"/>
  <c r="EY267" i="56"/>
  <c r="ER393" i="56"/>
  <c r="FA370" i="56"/>
  <c r="FB620" i="56"/>
  <c r="ER766" i="56"/>
  <c r="EZ469" i="56"/>
  <c r="EH850" i="56"/>
  <c r="EO553" i="56"/>
  <c r="FD464" i="56"/>
  <c r="EI509" i="56"/>
  <c r="EH329" i="56"/>
  <c r="EV601" i="56"/>
  <c r="EP275" i="56"/>
  <c r="EK519" i="56"/>
  <c r="EW715" i="56"/>
  <c r="EQ601" i="56"/>
  <c r="EI815" i="56"/>
  <c r="EH465" i="56"/>
  <c r="EJ415" i="56"/>
  <c r="FA343" i="56"/>
  <c r="FA282" i="56"/>
  <c r="EN404" i="56"/>
  <c r="EY405" i="56"/>
  <c r="ER774" i="56"/>
  <c r="FD355" i="56"/>
  <c r="FG456" i="56"/>
  <c r="EX794" i="56"/>
  <c r="FD304" i="56"/>
  <c r="EW361" i="56"/>
  <c r="EO248" i="56"/>
  <c r="EZ744" i="56"/>
  <c r="FC464" i="56"/>
  <c r="FF449" i="56"/>
  <c r="FF84" i="56" s="1"/>
  <c r="DX84" i="56" s="1"/>
  <c r="EQ342" i="56"/>
  <c r="EZ394" i="56"/>
  <c r="EY475" i="56"/>
  <c r="EZ519" i="56"/>
  <c r="EU605" i="56"/>
  <c r="EO637" i="56"/>
  <c r="FE766" i="56"/>
  <c r="EK576" i="56"/>
  <c r="FD795" i="56"/>
  <c r="FF273" i="56"/>
  <c r="FB298" i="56"/>
  <c r="FC279" i="56"/>
  <c r="ES514" i="56"/>
  <c r="FC816" i="56"/>
  <c r="FG469" i="56"/>
  <c r="EQ327" i="56"/>
  <c r="EK595" i="56"/>
  <c r="ET399" i="56"/>
  <c r="EQ461" i="56"/>
  <c r="EY795" i="56"/>
  <c r="EH600" i="56"/>
  <c r="FG436" i="56"/>
  <c r="FE400" i="56"/>
  <c r="EW522" i="56"/>
  <c r="FE776" i="56"/>
  <c r="EK641" i="56"/>
  <c r="EQ641" i="56"/>
  <c r="EU800" i="56"/>
  <c r="EP327" i="56"/>
  <c r="FC782" i="56"/>
  <c r="EO719" i="56"/>
  <c r="EZ379" i="56"/>
  <c r="FE257" i="56"/>
  <c r="EP357" i="56"/>
  <c r="EW868" i="56"/>
  <c r="FB371" i="56"/>
  <c r="EU558" i="56"/>
  <c r="EZ315" i="56"/>
  <c r="EZ632" i="56"/>
  <c r="EI800" i="56"/>
  <c r="EZ509" i="56"/>
  <c r="FA759" i="56"/>
  <c r="FD269" i="56"/>
  <c r="EZ578" i="56"/>
  <c r="EK321" i="56"/>
  <c r="FB798" i="56"/>
  <c r="FA323" i="56"/>
  <c r="EW434" i="56"/>
  <c r="EH312" i="56"/>
  <c r="FE845" i="56"/>
  <c r="EO366" i="56"/>
  <c r="EO136" i="56" s="1"/>
  <c r="AK136" i="56" s="1"/>
  <c r="EK442" i="56"/>
  <c r="ER378" i="56"/>
  <c r="FC761" i="56"/>
  <c r="EP429" i="56"/>
  <c r="EU551" i="56"/>
  <c r="EQ410" i="56"/>
  <c r="FG598" i="56"/>
  <c r="ER518" i="56"/>
  <c r="EQ295" i="56"/>
  <c r="EU770" i="56"/>
  <c r="EX521" i="56"/>
  <c r="EP613" i="56"/>
  <c r="EI417" i="56"/>
  <c r="FF553" i="56"/>
  <c r="EZ453" i="56"/>
  <c r="FD455" i="56"/>
  <c r="FB845" i="56"/>
  <c r="FA443" i="56"/>
  <c r="EZ764" i="56"/>
  <c r="EP456" i="56"/>
  <c r="EO429" i="56"/>
  <c r="EL609" i="56"/>
  <c r="EU573" i="56"/>
  <c r="FF487" i="56"/>
  <c r="FA315" i="56"/>
  <c r="EZ445" i="56"/>
  <c r="EN487" i="56"/>
  <c r="EQ625" i="56"/>
  <c r="ES826" i="56"/>
  <c r="EX566" i="56"/>
  <c r="EH317" i="56"/>
  <c r="FB860" i="56"/>
  <c r="EM844" i="56"/>
  <c r="EM742" i="56"/>
  <c r="FA601" i="56"/>
  <c r="FA533" i="56"/>
  <c r="EI375" i="56"/>
  <c r="EJ456" i="56"/>
  <c r="FG382" i="56"/>
  <c r="EM262" i="56"/>
  <c r="EY528" i="56"/>
  <c r="EI401" i="56"/>
  <c r="FC616" i="56"/>
  <c r="EW253" i="56"/>
  <c r="FE466" i="56"/>
  <c r="FF490" i="56"/>
  <c r="EI636" i="56"/>
  <c r="EY737" i="56"/>
  <c r="EP410" i="56"/>
  <c r="EU357" i="56"/>
  <c r="FA784" i="56"/>
  <c r="FA174" i="56" s="1"/>
  <c r="DI174" i="56" s="1"/>
  <c r="EM424" i="56"/>
  <c r="FD614" i="56"/>
  <c r="ES755" i="56"/>
  <c r="EJ715" i="56"/>
  <c r="FC810" i="56"/>
  <c r="EH421" i="56"/>
  <c r="EL257" i="56"/>
  <c r="FB258" i="56"/>
  <c r="EJ810" i="56"/>
  <c r="EU386" i="56"/>
  <c r="EZ835" i="56"/>
  <c r="ES507" i="56"/>
  <c r="FF630" i="56"/>
  <c r="FC576" i="56"/>
  <c r="ER498" i="56"/>
  <c r="EW511" i="56"/>
  <c r="ET567" i="56"/>
  <c r="FC253" i="56"/>
  <c r="FF782" i="56"/>
  <c r="EJ434" i="56"/>
  <c r="FE609" i="56"/>
  <c r="EN501" i="56"/>
  <c r="EM811" i="56"/>
  <c r="EJ788" i="56"/>
  <c r="EI268" i="56"/>
  <c r="EQ532" i="56"/>
  <c r="FE464" i="56"/>
  <c r="ET582" i="56"/>
  <c r="EK613" i="56"/>
  <c r="EX500" i="56"/>
  <c r="ES457" i="56"/>
  <c r="ER839" i="56"/>
  <c r="FE839" i="56"/>
  <c r="EZ319" i="56"/>
  <c r="FE412" i="56"/>
  <c r="EV402" i="56"/>
  <c r="EV437" i="56"/>
  <c r="EJ471" i="56"/>
  <c r="FG498" i="56"/>
  <c r="EN513" i="56"/>
  <c r="FA571" i="56"/>
  <c r="FB821" i="56"/>
  <c r="EW842" i="56"/>
  <c r="EH822" i="56"/>
  <c r="EJ504" i="56"/>
  <c r="EV758" i="56"/>
  <c r="EU834" i="56"/>
  <c r="FC634" i="56"/>
  <c r="EV809" i="56"/>
  <c r="EK279" i="56"/>
  <c r="EN775" i="56"/>
  <c r="EH355" i="56"/>
  <c r="FD863" i="56"/>
  <c r="ER317" i="56"/>
  <c r="EL328" i="56"/>
  <c r="EX610" i="56"/>
  <c r="FC538" i="56"/>
  <c r="EQ631" i="56"/>
  <c r="EO337" i="56"/>
  <c r="EZ485" i="56"/>
  <c r="EM388" i="56"/>
  <c r="EY338" i="56"/>
  <c r="EK411" i="56"/>
  <c r="EQ516" i="56"/>
  <c r="ET339" i="56"/>
  <c r="EQ282" i="56"/>
  <c r="FA352" i="56"/>
  <c r="FG752" i="56"/>
  <c r="EV325" i="56"/>
  <c r="FB846" i="56"/>
  <c r="FC743" i="56"/>
  <c r="EN645" i="56"/>
  <c r="EP445" i="56"/>
  <c r="ES546" i="56"/>
  <c r="FB832" i="56"/>
  <c r="EP547" i="56"/>
  <c r="FB375" i="56"/>
  <c r="ER467" i="56"/>
  <c r="EI832" i="56"/>
  <c r="EQ266" i="56"/>
  <c r="FE357" i="56"/>
  <c r="FD263" i="56"/>
  <c r="EN371" i="56"/>
  <c r="EU494" i="56"/>
  <c r="FE404" i="56"/>
  <c r="EO506" i="56"/>
  <c r="FF333" i="56"/>
  <c r="EH492" i="56"/>
  <c r="ES613" i="56"/>
  <c r="EY643" i="56"/>
  <c r="FA480" i="56"/>
  <c r="EV805" i="56"/>
  <c r="FE577" i="56"/>
  <c r="FE319" i="56"/>
  <c r="FF846" i="56"/>
  <c r="FF836" i="56"/>
  <c r="EI551" i="56"/>
  <c r="EU647" i="56"/>
  <c r="FC472" i="56"/>
  <c r="EK481" i="56"/>
  <c r="FF791" i="56"/>
  <c r="ET462" i="56"/>
  <c r="EJ589" i="56"/>
  <c r="EP325" i="56"/>
  <c r="EP416" i="56"/>
  <c r="EP81" i="56" s="1"/>
  <c r="AN81" i="56" s="1"/>
  <c r="EH592" i="56"/>
  <c r="FC321" i="56"/>
  <c r="EU368" i="56"/>
  <c r="EY442" i="56"/>
  <c r="ES430" i="56"/>
  <c r="EI653" i="56"/>
  <c r="EX364" i="56"/>
  <c r="EM837" i="56"/>
  <c r="FA508" i="56"/>
  <c r="EJ281" i="56"/>
  <c r="EY315" i="56"/>
  <c r="FD482" i="56"/>
  <c r="EL491" i="56"/>
  <c r="FE635" i="56"/>
  <c r="EL313" i="56"/>
  <c r="EQ417" i="56"/>
  <c r="FA786" i="56"/>
  <c r="FA273" i="56"/>
  <c r="EV722" i="56"/>
  <c r="FC635" i="56"/>
  <c r="EL772" i="56"/>
  <c r="EH624" i="56"/>
  <c r="EM818" i="56"/>
  <c r="FA326" i="56"/>
  <c r="FF591" i="56"/>
  <c r="EI440" i="56"/>
  <c r="EY437" i="56"/>
  <c r="EO331" i="56"/>
  <c r="EU570" i="56"/>
  <c r="EV618" i="56"/>
  <c r="EY493" i="56"/>
  <c r="FC775" i="56"/>
  <c r="EL336" i="56"/>
  <c r="EQ746" i="56"/>
  <c r="EJ304" i="56"/>
  <c r="ER524" i="56"/>
  <c r="EV446" i="56"/>
  <c r="FD830" i="56"/>
  <c r="FE645" i="56"/>
  <c r="ES596" i="56"/>
  <c r="EL795" i="56"/>
  <c r="FB484" i="56"/>
  <c r="EL359" i="56"/>
  <c r="FB413" i="56"/>
  <c r="EH664" i="56"/>
  <c r="EM805" i="56"/>
  <c r="FC715" i="56"/>
  <c r="EM291" i="56"/>
  <c r="ES807" i="56"/>
  <c r="EI376" i="56"/>
  <c r="EU556" i="56"/>
  <c r="EI316" i="56"/>
  <c r="FC858" i="56"/>
  <c r="FD502" i="56"/>
  <c r="EX292" i="56"/>
  <c r="EI323" i="56"/>
  <c r="ET289" i="56"/>
  <c r="FF349" i="56"/>
  <c r="EO416" i="56"/>
  <c r="EP328" i="56"/>
  <c r="EX285" i="56"/>
  <c r="EV316" i="56"/>
  <c r="ER454" i="56"/>
  <c r="EN491" i="56"/>
  <c r="FG336" i="56"/>
  <c r="EN445" i="56"/>
  <c r="FC641" i="56"/>
  <c r="FD846" i="56"/>
  <c r="EQ773" i="56"/>
  <c r="EM653" i="56"/>
  <c r="FD370" i="56"/>
  <c r="FG801" i="56"/>
  <c r="EJ348" i="56"/>
  <c r="FE567" i="56"/>
  <c r="EW368" i="56"/>
  <c r="EN310" i="56"/>
  <c r="ET298" i="56"/>
  <c r="EU842" i="56"/>
  <c r="FC426" i="56"/>
  <c r="FA318" i="56"/>
  <c r="EY390" i="56"/>
  <c r="EH453" i="56"/>
  <c r="EX417" i="56"/>
  <c r="ER732" i="56"/>
  <c r="EU376" i="56"/>
  <c r="FC390" i="56"/>
  <c r="EP386" i="56"/>
  <c r="EO350" i="56"/>
  <c r="ES253" i="56"/>
  <c r="FF431" i="56"/>
  <c r="FD391" i="56"/>
  <c r="FG350" i="56"/>
  <c r="EW467" i="56"/>
  <c r="FD777" i="56"/>
  <c r="EP554" i="56"/>
  <c r="FC824" i="56"/>
  <c r="EV859" i="56"/>
  <c r="FB352" i="56"/>
  <c r="FE501" i="56"/>
  <c r="EL751" i="56"/>
  <c r="FC563" i="56"/>
  <c r="FG800" i="56"/>
  <c r="FD503" i="56"/>
  <c r="FB396" i="56"/>
  <c r="EM765" i="56"/>
  <c r="FF640" i="56"/>
  <c r="ET469" i="56"/>
  <c r="EN766" i="56"/>
  <c r="ET308" i="56"/>
  <c r="EQ782" i="56"/>
  <c r="EP415" i="56"/>
  <c r="ES290" i="56"/>
  <c r="EP291" i="56"/>
  <c r="EH763" i="56"/>
  <c r="FF589" i="56"/>
  <c r="EN593" i="56"/>
  <c r="EJ346" i="56"/>
  <c r="EP620" i="56"/>
  <c r="EK867" i="56"/>
  <c r="EJ370" i="56"/>
  <c r="EV449" i="56"/>
  <c r="EY510" i="56"/>
  <c r="EV303" i="56"/>
  <c r="EZ413" i="56"/>
  <c r="ER655" i="56"/>
  <c r="ER554" i="56"/>
  <c r="EZ565" i="56"/>
  <c r="ER392" i="56"/>
  <c r="EY326" i="56"/>
  <c r="ER461" i="56"/>
  <c r="EX870" i="56"/>
  <c r="FE840" i="56"/>
  <c r="EP816" i="56"/>
  <c r="EL398" i="56"/>
  <c r="ES861" i="56"/>
  <c r="EU435" i="56"/>
  <c r="EU544" i="56"/>
  <c r="EM272" i="56"/>
  <c r="EQ768" i="56"/>
  <c r="EK799" i="56"/>
  <c r="ER826" i="56"/>
  <c r="EX592" i="56"/>
  <c r="FF419" i="56"/>
  <c r="EQ610" i="56"/>
  <c r="FF275" i="56"/>
  <c r="EY518" i="56"/>
  <c r="ET858" i="56"/>
  <c r="EJ441" i="56"/>
  <c r="EI807" i="56"/>
  <c r="EW536" i="56"/>
  <c r="EI811" i="56"/>
  <c r="EY374" i="56"/>
  <c r="FB280" i="56"/>
  <c r="EN518" i="56"/>
  <c r="FA806" i="56"/>
  <c r="EZ763" i="56"/>
  <c r="EN738" i="56"/>
  <c r="FB381" i="56"/>
  <c r="EH289" i="56"/>
  <c r="ET513" i="56"/>
  <c r="FG754" i="56"/>
  <c r="EJ402" i="56"/>
  <c r="EL620" i="56"/>
  <c r="FG333" i="56"/>
  <c r="FB364" i="56"/>
  <c r="FF361" i="56"/>
  <c r="FB570" i="56"/>
  <c r="FD873" i="56"/>
  <c r="EW613" i="56"/>
  <c r="EI452" i="56"/>
  <c r="EN723" i="56"/>
  <c r="EI342" i="56"/>
  <c r="EY861" i="56"/>
  <c r="EQ676" i="56"/>
  <c r="EL402" i="56"/>
  <c r="EH276" i="56"/>
  <c r="EJ463" i="56"/>
  <c r="FE627" i="56"/>
  <c r="EP601" i="56"/>
  <c r="EW412" i="56"/>
  <c r="EU609" i="56"/>
  <c r="EK464" i="56"/>
  <c r="EJ593" i="56"/>
  <c r="FA793" i="56"/>
  <c r="EM500" i="56"/>
  <c r="FF593" i="56"/>
  <c r="ER371" i="56"/>
  <c r="FC389" i="56"/>
  <c r="FE802" i="56"/>
  <c r="FC459" i="56"/>
  <c r="FD421" i="56"/>
  <c r="FF873" i="56"/>
  <c r="EQ255" i="56"/>
  <c r="EL510" i="56"/>
  <c r="EV544" i="56"/>
  <c r="EU722" i="56"/>
  <c r="EQ599" i="56"/>
  <c r="EI263" i="56"/>
  <c r="EQ339" i="56"/>
  <c r="EL254" i="56"/>
  <c r="EW349" i="56"/>
  <c r="ET542" i="56"/>
  <c r="EM529" i="56"/>
  <c r="EX805" i="56"/>
  <c r="ES638" i="56"/>
  <c r="FA288" i="56"/>
  <c r="FG505" i="56"/>
  <c r="FA850" i="56"/>
  <c r="EK857" i="56"/>
  <c r="EQ849" i="56"/>
  <c r="EX493" i="56"/>
  <c r="EP482" i="56"/>
  <c r="EM543" i="56"/>
  <c r="EY465" i="56"/>
  <c r="FG568" i="56"/>
  <c r="ET317" i="56"/>
  <c r="FB787" i="56"/>
  <c r="EJ349" i="56"/>
  <c r="FG527" i="56"/>
  <c r="EZ595" i="56"/>
  <c r="ES803" i="56"/>
  <c r="EN498" i="56"/>
  <c r="FF868" i="56"/>
  <c r="EK582" i="56"/>
  <c r="ET429" i="56"/>
  <c r="EK264" i="56"/>
  <c r="EX253" i="56"/>
  <c r="FF505" i="56"/>
  <c r="EK611" i="56"/>
  <c r="EN256" i="56"/>
  <c r="EP870" i="56"/>
  <c r="EL422" i="56"/>
  <c r="EW860" i="56"/>
  <c r="ES591" i="56"/>
  <c r="EW586" i="56"/>
  <c r="EY364" i="56"/>
  <c r="EM641" i="56"/>
  <c r="EO283" i="56"/>
  <c r="EP847" i="56"/>
  <c r="EQ476" i="56"/>
  <c r="EX327" i="56"/>
  <c r="EH790" i="56"/>
  <c r="FG401" i="56"/>
  <c r="EN362" i="56"/>
  <c r="ES324" i="56"/>
  <c r="ET831" i="56"/>
  <c r="EV263" i="56"/>
  <c r="EH384" i="56"/>
  <c r="EZ426" i="56"/>
  <c r="EX442" i="56"/>
  <c r="ER756" i="56"/>
  <c r="EX809" i="56"/>
  <c r="FG282" i="56"/>
  <c r="EY403" i="56"/>
  <c r="FF585" i="56"/>
  <c r="ES606" i="56"/>
  <c r="EK380" i="56"/>
  <c r="EH634" i="56"/>
  <c r="FA344" i="56"/>
  <c r="ET319" i="56"/>
  <c r="EU304" i="56"/>
  <c r="EP497" i="56"/>
  <c r="EO389" i="56"/>
  <c r="EY851" i="56"/>
  <c r="ET549" i="56"/>
  <c r="FB851" i="56"/>
  <c r="EL478" i="56"/>
  <c r="ES650" i="56"/>
  <c r="EN862" i="56"/>
  <c r="EM732" i="56"/>
  <c r="EQ754" i="56"/>
  <c r="FG433" i="56"/>
  <c r="EX505" i="56"/>
  <c r="ET361" i="56"/>
  <c r="ET76" i="56" s="1"/>
  <c r="BY76" i="56" s="1"/>
  <c r="FG822" i="56"/>
  <c r="FA292" i="56"/>
  <c r="ER283" i="56"/>
  <c r="FE254" i="56"/>
  <c r="FC303" i="56"/>
  <c r="ER445" i="56"/>
  <c r="FD833" i="56"/>
  <c r="FD303" i="56"/>
  <c r="EN525" i="56"/>
  <c r="EY745" i="56"/>
  <c r="EU859" i="56"/>
  <c r="EX731" i="56"/>
  <c r="EP420" i="56"/>
  <c r="EM524" i="56"/>
  <c r="EI813" i="56"/>
  <c r="FA274" i="56"/>
  <c r="EW719" i="56"/>
  <c r="EV332" i="56"/>
  <c r="EZ605" i="56"/>
  <c r="EJ711" i="56"/>
  <c r="ER432" i="56"/>
  <c r="ES580" i="56"/>
  <c r="EY801" i="56"/>
  <c r="EN757" i="56"/>
  <c r="ER364" i="56"/>
  <c r="FA279" i="56"/>
  <c r="ET795" i="56"/>
  <c r="EL669" i="56"/>
  <c r="ER587" i="56"/>
  <c r="EM725" i="56"/>
  <c r="EZ387" i="56"/>
  <c r="FA409" i="56"/>
  <c r="EY409" i="56"/>
  <c r="EU825" i="56"/>
  <c r="EQ535" i="56"/>
  <c r="EQ212" i="56" s="1"/>
  <c r="BM212" i="56" s="1"/>
  <c r="EX630" i="56"/>
  <c r="ER534" i="56"/>
  <c r="FF264" i="56"/>
  <c r="EJ461" i="56"/>
  <c r="EI547" i="56"/>
  <c r="EV491" i="56"/>
  <c r="EM404" i="56"/>
  <c r="EJ634" i="56"/>
  <c r="FC631" i="56"/>
  <c r="EX552" i="56"/>
  <c r="ES522" i="56"/>
  <c r="FF743" i="56"/>
  <c r="FA863" i="56"/>
  <c r="ER388" i="56"/>
  <c r="FD299" i="56"/>
  <c r="FF821" i="56"/>
  <c r="EM324" i="56"/>
  <c r="EZ566" i="56"/>
  <c r="EK253" i="56"/>
  <c r="EO266" i="56"/>
  <c r="FB263" i="56"/>
  <c r="EM748" i="56"/>
  <c r="EY853" i="56"/>
  <c r="EZ255" i="56"/>
  <c r="FG520" i="56"/>
  <c r="EK410" i="56"/>
  <c r="FF629" i="56"/>
  <c r="EM798" i="56"/>
  <c r="ET640" i="56"/>
  <c r="EJ336" i="56"/>
  <c r="EQ546" i="56"/>
  <c r="FG478" i="56"/>
  <c r="FA413" i="56"/>
  <c r="EQ413" i="56"/>
  <c r="EW476" i="56"/>
  <c r="EL726" i="56"/>
  <c r="FC377" i="56"/>
  <c r="EO277" i="56"/>
  <c r="FC551" i="56"/>
  <c r="EP387" i="56"/>
  <c r="EN743" i="56"/>
  <c r="EN480" i="56"/>
  <c r="EQ525" i="56"/>
  <c r="EX570" i="56"/>
  <c r="FF866" i="56"/>
  <c r="EX489" i="56"/>
  <c r="ES465" i="56"/>
  <c r="FE266" i="56"/>
  <c r="EV733" i="56"/>
  <c r="EQ328" i="56"/>
  <c r="EQ73" i="56" s="1"/>
  <c r="BM73" i="56" s="1"/>
  <c r="FD801" i="56"/>
  <c r="FA397" i="56"/>
  <c r="ES600" i="56"/>
  <c r="FC444" i="56"/>
  <c r="EW563" i="56"/>
  <c r="EL253" i="56"/>
  <c r="ES653" i="56"/>
  <c r="EX433" i="56"/>
  <c r="FC507" i="56"/>
  <c r="EZ506" i="56"/>
  <c r="EX601" i="56"/>
  <c r="EX819" i="56"/>
  <c r="EO562" i="56"/>
  <c r="FD613" i="56"/>
  <c r="FD403" i="56"/>
  <c r="EZ630" i="56"/>
  <c r="EU339" i="56"/>
  <c r="EP326" i="56"/>
  <c r="FC719" i="56"/>
  <c r="FF256" i="56"/>
  <c r="EM258" i="56"/>
  <c r="EH404" i="56"/>
  <c r="FA285" i="56"/>
  <c r="FB335" i="56"/>
  <c r="FD331" i="56"/>
  <c r="FD552" i="56"/>
  <c r="EN588" i="56"/>
  <c r="FA810" i="56"/>
  <c r="FA715" i="56"/>
  <c r="EV628" i="56"/>
  <c r="EN272" i="56"/>
  <c r="FG447" i="56"/>
  <c r="EX727" i="56"/>
  <c r="EQ572" i="56"/>
  <c r="EP721" i="56"/>
  <c r="FE585" i="56"/>
  <c r="FA484" i="56"/>
  <c r="EJ510" i="56"/>
  <c r="EV608" i="56"/>
  <c r="EV158" i="56" s="1"/>
  <c r="CG158" i="56" s="1"/>
  <c r="FE872" i="56"/>
  <c r="FD380" i="56"/>
  <c r="FG455" i="56"/>
  <c r="EO515" i="56"/>
  <c r="ER868" i="56"/>
  <c r="EN469" i="56"/>
  <c r="EY566" i="56"/>
  <c r="EV322" i="56"/>
  <c r="EL830" i="56"/>
  <c r="EY806" i="56"/>
  <c r="EK872" i="56"/>
  <c r="EZ553" i="56"/>
  <c r="EU319" i="56"/>
  <c r="EH315" i="56"/>
  <c r="FE851" i="56"/>
  <c r="EY721" i="56"/>
  <c r="EL829" i="56"/>
  <c r="EY331" i="56"/>
  <c r="EL393" i="56"/>
  <c r="EJ458" i="56"/>
  <c r="FB812" i="56"/>
  <c r="FB117" i="56" s="1"/>
  <c r="DA117" i="56" s="1"/>
  <c r="FG612" i="56"/>
  <c r="FB594" i="56"/>
  <c r="EH525" i="56"/>
  <c r="EH447" i="56"/>
  <c r="EX737" i="56"/>
  <c r="EO538" i="56"/>
  <c r="EI420" i="56"/>
  <c r="EW415" i="56"/>
  <c r="EP602" i="56"/>
  <c r="FF721" i="56"/>
  <c r="EU300" i="56"/>
  <c r="FF537" i="56"/>
  <c r="FG756" i="56"/>
  <c r="FF399" i="56"/>
  <c r="EH406" i="56"/>
  <c r="EV613" i="56"/>
  <c r="EJ781" i="56"/>
  <c r="EQ431" i="56"/>
  <c r="ER442" i="56"/>
  <c r="EQ747" i="56"/>
  <c r="EZ621" i="56"/>
  <c r="FD356" i="56"/>
  <c r="ES442" i="56"/>
  <c r="FF760" i="56"/>
  <c r="EQ589" i="56"/>
  <c r="EI861" i="56"/>
  <c r="EH758" i="56"/>
  <c r="ER788" i="56"/>
  <c r="EZ477" i="56"/>
  <c r="EJ395" i="56"/>
  <c r="FC405" i="56"/>
  <c r="EZ545" i="56"/>
  <c r="ET512" i="56"/>
  <c r="FA589" i="56"/>
  <c r="EM501" i="56"/>
  <c r="EK756" i="56"/>
  <c r="EI626" i="56"/>
  <c r="EJ377" i="56"/>
  <c r="FB618" i="56"/>
  <c r="EV826" i="56"/>
  <c r="EI635" i="56"/>
  <c r="EJ723" i="56"/>
  <c r="FA487" i="56"/>
  <c r="EP805" i="56"/>
  <c r="FG543" i="56"/>
  <c r="EV726" i="56"/>
  <c r="EI279" i="56"/>
  <c r="EZ304" i="56"/>
  <c r="EZ433" i="56"/>
  <c r="ES739" i="56"/>
  <c r="EQ399" i="56"/>
  <c r="EK262" i="56"/>
  <c r="EX579" i="56"/>
  <c r="EN502" i="56"/>
  <c r="EV611" i="56"/>
  <c r="EX266" i="56"/>
  <c r="EJ848" i="56"/>
  <c r="EP395" i="56"/>
  <c r="EV642" i="56"/>
  <c r="FG667" i="56"/>
  <c r="EL523" i="56"/>
  <c r="ES420" i="56"/>
  <c r="EU737" i="56"/>
  <c r="FE783" i="56"/>
  <c r="FE516" i="56"/>
  <c r="FA406" i="56"/>
  <c r="EO569" i="56"/>
  <c r="EN798" i="56"/>
  <c r="EN424" i="56"/>
  <c r="ET299" i="56"/>
  <c r="EV615" i="56"/>
  <c r="ER343" i="56"/>
  <c r="ES804" i="56"/>
  <c r="ER840" i="56"/>
  <c r="ET564" i="56"/>
  <c r="FF806" i="56"/>
  <c r="EW319" i="56"/>
  <c r="EL623" i="56"/>
  <c r="FE815" i="56"/>
  <c r="FD313" i="56"/>
  <c r="EY329" i="56"/>
  <c r="FB631" i="56"/>
  <c r="FC336" i="56"/>
  <c r="ES399" i="56"/>
  <c r="ES862" i="56"/>
  <c r="FB866" i="56"/>
  <c r="EN711" i="56"/>
  <c r="EV314" i="56"/>
  <c r="EW493" i="56"/>
  <c r="EV808" i="56"/>
  <c r="EL282" i="56"/>
  <c r="EW286" i="56"/>
  <c r="EH848" i="56"/>
  <c r="ES839" i="56"/>
  <c r="EW488" i="56"/>
  <c r="ET818" i="56"/>
  <c r="EV356" i="56"/>
  <c r="EH356" i="56"/>
  <c r="EN637" i="56"/>
  <c r="FF442" i="56"/>
  <c r="FE293" i="56"/>
  <c r="FD757" i="56"/>
  <c r="FG254" i="56"/>
  <c r="EI351" i="56"/>
  <c r="ER366" i="56"/>
  <c r="EO868" i="56"/>
  <c r="FC606" i="56"/>
  <c r="EO601" i="56"/>
  <c r="EU784" i="56"/>
  <c r="EV528" i="56"/>
  <c r="EH267" i="56"/>
  <c r="EM453" i="56"/>
  <c r="FC399" i="56"/>
  <c r="EJ429" i="56"/>
  <c r="EK504" i="56"/>
  <c r="EY407" i="56"/>
  <c r="EX359" i="56"/>
  <c r="FE335" i="56"/>
  <c r="EU396" i="56"/>
  <c r="EM569" i="56"/>
  <c r="EI311" i="56"/>
  <c r="FD524" i="56"/>
  <c r="EP433" i="56"/>
  <c r="FF324" i="56"/>
  <c r="ET322" i="56"/>
  <c r="EK862" i="56"/>
  <c r="EI321" i="56"/>
  <c r="EY590" i="56"/>
  <c r="ES614" i="56"/>
  <c r="EI429" i="56"/>
  <c r="ET375" i="56"/>
  <c r="EW612" i="56"/>
  <c r="ET349" i="56"/>
  <c r="EH567" i="56"/>
  <c r="FC386" i="56"/>
  <c r="ER247" i="56"/>
  <c r="ET329" i="56"/>
  <c r="EV843" i="56"/>
  <c r="EW625" i="56"/>
  <c r="EZ434" i="56"/>
  <c r="EV517" i="56"/>
  <c r="FD532" i="56"/>
  <c r="ER777" i="56"/>
  <c r="EZ550" i="56"/>
  <c r="FD738" i="56"/>
  <c r="FC540" i="56"/>
  <c r="FG758" i="56"/>
  <c r="FE554" i="56"/>
  <c r="FB386" i="56"/>
  <c r="EI307" i="56"/>
  <c r="EZ577" i="56"/>
  <c r="EO338" i="56"/>
  <c r="EZ542" i="56"/>
  <c r="EO540" i="56"/>
  <c r="FC334" i="56"/>
  <c r="EL820" i="56"/>
  <c r="EJ431" i="56"/>
  <c r="FE556" i="56"/>
  <c r="EO441" i="56"/>
  <c r="ET815" i="56"/>
  <c r="FE532" i="56"/>
  <c r="FF625" i="56"/>
  <c r="FG808" i="56"/>
  <c r="EW727" i="56"/>
  <c r="EY360" i="56"/>
  <c r="EV648" i="56"/>
  <c r="EM753" i="56"/>
  <c r="ET280" i="56"/>
  <c r="FD314" i="56"/>
  <c r="EN529" i="56"/>
  <c r="EI844" i="56"/>
  <c r="EH584" i="56"/>
  <c r="ES856" i="56"/>
  <c r="FB410" i="56"/>
  <c r="EN471" i="56"/>
  <c r="EI628" i="56"/>
  <c r="FA787" i="56"/>
  <c r="EP334" i="56"/>
  <c r="EN432" i="56"/>
  <c r="EJ334" i="56"/>
  <c r="EL757" i="56"/>
  <c r="EO766" i="56"/>
  <c r="EJ278" i="56"/>
  <c r="EL506" i="56"/>
  <c r="FE313" i="56"/>
  <c r="EU852" i="56"/>
  <c r="FB867" i="56"/>
  <c r="FB122" i="56" s="1"/>
  <c r="DA122" i="56" s="1"/>
  <c r="EI782" i="56"/>
  <c r="EX343" i="56"/>
  <c r="EM792" i="56"/>
  <c r="ER860" i="56"/>
  <c r="EJ822" i="56"/>
  <c r="EZ585" i="56"/>
  <c r="EK415" i="56"/>
  <c r="EO271" i="56"/>
  <c r="FC851" i="56"/>
  <c r="FF544" i="56"/>
  <c r="ES859" i="56"/>
  <c r="EH573" i="56"/>
  <c r="EZ646" i="56"/>
  <c r="EP833" i="56"/>
  <c r="EH812" i="56"/>
  <c r="EI528" i="56"/>
  <c r="EQ621" i="56"/>
  <c r="FC252" i="56"/>
  <c r="EX711" i="56"/>
  <c r="ER306" i="56"/>
  <c r="EO585" i="56"/>
  <c r="EH302" i="56"/>
  <c r="FA802" i="56"/>
  <c r="ES784" i="56"/>
  <c r="FF277" i="56"/>
  <c r="ES552" i="56"/>
  <c r="EI372" i="56"/>
  <c r="EI830" i="56"/>
  <c r="EX438" i="56"/>
  <c r="FG371" i="56"/>
  <c r="EP474" i="56"/>
  <c r="EY768" i="56"/>
  <c r="EH273" i="56"/>
  <c r="EO468" i="56"/>
  <c r="EV576" i="56"/>
  <c r="EL404" i="56"/>
  <c r="EP268" i="56"/>
  <c r="EI738" i="56"/>
  <c r="FG846" i="56"/>
  <c r="EQ390" i="56"/>
  <c r="EI253" i="56"/>
  <c r="EX658" i="56"/>
  <c r="EX103" i="56" s="1"/>
  <c r="CO103" i="56" s="1"/>
  <c r="EJ557" i="56"/>
  <c r="EL647" i="56"/>
  <c r="FB508" i="56"/>
  <c r="EQ581" i="56"/>
  <c r="ET417" i="56"/>
  <c r="FB255" i="56"/>
  <c r="EH643" i="56"/>
  <c r="ER809" i="56"/>
  <c r="EO736" i="56"/>
  <c r="ES414" i="56"/>
  <c r="FA710" i="56"/>
  <c r="EW305" i="56"/>
  <c r="EU316" i="56"/>
  <c r="ER626" i="56"/>
  <c r="EO502" i="56"/>
  <c r="EO524" i="56"/>
  <c r="ES440" i="56"/>
  <c r="FF586" i="56"/>
  <c r="EH439" i="56"/>
  <c r="FE608" i="56"/>
  <c r="FA441" i="56"/>
  <c r="EK450" i="56"/>
  <c r="EM794" i="56"/>
  <c r="EN727" i="56"/>
  <c r="EI739" i="56"/>
  <c r="FA280" i="56"/>
  <c r="EO653" i="56"/>
  <c r="EL432" i="56"/>
  <c r="EZ384" i="56"/>
  <c r="FF366" i="56"/>
  <c r="FG308" i="56"/>
  <c r="FE270" i="56"/>
  <c r="FE288" i="56"/>
  <c r="FG273" i="56"/>
  <c r="EM592" i="56"/>
  <c r="EL857" i="56"/>
  <c r="FF298" i="56"/>
  <c r="FE457" i="56"/>
  <c r="FB742" i="56"/>
  <c r="EL379" i="56"/>
  <c r="EU642" i="56"/>
  <c r="EZ341" i="56"/>
  <c r="FG793" i="56"/>
  <c r="EM601" i="56"/>
  <c r="EM218" i="56" s="1"/>
  <c r="AE218" i="56" s="1"/>
  <c r="ER308" i="56"/>
  <c r="EU759" i="56"/>
  <c r="FF581" i="56"/>
  <c r="EZ390" i="56"/>
  <c r="FB422" i="56"/>
  <c r="EL271" i="56"/>
  <c r="EK724" i="56"/>
  <c r="EU871" i="56"/>
  <c r="EJ378" i="56"/>
  <c r="EM247" i="56"/>
  <c r="EK777" i="56"/>
  <c r="EV346" i="56"/>
  <c r="EN709" i="56"/>
  <c r="FD397" i="56"/>
  <c r="ET538" i="56"/>
  <c r="EX330" i="56"/>
  <c r="EV421" i="56"/>
  <c r="EQ278" i="56"/>
  <c r="EL841" i="56"/>
  <c r="EU467" i="56"/>
  <c r="FG755" i="56"/>
  <c r="FA614" i="56"/>
  <c r="EJ490" i="56"/>
  <c r="EI851" i="56"/>
  <c r="EH393" i="56"/>
  <c r="EO855" i="56"/>
  <c r="ER717" i="56"/>
  <c r="ES782" i="56"/>
  <c r="ES761" i="56"/>
  <c r="FB528" i="56"/>
  <c r="ET477" i="56"/>
  <c r="FB310" i="56"/>
  <c r="EW635" i="56"/>
  <c r="EV499" i="56"/>
  <c r="FA845" i="56"/>
  <c r="EV564" i="56"/>
  <c r="EH782" i="56"/>
  <c r="EL754" i="56"/>
  <c r="EP368" i="56"/>
  <c r="ES703" i="56"/>
  <c r="EY700" i="56"/>
  <c r="EQ728" i="56"/>
  <c r="FC516" i="56"/>
  <c r="FC596" i="56"/>
  <c r="EL739" i="56"/>
  <c r="EH784" i="56"/>
  <c r="EM717" i="56"/>
  <c r="EX419" i="56"/>
  <c r="EV510" i="56"/>
  <c r="EJ730" i="56"/>
  <c r="ES331" i="56"/>
  <c r="EO513" i="56"/>
  <c r="EV586" i="56"/>
  <c r="ES483" i="56"/>
  <c r="EZ612" i="56"/>
  <c r="FB561" i="56"/>
  <c r="FA638" i="56"/>
  <c r="FG759" i="56"/>
  <c r="EW732" i="56"/>
  <c r="EM283" i="56"/>
  <c r="ER773" i="56"/>
  <c r="EQ475" i="56"/>
  <c r="EM868" i="56"/>
  <c r="EX804" i="56"/>
  <c r="EK717" i="56"/>
  <c r="EV728" i="56"/>
  <c r="EO296" i="56"/>
  <c r="ES769" i="56"/>
  <c r="EY870" i="56"/>
  <c r="EJ583" i="56"/>
  <c r="EO270" i="56"/>
  <c r="EK330" i="56"/>
  <c r="EX749" i="56"/>
  <c r="EY400" i="56"/>
  <c r="EY535" i="56"/>
  <c r="EP341" i="56"/>
  <c r="EK837" i="56"/>
  <c r="EN550" i="56"/>
  <c r="EY468" i="56"/>
  <c r="FE328" i="56"/>
  <c r="FE73" i="56" s="1"/>
  <c r="DU73" i="56" s="1"/>
  <c r="EY543" i="56"/>
  <c r="FF480" i="56"/>
  <c r="FB611" i="56"/>
  <c r="EN600" i="56"/>
  <c r="EK285" i="56"/>
  <c r="EU273" i="56"/>
  <c r="ET270" i="56"/>
  <c r="FD717" i="56"/>
  <c r="FB718" i="56"/>
  <c r="EH588" i="56"/>
  <c r="FA278" i="56"/>
  <c r="FC314" i="56"/>
  <c r="EO700" i="56"/>
  <c r="EZ422" i="56"/>
  <c r="ER409" i="56"/>
  <c r="EP484" i="56"/>
  <c r="EU743" i="56"/>
  <c r="ER834" i="56"/>
  <c r="EN259" i="56"/>
  <c r="EI299" i="56"/>
  <c r="EJ317" i="56"/>
  <c r="EJ767" i="56"/>
  <c r="EL357" i="56"/>
  <c r="EP607" i="56"/>
  <c r="FD868" i="56"/>
  <c r="EZ517" i="56"/>
  <c r="EV700" i="56"/>
  <c r="EI688" i="56"/>
  <c r="EL689" i="56"/>
  <c r="EM712" i="56"/>
  <c r="FD476" i="56"/>
  <c r="FB541" i="56"/>
  <c r="FG255" i="56"/>
  <c r="EQ279" i="56"/>
  <c r="EJ609" i="56"/>
  <c r="EO625" i="56"/>
  <c r="FE529" i="56"/>
  <c r="FD497" i="56"/>
  <c r="EI288" i="56"/>
  <c r="ER648" i="56"/>
  <c r="EW608" i="56"/>
  <c r="ET386" i="56"/>
  <c r="FE616" i="56"/>
  <c r="EO793" i="56"/>
  <c r="EX597" i="56"/>
  <c r="EO292" i="56"/>
  <c r="EJ495" i="56"/>
  <c r="EM778" i="56"/>
  <c r="FA799" i="56"/>
  <c r="EW718" i="56"/>
  <c r="FC705" i="56"/>
  <c r="EW701" i="56"/>
  <c r="ET718" i="56"/>
  <c r="ER617" i="56"/>
  <c r="FB407" i="56"/>
  <c r="EX707" i="56"/>
  <c r="EQ703" i="56"/>
  <c r="FB717" i="56"/>
  <c r="FG712" i="56"/>
  <c r="EK699" i="56"/>
  <c r="FF716" i="56"/>
  <c r="FB724" i="56"/>
  <c r="FB109" i="56" s="1"/>
  <c r="DA109" i="56" s="1"/>
  <c r="FC720" i="56"/>
  <c r="FF728" i="56"/>
  <c r="EL701" i="56"/>
  <c r="EO708" i="56"/>
  <c r="EP706" i="56"/>
  <c r="FG718" i="56"/>
  <c r="FA703" i="56"/>
  <c r="EQ716" i="56"/>
  <c r="ES707" i="56"/>
  <c r="FF699" i="56"/>
  <c r="ER688" i="56"/>
  <c r="EP712" i="56"/>
  <c r="FA720" i="56"/>
  <c r="EJ728" i="56"/>
  <c r="EV704" i="56"/>
  <c r="EH707" i="56"/>
  <c r="EX720" i="56"/>
  <c r="EY718" i="56"/>
  <c r="FA717" i="56"/>
  <c r="EW702" i="56"/>
  <c r="EW696" i="56"/>
  <c r="EL678" i="56"/>
  <c r="EI697" i="56"/>
  <c r="EP705" i="56"/>
  <c r="FA693" i="56"/>
  <c r="EI713" i="56"/>
  <c r="FD693" i="56"/>
  <c r="EL687" i="56"/>
  <c r="EX688" i="56"/>
  <c r="FE700" i="56"/>
  <c r="EM692" i="56"/>
  <c r="EM693" i="56"/>
  <c r="FC695" i="56"/>
  <c r="EL692" i="56"/>
  <c r="FC677" i="56"/>
  <c r="FB687" i="56"/>
  <c r="EO701" i="56"/>
  <c r="FC706" i="56"/>
  <c r="EH709" i="56"/>
  <c r="EV693" i="56"/>
  <c r="ET696" i="56"/>
  <c r="FB688" i="56"/>
  <c r="EH693" i="56"/>
  <c r="FC681" i="56"/>
  <c r="EZ702" i="56"/>
  <c r="FF674" i="56"/>
  <c r="FD677" i="56"/>
  <c r="EZ701" i="56"/>
  <c r="EK690" i="56"/>
  <c r="EH713" i="56"/>
  <c r="EH685" i="56"/>
  <c r="EJ706" i="56"/>
  <c r="FF687" i="56"/>
  <c r="FD696" i="56"/>
  <c r="EU679" i="56"/>
  <c r="EV686" i="56"/>
  <c r="EN691" i="56"/>
  <c r="EN106" i="56" s="1"/>
  <c r="AH106" i="56" s="1"/>
  <c r="EM701" i="56"/>
  <c r="EV674" i="56"/>
  <c r="EK696" i="56"/>
  <c r="ET705" i="56"/>
  <c r="EW689" i="56"/>
  <c r="EK689" i="56"/>
  <c r="FE701" i="56"/>
  <c r="EJ683" i="56"/>
  <c r="EO670" i="56"/>
  <c r="EO685" i="56"/>
  <c r="ER683" i="56"/>
  <c r="ER668" i="56"/>
  <c r="FE668" i="56"/>
  <c r="EV690" i="56"/>
  <c r="EI685" i="56"/>
  <c r="FB671" i="56"/>
  <c r="EI674" i="56"/>
  <c r="EW679" i="56"/>
  <c r="EJ687" i="56"/>
  <c r="EN671" i="56"/>
  <c r="EV664" i="56"/>
  <c r="FB663" i="56"/>
  <c r="FB163" i="56" s="1"/>
  <c r="DA163" i="56" s="1"/>
  <c r="ER667" i="56"/>
  <c r="FC691" i="56"/>
  <c r="FC106" i="56" s="1"/>
  <c r="DE106" i="56" s="1"/>
  <c r="FE691" i="56"/>
  <c r="EQ675" i="56"/>
  <c r="FA702" i="56"/>
  <c r="FA107" i="56" s="1"/>
  <c r="DI107" i="56" s="1"/>
  <c r="EQ677" i="56"/>
  <c r="EU690" i="56"/>
  <c r="EY678" i="56"/>
  <c r="FC698" i="56"/>
  <c r="FA678" i="56"/>
  <c r="FE674" i="56"/>
  <c r="FF675" i="56"/>
  <c r="EI663" i="56"/>
  <c r="ET664" i="56"/>
  <c r="ET671" i="56"/>
  <c r="EU681" i="56"/>
  <c r="EJ677" i="56"/>
  <c r="EY671" i="56"/>
  <c r="EM676" i="56"/>
  <c r="ER687" i="56"/>
  <c r="EU694" i="56"/>
  <c r="FF686" i="56"/>
  <c r="EI687" i="56"/>
  <c r="FF696" i="56"/>
  <c r="EM655" i="56"/>
  <c r="EJ672" i="56"/>
  <c r="EZ680" i="56"/>
  <c r="EI696" i="56"/>
  <c r="EL682" i="56"/>
  <c r="ES675" i="56"/>
  <c r="FC678" i="56"/>
  <c r="EQ691" i="56"/>
  <c r="EO672" i="56"/>
  <c r="EN677" i="56"/>
  <c r="FB670" i="56"/>
  <c r="EK675" i="56"/>
  <c r="EW674" i="56"/>
  <c r="EH674" i="56"/>
  <c r="EP659" i="56"/>
  <c r="FF680" i="56"/>
  <c r="FA660" i="56"/>
  <c r="FC666" i="56"/>
  <c r="EZ653" i="56"/>
  <c r="FD666" i="56"/>
  <c r="FB696" i="56"/>
  <c r="FB660" i="56"/>
  <c r="EQ660" i="56"/>
  <c r="EN657" i="56"/>
  <c r="EU676" i="56"/>
  <c r="EO664" i="56"/>
  <c r="FE667" i="56"/>
  <c r="EM672" i="56"/>
  <c r="ER661" i="56"/>
  <c r="EK668" i="56"/>
  <c r="EM660" i="56"/>
  <c r="EW655" i="56"/>
  <c r="EV672" i="56"/>
  <c r="FG668" i="56"/>
  <c r="EH660" i="56"/>
  <c r="EQ665" i="56"/>
  <c r="EW666" i="56"/>
  <c r="EW673" i="56"/>
  <c r="FF657" i="56"/>
  <c r="EP665" i="56"/>
  <c r="FC667" i="56"/>
  <c r="EZ668" i="56"/>
  <c r="EI661" i="56"/>
  <c r="EQ663" i="56"/>
  <c r="EQ163" i="56" s="1"/>
  <c r="BM163" i="56" s="1"/>
  <c r="EQ673" i="56"/>
  <c r="EL663" i="56"/>
  <c r="EH657" i="56"/>
  <c r="EO655" i="56"/>
  <c r="EO660" i="56"/>
  <c r="EO645" i="56"/>
  <c r="EY665" i="56"/>
  <c r="FF652" i="56"/>
  <c r="EM684" i="56"/>
  <c r="ER656" i="56"/>
  <c r="EK652" i="56"/>
  <c r="EY649" i="56"/>
  <c r="EZ648" i="56"/>
  <c r="FB664" i="56"/>
  <c r="EW665" i="56"/>
  <c r="FI123" i="56" l="1"/>
  <c r="FI124" i="56"/>
  <c r="BP184" i="56"/>
  <c r="FI243" i="56"/>
  <c r="FO244" i="56"/>
  <c r="AA244" i="56"/>
  <c r="ES678" i="56"/>
  <c r="DD244" i="56"/>
  <c r="CJ244" i="56"/>
  <c r="FP244" i="56"/>
  <c r="AJ244" i="56"/>
  <c r="FN244" i="56"/>
  <c r="FR244" i="56"/>
  <c r="CF244" i="56"/>
  <c r="AG244" i="56"/>
  <c r="CV244" i="56"/>
  <c r="EL354" i="56"/>
  <c r="CZ244" i="56"/>
  <c r="BL244" i="56"/>
  <c r="FM244" i="56"/>
  <c r="EH893" i="56"/>
  <c r="EL892" i="56"/>
  <c r="FE893" i="56"/>
  <c r="ES894" i="56"/>
  <c r="EZ885" i="56"/>
  <c r="EY892" i="56"/>
  <c r="ES885" i="56"/>
  <c r="ET887" i="56"/>
  <c r="EH895" i="56"/>
  <c r="EV886" i="56"/>
  <c r="EL890" i="56"/>
  <c r="EH885" i="56"/>
  <c r="ET888" i="56"/>
  <c r="FC891" i="56"/>
  <c r="ES892" i="56"/>
  <c r="FE891" i="56"/>
  <c r="FC888" i="56"/>
  <c r="FB891" i="56"/>
  <c r="FC886" i="56"/>
  <c r="EQ888" i="56"/>
  <c r="FF885" i="56"/>
  <c r="ET890" i="56"/>
  <c r="ET892" i="56"/>
  <c r="EO893" i="56"/>
  <c r="EX895" i="56"/>
  <c r="EW892" i="56"/>
  <c r="FE895" i="56"/>
  <c r="EZ893" i="56"/>
  <c r="EL894" i="56"/>
  <c r="FB885" i="56"/>
  <c r="EM889" i="56"/>
  <c r="EO890" i="56"/>
  <c r="EZ889" i="56"/>
  <c r="EU894" i="56"/>
  <c r="EJ888" i="56"/>
  <c r="FD889" i="56"/>
  <c r="EI887" i="56"/>
  <c r="EP889" i="56"/>
  <c r="EK893" i="56"/>
  <c r="FA890" i="56"/>
  <c r="EL886" i="56"/>
  <c r="EW891" i="56"/>
  <c r="FA887" i="56"/>
  <c r="EN893" i="56"/>
  <c r="EJ894" i="56"/>
  <c r="FC890" i="56"/>
  <c r="EQ885" i="56"/>
  <c r="FB894" i="56"/>
  <c r="EL893" i="56"/>
  <c r="EP895" i="56"/>
  <c r="FD894" i="56"/>
  <c r="EO889" i="56"/>
  <c r="EQ893" i="56"/>
  <c r="FC892" i="56"/>
  <c r="ES893" i="56"/>
  <c r="EX887" i="56"/>
  <c r="EY894" i="56"/>
  <c r="EV891" i="56"/>
  <c r="EH890" i="56"/>
  <c r="FA889" i="56"/>
  <c r="EW895" i="56"/>
  <c r="EP887" i="56"/>
  <c r="EU891" i="56"/>
  <c r="EP891" i="56"/>
  <c r="FE885" i="56"/>
  <c r="EQ895" i="56"/>
  <c r="EU890" i="56"/>
  <c r="EV892" i="56"/>
  <c r="FC887" i="56"/>
  <c r="ET893" i="56"/>
  <c r="EP885" i="56"/>
  <c r="FG888" i="56"/>
  <c r="ER893" i="56"/>
  <c r="EY887" i="56"/>
  <c r="EV889" i="56"/>
  <c r="EW894" i="56"/>
  <c r="EK888" i="56"/>
  <c r="ER895" i="56"/>
  <c r="FE890" i="56"/>
  <c r="EO886" i="56"/>
  <c r="EZ890" i="56"/>
  <c r="FC885" i="56"/>
  <c r="EK889" i="56"/>
  <c r="FG894" i="56"/>
  <c r="EL895" i="56"/>
  <c r="FG887" i="56"/>
  <c r="EO894" i="56"/>
  <c r="EK886" i="56"/>
  <c r="FD892" i="56"/>
  <c r="EO895" i="56"/>
  <c r="EQ889" i="56"/>
  <c r="EQ124" i="56" s="1"/>
  <c r="EQ892" i="56"/>
  <c r="FC895" i="56"/>
  <c r="EU895" i="56"/>
  <c r="EM887" i="56"/>
  <c r="FA895" i="56"/>
  <c r="EI894" i="56"/>
  <c r="EL888" i="56"/>
  <c r="EV887" i="56"/>
  <c r="EW885" i="56"/>
  <c r="FE892" i="56"/>
  <c r="EI886" i="56"/>
  <c r="FE889" i="56"/>
  <c r="FE124" i="56" s="1"/>
  <c r="EK894" i="56"/>
  <c r="EH889" i="56"/>
  <c r="EH124" i="56" s="1"/>
  <c r="EX888" i="56"/>
  <c r="FF887" i="56"/>
  <c r="FA885" i="56"/>
  <c r="EJ887" i="56"/>
  <c r="ET886" i="56"/>
  <c r="FF886" i="56"/>
  <c r="EN887" i="56"/>
  <c r="EU885" i="56"/>
  <c r="ET894" i="56"/>
  <c r="EZ886" i="56"/>
  <c r="EK892" i="56"/>
  <c r="FB888" i="56"/>
  <c r="FG886" i="56"/>
  <c r="FF888" i="56"/>
  <c r="EI895" i="56"/>
  <c r="EJ892" i="56"/>
  <c r="FD895" i="56"/>
  <c r="EX886" i="56"/>
  <c r="EW887" i="56"/>
  <c r="EW244" i="56" s="1"/>
  <c r="CK244" i="56" s="1"/>
  <c r="EV893" i="56"/>
  <c r="FD887" i="56"/>
  <c r="ER890" i="56"/>
  <c r="EJ893" i="56"/>
  <c r="EP890" i="56"/>
  <c r="ER886" i="56"/>
  <c r="EM895" i="56"/>
  <c r="EO892" i="56"/>
  <c r="FB889" i="56"/>
  <c r="FF891" i="56"/>
  <c r="EN890" i="56"/>
  <c r="FA888" i="56"/>
  <c r="EI892" i="56"/>
  <c r="FA893" i="56"/>
  <c r="EH894" i="56"/>
  <c r="EN891" i="56"/>
  <c r="EW889" i="56"/>
  <c r="EW124" i="56" s="1"/>
  <c r="CK124" i="56" s="1"/>
  <c r="EN892" i="56"/>
  <c r="ET895" i="56"/>
  <c r="ER894" i="56"/>
  <c r="EY885" i="56"/>
  <c r="FE894" i="56"/>
  <c r="EQ887" i="56"/>
  <c r="EY886" i="56"/>
  <c r="ER892" i="56"/>
  <c r="EY891" i="56"/>
  <c r="EH892" i="56"/>
  <c r="EN885" i="56"/>
  <c r="ER891" i="56"/>
  <c r="EI893" i="56"/>
  <c r="EW886" i="56"/>
  <c r="EI890" i="56"/>
  <c r="EL887" i="56"/>
  <c r="EX891" i="56"/>
  <c r="EW888" i="56"/>
  <c r="FF893" i="56"/>
  <c r="EO885" i="56"/>
  <c r="EZ888" i="56"/>
  <c r="EP886" i="56"/>
  <c r="FG895" i="56"/>
  <c r="EU887" i="56"/>
  <c r="EL891" i="56"/>
  <c r="EX894" i="56"/>
  <c r="EU888" i="56"/>
  <c r="EM888" i="56"/>
  <c r="FG893" i="56"/>
  <c r="ER887" i="56"/>
  <c r="EM886" i="56"/>
  <c r="EJ885" i="56"/>
  <c r="EJ890" i="56"/>
  <c r="ES895" i="56"/>
  <c r="ES887" i="56"/>
  <c r="FF890" i="56"/>
  <c r="EW890" i="56"/>
  <c r="FG885" i="56"/>
  <c r="FA886" i="56"/>
  <c r="FF894" i="56"/>
  <c r="EI891" i="56"/>
  <c r="EM891" i="56"/>
  <c r="EV888" i="56"/>
  <c r="EN889" i="56"/>
  <c r="FF895" i="56"/>
  <c r="EV894" i="56"/>
  <c r="EL885" i="56"/>
  <c r="EO888" i="56"/>
  <c r="FE886" i="56"/>
  <c r="FB893" i="56"/>
  <c r="FB887" i="56"/>
  <c r="EX893" i="56"/>
  <c r="EU892" i="56"/>
  <c r="FG891" i="56"/>
  <c r="EM885" i="56"/>
  <c r="FA892" i="56"/>
  <c r="EL889" i="56"/>
  <c r="EL124" i="56" s="1"/>
  <c r="EY888" i="56"/>
  <c r="ET891" i="56"/>
  <c r="EZ895" i="56"/>
  <c r="FE888" i="56"/>
  <c r="EV895" i="56"/>
  <c r="EP893" i="56"/>
  <c r="EO887" i="56"/>
  <c r="EH891" i="56"/>
  <c r="EQ886" i="56"/>
  <c r="EZ892" i="56"/>
  <c r="ES891" i="56"/>
  <c r="EQ890" i="56"/>
  <c r="ER889" i="56"/>
  <c r="ER124" i="56" s="1"/>
  <c r="FC889" i="56"/>
  <c r="FC124" i="56" s="1"/>
  <c r="FF892" i="56"/>
  <c r="EY895" i="56"/>
  <c r="ER888" i="56"/>
  <c r="EU893" i="56"/>
  <c r="EP888" i="56"/>
  <c r="EU886" i="56"/>
  <c r="ES888" i="56"/>
  <c r="FG889" i="56"/>
  <c r="FG124" i="56" s="1"/>
  <c r="EV885" i="56"/>
  <c r="EQ894" i="56"/>
  <c r="FF889" i="56"/>
  <c r="FF124" i="56" s="1"/>
  <c r="EW893" i="56"/>
  <c r="FB890" i="56"/>
  <c r="EM893" i="56"/>
  <c r="EP892" i="56"/>
  <c r="EN888" i="56"/>
  <c r="EU889" i="56"/>
  <c r="EU124" i="56" s="1"/>
  <c r="FC894" i="56"/>
  <c r="EK891" i="56"/>
  <c r="EN886" i="56"/>
  <c r="EZ894" i="56"/>
  <c r="FB895" i="56"/>
  <c r="EY890" i="56"/>
  <c r="EN895" i="56"/>
  <c r="EH888" i="56"/>
  <c r="FB892" i="56"/>
  <c r="ES886" i="56"/>
  <c r="FG890" i="56"/>
  <c r="EY893" i="56"/>
  <c r="FD885" i="56"/>
  <c r="EZ887" i="56"/>
  <c r="EZ244" i="56" s="1"/>
  <c r="CW244" i="56" s="1"/>
  <c r="EZ891" i="56"/>
  <c r="EI885" i="56"/>
  <c r="FD888" i="56"/>
  <c r="EX889" i="56"/>
  <c r="EX124" i="56" s="1"/>
  <c r="EV890" i="56"/>
  <c r="EX892" i="56"/>
  <c r="FG892" i="56"/>
  <c r="EJ886" i="56"/>
  <c r="ES889" i="56"/>
  <c r="ES124" i="56" s="1"/>
  <c r="BU124" i="56" s="1"/>
  <c r="FD890" i="56"/>
  <c r="ER885" i="56"/>
  <c r="FD886" i="56"/>
  <c r="ES890" i="56"/>
  <c r="FA891" i="56"/>
  <c r="FA894" i="56"/>
  <c r="EH887" i="56"/>
  <c r="EH244" i="56" s="1"/>
  <c r="L244" i="56" s="1"/>
  <c r="ET885" i="56"/>
  <c r="EN894" i="56"/>
  <c r="EI889" i="56"/>
  <c r="EI124" i="56" s="1"/>
  <c r="ET889" i="56"/>
  <c r="ET124" i="56" s="1"/>
  <c r="EI888" i="56"/>
  <c r="FB886" i="56"/>
  <c r="EJ889" i="56"/>
  <c r="EM894" i="56"/>
  <c r="EX885" i="56"/>
  <c r="EJ895" i="56"/>
  <c r="EX890" i="56"/>
  <c r="EH886" i="56"/>
  <c r="EK887" i="56"/>
  <c r="EQ891" i="56"/>
  <c r="EP894" i="56"/>
  <c r="FC893" i="56"/>
  <c r="FD891" i="56"/>
  <c r="EK890" i="56"/>
  <c r="EO891" i="56"/>
  <c r="EY889" i="56"/>
  <c r="FE887" i="56"/>
  <c r="EK895" i="56"/>
  <c r="EM890" i="56"/>
  <c r="EK885" i="56"/>
  <c r="EJ891" i="56"/>
  <c r="EM892" i="56"/>
  <c r="FD893" i="56"/>
  <c r="BP244" i="56"/>
  <c r="FQ244" i="56"/>
  <c r="DH244" i="56"/>
  <c r="FP184" i="56"/>
  <c r="CB184" i="56"/>
  <c r="FL243" i="56"/>
  <c r="BL124" i="56"/>
  <c r="FM123" i="56"/>
  <c r="BX184" i="56"/>
  <c r="CZ124" i="56"/>
  <c r="AG123" i="56"/>
  <c r="CO124" i="56"/>
  <c r="FO184" i="56"/>
  <c r="CN124" i="56"/>
  <c r="FP183" i="56"/>
  <c r="FN124" i="56"/>
  <c r="AG124" i="56"/>
  <c r="CR124" i="56"/>
  <c r="FQ183" i="56"/>
  <c r="AM124" i="56"/>
  <c r="K124" i="56"/>
  <c r="FR124" i="56"/>
  <c r="DD124" i="56"/>
  <c r="AA124" i="56"/>
  <c r="ET74" i="56"/>
  <c r="BY74" i="56" s="1"/>
  <c r="EP118" i="56"/>
  <c r="AN118" i="56" s="1"/>
  <c r="ES99" i="56"/>
  <c r="BU99" i="56" s="1"/>
  <c r="EV84" i="56"/>
  <c r="CG84" i="56" s="1"/>
  <c r="EQ766" i="56"/>
  <c r="EI428" i="56"/>
  <c r="EP862" i="56"/>
  <c r="EZ458" i="56"/>
  <c r="FG339" i="56"/>
  <c r="ER363" i="56"/>
  <c r="FE262" i="56"/>
  <c r="FE67" i="56" s="1"/>
  <c r="DU67" i="56" s="1"/>
  <c r="EO310" i="56"/>
  <c r="FC629" i="56"/>
  <c r="ER781" i="56"/>
  <c r="ET424" i="56"/>
  <c r="EW535" i="56"/>
  <c r="EJ343" i="56"/>
  <c r="ES787" i="56"/>
  <c r="N74" i="44"/>
  <c r="Z74" i="31"/>
  <c r="Z73" i="31"/>
  <c r="AF79" i="10"/>
  <c r="AQ77" i="44"/>
  <c r="BG75" i="44"/>
  <c r="AR74" i="44"/>
  <c r="E80" i="30"/>
  <c r="I80" i="10"/>
  <c r="G75" i="30"/>
  <c r="AO73" i="44"/>
  <c r="U79" i="10"/>
  <c r="T79" i="31"/>
  <c r="FG659" i="56"/>
  <c r="EL679" i="56"/>
  <c r="ER689" i="56"/>
  <c r="FA846" i="56"/>
  <c r="EQ512" i="56"/>
  <c r="EJ724" i="56"/>
  <c r="EW829" i="56"/>
  <c r="EW118" i="56" s="1"/>
  <c r="CK118" i="56" s="1"/>
  <c r="EU411" i="56"/>
  <c r="FA597" i="56"/>
  <c r="EH487" i="56"/>
  <c r="ET407" i="56"/>
  <c r="EI858" i="56"/>
  <c r="O75" i="44"/>
  <c r="EL677" i="56"/>
  <c r="EH841" i="56"/>
  <c r="EP503" i="56"/>
  <c r="FE821" i="56"/>
  <c r="FE238" i="56" s="1"/>
  <c r="ES539" i="56"/>
  <c r="ER557" i="56"/>
  <c r="FE749" i="56"/>
  <c r="FF377" i="56"/>
  <c r="EJ369" i="56"/>
  <c r="EO537" i="56"/>
  <c r="EQ372" i="56"/>
  <c r="EQ77" i="56" s="1"/>
  <c r="BM77" i="56" s="1"/>
  <c r="FE591" i="56"/>
  <c r="EP814" i="56"/>
  <c r="ES654" i="56"/>
  <c r="FD611" i="56"/>
  <c r="BC75" i="44"/>
  <c r="AA75" i="44"/>
  <c r="AF77" i="44"/>
  <c r="AX78" i="44"/>
  <c r="O72" i="10"/>
  <c r="E76" i="32"/>
  <c r="I78" i="32"/>
  <c r="M80" i="32"/>
  <c r="AA74" i="44"/>
  <c r="BG71" i="44"/>
  <c r="AS74" i="44"/>
  <c r="U72" i="10"/>
  <c r="T71" i="44"/>
  <c r="FA668" i="56"/>
  <c r="ET687" i="56"/>
  <c r="EW707" i="56"/>
  <c r="EK413" i="56"/>
  <c r="FE704" i="56"/>
  <c r="FE227" i="56" s="1"/>
  <c r="ES427" i="56"/>
  <c r="EQ308" i="56"/>
  <c r="EZ259" i="56"/>
  <c r="EL803" i="56"/>
  <c r="EV798" i="56"/>
  <c r="EW623" i="56"/>
  <c r="BJ78" i="44"/>
  <c r="EW680" i="56"/>
  <c r="EX868" i="56"/>
  <c r="EK482" i="56"/>
  <c r="EK87" i="56" s="1"/>
  <c r="O87" i="56" s="1"/>
  <c r="FD615" i="56"/>
  <c r="EW495" i="56"/>
  <c r="EL342" i="56"/>
  <c r="FE713" i="56"/>
  <c r="AY71" i="44"/>
  <c r="Q75" i="31"/>
  <c r="FA300" i="56"/>
  <c r="EY472" i="56"/>
  <c r="EO262" i="56"/>
  <c r="EO67" i="56" s="1"/>
  <c r="AK67" i="56" s="1"/>
  <c r="EK826" i="56"/>
  <c r="FD364" i="56"/>
  <c r="EZ457" i="56"/>
  <c r="ET282" i="56"/>
  <c r="EW821" i="56"/>
  <c r="EW238" i="56" s="1"/>
  <c r="CK238" i="56" s="1"/>
  <c r="EU581" i="56"/>
  <c r="EV484" i="56"/>
  <c r="FA432" i="56"/>
  <c r="EQ576" i="56"/>
  <c r="EQ95" i="56" s="1"/>
  <c r="BM95" i="56" s="1"/>
  <c r="FB380" i="56"/>
  <c r="EJ584" i="56"/>
  <c r="EL783" i="56"/>
  <c r="FA568" i="56"/>
  <c r="EH316" i="56"/>
  <c r="EH349" i="56"/>
  <c r="EV633" i="56"/>
  <c r="EW724" i="56"/>
  <c r="EP683" i="56"/>
  <c r="EH681" i="56"/>
  <c r="BC71" i="44"/>
  <c r="G71" i="44"/>
  <c r="E77" i="30"/>
  <c r="AF69" i="44"/>
  <c r="AA77" i="44"/>
  <c r="Q73" i="10"/>
  <c r="L73" i="30"/>
  <c r="BM73" i="44"/>
  <c r="AM71" i="44"/>
  <c r="H72" i="10"/>
  <c r="M73" i="10"/>
  <c r="T73" i="31"/>
  <c r="M71" i="44"/>
  <c r="EV474" i="56"/>
  <c r="ET448" i="56"/>
  <c r="EQ627" i="56"/>
  <c r="FF445" i="56"/>
  <c r="EY632" i="56"/>
  <c r="EW314" i="56"/>
  <c r="EM290" i="56"/>
  <c r="EM69" i="56" s="1"/>
  <c r="AE69" i="56" s="1"/>
  <c r="EV253" i="56"/>
  <c r="EV186" i="56" s="1"/>
  <c r="CG186" i="56" s="1"/>
  <c r="FE372" i="56"/>
  <c r="EM639" i="56"/>
  <c r="EL310" i="56"/>
  <c r="ES738" i="56"/>
  <c r="EH866" i="56"/>
  <c r="FF294" i="56"/>
  <c r="FG422" i="56"/>
  <c r="FG81" i="56" s="1"/>
  <c r="EA81" i="56" s="1"/>
  <c r="EY791" i="56"/>
  <c r="FA437" i="56"/>
  <c r="EV338" i="56"/>
  <c r="ET257" i="56"/>
  <c r="EX524" i="56"/>
  <c r="FD359" i="56"/>
  <c r="EQ437" i="56"/>
  <c r="EO490" i="56"/>
  <c r="EP640" i="56"/>
  <c r="BG74" i="44"/>
  <c r="FF263" i="56"/>
  <c r="EJ298" i="56"/>
  <c r="EH671" i="56"/>
  <c r="BJ71" i="44"/>
  <c r="W69" i="44"/>
  <c r="Q71" i="31"/>
  <c r="EP510" i="56"/>
  <c r="ER271" i="56"/>
  <c r="FB750" i="56"/>
  <c r="ES536" i="56"/>
  <c r="ER825" i="56"/>
  <c r="ES477" i="56"/>
  <c r="ES86" i="56" s="1"/>
  <c r="BU86" i="56" s="1"/>
  <c r="EW619" i="56"/>
  <c r="EW159" i="56" s="1"/>
  <c r="CK159" i="56" s="1"/>
  <c r="EN490" i="56"/>
  <c r="EK514" i="56"/>
  <c r="FG421" i="56"/>
  <c r="EZ442" i="56"/>
  <c r="EL823" i="56"/>
  <c r="EZ570" i="56"/>
  <c r="FD544" i="56"/>
  <c r="FA272" i="56"/>
  <c r="FE765" i="56"/>
  <c r="EY291" i="56"/>
  <c r="EY130" i="56" s="1"/>
  <c r="CS130" i="56" s="1"/>
  <c r="EY378" i="56"/>
  <c r="EH765" i="56"/>
  <c r="FB697" i="56"/>
  <c r="FB106" i="56" s="1"/>
  <c r="DA106" i="56" s="1"/>
  <c r="EZ675" i="56"/>
  <c r="EZ104" i="56" s="1"/>
  <c r="CW104" i="56" s="1"/>
  <c r="EP656" i="56"/>
  <c r="EP223" i="56" s="1"/>
  <c r="AN223" i="56" s="1"/>
  <c r="AA77" i="31"/>
  <c r="N75" i="44"/>
  <c r="BA70" i="44"/>
  <c r="S72" i="32"/>
  <c r="AF78" i="44"/>
  <c r="U72" i="44"/>
  <c r="K79" i="10"/>
  <c r="R74" i="31"/>
  <c r="BG69" i="44"/>
  <c r="AK72" i="10"/>
  <c r="AL73" i="44"/>
  <c r="EM745" i="56"/>
  <c r="EQ855" i="56"/>
  <c r="EZ754" i="56"/>
  <c r="FA423" i="56"/>
  <c r="FA142" i="56" s="1"/>
  <c r="DI142" i="56" s="1"/>
  <c r="FB461" i="56"/>
  <c r="FG323" i="56"/>
  <c r="EV387" i="56"/>
  <c r="EX726" i="56"/>
  <c r="FB653" i="56"/>
  <c r="FB102" i="56" s="1"/>
  <c r="DA102" i="56" s="1"/>
  <c r="FD340" i="56"/>
  <c r="ES542" i="56"/>
  <c r="ER341" i="56"/>
  <c r="FC601" i="56"/>
  <c r="EH563" i="56"/>
  <c r="ER299" i="56"/>
  <c r="EI594" i="56"/>
  <c r="EQ425" i="56"/>
  <c r="U71" i="44"/>
  <c r="U71" i="31"/>
  <c r="S69" i="44"/>
  <c r="EU562" i="56"/>
  <c r="FG721" i="56"/>
  <c r="EK824" i="56"/>
  <c r="EM574" i="56"/>
  <c r="EO714" i="56"/>
  <c r="EK524" i="56"/>
  <c r="FC813" i="56"/>
  <c r="EL612" i="56"/>
  <c r="ES425" i="56"/>
  <c r="EV629" i="56"/>
  <c r="EL607" i="56"/>
  <c r="EO838" i="56"/>
  <c r="ER438" i="56"/>
  <c r="ER83" i="56" s="1"/>
  <c r="BQ83" i="56" s="1"/>
  <c r="EY774" i="56"/>
  <c r="FB550" i="56"/>
  <c r="EO629" i="56"/>
  <c r="EN372" i="56"/>
  <c r="EI322" i="56"/>
  <c r="FG272" i="56"/>
  <c r="EW519" i="56"/>
  <c r="EV678" i="56"/>
  <c r="ET698" i="56"/>
  <c r="ET167" i="56" s="1"/>
  <c r="BY167" i="56" s="1"/>
  <c r="EL655" i="56"/>
  <c r="Q73" i="44"/>
  <c r="S78" i="10"/>
  <c r="T75" i="44"/>
  <c r="I73" i="10"/>
  <c r="AQ71" i="44"/>
  <c r="BK73" i="44"/>
  <c r="G78" i="10"/>
  <c r="AI79" i="10"/>
  <c r="AA76" i="10"/>
  <c r="E74" i="32"/>
  <c r="R76" i="31"/>
  <c r="N79" i="30"/>
  <c r="N72" i="44"/>
  <c r="AY78" i="44"/>
  <c r="I76" i="30"/>
  <c r="EY384" i="56"/>
  <c r="FE249" i="56"/>
  <c r="EI803" i="56"/>
  <c r="FB499" i="56"/>
  <c r="EU481" i="56"/>
  <c r="FE401" i="56"/>
  <c r="FE140" i="56" s="1"/>
  <c r="DU140" i="56" s="1"/>
  <c r="EQ614" i="56"/>
  <c r="EQ99" i="56" s="1"/>
  <c r="BM99" i="56" s="1"/>
  <c r="EK604" i="56"/>
  <c r="EJ368" i="56"/>
  <c r="EP344" i="56"/>
  <c r="ET570" i="56"/>
  <c r="ES434" i="56"/>
  <c r="ER439" i="56"/>
  <c r="EM836" i="56"/>
  <c r="EZ793" i="56"/>
  <c r="EH309" i="56"/>
  <c r="EO739" i="56"/>
  <c r="EH828" i="56"/>
  <c r="FF772" i="56"/>
  <c r="EW302" i="56"/>
  <c r="EW131" i="56" s="1"/>
  <c r="CK131" i="56" s="1"/>
  <c r="EL480" i="56"/>
  <c r="EI831" i="56"/>
  <c r="EJ804" i="56"/>
  <c r="EJ567" i="56"/>
  <c r="EZ306" i="56"/>
  <c r="EZ71" i="56" s="1"/>
  <c r="CW71" i="56" s="1"/>
  <c r="FF854" i="56"/>
  <c r="EM525" i="56"/>
  <c r="EZ561" i="56"/>
  <c r="FB593" i="56"/>
  <c r="ET840" i="56"/>
  <c r="AI69" i="44"/>
  <c r="AC71" i="10"/>
  <c r="FC748" i="56"/>
  <c r="ET323" i="56"/>
  <c r="ET12" i="56" s="1"/>
  <c r="BY12" i="56" s="1"/>
  <c r="AA17" i="44" s="1"/>
  <c r="EH861" i="56"/>
  <c r="EX759" i="56"/>
  <c r="ES843" i="56"/>
  <c r="EI332" i="56"/>
  <c r="FC479" i="56"/>
  <c r="ER314" i="56"/>
  <c r="EU471" i="56"/>
  <c r="ET595" i="56"/>
  <c r="FE369" i="56"/>
  <c r="FC770" i="56"/>
  <c r="FE371" i="56"/>
  <c r="EP508" i="56"/>
  <c r="EP797" i="56"/>
  <c r="EH548" i="56"/>
  <c r="EH93" i="56" s="1"/>
  <c r="L93" i="56" s="1"/>
  <c r="FC544" i="56"/>
  <c r="FC153" i="56" s="1"/>
  <c r="DE153" i="56" s="1"/>
  <c r="FG470" i="56"/>
  <c r="EI511" i="56"/>
  <c r="EI150" i="56" s="1"/>
  <c r="M150" i="56" s="1"/>
  <c r="EK700" i="56"/>
  <c r="EP717" i="56"/>
  <c r="FC687" i="56"/>
  <c r="FC166" i="56" s="1"/>
  <c r="DE166" i="56" s="1"/>
  <c r="EO683" i="56"/>
  <c r="EU663" i="56"/>
  <c r="G80" i="32"/>
  <c r="S73" i="10"/>
  <c r="G78" i="30"/>
  <c r="L78" i="30"/>
  <c r="X72" i="31"/>
  <c r="K78" i="10"/>
  <c r="AA71" i="44"/>
  <c r="Q77" i="10"/>
  <c r="AG78" i="10"/>
  <c r="AF78" i="10"/>
  <c r="E76" i="10"/>
  <c r="O79" i="10"/>
  <c r="AF73" i="10"/>
  <c r="AU77" i="44"/>
  <c r="FG389" i="56"/>
  <c r="EZ597" i="56"/>
  <c r="ER323" i="56"/>
  <c r="ER72" i="56" s="1"/>
  <c r="BQ72" i="56" s="1"/>
  <c r="EN803" i="56"/>
  <c r="EK281" i="56"/>
  <c r="EX796" i="56"/>
  <c r="ES365" i="56"/>
  <c r="ES867" i="56"/>
  <c r="ES122" i="56" s="1"/>
  <c r="BU122" i="56" s="1"/>
  <c r="EJ802" i="56"/>
  <c r="ES435" i="56"/>
  <c r="EM627" i="56"/>
  <c r="FB458" i="56"/>
  <c r="ET855" i="56"/>
  <c r="EH755" i="56"/>
  <c r="AL77" i="44"/>
  <c r="Q71" i="32"/>
  <c r="EQ444" i="56"/>
  <c r="EQ83" i="56" s="1"/>
  <c r="BM83" i="56" s="1"/>
  <c r="EY282" i="56"/>
  <c r="EH252" i="56"/>
  <c r="FD592" i="56"/>
  <c r="FD97" i="56" s="1"/>
  <c r="ES528" i="56"/>
  <c r="ES31" i="56" s="1"/>
  <c r="BU31" i="56" s="1"/>
  <c r="U36" i="44" s="1"/>
  <c r="EN294" i="56"/>
  <c r="FE463" i="56"/>
  <c r="EP865" i="56"/>
  <c r="EJ466" i="56"/>
  <c r="EJ85" i="56" s="1"/>
  <c r="N85" i="56" s="1"/>
  <c r="EI734" i="56"/>
  <c r="EM436" i="56"/>
  <c r="EM203" i="56" s="1"/>
  <c r="AE203" i="56" s="1"/>
  <c r="EK818" i="56"/>
  <c r="FC431" i="56"/>
  <c r="FD796" i="56"/>
  <c r="EV359" i="56"/>
  <c r="FB807" i="56"/>
  <c r="FB862" i="56"/>
  <c r="EH490" i="56"/>
  <c r="EQ611" i="56"/>
  <c r="ES366" i="56"/>
  <c r="FF717" i="56"/>
  <c r="FA698" i="56"/>
  <c r="EW682" i="56"/>
  <c r="M74" i="10"/>
  <c r="AF74" i="44"/>
  <c r="W76" i="10"/>
  <c r="T71" i="10"/>
  <c r="H79" i="32"/>
  <c r="G76" i="44"/>
  <c r="H80" i="10"/>
  <c r="AO70" i="44"/>
  <c r="BM72" i="44"/>
  <c r="J79" i="30"/>
  <c r="AW74" i="44"/>
  <c r="BE70" i="44"/>
  <c r="FC865" i="56"/>
  <c r="FC242" i="56" s="1"/>
  <c r="DE242" i="56" s="1"/>
  <c r="EW758" i="56"/>
  <c r="EN357" i="56"/>
  <c r="EL466" i="56"/>
  <c r="EL85" i="56" s="1"/>
  <c r="AB85" i="56" s="1"/>
  <c r="EJ412" i="56"/>
  <c r="EH589" i="56"/>
  <c r="FG376" i="56"/>
  <c r="EJ602" i="56"/>
  <c r="ER616" i="56"/>
  <c r="EZ420" i="56"/>
  <c r="EK794" i="56"/>
  <c r="EU311" i="56"/>
  <c r="EU131" i="56" s="1"/>
  <c r="CC131" i="56" s="1"/>
  <c r="FD562" i="56"/>
  <c r="Z71" i="10"/>
  <c r="E71" i="30"/>
  <c r="AA76" i="44"/>
  <c r="FA594" i="56"/>
  <c r="FA252" i="56"/>
  <c r="EK324" i="56"/>
  <c r="EV799" i="56"/>
  <c r="EO856" i="56"/>
  <c r="FC298" i="56"/>
  <c r="FA582" i="56"/>
  <c r="EZ412" i="56"/>
  <c r="EJ398" i="56"/>
  <c r="ET571" i="56"/>
  <c r="FD550" i="56"/>
  <c r="EX754" i="56"/>
  <c r="FD267" i="56"/>
  <c r="EX653" i="56"/>
  <c r="EX102" i="56" s="1"/>
  <c r="CO102" i="56" s="1"/>
  <c r="EV369" i="56"/>
  <c r="EZ869" i="56"/>
  <c r="ES513" i="56"/>
  <c r="EV715" i="56"/>
  <c r="FG506" i="56"/>
  <c r="ES692" i="56"/>
  <c r="K75" i="10"/>
  <c r="R74" i="32"/>
  <c r="AL76" i="44"/>
  <c r="X73" i="31"/>
  <c r="J73" i="30"/>
  <c r="R71" i="31"/>
  <c r="W73" i="31"/>
  <c r="Y77" i="31"/>
  <c r="G77" i="32"/>
  <c r="AG71" i="44"/>
  <c r="K76" i="44"/>
  <c r="R75" i="31"/>
  <c r="K74" i="10"/>
  <c r="AQ76" i="44"/>
  <c r="O70" i="44"/>
  <c r="AG72" i="44"/>
  <c r="EP834" i="56"/>
  <c r="EX810" i="56"/>
  <c r="EJ664" i="56"/>
  <c r="EY482" i="56"/>
  <c r="EQ585" i="56"/>
  <c r="EK754" i="56"/>
  <c r="EL580" i="56"/>
  <c r="EK290" i="56"/>
  <c r="EL779" i="56"/>
  <c r="EQ542" i="56"/>
  <c r="EU711" i="56"/>
  <c r="ET735" i="56"/>
  <c r="EH377" i="56"/>
  <c r="FB566" i="56"/>
  <c r="EP802" i="56"/>
  <c r="EU369" i="56"/>
  <c r="EN786" i="56"/>
  <c r="EJ367" i="56"/>
  <c r="EJ76" i="56" s="1"/>
  <c r="N76" i="56" s="1"/>
  <c r="ER772" i="56"/>
  <c r="EM789" i="56"/>
  <c r="EH794" i="56"/>
  <c r="FA383" i="56"/>
  <c r="FA78" i="56" s="1"/>
  <c r="DI78" i="56" s="1"/>
  <c r="EW383" i="56"/>
  <c r="EW78" i="56" s="1"/>
  <c r="CK78" i="56" s="1"/>
  <c r="EP651" i="56"/>
  <c r="ER553" i="56"/>
  <c r="EY598" i="56"/>
  <c r="EL740" i="56"/>
  <c r="FB400" i="56"/>
  <c r="EO712" i="56"/>
  <c r="AQ69" i="44"/>
  <c r="O78" i="10"/>
  <c r="ES351" i="56"/>
  <c r="EH318" i="56"/>
  <c r="EV732" i="56"/>
  <c r="EH417" i="56"/>
  <c r="EU729" i="56"/>
  <c r="EU286" i="56"/>
  <c r="EU189" i="56" s="1"/>
  <c r="CC189" i="56" s="1"/>
  <c r="FB628" i="56"/>
  <c r="EM260" i="56"/>
  <c r="ES508" i="56"/>
  <c r="EM442" i="56"/>
  <c r="FB455" i="56"/>
  <c r="FB84" i="56" s="1"/>
  <c r="DA84" i="56" s="1"/>
  <c r="EO403" i="56"/>
  <c r="EL492" i="56"/>
  <c r="EJ373" i="56"/>
  <c r="EM589" i="56"/>
  <c r="FB478" i="56"/>
  <c r="FB147" i="56" s="1"/>
  <c r="DA147" i="56" s="1"/>
  <c r="EV458" i="56"/>
  <c r="EV25" i="56" s="1"/>
  <c r="CG25" i="56" s="1"/>
  <c r="AM30" i="44" s="1"/>
  <c r="ER421" i="56"/>
  <c r="FD511" i="56"/>
  <c r="FD150" i="56" s="1"/>
  <c r="DR150" i="56" s="1"/>
  <c r="EW573" i="56"/>
  <c r="EN692" i="56"/>
  <c r="ES661" i="56"/>
  <c r="EZ676" i="56"/>
  <c r="W72" i="44"/>
  <c r="E75" i="10"/>
  <c r="AE70" i="44"/>
  <c r="N76" i="10"/>
  <c r="AW71" i="44"/>
  <c r="N78" i="44"/>
  <c r="I80" i="30"/>
  <c r="N71" i="44"/>
  <c r="N73" i="10"/>
  <c r="AK80" i="10"/>
  <c r="S76" i="31"/>
  <c r="U76" i="31"/>
  <c r="N72" i="10"/>
  <c r="BA78" i="44"/>
  <c r="Z71" i="31"/>
  <c r="FC558" i="56"/>
  <c r="FD662" i="56"/>
  <c r="ER367" i="56"/>
  <c r="EJ411" i="56"/>
  <c r="FC286" i="56"/>
  <c r="FB752" i="56"/>
  <c r="EW428" i="56"/>
  <c r="EH586" i="56"/>
  <c r="FF316" i="56"/>
  <c r="EM644" i="56"/>
  <c r="EH608" i="56"/>
  <c r="FE786" i="56"/>
  <c r="FE175" i="56" s="1"/>
  <c r="ER487" i="56"/>
  <c r="ER305" i="56"/>
  <c r="FF748" i="56"/>
  <c r="EL794" i="56"/>
  <c r="ET338" i="56"/>
  <c r="EX561" i="56"/>
  <c r="FC760" i="56"/>
  <c r="EH413" i="56"/>
  <c r="EK509" i="56"/>
  <c r="FD850" i="56"/>
  <c r="EI553" i="56"/>
  <c r="ET476" i="56"/>
  <c r="EO811" i="56"/>
  <c r="EX492" i="56"/>
  <c r="EY804" i="56"/>
  <c r="EN422" i="56"/>
  <c r="EM447" i="56"/>
  <c r="EU782" i="56"/>
  <c r="FF453" i="56"/>
  <c r="EN303" i="56"/>
  <c r="EP748" i="56"/>
  <c r="I74" i="44"/>
  <c r="AE69" i="44"/>
  <c r="ES460" i="56"/>
  <c r="ER837" i="56"/>
  <c r="FD406" i="56"/>
  <c r="EO803" i="56"/>
  <c r="ER382" i="56"/>
  <c r="EZ287" i="56"/>
  <c r="FA313" i="56"/>
  <c r="FB549" i="56"/>
  <c r="EO731" i="56"/>
  <c r="EP414" i="56"/>
  <c r="EP201" i="56" s="1"/>
  <c r="AN201" i="56" s="1"/>
  <c r="ES568" i="56"/>
  <c r="FB494" i="56"/>
  <c r="ES806" i="56"/>
  <c r="EX344" i="56"/>
  <c r="EZ446" i="56"/>
  <c r="EY575" i="56"/>
  <c r="ER380" i="56"/>
  <c r="EZ720" i="56"/>
  <c r="EZ169" i="56" s="1"/>
  <c r="CW169" i="56" s="1"/>
  <c r="EW713" i="56"/>
  <c r="EW108" i="56" s="1"/>
  <c r="CK108" i="56" s="1"/>
  <c r="EK702" i="56"/>
  <c r="EK107" i="56" s="1"/>
  <c r="O107" i="56" s="1"/>
  <c r="EZ656" i="56"/>
  <c r="W78" i="10"/>
  <c r="E70" i="44"/>
  <c r="K75" i="32"/>
  <c r="K73" i="10"/>
  <c r="S78" i="31"/>
  <c r="Q75" i="10"/>
  <c r="I78" i="30"/>
  <c r="N78" i="10"/>
  <c r="AQ78" i="44"/>
  <c r="G72" i="32"/>
  <c r="O80" i="10"/>
  <c r="S76" i="10"/>
  <c r="L77" i="30"/>
  <c r="S80" i="32"/>
  <c r="ET593" i="56"/>
  <c r="FD301" i="56"/>
  <c r="FB613" i="56"/>
  <c r="FC833" i="56"/>
  <c r="EP723" i="56"/>
  <c r="EV800" i="56"/>
  <c r="EI806" i="56"/>
  <c r="EJ309" i="56"/>
  <c r="EX719" i="56"/>
  <c r="EY505" i="56"/>
  <c r="EK419" i="56"/>
  <c r="EY385" i="56"/>
  <c r="ES578" i="56"/>
  <c r="FE619" i="56"/>
  <c r="EO816" i="56"/>
  <c r="ES300" i="56"/>
  <c r="EJ646" i="56"/>
  <c r="ET622" i="56"/>
  <c r="EQ600" i="56"/>
  <c r="EY592" i="56"/>
  <c r="FA346" i="56"/>
  <c r="FA531" i="56"/>
  <c r="EX806" i="56"/>
  <c r="FD487" i="56"/>
  <c r="FF635" i="56"/>
  <c r="EN330" i="56"/>
  <c r="EM625" i="56"/>
  <c r="ES466" i="56"/>
  <c r="EO772" i="56"/>
  <c r="FA492" i="56"/>
  <c r="EY831" i="56"/>
  <c r="FB331" i="56"/>
  <c r="ER361" i="56"/>
  <c r="ET799" i="56"/>
  <c r="ET236" i="56" s="1"/>
  <c r="BY236" i="56" s="1"/>
  <c r="EH255" i="56"/>
  <c r="EZ606" i="56"/>
  <c r="AK78" i="44"/>
  <c r="BI69" i="44"/>
  <c r="S73" i="32"/>
  <c r="FF331" i="56"/>
  <c r="EK605" i="56"/>
  <c r="EX791" i="56"/>
  <c r="ES260" i="56"/>
  <c r="FF312" i="56"/>
  <c r="FC815" i="56"/>
  <c r="FF407" i="56"/>
  <c r="FD632" i="56"/>
  <c r="FD161" i="56" s="1"/>
  <c r="ES538" i="56"/>
  <c r="EK513" i="56"/>
  <c r="FD351" i="56"/>
  <c r="EO424" i="56"/>
  <c r="EO747" i="56"/>
  <c r="EZ816" i="56"/>
  <c r="EX651" i="56"/>
  <c r="EJ764" i="56"/>
  <c r="EJ173" i="56" s="1"/>
  <c r="N173" i="56" s="1"/>
  <c r="FC273" i="56"/>
  <c r="EO746" i="56"/>
  <c r="EO111" i="56" s="1"/>
  <c r="AK111" i="56" s="1"/>
  <c r="EM709" i="56"/>
  <c r="EW683" i="56"/>
  <c r="FA684" i="56"/>
  <c r="E78" i="10"/>
  <c r="E73" i="30"/>
  <c r="AR71" i="44"/>
  <c r="E73" i="10"/>
  <c r="H75" i="10"/>
  <c r="T75" i="31"/>
  <c r="S80" i="10"/>
  <c r="AK75" i="44"/>
  <c r="Y73" i="44"/>
  <c r="Y80" i="31"/>
  <c r="H78" i="44"/>
  <c r="W76" i="31"/>
  <c r="Q70" i="44"/>
  <c r="EQ481" i="56"/>
  <c r="EY563" i="56"/>
  <c r="FE550" i="56"/>
  <c r="EM473" i="56"/>
  <c r="EQ547" i="56"/>
  <c r="FC537" i="56"/>
  <c r="FC92" i="56" s="1"/>
  <c r="DE92" i="56" s="1"/>
  <c r="EZ443" i="56"/>
  <c r="EJ624" i="56"/>
  <c r="EN473" i="56"/>
  <c r="EM739" i="56"/>
  <c r="EJ632" i="56"/>
  <c r="EH328" i="56"/>
  <c r="EL595" i="56"/>
  <c r="EL217" i="56" s="1"/>
  <c r="AB217" i="56" s="1"/>
  <c r="EZ527" i="56"/>
  <c r="ER322" i="56"/>
  <c r="ET333" i="56"/>
  <c r="EP371" i="56"/>
  <c r="EZ500" i="56"/>
  <c r="FC823" i="56"/>
  <c r="FC118" i="56" s="1"/>
  <c r="DE118" i="56" s="1"/>
  <c r="ER872" i="56"/>
  <c r="EO658" i="56"/>
  <c r="EO103" i="56" s="1"/>
  <c r="AK103" i="56" s="1"/>
  <c r="EH401" i="56"/>
  <c r="EU320" i="56"/>
  <c r="EU765" i="56"/>
  <c r="FB531" i="56"/>
  <c r="EU451" i="56"/>
  <c r="FD250" i="56"/>
  <c r="FE848" i="56"/>
  <c r="FB372" i="56"/>
  <c r="EQ803" i="56"/>
  <c r="EK719" i="56"/>
  <c r="EK108" i="56" s="1"/>
  <c r="O108" i="56" s="1"/>
  <c r="EU257" i="56"/>
  <c r="EV802" i="56"/>
  <c r="EP442" i="56"/>
  <c r="U74" i="10"/>
  <c r="M71" i="10"/>
  <c r="EI513" i="56"/>
  <c r="EW708" i="56"/>
  <c r="EW107" i="56" s="1"/>
  <c r="CK107" i="56" s="1"/>
  <c r="BA73" i="44"/>
  <c r="EX741" i="56"/>
  <c r="EI285" i="56"/>
  <c r="FE775" i="56"/>
  <c r="FE174" i="56" s="1"/>
  <c r="EJ648" i="56"/>
  <c r="EN254" i="56"/>
  <c r="FD444" i="56"/>
  <c r="EX310" i="56"/>
  <c r="EU421" i="56"/>
  <c r="EP303" i="56"/>
  <c r="EX718" i="56"/>
  <c r="FC654" i="56"/>
  <c r="FE287" i="56"/>
  <c r="EQ276" i="56"/>
  <c r="EL372" i="56"/>
  <c r="EK629" i="56"/>
  <c r="EO353" i="56"/>
  <c r="EO195" i="56" s="1"/>
  <c r="AK195" i="56" s="1"/>
  <c r="FA262" i="56"/>
  <c r="EM456" i="56"/>
  <c r="EO666" i="56"/>
  <c r="EV666" i="56"/>
  <c r="O76" i="32"/>
  <c r="T74" i="10"/>
  <c r="R80" i="32"/>
  <c r="AG76" i="44"/>
  <c r="AI74" i="10"/>
  <c r="AU76" i="44"/>
  <c r="BI72" i="44"/>
  <c r="BA71" i="44"/>
  <c r="X75" i="31"/>
  <c r="H70" i="44"/>
  <c r="T77" i="10"/>
  <c r="AI71" i="10"/>
  <c r="H78" i="10"/>
  <c r="BG77" i="44"/>
  <c r="FG859" i="56"/>
  <c r="FF582" i="56"/>
  <c r="FA450" i="56"/>
  <c r="FG348" i="56"/>
  <c r="EO355" i="56"/>
  <c r="ET536" i="56"/>
  <c r="EJ300" i="56"/>
  <c r="EX446" i="56"/>
  <c r="FF290" i="56"/>
  <c r="FD654" i="56"/>
  <c r="EI639" i="56"/>
  <c r="EN866" i="56"/>
  <c r="EW266" i="56"/>
  <c r="EW533" i="56"/>
  <c r="EO623" i="56"/>
  <c r="FD336" i="56"/>
  <c r="EK287" i="56"/>
  <c r="EM780" i="56"/>
  <c r="EO557" i="56"/>
  <c r="EI447" i="56"/>
  <c r="FC637" i="56"/>
  <c r="FF272" i="56"/>
  <c r="FF8" i="56" s="1"/>
  <c r="DX8" i="56" s="1"/>
  <c r="U12" i="33" s="1"/>
  <c r="EH553" i="56"/>
  <c r="FA859" i="56"/>
  <c r="FF357" i="56"/>
  <c r="FF136" i="56" s="1"/>
  <c r="DX136" i="56" s="1"/>
  <c r="ER814" i="56"/>
  <c r="EY608" i="56"/>
  <c r="ER465" i="56"/>
  <c r="FB544" i="56"/>
  <c r="EP281" i="56"/>
  <c r="EJ403" i="56"/>
  <c r="FE298" i="56"/>
  <c r="FF291" i="56"/>
  <c r="FF130" i="56" s="1"/>
  <c r="DX130" i="56" s="1"/>
  <c r="EZ366" i="56"/>
  <c r="FG622" i="56"/>
  <c r="EW571" i="56"/>
  <c r="EV822" i="56"/>
  <c r="EL828" i="56"/>
  <c r="EQ559" i="56"/>
  <c r="EJ611" i="56"/>
  <c r="EH697" i="56"/>
  <c r="EH106" i="56" s="1"/>
  <c r="L106" i="56" s="1"/>
  <c r="AS78" i="44"/>
  <c r="EO508" i="56"/>
  <c r="EL293" i="56"/>
  <c r="EL190" i="56" s="1"/>
  <c r="AB190" i="56" s="1"/>
  <c r="FG777" i="56"/>
  <c r="FB495" i="56"/>
  <c r="FF594" i="56"/>
  <c r="EL611" i="56"/>
  <c r="EL39" i="56" s="1"/>
  <c r="AB39" i="56" s="1"/>
  <c r="EN797" i="56"/>
  <c r="EH743" i="56"/>
  <c r="ER573" i="56"/>
  <c r="ER215" i="56" s="1"/>
  <c r="BQ215" i="56" s="1"/>
  <c r="EQ459" i="56"/>
  <c r="EU382" i="56"/>
  <c r="FF855" i="56"/>
  <c r="EU719" i="56"/>
  <c r="EX270" i="56"/>
  <c r="EL759" i="56"/>
  <c r="FG719" i="56"/>
  <c r="FG108" i="56" s="1"/>
  <c r="FD734" i="56"/>
  <c r="EN437" i="56"/>
  <c r="EY422" i="56"/>
  <c r="EQ515" i="56"/>
  <c r="EL681" i="56"/>
  <c r="FC683" i="56"/>
  <c r="EV655" i="56"/>
  <c r="BD71" i="44"/>
  <c r="Y71" i="31"/>
  <c r="BJ77" i="44"/>
  <c r="Y73" i="10"/>
  <c r="BJ69" i="44"/>
  <c r="AW73" i="44"/>
  <c r="AY76" i="44"/>
  <c r="BE76" i="44"/>
  <c r="Q74" i="10"/>
  <c r="S78" i="44"/>
  <c r="Y77" i="44"/>
  <c r="Y75" i="31"/>
  <c r="K74" i="44"/>
  <c r="ER849" i="56"/>
  <c r="EL465" i="56"/>
  <c r="EH319" i="56"/>
  <c r="ET408" i="56"/>
  <c r="ES789" i="56"/>
  <c r="EJ745" i="56"/>
  <c r="FA295" i="56"/>
  <c r="EN537" i="56"/>
  <c r="FF545" i="56"/>
  <c r="FD277" i="56"/>
  <c r="EL786" i="56"/>
  <c r="EL175" i="56" s="1"/>
  <c r="AB175" i="56" s="1"/>
  <c r="FE779" i="56"/>
  <c r="EX363" i="56"/>
  <c r="EW871" i="56"/>
  <c r="FG490" i="56"/>
  <c r="EP575" i="56"/>
  <c r="EW491" i="56"/>
  <c r="FC342" i="56"/>
  <c r="EK650" i="56"/>
  <c r="EM577" i="56"/>
  <c r="EJ618" i="56"/>
  <c r="EQ637" i="56"/>
  <c r="ET426" i="56"/>
  <c r="EQ863" i="56"/>
  <c r="EP860" i="56"/>
  <c r="EU364" i="56"/>
  <c r="ET414" i="56"/>
  <c r="FG578" i="56"/>
  <c r="EI587" i="56"/>
  <c r="EI96" i="56" s="1"/>
  <c r="M96" i="56" s="1"/>
  <c r="FD460" i="56"/>
  <c r="FD85" i="56" s="1"/>
  <c r="DR85" i="56" s="1"/>
  <c r="EI451" i="56"/>
  <c r="ES592" i="56"/>
  <c r="EH282" i="56"/>
  <c r="EH189" i="56" s="1"/>
  <c r="L189" i="56" s="1"/>
  <c r="AS75" i="44"/>
  <c r="EH261" i="56"/>
  <c r="EJ388" i="56"/>
  <c r="FD465" i="56"/>
  <c r="FG690" i="56"/>
  <c r="N73" i="44"/>
  <c r="O77" i="10"/>
  <c r="FC363" i="56"/>
  <c r="EX536" i="56"/>
  <c r="EP621" i="56"/>
  <c r="EP160" i="56" s="1"/>
  <c r="AN160" i="56" s="1"/>
  <c r="EJ827" i="56"/>
  <c r="FD306" i="56"/>
  <c r="ES838" i="56"/>
  <c r="EV569" i="56"/>
  <c r="FA258" i="56"/>
  <c r="EH801" i="56"/>
  <c r="EH116" i="56" s="1"/>
  <c r="L116" i="56" s="1"/>
  <c r="EO284" i="56"/>
  <c r="FG312" i="56"/>
  <c r="EU483" i="56"/>
  <c r="FD258" i="56"/>
  <c r="EZ794" i="56"/>
  <c r="EU802" i="56"/>
  <c r="EO806" i="56"/>
  <c r="ET810" i="56"/>
  <c r="FE605" i="56"/>
  <c r="ES256" i="56"/>
  <c r="FD720" i="56"/>
  <c r="FD169" i="56" s="1"/>
  <c r="EP681" i="56"/>
  <c r="EQ666" i="56"/>
  <c r="Q72" i="32"/>
  <c r="BI78" i="44"/>
  <c r="Z74" i="10"/>
  <c r="I77" i="10"/>
  <c r="H69" i="44"/>
  <c r="M78" i="30"/>
  <c r="BA72" i="44"/>
  <c r="M77" i="32"/>
  <c r="M78" i="10"/>
  <c r="AC73" i="10"/>
  <c r="AI76" i="10"/>
  <c r="BD77" i="44"/>
  <c r="Y76" i="31"/>
  <c r="R71" i="32"/>
  <c r="FA283" i="56"/>
  <c r="FC344" i="56"/>
  <c r="FD270" i="56"/>
  <c r="ER264" i="56"/>
  <c r="FC530" i="56"/>
  <c r="EZ654" i="56"/>
  <c r="EZ163" i="56" s="1"/>
  <c r="CW163" i="56" s="1"/>
  <c r="EU820" i="56"/>
  <c r="FB669" i="56"/>
  <c r="FB104" i="56" s="1"/>
  <c r="DA104" i="56" s="1"/>
  <c r="EU750" i="56"/>
  <c r="EN636" i="56"/>
  <c r="FD297" i="56"/>
  <c r="EH536" i="56"/>
  <c r="EO462" i="56"/>
  <c r="FD798" i="56"/>
  <c r="FD790" i="56"/>
  <c r="FA635" i="56"/>
  <c r="EN433" i="56"/>
  <c r="EN82" i="56" s="1"/>
  <c r="AH82" i="56" s="1"/>
  <c r="FE859" i="56"/>
  <c r="EI778" i="56"/>
  <c r="ET625" i="56"/>
  <c r="ET100" i="56" s="1"/>
  <c r="BY100" i="56" s="1"/>
  <c r="ES504" i="56"/>
  <c r="FF592" i="56"/>
  <c r="ET860" i="56"/>
  <c r="FC292" i="56"/>
  <c r="EJ322" i="56"/>
  <c r="EI850" i="56"/>
  <c r="EN326" i="56"/>
  <c r="FB412" i="56"/>
  <c r="G71" i="10"/>
  <c r="EU305" i="56"/>
  <c r="EU11" i="56" s="1"/>
  <c r="CC11" i="56" s="1"/>
  <c r="AG16" i="44" s="1"/>
  <c r="ES558" i="56"/>
  <c r="EZ567" i="56"/>
  <c r="E79" i="32"/>
  <c r="AO69" i="44"/>
  <c r="FA453" i="56"/>
  <c r="ER733" i="56"/>
  <c r="EU248" i="56"/>
  <c r="FB559" i="56"/>
  <c r="FB94" i="56" s="1"/>
  <c r="DA94" i="56" s="1"/>
  <c r="ES344" i="56"/>
  <c r="EU855" i="56"/>
  <c r="EL852" i="56"/>
  <c r="EL181" i="56" s="1"/>
  <c r="AB181" i="56" s="1"/>
  <c r="EL285" i="56"/>
  <c r="FE458" i="56"/>
  <c r="EI483" i="56"/>
  <c r="FA763" i="56"/>
  <c r="EP383" i="56"/>
  <c r="FD388" i="56"/>
  <c r="EH817" i="56"/>
  <c r="EZ821" i="56"/>
  <c r="EJ628" i="56"/>
  <c r="FC297" i="56"/>
  <c r="EI541" i="56"/>
  <c r="EZ515" i="56"/>
  <c r="FB709" i="56"/>
  <c r="EZ558" i="56"/>
  <c r="EY689" i="56"/>
  <c r="EN668" i="56"/>
  <c r="Q71" i="44"/>
  <c r="AC75" i="10"/>
  <c r="U74" i="31"/>
  <c r="G73" i="32"/>
  <c r="O75" i="32"/>
  <c r="AA77" i="10"/>
  <c r="AC74" i="44"/>
  <c r="O74" i="44"/>
  <c r="Y71" i="44"/>
  <c r="O78" i="32"/>
  <c r="K80" i="32"/>
  <c r="E76" i="44"/>
  <c r="I79" i="10"/>
  <c r="M74" i="30"/>
  <c r="EK367" i="56"/>
  <c r="EM386" i="56"/>
  <c r="EM198" i="56" s="1"/>
  <c r="AE198" i="56" s="1"/>
  <c r="EP305" i="56"/>
  <c r="EP714" i="56"/>
  <c r="EK297" i="56"/>
  <c r="EO571" i="56"/>
  <c r="EI517" i="56"/>
  <c r="EI210" i="56" s="1"/>
  <c r="M210" i="56" s="1"/>
  <c r="ER328" i="56"/>
  <c r="FG311" i="56"/>
  <c r="EK369" i="56"/>
  <c r="FA249" i="56"/>
  <c r="EI621" i="56"/>
  <c r="EQ737" i="56"/>
  <c r="EX355" i="56"/>
  <c r="EN662" i="56"/>
  <c r="EJ389" i="56"/>
  <c r="EV553" i="56"/>
  <c r="EX484" i="56"/>
  <c r="EP578" i="56"/>
  <c r="FA253" i="56"/>
  <c r="FA398" i="56"/>
  <c r="EO554" i="56"/>
  <c r="EO93" i="56" s="1"/>
  <c r="AK93" i="56" s="1"/>
  <c r="FF418" i="56"/>
  <c r="EQ387" i="56"/>
  <c r="EV635" i="56"/>
  <c r="EK760" i="56"/>
  <c r="EK232" i="56" s="1"/>
  <c r="O232" i="56" s="1"/>
  <c r="EW723" i="56"/>
  <c r="EM448" i="56"/>
  <c r="ES786" i="56"/>
  <c r="FB360" i="56"/>
  <c r="EO760" i="56"/>
  <c r="ES737" i="56"/>
  <c r="EP604" i="56"/>
  <c r="EW515" i="56"/>
  <c r="EW90" i="56" s="1"/>
  <c r="CK90" i="56" s="1"/>
  <c r="EO598" i="56"/>
  <c r="EH830" i="56"/>
  <c r="EH719" i="56"/>
  <c r="E71" i="10"/>
  <c r="EN756" i="56"/>
  <c r="EZ748" i="56"/>
  <c r="AA73" i="44"/>
  <c r="E71" i="44"/>
  <c r="J77" i="30"/>
  <c r="EK618" i="56"/>
  <c r="EQ383" i="56"/>
  <c r="EQ78" i="56" s="1"/>
  <c r="BM78" i="56" s="1"/>
  <c r="EI602" i="56"/>
  <c r="EP468" i="56"/>
  <c r="EV269" i="56"/>
  <c r="EZ583" i="56"/>
  <c r="EX421" i="56"/>
  <c r="EX844" i="56"/>
  <c r="FG831" i="56"/>
  <c r="EX848" i="56"/>
  <c r="FG628" i="56"/>
  <c r="EV295" i="56"/>
  <c r="EH444" i="56"/>
  <c r="EY490" i="56"/>
  <c r="FE430" i="56"/>
  <c r="FA275" i="56"/>
  <c r="FE368" i="56"/>
  <c r="EO531" i="56"/>
  <c r="EW268" i="56"/>
  <c r="EZ611" i="56"/>
  <c r="ER575" i="56"/>
  <c r="EU698" i="56"/>
  <c r="EY691" i="56"/>
  <c r="FA680" i="56"/>
  <c r="FA105" i="56" s="1"/>
  <c r="DI105" i="56" s="1"/>
  <c r="AO75" i="44"/>
  <c r="BD76" i="44"/>
  <c r="BC77" i="44"/>
  <c r="AO72" i="44"/>
  <c r="AU72" i="44"/>
  <c r="E79" i="30"/>
  <c r="AK74" i="44"/>
  <c r="W72" i="31"/>
  <c r="AW70" i="44"/>
  <c r="BE72" i="44"/>
  <c r="AS76" i="44"/>
  <c r="Z79" i="10"/>
  <c r="EY257" i="56"/>
  <c r="EY66" i="56" s="1"/>
  <c r="CS66" i="56" s="1"/>
  <c r="EQ424" i="56"/>
  <c r="FF411" i="56"/>
  <c r="EQ719" i="56"/>
  <c r="EQ732" i="56"/>
  <c r="EY841" i="56"/>
  <c r="EK492" i="56"/>
  <c r="FB648" i="56"/>
  <c r="EN521" i="56"/>
  <c r="EN90" i="56" s="1"/>
  <c r="AH90" i="56" s="1"/>
  <c r="FF771" i="56"/>
  <c r="EK352" i="56"/>
  <c r="EZ569" i="56"/>
  <c r="FF337" i="56"/>
  <c r="FF194" i="56" s="1"/>
  <c r="DX194" i="56" s="1"/>
  <c r="FC532" i="56"/>
  <c r="EU341" i="56"/>
  <c r="FD463" i="56"/>
  <c r="ET781" i="56"/>
  <c r="FB356" i="56"/>
  <c r="EN425" i="56"/>
  <c r="EJ563" i="56"/>
  <c r="EM850" i="56"/>
  <c r="EJ391" i="56"/>
  <c r="EY312" i="56"/>
  <c r="EY71" i="56" s="1"/>
  <c r="CS71" i="56" s="1"/>
  <c r="ER808" i="56"/>
  <c r="FB389" i="56"/>
  <c r="EJ380" i="56"/>
  <c r="EK600" i="56"/>
  <c r="EL836" i="56"/>
  <c r="EH334" i="56"/>
  <c r="FA444" i="56"/>
  <c r="FE496" i="56"/>
  <c r="EZ471" i="56"/>
  <c r="EZ86" i="56" s="1"/>
  <c r="CW86" i="56" s="1"/>
  <c r="EH854" i="56"/>
  <c r="EM523" i="56"/>
  <c r="EO650" i="56"/>
  <c r="EO222" i="56" s="1"/>
  <c r="AK222" i="56" s="1"/>
  <c r="FG722" i="56"/>
  <c r="EL118" i="56"/>
  <c r="AB118" i="56" s="1"/>
  <c r="FC68" i="56"/>
  <c r="DE68" i="56" s="1"/>
  <c r="FF638" i="56"/>
  <c r="EW850" i="56"/>
  <c r="EU338" i="56"/>
  <c r="FD522" i="56"/>
  <c r="EN603" i="56"/>
  <c r="FC614" i="56"/>
  <c r="FC99" i="56" s="1"/>
  <c r="DE99" i="56" s="1"/>
  <c r="ER856" i="56"/>
  <c r="ER121" i="56" s="1"/>
  <c r="BQ121" i="56" s="1"/>
  <c r="EK614" i="56"/>
  <c r="EQ457" i="56"/>
  <c r="EP648" i="56"/>
  <c r="R78" i="32"/>
  <c r="O77" i="44"/>
  <c r="T77" i="31"/>
  <c r="H75" i="44"/>
  <c r="Q74" i="31"/>
  <c r="I70" i="44"/>
  <c r="T76" i="10"/>
  <c r="X79" i="31"/>
  <c r="BE71" i="44"/>
  <c r="W76" i="44"/>
  <c r="AR72" i="44"/>
  <c r="T79" i="10"/>
  <c r="AK77" i="44"/>
  <c r="AK72" i="44"/>
  <c r="K72" i="32"/>
  <c r="EK672" i="56"/>
  <c r="FE684" i="56"/>
  <c r="EX689" i="56"/>
  <c r="EI309" i="56"/>
  <c r="FC476" i="56"/>
  <c r="EO749" i="56"/>
  <c r="EQ714" i="56"/>
  <c r="EW787" i="56"/>
  <c r="EU588" i="56"/>
  <c r="EK612" i="56"/>
  <c r="EK219" i="56" s="1"/>
  <c r="O219" i="56" s="1"/>
  <c r="AE77" i="44"/>
  <c r="X78" i="31"/>
  <c r="EP524" i="56"/>
  <c r="FB465" i="56"/>
  <c r="EX293" i="56"/>
  <c r="EY113" i="56"/>
  <c r="CS113" i="56" s="1"/>
  <c r="EZ149" i="56"/>
  <c r="CW149" i="56" s="1"/>
  <c r="FB111" i="56"/>
  <c r="DA111" i="56" s="1"/>
  <c r="EX108" i="56"/>
  <c r="CO108" i="56" s="1"/>
  <c r="EI624" i="56"/>
  <c r="FD477" i="56"/>
  <c r="EV415" i="56"/>
  <c r="EQ817" i="56"/>
  <c r="EI619" i="56"/>
  <c r="EJ548" i="56"/>
  <c r="EN496" i="56"/>
  <c r="EN208" i="56" s="1"/>
  <c r="AH208" i="56" s="1"/>
  <c r="EL748" i="56"/>
  <c r="EY568" i="56"/>
  <c r="EL550" i="56"/>
  <c r="ER406" i="56"/>
  <c r="EX659" i="56"/>
  <c r="U78" i="31"/>
  <c r="AE72" i="10"/>
  <c r="Q77" i="31"/>
  <c r="AC76" i="44"/>
  <c r="O76" i="44"/>
  <c r="BM77" i="44"/>
  <c r="AG72" i="10"/>
  <c r="AW72" i="44"/>
  <c r="AI75" i="10"/>
  <c r="BI74" i="44"/>
  <c r="AE73" i="44"/>
  <c r="AG75" i="10"/>
  <c r="Z75" i="44"/>
  <c r="FG685" i="56"/>
  <c r="FE708" i="56"/>
  <c r="EK346" i="56"/>
  <c r="EY873" i="56"/>
  <c r="EY122" i="56" s="1"/>
  <c r="CS122" i="56" s="1"/>
  <c r="EI562" i="56"/>
  <c r="FC836" i="56"/>
  <c r="EX559" i="56"/>
  <c r="EJ756" i="56"/>
  <c r="EZ349" i="56"/>
  <c r="BI71" i="44"/>
  <c r="EY816" i="56"/>
  <c r="FA595" i="56"/>
  <c r="EO476" i="56"/>
  <c r="EW109" i="56"/>
  <c r="CK109" i="56" s="1"/>
  <c r="EX115" i="56"/>
  <c r="CO115" i="56" s="1"/>
  <c r="EK190" i="56"/>
  <c r="O190" i="56" s="1"/>
  <c r="EH772" i="56"/>
  <c r="EU815" i="56"/>
  <c r="E78" i="30"/>
  <c r="BI75" i="44"/>
  <c r="E80" i="10"/>
  <c r="N70" i="44"/>
  <c r="AA76" i="31"/>
  <c r="G78" i="44"/>
  <c r="Z70" i="44"/>
  <c r="N73" i="30"/>
  <c r="I72" i="30"/>
  <c r="AA75" i="31"/>
  <c r="I77" i="30"/>
  <c r="G75" i="44"/>
  <c r="EN665" i="56"/>
  <c r="EN164" i="56" s="1"/>
  <c r="AH164" i="56" s="1"/>
  <c r="EP682" i="56"/>
  <c r="EO717" i="56"/>
  <c r="FE555" i="56"/>
  <c r="FE154" i="56" s="1"/>
  <c r="EU491" i="56"/>
  <c r="EN347" i="56"/>
  <c r="FE423" i="56"/>
  <c r="FE142" i="56" s="1"/>
  <c r="DU142" i="56" s="1"/>
  <c r="EQ364" i="56"/>
  <c r="EL312" i="56"/>
  <c r="EL71" i="56" s="1"/>
  <c r="AB71" i="56" s="1"/>
  <c r="EX618" i="56"/>
  <c r="EK451" i="56"/>
  <c r="EH320" i="56"/>
  <c r="I78" i="44"/>
  <c r="S72" i="44"/>
  <c r="AK70" i="44"/>
  <c r="EU533" i="56"/>
  <c r="EU152" i="56" s="1"/>
  <c r="CC152" i="56" s="1"/>
  <c r="EU546" i="56"/>
  <c r="R79" i="31"/>
  <c r="EQ871" i="56"/>
  <c r="EV207" i="56"/>
  <c r="CG207" i="56" s="1"/>
  <c r="EP89" i="56"/>
  <c r="AN89" i="56" s="1"/>
  <c r="EO121" i="56"/>
  <c r="AK121" i="56" s="1"/>
  <c r="FE469" i="56"/>
  <c r="EV756" i="56"/>
  <c r="EL378" i="56"/>
  <c r="EY473" i="56"/>
  <c r="ET437" i="56"/>
  <c r="FE816" i="56"/>
  <c r="FE525" i="56"/>
  <c r="FB795" i="56"/>
  <c r="ES284" i="56"/>
  <c r="ES69" i="56" s="1"/>
  <c r="BU69" i="56" s="1"/>
  <c r="FE414" i="56"/>
  <c r="EW824" i="56"/>
  <c r="EN511" i="56"/>
  <c r="EN150" i="56" s="1"/>
  <c r="AH150" i="56" s="1"/>
  <c r="FG641" i="56"/>
  <c r="ES570" i="56"/>
  <c r="Q76" i="32"/>
  <c r="AK74" i="10"/>
  <c r="BJ70" i="44"/>
  <c r="O72" i="32"/>
  <c r="AO71" i="44"/>
  <c r="AX73" i="44"/>
  <c r="I75" i="32"/>
  <c r="AA73" i="31"/>
  <c r="G73" i="30"/>
  <c r="BK75" i="44"/>
  <c r="AI77" i="10"/>
  <c r="FC671" i="56"/>
  <c r="FG678" i="56"/>
  <c r="FG225" i="56" s="1"/>
  <c r="FC717" i="56"/>
  <c r="ET527" i="56"/>
  <c r="EQ420" i="56"/>
  <c r="EX813" i="56"/>
  <c r="FA730" i="56"/>
  <c r="FD730" i="56"/>
  <c r="FD109" i="56" s="1"/>
  <c r="EO632" i="56"/>
  <c r="EO161" i="56" s="1"/>
  <c r="AK161" i="56" s="1"/>
  <c r="M75" i="32"/>
  <c r="EJ468" i="56"/>
  <c r="EK538" i="56"/>
  <c r="EV429" i="56"/>
  <c r="EZ95" i="56"/>
  <c r="CW95" i="56" s="1"/>
  <c r="ET119" i="56"/>
  <c r="BY119" i="56" s="1"/>
  <c r="EK528" i="56"/>
  <c r="FG457" i="56"/>
  <c r="EK305" i="56"/>
  <c r="EV514" i="56"/>
  <c r="FA260" i="56"/>
  <c r="EQ452" i="56"/>
  <c r="FC569" i="56"/>
  <c r="EI337" i="56"/>
  <c r="FA603" i="56"/>
  <c r="FA98" i="56" s="1"/>
  <c r="DI98" i="56" s="1"/>
  <c r="ES840" i="56"/>
  <c r="ES119" i="56" s="1"/>
  <c r="BU119" i="56" s="1"/>
  <c r="EQ288" i="56"/>
  <c r="N77" i="44"/>
  <c r="Z80" i="31"/>
  <c r="U76" i="10"/>
  <c r="I71" i="44"/>
  <c r="H72" i="32"/>
  <c r="AA80" i="31"/>
  <c r="AG74" i="10"/>
  <c r="Q79" i="32"/>
  <c r="AK73" i="44"/>
  <c r="I79" i="30"/>
  <c r="Z72" i="44"/>
  <c r="M76" i="44"/>
  <c r="BE74" i="44"/>
  <c r="FF666" i="56"/>
  <c r="FG681" i="56"/>
  <c r="EZ707" i="56"/>
  <c r="EP735" i="56"/>
  <c r="EU329" i="56"/>
  <c r="FE398" i="56"/>
  <c r="EN592" i="56"/>
  <c r="EQ469" i="56"/>
  <c r="FF372" i="56"/>
  <c r="FF77" i="56" s="1"/>
  <c r="DX77" i="56" s="1"/>
  <c r="FG629" i="56"/>
  <c r="FE818" i="56"/>
  <c r="AF73" i="44"/>
  <c r="AC77" i="44"/>
  <c r="EN818" i="56"/>
  <c r="EN117" i="56" s="1"/>
  <c r="AH117" i="56" s="1"/>
  <c r="FE345" i="56"/>
  <c r="FE74" i="56" s="1"/>
  <c r="DU74" i="56" s="1"/>
  <c r="EP644" i="56"/>
  <c r="K184" i="56"/>
  <c r="EZ863" i="56"/>
  <c r="EZ182" i="56" s="1"/>
  <c r="CW182" i="56" s="1"/>
  <c r="M124" i="56"/>
  <c r="BM124" i="56"/>
  <c r="BX124" i="56"/>
  <c r="BL184" i="56"/>
  <c r="CR184" i="56"/>
  <c r="FQ184" i="56"/>
  <c r="DD184" i="56"/>
  <c r="CN184" i="56"/>
  <c r="DH184" i="56"/>
  <c r="FN184" i="56"/>
  <c r="AJ184" i="56"/>
  <c r="AG184" i="56"/>
  <c r="CF184" i="56"/>
  <c r="CJ184" i="56"/>
  <c r="FM184" i="56"/>
  <c r="K73" i="44"/>
  <c r="AC74" i="10"/>
  <c r="AC77" i="10"/>
  <c r="G77" i="30"/>
  <c r="FD807" i="56"/>
  <c r="FD116" i="56" s="1"/>
  <c r="EH808" i="56"/>
  <c r="FA266" i="56"/>
  <c r="FD856" i="56"/>
  <c r="FD121" i="56" s="1"/>
  <c r="FG725" i="56"/>
  <c r="FG810" i="56"/>
  <c r="FG57" i="56" s="1"/>
  <c r="EW326" i="56"/>
  <c r="EJ372" i="56"/>
  <c r="EJ77" i="56" s="1"/>
  <c r="N77" i="56" s="1"/>
  <c r="EX460" i="56"/>
  <c r="EX85" i="56" s="1"/>
  <c r="CO85" i="56" s="1"/>
  <c r="EZ314" i="56"/>
  <c r="EY545" i="56"/>
  <c r="FF434" i="56"/>
  <c r="EI608" i="56"/>
  <c r="ET502" i="56"/>
  <c r="EW742" i="56"/>
  <c r="EH616" i="56"/>
  <c r="EK731" i="56"/>
  <c r="FC555" i="56"/>
  <c r="FC154" i="56" s="1"/>
  <c r="DE154" i="56" s="1"/>
  <c r="FG860" i="56"/>
  <c r="FF618" i="56"/>
  <c r="FD570" i="56"/>
  <c r="FD95" i="56" s="1"/>
  <c r="EL251" i="56"/>
  <c r="EL66" i="56" s="1"/>
  <c r="AB66" i="56" s="1"/>
  <c r="EW861" i="56"/>
  <c r="EL541" i="56"/>
  <c r="FA780" i="56"/>
  <c r="EQ800" i="56"/>
  <c r="EO570" i="56"/>
  <c r="EU356" i="56"/>
  <c r="EP561" i="56"/>
  <c r="EV309" i="56"/>
  <c r="EH870" i="56"/>
  <c r="EH565" i="56"/>
  <c r="EH94" i="56" s="1"/>
  <c r="L94" i="56" s="1"/>
  <c r="EV278" i="56"/>
  <c r="EX429" i="56"/>
  <c r="EH863" i="56"/>
  <c r="FC605" i="56"/>
  <c r="FC218" i="56" s="1"/>
  <c r="DE218" i="56" s="1"/>
  <c r="EM555" i="56"/>
  <c r="EZ551" i="56"/>
  <c r="EP563" i="56"/>
  <c r="EW648" i="56"/>
  <c r="EY321" i="56"/>
  <c r="EM801" i="56"/>
  <c r="EM116" i="56" s="1"/>
  <c r="AE116" i="56" s="1"/>
  <c r="EH422" i="56"/>
  <c r="EH81" i="56" s="1"/>
  <c r="L81" i="56" s="1"/>
  <c r="EQ482" i="56"/>
  <c r="EU520" i="56"/>
  <c r="FB283" i="56"/>
  <c r="EN700" i="56"/>
  <c r="FA709" i="56"/>
  <c r="ER677" i="56"/>
  <c r="S79" i="31"/>
  <c r="Z72" i="10"/>
  <c r="U77" i="31"/>
  <c r="AC72" i="44"/>
  <c r="I75" i="30"/>
  <c r="N74" i="10"/>
  <c r="Y80" i="10"/>
  <c r="S79" i="32"/>
  <c r="Q75" i="44"/>
  <c r="U77" i="10"/>
  <c r="K70" i="44"/>
  <c r="BI73" i="44"/>
  <c r="AM70" i="44"/>
  <c r="EH330" i="56"/>
  <c r="FB869" i="56"/>
  <c r="E75" i="32"/>
  <c r="I72" i="10"/>
  <c r="H73" i="10"/>
  <c r="S77" i="31"/>
  <c r="I76" i="32"/>
  <c r="O75" i="10"/>
  <c r="FA749" i="56"/>
  <c r="FE613" i="56"/>
  <c r="EY779" i="56"/>
  <c r="EY114" i="56" s="1"/>
  <c r="CS114" i="56" s="1"/>
  <c r="EY633" i="56"/>
  <c r="EP264" i="56"/>
  <c r="EJ474" i="56"/>
  <c r="ET248" i="56"/>
  <c r="EI557" i="56"/>
  <c r="FC590" i="56"/>
  <c r="EI390" i="56"/>
  <c r="EU626" i="56"/>
  <c r="EM785" i="56"/>
  <c r="EM114" i="56" s="1"/>
  <c r="AE114" i="56" s="1"/>
  <c r="EK791" i="56"/>
  <c r="ER583" i="56"/>
  <c r="EN428" i="56"/>
  <c r="EL250" i="56"/>
  <c r="EI482" i="56"/>
  <c r="ER425" i="56"/>
  <c r="ER202" i="56" s="1"/>
  <c r="BQ202" i="56" s="1"/>
  <c r="FD786" i="56"/>
  <c r="FD175" i="56" s="1"/>
  <c r="EI617" i="56"/>
  <c r="FE778" i="56"/>
  <c r="FB806" i="56"/>
  <c r="EO457" i="56"/>
  <c r="FE289" i="56"/>
  <c r="EI753" i="56"/>
  <c r="EI172" i="56" s="1"/>
  <c r="M172" i="56" s="1"/>
  <c r="ES646" i="56"/>
  <c r="EK375" i="56"/>
  <c r="EH423" i="56"/>
  <c r="EH142" i="56" s="1"/>
  <c r="L142" i="56" s="1"/>
  <c r="FB401" i="56"/>
  <c r="FB140" i="56" s="1"/>
  <c r="DA140" i="56" s="1"/>
  <c r="EW462" i="56"/>
  <c r="FG611" i="56"/>
  <c r="EV871" i="56"/>
  <c r="EW258" i="56"/>
  <c r="EW127" i="56" s="1"/>
  <c r="CK127" i="56" s="1"/>
  <c r="EI422" i="56"/>
  <c r="EU346" i="56"/>
  <c r="ES288" i="56"/>
  <c r="FB872" i="56"/>
  <c r="FD305" i="56"/>
  <c r="EH271" i="56"/>
  <c r="EH188" i="56" s="1"/>
  <c r="L188" i="56" s="1"/>
  <c r="EQ624" i="56"/>
  <c r="EL784" i="56"/>
  <c r="FC504" i="56"/>
  <c r="FC89" i="56" s="1"/>
  <c r="DE89" i="56" s="1"/>
  <c r="FG493" i="56"/>
  <c r="FG88" i="56" s="1"/>
  <c r="EA88" i="56" s="1"/>
  <c r="EZ755" i="56"/>
  <c r="EP675" i="56"/>
  <c r="EP104" i="56" s="1"/>
  <c r="AN104" i="56" s="1"/>
  <c r="FF644" i="56"/>
  <c r="N80" i="10"/>
  <c r="Z75" i="31"/>
  <c r="AG70" i="44"/>
  <c r="R80" i="31"/>
  <c r="AU78" i="44"/>
  <c r="AY74" i="44"/>
  <c r="AL74" i="44"/>
  <c r="G74" i="32"/>
  <c r="W72" i="10"/>
  <c r="AI78" i="10"/>
  <c r="AI75" i="44"/>
  <c r="AA73" i="10"/>
  <c r="EU250" i="56"/>
  <c r="EP642" i="56"/>
  <c r="FE439" i="56"/>
  <c r="EK360" i="56"/>
  <c r="EI783" i="56"/>
  <c r="FB319" i="56"/>
  <c r="ET273" i="56"/>
  <c r="EV646" i="56"/>
  <c r="EU508" i="56"/>
  <c r="EY587" i="56"/>
  <c r="EY96" i="56" s="1"/>
  <c r="CS96" i="56" s="1"/>
  <c r="ET403" i="56"/>
  <c r="ER411" i="56"/>
  <c r="EM461" i="56"/>
  <c r="FG604" i="56"/>
  <c r="FF626" i="56"/>
  <c r="FF40" i="56" s="1"/>
  <c r="ET868" i="56"/>
  <c r="EU524" i="56"/>
  <c r="EI839" i="56"/>
  <c r="EI563" i="56"/>
  <c r="FC769" i="56"/>
  <c r="EW304" i="56"/>
  <c r="EI856" i="56"/>
  <c r="EI121" i="56" s="1"/>
  <c r="M121" i="56" s="1"/>
  <c r="FG441" i="56"/>
  <c r="FA773" i="56"/>
  <c r="ES509" i="56"/>
  <c r="EM261" i="56"/>
  <c r="EI411" i="56"/>
  <c r="EP713" i="56"/>
  <c r="EP108" i="56" s="1"/>
  <c r="AN108" i="56" s="1"/>
  <c r="EL670" i="56"/>
  <c r="FB657" i="56"/>
  <c r="W78" i="31"/>
  <c r="W74" i="10"/>
  <c r="H71" i="44"/>
  <c r="L79" i="30"/>
  <c r="Z78" i="31"/>
  <c r="Y77" i="10"/>
  <c r="BK70" i="44"/>
  <c r="Q73" i="32"/>
  <c r="I74" i="32"/>
  <c r="Z78" i="10"/>
  <c r="W80" i="31"/>
  <c r="BJ75" i="44"/>
  <c r="I78" i="10"/>
  <c r="EP496" i="56"/>
  <c r="EX389" i="56"/>
  <c r="EZ679" i="56"/>
  <c r="AE72" i="44"/>
  <c r="G79" i="10"/>
  <c r="BA74" i="44"/>
  <c r="S74" i="44"/>
  <c r="N74" i="30"/>
  <c r="BM71" i="44"/>
  <c r="G76" i="30"/>
  <c r="BK74" i="44"/>
  <c r="S80" i="31"/>
  <c r="G80" i="30"/>
  <c r="BM75" i="44"/>
  <c r="AF75" i="10"/>
  <c r="N72" i="30"/>
  <c r="AE74" i="10"/>
  <c r="E73" i="44"/>
  <c r="EW452" i="56"/>
  <c r="EW204" i="56" s="1"/>
  <c r="CK204" i="56" s="1"/>
  <c r="EU529" i="56"/>
  <c r="EM387" i="56"/>
  <c r="EI277" i="56"/>
  <c r="EU289" i="56"/>
  <c r="FG655" i="56"/>
  <c r="EM658" i="56"/>
  <c r="ES278" i="56"/>
  <c r="EM723" i="56"/>
  <c r="EM575" i="56"/>
  <c r="EV774" i="56"/>
  <c r="EQ645" i="56"/>
  <c r="EQ222" i="56" s="1"/>
  <c r="BM222" i="56" s="1"/>
  <c r="ER507" i="56"/>
  <c r="FC864" i="56"/>
  <c r="ET369" i="56"/>
  <c r="EN544" i="56"/>
  <c r="EN870" i="56"/>
  <c r="EI464" i="56"/>
  <c r="FC408" i="56"/>
  <c r="EU564" i="56"/>
  <c r="FF841" i="56"/>
  <c r="FF180" i="56" s="1"/>
  <c r="FG583" i="56"/>
  <c r="EZ859" i="56"/>
  <c r="EJ362" i="56"/>
  <c r="ES817" i="56"/>
  <c r="ET524" i="56"/>
  <c r="ET211" i="56" s="1"/>
  <c r="BY211" i="56" s="1"/>
  <c r="EX396" i="56"/>
  <c r="EN443" i="56"/>
  <c r="FA731" i="56"/>
  <c r="EM747" i="56"/>
  <c r="FD541" i="56"/>
  <c r="EJ860" i="56"/>
  <c r="ET746" i="56"/>
  <c r="X77" i="31"/>
  <c r="AA79" i="10"/>
  <c r="Q78" i="31"/>
  <c r="AX70" i="44"/>
  <c r="AQ74" i="44"/>
  <c r="W77" i="44"/>
  <c r="EL713" i="56"/>
  <c r="EY573" i="56"/>
  <c r="FA414" i="56"/>
  <c r="FG383" i="56"/>
  <c r="EI449" i="56"/>
  <c r="EI84" i="56" s="1"/>
  <c r="M84" i="56" s="1"/>
  <c r="EV578" i="56"/>
  <c r="EJ262" i="56"/>
  <c r="EJ67" i="56" s="1"/>
  <c r="N67" i="56" s="1"/>
  <c r="EN653" i="56"/>
  <c r="EN102" i="56" s="1"/>
  <c r="AH102" i="56" s="1"/>
  <c r="L76" i="30"/>
  <c r="FD428" i="56"/>
  <c r="FG794" i="56"/>
  <c r="FE758" i="56"/>
  <c r="EZ391" i="56"/>
  <c r="EQ786" i="56"/>
  <c r="EN595" i="56"/>
  <c r="FE583" i="56"/>
  <c r="EU760" i="56"/>
  <c r="EI416" i="56"/>
  <c r="EM583" i="56"/>
  <c r="EM216" i="56" s="1"/>
  <c r="AE216" i="56" s="1"/>
  <c r="BE77" i="44"/>
  <c r="G78" i="32"/>
  <c r="M79" i="32"/>
  <c r="K78" i="32"/>
  <c r="EX504" i="56"/>
  <c r="EX89" i="56" s="1"/>
  <c r="CO89" i="56" s="1"/>
  <c r="EZ345" i="56"/>
  <c r="EQ856" i="56"/>
  <c r="EQ121" i="56" s="1"/>
  <c r="BM121" i="56" s="1"/>
  <c r="EO627" i="56"/>
  <c r="FA438" i="56"/>
  <c r="EW789" i="56"/>
  <c r="R72" i="32"/>
  <c r="ER356" i="56"/>
  <c r="EV114" i="56"/>
  <c r="CG114" i="56" s="1"/>
  <c r="EO469" i="56"/>
  <c r="EW332" i="56"/>
  <c r="EJ639" i="56"/>
  <c r="EL461" i="56"/>
  <c r="EW620" i="56"/>
  <c r="EQ804" i="56"/>
  <c r="EK546" i="56"/>
  <c r="EK213" i="56" s="1"/>
  <c r="O213" i="56" s="1"/>
  <c r="EJ366" i="56"/>
  <c r="FA636" i="56"/>
  <c r="FA101" i="56" s="1"/>
  <c r="DI101" i="56" s="1"/>
  <c r="EU410" i="56"/>
  <c r="EY773" i="56"/>
  <c r="EO528" i="56"/>
  <c r="ER493" i="56"/>
  <c r="ER88" i="56" s="1"/>
  <c r="BQ88" i="56" s="1"/>
  <c r="AR78" i="44"/>
  <c r="FB668" i="56"/>
  <c r="EZ505" i="56"/>
  <c r="EM299" i="56"/>
  <c r="EK621" i="56"/>
  <c r="EK160" i="56" s="1"/>
  <c r="O160" i="56" s="1"/>
  <c r="EW342" i="56"/>
  <c r="EL477" i="56"/>
  <c r="EL86" i="56" s="1"/>
  <c r="AB86" i="56" s="1"/>
  <c r="FF777" i="56"/>
  <c r="FF234" i="56" s="1"/>
  <c r="FC456" i="56"/>
  <c r="FD427" i="56"/>
  <c r="FD82" i="56" s="1"/>
  <c r="DR82" i="56" s="1"/>
  <c r="EH766" i="56"/>
  <c r="EM710" i="56"/>
  <c r="FD485" i="56"/>
  <c r="EU779" i="56"/>
  <c r="EU114" i="56" s="1"/>
  <c r="CC114" i="56" s="1"/>
  <c r="ET268" i="56"/>
  <c r="ET67" i="56" s="1"/>
  <c r="BY67" i="56" s="1"/>
  <c r="EH792" i="56"/>
  <c r="FC603" i="56"/>
  <c r="FC98" i="56" s="1"/>
  <c r="DE98" i="56" s="1"/>
  <c r="I80" i="32"/>
  <c r="E72" i="10"/>
  <c r="EK667" i="56"/>
  <c r="ET473" i="56"/>
  <c r="EL646" i="56"/>
  <c r="EZ637" i="56"/>
  <c r="FE510" i="56"/>
  <c r="FE89" i="56" s="1"/>
  <c r="DU89" i="56" s="1"/>
  <c r="ET279" i="56"/>
  <c r="FE517" i="56"/>
  <c r="M75" i="10"/>
  <c r="ES345" i="56"/>
  <c r="ES74" i="56" s="1"/>
  <c r="BU74" i="56" s="1"/>
  <c r="EL444" i="56"/>
  <c r="EL83" i="56" s="1"/>
  <c r="AB83" i="56" s="1"/>
  <c r="FD639" i="56"/>
  <c r="ET374" i="56"/>
  <c r="EV279" i="56"/>
  <c r="EQ496" i="56"/>
  <c r="FE375" i="56"/>
  <c r="EL333" i="56"/>
  <c r="ES433" i="56"/>
  <c r="I76" i="44"/>
  <c r="BD74" i="44"/>
  <c r="AX75" i="44"/>
  <c r="EJ670" i="56"/>
  <c r="FC724" i="56"/>
  <c r="FE387" i="56"/>
  <c r="FA827" i="56"/>
  <c r="EH520" i="56"/>
  <c r="EW335" i="56"/>
  <c r="EW134" i="56" s="1"/>
  <c r="CK134" i="56" s="1"/>
  <c r="AC80" i="10"/>
  <c r="M77" i="44"/>
  <c r="FC709" i="56"/>
  <c r="FC168" i="56" s="1"/>
  <c r="DE168" i="56" s="1"/>
  <c r="EV708" i="56"/>
  <c r="EV107" i="56" s="1"/>
  <c r="CG107" i="56" s="1"/>
  <c r="FE358" i="56"/>
  <c r="FB850" i="56"/>
  <c r="EZ368" i="56"/>
  <c r="EZ137" i="56" s="1"/>
  <c r="CW137" i="56" s="1"/>
  <c r="EO308" i="56"/>
  <c r="FG775" i="56"/>
  <c r="FG174" i="56" s="1"/>
  <c r="EH321" i="56"/>
  <c r="FB441" i="56"/>
  <c r="EH821" i="56"/>
  <c r="EH238" i="56" s="1"/>
  <c r="L238" i="56" s="1"/>
  <c r="FC812" i="56"/>
  <c r="FC117" i="56" s="1"/>
  <c r="DE117" i="56" s="1"/>
  <c r="EN863" i="56"/>
  <c r="EL519" i="56"/>
  <c r="EZ423" i="56"/>
  <c r="EZ142" i="56" s="1"/>
  <c r="CW142" i="56" s="1"/>
  <c r="ER451" i="56"/>
  <c r="FD788" i="56"/>
  <c r="FG263" i="56"/>
  <c r="FE317" i="56"/>
  <c r="FG343" i="56"/>
  <c r="EP855" i="56"/>
  <c r="EQ453" i="56"/>
  <c r="FD413" i="56"/>
  <c r="EN260" i="56"/>
  <c r="EH288" i="56"/>
  <c r="ES271" i="56"/>
  <c r="FD808" i="56"/>
  <c r="FD177" i="56" s="1"/>
  <c r="AM75" i="44"/>
  <c r="Y78" i="44"/>
  <c r="EK657" i="56"/>
  <c r="FD553" i="56"/>
  <c r="FO124" i="56"/>
  <c r="FB361" i="56"/>
  <c r="FD714" i="56"/>
  <c r="E77" i="10"/>
  <c r="N78" i="30"/>
  <c r="U70" i="44"/>
  <c r="EP702" i="56"/>
  <c r="EY617" i="56"/>
  <c r="EN370" i="56"/>
  <c r="FJ124" i="56"/>
  <c r="FP124" i="56"/>
  <c r="CC124" i="56"/>
  <c r="AD124" i="56"/>
  <c r="FA767" i="56"/>
  <c r="FG821" i="56"/>
  <c r="EX280" i="56"/>
  <c r="EO463" i="56"/>
  <c r="EO205" i="56" s="1"/>
  <c r="AK205" i="56" s="1"/>
  <c r="FE759" i="56"/>
  <c r="FF587" i="56"/>
  <c r="FF96" i="56" s="1"/>
  <c r="FD249" i="56"/>
  <c r="EX603" i="56"/>
  <c r="EX98" i="56" s="1"/>
  <c r="CO98" i="56" s="1"/>
  <c r="H73" i="44"/>
  <c r="J72" i="30"/>
  <c r="W77" i="10"/>
  <c r="EJ674" i="56"/>
  <c r="EV519" i="56"/>
  <c r="EO555" i="56"/>
  <c r="EO154" i="56" s="1"/>
  <c r="AK154" i="56" s="1"/>
  <c r="AJ124" i="56"/>
  <c r="CF124" i="56"/>
  <c r="BY124" i="56"/>
  <c r="N79" i="10"/>
  <c r="AA72" i="44"/>
  <c r="G72" i="10"/>
  <c r="AK79" i="10"/>
  <c r="AU69" i="44"/>
  <c r="EH666" i="56"/>
  <c r="EY709" i="56"/>
  <c r="EY168" i="56" s="1"/>
  <c r="CS168" i="56" s="1"/>
  <c r="FB707" i="56"/>
  <c r="EU580" i="56"/>
  <c r="EL785" i="56"/>
  <c r="EL114" i="56" s="1"/>
  <c r="AB114" i="56" s="1"/>
  <c r="ES336" i="56"/>
  <c r="EX428" i="56"/>
  <c r="FA562" i="56"/>
  <c r="EZ787" i="56"/>
  <c r="EV710" i="56"/>
  <c r="EH373" i="56"/>
  <c r="EN622" i="56"/>
  <c r="FE310" i="56"/>
  <c r="ET773" i="56"/>
  <c r="ES451" i="56"/>
  <c r="EJ811" i="56"/>
  <c r="FE568" i="56"/>
  <c r="ET576" i="56"/>
  <c r="EN735" i="56"/>
  <c r="FC290" i="56"/>
  <c r="ES519" i="56"/>
  <c r="ES30" i="56" s="1"/>
  <c r="BU30" i="56" s="1"/>
  <c r="U35" i="44" s="1"/>
  <c r="EP856" i="56"/>
  <c r="EY424" i="56"/>
  <c r="FC526" i="56"/>
  <c r="FC91" i="56" s="1"/>
  <c r="DE91" i="56" s="1"/>
  <c r="FA451" i="56"/>
  <c r="FD361" i="56"/>
  <c r="FD76" i="56" s="1"/>
  <c r="DR76" i="56" s="1"/>
  <c r="AU73" i="44"/>
  <c r="Z73" i="10"/>
  <c r="AK71" i="44"/>
  <c r="BC70" i="44"/>
  <c r="BK77" i="44"/>
  <c r="EN696" i="56"/>
  <c r="ES868" i="56"/>
  <c r="EX450" i="56"/>
  <c r="L124" i="56"/>
  <c r="DE124" i="56"/>
  <c r="EM411" i="56"/>
  <c r="EU619" i="56"/>
  <c r="T74" i="44"/>
  <c r="AC70" i="44"/>
  <c r="AS72" i="44"/>
  <c r="EW685" i="56"/>
  <c r="EH855" i="56"/>
  <c r="ET863" i="56"/>
  <c r="DH124" i="56"/>
  <c r="BT124" i="56"/>
  <c r="BQ124" i="56"/>
  <c r="CB124" i="56"/>
  <c r="BP124" i="56"/>
  <c r="FQ124" i="56"/>
  <c r="CV124" i="56"/>
  <c r="BA77" i="44"/>
  <c r="M79" i="10"/>
  <c r="AE80" i="10"/>
  <c r="AK76" i="44"/>
  <c r="AR69" i="44"/>
  <c r="E75" i="30"/>
  <c r="FF656" i="56"/>
  <c r="EY674" i="56"/>
  <c r="FG697" i="56"/>
  <c r="EP707" i="56"/>
  <c r="FC396" i="56"/>
  <c r="FC199" i="56" s="1"/>
  <c r="DE199" i="56" s="1"/>
  <c r="FE836" i="56"/>
  <c r="EH371" i="56"/>
  <c r="EK597" i="56"/>
  <c r="EI275" i="56"/>
  <c r="EW609" i="56"/>
  <c r="EQ826" i="56"/>
  <c r="EO301" i="56"/>
  <c r="FD783" i="56"/>
  <c r="EU591" i="56"/>
  <c r="ES633" i="56"/>
  <c r="FB601" i="56"/>
  <c r="FB218" i="56" s="1"/>
  <c r="DA218" i="56" s="1"/>
  <c r="ER519" i="56"/>
  <c r="FF314" i="56"/>
  <c r="EY264" i="56"/>
  <c r="EU521" i="56"/>
  <c r="EU90" i="56" s="1"/>
  <c r="CC90" i="56" s="1"/>
  <c r="FC406" i="56"/>
  <c r="FC333" i="56"/>
  <c r="FG522" i="56"/>
  <c r="FG151" i="56" s="1"/>
  <c r="EA151" i="56" s="1"/>
  <c r="FA401" i="56"/>
  <c r="EL423" i="56"/>
  <c r="EL142" i="56" s="1"/>
  <c r="AB142" i="56" s="1"/>
  <c r="EW262" i="56"/>
  <c r="EV483" i="56"/>
  <c r="ER395" i="56"/>
  <c r="EQ828" i="56"/>
  <c r="ER386" i="56"/>
  <c r="EI327" i="56"/>
  <c r="EY784" i="56"/>
  <c r="EY174" i="56" s="1"/>
  <c r="CS174" i="56" s="1"/>
  <c r="U75" i="10"/>
  <c r="H73" i="32"/>
  <c r="E75" i="44"/>
  <c r="S77" i="10"/>
  <c r="O76" i="10"/>
  <c r="EK705" i="56"/>
  <c r="EK227" i="56" s="1"/>
  <c r="O227" i="56" s="1"/>
  <c r="EO431" i="56"/>
  <c r="AB124" i="56"/>
  <c r="CJ124" i="56"/>
  <c r="FM124" i="56"/>
  <c r="EK117" i="56"/>
  <c r="O117" i="56" s="1"/>
  <c r="EN136" i="56"/>
  <c r="AH136" i="56" s="1"/>
  <c r="EJ74" i="56"/>
  <c r="N74" i="56" s="1"/>
  <c r="EH121" i="56"/>
  <c r="L121" i="56" s="1"/>
  <c r="FF71" i="56"/>
  <c r="DX71" i="56" s="1"/>
  <c r="FD86" i="56"/>
  <c r="DR86" i="56" s="1"/>
  <c r="EK76" i="56"/>
  <c r="O76" i="56" s="1"/>
  <c r="FC122" i="56"/>
  <c r="DE122" i="56" s="1"/>
  <c r="FB116" i="56"/>
  <c r="DA116" i="56" s="1"/>
  <c r="AI71" i="44"/>
  <c r="FF801" i="56"/>
  <c r="FF116" i="56" s="1"/>
  <c r="EU826" i="56"/>
  <c r="EN296" i="56"/>
  <c r="EV751" i="56"/>
  <c r="FA548" i="56"/>
  <c r="FA93" i="56" s="1"/>
  <c r="DI93" i="56" s="1"/>
  <c r="EZ331" i="56"/>
  <c r="EZ13" i="56" s="1"/>
  <c r="CW13" i="56" s="1"/>
  <c r="BK18" i="44" s="1"/>
  <c r="EI859" i="56"/>
  <c r="FB344" i="56"/>
  <c r="FA127" i="56"/>
  <c r="DI127" i="56" s="1"/>
  <c r="FB474" i="56"/>
  <c r="ET456" i="56"/>
  <c r="ET145" i="56" s="1"/>
  <c r="BY145" i="56" s="1"/>
  <c r="EZ440" i="56"/>
  <c r="FE354" i="56"/>
  <c r="EL763" i="56"/>
  <c r="EV626" i="56"/>
  <c r="FE652" i="56"/>
  <c r="EK728" i="56"/>
  <c r="FG507" i="56"/>
  <c r="EO332" i="56"/>
  <c r="EJ833" i="56"/>
  <c r="FA581" i="56"/>
  <c r="EH840" i="56"/>
  <c r="FB703" i="56"/>
  <c r="EL452" i="56"/>
  <c r="EK295" i="56"/>
  <c r="EK70" i="56" s="1"/>
  <c r="O70" i="56" s="1"/>
  <c r="EX557" i="56"/>
  <c r="EY782" i="56"/>
  <c r="EO797" i="56"/>
  <c r="ES795" i="56"/>
  <c r="EW386" i="56"/>
  <c r="EN397" i="56"/>
  <c r="FD394" i="56"/>
  <c r="FD79" i="56" s="1"/>
  <c r="DR79" i="56" s="1"/>
  <c r="EK308" i="56"/>
  <c r="EK191" i="56" s="1"/>
  <c r="O191" i="56" s="1"/>
  <c r="EJ654" i="56"/>
  <c r="EJ163" i="56" s="1"/>
  <c r="N163" i="56" s="1"/>
  <c r="FG647" i="56"/>
  <c r="FG102" i="56" s="1"/>
  <c r="EM537" i="56"/>
  <c r="EM92" i="56" s="1"/>
  <c r="AE92" i="56" s="1"/>
  <c r="EU840" i="56"/>
  <c r="EU119" i="56" s="1"/>
  <c r="CC119" i="56" s="1"/>
  <c r="EX454" i="56"/>
  <c r="FE299" i="56"/>
  <c r="ER629" i="56"/>
  <c r="EV723" i="56"/>
  <c r="EV430" i="56"/>
  <c r="EJ766" i="56"/>
  <c r="EN519" i="56"/>
  <c r="EY457" i="56"/>
  <c r="EJ566" i="56"/>
  <c r="EJ155" i="56" s="1"/>
  <c r="N155" i="56" s="1"/>
  <c r="FE813" i="56"/>
  <c r="FE542" i="56"/>
  <c r="EM603" i="56"/>
  <c r="EX346" i="56"/>
  <c r="EX827" i="56"/>
  <c r="FB253" i="56"/>
  <c r="EI301" i="56"/>
  <c r="FC849" i="56"/>
  <c r="EU535" i="56"/>
  <c r="EU212" i="56" s="1"/>
  <c r="CC212" i="56" s="1"/>
  <c r="FG625" i="56"/>
  <c r="EX710" i="56"/>
  <c r="EU530" i="56"/>
  <c r="EI424" i="56"/>
  <c r="EP435" i="56"/>
  <c r="FC305" i="56"/>
  <c r="EH382" i="56"/>
  <c r="EK570" i="56"/>
  <c r="EK95" i="56" s="1"/>
  <c r="O95" i="56" s="1"/>
  <c r="ER552" i="56"/>
  <c r="EL744" i="56"/>
  <c r="EN751" i="56"/>
  <c r="FD251" i="56"/>
  <c r="FD66" i="56" s="1"/>
  <c r="DR66" i="56" s="1"/>
  <c r="EZ622" i="56"/>
  <c r="FB767" i="56"/>
  <c r="ET581" i="56"/>
  <c r="ET96" i="56" s="1"/>
  <c r="BY96" i="56" s="1"/>
  <c r="ER268" i="56"/>
  <c r="ER67" i="56" s="1"/>
  <c r="BQ67" i="56" s="1"/>
  <c r="FA675" i="56"/>
  <c r="FA104" i="56" s="1"/>
  <c r="DI104" i="56" s="1"/>
  <c r="EV652" i="56"/>
  <c r="Q72" i="31"/>
  <c r="S74" i="10"/>
  <c r="K77" i="44"/>
  <c r="K78" i="44"/>
  <c r="Z73" i="44"/>
  <c r="AC76" i="10"/>
  <c r="AR77" i="44"/>
  <c r="AA74" i="31"/>
  <c r="X76" i="31"/>
  <c r="AQ75" i="44"/>
  <c r="T69" i="44"/>
  <c r="Q74" i="44"/>
  <c r="W73" i="44"/>
  <c r="Y72" i="10"/>
  <c r="M75" i="44"/>
  <c r="EY823" i="56"/>
  <c r="FA648" i="56"/>
  <c r="FG472" i="56"/>
  <c r="EP404" i="56"/>
  <c r="ES567" i="56"/>
  <c r="EI499" i="56"/>
  <c r="FG337" i="56"/>
  <c r="EW597" i="56"/>
  <c r="FC365" i="56"/>
  <c r="FG799" i="56"/>
  <c r="EM346" i="56"/>
  <c r="EM135" i="56" s="1"/>
  <c r="AE135" i="56" s="1"/>
  <c r="FA439" i="56"/>
  <c r="EX639" i="56"/>
  <c r="EX221" i="56" s="1"/>
  <c r="CO221" i="56" s="1"/>
  <c r="FA645" i="56"/>
  <c r="EW464" i="56"/>
  <c r="ER805" i="56"/>
  <c r="EM669" i="56"/>
  <c r="EM104" i="56" s="1"/>
  <c r="AE104" i="56" s="1"/>
  <c r="EI616" i="56"/>
  <c r="FE742" i="56"/>
  <c r="FE171" i="56" s="1"/>
  <c r="EN263" i="56"/>
  <c r="ES292" i="56"/>
  <c r="FC514" i="56"/>
  <c r="FA625" i="56"/>
  <c r="FA100" i="56" s="1"/>
  <c r="DI100" i="56" s="1"/>
  <c r="EW459" i="56"/>
  <c r="FC280" i="56"/>
  <c r="FC129" i="56" s="1"/>
  <c r="DE129" i="56" s="1"/>
  <c r="FE644" i="56"/>
  <c r="AI74" i="44"/>
  <c r="R79" i="32"/>
  <c r="EP440" i="56"/>
  <c r="FE306" i="56"/>
  <c r="FE71" i="56" s="1"/>
  <c r="DU71" i="56" s="1"/>
  <c r="EV360" i="56"/>
  <c r="EN535" i="56"/>
  <c r="EN212" i="56" s="1"/>
  <c r="AH212" i="56" s="1"/>
  <c r="FE767" i="56"/>
  <c r="FC362" i="56"/>
  <c r="ES819" i="56"/>
  <c r="ES178" i="56" s="1"/>
  <c r="BU178" i="56" s="1"/>
  <c r="EI784" i="56"/>
  <c r="EL317" i="56"/>
  <c r="EL72" i="56" s="1"/>
  <c r="AB72" i="56" s="1"/>
  <c r="ER523" i="56"/>
  <c r="EQ847" i="56"/>
  <c r="FE502" i="56"/>
  <c r="FC798" i="56"/>
  <c r="FA264" i="56"/>
  <c r="FF369" i="56"/>
  <c r="EU813" i="56"/>
  <c r="FG807" i="56"/>
  <c r="FG116" i="56" s="1"/>
  <c r="EQ595" i="56"/>
  <c r="EQ217" i="56" s="1"/>
  <c r="BM217" i="56" s="1"/>
  <c r="EH523" i="56"/>
  <c r="FF568" i="56"/>
  <c r="FC302" i="56"/>
  <c r="FC131" i="56" s="1"/>
  <c r="DE131" i="56" s="1"/>
  <c r="FD268" i="56"/>
  <c r="FD67" i="56" s="1"/>
  <c r="DR67" i="56" s="1"/>
  <c r="FG869" i="56"/>
  <c r="EJ823" i="56"/>
  <c r="EJ118" i="56" s="1"/>
  <c r="N118" i="56" s="1"/>
  <c r="FA566" i="56"/>
  <c r="FA155" i="56" s="1"/>
  <c r="DI155" i="56" s="1"/>
  <c r="EI838" i="56"/>
  <c r="EN552" i="56"/>
  <c r="EQ818" i="56"/>
  <c r="EQ117" i="56" s="1"/>
  <c r="BM117" i="56" s="1"/>
  <c r="EL621" i="56"/>
  <c r="EV778" i="56"/>
  <c r="EI403" i="56"/>
  <c r="EI200" i="56" s="1"/>
  <c r="M200" i="56" s="1"/>
  <c r="FE689" i="56"/>
  <c r="FE226" i="56" s="1"/>
  <c r="ES702" i="56"/>
  <c r="EY684" i="56"/>
  <c r="BK72" i="44"/>
  <c r="J74" i="30"/>
  <c r="BI77" i="44"/>
  <c r="S71" i="44"/>
  <c r="W73" i="10"/>
  <c r="AI77" i="44"/>
  <c r="Q69" i="44"/>
  <c r="AQ72" i="44"/>
  <c r="AY70" i="44"/>
  <c r="AR73" i="44"/>
  <c r="G76" i="10"/>
  <c r="X80" i="31"/>
  <c r="AX74" i="44"/>
  <c r="BK78" i="44"/>
  <c r="FD504" i="56"/>
  <c r="EL585" i="56"/>
  <c r="EO639" i="56"/>
  <c r="EQ780" i="56"/>
  <c r="FA333" i="56"/>
  <c r="FA525" i="56"/>
  <c r="EW834" i="56"/>
  <c r="EW119" i="56" s="1"/>
  <c r="CK119" i="56" s="1"/>
  <c r="EJ612" i="56"/>
  <c r="FC486" i="56"/>
  <c r="EV858" i="56"/>
  <c r="EK371" i="56"/>
  <c r="EL577" i="56"/>
  <c r="EL156" i="56" s="1"/>
  <c r="AB156" i="56" s="1"/>
  <c r="EQ491" i="56"/>
  <c r="EW372" i="56"/>
  <c r="EW77" i="56" s="1"/>
  <c r="CK77" i="56" s="1"/>
  <c r="EZ626" i="56"/>
  <c r="FD526" i="56"/>
  <c r="FD91" i="56" s="1"/>
  <c r="DR91" i="56" s="1"/>
  <c r="ET726" i="56"/>
  <c r="EY478" i="56"/>
  <c r="EY147" i="56" s="1"/>
  <c r="CS147" i="56" s="1"/>
  <c r="EQ488" i="56"/>
  <c r="FE811" i="56"/>
  <c r="S79" i="10"/>
  <c r="EV365" i="56"/>
  <c r="EX775" i="56"/>
  <c r="EX174" i="56" s="1"/>
  <c r="CO174" i="56" s="1"/>
  <c r="EK432" i="56"/>
  <c r="EL560" i="56"/>
  <c r="FG385" i="56"/>
  <c r="FG198" i="56" s="1"/>
  <c r="EA198" i="56" s="1"/>
  <c r="EV768" i="56"/>
  <c r="EV113" i="56" s="1"/>
  <c r="CG113" i="56" s="1"/>
  <c r="EU549" i="56"/>
  <c r="EZ751" i="56"/>
  <c r="EL284" i="56"/>
  <c r="EL69" i="56" s="1"/>
  <c r="AB69" i="56" s="1"/>
  <c r="FA853" i="56"/>
  <c r="EL733" i="56"/>
  <c r="FF392" i="56"/>
  <c r="FF199" i="56" s="1"/>
  <c r="DX199" i="56" s="1"/>
  <c r="EU413" i="56"/>
  <c r="FF502" i="56"/>
  <c r="FF209" i="56" s="1"/>
  <c r="DX209" i="56" s="1"/>
  <c r="ET451" i="56"/>
  <c r="FG322" i="56"/>
  <c r="EK284" i="56"/>
  <c r="EY827" i="56"/>
  <c r="FB552" i="56"/>
  <c r="FF532" i="56"/>
  <c r="EX578" i="56"/>
  <c r="FA543" i="56"/>
  <c r="FA92" i="56" s="1"/>
  <c r="DI92" i="56" s="1"/>
  <c r="ET575" i="56"/>
  <c r="EO345" i="56"/>
  <c r="EO74" i="56" s="1"/>
  <c r="AK74" i="56" s="1"/>
  <c r="FD596" i="56"/>
  <c r="EH623" i="56"/>
  <c r="ET572" i="56"/>
  <c r="EX378" i="56"/>
  <c r="EX77" i="56" s="1"/>
  <c r="CO77" i="56" s="1"/>
  <c r="EK320" i="56"/>
  <c r="EL718" i="56"/>
  <c r="EN702" i="56"/>
  <c r="EN107" i="56" s="1"/>
  <c r="AH107" i="56" s="1"/>
  <c r="FD664" i="56"/>
  <c r="FD103" i="56" s="1"/>
  <c r="EM663" i="56"/>
  <c r="H76" i="10"/>
  <c r="AK71" i="10"/>
  <c r="AR70" i="44"/>
  <c r="O77" i="32"/>
  <c r="AC69" i="44"/>
  <c r="K69" i="44"/>
  <c r="O73" i="10"/>
  <c r="Y74" i="31"/>
  <c r="BJ73" i="44"/>
  <c r="M79" i="30"/>
  <c r="J71" i="30"/>
  <c r="ES658" i="56"/>
  <c r="ER744" i="56"/>
  <c r="ER231" i="56" s="1"/>
  <c r="BQ231" i="56" s="1"/>
  <c r="EU291" i="56"/>
  <c r="EU130" i="56" s="1"/>
  <c r="CC130" i="56" s="1"/>
  <c r="FC470" i="56"/>
  <c r="ES247" i="56"/>
  <c r="EO834" i="56"/>
  <c r="EO119" i="56" s="1"/>
  <c r="AK119" i="56" s="1"/>
  <c r="EN558" i="56"/>
  <c r="EP282" i="56"/>
  <c r="EX423" i="56"/>
  <c r="FF783" i="56"/>
  <c r="EQ271" i="56"/>
  <c r="FD381" i="56"/>
  <c r="EW461" i="56"/>
  <c r="ER304" i="56"/>
  <c r="ER191" i="56" s="1"/>
  <c r="BQ191" i="56" s="1"/>
  <c r="EV607" i="56"/>
  <c r="FB492" i="56"/>
  <c r="ER811" i="56"/>
  <c r="FE868" i="56"/>
  <c r="EQ731" i="56"/>
  <c r="EQ170" i="56" s="1"/>
  <c r="BM170" i="56" s="1"/>
  <c r="ES252" i="56"/>
  <c r="FD295" i="56"/>
  <c r="FD70" i="56" s="1"/>
  <c r="DR70" i="56" s="1"/>
  <c r="EK734" i="56"/>
  <c r="EV856" i="56"/>
  <c r="EV121" i="56" s="1"/>
  <c r="CG121" i="56" s="1"/>
  <c r="EL817" i="56"/>
  <c r="FB264" i="56"/>
  <c r="ER294" i="56"/>
  <c r="EV525" i="56"/>
  <c r="FC789" i="56"/>
  <c r="M73" i="44"/>
  <c r="EZ268" i="56"/>
  <c r="EZ67" i="56" s="1"/>
  <c r="CW67" i="56" s="1"/>
  <c r="FG450" i="56"/>
  <c r="FD472" i="56"/>
  <c r="FA757" i="56"/>
  <c r="EO295" i="56"/>
  <c r="EI818" i="56"/>
  <c r="EI117" i="56" s="1"/>
  <c r="M117" i="56" s="1"/>
  <c r="FF248" i="56"/>
  <c r="EH621" i="56"/>
  <c r="EH160" i="56" s="1"/>
  <c r="L160" i="56" s="1"/>
  <c r="EO497" i="56"/>
  <c r="EO759" i="56"/>
  <c r="EO232" i="56" s="1"/>
  <c r="AK232" i="56" s="1"/>
  <c r="FA402" i="56"/>
  <c r="EZ817" i="56"/>
  <c r="FD872" i="56"/>
  <c r="ES360" i="56"/>
  <c r="FC440" i="56"/>
  <c r="ET621" i="56"/>
  <c r="ET160" i="56" s="1"/>
  <c r="BY160" i="56" s="1"/>
  <c r="EV533" i="56"/>
  <c r="EV152" i="56" s="1"/>
  <c r="CG152" i="56" s="1"/>
  <c r="EU315" i="56"/>
  <c r="EU192" i="56" s="1"/>
  <c r="CC192" i="56" s="1"/>
  <c r="EZ496" i="56"/>
  <c r="FG730" i="56"/>
  <c r="FG109" i="56" s="1"/>
  <c r="EN450" i="56"/>
  <c r="EH757" i="56"/>
  <c r="EH112" i="56" s="1"/>
  <c r="L112" i="56" s="1"/>
  <c r="EK478" i="56"/>
  <c r="EK147" i="56" s="1"/>
  <c r="O147" i="56" s="1"/>
  <c r="EL777" i="56"/>
  <c r="EL234" i="56" s="1"/>
  <c r="AB234" i="56" s="1"/>
  <c r="FA871" i="56"/>
  <c r="EZ247" i="56"/>
  <c r="EZ126" i="56" s="1"/>
  <c r="CW126" i="56" s="1"/>
  <c r="EP363" i="56"/>
  <c r="EQ402" i="56"/>
  <c r="EP758" i="56"/>
  <c r="ES468" i="56"/>
  <c r="EU254" i="56"/>
  <c r="FD792" i="56"/>
  <c r="EX705" i="56"/>
  <c r="EV645" i="56"/>
  <c r="S75" i="31"/>
  <c r="S71" i="31"/>
  <c r="Q77" i="32"/>
  <c r="O73" i="44"/>
  <c r="AX77" i="44"/>
  <c r="W80" i="10"/>
  <c r="R77" i="31"/>
  <c r="Z74" i="44"/>
  <c r="E72" i="32"/>
  <c r="AG76" i="10"/>
  <c r="Y75" i="44"/>
  <c r="M77" i="30"/>
  <c r="EL287" i="56"/>
  <c r="EL189" i="56" s="1"/>
  <c r="AB189" i="56" s="1"/>
  <c r="FA832" i="56"/>
  <c r="FA239" i="56" s="1"/>
  <c r="DI239" i="56" s="1"/>
  <c r="EI344" i="56"/>
  <c r="EN340" i="56"/>
  <c r="EH397" i="56"/>
  <c r="EY252" i="56"/>
  <c r="EI828" i="56"/>
  <c r="FF525" i="56"/>
  <c r="EL370" i="56"/>
  <c r="EL197" i="56" s="1"/>
  <c r="AB197" i="56" s="1"/>
  <c r="EX596" i="56"/>
  <c r="EX581" i="56"/>
  <c r="EX96" i="56" s="1"/>
  <c r="CO96" i="56" s="1"/>
  <c r="FA307" i="56"/>
  <c r="E71" i="32"/>
  <c r="EH299" i="56"/>
  <c r="EU275" i="56"/>
  <c r="EJ397" i="56"/>
  <c r="EO302" i="56"/>
  <c r="EO131" i="56" s="1"/>
  <c r="AK131" i="56" s="1"/>
  <c r="ES304" i="56"/>
  <c r="EI610" i="56"/>
  <c r="EV371" i="56"/>
  <c r="FE511" i="56"/>
  <c r="FE150" i="56" s="1"/>
  <c r="DU150" i="56" s="1"/>
  <c r="ES605" i="56"/>
  <c r="ES218" i="56" s="1"/>
  <c r="BU218" i="56" s="1"/>
  <c r="ER763" i="56"/>
  <c r="EI345" i="56"/>
  <c r="EI74" i="56" s="1"/>
  <c r="M74" i="56" s="1"/>
  <c r="FG609" i="56"/>
  <c r="FG98" i="56" s="1"/>
  <c r="FD740" i="56"/>
  <c r="ER871" i="56"/>
  <c r="FG285" i="56"/>
  <c r="ES287" i="56"/>
  <c r="EP388" i="56"/>
  <c r="EI503" i="56"/>
  <c r="EJ416" i="56"/>
  <c r="EJ81" i="56" s="1"/>
  <c r="N81" i="56" s="1"/>
  <c r="EL311" i="56"/>
  <c r="ER710" i="56"/>
  <c r="FC638" i="56"/>
  <c r="FC221" i="56" s="1"/>
  <c r="DE221" i="56" s="1"/>
  <c r="FF763" i="56"/>
  <c r="ER473" i="56"/>
  <c r="FE307" i="56"/>
  <c r="EX289" i="56"/>
  <c r="EK654" i="56"/>
  <c r="EK163" i="56" s="1"/>
  <c r="O163" i="56" s="1"/>
  <c r="FG773" i="56"/>
  <c r="EK688" i="56"/>
  <c r="FG669" i="56"/>
  <c r="EH692" i="56"/>
  <c r="EP689" i="56"/>
  <c r="EV675" i="56"/>
  <c r="EV104" i="56" s="1"/>
  <c r="CG104" i="56" s="1"/>
  <c r="Z76" i="10"/>
  <c r="BM76" i="44"/>
  <c r="G75" i="10"/>
  <c r="Q72" i="10"/>
  <c r="AF71" i="44"/>
  <c r="T80" i="10"/>
  <c r="AC78" i="44"/>
  <c r="T72" i="44"/>
  <c r="Y72" i="44"/>
  <c r="O71" i="32"/>
  <c r="AE76" i="10"/>
  <c r="W79" i="10"/>
  <c r="EZ404" i="56"/>
  <c r="I73" i="30"/>
  <c r="EH537" i="56"/>
  <c r="EH92" i="56" s="1"/>
  <c r="L92" i="56" s="1"/>
  <c r="ET486" i="56"/>
  <c r="ET27" i="56" s="1"/>
  <c r="BY27" i="56" s="1"/>
  <c r="AA32" i="44" s="1"/>
  <c r="EN472" i="56"/>
  <c r="EU252" i="56"/>
  <c r="FD829" i="56"/>
  <c r="FD118" i="56" s="1"/>
  <c r="EQ454" i="56"/>
  <c r="EN561" i="56"/>
  <c r="EU817" i="56"/>
  <c r="EI526" i="56"/>
  <c r="EX606" i="56"/>
  <c r="FG509" i="56"/>
  <c r="EQ776" i="56"/>
  <c r="EM721" i="56"/>
  <c r="FD418" i="56"/>
  <c r="EI491" i="56"/>
  <c r="FC597" i="56"/>
  <c r="EN631" i="56"/>
  <c r="FF301" i="56"/>
  <c r="EK473" i="56"/>
  <c r="EY339" i="56"/>
  <c r="ES711" i="56"/>
  <c r="EK626" i="56"/>
  <c r="EL630" i="56"/>
  <c r="EJ641" i="56"/>
  <c r="EJ161" i="56" s="1"/>
  <c r="N161" i="56" s="1"/>
  <c r="FF561" i="56"/>
  <c r="EI651" i="56"/>
  <c r="EP513" i="56"/>
  <c r="EP210" i="56" s="1"/>
  <c r="AN210" i="56" s="1"/>
  <c r="FC277" i="56"/>
  <c r="EN758" i="56"/>
  <c r="EK329" i="56"/>
  <c r="EJ274" i="56"/>
  <c r="EV501" i="56"/>
  <c r="EZ589" i="56"/>
  <c r="FC482" i="56"/>
  <c r="FC87" i="56" s="1"/>
  <c r="DE87" i="56" s="1"/>
  <c r="ET777" i="56"/>
  <c r="ET234" i="56" s="1"/>
  <c r="BY234" i="56" s="1"/>
  <c r="EI693" i="56"/>
  <c r="EQ667" i="56"/>
  <c r="EX672" i="56"/>
  <c r="U76" i="44"/>
  <c r="Z78" i="44"/>
  <c r="U73" i="44"/>
  <c r="M75" i="30"/>
  <c r="BI76" i="44"/>
  <c r="H78" i="32"/>
  <c r="H74" i="10"/>
  <c r="R73" i="31"/>
  <c r="AS73" i="44"/>
  <c r="Q79" i="10"/>
  <c r="K74" i="32"/>
  <c r="M73" i="30"/>
  <c r="BG70" i="44"/>
  <c r="AI73" i="44"/>
  <c r="FD755" i="56"/>
  <c r="EL344" i="56"/>
  <c r="FD325" i="56"/>
  <c r="EH445" i="56"/>
  <c r="EV741" i="56"/>
  <c r="EV110" i="56" s="1"/>
  <c r="CG110" i="56" s="1"/>
  <c r="EM630" i="56"/>
  <c r="EK579" i="56"/>
  <c r="EK216" i="56" s="1"/>
  <c r="O216" i="56" s="1"/>
  <c r="ER347" i="56"/>
  <c r="EP260" i="56"/>
  <c r="EO500" i="56"/>
  <c r="EO149" i="56" s="1"/>
  <c r="AK149" i="56" s="1"/>
  <c r="FC646" i="56"/>
  <c r="ES391" i="56"/>
  <c r="EZ752" i="56"/>
  <c r="FE377" i="56"/>
  <c r="FE137" i="56" s="1"/>
  <c r="DU137" i="56" s="1"/>
  <c r="EM860" i="56"/>
  <c r="EW257" i="56"/>
  <c r="EW66" i="56" s="1"/>
  <c r="CK66" i="56" s="1"/>
  <c r="FG355" i="56"/>
  <c r="EY278" i="56"/>
  <c r="EL729" i="56"/>
  <c r="EO842" i="56"/>
  <c r="FF827" i="56"/>
  <c r="FB884" i="56"/>
  <c r="EQ182" i="56"/>
  <c r="BM182" i="56" s="1"/>
  <c r="FG107" i="56"/>
  <c r="EW171" i="56"/>
  <c r="CK171" i="56" s="1"/>
  <c r="EH140" i="56"/>
  <c r="L140" i="56" s="1"/>
  <c r="ES73" i="56"/>
  <c r="BU73" i="56" s="1"/>
  <c r="EM154" i="56"/>
  <c r="AE154" i="56" s="1"/>
  <c r="FD163" i="56"/>
  <c r="EL226" i="56"/>
  <c r="AB226" i="56" s="1"/>
  <c r="AF70" i="44"/>
  <c r="M72" i="32"/>
  <c r="H77" i="44"/>
  <c r="FB121" i="56"/>
  <c r="DA121" i="56" s="1"/>
  <c r="ET530" i="56"/>
  <c r="AQ73" i="44"/>
  <c r="Q80" i="31"/>
  <c r="AF77" i="10"/>
  <c r="AE74" i="44"/>
  <c r="EL665" i="56"/>
  <c r="EL164" i="56" s="1"/>
  <c r="AB164" i="56" s="1"/>
  <c r="FE571" i="56"/>
  <c r="FP123" i="56"/>
  <c r="FE107" i="56"/>
  <c r="EO501" i="56"/>
  <c r="CZ243" i="56"/>
  <c r="EP777" i="56"/>
  <c r="EP234" i="56" s="1"/>
  <c r="AN234" i="56" s="1"/>
  <c r="AG73" i="44"/>
  <c r="W78" i="44"/>
  <c r="G80" i="10"/>
  <c r="AW76" i="44"/>
  <c r="FA707" i="56"/>
  <c r="EO799" i="56"/>
  <c r="EQ717" i="56"/>
  <c r="CJ243" i="56"/>
  <c r="EY644" i="56"/>
  <c r="Q74" i="32"/>
  <c r="AA74" i="10"/>
  <c r="Q73" i="31"/>
  <c r="EO728" i="56"/>
  <c r="EK418" i="56"/>
  <c r="EK201" i="56" s="1"/>
  <c r="O201" i="56" s="1"/>
  <c r="EH615" i="56"/>
  <c r="R78" i="31"/>
  <c r="BD78" i="44"/>
  <c r="M72" i="44"/>
  <c r="X71" i="31"/>
  <c r="FB780" i="56"/>
  <c r="CJ123" i="56"/>
  <c r="AD123" i="56"/>
  <c r="ET874" i="56"/>
  <c r="ER878" i="56"/>
  <c r="EQ345" i="56"/>
  <c r="EQ74" i="56" s="1"/>
  <c r="BM74" i="56" s="1"/>
  <c r="ET490" i="56"/>
  <c r="EO333" i="56"/>
  <c r="ES422" i="56"/>
  <c r="EL631" i="56"/>
  <c r="EL100" i="56" s="1"/>
  <c r="AB100" i="56" s="1"/>
  <c r="EV694" i="56"/>
  <c r="K75" i="44"/>
  <c r="S74" i="32"/>
  <c r="AY73" i="44"/>
  <c r="I74" i="30"/>
  <c r="T73" i="44"/>
  <c r="M77" i="10"/>
  <c r="EZ463" i="56"/>
  <c r="FC828" i="56"/>
  <c r="EQ739" i="56"/>
  <c r="EK865" i="56"/>
  <c r="EQ634" i="56"/>
  <c r="EK715" i="56"/>
  <c r="FD543" i="56"/>
  <c r="FD92" i="56" s="1"/>
  <c r="EJ259" i="56"/>
  <c r="EH533" i="56"/>
  <c r="EH152" i="56" s="1"/>
  <c r="L152" i="56" s="1"/>
  <c r="FD647" i="56"/>
  <c r="FD102" i="56" s="1"/>
  <c r="EQ448" i="56"/>
  <c r="ER731" i="56"/>
  <c r="ER170" i="56" s="1"/>
  <c r="BQ170" i="56" s="1"/>
  <c r="EI459" i="56"/>
  <c r="EK434" i="56"/>
  <c r="EK143" i="56" s="1"/>
  <c r="O143" i="56" s="1"/>
  <c r="ES636" i="56"/>
  <c r="ES101" i="56" s="1"/>
  <c r="BU101" i="56" s="1"/>
  <c r="EY412" i="56"/>
  <c r="EY141" i="56" s="1"/>
  <c r="CS141" i="56" s="1"/>
  <c r="FG728" i="56"/>
  <c r="EL844" i="56"/>
  <c r="ET466" i="56"/>
  <c r="ES438" i="56"/>
  <c r="EP251" i="56"/>
  <c r="EP66" i="56" s="1"/>
  <c r="AN66" i="56" s="1"/>
  <c r="EP480" i="56"/>
  <c r="ER529" i="56"/>
  <c r="ER211" i="56" s="1"/>
  <c r="BQ211" i="56" s="1"/>
  <c r="EI549" i="56"/>
  <c r="FA633" i="56"/>
  <c r="ES432" i="56"/>
  <c r="FA858" i="56"/>
  <c r="FE415" i="56"/>
  <c r="EI749" i="56"/>
  <c r="ER469" i="56"/>
  <c r="EX268" i="56"/>
  <c r="EX67" i="56" s="1"/>
  <c r="CO67" i="56" s="1"/>
  <c r="EI389" i="56"/>
  <c r="EI78" i="56" s="1"/>
  <c r="M78" i="56" s="1"/>
  <c r="FG634" i="56"/>
  <c r="EL366" i="56"/>
  <c r="EL407" i="56"/>
  <c r="EX248" i="56"/>
  <c r="FA712" i="56"/>
  <c r="EZ685" i="56"/>
  <c r="EZ165" i="56" s="1"/>
  <c r="CW165" i="56" s="1"/>
  <c r="AW75" i="44"/>
  <c r="AE75" i="10"/>
  <c r="M76" i="10"/>
  <c r="Q76" i="44"/>
  <c r="H79" i="10"/>
  <c r="BM69" i="44"/>
  <c r="Y72" i="31"/>
  <c r="K71" i="10"/>
  <c r="H76" i="32"/>
  <c r="Q77" i="44"/>
  <c r="G69" i="44"/>
  <c r="N76" i="44"/>
  <c r="U80" i="31"/>
  <c r="Y76" i="44"/>
  <c r="EL598" i="56"/>
  <c r="EL97" i="56" s="1"/>
  <c r="AB97" i="56" s="1"/>
  <c r="EP459" i="56"/>
  <c r="EQ629" i="56"/>
  <c r="EW803" i="56"/>
  <c r="FD803" i="56"/>
  <c r="FA879" i="56"/>
  <c r="EX884" i="56"/>
  <c r="FB831" i="56"/>
  <c r="EQ805" i="56"/>
  <c r="FB419" i="56"/>
  <c r="EL546" i="56"/>
  <c r="ET686" i="56"/>
  <c r="ET105" i="56" s="1"/>
  <c r="BY105" i="56" s="1"/>
  <c r="H76" i="44"/>
  <c r="AI70" i="44"/>
  <c r="BG78" i="44"/>
  <c r="AL70" i="44"/>
  <c r="H77" i="32"/>
  <c r="M73" i="32"/>
  <c r="EH823" i="56"/>
  <c r="EK385" i="56"/>
  <c r="EL846" i="56"/>
  <c r="EM278" i="56"/>
  <c r="EI572" i="56"/>
  <c r="EK489" i="56"/>
  <c r="EI431" i="56"/>
  <c r="EW801" i="56"/>
  <c r="EW116" i="56" s="1"/>
  <c r="CK116" i="56" s="1"/>
  <c r="EM433" i="56"/>
  <c r="EM82" i="56" s="1"/>
  <c r="AE82" i="56" s="1"/>
  <c r="ES572" i="56"/>
  <c r="ES215" i="56" s="1"/>
  <c r="BU215" i="56" s="1"/>
  <c r="EV441" i="56"/>
  <c r="EV203" i="56" s="1"/>
  <c r="CG203" i="56" s="1"/>
  <c r="FE488" i="56"/>
  <c r="EV844" i="56"/>
  <c r="EJ798" i="56"/>
  <c r="EL521" i="56"/>
  <c r="EL90" i="56" s="1"/>
  <c r="AB90" i="56" s="1"/>
  <c r="EY512" i="56"/>
  <c r="EP423" i="56"/>
  <c r="EP142" i="56" s="1"/>
  <c r="AN142" i="56" s="1"/>
  <c r="FE810" i="56"/>
  <c r="FG492" i="56"/>
  <c r="EQ316" i="56"/>
  <c r="EM752" i="56"/>
  <c r="EM111" i="56" s="1"/>
  <c r="AE111" i="56" s="1"/>
  <c r="EP437" i="56"/>
  <c r="EO300" i="56"/>
  <c r="EI584" i="56"/>
  <c r="EM394" i="56"/>
  <c r="EM79" i="56" s="1"/>
  <c r="AE79" i="56" s="1"/>
  <c r="EZ547" i="56"/>
  <c r="FC621" i="56"/>
  <c r="FC160" i="56" s="1"/>
  <c r="DE160" i="56" s="1"/>
  <c r="EZ831" i="56"/>
  <c r="FE365" i="56"/>
  <c r="EM417" i="56"/>
  <c r="ES850" i="56"/>
  <c r="EX335" i="56"/>
  <c r="EX134" i="56" s="1"/>
  <c r="CO134" i="56" s="1"/>
  <c r="EY826" i="56"/>
  <c r="ER704" i="56"/>
  <c r="ER227" i="56" s="1"/>
  <c r="BQ227" i="56" s="1"/>
  <c r="FB411" i="56"/>
  <c r="FB80" i="56" s="1"/>
  <c r="DA80" i="56" s="1"/>
  <c r="EH718" i="56"/>
  <c r="EX691" i="56"/>
  <c r="EX106" i="56" s="1"/>
  <c r="CO106" i="56" s="1"/>
  <c r="EW661" i="56"/>
  <c r="AK78" i="10"/>
  <c r="I73" i="44"/>
  <c r="AF76" i="44"/>
  <c r="BD75" i="44"/>
  <c r="BM74" i="44"/>
  <c r="G72" i="30"/>
  <c r="AL71" i="44"/>
  <c r="G72" i="44"/>
  <c r="BE78" i="44"/>
  <c r="AI80" i="10"/>
  <c r="AK73" i="10"/>
  <c r="W74" i="44"/>
  <c r="BM70" i="44"/>
  <c r="FB261" i="56"/>
  <c r="FB345" i="56"/>
  <c r="FB74" i="56" s="1"/>
  <c r="DA74" i="56" s="1"/>
  <c r="FE338" i="56"/>
  <c r="EO610" i="56"/>
  <c r="EO159" i="56" s="1"/>
  <c r="AK159" i="56" s="1"/>
  <c r="FC741" i="56"/>
  <c r="FC110" i="56" s="1"/>
  <c r="DE110" i="56" s="1"/>
  <c r="FA378" i="56"/>
  <c r="FA77" i="56" s="1"/>
  <c r="DI77" i="56" s="1"/>
  <c r="EN800" i="56"/>
  <c r="EY382" i="56"/>
  <c r="EQ710" i="56"/>
  <c r="EK722" i="56"/>
  <c r="EX883" i="56"/>
  <c r="EN884" i="56"/>
  <c r="EW405" i="56"/>
  <c r="EW80" i="56" s="1"/>
  <c r="CK80" i="56" s="1"/>
  <c r="FE790" i="56"/>
  <c r="FE115" i="56" s="1"/>
  <c r="EL518" i="56"/>
  <c r="EL210" i="56" s="1"/>
  <c r="AB210" i="56" s="1"/>
  <c r="AE76" i="44"/>
  <c r="AG74" i="44"/>
  <c r="AM76" i="44"/>
  <c r="AI78" i="44"/>
  <c r="T77" i="44"/>
  <c r="AC78" i="10"/>
  <c r="ET780" i="56"/>
  <c r="EL482" i="56"/>
  <c r="EL87" i="56" s="1"/>
  <c r="AB87" i="56" s="1"/>
  <c r="EU416" i="56"/>
  <c r="EU81" i="56" s="1"/>
  <c r="CC81" i="56" s="1"/>
  <c r="FF577" i="56"/>
  <c r="FF156" i="56" s="1"/>
  <c r="EZ258" i="56"/>
  <c r="EW761" i="56"/>
  <c r="FG560" i="56"/>
  <c r="FG281" i="56"/>
  <c r="EI265" i="56"/>
  <c r="EO765" i="56"/>
  <c r="FF558" i="56"/>
  <c r="EJ438" i="56"/>
  <c r="EJ83" i="56" s="1"/>
  <c r="N83" i="56" s="1"/>
  <c r="FA743" i="56"/>
  <c r="EI399" i="56"/>
  <c r="EI139" i="56" s="1"/>
  <c r="M139" i="56" s="1"/>
  <c r="EN566" i="56"/>
  <c r="EN155" i="56" s="1"/>
  <c r="AH155" i="56" s="1"/>
  <c r="FD744" i="56"/>
  <c r="FD231" i="56" s="1"/>
  <c r="FD845" i="56"/>
  <c r="EU355" i="56"/>
  <c r="EU135" i="56" s="1"/>
  <c r="CC135" i="56" s="1"/>
  <c r="EW624" i="56"/>
  <c r="FA526" i="56"/>
  <c r="FA91" i="56" s="1"/>
  <c r="DI91" i="56" s="1"/>
  <c r="EV364" i="56"/>
  <c r="EV196" i="56" s="1"/>
  <c r="CG196" i="56" s="1"/>
  <c r="FD787" i="56"/>
  <c r="FG508" i="56"/>
  <c r="EQ464" i="56"/>
  <c r="EQ25" i="56" s="1"/>
  <c r="BM25" i="56" s="1"/>
  <c r="I30" i="44" s="1"/>
  <c r="FC658" i="56"/>
  <c r="FC103" i="56" s="1"/>
  <c r="DE103" i="56" s="1"/>
  <c r="EN388" i="56"/>
  <c r="FG623" i="56"/>
  <c r="FG330" i="56"/>
  <c r="FG406" i="56"/>
  <c r="EI733" i="56"/>
  <c r="EN736" i="56"/>
  <c r="EY366" i="56"/>
  <c r="FD764" i="56"/>
  <c r="FD173" i="56" s="1"/>
  <c r="FA808" i="56"/>
  <c r="FF429" i="56"/>
  <c r="ER866" i="56"/>
  <c r="EH705" i="56"/>
  <c r="EH47" i="56" s="1"/>
  <c r="L47" i="56" s="1"/>
  <c r="EY717" i="56"/>
  <c r="EW693" i="56"/>
  <c r="EY713" i="56"/>
  <c r="FA661" i="56"/>
  <c r="M80" i="30"/>
  <c r="M76" i="32"/>
  <c r="AE73" i="10"/>
  <c r="I77" i="32"/>
  <c r="U73" i="31"/>
  <c r="AC72" i="10"/>
  <c r="U79" i="31"/>
  <c r="S70" i="44"/>
  <c r="AF76" i="10"/>
  <c r="Y73" i="31"/>
  <c r="R75" i="32"/>
  <c r="EI645" i="56"/>
  <c r="EZ548" i="56"/>
  <c r="EZ93" i="56" s="1"/>
  <c r="CW93" i="56" s="1"/>
  <c r="FG569" i="56"/>
  <c r="FG484" i="56"/>
  <c r="EI505" i="56"/>
  <c r="EJ729" i="56"/>
  <c r="EK467" i="56"/>
  <c r="EZ317" i="56"/>
  <c r="EZ72" i="56" s="1"/>
  <c r="CW72" i="56" s="1"/>
  <c r="ES722" i="56"/>
  <c r="EN834" i="56"/>
  <c r="EN119" i="56" s="1"/>
  <c r="AH119" i="56" s="1"/>
  <c r="FE519" i="56"/>
  <c r="EU874" i="56"/>
  <c r="EP307" i="56"/>
  <c r="EZ371" i="56"/>
  <c r="FB286" i="56"/>
  <c r="EX257" i="56"/>
  <c r="EZ784" i="56"/>
  <c r="BG76" i="44"/>
  <c r="Z77" i="31"/>
  <c r="AS71" i="44"/>
  <c r="AI76" i="44"/>
  <c r="AW77" i="44"/>
  <c r="E77" i="44"/>
  <c r="EU622" i="56"/>
  <c r="EP369" i="56"/>
  <c r="ET514" i="56"/>
  <c r="EL760" i="56"/>
  <c r="EL232" i="56" s="1"/>
  <c r="AB232" i="56" s="1"/>
  <c r="EU629" i="56"/>
  <c r="EK817" i="56"/>
  <c r="EW845" i="56"/>
  <c r="EW120" i="56" s="1"/>
  <c r="CK120" i="56" s="1"/>
  <c r="FB813" i="56"/>
  <c r="FA620" i="56"/>
  <c r="FA99" i="56" s="1"/>
  <c r="DI99" i="56" s="1"/>
  <c r="EX843" i="56"/>
  <c r="EX240" i="56" s="1"/>
  <c r="CO240" i="56" s="1"/>
  <c r="EJ469" i="56"/>
  <c r="FG260" i="56"/>
  <c r="EU823" i="56"/>
  <c r="EU118" i="56" s="1"/>
  <c r="CC118" i="56" s="1"/>
  <c r="EY393" i="56"/>
  <c r="EY19" i="56" s="1"/>
  <c r="CS19" i="56" s="1"/>
  <c r="BE24" i="44" s="1"/>
  <c r="EW460" i="56"/>
  <c r="EW85" i="56" s="1"/>
  <c r="CK85" i="56" s="1"/>
  <c r="EN335" i="56"/>
  <c r="EN134" i="56" s="1"/>
  <c r="AH134" i="56" s="1"/>
  <c r="EW781" i="56"/>
  <c r="EO365" i="56"/>
  <c r="FD419" i="56"/>
  <c r="FA587" i="56"/>
  <c r="EV377" i="56"/>
  <c r="EI405" i="56"/>
  <c r="ET350" i="56"/>
  <c r="ET75" i="56" s="1"/>
  <c r="BY75" i="56" s="1"/>
  <c r="EQ616" i="56"/>
  <c r="FC580" i="56"/>
  <c r="FF451" i="56"/>
  <c r="EU390" i="56"/>
  <c r="EU139" i="56" s="1"/>
  <c r="CC139" i="56" s="1"/>
  <c r="FB790" i="56"/>
  <c r="FB115" i="56" s="1"/>
  <c r="DA115" i="56" s="1"/>
  <c r="EM459" i="56"/>
  <c r="EM25" i="56" s="1"/>
  <c r="AE25" i="56" s="1"/>
  <c r="EP767" i="56"/>
  <c r="EH380" i="56"/>
  <c r="FB527" i="56"/>
  <c r="EJ737" i="56"/>
  <c r="EL490" i="56"/>
  <c r="EV716" i="56"/>
  <c r="EV228" i="56" s="1"/>
  <c r="CG228" i="56" s="1"/>
  <c r="EK498" i="56"/>
  <c r="EO691" i="56"/>
  <c r="EO106" i="56" s="1"/>
  <c r="AK106" i="56" s="1"/>
  <c r="EI657" i="56"/>
  <c r="AX76" i="44"/>
  <c r="T72" i="31"/>
  <c r="W75" i="10"/>
  <c r="G74" i="10"/>
  <c r="L75" i="30"/>
  <c r="AE71" i="44"/>
  <c r="BC72" i="44"/>
  <c r="Y76" i="10"/>
  <c r="AA70" i="44"/>
  <c r="BA69" i="44"/>
  <c r="W71" i="44"/>
  <c r="AS70" i="44"/>
  <c r="T70" i="44"/>
  <c r="G74" i="44"/>
  <c r="EY561" i="56"/>
  <c r="EY214" i="56" s="1"/>
  <c r="CS214" i="56" s="1"/>
  <c r="EX383" i="56"/>
  <c r="EV305" i="56"/>
  <c r="EJ264" i="56"/>
  <c r="FA472" i="56"/>
  <c r="FA311" i="56"/>
  <c r="EH832" i="56"/>
  <c r="EJ547" i="56"/>
  <c r="EJ33" i="56" s="1"/>
  <c r="N33" i="56" s="1"/>
  <c r="EV557" i="56"/>
  <c r="FF875" i="56"/>
  <c r="EL884" i="56"/>
  <c r="EJ617" i="56"/>
  <c r="FB378" i="56"/>
  <c r="EW280" i="56"/>
  <c r="EW129" i="56" s="1"/>
  <c r="CK129" i="56" s="1"/>
  <c r="EI358" i="56"/>
  <c r="AW69" i="44"/>
  <c r="BC74" i="44"/>
  <c r="H74" i="32"/>
  <c r="BC76" i="44"/>
  <c r="AF71" i="10"/>
  <c r="U75" i="44"/>
  <c r="EY253" i="56"/>
  <c r="EY186" i="56" s="1"/>
  <c r="CS186" i="56" s="1"/>
  <c r="FG547" i="56"/>
  <c r="ES359" i="56"/>
  <c r="ES196" i="56" s="1"/>
  <c r="BU196" i="56" s="1"/>
  <c r="EN801" i="56"/>
  <c r="EN116" i="56" s="1"/>
  <c r="AH116" i="56" s="1"/>
  <c r="EI554" i="56"/>
  <c r="EI93" i="56" s="1"/>
  <c r="M93" i="56" s="1"/>
  <c r="EJ865" i="56"/>
  <c r="ER417" i="56"/>
  <c r="ER21" i="56" s="1"/>
  <c r="BQ21" i="56" s="1"/>
  <c r="O26" i="44" s="1"/>
  <c r="EO344" i="56"/>
  <c r="EX297" i="56"/>
  <c r="EX190" i="56" s="1"/>
  <c r="CO190" i="56" s="1"/>
  <c r="ER584" i="56"/>
  <c r="ER216" i="56" s="1"/>
  <c r="BQ216" i="56" s="1"/>
  <c r="EJ558" i="56"/>
  <c r="FF650" i="56"/>
  <c r="EM493" i="56"/>
  <c r="EM88" i="56" s="1"/>
  <c r="AE88" i="56" s="1"/>
  <c r="EW440" i="56"/>
  <c r="FF364" i="56"/>
  <c r="FF196" i="56" s="1"/>
  <c r="DX196" i="56" s="1"/>
  <c r="FC484" i="56"/>
  <c r="FC207" i="56" s="1"/>
  <c r="DE207" i="56" s="1"/>
  <c r="EL281" i="56"/>
  <c r="FG618" i="56"/>
  <c r="ER374" i="56"/>
  <c r="FF345" i="56"/>
  <c r="FF74" i="56" s="1"/>
  <c r="DX74" i="56" s="1"/>
  <c r="FE426" i="56"/>
  <c r="EK757" i="56"/>
  <c r="EK112" i="56" s="1"/>
  <c r="O112" i="56" s="1"/>
  <c r="FD324" i="56"/>
  <c r="FD133" i="56" s="1"/>
  <c r="DR133" i="56" s="1"/>
  <c r="EN795" i="56"/>
  <c r="EN175" i="56" s="1"/>
  <c r="AH175" i="56" s="1"/>
  <c r="EZ769" i="56"/>
  <c r="FC744" i="56"/>
  <c r="FC231" i="56" s="1"/>
  <c r="DE231" i="56" s="1"/>
  <c r="EK354" i="56"/>
  <c r="EK15" i="56" s="1"/>
  <c r="O15" i="56" s="1"/>
  <c r="FD285" i="56"/>
  <c r="EK810" i="56"/>
  <c r="EK237" i="56" s="1"/>
  <c r="O237" i="56" s="1"/>
  <c r="EZ588" i="56"/>
  <c r="EZ157" i="56" s="1"/>
  <c r="CW157" i="56" s="1"/>
  <c r="EU269" i="56"/>
  <c r="EU128" i="56" s="1"/>
  <c r="CC128" i="56" s="1"/>
  <c r="EI467" i="56"/>
  <c r="EI146" i="56" s="1"/>
  <c r="M146" i="56" s="1"/>
  <c r="EK693" i="56"/>
  <c r="EK822" i="56"/>
  <c r="ET691" i="56"/>
  <c r="ET106" i="56" s="1"/>
  <c r="BY106" i="56" s="1"/>
  <c r="EN675" i="56"/>
  <c r="EZ665" i="56"/>
  <c r="EZ164" i="56" s="1"/>
  <c r="CW164" i="56" s="1"/>
  <c r="AO76" i="44"/>
  <c r="T73" i="10"/>
  <c r="Q75" i="32"/>
  <c r="U72" i="31"/>
  <c r="AR76" i="44"/>
  <c r="G75" i="32"/>
  <c r="Z77" i="44"/>
  <c r="O72" i="44"/>
  <c r="AE78" i="10"/>
  <c r="AU71" i="44"/>
  <c r="G76" i="32"/>
  <c r="T76" i="31"/>
  <c r="Q80" i="32"/>
  <c r="O79" i="32"/>
  <c r="G77" i="44"/>
  <c r="EI879" i="56"/>
  <c r="ET845" i="56"/>
  <c r="ET120" i="56" s="1"/>
  <c r="BY120" i="56" s="1"/>
  <c r="ES401" i="56"/>
  <c r="ES140" i="56" s="1"/>
  <c r="BU140" i="56" s="1"/>
  <c r="I76" i="10"/>
  <c r="AY72" i="44"/>
  <c r="I79" i="32"/>
  <c r="S75" i="44"/>
  <c r="AW78" i="44"/>
  <c r="FG861" i="56"/>
  <c r="EY846" i="56"/>
  <c r="EY60" i="56" s="1"/>
  <c r="CS60" i="56" s="1"/>
  <c r="BE65" i="44" s="1"/>
  <c r="FF452" i="56"/>
  <c r="EK453" i="56"/>
  <c r="EY348" i="56"/>
  <c r="EU322" i="56"/>
  <c r="FE269" i="56"/>
  <c r="FE128" i="56" s="1"/>
  <c r="DU128" i="56" s="1"/>
  <c r="EH405" i="56"/>
  <c r="EH80" i="56" s="1"/>
  <c r="L80" i="56" s="1"/>
  <c r="EL753" i="56"/>
  <c r="EL172" i="56" s="1"/>
  <c r="AB172" i="56" s="1"/>
  <c r="EV329" i="56"/>
  <c r="FD468" i="56"/>
  <c r="EW421" i="56"/>
  <c r="ES375" i="56"/>
  <c r="EU377" i="56"/>
  <c r="EU17" i="56" s="1"/>
  <c r="CC17" i="56" s="1"/>
  <c r="AG22" i="44" s="1"/>
  <c r="FG837" i="56"/>
  <c r="FA538" i="56"/>
  <c r="EN284" i="56"/>
  <c r="EN69" i="56" s="1"/>
  <c r="AH69" i="56" s="1"/>
  <c r="EV403" i="56"/>
  <c r="FB835" i="56"/>
  <c r="FC780" i="56"/>
  <c r="EJ326" i="56"/>
  <c r="EJ193" i="56" s="1"/>
  <c r="N193" i="56" s="1"/>
  <c r="EN845" i="56"/>
  <c r="EN120" i="56" s="1"/>
  <c r="AH120" i="56" s="1"/>
  <c r="ES464" i="56"/>
  <c r="ER797" i="56"/>
  <c r="ER176" i="56" s="1"/>
  <c r="BQ176" i="56" s="1"/>
  <c r="FF786" i="56"/>
  <c r="ET431" i="56"/>
  <c r="EJ453" i="56"/>
  <c r="FF865" i="56"/>
  <c r="ES576" i="56"/>
  <c r="ER737" i="56"/>
  <c r="ER230" i="56" s="1"/>
  <c r="BQ230" i="56" s="1"/>
  <c r="FF614" i="56"/>
  <c r="FF99" i="56" s="1"/>
  <c r="FE750" i="56"/>
  <c r="EM426" i="56"/>
  <c r="EH530" i="56"/>
  <c r="ER281" i="56"/>
  <c r="EM708" i="56"/>
  <c r="EM107" i="56" s="1"/>
  <c r="AE107" i="56" s="1"/>
  <c r="EZ677" i="56"/>
  <c r="W77" i="31"/>
  <c r="Z79" i="31"/>
  <c r="M76" i="30"/>
  <c r="H71" i="32"/>
  <c r="AX71" i="44"/>
  <c r="AF74" i="10"/>
  <c r="Q79" i="31"/>
  <c r="AA79" i="31"/>
  <c r="E74" i="30"/>
  <c r="Y78" i="10"/>
  <c r="AG80" i="10"/>
  <c r="J78" i="30"/>
  <c r="AI72" i="10"/>
  <c r="O74" i="32"/>
  <c r="FF556" i="56"/>
  <c r="EM613" i="56"/>
  <c r="FA574" i="56"/>
  <c r="EN313" i="56"/>
  <c r="EN132" i="56" s="1"/>
  <c r="AH132" i="56" s="1"/>
  <c r="EH877" i="56"/>
  <c r="FF597" i="56"/>
  <c r="FB811" i="56"/>
  <c r="FA725" i="56"/>
  <c r="FA49" i="56" s="1"/>
  <c r="DI49" i="56" s="1"/>
  <c r="L54" i="43" s="1"/>
  <c r="FA618" i="56"/>
  <c r="EZ507" i="56"/>
  <c r="EY294" i="56"/>
  <c r="Y71" i="10"/>
  <c r="Q71" i="10"/>
  <c r="I73" i="32"/>
  <c r="AF80" i="10"/>
  <c r="AA78" i="10"/>
  <c r="E73" i="32"/>
  <c r="EP668" i="56"/>
  <c r="EV639" i="56"/>
  <c r="ET541" i="56"/>
  <c r="EL395" i="56"/>
  <c r="EP479" i="56"/>
  <c r="EK819" i="56"/>
  <c r="EH570" i="56"/>
  <c r="EH95" i="56" s="1"/>
  <c r="L95" i="56" s="1"/>
  <c r="FB367" i="56"/>
  <c r="FB76" i="56" s="1"/>
  <c r="DA76" i="56" s="1"/>
  <c r="EZ846" i="56"/>
  <c r="EH314" i="56"/>
  <c r="EZ283" i="56"/>
  <c r="EV595" i="56"/>
  <c r="FF516" i="56"/>
  <c r="FA371" i="56"/>
  <c r="EV604" i="56"/>
  <c r="FE643" i="56"/>
  <c r="ES392" i="56"/>
  <c r="FD506" i="56"/>
  <c r="ES478" i="56"/>
  <c r="ES147" i="56" s="1"/>
  <c r="BU147" i="56" s="1"/>
  <c r="EN315" i="56"/>
  <c r="EH466" i="56"/>
  <c r="EH85" i="56" s="1"/>
  <c r="L85" i="56" s="1"/>
  <c r="EU488" i="56"/>
  <c r="EU87" i="56" s="1"/>
  <c r="CC87" i="56" s="1"/>
  <c r="EP726" i="56"/>
  <c r="EI821" i="56"/>
  <c r="EN304" i="56"/>
  <c r="EW480" i="56"/>
  <c r="FE318" i="56"/>
  <c r="EX321" i="56"/>
  <c r="EQ298" i="56"/>
  <c r="FB473" i="56"/>
  <c r="EW647" i="56"/>
  <c r="EW102" i="56" s="1"/>
  <c r="CK102" i="56" s="1"/>
  <c r="EZ543" i="56"/>
  <c r="EZ92" i="56" s="1"/>
  <c r="CW92" i="56" s="1"/>
  <c r="EV399" i="56"/>
  <c r="EH502" i="56"/>
  <c r="EU477" i="56"/>
  <c r="EU86" i="56" s="1"/>
  <c r="CC86" i="56" s="1"/>
  <c r="EP843" i="56"/>
  <c r="EP240" i="56" s="1"/>
  <c r="AN240" i="56" s="1"/>
  <c r="EO471" i="56"/>
  <c r="EO86" i="56" s="1"/>
  <c r="AK86" i="56" s="1"/>
  <c r="EL738" i="56"/>
  <c r="EJ658" i="56"/>
  <c r="EQ355" i="56"/>
  <c r="FB454" i="56"/>
  <c r="EV255" i="56"/>
  <c r="EI366" i="56"/>
  <c r="N76" i="30"/>
  <c r="FB300" i="56"/>
  <c r="FA177" i="56"/>
  <c r="DI177" i="56" s="1"/>
  <c r="ES81" i="56"/>
  <c r="BU81" i="56" s="1"/>
  <c r="EZ798" i="56"/>
  <c r="EJ856" i="56"/>
  <c r="EK412" i="56"/>
  <c r="EK141" i="56" s="1"/>
  <c r="O141" i="56" s="1"/>
  <c r="FB257" i="56"/>
  <c r="ET472" i="56"/>
  <c r="EJ486" i="56"/>
  <c r="EV334" i="56"/>
  <c r="EV73" i="56" s="1"/>
  <c r="CG73" i="56" s="1"/>
  <c r="FE237" i="56"/>
  <c r="EZ789" i="56"/>
  <c r="EH740" i="56"/>
  <c r="EU625" i="56"/>
  <c r="EU100" i="56" s="1"/>
  <c r="CC100" i="56" s="1"/>
  <c r="FF829" i="56"/>
  <c r="FF118" i="56" s="1"/>
  <c r="EN649" i="56"/>
  <c r="T78" i="10"/>
  <c r="EJ581" i="56"/>
  <c r="EJ96" i="56" s="1"/>
  <c r="N96" i="56" s="1"/>
  <c r="EL697" i="56"/>
  <c r="EL106" i="56" s="1"/>
  <c r="AB106" i="56" s="1"/>
  <c r="ET752" i="56"/>
  <c r="EQ510" i="56"/>
  <c r="EQ89" i="56" s="1"/>
  <c r="BM89" i="56" s="1"/>
  <c r="EP727" i="56"/>
  <c r="FG615" i="56"/>
  <c r="EI393" i="56"/>
  <c r="EN564" i="56"/>
  <c r="EQ252" i="56"/>
  <c r="EP734" i="56"/>
  <c r="FE843" i="56"/>
  <c r="FE240" i="56" s="1"/>
  <c r="ER816" i="56"/>
  <c r="FG251" i="56"/>
  <c r="FG66" i="56" s="1"/>
  <c r="EA66" i="56" s="1"/>
  <c r="AG77" i="10"/>
  <c r="W71" i="31"/>
  <c r="FD857" i="56"/>
  <c r="EO461" i="56"/>
  <c r="EQ531" i="56"/>
  <c r="EQ31" i="56" s="1"/>
  <c r="BM31" i="56" s="1"/>
  <c r="I36" i="44" s="1"/>
  <c r="ET820" i="56"/>
  <c r="ET58" i="56" s="1"/>
  <c r="BY58" i="56" s="1"/>
  <c r="AA63" i="44" s="1"/>
  <c r="FB857" i="56"/>
  <c r="BJ74" i="44"/>
  <c r="FA883" i="56"/>
  <c r="DH123" i="56"/>
  <c r="BL123" i="56"/>
  <c r="FK123" i="56"/>
  <c r="FD89" i="56"/>
  <c r="DR89" i="56" s="1"/>
  <c r="FF68" i="56"/>
  <c r="DX68" i="56" s="1"/>
  <c r="FG234" i="56"/>
  <c r="FE109" i="56"/>
  <c r="FD196" i="56"/>
  <c r="DR196" i="56" s="1"/>
  <c r="ER87" i="56"/>
  <c r="BQ87" i="56" s="1"/>
  <c r="FC116" i="56"/>
  <c r="DE116" i="56" s="1"/>
  <c r="ER116" i="56"/>
  <c r="BQ116" i="56" s="1"/>
  <c r="EP119" i="56"/>
  <c r="AN119" i="56" s="1"/>
  <c r="EU74" i="56"/>
  <c r="CC74" i="56" s="1"/>
  <c r="FB168" i="56"/>
  <c r="DA168" i="56" s="1"/>
  <c r="EH192" i="56"/>
  <c r="L192" i="56" s="1"/>
  <c r="EX110" i="56"/>
  <c r="CO110" i="56" s="1"/>
  <c r="EQ94" i="56"/>
  <c r="BM94" i="56" s="1"/>
  <c r="EY87" i="56"/>
  <c r="CS87" i="56" s="1"/>
  <c r="EI177" i="56"/>
  <c r="M177" i="56" s="1"/>
  <c r="EI191" i="56"/>
  <c r="M191" i="56" s="1"/>
  <c r="EN176" i="56"/>
  <c r="AH176" i="56" s="1"/>
  <c r="EW152" i="56"/>
  <c r="CK152" i="56" s="1"/>
  <c r="EZ168" i="56"/>
  <c r="CW168" i="56" s="1"/>
  <c r="EI91" i="56"/>
  <c r="M91" i="56" s="1"/>
  <c r="EP92" i="56"/>
  <c r="AN92" i="56" s="1"/>
  <c r="EW98" i="56"/>
  <c r="CK98" i="56" s="1"/>
  <c r="FA70" i="56"/>
  <c r="DI70" i="56" s="1"/>
  <c r="FG194" i="56"/>
  <c r="EA194" i="56" s="1"/>
  <c r="ER112" i="56"/>
  <c r="BQ112" i="56" s="1"/>
  <c r="EP211" i="56"/>
  <c r="AN211" i="56" s="1"/>
  <c r="EH119" i="56"/>
  <c r="L119" i="56" s="1"/>
  <c r="FF91" i="56"/>
  <c r="DX91" i="56" s="1"/>
  <c r="FB75" i="56"/>
  <c r="DA75" i="56" s="1"/>
  <c r="ET66" i="56"/>
  <c r="BY66" i="56" s="1"/>
  <c r="EN92" i="56"/>
  <c r="AH92" i="56" s="1"/>
  <c r="ER75" i="56"/>
  <c r="BQ75" i="56" s="1"/>
  <c r="EQ206" i="56"/>
  <c r="BM206" i="56" s="1"/>
  <c r="ET217" i="56"/>
  <c r="BY217" i="56" s="1"/>
  <c r="FA132" i="56"/>
  <c r="DI132" i="56" s="1"/>
  <c r="ES143" i="56"/>
  <c r="BU143" i="56" s="1"/>
  <c r="FB199" i="56"/>
  <c r="DA199" i="56" s="1"/>
  <c r="EP107" i="56"/>
  <c r="AN107" i="56" s="1"/>
  <c r="EK238" i="56"/>
  <c r="O238" i="56" s="1"/>
  <c r="EJ109" i="56"/>
  <c r="N109" i="56" s="1"/>
  <c r="EP176" i="56"/>
  <c r="AN176" i="56" s="1"/>
  <c r="EI86" i="56"/>
  <c r="M86" i="56" s="1"/>
  <c r="ET172" i="56"/>
  <c r="BY172" i="56" s="1"/>
  <c r="H79" i="31"/>
  <c r="N71" i="31"/>
  <c r="M74" i="31"/>
  <c r="H73" i="31"/>
  <c r="K79" i="31"/>
  <c r="E72" i="31"/>
  <c r="N80" i="31"/>
  <c r="O75" i="31"/>
  <c r="G74" i="31"/>
  <c r="G76" i="31"/>
  <c r="G79" i="31"/>
  <c r="H77" i="31"/>
  <c r="L80" i="31"/>
  <c r="O79" i="31"/>
  <c r="M73" i="31"/>
  <c r="I77" i="31"/>
  <c r="L72" i="31"/>
  <c r="L71" i="31"/>
  <c r="F80" i="31"/>
  <c r="O80" i="31"/>
  <c r="H80" i="31"/>
  <c r="I71" i="31"/>
  <c r="H71" i="31"/>
  <c r="M77" i="31"/>
  <c r="N77" i="31"/>
  <c r="O74" i="31"/>
  <c r="I72" i="31"/>
  <c r="I74" i="31"/>
  <c r="F73" i="31"/>
  <c r="K71" i="31"/>
  <c r="L76" i="31"/>
  <c r="L75" i="31"/>
  <c r="F78" i="31"/>
  <c r="F79" i="31"/>
  <c r="N72" i="31"/>
  <c r="N79" i="31"/>
  <c r="N75" i="31"/>
  <c r="K73" i="31"/>
  <c r="E77" i="31"/>
  <c r="E75" i="31"/>
  <c r="I78" i="31"/>
  <c r="G72" i="31"/>
  <c r="I76" i="31"/>
  <c r="H76" i="31"/>
  <c r="G75" i="31"/>
  <c r="K77" i="31"/>
  <c r="E79" i="31"/>
  <c r="F76" i="31"/>
  <c r="N73" i="31"/>
  <c r="L79" i="31"/>
  <c r="K76" i="31"/>
  <c r="N78" i="31"/>
  <c r="I79" i="31"/>
  <c r="M78" i="31"/>
  <c r="O71" i="31"/>
  <c r="O72" i="31"/>
  <c r="F72" i="31"/>
  <c r="O76" i="31"/>
  <c r="K75" i="31"/>
  <c r="I75" i="31"/>
  <c r="L78" i="31"/>
  <c r="G78" i="31"/>
  <c r="E71" i="31"/>
  <c r="G71" i="31"/>
  <c r="M76" i="31"/>
  <c r="M80" i="31"/>
  <c r="K78" i="31"/>
  <c r="E73" i="31"/>
  <c r="H72" i="31"/>
  <c r="F75" i="31"/>
  <c r="M79" i="31"/>
  <c r="K74" i="31"/>
  <c r="L73" i="31"/>
  <c r="E78" i="31"/>
  <c r="H74" i="31"/>
  <c r="L74" i="31"/>
  <c r="F74" i="31"/>
  <c r="G80" i="31"/>
  <c r="O78" i="31"/>
  <c r="G73" i="31"/>
  <c r="N76" i="31"/>
  <c r="N74" i="31"/>
  <c r="E80" i="31"/>
  <c r="G77" i="31"/>
  <c r="M71" i="31"/>
  <c r="K80" i="31"/>
  <c r="O73" i="31"/>
  <c r="L77" i="31"/>
  <c r="I73" i="31"/>
  <c r="F71" i="31"/>
  <c r="K72" i="31"/>
  <c r="I80" i="31"/>
  <c r="F77" i="31"/>
  <c r="H78" i="31"/>
  <c r="O77" i="31"/>
  <c r="H75" i="31"/>
  <c r="M75" i="31"/>
  <c r="M72" i="31"/>
  <c r="E74" i="31"/>
  <c r="E76" i="31"/>
  <c r="EV71" i="56"/>
  <c r="CG71" i="56" s="1"/>
  <c r="EK77" i="56"/>
  <c r="O77" i="56" s="1"/>
  <c r="EY110" i="56"/>
  <c r="CS110" i="56" s="1"/>
  <c r="EU204" i="56"/>
  <c r="CC204" i="56" s="1"/>
  <c r="EZ88" i="56"/>
  <c r="CW88" i="56" s="1"/>
  <c r="FC105" i="56"/>
  <c r="DE105" i="56" s="1"/>
  <c r="FF114" i="56"/>
  <c r="EO237" i="56"/>
  <c r="AK237" i="56" s="1"/>
  <c r="ES97" i="56"/>
  <c r="BU97" i="56" s="1"/>
  <c r="EZ70" i="56"/>
  <c r="CW70" i="56" s="1"/>
  <c r="FD88" i="56"/>
  <c r="DR88" i="56" s="1"/>
  <c r="FC145" i="56"/>
  <c r="DE145" i="56" s="1"/>
  <c r="FG204" i="56"/>
  <c r="EA204" i="56" s="1"/>
  <c r="FB201" i="56"/>
  <c r="DA201" i="56" s="1"/>
  <c r="FA109" i="56"/>
  <c r="DI109" i="56" s="1"/>
  <c r="EZ203" i="56"/>
  <c r="CW203" i="56" s="1"/>
  <c r="EY83" i="56"/>
  <c r="CS83" i="56" s="1"/>
  <c r="EU77" i="56"/>
  <c r="CC77" i="56" s="1"/>
  <c r="EK105" i="56"/>
  <c r="O105" i="56" s="1"/>
  <c r="ES144" i="56"/>
  <c r="BU144" i="56" s="1"/>
  <c r="ES136" i="56"/>
  <c r="BU136" i="56" s="1"/>
  <c r="EK71" i="56"/>
  <c r="O71" i="56" s="1"/>
  <c r="FF207" i="56"/>
  <c r="DX207" i="56" s="1"/>
  <c r="FE209" i="56"/>
  <c r="DU209" i="56" s="1"/>
  <c r="EZ109" i="56"/>
  <c r="CW109" i="56" s="1"/>
  <c r="EH99" i="56"/>
  <c r="L99" i="56" s="1"/>
  <c r="EY217" i="56"/>
  <c r="CS217" i="56" s="1"/>
  <c r="FB96" i="56"/>
  <c r="DA96" i="56" s="1"/>
  <c r="EK119" i="56"/>
  <c r="O119" i="56" s="1"/>
  <c r="EH198" i="56"/>
  <c r="L198" i="56" s="1"/>
  <c r="EZ141" i="56"/>
  <c r="CW141" i="56" s="1"/>
  <c r="EX86" i="56"/>
  <c r="CO86" i="56" s="1"/>
  <c r="FF97" i="56"/>
  <c r="FF69" i="56"/>
  <c r="DX69" i="56" s="1"/>
  <c r="FG240" i="56"/>
  <c r="EI88" i="56"/>
  <c r="M88" i="56" s="1"/>
  <c r="EH193" i="56"/>
  <c r="L193" i="56" s="1"/>
  <c r="FG100" i="56"/>
  <c r="FE87" i="56"/>
  <c r="DU87" i="56" s="1"/>
  <c r="EP78" i="56"/>
  <c r="AN78" i="56" s="1"/>
  <c r="EZ107" i="56"/>
  <c r="CW107" i="56" s="1"/>
  <c r="EO233" i="56"/>
  <c r="AK233" i="56" s="1"/>
  <c r="FB95" i="56"/>
  <c r="DA95" i="56" s="1"/>
  <c r="EU106" i="56"/>
  <c r="CC106" i="56" s="1"/>
  <c r="FA217" i="56"/>
  <c r="DI217" i="56" s="1"/>
  <c r="FG71" i="56"/>
  <c r="EA71" i="56" s="1"/>
  <c r="EJ72" i="56"/>
  <c r="N72" i="56" s="1"/>
  <c r="EM103" i="56"/>
  <c r="AE103" i="56" s="1"/>
  <c r="FB153" i="56"/>
  <c r="DA153" i="56" s="1"/>
  <c r="EM145" i="56"/>
  <c r="AE145" i="56" s="1"/>
  <c r="FC190" i="56"/>
  <c r="DE190" i="56" s="1"/>
  <c r="FA86" i="56"/>
  <c r="DI86" i="56" s="1"/>
  <c r="FA69" i="56"/>
  <c r="DI69" i="56" s="1"/>
  <c r="EU75" i="56"/>
  <c r="CC75" i="56" s="1"/>
  <c r="EL92" i="56"/>
  <c r="AB92" i="56" s="1"/>
  <c r="FC82" i="56"/>
  <c r="DE82" i="56" s="1"/>
  <c r="EP237" i="56"/>
  <c r="AN237" i="56" s="1"/>
  <c r="EO91" i="56"/>
  <c r="AK91" i="56" s="1"/>
  <c r="EK135" i="56"/>
  <c r="O135" i="56" s="1"/>
  <c r="FF233" i="56"/>
  <c r="EH212" i="56"/>
  <c r="L212" i="56" s="1"/>
  <c r="H36" i="10"/>
  <c r="S65" i="44"/>
  <c r="AF67" i="10"/>
  <c r="R28" i="32"/>
  <c r="AW43" i="44"/>
  <c r="AF51" i="10"/>
  <c r="I31" i="30"/>
  <c r="AF11" i="44"/>
  <c r="Y42" i="10"/>
  <c r="BJ49" i="44"/>
  <c r="M39" i="44"/>
  <c r="E31" i="10"/>
  <c r="R39" i="32"/>
  <c r="AC34" i="10"/>
  <c r="E53" i="10"/>
  <c r="Y45" i="10"/>
  <c r="AL40" i="44"/>
  <c r="H49" i="44"/>
  <c r="AK53" i="44"/>
  <c r="BM51" i="44"/>
  <c r="Q47" i="44"/>
  <c r="Q39" i="32"/>
  <c r="AC32" i="44"/>
  <c r="W33" i="44"/>
  <c r="AC22" i="44"/>
  <c r="G18" i="10"/>
  <c r="AO18" i="44"/>
  <c r="E24" i="30"/>
  <c r="E14" i="44"/>
  <c r="O20" i="32"/>
  <c r="W24" i="10"/>
  <c r="AI13" i="10"/>
  <c r="AE26" i="10"/>
  <c r="FC877" i="56"/>
  <c r="EW876" i="56"/>
  <c r="EQ878" i="56"/>
  <c r="EQ879" i="56"/>
  <c r="FA875" i="56"/>
  <c r="FD882" i="56"/>
  <c r="FF882" i="56"/>
  <c r="EJ876" i="56"/>
  <c r="FG884" i="56"/>
  <c r="EM876" i="56"/>
  <c r="EL878" i="56"/>
  <c r="ES874" i="56"/>
  <c r="EX876" i="56"/>
  <c r="FC875" i="56"/>
  <c r="EH880" i="56"/>
  <c r="FC879" i="56"/>
  <c r="EP882" i="56"/>
  <c r="EZ877" i="56"/>
  <c r="EM877" i="56"/>
  <c r="EV877" i="56"/>
  <c r="M78" i="44"/>
  <c r="FD881" i="56"/>
  <c r="EK875" i="56"/>
  <c r="EY881" i="56"/>
  <c r="EX879" i="56"/>
  <c r="EY874" i="56"/>
  <c r="EO879" i="56"/>
  <c r="FF877" i="56"/>
  <c r="E57" i="32"/>
  <c r="AF62" i="10"/>
  <c r="BG17" i="44"/>
  <c r="M14" i="44"/>
  <c r="N31" i="10"/>
  <c r="BI53" i="44"/>
  <c r="T40" i="44"/>
  <c r="H38" i="44"/>
  <c r="G49" i="30"/>
  <c r="T27" i="44"/>
  <c r="W29" i="10"/>
  <c r="S36" i="10"/>
  <c r="G18" i="30"/>
  <c r="M37" i="44"/>
  <c r="AI38" i="44"/>
  <c r="K56" i="10"/>
  <c r="K38" i="44"/>
  <c r="AI53" i="44"/>
  <c r="BJ42" i="44"/>
  <c r="G48" i="10"/>
  <c r="W36" i="10"/>
  <c r="Q50" i="44"/>
  <c r="W37" i="44"/>
  <c r="Z22" i="44"/>
  <c r="Q26" i="32"/>
  <c r="AC13" i="44"/>
  <c r="Q24" i="10"/>
  <c r="H25" i="10"/>
  <c r="E24" i="32"/>
  <c r="AI25" i="10"/>
  <c r="H28" i="10"/>
  <c r="G27" i="30"/>
  <c r="EN877" i="56"/>
  <c r="FF884" i="56"/>
  <c r="EL880" i="56"/>
  <c r="EW875" i="56"/>
  <c r="EU879" i="56"/>
  <c r="ES875" i="56"/>
  <c r="EZ884" i="56"/>
  <c r="EV882" i="56"/>
  <c r="EQ877" i="56"/>
  <c r="EK884" i="56"/>
  <c r="EX881" i="56"/>
  <c r="FF874" i="56"/>
  <c r="EJ883" i="56"/>
  <c r="EX874" i="56"/>
  <c r="EZ880" i="56"/>
  <c r="FE875" i="56"/>
  <c r="ES877" i="56"/>
  <c r="ET883" i="56"/>
  <c r="FD878" i="56"/>
  <c r="FC882" i="56"/>
  <c r="FD876" i="56"/>
  <c r="EJ874" i="56"/>
  <c r="ET877" i="56"/>
  <c r="FG881" i="56"/>
  <c r="EJ878" i="56"/>
  <c r="FE884" i="56"/>
  <c r="EP877" i="56"/>
  <c r="EI874" i="56"/>
  <c r="EV878" i="56"/>
  <c r="ER883" i="56"/>
  <c r="EI884" i="56"/>
  <c r="FD879" i="56"/>
  <c r="EO878" i="56"/>
  <c r="EW877" i="56"/>
  <c r="EO882" i="56"/>
  <c r="EK878" i="56"/>
  <c r="EL815" i="56"/>
  <c r="EX753" i="56"/>
  <c r="EX172" i="56" s="1"/>
  <c r="CO172" i="56" s="1"/>
  <c r="EX512" i="56"/>
  <c r="EY446" i="56"/>
  <c r="EP438" i="56"/>
  <c r="EP83" i="56" s="1"/>
  <c r="AN83" i="56" s="1"/>
  <c r="W35" i="44"/>
  <c r="Q34" i="32"/>
  <c r="AX61" i="44"/>
  <c r="G59" i="30"/>
  <c r="AO40" i="44"/>
  <c r="AW11" i="44"/>
  <c r="N51" i="44"/>
  <c r="AQ39" i="44"/>
  <c r="AE45" i="10"/>
  <c r="S14" i="44"/>
  <c r="T50" i="44"/>
  <c r="G47" i="10"/>
  <c r="BM52" i="44"/>
  <c r="BA39" i="44"/>
  <c r="AK51" i="44"/>
  <c r="K53" i="10"/>
  <c r="Z29" i="44"/>
  <c r="AL44" i="44"/>
  <c r="W39" i="10"/>
  <c r="G53" i="32"/>
  <c r="R14" i="32"/>
  <c r="M45" i="44"/>
  <c r="BM40" i="44"/>
  <c r="E41" i="44"/>
  <c r="K20" i="32"/>
  <c r="E20" i="30"/>
  <c r="T21" i="44"/>
  <c r="AO12" i="44"/>
  <c r="AK11" i="44"/>
  <c r="AU19" i="44"/>
  <c r="Z22" i="10"/>
  <c r="Z28" i="10"/>
  <c r="E26" i="44"/>
  <c r="EK877" i="56"/>
  <c r="FA882" i="56"/>
  <c r="FA880" i="56"/>
  <c r="FB878" i="56"/>
  <c r="EI880" i="56"/>
  <c r="FB875" i="56"/>
  <c r="EH878" i="56"/>
  <c r="EL883" i="56"/>
  <c r="EU882" i="56"/>
  <c r="EH879" i="56"/>
  <c r="ET878" i="56"/>
  <c r="ET876" i="56"/>
  <c r="FB879" i="56"/>
  <c r="EM875" i="56"/>
  <c r="FA881" i="56"/>
  <c r="ER884" i="56"/>
  <c r="FC876" i="56"/>
  <c r="FD877" i="56"/>
  <c r="EZ878" i="56"/>
  <c r="EO881" i="56"/>
  <c r="ER876" i="56"/>
  <c r="EM880" i="56"/>
  <c r="EQ880" i="56"/>
  <c r="EU884" i="56"/>
  <c r="FG874" i="56"/>
  <c r="EY882" i="56"/>
  <c r="FD875" i="56"/>
  <c r="FF879" i="56"/>
  <c r="EI881" i="56"/>
  <c r="EI878" i="56"/>
  <c r="EJ875" i="56"/>
  <c r="EU880" i="56"/>
  <c r="EK881" i="56"/>
  <c r="EJ879" i="56"/>
  <c r="ES882" i="56"/>
  <c r="EO875" i="56"/>
  <c r="ES883" i="56"/>
  <c r="FE876" i="56"/>
  <c r="EH874" i="56"/>
  <c r="EQ875" i="56"/>
  <c r="E56" i="32"/>
  <c r="G43" i="44"/>
  <c r="AQ67" i="44"/>
  <c r="BJ57" i="44"/>
  <c r="AF51" i="44"/>
  <c r="T51" i="44"/>
  <c r="O42" i="32"/>
  <c r="M33" i="44"/>
  <c r="H29" i="10"/>
  <c r="G56" i="32"/>
  <c r="E50" i="44"/>
  <c r="BA11" i="44"/>
  <c r="AK54" i="10"/>
  <c r="R34" i="32"/>
  <c r="W49" i="10"/>
  <c r="BM35" i="44"/>
  <c r="AL16" i="44"/>
  <c r="AL45" i="44"/>
  <c r="BI47" i="44"/>
  <c r="AI35" i="44"/>
  <c r="G54" i="10"/>
  <c r="J54" i="30"/>
  <c r="Q47" i="32"/>
  <c r="T21" i="10"/>
  <c r="AE11" i="44"/>
  <c r="G20" i="44"/>
  <c r="Q22" i="10"/>
  <c r="AC25" i="10"/>
  <c r="W16" i="10"/>
  <c r="AU11" i="44"/>
  <c r="Y44" i="44"/>
  <c r="AI63" i="44"/>
  <c r="Z56" i="44"/>
  <c r="AF36" i="10"/>
  <c r="K38" i="32"/>
  <c r="AE32" i="44"/>
  <c r="BJ33" i="44"/>
  <c r="BI44" i="44"/>
  <c r="M46" i="32"/>
  <c r="E45" i="10"/>
  <c r="Z40" i="44"/>
  <c r="AW45" i="44"/>
  <c r="AU45" i="44"/>
  <c r="AI14" i="10"/>
  <c r="AU33" i="44"/>
  <c r="BC37" i="44"/>
  <c r="AK33" i="44"/>
  <c r="Z40" i="10"/>
  <c r="G41" i="32"/>
  <c r="BD11" i="44"/>
  <c r="BJ13" i="44"/>
  <c r="AX49" i="44"/>
  <c r="M50" i="32"/>
  <c r="H20" i="44"/>
  <c r="AI24" i="44"/>
  <c r="N25" i="10"/>
  <c r="I16" i="30"/>
  <c r="BG24" i="44"/>
  <c r="BC13" i="44"/>
  <c r="K26" i="32"/>
  <c r="W27" i="44"/>
  <c r="AQ26" i="44"/>
  <c r="EP881" i="56"/>
  <c r="EQ881" i="56"/>
  <c r="EW881" i="56"/>
  <c r="ES881" i="56"/>
  <c r="ER874" i="56"/>
  <c r="EP883" i="56"/>
  <c r="EP878" i="56"/>
  <c r="EL877" i="56"/>
  <c r="EP875" i="56"/>
  <c r="EV875" i="56"/>
  <c r="EQ874" i="56"/>
  <c r="FA876" i="56"/>
  <c r="EV879" i="56"/>
  <c r="EL882" i="56"/>
  <c r="EO880" i="56"/>
  <c r="EW880" i="56"/>
  <c r="EV880" i="56"/>
  <c r="EQ882" i="56"/>
  <c r="EX875" i="56"/>
  <c r="EK880" i="56"/>
  <c r="FE880" i="56"/>
  <c r="FG880" i="56"/>
  <c r="EP880" i="56"/>
  <c r="EI882" i="56"/>
  <c r="EN880" i="56"/>
  <c r="EX877" i="56"/>
  <c r="FC883" i="56"/>
  <c r="ES878" i="56"/>
  <c r="ER875" i="56"/>
  <c r="FC878" i="56"/>
  <c r="EM883" i="56"/>
  <c r="EX878" i="56"/>
  <c r="EQ876" i="56"/>
  <c r="EP884" i="56"/>
  <c r="EO883" i="56"/>
  <c r="ET474" i="56"/>
  <c r="EW581" i="56"/>
  <c r="EW96" i="56" s="1"/>
  <c r="CK96" i="56" s="1"/>
  <c r="ES830" i="56"/>
  <c r="ES179" i="56" s="1"/>
  <c r="BU179" i="56" s="1"/>
  <c r="FB432" i="56"/>
  <c r="EP255" i="56"/>
  <c r="FD415" i="56"/>
  <c r="FE367" i="56"/>
  <c r="FE76" i="56" s="1"/>
  <c r="DU76" i="56" s="1"/>
  <c r="BM19" i="44"/>
  <c r="R23" i="32"/>
  <c r="E63" i="30"/>
  <c r="G57" i="30"/>
  <c r="AK38" i="44"/>
  <c r="AC56" i="10"/>
  <c r="M41" i="44"/>
  <c r="BD15" i="44"/>
  <c r="AI31" i="44"/>
  <c r="Z42" i="44"/>
  <c r="AI54" i="44"/>
  <c r="AI32" i="10"/>
  <c r="AE36" i="10"/>
  <c r="I43" i="30"/>
  <c r="AC12" i="44"/>
  <c r="AI56" i="10"/>
  <c r="Z54" i="10"/>
  <c r="AC45" i="44"/>
  <c r="I34" i="30"/>
  <c r="N53" i="44"/>
  <c r="S18" i="44"/>
  <c r="BJ48" i="44"/>
  <c r="Q48" i="44"/>
  <c r="BM29" i="44"/>
  <c r="BJ19" i="44"/>
  <c r="S16" i="44"/>
  <c r="E26" i="30"/>
  <c r="AX19" i="44"/>
  <c r="G23" i="30"/>
  <c r="AE21" i="44"/>
  <c r="AK23" i="10"/>
  <c r="AF25" i="44"/>
  <c r="AF69" i="10"/>
  <c r="EZ879" i="56"/>
  <c r="FG879" i="56"/>
  <c r="EN874" i="56"/>
  <c r="EJ881" i="56"/>
  <c r="ER879" i="56"/>
  <c r="EK883" i="56"/>
  <c r="EI876" i="56"/>
  <c r="FB883" i="56"/>
  <c r="EV874" i="56"/>
  <c r="EV883" i="56"/>
  <c r="EN878" i="56"/>
  <c r="EY877" i="56"/>
  <c r="EL879" i="56"/>
  <c r="EO874" i="56"/>
  <c r="ES884" i="56"/>
  <c r="FB882" i="56"/>
  <c r="EV876" i="56"/>
  <c r="EL875" i="56"/>
  <c r="EK882" i="56"/>
  <c r="FF878" i="56"/>
  <c r="EY879" i="56"/>
  <c r="EY876" i="56"/>
  <c r="ER881" i="56"/>
  <c r="ER882" i="56"/>
  <c r="ER877" i="56"/>
  <c r="ET879" i="56"/>
  <c r="EU878" i="56"/>
  <c r="EP876" i="56"/>
  <c r="EY875" i="56"/>
  <c r="EH876" i="56"/>
  <c r="FE879" i="56"/>
  <c r="EO367" i="56"/>
  <c r="EO76" i="56" s="1"/>
  <c r="AK76" i="56" s="1"/>
  <c r="EM553" i="56"/>
  <c r="FC857" i="56"/>
  <c r="EK615" i="56"/>
  <c r="FB393" i="56"/>
  <c r="FB19" i="56" s="1"/>
  <c r="DA19" i="56" s="1"/>
  <c r="S26" i="32" s="1"/>
  <c r="G21" i="32"/>
  <c r="M65" i="32"/>
  <c r="Y57" i="10"/>
  <c r="E56" i="30"/>
  <c r="O51" i="32"/>
  <c r="AX32" i="44"/>
  <c r="M19" i="10"/>
  <c r="W47" i="10"/>
  <c r="H18" i="44"/>
  <c r="BJ38" i="44"/>
  <c r="Z39" i="44"/>
  <c r="AO34" i="44"/>
  <c r="BG38" i="44"/>
  <c r="E54" i="30"/>
  <c r="AC51" i="10"/>
  <c r="AF53" i="10"/>
  <c r="H54" i="10"/>
  <c r="AX12" i="44"/>
  <c r="AQ54" i="44"/>
  <c r="AK47" i="10"/>
  <c r="S40" i="44"/>
  <c r="E50" i="30"/>
  <c r="BI27" i="44"/>
  <c r="K18" i="44"/>
  <c r="Q15" i="32"/>
  <c r="AK13" i="44"/>
  <c r="M21" i="44"/>
  <c r="AX22" i="44"/>
  <c r="AI23" i="44"/>
  <c r="AW19" i="44"/>
  <c r="BI26" i="44"/>
  <c r="EM882" i="56"/>
  <c r="EM881" i="56"/>
  <c r="ET882" i="56"/>
  <c r="EU876" i="56"/>
  <c r="EZ874" i="56"/>
  <c r="FF876" i="56"/>
  <c r="EZ881" i="56"/>
  <c r="FF883" i="56"/>
  <c r="EN881" i="56"/>
  <c r="EJ884" i="56"/>
  <c r="EM879" i="56"/>
  <c r="FA878" i="56"/>
  <c r="EW883" i="56"/>
  <c r="EL876" i="56"/>
  <c r="EK874" i="56"/>
  <c r="EQ883" i="56"/>
  <c r="FG878" i="56"/>
  <c r="EU877" i="56"/>
  <c r="EN882" i="56"/>
  <c r="EN875" i="56"/>
  <c r="EZ875" i="56"/>
  <c r="FF880" i="56"/>
  <c r="ET880" i="56"/>
  <c r="ET884" i="56"/>
  <c r="FG875" i="56"/>
  <c r="ES880" i="56"/>
  <c r="FD884" i="56"/>
  <c r="EM874" i="56"/>
  <c r="FC881" i="56"/>
  <c r="EH875" i="56"/>
  <c r="EN879" i="56"/>
  <c r="ES879" i="56"/>
  <c r="FD883" i="56"/>
  <c r="ET875" i="56"/>
  <c r="EU883" i="56"/>
  <c r="EU183" i="56" s="1"/>
  <c r="CC183" i="56" s="1"/>
  <c r="EH882" i="56"/>
  <c r="EV881" i="56"/>
  <c r="EJ882" i="56"/>
  <c r="FC880" i="56"/>
  <c r="EN876" i="56"/>
  <c r="EY884" i="56"/>
  <c r="EP269" i="56"/>
  <c r="EP128" i="56" s="1"/>
  <c r="AN128" i="56" s="1"/>
  <c r="FC578" i="56"/>
  <c r="EM344" i="56"/>
  <c r="EM14" i="56" s="1"/>
  <c r="AE14" i="56" s="1"/>
  <c r="EP637" i="56"/>
  <c r="EZ613" i="56"/>
  <c r="EU623" i="56"/>
  <c r="ER172" i="56"/>
  <c r="BQ172" i="56" s="1"/>
  <c r="AQ68" i="44"/>
  <c r="K80" i="10"/>
  <c r="BK71" i="44"/>
  <c r="K76" i="32"/>
  <c r="I71" i="30"/>
  <c r="AE77" i="10"/>
  <c r="U78" i="10"/>
  <c r="Y70" i="44"/>
  <c r="T75" i="10"/>
  <c r="Y79" i="10"/>
  <c r="EN676" i="56"/>
  <c r="EN165" i="56" s="1"/>
  <c r="AH165" i="56" s="1"/>
  <c r="EJ675" i="56"/>
  <c r="EJ104" i="56" s="1"/>
  <c r="N104" i="56" s="1"/>
  <c r="EW688" i="56"/>
  <c r="EN689" i="56"/>
  <c r="EV699" i="56"/>
  <c r="ES599" i="56"/>
  <c r="ES158" i="56" s="1"/>
  <c r="BU158" i="56" s="1"/>
  <c r="EN292" i="56"/>
  <c r="EO272" i="56"/>
  <c r="EO8" i="56" s="1"/>
  <c r="AK8" i="56" s="1"/>
  <c r="AA15" i="10" s="1"/>
  <c r="FD540" i="56"/>
  <c r="EQ443" i="56"/>
  <c r="ES251" i="56"/>
  <c r="ES66" i="56" s="1"/>
  <c r="BU66" i="56" s="1"/>
  <c r="EV247" i="56"/>
  <c r="EV126" i="56" s="1"/>
  <c r="CG126" i="56" s="1"/>
  <c r="EW315" i="56"/>
  <c r="EW192" i="56" s="1"/>
  <c r="CK192" i="56" s="1"/>
  <c r="FA489" i="56"/>
  <c r="FA148" i="56" s="1"/>
  <c r="DI148" i="56" s="1"/>
  <c r="EJ340" i="56"/>
  <c r="EJ14" i="56" s="1"/>
  <c r="N14" i="56" s="1"/>
  <c r="EI836" i="56"/>
  <c r="EI239" i="56" s="1"/>
  <c r="M239" i="56" s="1"/>
  <c r="ET723" i="56"/>
  <c r="EH351" i="56"/>
  <c r="ER468" i="56"/>
  <c r="EM824" i="56"/>
  <c r="EM58" i="56" s="1"/>
  <c r="AE58" i="56" s="1"/>
  <c r="FD627" i="56"/>
  <c r="FD220" i="56" s="1"/>
  <c r="FD549" i="56"/>
  <c r="EZ591" i="56"/>
  <c r="EM604" i="56"/>
  <c r="EM740" i="56"/>
  <c r="FD338" i="56"/>
  <c r="FG363" i="56"/>
  <c r="FB374" i="56"/>
  <c r="EL248" i="56"/>
  <c r="EL6" i="56" s="1"/>
  <c r="AB6" i="56" s="1"/>
  <c r="I13" i="10" s="1"/>
  <c r="FF795" i="56"/>
  <c r="FF175" i="56" s="1"/>
  <c r="EJ808" i="56"/>
  <c r="EJ177" i="56" s="1"/>
  <c r="N177" i="56" s="1"/>
  <c r="EV495" i="56"/>
  <c r="EK314" i="56"/>
  <c r="EX829" i="56"/>
  <c r="EX118" i="56" s="1"/>
  <c r="CO118" i="56" s="1"/>
  <c r="EK772" i="56"/>
  <c r="EJ749" i="56"/>
  <c r="EJ231" i="56" s="1"/>
  <c r="N231" i="56" s="1"/>
  <c r="EN352" i="56"/>
  <c r="EK828" i="56"/>
  <c r="EI747" i="56"/>
  <c r="EW767" i="56"/>
  <c r="FE471" i="56"/>
  <c r="FE86" i="56" s="1"/>
  <c r="DU86" i="56" s="1"/>
  <c r="ER346" i="56"/>
  <c r="ER135" i="56" s="1"/>
  <c r="BQ135" i="56" s="1"/>
  <c r="EO876" i="56"/>
  <c r="EZ883" i="56"/>
  <c r="EX882" i="56"/>
  <c r="EY880" i="56"/>
  <c r="FD880" i="56"/>
  <c r="EW882" i="56"/>
  <c r="FA877" i="56"/>
  <c r="FE882" i="56"/>
  <c r="EK876" i="56"/>
  <c r="E23" i="44"/>
  <c r="AC44" i="10"/>
  <c r="AF37" i="10"/>
  <c r="K41" i="44"/>
  <c r="EL215" i="56"/>
  <c r="AB215" i="56" s="1"/>
  <c r="N75" i="30"/>
  <c r="E79" i="10"/>
  <c r="M72" i="10"/>
  <c r="M70" i="44"/>
  <c r="G70" i="10"/>
  <c r="AM77" i="44"/>
  <c r="BJ76" i="44"/>
  <c r="H71" i="10"/>
  <c r="N75" i="10"/>
  <c r="FC660" i="56"/>
  <c r="EL720" i="56"/>
  <c r="EL821" i="56"/>
  <c r="EL238" i="56" s="1"/>
  <c r="AB238" i="56" s="1"/>
  <c r="FF752" i="56"/>
  <c r="FF111" i="56" s="1"/>
  <c r="EJ408" i="56"/>
  <c r="EJ200" i="56" s="1"/>
  <c r="N200" i="56" s="1"/>
  <c r="EU279" i="56"/>
  <c r="EU68" i="56" s="1"/>
  <c r="CC68" i="56" s="1"/>
  <c r="EK743" i="56"/>
  <c r="EU643" i="56"/>
  <c r="EU162" i="56" s="1"/>
  <c r="CC162" i="56" s="1"/>
  <c r="FG480" i="56"/>
  <c r="FG207" i="56" s="1"/>
  <c r="EA207" i="56" s="1"/>
  <c r="EP556" i="56"/>
  <c r="FB538" i="56"/>
  <c r="EO479" i="56"/>
  <c r="ES621" i="56"/>
  <c r="ES160" i="56" s="1"/>
  <c r="BU160" i="56" s="1"/>
  <c r="EN838" i="56"/>
  <c r="FG636" i="56"/>
  <c r="FG101" i="56" s="1"/>
  <c r="EO742" i="56"/>
  <c r="FF784" i="56"/>
  <c r="FF54" i="56" s="1"/>
  <c r="EY828" i="56"/>
  <c r="EY178" i="56" s="1"/>
  <c r="CS178" i="56" s="1"/>
  <c r="EH746" i="56"/>
  <c r="EH111" i="56" s="1"/>
  <c r="L111" i="56" s="1"/>
  <c r="EM804" i="56"/>
  <c r="EX349" i="56"/>
  <c r="ER335" i="56"/>
  <c r="ER134" i="56" s="1"/>
  <c r="BQ134" i="56" s="1"/>
  <c r="FG408" i="56"/>
  <c r="FG200" i="56" s="1"/>
  <c r="EA200" i="56" s="1"/>
  <c r="EW822" i="56"/>
  <c r="EW58" i="56" s="1"/>
  <c r="CK58" i="56" s="1"/>
  <c r="AS63" i="44" s="1"/>
  <c r="EP407" i="56"/>
  <c r="EP200" i="56" s="1"/>
  <c r="AN200" i="56" s="1"/>
  <c r="EH636" i="56"/>
  <c r="EH101" i="56" s="1"/>
  <c r="L101" i="56" s="1"/>
  <c r="EP826" i="56"/>
  <c r="EY429" i="56"/>
  <c r="EV344" i="56"/>
  <c r="EI833" i="56"/>
  <c r="EK879" i="56"/>
  <c r="FE878" i="56"/>
  <c r="FG883" i="56"/>
  <c r="EH883" i="56"/>
  <c r="FG877" i="56"/>
  <c r="EP879" i="56"/>
  <c r="EY878" i="56"/>
  <c r="EW874" i="56"/>
  <c r="ET881" i="56"/>
  <c r="FB877" i="56"/>
  <c r="FA874" i="56"/>
  <c r="EL874" i="56"/>
  <c r="G27" i="10"/>
  <c r="S22" i="10"/>
  <c r="BA53" i="44"/>
  <c r="BG29" i="44"/>
  <c r="Y49" i="10"/>
  <c r="EZ117" i="56"/>
  <c r="CW117" i="56" s="1"/>
  <c r="ES103" i="56"/>
  <c r="BU103" i="56" s="1"/>
  <c r="AU74" i="44"/>
  <c r="BK76" i="44"/>
  <c r="S74" i="31"/>
  <c r="N71" i="10"/>
  <c r="AM72" i="44"/>
  <c r="S78" i="32"/>
  <c r="AL75" i="44"/>
  <c r="G73" i="10"/>
  <c r="W74" i="31"/>
  <c r="M71" i="32"/>
  <c r="ES660" i="56"/>
  <c r="ES223" i="56" s="1"/>
  <c r="BU223" i="56" s="1"/>
  <c r="FC668" i="56"/>
  <c r="FG670" i="56"/>
  <c r="EQ823" i="56"/>
  <c r="EQ118" i="56" s="1"/>
  <c r="BM118" i="56" s="1"/>
  <c r="EL303" i="56"/>
  <c r="FG716" i="56"/>
  <c r="FG228" i="56" s="1"/>
  <c r="EI840" i="56"/>
  <c r="EI119" i="56" s="1"/>
  <c r="M119" i="56" s="1"/>
  <c r="ES796" i="56"/>
  <c r="EH774" i="56"/>
  <c r="EH113" i="56" s="1"/>
  <c r="L113" i="56" s="1"/>
  <c r="ES358" i="56"/>
  <c r="EX550" i="56"/>
  <c r="EX213" i="56" s="1"/>
  <c r="CO213" i="56" s="1"/>
  <c r="FC446" i="56"/>
  <c r="EX620" i="56"/>
  <c r="EX99" i="56" s="1"/>
  <c r="CO99" i="56" s="1"/>
  <c r="EW853" i="56"/>
  <c r="EW61" i="56" s="1"/>
  <c r="CK61" i="56" s="1"/>
  <c r="AS66" i="44" s="1"/>
  <c r="FB761" i="56"/>
  <c r="EL411" i="56"/>
  <c r="EL80" i="56" s="1"/>
  <c r="AB80" i="56" s="1"/>
  <c r="EZ289" i="56"/>
  <c r="EI607" i="56"/>
  <c r="EH367" i="56"/>
  <c r="EH76" i="56" s="1"/>
  <c r="L76" i="56" s="1"/>
  <c r="EO787" i="56"/>
  <c r="FA634" i="56"/>
  <c r="FA41" i="56" s="1"/>
  <c r="DI41" i="56" s="1"/>
  <c r="L46" i="43" s="1"/>
  <c r="FB803" i="56"/>
  <c r="FD843" i="56"/>
  <c r="FF562" i="56"/>
  <c r="FF214" i="56" s="1"/>
  <c r="EL504" i="56"/>
  <c r="EL89" i="56" s="1"/>
  <c r="AB89" i="56" s="1"/>
  <c r="EL309" i="56"/>
  <c r="FE638" i="56"/>
  <c r="FE221" i="56" s="1"/>
  <c r="EY770" i="56"/>
  <c r="EY53" i="56" s="1"/>
  <c r="CS53" i="56" s="1"/>
  <c r="BE58" i="44" s="1"/>
  <c r="EM452" i="56"/>
  <c r="EM204" i="56" s="1"/>
  <c r="AE204" i="56" s="1"/>
  <c r="EZ261" i="56"/>
  <c r="ET774" i="56"/>
  <c r="ET113" i="56" s="1"/>
  <c r="BY113" i="56" s="1"/>
  <c r="EJ792" i="56"/>
  <c r="EJ235" i="56" s="1"/>
  <c r="N235" i="56" s="1"/>
  <c r="ES303" i="56"/>
  <c r="EY469" i="56"/>
  <c r="EW463" i="56"/>
  <c r="EH813" i="56"/>
  <c r="EV566" i="56"/>
  <c r="EV155" i="56" s="1"/>
  <c r="CG155" i="56" s="1"/>
  <c r="EW884" i="56"/>
  <c r="EM884" i="56"/>
  <c r="EQ884" i="56"/>
  <c r="EN883" i="56"/>
  <c r="FB881" i="56"/>
  <c r="EO877" i="56"/>
  <c r="FC874" i="56"/>
  <c r="EJ880" i="56"/>
  <c r="EZ882" i="56"/>
  <c r="FE874" i="56"/>
  <c r="J26" i="30"/>
  <c r="O21" i="32"/>
  <c r="BD40" i="44"/>
  <c r="H27" i="44"/>
  <c r="AI61" i="10"/>
  <c r="EZ66" i="56"/>
  <c r="CW66" i="56" s="1"/>
  <c r="EO92" i="56"/>
  <c r="AK92" i="56" s="1"/>
  <c r="M74" i="44"/>
  <c r="Q72" i="44"/>
  <c r="AF75" i="44"/>
  <c r="AE79" i="10"/>
  <c r="H72" i="44"/>
  <c r="AM74" i="44"/>
  <c r="N69" i="44"/>
  <c r="E74" i="44"/>
  <c r="Q76" i="31"/>
  <c r="AM73" i="44"/>
  <c r="EJ660" i="56"/>
  <c r="EJ223" i="56" s="1"/>
  <c r="N223" i="56" s="1"/>
  <c r="FF665" i="56"/>
  <c r="FF164" i="56" s="1"/>
  <c r="FE697" i="56"/>
  <c r="FE106" i="56" s="1"/>
  <c r="EW422" i="56"/>
  <c r="EW81" i="56" s="1"/>
  <c r="CK81" i="56" s="1"/>
  <c r="EW307" i="56"/>
  <c r="EU251" i="56"/>
  <c r="EU66" i="56" s="1"/>
  <c r="CC66" i="56" s="1"/>
  <c r="EY762" i="56"/>
  <c r="FB291" i="56"/>
  <c r="EY589" i="56"/>
  <c r="EX439" i="56"/>
  <c r="ET526" i="56"/>
  <c r="ET91" i="56" s="1"/>
  <c r="BY91" i="56" s="1"/>
  <c r="EU791" i="56"/>
  <c r="FB402" i="56"/>
  <c r="FB607" i="56"/>
  <c r="FE376" i="56"/>
  <c r="FE17" i="56" s="1"/>
  <c r="DU17" i="56" s="1"/>
  <c r="O21" i="33" s="1"/>
  <c r="ES296" i="56"/>
  <c r="EJ285" i="56"/>
  <c r="EN710" i="56"/>
  <c r="FE253" i="56"/>
  <c r="FE186" i="56" s="1"/>
  <c r="DU186" i="56" s="1"/>
  <c r="FA391" i="56"/>
  <c r="EX358" i="56"/>
  <c r="EN822" i="56"/>
  <c r="ET756" i="56"/>
  <c r="FD478" i="56"/>
  <c r="FD147" i="56" s="1"/>
  <c r="DR147" i="56" s="1"/>
  <c r="EV616" i="56"/>
  <c r="EV219" i="56" s="1"/>
  <c r="CG219" i="56" s="1"/>
  <c r="EM744" i="56"/>
  <c r="EM231" i="56" s="1"/>
  <c r="AE231" i="56" s="1"/>
  <c r="FF643" i="56"/>
  <c r="FF162" i="56" s="1"/>
  <c r="EV773" i="56"/>
  <c r="ET420" i="56"/>
  <c r="EQ335" i="56"/>
  <c r="EQ134" i="56" s="1"/>
  <c r="BM134" i="56" s="1"/>
  <c r="EL486" i="56"/>
  <c r="EL721" i="56"/>
  <c r="EU476" i="56"/>
  <c r="FE788" i="56"/>
  <c r="FE235" i="56" s="1"/>
  <c r="EN730" i="56"/>
  <c r="ER880" i="56"/>
  <c r="EW878" i="56"/>
  <c r="EP874" i="56"/>
  <c r="FG876" i="56"/>
  <c r="EI883" i="56"/>
  <c r="FE883" i="56"/>
  <c r="EZ876" i="56"/>
  <c r="AW26" i="44"/>
  <c r="AI18" i="44"/>
  <c r="AF33" i="44"/>
  <c r="Y32" i="10"/>
  <c r="Z25" i="44"/>
  <c r="EX109" i="56"/>
  <c r="CO109" i="56" s="1"/>
  <c r="EY106" i="56"/>
  <c r="CS106" i="56" s="1"/>
  <c r="Y74" i="10"/>
  <c r="AE71" i="10"/>
  <c r="BI70" i="44"/>
  <c r="AU70" i="44"/>
  <c r="BA75" i="44"/>
  <c r="AK69" i="44"/>
  <c r="K76" i="10"/>
  <c r="G71" i="32"/>
  <c r="U80" i="10"/>
  <c r="N77" i="10"/>
  <c r="AF72" i="44"/>
  <c r="EZ659" i="56"/>
  <c r="ES690" i="56"/>
  <c r="ES46" i="56" s="1"/>
  <c r="BU46" i="56" s="1"/>
  <c r="U51" i="44" s="1"/>
  <c r="FG345" i="56"/>
  <c r="FG74" i="56" s="1"/>
  <c r="EA74" i="56" s="1"/>
  <c r="EV333" i="56"/>
  <c r="EO616" i="56"/>
  <c r="EO219" i="56" s="1"/>
  <c r="AK219" i="56" s="1"/>
  <c r="ER475" i="56"/>
  <c r="EZ352" i="56"/>
  <c r="EZ195" i="56" s="1"/>
  <c r="CW195" i="56" s="1"/>
  <c r="FC626" i="56"/>
  <c r="EH593" i="56"/>
  <c r="EX565" i="56"/>
  <c r="EX94" i="56" s="1"/>
  <c r="CO94" i="56" s="1"/>
  <c r="ES644" i="56"/>
  <c r="FD634" i="56"/>
  <c r="FD221" i="56" s="1"/>
  <c r="FD390" i="56"/>
  <c r="FD139" i="56" s="1"/>
  <c r="DR139" i="56" s="1"/>
  <c r="EU600" i="56"/>
  <c r="EU38" i="56" s="1"/>
  <c r="CC38" i="56" s="1"/>
  <c r="AG43" i="44" s="1"/>
  <c r="ET604" i="56"/>
  <c r="EQ751" i="56"/>
  <c r="FC287" i="56"/>
  <c r="FB535" i="56"/>
  <c r="FB212" i="56" s="1"/>
  <c r="DA212" i="56" s="1"/>
  <c r="EU343" i="56"/>
  <c r="EP647" i="56"/>
  <c r="EP102" i="56" s="1"/>
  <c r="AN102" i="56" s="1"/>
  <c r="ES493" i="56"/>
  <c r="ES88" i="56" s="1"/>
  <c r="BU88" i="56" s="1"/>
  <c r="ES845" i="56"/>
  <c r="ES120" i="56" s="1"/>
  <c r="BU120" i="56" s="1"/>
  <c r="EM273" i="56"/>
  <c r="EM68" i="56" s="1"/>
  <c r="AE68" i="56" s="1"/>
  <c r="EJ722" i="56"/>
  <c r="EJ229" i="56" s="1"/>
  <c r="N229" i="56" s="1"/>
  <c r="EU560" i="56"/>
  <c r="FG329" i="56"/>
  <c r="EN633" i="56"/>
  <c r="EQ370" i="56"/>
  <c r="EQ197" i="56" s="1"/>
  <c r="BM197" i="56" s="1"/>
  <c r="ER540" i="56"/>
  <c r="ER212" i="56" s="1"/>
  <c r="BQ212" i="56" s="1"/>
  <c r="EU863" i="56"/>
  <c r="EU182" i="56" s="1"/>
  <c r="CC182" i="56" s="1"/>
  <c r="EN590" i="56"/>
  <c r="EZ297" i="56"/>
  <c r="FE772" i="56"/>
  <c r="EX572" i="56"/>
  <c r="EN545" i="56"/>
  <c r="EK275" i="56"/>
  <c r="EK188" i="56" s="1"/>
  <c r="O188" i="56" s="1"/>
  <c r="EI877" i="56"/>
  <c r="FE881" i="56"/>
  <c r="FF881" i="56"/>
  <c r="FD874" i="56"/>
  <c r="FB880" i="56"/>
  <c r="EO884" i="56"/>
  <c r="EY883" i="56"/>
  <c r="EY183" i="56" s="1"/>
  <c r="CS183" i="56" s="1"/>
  <c r="ES876" i="56"/>
  <c r="Y15" i="10"/>
  <c r="K12" i="44"/>
  <c r="AF13" i="44"/>
  <c r="BG20" i="44"/>
  <c r="EY91" i="56"/>
  <c r="CS91" i="56" s="1"/>
  <c r="ER82" i="56"/>
  <c r="BQ82" i="56" s="1"/>
  <c r="Z80" i="10"/>
  <c r="E76" i="30"/>
  <c r="U73" i="10"/>
  <c r="AG78" i="44"/>
  <c r="E72" i="30"/>
  <c r="L80" i="30"/>
  <c r="BD69" i="44"/>
  <c r="BJ72" i="44"/>
  <c r="J75" i="30"/>
  <c r="BJ68" i="44"/>
  <c r="AI73" i="10"/>
  <c r="EZ657" i="56"/>
  <c r="FB713" i="56"/>
  <c r="FB108" i="56" s="1"/>
  <c r="DA108" i="56" s="1"/>
  <c r="FG674" i="56"/>
  <c r="ES708" i="56"/>
  <c r="ES107" i="56" s="1"/>
  <c r="BU107" i="56" s="1"/>
  <c r="FG332" i="56"/>
  <c r="EN734" i="56"/>
  <c r="FD751" i="56"/>
  <c r="EX366" i="56"/>
  <c r="EM485" i="56"/>
  <c r="EM207" i="56" s="1"/>
  <c r="AE207" i="56" s="1"/>
  <c r="EV496" i="56"/>
  <c r="EM548" i="56"/>
  <c r="EM93" i="56" s="1"/>
  <c r="AE93" i="56" s="1"/>
  <c r="FB266" i="56"/>
  <c r="EV829" i="56"/>
  <c r="EV118" i="56" s="1"/>
  <c r="CG118" i="56" s="1"/>
  <c r="FB323" i="56"/>
  <c r="FB72" i="56" s="1"/>
  <c r="DA72" i="56" s="1"/>
  <c r="FB830" i="56"/>
  <c r="FB179" i="56" s="1"/>
  <c r="DA179" i="56" s="1"/>
  <c r="EV390" i="56"/>
  <c r="EV139" i="56" s="1"/>
  <c r="CG139" i="56" s="1"/>
  <c r="ER526" i="56"/>
  <c r="ER91" i="56" s="1"/>
  <c r="BQ91" i="56" s="1"/>
  <c r="EN640" i="56"/>
  <c r="EI500" i="56"/>
  <c r="EI149" i="56" s="1"/>
  <c r="M149" i="56" s="1"/>
  <c r="FD542" i="56"/>
  <c r="EX767" i="56"/>
  <c r="EH831" i="56"/>
  <c r="EZ735" i="56"/>
  <c r="EZ110" i="56" s="1"/>
  <c r="CW110" i="56" s="1"/>
  <c r="EX542" i="56"/>
  <c r="EX152" i="56" s="1"/>
  <c r="CO152" i="56" s="1"/>
  <c r="EW418" i="56"/>
  <c r="EW201" i="56" s="1"/>
  <c r="CK201" i="56" s="1"/>
  <c r="FG853" i="56"/>
  <c r="EM586" i="56"/>
  <c r="EM156" i="56" s="1"/>
  <c r="AE156" i="56" s="1"/>
  <c r="EO480" i="56"/>
  <c r="EO207" i="56" s="1"/>
  <c r="AK207" i="56" s="1"/>
  <c r="EX301" i="56"/>
  <c r="EX70" i="56" s="1"/>
  <c r="CO70" i="56" s="1"/>
  <c r="ER405" i="56"/>
  <c r="ER80" i="56" s="1"/>
  <c r="BQ80" i="56" s="1"/>
  <c r="EQ548" i="56"/>
  <c r="EQ93" i="56" s="1"/>
  <c r="BM93" i="56" s="1"/>
  <c r="FA785" i="56"/>
  <c r="FA114" i="56" s="1"/>
  <c r="DI114" i="56" s="1"/>
  <c r="EO822" i="56"/>
  <c r="EX608" i="56"/>
  <c r="EZ587" i="56"/>
  <c r="EZ96" i="56" s="1"/>
  <c r="CW96" i="56" s="1"/>
  <c r="EO622" i="56"/>
  <c r="FC379" i="56"/>
  <c r="FC138" i="56" s="1"/>
  <c r="DE138" i="56" s="1"/>
  <c r="EX501" i="56"/>
  <c r="FB874" i="56"/>
  <c r="EV884" i="56"/>
  <c r="FE877" i="56"/>
  <c r="EI875" i="56"/>
  <c r="FG882" i="56"/>
  <c r="FC884" i="56"/>
  <c r="EL881" i="56"/>
  <c r="EM878" i="56"/>
  <c r="EX880" i="56"/>
  <c r="AI15" i="44"/>
  <c r="H19" i="44"/>
  <c r="Q30" i="44"/>
  <c r="K33" i="44"/>
  <c r="O74" i="10"/>
  <c r="Y78" i="31"/>
  <c r="W70" i="44"/>
  <c r="W75" i="31"/>
  <c r="Z76" i="31"/>
  <c r="BD73" i="44"/>
  <c r="I75" i="10"/>
  <c r="K77" i="10"/>
  <c r="Q80" i="10"/>
  <c r="M69" i="44"/>
  <c r="AO77" i="44"/>
  <c r="EX694" i="56"/>
  <c r="EX226" i="56" s="1"/>
  <c r="CO226" i="56" s="1"/>
  <c r="EL700" i="56"/>
  <c r="EL227" i="56" s="1"/>
  <c r="AB227" i="56" s="1"/>
  <c r="ES790" i="56"/>
  <c r="EX406" i="56"/>
  <c r="FA704" i="56"/>
  <c r="FA227" i="56" s="1"/>
  <c r="DI227" i="56" s="1"/>
  <c r="EX797" i="56"/>
  <c r="EX176" i="56" s="1"/>
  <c r="CO176" i="56" s="1"/>
  <c r="EO800" i="56"/>
  <c r="EI489" i="56"/>
  <c r="EI148" i="56" s="1"/>
  <c r="M148" i="56" s="1"/>
  <c r="EO631" i="56"/>
  <c r="EO100" i="56" s="1"/>
  <c r="AK100" i="56" s="1"/>
  <c r="EU637" i="56"/>
  <c r="FE809" i="56"/>
  <c r="FB863" i="56"/>
  <c r="FB182" i="56" s="1"/>
  <c r="DA182" i="56" s="1"/>
  <c r="EL279" i="56"/>
  <c r="EL68" i="56" s="1"/>
  <c r="AB68" i="56" s="1"/>
  <c r="EU773" i="56"/>
  <c r="EP867" i="56"/>
  <c r="FB467" i="56"/>
  <c r="FB146" i="56" s="1"/>
  <c r="DA146" i="56" s="1"/>
  <c r="FC757" i="56"/>
  <c r="FC112" i="56" s="1"/>
  <c r="DE112" i="56" s="1"/>
  <c r="EI290" i="56"/>
  <c r="EI69" i="56" s="1"/>
  <c r="M69" i="56" s="1"/>
  <c r="EJ614" i="56"/>
  <c r="EJ99" i="56" s="1"/>
  <c r="N99" i="56" s="1"/>
  <c r="EN594" i="56"/>
  <c r="EK552" i="56"/>
  <c r="EN355" i="56"/>
  <c r="EU628" i="56"/>
  <c r="ES272" i="56"/>
  <c r="FE495" i="56"/>
  <c r="FE208" i="56" s="1"/>
  <c r="DU208" i="56" s="1"/>
  <c r="FB251" i="56"/>
  <c r="FB66" i="56" s="1"/>
  <c r="DA66" i="56" s="1"/>
  <c r="EM391" i="56"/>
  <c r="EQ472" i="56"/>
  <c r="ES860" i="56"/>
  <c r="EN378" i="56"/>
  <c r="EV536" i="56"/>
  <c r="EV32" i="56" s="1"/>
  <c r="CG32" i="56" s="1"/>
  <c r="AM37" i="44" s="1"/>
  <c r="FB817" i="56"/>
  <c r="FB57" i="56" s="1"/>
  <c r="DA57" i="56" s="1"/>
  <c r="S64" i="32" s="1"/>
  <c r="EO762" i="56"/>
  <c r="FE563" i="56"/>
  <c r="EZ627" i="56"/>
  <c r="EI326" i="56"/>
  <c r="EI193" i="56" s="1"/>
  <c r="M193" i="56" s="1"/>
  <c r="EU881" i="56"/>
  <c r="FB876" i="56"/>
  <c r="EH881" i="56"/>
  <c r="EU875" i="56"/>
  <c r="EW879" i="56"/>
  <c r="EJ877" i="56"/>
  <c r="FA884" i="56"/>
  <c r="EH884" i="56"/>
  <c r="AQ15" i="44"/>
  <c r="BJ30" i="44"/>
  <c r="I45" i="30"/>
  <c r="E41" i="30"/>
  <c r="AC68" i="10"/>
  <c r="G56" i="30"/>
  <c r="Z14" i="10"/>
  <c r="BC30" i="44"/>
  <c r="K17" i="10"/>
  <c r="AE66" i="44"/>
  <c r="G68" i="30"/>
  <c r="G28" i="30"/>
  <c r="AL58" i="44"/>
  <c r="G58" i="10"/>
  <c r="AQ30" i="44"/>
  <c r="AK35" i="10"/>
  <c r="K37" i="10"/>
  <c r="K46" i="44"/>
  <c r="E47" i="44"/>
  <c r="E53" i="44"/>
  <c r="AQ37" i="44"/>
  <c r="K43" i="44"/>
  <c r="E38" i="44"/>
  <c r="N44" i="44"/>
  <c r="AI33" i="44"/>
  <c r="AC21" i="44"/>
  <c r="J32" i="30"/>
  <c r="H47" i="44"/>
  <c r="H49" i="32"/>
  <c r="BJ29" i="44"/>
  <c r="BG28" i="44"/>
  <c r="W19" i="44"/>
  <c r="G31" i="30"/>
  <c r="S47" i="10"/>
  <c r="N42" i="44"/>
  <c r="Y17" i="10"/>
  <c r="Y15" i="44"/>
  <c r="W14" i="10"/>
  <c r="K13" i="44"/>
  <c r="I23" i="30"/>
  <c r="E15" i="32"/>
  <c r="Y21" i="10"/>
  <c r="BG14" i="44"/>
  <c r="Z27" i="10"/>
  <c r="E64" i="32"/>
  <c r="AO62" i="44"/>
  <c r="S62" i="44"/>
  <c r="K67" i="32"/>
  <c r="Y59" i="44"/>
  <c r="AX64" i="44"/>
  <c r="E67" i="44"/>
  <c r="M63" i="32"/>
  <c r="M27" i="44"/>
  <c r="AC27" i="44"/>
  <c r="BI58" i="44"/>
  <c r="K59" i="10"/>
  <c r="N56" i="44"/>
  <c r="Q48" i="10"/>
  <c r="E51" i="10"/>
  <c r="AC31" i="10"/>
  <c r="AO30" i="44"/>
  <c r="AI45" i="10"/>
  <c r="Z13" i="10"/>
  <c r="AK55" i="44"/>
  <c r="J47" i="30"/>
  <c r="H31" i="32"/>
  <c r="N36" i="44"/>
  <c r="M16" i="10"/>
  <c r="T44" i="44"/>
  <c r="BG19" i="44"/>
  <c r="E37" i="30"/>
  <c r="BC51" i="44"/>
  <c r="M25" i="44"/>
  <c r="AE35" i="10"/>
  <c r="BJ12" i="44"/>
  <c r="E32" i="44"/>
  <c r="I44" i="30"/>
  <c r="Y30" i="44"/>
  <c r="E50" i="10"/>
  <c r="BM46" i="44"/>
  <c r="G27" i="44"/>
  <c r="N29" i="44"/>
  <c r="W55" i="10"/>
  <c r="AK62" i="44"/>
  <c r="H17" i="32"/>
  <c r="Z45" i="10"/>
  <c r="E22" i="30"/>
  <c r="AI28" i="10"/>
  <c r="K64" i="44"/>
  <c r="M66" i="32"/>
  <c r="Q28" i="10"/>
  <c r="AC58" i="44"/>
  <c r="J17" i="30"/>
  <c r="E49" i="10"/>
  <c r="J48" i="30"/>
  <c r="Y34" i="44"/>
  <c r="BC53" i="44"/>
  <c r="Z15" i="44"/>
  <c r="AU28" i="44"/>
  <c r="E34" i="30"/>
  <c r="AE23" i="10"/>
  <c r="R46" i="32"/>
  <c r="AF49" i="44"/>
  <c r="G44" i="32"/>
  <c r="AC29" i="44"/>
  <c r="Q29" i="44"/>
  <c r="K48" i="10"/>
  <c r="AF13" i="10"/>
  <c r="AF15" i="10"/>
  <c r="N17" i="44"/>
  <c r="AK49" i="10"/>
  <c r="BG34" i="44"/>
  <c r="BJ34" i="44"/>
  <c r="Q21" i="32"/>
  <c r="AK24" i="10"/>
  <c r="AI25" i="44"/>
  <c r="Q22" i="32"/>
  <c r="H21" i="10"/>
  <c r="AI14" i="44"/>
  <c r="K25" i="44"/>
  <c r="Z21" i="44"/>
  <c r="W22" i="44"/>
  <c r="K27" i="44"/>
  <c r="S64" i="10"/>
  <c r="E68" i="10"/>
  <c r="Q62" i="44"/>
  <c r="J67" i="30"/>
  <c r="E65" i="32"/>
  <c r="AQ64" i="44"/>
  <c r="AL60" i="44"/>
  <c r="AI60" i="44"/>
  <c r="S29" i="10"/>
  <c r="M20" i="10"/>
  <c r="W57" i="44"/>
  <c r="Z59" i="10"/>
  <c r="AC56" i="44"/>
  <c r="AU37" i="44"/>
  <c r="AL50" i="44"/>
  <c r="Q51" i="10"/>
  <c r="Z36" i="10"/>
  <c r="H48" i="32"/>
  <c r="M41" i="10"/>
  <c r="T55" i="44"/>
  <c r="W53" i="44"/>
  <c r="O53" i="32"/>
  <c r="AF43" i="44"/>
  <c r="BA32" i="44"/>
  <c r="AL33" i="44"/>
  <c r="G16" i="44"/>
  <c r="M53" i="10"/>
  <c r="J39" i="30"/>
  <c r="W17" i="44"/>
  <c r="G45" i="44"/>
  <c r="G33" i="44"/>
  <c r="BA23" i="44"/>
  <c r="Q27" i="10"/>
  <c r="O69" i="32"/>
  <c r="BC66" i="44"/>
  <c r="E27" i="44"/>
  <c r="O60" i="32"/>
  <c r="Y56" i="44"/>
  <c r="AF35" i="44"/>
  <c r="G48" i="32"/>
  <c r="AE55" i="10"/>
  <c r="T18" i="44"/>
  <c r="S38" i="10"/>
  <c r="R37" i="32"/>
  <c r="K43" i="10"/>
  <c r="Q43" i="32"/>
  <c r="E47" i="10"/>
  <c r="AC50" i="10"/>
  <c r="M50" i="10"/>
  <c r="T38" i="44"/>
  <c r="AI30" i="44"/>
  <c r="K39" i="44"/>
  <c r="AI45" i="44"/>
  <c r="G45" i="10"/>
  <c r="G32" i="44"/>
  <c r="BA34" i="44"/>
  <c r="AI44" i="44"/>
  <c r="O35" i="32"/>
  <c r="Y27" i="10"/>
  <c r="Q16" i="32"/>
  <c r="AI11" i="44"/>
  <c r="K14" i="10"/>
  <c r="AE24" i="10"/>
  <c r="Q23" i="32"/>
  <c r="AI18" i="10"/>
  <c r="AE18" i="44"/>
  <c r="E17" i="10"/>
  <c r="Y26" i="10"/>
  <c r="AC63" i="44"/>
  <c r="AW64" i="44"/>
  <c r="BC60" i="44"/>
  <c r="Q67" i="44"/>
  <c r="J62" i="30"/>
  <c r="S59" i="44"/>
  <c r="BA64" i="44"/>
  <c r="Z65" i="44"/>
  <c r="BD27" i="44"/>
  <c r="AX17" i="44"/>
  <c r="Q59" i="10"/>
  <c r="AO58" i="44"/>
  <c r="BI56" i="44"/>
  <c r="AK30" i="44"/>
  <c r="E40" i="10"/>
  <c r="E33" i="10"/>
  <c r="AW47" i="44"/>
  <c r="H18" i="10"/>
  <c r="BD54" i="44"/>
  <c r="BI33" i="44"/>
  <c r="H40" i="32"/>
  <c r="G33" i="30"/>
  <c r="BD32" i="44"/>
  <c r="BC47" i="44"/>
  <c r="K40" i="10"/>
  <c r="AO11" i="44"/>
  <c r="E31" i="30"/>
  <c r="AC15" i="10"/>
  <c r="M15" i="10"/>
  <c r="BC28" i="44"/>
  <c r="AF41" i="10"/>
  <c r="K42" i="32"/>
  <c r="O56" i="32"/>
  <c r="AF16" i="10"/>
  <c r="G33" i="32"/>
  <c r="AU46" i="44"/>
  <c r="W45" i="10"/>
  <c r="N32" i="44"/>
  <c r="Z33" i="44"/>
  <c r="AC46" i="44"/>
  <c r="N46" i="44"/>
  <c r="AI52" i="10"/>
  <c r="AQ59" i="44"/>
  <c r="AC35" i="44"/>
  <c r="Q50" i="32"/>
  <c r="G17" i="32"/>
  <c r="Y62" i="44"/>
  <c r="AE60" i="44"/>
  <c r="K61" i="32"/>
  <c r="J19" i="30"/>
  <c r="H57" i="44"/>
  <c r="Z35" i="10"/>
  <c r="AC39" i="10"/>
  <c r="G48" i="44"/>
  <c r="S46" i="44"/>
  <c r="AX11" i="44"/>
  <c r="N28" i="44"/>
  <c r="AF15" i="44"/>
  <c r="AE31" i="44"/>
  <c r="M40" i="10"/>
  <c r="Y41" i="10"/>
  <c r="AC36" i="44"/>
  <c r="K50" i="32"/>
  <c r="I37" i="30"/>
  <c r="AX41" i="44"/>
  <c r="H11" i="44"/>
  <c r="BG41" i="44"/>
  <c r="T30" i="44"/>
  <c r="BJ45" i="44"/>
  <c r="T16" i="44"/>
  <c r="BC49" i="44"/>
  <c r="AK54" i="44"/>
  <c r="M25" i="10"/>
  <c r="AW23" i="44"/>
  <c r="AO15" i="44"/>
  <c r="AL23" i="44"/>
  <c r="BI12" i="44"/>
  <c r="T19" i="44"/>
  <c r="G13" i="32"/>
  <c r="AE22" i="44"/>
  <c r="Y24" i="44"/>
  <c r="AX25" i="44"/>
  <c r="G67" i="30"/>
  <c r="E66" i="44"/>
  <c r="AC59" i="44"/>
  <c r="E63" i="10"/>
  <c r="Y64" i="44"/>
  <c r="AR61" i="44"/>
  <c r="Y65" i="44"/>
  <c r="M61" i="10"/>
  <c r="S28" i="10"/>
  <c r="K17" i="44"/>
  <c r="Z58" i="44"/>
  <c r="G60" i="10"/>
  <c r="E49" i="32"/>
  <c r="H16" i="32"/>
  <c r="AX37" i="44"/>
  <c r="H56" i="10"/>
  <c r="N50" i="44"/>
  <c r="Q31" i="44"/>
  <c r="BD39" i="44"/>
  <c r="AI29" i="44"/>
  <c r="S35" i="10"/>
  <c r="M51" i="10"/>
  <c r="E31" i="32"/>
  <c r="BC36" i="44"/>
  <c r="I32" i="30"/>
  <c r="N31" i="44"/>
  <c r="Z50" i="10"/>
  <c r="G42" i="10"/>
  <c r="AI49" i="10"/>
  <c r="R17" i="32"/>
  <c r="AO35" i="44"/>
  <c r="M42" i="10"/>
  <c r="J34" i="30"/>
  <c r="BM36" i="44"/>
  <c r="AQ14" i="44"/>
  <c r="H30" i="10"/>
  <c r="M47" i="10"/>
  <c r="AI42" i="44"/>
  <c r="Z29" i="10"/>
  <c r="AU51" i="44"/>
  <c r="H41" i="32"/>
  <c r="BM65" i="44"/>
  <c r="AX57" i="44"/>
  <c r="BC33" i="44"/>
  <c r="H48" i="10"/>
  <c r="K21" i="32"/>
  <c r="BM66" i="44"/>
  <c r="Q63" i="44"/>
  <c r="K64" i="32"/>
  <c r="BM17" i="44"/>
  <c r="M59" i="32"/>
  <c r="AF14" i="44"/>
  <c r="M48" i="32"/>
  <c r="N54" i="44"/>
  <c r="G57" i="32"/>
  <c r="R41" i="32"/>
  <c r="S51" i="44"/>
  <c r="AU44" i="44"/>
  <c r="BG39" i="44"/>
  <c r="BG50" i="44"/>
  <c r="BC42" i="44"/>
  <c r="E42" i="10"/>
  <c r="G49" i="32"/>
  <c r="H54" i="44"/>
  <c r="Z38" i="44"/>
  <c r="AC30" i="44"/>
  <c r="G37" i="44"/>
  <c r="AF40" i="44"/>
  <c r="AK43" i="44"/>
  <c r="AQ53" i="44"/>
  <c r="AK32" i="10"/>
  <c r="K47" i="32"/>
  <c r="W20" i="44"/>
  <c r="G20" i="32"/>
  <c r="AC19" i="44"/>
  <c r="W26" i="10"/>
  <c r="G25" i="30"/>
  <c r="W18" i="10"/>
  <c r="AK12" i="44"/>
  <c r="AU20" i="44"/>
  <c r="G14" i="30"/>
  <c r="S27" i="10"/>
  <c r="BA63" i="44"/>
  <c r="Q65" i="44"/>
  <c r="AQ65" i="44"/>
  <c r="AU64" i="44"/>
  <c r="E69" i="32"/>
  <c r="BD62" i="44"/>
  <c r="AE67" i="44"/>
  <c r="J61" i="30"/>
  <c r="N28" i="10"/>
  <c r="AR17" i="44"/>
  <c r="G57" i="44"/>
  <c r="M57" i="44"/>
  <c r="E36" i="32"/>
  <c r="G39" i="44"/>
  <c r="AO44" i="44"/>
  <c r="AO50" i="44"/>
  <c r="S56" i="10"/>
  <c r="AE15" i="10"/>
  <c r="Q30" i="10"/>
  <c r="M34" i="10"/>
  <c r="E45" i="32"/>
  <c r="AF52" i="44"/>
  <c r="Q42" i="32"/>
  <c r="T48" i="44"/>
  <c r="K30" i="32"/>
  <c r="R42" i="32"/>
  <c r="M37" i="10"/>
  <c r="AK45" i="44"/>
  <c r="AQ44" i="44"/>
  <c r="BD47" i="44"/>
  <c r="AI51" i="44"/>
  <c r="M51" i="44"/>
  <c r="E39" i="32"/>
  <c r="AF45" i="10"/>
  <c r="BJ35" i="44"/>
  <c r="BI29" i="44"/>
  <c r="Q42" i="44"/>
  <c r="M45" i="10"/>
  <c r="M36" i="10"/>
  <c r="E44" i="32"/>
  <c r="BC65" i="44"/>
  <c r="E58" i="32"/>
  <c r="Q28" i="44"/>
  <c r="Y12" i="44"/>
  <c r="H22" i="32"/>
  <c r="AI62" i="44"/>
  <c r="M67" i="44"/>
  <c r="M63" i="10"/>
  <c r="AC19" i="10"/>
  <c r="M59" i="10"/>
  <c r="R50" i="32"/>
  <c r="AF55" i="44"/>
  <c r="K30" i="10"/>
  <c r="T14" i="44"/>
  <c r="N11" i="44"/>
  <c r="AF48" i="44"/>
  <c r="AI51" i="10"/>
  <c r="BI48" i="44"/>
  <c r="AU43" i="44"/>
  <c r="Q37" i="44"/>
  <c r="E45" i="30"/>
  <c r="E42" i="32"/>
  <c r="AE29" i="44"/>
  <c r="AQ11" i="44"/>
  <c r="N30" i="10"/>
  <c r="Z48" i="44"/>
  <c r="J15" i="30"/>
  <c r="T14" i="10"/>
  <c r="AF47" i="44"/>
  <c r="AL47" i="44"/>
  <c r="K35" i="10"/>
  <c r="AK26" i="10"/>
  <c r="Y13" i="44"/>
  <c r="G21" i="10"/>
  <c r="AC16" i="44"/>
  <c r="BG23" i="44"/>
  <c r="G13" i="10"/>
  <c r="Q26" i="10"/>
  <c r="K16" i="44"/>
  <c r="AO19" i="44"/>
  <c r="AE24" i="44"/>
  <c r="K62" i="44"/>
  <c r="AI68" i="10"/>
  <c r="BJ60" i="44"/>
  <c r="AL63" i="44"/>
  <c r="K60" i="44"/>
  <c r="AI67" i="44"/>
  <c r="E66" i="10"/>
  <c r="H28" i="44"/>
  <c r="W26" i="44"/>
  <c r="M17" i="44"/>
  <c r="AK58" i="44"/>
  <c r="I58" i="30"/>
  <c r="AU56" i="44"/>
  <c r="H50" i="32"/>
  <c r="Q55" i="32"/>
  <c r="G36" i="30"/>
  <c r="Z42" i="10"/>
  <c r="S20" i="10"/>
  <c r="M56" i="10"/>
  <c r="W56" i="10"/>
  <c r="H15" i="44"/>
  <c r="O47" i="32"/>
  <c r="R36" i="32"/>
  <c r="Y40" i="10"/>
  <c r="J33" i="30"/>
  <c r="M49" i="32"/>
  <c r="R15" i="32"/>
  <c r="BD16" i="44"/>
  <c r="AF18" i="44"/>
  <c r="AE52" i="44"/>
  <c r="W50" i="10"/>
  <c r="G43" i="30"/>
  <c r="AE33" i="10"/>
  <c r="AX15" i="44"/>
  <c r="AE32" i="10"/>
  <c r="Q33" i="32"/>
  <c r="E32" i="30"/>
  <c r="Q46" i="32"/>
  <c r="Y33" i="10"/>
  <c r="J16" i="30"/>
  <c r="AF30" i="10"/>
  <c r="G44" i="10"/>
  <c r="R48" i="32"/>
  <c r="BM21" i="44"/>
  <c r="E67" i="10"/>
  <c r="AX51" i="44"/>
  <c r="AE40" i="10"/>
  <c r="AF29" i="44"/>
  <c r="AR23" i="44"/>
  <c r="G61" i="44"/>
  <c r="M65" i="44"/>
  <c r="BJ59" i="44"/>
  <c r="BA59" i="44"/>
  <c r="H57" i="32"/>
  <c r="E33" i="32"/>
  <c r="T18" i="10"/>
  <c r="AO46" i="44"/>
  <c r="AI37" i="10"/>
  <c r="R54" i="32"/>
  <c r="S41" i="44"/>
  <c r="H55" i="32"/>
  <c r="BD29" i="44"/>
  <c r="Q43" i="44"/>
  <c r="Z19" i="44"/>
  <c r="Y38" i="10"/>
  <c r="AO28" i="44"/>
  <c r="AX33" i="44"/>
  <c r="BD48" i="44"/>
  <c r="K27" i="10"/>
  <c r="AQ50" i="44"/>
  <c r="AO48" i="44"/>
  <c r="BD12" i="44"/>
  <c r="M49" i="44"/>
  <c r="E48" i="30"/>
  <c r="BC15" i="44"/>
  <c r="BA19" i="44"/>
  <c r="E16" i="10"/>
  <c r="G23" i="10"/>
  <c r="BC14" i="44"/>
  <c r="I21" i="30"/>
  <c r="Y14" i="10"/>
  <c r="N21" i="44"/>
  <c r="AF22" i="10"/>
  <c r="AC20" i="44"/>
  <c r="AO26" i="44"/>
  <c r="AC64" i="44"/>
  <c r="AC63" i="10"/>
  <c r="Y67" i="44"/>
  <c r="Y63" i="10"/>
  <c r="M69" i="32"/>
  <c r="G61" i="10"/>
  <c r="AU63" i="44"/>
  <c r="G28" i="44"/>
  <c r="AE26" i="44"/>
  <c r="AE17" i="44"/>
  <c r="AQ57" i="44"/>
  <c r="T56" i="44"/>
  <c r="AO55" i="44"/>
  <c r="BJ41" i="44"/>
  <c r="Z56" i="10"/>
  <c r="Y35" i="10"/>
  <c r="Z55" i="44"/>
  <c r="AF39" i="44"/>
  <c r="G57" i="10"/>
  <c r="H52" i="44"/>
  <c r="K32" i="32"/>
  <c r="T47" i="44"/>
  <c r="I42" i="30"/>
  <c r="BG53" i="44"/>
  <c r="Z37" i="44"/>
  <c r="AR54" i="44"/>
  <c r="K49" i="32"/>
  <c r="M40" i="44"/>
  <c r="AW49" i="44"/>
  <c r="I36" i="30"/>
  <c r="K47" i="44"/>
  <c r="E35" i="32"/>
  <c r="G47" i="32"/>
  <c r="K34" i="32"/>
  <c r="Z25" i="10"/>
  <c r="AI41" i="10"/>
  <c r="R47" i="32"/>
  <c r="AL22" i="44"/>
  <c r="S44" i="10"/>
  <c r="BA38" i="44"/>
  <c r="Q43" i="10"/>
  <c r="BI18" i="44"/>
  <c r="H55" i="44"/>
  <c r="H41" i="44"/>
  <c r="H43" i="44"/>
  <c r="AL19" i="44"/>
  <c r="BD66" i="44"/>
  <c r="T57" i="44"/>
  <c r="M32" i="44"/>
  <c r="H46" i="44"/>
  <c r="E55" i="10"/>
  <c r="G49" i="10"/>
  <c r="T11" i="44"/>
  <c r="M33" i="10"/>
  <c r="AI35" i="10"/>
  <c r="K14" i="32"/>
  <c r="E21" i="44"/>
  <c r="AQ21" i="44"/>
  <c r="M16" i="44"/>
  <c r="AF21" i="44"/>
  <c r="R21" i="32"/>
  <c r="AW20" i="44"/>
  <c r="BA15" i="44"/>
  <c r="BJ26" i="44"/>
  <c r="Q69" i="10"/>
  <c r="AI65" i="10"/>
  <c r="E69" i="30"/>
  <c r="Y60" i="44"/>
  <c r="AL61" i="44"/>
  <c r="M66" i="10"/>
  <c r="N63" i="10"/>
  <c r="AU66" i="44"/>
  <c r="H26" i="44"/>
  <c r="AF20" i="10"/>
  <c r="AK17" i="44"/>
  <c r="AW58" i="44"/>
  <c r="M58" i="32"/>
  <c r="AI30" i="10"/>
  <c r="M31" i="10"/>
  <c r="M55" i="32"/>
  <c r="H53" i="44"/>
  <c r="T41" i="44"/>
  <c r="AI55" i="10"/>
  <c r="Q57" i="32"/>
  <c r="AE41" i="10"/>
  <c r="AI52" i="44"/>
  <c r="K41" i="32"/>
  <c r="M44" i="32"/>
  <c r="T13" i="10"/>
  <c r="I46" i="30"/>
  <c r="BI51" i="44"/>
  <c r="AR30" i="44"/>
  <c r="Q50" i="10"/>
  <c r="S35" i="44"/>
  <c r="K48" i="32"/>
  <c r="BG37" i="44"/>
  <c r="AC38" i="44"/>
  <c r="AI41" i="44"/>
  <c r="M14" i="10"/>
  <c r="AW51" i="44"/>
  <c r="BJ52" i="44"/>
  <c r="AF53" i="44"/>
  <c r="AK50" i="10"/>
  <c r="BG33" i="44"/>
  <c r="S30" i="10"/>
  <c r="AK34" i="10"/>
  <c r="E36" i="10"/>
  <c r="E56" i="10"/>
  <c r="G15" i="44"/>
  <c r="E16" i="32"/>
  <c r="AE22" i="10"/>
  <c r="T22" i="44"/>
  <c r="S12" i="44"/>
  <c r="W11" i="44"/>
  <c r="M12" i="44"/>
  <c r="Q17" i="32"/>
  <c r="Y29" i="10"/>
  <c r="AR25" i="44"/>
  <c r="Y67" i="10"/>
  <c r="M62" i="10"/>
  <c r="G64" i="30"/>
  <c r="BD65" i="44"/>
  <c r="H61" i="10"/>
  <c r="AI66" i="10"/>
  <c r="K69" i="32"/>
  <c r="Q64" i="44"/>
  <c r="AC66" i="44"/>
  <c r="Z44" i="10"/>
  <c r="K14" i="44"/>
  <c r="BC18" i="44"/>
  <c r="Q13" i="10"/>
  <c r="AK61" i="44"/>
  <c r="R16" i="32"/>
  <c r="BG42" i="44"/>
  <c r="Q54" i="44"/>
  <c r="AI36" i="44"/>
  <c r="AF40" i="10"/>
  <c r="AE50" i="44"/>
  <c r="E34" i="10"/>
  <c r="H16" i="44"/>
  <c r="BC23" i="44"/>
  <c r="BA13" i="44"/>
  <c r="AU21" i="44"/>
  <c r="E21" i="32"/>
  <c r="AU15" i="44"/>
  <c r="AF19" i="44"/>
  <c r="J21" i="30"/>
  <c r="BD22" i="44"/>
  <c r="E28" i="10"/>
  <c r="AU61" i="44"/>
  <c r="AK64" i="10"/>
  <c r="N61" i="44"/>
  <c r="AI64" i="10"/>
  <c r="Q66" i="44"/>
  <c r="Z60" i="44"/>
  <c r="S65" i="10"/>
  <c r="Z61" i="44"/>
  <c r="H28" i="32"/>
  <c r="AE19" i="44"/>
  <c r="N60" i="10"/>
  <c r="AC59" i="10"/>
  <c r="N57" i="44"/>
  <c r="AF18" i="10"/>
  <c r="AE56" i="10"/>
  <c r="AC33" i="10"/>
  <c r="AL48" i="44"/>
  <c r="AC57" i="10"/>
  <c r="S47" i="44"/>
  <c r="AC48" i="44"/>
  <c r="Q52" i="10"/>
  <c r="G47" i="30"/>
  <c r="E42" i="30"/>
  <c r="S30" i="44"/>
  <c r="BA54" i="44"/>
  <c r="Z16" i="10"/>
  <c r="O31" i="32"/>
  <c r="J55" i="30"/>
  <c r="Z53" i="10"/>
  <c r="G34" i="44"/>
  <c r="Z36" i="44"/>
  <c r="R44" i="32"/>
  <c r="K47" i="10"/>
  <c r="AC39" i="44"/>
  <c r="W44" i="10"/>
  <c r="AL31" i="44"/>
  <c r="AF54" i="44"/>
  <c r="M29" i="44"/>
  <c r="AC54" i="44"/>
  <c r="H36" i="44"/>
  <c r="AK44" i="10"/>
  <c r="N48" i="44"/>
  <c r="AU54" i="44"/>
  <c r="N46" i="10"/>
  <c r="Y18" i="44"/>
  <c r="Q23" i="10"/>
  <c r="BM23" i="44"/>
  <c r="M11" i="44"/>
  <c r="AK15" i="10"/>
  <c r="AC26" i="10"/>
  <c r="S23" i="44"/>
  <c r="G16" i="32"/>
  <c r="E29" i="32"/>
  <c r="T26" i="10"/>
  <c r="AR62" i="44"/>
  <c r="H66" i="44"/>
  <c r="AK66" i="10"/>
  <c r="G67" i="32"/>
  <c r="S62" i="10"/>
  <c r="AE18" i="10"/>
  <c r="AQ40" i="44"/>
  <c r="AE45" i="44"/>
  <c r="BG12" i="44"/>
  <c r="J66" i="30"/>
  <c r="M55" i="44"/>
  <c r="S15" i="44"/>
  <c r="AF50" i="44"/>
  <c r="G53" i="30"/>
  <c r="AI34" i="10"/>
  <c r="N51" i="10"/>
  <c r="Z48" i="10"/>
  <c r="K32" i="44"/>
  <c r="AC21" i="10"/>
  <c r="K25" i="32"/>
  <c r="W27" i="10"/>
  <c r="M24" i="10"/>
  <c r="W25" i="10"/>
  <c r="M23" i="44"/>
  <c r="O24" i="32"/>
  <c r="BG22" i="44"/>
  <c r="BM24" i="44"/>
  <c r="BG65" i="44"/>
  <c r="G64" i="32"/>
  <c r="Z62" i="10"/>
  <c r="Q67" i="10"/>
  <c r="N60" i="44"/>
  <c r="E61" i="10"/>
  <c r="G69" i="32"/>
  <c r="H61" i="32"/>
  <c r="AE28" i="10"/>
  <c r="BD17" i="44"/>
  <c r="E60" i="10"/>
  <c r="AW57" i="44"/>
  <c r="Q58" i="32"/>
  <c r="AI57" i="10"/>
  <c r="H55" i="10"/>
  <c r="E53" i="30"/>
  <c r="N18" i="44"/>
  <c r="S37" i="10"/>
  <c r="H34" i="32"/>
  <c r="W50" i="44"/>
  <c r="Z51" i="10"/>
  <c r="N39" i="10"/>
  <c r="N41" i="10"/>
  <c r="T12" i="44"/>
  <c r="AK20" i="10"/>
  <c r="W30" i="10"/>
  <c r="W28" i="44"/>
  <c r="W33" i="10"/>
  <c r="AE53" i="10"/>
  <c r="Z15" i="10"/>
  <c r="AQ47" i="44"/>
  <c r="AU52" i="44"/>
  <c r="AR12" i="44"/>
  <c r="H52" i="32"/>
  <c r="S31" i="10"/>
  <c r="AI47" i="10"/>
  <c r="AR45" i="44"/>
  <c r="AW37" i="44"/>
  <c r="W38" i="10"/>
  <c r="AU42" i="44"/>
  <c r="O18" i="32"/>
  <c r="AW42" i="44"/>
  <c r="G30" i="10"/>
  <c r="G41" i="30"/>
  <c r="AK18" i="10"/>
  <c r="N24" i="44"/>
  <c r="AU13" i="44"/>
  <c r="E23" i="30"/>
  <c r="AC14" i="44"/>
  <c r="G25" i="32"/>
  <c r="G25" i="10"/>
  <c r="Y23" i="10"/>
  <c r="N26" i="44"/>
  <c r="AK27" i="10"/>
  <c r="M68" i="10"/>
  <c r="E65" i="44"/>
  <c r="AF60" i="44"/>
  <c r="AX65" i="44"/>
  <c r="AX62" i="44"/>
  <c r="AF60" i="10"/>
  <c r="S31" i="44"/>
  <c r="AK46" i="10"/>
  <c r="BC11" i="44"/>
  <c r="Q29" i="10"/>
  <c r="AK60" i="44"/>
  <c r="E54" i="32"/>
  <c r="Q31" i="32"/>
  <c r="AE33" i="44"/>
  <c r="H35" i="32"/>
  <c r="BI32" i="44"/>
  <c r="O16" i="32"/>
  <c r="AF31" i="44"/>
  <c r="Y46" i="10"/>
  <c r="O25" i="32"/>
  <c r="AI16" i="44"/>
  <c r="AO16" i="44"/>
  <c r="K27" i="32"/>
  <c r="AI13" i="44"/>
  <c r="AK14" i="10"/>
  <c r="W13" i="44"/>
  <c r="Q16" i="44"/>
  <c r="BC25" i="44"/>
  <c r="BI63" i="44"/>
  <c r="AU60" i="44"/>
  <c r="W67" i="44"/>
  <c r="BA61" i="44"/>
  <c r="N66" i="10"/>
  <c r="K61" i="44"/>
  <c r="AL66" i="44"/>
  <c r="J60" i="30"/>
  <c r="K26" i="44"/>
  <c r="Y17" i="44"/>
  <c r="H58" i="44"/>
  <c r="AR58" i="44"/>
  <c r="AR29" i="44"/>
  <c r="Q36" i="10"/>
  <c r="Z32" i="10"/>
  <c r="W57" i="10"/>
  <c r="AR52" i="44"/>
  <c r="E49" i="30"/>
  <c r="AF37" i="44"/>
  <c r="Q55" i="44"/>
  <c r="I41" i="30"/>
  <c r="K34" i="44"/>
  <c r="M40" i="32"/>
  <c r="Q37" i="32"/>
  <c r="G54" i="32"/>
  <c r="M31" i="44"/>
  <c r="G34" i="32"/>
  <c r="N13" i="44"/>
  <c r="AL49" i="44"/>
  <c r="N47" i="44"/>
  <c r="AR48" i="44"/>
  <c r="N43" i="10"/>
  <c r="AE53" i="44"/>
  <c r="E30" i="32"/>
  <c r="AQ32" i="44"/>
  <c r="BI36" i="44"/>
  <c r="J36" i="30"/>
  <c r="M22" i="44"/>
  <c r="E51" i="44"/>
  <c r="K48" i="44"/>
  <c r="AX24" i="44"/>
  <c r="K51" i="44"/>
  <c r="K43" i="32"/>
  <c r="BJ11" i="44"/>
  <c r="AL20" i="44"/>
  <c r="AF23" i="44"/>
  <c r="AK22" i="10"/>
  <c r="G14" i="10"/>
  <c r="AC13" i="10"/>
  <c r="H24" i="10"/>
  <c r="S24" i="10"/>
  <c r="BM16" i="44"/>
  <c r="T26" i="44"/>
  <c r="H26" i="10"/>
  <c r="G62" i="10"/>
  <c r="S66" i="10"/>
  <c r="W62" i="10"/>
  <c r="G67" i="10"/>
  <c r="H65" i="44"/>
  <c r="AK60" i="10"/>
  <c r="AE39" i="44"/>
  <c r="BJ43" i="44"/>
  <c r="O22" i="32"/>
  <c r="Q28" i="32"/>
  <c r="BI28" i="44"/>
  <c r="O57" i="32"/>
  <c r="J49" i="30"/>
  <c r="G44" i="44"/>
  <c r="AF35" i="10"/>
  <c r="W45" i="44"/>
  <c r="Y39" i="10"/>
  <c r="W40" i="10"/>
  <c r="AW28" i="44"/>
  <c r="T23" i="10"/>
  <c r="Z23" i="44"/>
  <c r="AX23" i="44"/>
  <c r="BG11" i="44"/>
  <c r="E20" i="32"/>
  <c r="S23" i="10"/>
  <c r="Z21" i="10"/>
  <c r="AC14" i="10"/>
  <c r="N26" i="10"/>
  <c r="K68" i="32"/>
  <c r="AE63" i="44"/>
  <c r="BM67" i="44"/>
  <c r="BD60" i="44"/>
  <c r="I67" i="30"/>
  <c r="H68" i="32"/>
  <c r="G65" i="10"/>
  <c r="Z60" i="10"/>
  <c r="AX26" i="44"/>
  <c r="Q19" i="10"/>
  <c r="N59" i="10"/>
  <c r="T58" i="44"/>
  <c r="W55" i="44"/>
  <c r="AQ34" i="44"/>
  <c r="O49" i="32"/>
  <c r="Z52" i="10"/>
  <c r="AK49" i="44"/>
  <c r="AK44" i="44"/>
  <c r="AI28" i="44"/>
  <c r="BM28" i="44"/>
  <c r="AC33" i="44"/>
  <c r="E43" i="10"/>
  <c r="BC38" i="44"/>
  <c r="R51" i="32"/>
  <c r="AL13" i="44"/>
  <c r="S16" i="10"/>
  <c r="AI48" i="44"/>
  <c r="AF32" i="44"/>
  <c r="Q55" i="10"/>
  <c r="Z33" i="10"/>
  <c r="Q33" i="10"/>
  <c r="Z34" i="44"/>
  <c r="J52" i="30"/>
  <c r="G51" i="10"/>
  <c r="E40" i="32"/>
  <c r="AW30" i="44"/>
  <c r="AR50" i="44"/>
  <c r="AU25" i="44"/>
  <c r="AF43" i="10"/>
  <c r="H14" i="44"/>
  <c r="AE13" i="10"/>
  <c r="AC54" i="10"/>
  <c r="AL15" i="44"/>
  <c r="M30" i="44"/>
  <c r="O19" i="32"/>
  <c r="BG15" i="44"/>
  <c r="E14" i="30"/>
  <c r="AK13" i="10"/>
  <c r="AI21" i="10"/>
  <c r="AK23" i="44"/>
  <c r="K18" i="10"/>
  <c r="BA22" i="44"/>
  <c r="K28" i="32"/>
  <c r="S69" i="10"/>
  <c r="G63" i="32"/>
  <c r="K64" i="10"/>
  <c r="AF65" i="10"/>
  <c r="M59" i="44"/>
  <c r="K63" i="32"/>
  <c r="BC61" i="44"/>
  <c r="E62" i="32"/>
  <c r="M46" i="10"/>
  <c r="M58" i="10"/>
  <c r="G52" i="44"/>
  <c r="T36" i="44"/>
  <c r="BA12" i="44"/>
  <c r="E64" i="44"/>
  <c r="E29" i="30"/>
  <c r="AW55" i="44"/>
  <c r="BC34" i="44"/>
  <c r="H47" i="32"/>
  <c r="AW36" i="44"/>
  <c r="N49" i="10"/>
  <c r="AX16" i="44"/>
  <c r="K55" i="32"/>
  <c r="AI40" i="44"/>
  <c r="E16" i="30"/>
  <c r="AC23" i="44"/>
  <c r="G24" i="30"/>
  <c r="Q21" i="44"/>
  <c r="H23" i="10"/>
  <c r="AI24" i="10"/>
  <c r="M19" i="44"/>
  <c r="AL27" i="44"/>
  <c r="M27" i="10"/>
  <c r="AK64" i="44"/>
  <c r="O67" i="32"/>
  <c r="Z63" i="10"/>
  <c r="Q59" i="44"/>
  <c r="W65" i="10"/>
  <c r="AK68" i="10"/>
  <c r="Q61" i="10"/>
  <c r="AQ28" i="44"/>
  <c r="G28" i="32"/>
  <c r="I19" i="30"/>
  <c r="S60" i="10"/>
  <c r="N58" i="10"/>
  <c r="AI56" i="44"/>
  <c r="BG30" i="44"/>
  <c r="H45" i="32"/>
  <c r="Y37" i="44"/>
  <c r="AL55" i="44"/>
  <c r="Y28" i="44"/>
  <c r="I40" i="30"/>
  <c r="AL32" i="44"/>
  <c r="AK40" i="44"/>
  <c r="BC44" i="44"/>
  <c r="BG54" i="44"/>
  <c r="AO53" i="44"/>
  <c r="AR42" i="44"/>
  <c r="BJ54" i="44"/>
  <c r="G35" i="44"/>
  <c r="AK38" i="10"/>
  <c r="I50" i="30"/>
  <c r="K28" i="44"/>
  <c r="BM54" i="44"/>
  <c r="N36" i="10"/>
  <c r="BM44" i="44"/>
  <c r="Q53" i="44"/>
  <c r="E17" i="30"/>
  <c r="AX40" i="44"/>
  <c r="Q56" i="10"/>
  <c r="Z44" i="44"/>
  <c r="AX50" i="44"/>
  <c r="Y16" i="44"/>
  <c r="AE42" i="10"/>
  <c r="AK42" i="10"/>
  <c r="AC30" i="10"/>
  <c r="Y20" i="44"/>
  <c r="K24" i="32"/>
  <c r="AK22" i="44"/>
  <c r="I14" i="30"/>
  <c r="Q20" i="32"/>
  <c r="W12" i="44"/>
  <c r="E21" i="10"/>
  <c r="E15" i="44"/>
  <c r="AC15" i="44"/>
  <c r="R27" i="32"/>
  <c r="W69" i="10"/>
  <c r="E67" i="32"/>
  <c r="Y64" i="10"/>
  <c r="AW62" i="44"/>
  <c r="Q38" i="44"/>
  <c r="K45" i="10"/>
  <c r="AC31" i="44"/>
  <c r="K52" i="32"/>
  <c r="AK16" i="44"/>
  <c r="K66" i="44"/>
  <c r="H60" i="10"/>
  <c r="K51" i="32"/>
  <c r="H37" i="32"/>
  <c r="Z31" i="44"/>
  <c r="BC50" i="44"/>
  <c r="Q46" i="10"/>
  <c r="W35" i="10"/>
  <c r="Z47" i="44"/>
  <c r="M54" i="44"/>
  <c r="AR24" i="44"/>
  <c r="E14" i="32"/>
  <c r="S26" i="10"/>
  <c r="Z24" i="44"/>
  <c r="AQ20" i="44"/>
  <c r="O27" i="32"/>
  <c r="E22" i="10"/>
  <c r="H27" i="10"/>
  <c r="BM25" i="44"/>
  <c r="W63" i="10"/>
  <c r="AF62" i="44"/>
  <c r="AC62" i="44"/>
  <c r="M62" i="32"/>
  <c r="BI61" i="44"/>
  <c r="AL62" i="44"/>
  <c r="Q63" i="32"/>
  <c r="AF27" i="44"/>
  <c r="T28" i="10"/>
  <c r="Z17" i="44"/>
  <c r="H59" i="32"/>
  <c r="G60" i="32"/>
  <c r="R57" i="32"/>
  <c r="S34" i="44"/>
  <c r="AE51" i="10"/>
  <c r="M54" i="10"/>
  <c r="AX13" i="44"/>
  <c r="AC28" i="44"/>
  <c r="AU39" i="44"/>
  <c r="BA55" i="44"/>
  <c r="Q41" i="10"/>
  <c r="AE46" i="44"/>
  <c r="E23" i="32"/>
  <c r="M35" i="44"/>
  <c r="AE34" i="10"/>
  <c r="BG25" i="44"/>
  <c r="E39" i="44"/>
  <c r="BD52" i="44"/>
  <c r="N14" i="44"/>
  <c r="S43" i="44"/>
  <c r="Q36" i="44"/>
  <c r="BC43" i="44"/>
  <c r="G40" i="10"/>
  <c r="AO52" i="44"/>
  <c r="I35" i="30"/>
  <c r="BM38" i="44"/>
  <c r="H13" i="44"/>
  <c r="S32" i="10"/>
  <c r="R33" i="32"/>
  <c r="AI39" i="44"/>
  <c r="Z51" i="44"/>
  <c r="BI54" i="44"/>
  <c r="R55" i="32"/>
  <c r="S22" i="44"/>
  <c r="AU18" i="44"/>
  <c r="W24" i="44"/>
  <c r="K22" i="32"/>
  <c r="W13" i="10"/>
  <c r="Q19" i="32"/>
  <c r="S21" i="44"/>
  <c r="BI25" i="44"/>
  <c r="E18" i="32"/>
  <c r="K28" i="10"/>
  <c r="Y61" i="44"/>
  <c r="M20" i="44"/>
  <c r="E44" i="30"/>
  <c r="S19" i="44"/>
  <c r="R64" i="32"/>
  <c r="AL56" i="44"/>
  <c r="AO41" i="44"/>
  <c r="AI36" i="10"/>
  <c r="N12" i="44"/>
  <c r="AU24" i="44"/>
  <c r="G27" i="32"/>
  <c r="AK67" i="44"/>
  <c r="AI62" i="10"/>
  <c r="E68" i="30"/>
  <c r="AC61" i="44"/>
  <c r="AF29" i="10"/>
  <c r="AC18" i="44"/>
  <c r="BD59" i="44"/>
  <c r="AU58" i="44"/>
  <c r="W59" i="10"/>
  <c r="O44" i="32"/>
  <c r="M45" i="32"/>
  <c r="Q44" i="10"/>
  <c r="E37" i="44"/>
  <c r="M43" i="10"/>
  <c r="N44" i="10"/>
  <c r="AI43" i="44"/>
  <c r="AU53" i="44"/>
  <c r="M53" i="44"/>
  <c r="W46" i="44"/>
  <c r="BA30" i="44"/>
  <c r="AE38" i="10"/>
  <c r="M30" i="10"/>
  <c r="H44" i="44"/>
  <c r="BM14" i="44"/>
  <c r="BA46" i="44"/>
  <c r="BD53" i="44"/>
  <c r="Z13" i="44"/>
  <c r="AE15" i="44"/>
  <c r="AE30" i="44"/>
  <c r="K42" i="44"/>
  <c r="BA35" i="44"/>
  <c r="Y56" i="10"/>
  <c r="H50" i="10"/>
  <c r="BM42" i="44"/>
  <c r="N15" i="10"/>
  <c r="N30" i="44"/>
  <c r="E44" i="44"/>
  <c r="Q54" i="10"/>
  <c r="E11" i="44"/>
  <c r="G22" i="10"/>
  <c r="BI13" i="44"/>
  <c r="G22" i="32"/>
  <c r="BA20" i="44"/>
  <c r="W25" i="44"/>
  <c r="AU22" i="44"/>
  <c r="BC27" i="44"/>
  <c r="AI27" i="10"/>
  <c r="AF66" i="10"/>
  <c r="E67" i="30"/>
  <c r="O68" i="32"/>
  <c r="Y66" i="44"/>
  <c r="AK65" i="44"/>
  <c r="G60" i="44"/>
  <c r="M63" i="44"/>
  <c r="Z64" i="44"/>
  <c r="O28" i="32"/>
  <c r="BJ17" i="44"/>
  <c r="H58" i="32"/>
  <c r="AO57" i="44"/>
  <c r="Z57" i="10"/>
  <c r="J56" i="30"/>
  <c r="T42" i="44"/>
  <c r="G14" i="44"/>
  <c r="M39" i="32"/>
  <c r="AW18" i="44"/>
  <c r="S49" i="44"/>
  <c r="Q51" i="44"/>
  <c r="T49" i="44"/>
  <c r="AI31" i="10"/>
  <c r="K36" i="10"/>
  <c r="AQ51" i="44"/>
  <c r="E46" i="10"/>
  <c r="H35" i="44"/>
  <c r="E35" i="10"/>
  <c r="AI33" i="10"/>
  <c r="G62" i="32"/>
  <c r="AU38" i="44"/>
  <c r="E24" i="10"/>
  <c r="AW66" i="44"/>
  <c r="K53" i="32"/>
  <c r="BG35" i="44"/>
  <c r="AF34" i="44"/>
  <c r="G34" i="10"/>
  <c r="Q13" i="32"/>
  <c r="E62" i="44"/>
  <c r="G59" i="44"/>
  <c r="AU65" i="44"/>
  <c r="AO64" i="44"/>
  <c r="O63" i="32"/>
  <c r="Y27" i="44"/>
  <c r="Y19" i="10"/>
  <c r="AE60" i="10"/>
  <c r="G59" i="10"/>
  <c r="BD57" i="44"/>
  <c r="AC58" i="10"/>
  <c r="BJ46" i="44"/>
  <c r="E57" i="10"/>
  <c r="S54" i="44"/>
  <c r="H49" i="10"/>
  <c r="G41" i="10"/>
  <c r="O54" i="32"/>
  <c r="AL46" i="44"/>
  <c r="Z27" i="44"/>
  <c r="K29" i="44"/>
  <c r="AE42" i="44"/>
  <c r="G42" i="30"/>
  <c r="I39" i="30"/>
  <c r="K33" i="10"/>
  <c r="R20" i="32"/>
  <c r="AK52" i="10"/>
  <c r="Q52" i="44"/>
  <c r="BJ44" i="44"/>
  <c r="AO47" i="44"/>
  <c r="H48" i="44"/>
  <c r="BJ39" i="44"/>
  <c r="AL52" i="44"/>
  <c r="K42" i="10"/>
  <c r="G56" i="10"/>
  <c r="E55" i="30"/>
  <c r="AI37" i="44"/>
  <c r="G35" i="32"/>
  <c r="W49" i="44"/>
  <c r="BC41" i="44"/>
  <c r="M23" i="10"/>
  <c r="S24" i="44"/>
  <c r="AI22" i="44"/>
  <c r="K18" i="32"/>
  <c r="Q18" i="32"/>
  <c r="AQ24" i="44"/>
  <c r="AL24" i="44"/>
  <c r="AF27" i="10"/>
  <c r="H27" i="32"/>
  <c r="AE65" i="10"/>
  <c r="T66" i="44"/>
  <c r="BM61" i="44"/>
  <c r="AC60" i="44"/>
  <c r="N66" i="44"/>
  <c r="G66" i="44"/>
  <c r="AF63" i="44"/>
  <c r="H59" i="44"/>
  <c r="Z26" i="44"/>
  <c r="K19" i="32"/>
  <c r="AF58" i="44"/>
  <c r="AR56" i="44"/>
  <c r="AK58" i="10"/>
  <c r="N37" i="10"/>
  <c r="G45" i="32"/>
  <c r="S57" i="10"/>
  <c r="H34" i="10"/>
  <c r="Y52" i="44"/>
  <c r="BG47" i="44"/>
  <c r="AE58" i="44"/>
  <c r="E25" i="10"/>
  <c r="S27" i="44"/>
  <c r="AW67" i="44"/>
  <c r="S52" i="44"/>
  <c r="AC23" i="10"/>
  <c r="W32" i="10"/>
  <c r="BG40" i="44"/>
  <c r="BG18" i="44"/>
  <c r="BM63" i="44"/>
  <c r="AU59" i="44"/>
  <c r="S63" i="10"/>
  <c r="T62" i="44"/>
  <c r="Z61" i="10"/>
  <c r="AK26" i="44"/>
  <c r="AQ17" i="44"/>
  <c r="R58" i="32"/>
  <c r="E60" i="30"/>
  <c r="H16" i="10"/>
  <c r="AQ56" i="44"/>
  <c r="G38" i="32"/>
  <c r="O48" i="32"/>
  <c r="AX28" i="44"/>
  <c r="R56" i="32"/>
  <c r="E52" i="32"/>
  <c r="O33" i="32"/>
  <c r="H44" i="32"/>
  <c r="AX44" i="44"/>
  <c r="M17" i="10"/>
  <c r="J41" i="30"/>
  <c r="AR33" i="44"/>
  <c r="AR34" i="44"/>
  <c r="Q49" i="32"/>
  <c r="E37" i="32"/>
  <c r="BI34" i="44"/>
  <c r="AU32" i="44"/>
  <c r="AO42" i="44"/>
  <c r="AI46" i="10"/>
  <c r="S54" i="10"/>
  <c r="Z38" i="10"/>
  <c r="W52" i="10"/>
  <c r="H31" i="44"/>
  <c r="AK56" i="10"/>
  <c r="S53" i="44"/>
  <c r="AF44" i="44"/>
  <c r="Y48" i="44"/>
  <c r="E32" i="32"/>
  <c r="BG43" i="44"/>
  <c r="W15" i="10"/>
  <c r="AR21" i="44"/>
  <c r="G14" i="32"/>
  <c r="K20" i="44"/>
  <c r="G16" i="30"/>
  <c r="G17" i="10"/>
  <c r="Q13" i="44"/>
  <c r="AL26" i="44"/>
  <c r="M26" i="44"/>
  <c r="BJ62" i="44"/>
  <c r="S66" i="44"/>
  <c r="Z68" i="10"/>
  <c r="R63" i="32"/>
  <c r="AX63" i="44"/>
  <c r="G63" i="44"/>
  <c r="Q64" i="10"/>
  <c r="BJ58" i="44"/>
  <c r="Y26" i="44"/>
  <c r="E59" i="44"/>
  <c r="N58" i="44"/>
  <c r="E58" i="30"/>
  <c r="W58" i="10"/>
  <c r="E38" i="30"/>
  <c r="G40" i="44"/>
  <c r="AW16" i="44"/>
  <c r="AU29" i="44"/>
  <c r="M47" i="32"/>
  <c r="AI34" i="44"/>
  <c r="O40" i="32"/>
  <c r="W53" i="10"/>
  <c r="K36" i="44"/>
  <c r="M55" i="10"/>
  <c r="AX18" i="44"/>
  <c r="AF32" i="10"/>
  <c r="Z50" i="44"/>
  <c r="AL18" i="44"/>
  <c r="AE47" i="10"/>
  <c r="M44" i="44"/>
  <c r="I13" i="30"/>
  <c r="AE69" i="10"/>
  <c r="BM27" i="44"/>
  <c r="S32" i="44"/>
  <c r="AK41" i="10"/>
  <c r="Q25" i="44"/>
  <c r="K33" i="32"/>
  <c r="BA16" i="44"/>
  <c r="G68" i="32"/>
  <c r="AO63" i="44"/>
  <c r="AQ60" i="44"/>
  <c r="AK62" i="10"/>
  <c r="N61" i="10"/>
  <c r="I28" i="30"/>
  <c r="G17" i="44"/>
  <c r="AI60" i="10"/>
  <c r="AI59" i="10"/>
  <c r="N32" i="10"/>
  <c r="AR11" i="44"/>
  <c r="BM34" i="44"/>
  <c r="BI43" i="44"/>
  <c r="AX42" i="44"/>
  <c r="AK50" i="44"/>
  <c r="BD42" i="44"/>
  <c r="M51" i="32"/>
  <c r="AF38" i="10"/>
  <c r="K37" i="44"/>
  <c r="N38" i="44"/>
  <c r="T45" i="44"/>
  <c r="AI40" i="10"/>
  <c r="T53" i="44"/>
  <c r="O46" i="32"/>
  <c r="M42" i="32"/>
  <c r="H41" i="10"/>
  <c r="K46" i="32"/>
  <c r="I52" i="30"/>
  <c r="K50" i="10"/>
  <c r="AK51" i="10"/>
  <c r="BJ23" i="44"/>
  <c r="AX47" i="44"/>
  <c r="Z12" i="44"/>
  <c r="Q38" i="10"/>
  <c r="BD46" i="44"/>
  <c r="BJ24" i="44"/>
  <c r="BD30" i="44"/>
  <c r="AW40" i="44"/>
  <c r="G50" i="10"/>
  <c r="AO20" i="44"/>
  <c r="W23" i="44"/>
  <c r="I17" i="30"/>
  <c r="AW24" i="44"/>
  <c r="J24" i="30"/>
  <c r="H24" i="44"/>
  <c r="M13" i="44"/>
  <c r="G29" i="32"/>
  <c r="K69" i="10"/>
  <c r="I65" i="30"/>
  <c r="J64" i="30"/>
  <c r="G65" i="32"/>
  <c r="BD64" i="44"/>
  <c r="AL64" i="44"/>
  <c r="I63" i="30"/>
  <c r="M65" i="10"/>
  <c r="AF59" i="44"/>
  <c r="Q20" i="10"/>
  <c r="BM59" i="44"/>
  <c r="K60" i="32"/>
  <c r="E58" i="10"/>
  <c r="G56" i="44"/>
  <c r="AU41" i="44"/>
  <c r="AE16" i="10"/>
  <c r="AR55" i="44"/>
  <c r="M57" i="32"/>
  <c r="BI55" i="44"/>
  <c r="G39" i="32"/>
  <c r="AK43" i="10"/>
  <c r="G39" i="10"/>
  <c r="BM37" i="44"/>
  <c r="BM49" i="44"/>
  <c r="Q45" i="10"/>
  <c r="K13" i="32"/>
  <c r="AK31" i="10"/>
  <c r="N50" i="10"/>
  <c r="E32" i="10"/>
  <c r="AU49" i="44"/>
  <c r="S33" i="44"/>
  <c r="AX21" i="44"/>
  <c r="BJ63" i="44"/>
  <c r="AC26" i="44"/>
  <c r="K55" i="44"/>
  <c r="AF45" i="44"/>
  <c r="AI43" i="10"/>
  <c r="Q49" i="10"/>
  <c r="I25" i="30"/>
  <c r="H64" i="32"/>
  <c r="M67" i="32"/>
  <c r="M64" i="32"/>
  <c r="AO61" i="44"/>
  <c r="W61" i="10"/>
  <c r="AF26" i="44"/>
  <c r="AF19" i="10"/>
  <c r="AR57" i="44"/>
  <c r="AK59" i="10"/>
  <c r="E43" i="30"/>
  <c r="R52" i="32"/>
  <c r="AR32" i="44"/>
  <c r="AU50" i="44"/>
  <c r="AR44" i="44"/>
  <c r="G55" i="44"/>
  <c r="H37" i="44"/>
  <c r="M49" i="10"/>
  <c r="AR31" i="44"/>
  <c r="BG48" i="44"/>
  <c r="Y54" i="10"/>
  <c r="AI50" i="10"/>
  <c r="T54" i="44"/>
  <c r="G31" i="10"/>
  <c r="Z30" i="44"/>
  <c r="AE14" i="10"/>
  <c r="Q48" i="32"/>
  <c r="AR16" i="44"/>
  <c r="H17" i="10"/>
  <c r="W39" i="44"/>
  <c r="W34" i="44"/>
  <c r="J45" i="30"/>
  <c r="G50" i="32"/>
  <c r="G36" i="10"/>
  <c r="AO29" i="44"/>
  <c r="Q49" i="44"/>
  <c r="Y18" i="10"/>
  <c r="K50" i="44"/>
  <c r="K51" i="10"/>
  <c r="K15" i="44"/>
  <c r="AF24" i="44"/>
  <c r="E16" i="44"/>
  <c r="W15" i="44"/>
  <c r="W18" i="44"/>
  <c r="AF24" i="10"/>
  <c r="BJ22" i="44"/>
  <c r="Y21" i="44"/>
  <c r="AK28" i="10"/>
  <c r="AK69" i="10"/>
  <c r="E60" i="44"/>
  <c r="W66" i="44"/>
  <c r="H67" i="10"/>
  <c r="R65" i="32"/>
  <c r="Z66" i="44"/>
  <c r="G66" i="10"/>
  <c r="N65" i="44"/>
  <c r="Z28" i="44"/>
  <c r="G21" i="30"/>
  <c r="K60" i="10"/>
  <c r="BI57" i="44"/>
  <c r="AE56" i="44"/>
  <c r="AI55" i="44"/>
  <c r="AE35" i="44"/>
  <c r="AF52" i="10"/>
  <c r="I30" i="30"/>
  <c r="BD31" i="44"/>
  <c r="AC53" i="44"/>
  <c r="W32" i="44"/>
  <c r="J18" i="30"/>
  <c r="H15" i="32"/>
  <c r="Z46" i="44"/>
  <c r="H35" i="10"/>
  <c r="Y44" i="10"/>
  <c r="W21" i="44"/>
  <c r="M32" i="10"/>
  <c r="AX52" i="44"/>
  <c r="Z20" i="44"/>
  <c r="BC20" i="44"/>
  <c r="BD61" i="44"/>
  <c r="AU17" i="44"/>
  <c r="BG55" i="44"/>
  <c r="AK14" i="44"/>
  <c r="E34" i="44"/>
  <c r="AQ45" i="44"/>
  <c r="AI26" i="10"/>
  <c r="G61" i="32"/>
  <c r="E63" i="32"/>
  <c r="R69" i="32"/>
  <c r="K66" i="32"/>
  <c r="M28" i="44"/>
  <c r="E28" i="30"/>
  <c r="AO17" i="44"/>
  <c r="Q60" i="10"/>
  <c r="K58" i="44"/>
  <c r="S56" i="44"/>
  <c r="O29" i="32"/>
  <c r="BJ36" i="44"/>
  <c r="AQ41" i="44"/>
  <c r="AI32" i="44"/>
  <c r="AC53" i="10"/>
  <c r="AO49" i="44"/>
  <c r="H32" i="10"/>
  <c r="G40" i="32"/>
  <c r="K39" i="32"/>
  <c r="BM11" i="44"/>
  <c r="Y53" i="10"/>
  <c r="AI44" i="10"/>
  <c r="BC12" i="44"/>
  <c r="AK33" i="10"/>
  <c r="Z14" i="44"/>
  <c r="AQ38" i="44"/>
  <c r="AW44" i="44"/>
  <c r="M22" i="10"/>
  <c r="BI49" i="44"/>
  <c r="T46" i="44"/>
  <c r="Z46" i="10"/>
  <c r="AI49" i="44"/>
  <c r="BJ27" i="44"/>
  <c r="AW34" i="44"/>
  <c r="G19" i="30"/>
  <c r="BI16" i="44"/>
  <c r="Q35" i="32"/>
  <c r="Y14" i="44"/>
  <c r="Y11" i="44"/>
  <c r="N22" i="10"/>
  <c r="T24" i="10"/>
  <c r="S13" i="10"/>
  <c r="Q14" i="10"/>
  <c r="AU14" i="44"/>
  <c r="H23" i="44"/>
  <c r="Q18" i="10"/>
  <c r="Y28" i="10"/>
  <c r="BG67" i="44"/>
  <c r="H66" i="32"/>
  <c r="AE67" i="10"/>
  <c r="Q62" i="32"/>
  <c r="AR65" i="44"/>
  <c r="G62" i="30"/>
  <c r="N67" i="10"/>
  <c r="H62" i="44"/>
  <c r="G29" i="10"/>
  <c r="Q17" i="44"/>
  <c r="K57" i="44"/>
  <c r="AQ58" i="44"/>
  <c r="BM56" i="44"/>
  <c r="J38" i="30"/>
  <c r="J35" i="30"/>
  <c r="Q33" i="44"/>
  <c r="Y36" i="44"/>
  <c r="M38" i="10"/>
  <c r="S55" i="44"/>
  <c r="S15" i="10"/>
  <c r="E38" i="32"/>
  <c r="AE43" i="44"/>
  <c r="AE37" i="10"/>
  <c r="BM39" i="44"/>
  <c r="AI39" i="10"/>
  <c r="J43" i="30"/>
  <c r="BC31" i="44"/>
  <c r="J53" i="30"/>
  <c r="AR28" i="44"/>
  <c r="W16" i="44"/>
  <c r="E66" i="30"/>
  <c r="J59" i="30"/>
  <c r="AQ33" i="44"/>
  <c r="AC29" i="10"/>
  <c r="G51" i="30"/>
  <c r="BG32" i="44"/>
  <c r="K13" i="10"/>
  <c r="S64" i="44"/>
  <c r="G62" i="44"/>
  <c r="T59" i="44"/>
  <c r="AC67" i="10"/>
  <c r="I29" i="30"/>
  <c r="AR26" i="44"/>
  <c r="N19" i="10"/>
  <c r="AU57" i="44"/>
  <c r="Z58" i="10"/>
  <c r="BA56" i="44"/>
  <c r="AF46" i="44"/>
  <c r="Z52" i="44"/>
  <c r="AR13" i="44"/>
  <c r="E54" i="44"/>
  <c r="N52" i="10"/>
  <c r="E57" i="30"/>
  <c r="R38" i="32"/>
  <c r="AC16" i="10"/>
  <c r="AX45" i="44"/>
  <c r="E42" i="44"/>
  <c r="BD50" i="44"/>
  <c r="Z54" i="44"/>
  <c r="K45" i="44"/>
  <c r="AR36" i="44"/>
  <c r="Y32" i="44"/>
  <c r="W48" i="44"/>
  <c r="I51" i="30"/>
  <c r="AC42" i="44"/>
  <c r="N42" i="10"/>
  <c r="H13" i="10"/>
  <c r="G46" i="32"/>
  <c r="I55" i="30"/>
  <c r="AL54" i="44"/>
  <c r="AW13" i="44"/>
  <c r="Y49" i="44"/>
  <c r="AO54" i="44"/>
  <c r="I38" i="30"/>
  <c r="E46" i="30"/>
  <c r="N24" i="10"/>
  <c r="AU12" i="44"/>
  <c r="AO14" i="44"/>
  <c r="E22" i="44"/>
  <c r="Q23" i="44"/>
  <c r="E21" i="30"/>
  <c r="K25" i="10"/>
  <c r="AW12" i="44"/>
  <c r="AE27" i="10"/>
  <c r="BA66" i="44"/>
  <c r="E66" i="32"/>
  <c r="H66" i="10"/>
  <c r="Q60" i="44"/>
  <c r="E61" i="30"/>
  <c r="R67" i="32"/>
  <c r="AK63" i="10"/>
  <c r="G65" i="44"/>
  <c r="E28" i="32"/>
  <c r="R19" i="32"/>
  <c r="AK57" i="44"/>
  <c r="K58" i="32"/>
  <c r="AI58" i="10"/>
  <c r="AU40" i="44"/>
  <c r="Z43" i="10"/>
  <c r="AE54" i="44"/>
  <c r="O41" i="32"/>
  <c r="Q44" i="44"/>
  <c r="N18" i="10"/>
  <c r="AW29" i="44"/>
  <c r="H51" i="10"/>
  <c r="K31" i="10"/>
  <c r="AC22" i="10"/>
  <c r="AK29" i="10"/>
  <c r="M36" i="44"/>
  <c r="N41" i="44"/>
  <c r="AR39" i="44"/>
  <c r="BI50" i="44"/>
  <c r="AC57" i="44"/>
  <c r="BC63" i="44"/>
  <c r="M54" i="32"/>
  <c r="Z49" i="10"/>
  <c r="S41" i="10"/>
  <c r="AF55" i="10"/>
  <c r="I24" i="30"/>
  <c r="H63" i="10"/>
  <c r="BM57" i="44"/>
  <c r="AK41" i="44"/>
  <c r="W36" i="44"/>
  <c r="E48" i="44"/>
  <c r="AX29" i="44"/>
  <c r="BI52" i="44"/>
  <c r="Q18" i="44"/>
  <c r="BI38" i="44"/>
  <c r="BC48" i="44"/>
  <c r="N20" i="44"/>
  <c r="AX36" i="44"/>
  <c r="AC17" i="10"/>
  <c r="BI20" i="44"/>
  <c r="AE37" i="44"/>
  <c r="T15" i="44"/>
  <c r="AF21" i="10"/>
  <c r="BG44" i="44"/>
  <c r="G45" i="30"/>
  <c r="BC40" i="44"/>
  <c r="O17" i="32"/>
  <c r="AI17" i="10"/>
  <c r="Q19" i="44"/>
  <c r="T22" i="10"/>
  <c r="AC11" i="44"/>
  <c r="AR22" i="44"/>
  <c r="AI20" i="44"/>
  <c r="E17" i="32"/>
  <c r="G26" i="30"/>
  <c r="S61" i="44"/>
  <c r="AC65" i="10"/>
  <c r="J65" i="30"/>
  <c r="BJ61" i="44"/>
  <c r="K65" i="44"/>
  <c r="AQ66" i="44"/>
  <c r="BD58" i="44"/>
  <c r="T29" i="10"/>
  <c r="G19" i="32"/>
  <c r="O59" i="32"/>
  <c r="E58" i="44"/>
  <c r="BD55" i="44"/>
  <c r="H38" i="32"/>
  <c r="Q37" i="10"/>
  <c r="G12" i="44"/>
  <c r="G15" i="10"/>
  <c r="H15" i="10"/>
  <c r="BC54" i="44"/>
  <c r="AK52" i="44"/>
  <c r="Y35" i="44"/>
  <c r="J50" i="30"/>
  <c r="AE48" i="44"/>
  <c r="E49" i="44"/>
  <c r="BD51" i="44"/>
  <c r="AW53" i="44"/>
  <c r="I33" i="30"/>
  <c r="Q39" i="10"/>
  <c r="K54" i="32"/>
  <c r="W37" i="10"/>
  <c r="AK24" i="44"/>
  <c r="BD43" i="44"/>
  <c r="AR43" i="44"/>
  <c r="AW35" i="44"/>
  <c r="T43" i="44"/>
  <c r="G53" i="10"/>
  <c r="AX14" i="44"/>
  <c r="H51" i="44"/>
  <c r="G17" i="30"/>
  <c r="E30" i="10"/>
  <c r="R35" i="32"/>
  <c r="BI19" i="44"/>
  <c r="J25" i="30"/>
  <c r="AE25" i="10"/>
  <c r="W19" i="10"/>
  <c r="E27" i="32"/>
  <c r="G23" i="44"/>
  <c r="Q11" i="44"/>
  <c r="H20" i="10"/>
  <c r="I64" i="30"/>
  <c r="Z17" i="10"/>
  <c r="AF46" i="10"/>
  <c r="AE40" i="44"/>
  <c r="BG49" i="44"/>
  <c r="AQ22" i="44"/>
  <c r="T61" i="44"/>
  <c r="K58" i="10"/>
  <c r="Q41" i="44"/>
  <c r="K39" i="10"/>
  <c r="J13" i="30"/>
  <c r="AC44" i="44"/>
  <c r="S45" i="44"/>
  <c r="E37" i="10"/>
  <c r="BA44" i="44"/>
  <c r="M48" i="10"/>
  <c r="K45" i="32"/>
  <c r="BA36" i="44"/>
  <c r="M42" i="44"/>
  <c r="AW39" i="44"/>
  <c r="AC34" i="44"/>
  <c r="G40" i="30"/>
  <c r="AF22" i="44"/>
  <c r="BI42" i="44"/>
  <c r="Q32" i="10"/>
  <c r="H32" i="32"/>
  <c r="Y25" i="44"/>
  <c r="E19" i="32"/>
  <c r="AQ18" i="44"/>
  <c r="G15" i="30"/>
  <c r="BM22" i="44"/>
  <c r="R26" i="32"/>
  <c r="AU16" i="44"/>
  <c r="W22" i="10"/>
  <c r="Z26" i="10"/>
  <c r="Q67" i="32"/>
  <c r="G64" i="44"/>
  <c r="M60" i="44"/>
  <c r="K68" i="10"/>
  <c r="G63" i="30"/>
  <c r="T60" i="44"/>
  <c r="Q30" i="32"/>
  <c r="N27" i="44"/>
  <c r="AE19" i="10"/>
  <c r="AF58" i="10"/>
  <c r="W58" i="44"/>
  <c r="AQ55" i="44"/>
  <c r="E40" i="44"/>
  <c r="AF14" i="10"/>
  <c r="Z45" i="44"/>
  <c r="K31" i="32"/>
  <c r="O30" i="32"/>
  <c r="BJ55" i="44"/>
  <c r="T35" i="44"/>
  <c r="I48" i="30"/>
  <c r="E45" i="44"/>
  <c r="BD41" i="44"/>
  <c r="G42" i="44"/>
  <c r="AE49" i="44"/>
  <c r="T13" i="44"/>
  <c r="BG36" i="44"/>
  <c r="G46" i="10"/>
  <c r="M18" i="10"/>
  <c r="AQ43" i="44"/>
  <c r="AK36" i="10"/>
  <c r="Q34" i="10"/>
  <c r="AO32" i="44"/>
  <c r="K30" i="44"/>
  <c r="W54" i="10"/>
  <c r="Q52" i="32"/>
  <c r="AX34" i="44"/>
  <c r="BM32" i="44"/>
  <c r="Z39" i="10"/>
  <c r="E41" i="10"/>
  <c r="H32" i="44"/>
  <c r="BJ21" i="44"/>
  <c r="M18" i="44"/>
  <c r="E24" i="44"/>
  <c r="BG16" i="44"/>
  <c r="Y25" i="10"/>
  <c r="AR19" i="44"/>
  <c r="E22" i="32"/>
  <c r="AC25" i="44"/>
  <c r="K23" i="10"/>
  <c r="R31" i="32"/>
  <c r="BG27" i="44"/>
  <c r="Q53" i="32"/>
  <c r="AE51" i="44"/>
  <c r="H39" i="10"/>
  <c r="AL36" i="44"/>
  <c r="Q14" i="44"/>
  <c r="W68" i="10"/>
  <c r="G30" i="32"/>
  <c r="G32" i="30"/>
  <c r="M34" i="44"/>
  <c r="AF16" i="44"/>
  <c r="N35" i="44"/>
  <c r="N45" i="44"/>
  <c r="AC37" i="44"/>
  <c r="Y51" i="44"/>
  <c r="AU35" i="44"/>
  <c r="AI53" i="10"/>
  <c r="AC36" i="10"/>
  <c r="Y50" i="44"/>
  <c r="Q38" i="32"/>
  <c r="Q47" i="10"/>
  <c r="AE48" i="10"/>
  <c r="I20" i="30"/>
  <c r="S18" i="10"/>
  <c r="E41" i="32"/>
  <c r="S20" i="44"/>
  <c r="K21" i="44"/>
  <c r="H24" i="32"/>
  <c r="M26" i="10"/>
  <c r="Y22" i="44"/>
  <c r="N23" i="44"/>
  <c r="Q16" i="10"/>
  <c r="BI24" i="44"/>
  <c r="AO13" i="44"/>
  <c r="AL25" i="44"/>
  <c r="G66" i="30"/>
  <c r="AQ62" i="44"/>
  <c r="BM60" i="44"/>
  <c r="AE62" i="44"/>
  <c r="BI62" i="44"/>
  <c r="AX60" i="44"/>
  <c r="Z30" i="10"/>
  <c r="K29" i="10"/>
  <c r="BA17" i="44"/>
  <c r="BA57" i="44"/>
  <c r="Y59" i="10"/>
  <c r="O58" i="32"/>
  <c r="BC55" i="44"/>
  <c r="Q31" i="10"/>
  <c r="AX55" i="44"/>
  <c r="S52" i="10"/>
  <c r="G46" i="30"/>
  <c r="Y51" i="10"/>
  <c r="G55" i="32"/>
  <c r="G41" i="44"/>
  <c r="AC51" i="44"/>
  <c r="BA52" i="44"/>
  <c r="AF38" i="44"/>
  <c r="AF39" i="10"/>
  <c r="G16" i="10"/>
  <c r="E50" i="32"/>
  <c r="AK47" i="44"/>
  <c r="Q51" i="32"/>
  <c r="AF54" i="10"/>
  <c r="BM47" i="44"/>
  <c r="W31" i="10"/>
  <c r="H42" i="32"/>
  <c r="AF30" i="44"/>
  <c r="AC47" i="44"/>
  <c r="AW46" i="44"/>
  <c r="AE12" i="44"/>
  <c r="H47" i="10"/>
  <c r="AW27" i="44"/>
  <c r="AQ42" i="44"/>
  <c r="BM43" i="44"/>
  <c r="N53" i="10"/>
  <c r="E13" i="10"/>
  <c r="Y23" i="44"/>
  <c r="K15" i="32"/>
  <c r="BA14" i="44"/>
  <c r="R25" i="32"/>
  <c r="G19" i="44"/>
  <c r="AQ19" i="44"/>
  <c r="Y19" i="44"/>
  <c r="E51" i="30"/>
  <c r="Z20" i="10"/>
  <c r="W20" i="10"/>
  <c r="Q42" i="10"/>
  <c r="BJ50" i="44"/>
  <c r="BI45" i="44"/>
  <c r="K22" i="10"/>
  <c r="Q69" i="32"/>
  <c r="BD34" i="44"/>
  <c r="AU30" i="44"/>
  <c r="AR35" i="44"/>
  <c r="Q25" i="10"/>
  <c r="Y36" i="10"/>
  <c r="K40" i="44"/>
  <c r="N15" i="44"/>
  <c r="Q56" i="32"/>
  <c r="S40" i="10"/>
  <c r="AC52" i="44"/>
  <c r="BJ53" i="44"/>
  <c r="BD33" i="44"/>
  <c r="BD49" i="44"/>
  <c r="BA41" i="44"/>
  <c r="H42" i="10"/>
  <c r="G43" i="10"/>
  <c r="O55" i="32"/>
  <c r="Y38" i="44"/>
  <c r="G21" i="44"/>
  <c r="BG21" i="44"/>
  <c r="E19" i="44"/>
  <c r="G26" i="32"/>
  <c r="Q12" i="44"/>
  <c r="AK25" i="10"/>
  <c r="S25" i="44"/>
  <c r="AU23" i="44"/>
  <c r="J28" i="30"/>
  <c r="BJ25" i="44"/>
  <c r="T65" i="44"/>
  <c r="AO60" i="44"/>
  <c r="AO67" i="44"/>
  <c r="AW59" i="44"/>
  <c r="I66" i="30"/>
  <c r="J63" i="30"/>
  <c r="R29" i="32"/>
  <c r="BC26" i="44"/>
  <c r="T17" i="44"/>
  <c r="H60" i="32"/>
  <c r="E57" i="44"/>
  <c r="BC56" i="44"/>
  <c r="Z35" i="44"/>
  <c r="AR15" i="44"/>
  <c r="M44" i="10"/>
  <c r="AF31" i="10"/>
  <c r="AO31" i="44"/>
  <c r="G31" i="32"/>
  <c r="AK45" i="10"/>
  <c r="BJ18" i="44"/>
  <c r="Y47" i="44"/>
  <c r="AL38" i="44"/>
  <c r="AC52" i="10"/>
  <c r="AK17" i="10"/>
  <c r="AR49" i="44"/>
  <c r="AK34" i="44"/>
  <c r="Q40" i="32"/>
  <c r="G37" i="30"/>
  <c r="G51" i="32"/>
  <c r="G38" i="10"/>
  <c r="O36" i="32"/>
  <c r="BJ16" i="44"/>
  <c r="E47" i="32"/>
  <c r="J14" i="30"/>
  <c r="BD45" i="44"/>
  <c r="AU34" i="44"/>
  <c r="AF12" i="44"/>
  <c r="K19" i="10"/>
  <c r="K56" i="32"/>
  <c r="E33" i="44"/>
  <c r="H14" i="10"/>
  <c r="E20" i="44"/>
  <c r="BI22" i="44"/>
  <c r="AO25" i="44"/>
  <c r="E19" i="30"/>
  <c r="W23" i="10"/>
  <c r="BC24" i="44"/>
  <c r="E18" i="44"/>
  <c r="M15" i="44"/>
  <c r="Z23" i="10"/>
  <c r="H17" i="44"/>
  <c r="AQ46" i="44"/>
  <c r="M39" i="10"/>
  <c r="BG45" i="44"/>
  <c r="AE25" i="44"/>
  <c r="AK65" i="10"/>
  <c r="AL29" i="44"/>
  <c r="S39" i="10"/>
  <c r="Z41" i="44"/>
  <c r="Y31" i="10"/>
  <c r="Z53" i="44"/>
  <c r="AL43" i="44"/>
  <c r="Q41" i="32"/>
  <c r="G43" i="32"/>
  <c r="BA43" i="44"/>
  <c r="K35" i="32"/>
  <c r="Y33" i="44"/>
  <c r="E48" i="32"/>
  <c r="T39" i="44"/>
  <c r="G18" i="44"/>
  <c r="BJ37" i="44"/>
  <c r="AE46" i="10"/>
  <c r="N54" i="10"/>
  <c r="S33" i="10"/>
  <c r="AO24" i="44"/>
  <c r="O13" i="32"/>
  <c r="G13" i="30"/>
  <c r="AQ23" i="44"/>
  <c r="BA24" i="44"/>
  <c r="AK19" i="44"/>
  <c r="BA21" i="44"/>
  <c r="W17" i="10"/>
  <c r="G28" i="10"/>
  <c r="I69" i="30"/>
  <c r="M62" i="44"/>
  <c r="AW61" i="44"/>
  <c r="AU62" i="44"/>
  <c r="Q66" i="10"/>
  <c r="BG62" i="44"/>
  <c r="AX27" i="44"/>
  <c r="S26" i="44"/>
  <c r="BC17" i="44"/>
  <c r="G60" i="30"/>
  <c r="Y57" i="44"/>
  <c r="BJ56" i="44"/>
  <c r="AU31" i="44"/>
  <c r="S34" i="10"/>
  <c r="AE57" i="10"/>
  <c r="AO43" i="44"/>
  <c r="AO38" i="44"/>
  <c r="AF17" i="10"/>
  <c r="R53" i="32"/>
  <c r="W46" i="10"/>
  <c r="R13" i="32"/>
  <c r="AK31" i="44"/>
  <c r="W38" i="44"/>
  <c r="G25" i="44"/>
  <c r="O50" i="32"/>
  <c r="G54" i="44"/>
  <c r="W43" i="44"/>
  <c r="S44" i="44"/>
  <c r="S49" i="10"/>
  <c r="BM50" i="44"/>
  <c r="K34" i="10"/>
  <c r="Y43" i="10"/>
  <c r="Q32" i="44"/>
  <c r="AR18" i="44"/>
  <c r="AO21" i="44"/>
  <c r="BM33" i="44"/>
  <c r="R40" i="32"/>
  <c r="K23" i="32"/>
  <c r="BI31" i="44"/>
  <c r="Q14" i="32"/>
  <c r="AL21" i="44"/>
  <c r="BA25" i="44"/>
  <c r="R24" i="32"/>
  <c r="G26" i="10"/>
  <c r="AX20" i="44"/>
  <c r="AF20" i="44"/>
  <c r="E12" i="44"/>
  <c r="Q24" i="32"/>
  <c r="E29" i="10"/>
  <c r="AF26" i="10"/>
  <c r="AF64" i="10"/>
  <c r="G66" i="32"/>
  <c r="Y39" i="44"/>
  <c r="BD24" i="44"/>
  <c r="AE59" i="10"/>
  <c r="AC45" i="10"/>
  <c r="AW33" i="44"/>
  <c r="BI39" i="44"/>
  <c r="AK21" i="44"/>
  <c r="Z67" i="10"/>
  <c r="M28" i="10"/>
  <c r="H31" i="10"/>
  <c r="AF42" i="10"/>
  <c r="G39" i="30"/>
  <c r="AK55" i="10"/>
  <c r="G30" i="44"/>
  <c r="H36" i="32"/>
  <c r="Q53" i="10"/>
  <c r="AU48" i="44"/>
  <c r="AR53" i="44"/>
  <c r="O37" i="32"/>
  <c r="W41" i="10"/>
  <c r="E35" i="30"/>
  <c r="AR41" i="44"/>
  <c r="H34" i="44"/>
  <c r="M52" i="10"/>
  <c r="N47" i="10"/>
  <c r="BJ40" i="44"/>
  <c r="H12" i="44"/>
  <c r="E14" i="10"/>
  <c r="BG13" i="44"/>
  <c r="H23" i="32"/>
  <c r="AE23" i="44"/>
  <c r="T25" i="10"/>
  <c r="BM20" i="44"/>
  <c r="K21" i="10"/>
  <c r="S13" i="44"/>
  <c r="N27" i="10"/>
  <c r="BI66" i="44"/>
  <c r="BJ64" i="44"/>
  <c r="T63" i="44"/>
  <c r="AL59" i="44"/>
  <c r="AW60" i="44"/>
  <c r="M68" i="32"/>
  <c r="AU27" i="44"/>
  <c r="BM18" i="44"/>
  <c r="AI17" i="44"/>
  <c r="I60" i="30"/>
  <c r="J46" i="30"/>
  <c r="AF59" i="10"/>
  <c r="BD37" i="44"/>
  <c r="AE31" i="10"/>
  <c r="N17" i="10"/>
  <c r="G32" i="32"/>
  <c r="Z34" i="10"/>
  <c r="Q36" i="32"/>
  <c r="N56" i="10"/>
  <c r="AE49" i="10"/>
  <c r="AX38" i="44"/>
  <c r="Z47" i="10"/>
  <c r="AI48" i="10"/>
  <c r="M52" i="32"/>
  <c r="AL14" i="44"/>
  <c r="BD14" i="44"/>
  <c r="G55" i="30"/>
  <c r="BM15" i="44"/>
  <c r="S50" i="44"/>
  <c r="AE14" i="44"/>
  <c r="N34" i="44"/>
  <c r="AE44" i="10"/>
  <c r="Z11" i="44"/>
  <c r="S36" i="44"/>
  <c r="E48" i="10"/>
  <c r="BA47" i="44"/>
  <c r="N49" i="44"/>
  <c r="AW48" i="44"/>
  <c r="M41" i="32"/>
  <c r="AC42" i="10"/>
  <c r="BC19" i="44"/>
  <c r="E18" i="30"/>
  <c r="Y24" i="10"/>
  <c r="H22" i="44"/>
  <c r="BI23" i="44"/>
  <c r="Q65" i="32"/>
  <c r="AF57" i="44"/>
  <c r="AK29" i="44"/>
  <c r="E46" i="44"/>
  <c r="AK32" i="44"/>
  <c r="Q20" i="44"/>
  <c r="Q66" i="32"/>
  <c r="AF17" i="44"/>
  <c r="Q44" i="32"/>
  <c r="E43" i="32"/>
  <c r="G51" i="44"/>
  <c r="E39" i="10"/>
  <c r="R30" i="32"/>
  <c r="J40" i="30"/>
  <c r="AQ35" i="44"/>
  <c r="S42" i="10"/>
  <c r="E39" i="30"/>
  <c r="Q35" i="10"/>
  <c r="E44" i="10"/>
  <c r="BG31" i="44"/>
  <c r="AQ52" i="44"/>
  <c r="R43" i="32"/>
  <c r="BM41" i="44"/>
  <c r="Q34" i="44"/>
  <c r="BA29" i="44"/>
  <c r="AR20" i="44"/>
  <c r="M21" i="10"/>
  <c r="E18" i="10"/>
  <c r="AO22" i="44"/>
  <c r="E13" i="32"/>
  <c r="H21" i="32"/>
  <c r="Y16" i="10"/>
  <c r="E25" i="44"/>
  <c r="K11" i="44"/>
  <c r="J27" i="30"/>
  <c r="BJ66" i="44"/>
  <c r="AR60" i="44"/>
  <c r="Y61" i="10"/>
  <c r="O65" i="32"/>
  <c r="AC62" i="10"/>
  <c r="H60" i="44"/>
  <c r="H63" i="44"/>
  <c r="AI26" i="44"/>
  <c r="K20" i="10"/>
  <c r="BG60" i="44"/>
  <c r="BC58" i="44"/>
  <c r="BD56" i="44"/>
  <c r="H19" i="10"/>
  <c r="S39" i="44"/>
  <c r="BJ31" i="44"/>
  <c r="AX31" i="44"/>
  <c r="G36" i="44"/>
  <c r="AE38" i="44"/>
  <c r="N16" i="44"/>
  <c r="AI50" i="44"/>
  <c r="N33" i="10"/>
  <c r="AE21" i="10"/>
  <c r="G38" i="44"/>
  <c r="G33" i="10"/>
  <c r="AW38" i="44"/>
  <c r="BM48" i="44"/>
  <c r="G52" i="10"/>
  <c r="AC43" i="44"/>
  <c r="AR51" i="44"/>
  <c r="I54" i="30"/>
  <c r="M50" i="44"/>
  <c r="O32" i="32"/>
  <c r="E26" i="10"/>
  <c r="R45" i="32"/>
  <c r="H18" i="32"/>
  <c r="K38" i="10"/>
  <c r="Z41" i="10"/>
  <c r="AI54" i="10"/>
  <c r="E54" i="10"/>
  <c r="N14" i="10"/>
  <c r="K32" i="10"/>
  <c r="K15" i="10"/>
  <c r="Q15" i="10"/>
  <c r="G22" i="30"/>
  <c r="N23" i="10"/>
  <c r="AK21" i="10"/>
  <c r="BC21" i="44"/>
  <c r="AE20" i="44"/>
  <c r="G24" i="32"/>
  <c r="T27" i="10"/>
  <c r="AW65" i="44"/>
  <c r="E64" i="10"/>
  <c r="AK67" i="10"/>
  <c r="EQ92" i="56"/>
  <c r="BM92" i="56" s="1"/>
  <c r="EW70" i="56"/>
  <c r="CK70" i="56" s="1"/>
  <c r="EW83" i="56"/>
  <c r="CK83" i="56" s="1"/>
  <c r="G20" i="10"/>
  <c r="T52" i="44"/>
  <c r="T28" i="44"/>
  <c r="AX35" i="44"/>
  <c r="I53" i="30"/>
  <c r="G49" i="44"/>
  <c r="M38" i="44"/>
  <c r="BM12" i="44"/>
  <c r="N40" i="10"/>
  <c r="BC52" i="44"/>
  <c r="Q58" i="10"/>
  <c r="AE58" i="10"/>
  <c r="BA58" i="44"/>
  <c r="E19" i="10"/>
  <c r="AE27" i="44"/>
  <c r="AX59" i="44"/>
  <c r="AK66" i="44"/>
  <c r="AX66" i="44"/>
  <c r="R68" i="32"/>
  <c r="AF63" i="10"/>
  <c r="G65" i="30"/>
  <c r="E65" i="10"/>
  <c r="H63" i="32"/>
  <c r="AU26" i="44"/>
  <c r="AI22" i="10"/>
  <c r="AI21" i="44"/>
  <c r="BM13" i="44"/>
  <c r="BJ14" i="44"/>
  <c r="Z55" i="10"/>
  <c r="AO56" i="44"/>
  <c r="BI64" i="44"/>
  <c r="T23" i="44"/>
  <c r="J31" i="30"/>
  <c r="AK35" i="44"/>
  <c r="J20" i="30"/>
  <c r="Y58" i="10"/>
  <c r="EP112" i="56"/>
  <c r="AN112" i="56" s="1"/>
  <c r="EX87" i="56"/>
  <c r="CO87" i="56" s="1"/>
  <c r="AQ36" i="44"/>
  <c r="H46" i="32"/>
  <c r="E36" i="44"/>
  <c r="AO45" i="44"/>
  <c r="H20" i="32"/>
  <c r="AF49" i="10"/>
  <c r="BC29" i="44"/>
  <c r="H44" i="10"/>
  <c r="BA49" i="44"/>
  <c r="Q57" i="10"/>
  <c r="G58" i="32"/>
  <c r="N57" i="10"/>
  <c r="G58" i="44"/>
  <c r="S58" i="44"/>
  <c r="E17" i="44"/>
  <c r="Q26" i="44"/>
  <c r="AR59" i="44"/>
  <c r="R61" i="32"/>
  <c r="G69" i="30"/>
  <c r="K63" i="44"/>
  <c r="K67" i="44"/>
  <c r="E61" i="44"/>
  <c r="Z63" i="44"/>
  <c r="Q63" i="10"/>
  <c r="N25" i="44"/>
  <c r="O26" i="32"/>
  <c r="N19" i="44"/>
  <c r="E35" i="44"/>
  <c r="G50" i="30"/>
  <c r="S43" i="10"/>
  <c r="AX58" i="44"/>
  <c r="S67" i="10"/>
  <c r="AW21" i="44"/>
  <c r="E51" i="32"/>
  <c r="AC46" i="10"/>
  <c r="E59" i="10"/>
  <c r="AC64" i="10"/>
  <c r="EV67" i="56"/>
  <c r="CG67" i="56" s="1"/>
  <c r="AR40" i="44"/>
  <c r="H50" i="44"/>
  <c r="AI38" i="10"/>
  <c r="BC16" i="44"/>
  <c r="AI27" i="44"/>
  <c r="AQ12" i="44"/>
  <c r="N43" i="44"/>
  <c r="G37" i="32"/>
  <c r="BJ32" i="44"/>
  <c r="AK18" i="44"/>
  <c r="G46" i="44"/>
  <c r="AF56" i="44"/>
  <c r="S59" i="10"/>
  <c r="Q60" i="32"/>
  <c r="E60" i="32"/>
  <c r="Z19" i="10"/>
  <c r="AF28" i="10"/>
  <c r="AW63" i="44"/>
  <c r="G63" i="10"/>
  <c r="N65" i="10"/>
  <c r="Y66" i="10"/>
  <c r="AO65" i="44"/>
  <c r="M66" i="44"/>
  <c r="W67" i="10"/>
  <c r="AE61" i="44"/>
  <c r="Q27" i="44"/>
  <c r="N22" i="44"/>
  <c r="J22" i="30"/>
  <c r="AU36" i="44"/>
  <c r="E52" i="10"/>
  <c r="E55" i="44"/>
  <c r="AE61" i="10"/>
  <c r="AF61" i="44"/>
  <c r="K23" i="44"/>
  <c r="S29" i="44"/>
  <c r="BI15" i="44"/>
  <c r="AR66" i="44"/>
  <c r="M64" i="44"/>
  <c r="AE44" i="44"/>
  <c r="E47" i="30"/>
  <c r="BA33" i="44"/>
  <c r="H43" i="10"/>
  <c r="Z49" i="44"/>
  <c r="AC49" i="10"/>
  <c r="Y43" i="44"/>
  <c r="J57" i="30"/>
  <c r="AW56" i="44"/>
  <c r="H56" i="44"/>
  <c r="M58" i="44"/>
  <c r="BG59" i="44"/>
  <c r="AI19" i="10"/>
  <c r="BA28" i="44"/>
  <c r="K67" i="10"/>
  <c r="M61" i="44"/>
  <c r="Q61" i="44"/>
  <c r="BI60" i="44"/>
  <c r="AE66" i="10"/>
  <c r="Q61" i="32"/>
  <c r="K63" i="10"/>
  <c r="I62" i="30"/>
  <c r="H29" i="32"/>
  <c r="H22" i="10"/>
  <c r="AF48" i="10"/>
  <c r="E52" i="44"/>
  <c r="AK39" i="44"/>
  <c r="BM55" i="44"/>
  <c r="AK19" i="10"/>
  <c r="BG61" i="44"/>
  <c r="AF25" i="10"/>
  <c r="S55" i="10"/>
  <c r="AF50" i="10"/>
  <c r="H25" i="32"/>
  <c r="EX120" i="56"/>
  <c r="CO120" i="56" s="1"/>
  <c r="FG195" i="56"/>
  <c r="EA195" i="56" s="1"/>
  <c r="E34" i="32"/>
  <c r="R32" i="32"/>
  <c r="BD19" i="44"/>
  <c r="BJ47" i="44"/>
  <c r="AC49" i="44"/>
  <c r="AL42" i="44"/>
  <c r="E46" i="32"/>
  <c r="Q40" i="10"/>
  <c r="AR47" i="44"/>
  <c r="W29" i="44"/>
  <c r="M57" i="10"/>
  <c r="T16" i="10"/>
  <c r="S57" i="44"/>
  <c r="I59" i="30"/>
  <c r="AC61" i="10"/>
  <c r="Y20" i="10"/>
  <c r="S28" i="44"/>
  <c r="J68" i="30"/>
  <c r="Q65" i="10"/>
  <c r="Q62" i="10"/>
  <c r="W66" i="10"/>
  <c r="BI65" i="44"/>
  <c r="BC62" i="44"/>
  <c r="T64" i="44"/>
  <c r="BG64" i="44"/>
  <c r="Q15" i="44"/>
  <c r="BC22" i="44"/>
  <c r="M53" i="32"/>
  <c r="AE13" i="44"/>
  <c r="AL51" i="44"/>
  <c r="AC20" i="10"/>
  <c r="G29" i="30"/>
  <c r="G23" i="32"/>
  <c r="W44" i="44"/>
  <c r="AW41" i="44"/>
  <c r="EZ242" i="56"/>
  <c r="CW242" i="56" s="1"/>
  <c r="EV213" i="56"/>
  <c r="CG213" i="56" s="1"/>
  <c r="Y34" i="10"/>
  <c r="M43" i="44"/>
  <c r="E43" i="44"/>
  <c r="M48" i="44"/>
  <c r="G44" i="30"/>
  <c r="AC55" i="44"/>
  <c r="BI30" i="44"/>
  <c r="G35" i="10"/>
  <c r="Z37" i="10"/>
  <c r="BD35" i="44"/>
  <c r="K57" i="32"/>
  <c r="AX56" i="44"/>
  <c r="R59" i="32"/>
  <c r="J58" i="30"/>
  <c r="BA60" i="44"/>
  <c r="Q21" i="10"/>
  <c r="BJ28" i="44"/>
  <c r="BM64" i="44"/>
  <c r="S68" i="10"/>
  <c r="M61" i="32"/>
  <c r="AK63" i="44"/>
  <c r="E64" i="30"/>
  <c r="G61" i="30"/>
  <c r="E65" i="30"/>
  <c r="M69" i="10"/>
  <c r="J23" i="30"/>
  <c r="AC24" i="44"/>
  <c r="AC32" i="10"/>
  <c r="Y48" i="10"/>
  <c r="Z31" i="10"/>
  <c r="S45" i="10"/>
  <c r="Z59" i="44"/>
  <c r="Q22" i="44"/>
  <c r="K16" i="32"/>
  <c r="AX53" i="44"/>
  <c r="AX30" i="44"/>
  <c r="EH224" i="56"/>
  <c r="L224" i="56" s="1"/>
  <c r="EM74" i="56"/>
  <c r="AE74" i="56" s="1"/>
  <c r="W34" i="10"/>
  <c r="BA51" i="44"/>
  <c r="AE50" i="10"/>
  <c r="AE54" i="10"/>
  <c r="K35" i="44"/>
  <c r="AC37" i="10"/>
  <c r="AI47" i="44"/>
  <c r="K41" i="10"/>
  <c r="T29" i="44"/>
  <c r="W40" i="44"/>
  <c r="BA45" i="44"/>
  <c r="AC47" i="10"/>
  <c r="M56" i="44"/>
  <c r="Q57" i="44"/>
  <c r="G59" i="32"/>
  <c r="S19" i="10"/>
  <c r="W28" i="10"/>
  <c r="E30" i="30"/>
  <c r="Q64" i="32"/>
  <c r="AF61" i="10"/>
  <c r="AE59" i="44"/>
  <c r="BC67" i="44"/>
  <c r="K65" i="32"/>
  <c r="BJ65" i="44"/>
  <c r="K62" i="10"/>
  <c r="BD25" i="44"/>
  <c r="AK15" i="44"/>
  <c r="N21" i="10"/>
  <c r="N45" i="10"/>
  <c r="AK30" i="10"/>
  <c r="AQ48" i="44"/>
  <c r="AQ29" i="44"/>
  <c r="AI65" i="44"/>
  <c r="M24" i="44"/>
  <c r="T20" i="44"/>
  <c r="BC39" i="44"/>
  <c r="AX39" i="44"/>
  <c r="J30" i="30"/>
  <c r="E64" i="43"/>
  <c r="J68" i="43"/>
  <c r="G66" i="43"/>
  <c r="K63" i="43"/>
  <c r="T65" i="10"/>
  <c r="T68" i="10"/>
  <c r="G65" i="43"/>
  <c r="T67" i="10"/>
  <c r="K64" i="43"/>
  <c r="G67" i="43"/>
  <c r="FO123" i="56"/>
  <c r="FR183" i="56"/>
  <c r="T69" i="10"/>
  <c r="N15" i="33"/>
  <c r="Y19" i="31"/>
  <c r="Q16" i="33"/>
  <c r="Y25" i="33"/>
  <c r="N25" i="33"/>
  <c r="E26" i="33"/>
  <c r="K27" i="33"/>
  <c r="U62" i="31"/>
  <c r="Y65" i="31"/>
  <c r="AA65" i="31"/>
  <c r="T62" i="31"/>
  <c r="AA66" i="31"/>
  <c r="T65" i="31"/>
  <c r="Q68" i="31"/>
  <c r="R65" i="31"/>
  <c r="Y67" i="31"/>
  <c r="U66" i="31"/>
  <c r="Q18" i="31"/>
  <c r="AC16" i="33"/>
  <c r="S19" i="31"/>
  <c r="Q29" i="31"/>
  <c r="M25" i="33"/>
  <c r="Y26" i="33"/>
  <c r="X30" i="31"/>
  <c r="U68" i="31"/>
  <c r="AA63" i="31"/>
  <c r="W65" i="31"/>
  <c r="S64" i="31"/>
  <c r="Y63" i="31"/>
  <c r="AA64" i="31"/>
  <c r="W67" i="31"/>
  <c r="Z69" i="31"/>
  <c r="R66" i="31"/>
  <c r="Z64" i="31"/>
  <c r="H25" i="33"/>
  <c r="S67" i="31"/>
  <c r="S69" i="31"/>
  <c r="Y14" i="33"/>
  <c r="Q19" i="31"/>
  <c r="W16" i="33"/>
  <c r="AC17" i="33"/>
  <c r="Q25" i="33"/>
  <c r="Q28" i="31"/>
  <c r="H26" i="33"/>
  <c r="Y28" i="33"/>
  <c r="Q69" i="31"/>
  <c r="Z63" i="31"/>
  <c r="X69" i="31"/>
  <c r="S63" i="31"/>
  <c r="Z65" i="31"/>
  <c r="R69" i="31"/>
  <c r="Y62" i="31"/>
  <c r="T63" i="31"/>
  <c r="R68" i="31"/>
  <c r="W63" i="31"/>
  <c r="S15" i="33"/>
  <c r="N16" i="33"/>
  <c r="T30" i="31"/>
  <c r="Y68" i="31"/>
  <c r="R62" i="31"/>
  <c r="H14" i="33"/>
  <c r="X19" i="31"/>
  <c r="AA19" i="31"/>
  <c r="T20" i="31"/>
  <c r="R29" i="31"/>
  <c r="S29" i="31"/>
  <c r="T29" i="31"/>
  <c r="W27" i="33"/>
  <c r="W62" i="31"/>
  <c r="AA61" i="31"/>
  <c r="U65" i="31"/>
  <c r="W64" i="31"/>
  <c r="Z68" i="31"/>
  <c r="R63" i="31"/>
  <c r="S62" i="31"/>
  <c r="Y69" i="31"/>
  <c r="X62" i="31"/>
  <c r="AA67" i="31"/>
  <c r="N26" i="33"/>
  <c r="X65" i="31"/>
  <c r="Q67" i="31"/>
  <c r="AC15" i="33"/>
  <c r="Y16" i="33"/>
  <c r="K16" i="33"/>
  <c r="M17" i="33"/>
  <c r="K25" i="33"/>
  <c r="Z28" i="31"/>
  <c r="G26" i="33"/>
  <c r="U61" i="31"/>
  <c r="U67" i="31"/>
  <c r="U64" i="31"/>
  <c r="T66" i="31"/>
  <c r="Z62" i="31"/>
  <c r="AA68" i="31"/>
  <c r="X67" i="31"/>
  <c r="R64" i="31"/>
  <c r="Y64" i="31"/>
  <c r="AA62" i="31"/>
  <c r="W68" i="31"/>
  <c r="Z66" i="31"/>
  <c r="T19" i="31"/>
  <c r="X68" i="31"/>
  <c r="S68" i="31"/>
  <c r="Z15" i="33"/>
  <c r="U19" i="31"/>
  <c r="Z19" i="31"/>
  <c r="U20" i="31"/>
  <c r="Z29" i="31"/>
  <c r="S25" i="33"/>
  <c r="W29" i="31"/>
  <c r="S66" i="31"/>
  <c r="Z67" i="31"/>
  <c r="Q63" i="31"/>
  <c r="X63" i="31"/>
  <c r="T61" i="31"/>
  <c r="S65" i="31"/>
  <c r="X64" i="31"/>
  <c r="Q62" i="31"/>
  <c r="R67" i="31"/>
  <c r="W66" i="31"/>
  <c r="U69" i="31"/>
  <c r="T66" i="10"/>
  <c r="X66" i="31"/>
  <c r="Q65" i="31"/>
  <c r="H15" i="33"/>
  <c r="M16" i="33"/>
  <c r="W19" i="31"/>
  <c r="U28" i="31"/>
  <c r="W25" i="33"/>
  <c r="X29" i="31"/>
  <c r="W30" i="31"/>
  <c r="T69" i="31"/>
  <c r="Y66" i="31"/>
  <c r="Q66" i="31"/>
  <c r="Q64" i="31"/>
  <c r="U63" i="31"/>
  <c r="W69" i="31"/>
  <c r="W61" i="31"/>
  <c r="T64" i="31"/>
  <c r="AA69" i="31"/>
  <c r="T68" i="31"/>
  <c r="T67" i="31"/>
  <c r="G68" i="43"/>
  <c r="R28" i="31"/>
  <c r="J65" i="43"/>
  <c r="K66" i="43"/>
  <c r="E65" i="43"/>
  <c r="J67" i="43"/>
  <c r="K65" i="43"/>
  <c r="E67" i="43"/>
  <c r="J66" i="43"/>
  <c r="E68" i="43"/>
  <c r="E38" i="43"/>
  <c r="G23" i="33"/>
  <c r="M24" i="33"/>
  <c r="E50" i="43"/>
  <c r="AC22" i="33"/>
  <c r="AC24" i="33"/>
  <c r="S27" i="31"/>
  <c r="Z27" i="31"/>
  <c r="Q27" i="31"/>
  <c r="R27" i="31"/>
  <c r="G40" i="43"/>
  <c r="T39" i="10"/>
  <c r="H23" i="33"/>
  <c r="Y23" i="33"/>
  <c r="Z24" i="33"/>
  <c r="W27" i="31"/>
  <c r="J49" i="43"/>
  <c r="K36" i="43"/>
  <c r="H24" i="33"/>
  <c r="Y27" i="31"/>
  <c r="J38" i="43"/>
  <c r="W28" i="31"/>
  <c r="S25" i="31"/>
  <c r="G36" i="43"/>
  <c r="K49" i="43"/>
  <c r="E25" i="33"/>
  <c r="J50" i="43"/>
  <c r="T40" i="10"/>
  <c r="T28" i="31"/>
  <c r="G50" i="43"/>
  <c r="U26" i="31"/>
  <c r="J51" i="43"/>
  <c r="AC25" i="33"/>
  <c r="G39" i="43"/>
  <c r="Z25" i="33"/>
  <c r="AC26" i="33"/>
  <c r="E39" i="43"/>
  <c r="T52" i="10"/>
  <c r="N24" i="33"/>
  <c r="T27" i="31"/>
  <c r="K37" i="43"/>
  <c r="K48" i="43"/>
  <c r="X28" i="31"/>
  <c r="K50" i="43"/>
  <c r="AA28" i="31"/>
  <c r="Y28" i="31"/>
  <c r="T51" i="10"/>
  <c r="T24" i="33"/>
  <c r="G24" i="33"/>
  <c r="G25" i="33"/>
  <c r="U27" i="31"/>
  <c r="E51" i="43"/>
  <c r="G38" i="43"/>
  <c r="T25" i="33"/>
  <c r="K51" i="43"/>
  <c r="S28" i="31"/>
  <c r="U29" i="31"/>
  <c r="M26" i="33"/>
  <c r="G52" i="43"/>
  <c r="T41" i="10"/>
  <c r="E40" i="43"/>
  <c r="X27" i="31"/>
  <c r="K38" i="43"/>
  <c r="J40" i="43"/>
  <c r="J52" i="43"/>
  <c r="T53" i="10"/>
  <c r="G51" i="43"/>
  <c r="E52" i="43"/>
  <c r="M23" i="33"/>
  <c r="J41" i="43"/>
  <c r="G53" i="43"/>
  <c r="E41" i="43"/>
  <c r="K39" i="43"/>
  <c r="J39" i="43"/>
  <c r="G41" i="43"/>
  <c r="T37" i="10"/>
  <c r="T42" i="10"/>
  <c r="L78" i="43"/>
  <c r="T54" i="10"/>
  <c r="T30" i="10"/>
  <c r="S22" i="31"/>
  <c r="E33" i="43"/>
  <c r="M22" i="33"/>
  <c r="R21" i="31"/>
  <c r="W20" i="33"/>
  <c r="J37" i="43"/>
  <c r="X15" i="31"/>
  <c r="T15" i="31"/>
  <c r="T55" i="10"/>
  <c r="K71" i="43"/>
  <c r="R23" i="31"/>
  <c r="E71" i="43"/>
  <c r="E37" i="43"/>
  <c r="K13" i="33"/>
  <c r="S18" i="33"/>
  <c r="E49" i="43"/>
  <c r="W26" i="31"/>
  <c r="J43" i="43"/>
  <c r="E13" i="33"/>
  <c r="J48" i="43"/>
  <c r="K72" i="30"/>
  <c r="S21" i="33"/>
  <c r="T22" i="31"/>
  <c r="AA21" i="31"/>
  <c r="S16" i="33"/>
  <c r="U40" i="31"/>
  <c r="Z14" i="31"/>
  <c r="N37" i="44"/>
  <c r="W18" i="31"/>
  <c r="G69" i="43"/>
  <c r="G73" i="43"/>
  <c r="T35" i="10"/>
  <c r="W19" i="33"/>
  <c r="Y22" i="31"/>
  <c r="K80" i="30"/>
  <c r="K52" i="43"/>
  <c r="Y20" i="33"/>
  <c r="G44" i="43"/>
  <c r="J74" i="43"/>
  <c r="J78" i="43"/>
  <c r="T21" i="31"/>
  <c r="K75" i="43"/>
  <c r="U25" i="31"/>
  <c r="T26" i="31"/>
  <c r="S11" i="33"/>
  <c r="K76" i="43"/>
  <c r="K17" i="33"/>
  <c r="Q11" i="33"/>
  <c r="Y15" i="31"/>
  <c r="Y20" i="31"/>
  <c r="G48" i="43"/>
  <c r="AA22" i="31"/>
  <c r="K79" i="30"/>
  <c r="E36" i="43"/>
  <c r="K35" i="43"/>
  <c r="Y26" i="31"/>
  <c r="U18" i="31"/>
  <c r="T25" i="31"/>
  <c r="S21" i="31"/>
  <c r="AC19" i="33"/>
  <c r="K12" i="33"/>
  <c r="G75" i="43"/>
  <c r="T49" i="10"/>
  <c r="Y17" i="33"/>
  <c r="T45" i="10"/>
  <c r="W21" i="33"/>
  <c r="J45" i="43"/>
  <c r="T38" i="10"/>
  <c r="Q22" i="33"/>
  <c r="M18" i="33"/>
  <c r="G42" i="43"/>
  <c r="U22" i="31"/>
  <c r="S24" i="33"/>
  <c r="G21" i="33"/>
  <c r="M15" i="33"/>
  <c r="Q22" i="31"/>
  <c r="G37" i="43"/>
  <c r="J73" i="43"/>
  <c r="E75" i="43"/>
  <c r="G19" i="33"/>
  <c r="J54" i="43"/>
  <c r="K73" i="30"/>
  <c r="H18" i="33"/>
  <c r="AC20" i="33"/>
  <c r="S15" i="31"/>
  <c r="M19" i="33"/>
  <c r="Y23" i="31"/>
  <c r="J69" i="43"/>
  <c r="X21" i="31"/>
  <c r="K74" i="43"/>
  <c r="K18" i="33"/>
  <c r="S22" i="33"/>
  <c r="J76" i="43"/>
  <c r="T46" i="10"/>
  <c r="Y13" i="31"/>
  <c r="Z22" i="31"/>
  <c r="X26" i="31"/>
  <c r="W14" i="33"/>
  <c r="G20" i="33"/>
  <c r="L76" i="43"/>
  <c r="S13" i="33"/>
  <c r="R15" i="31"/>
  <c r="L77" i="43"/>
  <c r="AA16" i="31"/>
  <c r="G32" i="43"/>
  <c r="W23" i="31"/>
  <c r="K20" i="33"/>
  <c r="X13" i="31"/>
  <c r="Q19" i="33"/>
  <c r="K77" i="30"/>
  <c r="G71" i="43"/>
  <c r="J70" i="43"/>
  <c r="S19" i="33"/>
  <c r="T22" i="33"/>
  <c r="N20" i="33"/>
  <c r="Q14" i="33"/>
  <c r="K78" i="43"/>
  <c r="E24" i="33"/>
  <c r="W10" i="33"/>
  <c r="X22" i="31"/>
  <c r="T31" i="10"/>
  <c r="J32" i="43"/>
  <c r="K77" i="43"/>
  <c r="W14" i="31"/>
  <c r="W23" i="33"/>
  <c r="T33" i="10"/>
  <c r="K76" i="30"/>
  <c r="E19" i="33"/>
  <c r="L73" i="43"/>
  <c r="E53" i="43"/>
  <c r="E73" i="43"/>
  <c r="L74" i="43"/>
  <c r="X16" i="31"/>
  <c r="Y14" i="31"/>
  <c r="Z16" i="31"/>
  <c r="K22" i="33"/>
  <c r="Z25" i="31"/>
  <c r="J75" i="43"/>
  <c r="Y17" i="31"/>
  <c r="J33" i="43"/>
  <c r="Q15" i="33"/>
  <c r="Q26" i="31"/>
  <c r="G16" i="33"/>
  <c r="Q15" i="31"/>
  <c r="T20" i="33"/>
  <c r="K33" i="43"/>
  <c r="J53" i="43"/>
  <c r="S20" i="33"/>
  <c r="K43" i="43"/>
  <c r="Q18" i="33"/>
  <c r="AC21" i="33"/>
  <c r="S14" i="33"/>
  <c r="Q23" i="31"/>
  <c r="E31" i="43"/>
  <c r="AA25" i="31"/>
  <c r="T43" i="10"/>
  <c r="T13" i="31"/>
  <c r="Y21" i="31"/>
  <c r="E35" i="43"/>
  <c r="E17" i="33"/>
  <c r="T24" i="31"/>
  <c r="G76" i="43"/>
  <c r="J35" i="43"/>
  <c r="AA15" i="31"/>
  <c r="M11" i="33"/>
  <c r="N19" i="33"/>
  <c r="E42" i="43"/>
  <c r="Z19" i="33"/>
  <c r="E76" i="43"/>
  <c r="T14" i="31"/>
  <c r="E12" i="33"/>
  <c r="J31" i="43"/>
  <c r="T21" i="33"/>
  <c r="N21" i="33"/>
  <c r="Z15" i="31"/>
  <c r="T34" i="10"/>
  <c r="G43" i="43"/>
  <c r="R13" i="31"/>
  <c r="AA26" i="31"/>
  <c r="H19" i="33"/>
  <c r="Z23" i="31"/>
  <c r="E22" i="33"/>
  <c r="Y22" i="33"/>
  <c r="G45" i="43"/>
  <c r="AA27" i="31"/>
  <c r="E45" i="43"/>
  <c r="Q24" i="33"/>
  <c r="G10" i="33"/>
  <c r="R25" i="31"/>
  <c r="W15" i="33"/>
  <c r="Q10" i="33"/>
  <c r="Y24" i="33"/>
  <c r="Q23" i="33"/>
  <c r="Z26" i="31"/>
  <c r="E44" i="43"/>
  <c r="E14" i="33"/>
  <c r="S23" i="33"/>
  <c r="E54" i="43"/>
  <c r="U14" i="31"/>
  <c r="J71" i="43"/>
  <c r="U24" i="31"/>
  <c r="W17" i="33"/>
  <c r="K47" i="43"/>
  <c r="E15" i="33"/>
  <c r="J34" i="43"/>
  <c r="Y15" i="33"/>
  <c r="W25" i="31"/>
  <c r="Q16" i="31"/>
  <c r="K45" i="43"/>
  <c r="E72" i="43"/>
  <c r="AA24" i="31"/>
  <c r="S14" i="31"/>
  <c r="N18" i="33"/>
  <c r="W16" i="31"/>
  <c r="Q25" i="31"/>
  <c r="G46" i="43"/>
  <c r="T23" i="33"/>
  <c r="K44" i="43"/>
  <c r="K34" i="43"/>
  <c r="J36" i="43"/>
  <c r="G31" i="43"/>
  <c r="M21" i="33"/>
  <c r="S23" i="31"/>
  <c r="G18" i="33"/>
  <c r="Y16" i="31"/>
  <c r="W21" i="31"/>
  <c r="W17" i="31"/>
  <c r="Y21" i="33"/>
  <c r="G14" i="33"/>
  <c r="G22" i="33"/>
  <c r="T18" i="33"/>
  <c r="Q21" i="31"/>
  <c r="K21" i="33"/>
  <c r="T50" i="10"/>
  <c r="W13" i="33"/>
  <c r="U23" i="31"/>
  <c r="L71" i="43"/>
  <c r="G70" i="43"/>
  <c r="E78" i="43"/>
  <c r="L70" i="43"/>
  <c r="G11" i="33"/>
  <c r="L72" i="43"/>
  <c r="E20" i="33"/>
  <c r="K19" i="33"/>
  <c r="K74" i="30"/>
  <c r="K29" i="33"/>
  <c r="U15" i="31"/>
  <c r="Z23" i="33"/>
  <c r="M20" i="33"/>
  <c r="M13" i="33"/>
  <c r="E11" i="33"/>
  <c r="AA13" i="31"/>
  <c r="N22" i="33"/>
  <c r="J46" i="43"/>
  <c r="K69" i="43"/>
  <c r="Z21" i="31"/>
  <c r="K14" i="33"/>
  <c r="J42" i="43"/>
  <c r="W11" i="33"/>
  <c r="Q24" i="31"/>
  <c r="W24" i="33"/>
  <c r="T48" i="10"/>
  <c r="G47" i="43"/>
  <c r="X23" i="31"/>
  <c r="AC23" i="33"/>
  <c r="U17" i="31"/>
  <c r="Y18" i="33"/>
  <c r="Z22" i="33"/>
  <c r="R18" i="31"/>
  <c r="G49" i="43"/>
  <c r="Y24" i="31"/>
  <c r="G78" i="43"/>
  <c r="Q17" i="31"/>
  <c r="X24" i="31"/>
  <c r="T16" i="31"/>
  <c r="E34" i="43"/>
  <c r="Q12" i="33"/>
  <c r="W12" i="33"/>
  <c r="Q13" i="31"/>
  <c r="R14" i="31"/>
  <c r="Y25" i="31"/>
  <c r="G74" i="43"/>
  <c r="G77" i="43"/>
  <c r="K78" i="30"/>
  <c r="K24" i="33"/>
  <c r="AA23" i="31"/>
  <c r="E70" i="43"/>
  <c r="K10" i="33"/>
  <c r="K32" i="43"/>
  <c r="K70" i="43"/>
  <c r="Q21" i="33"/>
  <c r="Z20" i="31"/>
  <c r="Z21" i="33"/>
  <c r="J77" i="43"/>
  <c r="U21" i="31"/>
  <c r="S13" i="31"/>
  <c r="N23" i="33"/>
  <c r="E16" i="33"/>
  <c r="Z20" i="33"/>
  <c r="K31" i="43"/>
  <c r="K72" i="43"/>
  <c r="AC18" i="33"/>
  <c r="K46" i="43"/>
  <c r="H22" i="33"/>
  <c r="Y19" i="33"/>
  <c r="X25" i="31"/>
  <c r="W18" i="33"/>
  <c r="S24" i="31"/>
  <c r="E47" i="43"/>
  <c r="E74" i="43"/>
  <c r="K40" i="43"/>
  <c r="K73" i="43"/>
  <c r="K75" i="30"/>
  <c r="Z24" i="31"/>
  <c r="W13" i="31"/>
  <c r="S16" i="31"/>
  <c r="W22" i="31"/>
  <c r="Y11" i="33"/>
  <c r="T19" i="33"/>
  <c r="W22" i="33"/>
  <c r="Q14" i="31"/>
  <c r="G35" i="43"/>
  <c r="M10" i="33"/>
  <c r="E21" i="33"/>
  <c r="AA14" i="31"/>
  <c r="X17" i="31"/>
  <c r="J72" i="43"/>
  <c r="K15" i="33"/>
  <c r="H20" i="33"/>
  <c r="T36" i="10"/>
  <c r="G54" i="43"/>
  <c r="U16" i="31"/>
  <c r="J44" i="43"/>
  <c r="H21" i="33"/>
  <c r="E46" i="43"/>
  <c r="X14" i="31"/>
  <c r="E10" i="33"/>
  <c r="K23" i="33"/>
  <c r="Z18" i="33"/>
  <c r="K53" i="43"/>
  <c r="K11" i="33"/>
  <c r="Q17" i="33"/>
  <c r="E18" i="33"/>
  <c r="Y13" i="33"/>
  <c r="E77" i="43"/>
  <c r="T23" i="31"/>
  <c r="G33" i="43"/>
  <c r="E23" i="33"/>
  <c r="Z42" i="31"/>
  <c r="Q31" i="33"/>
  <c r="Z50" i="31"/>
  <c r="X47" i="31"/>
  <c r="S33" i="33"/>
  <c r="W35" i="31"/>
  <c r="Q28" i="33"/>
  <c r="S29" i="33"/>
  <c r="S34" i="31"/>
  <c r="N27" i="33"/>
  <c r="N30" i="33"/>
  <c r="AC29" i="33"/>
  <c r="AA34" i="31"/>
  <c r="U32" i="31"/>
  <c r="T42" i="31"/>
  <c r="R30" i="31"/>
  <c r="R16" i="31"/>
  <c r="E43" i="43"/>
  <c r="AC10" i="33"/>
  <c r="W51" i="31"/>
  <c r="Q32" i="31"/>
  <c r="R39" i="31"/>
  <c r="G72" i="43"/>
  <c r="S18" i="31"/>
  <c r="T40" i="31"/>
  <c r="Q35" i="33"/>
  <c r="AC34" i="33"/>
  <c r="G27" i="33"/>
  <c r="Q44" i="31"/>
  <c r="W52" i="31"/>
  <c r="AA49" i="31"/>
  <c r="X35" i="31"/>
  <c r="S17" i="31"/>
  <c r="S17" i="33"/>
  <c r="Q29" i="33"/>
  <c r="M34" i="33"/>
  <c r="Z13" i="31"/>
  <c r="W33" i="31"/>
  <c r="Q55" i="31"/>
  <c r="T11" i="33"/>
  <c r="AA36" i="31"/>
  <c r="T10" i="33"/>
  <c r="Z43" i="31"/>
  <c r="Q52" i="31"/>
  <c r="W53" i="31"/>
  <c r="AA18" i="31"/>
  <c r="AA33" i="31"/>
  <c r="N33" i="33"/>
  <c r="Q13" i="33"/>
  <c r="R48" i="31"/>
  <c r="Z14" i="33"/>
  <c r="H34" i="33"/>
  <c r="S38" i="31"/>
  <c r="Y46" i="31"/>
  <c r="W39" i="31"/>
  <c r="Z56" i="31"/>
  <c r="W28" i="33"/>
  <c r="M33" i="33"/>
  <c r="R17" i="31"/>
  <c r="R54" i="31"/>
  <c r="H33" i="33"/>
  <c r="S44" i="31"/>
  <c r="U31" i="31"/>
  <c r="Q34" i="31"/>
  <c r="U49" i="31"/>
  <c r="G17" i="33"/>
  <c r="AA46" i="31"/>
  <c r="S31" i="31"/>
  <c r="Y35" i="33"/>
  <c r="G13" i="33"/>
  <c r="Z51" i="31"/>
  <c r="M28" i="33"/>
  <c r="Q37" i="31"/>
  <c r="Y10" i="33"/>
  <c r="Q48" i="31"/>
  <c r="AA20" i="31"/>
  <c r="Y48" i="31"/>
  <c r="AC14" i="33"/>
  <c r="Q42" i="31"/>
  <c r="W36" i="31"/>
  <c r="T33" i="33"/>
  <c r="H10" i="33"/>
  <c r="W29" i="33"/>
  <c r="S26" i="31"/>
  <c r="X56" i="31"/>
  <c r="U41" i="31"/>
  <c r="N35" i="33"/>
  <c r="E48" i="43"/>
  <c r="X18" i="31"/>
  <c r="S27" i="33"/>
  <c r="W34" i="33"/>
  <c r="W26" i="33"/>
  <c r="Q45" i="31"/>
  <c r="S32" i="33"/>
  <c r="U38" i="31"/>
  <c r="X52" i="31"/>
  <c r="T50" i="31"/>
  <c r="U45" i="31"/>
  <c r="Z49" i="31"/>
  <c r="T32" i="10"/>
  <c r="K35" i="33"/>
  <c r="AA41" i="31"/>
  <c r="AC35" i="33"/>
  <c r="U42" i="31"/>
  <c r="U36" i="31"/>
  <c r="S46" i="31"/>
  <c r="U47" i="31"/>
  <c r="T54" i="31"/>
  <c r="G31" i="33"/>
  <c r="Z39" i="31"/>
  <c r="K30" i="33"/>
  <c r="S31" i="33"/>
  <c r="N13" i="33"/>
  <c r="Y39" i="31"/>
  <c r="Q32" i="33"/>
  <c r="S56" i="31"/>
  <c r="Q39" i="31"/>
  <c r="X40" i="31"/>
  <c r="Z30" i="33"/>
  <c r="K54" i="43"/>
  <c r="Q20" i="33"/>
  <c r="S39" i="31"/>
  <c r="AC33" i="33"/>
  <c r="G33" i="33"/>
  <c r="AA45" i="31"/>
  <c r="N29" i="33"/>
  <c r="Q33" i="31"/>
  <c r="Y53" i="31"/>
  <c r="T31" i="33"/>
  <c r="X55" i="31"/>
  <c r="AA50" i="31"/>
  <c r="AC27" i="33"/>
  <c r="R33" i="31"/>
  <c r="Q31" i="31"/>
  <c r="AA48" i="31"/>
  <c r="AA30" i="31"/>
  <c r="Y32" i="31"/>
  <c r="R46" i="31"/>
  <c r="T32" i="31"/>
  <c r="AA40" i="31"/>
  <c r="M27" i="33"/>
  <c r="Y34" i="33"/>
  <c r="Z13" i="33"/>
  <c r="Z35" i="31"/>
  <c r="AA17" i="31"/>
  <c r="Y56" i="31"/>
  <c r="T31" i="31"/>
  <c r="Y37" i="31"/>
  <c r="N11" i="33"/>
  <c r="Q36" i="31"/>
  <c r="U43" i="31"/>
  <c r="Q30" i="31"/>
  <c r="X48" i="31"/>
  <c r="Y18" i="31"/>
  <c r="G55" i="43"/>
  <c r="AA54" i="31"/>
  <c r="T52" i="31"/>
  <c r="U50" i="31"/>
  <c r="Z52" i="31"/>
  <c r="S55" i="31"/>
  <c r="Z17" i="31"/>
  <c r="U51" i="31"/>
  <c r="T17" i="33"/>
  <c r="S50" i="31"/>
  <c r="H13" i="33"/>
  <c r="H12" i="33"/>
  <c r="U13" i="31"/>
  <c r="X39" i="31"/>
  <c r="H32" i="33"/>
  <c r="R50" i="31"/>
  <c r="N28" i="33"/>
  <c r="X49" i="31"/>
  <c r="Y41" i="31"/>
  <c r="S45" i="31"/>
  <c r="H35" i="33"/>
  <c r="AA37" i="31"/>
  <c r="Y55" i="31"/>
  <c r="S35" i="33"/>
  <c r="Z12" i="33"/>
  <c r="Q35" i="31"/>
  <c r="S48" i="31"/>
  <c r="Y30" i="33"/>
  <c r="W55" i="31"/>
  <c r="U35" i="31"/>
  <c r="T47" i="31"/>
  <c r="Z10" i="33"/>
  <c r="N34" i="33"/>
  <c r="E28" i="33"/>
  <c r="R36" i="31"/>
  <c r="N10" i="33"/>
  <c r="T47" i="10"/>
  <c r="T55" i="31"/>
  <c r="H17" i="33"/>
  <c r="Z11" i="33"/>
  <c r="Q49" i="31"/>
  <c r="Z55" i="31"/>
  <c r="T37" i="31"/>
  <c r="U39" i="31"/>
  <c r="H11" i="33"/>
  <c r="R45" i="31"/>
  <c r="AC32" i="33"/>
  <c r="E35" i="33"/>
  <c r="Z46" i="31"/>
  <c r="Y31" i="31"/>
  <c r="J47" i="43"/>
  <c r="R34" i="31"/>
  <c r="T28" i="33"/>
  <c r="L75" i="43"/>
  <c r="S36" i="31"/>
  <c r="Q56" i="31"/>
  <c r="Z32" i="31"/>
  <c r="Y44" i="31"/>
  <c r="X51" i="31"/>
  <c r="Q50" i="31"/>
  <c r="AA53" i="31"/>
  <c r="T44" i="31"/>
  <c r="S42" i="31"/>
  <c r="AA32" i="31"/>
  <c r="K26" i="33"/>
  <c r="Q41" i="31"/>
  <c r="W15" i="31"/>
  <c r="T56" i="31"/>
  <c r="S37" i="31"/>
  <c r="U44" i="31"/>
  <c r="R20" i="31"/>
  <c r="Y40" i="31"/>
  <c r="K31" i="33"/>
  <c r="Z30" i="31"/>
  <c r="H31" i="33"/>
  <c r="W45" i="31"/>
  <c r="S26" i="33"/>
  <c r="G29" i="33"/>
  <c r="U55" i="31"/>
  <c r="Y31" i="33"/>
  <c r="G34" i="43"/>
  <c r="Y52" i="31"/>
  <c r="Z18" i="31"/>
  <c r="E32" i="33"/>
  <c r="X41" i="31"/>
  <c r="U52" i="31"/>
  <c r="AA38" i="31"/>
  <c r="Q33" i="33"/>
  <c r="Z33" i="33"/>
  <c r="R53" i="31"/>
  <c r="S54" i="31"/>
  <c r="AC12" i="33"/>
  <c r="S35" i="31"/>
  <c r="Y29" i="31"/>
  <c r="X53" i="31"/>
  <c r="S51" i="31"/>
  <c r="X31" i="31"/>
  <c r="E34" i="33"/>
  <c r="AA51" i="31"/>
  <c r="AA43" i="31"/>
  <c r="AA52" i="31"/>
  <c r="W50" i="31"/>
  <c r="AC13" i="33"/>
  <c r="Z53" i="31"/>
  <c r="Z40" i="31"/>
  <c r="R42" i="31"/>
  <c r="W31" i="31"/>
  <c r="W47" i="31"/>
  <c r="R55" i="31"/>
  <c r="T38" i="31"/>
  <c r="Q47" i="31"/>
  <c r="S53" i="31"/>
  <c r="T36" i="31"/>
  <c r="Y12" i="33"/>
  <c r="G15" i="33"/>
  <c r="Q20" i="31"/>
  <c r="S47" i="31"/>
  <c r="K32" i="33"/>
  <c r="Z47" i="31"/>
  <c r="T49" i="31"/>
  <c r="Z26" i="33"/>
  <c r="K41" i="43"/>
  <c r="AA47" i="31"/>
  <c r="W42" i="31"/>
  <c r="M30" i="33"/>
  <c r="W48" i="31"/>
  <c r="W49" i="31"/>
  <c r="K34" i="33"/>
  <c r="R40" i="31"/>
  <c r="Q43" i="31"/>
  <c r="S30" i="33"/>
  <c r="Q34" i="33"/>
  <c r="E30" i="33"/>
  <c r="R56" i="31"/>
  <c r="Q54" i="31"/>
  <c r="M29" i="33"/>
  <c r="W20" i="31"/>
  <c r="X44" i="31"/>
  <c r="R19" i="31"/>
  <c r="AC11" i="33"/>
  <c r="S32" i="31"/>
  <c r="H29" i="33"/>
  <c r="Y54" i="31"/>
  <c r="Z37" i="31"/>
  <c r="U54" i="31"/>
  <c r="W43" i="31"/>
  <c r="T35" i="33"/>
  <c r="T29" i="33"/>
  <c r="W44" i="31"/>
  <c r="G28" i="33"/>
  <c r="Y45" i="31"/>
  <c r="Q30" i="33"/>
  <c r="S43" i="31"/>
  <c r="R22" i="31"/>
  <c r="G34" i="33"/>
  <c r="T32" i="33"/>
  <c r="T33" i="31"/>
  <c r="N12" i="33"/>
  <c r="W38" i="31"/>
  <c r="E31" i="33"/>
  <c r="E32" i="43"/>
  <c r="U37" i="31"/>
  <c r="Q46" i="31"/>
  <c r="W32" i="31"/>
  <c r="R47" i="31"/>
  <c r="S12" i="33"/>
  <c r="Y42" i="31"/>
  <c r="W34" i="31"/>
  <c r="R44" i="31"/>
  <c r="Y50" i="31"/>
  <c r="Q38" i="31"/>
  <c r="S34" i="33"/>
  <c r="S28" i="33"/>
  <c r="Z41" i="31"/>
  <c r="W30" i="33"/>
  <c r="U33" i="31"/>
  <c r="T46" i="31"/>
  <c r="Z32" i="33"/>
  <c r="E33" i="33"/>
  <c r="W37" i="31"/>
  <c r="N17" i="33"/>
  <c r="W46" i="31"/>
  <c r="Q51" i="31"/>
  <c r="T30" i="33"/>
  <c r="K28" i="33"/>
  <c r="Y36" i="31"/>
  <c r="Y30" i="31"/>
  <c r="U53" i="31"/>
  <c r="K42" i="43"/>
  <c r="H30" i="33"/>
  <c r="U46" i="31"/>
  <c r="R49" i="31"/>
  <c r="Y34" i="31"/>
  <c r="E69" i="43"/>
  <c r="Y33" i="33"/>
  <c r="Z54" i="31"/>
  <c r="X32" i="31"/>
  <c r="N14" i="33"/>
  <c r="AA35" i="31"/>
  <c r="H28" i="33"/>
  <c r="X34" i="31"/>
  <c r="T16" i="33"/>
  <c r="E68" i="44"/>
  <c r="W24" i="31"/>
  <c r="S33" i="31"/>
  <c r="T56" i="10"/>
  <c r="S10" i="33"/>
  <c r="Z17" i="33"/>
  <c r="T12" i="33"/>
  <c r="W41" i="31"/>
  <c r="Y38" i="31"/>
  <c r="R26" i="31"/>
  <c r="T41" i="31"/>
  <c r="AC31" i="33"/>
  <c r="Z27" i="33"/>
  <c r="AA31" i="31"/>
  <c r="E27" i="33"/>
  <c r="Y35" i="31"/>
  <c r="Q40" i="31"/>
  <c r="R38" i="31"/>
  <c r="S52" i="31"/>
  <c r="T17" i="31"/>
  <c r="Z38" i="31"/>
  <c r="T27" i="33"/>
  <c r="R24" i="31"/>
  <c r="N31" i="33"/>
  <c r="R32" i="31"/>
  <c r="T15" i="33"/>
  <c r="Z34" i="33"/>
  <c r="N32" i="33"/>
  <c r="S20" i="31"/>
  <c r="W35" i="33"/>
  <c r="W33" i="33"/>
  <c r="Q27" i="33"/>
  <c r="J55" i="43"/>
  <c r="Y33" i="31"/>
  <c r="AC28" i="33"/>
  <c r="Z36" i="31"/>
  <c r="E55" i="43"/>
  <c r="T13" i="33"/>
  <c r="G35" i="33"/>
  <c r="S40" i="31"/>
  <c r="Z31" i="33"/>
  <c r="Z35" i="33"/>
  <c r="G30" i="33"/>
  <c r="M32" i="33"/>
  <c r="AA55" i="31"/>
  <c r="R51" i="31"/>
  <c r="Q26" i="33"/>
  <c r="T45" i="31"/>
  <c r="G12" i="33"/>
  <c r="H27" i="33"/>
  <c r="R35" i="31"/>
  <c r="R43" i="31"/>
  <c r="X36" i="31"/>
  <c r="AA39" i="31"/>
  <c r="T48" i="31"/>
  <c r="U34" i="31"/>
  <c r="W32" i="33"/>
  <c r="U48" i="31"/>
  <c r="Y47" i="31"/>
  <c r="T26" i="33"/>
  <c r="W56" i="31"/>
  <c r="S41" i="31"/>
  <c r="W57" i="31"/>
  <c r="Y29" i="33"/>
  <c r="X45" i="31"/>
  <c r="X38" i="31"/>
  <c r="K33" i="33"/>
  <c r="R57" i="31"/>
  <c r="W40" i="31"/>
  <c r="Z28" i="33"/>
  <c r="W31" i="33"/>
  <c r="AA44" i="31"/>
  <c r="Q53" i="31"/>
  <c r="M14" i="33"/>
  <c r="K55" i="43"/>
  <c r="U56" i="31"/>
  <c r="AA42" i="31"/>
  <c r="G32" i="33"/>
  <c r="G56" i="43"/>
  <c r="R52" i="31"/>
  <c r="T44" i="10"/>
  <c r="T34" i="31"/>
  <c r="T43" i="31"/>
  <c r="X20" i="31"/>
  <c r="U57" i="31"/>
  <c r="X46" i="31"/>
  <c r="M35" i="33"/>
  <c r="H16" i="33"/>
  <c r="T35" i="31"/>
  <c r="E56" i="43"/>
  <c r="AA56" i="31"/>
  <c r="U30" i="31"/>
  <c r="X43" i="31"/>
  <c r="T14" i="33"/>
  <c r="AC30" i="33"/>
  <c r="Y57" i="31"/>
  <c r="Z29" i="33"/>
  <c r="T39" i="31"/>
  <c r="W54" i="31"/>
  <c r="R37" i="31"/>
  <c r="Y32" i="33"/>
  <c r="S30" i="31"/>
  <c r="Y49" i="31"/>
  <c r="X33" i="31"/>
  <c r="Z33" i="31"/>
  <c r="X57" i="31"/>
  <c r="R31" i="31"/>
  <c r="Z44" i="31"/>
  <c r="X37" i="31"/>
  <c r="R41" i="31"/>
  <c r="T53" i="31"/>
  <c r="M12" i="33"/>
  <c r="AA57" i="31"/>
  <c r="T57" i="31"/>
  <c r="T57" i="10"/>
  <c r="Z57" i="31"/>
  <c r="T51" i="31"/>
  <c r="X54" i="31"/>
  <c r="T18" i="31"/>
  <c r="AA29" i="31"/>
  <c r="S49" i="31"/>
  <c r="Y43" i="31"/>
  <c r="J56" i="43"/>
  <c r="Z34" i="31"/>
  <c r="Z31" i="31"/>
  <c r="M31" i="33"/>
  <c r="Y27" i="33"/>
  <c r="X50" i="31"/>
  <c r="Y51" i="31"/>
  <c r="Z16" i="33"/>
  <c r="E29" i="33"/>
  <c r="T34" i="33"/>
  <c r="Z48" i="31"/>
  <c r="Z45" i="31"/>
  <c r="S57" i="31"/>
  <c r="X42" i="31"/>
  <c r="Q57" i="31"/>
  <c r="G59" i="43"/>
  <c r="S58" i="31"/>
  <c r="AA58" i="31"/>
  <c r="R58" i="31"/>
  <c r="X58" i="31"/>
  <c r="T58" i="10"/>
  <c r="J57" i="43"/>
  <c r="T58" i="31"/>
  <c r="Y58" i="31"/>
  <c r="E57" i="43"/>
  <c r="Q58" i="31"/>
  <c r="K56" i="43"/>
  <c r="G57" i="43"/>
  <c r="Z58" i="31"/>
  <c r="U58" i="31"/>
  <c r="W60" i="31"/>
  <c r="Z59" i="31"/>
  <c r="W59" i="31"/>
  <c r="Y59" i="31"/>
  <c r="X59" i="31"/>
  <c r="AA59" i="31"/>
  <c r="T59" i="31"/>
  <c r="R59" i="31"/>
  <c r="K57" i="43"/>
  <c r="G58" i="43"/>
  <c r="Q59" i="31"/>
  <c r="J58" i="43"/>
  <c r="U59" i="31"/>
  <c r="E58" i="43"/>
  <c r="S59" i="31"/>
  <c r="W58" i="31"/>
  <c r="T59" i="10"/>
  <c r="S60" i="31"/>
  <c r="K58" i="43"/>
  <c r="AA60" i="31"/>
  <c r="R60" i="31"/>
  <c r="X60" i="31"/>
  <c r="Y60" i="31"/>
  <c r="T60" i="31"/>
  <c r="X61" i="31"/>
  <c r="E59" i="43"/>
  <c r="U60" i="31"/>
  <c r="T60" i="10"/>
  <c r="Z60" i="31"/>
  <c r="J59" i="43"/>
  <c r="Q60" i="31"/>
  <c r="S61" i="31"/>
  <c r="Q61" i="31"/>
  <c r="K59" i="43"/>
  <c r="T61" i="10"/>
  <c r="Z61" i="31"/>
  <c r="J60" i="43"/>
  <c r="Y61" i="31"/>
  <c r="G60" i="43"/>
  <c r="E60" i="43"/>
  <c r="K62" i="43"/>
  <c r="R61" i="31"/>
  <c r="E61" i="43"/>
  <c r="K60" i="43"/>
  <c r="J62" i="43"/>
  <c r="G61" i="43"/>
  <c r="J61" i="43"/>
  <c r="T62" i="10"/>
  <c r="K61" i="43"/>
  <c r="J64" i="43"/>
  <c r="E62" i="43"/>
  <c r="E63" i="43"/>
  <c r="T63" i="10"/>
  <c r="G62" i="43"/>
  <c r="G63" i="43"/>
  <c r="J63" i="43"/>
  <c r="T64" i="10"/>
  <c r="G64" i="43"/>
  <c r="E66" i="43"/>
  <c r="K68" i="43"/>
  <c r="K67" i="43"/>
  <c r="FB68" i="56"/>
  <c r="DA68" i="56" s="1"/>
  <c r="EU157" i="56"/>
  <c r="CC157" i="56" s="1"/>
  <c r="EI112" i="56"/>
  <c r="M112" i="56" s="1"/>
  <c r="FB78" i="56"/>
  <c r="DA78" i="56" s="1"/>
  <c r="EN86" i="56"/>
  <c r="AH86" i="56" s="1"/>
  <c r="ET233" i="56"/>
  <c r="BY233" i="56" s="1"/>
  <c r="EM98" i="56"/>
  <c r="AE98" i="56" s="1"/>
  <c r="FF112" i="56"/>
  <c r="FB101" i="56"/>
  <c r="DA101" i="56" s="1"/>
  <c r="EP101" i="56"/>
  <c r="AN101" i="56" s="1"/>
  <c r="EZ238" i="56"/>
  <c r="CW238" i="56" s="1"/>
  <c r="FD127" i="56"/>
  <c r="DR127" i="56" s="1"/>
  <c r="EL220" i="56"/>
  <c r="AB220" i="56" s="1"/>
  <c r="EQ202" i="56"/>
  <c r="BM202" i="56" s="1"/>
  <c r="EO99" i="56"/>
  <c r="AK99" i="56" s="1"/>
  <c r="EV218" i="56"/>
  <c r="CG218" i="56" s="1"/>
  <c r="EL112" i="56"/>
  <c r="AB112" i="56" s="1"/>
  <c r="EN75" i="56"/>
  <c r="AH75" i="56" s="1"/>
  <c r="EU80" i="56"/>
  <c r="CC80" i="56" s="1"/>
  <c r="EY215" i="56"/>
  <c r="CS215" i="56" s="1"/>
  <c r="FC109" i="56"/>
  <c r="DE109" i="56" s="1"/>
  <c r="EH108" i="56"/>
  <c r="L108" i="56" s="1"/>
  <c r="EI101" i="56"/>
  <c r="M101" i="56" s="1"/>
  <c r="ER177" i="56"/>
  <c r="BQ177" i="56" s="1"/>
  <c r="ER103" i="56"/>
  <c r="BQ103" i="56" s="1"/>
  <c r="EN81" i="56"/>
  <c r="AH81" i="56" s="1"/>
  <c r="EJ141" i="56"/>
  <c r="N141" i="56" s="1"/>
  <c r="ET166" i="56"/>
  <c r="BY166" i="56" s="1"/>
  <c r="EO210" i="56"/>
  <c r="AK210" i="56" s="1"/>
  <c r="EI181" i="56"/>
  <c r="M181" i="56" s="1"/>
  <c r="EY80" i="56"/>
  <c r="CS80" i="56" s="1"/>
  <c r="FE70" i="56"/>
  <c r="DU70" i="56" s="1"/>
  <c r="EQ219" i="56"/>
  <c r="BM219" i="56" s="1"/>
  <c r="EK204" i="56"/>
  <c r="O204" i="56" s="1"/>
  <c r="EY118" i="56"/>
  <c r="CS118" i="56" s="1"/>
  <c r="FE114" i="56"/>
  <c r="EJ137" i="56"/>
  <c r="N137" i="56" s="1"/>
  <c r="FA188" i="56"/>
  <c r="DI188" i="56" s="1"/>
  <c r="EU211" i="56"/>
  <c r="CC211" i="56" s="1"/>
  <c r="ES240" i="56"/>
  <c r="BU240" i="56" s="1"/>
  <c r="EV70" i="56"/>
  <c r="CG70" i="56" s="1"/>
  <c r="EY74" i="56"/>
  <c r="CS74" i="56" s="1"/>
  <c r="EN170" i="56"/>
  <c r="AH170" i="56" s="1"/>
  <c r="EK133" i="56"/>
  <c r="O133" i="56" s="1"/>
  <c r="EO112" i="56"/>
  <c r="AK112" i="56" s="1"/>
  <c r="EI241" i="56"/>
  <c r="M241" i="56" s="1"/>
  <c r="EH118" i="56"/>
  <c r="L118" i="56" s="1"/>
  <c r="FF70" i="56"/>
  <c r="DX70" i="56" s="1"/>
  <c r="EH180" i="56"/>
  <c r="L180" i="56" s="1"/>
  <c r="EJ121" i="56"/>
  <c r="N121" i="56" s="1"/>
  <c r="FA198" i="56"/>
  <c r="DI198" i="56" s="1"/>
  <c r="EW94" i="56"/>
  <c r="CK94" i="56" s="1"/>
  <c r="EM168" i="56"/>
  <c r="AE168" i="56" s="1"/>
  <c r="FG120" i="56"/>
  <c r="EQ108" i="56"/>
  <c r="BM108" i="56" s="1"/>
  <c r="EW214" i="56"/>
  <c r="CK214" i="56" s="1"/>
  <c r="FD98" i="56"/>
  <c r="EL108" i="56"/>
  <c r="AB108" i="56" s="1"/>
  <c r="AJ183" i="56"/>
  <c r="EN153" i="56"/>
  <c r="AH153" i="56" s="1"/>
  <c r="BX123" i="56"/>
  <c r="EH83" i="56"/>
  <c r="L83" i="56" s="1"/>
  <c r="EN206" i="56"/>
  <c r="AH206" i="56" s="1"/>
  <c r="ET203" i="56"/>
  <c r="BY203" i="56" s="1"/>
  <c r="EL188" i="56"/>
  <c r="AB188" i="56" s="1"/>
  <c r="ER110" i="56"/>
  <c r="BQ110" i="56" s="1"/>
  <c r="EP121" i="56"/>
  <c r="AN121" i="56" s="1"/>
  <c r="ES89" i="56"/>
  <c r="BU89" i="56" s="1"/>
  <c r="ET199" i="56"/>
  <c r="BY199" i="56" s="1"/>
  <c r="EX95" i="56"/>
  <c r="CO95" i="56" s="1"/>
  <c r="FC237" i="56"/>
  <c r="DE237" i="56" s="1"/>
  <c r="FE195" i="56"/>
  <c r="DU195" i="56" s="1"/>
  <c r="ET97" i="56"/>
  <c r="BY97" i="56" s="1"/>
  <c r="ER178" i="56"/>
  <c r="BQ178" i="56" s="1"/>
  <c r="FA96" i="56"/>
  <c r="DI96" i="56" s="1"/>
  <c r="CV123" i="56"/>
  <c r="BP183" i="56"/>
  <c r="BL183" i="56"/>
  <c r="FP243" i="56"/>
  <c r="CR123" i="56"/>
  <c r="FN123" i="56"/>
  <c r="FJ183" i="56"/>
  <c r="DD123" i="56"/>
  <c r="BP243" i="56"/>
  <c r="FO243" i="56"/>
  <c r="CR243" i="56"/>
  <c r="CZ183" i="56"/>
  <c r="AM123" i="56"/>
  <c r="DD243" i="56"/>
  <c r="CN243" i="56"/>
  <c r="BX243" i="56"/>
  <c r="K123" i="56"/>
  <c r="FL123" i="56"/>
  <c r="BX183" i="56"/>
  <c r="AA183" i="56"/>
  <c r="FF88" i="56"/>
  <c r="DX88" i="56" s="1"/>
  <c r="AK46" i="44"/>
  <c r="AO23" i="44"/>
  <c r="N35" i="10"/>
  <c r="AE20" i="10"/>
  <c r="Z16" i="44"/>
  <c r="AR46" i="44"/>
  <c r="K44" i="10"/>
  <c r="AL30" i="44"/>
  <c r="H14" i="32"/>
  <c r="AL12" i="44"/>
  <c r="G36" i="32"/>
  <c r="S46" i="10"/>
  <c r="E28" i="44"/>
  <c r="M52" i="44"/>
  <c r="K31" i="44"/>
  <c r="Q40" i="44"/>
  <c r="H43" i="32"/>
  <c r="M47" i="44"/>
  <c r="T17" i="10"/>
  <c r="AK53" i="10"/>
  <c r="AC43" i="10"/>
  <c r="BC57" i="44"/>
  <c r="AI57" i="44"/>
  <c r="M60" i="32"/>
  <c r="AK27" i="44"/>
  <c r="R60" i="32"/>
  <c r="W62" i="44"/>
  <c r="AC66" i="10"/>
  <c r="AK61" i="10"/>
  <c r="M67" i="10"/>
  <c r="E63" i="44"/>
  <c r="K62" i="32"/>
  <c r="AC28" i="10"/>
  <c r="G24" i="44"/>
  <c r="G24" i="10"/>
  <c r="S42" i="44"/>
  <c r="G53" i="44"/>
  <c r="Q29" i="32"/>
  <c r="K49" i="10"/>
  <c r="AW52" i="44"/>
  <c r="E38" i="10"/>
  <c r="BJ51" i="44"/>
  <c r="AF57" i="10"/>
  <c r="T19" i="10"/>
  <c r="BA62" i="44"/>
  <c r="E68" i="32"/>
  <c r="EN67" i="56"/>
  <c r="AH67" i="56" s="1"/>
  <c r="EY78" i="56"/>
  <c r="CS78" i="56" s="1"/>
  <c r="EK97" i="56"/>
  <c r="O97" i="56" s="1"/>
  <c r="AA243" i="56"/>
  <c r="ES87" i="56"/>
  <c r="BU87" i="56" s="1"/>
  <c r="AC60" i="10"/>
  <c r="AI59" i="44"/>
  <c r="AL17" i="44"/>
  <c r="AR27" i="44"/>
  <c r="I68" i="30"/>
  <c r="AE64" i="44"/>
  <c r="Z64" i="10"/>
  <c r="W63" i="44"/>
  <c r="BI59" i="44"/>
  <c r="AR63" i="44"/>
  <c r="BG66" i="44"/>
  <c r="AQ63" i="44"/>
  <c r="H68" i="10"/>
  <c r="I27" i="30"/>
  <c r="R22" i="32"/>
  <c r="E25" i="32"/>
  <c r="E13" i="44"/>
  <c r="Z18" i="44"/>
  <c r="AF47" i="10"/>
  <c r="BC35" i="44"/>
  <c r="T34" i="44"/>
  <c r="AQ25" i="44"/>
  <c r="Q39" i="44"/>
  <c r="G32" i="10"/>
  <c r="K52" i="44"/>
  <c r="Z57" i="44"/>
  <c r="K59" i="44"/>
  <c r="AI69" i="10"/>
  <c r="Y69" i="10"/>
  <c r="AE62" i="10"/>
  <c r="H65" i="32"/>
  <c r="O64" i="32"/>
  <c r="AO59" i="44"/>
  <c r="BA65" i="44"/>
  <c r="AI66" i="44"/>
  <c r="AK28" i="44"/>
  <c r="BD26" i="44"/>
  <c r="W59" i="44"/>
  <c r="H58" i="10"/>
  <c r="W56" i="44"/>
  <c r="S38" i="44"/>
  <c r="AC35" i="10"/>
  <c r="AQ49" i="44"/>
  <c r="Y47" i="10"/>
  <c r="O45" i="32"/>
  <c r="N55" i="10"/>
  <c r="AQ31" i="44"/>
  <c r="Q32" i="32"/>
  <c r="AF34" i="10"/>
  <c r="AE28" i="44"/>
  <c r="K55" i="10"/>
  <c r="G20" i="30"/>
  <c r="O43" i="32"/>
  <c r="AU47" i="44"/>
  <c r="T31" i="44"/>
  <c r="AW54" i="44"/>
  <c r="AC55" i="10"/>
  <c r="G37" i="10"/>
  <c r="BA37" i="44"/>
  <c r="Q45" i="32"/>
  <c r="N38" i="10"/>
  <c r="W31" i="44"/>
  <c r="H40" i="44"/>
  <c r="AL39" i="44"/>
  <c r="O14" i="32"/>
  <c r="BD28" i="44"/>
  <c r="G55" i="10"/>
  <c r="BI40" i="44"/>
  <c r="G35" i="30"/>
  <c r="W42" i="44"/>
  <c r="AK16" i="10"/>
  <c r="K26" i="10"/>
  <c r="AE16" i="44"/>
  <c r="BD21" i="44"/>
  <c r="AW14" i="44"/>
  <c r="Y13" i="10"/>
  <c r="BJ20" i="44"/>
  <c r="AQ13" i="44"/>
  <c r="O15" i="32"/>
  <c r="Q27" i="32"/>
  <c r="AI67" i="10"/>
  <c r="M64" i="10"/>
  <c r="N63" i="44"/>
  <c r="E69" i="10"/>
  <c r="N64" i="44"/>
  <c r="AL65" i="44"/>
  <c r="R62" i="32"/>
  <c r="I61" i="30"/>
  <c r="BG63" i="44"/>
  <c r="Y65" i="10"/>
  <c r="O66" i="32"/>
  <c r="S60" i="44"/>
  <c r="O61" i="32"/>
  <c r="AQ61" i="44"/>
  <c r="AI20" i="10"/>
  <c r="AC17" i="44"/>
  <c r="BG58" i="44"/>
  <c r="K56" i="44"/>
  <c r="Q56" i="44"/>
  <c r="AE47" i="44"/>
  <c r="AX48" i="44"/>
  <c r="AE55" i="44"/>
  <c r="BI41" i="44"/>
  <c r="W42" i="10"/>
  <c r="Z18" i="10"/>
  <c r="G52" i="30"/>
  <c r="AO37" i="44"/>
  <c r="E31" i="44"/>
  <c r="K19" i="44"/>
  <c r="M35" i="10"/>
  <c r="K44" i="44"/>
  <c r="BG51" i="44"/>
  <c r="AO36" i="44"/>
  <c r="K54" i="44"/>
  <c r="K17" i="32"/>
  <c r="G48" i="30"/>
  <c r="AR38" i="44"/>
  <c r="I47" i="30"/>
  <c r="AC48" i="10"/>
  <c r="T32" i="44"/>
  <c r="AF33" i="10"/>
  <c r="Q35" i="44"/>
  <c r="AF28" i="44"/>
  <c r="N33" i="44"/>
  <c r="H13" i="32"/>
  <c r="AL53" i="44"/>
  <c r="AW32" i="44"/>
  <c r="E26" i="32"/>
  <c r="H26" i="32"/>
  <c r="E15" i="10"/>
  <c r="E27" i="30"/>
  <c r="H21" i="44"/>
  <c r="BD20" i="44"/>
  <c r="E23" i="10"/>
  <c r="H64" i="44"/>
  <c r="AE68" i="10"/>
  <c r="E62" i="10"/>
  <c r="AO66" i="44"/>
  <c r="AU67" i="44"/>
  <c r="H62" i="10"/>
  <c r="AO27" i="44"/>
  <c r="S21" i="10"/>
  <c r="H19" i="32"/>
  <c r="M60" i="10"/>
  <c r="H57" i="10"/>
  <c r="G58" i="30"/>
  <c r="N20" i="10"/>
  <c r="AC50" i="44"/>
  <c r="E40" i="30"/>
  <c r="J29" i="30"/>
  <c r="AW15" i="44"/>
  <c r="H29" i="44"/>
  <c r="AK48" i="44"/>
  <c r="S48" i="44"/>
  <c r="AC38" i="10"/>
  <c r="AE39" i="10"/>
  <c r="BA50" i="44"/>
  <c r="E30" i="44"/>
  <c r="M43" i="32"/>
  <c r="Y45" i="44"/>
  <c r="BI11" i="44"/>
  <c r="Y42" i="44"/>
  <c r="BI35" i="44"/>
  <c r="AL37" i="44"/>
  <c r="E53" i="32"/>
  <c r="BI46" i="44"/>
  <c r="Q54" i="32"/>
  <c r="E55" i="32"/>
  <c r="Y40" i="44"/>
  <c r="G31" i="44"/>
  <c r="K54" i="10"/>
  <c r="AW31" i="44"/>
  <c r="AW22" i="44"/>
  <c r="K16" i="10"/>
  <c r="T24" i="44"/>
  <c r="BD23" i="44"/>
  <c r="AI12" i="44"/>
  <c r="I22" i="30"/>
  <c r="BI14" i="44"/>
  <c r="S17" i="10"/>
  <c r="M29" i="10"/>
  <c r="H25" i="44"/>
  <c r="AR64" i="44"/>
  <c r="G69" i="10"/>
  <c r="AE65" i="44"/>
  <c r="AC67" i="44"/>
  <c r="AC65" i="44"/>
  <c r="G67" i="44"/>
  <c r="S67" i="44"/>
  <c r="W61" i="44"/>
  <c r="BI67" i="44"/>
  <c r="AE63" i="10"/>
  <c r="N29" i="10"/>
  <c r="AW17" i="44"/>
  <c r="R18" i="32"/>
  <c r="E59" i="30"/>
  <c r="K59" i="32"/>
  <c r="H52" i="10"/>
  <c r="BG56" i="44"/>
  <c r="Y55" i="44"/>
  <c r="M13" i="10"/>
  <c r="E33" i="30"/>
  <c r="Y37" i="10"/>
  <c r="AF44" i="10"/>
  <c r="Y31" i="44"/>
  <c r="H39" i="32"/>
  <c r="W30" i="44"/>
  <c r="K36" i="32"/>
  <c r="AE17" i="10"/>
  <c r="AX54" i="44"/>
  <c r="H39" i="44"/>
  <c r="J51" i="30"/>
  <c r="Y46" i="44"/>
  <c r="BM53" i="44"/>
  <c r="G34" i="30"/>
  <c r="AI46" i="44"/>
  <c r="I15" i="30"/>
  <c r="Z43" i="44"/>
  <c r="H56" i="32"/>
  <c r="BJ15" i="44"/>
  <c r="K52" i="10"/>
  <c r="AC41" i="10"/>
  <c r="AE43" i="10"/>
  <c r="N34" i="10"/>
  <c r="W52" i="44"/>
  <c r="BA27" i="44"/>
  <c r="S14" i="10"/>
  <c r="AK20" i="44"/>
  <c r="Q24" i="44"/>
  <c r="G11" i="44"/>
  <c r="S25" i="10"/>
  <c r="G26" i="44"/>
  <c r="AW25" i="44"/>
  <c r="H61" i="44"/>
  <c r="N68" i="10"/>
  <c r="Q68" i="32"/>
  <c r="Z66" i="10"/>
  <c r="BD63" i="44"/>
  <c r="N64" i="10"/>
  <c r="AF66" i="44"/>
  <c r="N62" i="44"/>
  <c r="AE64" i="10"/>
  <c r="H67" i="32"/>
  <c r="W60" i="10"/>
  <c r="BM26" i="44"/>
  <c r="S17" i="44"/>
  <c r="G18" i="32"/>
  <c r="BG57" i="44"/>
  <c r="E59" i="32"/>
  <c r="E56" i="44"/>
  <c r="J44" i="30"/>
  <c r="W48" i="10"/>
  <c r="Y52" i="10"/>
  <c r="AK57" i="10"/>
  <c r="M46" i="44"/>
  <c r="AO51" i="44"/>
  <c r="H53" i="32"/>
  <c r="K57" i="10"/>
  <c r="BA31" i="44"/>
  <c r="AE52" i="10"/>
  <c r="AL34" i="44"/>
  <c r="BI37" i="44"/>
  <c r="BG46" i="44"/>
  <c r="BA40" i="44"/>
  <c r="G38" i="30"/>
  <c r="AR14" i="44"/>
  <c r="H40" i="10"/>
  <c r="S51" i="10"/>
  <c r="BC46" i="44"/>
  <c r="W47" i="44"/>
  <c r="E29" i="44"/>
  <c r="K49" i="44"/>
  <c r="H42" i="44"/>
  <c r="H54" i="32"/>
  <c r="G52" i="32"/>
  <c r="G47" i="44"/>
  <c r="AQ16" i="44"/>
  <c r="G22" i="44"/>
  <c r="Y22" i="10"/>
  <c r="AF23" i="10"/>
  <c r="G13" i="44"/>
  <c r="Z24" i="10"/>
  <c r="E13" i="30"/>
  <c r="AC69" i="10"/>
  <c r="O62" i="32"/>
  <c r="AI61" i="44"/>
  <c r="AF65" i="44"/>
  <c r="Q68" i="10"/>
  <c r="Z62" i="44"/>
  <c r="E62" i="30"/>
  <c r="BC64" i="44"/>
  <c r="AK59" i="44"/>
  <c r="BG26" i="44"/>
  <c r="G19" i="10"/>
  <c r="S61" i="10"/>
  <c r="Q59" i="32"/>
  <c r="AL57" i="44"/>
  <c r="J37" i="30"/>
  <c r="W43" i="10"/>
  <c r="H38" i="10"/>
  <c r="Y55" i="10"/>
  <c r="N48" i="10"/>
  <c r="AE29" i="10"/>
  <c r="S50" i="10"/>
  <c r="H45" i="10"/>
  <c r="AF56" i="10"/>
  <c r="AO39" i="44"/>
  <c r="E36" i="30"/>
  <c r="BG52" i="44"/>
  <c r="AO33" i="44"/>
  <c r="N40" i="44"/>
  <c r="BD36" i="44"/>
  <c r="G42" i="32"/>
  <c r="E15" i="30"/>
  <c r="AK37" i="44"/>
  <c r="K46" i="10"/>
  <c r="AK42" i="44"/>
  <c r="AI16" i="10"/>
  <c r="W51" i="10"/>
  <c r="Y54" i="44"/>
  <c r="AW50" i="44"/>
  <c r="S53" i="10"/>
  <c r="AC40" i="44"/>
  <c r="BA18" i="44"/>
  <c r="BM30" i="44"/>
  <c r="BA42" i="44"/>
  <c r="AK25" i="44"/>
  <c r="K22" i="44"/>
  <c r="W14" i="44"/>
  <c r="Q25" i="32"/>
  <c r="K24" i="44"/>
  <c r="Q17" i="10"/>
  <c r="FQ123" i="56"/>
  <c r="ER241" i="56"/>
  <c r="BQ241" i="56" s="1"/>
  <c r="EH211" i="56"/>
  <c r="L211" i="56" s="1"/>
  <c r="EY75" i="56"/>
  <c r="CS75" i="56" s="1"/>
  <c r="EM96" i="56"/>
  <c r="AE96" i="56" s="1"/>
  <c r="AC41" i="44"/>
  <c r="AE36" i="44"/>
  <c r="H53" i="10"/>
  <c r="AL11" i="44"/>
  <c r="AR37" i="44"/>
  <c r="E20" i="10"/>
  <c r="W51" i="44"/>
  <c r="AF42" i="44"/>
  <c r="BD38" i="44"/>
  <c r="AK48" i="10"/>
  <c r="T33" i="44"/>
  <c r="I56" i="30"/>
  <c r="I26" i="30"/>
  <c r="H46" i="10"/>
  <c r="G15" i="32"/>
  <c r="AC18" i="10"/>
  <c r="AF36" i="44"/>
  <c r="S37" i="44"/>
  <c r="M56" i="32"/>
  <c r="N52" i="44"/>
  <c r="AK39" i="10"/>
  <c r="I57" i="30"/>
  <c r="N55" i="44"/>
  <c r="Y58" i="44"/>
  <c r="I18" i="30"/>
  <c r="K29" i="32"/>
  <c r="H64" i="10"/>
  <c r="N62" i="10"/>
  <c r="BC59" i="44"/>
  <c r="W64" i="44"/>
  <c r="AI63" i="10"/>
  <c r="Z65" i="10"/>
  <c r="R66" i="32"/>
  <c r="AF68" i="10"/>
  <c r="AC27" i="10"/>
  <c r="AI19" i="44"/>
  <c r="AE41" i="44"/>
  <c r="BD44" i="44"/>
  <c r="O39" i="32"/>
  <c r="AI29" i="10"/>
  <c r="BD13" i="44"/>
  <c r="Y41" i="44"/>
  <c r="T15" i="10"/>
  <c r="G30" i="30"/>
  <c r="H65" i="10"/>
  <c r="Y63" i="44"/>
  <c r="ER109" i="56"/>
  <c r="BQ109" i="56" s="1"/>
  <c r="EU186" i="56"/>
  <c r="CC186" i="56" s="1"/>
  <c r="FG73" i="56"/>
  <c r="EA73" i="56" s="1"/>
  <c r="ES93" i="56"/>
  <c r="BU93" i="56" s="1"/>
  <c r="Y50" i="10"/>
  <c r="O34" i="32"/>
  <c r="N39" i="44"/>
  <c r="K37" i="32"/>
  <c r="O52" i="32"/>
  <c r="BM45" i="44"/>
  <c r="AX43" i="44"/>
  <c r="BM31" i="44"/>
  <c r="G54" i="30"/>
  <c r="Z32" i="44"/>
  <c r="H33" i="32"/>
  <c r="S11" i="44"/>
  <c r="BC45" i="44"/>
  <c r="AE34" i="44"/>
  <c r="Q46" i="44"/>
  <c r="R49" i="32"/>
  <c r="K53" i="44"/>
  <c r="W54" i="44"/>
  <c r="S58" i="10"/>
  <c r="AE57" i="44"/>
  <c r="Y60" i="10"/>
  <c r="T20" i="10"/>
  <c r="AQ27" i="44"/>
  <c r="K61" i="10"/>
  <c r="BA67" i="44"/>
  <c r="H62" i="32"/>
  <c r="G68" i="10"/>
  <c r="G64" i="10"/>
  <c r="S63" i="44"/>
  <c r="T25" i="44"/>
  <c r="AC24" i="10"/>
  <c r="K24" i="10"/>
  <c r="H37" i="10"/>
  <c r="G50" i="44"/>
  <c r="BI21" i="44"/>
  <c r="AL35" i="44"/>
  <c r="BA48" i="44"/>
  <c r="H30" i="44"/>
  <c r="AL41" i="44"/>
  <c r="O38" i="32"/>
  <c r="H59" i="10"/>
  <c r="N59" i="44"/>
  <c r="E61" i="32"/>
  <c r="Y68" i="10"/>
  <c r="ES229" i="56"/>
  <c r="BU229" i="56" s="1"/>
  <c r="EK103" i="56"/>
  <c r="O103" i="56" s="1"/>
  <c r="EU78" i="56"/>
  <c r="CC78" i="56" s="1"/>
  <c r="FA110" i="56"/>
  <c r="DI110" i="56" s="1"/>
  <c r="FB86" i="56"/>
  <c r="DA86" i="56" s="1"/>
  <c r="ER73" i="56"/>
  <c r="BQ73" i="56" s="1"/>
  <c r="AL28" i="44"/>
  <c r="Y30" i="10"/>
  <c r="H33" i="10"/>
  <c r="BD18" i="44"/>
  <c r="K44" i="32"/>
  <c r="H45" i="44"/>
  <c r="H33" i="44"/>
  <c r="AX46" i="44"/>
  <c r="O23" i="32"/>
  <c r="H51" i="32"/>
  <c r="AK36" i="44"/>
  <c r="AK37" i="10"/>
  <c r="AF41" i="44"/>
  <c r="AC40" i="10"/>
  <c r="AI42" i="10"/>
  <c r="Y53" i="44"/>
  <c r="E52" i="30"/>
  <c r="W41" i="44"/>
  <c r="AU55" i="44"/>
  <c r="G29" i="44"/>
  <c r="J42" i="30"/>
  <c r="AE30" i="10"/>
  <c r="AK56" i="44"/>
  <c r="BM58" i="44"/>
  <c r="AI58" i="44"/>
  <c r="BI17" i="44"/>
  <c r="BA26" i="44"/>
  <c r="Y29" i="44"/>
  <c r="W60" i="44"/>
  <c r="AF64" i="44"/>
  <c r="K66" i="10"/>
  <c r="AI64" i="44"/>
  <c r="Y62" i="10"/>
  <c r="W65" i="44"/>
  <c r="W64" i="10"/>
  <c r="E27" i="10"/>
  <c r="W21" i="10"/>
  <c r="E25" i="30"/>
  <c r="I49" i="30"/>
  <c r="H30" i="32"/>
  <c r="AK40" i="10"/>
  <c r="S48" i="10"/>
  <c r="T37" i="44"/>
  <c r="K40" i="32"/>
  <c r="BC32" i="44"/>
  <c r="N13" i="10"/>
  <c r="Q58" i="44"/>
  <c r="K65" i="10"/>
  <c r="BM62" i="44"/>
  <c r="K243" i="56"/>
  <c r="FJ243" i="56"/>
  <c r="CV243" i="56"/>
  <c r="FL183" i="56"/>
  <c r="DH183" i="56"/>
  <c r="FM243" i="56"/>
  <c r="CF243" i="56"/>
  <c r="K183" i="56"/>
  <c r="CF183" i="56"/>
  <c r="FK183" i="56"/>
  <c r="AG183" i="56"/>
  <c r="AD243" i="56"/>
  <c r="BT183" i="56"/>
  <c r="BP123" i="56"/>
  <c r="CF123" i="56"/>
  <c r="FK243" i="56"/>
  <c r="AG243" i="56"/>
  <c r="AM243" i="56"/>
  <c r="CN183" i="56"/>
  <c r="FM183" i="56"/>
  <c r="FO183" i="56"/>
  <c r="FJ123" i="56"/>
  <c r="CN123" i="56"/>
  <c r="FR123" i="56"/>
  <c r="AJ243" i="56"/>
  <c r="FN243" i="56"/>
  <c r="BT243" i="56"/>
  <c r="FQ243" i="56"/>
  <c r="DD183" i="56"/>
  <c r="CV183" i="56"/>
  <c r="CB183" i="56"/>
  <c r="AD183" i="56"/>
  <c r="AA123" i="56"/>
  <c r="CZ123" i="56"/>
  <c r="DH243" i="56"/>
  <c r="CR183" i="56"/>
  <c r="FN183" i="56"/>
  <c r="CJ183" i="56"/>
  <c r="EK236" i="56"/>
  <c r="O236" i="56" s="1"/>
  <c r="EK111" i="56"/>
  <c r="O111" i="56" s="1"/>
  <c r="EQ191" i="56"/>
  <c r="BM191" i="56" s="1"/>
  <c r="EX121" i="56"/>
  <c r="CO121" i="56" s="1"/>
  <c r="EQ96" i="56"/>
  <c r="BM96" i="56" s="1"/>
  <c r="EW203" i="56"/>
  <c r="CK203" i="56" s="1"/>
  <c r="EY201" i="56"/>
  <c r="CS201" i="56" s="1"/>
  <c r="FE102" i="56"/>
  <c r="FB188" i="56"/>
  <c r="DA188" i="56" s="1"/>
  <c r="ET183" i="56"/>
  <c r="BY183" i="56" s="1"/>
  <c r="EH232" i="56"/>
  <c r="L232" i="56" s="1"/>
  <c r="EY213" i="56"/>
  <c r="CS213" i="56" s="1"/>
  <c r="EM187" i="56"/>
  <c r="AE187" i="56" s="1"/>
  <c r="FC76" i="56"/>
  <c r="DE76" i="56" s="1"/>
  <c r="EW225" i="56"/>
  <c r="CK225" i="56" s="1"/>
  <c r="FF144" i="56"/>
  <c r="DX144" i="56" s="1"/>
  <c r="ER233" i="56"/>
  <c r="BQ233" i="56" s="1"/>
  <c r="EW199" i="56"/>
  <c r="CK199" i="56" s="1"/>
  <c r="EX122" i="56"/>
  <c r="CO122" i="56" s="1"/>
  <c r="EK73" i="56"/>
  <c r="O73" i="56" s="1"/>
  <c r="ES110" i="56"/>
  <c r="BU110" i="56" s="1"/>
  <c r="EX113" i="56"/>
  <c r="CO113" i="56" s="1"/>
  <c r="ET182" i="56"/>
  <c r="BY182" i="56" s="1"/>
  <c r="EZ90" i="56"/>
  <c r="CW90" i="56" s="1"/>
  <c r="EJ88" i="56"/>
  <c r="N88" i="56" s="1"/>
  <c r="EM87" i="56"/>
  <c r="AE87" i="56" s="1"/>
  <c r="ET83" i="56"/>
  <c r="BY83" i="56" s="1"/>
  <c r="EI70" i="56"/>
  <c r="M70" i="56" s="1"/>
  <c r="EZ111" i="56"/>
  <c r="CW111" i="56" s="1"/>
  <c r="EZ77" i="56"/>
  <c r="CW77" i="56" s="1"/>
  <c r="EZ74" i="56"/>
  <c r="CW74" i="56" s="1"/>
  <c r="EW99" i="56"/>
  <c r="CK99" i="56" s="1"/>
  <c r="EN123" i="56"/>
  <c r="AH123" i="56" s="1"/>
  <c r="FD104" i="56"/>
  <c r="FA74" i="56"/>
  <c r="DI74" i="56" s="1"/>
  <c r="FE108" i="56"/>
  <c r="FD68" i="56"/>
  <c r="DR68" i="56" s="1"/>
  <c r="EN96" i="56"/>
  <c r="AH96" i="56" s="1"/>
  <c r="EN97" i="56"/>
  <c r="AH97" i="56" s="1"/>
  <c r="EU96" i="56"/>
  <c r="CC96" i="56" s="1"/>
  <c r="FB79" i="56"/>
  <c r="DA79" i="56" s="1"/>
  <c r="FG69" i="56"/>
  <c r="EA69" i="56" s="1"/>
  <c r="EO238" i="56"/>
  <c r="AK238" i="56" s="1"/>
  <c r="EL94" i="56"/>
  <c r="AB94" i="56" s="1"/>
  <c r="EK109" i="56"/>
  <c r="O109" i="56" s="1"/>
  <c r="FG236" i="56"/>
  <c r="FA113" i="56"/>
  <c r="DI113" i="56" s="1"/>
  <c r="EY69" i="56"/>
  <c r="CS69" i="56" s="1"/>
  <c r="EW75" i="56"/>
  <c r="CK75" i="56" s="1"/>
  <c r="FE173" i="56"/>
  <c r="EI77" i="56"/>
  <c r="M77" i="56" s="1"/>
  <c r="EQ111" i="56"/>
  <c r="BM111" i="56" s="1"/>
  <c r="EP189" i="56"/>
  <c r="AN189" i="56" s="1"/>
  <c r="ES187" i="56"/>
  <c r="BU187" i="56" s="1"/>
  <c r="EL95" i="56"/>
  <c r="AB95" i="56" s="1"/>
  <c r="FB191" i="56"/>
  <c r="DA191" i="56" s="1"/>
  <c r="EO200" i="56"/>
  <c r="AK200" i="56" s="1"/>
  <c r="EP203" i="56"/>
  <c r="AN203" i="56" s="1"/>
  <c r="EP87" i="56"/>
  <c r="AN87" i="56" s="1"/>
  <c r="EJ221" i="56"/>
  <c r="N221" i="56" s="1"/>
  <c r="EX211" i="56"/>
  <c r="CO211" i="56" s="1"/>
  <c r="FE94" i="56"/>
  <c r="ER102" i="56"/>
  <c r="BQ102" i="56" s="1"/>
  <c r="EP97" i="56"/>
  <c r="AN97" i="56" s="1"/>
  <c r="EZ219" i="56"/>
  <c r="CW219" i="56" s="1"/>
  <c r="EW100" i="56"/>
  <c r="CK100" i="56" s="1"/>
  <c r="EU109" i="56"/>
  <c r="CC109" i="56" s="1"/>
  <c r="FA97" i="56"/>
  <c r="DI97" i="56" s="1"/>
  <c r="ET108" i="56"/>
  <c r="BY108" i="56" s="1"/>
  <c r="EM89" i="56"/>
  <c r="AE89" i="56" s="1"/>
  <c r="FA85" i="56"/>
  <c r="DI85" i="56" s="1"/>
  <c r="ER106" i="56"/>
  <c r="BQ106" i="56" s="1"/>
  <c r="EO204" i="56"/>
  <c r="AK204" i="56" s="1"/>
  <c r="EO208" i="56"/>
  <c r="AK208" i="56" s="1"/>
  <c r="EW210" i="56"/>
  <c r="CK210" i="56" s="1"/>
  <c r="EQ175" i="56"/>
  <c r="BM175" i="56" s="1"/>
  <c r="EP217" i="56"/>
  <c r="AN217" i="56" s="1"/>
  <c r="EW237" i="56"/>
  <c r="CK237" i="56" s="1"/>
  <c r="EO81" i="56"/>
  <c r="AK81" i="56" s="1"/>
  <c r="EI188" i="56"/>
  <c r="M188" i="56" s="1"/>
  <c r="EI87" i="56"/>
  <c r="M87" i="56" s="1"/>
  <c r="EJ120" i="56"/>
  <c r="N120" i="56" s="1"/>
  <c r="FE82" i="56"/>
  <c r="DU82" i="56" s="1"/>
  <c r="EH179" i="56"/>
  <c r="L179" i="56" s="1"/>
  <c r="FD83" i="56"/>
  <c r="DR83" i="56" s="1"/>
  <c r="FE100" i="56"/>
  <c r="FC208" i="56"/>
  <c r="DE208" i="56" s="1"/>
  <c r="FG106" i="56"/>
  <c r="ES83" i="56"/>
  <c r="BU83" i="56" s="1"/>
  <c r="EN112" i="56"/>
  <c r="AH112" i="56" s="1"/>
  <c r="ES163" i="56"/>
  <c r="BU163" i="56" s="1"/>
  <c r="EM80" i="56"/>
  <c r="AE80" i="56" s="1"/>
  <c r="EW207" i="56"/>
  <c r="CK207" i="56" s="1"/>
  <c r="EO109" i="56"/>
  <c r="AK109" i="56" s="1"/>
  <c r="FD93" i="56"/>
  <c r="EJ105" i="56"/>
  <c r="N105" i="56" s="1"/>
  <c r="EY116" i="56"/>
  <c r="CS116" i="56" s="1"/>
  <c r="EM233" i="56"/>
  <c r="AE233" i="56" s="1"/>
  <c r="EZ186" i="56"/>
  <c r="CW186" i="56" s="1"/>
  <c r="EV116" i="56"/>
  <c r="CG116" i="56" s="1"/>
  <c r="EU105" i="56"/>
  <c r="CC105" i="56" s="1"/>
  <c r="EX112" i="56"/>
  <c r="CO112" i="56" s="1"/>
  <c r="EQ238" i="56"/>
  <c r="BM238" i="56" s="1"/>
  <c r="FD211" i="56"/>
  <c r="DR211" i="56" s="1"/>
  <c r="EP225" i="56"/>
  <c r="AN225" i="56" s="1"/>
  <c r="EP72" i="56"/>
  <c r="AN72" i="56" s="1"/>
  <c r="EM206" i="56"/>
  <c r="AE206" i="56" s="1"/>
  <c r="EI76" i="56"/>
  <c r="M76" i="56" s="1"/>
  <c r="EL107" i="56"/>
  <c r="AB107" i="56" s="1"/>
  <c r="EI82" i="56"/>
  <c r="M82" i="56" s="1"/>
  <c r="FD107" i="56"/>
  <c r="EY212" i="56"/>
  <c r="CS212" i="56" s="1"/>
  <c r="EX68" i="56"/>
  <c r="CO68" i="56" s="1"/>
  <c r="FD113" i="56"/>
  <c r="FG87" i="56"/>
  <c r="EA87" i="56" s="1"/>
  <c r="EH209" i="56"/>
  <c r="L209" i="56" s="1"/>
  <c r="EJ87" i="56"/>
  <c r="N87" i="56" s="1"/>
  <c r="EY199" i="56"/>
  <c r="CS199" i="56" s="1"/>
  <c r="FF217" i="56"/>
  <c r="EP80" i="56"/>
  <c r="AN80" i="56" s="1"/>
  <c r="EO206" i="56"/>
  <c r="AK206" i="56" s="1"/>
  <c r="EN236" i="56"/>
  <c r="AH236" i="56" s="1"/>
  <c r="EI208" i="56"/>
  <c r="M208" i="56" s="1"/>
  <c r="FC71" i="56"/>
  <c r="DE71" i="56" s="1"/>
  <c r="EK75" i="56"/>
  <c r="O75" i="56" s="1"/>
  <c r="FC69" i="56"/>
  <c r="DE69" i="56" s="1"/>
  <c r="FD78" i="56"/>
  <c r="DR78" i="56" s="1"/>
  <c r="EO66" i="56"/>
  <c r="AK66" i="56" s="1"/>
  <c r="EO95" i="56"/>
  <c r="AK95" i="56" s="1"/>
  <c r="FE116" i="56"/>
  <c r="EK199" i="56"/>
  <c r="O199" i="56" s="1"/>
  <c r="FD151" i="56"/>
  <c r="DR151" i="56" s="1"/>
  <c r="FA67" i="56"/>
  <c r="DI67" i="56" s="1"/>
  <c r="EK74" i="56"/>
  <c r="O74" i="56" s="1"/>
  <c r="FF241" i="56"/>
  <c r="FA89" i="56"/>
  <c r="DI89" i="56" s="1"/>
  <c r="EJ66" i="56"/>
  <c r="N66" i="56" s="1"/>
  <c r="EJ222" i="56"/>
  <c r="N222" i="56" s="1"/>
  <c r="EH88" i="56"/>
  <c r="L88" i="56" s="1"/>
  <c r="EM121" i="56"/>
  <c r="AE121" i="56" s="1"/>
  <c r="FF215" i="56"/>
  <c r="EU228" i="56"/>
  <c r="CC228" i="56" s="1"/>
  <c r="EW226" i="56"/>
  <c r="CK226" i="56" s="1"/>
  <c r="EZ231" i="56"/>
  <c r="CW231" i="56" s="1"/>
  <c r="EP226" i="56"/>
  <c r="AN226" i="56" s="1"/>
  <c r="FC113" i="56"/>
  <c r="DE113" i="56" s="1"/>
  <c r="FA168" i="56"/>
  <c r="DI168" i="56" s="1"/>
  <c r="FD198" i="56"/>
  <c r="DR198" i="56" s="1"/>
  <c r="EL222" i="56"/>
  <c r="AB222" i="56" s="1"/>
  <c r="EL121" i="56"/>
  <c r="AB121" i="56" s="1"/>
  <c r="EY68" i="56"/>
  <c r="CS68" i="56" s="1"/>
  <c r="EZ127" i="56"/>
  <c r="CW127" i="56" s="1"/>
  <c r="EW92" i="56"/>
  <c r="CK92" i="56" s="1"/>
  <c r="FB155" i="56"/>
  <c r="DA155" i="56" s="1"/>
  <c r="EQ236" i="56"/>
  <c r="BM236" i="56" s="1"/>
  <c r="EX142" i="56"/>
  <c r="CO142" i="56" s="1"/>
  <c r="FA170" i="56"/>
  <c r="DI170" i="56" s="1"/>
  <c r="FA241" i="56"/>
  <c r="DI241" i="56" s="1"/>
  <c r="EZ191" i="56"/>
  <c r="CW191" i="56" s="1"/>
  <c r="EU89" i="56"/>
  <c r="CC89" i="56" s="1"/>
  <c r="ER199" i="56"/>
  <c r="BQ199" i="56" s="1"/>
  <c r="ER86" i="56"/>
  <c r="BQ86" i="56" s="1"/>
  <c r="ER237" i="56"/>
  <c r="BQ237" i="56" s="1"/>
  <c r="EZ99" i="56"/>
  <c r="CW99" i="56" s="1"/>
  <c r="EH117" i="56"/>
  <c r="L117" i="56" s="1"/>
  <c r="EQ113" i="56"/>
  <c r="BM113" i="56" s="1"/>
  <c r="EP114" i="56"/>
  <c r="AN114" i="56" s="1"/>
  <c r="ES232" i="56"/>
  <c r="BU232" i="56" s="1"/>
  <c r="FE118" i="56"/>
  <c r="ER99" i="56"/>
  <c r="BQ99" i="56" s="1"/>
  <c r="EU160" i="56"/>
  <c r="CC160" i="56" s="1"/>
  <c r="EK214" i="56"/>
  <c r="O214" i="56" s="1"/>
  <c r="EP96" i="56"/>
  <c r="AN96" i="56" s="1"/>
  <c r="ER66" i="56"/>
  <c r="BQ66" i="56" s="1"/>
  <c r="EH84" i="56"/>
  <c r="L84" i="56" s="1"/>
  <c r="EU200" i="56"/>
  <c r="CC200" i="56" s="1"/>
  <c r="FG215" i="56"/>
  <c r="EH220" i="56"/>
  <c r="L220" i="56" s="1"/>
  <c r="FE228" i="56"/>
  <c r="EL231" i="56"/>
  <c r="AB231" i="56" s="1"/>
  <c r="FA186" i="56"/>
  <c r="DI186" i="56" s="1"/>
  <c r="FF102" i="56"/>
  <c r="FE205" i="56"/>
  <c r="DU205" i="56" s="1"/>
  <c r="EQ208" i="56"/>
  <c r="BM208" i="56" s="1"/>
  <c r="EX216" i="56"/>
  <c r="CO216" i="56" s="1"/>
  <c r="ES213" i="56"/>
  <c r="BU213" i="56" s="1"/>
  <c r="FC86" i="56"/>
  <c r="DE86" i="56" s="1"/>
  <c r="FF78" i="56"/>
  <c r="DX78" i="56" s="1"/>
  <c r="EV225" i="56"/>
  <c r="CG225" i="56" s="1"/>
  <c r="FE72" i="56"/>
  <c r="DU72" i="56" s="1"/>
  <c r="FF238" i="56"/>
  <c r="EU95" i="56"/>
  <c r="CC95" i="56" s="1"/>
  <c r="EW76" i="56"/>
  <c r="CK76" i="56" s="1"/>
  <c r="EV205" i="56"/>
  <c r="CG205" i="56" s="1"/>
  <c r="EV76" i="56"/>
  <c r="CG76" i="56" s="1"/>
  <c r="EJ92" i="56"/>
  <c r="N92" i="56" s="1"/>
  <c r="EZ239" i="56"/>
  <c r="CW239" i="56" s="1"/>
  <c r="FG187" i="56"/>
  <c r="EA187" i="56" s="1"/>
  <c r="EL75" i="56"/>
  <c r="AB75" i="56" s="1"/>
  <c r="FC217" i="56"/>
  <c r="DE217" i="56" s="1"/>
  <c r="EY180" i="56"/>
  <c r="CS180" i="56" s="1"/>
  <c r="EU167" i="56"/>
  <c r="CC167" i="56" s="1"/>
  <c r="FA236" i="56"/>
  <c r="DI236" i="56" s="1"/>
  <c r="FG224" i="56"/>
  <c r="EN207" i="56"/>
  <c r="AH207" i="56" s="1"/>
  <c r="EO198" i="56"/>
  <c r="AK198" i="56" s="1"/>
  <c r="FA208" i="56"/>
  <c r="DI208" i="56" s="1"/>
  <c r="FC67" i="56"/>
  <c r="DE67" i="56" s="1"/>
  <c r="EQ221" i="56"/>
  <c r="BM221" i="56" s="1"/>
  <c r="EX88" i="56"/>
  <c r="CO88" i="56" s="1"/>
  <c r="EX205" i="56"/>
  <c r="CO205" i="56" s="1"/>
  <c r="EO69" i="56"/>
  <c r="AK69" i="56" s="1"/>
  <c r="EU91" i="56"/>
  <c r="CC91" i="56" s="1"/>
  <c r="EX228" i="56"/>
  <c r="CO228" i="56" s="1"/>
  <c r="FE81" i="56"/>
  <c r="DU81" i="56" s="1"/>
  <c r="FA135" i="56"/>
  <c r="DI135" i="56" s="1"/>
  <c r="EO97" i="56"/>
  <c r="AK97" i="56" s="1"/>
  <c r="EN227" i="56"/>
  <c r="AH227" i="56" s="1"/>
  <c r="EI114" i="56"/>
  <c r="M114" i="56" s="1"/>
  <c r="EU108" i="56"/>
  <c r="CC108" i="56" s="1"/>
  <c r="EJ93" i="56"/>
  <c r="N93" i="56" s="1"/>
  <c r="EX219" i="56"/>
  <c r="CO219" i="56" s="1"/>
  <c r="EV108" i="56"/>
  <c r="CG108" i="56" s="1"/>
  <c r="EV189" i="56"/>
  <c r="CG189" i="56" s="1"/>
  <c r="EQ230" i="56"/>
  <c r="BM230" i="56" s="1"/>
  <c r="EJ84" i="56"/>
  <c r="N84" i="56" s="1"/>
  <c r="EH114" i="56"/>
  <c r="L114" i="56" s="1"/>
  <c r="EZ108" i="56"/>
  <c r="CW108" i="56" s="1"/>
  <c r="FG202" i="56"/>
  <c r="EA202" i="56" s="1"/>
  <c r="EU67" i="56"/>
  <c r="CC67" i="56" s="1"/>
  <c r="FE77" i="56"/>
  <c r="DU77" i="56" s="1"/>
  <c r="EK99" i="56"/>
  <c r="O99" i="56" s="1"/>
  <c r="FC90" i="56"/>
  <c r="DE90" i="56" s="1"/>
  <c r="EO73" i="56"/>
  <c r="AK73" i="56" s="1"/>
  <c r="ET94" i="56"/>
  <c r="BY94" i="56" s="1"/>
  <c r="EK89" i="56"/>
  <c r="O89" i="56" s="1"/>
  <c r="EX218" i="56"/>
  <c r="CO218" i="56" s="1"/>
  <c r="EL78" i="56"/>
  <c r="AB78" i="56" s="1"/>
  <c r="EQ76" i="56"/>
  <c r="BM76" i="56" s="1"/>
  <c r="EU116" i="56"/>
  <c r="CC116" i="56" s="1"/>
  <c r="FF107" i="56"/>
  <c r="EY192" i="56"/>
  <c r="CS192" i="56" s="1"/>
  <c r="ER234" i="56"/>
  <c r="BQ234" i="56" s="1"/>
  <c r="EM105" i="56"/>
  <c r="AE105" i="56" s="1"/>
  <c r="EW73" i="56"/>
  <c r="CK73" i="56" s="1"/>
  <c r="EJ204" i="56"/>
  <c r="N204" i="56" s="1"/>
  <c r="FC191" i="56"/>
  <c r="DE191" i="56" s="1"/>
  <c r="EP85" i="56"/>
  <c r="AN85" i="56" s="1"/>
  <c r="EX91" i="56"/>
  <c r="CO91" i="56" s="1"/>
  <c r="FC224" i="56"/>
  <c r="DE224" i="56" s="1"/>
  <c r="EQ106" i="56"/>
  <c r="BM106" i="56" s="1"/>
  <c r="FG221" i="56"/>
  <c r="FF212" i="56"/>
  <c r="FA237" i="56"/>
  <c r="DI237" i="56" s="1"/>
  <c r="EU234" i="56"/>
  <c r="CC234" i="56" s="1"/>
  <c r="EH235" i="56"/>
  <c r="L235" i="56" s="1"/>
  <c r="EJ80" i="56"/>
  <c r="N80" i="56" s="1"/>
  <c r="EK106" i="56"/>
  <c r="O106" i="56" s="1"/>
  <c r="FD216" i="56"/>
  <c r="FB228" i="56"/>
  <c r="DA228" i="56" s="1"/>
  <c r="EI108" i="56"/>
  <c r="M108" i="56" s="1"/>
  <c r="EY216" i="56"/>
  <c r="CS216" i="56" s="1"/>
  <c r="ET210" i="56"/>
  <c r="BY210" i="56" s="1"/>
  <c r="EZ79" i="56"/>
  <c r="CW79" i="56" s="1"/>
  <c r="EL102" i="56"/>
  <c r="AB102" i="56" s="1"/>
  <c r="EN228" i="56"/>
  <c r="AH228" i="56" s="1"/>
  <c r="EO227" i="56"/>
  <c r="AK227" i="56" s="1"/>
  <c r="EL196" i="56"/>
  <c r="AB196" i="56" s="1"/>
  <c r="EV74" i="56"/>
  <c r="CG74" i="56" s="1"/>
  <c r="EP115" i="56"/>
  <c r="AN115" i="56" s="1"/>
  <c r="EI189" i="56"/>
  <c r="M189" i="56" s="1"/>
  <c r="FB239" i="56"/>
  <c r="DA239" i="56" s="1"/>
  <c r="EN226" i="56"/>
  <c r="AH226" i="56" s="1"/>
  <c r="EO75" i="56"/>
  <c r="AK75" i="56" s="1"/>
  <c r="EH191" i="56"/>
  <c r="L191" i="56" s="1"/>
  <c r="FE96" i="56"/>
  <c r="EY112" i="56"/>
  <c r="CS112" i="56" s="1"/>
  <c r="EK194" i="56"/>
  <c r="O194" i="56" s="1"/>
  <c r="EK101" i="56"/>
  <c r="O101" i="56" s="1"/>
  <c r="FF119" i="56"/>
  <c r="EY103" i="56"/>
  <c r="CS103" i="56" s="1"/>
  <c r="EW89" i="56"/>
  <c r="CK89" i="56" s="1"/>
  <c r="EQ226" i="56"/>
  <c r="BM226" i="56" s="1"/>
  <c r="EU237" i="56"/>
  <c r="CC237" i="56" s="1"/>
  <c r="ET204" i="56"/>
  <c r="BY204" i="56" s="1"/>
  <c r="ET92" i="56"/>
  <c r="BY92" i="56" s="1"/>
  <c r="FE206" i="56"/>
  <c r="DU206" i="56" s="1"/>
  <c r="EM81" i="56"/>
  <c r="AE81" i="56" s="1"/>
  <c r="EM100" i="56"/>
  <c r="AE100" i="56" s="1"/>
  <c r="EU92" i="56"/>
  <c r="CC92" i="56" s="1"/>
  <c r="EJ197" i="56"/>
  <c r="N197" i="56" s="1"/>
  <c r="EP207" i="56"/>
  <c r="AN207" i="56" s="1"/>
  <c r="FG68" i="56"/>
  <c r="EA68" i="56" s="1"/>
  <c r="ET237" i="56"/>
  <c r="BY237" i="56" s="1"/>
  <c r="EJ78" i="56"/>
  <c r="N78" i="56" s="1"/>
  <c r="EI85" i="56"/>
  <c r="M85" i="56" s="1"/>
  <c r="EP224" i="56"/>
  <c r="AN224" i="56" s="1"/>
  <c r="EY236" i="56"/>
  <c r="CS236" i="56" s="1"/>
  <c r="EU193" i="56"/>
  <c r="CC193" i="56" s="1"/>
  <c r="EY101" i="56"/>
  <c r="CS101" i="56" s="1"/>
  <c r="EZ105" i="56"/>
  <c r="CW105" i="56" s="1"/>
  <c r="EY204" i="56"/>
  <c r="CS204" i="56" s="1"/>
  <c r="FD101" i="56"/>
  <c r="FG152" i="56"/>
  <c r="EU113" i="56"/>
  <c r="CC113" i="56" s="1"/>
  <c r="EP106" i="56"/>
  <c r="AN106" i="56" s="1"/>
  <c r="ES111" i="56"/>
  <c r="BU111" i="56" s="1"/>
  <c r="EY219" i="56"/>
  <c r="CS219" i="56" s="1"/>
  <c r="EV106" i="56"/>
  <c r="CG106" i="56" s="1"/>
  <c r="FB82" i="56"/>
  <c r="DA82" i="56" s="1"/>
  <c r="FE241" i="56"/>
  <c r="EI221" i="56"/>
  <c r="M221" i="56" s="1"/>
  <c r="FF100" i="56"/>
  <c r="FF235" i="56"/>
  <c r="ES199" i="56"/>
  <c r="BU199" i="56" s="1"/>
  <c r="ER190" i="56"/>
  <c r="BQ190" i="56" s="1"/>
  <c r="EP221" i="56"/>
  <c r="AN221" i="56" s="1"/>
  <c r="FF227" i="56"/>
  <c r="EQ224" i="56"/>
  <c r="BM224" i="56" s="1"/>
  <c r="EZ208" i="56"/>
  <c r="CW208" i="56" s="1"/>
  <c r="ES242" i="56"/>
  <c r="BU242" i="56" s="1"/>
  <c r="ER226" i="56"/>
  <c r="BQ226" i="56" s="1"/>
  <c r="FB112" i="56"/>
  <c r="DA112" i="56" s="1"/>
  <c r="EW68" i="56"/>
  <c r="CK68" i="56" s="1"/>
  <c r="FB242" i="56"/>
  <c r="DA242" i="56" s="1"/>
  <c r="EP88" i="56"/>
  <c r="AN88" i="56" s="1"/>
  <c r="ER70" i="56"/>
  <c r="BQ70" i="56" s="1"/>
  <c r="FC235" i="56"/>
  <c r="DE235" i="56" s="1"/>
  <c r="EX81" i="56"/>
  <c r="CO81" i="56" s="1"/>
  <c r="FB90" i="56"/>
  <c r="DA90" i="56" s="1"/>
  <c r="EW212" i="56"/>
  <c r="CK212" i="56" s="1"/>
  <c r="EN108" i="56"/>
  <c r="AH108" i="56" s="1"/>
  <c r="FD72" i="56"/>
  <c r="DR72" i="56" s="1"/>
  <c r="EJ75" i="56"/>
  <c r="N75" i="56" s="1"/>
  <c r="EN87" i="56"/>
  <c r="AH87" i="56" s="1"/>
  <c r="ET104" i="56"/>
  <c r="BY104" i="56" s="1"/>
  <c r="FG105" i="56"/>
  <c r="EZ98" i="56"/>
  <c r="CW98" i="56" s="1"/>
  <c r="ER78" i="56"/>
  <c r="BQ78" i="56" s="1"/>
  <c r="ER194" i="56"/>
  <c r="BQ194" i="56" s="1"/>
  <c r="EN197" i="56"/>
  <c r="AH197" i="56" s="1"/>
  <c r="EU104" i="56"/>
  <c r="CC104" i="56" s="1"/>
  <c r="EZ241" i="56"/>
  <c r="CW241" i="56" s="1"/>
  <c r="ES118" i="56"/>
  <c r="BU118" i="56" s="1"/>
  <c r="EH221" i="56"/>
  <c r="L221" i="56" s="1"/>
  <c r="FC214" i="56"/>
  <c r="DE214" i="56" s="1"/>
  <c r="EX199" i="56"/>
  <c r="CO199" i="56" s="1"/>
  <c r="EO186" i="56"/>
  <c r="AK186" i="56" s="1"/>
  <c r="EX72" i="56"/>
  <c r="CO72" i="56" s="1"/>
  <c r="EQ90" i="56"/>
  <c r="BM90" i="56" s="1"/>
  <c r="EW194" i="56"/>
  <c r="CK194" i="56" s="1"/>
  <c r="FE113" i="56"/>
  <c r="EQ105" i="56"/>
  <c r="BM105" i="56" s="1"/>
  <c r="FB70" i="56"/>
  <c r="DA70" i="56" s="1"/>
  <c r="ET110" i="56"/>
  <c r="BY110" i="56" s="1"/>
  <c r="EM199" i="56"/>
  <c r="AE199" i="56" s="1"/>
  <c r="EN202" i="56"/>
  <c r="AH202" i="56" s="1"/>
  <c r="FG222" i="56"/>
  <c r="EM112" i="56"/>
  <c r="AE112" i="56" s="1"/>
  <c r="EU76" i="56"/>
  <c r="CC76" i="56" s="1"/>
  <c r="EY227" i="56"/>
  <c r="CS227" i="56" s="1"/>
  <c r="EY88" i="56"/>
  <c r="CS88" i="56" s="1"/>
  <c r="EY121" i="56"/>
  <c r="CS121" i="56" s="1"/>
  <c r="EO118" i="56"/>
  <c r="AK118" i="56" s="1"/>
  <c r="EY77" i="56"/>
  <c r="CS77" i="56" s="1"/>
  <c r="EW79" i="56"/>
  <c r="CK79" i="56" s="1"/>
  <c r="FG79" i="56"/>
  <c r="EA79" i="56" s="1"/>
  <c r="EM94" i="56"/>
  <c r="AE94" i="56" s="1"/>
  <c r="EJ237" i="56"/>
  <c r="N237" i="56" s="1"/>
  <c r="FG201" i="56"/>
  <c r="EA201" i="56" s="1"/>
  <c r="EO194" i="56"/>
  <c r="AK194" i="56" s="1"/>
  <c r="EM67" i="56"/>
  <c r="AE67" i="56" s="1"/>
  <c r="EL82" i="56"/>
  <c r="AB82" i="56" s="1"/>
  <c r="FB221" i="56"/>
  <c r="DA221" i="56" s="1"/>
  <c r="EQ115" i="56"/>
  <c r="BM115" i="56" s="1"/>
  <c r="EX191" i="56"/>
  <c r="CO191" i="56" s="1"/>
  <c r="EP220" i="56"/>
  <c r="AN220" i="56" s="1"/>
  <c r="EX111" i="56"/>
  <c r="CO111" i="56" s="1"/>
  <c r="EY97" i="56"/>
  <c r="CS97" i="56" s="1"/>
  <c r="FE193" i="56"/>
  <c r="DU193" i="56" s="1"/>
  <c r="EL219" i="56"/>
  <c r="AB219" i="56" s="1"/>
  <c r="EI228" i="56"/>
  <c r="M228" i="56" s="1"/>
  <c r="EQ213" i="56"/>
  <c r="BM213" i="56" s="1"/>
  <c r="FB227" i="56"/>
  <c r="DA227" i="56" s="1"/>
  <c r="EI216" i="56"/>
  <c r="M216" i="56" s="1"/>
  <c r="EM240" i="56"/>
  <c r="AE240" i="56" s="1"/>
  <c r="EY86" i="56"/>
  <c r="CS86" i="56" s="1"/>
  <c r="FG227" i="56"/>
  <c r="FA210" i="56"/>
  <c r="DI210" i="56" s="1"/>
  <c r="EI113" i="56"/>
  <c r="M113" i="56" s="1"/>
  <c r="ET193" i="56"/>
  <c r="BY193" i="56" s="1"/>
  <c r="EH90" i="56"/>
  <c r="L90" i="56" s="1"/>
  <c r="ES231" i="56"/>
  <c r="BU231" i="56" s="1"/>
  <c r="EU112" i="56"/>
  <c r="CC112" i="56" s="1"/>
  <c r="FA79" i="56"/>
  <c r="DI79" i="56" s="1"/>
  <c r="FE234" i="56"/>
  <c r="EX97" i="56"/>
  <c r="CO97" i="56" s="1"/>
  <c r="EU122" i="56"/>
  <c r="CC122" i="56" s="1"/>
  <c r="FA115" i="56"/>
  <c r="DI115" i="56" s="1"/>
  <c r="ER107" i="56"/>
  <c r="BQ107" i="56" s="1"/>
  <c r="EO82" i="56"/>
  <c r="AK82" i="56" s="1"/>
  <c r="EX207" i="56"/>
  <c r="CO207" i="56" s="1"/>
  <c r="FG103" i="56"/>
  <c r="EY72" i="56"/>
  <c r="CS72" i="56" s="1"/>
  <c r="EP74" i="56"/>
  <c r="AN74" i="56" s="1"/>
  <c r="FA231" i="56"/>
  <c r="DI231" i="56" s="1"/>
  <c r="EZ228" i="56"/>
  <c r="CW228" i="56" s="1"/>
  <c r="FB118" i="56"/>
  <c r="DA118" i="56" s="1"/>
  <c r="FG90" i="56"/>
  <c r="EA90" i="56" s="1"/>
  <c r="EZ224" i="56"/>
  <c r="CW224" i="56" s="1"/>
  <c r="FB69" i="56"/>
  <c r="DA69" i="56" s="1"/>
  <c r="ET209" i="56"/>
  <c r="BY209" i="56" s="1"/>
  <c r="EW187" i="56"/>
  <c r="CK187" i="56" s="1"/>
  <c r="EK66" i="56"/>
  <c r="O66" i="56" s="1"/>
  <c r="EQ205" i="56"/>
  <c r="BM205" i="56" s="1"/>
  <c r="FA222" i="56"/>
  <c r="DI222" i="56" s="1"/>
  <c r="ER236" i="56"/>
  <c r="BQ236" i="56" s="1"/>
  <c r="FE117" i="56"/>
  <c r="EI222" i="56"/>
  <c r="M222" i="56" s="1"/>
  <c r="EJ119" i="56"/>
  <c r="N119" i="56" s="1"/>
  <c r="EY161" i="56"/>
  <c r="CS161" i="56" s="1"/>
  <c r="EM200" i="56"/>
  <c r="AE200" i="56" s="1"/>
  <c r="FC75" i="56"/>
  <c r="DE75" i="56" s="1"/>
  <c r="EJ94" i="56"/>
  <c r="N94" i="56" s="1"/>
  <c r="EZ232" i="56"/>
  <c r="CW232" i="56" s="1"/>
  <c r="FF80" i="56"/>
  <c r="DX80" i="56" s="1"/>
  <c r="EV236" i="56"/>
  <c r="CG236" i="56" s="1"/>
  <c r="FA120" i="56"/>
  <c r="DI120" i="56" s="1"/>
  <c r="EV191" i="56"/>
  <c r="CG191" i="56" s="1"/>
  <c r="FB205" i="56"/>
  <c r="DA205" i="56" s="1"/>
  <c r="EX75" i="56"/>
  <c r="CO75" i="56" s="1"/>
  <c r="EI111" i="56"/>
  <c r="M111" i="56" s="1"/>
  <c r="EY198" i="56"/>
  <c r="CS198" i="56" s="1"/>
  <c r="FB141" i="56"/>
  <c r="DA141" i="56" s="1"/>
  <c r="EM194" i="56"/>
  <c r="AE194" i="56" s="1"/>
  <c r="EU115" i="56"/>
  <c r="CC115" i="56" s="1"/>
  <c r="EP109" i="56"/>
  <c r="AN109" i="56" s="1"/>
  <c r="EV117" i="56"/>
  <c r="CG117" i="56" s="1"/>
  <c r="EV100" i="56"/>
  <c r="CG100" i="56" s="1"/>
  <c r="EN114" i="56"/>
  <c r="AH114" i="56" s="1"/>
  <c r="EL79" i="56"/>
  <c r="AB79" i="56" s="1"/>
  <c r="EJ101" i="56"/>
  <c r="N101" i="56" s="1"/>
  <c r="EK241" i="56"/>
  <c r="O241" i="56" s="1"/>
  <c r="FC232" i="56"/>
  <c r="DE232" i="56" s="1"/>
  <c r="EW115" i="56"/>
  <c r="CK115" i="56" s="1"/>
  <c r="FD73" i="56"/>
  <c r="DR73" i="56" s="1"/>
  <c r="EL207" i="56"/>
  <c r="AB207" i="56" s="1"/>
  <c r="EV119" i="56"/>
  <c r="CG119" i="56" s="1"/>
  <c r="EP216" i="56"/>
  <c r="AN216" i="56" s="1"/>
  <c r="FB89" i="56"/>
  <c r="DA89" i="56" s="1"/>
  <c r="EV68" i="56"/>
  <c r="CG68" i="56" s="1"/>
  <c r="EP71" i="56"/>
  <c r="AN71" i="56" s="1"/>
  <c r="FC101" i="56"/>
  <c r="DE101" i="56" s="1"/>
  <c r="FB222" i="56"/>
  <c r="DA222" i="56" s="1"/>
  <c r="FF229" i="56"/>
  <c r="FA224" i="56"/>
  <c r="DI224" i="56" s="1"/>
  <c r="FC204" i="56"/>
  <c r="DE204" i="56" s="1"/>
  <c r="EQ218" i="56"/>
  <c r="BM218" i="56" s="1"/>
  <c r="EY119" i="56"/>
  <c r="CS119" i="56" s="1"/>
  <c r="EO90" i="56"/>
  <c r="AK90" i="56" s="1"/>
  <c r="EL73" i="56"/>
  <c r="AB73" i="56" s="1"/>
  <c r="EO217" i="56"/>
  <c r="AK217" i="56" s="1"/>
  <c r="EK85" i="56"/>
  <c r="O85" i="56" s="1"/>
  <c r="FG96" i="56"/>
  <c r="FG83" i="56"/>
  <c r="EA83" i="56" s="1"/>
  <c r="EL235" i="56"/>
  <c r="AB235" i="56" s="1"/>
  <c r="EU191" i="56"/>
  <c r="CC191" i="56" s="1"/>
  <c r="EW230" i="56"/>
  <c r="CK230" i="56" s="1"/>
  <c r="EQ75" i="56"/>
  <c r="BM75" i="56" s="1"/>
  <c r="EK235" i="56"/>
  <c r="O235" i="56" s="1"/>
  <c r="ET189" i="56"/>
  <c r="BY189" i="56" s="1"/>
  <c r="EM86" i="56"/>
  <c r="AE86" i="56" s="1"/>
  <c r="EI99" i="56"/>
  <c r="M99" i="56" s="1"/>
  <c r="EI73" i="56"/>
  <c r="M73" i="56" s="1"/>
  <c r="FF143" i="56"/>
  <c r="DX143" i="56" s="1"/>
  <c r="EU79" i="56"/>
  <c r="CC79" i="56" s="1"/>
  <c r="FD71" i="56"/>
  <c r="DR71" i="56" s="1"/>
  <c r="FG104" i="56"/>
  <c r="FG72" i="56"/>
  <c r="EA72" i="56" s="1"/>
  <c r="EV128" i="56"/>
  <c r="CG128" i="56" s="1"/>
  <c r="EY225" i="56"/>
  <c r="CS225" i="56" s="1"/>
  <c r="ES106" i="56"/>
  <c r="BU106" i="56" s="1"/>
  <c r="FE224" i="56"/>
  <c r="EP241" i="56"/>
  <c r="AN241" i="56" s="1"/>
  <c r="EJ117" i="56"/>
  <c r="N117" i="56" s="1"/>
  <c r="FD205" i="56"/>
  <c r="DR205" i="56" s="1"/>
  <c r="EY81" i="56"/>
  <c r="CS81" i="56" s="1"/>
  <c r="FG239" i="56"/>
  <c r="EK82" i="56"/>
  <c r="O82" i="56" s="1"/>
  <c r="FC163" i="56"/>
  <c r="DE163" i="56" s="1"/>
  <c r="EW105" i="56"/>
  <c r="CK105" i="56" s="1"/>
  <c r="EI161" i="56"/>
  <c r="M161" i="56" s="1"/>
  <c r="FG206" i="56"/>
  <c r="EA206" i="56" s="1"/>
  <c r="ET114" i="56"/>
  <c r="BY114" i="56" s="1"/>
  <c r="FG114" i="56"/>
  <c r="EJ189" i="56"/>
  <c r="N189" i="56" s="1"/>
  <c r="EY95" i="56"/>
  <c r="CS95" i="56" s="1"/>
  <c r="FA82" i="56"/>
  <c r="DI82" i="56" s="1"/>
  <c r="EW103" i="56"/>
  <c r="CK103" i="56" s="1"/>
  <c r="EO71" i="56"/>
  <c r="AK71" i="56" s="1"/>
  <c r="FA66" i="56"/>
  <c r="DI66" i="56" s="1"/>
  <c r="FF202" i="56"/>
  <c r="DX202" i="56" s="1"/>
  <c r="FG223" i="56"/>
  <c r="EH115" i="56"/>
  <c r="L115" i="56" s="1"/>
  <c r="FE198" i="56"/>
  <c r="DU198" i="56" s="1"/>
  <c r="EV72" i="56"/>
  <c r="CG72" i="56" s="1"/>
  <c r="ER193" i="56"/>
  <c r="BQ193" i="56" s="1"/>
  <c r="FA111" i="56"/>
  <c r="DI111" i="56" s="1"/>
  <c r="ES75" i="56"/>
  <c r="BU75" i="56" s="1"/>
  <c r="EN94" i="56"/>
  <c r="AH94" i="56" s="1"/>
  <c r="EL70" i="56"/>
  <c r="AB70" i="56" s="1"/>
  <c r="EJ217" i="56"/>
  <c r="N217" i="56" s="1"/>
  <c r="ES68" i="56"/>
  <c r="BU68" i="56" s="1"/>
  <c r="EM97" i="56"/>
  <c r="AE97" i="56" s="1"/>
  <c r="FC203" i="56"/>
  <c r="DE203" i="56" s="1"/>
  <c r="EI92" i="56"/>
  <c r="M92" i="56" s="1"/>
  <c r="ES191" i="56"/>
  <c r="BU191" i="56" s="1"/>
  <c r="EK100" i="56"/>
  <c r="O100" i="56" s="1"/>
  <c r="ER98" i="56"/>
  <c r="BQ98" i="56" s="1"/>
  <c r="FA191" i="56"/>
  <c r="DI191" i="56" s="1"/>
  <c r="EU214" i="56"/>
  <c r="CC214" i="56" s="1"/>
  <c r="EO85" i="56"/>
  <c r="AK85" i="56" s="1"/>
  <c r="FB204" i="56"/>
  <c r="DA204" i="56" s="1"/>
  <c r="FB114" i="56"/>
  <c r="DA114" i="56" s="1"/>
  <c r="ER76" i="56"/>
  <c r="BQ76" i="56" s="1"/>
  <c r="EX119" i="56"/>
  <c r="CO119" i="56" s="1"/>
  <c r="EW233" i="56"/>
  <c r="CK233" i="56" s="1"/>
  <c r="EO120" i="56"/>
  <c r="AK120" i="56" s="1"/>
  <c r="EX237" i="56"/>
  <c r="CO237" i="56" s="1"/>
  <c r="EI192" i="56"/>
  <c r="M192" i="56" s="1"/>
  <c r="EJ239" i="56"/>
  <c r="N239" i="56" s="1"/>
  <c r="EQ229" i="56"/>
  <c r="BM229" i="56" s="1"/>
  <c r="ER218" i="56"/>
  <c r="BQ218" i="56" s="1"/>
  <c r="FA80" i="56"/>
  <c r="DI80" i="56" s="1"/>
  <c r="EI71" i="56"/>
  <c r="M71" i="56" s="1"/>
  <c r="EI115" i="56"/>
  <c r="M115" i="56" s="1"/>
  <c r="FA117" i="56"/>
  <c r="DI117" i="56" s="1"/>
  <c r="EX93" i="56"/>
  <c r="CO93" i="56" s="1"/>
  <c r="FC192" i="56"/>
  <c r="DE192" i="56" s="1"/>
  <c r="ER122" i="56"/>
  <c r="BQ122" i="56" s="1"/>
  <c r="FA90" i="56"/>
  <c r="DI90" i="56" s="1"/>
  <c r="EY239" i="56"/>
  <c r="CS239" i="56" s="1"/>
  <c r="EI103" i="56"/>
  <c r="M103" i="56" s="1"/>
  <c r="ER117" i="56"/>
  <c r="BQ117" i="56" s="1"/>
  <c r="EO77" i="56"/>
  <c r="AK77" i="56" s="1"/>
  <c r="EZ106" i="56"/>
  <c r="CW106" i="56" s="1"/>
  <c r="EZ229" i="56"/>
  <c r="CW229" i="56" s="1"/>
  <c r="ET228" i="56"/>
  <c r="BY228" i="56" s="1"/>
  <c r="ET78" i="56"/>
  <c r="BY78" i="56" s="1"/>
  <c r="FE68" i="56"/>
  <c r="DU68" i="56" s="1"/>
  <c r="EK116" i="56"/>
  <c r="O116" i="56" s="1"/>
  <c r="ET219" i="56"/>
  <c r="BY219" i="56" s="1"/>
  <c r="FD74" i="56"/>
  <c r="DR74" i="56" s="1"/>
  <c r="EL208" i="56"/>
  <c r="AB208" i="56" s="1"/>
  <c r="FF81" i="56"/>
  <c r="DX81" i="56" s="1"/>
  <c r="FC196" i="56"/>
  <c r="DE196" i="56" s="1"/>
  <c r="ES227" i="56"/>
  <c r="BU227" i="56" s="1"/>
  <c r="ET101" i="56"/>
  <c r="BY101" i="56" s="1"/>
  <c r="FB209" i="56"/>
  <c r="DA209" i="56" s="1"/>
  <c r="EM119" i="56"/>
  <c r="AE119" i="56" s="1"/>
  <c r="EZ221" i="56"/>
  <c r="CW221" i="56" s="1"/>
  <c r="FC84" i="56"/>
  <c r="DE84" i="56" s="1"/>
  <c r="EW84" i="56"/>
  <c r="CK84" i="56" s="1"/>
  <c r="FG203" i="56"/>
  <c r="EA203" i="56" s="1"/>
  <c r="EO209" i="56"/>
  <c r="AK209" i="56" s="1"/>
  <c r="FF92" i="56"/>
  <c r="FF76" i="56"/>
  <c r="DX76" i="56" s="1"/>
  <c r="ES228" i="56"/>
  <c r="BU228" i="56" s="1"/>
  <c r="EM120" i="56"/>
  <c r="AE120" i="56" s="1"/>
  <c r="EV194" i="56"/>
  <c r="CG194" i="56" s="1"/>
  <c r="ES205" i="56"/>
  <c r="BU205" i="56" s="1"/>
  <c r="EN204" i="56"/>
  <c r="AH204" i="56" s="1"/>
  <c r="EK203" i="56"/>
  <c r="O203" i="56" s="1"/>
  <c r="EZ196" i="56"/>
  <c r="CW196" i="56" s="1"/>
  <c r="EP228" i="56"/>
  <c r="AN228" i="56" s="1"/>
  <c r="EZ103" i="56"/>
  <c r="CW103" i="56" s="1"/>
  <c r="FF216" i="56"/>
  <c r="EL199" i="56"/>
  <c r="AB199" i="56" s="1"/>
  <c r="EZ223" i="56"/>
  <c r="CW223" i="56" s="1"/>
  <c r="EP95" i="56"/>
  <c r="AN95" i="56" s="1"/>
  <c r="EU93" i="56"/>
  <c r="CC93" i="56" s="1"/>
  <c r="EK226" i="56"/>
  <c r="O226" i="56" s="1"/>
  <c r="EW9" i="56"/>
  <c r="CK9" i="56" s="1"/>
  <c r="AS14" i="44" s="1"/>
  <c r="ES80" i="56"/>
  <c r="BU80" i="56" s="1"/>
  <c r="EY234" i="56"/>
  <c r="CS234" i="56" s="1"/>
  <c r="ER101" i="56"/>
  <c r="BQ101" i="56" s="1"/>
  <c r="EO72" i="56"/>
  <c r="AK72" i="56" s="1"/>
  <c r="FB110" i="56"/>
  <c r="DA110" i="56" s="1"/>
  <c r="EV223" i="56"/>
  <c r="CG223" i="56" s="1"/>
  <c r="FF192" i="56"/>
  <c r="DX192" i="56" s="1"/>
  <c r="EY104" i="56"/>
  <c r="CS104" i="56" s="1"/>
  <c r="ER222" i="56"/>
  <c r="BQ222" i="56" s="1"/>
  <c r="ET216" i="56"/>
  <c r="BY216" i="56" s="1"/>
  <c r="EH79" i="56"/>
  <c r="L79" i="56" s="1"/>
  <c r="ES92" i="56"/>
  <c r="BU92" i="56" s="1"/>
  <c r="EZ121" i="56"/>
  <c r="CW121" i="56" s="1"/>
  <c r="EN105" i="56"/>
  <c r="AH105" i="56" s="1"/>
  <c r="EK81" i="56"/>
  <c r="O81" i="56" s="1"/>
  <c r="ET73" i="56"/>
  <c r="BY73" i="56" s="1"/>
  <c r="EV81" i="56"/>
  <c r="CG81" i="56" s="1"/>
  <c r="EQ116" i="56"/>
  <c r="BM116" i="56" s="1"/>
  <c r="FD208" i="56"/>
  <c r="DR208" i="56" s="1"/>
  <c r="EM190" i="56"/>
  <c r="AE190" i="56" s="1"/>
  <c r="EH78" i="56"/>
  <c r="L78" i="56" s="1"/>
  <c r="EV202" i="56"/>
  <c r="CG202" i="56" s="1"/>
  <c r="EW88" i="56"/>
  <c r="CK88" i="56" s="1"/>
  <c r="EK67" i="56"/>
  <c r="O67" i="56" s="1"/>
  <c r="EO240" i="56"/>
  <c r="AK240" i="56" s="1"/>
  <c r="EU190" i="56"/>
  <c r="CC190" i="56" s="1"/>
  <c r="FA121" i="56"/>
  <c r="DI121" i="56" s="1"/>
  <c r="EX233" i="56"/>
  <c r="CO233" i="56" s="1"/>
  <c r="FA73" i="56"/>
  <c r="DI73" i="56" s="1"/>
  <c r="ER221" i="56"/>
  <c r="BQ221" i="56" s="1"/>
  <c r="FD80" i="56"/>
  <c r="DR80" i="56" s="1"/>
  <c r="EN222" i="56"/>
  <c r="AH222" i="56" s="1"/>
  <c r="EW97" i="56"/>
  <c r="CK97" i="56" s="1"/>
  <c r="EU208" i="56"/>
  <c r="CC208" i="56" s="1"/>
  <c r="EK234" i="56"/>
  <c r="O234" i="56" s="1"/>
  <c r="EL104" i="56"/>
  <c r="AB104" i="56" s="1"/>
  <c r="EH97" i="56"/>
  <c r="L97" i="56" s="1"/>
  <c r="ES78" i="56"/>
  <c r="BU78" i="56" s="1"/>
  <c r="EN76" i="56"/>
  <c r="AH76" i="56" s="1"/>
  <c r="EM221" i="56"/>
  <c r="AE221" i="56" s="1"/>
  <c r="FG241" i="56"/>
  <c r="FF115" i="56"/>
  <c r="FF213" i="56"/>
  <c r="EW113" i="56"/>
  <c r="CK113" i="56" s="1"/>
  <c r="FE122" i="56"/>
  <c r="EQ193" i="56"/>
  <c r="BM193" i="56" s="1"/>
  <c r="EH67" i="56"/>
  <c r="L67" i="56" s="1"/>
  <c r="FE83" i="56"/>
  <c r="DU83" i="56" s="1"/>
  <c r="FB88" i="56"/>
  <c r="DA88" i="56" s="1"/>
  <c r="FG232" i="56"/>
  <c r="EH73" i="56"/>
  <c r="L73" i="56" s="1"/>
  <c r="EL105" i="56"/>
  <c r="AB105" i="56" s="1"/>
  <c r="EU236" i="56"/>
  <c r="CC236" i="56" s="1"/>
  <c r="ER239" i="56"/>
  <c r="BQ239" i="56" s="1"/>
  <c r="EY100" i="56"/>
  <c r="CS100" i="56" s="1"/>
  <c r="EL77" i="56"/>
  <c r="AB77" i="56" s="1"/>
  <c r="FG78" i="56"/>
  <c r="EA78" i="56" s="1"/>
  <c r="ES126" i="56"/>
  <c r="BU126" i="56" s="1"/>
  <c r="EO211" i="56"/>
  <c r="AK211" i="56" s="1"/>
  <c r="ES121" i="56"/>
  <c r="BU121" i="56" s="1"/>
  <c r="FA234" i="56"/>
  <c r="DI234" i="56" s="1"/>
  <c r="FG233" i="56"/>
  <c r="ET82" i="56"/>
  <c r="BY82" i="56" s="1"/>
  <c r="FA202" i="56"/>
  <c r="DI202" i="56" s="1"/>
  <c r="FC81" i="56"/>
  <c r="DE81" i="56" s="1"/>
  <c r="FG113" i="56"/>
  <c r="EV85" i="56"/>
  <c r="CG85" i="56" s="1"/>
  <c r="EP193" i="56"/>
  <c r="AN193" i="56" s="1"/>
  <c r="EH144" i="56"/>
  <c r="L144" i="56" s="1"/>
  <c r="EX83" i="56"/>
  <c r="CO83" i="56" s="1"/>
  <c r="EN233" i="56"/>
  <c r="AH233" i="56" s="1"/>
  <c r="ER119" i="56"/>
  <c r="BQ119" i="56" s="1"/>
  <c r="EN209" i="56"/>
  <c r="AH209" i="56" s="1"/>
  <c r="EH72" i="56"/>
  <c r="L72" i="56" s="1"/>
  <c r="EI89" i="56"/>
  <c r="M89" i="56" s="1"/>
  <c r="EP86" i="56"/>
  <c r="AN86" i="56" s="1"/>
  <c r="FF109" i="56"/>
  <c r="FC115" i="56"/>
  <c r="DE115" i="56" s="1"/>
  <c r="EY105" i="56"/>
  <c r="CS105" i="56" s="1"/>
  <c r="EQ101" i="56"/>
  <c r="BM101" i="56" s="1"/>
  <c r="EX200" i="56"/>
  <c r="CO200" i="56" s="1"/>
  <c r="EY232" i="56"/>
  <c r="CS232" i="56" s="1"/>
  <c r="ET89" i="56"/>
  <c r="BY89" i="56" s="1"/>
  <c r="EI105" i="56"/>
  <c r="M105" i="56" s="1"/>
  <c r="EU99" i="56"/>
  <c r="CC99" i="56" s="1"/>
  <c r="ET222" i="56"/>
  <c r="BY222" i="56" s="1"/>
  <c r="EK197" i="56"/>
  <c r="O197" i="56" s="1"/>
  <c r="EP209" i="56"/>
  <c r="AN209" i="56" s="1"/>
  <c r="EN192" i="56"/>
  <c r="AH192" i="56" s="1"/>
  <c r="ES210" i="56"/>
  <c r="BU210" i="56" s="1"/>
  <c r="EZ69" i="56"/>
  <c r="CW69" i="56" s="1"/>
  <c r="FB97" i="56"/>
  <c r="DA97" i="56" s="1"/>
  <c r="EI81" i="56"/>
  <c r="M81" i="56" s="1"/>
  <c r="EH204" i="56"/>
  <c r="L204" i="56" s="1"/>
  <c r="FD234" i="56"/>
  <c r="EM202" i="56"/>
  <c r="AE202" i="56" s="1"/>
  <c r="EV98" i="56"/>
  <c r="CG98" i="56" s="1"/>
  <c r="EM205" i="56"/>
  <c r="AE205" i="56" s="1"/>
  <c r="FE231" i="56"/>
  <c r="EP186" i="56"/>
  <c r="AN186" i="56" s="1"/>
  <c r="EI97" i="56"/>
  <c r="M97" i="56" s="1"/>
  <c r="EV111" i="56"/>
  <c r="CG111" i="56" s="1"/>
  <c r="EY108" i="56"/>
  <c r="CS108" i="56" s="1"/>
  <c r="EV66" i="56"/>
  <c r="CG66" i="56" s="1"/>
  <c r="EO105" i="56"/>
  <c r="AK105" i="56" s="1"/>
  <c r="FC210" i="56"/>
  <c r="DE210" i="56" s="1"/>
  <c r="EJ69" i="56"/>
  <c r="N69" i="56" s="1"/>
  <c r="EN111" i="56"/>
  <c r="AH111" i="56" s="1"/>
  <c r="ET85" i="56"/>
  <c r="BY85" i="56" s="1"/>
  <c r="ET68" i="56"/>
  <c r="BY68" i="56" s="1"/>
  <c r="EW91" i="56"/>
  <c r="CK91" i="56" s="1"/>
  <c r="EY109" i="56"/>
  <c r="CS109" i="56" s="1"/>
  <c r="FD57" i="56"/>
  <c r="EI214" i="56"/>
  <c r="M214" i="56" s="1"/>
  <c r="EH202" i="56"/>
  <c r="L202" i="56" s="1"/>
  <c r="FE212" i="56"/>
  <c r="EO113" i="56"/>
  <c r="AK113" i="56" s="1"/>
  <c r="EZ233" i="56"/>
  <c r="CW233" i="56" s="1"/>
  <c r="EI80" i="56"/>
  <c r="M80" i="56" s="1"/>
  <c r="EV230" i="56"/>
  <c r="CG230" i="56" s="1"/>
  <c r="FG189" i="56"/>
  <c r="EA189" i="56" s="1"/>
  <c r="FG75" i="56"/>
  <c r="EA75" i="56" s="1"/>
  <c r="FE222" i="56"/>
  <c r="FD191" i="56"/>
  <c r="DR191" i="56" s="1"/>
  <c r="FC94" i="56"/>
  <c r="DE94" i="56" s="1"/>
  <c r="EQ239" i="56"/>
  <c r="BM239" i="56" s="1"/>
  <c r="EQ102" i="56"/>
  <c r="BM102" i="56" s="1"/>
  <c r="FB189" i="56"/>
  <c r="DA189" i="56" s="1"/>
  <c r="FE78" i="56"/>
  <c r="DU78" i="56" s="1"/>
  <c r="EY115" i="56"/>
  <c r="CS115" i="56" s="1"/>
  <c r="EL74" i="56"/>
  <c r="AB74" i="56" s="1"/>
  <c r="EJ198" i="56"/>
  <c r="N198" i="56" s="1"/>
  <c r="EX197" i="56"/>
  <c r="CO197" i="56" s="1"/>
  <c r="EX105" i="56"/>
  <c r="CO105" i="56" s="1"/>
  <c r="EK229" i="56"/>
  <c r="O229" i="56" s="1"/>
  <c r="EY73" i="56"/>
  <c r="CS73" i="56" s="1"/>
  <c r="EM91" i="56"/>
  <c r="AE91" i="56" s="1"/>
  <c r="ES85" i="56"/>
  <c r="BU85" i="56" s="1"/>
  <c r="FB238" i="56"/>
  <c r="DA238" i="56" s="1"/>
  <c r="FC202" i="56"/>
  <c r="DE202" i="56" s="1"/>
  <c r="EJ190" i="56"/>
  <c r="N190" i="56" s="1"/>
  <c r="FA215" i="56"/>
  <c r="DI215" i="56" s="1"/>
  <c r="EK223" i="56"/>
  <c r="O223" i="56" s="1"/>
  <c r="FD94" i="56"/>
  <c r="EZ76" i="56"/>
  <c r="CW76" i="56" s="1"/>
  <c r="EW211" i="56"/>
  <c r="CK211" i="56" s="1"/>
  <c r="ET88" i="56"/>
  <c r="BY88" i="56" s="1"/>
  <c r="EY94" i="56"/>
  <c r="CS94" i="56" s="1"/>
  <c r="EN101" i="56"/>
  <c r="AH101" i="56" s="1"/>
  <c r="FA83" i="56"/>
  <c r="DI83" i="56" s="1"/>
  <c r="FD186" i="56"/>
  <c r="DR186" i="56" s="1"/>
  <c r="ER118" i="56"/>
  <c r="BQ118" i="56" s="1"/>
  <c r="EJ205" i="56"/>
  <c r="N205" i="56" s="1"/>
  <c r="FD99" i="56"/>
  <c r="FD222" i="56"/>
  <c r="EU15" i="56"/>
  <c r="CC15" i="56" s="1"/>
  <c r="AG20" i="44" s="1"/>
  <c r="ET225" i="56"/>
  <c r="BY225" i="56" s="1"/>
  <c r="FG218" i="56"/>
  <c r="EQ233" i="56"/>
  <c r="BM233" i="56" s="1"/>
  <c r="EX189" i="56"/>
  <c r="CO189" i="56" s="1"/>
  <c r="EZ220" i="56"/>
  <c r="CW220" i="56" s="1"/>
  <c r="EZ97" i="56"/>
  <c r="CW97" i="56" s="1"/>
  <c r="FG119" i="56"/>
  <c r="EJ106" i="56"/>
  <c r="N106" i="56" s="1"/>
  <c r="ES188" i="56"/>
  <c r="BU188" i="56" s="1"/>
  <c r="ER214" i="56"/>
  <c r="BQ214" i="56" s="1"/>
  <c r="ES225" i="56"/>
  <c r="BU225" i="56" s="1"/>
  <c r="EO189" i="56"/>
  <c r="AK189" i="56" s="1"/>
  <c r="EM83" i="56"/>
  <c r="AE83" i="56" s="1"/>
  <c r="EN74" i="56"/>
  <c r="AH74" i="56" s="1"/>
  <c r="ET87" i="56"/>
  <c r="BY87" i="56" s="1"/>
  <c r="ES79" i="56"/>
  <c r="BU79" i="56" s="1"/>
  <c r="ER74" i="56"/>
  <c r="BQ74" i="56" s="1"/>
  <c r="ET196" i="56"/>
  <c r="BY196" i="56" s="1"/>
  <c r="EX104" i="56"/>
  <c r="CO104" i="56" s="1"/>
  <c r="EU84" i="56"/>
  <c r="CC84" i="56" s="1"/>
  <c r="EK187" i="56"/>
  <c r="O187" i="56" s="1"/>
  <c r="FD232" i="56"/>
  <c r="EY235" i="56"/>
  <c r="CS235" i="56" s="1"/>
  <c r="EZ193" i="56"/>
  <c r="CW193" i="56" s="1"/>
  <c r="EH233" i="56"/>
  <c r="L233" i="56" s="1"/>
  <c r="EZ113" i="56"/>
  <c r="CW113" i="56" s="1"/>
  <c r="EK209" i="56"/>
  <c r="O209" i="56" s="1"/>
  <c r="ET240" i="56"/>
  <c r="BY240" i="56" s="1"/>
  <c r="EK207" i="56"/>
  <c r="O207" i="56" s="1"/>
  <c r="EN79" i="56"/>
  <c r="AH79" i="56" s="1"/>
  <c r="EJ212" i="56"/>
  <c r="N212" i="56" s="1"/>
  <c r="EW228" i="56"/>
  <c r="CK228" i="56" s="1"/>
  <c r="FD190" i="56"/>
  <c r="DR190" i="56" s="1"/>
  <c r="FD194" i="56"/>
  <c r="DR194" i="56" s="1"/>
  <c r="EH216" i="56"/>
  <c r="L216" i="56" s="1"/>
  <c r="EJ111" i="56"/>
  <c r="N111" i="56" s="1"/>
  <c r="EZ94" i="56"/>
  <c r="CW94" i="56" s="1"/>
  <c r="EP103" i="56"/>
  <c r="AN103" i="56" s="1"/>
  <c r="EY229" i="56"/>
  <c r="CS229" i="56" s="1"/>
  <c r="EN99" i="56"/>
  <c r="AH99" i="56" s="1"/>
  <c r="FF24" i="56"/>
  <c r="DX24" i="56" s="1"/>
  <c r="U28" i="33" s="1"/>
  <c r="ET107" i="56"/>
  <c r="BY107" i="56" s="1"/>
  <c r="EY226" i="56"/>
  <c r="CS226" i="56" s="1"/>
  <c r="EP192" i="56"/>
  <c r="AN192" i="56" s="1"/>
  <c r="EM211" i="56"/>
  <c r="AE211" i="56" s="1"/>
  <c r="EY200" i="56"/>
  <c r="CS200" i="56" s="1"/>
  <c r="EY218" i="56"/>
  <c r="CS218" i="56" s="1"/>
  <c r="FA201" i="56"/>
  <c r="DI201" i="56" s="1"/>
  <c r="FA190" i="56"/>
  <c r="DI190" i="56" s="1"/>
  <c r="EU231" i="56"/>
  <c r="CC231" i="56" s="1"/>
  <c r="EV200" i="56"/>
  <c r="CG200" i="56" s="1"/>
  <c r="EO214" i="56"/>
  <c r="AK214" i="56" s="1"/>
  <c r="FD240" i="56"/>
  <c r="EK43" i="56"/>
  <c r="O43" i="56" s="1"/>
  <c r="EM48" i="56"/>
  <c r="AE48" i="56" s="1"/>
  <c r="EP69" i="56"/>
  <c r="AN69" i="56" s="1"/>
  <c r="EK210" i="56"/>
  <c r="O210" i="56" s="1"/>
  <c r="EW191" i="56"/>
  <c r="CK191" i="56" s="1"/>
  <c r="EO34" i="56"/>
  <c r="AK34" i="56" s="1"/>
  <c r="EN14" i="56"/>
  <c r="AH14" i="56" s="1"/>
  <c r="ET238" i="56"/>
  <c r="BY238" i="56" s="1"/>
  <c r="EI194" i="56"/>
  <c r="M194" i="56" s="1"/>
  <c r="EN89" i="56"/>
  <c r="AH89" i="56" s="1"/>
  <c r="EI224" i="56"/>
  <c r="M224" i="56" s="1"/>
  <c r="FE201" i="56"/>
  <c r="DU201" i="56" s="1"/>
  <c r="EV214" i="56"/>
  <c r="CG214" i="56" s="1"/>
  <c r="EV222" i="56"/>
  <c r="CG222" i="56" s="1"/>
  <c r="EX69" i="56"/>
  <c r="CO69" i="56" s="1"/>
  <c r="FE215" i="56"/>
  <c r="FB105" i="56"/>
  <c r="DA105" i="56" s="1"/>
  <c r="EY107" i="56"/>
  <c r="CS107" i="56" s="1"/>
  <c r="EI109" i="56"/>
  <c r="M109" i="56" s="1"/>
  <c r="EZ73" i="56"/>
  <c r="CW73" i="56" s="1"/>
  <c r="EZ120" i="56"/>
  <c r="CW120" i="56" s="1"/>
  <c r="EZ236" i="56"/>
  <c r="CW236" i="56" s="1"/>
  <c r="FC111" i="56"/>
  <c r="DE111" i="56" s="1"/>
  <c r="FE90" i="56"/>
  <c r="DU90" i="56" s="1"/>
  <c r="EX195" i="56"/>
  <c r="CO195" i="56" s="1"/>
  <c r="EK205" i="56"/>
  <c r="O205" i="56" s="1"/>
  <c r="EU117" i="56"/>
  <c r="CC117" i="56" s="1"/>
  <c r="EY190" i="56"/>
  <c r="CS190" i="56" s="1"/>
  <c r="FD215" i="56"/>
  <c r="EL193" i="56"/>
  <c r="AB193" i="56" s="1"/>
  <c r="EP236" i="56"/>
  <c r="AN236" i="56" s="1"/>
  <c r="FF87" i="56"/>
  <c r="DX87" i="56" s="1"/>
  <c r="ES70" i="56"/>
  <c r="BU70" i="56" s="1"/>
  <c r="EM219" i="56"/>
  <c r="AE219" i="56" s="1"/>
  <c r="EZ222" i="56"/>
  <c r="CW222" i="56" s="1"/>
  <c r="FD242" i="56"/>
  <c r="FA87" i="56"/>
  <c r="DI87" i="56" s="1"/>
  <c r="FE69" i="56"/>
  <c r="DU69" i="56" s="1"/>
  <c r="FF191" i="56"/>
  <c r="DX191" i="56" s="1"/>
  <c r="EJ95" i="56"/>
  <c r="N95" i="56" s="1"/>
  <c r="EY99" i="56"/>
  <c r="CS99" i="56" s="1"/>
  <c r="ET201" i="56"/>
  <c r="BY201" i="56" s="1"/>
  <c r="EX203" i="56"/>
  <c r="CO203" i="56" s="1"/>
  <c r="EK83" i="56"/>
  <c r="O83" i="56" s="1"/>
  <c r="EX234" i="56"/>
  <c r="CO234" i="56" s="1"/>
  <c r="FD224" i="56"/>
  <c r="EL117" i="56"/>
  <c r="AB117" i="56" s="1"/>
  <c r="EH239" i="56"/>
  <c r="L239" i="56" s="1"/>
  <c r="EY189" i="56"/>
  <c r="CS189" i="56" s="1"/>
  <c r="FG67" i="56"/>
  <c r="EA67" i="56" s="1"/>
  <c r="FF232" i="56"/>
  <c r="ES221" i="56"/>
  <c r="BU221" i="56" s="1"/>
  <c r="EI120" i="56"/>
  <c r="M120" i="56" s="1"/>
  <c r="EZ81" i="56"/>
  <c r="CW81" i="56" s="1"/>
  <c r="ET25" i="56"/>
  <c r="BY25" i="56" s="1"/>
  <c r="AA30" i="44" s="1"/>
  <c r="EI203" i="56"/>
  <c r="M203" i="56" s="1"/>
  <c r="EN191" i="56"/>
  <c r="AH191" i="56" s="1"/>
  <c r="EI186" i="56"/>
  <c r="M186" i="56" s="1"/>
  <c r="ET223" i="56"/>
  <c r="BY223" i="56" s="1"/>
  <c r="EU213" i="56"/>
  <c r="CC213" i="56" s="1"/>
  <c r="ER240" i="56"/>
  <c r="BQ240" i="56" s="1"/>
  <c r="ES202" i="56"/>
  <c r="BU202" i="56" s="1"/>
  <c r="EP190" i="56"/>
  <c r="AN190" i="56" s="1"/>
  <c r="FE80" i="56"/>
  <c r="DU80" i="56" s="1"/>
  <c r="EW232" i="56"/>
  <c r="CK232" i="56" s="1"/>
  <c r="FC78" i="56"/>
  <c r="DE78" i="56" s="1"/>
  <c r="EJ233" i="56"/>
  <c r="N233" i="56" s="1"/>
  <c r="EV192" i="56"/>
  <c r="CG192" i="56" s="1"/>
  <c r="ER120" i="56"/>
  <c r="BQ120" i="56" s="1"/>
  <c r="EW200" i="56"/>
  <c r="CK200" i="56" s="1"/>
  <c r="EP99" i="56"/>
  <c r="AN99" i="56" s="1"/>
  <c r="ER96" i="56"/>
  <c r="BQ96" i="56" s="1"/>
  <c r="FE187" i="56"/>
  <c r="DU187" i="56" s="1"/>
  <c r="FE196" i="56"/>
  <c r="DU196" i="56" s="1"/>
  <c r="FA233" i="56"/>
  <c r="DI233" i="56" s="1"/>
  <c r="EI202" i="56"/>
  <c r="M202" i="56" s="1"/>
  <c r="EP111" i="56"/>
  <c r="AN111" i="56" s="1"/>
  <c r="EH241" i="56"/>
  <c r="L241" i="56" s="1"/>
  <c r="EI238" i="56"/>
  <c r="M238" i="56" s="1"/>
  <c r="EQ210" i="56"/>
  <c r="BM210" i="56" s="1"/>
  <c r="EV229" i="56"/>
  <c r="CG229" i="56" s="1"/>
  <c r="EN210" i="56"/>
  <c r="AH210" i="56" s="1"/>
  <c r="EJ234" i="56"/>
  <c r="N234" i="56" s="1"/>
  <c r="EJ224" i="56"/>
  <c r="N224" i="56" s="1"/>
  <c r="EX224" i="56"/>
  <c r="CO224" i="56" s="1"/>
  <c r="EZ225" i="56"/>
  <c r="CW225" i="56" s="1"/>
  <c r="EZ227" i="56"/>
  <c r="CW227" i="56" s="1"/>
  <c r="EQ227" i="56"/>
  <c r="BM227" i="56" s="1"/>
  <c r="EX204" i="56"/>
  <c r="CO204" i="56" s="1"/>
  <c r="ES91" i="56"/>
  <c r="BU91" i="56" s="1"/>
  <c r="FB33" i="56"/>
  <c r="DA33" i="56" s="1"/>
  <c r="S40" i="32" s="1"/>
  <c r="ET84" i="56"/>
  <c r="BY84" i="56" s="1"/>
  <c r="FF85" i="56"/>
  <c r="DX85" i="56" s="1"/>
  <c r="FA205" i="56"/>
  <c r="DI205" i="56" s="1"/>
  <c r="EL224" i="56"/>
  <c r="AB224" i="56" s="1"/>
  <c r="FA76" i="56"/>
  <c r="DI76" i="56" s="1"/>
  <c r="FB98" i="56"/>
  <c r="DA98" i="56" s="1"/>
  <c r="ES84" i="56"/>
  <c r="BU84" i="56" s="1"/>
  <c r="FC188" i="56"/>
  <c r="DE188" i="56" s="1"/>
  <c r="EQ198" i="56"/>
  <c r="BM198" i="56" s="1"/>
  <c r="EZ214" i="56"/>
  <c r="CW214" i="56" s="1"/>
  <c r="FC193" i="56"/>
  <c r="DE193" i="56" s="1"/>
  <c r="EY195" i="56"/>
  <c r="CS195" i="56" s="1"/>
  <c r="EW220" i="56"/>
  <c r="CK220" i="56" s="1"/>
  <c r="EX235" i="56"/>
  <c r="CO235" i="56" s="1"/>
  <c r="ES40" i="56"/>
  <c r="BU40" i="56" s="1"/>
  <c r="U45" i="44" s="1"/>
  <c r="EY241" i="56"/>
  <c r="CS241" i="56" s="1"/>
  <c r="ES189" i="56"/>
  <c r="BU189" i="56" s="1"/>
  <c r="EJ209" i="56"/>
  <c r="N209" i="56" s="1"/>
  <c r="EN91" i="56"/>
  <c r="AH91" i="56" s="1"/>
  <c r="EQ81" i="56"/>
  <c r="BM81" i="56" s="1"/>
  <c r="EP198" i="56"/>
  <c r="AN198" i="56" s="1"/>
  <c r="FC212" i="56"/>
  <c r="DE212" i="56" s="1"/>
  <c r="EO192" i="56"/>
  <c r="AK192" i="56" s="1"/>
  <c r="ER77" i="56"/>
  <c r="BQ77" i="56" s="1"/>
  <c r="EN203" i="56"/>
  <c r="AH203" i="56" s="1"/>
  <c r="EY82" i="56"/>
  <c r="CS82" i="56" s="1"/>
  <c r="EU71" i="56"/>
  <c r="CC71" i="56" s="1"/>
  <c r="FC226" i="56"/>
  <c r="DE226" i="56" s="1"/>
  <c r="EN199" i="56"/>
  <c r="AH199" i="56" s="1"/>
  <c r="ES114" i="56"/>
  <c r="BU114" i="56" s="1"/>
  <c r="EX192" i="56"/>
  <c r="CO192" i="56" s="1"/>
  <c r="FF105" i="56"/>
  <c r="EL225" i="56"/>
  <c r="AB225" i="56" s="1"/>
  <c r="FA68" i="56"/>
  <c r="DI68" i="56" s="1"/>
  <c r="FA192" i="56"/>
  <c r="DI192" i="56" s="1"/>
  <c r="EP22" i="56"/>
  <c r="ES102" i="56"/>
  <c r="BU102" i="56" s="1"/>
  <c r="EJ236" i="56"/>
  <c r="N236" i="56" s="1"/>
  <c r="EH234" i="56"/>
  <c r="L234" i="56" s="1"/>
  <c r="FF223" i="56"/>
  <c r="FG238" i="56"/>
  <c r="EW193" i="56"/>
  <c r="CK193" i="56" s="1"/>
  <c r="FE225" i="56"/>
  <c r="ES235" i="56"/>
  <c r="BU235" i="56" s="1"/>
  <c r="FD219" i="56"/>
  <c r="EV83" i="56"/>
  <c r="CG83" i="56" s="1"/>
  <c r="EM234" i="56"/>
  <c r="AE234" i="56" s="1"/>
  <c r="ES198" i="56"/>
  <c r="BU198" i="56" s="1"/>
  <c r="FB100" i="56"/>
  <c r="DA100" i="56" s="1"/>
  <c r="EV209" i="56"/>
  <c r="CG209" i="56" s="1"/>
  <c r="EW235" i="56"/>
  <c r="CK235" i="56" s="1"/>
  <c r="FG77" i="56"/>
  <c r="EA77" i="56" s="1"/>
  <c r="EN80" i="56"/>
  <c r="AH80" i="56" s="1"/>
  <c r="EV93" i="56"/>
  <c r="CG93" i="56" s="1"/>
  <c r="EQ97" i="56"/>
  <c r="BM97" i="56" s="1"/>
  <c r="EO89" i="56"/>
  <c r="AK89" i="56" s="1"/>
  <c r="EX212" i="56"/>
  <c r="CO212" i="56" s="1"/>
  <c r="ET188" i="56"/>
  <c r="BY188" i="56" s="1"/>
  <c r="FE93" i="56"/>
  <c r="ER188" i="56"/>
  <c r="BQ188" i="56" s="1"/>
  <c r="FA160" i="56"/>
  <c r="DI160" i="56" s="1"/>
  <c r="FA40" i="56"/>
  <c r="DI40" i="56" s="1"/>
  <c r="L45" i="43" s="1"/>
  <c r="FE148" i="56"/>
  <c r="DU148" i="56" s="1"/>
  <c r="EW181" i="56"/>
  <c r="CK181" i="56" s="1"/>
  <c r="FD176" i="56"/>
  <c r="FG62" i="56"/>
  <c r="FG182" i="56"/>
  <c r="EY223" i="56"/>
  <c r="CS223" i="56" s="1"/>
  <c r="FD146" i="56"/>
  <c r="DR146" i="56" s="1"/>
  <c r="EN241" i="56"/>
  <c r="AH241" i="56" s="1"/>
  <c r="EY59" i="56"/>
  <c r="CS59" i="56" s="1"/>
  <c r="BE64" i="44" s="1"/>
  <c r="EY179" i="56"/>
  <c r="CS179" i="56" s="1"/>
  <c r="FA30" i="56"/>
  <c r="DI30" i="56" s="1"/>
  <c r="L35" i="43" s="1"/>
  <c r="FA150" i="56"/>
  <c r="DI150" i="56" s="1"/>
  <c r="FB85" i="56"/>
  <c r="DA85" i="56" s="1"/>
  <c r="FC45" i="56"/>
  <c r="DE45" i="56" s="1"/>
  <c r="I52" i="32" s="1"/>
  <c r="FC165" i="56"/>
  <c r="DE165" i="56" s="1"/>
  <c r="EU44" i="56"/>
  <c r="CC44" i="56" s="1"/>
  <c r="AG49" i="44" s="1"/>
  <c r="EU164" i="56"/>
  <c r="CC164" i="56" s="1"/>
  <c r="FB233" i="56"/>
  <c r="DA233" i="56" s="1"/>
  <c r="FE192" i="56"/>
  <c r="DU192" i="56" s="1"/>
  <c r="EK156" i="56"/>
  <c r="O156" i="56" s="1"/>
  <c r="EJ220" i="56"/>
  <c r="N220" i="56" s="1"/>
  <c r="ES34" i="56"/>
  <c r="BU34" i="56" s="1"/>
  <c r="U39" i="44" s="1"/>
  <c r="ES154" i="56"/>
  <c r="BU154" i="56" s="1"/>
  <c r="EZ212" i="56"/>
  <c r="CW212" i="56" s="1"/>
  <c r="FB11" i="56"/>
  <c r="DA11" i="56" s="1"/>
  <c r="S18" i="32" s="1"/>
  <c r="FB131" i="56"/>
  <c r="DA131" i="56" s="1"/>
  <c r="FG89" i="56"/>
  <c r="EA89" i="56" s="1"/>
  <c r="EP154" i="56"/>
  <c r="AN154" i="56" s="1"/>
  <c r="FF72" i="56"/>
  <c r="DX72" i="56" s="1"/>
  <c r="FF60" i="56"/>
  <c r="EX9" i="56"/>
  <c r="CO9" i="56" s="1"/>
  <c r="AY14" i="44" s="1"/>
  <c r="EO223" i="56"/>
  <c r="AK223" i="56" s="1"/>
  <c r="FF48" i="56"/>
  <c r="FF168" i="56"/>
  <c r="ES48" i="56"/>
  <c r="BU48" i="56" s="1"/>
  <c r="U53" i="44" s="1"/>
  <c r="ES168" i="56"/>
  <c r="BU168" i="56" s="1"/>
  <c r="EV49" i="56"/>
  <c r="CG49" i="56" s="1"/>
  <c r="AM54" i="44" s="1"/>
  <c r="EV169" i="56"/>
  <c r="CG169" i="56" s="1"/>
  <c r="FE49" i="56"/>
  <c r="FE169" i="56"/>
  <c r="FC130" i="56"/>
  <c r="DE130" i="56" s="1"/>
  <c r="EJ18" i="56"/>
  <c r="N18" i="56" s="1"/>
  <c r="EJ138" i="56"/>
  <c r="N138" i="56" s="1"/>
  <c r="EQ161" i="56"/>
  <c r="BM161" i="56" s="1"/>
  <c r="EN211" i="56"/>
  <c r="AH211" i="56" s="1"/>
  <c r="EK80" i="56"/>
  <c r="O80" i="56" s="1"/>
  <c r="FB23" i="56"/>
  <c r="DA23" i="56" s="1"/>
  <c r="S30" i="32" s="1"/>
  <c r="FB143" i="56"/>
  <c r="DA143" i="56" s="1"/>
  <c r="FD29" i="56"/>
  <c r="DR29" i="56" s="1"/>
  <c r="I33" i="33" s="1"/>
  <c r="FD149" i="56"/>
  <c r="DR149" i="56" s="1"/>
  <c r="FF128" i="56"/>
  <c r="DX128" i="56" s="1"/>
  <c r="FC121" i="56"/>
  <c r="DE121" i="56" s="1"/>
  <c r="ES72" i="56"/>
  <c r="BU72" i="56" s="1"/>
  <c r="EY210" i="56"/>
  <c r="CS210" i="56" s="1"/>
  <c r="EQ24" i="56"/>
  <c r="BM24" i="56" s="1"/>
  <c r="I29" i="44" s="1"/>
  <c r="EQ144" i="56"/>
  <c r="BM144" i="56" s="1"/>
  <c r="EO129" i="56"/>
  <c r="AK129" i="56" s="1"/>
  <c r="EO9" i="56"/>
  <c r="AK9" i="56" s="1"/>
  <c r="AA16" i="10" s="1"/>
  <c r="EX171" i="56"/>
  <c r="CO171" i="56" s="1"/>
  <c r="EX51" i="56"/>
  <c r="CO51" i="56" s="1"/>
  <c r="AY56" i="44" s="1"/>
  <c r="EO221" i="56"/>
  <c r="AK221" i="56" s="1"/>
  <c r="EY191" i="56"/>
  <c r="CS191" i="56" s="1"/>
  <c r="ER16" i="56"/>
  <c r="BQ16" i="56" s="1"/>
  <c r="O21" i="44" s="1"/>
  <c r="ER136" i="56"/>
  <c r="BQ136" i="56" s="1"/>
  <c r="FC83" i="56"/>
  <c r="DE83" i="56" s="1"/>
  <c r="EI163" i="56"/>
  <c r="M163" i="56" s="1"/>
  <c r="EO175" i="56"/>
  <c r="AK175" i="56" s="1"/>
  <c r="FF160" i="56"/>
  <c r="FG31" i="56"/>
  <c r="EA31" i="56" s="1"/>
  <c r="AA35" i="33" s="1"/>
  <c r="FC34" i="56"/>
  <c r="DE34" i="56" s="1"/>
  <c r="I41" i="32" s="1"/>
  <c r="EU146" i="56"/>
  <c r="CC146" i="56" s="1"/>
  <c r="EN54" i="56"/>
  <c r="AH54" i="56" s="1"/>
  <c r="EN174" i="56"/>
  <c r="AH174" i="56" s="1"/>
  <c r="EV23" i="56"/>
  <c r="CG23" i="56" s="1"/>
  <c r="AM28" i="44" s="1"/>
  <c r="EV143" i="56"/>
  <c r="CG143" i="56" s="1"/>
  <c r="EZ128" i="56"/>
  <c r="CW128" i="56" s="1"/>
  <c r="EZ8" i="56"/>
  <c r="CW8" i="56" s="1"/>
  <c r="BK13" i="44" s="1"/>
  <c r="ES45" i="56"/>
  <c r="BU45" i="56" s="1"/>
  <c r="U50" i="44" s="1"/>
  <c r="ES165" i="56"/>
  <c r="BU165" i="56" s="1"/>
  <c r="EV150" i="56"/>
  <c r="CG150" i="56" s="1"/>
  <c r="EZ10" i="56"/>
  <c r="CW10" i="56" s="1"/>
  <c r="BK15" i="44" s="1"/>
  <c r="EZ130" i="56"/>
  <c r="CW130" i="56" s="1"/>
  <c r="ES39" i="56"/>
  <c r="BU39" i="56" s="1"/>
  <c r="U44" i="44" s="1"/>
  <c r="ES159" i="56"/>
  <c r="BU159" i="56" s="1"/>
  <c r="EQ32" i="56"/>
  <c r="BM32" i="56" s="1"/>
  <c r="I37" i="44" s="1"/>
  <c r="EQ152" i="56"/>
  <c r="BM152" i="56" s="1"/>
  <c r="EO14" i="56"/>
  <c r="AK14" i="56" s="1"/>
  <c r="EO134" i="56"/>
  <c r="AK134" i="56" s="1"/>
  <c r="FE164" i="56"/>
  <c r="FE44" i="56"/>
  <c r="FB196" i="56"/>
  <c r="DA196" i="56" s="1"/>
  <c r="ES112" i="56"/>
  <c r="BU112" i="56" s="1"/>
  <c r="FG30" i="56"/>
  <c r="EA30" i="56" s="1"/>
  <c r="AA34" i="33" s="1"/>
  <c r="FG150" i="56"/>
  <c r="EA150" i="56" s="1"/>
  <c r="EL242" i="56"/>
  <c r="AB242" i="56" s="1"/>
  <c r="FB237" i="56"/>
  <c r="DA237" i="56" s="1"/>
  <c r="EX33" i="56"/>
  <c r="CO33" i="56" s="1"/>
  <c r="AY38" i="44" s="1"/>
  <c r="EX153" i="56"/>
  <c r="CO153" i="56" s="1"/>
  <c r="FE59" i="56"/>
  <c r="FE179" i="56"/>
  <c r="FA165" i="56"/>
  <c r="DI165" i="56" s="1"/>
  <c r="FE167" i="56"/>
  <c r="EU48" i="56"/>
  <c r="CC48" i="56" s="1"/>
  <c r="AG53" i="44" s="1"/>
  <c r="EU168" i="56"/>
  <c r="CC168" i="56" s="1"/>
  <c r="EN146" i="56"/>
  <c r="AH146" i="56" s="1"/>
  <c r="EN26" i="56"/>
  <c r="AH26" i="56" s="1"/>
  <c r="ET146" i="56"/>
  <c r="BY146" i="56" s="1"/>
  <c r="FB103" i="56"/>
  <c r="DA103" i="56" s="1"/>
  <c r="FF188" i="56"/>
  <c r="DX188" i="56" s="1"/>
  <c r="EK12" i="56"/>
  <c r="O12" i="56" s="1"/>
  <c r="EK132" i="56"/>
  <c r="O132" i="56" s="1"/>
  <c r="FB167" i="56"/>
  <c r="DA167" i="56" s="1"/>
  <c r="EU227" i="56"/>
  <c r="CC227" i="56" s="1"/>
  <c r="EL201" i="56"/>
  <c r="AB201" i="56" s="1"/>
  <c r="EL122" i="56"/>
  <c r="AB122" i="56" s="1"/>
  <c r="FB16" i="56"/>
  <c r="DA16" i="56" s="1"/>
  <c r="S23" i="32" s="1"/>
  <c r="FB136" i="56"/>
  <c r="DA136" i="56" s="1"/>
  <c r="FB46" i="56"/>
  <c r="DA46" i="56" s="1"/>
  <c r="S53" i="32" s="1"/>
  <c r="FB166" i="56"/>
  <c r="DA166" i="56" s="1"/>
  <c r="EL166" i="56"/>
  <c r="AB166" i="56" s="1"/>
  <c r="EH157" i="56"/>
  <c r="L157" i="56" s="1"/>
  <c r="EH37" i="56"/>
  <c r="L37" i="56" s="1"/>
  <c r="EL180" i="56"/>
  <c r="AB180" i="56" s="1"/>
  <c r="EL60" i="56"/>
  <c r="AB60" i="56" s="1"/>
  <c r="EN48" i="56"/>
  <c r="AH48" i="56" s="1"/>
  <c r="EN168" i="56"/>
  <c r="AH168" i="56" s="1"/>
  <c r="EQ160" i="56"/>
  <c r="BM160" i="56" s="1"/>
  <c r="FF33" i="56"/>
  <c r="FF153" i="56"/>
  <c r="EU61" i="56"/>
  <c r="CC61" i="56" s="1"/>
  <c r="AG66" i="44" s="1"/>
  <c r="EU181" i="56"/>
  <c r="CC181" i="56" s="1"/>
  <c r="FG177" i="56"/>
  <c r="EV57" i="56"/>
  <c r="CG57" i="56" s="1"/>
  <c r="AM62" i="44" s="1"/>
  <c r="EV177" i="56"/>
  <c r="CG177" i="56" s="1"/>
  <c r="EM13" i="56"/>
  <c r="AE13" i="56" s="1"/>
  <c r="EM133" i="56"/>
  <c r="AE133" i="56" s="1"/>
  <c r="ES151" i="56"/>
  <c r="BU151" i="56" s="1"/>
  <c r="EY139" i="56"/>
  <c r="CS139" i="56" s="1"/>
  <c r="EW17" i="56"/>
  <c r="CK17" i="56" s="1"/>
  <c r="AS22" i="44" s="1"/>
  <c r="EW137" i="56"/>
  <c r="CK137" i="56" s="1"/>
  <c r="EM10" i="56"/>
  <c r="AE10" i="56" s="1"/>
  <c r="EM130" i="56"/>
  <c r="AE130" i="56" s="1"/>
  <c r="EJ191" i="56"/>
  <c r="N191" i="56" s="1"/>
  <c r="FA193" i="56"/>
  <c r="DI193" i="56" s="1"/>
  <c r="FA55" i="56"/>
  <c r="DI55" i="56" s="1"/>
  <c r="L60" i="43" s="1"/>
  <c r="FA175" i="56"/>
  <c r="DI175" i="56" s="1"/>
  <c r="FE16" i="56"/>
  <c r="DU16" i="56" s="1"/>
  <c r="O20" i="33" s="1"/>
  <c r="FE136" i="56"/>
  <c r="DU136" i="56" s="1"/>
  <c r="EX159" i="56"/>
  <c r="CO159" i="56" s="1"/>
  <c r="EJ86" i="56"/>
  <c r="N86" i="56" s="1"/>
  <c r="FB120" i="56"/>
  <c r="DA120" i="56" s="1"/>
  <c r="EP16" i="56"/>
  <c r="EP136" i="56"/>
  <c r="AN136" i="56" s="1"/>
  <c r="FA197" i="56"/>
  <c r="DI197" i="56" s="1"/>
  <c r="EI198" i="56"/>
  <c r="M198" i="56" s="1"/>
  <c r="FC21" i="56"/>
  <c r="DE21" i="56" s="1"/>
  <c r="I28" i="32" s="1"/>
  <c r="FC141" i="56"/>
  <c r="DE141" i="56" s="1"/>
  <c r="EK49" i="56"/>
  <c r="O49" i="56" s="1"/>
  <c r="EK169" i="56"/>
  <c r="O169" i="56" s="1"/>
  <c r="ET10" i="56"/>
  <c r="BY10" i="56" s="1"/>
  <c r="AA15" i="44" s="1"/>
  <c r="ET130" i="56"/>
  <c r="BY130" i="56" s="1"/>
  <c r="EK217" i="56"/>
  <c r="O217" i="56" s="1"/>
  <c r="EK171" i="56"/>
  <c r="O171" i="56" s="1"/>
  <c r="EK51" i="56"/>
  <c r="O51" i="56" s="1"/>
  <c r="EX59" i="56"/>
  <c r="CO59" i="56" s="1"/>
  <c r="AY64" i="44" s="1"/>
  <c r="EX179" i="56"/>
  <c r="CO179" i="56" s="1"/>
  <c r="EI32" i="56"/>
  <c r="M32" i="56" s="1"/>
  <c r="EI152" i="56"/>
  <c r="M152" i="56" s="1"/>
  <c r="EL62" i="56"/>
  <c r="AB62" i="56" s="1"/>
  <c r="EL182" i="56"/>
  <c r="AB182" i="56" s="1"/>
  <c r="FE6" i="56"/>
  <c r="DU6" i="56" s="1"/>
  <c r="O10" i="33" s="1"/>
  <c r="FE126" i="56"/>
  <c r="DU126" i="56" s="1"/>
  <c r="EM55" i="56"/>
  <c r="AE55" i="56" s="1"/>
  <c r="EM175" i="56"/>
  <c r="AE175" i="56" s="1"/>
  <c r="FB137" i="56"/>
  <c r="DA137" i="56" s="1"/>
  <c r="EV145" i="56"/>
  <c r="CG145" i="56" s="1"/>
  <c r="EL110" i="56"/>
  <c r="AB110" i="56" s="1"/>
  <c r="EO174" i="56"/>
  <c r="AK174" i="56" s="1"/>
  <c r="EO54" i="56"/>
  <c r="AK54" i="56" s="1"/>
  <c r="FC186" i="56"/>
  <c r="DE186" i="56" s="1"/>
  <c r="ET197" i="56"/>
  <c r="BY197" i="56" s="1"/>
  <c r="EY157" i="56"/>
  <c r="CS157" i="56" s="1"/>
  <c r="EY37" i="56"/>
  <c r="CS37" i="56" s="1"/>
  <c r="BE42" i="44" s="1"/>
  <c r="EH36" i="56"/>
  <c r="L36" i="56" s="1"/>
  <c r="EH156" i="56"/>
  <c r="L156" i="56" s="1"/>
  <c r="FE45" i="56"/>
  <c r="FE165" i="56"/>
  <c r="FD58" i="56"/>
  <c r="FD178" i="56"/>
  <c r="FD19" i="56"/>
  <c r="DR19" i="56" s="1"/>
  <c r="I23" i="33" s="1"/>
  <c r="EM36" i="56"/>
  <c r="AE36" i="56" s="1"/>
  <c r="ES58" i="56"/>
  <c r="BU58" i="56" s="1"/>
  <c r="U63" i="44" s="1"/>
  <c r="EU225" i="56"/>
  <c r="CC225" i="56" s="1"/>
  <c r="EI48" i="56"/>
  <c r="M48" i="56" s="1"/>
  <c r="EI168" i="56"/>
  <c r="M168" i="56" s="1"/>
  <c r="EW186" i="56"/>
  <c r="CK186" i="56" s="1"/>
  <c r="ET218" i="56"/>
  <c r="BY218" i="56" s="1"/>
  <c r="EX139" i="56"/>
  <c r="CO139" i="56" s="1"/>
  <c r="EX19" i="56"/>
  <c r="CO19" i="56" s="1"/>
  <c r="AY24" i="44" s="1"/>
  <c r="EU72" i="56"/>
  <c r="CC72" i="56" s="1"/>
  <c r="ER30" i="56"/>
  <c r="BQ30" i="56" s="1"/>
  <c r="O35" i="44" s="1"/>
  <c r="ER150" i="56"/>
  <c r="BQ150" i="56" s="1"/>
  <c r="EU35" i="56"/>
  <c r="CC35" i="56" s="1"/>
  <c r="AG40" i="44" s="1"/>
  <c r="EU155" i="56"/>
  <c r="CC155" i="56" s="1"/>
  <c r="EN70" i="56"/>
  <c r="AH70" i="56" s="1"/>
  <c r="EZ230" i="56"/>
  <c r="CW230" i="56" s="1"/>
  <c r="EJ112" i="56"/>
  <c r="N112" i="56" s="1"/>
  <c r="FG42" i="56"/>
  <c r="FG162" i="56"/>
  <c r="FC194" i="56"/>
  <c r="DE194" i="56" s="1"/>
  <c r="FB217" i="56"/>
  <c r="DA217" i="56" s="1"/>
  <c r="FE220" i="56"/>
  <c r="ET163" i="56"/>
  <c r="BY163" i="56" s="1"/>
  <c r="ET43" i="56"/>
  <c r="BY43" i="56" s="1"/>
  <c r="AA48" i="44" s="1"/>
  <c r="EX17" i="56"/>
  <c r="CO17" i="56" s="1"/>
  <c r="AY22" i="44" s="1"/>
  <c r="EX137" i="56"/>
  <c r="CO137" i="56" s="1"/>
  <c r="EU202" i="56"/>
  <c r="CC202" i="56" s="1"/>
  <c r="EM186" i="56"/>
  <c r="AE186" i="56" s="1"/>
  <c r="EV212" i="56"/>
  <c r="CG212" i="56" s="1"/>
  <c r="ET147" i="56"/>
  <c r="BY147" i="56" s="1"/>
  <c r="EJ24" i="56"/>
  <c r="N24" i="56" s="1"/>
  <c r="EJ144" i="56"/>
  <c r="N144" i="56" s="1"/>
  <c r="EP98" i="56"/>
  <c r="AN98" i="56" s="1"/>
  <c r="EY61" i="56"/>
  <c r="CS61" i="56" s="1"/>
  <c r="BE66" i="44" s="1"/>
  <c r="EY181" i="56"/>
  <c r="CS181" i="56" s="1"/>
  <c r="FA119" i="56"/>
  <c r="DI119" i="56" s="1"/>
  <c r="FG84" i="56"/>
  <c r="EA84" i="56" s="1"/>
  <c r="EV39" i="56"/>
  <c r="CG39" i="56" s="1"/>
  <c r="AM44" i="44" s="1"/>
  <c r="EV159" i="56"/>
  <c r="CG159" i="56" s="1"/>
  <c r="EU22" i="56"/>
  <c r="CC22" i="56" s="1"/>
  <c r="AG27" i="44" s="1"/>
  <c r="EU142" i="56"/>
  <c r="CC142" i="56" s="1"/>
  <c r="EZ200" i="56"/>
  <c r="CW200" i="56" s="1"/>
  <c r="EX25" i="56"/>
  <c r="CO25" i="56" s="1"/>
  <c r="AY30" i="44" s="1"/>
  <c r="EX145" i="56"/>
  <c r="CO145" i="56" s="1"/>
  <c r="EM19" i="56"/>
  <c r="AE19" i="56" s="1"/>
  <c r="EM139" i="56"/>
  <c r="AE139" i="56" s="1"/>
  <c r="EQ52" i="56"/>
  <c r="BM52" i="56" s="1"/>
  <c r="I57" i="44" s="1"/>
  <c r="EQ172" i="56"/>
  <c r="BM172" i="56" s="1"/>
  <c r="EP20" i="56"/>
  <c r="EP140" i="56"/>
  <c r="AN140" i="56" s="1"/>
  <c r="FF239" i="56"/>
  <c r="EN115" i="56"/>
  <c r="AH115" i="56" s="1"/>
  <c r="EW195" i="56"/>
  <c r="CK195" i="56" s="1"/>
  <c r="FG17" i="56"/>
  <c r="EA17" i="56" s="1"/>
  <c r="AA21" i="33" s="1"/>
  <c r="FG137" i="56"/>
  <c r="EA137" i="56" s="1"/>
  <c r="EH19" i="56"/>
  <c r="L19" i="56" s="1"/>
  <c r="EH139" i="56"/>
  <c r="L139" i="56" s="1"/>
  <c r="EV197" i="56"/>
  <c r="CG197" i="56" s="1"/>
  <c r="EW55" i="56"/>
  <c r="CK55" i="56" s="1"/>
  <c r="AS60" i="44" s="1"/>
  <c r="EW175" i="56"/>
  <c r="CK175" i="56" s="1"/>
  <c r="EO7" i="56"/>
  <c r="AK7" i="56" s="1"/>
  <c r="AA14" i="10" s="1"/>
  <c r="EO127" i="56"/>
  <c r="AK127" i="56" s="1"/>
  <c r="EZ12" i="56"/>
  <c r="CW12" i="56" s="1"/>
  <c r="BK17" i="44" s="1"/>
  <c r="EZ132" i="56"/>
  <c r="CW132" i="56" s="1"/>
  <c r="EQ186" i="56"/>
  <c r="BM186" i="56" s="1"/>
  <c r="EW176" i="56"/>
  <c r="CK176" i="56" s="1"/>
  <c r="EW56" i="56"/>
  <c r="CK56" i="56" s="1"/>
  <c r="AS61" i="44" s="1"/>
  <c r="EO29" i="56"/>
  <c r="AK29" i="56" s="1"/>
  <c r="EK27" i="56"/>
  <c r="O27" i="56" s="1"/>
  <c r="ET224" i="56"/>
  <c r="BY224" i="56" s="1"/>
  <c r="ET44" i="56"/>
  <c r="BY44" i="56" s="1"/>
  <c r="AA49" i="44" s="1"/>
  <c r="ET164" i="56"/>
  <c r="BY164" i="56" s="1"/>
  <c r="EV164" i="56"/>
  <c r="CG164" i="56" s="1"/>
  <c r="EV44" i="56"/>
  <c r="CG44" i="56" s="1"/>
  <c r="AM49" i="44" s="1"/>
  <c r="EU166" i="56"/>
  <c r="CC166" i="56" s="1"/>
  <c r="EU46" i="56"/>
  <c r="CC46" i="56" s="1"/>
  <c r="AG51" i="44" s="1"/>
  <c r="ES209" i="56"/>
  <c r="BU209" i="56" s="1"/>
  <c r="EJ227" i="56"/>
  <c r="N227" i="56" s="1"/>
  <c r="ER186" i="56"/>
  <c r="BQ186" i="56" s="1"/>
  <c r="FG230" i="56"/>
  <c r="FD155" i="56"/>
  <c r="FD35" i="56"/>
  <c r="EY176" i="56"/>
  <c r="CS176" i="56" s="1"/>
  <c r="EY56" i="56"/>
  <c r="CS56" i="56" s="1"/>
  <c r="BE61" i="44" s="1"/>
  <c r="EN189" i="56"/>
  <c r="AH189" i="56" s="1"/>
  <c r="EL51" i="56"/>
  <c r="AB51" i="56" s="1"/>
  <c r="EL171" i="56"/>
  <c r="AB171" i="56" s="1"/>
  <c r="FA213" i="56"/>
  <c r="DI213" i="56" s="1"/>
  <c r="EX222" i="56"/>
  <c r="CO222" i="56" s="1"/>
  <c r="EN19" i="56"/>
  <c r="AH19" i="56" s="1"/>
  <c r="EN139" i="56"/>
  <c r="AH139" i="56" s="1"/>
  <c r="EH50" i="56"/>
  <c r="L50" i="56" s="1"/>
  <c r="EJ194" i="56"/>
  <c r="N194" i="56" s="1"/>
  <c r="EW236" i="56"/>
  <c r="CK236" i="56" s="1"/>
  <c r="FB219" i="56"/>
  <c r="DA219" i="56" s="1"/>
  <c r="EX126" i="56"/>
  <c r="CO126" i="56" s="1"/>
  <c r="EP57" i="56"/>
  <c r="EP177" i="56"/>
  <c r="AN177" i="56" s="1"/>
  <c r="EL131" i="56"/>
  <c r="AB131" i="56" s="1"/>
  <c r="EM143" i="56"/>
  <c r="AE143" i="56" s="1"/>
  <c r="FG115" i="56"/>
  <c r="ET7" i="56"/>
  <c r="BY7" i="56" s="1"/>
  <c r="AA12" i="44" s="1"/>
  <c r="ET127" i="56"/>
  <c r="BY127" i="56" s="1"/>
  <c r="EZ210" i="56"/>
  <c r="CW210" i="56" s="1"/>
  <c r="ES214" i="56"/>
  <c r="BU214" i="56" s="1"/>
  <c r="FG133" i="56"/>
  <c r="EA133" i="56" s="1"/>
  <c r="EP233" i="56"/>
  <c r="AN233" i="56" s="1"/>
  <c r="FD69" i="56"/>
  <c r="DR69" i="56" s="1"/>
  <c r="EV204" i="56"/>
  <c r="CG204" i="56" s="1"/>
  <c r="FE146" i="56"/>
  <c r="DU146" i="56" s="1"/>
  <c r="FE26" i="56"/>
  <c r="DU26" i="56" s="1"/>
  <c r="O30" i="33" s="1"/>
  <c r="EM220" i="56"/>
  <c r="AE220" i="56" s="1"/>
  <c r="ES53" i="56"/>
  <c r="BU53" i="56" s="1"/>
  <c r="U58" i="44" s="1"/>
  <c r="ES173" i="56"/>
  <c r="BU173" i="56" s="1"/>
  <c r="EU206" i="56"/>
  <c r="CC206" i="56" s="1"/>
  <c r="ER200" i="56"/>
  <c r="BQ200" i="56" s="1"/>
  <c r="FD100" i="56"/>
  <c r="EN231" i="56"/>
  <c r="AH231" i="56" s="1"/>
  <c r="EJ186" i="56"/>
  <c r="N186" i="56" s="1"/>
  <c r="EX217" i="56"/>
  <c r="CO217" i="56" s="1"/>
  <c r="FC93" i="56"/>
  <c r="DE93" i="56" s="1"/>
  <c r="EP126" i="56"/>
  <c r="AN126" i="56" s="1"/>
  <c r="ES146" i="56"/>
  <c r="BU146" i="56" s="1"/>
  <c r="ES26" i="56"/>
  <c r="BU26" i="56" s="1"/>
  <c r="U31" i="44" s="1"/>
  <c r="EU199" i="56"/>
  <c r="CC199" i="56" s="1"/>
  <c r="EM214" i="56"/>
  <c r="AE214" i="56" s="1"/>
  <c r="EQ196" i="56"/>
  <c r="BM196" i="56" s="1"/>
  <c r="EU224" i="56"/>
  <c r="CC224" i="56" s="1"/>
  <c r="EI36" i="56"/>
  <c r="M36" i="56" s="1"/>
  <c r="EI156" i="56"/>
  <c r="M156" i="56" s="1"/>
  <c r="FD210" i="56"/>
  <c r="DR210" i="56" s="1"/>
  <c r="EJ91" i="56"/>
  <c r="N91" i="56" s="1"/>
  <c r="ER57" i="56"/>
  <c r="BQ57" i="56" s="1"/>
  <c r="O62" i="44" s="1"/>
  <c r="EW11" i="56"/>
  <c r="CK11" i="56" s="1"/>
  <c r="AS16" i="44" s="1"/>
  <c r="EL165" i="56"/>
  <c r="AB165" i="56" s="1"/>
  <c r="EY45" i="56"/>
  <c r="CS45" i="56" s="1"/>
  <c r="BE50" i="44" s="1"/>
  <c r="EY165" i="56"/>
  <c r="CS165" i="56" s="1"/>
  <c r="EW49" i="56"/>
  <c r="CK49" i="56" s="1"/>
  <c r="AS54" i="44" s="1"/>
  <c r="EW169" i="56"/>
  <c r="CK169" i="56" s="1"/>
  <c r="EN78" i="56"/>
  <c r="AH78" i="56" s="1"/>
  <c r="EN169" i="56"/>
  <c r="AH169" i="56" s="1"/>
  <c r="EQ49" i="56"/>
  <c r="BM49" i="56" s="1"/>
  <c r="I54" i="44" s="1"/>
  <c r="EQ169" i="56"/>
  <c r="BM169" i="56" s="1"/>
  <c r="EM53" i="56"/>
  <c r="AE53" i="56" s="1"/>
  <c r="EM173" i="56"/>
  <c r="AE173" i="56" s="1"/>
  <c r="EV42" i="56"/>
  <c r="CG42" i="56" s="1"/>
  <c r="AM47" i="44" s="1"/>
  <c r="EV162" i="56"/>
  <c r="CG162" i="56" s="1"/>
  <c r="EV13" i="56"/>
  <c r="CG13" i="56" s="1"/>
  <c r="AM18" i="44" s="1"/>
  <c r="EV133" i="56"/>
  <c r="CG133" i="56" s="1"/>
  <c r="EV201" i="56"/>
  <c r="CG201" i="56" s="1"/>
  <c r="EW198" i="56"/>
  <c r="CK198" i="56" s="1"/>
  <c r="EQ114" i="56"/>
  <c r="BM114" i="56" s="1"/>
  <c r="EL54" i="56"/>
  <c r="AB54" i="56" s="1"/>
  <c r="EL174" i="56"/>
  <c r="AB174" i="56" s="1"/>
  <c r="EQ174" i="56"/>
  <c r="BM174" i="56" s="1"/>
  <c r="FF208" i="56"/>
  <c r="DX208" i="56" s="1"/>
  <c r="ER54" i="56"/>
  <c r="BQ54" i="56" s="1"/>
  <c r="O59" i="44" s="1"/>
  <c r="ER174" i="56"/>
  <c r="BQ174" i="56" s="1"/>
  <c r="EV232" i="56"/>
  <c r="CG232" i="56" s="1"/>
  <c r="EU69" i="56"/>
  <c r="CC69" i="56" s="1"/>
  <c r="FB12" i="56"/>
  <c r="DA12" i="56" s="1"/>
  <c r="S19" i="32" s="1"/>
  <c r="FB132" i="56"/>
  <c r="DA132" i="56" s="1"/>
  <c r="ER141" i="56"/>
  <c r="BQ141" i="56" s="1"/>
  <c r="EH128" i="56"/>
  <c r="L128" i="56" s="1"/>
  <c r="EH8" i="56"/>
  <c r="L8" i="56" s="1"/>
  <c r="K15" i="30" s="1"/>
  <c r="EP53" i="56"/>
  <c r="EP173" i="56"/>
  <c r="AN173" i="56" s="1"/>
  <c r="EJ98" i="56"/>
  <c r="N98" i="56" s="1"/>
  <c r="FG208" i="56"/>
  <c r="EA208" i="56" s="1"/>
  <c r="EW217" i="56"/>
  <c r="CK217" i="56" s="1"/>
  <c r="FC51" i="56"/>
  <c r="DE51" i="56" s="1"/>
  <c r="I58" i="32" s="1"/>
  <c r="FC171" i="56"/>
  <c r="DE171" i="56" s="1"/>
  <c r="ER17" i="56"/>
  <c r="BQ17" i="56" s="1"/>
  <c r="O22" i="44" s="1"/>
  <c r="ER137" i="56"/>
  <c r="BQ137" i="56" s="1"/>
  <c r="EU88" i="56"/>
  <c r="CC88" i="56" s="1"/>
  <c r="EU13" i="56"/>
  <c r="CC13" i="56" s="1"/>
  <c r="AG18" i="44" s="1"/>
  <c r="EU133" i="56"/>
  <c r="CC133" i="56" s="1"/>
  <c r="FA194" i="56"/>
  <c r="DI194" i="56" s="1"/>
  <c r="FE25" i="56"/>
  <c r="DU25" i="56" s="1"/>
  <c r="O29" i="33" s="1"/>
  <c r="FE145" i="56"/>
  <c r="DU145" i="56" s="1"/>
  <c r="ET192" i="56"/>
  <c r="BY192" i="56" s="1"/>
  <c r="ET178" i="56"/>
  <c r="BY178" i="56" s="1"/>
  <c r="EK115" i="56"/>
  <c r="O115" i="56" s="1"/>
  <c r="EM115" i="56"/>
  <c r="AE115" i="56" s="1"/>
  <c r="EJ62" i="56"/>
  <c r="N62" i="56" s="1"/>
  <c r="EJ182" i="56"/>
  <c r="N182" i="56" s="1"/>
  <c r="FG51" i="56"/>
  <c r="FG171" i="56"/>
  <c r="ET98" i="56"/>
  <c r="BY98" i="56" s="1"/>
  <c r="EK240" i="56"/>
  <c r="O240" i="56" s="1"/>
  <c r="EP202" i="56"/>
  <c r="AN202" i="56" s="1"/>
  <c r="EP50" i="56"/>
  <c r="EP170" i="56"/>
  <c r="AN170" i="56" s="1"/>
  <c r="EU97" i="56"/>
  <c r="CC97" i="56" s="1"/>
  <c r="ET230" i="56"/>
  <c r="BY230" i="56" s="1"/>
  <c r="EL98" i="56"/>
  <c r="AB98" i="56" s="1"/>
  <c r="EV174" i="56"/>
  <c r="CG174" i="56" s="1"/>
  <c r="EV54" i="56"/>
  <c r="CG54" i="56" s="1"/>
  <c r="AM59" i="44" s="1"/>
  <c r="EK196" i="56"/>
  <c r="O196" i="56" s="1"/>
  <c r="ES203" i="56"/>
  <c r="BU203" i="56" s="1"/>
  <c r="EL205" i="56"/>
  <c r="AB205" i="56" s="1"/>
  <c r="ET132" i="56"/>
  <c r="BY132" i="56" s="1"/>
  <c r="FE62" i="56"/>
  <c r="FE182" i="56"/>
  <c r="EY57" i="56"/>
  <c r="CS57" i="56" s="1"/>
  <c r="BE62" i="44" s="1"/>
  <c r="EY177" i="56"/>
  <c r="CS177" i="56" s="1"/>
  <c r="FF230" i="56"/>
  <c r="EN7" i="56"/>
  <c r="AH7" i="56" s="1"/>
  <c r="U14" i="10" s="1"/>
  <c r="EN127" i="56"/>
  <c r="AH127" i="56" s="1"/>
  <c r="ET16" i="56"/>
  <c r="BY16" i="56" s="1"/>
  <c r="AA21" i="44" s="1"/>
  <c r="ET136" i="56"/>
  <c r="BY136" i="56" s="1"/>
  <c r="FE8" i="56"/>
  <c r="DU8" i="56" s="1"/>
  <c r="O12" i="33" s="1"/>
  <c r="FD105" i="56"/>
  <c r="FE105" i="56"/>
  <c r="EK167" i="56"/>
  <c r="O167" i="56" s="1"/>
  <c r="EK47" i="56"/>
  <c r="O47" i="56" s="1"/>
  <c r="EX45" i="56"/>
  <c r="CO45" i="56" s="1"/>
  <c r="AY50" i="44" s="1"/>
  <c r="EX165" i="56"/>
  <c r="CO165" i="56" s="1"/>
  <c r="EH69" i="56"/>
  <c r="L69" i="56" s="1"/>
  <c r="EV50" i="56"/>
  <c r="CG50" i="56" s="1"/>
  <c r="AM55" i="44" s="1"/>
  <c r="EV170" i="56"/>
  <c r="CG170" i="56" s="1"/>
  <c r="EH161" i="56"/>
  <c r="L161" i="56" s="1"/>
  <c r="EH41" i="56"/>
  <c r="L41" i="56" s="1"/>
  <c r="EK231" i="56"/>
  <c r="O231" i="56" s="1"/>
  <c r="EO187" i="56"/>
  <c r="AK187" i="56" s="1"/>
  <c r="FD204" i="56"/>
  <c r="DR204" i="56" s="1"/>
  <c r="FF104" i="56"/>
  <c r="EM195" i="56"/>
  <c r="AE195" i="56" s="1"/>
  <c r="EY16" i="56"/>
  <c r="CS16" i="56" s="1"/>
  <c r="BE21" i="44" s="1"/>
  <c r="EY136" i="56"/>
  <c r="CS136" i="56" s="1"/>
  <c r="EK102" i="56"/>
  <c r="O102" i="56" s="1"/>
  <c r="EY209" i="56"/>
  <c r="CS209" i="56" s="1"/>
  <c r="EX79" i="56"/>
  <c r="CO79" i="56" s="1"/>
  <c r="ES12" i="56"/>
  <c r="BU12" i="56" s="1"/>
  <c r="U17" i="44" s="1"/>
  <c r="ES132" i="56"/>
  <c r="BU132" i="56" s="1"/>
  <c r="FC187" i="56"/>
  <c r="DE187" i="56" s="1"/>
  <c r="EY111" i="56"/>
  <c r="CS111" i="56" s="1"/>
  <c r="EM39" i="56"/>
  <c r="AE39" i="56" s="1"/>
  <c r="EM159" i="56"/>
  <c r="AE159" i="56" s="1"/>
  <c r="FD111" i="56"/>
  <c r="EZ213" i="56"/>
  <c r="CW213" i="56" s="1"/>
  <c r="ER113" i="56"/>
  <c r="BQ113" i="56" s="1"/>
  <c r="EN242" i="56"/>
  <c r="AH242" i="56" s="1"/>
  <c r="FE200" i="56"/>
  <c r="DU200" i="56" s="1"/>
  <c r="ER213" i="56"/>
  <c r="BQ213" i="56" s="1"/>
  <c r="ER11" i="56"/>
  <c r="BQ11" i="56" s="1"/>
  <c r="O16" i="44" s="1"/>
  <c r="ER131" i="56"/>
  <c r="BQ131" i="56" s="1"/>
  <c r="FG211" i="56"/>
  <c r="EA211" i="56" s="1"/>
  <c r="EM28" i="56"/>
  <c r="AE28" i="56" s="1"/>
  <c r="EM148" i="56"/>
  <c r="AE148" i="56" s="1"/>
  <c r="ES216" i="56"/>
  <c r="BU216" i="56" s="1"/>
  <c r="FF163" i="56"/>
  <c r="FF43" i="56"/>
  <c r="ES11" i="56"/>
  <c r="BU11" i="56" s="1"/>
  <c r="U16" i="44" s="1"/>
  <c r="ES131" i="56"/>
  <c r="BU131" i="56" s="1"/>
  <c r="FC85" i="56"/>
  <c r="DE85" i="56" s="1"/>
  <c r="EY207" i="56"/>
  <c r="CS207" i="56" s="1"/>
  <c r="EM56" i="56"/>
  <c r="AE56" i="56" s="1"/>
  <c r="EM176" i="56"/>
  <c r="AE176" i="56" s="1"/>
  <c r="FF83" i="56"/>
  <c r="DX83" i="56" s="1"/>
  <c r="FE10" i="56"/>
  <c r="DU10" i="56" s="1"/>
  <c r="O14" i="33" s="1"/>
  <c r="FE130" i="56"/>
  <c r="DU130" i="56" s="1"/>
  <c r="EL113" i="56"/>
  <c r="AB113" i="56" s="1"/>
  <c r="EK13" i="56"/>
  <c r="O13" i="56" s="1"/>
  <c r="EK242" i="56"/>
  <c r="O242" i="56" s="1"/>
  <c r="EU37" i="56"/>
  <c r="CC37" i="56" s="1"/>
  <c r="AG42" i="44" s="1"/>
  <c r="EX223" i="56"/>
  <c r="CO223" i="56" s="1"/>
  <c r="EK225" i="56"/>
  <c r="O225" i="56" s="1"/>
  <c r="EM227" i="56"/>
  <c r="AE227" i="56" s="1"/>
  <c r="EH218" i="56"/>
  <c r="L218" i="56" s="1"/>
  <c r="EZ16" i="56"/>
  <c r="CW16" i="56" s="1"/>
  <c r="BK21" i="44" s="1"/>
  <c r="EZ136" i="56"/>
  <c r="CW136" i="56" s="1"/>
  <c r="EU73" i="56"/>
  <c r="CC73" i="56" s="1"/>
  <c r="EU121" i="56"/>
  <c r="CC121" i="56" s="1"/>
  <c r="EW206" i="56"/>
  <c r="CK206" i="56" s="1"/>
  <c r="EM109" i="56"/>
  <c r="AE109" i="56" s="1"/>
  <c r="EH219" i="56"/>
  <c r="L219" i="56" s="1"/>
  <c r="FE229" i="56"/>
  <c r="EJ116" i="56"/>
  <c r="N116" i="56" s="1"/>
  <c r="EV52" i="56"/>
  <c r="CG52" i="56" s="1"/>
  <c r="AM57" i="44" s="1"/>
  <c r="EV172" i="56"/>
  <c r="CG172" i="56" s="1"/>
  <c r="EL216" i="56"/>
  <c r="AB216" i="56" s="1"/>
  <c r="EQ13" i="56"/>
  <c r="BM13" i="56" s="1"/>
  <c r="I18" i="44" s="1"/>
  <c r="EQ133" i="56"/>
  <c r="BM133" i="56" s="1"/>
  <c r="ES217" i="56"/>
  <c r="BU217" i="56" s="1"/>
  <c r="FC79" i="56"/>
  <c r="DE79" i="56" s="1"/>
  <c r="FB28" i="56"/>
  <c r="DA28" i="56" s="1"/>
  <c r="S35" i="32" s="1"/>
  <c r="FB148" i="56"/>
  <c r="DA148" i="56" s="1"/>
  <c r="FC31" i="56"/>
  <c r="DE31" i="56" s="1"/>
  <c r="I38" i="32" s="1"/>
  <c r="FC151" i="56"/>
  <c r="DE151" i="56" s="1"/>
  <c r="EU29" i="56"/>
  <c r="CC29" i="56" s="1"/>
  <c r="AG34" i="44" s="1"/>
  <c r="EU149" i="56"/>
  <c r="CC149" i="56" s="1"/>
  <c r="ES150" i="56"/>
  <c r="BU150" i="56" s="1"/>
  <c r="EK104" i="56"/>
  <c r="O104" i="56" s="1"/>
  <c r="EM72" i="56"/>
  <c r="AE72" i="56" s="1"/>
  <c r="EH61" i="56"/>
  <c r="L61" i="56" s="1"/>
  <c r="K68" i="30" s="1"/>
  <c r="EH181" i="56"/>
  <c r="L181" i="56" s="1"/>
  <c r="EU197" i="56"/>
  <c r="CC197" i="56" s="1"/>
  <c r="FF231" i="56"/>
  <c r="ET37" i="56"/>
  <c r="BY37" i="56" s="1"/>
  <c r="AA42" i="44" s="1"/>
  <c r="ET157" i="56"/>
  <c r="BY157" i="56" s="1"/>
  <c r="ES236" i="56"/>
  <c r="BU236" i="56" s="1"/>
  <c r="EU205" i="56"/>
  <c r="CC205" i="56" s="1"/>
  <c r="FF18" i="56"/>
  <c r="DX18" i="56" s="1"/>
  <c r="U22" i="33" s="1"/>
  <c r="FF138" i="56"/>
  <c r="DX138" i="56" s="1"/>
  <c r="EH213" i="56"/>
  <c r="L213" i="56" s="1"/>
  <c r="EH196" i="56"/>
  <c r="L196" i="56" s="1"/>
  <c r="FB220" i="56"/>
  <c r="DA220" i="56" s="1"/>
  <c r="FB234" i="56"/>
  <c r="DA234" i="56" s="1"/>
  <c r="EP90" i="56"/>
  <c r="AN90" i="56" s="1"/>
  <c r="ET29" i="56"/>
  <c r="BY29" i="56" s="1"/>
  <c r="AA34" i="44" s="1"/>
  <c r="ET149" i="56"/>
  <c r="BY149" i="56" s="1"/>
  <c r="ER41" i="56"/>
  <c r="BQ41" i="56" s="1"/>
  <c r="O46" i="44" s="1"/>
  <c r="ER161" i="56"/>
  <c r="BQ161" i="56" s="1"/>
  <c r="EZ207" i="56"/>
  <c r="CW207" i="56" s="1"/>
  <c r="ER189" i="56"/>
  <c r="BQ189" i="56" s="1"/>
  <c r="EO62" i="56"/>
  <c r="AK62" i="56" s="1"/>
  <c r="EO182" i="56"/>
  <c r="AK182" i="56" s="1"/>
  <c r="FG38" i="56"/>
  <c r="FG158" i="56"/>
  <c r="EH187" i="56"/>
  <c r="L187" i="56" s="1"/>
  <c r="EV131" i="56"/>
  <c r="CG131" i="56" s="1"/>
  <c r="FD180" i="56"/>
  <c r="FD233" i="56"/>
  <c r="ER217" i="56"/>
  <c r="BQ217" i="56" s="1"/>
  <c r="EO79" i="56"/>
  <c r="AK79" i="56" s="1"/>
  <c r="EK60" i="56"/>
  <c r="O60" i="56" s="1"/>
  <c r="EK180" i="56"/>
  <c r="O180" i="56" s="1"/>
  <c r="FC241" i="56"/>
  <c r="DE241" i="56" s="1"/>
  <c r="EY33" i="56"/>
  <c r="CS33" i="56" s="1"/>
  <c r="BE38" i="44" s="1"/>
  <c r="EY153" i="56"/>
  <c r="CS153" i="56" s="1"/>
  <c r="FG235" i="56"/>
  <c r="EZ32" i="56"/>
  <c r="CW32" i="56" s="1"/>
  <c r="BK37" i="44" s="1"/>
  <c r="EZ152" i="56"/>
  <c r="CW152" i="56" s="1"/>
  <c r="EY70" i="56"/>
  <c r="CS70" i="56" s="1"/>
  <c r="EL212" i="56"/>
  <c r="AB212" i="56" s="1"/>
  <c r="ER94" i="56"/>
  <c r="BQ94" i="56" s="1"/>
  <c r="EJ153" i="56"/>
  <c r="N153" i="56" s="1"/>
  <c r="EZ58" i="56"/>
  <c r="CW58" i="56" s="1"/>
  <c r="BK63" i="44" s="1"/>
  <c r="EZ178" i="56"/>
  <c r="CW178" i="56" s="1"/>
  <c r="EK91" i="56"/>
  <c r="O91" i="56" s="1"/>
  <c r="EP79" i="56"/>
  <c r="AN79" i="56" s="1"/>
  <c r="EQ79" i="56"/>
  <c r="BM79" i="56" s="1"/>
  <c r="FE75" i="56"/>
  <c r="DU75" i="56" s="1"/>
  <c r="FA130" i="56"/>
  <c r="DI130" i="56" s="1"/>
  <c r="EP196" i="56"/>
  <c r="AN196" i="56" s="1"/>
  <c r="ET126" i="56"/>
  <c r="BY126" i="56" s="1"/>
  <c r="ET6" i="56"/>
  <c r="BY6" i="56" s="1"/>
  <c r="AA11" i="44" s="1"/>
  <c r="FA228" i="56"/>
  <c r="DI228" i="56" s="1"/>
  <c r="EJ140" i="56"/>
  <c r="N140" i="56" s="1"/>
  <c r="EN213" i="56"/>
  <c r="AH213" i="56" s="1"/>
  <c r="EQ18" i="56"/>
  <c r="BM18" i="56" s="1"/>
  <c r="I23" i="44" s="1"/>
  <c r="EQ138" i="56"/>
  <c r="BM138" i="56" s="1"/>
  <c r="ET47" i="56"/>
  <c r="BY47" i="56" s="1"/>
  <c r="AA52" i="44" s="1"/>
  <c r="EJ57" i="56"/>
  <c r="N57" i="56" s="1"/>
  <c r="FE223" i="56"/>
  <c r="ER105" i="56"/>
  <c r="BQ105" i="56" s="1"/>
  <c r="EM108" i="56"/>
  <c r="AE108" i="56" s="1"/>
  <c r="EV109" i="56"/>
  <c r="CG109" i="56" s="1"/>
  <c r="FG169" i="56"/>
  <c r="ET81" i="56"/>
  <c r="BY81" i="56" s="1"/>
  <c r="ET176" i="56"/>
  <c r="BY176" i="56" s="1"/>
  <c r="ET56" i="56"/>
  <c r="BY56" i="56" s="1"/>
  <c r="AA61" i="44" s="1"/>
  <c r="FD119" i="56"/>
  <c r="EP180" i="56"/>
  <c r="AN180" i="56" s="1"/>
  <c r="ET235" i="56"/>
  <c r="BY235" i="56" s="1"/>
  <c r="EX41" i="56"/>
  <c r="CO41" i="56" s="1"/>
  <c r="AY46" i="44" s="1"/>
  <c r="EX161" i="56"/>
  <c r="CO161" i="56" s="1"/>
  <c r="EZ50" i="56"/>
  <c r="CW50" i="56" s="1"/>
  <c r="BK55" i="44" s="1"/>
  <c r="EZ170" i="56"/>
  <c r="CW170" i="56" s="1"/>
  <c r="ER43" i="56"/>
  <c r="BQ43" i="56" s="1"/>
  <c r="O48" i="44" s="1"/>
  <c r="ER163" i="56"/>
  <c r="BQ163" i="56" s="1"/>
  <c r="EN128" i="56"/>
  <c r="AH128" i="56" s="1"/>
  <c r="EN8" i="56"/>
  <c r="AH8" i="56" s="1"/>
  <c r="U15" i="10" s="1"/>
  <c r="EU111" i="56"/>
  <c r="CC111" i="56" s="1"/>
  <c r="EN31" i="56"/>
  <c r="AH31" i="56" s="1"/>
  <c r="EN151" i="56"/>
  <c r="AH151" i="56" s="1"/>
  <c r="EV62" i="56"/>
  <c r="CG62" i="56" s="1"/>
  <c r="AM67" i="44" s="1"/>
  <c r="EV182" i="56"/>
  <c r="CG182" i="56" s="1"/>
  <c r="FF67" i="56"/>
  <c r="DX67" i="56" s="1"/>
  <c r="EM27" i="56"/>
  <c r="AE27" i="56" s="1"/>
  <c r="EM147" i="56"/>
  <c r="AE147" i="56" s="1"/>
  <c r="FE242" i="56"/>
  <c r="EL34" i="56"/>
  <c r="AB34" i="56" s="1"/>
  <c r="EL154" i="56"/>
  <c r="AB154" i="56" s="1"/>
  <c r="EQ119" i="56"/>
  <c r="BM119" i="56" s="1"/>
  <c r="EQ22" i="56"/>
  <c r="BM22" i="56" s="1"/>
  <c r="I27" i="44" s="1"/>
  <c r="EQ142" i="56"/>
  <c r="BM142" i="56" s="1"/>
  <c r="EX186" i="56"/>
  <c r="CO186" i="56" s="1"/>
  <c r="EQ192" i="56"/>
  <c r="BM192" i="56" s="1"/>
  <c r="FE95" i="56"/>
  <c r="FA199" i="56"/>
  <c r="DI199" i="56" s="1"/>
  <c r="EU59" i="56"/>
  <c r="CC59" i="56" s="1"/>
  <c r="AG64" i="44" s="1"/>
  <c r="EU179" i="56"/>
  <c r="CC179" i="56" s="1"/>
  <c r="EH132" i="56"/>
  <c r="L132" i="56" s="1"/>
  <c r="EH12" i="56"/>
  <c r="L12" i="56" s="1"/>
  <c r="EV195" i="56"/>
  <c r="CG195" i="56" s="1"/>
  <c r="ER59" i="56"/>
  <c r="BQ59" i="56" s="1"/>
  <c r="O64" i="44" s="1"/>
  <c r="ER179" i="56"/>
  <c r="BQ179" i="56" s="1"/>
  <c r="EI50" i="56"/>
  <c r="M50" i="56" s="1"/>
  <c r="EI170" i="56"/>
  <c r="M170" i="56" s="1"/>
  <c r="ES61" i="56"/>
  <c r="BU61" i="56" s="1"/>
  <c r="U66" i="44" s="1"/>
  <c r="ES181" i="56"/>
  <c r="BU181" i="56" s="1"/>
  <c r="EL111" i="56"/>
  <c r="AB111" i="56" s="1"/>
  <c r="FA161" i="56"/>
  <c r="DI161" i="56" s="1"/>
  <c r="FB87" i="56"/>
  <c r="DA87" i="56" s="1"/>
  <c r="FG111" i="56"/>
  <c r="EQ88" i="56"/>
  <c r="BM88" i="56" s="1"/>
  <c r="EP58" i="56"/>
  <c r="EP178" i="56"/>
  <c r="AN178" i="56" s="1"/>
  <c r="EX100" i="56"/>
  <c r="CO100" i="56" s="1"/>
  <c r="FA122" i="56"/>
  <c r="DI122" i="56" s="1"/>
  <c r="EJ170" i="56"/>
  <c r="N170" i="56" s="1"/>
  <c r="EW29" i="56"/>
  <c r="CK29" i="56" s="1"/>
  <c r="AS34" i="44" s="1"/>
  <c r="EW149" i="56"/>
  <c r="CK149" i="56" s="1"/>
  <c r="EM208" i="56"/>
  <c r="AE208" i="56" s="1"/>
  <c r="FA17" i="56"/>
  <c r="DI17" i="56" s="1"/>
  <c r="FA137" i="56"/>
  <c r="DI137" i="56" s="1"/>
  <c r="EZ237" i="56"/>
  <c r="CW237" i="56" s="1"/>
  <c r="ES22" i="56"/>
  <c r="BU22" i="56" s="1"/>
  <c r="U27" i="44" s="1"/>
  <c r="ES142" i="56"/>
  <c r="BU142" i="56" s="1"/>
  <c r="EM43" i="56"/>
  <c r="AE43" i="56" s="1"/>
  <c r="EM163" i="56"/>
  <c r="AE163" i="56" s="1"/>
  <c r="EH197" i="56"/>
  <c r="L197" i="56" s="1"/>
  <c r="ER192" i="56"/>
  <c r="BQ192" i="56" s="1"/>
  <c r="EP161" i="56"/>
  <c r="AN161" i="56" s="1"/>
  <c r="EP41" i="56"/>
  <c r="EI195" i="56"/>
  <c r="M195" i="56" s="1"/>
  <c r="ES41" i="56"/>
  <c r="BU41" i="56" s="1"/>
  <c r="U46" i="44" s="1"/>
  <c r="ES161" i="56"/>
  <c r="BU161" i="56" s="1"/>
  <c r="EQ37" i="56"/>
  <c r="BM37" i="56" s="1"/>
  <c r="I42" i="44" s="1"/>
  <c r="EQ157" i="56"/>
  <c r="BM157" i="56" s="1"/>
  <c r="ER205" i="56"/>
  <c r="BQ205" i="56" s="1"/>
  <c r="EI206" i="56"/>
  <c r="M206" i="56" s="1"/>
  <c r="FB113" i="56"/>
  <c r="DA113" i="56" s="1"/>
  <c r="FC228" i="56"/>
  <c r="DE228" i="56" s="1"/>
  <c r="EL159" i="56"/>
  <c r="AB159" i="56" s="1"/>
  <c r="EI196" i="56"/>
  <c r="M196" i="56" s="1"/>
  <c r="EK224" i="56"/>
  <c r="O224" i="56" s="1"/>
  <c r="EZ48" i="56"/>
  <c r="CW48" i="56" s="1"/>
  <c r="BK53" i="44" s="1"/>
  <c r="EU8" i="56"/>
  <c r="CC8" i="56" s="1"/>
  <c r="AG13" i="44" s="1"/>
  <c r="EZ22" i="56"/>
  <c r="CW22" i="56" s="1"/>
  <c r="BK27" i="44" s="1"/>
  <c r="EQ14" i="56"/>
  <c r="BM14" i="56" s="1"/>
  <c r="I19" i="44" s="1"/>
  <c r="ES6" i="56"/>
  <c r="BU6" i="56" s="1"/>
  <c r="U11" i="44" s="1"/>
  <c r="ER14" i="56"/>
  <c r="BQ14" i="56" s="1"/>
  <c r="O19" i="44" s="1"/>
  <c r="EN187" i="56"/>
  <c r="AH187" i="56" s="1"/>
  <c r="EL16" i="56"/>
  <c r="AB16" i="56" s="1"/>
  <c r="EL136" i="56"/>
  <c r="AB136" i="56" s="1"/>
  <c r="ER126" i="56"/>
  <c r="BQ126" i="56" s="1"/>
  <c r="ER6" i="56"/>
  <c r="BQ6" i="56" s="1"/>
  <c r="O11" i="44" s="1"/>
  <c r="ET14" i="56"/>
  <c r="BY14" i="56" s="1"/>
  <c r="AA19" i="44" s="1"/>
  <c r="ET134" i="56"/>
  <c r="BY134" i="56" s="1"/>
  <c r="EQ35" i="56"/>
  <c r="BM35" i="56" s="1"/>
  <c r="I40" i="44" s="1"/>
  <c r="EQ155" i="56"/>
  <c r="BM155" i="56" s="1"/>
  <c r="FD20" i="56"/>
  <c r="DR20" i="56" s="1"/>
  <c r="I24" i="33" s="1"/>
  <c r="FD140" i="56"/>
  <c r="DR140" i="56" s="1"/>
  <c r="EJ54" i="56"/>
  <c r="N54" i="56" s="1"/>
  <c r="EJ174" i="56"/>
  <c r="N174" i="56" s="1"/>
  <c r="EV9" i="56"/>
  <c r="CG9" i="56" s="1"/>
  <c r="AM14" i="44" s="1"/>
  <c r="EV129" i="56"/>
  <c r="CG129" i="56" s="1"/>
  <c r="EQ166" i="56"/>
  <c r="BM166" i="56" s="1"/>
  <c r="EQ46" i="56"/>
  <c r="BM46" i="56" s="1"/>
  <c r="I51" i="44" s="1"/>
  <c r="EP139" i="56"/>
  <c r="AN139" i="56" s="1"/>
  <c r="EP19" i="56"/>
  <c r="EJ28" i="56"/>
  <c r="N28" i="56" s="1"/>
  <c r="EJ148" i="56"/>
  <c r="N148" i="56" s="1"/>
  <c r="FC22" i="56"/>
  <c r="DE22" i="56" s="1"/>
  <c r="I29" i="32" s="1"/>
  <c r="FC142" i="56"/>
  <c r="DE142" i="56" s="1"/>
  <c r="EX7" i="56"/>
  <c r="CO7" i="56" s="1"/>
  <c r="AY12" i="44" s="1"/>
  <c r="EX127" i="56"/>
  <c r="CO127" i="56" s="1"/>
  <c r="FD152" i="56"/>
  <c r="FF25" i="56"/>
  <c r="DX25" i="56" s="1"/>
  <c r="U29" i="33" s="1"/>
  <c r="FF145" i="56"/>
  <c r="DX145" i="56" s="1"/>
  <c r="FA46" i="56"/>
  <c r="DI46" i="56" s="1"/>
  <c r="L51" i="43" s="1"/>
  <c r="FA166" i="56"/>
  <c r="DI166" i="56" s="1"/>
  <c r="EX10" i="56"/>
  <c r="CO10" i="56" s="1"/>
  <c r="AY15" i="44" s="1"/>
  <c r="EX130" i="56"/>
  <c r="CO130" i="56" s="1"/>
  <c r="ER151" i="56"/>
  <c r="BQ151" i="56" s="1"/>
  <c r="EL145" i="56"/>
  <c r="AB145" i="56" s="1"/>
  <c r="ES15" i="56"/>
  <c r="BU15" i="56" s="1"/>
  <c r="U20" i="44" s="1"/>
  <c r="ES135" i="56"/>
  <c r="BU135" i="56" s="1"/>
  <c r="EX12" i="56"/>
  <c r="CO12" i="56" s="1"/>
  <c r="AY17" i="44" s="1"/>
  <c r="EX132" i="56"/>
  <c r="CO132" i="56" s="1"/>
  <c r="FA38" i="56"/>
  <c r="DI38" i="56" s="1"/>
  <c r="L43" i="43" s="1"/>
  <c r="FA158" i="56"/>
  <c r="DI158" i="56" s="1"/>
  <c r="EN72" i="56"/>
  <c r="AH72" i="56" s="1"/>
  <c r="EH167" i="56"/>
  <c r="L167" i="56" s="1"/>
  <c r="EO164" i="56"/>
  <c r="AK164" i="56" s="1"/>
  <c r="EO44" i="56"/>
  <c r="AK44" i="56" s="1"/>
  <c r="EK16" i="56"/>
  <c r="O16" i="56" s="1"/>
  <c r="EK136" i="56"/>
  <c r="O136" i="56" s="1"/>
  <c r="EL32" i="56"/>
  <c r="AB32" i="56" s="1"/>
  <c r="EL152" i="56"/>
  <c r="AB152" i="56" s="1"/>
  <c r="ET42" i="56"/>
  <c r="BY42" i="56" s="1"/>
  <c r="AA47" i="44" s="1"/>
  <c r="ET162" i="56"/>
  <c r="BY162" i="56" s="1"/>
  <c r="EX107" i="56"/>
  <c r="CO107" i="56" s="1"/>
  <c r="FE153" i="56"/>
  <c r="FE33" i="56"/>
  <c r="EH68" i="56"/>
  <c r="L68" i="56" s="1"/>
  <c r="FD200" i="56"/>
  <c r="DR200" i="56" s="1"/>
  <c r="EP10" i="56"/>
  <c r="EP130" i="56"/>
  <c r="AN130" i="56" s="1"/>
  <c r="EW146" i="56"/>
  <c r="CK146" i="56" s="1"/>
  <c r="EW26" i="56"/>
  <c r="CK26" i="56" s="1"/>
  <c r="AS31" i="44" s="1"/>
  <c r="EU137" i="56"/>
  <c r="CC137" i="56" s="1"/>
  <c r="FE36" i="56"/>
  <c r="FE156" i="56"/>
  <c r="EP24" i="56"/>
  <c r="EP144" i="56"/>
  <c r="AN144" i="56" s="1"/>
  <c r="FA152" i="56"/>
  <c r="DI152" i="56" s="1"/>
  <c r="FA189" i="56"/>
  <c r="DI189" i="56" s="1"/>
  <c r="EJ160" i="56"/>
  <c r="N160" i="56" s="1"/>
  <c r="EJ40" i="56"/>
  <c r="N40" i="56" s="1"/>
  <c r="EM180" i="56"/>
  <c r="AE180" i="56" s="1"/>
  <c r="EM60" i="56"/>
  <c r="AE60" i="56" s="1"/>
  <c r="EM238" i="56"/>
  <c r="AE238" i="56" s="1"/>
  <c r="FF32" i="56"/>
  <c r="FF152" i="56"/>
  <c r="FG41" i="56"/>
  <c r="FG161" i="56"/>
  <c r="FC152" i="56"/>
  <c r="DE152" i="56" s="1"/>
  <c r="FC32" i="56"/>
  <c r="DE32" i="56" s="1"/>
  <c r="I39" i="32" s="1"/>
  <c r="EU39" i="56"/>
  <c r="CC39" i="56" s="1"/>
  <c r="AG44" i="44" s="1"/>
  <c r="EU159" i="56"/>
  <c r="CC159" i="56" s="1"/>
  <c r="EO101" i="56"/>
  <c r="AK101" i="56" s="1"/>
  <c r="EU32" i="56"/>
  <c r="CC32" i="56" s="1"/>
  <c r="AG37" i="44" s="1"/>
  <c r="FB165" i="56"/>
  <c r="DA165" i="56" s="1"/>
  <c r="FB45" i="56"/>
  <c r="DA45" i="56" s="1"/>
  <c r="S52" i="32" s="1"/>
  <c r="FG48" i="56"/>
  <c r="FG168" i="56"/>
  <c r="FA226" i="56"/>
  <c r="DI226" i="56" s="1"/>
  <c r="EM102" i="56"/>
  <c r="AE102" i="56" s="1"/>
  <c r="EL211" i="56"/>
  <c r="AB211" i="56" s="1"/>
  <c r="EI213" i="56"/>
  <c r="M213" i="56" s="1"/>
  <c r="EL37" i="56"/>
  <c r="AB37" i="56" s="1"/>
  <c r="EL157" i="56"/>
  <c r="AB157" i="56" s="1"/>
  <c r="EY13" i="56"/>
  <c r="CS13" i="56" s="1"/>
  <c r="BE18" i="44" s="1"/>
  <c r="EY133" i="56"/>
  <c r="CS133" i="56" s="1"/>
  <c r="EZ87" i="56"/>
  <c r="CW87" i="56" s="1"/>
  <c r="FF242" i="56"/>
  <c r="ET117" i="56"/>
  <c r="BY117" i="56" s="1"/>
  <c r="EJ37" i="56"/>
  <c r="N37" i="56" s="1"/>
  <c r="EJ157" i="56"/>
  <c r="N157" i="56" s="1"/>
  <c r="EN22" i="56"/>
  <c r="AH22" i="56" s="1"/>
  <c r="EN142" i="56"/>
  <c r="AH142" i="56" s="1"/>
  <c r="EI27" i="56"/>
  <c r="M27" i="56" s="1"/>
  <c r="EI147" i="56"/>
  <c r="M147" i="56" s="1"/>
  <c r="EK174" i="56"/>
  <c r="O174" i="56" s="1"/>
  <c r="EK54" i="56"/>
  <c r="O54" i="56" s="1"/>
  <c r="EK42" i="56"/>
  <c r="O42" i="56" s="1"/>
  <c r="EK162" i="56"/>
  <c r="O162" i="56" s="1"/>
  <c r="FD61" i="56"/>
  <c r="FD181" i="56"/>
  <c r="EL120" i="56"/>
  <c r="AB120" i="56" s="1"/>
  <c r="FF222" i="56"/>
  <c r="EO19" i="56"/>
  <c r="AK19" i="56" s="1"/>
  <c r="EO139" i="56"/>
  <c r="AK139" i="56" s="1"/>
  <c r="ET39" i="56"/>
  <c r="BY39" i="56" s="1"/>
  <c r="AA44" i="44" s="1"/>
  <c r="ET159" i="56"/>
  <c r="BY159" i="56" s="1"/>
  <c r="EZ133" i="56"/>
  <c r="CW133" i="56" s="1"/>
  <c r="ER12" i="56"/>
  <c r="BQ12" i="56" s="1"/>
  <c r="O17" i="44" s="1"/>
  <c r="ER132" i="56"/>
  <c r="BQ132" i="56" s="1"/>
  <c r="FB30" i="56"/>
  <c r="DA30" i="56" s="1"/>
  <c r="S37" i="32" s="1"/>
  <c r="FB150" i="56"/>
  <c r="DA150" i="56" s="1"/>
  <c r="EW139" i="56"/>
  <c r="CK139" i="56" s="1"/>
  <c r="EW19" i="56"/>
  <c r="CK19" i="56" s="1"/>
  <c r="AS24" i="44" s="1"/>
  <c r="EQ16" i="56"/>
  <c r="BM16" i="56" s="1"/>
  <c r="I21" i="44" s="1"/>
  <c r="EQ136" i="56"/>
  <c r="BM136" i="56" s="1"/>
  <c r="EQ7" i="56"/>
  <c r="BM7" i="56" s="1"/>
  <c r="I12" i="44" s="1"/>
  <c r="EQ127" i="56"/>
  <c r="BM127" i="56" s="1"/>
  <c r="EJ100" i="56"/>
  <c r="N100" i="56" s="1"/>
  <c r="EX13" i="56"/>
  <c r="CO13" i="56" s="1"/>
  <c r="AY18" i="44" s="1"/>
  <c r="EX133" i="56"/>
  <c r="CO133" i="56" s="1"/>
  <c r="EO40" i="56"/>
  <c r="AK40" i="56" s="1"/>
  <c r="EO160" i="56"/>
  <c r="AK160" i="56" s="1"/>
  <c r="EI66" i="56"/>
  <c r="M66" i="56" s="1"/>
  <c r="EW145" i="56"/>
  <c r="CK145" i="56" s="1"/>
  <c r="EN135" i="56"/>
  <c r="AH135" i="56" s="1"/>
  <c r="EN229" i="56"/>
  <c r="AH229" i="56" s="1"/>
  <c r="FC114" i="56"/>
  <c r="DE114" i="56" s="1"/>
  <c r="EH30" i="56"/>
  <c r="L30" i="56" s="1"/>
  <c r="EH150" i="56"/>
  <c r="L150" i="56" s="1"/>
  <c r="FE79" i="56"/>
  <c r="DU79" i="56" s="1"/>
  <c r="EK58" i="56"/>
  <c r="O58" i="56" s="1"/>
  <c r="EO224" i="56"/>
  <c r="AK224" i="56" s="1"/>
  <c r="EJ45" i="56"/>
  <c r="N45" i="56" s="1"/>
  <c r="EJ165" i="56"/>
  <c r="N165" i="56" s="1"/>
  <c r="EP46" i="56"/>
  <c r="EP166" i="56"/>
  <c r="AN166" i="56" s="1"/>
  <c r="FC108" i="56"/>
  <c r="DE108" i="56" s="1"/>
  <c r="EO169" i="56"/>
  <c r="AK169" i="56" s="1"/>
  <c r="EO49" i="56"/>
  <c r="AK49" i="56" s="1"/>
  <c r="FA206" i="56"/>
  <c r="DI206" i="56" s="1"/>
  <c r="EU233" i="56"/>
  <c r="CC233" i="56" s="1"/>
  <c r="EL13" i="56"/>
  <c r="AB13" i="56" s="1"/>
  <c r="EL133" i="56"/>
  <c r="AB133" i="56" s="1"/>
  <c r="EX57" i="56"/>
  <c r="CO57" i="56" s="1"/>
  <c r="AY62" i="44" s="1"/>
  <c r="EX177" i="56"/>
  <c r="CO177" i="56" s="1"/>
  <c r="EY67" i="56"/>
  <c r="CS67" i="56" s="1"/>
  <c r="EY31" i="56"/>
  <c r="CS31" i="56" s="1"/>
  <c r="BE36" i="44" s="1"/>
  <c r="EY151" i="56"/>
  <c r="CS151" i="56" s="1"/>
  <c r="EQ27" i="56"/>
  <c r="BM27" i="56" s="1"/>
  <c r="I32" i="44" s="1"/>
  <c r="EQ147" i="56"/>
  <c r="BM147" i="56" s="1"/>
  <c r="FE85" i="56"/>
  <c r="DU85" i="56" s="1"/>
  <c r="EP82" i="56"/>
  <c r="AN82" i="56" s="1"/>
  <c r="EY197" i="56"/>
  <c r="CS197" i="56" s="1"/>
  <c r="EI90" i="56"/>
  <c r="M90" i="56" s="1"/>
  <c r="EU216" i="56"/>
  <c r="CC216" i="56" s="1"/>
  <c r="FE27" i="56"/>
  <c r="DU27" i="56" s="1"/>
  <c r="O31" i="33" s="1"/>
  <c r="FE147" i="56"/>
  <c r="DU147" i="56" s="1"/>
  <c r="FE98" i="56"/>
  <c r="EO201" i="56"/>
  <c r="AK201" i="56" s="1"/>
  <c r="FA146" i="56"/>
  <c r="DI146" i="56" s="1"/>
  <c r="FA26" i="56"/>
  <c r="DI26" i="56" s="1"/>
  <c r="L31" i="43" s="1"/>
  <c r="EO193" i="56"/>
  <c r="AK193" i="56" s="1"/>
  <c r="EW95" i="56"/>
  <c r="CK95" i="56" s="1"/>
  <c r="ET155" i="56"/>
  <c r="BY155" i="56" s="1"/>
  <c r="EJ36" i="56"/>
  <c r="N36" i="56" s="1"/>
  <c r="EJ156" i="56"/>
  <c r="N156" i="56" s="1"/>
  <c r="ES220" i="56"/>
  <c r="BU220" i="56" s="1"/>
  <c r="EN13" i="56"/>
  <c r="AH13" i="56" s="1"/>
  <c r="EN133" i="56"/>
  <c r="AH133" i="56" s="1"/>
  <c r="EP213" i="56"/>
  <c r="AN213" i="56" s="1"/>
  <c r="EY222" i="56"/>
  <c r="CS222" i="56" s="1"/>
  <c r="EH96" i="56"/>
  <c r="L96" i="56" s="1"/>
  <c r="EV21" i="56"/>
  <c r="CG21" i="56" s="1"/>
  <c r="AM26" i="44" s="1"/>
  <c r="EV141" i="56"/>
  <c r="CG141" i="56" s="1"/>
  <c r="EK153" i="56"/>
  <c r="O153" i="56" s="1"/>
  <c r="EK33" i="56"/>
  <c r="O33" i="56" s="1"/>
  <c r="ES42" i="56"/>
  <c r="BU42" i="56" s="1"/>
  <c r="U47" i="44" s="1"/>
  <c r="ES162" i="56"/>
  <c r="BU162" i="56" s="1"/>
  <c r="ER8" i="56"/>
  <c r="BQ8" i="56" s="1"/>
  <c r="O13" i="44" s="1"/>
  <c r="ER128" i="56"/>
  <c r="BQ128" i="56" s="1"/>
  <c r="EO57" i="56"/>
  <c r="AK57" i="56" s="1"/>
  <c r="EO177" i="56"/>
  <c r="AK177" i="56" s="1"/>
  <c r="ET239" i="56"/>
  <c r="BY239" i="56" s="1"/>
  <c r="EK121" i="56"/>
  <c r="O121" i="56" s="1"/>
  <c r="EI35" i="56"/>
  <c r="M35" i="56" s="1"/>
  <c r="EI155" i="56"/>
  <c r="M155" i="56" s="1"/>
  <c r="EP194" i="56"/>
  <c r="AN194" i="56" s="1"/>
  <c r="EU14" i="56"/>
  <c r="CC14" i="56" s="1"/>
  <c r="AG19" i="44" s="1"/>
  <c r="EU134" i="56"/>
  <c r="CC134" i="56" s="1"/>
  <c r="EX82" i="56"/>
  <c r="CO82" i="56" s="1"/>
  <c r="EN143" i="56"/>
  <c r="AH143" i="56" s="1"/>
  <c r="EN23" i="56"/>
  <c r="AH23" i="56" s="1"/>
  <c r="EZ38" i="56"/>
  <c r="CW38" i="56" s="1"/>
  <c r="BK43" i="44" s="1"/>
  <c r="EZ158" i="56"/>
  <c r="CW158" i="56" s="1"/>
  <c r="FA118" i="56"/>
  <c r="DI118" i="56" s="1"/>
  <c r="FA203" i="56"/>
  <c r="DI203" i="56" s="1"/>
  <c r="EY196" i="56"/>
  <c r="CS196" i="56" s="1"/>
  <c r="EN103" i="56"/>
  <c r="AH103" i="56" s="1"/>
  <c r="EL206" i="56"/>
  <c r="AB206" i="56" s="1"/>
  <c r="FC11" i="56"/>
  <c r="DE11" i="56" s="1"/>
  <c r="I18" i="32" s="1"/>
  <c r="FB223" i="56"/>
  <c r="DA223" i="56" s="1"/>
  <c r="ES44" i="56"/>
  <c r="BU44" i="56" s="1"/>
  <c r="U49" i="44" s="1"/>
  <c r="ES164" i="56"/>
  <c r="BU164" i="56" s="1"/>
  <c r="EN224" i="56"/>
  <c r="AH224" i="56" s="1"/>
  <c r="EP47" i="56"/>
  <c r="EP167" i="56"/>
  <c r="AN167" i="56" s="1"/>
  <c r="FD226" i="56"/>
  <c r="FF236" i="56"/>
  <c r="EQ194" i="56"/>
  <c r="BM194" i="56" s="1"/>
  <c r="FF190" i="56"/>
  <c r="DX190" i="56" s="1"/>
  <c r="EL7" i="56"/>
  <c r="AB7" i="56" s="1"/>
  <c r="I14" i="10" s="1"/>
  <c r="EL127" i="56"/>
  <c r="AB127" i="56" s="1"/>
  <c r="EX73" i="56"/>
  <c r="CO73" i="56" s="1"/>
  <c r="FC16" i="56"/>
  <c r="DE16" i="56" s="1"/>
  <c r="I23" i="32" s="1"/>
  <c r="FC136" i="56"/>
  <c r="DE136" i="56" s="1"/>
  <c r="ET55" i="56"/>
  <c r="BY55" i="56" s="1"/>
  <c r="AA60" i="44" s="1"/>
  <c r="ET175" i="56"/>
  <c r="BY175" i="56" s="1"/>
  <c r="EH103" i="56"/>
  <c r="L103" i="56" s="1"/>
  <c r="FF22" i="56"/>
  <c r="DX22" i="56" s="1"/>
  <c r="U26" i="33" s="1"/>
  <c r="FF142" i="56"/>
  <c r="DX142" i="56" s="1"/>
  <c r="FE197" i="56"/>
  <c r="DU197" i="56" s="1"/>
  <c r="EO122" i="56"/>
  <c r="AK122" i="56" s="1"/>
  <c r="EK34" i="56"/>
  <c r="O34" i="56" s="1"/>
  <c r="EK154" i="56"/>
  <c r="O154" i="56" s="1"/>
  <c r="EQ176" i="56"/>
  <c r="BM176" i="56" s="1"/>
  <c r="EQ56" i="56"/>
  <c r="BM56" i="56" s="1"/>
  <c r="I61" i="44" s="1"/>
  <c r="EM191" i="56"/>
  <c r="AE191" i="56" s="1"/>
  <c r="ER79" i="56"/>
  <c r="BQ79" i="56" s="1"/>
  <c r="FG18" i="56"/>
  <c r="EA18" i="56" s="1"/>
  <c r="AA22" i="33" s="1"/>
  <c r="FG138" i="56"/>
  <c r="EA138" i="56" s="1"/>
  <c r="EL115" i="56"/>
  <c r="AB115" i="56" s="1"/>
  <c r="EI24" i="56"/>
  <c r="M24" i="56" s="1"/>
  <c r="L31" i="30" s="1"/>
  <c r="EI144" i="56"/>
  <c r="M144" i="56" s="1"/>
  <c r="FC36" i="56"/>
  <c r="DE36" i="56" s="1"/>
  <c r="I43" i="32" s="1"/>
  <c r="FC156" i="56"/>
  <c r="DE156" i="56" s="1"/>
  <c r="ES194" i="56"/>
  <c r="BU194" i="56" s="1"/>
  <c r="EH230" i="56"/>
  <c r="L230" i="56" s="1"/>
  <c r="EV61" i="56"/>
  <c r="CG61" i="56" s="1"/>
  <c r="AM66" i="44" s="1"/>
  <c r="EV181" i="56"/>
  <c r="CG181" i="56" s="1"/>
  <c r="EU51" i="56"/>
  <c r="CC51" i="56" s="1"/>
  <c r="AG56" i="44" s="1"/>
  <c r="EU171" i="56"/>
  <c r="CC171" i="56" s="1"/>
  <c r="FA209" i="56"/>
  <c r="DI209" i="56" s="1"/>
  <c r="FB193" i="56"/>
  <c r="DA193" i="56" s="1"/>
  <c r="EU222" i="56"/>
  <c r="CC222" i="56" s="1"/>
  <c r="EK215" i="56"/>
  <c r="O215" i="56" s="1"/>
  <c r="EW231" i="56"/>
  <c r="CK231" i="56" s="1"/>
  <c r="EJ31" i="56"/>
  <c r="N31" i="56" s="1"/>
  <c r="EJ151" i="56"/>
  <c r="N151" i="56" s="1"/>
  <c r="FG242" i="56"/>
  <c r="ET28" i="56"/>
  <c r="BY28" i="56" s="1"/>
  <c r="AA33" i="44" s="1"/>
  <c r="ET148" i="56"/>
  <c r="BY148" i="56" s="1"/>
  <c r="EN230" i="56"/>
  <c r="AH230" i="56" s="1"/>
  <c r="ET231" i="56"/>
  <c r="BY231" i="56" s="1"/>
  <c r="FE119" i="56"/>
  <c r="FF198" i="56"/>
  <c r="DX198" i="56" s="1"/>
  <c r="EQ145" i="56"/>
  <c r="BM145" i="56" s="1"/>
  <c r="FE189" i="56"/>
  <c r="DU189" i="56" s="1"/>
  <c r="EX138" i="56"/>
  <c r="CO138" i="56" s="1"/>
  <c r="EX18" i="56"/>
  <c r="CO18" i="56" s="1"/>
  <c r="AY23" i="44" s="1"/>
  <c r="FE219" i="56"/>
  <c r="EJ90" i="56"/>
  <c r="N90" i="56" s="1"/>
  <c r="EJ13" i="56"/>
  <c r="N13" i="56" s="1"/>
  <c r="EJ133" i="56"/>
  <c r="N133" i="56" s="1"/>
  <c r="EI240" i="56"/>
  <c r="M240" i="56" s="1"/>
  <c r="EU232" i="56"/>
  <c r="CC232" i="56" s="1"/>
  <c r="ES36" i="56"/>
  <c r="BU36" i="56" s="1"/>
  <c r="U41" i="44" s="1"/>
  <c r="ES156" i="56"/>
  <c r="BU156" i="56" s="1"/>
  <c r="EO152" i="56"/>
  <c r="AK152" i="56" s="1"/>
  <c r="EO32" i="56"/>
  <c r="AK32" i="56" s="1"/>
  <c r="EZ33" i="56"/>
  <c r="CW33" i="56" s="1"/>
  <c r="BK38" i="44" s="1"/>
  <c r="EZ153" i="56"/>
  <c r="CW153" i="56" s="1"/>
  <c r="FC28" i="56"/>
  <c r="DE28" i="56" s="1"/>
  <c r="I35" i="32" s="1"/>
  <c r="FC148" i="56"/>
  <c r="DE148" i="56" s="1"/>
  <c r="ET214" i="56"/>
  <c r="BY214" i="56" s="1"/>
  <c r="EW104" i="56"/>
  <c r="CK104" i="56" s="1"/>
  <c r="EK176" i="56"/>
  <c r="O176" i="56" s="1"/>
  <c r="EK56" i="56"/>
  <c r="O56" i="56" s="1"/>
  <c r="FE22" i="56"/>
  <c r="DU22" i="56" s="1"/>
  <c r="O26" i="33" s="1"/>
  <c r="ER48" i="56"/>
  <c r="BQ48" i="56" s="1"/>
  <c r="O53" i="44" s="1"/>
  <c r="ER168" i="56"/>
  <c r="BQ168" i="56" s="1"/>
  <c r="EI242" i="56"/>
  <c r="M242" i="56" s="1"/>
  <c r="EI14" i="56"/>
  <c r="M14" i="56" s="1"/>
  <c r="L21" i="30" s="1"/>
  <c r="EI134" i="56"/>
  <c r="M134" i="56" s="1"/>
  <c r="FF28" i="56"/>
  <c r="DX28" i="56" s="1"/>
  <c r="U32" i="33" s="1"/>
  <c r="FF148" i="56"/>
  <c r="DX148" i="56" s="1"/>
  <c r="EQ129" i="56"/>
  <c r="BM129" i="56" s="1"/>
  <c r="EQ9" i="56"/>
  <c r="BM9" i="56" s="1"/>
  <c r="I14" i="44" s="1"/>
  <c r="FF61" i="56"/>
  <c r="FF181" i="56"/>
  <c r="EK206" i="56"/>
  <c r="O206" i="56" s="1"/>
  <c r="FA180" i="56"/>
  <c r="DI180" i="56" s="1"/>
  <c r="FA60" i="56"/>
  <c r="DI60" i="56" s="1"/>
  <c r="L65" i="43" s="1"/>
  <c r="EY50" i="56"/>
  <c r="CS50" i="56" s="1"/>
  <c r="BE55" i="44" s="1"/>
  <c r="EY170" i="56"/>
  <c r="CS170" i="56" s="1"/>
  <c r="EL10" i="56"/>
  <c r="AB10" i="56" s="1"/>
  <c r="EL130" i="56"/>
  <c r="AB130" i="56" s="1"/>
  <c r="EZ197" i="56"/>
  <c r="CW197" i="56" s="1"/>
  <c r="EL41" i="56"/>
  <c r="AB41" i="56" s="1"/>
  <c r="EL161" i="56"/>
  <c r="AB161" i="56" s="1"/>
  <c r="ER197" i="56"/>
  <c r="BQ197" i="56" s="1"/>
  <c r="EH28" i="56"/>
  <c r="L28" i="56" s="1"/>
  <c r="EH148" i="56"/>
  <c r="L148" i="56" s="1"/>
  <c r="EY120" i="56"/>
  <c r="CS120" i="56" s="1"/>
  <c r="EZ234" i="56"/>
  <c r="CW234" i="56" s="1"/>
  <c r="EY14" i="56"/>
  <c r="CS14" i="56" s="1"/>
  <c r="BE19" i="44" s="1"/>
  <c r="EY134" i="56"/>
  <c r="CS134" i="56" s="1"/>
  <c r="FG118" i="56"/>
  <c r="ER203" i="56"/>
  <c r="BQ203" i="56" s="1"/>
  <c r="EO199" i="56"/>
  <c r="AK199" i="56" s="1"/>
  <c r="EX80" i="56"/>
  <c r="CO80" i="56" s="1"/>
  <c r="FC55" i="56"/>
  <c r="DE55" i="56" s="1"/>
  <c r="I62" i="32" s="1"/>
  <c r="FC175" i="56"/>
  <c r="DE175" i="56" s="1"/>
  <c r="ES239" i="56"/>
  <c r="BU239" i="56" s="1"/>
  <c r="FE29" i="56"/>
  <c r="DU29" i="56" s="1"/>
  <c r="O33" i="33" s="1"/>
  <c r="FE149" i="56"/>
  <c r="DU149" i="56" s="1"/>
  <c r="EZ201" i="56"/>
  <c r="CW201" i="56" s="1"/>
  <c r="EV217" i="56"/>
  <c r="CG217" i="56" s="1"/>
  <c r="FD192" i="56"/>
  <c r="DR192" i="56" s="1"/>
  <c r="EL241" i="56"/>
  <c r="AB241" i="56" s="1"/>
  <c r="EO117" i="56"/>
  <c r="AK117" i="56" s="1"/>
  <c r="ER100" i="56"/>
  <c r="BQ100" i="56" s="1"/>
  <c r="EH236" i="56"/>
  <c r="L236" i="56" s="1"/>
  <c r="EX92" i="56"/>
  <c r="CO92" i="56" s="1"/>
  <c r="ER19" i="56"/>
  <c r="BQ19" i="56" s="1"/>
  <c r="O24" i="44" s="1"/>
  <c r="ER139" i="56"/>
  <c r="BQ139" i="56" s="1"/>
  <c r="EH23" i="56"/>
  <c r="L23" i="56" s="1"/>
  <c r="EH143" i="56"/>
  <c r="L143" i="56" s="1"/>
  <c r="EN122" i="56"/>
  <c r="AH122" i="56" s="1"/>
  <c r="EY39" i="56"/>
  <c r="CS39" i="56" s="1"/>
  <c r="BE44" i="44" s="1"/>
  <c r="EY159" i="56"/>
  <c r="CS159" i="56" s="1"/>
  <c r="ET8" i="56"/>
  <c r="BY8" i="56" s="1"/>
  <c r="AA13" i="44" s="1"/>
  <c r="ET128" i="56"/>
  <c r="BY128" i="56" s="1"/>
  <c r="EZ89" i="56"/>
  <c r="CW89" i="56" s="1"/>
  <c r="FB211" i="56"/>
  <c r="DA211" i="56" s="1"/>
  <c r="EN25" i="56"/>
  <c r="AH25" i="56" s="1"/>
  <c r="EN145" i="56"/>
  <c r="AH145" i="56" s="1"/>
  <c r="EI232" i="56"/>
  <c r="M232" i="56" s="1"/>
  <c r="EH231" i="56"/>
  <c r="L231" i="56" s="1"/>
  <c r="EH210" i="56"/>
  <c r="L210" i="56" s="1"/>
  <c r="EP163" i="56"/>
  <c r="AN163" i="56" s="1"/>
  <c r="EP43" i="56"/>
  <c r="EZ59" i="56"/>
  <c r="CW59" i="56" s="1"/>
  <c r="BK64" i="44" s="1"/>
  <c r="EZ179" i="56"/>
  <c r="CW179" i="56" s="1"/>
  <c r="EN88" i="56"/>
  <c r="AH88" i="56" s="1"/>
  <c r="EK23" i="56"/>
  <c r="O23" i="56" s="1"/>
  <c r="EN35" i="56"/>
  <c r="AH35" i="56" s="1"/>
  <c r="EY27" i="56"/>
  <c r="CS27" i="56" s="1"/>
  <c r="BE32" i="44" s="1"/>
  <c r="FD55" i="56"/>
  <c r="FD31" i="56"/>
  <c r="DR31" i="56" s="1"/>
  <c r="I35" i="33" s="1"/>
  <c r="EP8" i="56"/>
  <c r="EW223" i="56"/>
  <c r="CK223" i="56" s="1"/>
  <c r="EP105" i="56"/>
  <c r="AN105" i="56" s="1"/>
  <c r="EN223" i="56"/>
  <c r="AH223" i="56" s="1"/>
  <c r="EN163" i="56"/>
  <c r="AH163" i="56" s="1"/>
  <c r="EN43" i="56"/>
  <c r="AH43" i="56" s="1"/>
  <c r="EP235" i="56"/>
  <c r="AN235" i="56" s="1"/>
  <c r="FE50" i="56"/>
  <c r="FE170" i="56"/>
  <c r="EM146" i="56"/>
  <c r="AE146" i="56" s="1"/>
  <c r="EM26" i="56"/>
  <c r="AE26" i="56" s="1"/>
  <c r="EL239" i="56"/>
  <c r="AB239" i="56" s="1"/>
  <c r="FF101" i="56"/>
  <c r="EX21" i="56"/>
  <c r="CO21" i="56" s="1"/>
  <c r="AY26" i="44" s="1"/>
  <c r="EX141" i="56"/>
  <c r="CO141" i="56" s="1"/>
  <c r="FD22" i="56"/>
  <c r="DR22" i="56" s="1"/>
  <c r="I26" i="33" s="1"/>
  <c r="FD142" i="56"/>
  <c r="DR142" i="56" s="1"/>
  <c r="FG213" i="56"/>
  <c r="ET60" i="56"/>
  <c r="BY60" i="56" s="1"/>
  <c r="AA65" i="44" s="1"/>
  <c r="ET180" i="56"/>
  <c r="BY180" i="56" s="1"/>
  <c r="FC230" i="56"/>
  <c r="DE230" i="56" s="1"/>
  <c r="FB208" i="56"/>
  <c r="DA208" i="56" s="1"/>
  <c r="FD237" i="56"/>
  <c r="FG157" i="56"/>
  <c r="FG37" i="56"/>
  <c r="EX53" i="56"/>
  <c r="CO53" i="56" s="1"/>
  <c r="AY58" i="44" s="1"/>
  <c r="EX173" i="56"/>
  <c r="CO173" i="56" s="1"/>
  <c r="ES51" i="56"/>
  <c r="BU51" i="56" s="1"/>
  <c r="U56" i="44" s="1"/>
  <c r="ES171" i="56"/>
  <c r="BU171" i="56" s="1"/>
  <c r="EK90" i="56"/>
  <c r="O90" i="56" s="1"/>
  <c r="EZ187" i="56"/>
  <c r="CW187" i="56" s="1"/>
  <c r="EH100" i="56"/>
  <c r="L100" i="56" s="1"/>
  <c r="EZ122" i="56"/>
  <c r="CW122" i="56" s="1"/>
  <c r="FB152" i="56"/>
  <c r="DA152" i="56" s="1"/>
  <c r="EL96" i="56"/>
  <c r="AB96" i="56" s="1"/>
  <c r="FA176" i="56"/>
  <c r="DI176" i="56" s="1"/>
  <c r="FA56" i="56"/>
  <c r="DI56" i="56" s="1"/>
  <c r="L61" i="43" s="1"/>
  <c r="EX229" i="56"/>
  <c r="CO229" i="56" s="1"/>
  <c r="EV69" i="56"/>
  <c r="CG69" i="56" s="1"/>
  <c r="EH91" i="56"/>
  <c r="L91" i="56" s="1"/>
  <c r="EY38" i="56"/>
  <c r="CS38" i="56" s="1"/>
  <c r="BE43" i="44" s="1"/>
  <c r="EY158" i="56"/>
  <c r="CS158" i="56" s="1"/>
  <c r="EZ235" i="56"/>
  <c r="CW235" i="56" s="1"/>
  <c r="EK79" i="56"/>
  <c r="O79" i="56" s="1"/>
  <c r="EX31" i="56"/>
  <c r="CO31" i="56" s="1"/>
  <c r="AY36" i="44" s="1"/>
  <c r="EX151" i="56"/>
  <c r="CO151" i="56" s="1"/>
  <c r="FB55" i="56"/>
  <c r="DA55" i="56" s="1"/>
  <c r="S62" i="32" s="1"/>
  <c r="FB175" i="56"/>
  <c r="DA175" i="56" s="1"/>
  <c r="EP232" i="56"/>
  <c r="AN232" i="56" s="1"/>
  <c r="EY221" i="56"/>
  <c r="CS221" i="56" s="1"/>
  <c r="EX232" i="56"/>
  <c r="CO232" i="56" s="1"/>
  <c r="EH200" i="56"/>
  <c r="L200" i="56" s="1"/>
  <c r="FG99" i="56"/>
  <c r="EO68" i="56"/>
  <c r="AK68" i="56" s="1"/>
  <c r="FB22" i="56"/>
  <c r="DA22" i="56" s="1"/>
  <c r="S29" i="32" s="1"/>
  <c r="FB142" i="56"/>
  <c r="DA142" i="56" s="1"/>
  <c r="FF29" i="56"/>
  <c r="DX29" i="56" s="1"/>
  <c r="U33" i="33" s="1"/>
  <c r="FF149" i="56"/>
  <c r="DX149" i="56" s="1"/>
  <c r="EX55" i="56"/>
  <c r="CO55" i="56" s="1"/>
  <c r="AY60" i="44" s="1"/>
  <c r="EX175" i="56"/>
  <c r="CO175" i="56" s="1"/>
  <c r="FG52" i="56"/>
  <c r="FG172" i="56"/>
  <c r="EQ207" i="56"/>
  <c r="BM207" i="56" s="1"/>
  <c r="ET112" i="56"/>
  <c r="BY112" i="56" s="1"/>
  <c r="FG214" i="56"/>
  <c r="ES153" i="56"/>
  <c r="BU153" i="56" s="1"/>
  <c r="ES33" i="56"/>
  <c r="BU33" i="56" s="1"/>
  <c r="U38" i="44" s="1"/>
  <c r="EK32" i="56"/>
  <c r="O32" i="56" s="1"/>
  <c r="EK152" i="56"/>
  <c r="O152" i="56" s="1"/>
  <c r="EM196" i="56"/>
  <c r="AE196" i="56" s="1"/>
  <c r="ES116" i="56"/>
  <c r="BU116" i="56" s="1"/>
  <c r="EL23" i="56"/>
  <c r="AB23" i="56" s="1"/>
  <c r="EL143" i="56"/>
  <c r="AB143" i="56" s="1"/>
  <c r="EU12" i="56"/>
  <c r="CC12" i="56" s="1"/>
  <c r="AG17" i="44" s="1"/>
  <c r="EU132" i="56"/>
  <c r="CC132" i="56" s="1"/>
  <c r="FC96" i="56"/>
  <c r="DE96" i="56" s="1"/>
  <c r="EM178" i="56"/>
  <c r="AE178" i="56" s="1"/>
  <c r="FG121" i="56"/>
  <c r="FE232" i="56"/>
  <c r="EY238" i="56"/>
  <c r="CS238" i="56" s="1"/>
  <c r="FB21" i="56"/>
  <c r="DA21" i="56" s="1"/>
  <c r="S28" i="32" s="1"/>
  <c r="ES166" i="56"/>
  <c r="BU166" i="56" s="1"/>
  <c r="ES167" i="56"/>
  <c r="BU167" i="56" s="1"/>
  <c r="FC107" i="56"/>
  <c r="DE107" i="56" s="1"/>
  <c r="ES108" i="56"/>
  <c r="BU108" i="56" s="1"/>
  <c r="EN219" i="56"/>
  <c r="AH219" i="56" s="1"/>
  <c r="EJ49" i="56"/>
  <c r="N49" i="56" s="1"/>
  <c r="EJ169" i="56"/>
  <c r="N169" i="56" s="1"/>
  <c r="EY194" i="56"/>
  <c r="CS194" i="56" s="1"/>
  <c r="EP35" i="56"/>
  <c r="EP155" i="56"/>
  <c r="AN155" i="56" s="1"/>
  <c r="FG139" i="56"/>
  <c r="EA139" i="56" s="1"/>
  <c r="FG19" i="56"/>
  <c r="EA19" i="56" s="1"/>
  <c r="AA23" i="33" s="1"/>
  <c r="FF113" i="56"/>
  <c r="EU203" i="56"/>
  <c r="CC203" i="56" s="1"/>
  <c r="EH129" i="56"/>
  <c r="L129" i="56" s="1"/>
  <c r="EH9" i="56"/>
  <c r="L9" i="56" s="1"/>
  <c r="K16" i="30" s="1"/>
  <c r="EO234" i="56"/>
  <c r="AK234" i="56" s="1"/>
  <c r="EU52" i="56"/>
  <c r="CC52" i="56" s="1"/>
  <c r="AG57" i="44" s="1"/>
  <c r="EU172" i="56"/>
  <c r="CC172" i="56" s="1"/>
  <c r="FF197" i="56"/>
  <c r="DX197" i="56" s="1"/>
  <c r="ET36" i="56"/>
  <c r="BY36" i="56" s="1"/>
  <c r="AA41" i="44" s="1"/>
  <c r="ET156" i="56"/>
  <c r="BY156" i="56" s="1"/>
  <c r="EW50" i="56"/>
  <c r="CK50" i="56" s="1"/>
  <c r="AS55" i="44" s="1"/>
  <c r="EW170" i="56"/>
  <c r="CK170" i="56" s="1"/>
  <c r="EV146" i="56"/>
  <c r="CG146" i="56" s="1"/>
  <c r="EV26" i="56"/>
  <c r="CG26" i="56" s="1"/>
  <c r="AM31" i="44" s="1"/>
  <c r="FC97" i="56"/>
  <c r="DE97" i="56" s="1"/>
  <c r="EJ238" i="56"/>
  <c r="N238" i="56" s="1"/>
  <c r="EM201" i="56"/>
  <c r="AE201" i="56" s="1"/>
  <c r="EY220" i="56"/>
  <c r="CS220" i="56" s="1"/>
  <c r="FA13" i="56"/>
  <c r="DI13" i="56" s="1"/>
  <c r="FA133" i="56"/>
  <c r="DI133" i="56" s="1"/>
  <c r="EU20" i="56"/>
  <c r="CC20" i="56" s="1"/>
  <c r="AG25" i="44" s="1"/>
  <c r="EU140" i="56"/>
  <c r="CC140" i="56" s="1"/>
  <c r="EN58" i="56"/>
  <c r="AH58" i="56" s="1"/>
  <c r="EN178" i="56"/>
  <c r="AH178" i="56" s="1"/>
  <c r="EK52" i="56"/>
  <c r="O52" i="56" s="1"/>
  <c r="EK172" i="56"/>
  <c r="O172" i="56" s="1"/>
  <c r="EP52" i="56"/>
  <c r="EP172" i="56"/>
  <c r="AN172" i="56" s="1"/>
  <c r="ER242" i="56"/>
  <c r="BQ242" i="56" s="1"/>
  <c r="EO80" i="56"/>
  <c r="AK80" i="56" s="1"/>
  <c r="EQ86" i="56"/>
  <c r="BM86" i="56" s="1"/>
  <c r="EK94" i="56"/>
  <c r="O94" i="56" s="1"/>
  <c r="FC95" i="56"/>
  <c r="DE95" i="56" s="1"/>
  <c r="EX116" i="56"/>
  <c r="CO116" i="56" s="1"/>
  <c r="EP38" i="56"/>
  <c r="EP158" i="56"/>
  <c r="AN158" i="56" s="1"/>
  <c r="EX61" i="56"/>
  <c r="CO61" i="56" s="1"/>
  <c r="AY66" i="44" s="1"/>
  <c r="EX181" i="56"/>
  <c r="CO181" i="56" s="1"/>
  <c r="EK96" i="56"/>
  <c r="O96" i="56" s="1"/>
  <c r="EZ217" i="56"/>
  <c r="CW217" i="56" s="1"/>
  <c r="FC38" i="56"/>
  <c r="DE38" i="56" s="1"/>
  <c r="I45" i="32" s="1"/>
  <c r="FC158" i="56"/>
  <c r="DE158" i="56" s="1"/>
  <c r="EI38" i="56"/>
  <c r="M38" i="56" s="1"/>
  <c r="EI158" i="56"/>
  <c r="M158" i="56" s="1"/>
  <c r="EM193" i="56"/>
  <c r="AE193" i="56" s="1"/>
  <c r="EX188" i="56"/>
  <c r="CO188" i="56" s="1"/>
  <c r="EI53" i="56"/>
  <c r="M53" i="56" s="1"/>
  <c r="EI173" i="56"/>
  <c r="M173" i="56" s="1"/>
  <c r="EY231" i="56"/>
  <c r="CS231" i="56" s="1"/>
  <c r="EY187" i="56"/>
  <c r="CS187" i="56" s="1"/>
  <c r="EP120" i="56"/>
  <c r="AN120" i="56" s="1"/>
  <c r="EH77" i="56"/>
  <c r="L77" i="56" s="1"/>
  <c r="EW202" i="56"/>
  <c r="CK202" i="56" s="1"/>
  <c r="ES71" i="56"/>
  <c r="BU71" i="56" s="1"/>
  <c r="ES94" i="56"/>
  <c r="BU94" i="56" s="1"/>
  <c r="FC176" i="56"/>
  <c r="DE176" i="56" s="1"/>
  <c r="FC56" i="56"/>
  <c r="DE56" i="56" s="1"/>
  <c r="I63" i="32" s="1"/>
  <c r="FE88" i="56"/>
  <c r="DU88" i="56" s="1"/>
  <c r="EZ215" i="56"/>
  <c r="CW215" i="56" s="1"/>
  <c r="FG34" i="56"/>
  <c r="FG154" i="56"/>
  <c r="FC200" i="56"/>
  <c r="DE200" i="56" s="1"/>
  <c r="FE213" i="56"/>
  <c r="EO21" i="56"/>
  <c r="AK21" i="56" s="1"/>
  <c r="EO141" i="56"/>
  <c r="AK141" i="56" s="1"/>
  <c r="EM236" i="56"/>
  <c r="AE236" i="56" s="1"/>
  <c r="FE129" i="56"/>
  <c r="DU129" i="56" s="1"/>
  <c r="FE9" i="56"/>
  <c r="DU9" i="56" s="1"/>
  <c r="O13" i="33" s="1"/>
  <c r="ET220" i="56"/>
  <c r="BY220" i="56" s="1"/>
  <c r="EU50" i="56"/>
  <c r="CC50" i="56" s="1"/>
  <c r="AG55" i="44" s="1"/>
  <c r="EU170" i="56"/>
  <c r="CC170" i="56" s="1"/>
  <c r="FC48" i="56"/>
  <c r="DE48" i="56" s="1"/>
  <c r="I55" i="32" s="1"/>
  <c r="EI41" i="56"/>
  <c r="M41" i="56" s="1"/>
  <c r="EI61" i="56"/>
  <c r="M61" i="56" s="1"/>
  <c r="EY41" i="56"/>
  <c r="CS41" i="56" s="1"/>
  <c r="BE46" i="44" s="1"/>
  <c r="EH57" i="56"/>
  <c r="L57" i="56" s="1"/>
  <c r="EH48" i="56"/>
  <c r="L48" i="56" s="1"/>
  <c r="EH168" i="56"/>
  <c r="L168" i="56" s="1"/>
  <c r="FA169" i="56"/>
  <c r="DI169" i="56" s="1"/>
  <c r="FC169" i="56"/>
  <c r="DE169" i="56" s="1"/>
  <c r="FC49" i="56"/>
  <c r="DE49" i="56" s="1"/>
  <c r="I56" i="32" s="1"/>
  <c r="EQ139" i="56"/>
  <c r="BM139" i="56" s="1"/>
  <c r="EQ19" i="56"/>
  <c r="BM19" i="56" s="1"/>
  <c r="I24" i="44" s="1"/>
  <c r="EH11" i="56"/>
  <c r="L11" i="56" s="1"/>
  <c r="EH131" i="56"/>
  <c r="L131" i="56" s="1"/>
  <c r="FE12" i="56"/>
  <c r="DU12" i="56" s="1"/>
  <c r="O16" i="33" s="1"/>
  <c r="FE132" i="56"/>
  <c r="DU132" i="56" s="1"/>
  <c r="FC80" i="56"/>
  <c r="DE80" i="56" s="1"/>
  <c r="EU229" i="56"/>
  <c r="CC229" i="56" s="1"/>
  <c r="EX35" i="56"/>
  <c r="CO35" i="56" s="1"/>
  <c r="AY40" i="44" s="1"/>
  <c r="EX155" i="56"/>
  <c r="CO155" i="56" s="1"/>
  <c r="EP44" i="56"/>
  <c r="EP164" i="56"/>
  <c r="AN164" i="56" s="1"/>
  <c r="EM45" i="56"/>
  <c r="AE45" i="56" s="1"/>
  <c r="EM165" i="56"/>
  <c r="AE165" i="56" s="1"/>
  <c r="EZ23" i="56"/>
  <c r="CW23" i="56" s="1"/>
  <c r="BK28" i="44" s="1"/>
  <c r="EZ143" i="56"/>
  <c r="CW143" i="56" s="1"/>
  <c r="EV153" i="56"/>
  <c r="CG153" i="56" s="1"/>
  <c r="EV33" i="56"/>
  <c r="CG33" i="56" s="1"/>
  <c r="AM38" i="44" s="1"/>
  <c r="EK122" i="56"/>
  <c r="O122" i="56" s="1"/>
  <c r="EP73" i="56"/>
  <c r="AN73" i="56" s="1"/>
  <c r="FD209" i="56"/>
  <c r="DR209" i="56" s="1"/>
  <c r="EL12" i="56"/>
  <c r="AB12" i="56" s="1"/>
  <c r="EL132" i="56"/>
  <c r="AB132" i="56" s="1"/>
  <c r="FA218" i="56"/>
  <c r="DI218" i="56" s="1"/>
  <c r="EZ41" i="56"/>
  <c r="CW41" i="56" s="1"/>
  <c r="BK46" i="44" s="1"/>
  <c r="EZ161" i="56"/>
  <c r="CW161" i="56" s="1"/>
  <c r="FA23" i="56"/>
  <c r="DI23" i="56" s="1"/>
  <c r="FA143" i="56"/>
  <c r="DI143" i="56" s="1"/>
  <c r="FB34" i="56"/>
  <c r="DA34" i="56" s="1"/>
  <c r="S41" i="32" s="1"/>
  <c r="FB154" i="56"/>
  <c r="DA154" i="56" s="1"/>
  <c r="FG210" i="56"/>
  <c r="EA210" i="56" s="1"/>
  <c r="EU56" i="56"/>
  <c r="CC56" i="56" s="1"/>
  <c r="AG61" i="44" s="1"/>
  <c r="EU176" i="56"/>
  <c r="CC176" i="56" s="1"/>
  <c r="EQ6" i="56"/>
  <c r="BM6" i="56" s="1"/>
  <c r="I11" i="44" s="1"/>
  <c r="EQ126" i="56"/>
  <c r="BM126" i="56" s="1"/>
  <c r="EO132" i="56"/>
  <c r="AK132" i="56" s="1"/>
  <c r="EO12" i="56"/>
  <c r="AK12" i="56" s="1"/>
  <c r="EJ129" i="56"/>
  <c r="N129" i="56" s="1"/>
  <c r="EJ9" i="56"/>
  <c r="N9" i="56" s="1"/>
  <c r="M16" i="30" s="1"/>
  <c r="EU240" i="56"/>
  <c r="CC240" i="56" s="1"/>
  <c r="EX146" i="56"/>
  <c r="CO146" i="56" s="1"/>
  <c r="EX26" i="56"/>
  <c r="CO26" i="56" s="1"/>
  <c r="AY31" i="44" s="1"/>
  <c r="EL81" i="56"/>
  <c r="AB81" i="56" s="1"/>
  <c r="EY22" i="56"/>
  <c r="CS22" i="56" s="1"/>
  <c r="BE27" i="44" s="1"/>
  <c r="EY142" i="56"/>
  <c r="CS142" i="56" s="1"/>
  <c r="EP94" i="56"/>
  <c r="AN94" i="56" s="1"/>
  <c r="FF27" i="56"/>
  <c r="DX27" i="56" s="1"/>
  <c r="U31" i="33" s="1"/>
  <c r="FF147" i="56"/>
  <c r="DX147" i="56" s="1"/>
  <c r="EV12" i="56"/>
  <c r="CG12" i="56" s="1"/>
  <c r="AM17" i="44" s="1"/>
  <c r="EV132" i="56"/>
  <c r="CG132" i="56" s="1"/>
  <c r="EK98" i="56"/>
  <c r="O98" i="56" s="1"/>
  <c r="EP40" i="56"/>
  <c r="EX14" i="56"/>
  <c r="CO14" i="56" s="1"/>
  <c r="AY19" i="44" s="1"/>
  <c r="FF16" i="56"/>
  <c r="DX16" i="56" s="1"/>
  <c r="U20" i="33" s="1"/>
  <c r="ET62" i="56"/>
  <c r="BY62" i="56" s="1"/>
  <c r="AA67" i="44" s="1"/>
  <c r="FC44" i="56"/>
  <c r="DE44" i="56" s="1"/>
  <c r="I51" i="32" s="1"/>
  <c r="FC164" i="56"/>
  <c r="DE164" i="56" s="1"/>
  <c r="EM226" i="56"/>
  <c r="AE226" i="56" s="1"/>
  <c r="EV226" i="56"/>
  <c r="CG226" i="56" s="1"/>
  <c r="EY169" i="56"/>
  <c r="CS169" i="56" s="1"/>
  <c r="EY49" i="56"/>
  <c r="CS49" i="56" s="1"/>
  <c r="BE54" i="44" s="1"/>
  <c r="EX193" i="56"/>
  <c r="CO193" i="56" s="1"/>
  <c r="EO48" i="56"/>
  <c r="AK48" i="56" s="1"/>
  <c r="EO168" i="56"/>
  <c r="AK168" i="56" s="1"/>
  <c r="FB38" i="56"/>
  <c r="DA38" i="56" s="1"/>
  <c r="S45" i="32" s="1"/>
  <c r="FB158" i="56"/>
  <c r="DA158" i="56" s="1"/>
  <c r="EY62" i="56"/>
  <c r="CS62" i="56" s="1"/>
  <c r="BE67" i="44" s="1"/>
  <c r="EY182" i="56"/>
  <c r="CS182" i="56" s="1"/>
  <c r="FE66" i="56"/>
  <c r="DU66" i="56" s="1"/>
  <c r="FD15" i="56"/>
  <c r="DR15" i="56" s="1"/>
  <c r="I19" i="33" s="1"/>
  <c r="FD135" i="56"/>
  <c r="DR135" i="56" s="1"/>
  <c r="EH56" i="56"/>
  <c r="L56" i="56" s="1"/>
  <c r="EH176" i="56"/>
  <c r="L176" i="56" s="1"/>
  <c r="FB187" i="56"/>
  <c r="DA187" i="56" s="1"/>
  <c r="FB15" i="56"/>
  <c r="DA15" i="56" s="1"/>
  <c r="S22" i="32" s="1"/>
  <c r="FB135" i="56"/>
  <c r="DA135" i="56" s="1"/>
  <c r="EZ240" i="56"/>
  <c r="CW240" i="56" s="1"/>
  <c r="EK24" i="56"/>
  <c r="O24" i="56" s="1"/>
  <c r="EK144" i="56"/>
  <c r="O144" i="56" s="1"/>
  <c r="EH146" i="56"/>
  <c r="L146" i="56" s="1"/>
  <c r="EH26" i="56"/>
  <c r="L26" i="56" s="1"/>
  <c r="EO190" i="56"/>
  <c r="AK190" i="56" s="1"/>
  <c r="FB36" i="56"/>
  <c r="DA36" i="56" s="1"/>
  <c r="S43" i="32" s="1"/>
  <c r="FB156" i="56"/>
  <c r="DA156" i="56" s="1"/>
  <c r="EQ151" i="56"/>
  <c r="BM151" i="56" s="1"/>
  <c r="EI12" i="56"/>
  <c r="M12" i="56" s="1"/>
  <c r="L19" i="30" s="1"/>
  <c r="EI132" i="56"/>
  <c r="M132" i="56" s="1"/>
  <c r="EX231" i="56"/>
  <c r="CO231" i="56" s="1"/>
  <c r="FC70" i="56"/>
  <c r="DE70" i="56" s="1"/>
  <c r="EL57" i="56"/>
  <c r="AB57" i="56" s="1"/>
  <c r="EL177" i="56"/>
  <c r="AB177" i="56" s="1"/>
  <c r="EV59" i="56"/>
  <c r="CG59" i="56" s="1"/>
  <c r="AM64" i="44" s="1"/>
  <c r="EV179" i="56"/>
  <c r="CG179" i="56" s="1"/>
  <c r="EQ237" i="56"/>
  <c r="BM237" i="56" s="1"/>
  <c r="EO242" i="56"/>
  <c r="AK242" i="56" s="1"/>
  <c r="FA11" i="56"/>
  <c r="DI11" i="56" s="1"/>
  <c r="FA131" i="56"/>
  <c r="DI131" i="56" s="1"/>
  <c r="ES10" i="56"/>
  <c r="BU10" i="56" s="1"/>
  <c r="U15" i="44" s="1"/>
  <c r="ES130" i="56"/>
  <c r="BU130" i="56" s="1"/>
  <c r="EQ23" i="56"/>
  <c r="BM23" i="56" s="1"/>
  <c r="I28" i="44" s="1"/>
  <c r="EQ143" i="56"/>
  <c r="BM143" i="56" s="1"/>
  <c r="EO42" i="56"/>
  <c r="AK42" i="56" s="1"/>
  <c r="EO162" i="56"/>
  <c r="AK162" i="56" s="1"/>
  <c r="FF205" i="56"/>
  <c r="DX205" i="56" s="1"/>
  <c r="EH10" i="56"/>
  <c r="L10" i="56" s="1"/>
  <c r="EH130" i="56"/>
  <c r="L130" i="56" s="1"/>
  <c r="FG80" i="56"/>
  <c r="EA80" i="56" s="1"/>
  <c r="FG141" i="56"/>
  <c r="EA141" i="56" s="1"/>
  <c r="FG21" i="56"/>
  <c r="EA21" i="56" s="1"/>
  <c r="AA25" i="33" s="1"/>
  <c r="ER29" i="56"/>
  <c r="BQ29" i="56" s="1"/>
  <c r="O34" i="44" s="1"/>
  <c r="ER149" i="56"/>
  <c r="BQ149" i="56" s="1"/>
  <c r="FA81" i="56"/>
  <c r="DI81" i="56" s="1"/>
  <c r="FF37" i="56"/>
  <c r="FF157" i="56"/>
  <c r="EH55" i="56"/>
  <c r="L55" i="56" s="1"/>
  <c r="EH175" i="56"/>
  <c r="L175" i="56" s="1"/>
  <c r="EX187" i="56"/>
  <c r="CO187" i="56" s="1"/>
  <c r="EV171" i="56"/>
  <c r="CG171" i="56" s="1"/>
  <c r="EV51" i="56"/>
  <c r="CG51" i="56" s="1"/>
  <c r="AM56" i="44" s="1"/>
  <c r="FC14" i="56"/>
  <c r="DE14" i="56" s="1"/>
  <c r="I21" i="32" s="1"/>
  <c r="FC134" i="56"/>
  <c r="DE134" i="56" s="1"/>
  <c r="EI201" i="56"/>
  <c r="M201" i="56" s="1"/>
  <c r="ET17" i="56"/>
  <c r="BY17" i="56" s="1"/>
  <c r="AA22" i="44" s="1"/>
  <c r="ET137" i="56"/>
  <c r="BY137" i="56" s="1"/>
  <c r="EH59" i="56"/>
  <c r="L59" i="56" s="1"/>
  <c r="K66" i="30" s="1"/>
  <c r="EP56" i="56"/>
  <c r="EU42" i="56"/>
  <c r="CC42" i="56" s="1"/>
  <c r="AG47" i="44" s="1"/>
  <c r="EN62" i="56"/>
  <c r="AH62" i="56" s="1"/>
  <c r="EW166" i="56"/>
  <c r="CK166" i="56" s="1"/>
  <c r="EW46" i="56"/>
  <c r="CK46" i="56" s="1"/>
  <c r="AS51" i="44" s="1"/>
  <c r="EJ48" i="56"/>
  <c r="N48" i="56" s="1"/>
  <c r="EJ168" i="56"/>
  <c r="N168" i="56" s="1"/>
  <c r="EK166" i="56"/>
  <c r="O166" i="56" s="1"/>
  <c r="EK46" i="56"/>
  <c r="O46" i="56" s="1"/>
  <c r="FG180" i="56"/>
  <c r="FG60" i="56"/>
  <c r="EP23" i="56"/>
  <c r="EP143" i="56"/>
  <c r="AN143" i="56" s="1"/>
  <c r="EP238" i="56"/>
  <c r="AN238" i="56" s="1"/>
  <c r="EL24" i="56"/>
  <c r="AB24" i="56" s="1"/>
  <c r="EL144" i="56"/>
  <c r="AB144" i="56" s="1"/>
  <c r="ET202" i="56"/>
  <c r="BY202" i="56" s="1"/>
  <c r="EL153" i="56"/>
  <c r="AB153" i="56" s="1"/>
  <c r="EL33" i="56"/>
  <c r="AB33" i="56" s="1"/>
  <c r="EU27" i="56"/>
  <c r="CC27" i="56" s="1"/>
  <c r="AG32" i="44" s="1"/>
  <c r="EU147" i="56"/>
  <c r="CC147" i="56" s="1"/>
  <c r="FC66" i="56"/>
  <c r="DE66" i="56" s="1"/>
  <c r="EN201" i="56"/>
  <c r="AH201" i="56" s="1"/>
  <c r="FE24" i="56"/>
  <c r="DU24" i="56" s="1"/>
  <c r="O28" i="33" s="1"/>
  <c r="FE144" i="56"/>
  <c r="DU144" i="56" s="1"/>
  <c r="ET191" i="56"/>
  <c r="BY191" i="56" s="1"/>
  <c r="FC240" i="56"/>
  <c r="DE240" i="56" s="1"/>
  <c r="EH240" i="56"/>
  <c r="L240" i="56" s="1"/>
  <c r="ET13" i="56"/>
  <c r="BY13" i="56" s="1"/>
  <c r="AA18" i="44" s="1"/>
  <c r="ET133" i="56"/>
  <c r="BY133" i="56" s="1"/>
  <c r="EL38" i="56"/>
  <c r="AB38" i="56" s="1"/>
  <c r="EL158" i="56"/>
  <c r="AB158" i="56" s="1"/>
  <c r="FC206" i="56"/>
  <c r="DE206" i="56" s="1"/>
  <c r="FG160" i="56"/>
  <c r="FG40" i="56"/>
  <c r="EI67" i="56"/>
  <c r="M67" i="56" s="1"/>
  <c r="EL9" i="56"/>
  <c r="AB9" i="56" s="1"/>
  <c r="I16" i="10" s="1"/>
  <c r="EL129" i="56"/>
  <c r="AB129" i="56" s="1"/>
  <c r="EH18" i="56"/>
  <c r="L18" i="56" s="1"/>
  <c r="EH138" i="56"/>
  <c r="L138" i="56" s="1"/>
  <c r="EQ85" i="56"/>
  <c r="BM85" i="56" s="1"/>
  <c r="EU241" i="56"/>
  <c r="CC241" i="56" s="1"/>
  <c r="EJ30" i="56"/>
  <c r="N30" i="56" s="1"/>
  <c r="EJ150" i="56"/>
  <c r="N150" i="56" s="1"/>
  <c r="FB99" i="56"/>
  <c r="DA99" i="56" s="1"/>
  <c r="FE84" i="56"/>
  <c r="DU84" i="56" s="1"/>
  <c r="EN6" i="56"/>
  <c r="AH6" i="56" s="1"/>
  <c r="U13" i="10" s="1"/>
  <c r="EN126" i="56"/>
  <c r="AH126" i="56" s="1"/>
  <c r="ET174" i="56"/>
  <c r="BY174" i="56" s="1"/>
  <c r="ET54" i="56"/>
  <c r="BY54" i="56" s="1"/>
  <c r="AA59" i="44" s="1"/>
  <c r="EL116" i="56"/>
  <c r="AB116" i="56" s="1"/>
  <c r="FA230" i="56"/>
  <c r="DI230" i="56" s="1"/>
  <c r="EK93" i="56"/>
  <c r="O93" i="56" s="1"/>
  <c r="FF228" i="56"/>
  <c r="FF15" i="56"/>
  <c r="DX15" i="56" s="1"/>
  <c r="U19" i="33" s="1"/>
  <c r="FF135" i="56"/>
  <c r="DX135" i="56" s="1"/>
  <c r="EQ215" i="56"/>
  <c r="BM215" i="56" s="1"/>
  <c r="FB139" i="56"/>
  <c r="DA139" i="56" s="1"/>
  <c r="EM138" i="56"/>
  <c r="AE138" i="56" s="1"/>
  <c r="EM18" i="56"/>
  <c r="AE18" i="56" s="1"/>
  <c r="FD202" i="56"/>
  <c r="DR202" i="56" s="1"/>
  <c r="FG95" i="56"/>
  <c r="EV95" i="56"/>
  <c r="CG95" i="56" s="1"/>
  <c r="ER104" i="56"/>
  <c r="BQ104" i="56" s="1"/>
  <c r="EH104" i="56"/>
  <c r="L104" i="56" s="1"/>
  <c r="EO41" i="56"/>
  <c r="AK41" i="56" s="1"/>
  <c r="ES24" i="56"/>
  <c r="BU24" i="56" s="1"/>
  <c r="U29" i="44" s="1"/>
  <c r="EX54" i="56"/>
  <c r="CO54" i="56" s="1"/>
  <c r="AY59" i="44" s="1"/>
  <c r="ER52" i="56"/>
  <c r="BQ52" i="56" s="1"/>
  <c r="O57" i="44" s="1"/>
  <c r="EH105" i="56"/>
  <c r="L105" i="56" s="1"/>
  <c r="FB224" i="56"/>
  <c r="DA224" i="56" s="1"/>
  <c r="ES109" i="56"/>
  <c r="BU109" i="56" s="1"/>
  <c r="FG226" i="56"/>
  <c r="ET49" i="56"/>
  <c r="BY49" i="56" s="1"/>
  <c r="AA54" i="44" s="1"/>
  <c r="ET169" i="56"/>
  <c r="BY169" i="56" s="1"/>
  <c r="EL109" i="56"/>
  <c r="AB109" i="56" s="1"/>
  <c r="EO20" i="56"/>
  <c r="AK20" i="56" s="1"/>
  <c r="EO140" i="56"/>
  <c r="AK140" i="56" s="1"/>
  <c r="ER201" i="56"/>
  <c r="BQ201" i="56" s="1"/>
  <c r="EX220" i="56"/>
  <c r="CO220" i="56" s="1"/>
  <c r="ET241" i="56"/>
  <c r="BY241" i="56" s="1"/>
  <c r="EN113" i="56"/>
  <c r="AH113" i="56" s="1"/>
  <c r="EZ154" i="56"/>
  <c r="CW154" i="56" s="1"/>
  <c r="EZ34" i="56"/>
  <c r="CW34" i="56" s="1"/>
  <c r="BK39" i="44" s="1"/>
  <c r="ET70" i="56"/>
  <c r="BY70" i="56" s="1"/>
  <c r="EN95" i="56"/>
  <c r="AH95" i="56" s="1"/>
  <c r="ES180" i="56"/>
  <c r="BU180" i="56" s="1"/>
  <c r="EU158" i="56"/>
  <c r="CC158" i="56" s="1"/>
  <c r="ER195" i="56"/>
  <c r="BQ195" i="56" s="1"/>
  <c r="FB81" i="56"/>
  <c r="DA81" i="56" s="1"/>
  <c r="ES200" i="56"/>
  <c r="BU200" i="56" s="1"/>
  <c r="EJ11" i="56"/>
  <c r="N11" i="56" s="1"/>
  <c r="EJ131" i="56"/>
  <c r="N131" i="56" s="1"/>
  <c r="FG191" i="56"/>
  <c r="EA191" i="56" s="1"/>
  <c r="EO155" i="56"/>
  <c r="AK155" i="56" s="1"/>
  <c r="EO35" i="56"/>
  <c r="AK35" i="56" s="1"/>
  <c r="EK78" i="56"/>
  <c r="O78" i="56" s="1"/>
  <c r="EP75" i="56"/>
  <c r="AN75" i="56" s="1"/>
  <c r="EV180" i="56"/>
  <c r="CG180" i="56" s="1"/>
  <c r="EV60" i="56"/>
  <c r="CG60" i="56" s="1"/>
  <c r="AM65" i="44" s="1"/>
  <c r="EL163" i="56"/>
  <c r="AB163" i="56" s="1"/>
  <c r="EL43" i="56"/>
  <c r="AB43" i="56" s="1"/>
  <c r="ES128" i="56"/>
  <c r="BU128" i="56" s="1"/>
  <c r="FA31" i="56"/>
  <c r="DI31" i="56" s="1"/>
  <c r="L36" i="43" s="1"/>
  <c r="FA151" i="56"/>
  <c r="DI151" i="56" s="1"/>
  <c r="FA204" i="56"/>
  <c r="DI204" i="56" s="1"/>
  <c r="FD122" i="56"/>
  <c r="EL202" i="56"/>
  <c r="AB202" i="56" s="1"/>
  <c r="FB83" i="56"/>
  <c r="DA83" i="56" s="1"/>
  <c r="FE37" i="56"/>
  <c r="FE157" i="56"/>
  <c r="EL229" i="56"/>
  <c r="AB229" i="56" s="1"/>
  <c r="EW162" i="56"/>
  <c r="CK162" i="56" s="1"/>
  <c r="EW42" i="56"/>
  <c r="CK42" i="56" s="1"/>
  <c r="AS47" i="44" s="1"/>
  <c r="EY237" i="56"/>
  <c r="CS237" i="56" s="1"/>
  <c r="EY76" i="56"/>
  <c r="CS76" i="56" s="1"/>
  <c r="EH39" i="56"/>
  <c r="L39" i="56" s="1"/>
  <c r="EH159" i="56"/>
  <c r="L159" i="56" s="1"/>
  <c r="EW24" i="56"/>
  <c r="CK24" i="56" s="1"/>
  <c r="AS29" i="44" s="1"/>
  <c r="EW144" i="56"/>
  <c r="CK144" i="56" s="1"/>
  <c r="FC146" i="56"/>
  <c r="DE146" i="56" s="1"/>
  <c r="FC26" i="56"/>
  <c r="DE26" i="56" s="1"/>
  <c r="I33" i="32" s="1"/>
  <c r="FF146" i="56"/>
  <c r="DX146" i="56" s="1"/>
  <c r="FF26" i="56"/>
  <c r="DX26" i="56" s="1"/>
  <c r="U30" i="33" s="1"/>
  <c r="EJ210" i="56"/>
  <c r="N210" i="56" s="1"/>
  <c r="FD75" i="56"/>
  <c r="DR75" i="56" s="1"/>
  <c r="EJ82" i="56"/>
  <c r="N82" i="56" s="1"/>
  <c r="EZ204" i="56"/>
  <c r="CW204" i="56" s="1"/>
  <c r="EY173" i="56"/>
  <c r="CS173" i="56" s="1"/>
  <c r="EX23" i="56"/>
  <c r="CO23" i="56" s="1"/>
  <c r="AY28" i="44" s="1"/>
  <c r="EX143" i="56"/>
  <c r="CO143" i="56" s="1"/>
  <c r="EX180" i="56"/>
  <c r="CO180" i="56" s="1"/>
  <c r="EX60" i="56"/>
  <c r="CO60" i="56" s="1"/>
  <c r="AY65" i="44" s="1"/>
  <c r="EQ72" i="56"/>
  <c r="BM72" i="56" s="1"/>
  <c r="FC20" i="56"/>
  <c r="DE20" i="56" s="1"/>
  <c r="I27" i="32" s="1"/>
  <c r="FC140" i="56"/>
  <c r="DE140" i="56" s="1"/>
  <c r="EJ199" i="56"/>
  <c r="N199" i="56" s="1"/>
  <c r="EV199" i="56"/>
  <c r="CG199" i="56" s="1"/>
  <c r="EY10" i="56"/>
  <c r="CS10" i="56" s="1"/>
  <c r="BE15" i="44" s="1"/>
  <c r="EV45" i="56"/>
  <c r="CG45" i="56" s="1"/>
  <c r="AM50" i="44" s="1"/>
  <c r="EV165" i="56"/>
  <c r="CG165" i="56" s="1"/>
  <c r="EJ164" i="56"/>
  <c r="N164" i="56" s="1"/>
  <c r="EJ44" i="56"/>
  <c r="N44" i="56" s="1"/>
  <c r="ET198" i="56"/>
  <c r="BY198" i="56" s="1"/>
  <c r="FB52" i="56"/>
  <c r="DA52" i="56" s="1"/>
  <c r="S59" i="32" s="1"/>
  <c r="FB172" i="56"/>
  <c r="DA172" i="56" s="1"/>
  <c r="EP84" i="56"/>
  <c r="AN84" i="56" s="1"/>
  <c r="EN93" i="56"/>
  <c r="AH93" i="56" s="1"/>
  <c r="FD227" i="56"/>
  <c r="EO38" i="56"/>
  <c r="AK38" i="56" s="1"/>
  <c r="EO158" i="56"/>
  <c r="AK158" i="56" s="1"/>
  <c r="ES241" i="56"/>
  <c r="BU241" i="56" s="1"/>
  <c r="FD52" i="56"/>
  <c r="FD172" i="56"/>
  <c r="EK220" i="56"/>
  <c r="O220" i="56" s="1"/>
  <c r="FC57" i="56"/>
  <c r="DE57" i="56" s="1"/>
  <c r="I64" i="32" s="1"/>
  <c r="FC177" i="56"/>
  <c r="DE177" i="56" s="1"/>
  <c r="FG50" i="56"/>
  <c r="FG170" i="56"/>
  <c r="FC172" i="56"/>
  <c r="DE172" i="56" s="1"/>
  <c r="FC157" i="56"/>
  <c r="DE157" i="56" s="1"/>
  <c r="FC37" i="56"/>
  <c r="DE37" i="56" s="1"/>
  <c r="I44" i="32" s="1"/>
  <c r="EZ129" i="56"/>
  <c r="CW129" i="56" s="1"/>
  <c r="EZ9" i="56"/>
  <c r="CW9" i="56" s="1"/>
  <c r="BK14" i="44" s="1"/>
  <c r="EW242" i="56"/>
  <c r="CK242" i="56" s="1"/>
  <c r="FF210" i="56"/>
  <c r="DX210" i="56" s="1"/>
  <c r="EZ42" i="56"/>
  <c r="CW42" i="56" s="1"/>
  <c r="BK47" i="44" s="1"/>
  <c r="EZ162" i="56"/>
  <c r="CW162" i="56" s="1"/>
  <c r="EP30" i="56"/>
  <c r="EP150" i="56"/>
  <c r="AN150" i="56" s="1"/>
  <c r="EY28" i="56"/>
  <c r="CS28" i="56" s="1"/>
  <c r="BE33" i="44" s="1"/>
  <c r="EY148" i="56"/>
  <c r="CS148" i="56" s="1"/>
  <c r="FC102" i="56"/>
  <c r="DE102" i="56" s="1"/>
  <c r="EO30" i="56"/>
  <c r="AK30" i="56" s="1"/>
  <c r="EO150" i="56"/>
  <c r="AK150" i="56" s="1"/>
  <c r="FE152" i="56"/>
  <c r="FE32" i="56"/>
  <c r="EY92" i="56"/>
  <c r="CS92" i="56" s="1"/>
  <c r="ES57" i="56"/>
  <c r="BU57" i="56" s="1"/>
  <c r="U62" i="44" s="1"/>
  <c r="ES177" i="56"/>
  <c r="BU177" i="56" s="1"/>
  <c r="ET61" i="56"/>
  <c r="BY61" i="56" s="1"/>
  <c r="AA66" i="44" s="1"/>
  <c r="ET181" i="56"/>
  <c r="BY181" i="56" s="1"/>
  <c r="EQ209" i="56"/>
  <c r="BM209" i="56" s="1"/>
  <c r="EI21" i="56"/>
  <c r="M21" i="56" s="1"/>
  <c r="L28" i="30" s="1"/>
  <c r="EI141" i="56"/>
  <c r="M141" i="56" s="1"/>
  <c r="EP26" i="56"/>
  <c r="EP146" i="56"/>
  <c r="AN146" i="56" s="1"/>
  <c r="EU238" i="56"/>
  <c r="CC238" i="56" s="1"/>
  <c r="EM101" i="56"/>
  <c r="AE101" i="56" s="1"/>
  <c r="EQ216" i="56"/>
  <c r="BM216" i="56" s="1"/>
  <c r="FE218" i="56"/>
  <c r="EJ187" i="56"/>
  <c r="N187" i="56" s="1"/>
  <c r="ET51" i="56"/>
  <c r="BY51" i="56" s="1"/>
  <c r="AA56" i="44" s="1"/>
  <c r="ET171" i="56"/>
  <c r="BY171" i="56" s="1"/>
  <c r="FF89" i="56"/>
  <c r="DX89" i="56" s="1"/>
  <c r="EM22" i="56"/>
  <c r="AE22" i="56" s="1"/>
  <c r="EM142" i="56"/>
  <c r="AE142" i="56" s="1"/>
  <c r="FB128" i="56"/>
  <c r="DA128" i="56" s="1"/>
  <c r="FB8" i="56"/>
  <c r="DA8" i="56" s="1"/>
  <c r="S15" i="32" s="1"/>
  <c r="EZ55" i="56"/>
  <c r="CW55" i="56" s="1"/>
  <c r="BK60" i="44" s="1"/>
  <c r="EZ175" i="56"/>
  <c r="CW175" i="56" s="1"/>
  <c r="EN16" i="56"/>
  <c r="AH16" i="56" s="1"/>
  <c r="EU40" i="56"/>
  <c r="CC40" i="56" s="1"/>
  <c r="AG45" i="44" s="1"/>
  <c r="FD53" i="56"/>
  <c r="EH40" i="56"/>
  <c r="L40" i="56" s="1"/>
  <c r="EO166" i="56"/>
  <c r="AK166" i="56" s="1"/>
  <c r="EO46" i="56"/>
  <c r="AK46" i="56" s="1"/>
  <c r="EQ47" i="56"/>
  <c r="BM47" i="56" s="1"/>
  <c r="I52" i="44" s="1"/>
  <c r="EQ167" i="56"/>
  <c r="BM167" i="56" s="1"/>
  <c r="ET226" i="56"/>
  <c r="BY226" i="56" s="1"/>
  <c r="EJ225" i="56"/>
  <c r="N225" i="56" s="1"/>
  <c r="FA39" i="56"/>
  <c r="DI39" i="56" s="1"/>
  <c r="L44" i="43" s="1"/>
  <c r="FA159" i="56"/>
  <c r="DI159" i="56" s="1"/>
  <c r="EH126" i="56"/>
  <c r="L126" i="56" s="1"/>
  <c r="EH6" i="56"/>
  <c r="L6" i="56" s="1"/>
  <c r="K13" i="30" s="1"/>
  <c r="EI15" i="56"/>
  <c r="M15" i="56" s="1"/>
  <c r="L22" i="30" s="1"/>
  <c r="EI135" i="56"/>
  <c r="M135" i="56" s="1"/>
  <c r="FE161" i="56"/>
  <c r="EQ235" i="56"/>
  <c r="BM235" i="56" s="1"/>
  <c r="ES104" i="56"/>
  <c r="BU104" i="56" s="1"/>
  <c r="ET11" i="56"/>
  <c r="BY11" i="56" s="1"/>
  <c r="AA16" i="44" s="1"/>
  <c r="ET131" i="56"/>
  <c r="BY131" i="56" s="1"/>
  <c r="FD14" i="56"/>
  <c r="DR14" i="56" s="1"/>
  <c r="I18" i="33" s="1"/>
  <c r="FD134" i="56"/>
  <c r="DR134" i="56" s="1"/>
  <c r="EJ232" i="56"/>
  <c r="N232" i="56" s="1"/>
  <c r="FC239" i="56"/>
  <c r="DE239" i="56" s="1"/>
  <c r="EQ199" i="56"/>
  <c r="BM199" i="56" s="1"/>
  <c r="FD38" i="56"/>
  <c r="FD158" i="56"/>
  <c r="FA95" i="56"/>
  <c r="DI95" i="56" s="1"/>
  <c r="EW222" i="56"/>
  <c r="CK222" i="56" s="1"/>
  <c r="EQ28" i="56"/>
  <c r="BM28" i="56" s="1"/>
  <c r="I33" i="44" s="1"/>
  <c r="EQ148" i="56"/>
  <c r="BM148" i="56" s="1"/>
  <c r="FF7" i="56"/>
  <c r="DX7" i="56" s="1"/>
  <c r="U11" i="33" s="1"/>
  <c r="FF127" i="56"/>
  <c r="DX127" i="56" s="1"/>
  <c r="FB41" i="56"/>
  <c r="DA41" i="56" s="1"/>
  <c r="S48" i="32" s="1"/>
  <c r="FB161" i="56"/>
  <c r="DA161" i="56" s="1"/>
  <c r="EN60" i="56"/>
  <c r="AH60" i="56" s="1"/>
  <c r="EN180" i="56"/>
  <c r="AH180" i="56" s="1"/>
  <c r="ES9" i="56"/>
  <c r="BU9" i="56" s="1"/>
  <c r="U14" i="44" s="1"/>
  <c r="ES129" i="56"/>
  <c r="BU129" i="56" s="1"/>
  <c r="EV58" i="56"/>
  <c r="CG58" i="56" s="1"/>
  <c r="AM63" i="44" s="1"/>
  <c r="EV178" i="56"/>
  <c r="CG178" i="56" s="1"/>
  <c r="FA71" i="56"/>
  <c r="DI71" i="56" s="1"/>
  <c r="EQ59" i="56"/>
  <c r="BM59" i="56" s="1"/>
  <c r="I64" i="44" s="1"/>
  <c r="EQ179" i="56"/>
  <c r="BM179" i="56" s="1"/>
  <c r="EZ100" i="56"/>
  <c r="CW100" i="56" s="1"/>
  <c r="EW34" i="56"/>
  <c r="CK34" i="56" s="1"/>
  <c r="AS39" i="44" s="1"/>
  <c r="EW154" i="56"/>
  <c r="CK154" i="56" s="1"/>
  <c r="EJ192" i="56"/>
  <c r="N192" i="56" s="1"/>
  <c r="FD193" i="56"/>
  <c r="DR193" i="56" s="1"/>
  <c r="FA195" i="56"/>
  <c r="DI195" i="56" s="1"/>
  <c r="EL31" i="56"/>
  <c r="AB31" i="56" s="1"/>
  <c r="EL151" i="56"/>
  <c r="AB151" i="56" s="1"/>
  <c r="EW132" i="56"/>
  <c r="CK132" i="56" s="1"/>
  <c r="EW12" i="56"/>
  <c r="CK12" i="56" s="1"/>
  <c r="AS17" i="44" s="1"/>
  <c r="EV99" i="56"/>
  <c r="CG99" i="56" s="1"/>
  <c r="EK193" i="56"/>
  <c r="O193" i="56" s="1"/>
  <c r="EW117" i="56"/>
  <c r="CK117" i="56" s="1"/>
  <c r="EL194" i="56"/>
  <c r="AB194" i="56" s="1"/>
  <c r="EJ79" i="56"/>
  <c r="N79" i="56" s="1"/>
  <c r="EX37" i="56"/>
  <c r="CO37" i="56" s="1"/>
  <c r="AY42" i="44" s="1"/>
  <c r="EX157" i="56"/>
  <c r="CO157" i="56" s="1"/>
  <c r="FG91" i="56"/>
  <c r="EA91" i="56" s="1"/>
  <c r="FE23" i="56"/>
  <c r="DU23" i="56" s="1"/>
  <c r="O27" i="33" s="1"/>
  <c r="FE143" i="56"/>
  <c r="DU143" i="56" s="1"/>
  <c r="FD10" i="56"/>
  <c r="DR10" i="56" s="1"/>
  <c r="I14" i="33" s="1"/>
  <c r="FD130" i="56"/>
  <c r="DR130" i="56" s="1"/>
  <c r="ES237" i="56"/>
  <c r="BU237" i="56" s="1"/>
  <c r="EK145" i="56"/>
  <c r="O145" i="56" s="1"/>
  <c r="EK25" i="56"/>
  <c r="O25" i="56" s="1"/>
  <c r="FE191" i="56"/>
  <c r="DU191" i="56" s="1"/>
  <c r="EI98" i="56"/>
  <c r="M98" i="56" s="1"/>
  <c r="FA154" i="56"/>
  <c r="DI154" i="56" s="1"/>
  <c r="FA34" i="56"/>
  <c r="DI34" i="56" s="1"/>
  <c r="L39" i="43" s="1"/>
  <c r="EV157" i="56"/>
  <c r="CG157" i="56" s="1"/>
  <c r="EV37" i="56"/>
  <c r="CG37" i="56" s="1"/>
  <c r="AM42" i="44" s="1"/>
  <c r="FF44" i="56"/>
  <c r="EY48" i="56"/>
  <c r="CS48" i="56" s="1"/>
  <c r="BE53" i="44" s="1"/>
  <c r="FE34" i="56"/>
  <c r="EI30" i="56"/>
  <c r="M30" i="56" s="1"/>
  <c r="EW7" i="56"/>
  <c r="CK7" i="56" s="1"/>
  <c r="AS12" i="44" s="1"/>
  <c r="EN33" i="56"/>
  <c r="AH33" i="56" s="1"/>
  <c r="EW51" i="56"/>
  <c r="CK51" i="56" s="1"/>
  <c r="AS56" i="44" s="1"/>
  <c r="FD165" i="56"/>
  <c r="FD45" i="56"/>
  <c r="EP45" i="56"/>
  <c r="EP165" i="56"/>
  <c r="AN165" i="56" s="1"/>
  <c r="EW48" i="56"/>
  <c r="CK48" i="56" s="1"/>
  <c r="AS53" i="44" s="1"/>
  <c r="EW168" i="56"/>
  <c r="CK168" i="56" s="1"/>
  <c r="EI226" i="56"/>
  <c r="M226" i="56" s="1"/>
  <c r="EU49" i="56"/>
  <c r="CC49" i="56" s="1"/>
  <c r="AG54" i="44" s="1"/>
  <c r="EU169" i="56"/>
  <c r="CC169" i="56" s="1"/>
  <c r="EV242" i="56"/>
  <c r="CG242" i="56" s="1"/>
  <c r="ER61" i="56"/>
  <c r="BQ61" i="56" s="1"/>
  <c r="O66" i="44" s="1"/>
  <c r="ER181" i="56"/>
  <c r="BQ181" i="56" s="1"/>
  <c r="ES49" i="56"/>
  <c r="BU49" i="56" s="1"/>
  <c r="U54" i="44" s="1"/>
  <c r="ES169" i="56"/>
  <c r="BU169" i="56" s="1"/>
  <c r="EW221" i="56"/>
  <c r="CK221" i="56" s="1"/>
  <c r="FC227" i="56"/>
  <c r="DE227" i="56" s="1"/>
  <c r="EL84" i="56"/>
  <c r="AB84" i="56" s="1"/>
  <c r="EJ132" i="56"/>
  <c r="N132" i="56" s="1"/>
  <c r="EJ12" i="56"/>
  <c r="N12" i="56" s="1"/>
  <c r="EK31" i="56"/>
  <c r="O31" i="56" s="1"/>
  <c r="EK151" i="56"/>
  <c r="O151" i="56" s="1"/>
  <c r="EQ120" i="56"/>
  <c r="BM120" i="56" s="1"/>
  <c r="EZ146" i="56"/>
  <c r="CW146" i="56" s="1"/>
  <c r="EZ26" i="56"/>
  <c r="CW26" i="56" s="1"/>
  <c r="BK31" i="44" s="1"/>
  <c r="EX20" i="56"/>
  <c r="CO20" i="56" s="1"/>
  <c r="AY25" i="44" s="1"/>
  <c r="EX140" i="56"/>
  <c r="CO140" i="56" s="1"/>
  <c r="FF75" i="56"/>
  <c r="DX75" i="56" s="1"/>
  <c r="EN73" i="56"/>
  <c r="AH73" i="56" s="1"/>
  <c r="FF73" i="56"/>
  <c r="DX73" i="56" s="1"/>
  <c r="FG196" i="56"/>
  <c r="EA196" i="56" s="1"/>
  <c r="FG216" i="56"/>
  <c r="EK30" i="56"/>
  <c r="O30" i="56" s="1"/>
  <c r="EK150" i="56"/>
  <c r="O150" i="56" s="1"/>
  <c r="EM57" i="56"/>
  <c r="AE57" i="56" s="1"/>
  <c r="EM177" i="56"/>
  <c r="AE177" i="56" s="1"/>
  <c r="EQ195" i="56"/>
  <c r="BM195" i="56" s="1"/>
  <c r="EO231" i="56"/>
  <c r="AK231" i="56" s="1"/>
  <c r="ER219" i="56"/>
  <c r="BQ219" i="56" s="1"/>
  <c r="EH237" i="56"/>
  <c r="L237" i="56" s="1"/>
  <c r="FC211" i="56"/>
  <c r="DE211" i="56" s="1"/>
  <c r="FC42" i="56"/>
  <c r="DE42" i="56" s="1"/>
  <c r="I49" i="32" s="1"/>
  <c r="FC162" i="56"/>
  <c r="DE162" i="56" s="1"/>
  <c r="EI31" i="56"/>
  <c r="M31" i="56" s="1"/>
  <c r="EI151" i="56"/>
  <c r="M151" i="56" s="1"/>
  <c r="EI237" i="56"/>
  <c r="M237" i="56" s="1"/>
  <c r="EW101" i="56"/>
  <c r="CK101" i="56" s="1"/>
  <c r="EX239" i="56"/>
  <c r="CO239" i="56" s="1"/>
  <c r="ES98" i="56"/>
  <c r="BU98" i="56" s="1"/>
  <c r="FB215" i="56"/>
  <c r="DA215" i="56" s="1"/>
  <c r="EI11" i="56"/>
  <c r="M11" i="56" s="1"/>
  <c r="L18" i="30" s="1"/>
  <c r="EI131" i="56"/>
  <c r="M131" i="56" s="1"/>
  <c r="EY26" i="56"/>
  <c r="CS26" i="56" s="1"/>
  <c r="BE31" i="44" s="1"/>
  <c r="EY146" i="56"/>
  <c r="CS146" i="56" s="1"/>
  <c r="FE121" i="56"/>
  <c r="EL15" i="56"/>
  <c r="AB15" i="56" s="1"/>
  <c r="EL135" i="56"/>
  <c r="AB135" i="56" s="1"/>
  <c r="FF206" i="56"/>
  <c r="DX206" i="56" s="1"/>
  <c r="EL28" i="56"/>
  <c r="AB28" i="56" s="1"/>
  <c r="EL148" i="56"/>
  <c r="AB148" i="56" s="1"/>
  <c r="EO6" i="56"/>
  <c r="AK6" i="56" s="1"/>
  <c r="AA13" i="10" s="1"/>
  <c r="EO126" i="56"/>
  <c r="AK126" i="56" s="1"/>
  <c r="FF186" i="56"/>
  <c r="DX186" i="56" s="1"/>
  <c r="FC238" i="56"/>
  <c r="DE238" i="56" s="1"/>
  <c r="EU94" i="56"/>
  <c r="CC94" i="56" s="1"/>
  <c r="EX201" i="56"/>
  <c r="CO201" i="56" s="1"/>
  <c r="EZ75" i="56"/>
  <c r="CW75" i="56" s="1"/>
  <c r="EU70" i="56"/>
  <c r="CC70" i="56" s="1"/>
  <c r="FD207" i="56"/>
  <c r="DR207" i="56" s="1"/>
  <c r="EP76" i="56"/>
  <c r="AN76" i="56" s="1"/>
  <c r="EJ61" i="56"/>
  <c r="N61" i="56" s="1"/>
  <c r="EJ181" i="56"/>
  <c r="N181" i="56" s="1"/>
  <c r="EP212" i="56"/>
  <c r="AN212" i="56" s="1"/>
  <c r="EM117" i="56"/>
  <c r="AE117" i="56" s="1"/>
  <c r="ES7" i="56"/>
  <c r="BU7" i="56" s="1"/>
  <c r="U12" i="44" s="1"/>
  <c r="ES127" i="56"/>
  <c r="BU127" i="56" s="1"/>
  <c r="EO98" i="56"/>
  <c r="AK98" i="56" s="1"/>
  <c r="ET215" i="56"/>
  <c r="BY215" i="56" s="1"/>
  <c r="FA211" i="56"/>
  <c r="DI211" i="56" s="1"/>
  <c r="FG16" i="56"/>
  <c r="EA16" i="56" s="1"/>
  <c r="AA20" i="33" s="1"/>
  <c r="FG136" i="56"/>
  <c r="EA136" i="56" s="1"/>
  <c r="ET79" i="56"/>
  <c r="BY79" i="56" s="1"/>
  <c r="FC41" i="56"/>
  <c r="DE41" i="56" s="1"/>
  <c r="I48" i="32" s="1"/>
  <c r="FC161" i="56"/>
  <c r="DE161" i="56" s="1"/>
  <c r="ES197" i="56"/>
  <c r="BU197" i="56" s="1"/>
  <c r="FD213" i="56"/>
  <c r="EO15" i="56"/>
  <c r="AK15" i="56" s="1"/>
  <c r="EO135" i="56"/>
  <c r="AK135" i="56" s="1"/>
  <c r="ES211" i="56"/>
  <c r="BU211" i="56" s="1"/>
  <c r="EH229" i="56"/>
  <c r="L229" i="56" s="1"/>
  <c r="EH147" i="56"/>
  <c r="L147" i="56" s="1"/>
  <c r="EH27" i="56"/>
  <c r="L27" i="56" s="1"/>
  <c r="FE112" i="56"/>
  <c r="EH70" i="56"/>
  <c r="L70" i="56" s="1"/>
  <c r="FG92" i="56"/>
  <c r="EM66" i="56"/>
  <c r="AE66" i="56" s="1"/>
  <c r="FG61" i="56"/>
  <c r="FG181" i="56"/>
  <c r="EZ44" i="56"/>
  <c r="CW44" i="56" s="1"/>
  <c r="BK49" i="44" s="1"/>
  <c r="FC46" i="56"/>
  <c r="DE46" i="56" s="1"/>
  <c r="I53" i="32" s="1"/>
  <c r="FD49" i="56"/>
  <c r="EI26" i="56"/>
  <c r="M26" i="56" s="1"/>
  <c r="EL22" i="56"/>
  <c r="AB22" i="56" s="1"/>
  <c r="FA57" i="56"/>
  <c r="DI57" i="56" s="1"/>
  <c r="L62" i="43" s="1"/>
  <c r="EH42" i="56"/>
  <c r="L42" i="56" s="1"/>
  <c r="EH162" i="56"/>
  <c r="L162" i="56" s="1"/>
  <c r="ET41" i="56"/>
  <c r="BY41" i="56" s="1"/>
  <c r="AA46" i="44" s="1"/>
  <c r="ET161" i="56"/>
  <c r="BY161" i="56" s="1"/>
  <c r="EP55" i="56"/>
  <c r="EP175" i="56"/>
  <c r="AN175" i="56" s="1"/>
  <c r="FC61" i="56"/>
  <c r="DE61" i="56" s="1"/>
  <c r="I68" i="32" s="1"/>
  <c r="FC181" i="56"/>
  <c r="DE181" i="56" s="1"/>
  <c r="FD34" i="56"/>
  <c r="FD154" i="56"/>
  <c r="EL17" i="56"/>
  <c r="AB17" i="56" s="1"/>
  <c r="EL137" i="56"/>
  <c r="AB137" i="56" s="1"/>
  <c r="EX32" i="56"/>
  <c r="CO32" i="56" s="1"/>
  <c r="AY37" i="44" s="1"/>
  <c r="FB29" i="56"/>
  <c r="DA29" i="56" s="1"/>
  <c r="S36" i="32" s="1"/>
  <c r="FB149" i="56"/>
  <c r="DA149" i="56" s="1"/>
  <c r="EO230" i="56"/>
  <c r="AK230" i="56" s="1"/>
  <c r="EO37" i="56"/>
  <c r="AK37" i="56" s="1"/>
  <c r="EO157" i="56"/>
  <c r="AK157" i="56" s="1"/>
  <c r="EM62" i="56"/>
  <c r="AE62" i="56" s="1"/>
  <c r="EM182" i="56"/>
  <c r="AE182" i="56" s="1"/>
  <c r="EI16" i="56"/>
  <c r="M16" i="56" s="1"/>
  <c r="L23" i="30" s="1"/>
  <c r="EI136" i="56"/>
  <c r="M136" i="56" s="1"/>
  <c r="FF41" i="56"/>
  <c r="FF161" i="56"/>
  <c r="ER45" i="56"/>
  <c r="BQ45" i="56" s="1"/>
  <c r="O50" i="44" s="1"/>
  <c r="ER165" i="56"/>
  <c r="BQ165" i="56" s="1"/>
  <c r="FE39" i="56"/>
  <c r="FE159" i="56"/>
  <c r="EN130" i="56"/>
  <c r="AH130" i="56" s="1"/>
  <c r="FC12" i="56"/>
  <c r="DE12" i="56" s="1"/>
  <c r="I19" i="32" s="1"/>
  <c r="FC132" i="56"/>
  <c r="DE132" i="56" s="1"/>
  <c r="FB18" i="56"/>
  <c r="DA18" i="56" s="1"/>
  <c r="S25" i="32" s="1"/>
  <c r="FB138" i="56"/>
  <c r="DA138" i="56" s="1"/>
  <c r="EZ37" i="56"/>
  <c r="CW37" i="56" s="1"/>
  <c r="BK42" i="44" s="1"/>
  <c r="ER225" i="56"/>
  <c r="BQ225" i="56" s="1"/>
  <c r="EW13" i="56"/>
  <c r="CK13" i="56" s="1"/>
  <c r="AS18" i="44" s="1"/>
  <c r="EW133" i="56"/>
  <c r="CK133" i="56" s="1"/>
  <c r="ER224" i="56"/>
  <c r="BQ224" i="56" s="1"/>
  <c r="EV15" i="56"/>
  <c r="CG15" i="56" s="1"/>
  <c r="AM20" i="44" s="1"/>
  <c r="EV135" i="56"/>
  <c r="CG135" i="56" s="1"/>
  <c r="EX29" i="56"/>
  <c r="CO29" i="56" s="1"/>
  <c r="AY34" i="44" s="1"/>
  <c r="EX149" i="56"/>
  <c r="CO149" i="56" s="1"/>
  <c r="EQ70" i="56"/>
  <c r="BM70" i="56" s="1"/>
  <c r="EX36" i="56"/>
  <c r="CO36" i="56" s="1"/>
  <c r="AY41" i="44" s="1"/>
  <c r="EX156" i="56"/>
  <c r="CO156" i="56" s="1"/>
  <c r="EP129" i="56"/>
  <c r="AN129" i="56" s="1"/>
  <c r="EP9" i="56"/>
  <c r="EU7" i="56"/>
  <c r="CC7" i="56" s="1"/>
  <c r="AG12" i="44" s="1"/>
  <c r="EU127" i="56"/>
  <c r="CC127" i="56" s="1"/>
  <c r="ER223" i="56"/>
  <c r="BQ223" i="56" s="1"/>
  <c r="FA9" i="56"/>
  <c r="DI9" i="56" s="1"/>
  <c r="FA129" i="56"/>
  <c r="DI129" i="56" s="1"/>
  <c r="EO188" i="56"/>
  <c r="AK188" i="56" s="1"/>
  <c r="FE14" i="56"/>
  <c r="DU14" i="56" s="1"/>
  <c r="O18" i="33" s="1"/>
  <c r="FE134" i="56"/>
  <c r="DU134" i="56" s="1"/>
  <c r="EL27" i="56"/>
  <c r="AB27" i="56" s="1"/>
  <c r="EL147" i="56"/>
  <c r="AB147" i="56" s="1"/>
  <c r="FC225" i="56"/>
  <c r="DE225" i="56" s="1"/>
  <c r="FF166" i="56"/>
  <c r="FF46" i="56"/>
  <c r="EV227" i="56"/>
  <c r="CG227" i="56" s="1"/>
  <c r="ER71" i="56"/>
  <c r="BQ71" i="56" s="1"/>
  <c r="ET9" i="56"/>
  <c r="BY9" i="56" s="1"/>
  <c r="AA14" i="44" s="1"/>
  <c r="ET129" i="56"/>
  <c r="BY129" i="56" s="1"/>
  <c r="EW219" i="56"/>
  <c r="CK219" i="56" s="1"/>
  <c r="FF13" i="56"/>
  <c r="DX13" i="56" s="1"/>
  <c r="U17" i="33" s="1"/>
  <c r="FF133" i="56"/>
  <c r="DX133" i="56" s="1"/>
  <c r="EX196" i="56"/>
  <c r="CO196" i="56" s="1"/>
  <c r="FD112" i="56"/>
  <c r="FD12" i="56"/>
  <c r="DR12" i="56" s="1"/>
  <c r="I16" i="33" s="1"/>
  <c r="FD132" i="56"/>
  <c r="DR132" i="56" s="1"/>
  <c r="FG219" i="56"/>
  <c r="EL59" i="56"/>
  <c r="AB59" i="56" s="1"/>
  <c r="EL179" i="56"/>
  <c r="AB179" i="56" s="1"/>
  <c r="EM7" i="56"/>
  <c r="AE7" i="56" s="1"/>
  <c r="O14" i="10" s="1"/>
  <c r="EM127" i="56"/>
  <c r="AE127" i="56" s="1"/>
  <c r="EJ228" i="56"/>
  <c r="N228" i="56" s="1"/>
  <c r="EX50" i="56"/>
  <c r="CO50" i="56" s="1"/>
  <c r="AY55" i="44" s="1"/>
  <c r="EX170" i="56"/>
  <c r="CO170" i="56" s="1"/>
  <c r="ER24" i="56"/>
  <c r="BQ24" i="56" s="1"/>
  <c r="O29" i="44" s="1"/>
  <c r="ER144" i="56"/>
  <c r="BQ144" i="56" s="1"/>
  <c r="ES13" i="56"/>
  <c r="BU13" i="56" s="1"/>
  <c r="U18" i="44" s="1"/>
  <c r="ES133" i="56"/>
  <c r="BU133" i="56" s="1"/>
  <c r="EQ45" i="56"/>
  <c r="BM45" i="56" s="1"/>
  <c r="I50" i="44" s="1"/>
  <c r="EQ165" i="56"/>
  <c r="BM165" i="56" s="1"/>
  <c r="FB129" i="56"/>
  <c r="DA129" i="56" s="1"/>
  <c r="FB9" i="56"/>
  <c r="DA9" i="56" s="1"/>
  <c r="S16" i="32" s="1"/>
  <c r="FC139" i="56"/>
  <c r="DE139" i="56" s="1"/>
  <c r="FC19" i="56"/>
  <c r="DE19" i="56" s="1"/>
  <c r="I26" i="32" s="1"/>
  <c r="EJ195" i="56"/>
  <c r="N195" i="56" s="1"/>
  <c r="EU102" i="56"/>
  <c r="CC102" i="56" s="1"/>
  <c r="ER26" i="56"/>
  <c r="BQ26" i="56" s="1"/>
  <c r="O31" i="44" s="1"/>
  <c r="ER146" i="56"/>
  <c r="BQ146" i="56" s="1"/>
  <c r="EW30" i="56"/>
  <c r="CK30" i="56" s="1"/>
  <c r="AS35" i="44" s="1"/>
  <c r="EW150" i="56"/>
  <c r="CK150" i="56" s="1"/>
  <c r="EU16" i="56"/>
  <c r="CC16" i="56" s="1"/>
  <c r="AG21" i="44" s="1"/>
  <c r="EU136" i="56"/>
  <c r="CC136" i="56" s="1"/>
  <c r="EI20" i="56"/>
  <c r="M20" i="56" s="1"/>
  <c r="L27" i="30" s="1"/>
  <c r="EI140" i="56"/>
  <c r="M140" i="56" s="1"/>
  <c r="EM171" i="56"/>
  <c r="AE171" i="56" s="1"/>
  <c r="EM51" i="56"/>
  <c r="AE51" i="56" s="1"/>
  <c r="EQ100" i="56"/>
  <c r="BM100" i="56" s="1"/>
  <c r="EZ18" i="56"/>
  <c r="CW18" i="56" s="1"/>
  <c r="BK23" i="44" s="1"/>
  <c r="EZ138" i="56"/>
  <c r="CW138" i="56" s="1"/>
  <c r="EW31" i="56"/>
  <c r="CK31" i="56" s="1"/>
  <c r="AS36" i="44" s="1"/>
  <c r="EW151" i="56"/>
  <c r="CK151" i="56" s="1"/>
  <c r="EJ27" i="56"/>
  <c r="N27" i="56" s="1"/>
  <c r="EJ147" i="56"/>
  <c r="N147" i="56" s="1"/>
  <c r="EJ29" i="56"/>
  <c r="N29" i="56" s="1"/>
  <c r="EJ149" i="56"/>
  <c r="N149" i="56" s="1"/>
  <c r="EZ194" i="56"/>
  <c r="CW194" i="56" s="1"/>
  <c r="EY145" i="56"/>
  <c r="CS145" i="56" s="1"/>
  <c r="EY25" i="56"/>
  <c r="CS25" i="56" s="1"/>
  <c r="BE30" i="44" s="1"/>
  <c r="EX208" i="56"/>
  <c r="CO208" i="56" s="1"/>
  <c r="EJ55" i="56"/>
  <c r="N55" i="56" s="1"/>
  <c r="EJ175" i="56"/>
  <c r="N175" i="56" s="1"/>
  <c r="EW213" i="56"/>
  <c r="CK213" i="56" s="1"/>
  <c r="EV29" i="56"/>
  <c r="CG29" i="56" s="1"/>
  <c r="AM34" i="44" s="1"/>
  <c r="EV149" i="56"/>
  <c r="CG149" i="56" s="1"/>
  <c r="EV87" i="56"/>
  <c r="CG87" i="56" s="1"/>
  <c r="EP199" i="56"/>
  <c r="AN199" i="56" s="1"/>
  <c r="EY79" i="56"/>
  <c r="CS79" i="56" s="1"/>
  <c r="EP206" i="56"/>
  <c r="AN206" i="56" s="1"/>
  <c r="EJ59" i="56"/>
  <c r="N59" i="56" s="1"/>
  <c r="EJ179" i="56"/>
  <c r="N179" i="56" s="1"/>
  <c r="EH163" i="56"/>
  <c r="L163" i="56" s="1"/>
  <c r="EH43" i="56"/>
  <c r="L43" i="56" s="1"/>
  <c r="FF23" i="56"/>
  <c r="DX23" i="56" s="1"/>
  <c r="U27" i="33" s="1"/>
  <c r="EL61" i="56"/>
  <c r="AB61" i="56" s="1"/>
  <c r="EN30" i="56"/>
  <c r="AH30" i="56" s="1"/>
  <c r="ER164" i="56"/>
  <c r="BQ164" i="56" s="1"/>
  <c r="ER44" i="56"/>
  <c r="BQ44" i="56" s="1"/>
  <c r="O49" i="44" s="1"/>
  <c r="ET48" i="56"/>
  <c r="BY48" i="56" s="1"/>
  <c r="AA53" i="44" s="1"/>
  <c r="ET168" i="56"/>
  <c r="BY168" i="56" s="1"/>
  <c r="FA24" i="56"/>
  <c r="DI24" i="56" s="1"/>
  <c r="FA144" i="56"/>
  <c r="DI144" i="56" s="1"/>
  <c r="EQ58" i="56"/>
  <c r="BM58" i="56" s="1"/>
  <c r="I63" i="44" s="1"/>
  <c r="EQ178" i="56"/>
  <c r="BM178" i="56" s="1"/>
  <c r="EV43" i="56"/>
  <c r="CG43" i="56" s="1"/>
  <c r="AM48" i="44" s="1"/>
  <c r="EV163" i="56"/>
  <c r="CG163" i="56" s="1"/>
  <c r="EH52" i="56"/>
  <c r="L52" i="56" s="1"/>
  <c r="EH172" i="56"/>
  <c r="L172" i="56" s="1"/>
  <c r="EW54" i="56"/>
  <c r="CK54" i="56" s="1"/>
  <c r="AS59" i="44" s="1"/>
  <c r="EW174" i="56"/>
  <c r="CK174" i="56" s="1"/>
  <c r="EJ188" i="56"/>
  <c r="N188" i="56" s="1"/>
  <c r="EL103" i="56"/>
  <c r="AB103" i="56" s="1"/>
  <c r="EW189" i="56"/>
  <c r="CK189" i="56" s="1"/>
  <c r="EU55" i="56"/>
  <c r="CC55" i="56" s="1"/>
  <c r="AG60" i="44" s="1"/>
  <c r="EU175" i="56"/>
  <c r="CC175" i="56" s="1"/>
  <c r="EU23" i="56"/>
  <c r="CC23" i="56" s="1"/>
  <c r="AG28" i="44" s="1"/>
  <c r="EU143" i="56"/>
  <c r="CC143" i="56" s="1"/>
  <c r="EO28" i="56"/>
  <c r="AK28" i="56" s="1"/>
  <c r="EO148" i="56"/>
  <c r="AK148" i="56" s="1"/>
  <c r="EP138" i="56"/>
  <c r="AN138" i="56" s="1"/>
  <c r="EP18" i="56"/>
  <c r="EP13" i="56"/>
  <c r="EP133" i="56"/>
  <c r="AN133" i="56" s="1"/>
  <c r="FF17" i="56"/>
  <c r="DX17" i="56" s="1"/>
  <c r="U21" i="33" s="1"/>
  <c r="FF137" i="56"/>
  <c r="DX137" i="56" s="1"/>
  <c r="EK19" i="56"/>
  <c r="O19" i="56" s="1"/>
  <c r="EK139" i="56"/>
  <c r="O139" i="56" s="1"/>
  <c r="EO17" i="56"/>
  <c r="AK17" i="56" s="1"/>
  <c r="EO137" i="56"/>
  <c r="AK137" i="56" s="1"/>
  <c r="EW240" i="56"/>
  <c r="CK240" i="56" s="1"/>
  <c r="EU9" i="56"/>
  <c r="CC9" i="56" s="1"/>
  <c r="AG14" i="44" s="1"/>
  <c r="EU129" i="56"/>
  <c r="CC129" i="56" s="1"/>
  <c r="FE211" i="56"/>
  <c r="DU211" i="56" s="1"/>
  <c r="EK195" i="56"/>
  <c r="O195" i="56" s="1"/>
  <c r="EI79" i="56"/>
  <c r="M79" i="56" s="1"/>
  <c r="EY242" i="56"/>
  <c r="CS242" i="56" s="1"/>
  <c r="EN41" i="56"/>
  <c r="AH41" i="56" s="1"/>
  <c r="EN161" i="56"/>
  <c r="AH161" i="56" s="1"/>
  <c r="EH89" i="56"/>
  <c r="L89" i="56" s="1"/>
  <c r="FG82" i="56"/>
  <c r="EA82" i="56" s="1"/>
  <c r="EN9" i="56"/>
  <c r="AH9" i="56" s="1"/>
  <c r="U16" i="10" s="1"/>
  <c r="EN129" i="56"/>
  <c r="AH129" i="56" s="1"/>
  <c r="EY6" i="56"/>
  <c r="CS6" i="56" s="1"/>
  <c r="BE11" i="44" s="1"/>
  <c r="EY126" i="56"/>
  <c r="CS126" i="56" s="1"/>
  <c r="EQ36" i="56"/>
  <c r="BM36" i="56" s="1"/>
  <c r="I41" i="44" s="1"/>
  <c r="EQ156" i="56"/>
  <c r="BM156" i="56" s="1"/>
  <c r="FB192" i="56"/>
  <c r="DA192" i="56" s="1"/>
  <c r="EW87" i="56"/>
  <c r="CK87" i="56" s="1"/>
  <c r="EX24" i="56"/>
  <c r="CO24" i="56" s="1"/>
  <c r="AY29" i="44" s="1"/>
  <c r="EX144" i="56"/>
  <c r="CO144" i="56" s="1"/>
  <c r="EP29" i="56"/>
  <c r="EP149" i="56"/>
  <c r="AN149" i="56" s="1"/>
  <c r="EM71" i="56"/>
  <c r="AE71" i="56" s="1"/>
  <c r="FE203" i="56"/>
  <c r="DU203" i="56" s="1"/>
  <c r="EJ42" i="56"/>
  <c r="N42" i="56" s="1"/>
  <c r="EJ162" i="56"/>
  <c r="N162" i="56" s="1"/>
  <c r="EW69" i="56"/>
  <c r="CK69" i="56" s="1"/>
  <c r="EI231" i="56"/>
  <c r="M231" i="56" s="1"/>
  <c r="FB176" i="56"/>
  <c r="DA176" i="56" s="1"/>
  <c r="FB56" i="56"/>
  <c r="DA56" i="56" s="1"/>
  <c r="S63" i="32" s="1"/>
  <c r="EN215" i="56"/>
  <c r="AH215" i="56" s="1"/>
  <c r="FG97" i="56"/>
  <c r="EN237" i="56"/>
  <c r="AH237" i="56" s="1"/>
  <c r="FC73" i="56"/>
  <c r="DE73" i="56" s="1"/>
  <c r="EI233" i="56"/>
  <c r="M233" i="56" s="1"/>
  <c r="ET186" i="56"/>
  <c r="BY186" i="56" s="1"/>
  <c r="EH203" i="56"/>
  <c r="L203" i="56" s="1"/>
  <c r="EK126" i="56"/>
  <c r="O126" i="56" s="1"/>
  <c r="EK6" i="56"/>
  <c r="O6" i="56" s="1"/>
  <c r="N13" i="30" s="1"/>
  <c r="EJ176" i="56"/>
  <c r="N176" i="56" s="1"/>
  <c r="EJ56" i="56"/>
  <c r="N56" i="56" s="1"/>
  <c r="FE230" i="56"/>
  <c r="EI217" i="56"/>
  <c r="M217" i="56" s="1"/>
  <c r="EV160" i="56"/>
  <c r="CG160" i="56" s="1"/>
  <c r="EV40" i="56"/>
  <c r="CG40" i="56" s="1"/>
  <c r="AM45" i="44" s="1"/>
  <c r="EL52" i="56"/>
  <c r="AB52" i="56" s="1"/>
  <c r="EI25" i="56"/>
  <c r="M25" i="56" s="1"/>
  <c r="L32" i="30" s="1"/>
  <c r="FD33" i="56"/>
  <c r="EI230" i="56"/>
  <c r="M230" i="56" s="1"/>
  <c r="EH107" i="56"/>
  <c r="L107" i="56" s="1"/>
  <c r="EW167" i="56"/>
  <c r="CK167" i="56" s="1"/>
  <c r="EW47" i="56"/>
  <c r="CK47" i="56" s="1"/>
  <c r="AS52" i="44" s="1"/>
  <c r="EU107" i="56"/>
  <c r="CC107" i="56" s="1"/>
  <c r="EJ47" i="56"/>
  <c r="N47" i="56" s="1"/>
  <c r="EJ167" i="56"/>
  <c r="N167" i="56" s="1"/>
  <c r="EX225" i="56"/>
  <c r="CO225" i="56" s="1"/>
  <c r="EI106" i="56"/>
  <c r="M106" i="56" s="1"/>
  <c r="EK168" i="56"/>
  <c r="O168" i="56" s="1"/>
  <c r="EK48" i="56"/>
  <c r="O48" i="56" s="1"/>
  <c r="EH33" i="56"/>
  <c r="L33" i="56" s="1"/>
  <c r="EH153" i="56"/>
  <c r="L153" i="56" s="1"/>
  <c r="FB232" i="56"/>
  <c r="DA232" i="56" s="1"/>
  <c r="EL141" i="56"/>
  <c r="AB141" i="56" s="1"/>
  <c r="EL21" i="56"/>
  <c r="AB21" i="56" s="1"/>
  <c r="ER55" i="56"/>
  <c r="BQ55" i="56" s="1"/>
  <c r="O60" i="44" s="1"/>
  <c r="ER175" i="56"/>
  <c r="BQ175" i="56" s="1"/>
  <c r="EP195" i="56"/>
  <c r="AN195" i="56" s="1"/>
  <c r="EI17" i="56"/>
  <c r="M17" i="56" s="1"/>
  <c r="L24" i="30" s="1"/>
  <c r="EI137" i="56"/>
  <c r="M137" i="56" s="1"/>
  <c r="FF141" i="56"/>
  <c r="DX141" i="56" s="1"/>
  <c r="FF21" i="56"/>
  <c r="DX21" i="56" s="1"/>
  <c r="U25" i="33" s="1"/>
  <c r="EI129" i="56"/>
  <c r="M129" i="56" s="1"/>
  <c r="EI9" i="56"/>
  <c r="M9" i="56" s="1"/>
  <c r="L16" i="30" s="1"/>
  <c r="EX74" i="56"/>
  <c r="CO74" i="56" s="1"/>
  <c r="EQ231" i="56"/>
  <c r="BM231" i="56" s="1"/>
  <c r="ET23" i="56"/>
  <c r="BY23" i="56" s="1"/>
  <c r="AA28" i="44" s="1"/>
  <c r="ET143" i="56"/>
  <c r="BY143" i="56" s="1"/>
  <c r="EQ61" i="56"/>
  <c r="BM61" i="56" s="1"/>
  <c r="I66" i="44" s="1"/>
  <c r="EQ181" i="56"/>
  <c r="BM181" i="56" s="1"/>
  <c r="EI51" i="56"/>
  <c r="M51" i="56" s="1"/>
  <c r="EI171" i="56"/>
  <c r="M171" i="56" s="1"/>
  <c r="FA58" i="56"/>
  <c r="DI58" i="56" s="1"/>
  <c r="L63" i="43" s="1"/>
  <c r="FA178" i="56"/>
  <c r="DI178" i="56" s="1"/>
  <c r="EO180" i="56"/>
  <c r="AK180" i="56" s="1"/>
  <c r="EO60" i="56"/>
  <c r="AK60" i="56" s="1"/>
  <c r="FF34" i="56"/>
  <c r="FF154" i="56"/>
  <c r="FD6" i="56"/>
  <c r="DR6" i="56" s="1"/>
  <c r="I10" i="33" s="1"/>
  <c r="FD126" i="56"/>
  <c r="DR126" i="56" s="1"/>
  <c r="FD11" i="56"/>
  <c r="DR11" i="56" s="1"/>
  <c r="I15" i="33" s="1"/>
  <c r="FD131" i="56"/>
  <c r="DR131" i="56" s="1"/>
  <c r="ET18" i="56"/>
  <c r="BY18" i="56" s="1"/>
  <c r="AA23" i="44" s="1"/>
  <c r="ET138" i="56"/>
  <c r="BY138" i="56" s="1"/>
  <c r="EU218" i="56"/>
  <c r="CC218" i="56" s="1"/>
  <c r="EM222" i="56"/>
  <c r="AE222" i="56" s="1"/>
  <c r="EN20" i="56"/>
  <c r="AH20" i="56" s="1"/>
  <c r="EN140" i="56"/>
  <c r="AH140" i="56" s="1"/>
  <c r="EW196" i="56"/>
  <c r="CK196" i="56" s="1"/>
  <c r="FD77" i="56"/>
  <c r="DR77" i="56" s="1"/>
  <c r="EM11" i="56"/>
  <c r="AE11" i="56" s="1"/>
  <c r="EM131" i="56"/>
  <c r="AE131" i="56" s="1"/>
  <c r="EY117" i="56"/>
  <c r="CS117" i="56" s="1"/>
  <c r="EQ34" i="56"/>
  <c r="BM34" i="56" s="1"/>
  <c r="I39" i="44" s="1"/>
  <c r="EQ154" i="56"/>
  <c r="BM154" i="56" s="1"/>
  <c r="EK55" i="56"/>
  <c r="O55" i="56" s="1"/>
  <c r="EK175" i="56"/>
  <c r="O175" i="56" s="1"/>
  <c r="FD36" i="56"/>
  <c r="FD156" i="56"/>
  <c r="EU28" i="56"/>
  <c r="CC28" i="56" s="1"/>
  <c r="AG33" i="44" s="1"/>
  <c r="EU148" i="56"/>
  <c r="CC148" i="56" s="1"/>
  <c r="EU25" i="56"/>
  <c r="CC25" i="56" s="1"/>
  <c r="AG30" i="44" s="1"/>
  <c r="EU145" i="56"/>
  <c r="CC145" i="56" s="1"/>
  <c r="EP205" i="56"/>
  <c r="AN205" i="56" s="1"/>
  <c r="EP197" i="56"/>
  <c r="AN197" i="56" s="1"/>
  <c r="EL20" i="56"/>
  <c r="AB20" i="56" s="1"/>
  <c r="EL140" i="56"/>
  <c r="AB140" i="56" s="1"/>
  <c r="EW188" i="56"/>
  <c r="CK188" i="56" s="1"/>
  <c r="FG10" i="56"/>
  <c r="EA10" i="56" s="1"/>
  <c r="AA14" i="33" s="1"/>
  <c r="FG130" i="56"/>
  <c r="EA130" i="56" s="1"/>
  <c r="FB195" i="56"/>
  <c r="DA195" i="56" s="1"/>
  <c r="FA145" i="56"/>
  <c r="DI145" i="56" s="1"/>
  <c r="FA25" i="56"/>
  <c r="DI25" i="56" s="1"/>
  <c r="EU10" i="56"/>
  <c r="CC10" i="56" s="1"/>
  <c r="AG15" i="44" s="1"/>
  <c r="ER47" i="56"/>
  <c r="BQ47" i="56" s="1"/>
  <c r="O52" i="44" s="1"/>
  <c r="ER167" i="56"/>
  <c r="BQ167" i="56" s="1"/>
  <c r="EY167" i="56"/>
  <c r="CS167" i="56" s="1"/>
  <c r="EY47" i="56"/>
  <c r="CS47" i="56" s="1"/>
  <c r="BE52" i="44" s="1"/>
  <c r="EI49" i="56"/>
  <c r="M49" i="56" s="1"/>
  <c r="EI169" i="56"/>
  <c r="M169" i="56" s="1"/>
  <c r="EM197" i="56"/>
  <c r="AE197" i="56" s="1"/>
  <c r="EV14" i="56"/>
  <c r="CG14" i="56" s="1"/>
  <c r="AM19" i="44" s="1"/>
  <c r="EV134" i="56"/>
  <c r="CG134" i="56" s="1"/>
  <c r="EW59" i="56"/>
  <c r="CK59" i="56" s="1"/>
  <c r="AS64" i="44" s="1"/>
  <c r="EW179" i="56"/>
  <c r="CK179" i="56" s="1"/>
  <c r="FD39" i="56"/>
  <c r="FD159" i="56"/>
  <c r="EQ180" i="56"/>
  <c r="BM180" i="56" s="1"/>
  <c r="EQ60" i="56"/>
  <c r="BM60" i="56" s="1"/>
  <c r="I65" i="44" s="1"/>
  <c r="FD9" i="56"/>
  <c r="DR9" i="56" s="1"/>
  <c r="I13" i="33" s="1"/>
  <c r="FD129" i="56"/>
  <c r="DR129" i="56" s="1"/>
  <c r="EL187" i="56"/>
  <c r="AB187" i="56" s="1"/>
  <c r="EP132" i="56"/>
  <c r="AN132" i="56" s="1"/>
  <c r="EP12" i="56"/>
  <c r="EO104" i="56"/>
  <c r="AK104" i="56" s="1"/>
  <c r="FF120" i="56"/>
  <c r="FC222" i="56"/>
  <c r="DE222" i="56" s="1"/>
  <c r="EQ187" i="56"/>
  <c r="BM187" i="56" s="1"/>
  <c r="FE111" i="56"/>
  <c r="EV187" i="56"/>
  <c r="CG187" i="56" s="1"/>
  <c r="FG24" i="56"/>
  <c r="EA24" i="56" s="1"/>
  <c r="AA28" i="33" s="1"/>
  <c r="FG144" i="56"/>
  <c r="EA144" i="56" s="1"/>
  <c r="EN238" i="56"/>
  <c r="AH238" i="56" s="1"/>
  <c r="EI212" i="56"/>
  <c r="M212" i="56" s="1"/>
  <c r="EL88" i="56"/>
  <c r="AB88" i="56" s="1"/>
  <c r="FD241" i="56"/>
  <c r="FA102" i="56"/>
  <c r="DI102" i="56" s="1"/>
  <c r="EX62" i="56"/>
  <c r="CO62" i="56" s="1"/>
  <c r="AY67" i="44" s="1"/>
  <c r="EX182" i="56"/>
  <c r="CO182" i="56" s="1"/>
  <c r="FA232" i="56"/>
  <c r="DI232" i="56" s="1"/>
  <c r="ES35" i="56"/>
  <c r="BU35" i="56" s="1"/>
  <c r="U40" i="44" s="1"/>
  <c r="ES155" i="56"/>
  <c r="BU155" i="56" s="1"/>
  <c r="EI10" i="56"/>
  <c r="M10" i="56" s="1"/>
  <c r="L17" i="30" s="1"/>
  <c r="EI130" i="56"/>
  <c r="M130" i="56" s="1"/>
  <c r="EY20" i="56"/>
  <c r="CS20" i="56" s="1"/>
  <c r="BE25" i="44" s="1"/>
  <c r="EY140" i="56"/>
  <c r="CS140" i="56" s="1"/>
  <c r="EW128" i="56"/>
  <c r="CK128" i="56" s="1"/>
  <c r="EW8" i="56"/>
  <c r="CK8" i="56" s="1"/>
  <c r="AS13" i="44" s="1"/>
  <c r="EW112" i="56"/>
  <c r="CK112" i="56" s="1"/>
  <c r="ER187" i="56"/>
  <c r="BQ187" i="56" s="1"/>
  <c r="EL93" i="56"/>
  <c r="AB93" i="56" s="1"/>
  <c r="EZ199" i="56"/>
  <c r="CW199" i="56" s="1"/>
  <c r="EV173" i="56"/>
  <c r="CG173" i="56" s="1"/>
  <c r="EV53" i="56"/>
  <c r="CG53" i="56" s="1"/>
  <c r="AM58" i="44" s="1"/>
  <c r="FC30" i="56"/>
  <c r="DE30" i="56" s="1"/>
  <c r="I37" i="32" s="1"/>
  <c r="FC150" i="56"/>
  <c r="DE150" i="56" s="1"/>
  <c r="EH38" i="56"/>
  <c r="L38" i="56" s="1"/>
  <c r="EH158" i="56"/>
  <c r="L158" i="56" s="1"/>
  <c r="EM230" i="56"/>
  <c r="AE230" i="56" s="1"/>
  <c r="EU196" i="56"/>
  <c r="CC196" i="56" s="1"/>
  <c r="FB67" i="56"/>
  <c r="DA67" i="56" s="1"/>
  <c r="FD228" i="56"/>
  <c r="EZ216" i="56"/>
  <c r="CW216" i="56" s="1"/>
  <c r="FB160" i="56"/>
  <c r="DA160" i="56" s="1"/>
  <c r="FB40" i="56"/>
  <c r="DA40" i="56" s="1"/>
  <c r="S47" i="32" s="1"/>
  <c r="ET207" i="56"/>
  <c r="BY207" i="56" s="1"/>
  <c r="EV56" i="56"/>
  <c r="CG56" i="56" s="1"/>
  <c r="AM61" i="44" s="1"/>
  <c r="EV176" i="56"/>
  <c r="CG176" i="56" s="1"/>
  <c r="EH98" i="56"/>
  <c r="L98" i="56" s="1"/>
  <c r="EV235" i="56"/>
  <c r="CG235" i="56" s="1"/>
  <c r="EN196" i="56"/>
  <c r="AH196" i="56" s="1"/>
  <c r="EZ189" i="56"/>
  <c r="CW189" i="56" s="1"/>
  <c r="ES192" i="56"/>
  <c r="BU192" i="56" s="1"/>
  <c r="EI28" i="56"/>
  <c r="M28" i="56" s="1"/>
  <c r="EU223" i="56"/>
  <c r="CC223" i="56" s="1"/>
  <c r="EM167" i="56"/>
  <c r="AE167" i="56" s="1"/>
  <c r="EM47" i="56"/>
  <c r="AE47" i="56" s="1"/>
  <c r="FF225" i="56"/>
  <c r="EO108" i="56"/>
  <c r="AK108" i="56" s="1"/>
  <c r="EI227" i="56"/>
  <c r="M227" i="56" s="1"/>
  <c r="EH109" i="56"/>
  <c r="L109" i="56" s="1"/>
  <c r="FD212" i="56"/>
  <c r="EY24" i="56"/>
  <c r="CS24" i="56" s="1"/>
  <c r="BE29" i="44" s="1"/>
  <c r="EY144" i="56"/>
  <c r="CS144" i="56" s="1"/>
  <c r="EM85" i="56"/>
  <c r="AE85" i="56" s="1"/>
  <c r="EW15" i="56"/>
  <c r="CK15" i="56" s="1"/>
  <c r="AS20" i="44" s="1"/>
  <c r="EW135" i="56"/>
  <c r="CK135" i="56" s="1"/>
  <c r="EW6" i="56"/>
  <c r="CK6" i="56" s="1"/>
  <c r="AS11" i="44" s="1"/>
  <c r="EW126" i="56"/>
  <c r="CK126" i="56" s="1"/>
  <c r="FD28" i="56"/>
  <c r="DR28" i="56" s="1"/>
  <c r="I32" i="33" s="1"/>
  <c r="FD148" i="56"/>
  <c r="DR148" i="56" s="1"/>
  <c r="ET32" i="56"/>
  <c r="BY32" i="56" s="1"/>
  <c r="AA37" i="44" s="1"/>
  <c r="ET152" i="56"/>
  <c r="BY152" i="56" s="1"/>
  <c r="EI7" i="56"/>
  <c r="M7" i="56" s="1"/>
  <c r="L14" i="30" s="1"/>
  <c r="EI127" i="56"/>
  <c r="M127" i="56" s="1"/>
  <c r="FG15" i="56"/>
  <c r="EA15" i="56" s="1"/>
  <c r="AA19" i="33" s="1"/>
  <c r="FG135" i="56"/>
  <c r="EA135" i="56" s="1"/>
  <c r="FF122" i="56"/>
  <c r="FG190" i="56"/>
  <c r="EA190" i="56" s="1"/>
  <c r="EQ103" i="56"/>
  <c r="BM103" i="56" s="1"/>
  <c r="EV79" i="56"/>
  <c r="CG79" i="56" s="1"/>
  <c r="EP7" i="56"/>
  <c r="AN7" i="56" s="1"/>
  <c r="AG14" i="10" s="1"/>
  <c r="EP127" i="56"/>
  <c r="AN127" i="56" s="1"/>
  <c r="EJ114" i="56"/>
  <c r="N114" i="56" s="1"/>
  <c r="EM132" i="56"/>
  <c r="AE132" i="56" s="1"/>
  <c r="EM12" i="56"/>
  <c r="AE12" i="56" s="1"/>
  <c r="EI75" i="56"/>
  <c r="M75" i="56" s="1"/>
  <c r="EM217" i="56"/>
  <c r="AE217" i="56" s="1"/>
  <c r="FF50" i="56"/>
  <c r="FF170" i="56"/>
  <c r="EZ80" i="56"/>
  <c r="CW80" i="56" s="1"/>
  <c r="EK118" i="56"/>
  <c r="O118" i="56" s="1"/>
  <c r="EM59" i="56"/>
  <c r="AE59" i="56" s="1"/>
  <c r="EM179" i="56"/>
  <c r="AE179" i="56" s="1"/>
  <c r="FC62" i="56"/>
  <c r="DE62" i="56" s="1"/>
  <c r="I69" i="32" s="1"/>
  <c r="FC182" i="56"/>
  <c r="DE182" i="56" s="1"/>
  <c r="EI176" i="56"/>
  <c r="M176" i="56" s="1"/>
  <c r="EI56" i="56"/>
  <c r="M56" i="56" s="1"/>
  <c r="FE188" i="56"/>
  <c r="DU188" i="56" s="1"/>
  <c r="EN141" i="56"/>
  <c r="AH141" i="56" s="1"/>
  <c r="EN21" i="56"/>
  <c r="AH21" i="56" s="1"/>
  <c r="EH16" i="56"/>
  <c r="L16" i="56" s="1"/>
  <c r="EH136" i="56"/>
  <c r="L136" i="56" s="1"/>
  <c r="EV241" i="56"/>
  <c r="CG241" i="56" s="1"/>
  <c r="FE204" i="56"/>
  <c r="DU204" i="56" s="1"/>
  <c r="EV220" i="56"/>
  <c r="CG220" i="56" s="1"/>
  <c r="FA229" i="56"/>
  <c r="DI229" i="56" s="1"/>
  <c r="EV28" i="56"/>
  <c r="CG28" i="56" s="1"/>
  <c r="AM33" i="44" s="1"/>
  <c r="EV148" i="56"/>
  <c r="CG148" i="56" s="1"/>
  <c r="FG23" i="56"/>
  <c r="EA23" i="56" s="1"/>
  <c r="AA27" i="33" s="1"/>
  <c r="FG143" i="56"/>
  <c r="EA143" i="56" s="1"/>
  <c r="EK18" i="56"/>
  <c r="O18" i="56" s="1"/>
  <c r="EK138" i="56"/>
  <c r="O138" i="56" s="1"/>
  <c r="FC23" i="56"/>
  <c r="DE23" i="56" s="1"/>
  <c r="I30" i="32" s="1"/>
  <c r="FC143" i="56"/>
  <c r="DE143" i="56" s="1"/>
  <c r="EW16" i="56"/>
  <c r="CK16" i="56" s="1"/>
  <c r="AS21" i="44" s="1"/>
  <c r="EW136" i="56"/>
  <c r="CK136" i="56" s="1"/>
  <c r="FC104" i="56"/>
  <c r="DE104" i="56" s="1"/>
  <c r="EN218" i="56"/>
  <c r="AH218" i="56" s="1"/>
  <c r="EV233" i="56"/>
  <c r="CG233" i="56" s="1"/>
  <c r="EV31" i="56"/>
  <c r="CG31" i="56" s="1"/>
  <c r="AM36" i="44" s="1"/>
  <c r="EV151" i="56"/>
  <c r="CG151" i="56" s="1"/>
  <c r="FD16" i="56"/>
  <c r="DR16" i="56" s="1"/>
  <c r="I20" i="33" s="1"/>
  <c r="FD136" i="56"/>
  <c r="DR136" i="56" s="1"/>
  <c r="ES141" i="56"/>
  <c r="BU141" i="56" s="1"/>
  <c r="ES21" i="56"/>
  <c r="BU21" i="56" s="1"/>
  <c r="U26" i="44" s="1"/>
  <c r="EP239" i="56"/>
  <c r="AN239" i="56" s="1"/>
  <c r="EL236" i="56"/>
  <c r="AB236" i="56" s="1"/>
  <c r="EQ200" i="56"/>
  <c r="BM200" i="56" s="1"/>
  <c r="EV80" i="56"/>
  <c r="CG80" i="56" s="1"/>
  <c r="EX22" i="56"/>
  <c r="CO22" i="56" s="1"/>
  <c r="AY27" i="44" s="1"/>
  <c r="FA35" i="56"/>
  <c r="DI35" i="56" s="1"/>
  <c r="L40" i="43" s="1"/>
  <c r="ES27" i="56"/>
  <c r="BU27" i="56" s="1"/>
  <c r="U32" i="44" s="1"/>
  <c r="FB35" i="56"/>
  <c r="DA35" i="56" s="1"/>
  <c r="S42" i="32" s="1"/>
  <c r="EK222" i="56"/>
  <c r="O222" i="56" s="1"/>
  <c r="EV105" i="56"/>
  <c r="CG105" i="56" s="1"/>
  <c r="EW165" i="56"/>
  <c r="CK165" i="56" s="1"/>
  <c r="EW45" i="56"/>
  <c r="CK45" i="56" s="1"/>
  <c r="AS50" i="44" s="1"/>
  <c r="EH226" i="56"/>
  <c r="L226" i="56" s="1"/>
  <c r="EL48" i="56"/>
  <c r="AB48" i="56" s="1"/>
  <c r="EL168" i="56"/>
  <c r="AB168" i="56" s="1"/>
  <c r="ES208" i="56"/>
  <c r="BU208" i="56" s="1"/>
  <c r="EN11" i="56"/>
  <c r="AH11" i="56" s="1"/>
  <c r="EN131" i="56"/>
  <c r="AH131" i="56" s="1"/>
  <c r="FC120" i="56"/>
  <c r="DE120" i="56" s="1"/>
  <c r="EP117" i="56"/>
  <c r="AN117" i="56" s="1"/>
  <c r="ET102" i="56"/>
  <c r="BY102" i="56" s="1"/>
  <c r="ES14" i="56"/>
  <c r="BU14" i="56" s="1"/>
  <c r="U19" i="44" s="1"/>
  <c r="ES134" i="56"/>
  <c r="BU134" i="56" s="1"/>
  <c r="ER238" i="56"/>
  <c r="BQ238" i="56" s="1"/>
  <c r="FD84" i="56"/>
  <c r="DR84" i="56" s="1"/>
  <c r="EP191" i="56"/>
  <c r="AN191" i="56" s="1"/>
  <c r="FG112" i="56"/>
  <c r="ER51" i="56"/>
  <c r="BQ51" i="56" s="1"/>
  <c r="O56" i="44" s="1"/>
  <c r="ER171" i="56"/>
  <c r="BQ171" i="56" s="1"/>
  <c r="EV215" i="56"/>
  <c r="CG215" i="56" s="1"/>
  <c r="ER39" i="56"/>
  <c r="BQ39" i="56" s="1"/>
  <c r="O44" i="44" s="1"/>
  <c r="ER159" i="56"/>
  <c r="BQ159" i="56" s="1"/>
  <c r="EK61" i="56"/>
  <c r="O61" i="56" s="1"/>
  <c r="EK181" i="56"/>
  <c r="O181" i="56" s="1"/>
  <c r="FF20" i="56"/>
  <c r="DX20" i="56" s="1"/>
  <c r="U24" i="33" s="1"/>
  <c r="FF140" i="56"/>
  <c r="DX140" i="56" s="1"/>
  <c r="EN239" i="56"/>
  <c r="AH239" i="56" s="1"/>
  <c r="EK88" i="56"/>
  <c r="O88" i="56" s="1"/>
  <c r="EQ57" i="56"/>
  <c r="BM57" i="56" s="1"/>
  <c r="I62" i="44" s="1"/>
  <c r="EQ177" i="56"/>
  <c r="BM177" i="56" s="1"/>
  <c r="EI110" i="56"/>
  <c r="M110" i="56" s="1"/>
  <c r="FA52" i="56"/>
  <c r="DI52" i="56" s="1"/>
  <c r="L57" i="43" s="1"/>
  <c r="FA172" i="56"/>
  <c r="DI172" i="56" s="1"/>
  <c r="ET86" i="56"/>
  <c r="BY86" i="56" s="1"/>
  <c r="ER84" i="56"/>
  <c r="BQ84" i="56" s="1"/>
  <c r="FD236" i="56"/>
  <c r="EU41" i="56"/>
  <c r="CC41" i="56" s="1"/>
  <c r="AG46" i="44" s="1"/>
  <c r="EU161" i="56"/>
  <c r="CC161" i="56" s="1"/>
  <c r="ET34" i="56"/>
  <c r="BY34" i="56" s="1"/>
  <c r="AA39" i="44" s="1"/>
  <c r="ET154" i="56"/>
  <c r="BY154" i="56" s="1"/>
  <c r="EX209" i="56"/>
  <c r="CO209" i="56" s="1"/>
  <c r="EQ201" i="56"/>
  <c r="BM201" i="56" s="1"/>
  <c r="EY11" i="56"/>
  <c r="CS11" i="56" s="1"/>
  <c r="BE16" i="44" s="1"/>
  <c r="EY131" i="56"/>
  <c r="CS131" i="56" s="1"/>
  <c r="EO228" i="56"/>
  <c r="AK228" i="56" s="1"/>
  <c r="FD230" i="56"/>
  <c r="EU101" i="56"/>
  <c r="CC101" i="56" s="1"/>
  <c r="ET69" i="56"/>
  <c r="BY69" i="56" s="1"/>
  <c r="FG11" i="56"/>
  <c r="EA11" i="56" s="1"/>
  <c r="AA15" i="33" s="1"/>
  <c r="FG131" i="56"/>
  <c r="EA131" i="56" s="1"/>
  <c r="EV103" i="56"/>
  <c r="CG103" i="56" s="1"/>
  <c r="FD218" i="56"/>
  <c r="EU154" i="56"/>
  <c r="CC154" i="56" s="1"/>
  <c r="EU34" i="56"/>
  <c r="CC34" i="56" s="1"/>
  <c r="AG39" i="44" s="1"/>
  <c r="EU242" i="56"/>
  <c r="CC242" i="56" s="1"/>
  <c r="EV190" i="56"/>
  <c r="CG190" i="56" s="1"/>
  <c r="ER85" i="56"/>
  <c r="BQ85" i="56" s="1"/>
  <c r="EU221" i="56"/>
  <c r="CC221" i="56" s="1"/>
  <c r="EZ83" i="56"/>
  <c r="CW83" i="56" s="1"/>
  <c r="EP147" i="56"/>
  <c r="AN147" i="56" s="1"/>
  <c r="EP27" i="56"/>
  <c r="FE31" i="56"/>
  <c r="DU31" i="56" s="1"/>
  <c r="O35" i="33" s="1"/>
  <c r="FE151" i="56"/>
  <c r="DU151" i="56" s="1"/>
  <c r="EX215" i="56"/>
  <c r="CO215" i="56" s="1"/>
  <c r="EX71" i="56"/>
  <c r="CO71" i="56" s="1"/>
  <c r="EN59" i="56"/>
  <c r="AH59" i="56" s="1"/>
  <c r="EN179" i="56"/>
  <c r="AH179" i="56" s="1"/>
  <c r="EU82" i="56"/>
  <c r="CC82" i="56" s="1"/>
  <c r="EU47" i="56"/>
  <c r="CC47" i="56" s="1"/>
  <c r="AG52" i="44" s="1"/>
  <c r="EL40" i="56"/>
  <c r="AB40" i="56" s="1"/>
  <c r="FA28" i="56"/>
  <c r="DI28" i="56" s="1"/>
  <c r="L33" i="43" s="1"/>
  <c r="EH62" i="56"/>
  <c r="L62" i="56" s="1"/>
  <c r="EK50" i="56"/>
  <c r="O50" i="56" s="1"/>
  <c r="EL55" i="56"/>
  <c r="AB55" i="56" s="1"/>
  <c r="EZ7" i="56"/>
  <c r="CW7" i="56" s="1"/>
  <c r="BK12" i="44" s="1"/>
  <c r="FG44" i="56"/>
  <c r="FG164" i="56"/>
  <c r="EP222" i="56"/>
  <c r="AN222" i="56" s="1"/>
  <c r="EZ46" i="56"/>
  <c r="CW46" i="56" s="1"/>
  <c r="BK51" i="44" s="1"/>
  <c r="EZ166" i="56"/>
  <c r="CW166" i="56" s="1"/>
  <c r="EO107" i="56"/>
  <c r="AK107" i="56" s="1"/>
  <c r="EV48" i="56"/>
  <c r="CG48" i="56" s="1"/>
  <c r="AM53" i="44" s="1"/>
  <c r="EV168" i="56"/>
  <c r="CG168" i="56" s="1"/>
  <c r="EU226" i="56"/>
  <c r="CC226" i="56" s="1"/>
  <c r="FE166" i="56"/>
  <c r="FE46" i="56"/>
  <c r="EX117" i="56"/>
  <c r="CO117" i="56" s="1"/>
  <c r="EX42" i="56"/>
  <c r="CO42" i="56" s="1"/>
  <c r="AY47" i="44" s="1"/>
  <c r="EX162" i="56"/>
  <c r="CO162" i="56" s="1"/>
  <c r="ET227" i="56"/>
  <c r="BY227" i="56" s="1"/>
  <c r="EM78" i="56"/>
  <c r="AE78" i="56" s="1"/>
  <c r="EU215" i="56"/>
  <c r="CC215" i="56" s="1"/>
  <c r="EK114" i="56"/>
  <c r="O114" i="56" s="1"/>
  <c r="EM241" i="56"/>
  <c r="AE241" i="56" s="1"/>
  <c r="EM141" i="56"/>
  <c r="AE141" i="56" s="1"/>
  <c r="EM21" i="56"/>
  <c r="AE21" i="56" s="1"/>
  <c r="EW86" i="56"/>
  <c r="CK86" i="56" s="1"/>
  <c r="EJ211" i="56"/>
  <c r="N211" i="56" s="1"/>
  <c r="EI58" i="56"/>
  <c r="M58" i="56" s="1"/>
  <c r="EI178" i="56"/>
  <c r="M178" i="56" s="1"/>
  <c r="ET53" i="56"/>
  <c r="BY53" i="56" s="1"/>
  <c r="AA58" i="44" s="1"/>
  <c r="ET173" i="56"/>
  <c r="BY173" i="56" s="1"/>
  <c r="EQ190" i="56"/>
  <c r="BM190" i="56" s="1"/>
  <c r="EL58" i="56"/>
  <c r="AB58" i="56" s="1"/>
  <c r="EL178" i="56"/>
  <c r="AB178" i="56" s="1"/>
  <c r="EI211" i="56"/>
  <c r="M211" i="56" s="1"/>
  <c r="FE210" i="56"/>
  <c r="DU210" i="56" s="1"/>
  <c r="EZ11" i="56"/>
  <c r="CW11" i="56" s="1"/>
  <c r="BK16" i="44" s="1"/>
  <c r="EZ131" i="56"/>
  <c r="CW131" i="56" s="1"/>
  <c r="EY205" i="56"/>
  <c r="CS205" i="56" s="1"/>
  <c r="EN28" i="56"/>
  <c r="AH28" i="56" s="1"/>
  <c r="EN148" i="56"/>
  <c r="AH148" i="56" s="1"/>
  <c r="EN36" i="56"/>
  <c r="AH36" i="56" s="1"/>
  <c r="EN156" i="56"/>
  <c r="AH156" i="56" s="1"/>
  <c r="EY55" i="56"/>
  <c r="CS55" i="56" s="1"/>
  <c r="BE60" i="44" s="1"/>
  <c r="EY175" i="56"/>
  <c r="CS175" i="56" s="1"/>
  <c r="ET116" i="56"/>
  <c r="BY116" i="56" s="1"/>
  <c r="ES234" i="56"/>
  <c r="BU234" i="56" s="1"/>
  <c r="EV75" i="56"/>
  <c r="CG75" i="56" s="1"/>
  <c r="FD141" i="56"/>
  <c r="DR141" i="56" s="1"/>
  <c r="FD21" i="56"/>
  <c r="DR21" i="56" s="1"/>
  <c r="I25" i="33" s="1"/>
  <c r="FF98" i="56"/>
  <c r="EL204" i="56"/>
  <c r="AB204" i="56" s="1"/>
  <c r="EH13" i="56"/>
  <c r="L13" i="56" s="1"/>
  <c r="EH133" i="56"/>
  <c r="L133" i="56" s="1"/>
  <c r="EK92" i="56"/>
  <c r="O92" i="56" s="1"/>
  <c r="ER23" i="56"/>
  <c r="BQ23" i="56" s="1"/>
  <c r="O28" i="44" s="1"/>
  <c r="ER143" i="56"/>
  <c r="BQ143" i="56" s="1"/>
  <c r="EL8" i="56"/>
  <c r="AB8" i="56" s="1"/>
  <c r="I15" i="10" s="1"/>
  <c r="EL128" i="56"/>
  <c r="AB128" i="56" s="1"/>
  <c r="FF94" i="56"/>
  <c r="EO116" i="56"/>
  <c r="AK116" i="56" s="1"/>
  <c r="FG35" i="56"/>
  <c r="FG155" i="56"/>
  <c r="ES195" i="56"/>
  <c r="BU195" i="56" s="1"/>
  <c r="EM61" i="56"/>
  <c r="AE61" i="56" s="1"/>
  <c r="EM181" i="56"/>
  <c r="AE181" i="56" s="1"/>
  <c r="ET229" i="56"/>
  <c r="BY229" i="56" s="1"/>
  <c r="EM122" i="56"/>
  <c r="AE122" i="56" s="1"/>
  <c r="EO83" i="56"/>
  <c r="AK83" i="56" s="1"/>
  <c r="EQ84" i="56"/>
  <c r="BM84" i="56" s="1"/>
  <c r="EK53" i="56"/>
  <c r="O53" i="56" s="1"/>
  <c r="EK173" i="56"/>
  <c r="O173" i="56" s="1"/>
  <c r="EU85" i="56"/>
  <c r="CC85" i="56" s="1"/>
  <c r="ES190" i="56"/>
  <c r="BU190" i="56" s="1"/>
  <c r="EI22" i="56"/>
  <c r="M22" i="56" s="1"/>
  <c r="L29" i="30" s="1"/>
  <c r="EI142" i="56"/>
  <c r="M142" i="56" s="1"/>
  <c r="EP208" i="56"/>
  <c r="AN208" i="56" s="1"/>
  <c r="EH228" i="56"/>
  <c r="L228" i="56" s="1"/>
  <c r="FB231" i="56"/>
  <c r="DA231" i="56" s="1"/>
  <c r="EP42" i="56"/>
  <c r="EP162" i="56"/>
  <c r="AN162" i="56" s="1"/>
  <c r="FE91" i="56"/>
  <c r="DU91" i="56" s="1"/>
  <c r="FG76" i="56"/>
  <c r="EA76" i="56" s="1"/>
  <c r="EZ49" i="56"/>
  <c r="CW49" i="56" s="1"/>
  <c r="BK54" i="44" s="1"/>
  <c r="EO16" i="56"/>
  <c r="AK16" i="56" s="1"/>
  <c r="EK21" i="56"/>
  <c r="O21" i="56" s="1"/>
  <c r="EZ29" i="56"/>
  <c r="CW29" i="56" s="1"/>
  <c r="BK34" i="44" s="1"/>
  <c r="EI160" i="56"/>
  <c r="M160" i="56" s="1"/>
  <c r="EM15" i="56"/>
  <c r="AE15" i="56" s="1"/>
  <c r="EN182" i="56"/>
  <c r="AH182" i="56" s="1"/>
  <c r="ER166" i="56"/>
  <c r="BQ166" i="56" s="1"/>
  <c r="ER46" i="56"/>
  <c r="BQ46" i="56" s="1"/>
  <c r="O51" i="44" s="1"/>
  <c r="FB14" i="56"/>
  <c r="DA14" i="56" s="1"/>
  <c r="S21" i="32" s="1"/>
  <c r="FB134" i="56"/>
  <c r="DA134" i="56" s="1"/>
  <c r="EO128" i="56"/>
  <c r="AK128" i="56" s="1"/>
  <c r="EU30" i="56"/>
  <c r="CC30" i="56" s="1"/>
  <c r="AG35" i="44" s="1"/>
  <c r="EU150" i="56"/>
  <c r="CC150" i="56" s="1"/>
  <c r="FC50" i="56"/>
  <c r="DE50" i="56" s="1"/>
  <c r="I57" i="32" s="1"/>
  <c r="FC170" i="56"/>
  <c r="DE170" i="56" s="1"/>
  <c r="ET141" i="56"/>
  <c r="BY141" i="56" s="1"/>
  <c r="ET21" i="56"/>
  <c r="BY21" i="56" s="1"/>
  <c r="AA26" i="44" s="1"/>
  <c r="EM157" i="56"/>
  <c r="AE157" i="56" s="1"/>
  <c r="EM37" i="56"/>
  <c r="AE37" i="56" s="1"/>
  <c r="FG58" i="56"/>
  <c r="FG178" i="56"/>
  <c r="EX128" i="56"/>
  <c r="CO128" i="56" s="1"/>
  <c r="EX8" i="56"/>
  <c r="CO8" i="56" s="1"/>
  <c r="AY13" i="44" s="1"/>
  <c r="FD18" i="56"/>
  <c r="DR18" i="56" s="1"/>
  <c r="I22" i="33" s="1"/>
  <c r="FD138" i="56"/>
  <c r="DR138" i="56" s="1"/>
  <c r="FA223" i="56"/>
  <c r="DI223" i="56" s="1"/>
  <c r="FA157" i="56"/>
  <c r="DI157" i="56" s="1"/>
  <c r="FA37" i="56"/>
  <c r="DI37" i="56" s="1"/>
  <c r="L42" i="43" s="1"/>
  <c r="ER10" i="56"/>
  <c r="BQ10" i="56" s="1"/>
  <c r="O15" i="44" s="1"/>
  <c r="ER130" i="56"/>
  <c r="BQ130" i="56" s="1"/>
  <c r="EW28" i="56"/>
  <c r="CK28" i="56" s="1"/>
  <c r="AS33" i="44" s="1"/>
  <c r="EW148" i="56"/>
  <c r="CK148" i="56" s="1"/>
  <c r="EO52" i="56"/>
  <c r="AK52" i="56" s="1"/>
  <c r="EO172" i="56"/>
  <c r="AK172" i="56" s="1"/>
  <c r="EO163" i="56"/>
  <c r="AK163" i="56" s="1"/>
  <c r="EO43" i="56"/>
  <c r="AK43" i="56" s="1"/>
  <c r="EW172" i="56"/>
  <c r="CK172" i="56" s="1"/>
  <c r="EW52" i="56"/>
  <c r="CK52" i="56" s="1"/>
  <c r="AS57" i="44" s="1"/>
  <c r="EH35" i="56"/>
  <c r="L35" i="56" s="1"/>
  <c r="EH155" i="56"/>
  <c r="L155" i="56" s="1"/>
  <c r="EU24" i="56"/>
  <c r="CC24" i="56" s="1"/>
  <c r="AG29" i="44" s="1"/>
  <c r="EU144" i="56"/>
  <c r="CC144" i="56" s="1"/>
  <c r="FC24" i="56"/>
  <c r="DE24" i="56" s="1"/>
  <c r="I31" i="32" s="1"/>
  <c r="FC144" i="56"/>
  <c r="DE144" i="56" s="1"/>
  <c r="EW164" i="56"/>
  <c r="CK164" i="56" s="1"/>
  <c r="EW44" i="56"/>
  <c r="CK44" i="56" s="1"/>
  <c r="AS49" i="44" s="1"/>
  <c r="EU45" i="56"/>
  <c r="CC45" i="56" s="1"/>
  <c r="AG50" i="44" s="1"/>
  <c r="EU165" i="56"/>
  <c r="CC165" i="56" s="1"/>
  <c r="EI166" i="56"/>
  <c r="M166" i="56" s="1"/>
  <c r="EI46" i="56"/>
  <c r="M46" i="56" s="1"/>
  <c r="EX49" i="56"/>
  <c r="CO49" i="56" s="1"/>
  <c r="AY54" i="44" s="1"/>
  <c r="EX169" i="56"/>
  <c r="CO169" i="56" s="1"/>
  <c r="EM6" i="56"/>
  <c r="AE6" i="56" s="1"/>
  <c r="O13" i="10" s="1"/>
  <c r="EM126" i="56"/>
  <c r="AE126" i="56" s="1"/>
  <c r="EZ19" i="56"/>
  <c r="CW19" i="56" s="1"/>
  <c r="BK24" i="44" s="1"/>
  <c r="EZ139" i="56"/>
  <c r="CW139" i="56" s="1"/>
  <c r="EL18" i="56"/>
  <c r="AB18" i="56" s="1"/>
  <c r="EL138" i="56"/>
  <c r="AB138" i="56" s="1"/>
  <c r="ES201" i="56"/>
  <c r="BU201" i="56" s="1"/>
  <c r="EM52" i="56"/>
  <c r="AE52" i="56" s="1"/>
  <c r="EM172" i="56"/>
  <c r="AE172" i="56" s="1"/>
  <c r="EO218" i="56"/>
  <c r="AK218" i="56" s="1"/>
  <c r="FE190" i="56"/>
  <c r="DU190" i="56" s="1"/>
  <c r="ER235" i="56"/>
  <c r="BQ235" i="56" s="1"/>
  <c r="EZ40" i="56"/>
  <c r="CW40" i="56" s="1"/>
  <c r="BK45" i="44" s="1"/>
  <c r="EZ160" i="56"/>
  <c r="CW160" i="56" s="1"/>
  <c r="EN157" i="56"/>
  <c r="AH157" i="56" s="1"/>
  <c r="EN37" i="56"/>
  <c r="AH37" i="56" s="1"/>
  <c r="EX58" i="56"/>
  <c r="CO58" i="56" s="1"/>
  <c r="AY63" i="44" s="1"/>
  <c r="EX178" i="56"/>
  <c r="CO178" i="56" s="1"/>
  <c r="FG27" i="56"/>
  <c r="EA27" i="56" s="1"/>
  <c r="AA31" i="33" s="1"/>
  <c r="FG147" i="56"/>
  <c r="EA147" i="56" s="1"/>
  <c r="EW141" i="56"/>
  <c r="CK141" i="56" s="1"/>
  <c r="EU33" i="56"/>
  <c r="CC33" i="56" s="1"/>
  <c r="AG38" i="44" s="1"/>
  <c r="EU153" i="56"/>
  <c r="CC153" i="56" s="1"/>
  <c r="EJ15" i="56"/>
  <c r="N15" i="56" s="1"/>
  <c r="EJ135" i="56"/>
  <c r="N135" i="56" s="1"/>
  <c r="EN24" i="56"/>
  <c r="AH24" i="56" s="1"/>
  <c r="EN144" i="56"/>
  <c r="AH144" i="56" s="1"/>
  <c r="FD59" i="56"/>
  <c r="FD179" i="56"/>
  <c r="FC54" i="56"/>
  <c r="DE54" i="56" s="1"/>
  <c r="I61" i="32" s="1"/>
  <c r="FC174" i="56"/>
  <c r="DE174" i="56" s="1"/>
  <c r="FA207" i="56"/>
  <c r="DI207" i="56" s="1"/>
  <c r="EQ189" i="56"/>
  <c r="BM189" i="56" s="1"/>
  <c r="FD62" i="56"/>
  <c r="FD182" i="56"/>
  <c r="FE141" i="56"/>
  <c r="DU141" i="56" s="1"/>
  <c r="FE21" i="56"/>
  <c r="DU21" i="56" s="1"/>
  <c r="O25" i="33" s="1"/>
  <c r="EP25" i="56"/>
  <c r="EP145" i="56"/>
  <c r="AN145" i="56" s="1"/>
  <c r="EZ192" i="56"/>
  <c r="CW192" i="56" s="1"/>
  <c r="FG145" i="56"/>
  <c r="EA145" i="56" s="1"/>
  <c r="FG25" i="56"/>
  <c r="EA25" i="56" s="1"/>
  <c r="AA29" i="33" s="1"/>
  <c r="EZ206" i="56"/>
  <c r="CW206" i="56" s="1"/>
  <c r="EN39" i="56"/>
  <c r="AH39" i="56" s="1"/>
  <c r="EN159" i="56"/>
  <c r="AH159" i="56" s="1"/>
  <c r="EK29" i="56"/>
  <c r="O29" i="56" s="1"/>
  <c r="EK149" i="56"/>
  <c r="O149" i="56" s="1"/>
  <c r="FC7" i="56"/>
  <c r="DE7" i="56" s="1"/>
  <c r="I14" i="32" s="1"/>
  <c r="FC127" i="56"/>
  <c r="DE127" i="56" s="1"/>
  <c r="ET232" i="56"/>
  <c r="BY232" i="56" s="1"/>
  <c r="EL126" i="56"/>
  <c r="AB126" i="56" s="1"/>
  <c r="EY7" i="56"/>
  <c r="CS7" i="56" s="1"/>
  <c r="BE12" i="44" s="1"/>
  <c r="EY127" i="56"/>
  <c r="CS127" i="56" s="1"/>
  <c r="EL233" i="56"/>
  <c r="AB233" i="56" s="1"/>
  <c r="FA29" i="56"/>
  <c r="DI29" i="56" s="1"/>
  <c r="L34" i="43" s="1"/>
  <c r="FA149" i="56"/>
  <c r="DI149" i="56" s="1"/>
  <c r="EQ20" i="56"/>
  <c r="BM20" i="56" s="1"/>
  <c r="I25" i="44" s="1"/>
  <c r="EQ140" i="56"/>
  <c r="BM140" i="56" s="1"/>
  <c r="EM174" i="56"/>
  <c r="AE174" i="56" s="1"/>
  <c r="EM54" i="56"/>
  <c r="AE54" i="56" s="1"/>
  <c r="EM235" i="56"/>
  <c r="AE235" i="56" s="1"/>
  <c r="EM232" i="56"/>
  <c r="AE232" i="56" s="1"/>
  <c r="EH51" i="56"/>
  <c r="L51" i="56" s="1"/>
  <c r="EH171" i="56"/>
  <c r="L171" i="56" s="1"/>
  <c r="EQ11" i="56"/>
  <c r="BM11" i="56" s="1"/>
  <c r="I16" i="44" s="1"/>
  <c r="EQ131" i="56"/>
  <c r="BM131" i="56" s="1"/>
  <c r="EH173" i="56"/>
  <c r="L173" i="56" s="1"/>
  <c r="EQ12" i="56"/>
  <c r="BM12" i="56" s="1"/>
  <c r="I17" i="44" s="1"/>
  <c r="EQ132" i="56"/>
  <c r="BM132" i="56" s="1"/>
  <c r="EM215" i="56"/>
  <c r="AE215" i="56" s="1"/>
  <c r="FF62" i="56"/>
  <c r="FF182" i="56"/>
  <c r="EO11" i="56"/>
  <c r="AK11" i="56" s="1"/>
  <c r="FD7" i="56"/>
  <c r="DR7" i="56" s="1"/>
  <c r="I11" i="33" s="1"/>
  <c r="EZ62" i="56"/>
  <c r="CW62" i="56" s="1"/>
  <c r="BK67" i="44" s="1"/>
  <c r="EN56" i="56"/>
  <c r="AH56" i="56" s="1"/>
  <c r="EH44" i="56"/>
  <c r="L44" i="56" s="1"/>
  <c r="EH164" i="56"/>
  <c r="L164" i="56" s="1"/>
  <c r="EN225" i="56"/>
  <c r="AH225" i="56" s="1"/>
  <c r="FF49" i="56"/>
  <c r="FF169" i="56"/>
  <c r="EV24" i="56"/>
  <c r="CG24" i="56" s="1"/>
  <c r="AM29" i="44" s="1"/>
  <c r="EV144" i="56"/>
  <c r="CG144" i="56" s="1"/>
  <c r="EQ234" i="56"/>
  <c r="BM234" i="56" s="1"/>
  <c r="EJ113" i="56"/>
  <c r="N113" i="56" s="1"/>
  <c r="EV239" i="56"/>
  <c r="CG239" i="56" s="1"/>
  <c r="FC197" i="56"/>
  <c r="DE197" i="56" s="1"/>
  <c r="EN138" i="56"/>
  <c r="AH138" i="56" s="1"/>
  <c r="EN18" i="56"/>
  <c r="AH18" i="56" s="1"/>
  <c r="EO58" i="56"/>
  <c r="AK58" i="56" s="1"/>
  <c r="EO178" i="56"/>
  <c r="AK178" i="56" s="1"/>
  <c r="EI60" i="56"/>
  <c r="M60" i="56" s="1"/>
  <c r="EI180" i="56"/>
  <c r="M180" i="56" s="1"/>
  <c r="EH75" i="56"/>
  <c r="L75" i="56" s="1"/>
  <c r="EY17" i="56"/>
  <c r="CS17" i="56" s="1"/>
  <c r="BE22" i="44" s="1"/>
  <c r="EY137" i="56"/>
  <c r="CS137" i="56" s="1"/>
  <c r="EJ16" i="56"/>
  <c r="N16" i="56" s="1"/>
  <c r="EJ136" i="56"/>
  <c r="N136" i="56" s="1"/>
  <c r="FD17" i="56"/>
  <c r="DR17" i="56" s="1"/>
  <c r="I21" i="33" s="1"/>
  <c r="FD137" i="56"/>
  <c r="DR137" i="56" s="1"/>
  <c r="EW35" i="56"/>
  <c r="CK35" i="56" s="1"/>
  <c r="AS40" i="44" s="1"/>
  <c r="EW155" i="56"/>
  <c r="CK155" i="56" s="1"/>
  <c r="EI37" i="56"/>
  <c r="M37" i="56" s="1"/>
  <c r="EI157" i="56"/>
  <c r="M157" i="56" s="1"/>
  <c r="EL53" i="56"/>
  <c r="AB53" i="56" s="1"/>
  <c r="EL173" i="56"/>
  <c r="AB173" i="56" s="1"/>
  <c r="EW40" i="56"/>
  <c r="CK40" i="56" s="1"/>
  <c r="AS45" i="44" s="1"/>
  <c r="EW160" i="56"/>
  <c r="CK160" i="56" s="1"/>
  <c r="FG146" i="56"/>
  <c r="EA146" i="56" s="1"/>
  <c r="FG26" i="56"/>
  <c r="EA26" i="56" s="1"/>
  <c r="AA30" i="33" s="1"/>
  <c r="FF201" i="56"/>
  <c r="DX201" i="56" s="1"/>
  <c r="EK212" i="56"/>
  <c r="O212" i="56" s="1"/>
  <c r="EN85" i="56"/>
  <c r="AH85" i="56" s="1"/>
  <c r="EK198" i="56"/>
  <c r="O198" i="56" s="1"/>
  <c r="EZ14" i="56"/>
  <c r="CW14" i="56" s="1"/>
  <c r="BK19" i="44" s="1"/>
  <c r="EZ134" i="56"/>
  <c r="CW134" i="56" s="1"/>
  <c r="FC180" i="56"/>
  <c r="DE180" i="56" s="1"/>
  <c r="FC60" i="56"/>
  <c r="DE60" i="56" s="1"/>
  <c r="I67" i="32" s="1"/>
  <c r="EO239" i="56"/>
  <c r="AK239" i="56" s="1"/>
  <c r="EU198" i="56"/>
  <c r="CC198" i="56" s="1"/>
  <c r="EM228" i="56"/>
  <c r="AE228" i="56" s="1"/>
  <c r="EJ207" i="56"/>
  <c r="N207" i="56" s="1"/>
  <c r="FB202" i="56"/>
  <c r="DA202" i="56" s="1"/>
  <c r="EP230" i="56"/>
  <c r="AN230" i="56" s="1"/>
  <c r="EK72" i="56"/>
  <c r="O72" i="56" s="1"/>
  <c r="ES29" i="56"/>
  <c r="BU29" i="56" s="1"/>
  <c r="U34" i="44" s="1"/>
  <c r="ES149" i="56"/>
  <c r="BU149" i="56" s="1"/>
  <c r="EJ51" i="56"/>
  <c r="N51" i="56" s="1"/>
  <c r="EJ171" i="56"/>
  <c r="N171" i="56" s="1"/>
  <c r="FG85" i="56"/>
  <c r="EA85" i="56" s="1"/>
  <c r="EQ228" i="56"/>
  <c r="BM228" i="56" s="1"/>
  <c r="EH82" i="56"/>
  <c r="L82" i="56" s="1"/>
  <c r="EY34" i="56"/>
  <c r="CS34" i="56" s="1"/>
  <c r="BE39" i="44" s="1"/>
  <c r="EY154" i="56"/>
  <c r="CS154" i="56" s="1"/>
  <c r="FE103" i="56"/>
  <c r="FB207" i="56"/>
  <c r="DA207" i="56" s="1"/>
  <c r="ET190" i="56"/>
  <c r="BY190" i="56" s="1"/>
  <c r="EO191" i="56"/>
  <c r="AK191" i="56" s="1"/>
  <c r="EO213" i="56"/>
  <c r="AK213" i="56" s="1"/>
  <c r="EQ30" i="56"/>
  <c r="BM30" i="56" s="1"/>
  <c r="I35" i="44" s="1"/>
  <c r="EQ150" i="56"/>
  <c r="BM150" i="56" s="1"/>
  <c r="FC9" i="56"/>
  <c r="DE9" i="56" s="1"/>
  <c r="I16" i="32" s="1"/>
  <c r="EI223" i="56"/>
  <c r="M223" i="56" s="1"/>
  <c r="FD223" i="56"/>
  <c r="EM223" i="56"/>
  <c r="AE223" i="56" s="1"/>
  <c r="EJ108" i="56"/>
  <c r="N108" i="56" s="1"/>
  <c r="EO226" i="56"/>
  <c r="AK226" i="56" s="1"/>
  <c r="EK62" i="56"/>
  <c r="O62" i="56" s="1"/>
  <c r="EK182" i="56"/>
  <c r="O182" i="56" s="1"/>
  <c r="EQ51" i="56"/>
  <c r="BM51" i="56" s="1"/>
  <c r="I56" i="44" s="1"/>
  <c r="EQ171" i="56"/>
  <c r="BM171" i="56" s="1"/>
  <c r="FG197" i="56"/>
  <c r="EA197" i="56" s="1"/>
  <c r="ET30" i="56"/>
  <c r="BY30" i="56" s="1"/>
  <c r="AA35" i="44" s="1"/>
  <c r="ET150" i="56"/>
  <c r="BY150" i="56" s="1"/>
  <c r="EN214" i="56"/>
  <c r="AH214" i="56" s="1"/>
  <c r="EX34" i="56"/>
  <c r="CO34" i="56" s="1"/>
  <c r="AY39" i="44" s="1"/>
  <c r="EX154" i="56"/>
  <c r="CO154" i="56" s="1"/>
  <c r="FA61" i="56"/>
  <c r="DI61" i="56" s="1"/>
  <c r="L66" i="43" s="1"/>
  <c r="FA181" i="56"/>
  <c r="DI181" i="56" s="1"/>
  <c r="EY230" i="56"/>
  <c r="CS230" i="56" s="1"/>
  <c r="EK9" i="56"/>
  <c r="O9" i="56" s="1"/>
  <c r="N16" i="30" s="1"/>
  <c r="EK129" i="56"/>
  <c r="O129" i="56" s="1"/>
  <c r="EH207" i="56"/>
  <c r="L207" i="56" s="1"/>
  <c r="EN42" i="56"/>
  <c r="AH42" i="56" s="1"/>
  <c r="EN162" i="56"/>
  <c r="AH162" i="56" s="1"/>
  <c r="EV16" i="56"/>
  <c r="CG16" i="56" s="1"/>
  <c r="AM21" i="44" s="1"/>
  <c r="EV136" i="56"/>
  <c r="CG136" i="56" s="1"/>
  <c r="EN29" i="56"/>
  <c r="AH29" i="56" s="1"/>
  <c r="EN149" i="56"/>
  <c r="AH149" i="56" s="1"/>
  <c r="EZ57" i="56"/>
  <c r="CW57" i="56" s="1"/>
  <c r="BK62" i="44" s="1"/>
  <c r="EZ177" i="56"/>
  <c r="CW177" i="56" s="1"/>
  <c r="ET38" i="56"/>
  <c r="BY38" i="56" s="1"/>
  <c r="AA43" i="44" s="1"/>
  <c r="ET158" i="56"/>
  <c r="BY158" i="56" s="1"/>
  <c r="EM16" i="56"/>
  <c r="AE16" i="56" s="1"/>
  <c r="EM136" i="56"/>
  <c r="AE136" i="56" s="1"/>
  <c r="EX160" i="56"/>
  <c r="CO160" i="56" s="1"/>
  <c r="EX40" i="56"/>
  <c r="CO40" i="56" s="1"/>
  <c r="AY45" i="44" s="1"/>
  <c r="ET15" i="56"/>
  <c r="BY15" i="56" s="1"/>
  <c r="AA20" i="44" s="1"/>
  <c r="ET135" i="56"/>
  <c r="BY135" i="56" s="1"/>
  <c r="EY32" i="56"/>
  <c r="CS32" i="56" s="1"/>
  <c r="BE37" i="44" s="1"/>
  <c r="EY152" i="56"/>
  <c r="CS152" i="56" s="1"/>
  <c r="EK239" i="56"/>
  <c r="O239" i="56" s="1"/>
  <c r="EJ52" i="56"/>
  <c r="N52" i="56" s="1"/>
  <c r="EJ172" i="56"/>
  <c r="N172" i="56" s="1"/>
  <c r="FB216" i="56"/>
  <c r="DA216" i="56" s="1"/>
  <c r="EY12" i="56"/>
  <c r="CS12" i="56" s="1"/>
  <c r="BE17" i="44" s="1"/>
  <c r="EY132" i="56"/>
  <c r="CS132" i="56" s="1"/>
  <c r="FF139" i="56"/>
  <c r="DX139" i="56" s="1"/>
  <c r="FF19" i="56"/>
  <c r="DX19" i="56" s="1"/>
  <c r="U23" i="33" s="1"/>
  <c r="FD157" i="56"/>
  <c r="FD37" i="56"/>
  <c r="EH208" i="56"/>
  <c r="L208" i="56" s="1"/>
  <c r="EY228" i="56"/>
  <c r="CS228" i="56" s="1"/>
  <c r="ER13" i="56"/>
  <c r="BQ13" i="56" s="1"/>
  <c r="O18" i="44" s="1"/>
  <c r="ER133" i="56"/>
  <c r="BQ133" i="56" s="1"/>
  <c r="EU201" i="56"/>
  <c r="CC201" i="56" s="1"/>
  <c r="ER53" i="56"/>
  <c r="BQ53" i="56" s="1"/>
  <c r="O58" i="44" s="1"/>
  <c r="ER173" i="56"/>
  <c r="BQ173" i="56" s="1"/>
  <c r="ES204" i="56"/>
  <c r="BU204" i="56" s="1"/>
  <c r="EW74" i="56"/>
  <c r="CK74" i="56" s="1"/>
  <c r="EO94" i="56"/>
  <c r="AK94" i="56" s="1"/>
  <c r="FF189" i="56"/>
  <c r="DX189" i="56" s="1"/>
  <c r="EH71" i="56"/>
  <c r="L71" i="56" s="1"/>
  <c r="EJ215" i="56"/>
  <c r="N215" i="56" s="1"/>
  <c r="EN57" i="56"/>
  <c r="AH57" i="56" s="1"/>
  <c r="EN177" i="56"/>
  <c r="AH177" i="56" s="1"/>
  <c r="FG153" i="56"/>
  <c r="FG33" i="56"/>
  <c r="ER157" i="56"/>
  <c r="BQ157" i="56" s="1"/>
  <c r="ER37" i="56"/>
  <c r="BQ37" i="56" s="1"/>
  <c r="O42" i="44" s="1"/>
  <c r="EX194" i="56"/>
  <c r="CO194" i="56" s="1"/>
  <c r="FE30" i="56"/>
  <c r="DU30" i="56" s="1"/>
  <c r="O34" i="33" s="1"/>
  <c r="FE20" i="56"/>
  <c r="DU20" i="56" s="1"/>
  <c r="O24" i="33" s="1"/>
  <c r="EH20" i="56"/>
  <c r="L20" i="56" s="1"/>
  <c r="EN55" i="56"/>
  <c r="AH55" i="56" s="1"/>
  <c r="ES224" i="56"/>
  <c r="BU224" i="56" s="1"/>
  <c r="FA164" i="56"/>
  <c r="DI164" i="56" s="1"/>
  <c r="FA44" i="56"/>
  <c r="DI44" i="56" s="1"/>
  <c r="L49" i="43" s="1"/>
  <c r="EZ167" i="56"/>
  <c r="CW167" i="56" s="1"/>
  <c r="EZ47" i="56"/>
  <c r="CW47" i="56" s="1"/>
  <c r="BK52" i="44" s="1"/>
  <c r="FD225" i="56"/>
  <c r="EM49" i="56"/>
  <c r="AE49" i="56" s="1"/>
  <c r="EM169" i="56"/>
  <c r="AE169" i="56" s="1"/>
  <c r="FD160" i="56"/>
  <c r="EV20" i="56"/>
  <c r="CG20" i="56" s="1"/>
  <c r="AM25" i="44" s="1"/>
  <c r="EV140" i="56"/>
  <c r="CG140" i="56" s="1"/>
  <c r="FD187" i="56"/>
  <c r="DR187" i="56" s="1"/>
  <c r="EQ26" i="56"/>
  <c r="BM26" i="56" s="1"/>
  <c r="I31" i="44" s="1"/>
  <c r="EQ146" i="56"/>
  <c r="BM146" i="56" s="1"/>
  <c r="ER228" i="56"/>
  <c r="BQ228" i="56" s="1"/>
  <c r="EP171" i="56"/>
  <c r="AN171" i="56" s="1"/>
  <c r="EP51" i="56"/>
  <c r="FG12" i="56"/>
  <c r="EA12" i="56" s="1"/>
  <c r="AA16" i="33" s="1"/>
  <c r="FG132" i="56"/>
  <c r="EA132" i="56" s="1"/>
  <c r="EO10" i="56"/>
  <c r="AK10" i="56" s="1"/>
  <c r="EO130" i="56"/>
  <c r="AK130" i="56" s="1"/>
  <c r="EK155" i="56"/>
  <c r="O155" i="56" s="1"/>
  <c r="EK35" i="56"/>
  <c r="O35" i="56" s="1"/>
  <c r="EJ208" i="56"/>
  <c r="N208" i="56" s="1"/>
  <c r="FA214" i="56"/>
  <c r="DI214" i="56" s="1"/>
  <c r="EV97" i="56"/>
  <c r="CG97" i="56" s="1"/>
  <c r="EL29" i="56"/>
  <c r="AB29" i="56" s="1"/>
  <c r="EL149" i="56"/>
  <c r="AB149" i="56" s="1"/>
  <c r="EL101" i="56"/>
  <c r="AB101" i="56" s="1"/>
  <c r="EH222" i="56"/>
  <c r="L222" i="56" s="1"/>
  <c r="EN240" i="56"/>
  <c r="AH240" i="56" s="1"/>
  <c r="ET139" i="56"/>
  <c r="BY139" i="56" s="1"/>
  <c r="ET19" i="56"/>
  <c r="BY19" i="56" s="1"/>
  <c r="AA24" i="44" s="1"/>
  <c r="EQ80" i="56"/>
  <c r="BM80" i="56" s="1"/>
  <c r="EL91" i="56"/>
  <c r="AB91" i="56" s="1"/>
  <c r="EH223" i="56"/>
  <c r="L223" i="56" s="1"/>
  <c r="EV198" i="56"/>
  <c r="CG198" i="56" s="1"/>
  <c r="EZ51" i="56"/>
  <c r="CW51" i="56" s="1"/>
  <c r="BK56" i="44" s="1"/>
  <c r="EZ171" i="56"/>
  <c r="CW171" i="56" s="1"/>
  <c r="ES50" i="56"/>
  <c r="BU50" i="56" s="1"/>
  <c r="U55" i="44" s="1"/>
  <c r="ES170" i="56"/>
  <c r="BU170" i="56" s="1"/>
  <c r="EK84" i="56"/>
  <c r="O84" i="56" s="1"/>
  <c r="EJ203" i="56"/>
  <c r="N203" i="56" s="1"/>
  <c r="EJ73" i="56"/>
  <c r="N73" i="56" s="1"/>
  <c r="EU31" i="56"/>
  <c r="CC31" i="56" s="1"/>
  <c r="AG36" i="44" s="1"/>
  <c r="EU151" i="56"/>
  <c r="CC151" i="56" s="1"/>
  <c r="EZ218" i="56"/>
  <c r="CW218" i="56" s="1"/>
  <c r="FF193" i="56"/>
  <c r="DX193" i="56" s="1"/>
  <c r="FE11" i="56"/>
  <c r="DU11" i="56" s="1"/>
  <c r="O15" i="33" s="1"/>
  <c r="FE131" i="56"/>
  <c r="DU131" i="56" s="1"/>
  <c r="ET153" i="56"/>
  <c r="BY153" i="56" s="1"/>
  <c r="ET33" i="56"/>
  <c r="BY33" i="56" s="1"/>
  <c r="AA38" i="44" s="1"/>
  <c r="ES212" i="56"/>
  <c r="BU212" i="56" s="1"/>
  <c r="EN221" i="56"/>
  <c r="AH221" i="56" s="1"/>
  <c r="FB39" i="56"/>
  <c r="DA39" i="56" s="1"/>
  <c r="S46" i="32" s="1"/>
  <c r="FB159" i="56"/>
  <c r="DA159" i="56" s="1"/>
  <c r="FA33" i="56"/>
  <c r="DI33" i="56" s="1"/>
  <c r="L38" i="43" s="1"/>
  <c r="FA153" i="56"/>
  <c r="DI153" i="56" s="1"/>
  <c r="EU103" i="56"/>
  <c r="CC103" i="56" s="1"/>
  <c r="EU98" i="56"/>
  <c r="CC98" i="56" s="1"/>
  <c r="FF86" i="56"/>
  <c r="DX86" i="56" s="1"/>
  <c r="EZ68" i="56"/>
  <c r="CW68" i="56" s="1"/>
  <c r="EJ115" i="56"/>
  <c r="N115" i="56" s="1"/>
  <c r="EZ6" i="56"/>
  <c r="CW6" i="56" s="1"/>
  <c r="BK11" i="44" s="1"/>
  <c r="FF38" i="56"/>
  <c r="EQ223" i="56"/>
  <c r="BM223" i="56" s="1"/>
  <c r="EI164" i="56"/>
  <c r="M164" i="56" s="1"/>
  <c r="EI44" i="56"/>
  <c r="M44" i="56" s="1"/>
  <c r="EI225" i="56"/>
  <c r="M225" i="56" s="1"/>
  <c r="EY166" i="56"/>
  <c r="CS166" i="56" s="1"/>
  <c r="EY46" i="56"/>
  <c r="CS46" i="56" s="1"/>
  <c r="BE51" i="44" s="1"/>
  <c r="EJ226" i="56"/>
  <c r="N226" i="56" s="1"/>
  <c r="EN216" i="56"/>
  <c r="AH216" i="56" s="1"/>
  <c r="FA212" i="56"/>
  <c r="DI212" i="56" s="1"/>
  <c r="EN188" i="56"/>
  <c r="AH188" i="56" s="1"/>
  <c r="EJ58" i="56"/>
  <c r="N58" i="56" s="1"/>
  <c r="EJ178" i="56"/>
  <c r="N178" i="56" s="1"/>
  <c r="FC229" i="56"/>
  <c r="DE229" i="56" s="1"/>
  <c r="FF35" i="56"/>
  <c r="FF155" i="56"/>
  <c r="EU43" i="56"/>
  <c r="CC43" i="56" s="1"/>
  <c r="AG48" i="44" s="1"/>
  <c r="EU163" i="56"/>
  <c r="CC163" i="56" s="1"/>
  <c r="EX163" i="56"/>
  <c r="CO163" i="56" s="1"/>
  <c r="EX43" i="56"/>
  <c r="CO43" i="56" s="1"/>
  <c r="AY48" i="44" s="1"/>
  <c r="ET59" i="56"/>
  <c r="BY59" i="56" s="1"/>
  <c r="AA64" i="44" s="1"/>
  <c r="ET179" i="56"/>
  <c r="BY179" i="56" s="1"/>
  <c r="EN27" i="56"/>
  <c r="AH27" i="56" s="1"/>
  <c r="EN147" i="56"/>
  <c r="AH147" i="56" s="1"/>
  <c r="FG29" i="56"/>
  <c r="EA29" i="56" s="1"/>
  <c r="AA33" i="33" s="1"/>
  <c r="FG149" i="56"/>
  <c r="EA149" i="56" s="1"/>
  <c r="FD110" i="56"/>
  <c r="EW209" i="56"/>
  <c r="CK209" i="56" s="1"/>
  <c r="EX11" i="56"/>
  <c r="CO11" i="56" s="1"/>
  <c r="AY16" i="44" s="1"/>
  <c r="EX131" i="56"/>
  <c r="CO131" i="56" s="1"/>
  <c r="EL200" i="56"/>
  <c r="AB200" i="56" s="1"/>
  <c r="FB213" i="56"/>
  <c r="DA213" i="56" s="1"/>
  <c r="ES77" i="56"/>
  <c r="BU77" i="56" s="1"/>
  <c r="EW38" i="56"/>
  <c r="CK38" i="56" s="1"/>
  <c r="AS43" i="44" s="1"/>
  <c r="EW158" i="56"/>
  <c r="CK158" i="56" s="1"/>
  <c r="EZ84" i="56"/>
  <c r="CW84" i="56" s="1"/>
  <c r="FB190" i="56"/>
  <c r="DA190" i="56" s="1"/>
  <c r="ER7" i="56"/>
  <c r="BQ7" i="56" s="1"/>
  <c r="O12" i="44" s="1"/>
  <c r="ER127" i="56"/>
  <c r="BQ127" i="56" s="1"/>
  <c r="EI83" i="56"/>
  <c r="M83" i="56" s="1"/>
  <c r="FD50" i="56"/>
  <c r="FD170" i="56"/>
  <c r="EH206" i="56"/>
  <c r="L206" i="56" s="1"/>
  <c r="EI6" i="56"/>
  <c r="M6" i="56" s="1"/>
  <c r="L13" i="30" s="1"/>
  <c r="EI126" i="56"/>
  <c r="M126" i="56" s="1"/>
  <c r="FB214" i="56"/>
  <c r="DA214" i="56" s="1"/>
  <c r="ES105" i="56"/>
  <c r="BU105" i="56" s="1"/>
  <c r="EK57" i="56"/>
  <c r="O57" i="56" s="1"/>
  <c r="EK177" i="56"/>
  <c r="O177" i="56" s="1"/>
  <c r="ET57" i="56"/>
  <c r="BY57" i="56" s="1"/>
  <c r="AA62" i="44" s="1"/>
  <c r="ET177" i="56"/>
  <c r="BY177" i="56" s="1"/>
  <c r="ER36" i="56"/>
  <c r="BQ36" i="56" s="1"/>
  <c r="O41" i="44" s="1"/>
  <c r="ER156" i="56"/>
  <c r="BQ156" i="56" s="1"/>
  <c r="EV36" i="56"/>
  <c r="CG36" i="56" s="1"/>
  <c r="AM41" i="44" s="1"/>
  <c r="EV156" i="56"/>
  <c r="CG156" i="56" s="1"/>
  <c r="FC72" i="56"/>
  <c r="DE72" i="56" s="1"/>
  <c r="FF203" i="56"/>
  <c r="DX203" i="56" s="1"/>
  <c r="EJ134" i="56"/>
  <c r="N134" i="56" s="1"/>
  <c r="EN52" i="56"/>
  <c r="AH52" i="56" s="1"/>
  <c r="EN172" i="56"/>
  <c r="AH172" i="56" s="1"/>
  <c r="EQ240" i="56"/>
  <c r="BM240" i="56" s="1"/>
  <c r="EN83" i="56"/>
  <c r="AH83" i="56" s="1"/>
  <c r="ER232" i="56"/>
  <c r="BQ232" i="56" s="1"/>
  <c r="FA72" i="56"/>
  <c r="DI72" i="56" s="1"/>
  <c r="EM41" i="56"/>
  <c r="AE41" i="56" s="1"/>
  <c r="EM161" i="56"/>
  <c r="AE161" i="56" s="1"/>
  <c r="ER68" i="56"/>
  <c r="BQ68" i="56" s="1"/>
  <c r="EH58" i="56"/>
  <c r="L58" i="56" s="1"/>
  <c r="EH178" i="56"/>
  <c r="L178" i="56" s="1"/>
  <c r="EN12" i="56"/>
  <c r="AH12" i="56" s="1"/>
  <c r="FD30" i="56"/>
  <c r="DR30" i="56" s="1"/>
  <c r="I34" i="33" s="1"/>
  <c r="EO50" i="56"/>
  <c r="AK50" i="56" s="1"/>
  <c r="EL230" i="56"/>
  <c r="AB230" i="56" s="1"/>
  <c r="EO39" i="56"/>
  <c r="AK39" i="56" s="1"/>
  <c r="EH45" i="56"/>
  <c r="L45" i="56" s="1"/>
  <c r="EH165" i="56"/>
  <c r="L165" i="56" s="1"/>
  <c r="EI45" i="56"/>
  <c r="M45" i="56" s="1"/>
  <c r="EI165" i="56"/>
  <c r="M165" i="56" s="1"/>
  <c r="EX44" i="56"/>
  <c r="CO44" i="56" s="1"/>
  <c r="AY49" i="44" s="1"/>
  <c r="EX164" i="56"/>
  <c r="CO164" i="56" s="1"/>
  <c r="EY224" i="56"/>
  <c r="CS224" i="56" s="1"/>
  <c r="EW227" i="56"/>
  <c r="CK227" i="56" s="1"/>
  <c r="EL14" i="56"/>
  <c r="AB14" i="56" s="1"/>
  <c r="EL134" i="56"/>
  <c r="AB134" i="56" s="1"/>
  <c r="EH29" i="56"/>
  <c r="L29" i="56" s="1"/>
  <c r="EH149" i="56"/>
  <c r="L149" i="56" s="1"/>
  <c r="EH86" i="56"/>
  <c r="L86" i="56" s="1"/>
  <c r="EP219" i="56"/>
  <c r="AN219" i="56" s="1"/>
  <c r="EV90" i="56"/>
  <c r="CG90" i="56" s="1"/>
  <c r="EZ119" i="56"/>
  <c r="CW119" i="56" s="1"/>
  <c r="EZ28" i="56"/>
  <c r="CW28" i="56" s="1"/>
  <c r="BK33" i="44" s="1"/>
  <c r="EZ148" i="56"/>
  <c r="CW148" i="56" s="1"/>
  <c r="EU194" i="56"/>
  <c r="CC194" i="56" s="1"/>
  <c r="EZ25" i="56"/>
  <c r="CW25" i="56" s="1"/>
  <c r="BK30" i="44" s="1"/>
  <c r="EZ145" i="56"/>
  <c r="CW145" i="56" s="1"/>
  <c r="EH154" i="56"/>
  <c r="L154" i="56" s="1"/>
  <c r="EH34" i="56"/>
  <c r="L34" i="56" s="1"/>
  <c r="EM213" i="56"/>
  <c r="AE213" i="56" s="1"/>
  <c r="EY23" i="56"/>
  <c r="CS23" i="56" s="1"/>
  <c r="BE28" i="44" s="1"/>
  <c r="EY143" i="56"/>
  <c r="CS143" i="56" s="1"/>
  <c r="EO197" i="56"/>
  <c r="AK197" i="56" s="1"/>
  <c r="EN152" i="56"/>
  <c r="AH152" i="56" s="1"/>
  <c r="EN32" i="56"/>
  <c r="AH32" i="56" s="1"/>
  <c r="EI218" i="56"/>
  <c r="M218" i="56" s="1"/>
  <c r="FA27" i="56"/>
  <c r="DI27" i="56" s="1"/>
  <c r="L32" i="43" s="1"/>
  <c r="FA147" i="56"/>
  <c r="DI147" i="56" s="1"/>
  <c r="EO203" i="56"/>
  <c r="AK203" i="56" s="1"/>
  <c r="FE99" i="56"/>
  <c r="FC215" i="56"/>
  <c r="DE215" i="56" s="1"/>
  <c r="FC234" i="56"/>
  <c r="DE234" i="56" s="1"/>
  <c r="EU230" i="56"/>
  <c r="CC230" i="56" s="1"/>
  <c r="EQ53" i="56"/>
  <c r="BM53" i="56" s="1"/>
  <c r="I58" i="44" s="1"/>
  <c r="EQ173" i="56"/>
  <c r="BM173" i="56" s="1"/>
  <c r="EW234" i="56"/>
  <c r="CK234" i="56" s="1"/>
  <c r="EV101" i="56"/>
  <c r="CG101" i="56" s="1"/>
  <c r="EM95" i="56"/>
  <c r="AE95" i="56" s="1"/>
  <c r="EM237" i="56"/>
  <c r="AE237" i="56" s="1"/>
  <c r="FE58" i="56"/>
  <c r="FE178" i="56"/>
  <c r="EU110" i="56"/>
  <c r="CC110" i="56" s="1"/>
  <c r="FF200" i="56"/>
  <c r="DX200" i="56" s="1"/>
  <c r="EO59" i="56"/>
  <c r="AK59" i="56" s="1"/>
  <c r="EO179" i="56"/>
  <c r="AK179" i="56" s="1"/>
  <c r="EX76" i="56"/>
  <c r="CO76" i="56" s="1"/>
  <c r="ES117" i="56"/>
  <c r="BU117" i="56" s="1"/>
  <c r="FG110" i="56"/>
  <c r="ET93" i="56"/>
  <c r="BY93" i="56" s="1"/>
  <c r="FG59" i="56"/>
  <c r="FG179" i="56"/>
  <c r="EL35" i="56"/>
  <c r="AB35" i="56" s="1"/>
  <c r="EL155" i="56"/>
  <c r="AB155" i="56" s="1"/>
  <c r="ER111" i="56"/>
  <c r="BQ111" i="56" s="1"/>
  <c r="FG117" i="56"/>
  <c r="EX238" i="56"/>
  <c r="CO238" i="56" s="1"/>
  <c r="EI190" i="56"/>
  <c r="M190" i="56" s="1"/>
  <c r="EZ180" i="56"/>
  <c r="CW180" i="56" s="1"/>
  <c r="EZ60" i="56"/>
  <c r="CW60" i="56" s="1"/>
  <c r="BK65" i="44" s="1"/>
  <c r="ET31" i="56"/>
  <c r="BY31" i="56" s="1"/>
  <c r="AA36" i="44" s="1"/>
  <c r="ET151" i="56"/>
  <c r="BY151" i="56" s="1"/>
  <c r="FF82" i="56"/>
  <c r="DX82" i="56" s="1"/>
  <c r="EX236" i="56"/>
  <c r="CO236" i="56" s="1"/>
  <c r="EK17" i="56"/>
  <c r="O17" i="56" s="1"/>
  <c r="EK137" i="56"/>
  <c r="O137" i="56" s="1"/>
  <c r="EN235" i="56"/>
  <c r="AH235" i="56" s="1"/>
  <c r="ES157" i="56"/>
  <c r="BU157" i="56" s="1"/>
  <c r="ES37" i="56"/>
  <c r="BU37" i="56" s="1"/>
  <c r="U42" i="44" s="1"/>
  <c r="EQ66" i="56"/>
  <c r="BM66" i="56" s="1"/>
  <c r="EM110" i="56"/>
  <c r="AE110" i="56" s="1"/>
  <c r="EX114" i="56"/>
  <c r="CO114" i="56" s="1"/>
  <c r="ER27" i="56"/>
  <c r="BQ27" i="56" s="1"/>
  <c r="O32" i="44" s="1"/>
  <c r="ER147" i="56"/>
  <c r="BQ147" i="56" s="1"/>
  <c r="FB229" i="56"/>
  <c r="DA229" i="56" s="1"/>
  <c r="EI128" i="56"/>
  <c r="M128" i="56" s="1"/>
  <c r="EI8" i="56"/>
  <c r="M8" i="56" s="1"/>
  <c r="L15" i="30" s="1"/>
  <c r="EP231" i="56"/>
  <c r="AN231" i="56" s="1"/>
  <c r="EZ202" i="56"/>
  <c r="CW202" i="56" s="1"/>
  <c r="ES113" i="56"/>
  <c r="BU113" i="56" s="1"/>
  <c r="ER25" i="56"/>
  <c r="BQ25" i="56" s="1"/>
  <c r="O30" i="44" s="1"/>
  <c r="ER145" i="56"/>
  <c r="BQ145" i="56" s="1"/>
  <c r="ES38" i="56"/>
  <c r="BU38" i="56" s="1"/>
  <c r="U43" i="44" s="1"/>
  <c r="FA15" i="56"/>
  <c r="DI15" i="56" s="1"/>
  <c r="EW32" i="56"/>
  <c r="CK32" i="56" s="1"/>
  <c r="AS37" i="44" s="1"/>
  <c r="EX52" i="56"/>
  <c r="CO52" i="56" s="1"/>
  <c r="AY57" i="44" s="1"/>
  <c r="FB107" i="56"/>
  <c r="DA107" i="56" s="1"/>
  <c r="FD108" i="56"/>
  <c r="EH227" i="56"/>
  <c r="L227" i="56" s="1"/>
  <c r="EN53" i="56"/>
  <c r="AH53" i="56" s="1"/>
  <c r="EN173" i="56"/>
  <c r="AH173" i="56" s="1"/>
  <c r="ER209" i="56"/>
  <c r="BQ209" i="56" s="1"/>
  <c r="EO235" i="56"/>
  <c r="AK235" i="56" s="1"/>
  <c r="EV193" i="56"/>
  <c r="CG193" i="56" s="1"/>
  <c r="FB236" i="56"/>
  <c r="DA236" i="56" s="1"/>
  <c r="EX16" i="56"/>
  <c r="CO16" i="56" s="1"/>
  <c r="AY21" i="44" s="1"/>
  <c r="EX136" i="56"/>
  <c r="CO136" i="56" s="1"/>
  <c r="FB58" i="56"/>
  <c r="DA58" i="56" s="1"/>
  <c r="S65" i="32" s="1"/>
  <c r="FB178" i="56"/>
  <c r="DA178" i="56" s="1"/>
  <c r="EH7" i="56"/>
  <c r="L7" i="56" s="1"/>
  <c r="K14" i="30" s="1"/>
  <c r="EH127" i="56"/>
  <c r="L127" i="56" s="1"/>
  <c r="FE163" i="56"/>
  <c r="FE43" i="56"/>
  <c r="EV138" i="56"/>
  <c r="CG138" i="56" s="1"/>
  <c r="EV18" i="56"/>
  <c r="CG18" i="56" s="1"/>
  <c r="AM23" i="44" s="1"/>
  <c r="EV112" i="56"/>
  <c r="CG112" i="56" s="1"/>
  <c r="EI55" i="56"/>
  <c r="M55" i="56" s="1"/>
  <c r="EI175" i="56"/>
  <c r="M175" i="56" s="1"/>
  <c r="FG122" i="56"/>
  <c r="FB71" i="56"/>
  <c r="DA71" i="56" s="1"/>
  <c r="FB241" i="56"/>
  <c r="DA241" i="56" s="1"/>
  <c r="EK38" i="56"/>
  <c r="O38" i="56" s="1"/>
  <c r="EK158" i="56"/>
  <c r="O158" i="56" s="1"/>
  <c r="EY85" i="56"/>
  <c r="CS85" i="56" s="1"/>
  <c r="EN61" i="56"/>
  <c r="AH61" i="56" s="1"/>
  <c r="EN181" i="56"/>
  <c r="AH181" i="56" s="1"/>
  <c r="EU207" i="56"/>
  <c r="CC207" i="56" s="1"/>
  <c r="FG14" i="56"/>
  <c r="EA14" i="56" s="1"/>
  <c r="AA18" i="33" s="1"/>
  <c r="FG134" i="56"/>
  <c r="EA134" i="56" s="1"/>
  <c r="EM189" i="56"/>
  <c r="AE189" i="56" s="1"/>
  <c r="EJ146" i="56"/>
  <c r="N146" i="56" s="1"/>
  <c r="EJ26" i="56"/>
  <c r="N26" i="56" s="1"/>
  <c r="FE202" i="56"/>
  <c r="DU202" i="56" s="1"/>
  <c r="EX241" i="56"/>
  <c r="CO241" i="56" s="1"/>
  <c r="FB91" i="56"/>
  <c r="DA91" i="56" s="1"/>
  <c r="ER34" i="56"/>
  <c r="BQ34" i="56" s="1"/>
  <c r="O39" i="44" s="1"/>
  <c r="ER154" i="56"/>
  <c r="BQ154" i="56" s="1"/>
  <c r="EW229" i="56"/>
  <c r="CK229" i="56" s="1"/>
  <c r="EP116" i="56"/>
  <c r="AN116" i="56" s="1"/>
  <c r="FF39" i="56"/>
  <c r="FF159" i="56"/>
  <c r="ER28" i="56"/>
  <c r="BQ28" i="56" s="1"/>
  <c r="O33" i="44" s="1"/>
  <c r="ER148" i="56"/>
  <c r="BQ148" i="56" s="1"/>
  <c r="EI235" i="56"/>
  <c r="M235" i="56" s="1"/>
  <c r="FG70" i="56"/>
  <c r="EA70" i="56" s="1"/>
  <c r="FB157" i="56"/>
  <c r="DA157" i="56" s="1"/>
  <c r="FB37" i="56"/>
  <c r="DA37" i="56" s="1"/>
  <c r="S44" i="32" s="1"/>
  <c r="ER204" i="56"/>
  <c r="BQ204" i="56" s="1"/>
  <c r="EW41" i="56"/>
  <c r="CK41" i="56" s="1"/>
  <c r="AS46" i="44" s="1"/>
  <c r="EW161" i="56"/>
  <c r="CK161" i="56" s="1"/>
  <c r="EV206" i="56"/>
  <c r="CG206" i="56" s="1"/>
  <c r="EJ39" i="56"/>
  <c r="N39" i="56" s="1"/>
  <c r="EJ159" i="56"/>
  <c r="N159" i="56" s="1"/>
  <c r="EQ110" i="56"/>
  <c r="BM110" i="56" s="1"/>
  <c r="EU239" i="56"/>
  <c r="CC239" i="56" s="1"/>
  <c r="FG205" i="56"/>
  <c r="EA205" i="56" s="1"/>
  <c r="EU141" i="56"/>
  <c r="CC141" i="56" s="1"/>
  <c r="EU21" i="56"/>
  <c r="CC21" i="56" s="1"/>
  <c r="AG26" i="44" s="1"/>
  <c r="EY89" i="56"/>
  <c r="CS89" i="56" s="1"/>
  <c r="EI13" i="56"/>
  <c r="M13" i="56" s="1"/>
  <c r="L20" i="30" s="1"/>
  <c r="EI133" i="56"/>
  <c r="M133" i="56" s="1"/>
  <c r="FE176" i="56"/>
  <c r="FE56" i="56"/>
  <c r="EM118" i="56"/>
  <c r="AE118" i="56" s="1"/>
  <c r="FG188" i="56"/>
  <c r="EA188" i="56" s="1"/>
  <c r="EI95" i="56"/>
  <c r="M95" i="56" s="1"/>
  <c r="FA116" i="56"/>
  <c r="DI116" i="56" s="1"/>
  <c r="EK37" i="56"/>
  <c r="O37" i="56" s="1"/>
  <c r="EK157" i="56"/>
  <c r="O157" i="56" s="1"/>
  <c r="EW122" i="56"/>
  <c r="CK122" i="56" s="1"/>
  <c r="EV92" i="56"/>
  <c r="CG92" i="56" s="1"/>
  <c r="EO53" i="56"/>
  <c r="AK53" i="56" s="1"/>
  <c r="EO173" i="56"/>
  <c r="AK173" i="56" s="1"/>
  <c r="EJ38" i="56"/>
  <c r="N38" i="56" s="1"/>
  <c r="EJ158" i="56"/>
  <c r="N158" i="56" s="1"/>
  <c r="FA94" i="56"/>
  <c r="DI94" i="56" s="1"/>
  <c r="FG28" i="56"/>
  <c r="EA28" i="56" s="1"/>
  <c r="AA32" i="33" s="1"/>
  <c r="FG148" i="56"/>
  <c r="EA148" i="56" s="1"/>
  <c r="EP215" i="56"/>
  <c r="AN215" i="56" s="1"/>
  <c r="EV210" i="56"/>
  <c r="CG210" i="56" s="1"/>
  <c r="FA14" i="56"/>
  <c r="DI14" i="56" s="1"/>
  <c r="FA134" i="56"/>
  <c r="DI134" i="56" s="1"/>
  <c r="ET187" i="56"/>
  <c r="BY187" i="56" s="1"/>
  <c r="EY202" i="56"/>
  <c r="CS202" i="56" s="1"/>
  <c r="EM24" i="56"/>
  <c r="AE24" i="56" s="1"/>
  <c r="EM144" i="56"/>
  <c r="AE144" i="56" s="1"/>
  <c r="EP214" i="56"/>
  <c r="AN214" i="56" s="1"/>
  <c r="EJ126" i="56"/>
  <c r="N126" i="56" s="1"/>
  <c r="EJ6" i="56"/>
  <c r="N6" i="56" s="1"/>
  <c r="M13" i="30" s="1"/>
  <c r="ET71" i="56"/>
  <c r="BY71" i="56" s="1"/>
  <c r="FG8" i="56"/>
  <c r="EA8" i="56" s="1"/>
  <c r="AA12" i="33" s="1"/>
  <c r="FG128" i="56"/>
  <c r="EA128" i="56" s="1"/>
  <c r="ET46" i="56"/>
  <c r="BY46" i="56" s="1"/>
  <c r="AA51" i="44" s="1"/>
  <c r="EV19" i="56"/>
  <c r="CG19" i="56" s="1"/>
  <c r="AM24" i="44" s="1"/>
  <c r="FG32" i="56"/>
  <c r="EX15" i="56"/>
  <c r="CO15" i="56" s="1"/>
  <c r="AY20" i="44" s="1"/>
  <c r="EY21" i="56"/>
  <c r="CS21" i="56" s="1"/>
  <c r="BE26" i="44" s="1"/>
  <c r="FD27" i="56"/>
  <c r="DR27" i="56" s="1"/>
  <c r="I31" i="33" s="1"/>
  <c r="FE54" i="56"/>
  <c r="EI40" i="56"/>
  <c r="M40" i="56" s="1"/>
  <c r="FD43" i="56"/>
  <c r="EI29" i="56"/>
  <c r="M29" i="56" s="1"/>
  <c r="EH24" i="56"/>
  <c r="L24" i="56" s="1"/>
  <c r="EZ35" i="56"/>
  <c r="CW35" i="56" s="1"/>
  <c r="BK40" i="44" s="1"/>
  <c r="EZ155" i="56"/>
  <c r="CW155" i="56" s="1"/>
  <c r="EM29" i="56"/>
  <c r="AE29" i="56" s="1"/>
  <c r="EM149" i="56"/>
  <c r="AE149" i="56" s="1"/>
  <c r="EW23" i="56"/>
  <c r="CK23" i="56" s="1"/>
  <c r="AS28" i="44" s="1"/>
  <c r="EW143" i="56"/>
  <c r="CK143" i="56" s="1"/>
  <c r="EJ60" i="56"/>
  <c r="N60" i="56" s="1"/>
  <c r="EJ180" i="56"/>
  <c r="N180" i="56" s="1"/>
  <c r="FE177" i="56"/>
  <c r="FE57" i="56"/>
  <c r="ER32" i="56"/>
  <c r="BQ32" i="56" s="1"/>
  <c r="O37" i="44" s="1"/>
  <c r="ER152" i="56"/>
  <c r="BQ152" i="56" s="1"/>
  <c r="ET99" i="56"/>
  <c r="BY99" i="56" s="1"/>
  <c r="FF56" i="56"/>
  <c r="FF176" i="56"/>
  <c r="EK128" i="56"/>
  <c r="O128" i="56" s="1"/>
  <c r="FF129" i="56"/>
  <c r="DX129" i="56" s="1"/>
  <c r="FF9" i="56"/>
  <c r="DX9" i="56" s="1"/>
  <c r="U13" i="33" s="1"/>
  <c r="EW57" i="56"/>
  <c r="CK57" i="56" s="1"/>
  <c r="AS62" i="44" s="1"/>
  <c r="EW177" i="56"/>
  <c r="CK177" i="56" s="1"/>
  <c r="FE38" i="56"/>
  <c r="FE158" i="56"/>
  <c r="FA225" i="56"/>
  <c r="DI225" i="56" s="1"/>
  <c r="EP17" i="56"/>
  <c r="EP137" i="56"/>
  <c r="AN137" i="56" s="1"/>
  <c r="FB171" i="56"/>
  <c r="DA171" i="56" s="1"/>
  <c r="FB51" i="56"/>
  <c r="DA51" i="56" s="1"/>
  <c r="S58" i="32" s="1"/>
  <c r="EZ36" i="56"/>
  <c r="CW36" i="56" s="1"/>
  <c r="BK41" i="44" s="1"/>
  <c r="EZ156" i="56"/>
  <c r="CW156" i="56" s="1"/>
  <c r="EV240" i="56"/>
  <c r="CG240" i="56" s="1"/>
  <c r="EY35" i="56"/>
  <c r="CS35" i="56" s="1"/>
  <c r="BE40" i="44" s="1"/>
  <c r="EY155" i="56"/>
  <c r="CS155" i="56" s="1"/>
  <c r="EQ39" i="56"/>
  <c r="BM39" i="56" s="1"/>
  <c r="I44" i="44" s="1"/>
  <c r="EQ159" i="56"/>
  <c r="BM159" i="56" s="1"/>
  <c r="EY193" i="56"/>
  <c r="CS193" i="56" s="1"/>
  <c r="FD197" i="56"/>
  <c r="DR197" i="56" s="1"/>
  <c r="FD87" i="56"/>
  <c r="DR87" i="56" s="1"/>
  <c r="EY42" i="56"/>
  <c r="CS42" i="56" s="1"/>
  <c r="BE47" i="44" s="1"/>
  <c r="EY162" i="56"/>
  <c r="CS162" i="56" s="1"/>
  <c r="EJ23" i="56"/>
  <c r="N23" i="56" s="1"/>
  <c r="EJ143" i="56"/>
  <c r="N143" i="56" s="1"/>
  <c r="FB7" i="56"/>
  <c r="DA7" i="56" s="1"/>
  <c r="S14" i="32" s="1"/>
  <c r="FB127" i="56"/>
  <c r="DA127" i="56" s="1"/>
  <c r="FE120" i="56"/>
  <c r="FD128" i="56"/>
  <c r="DR128" i="56" s="1"/>
  <c r="FD8" i="56"/>
  <c r="DR8" i="56" s="1"/>
  <c r="I12" i="33" s="1"/>
  <c r="EK202" i="56"/>
  <c r="O202" i="56" s="1"/>
  <c r="EI116" i="56"/>
  <c r="M116" i="56" s="1"/>
  <c r="ET103" i="56"/>
  <c r="BY103" i="56" s="1"/>
  <c r="EW20" i="56"/>
  <c r="CK20" i="56" s="1"/>
  <c r="AS25" i="44" s="1"/>
  <c r="EW140" i="56"/>
  <c r="CK140" i="56" s="1"/>
  <c r="FG199" i="56"/>
  <c r="EA199" i="56" s="1"/>
  <c r="FD81" i="56"/>
  <c r="DR81" i="56" s="1"/>
  <c r="ES19" i="56"/>
  <c r="BU19" i="56" s="1"/>
  <c r="U24" i="44" s="1"/>
  <c r="ES139" i="56"/>
  <c r="BU139" i="56" s="1"/>
  <c r="EM152" i="56"/>
  <c r="AE152" i="56" s="1"/>
  <c r="EM32" i="56"/>
  <c r="AE32" i="56" s="1"/>
  <c r="FD24" i="56"/>
  <c r="DR24" i="56" s="1"/>
  <c r="I28" i="33" s="1"/>
  <c r="FD144" i="56"/>
  <c r="DR144" i="56" s="1"/>
  <c r="EJ34" i="56"/>
  <c r="N34" i="56" s="1"/>
  <c r="EJ154" i="56"/>
  <c r="N154" i="56" s="1"/>
  <c r="EK189" i="56"/>
  <c r="O189" i="56" s="1"/>
  <c r="EZ140" i="56"/>
  <c r="CW140" i="56" s="1"/>
  <c r="EZ20" i="56"/>
  <c r="CW20" i="56" s="1"/>
  <c r="BK25" i="44" s="1"/>
  <c r="EY208" i="56"/>
  <c r="CS208" i="56" s="1"/>
  <c r="EZ188" i="56"/>
  <c r="CW188" i="56" s="1"/>
  <c r="FC128" i="56"/>
  <c r="DE128" i="56" s="1"/>
  <c r="FC8" i="56"/>
  <c r="DE8" i="56" s="1"/>
  <c r="I15" i="32" s="1"/>
  <c r="EM17" i="56"/>
  <c r="AE17" i="56" s="1"/>
  <c r="EM137" i="56"/>
  <c r="AE137" i="56" s="1"/>
  <c r="EK208" i="56"/>
  <c r="O208" i="56" s="1"/>
  <c r="EH195" i="56"/>
  <c r="L195" i="56" s="1"/>
  <c r="EQ33" i="56"/>
  <c r="BM33" i="56" s="1"/>
  <c r="I38" i="44" s="1"/>
  <c r="EQ153" i="56"/>
  <c r="BM153" i="56" s="1"/>
  <c r="EN121" i="56"/>
  <c r="AH121" i="56" s="1"/>
  <c r="EV27" i="56"/>
  <c r="CG27" i="56" s="1"/>
  <c r="AM32" i="44" s="1"/>
  <c r="EV147" i="56"/>
  <c r="CG147" i="56" s="1"/>
  <c r="EI39" i="56"/>
  <c r="M39" i="56" s="1"/>
  <c r="EX46" i="56"/>
  <c r="CO46" i="56" s="1"/>
  <c r="AY51" i="44" s="1"/>
  <c r="EX166" i="56"/>
  <c r="CO166" i="56" s="1"/>
  <c r="FD106" i="56"/>
  <c r="EX47" i="56"/>
  <c r="CO47" i="56" s="1"/>
  <c r="AY52" i="44" s="1"/>
  <c r="EX167" i="56"/>
  <c r="CO167" i="56" s="1"/>
  <c r="FB169" i="56"/>
  <c r="DA169" i="56" s="1"/>
  <c r="FB49" i="56"/>
  <c r="DA49" i="56" s="1"/>
  <c r="S56" i="32" s="1"/>
  <c r="ER42" i="56"/>
  <c r="BQ42" i="56" s="1"/>
  <c r="O47" i="44" s="1"/>
  <c r="ER162" i="56"/>
  <c r="BQ162" i="56" s="1"/>
  <c r="FD54" i="56"/>
  <c r="FD174" i="56"/>
  <c r="EY52" i="56"/>
  <c r="CS52" i="56" s="1"/>
  <c r="BE57" i="44" s="1"/>
  <c r="EY172" i="56"/>
  <c r="CS172" i="56" s="1"/>
  <c r="EH169" i="56"/>
  <c r="L169" i="56" s="1"/>
  <c r="EH49" i="56"/>
  <c r="L49" i="56" s="1"/>
  <c r="EY203" i="56"/>
  <c r="CS203" i="56" s="1"/>
  <c r="EM50" i="56"/>
  <c r="AE50" i="56" s="1"/>
  <c r="EM170" i="56"/>
  <c r="AE170" i="56" s="1"/>
  <c r="EZ31" i="56"/>
  <c r="CW31" i="56" s="1"/>
  <c r="BK36" i="44" s="1"/>
  <c r="EZ151" i="56"/>
  <c r="CW151" i="56" s="1"/>
  <c r="EP93" i="56"/>
  <c r="AN93" i="56" s="1"/>
  <c r="EU138" i="56"/>
  <c r="CC138" i="56" s="1"/>
  <c r="EU18" i="56"/>
  <c r="CC18" i="56" s="1"/>
  <c r="AG23" i="44" s="1"/>
  <c r="ES28" i="56"/>
  <c r="BU28" i="56" s="1"/>
  <c r="U33" i="44" s="1"/>
  <c r="ES148" i="56"/>
  <c r="BU148" i="56" s="1"/>
  <c r="EO110" i="56"/>
  <c r="AK110" i="56" s="1"/>
  <c r="EU217" i="56"/>
  <c r="CC217" i="56" s="1"/>
  <c r="FG55" i="56"/>
  <c r="FG175" i="56"/>
  <c r="FC198" i="56"/>
  <c r="DE198" i="56" s="1"/>
  <c r="FE194" i="56"/>
  <c r="DU194" i="56" s="1"/>
  <c r="FD51" i="56"/>
  <c r="FD171" i="56"/>
  <c r="ES219" i="56"/>
  <c r="BU219" i="56" s="1"/>
  <c r="FG86" i="56"/>
  <c r="EA86" i="56" s="1"/>
  <c r="FB230" i="56"/>
  <c r="DA230" i="56" s="1"/>
  <c r="EL214" i="56"/>
  <c r="AB214" i="56" s="1"/>
  <c r="ER208" i="56"/>
  <c r="BQ208" i="56" s="1"/>
  <c r="EI18" i="56"/>
  <c r="M18" i="56" s="1"/>
  <c r="L25" i="30" s="1"/>
  <c r="EI138" i="56"/>
  <c r="M138" i="56" s="1"/>
  <c r="FB73" i="56"/>
  <c r="DA73" i="56" s="1"/>
  <c r="EM153" i="56"/>
  <c r="AE153" i="56" s="1"/>
  <c r="EZ211" i="56"/>
  <c r="CW211" i="56" s="1"/>
  <c r="EH242" i="56"/>
  <c r="L242" i="56" s="1"/>
  <c r="EZ61" i="56"/>
  <c r="CW61" i="56" s="1"/>
  <c r="BK66" i="44" s="1"/>
  <c r="EZ181" i="56"/>
  <c r="CW181" i="56" s="1"/>
  <c r="ES32" i="56"/>
  <c r="BU32" i="56" s="1"/>
  <c r="U37" i="44" s="1"/>
  <c r="ES152" i="56"/>
  <c r="BU152" i="56" s="1"/>
  <c r="EI54" i="56"/>
  <c r="M54" i="56" s="1"/>
  <c r="EI174" i="56"/>
  <c r="M174" i="56" s="1"/>
  <c r="EZ198" i="56"/>
  <c r="CW198" i="56" s="1"/>
  <c r="FG6" i="56"/>
  <c r="EA6" i="56" s="1"/>
  <c r="AA10" i="33" s="1"/>
  <c r="FG126" i="56"/>
  <c r="EA126" i="56" s="1"/>
  <c r="EV55" i="56"/>
  <c r="CG55" i="56" s="1"/>
  <c r="AM60" i="44" s="1"/>
  <c r="EV175" i="56"/>
  <c r="CG175" i="56" s="1"/>
  <c r="EJ196" i="56"/>
  <c r="N196" i="56" s="1"/>
  <c r="EH122" i="56"/>
  <c r="L122" i="56" s="1"/>
  <c r="EY160" i="56"/>
  <c r="CS160" i="56" s="1"/>
  <c r="EY40" i="56"/>
  <c r="CS40" i="56" s="1"/>
  <c r="BE45" i="44" s="1"/>
  <c r="EK230" i="56"/>
  <c r="O230" i="56" s="1"/>
  <c r="EP67" i="56"/>
  <c r="AN67" i="56" s="1"/>
  <c r="EW180" i="56"/>
  <c r="CK180" i="56" s="1"/>
  <c r="EW60" i="56"/>
  <c r="CK60" i="56" s="1"/>
  <c r="AS65" i="44" s="1"/>
  <c r="EK28" i="56"/>
  <c r="O28" i="56" s="1"/>
  <c r="FC33" i="56"/>
  <c r="DE33" i="56" s="1"/>
  <c r="I40" i="32" s="1"/>
  <c r="FB43" i="56"/>
  <c r="DA43" i="56" s="1"/>
  <c r="S50" i="32" s="1"/>
  <c r="EW224" i="56"/>
  <c r="CK224" i="56" s="1"/>
  <c r="FD46" i="56"/>
  <c r="FD166" i="56"/>
  <c r="EO167" i="56"/>
  <c r="AK167" i="56" s="1"/>
  <c r="EO47" i="56"/>
  <c r="AK47" i="56" s="1"/>
  <c r="EN166" i="56"/>
  <c r="AH166" i="56" s="1"/>
  <c r="EN46" i="56"/>
  <c r="AH46" i="56" s="1"/>
  <c r="EX227" i="56"/>
  <c r="CO227" i="56" s="1"/>
  <c r="FB194" i="56"/>
  <c r="DA194" i="56" s="1"/>
  <c r="FF195" i="56"/>
  <c r="DX195" i="56" s="1"/>
  <c r="EO24" i="56"/>
  <c r="AK24" i="56" s="1"/>
  <c r="EO144" i="56"/>
  <c r="AK144" i="56" s="1"/>
  <c r="EY211" i="56"/>
  <c r="CS211" i="56" s="1"/>
  <c r="EU120" i="56"/>
  <c r="CC120" i="56" s="1"/>
  <c r="FA53" i="56"/>
  <c r="DI53" i="56" s="1"/>
  <c r="L58" i="43" s="1"/>
  <c r="FA173" i="56"/>
  <c r="DI173" i="56" s="1"/>
  <c r="FC13" i="56"/>
  <c r="DE13" i="56" s="1"/>
  <c r="I20" i="32" s="1"/>
  <c r="FC133" i="56"/>
  <c r="DE133" i="56" s="1"/>
  <c r="EO115" i="56"/>
  <c r="AK115" i="56" s="1"/>
  <c r="EM75" i="56"/>
  <c r="AE75" i="56" s="1"/>
  <c r="ET242" i="56"/>
  <c r="BY242" i="56" s="1"/>
  <c r="FB210" i="56"/>
  <c r="DA210" i="56" s="1"/>
  <c r="EU187" i="56"/>
  <c r="CC187" i="56" s="1"/>
  <c r="EQ98" i="56"/>
  <c r="BM98" i="56" s="1"/>
  <c r="EZ209" i="56"/>
  <c r="CW209" i="56" s="1"/>
  <c r="EI118" i="56"/>
  <c r="M118" i="56" s="1"/>
  <c r="ER198" i="56"/>
  <c r="BQ198" i="56" s="1"/>
  <c r="EV115" i="56"/>
  <c r="CG115" i="56" s="1"/>
  <c r="EX147" i="56"/>
  <c r="CO147" i="56" s="1"/>
  <c r="EX27" i="56"/>
  <c r="CO27" i="56" s="1"/>
  <c r="AY32" i="44" s="1"/>
  <c r="EV122" i="56"/>
  <c r="CG122" i="56" s="1"/>
  <c r="EJ110" i="56"/>
  <c r="N110" i="56" s="1"/>
  <c r="ER196" i="56"/>
  <c r="BQ196" i="56" s="1"/>
  <c r="EO23" i="56"/>
  <c r="AK23" i="56" s="1"/>
  <c r="EO143" i="56"/>
  <c r="AK143" i="56" s="1"/>
  <c r="EO102" i="56"/>
  <c r="AK102" i="56" s="1"/>
  <c r="EW22" i="56"/>
  <c r="CK22" i="56" s="1"/>
  <c r="AS27" i="44" s="1"/>
  <c r="EW142" i="56"/>
  <c r="CK142" i="56" s="1"/>
  <c r="EP174" i="56"/>
  <c r="AN174" i="56" s="1"/>
  <c r="EP54" i="56"/>
  <c r="EW190" i="56"/>
  <c r="CK190" i="56" s="1"/>
  <c r="EL146" i="56"/>
  <c r="AB146" i="56" s="1"/>
  <c r="EL26" i="56"/>
  <c r="AB26" i="56" s="1"/>
  <c r="EM160" i="56"/>
  <c r="AE160" i="56" s="1"/>
  <c r="EM40" i="56"/>
  <c r="AE40" i="56" s="1"/>
  <c r="EI100" i="56"/>
  <c r="M100" i="56" s="1"/>
  <c r="EU58" i="56"/>
  <c r="CC58" i="56" s="1"/>
  <c r="AG63" i="44" s="1"/>
  <c r="EU178" i="56"/>
  <c r="CC178" i="56" s="1"/>
  <c r="EK11" i="56"/>
  <c r="O11" i="56" s="1"/>
  <c r="EK131" i="56"/>
  <c r="O131" i="56" s="1"/>
  <c r="FD117" i="56"/>
  <c r="EZ102" i="56"/>
  <c r="CW102" i="56" s="1"/>
  <c r="FC59" i="56"/>
  <c r="DE59" i="56" s="1"/>
  <c r="I66" i="32" s="1"/>
  <c r="FC179" i="56"/>
  <c r="DE179" i="56" s="1"/>
  <c r="EK233" i="56"/>
  <c r="O233" i="56" s="1"/>
  <c r="FG53" i="56"/>
  <c r="FG173" i="56"/>
  <c r="EI102" i="56"/>
  <c r="M102" i="56" s="1"/>
  <c r="EJ242" i="56"/>
  <c r="N242" i="56" s="1"/>
  <c r="ES23" i="56"/>
  <c r="BU23" i="56" s="1"/>
  <c r="U28" i="44" s="1"/>
  <c r="EI52" i="56"/>
  <c r="M52" i="56" s="1"/>
  <c r="EK40" i="56"/>
  <c r="O40" i="56" s="1"/>
  <c r="EN98" i="56"/>
  <c r="AH98" i="56" s="1"/>
  <c r="EK45" i="56"/>
  <c r="O45" i="56" s="1"/>
  <c r="EK165" i="56"/>
  <c r="O165" i="56" s="1"/>
  <c r="EJ107" i="56"/>
  <c r="N107" i="56" s="1"/>
  <c r="EQ107" i="56"/>
  <c r="BM107" i="56" s="1"/>
  <c r="EL167" i="56"/>
  <c r="AB167" i="56" s="1"/>
  <c r="EL47" i="56"/>
  <c r="AB47" i="56" s="1"/>
  <c r="FA108" i="56"/>
  <c r="DI108" i="56" s="1"/>
  <c r="FF226" i="56"/>
  <c r="EO22" i="56"/>
  <c r="AK22" i="56" s="1"/>
  <c r="EO142" i="56"/>
  <c r="AK142" i="56" s="1"/>
  <c r="EO147" i="56"/>
  <c r="AK147" i="56" s="1"/>
  <c r="EO27" i="56"/>
  <c r="AK27" i="56" s="1"/>
  <c r="EK22" i="56"/>
  <c r="O22" i="56" s="1"/>
  <c r="EK142" i="56"/>
  <c r="O142" i="56" s="1"/>
  <c r="ER49" i="56"/>
  <c r="BQ49" i="56" s="1"/>
  <c r="O54" i="44" s="1"/>
  <c r="ER169" i="56"/>
  <c r="BQ169" i="56" s="1"/>
  <c r="FE138" i="56"/>
  <c r="DU138" i="56" s="1"/>
  <c r="FE18" i="56"/>
  <c r="DU18" i="56" s="1"/>
  <c r="O22" i="33" s="1"/>
  <c r="EP113" i="56"/>
  <c r="AN113" i="56" s="1"/>
  <c r="FD217" i="56"/>
  <c r="FA16" i="56"/>
  <c r="DI16" i="56" s="1"/>
  <c r="FA136" i="56"/>
  <c r="DI136" i="56" s="1"/>
  <c r="FA75" i="56"/>
  <c r="DI75" i="56" s="1"/>
  <c r="FA42" i="56"/>
  <c r="DI42" i="56" s="1"/>
  <c r="L47" i="43" s="1"/>
  <c r="FA162" i="56"/>
  <c r="DI162" i="56" s="1"/>
  <c r="EP204" i="56"/>
  <c r="AN204" i="56" s="1"/>
  <c r="EY240" i="56"/>
  <c r="CS240" i="56" s="1"/>
  <c r="EW93" i="56"/>
  <c r="CK93" i="56" s="1"/>
  <c r="EM242" i="56"/>
  <c r="AE242" i="56" s="1"/>
  <c r="EM31" i="56"/>
  <c r="AE31" i="56" s="1"/>
  <c r="EM151" i="56"/>
  <c r="AE151" i="56" s="1"/>
  <c r="EM38" i="56"/>
  <c r="AE38" i="56" s="1"/>
  <c r="EM158" i="56"/>
  <c r="AE158" i="56" s="1"/>
  <c r="EK221" i="56"/>
  <c r="O221" i="56" s="1"/>
  <c r="EI197" i="56"/>
  <c r="M197" i="56" s="1"/>
  <c r="FF171" i="56"/>
  <c r="FF51" i="56"/>
  <c r="EV89" i="56"/>
  <c r="CG89" i="56" s="1"/>
  <c r="FF66" i="56"/>
  <c r="DX66" i="56" s="1"/>
  <c r="EZ52" i="56"/>
  <c r="CW52" i="56" s="1"/>
  <c r="BK57" i="44" s="1"/>
  <c r="EZ172" i="56"/>
  <c r="CW172" i="56" s="1"/>
  <c r="ET118" i="56"/>
  <c r="BY118" i="56" s="1"/>
  <c r="ER60" i="56"/>
  <c r="BQ60" i="56" s="1"/>
  <c r="O65" i="44" s="1"/>
  <c r="ER180" i="56"/>
  <c r="BQ180" i="56" s="1"/>
  <c r="EW62" i="56"/>
  <c r="CK62" i="56" s="1"/>
  <c r="AS67" i="44" s="1"/>
  <c r="EW182" i="56"/>
  <c r="CK182" i="56" s="1"/>
  <c r="EM209" i="56"/>
  <c r="AE209" i="56" s="1"/>
  <c r="EP36" i="56"/>
  <c r="EP156" i="56"/>
  <c r="AN156" i="56" s="1"/>
  <c r="EU54" i="56"/>
  <c r="CC54" i="56" s="1"/>
  <c r="AG59" i="44" s="1"/>
  <c r="EU174" i="56"/>
  <c r="CC174" i="56" s="1"/>
  <c r="FE92" i="56"/>
  <c r="EU219" i="56"/>
  <c r="CC219" i="56" s="1"/>
  <c r="FF95" i="56"/>
  <c r="ET22" i="56"/>
  <c r="BY22" i="56" s="1"/>
  <c r="AA27" i="44" s="1"/>
  <c r="ET142" i="56"/>
  <c r="BY142" i="56" s="1"/>
  <c r="EV22" i="56"/>
  <c r="CG22" i="56" s="1"/>
  <c r="AM27" i="44" s="1"/>
  <c r="EV142" i="56"/>
  <c r="CG142" i="56" s="1"/>
  <c r="FG192" i="56"/>
  <c r="EA192" i="56" s="1"/>
  <c r="EL186" i="56"/>
  <c r="AB186" i="56" s="1"/>
  <c r="EZ112" i="56"/>
  <c r="CW112" i="56" s="1"/>
  <c r="EY98" i="56"/>
  <c r="CS98" i="56" s="1"/>
  <c r="EM30" i="56"/>
  <c r="AE30" i="56" s="1"/>
  <c r="EM150" i="56"/>
  <c r="AE150" i="56" s="1"/>
  <c r="ER35" i="56"/>
  <c r="BQ35" i="56" s="1"/>
  <c r="O40" i="44" s="1"/>
  <c r="ER155" i="56"/>
  <c r="BQ155" i="56" s="1"/>
  <c r="FA141" i="56"/>
  <c r="DI141" i="56" s="1"/>
  <c r="FA21" i="56"/>
  <c r="DI21" i="56" s="1"/>
  <c r="EP159" i="56"/>
  <c r="AN159" i="56" s="1"/>
  <c r="EP39" i="56"/>
  <c r="FF14" i="56"/>
  <c r="DX14" i="56" s="1"/>
  <c r="U18" i="33" s="1"/>
  <c r="FF134" i="56"/>
  <c r="DX134" i="56" s="1"/>
  <c r="FC74" i="56"/>
  <c r="DE74" i="56" s="1"/>
  <c r="EL198" i="56"/>
  <c r="AB198" i="56" s="1"/>
  <c r="EH199" i="56"/>
  <c r="L199" i="56" s="1"/>
  <c r="EQ211" i="56"/>
  <c r="BM211" i="56" s="1"/>
  <c r="FC220" i="56"/>
  <c r="DE220" i="56" s="1"/>
  <c r="ES16" i="56"/>
  <c r="BU16" i="56" s="1"/>
  <c r="U21" i="44" s="1"/>
  <c r="FG54" i="56"/>
  <c r="FD44" i="56"/>
  <c r="FD164" i="56"/>
  <c r="FF106" i="56"/>
  <c r="EW106" i="56"/>
  <c r="CK106" i="56" s="1"/>
  <c r="FF47" i="56"/>
  <c r="FF167" i="56"/>
  <c r="EQ48" i="56"/>
  <c r="BM48" i="56" s="1"/>
  <c r="I53" i="44" s="1"/>
  <c r="EQ168" i="56"/>
  <c r="BM168" i="56" s="1"/>
  <c r="FF221" i="56"/>
  <c r="ES76" i="56"/>
  <c r="BU76" i="56" s="1"/>
  <c r="EY43" i="56"/>
  <c r="CS43" i="56" s="1"/>
  <c r="BE48" i="44" s="1"/>
  <c r="EY163" i="56"/>
  <c r="CS163" i="56" s="1"/>
  <c r="FG93" i="56"/>
  <c r="FD203" i="56"/>
  <c r="DR203" i="56" s="1"/>
  <c r="EP28" i="56"/>
  <c r="EP148" i="56"/>
  <c r="AN148" i="56" s="1"/>
  <c r="ET121" i="56"/>
  <c r="BY121" i="56" s="1"/>
  <c r="EP11" i="56"/>
  <c r="EP131" i="56"/>
  <c r="AN131" i="56" s="1"/>
  <c r="EX210" i="56"/>
  <c r="CO210" i="56" s="1"/>
  <c r="EO212" i="56"/>
  <c r="AK212" i="56" s="1"/>
  <c r="EV94" i="56"/>
  <c r="CG94" i="56" s="1"/>
  <c r="EO145" i="56"/>
  <c r="AK145" i="56" s="1"/>
  <c r="EO25" i="56"/>
  <c r="AK25" i="56" s="1"/>
  <c r="FB50" i="56"/>
  <c r="DA50" i="56" s="1"/>
  <c r="S57" i="32" s="1"/>
  <c r="FB170" i="56"/>
  <c r="DA170" i="56" s="1"/>
  <c r="ER229" i="56"/>
  <c r="BQ229" i="56" s="1"/>
  <c r="EJ218" i="56"/>
  <c r="N218" i="56" s="1"/>
  <c r="EU210" i="56"/>
  <c r="CC210" i="56" s="1"/>
  <c r="EM239" i="56"/>
  <c r="AE239" i="56" s="1"/>
  <c r="EL218" i="56"/>
  <c r="AB218" i="56" s="1"/>
  <c r="FF121" i="56"/>
  <c r="EW121" i="56"/>
  <c r="CK121" i="56" s="1"/>
  <c r="EY8" i="56"/>
  <c r="CS8" i="56" s="1"/>
  <c r="BE13" i="44" s="1"/>
  <c r="EY128" i="56"/>
  <c r="CS128" i="56" s="1"/>
  <c r="EO153" i="56"/>
  <c r="AK153" i="56" s="1"/>
  <c r="EO33" i="56"/>
  <c r="AK33" i="56" s="1"/>
  <c r="ET195" i="56"/>
  <c r="BY195" i="56" s="1"/>
  <c r="FD188" i="56"/>
  <c r="DR188" i="56" s="1"/>
  <c r="EZ15" i="56"/>
  <c r="CW15" i="56" s="1"/>
  <c r="BK20" i="44" s="1"/>
  <c r="EZ135" i="56"/>
  <c r="CW135" i="56" s="1"/>
  <c r="ET50" i="56"/>
  <c r="BY50" i="56" s="1"/>
  <c r="AA55" i="44" s="1"/>
  <c r="ET170" i="56"/>
  <c r="BY170" i="56" s="1"/>
  <c r="FG212" i="56"/>
  <c r="EH190" i="56"/>
  <c r="L190" i="56" s="1"/>
  <c r="EO36" i="56"/>
  <c r="AK36" i="56" s="1"/>
  <c r="EO156" i="56"/>
  <c r="AK156" i="56" s="1"/>
  <c r="EH194" i="56"/>
  <c r="L194" i="56" s="1"/>
  <c r="FG7" i="56"/>
  <c r="EA7" i="56" s="1"/>
  <c r="AA11" i="33" s="1"/>
  <c r="FG127" i="56"/>
  <c r="EA127" i="56" s="1"/>
  <c r="ES222" i="56"/>
  <c r="BU222" i="56" s="1"/>
  <c r="EW10" i="56"/>
  <c r="CK10" i="56" s="1"/>
  <c r="AS15" i="44" s="1"/>
  <c r="EW130" i="56"/>
  <c r="CK130" i="56" s="1"/>
  <c r="FF237" i="56"/>
  <c r="FA238" i="56"/>
  <c r="DI238" i="56" s="1"/>
  <c r="FC27" i="56"/>
  <c r="DE27" i="56" s="1"/>
  <c r="I34" i="32" s="1"/>
  <c r="FC147" i="56"/>
  <c r="DE147" i="56" s="1"/>
  <c r="ER129" i="56"/>
  <c r="BQ129" i="56" s="1"/>
  <c r="ER9" i="56"/>
  <c r="BQ9" i="56" s="1"/>
  <c r="O14" i="44" s="1"/>
  <c r="FE216" i="56"/>
  <c r="EV234" i="56"/>
  <c r="CG234" i="56" s="1"/>
  <c r="ER18" i="56"/>
  <c r="BQ18" i="56" s="1"/>
  <c r="O23" i="44" s="1"/>
  <c r="ER138" i="56"/>
  <c r="BQ138" i="56" s="1"/>
  <c r="EP59" i="56"/>
  <c r="EP179" i="56"/>
  <c r="AN179" i="56" s="1"/>
  <c r="EY171" i="56"/>
  <c r="CS171" i="56" s="1"/>
  <c r="EY51" i="56"/>
  <c r="CS51" i="56" s="1"/>
  <c r="BE56" i="44" s="1"/>
  <c r="FF132" i="56"/>
  <c r="DX132" i="56" s="1"/>
  <c r="FF12" i="56"/>
  <c r="DX12" i="56" s="1"/>
  <c r="U16" i="33" s="1"/>
  <c r="ES186" i="56"/>
  <c r="BU186" i="56" s="1"/>
  <c r="ER207" i="56"/>
  <c r="BQ207" i="56" s="1"/>
  <c r="EZ82" i="56"/>
  <c r="CW82" i="56" s="1"/>
  <c r="EL195" i="56"/>
  <c r="AB195" i="56" s="1"/>
  <c r="FC119" i="56"/>
  <c r="DE119" i="56" s="1"/>
  <c r="FF36" i="56"/>
  <c r="EV38" i="56"/>
  <c r="CG38" i="56" s="1"/>
  <c r="AM43" i="44" s="1"/>
  <c r="FF55" i="56"/>
  <c r="EN110" i="56"/>
  <c r="AH110" i="56" s="1"/>
  <c r="EJ41" i="56"/>
  <c r="N41" i="56" s="1"/>
  <c r="EQ55" i="56"/>
  <c r="BM55" i="56" s="1"/>
  <c r="I60" i="44" s="1"/>
  <c r="FB44" i="56"/>
  <c r="DA44" i="56" s="1"/>
  <c r="S51" i="32" s="1"/>
  <c r="FB164" i="56"/>
  <c r="DA164" i="56" s="1"/>
  <c r="EV46" i="56"/>
  <c r="CG46" i="56" s="1"/>
  <c r="AM51" i="44" s="1"/>
  <c r="EV166" i="56"/>
  <c r="CG166" i="56" s="1"/>
  <c r="EL221" i="56"/>
  <c r="AB221" i="56" s="1"/>
  <c r="FG9" i="56"/>
  <c r="EA9" i="56" s="1"/>
  <c r="AA13" i="33" s="1"/>
  <c r="FG129" i="56"/>
  <c r="EA129" i="56" s="1"/>
  <c r="EV237" i="56"/>
  <c r="CG237" i="56" s="1"/>
  <c r="FA242" i="56"/>
  <c r="DI242" i="56" s="1"/>
  <c r="EO96" i="56"/>
  <c r="AK96" i="56" s="1"/>
  <c r="EM70" i="56"/>
  <c r="AE70" i="56" s="1"/>
  <c r="FD199" i="56"/>
  <c r="DR199" i="56" s="1"/>
  <c r="FC216" i="56"/>
  <c r="DE216" i="56" s="1"/>
  <c r="FA43" i="56"/>
  <c r="DI43" i="56" s="1"/>
  <c r="L48" i="43" s="1"/>
  <c r="FA163" i="56"/>
  <c r="DI163" i="56" s="1"/>
  <c r="FC15" i="56"/>
  <c r="DE15" i="56" s="1"/>
  <c r="I22" i="32" s="1"/>
  <c r="FC135" i="56"/>
  <c r="DE135" i="56" s="1"/>
  <c r="ER93" i="56"/>
  <c r="BQ93" i="56" s="1"/>
  <c r="EI205" i="56"/>
  <c r="M205" i="56" s="1"/>
  <c r="EQ241" i="56"/>
  <c r="BM241" i="56" s="1"/>
  <c r="FF240" i="56"/>
  <c r="EI62" i="56"/>
  <c r="M62" i="56" s="1"/>
  <c r="EI182" i="56"/>
  <c r="M182" i="56" s="1"/>
  <c r="ER62" i="56"/>
  <c r="BQ62" i="56" s="1"/>
  <c r="O67" i="44" s="1"/>
  <c r="ER182" i="56"/>
  <c r="BQ182" i="56" s="1"/>
  <c r="FB93" i="56"/>
  <c r="DA93" i="56" s="1"/>
  <c r="FG231" i="56"/>
  <c r="ES233" i="56"/>
  <c r="BU233" i="56" s="1"/>
  <c r="EL192" i="56"/>
  <c r="AB192" i="56" s="1"/>
  <c r="ES67" i="56"/>
  <c r="BU67" i="56" s="1"/>
  <c r="EO114" i="56"/>
  <c r="AK114" i="56" s="1"/>
  <c r="FE160" i="56"/>
  <c r="FE40" i="56"/>
  <c r="FC77" i="56"/>
  <c r="DE77" i="56" s="1"/>
  <c r="EJ152" i="56"/>
  <c r="N152" i="56" s="1"/>
  <c r="EJ32" i="56"/>
  <c r="N32" i="56" s="1"/>
  <c r="FB235" i="56"/>
  <c r="DA235" i="56" s="1"/>
  <c r="EW72" i="56"/>
  <c r="CK72" i="56" s="1"/>
  <c r="ES174" i="56"/>
  <c r="BU174" i="56" s="1"/>
  <c r="ES54" i="56"/>
  <c r="BU54" i="56" s="1"/>
  <c r="U59" i="44" s="1"/>
  <c r="EZ174" i="56"/>
  <c r="CW174" i="56" s="1"/>
  <c r="EZ54" i="56"/>
  <c r="CW54" i="56" s="1"/>
  <c r="BK59" i="44" s="1"/>
  <c r="EJ68" i="56"/>
  <c r="N68" i="56" s="1"/>
  <c r="EQ137" i="56"/>
  <c r="BM137" i="56" s="1"/>
  <c r="FE214" i="56"/>
  <c r="FF187" i="56"/>
  <c r="DX187" i="56" s="1"/>
  <c r="FC155" i="56"/>
  <c r="DE155" i="56" s="1"/>
  <c r="FC35" i="56"/>
  <c r="DE35" i="56" s="1"/>
  <c r="I42" i="32" s="1"/>
  <c r="EV82" i="56"/>
  <c r="CG82" i="56" s="1"/>
  <c r="EW138" i="56"/>
  <c r="CK138" i="56" s="1"/>
  <c r="EW18" i="56"/>
  <c r="CK18" i="56" s="1"/>
  <c r="AS23" i="44" s="1"/>
  <c r="EN171" i="56"/>
  <c r="AH171" i="56" s="1"/>
  <c r="EN51" i="56"/>
  <c r="AH51" i="56" s="1"/>
  <c r="FA216" i="56"/>
  <c r="DI216" i="56" s="1"/>
  <c r="EZ114" i="56"/>
  <c r="CW114" i="56" s="1"/>
  <c r="EI153" i="56"/>
  <c r="M153" i="56" s="1"/>
  <c r="EI33" i="56"/>
  <c r="M33" i="56" s="1"/>
  <c r="FE239" i="56"/>
  <c r="EH141" i="56"/>
  <c r="L141" i="56" s="1"/>
  <c r="EH21" i="56"/>
  <c r="L21" i="56" s="1"/>
  <c r="EZ91" i="56"/>
  <c r="CW91" i="56" s="1"/>
  <c r="EO88" i="56"/>
  <c r="AK88" i="56" s="1"/>
  <c r="EZ190" i="56"/>
  <c r="CW190" i="56" s="1"/>
  <c r="EI199" i="56"/>
  <c r="M199" i="56" s="1"/>
  <c r="FC6" i="56"/>
  <c r="DE6" i="56" s="1"/>
  <c r="I13" i="32" s="1"/>
  <c r="FC126" i="56"/>
  <c r="DE126" i="56" s="1"/>
  <c r="FD25" i="56"/>
  <c r="DR25" i="56" s="1"/>
  <c r="I29" i="33" s="1"/>
  <c r="FD145" i="56"/>
  <c r="DR145" i="56" s="1"/>
  <c r="EU188" i="56"/>
  <c r="CC188" i="56" s="1"/>
  <c r="FD214" i="56"/>
  <c r="EH134" i="56"/>
  <c r="L134" i="56" s="1"/>
  <c r="EH14" i="56"/>
  <c r="L14" i="56" s="1"/>
  <c r="FA220" i="56"/>
  <c r="DI220" i="56" s="1"/>
  <c r="FA235" i="56"/>
  <c r="DI235" i="56" s="1"/>
  <c r="EW110" i="56"/>
  <c r="CK110" i="56" s="1"/>
  <c r="FG193" i="56"/>
  <c r="EA193" i="56" s="1"/>
  <c r="EI236" i="56"/>
  <c r="M236" i="56" s="1"/>
  <c r="ET194" i="56"/>
  <c r="BY194" i="56" s="1"/>
  <c r="EH102" i="56"/>
  <c r="L102" i="56" s="1"/>
  <c r="EH15" i="56"/>
  <c r="L15" i="56" s="1"/>
  <c r="EH135" i="56"/>
  <c r="L135" i="56" s="1"/>
  <c r="EQ67" i="56"/>
  <c r="BM67" i="56" s="1"/>
  <c r="FF93" i="56"/>
  <c r="EU53" i="56"/>
  <c r="CC53" i="56" s="1"/>
  <c r="AG58" i="44" s="1"/>
  <c r="EU173" i="56"/>
  <c r="CC173" i="56" s="1"/>
  <c r="FA59" i="56"/>
  <c r="DI59" i="56" s="1"/>
  <c r="L64" i="43" s="1"/>
  <c r="FA179" i="56"/>
  <c r="DI179" i="56" s="1"/>
  <c r="FE207" i="56"/>
  <c r="DU207" i="56" s="1"/>
  <c r="FA19" i="56"/>
  <c r="DI19" i="56" s="1"/>
  <c r="FA139" i="56"/>
  <c r="DI139" i="56" s="1"/>
  <c r="ES18" i="56"/>
  <c r="BU18" i="56" s="1"/>
  <c r="U23" i="44" s="1"/>
  <c r="ES138" i="56"/>
  <c r="BU138" i="56" s="1"/>
  <c r="EL44" i="56"/>
  <c r="AB44" i="56" s="1"/>
  <c r="FA48" i="56"/>
  <c r="DI48" i="56" s="1"/>
  <c r="L53" i="43" s="1"/>
  <c r="EH60" i="56"/>
  <c r="L60" i="56" s="1"/>
  <c r="K67" i="30" s="1"/>
  <c r="EM34" i="56"/>
  <c r="AE34" i="56" s="1"/>
  <c r="FC25" i="56"/>
  <c r="DE25" i="56" s="1"/>
  <c r="I32" i="32" s="1"/>
  <c r="EK164" i="56"/>
  <c r="O164" i="56" s="1"/>
  <c r="EK44" i="56"/>
  <c r="O44" i="56" s="1"/>
  <c r="EO225" i="56"/>
  <c r="AK225" i="56" s="1"/>
  <c r="EM106" i="56"/>
  <c r="AE106" i="56" s="1"/>
  <c r="FA84" i="56"/>
  <c r="DI84" i="56" s="1"/>
  <c r="EK59" i="56"/>
  <c r="O59" i="56" s="1"/>
  <c r="EK179" i="56"/>
  <c r="O179" i="56" s="1"/>
  <c r="ES145" i="56"/>
  <c r="BU145" i="56" s="1"/>
  <c r="ES25" i="56"/>
  <c r="BU25" i="56" s="1"/>
  <c r="U30" i="44" s="1"/>
  <c r="EQ68" i="56"/>
  <c r="BM68" i="56" s="1"/>
  <c r="EV7" i="56"/>
  <c r="CG7" i="56" s="1"/>
  <c r="AM12" i="44" s="1"/>
  <c r="EV127" i="56"/>
  <c r="CG127" i="56" s="1"/>
  <c r="EL30" i="56"/>
  <c r="AB30" i="56" s="1"/>
  <c r="EL150" i="56"/>
  <c r="AB150" i="56" s="1"/>
  <c r="EV102" i="56"/>
  <c r="CG102" i="56" s="1"/>
  <c r="ER97" i="56"/>
  <c r="BQ97" i="56" s="1"/>
  <c r="FD206" i="56"/>
  <c r="DR206" i="56" s="1"/>
  <c r="EV238" i="56"/>
  <c r="CG238" i="56" s="1"/>
  <c r="FB24" i="56"/>
  <c r="DA24" i="56" s="1"/>
  <c r="S31" i="32" s="1"/>
  <c r="FB144" i="56"/>
  <c r="DA144" i="56" s="1"/>
  <c r="EI94" i="56"/>
  <c r="M94" i="56" s="1"/>
  <c r="EL42" i="56"/>
  <c r="AB42" i="56" s="1"/>
  <c r="EL162" i="56"/>
  <c r="AB162" i="56" s="1"/>
  <c r="EN190" i="56"/>
  <c r="AH190" i="56" s="1"/>
  <c r="EX206" i="56"/>
  <c r="CO206" i="56" s="1"/>
  <c r="EV96" i="56"/>
  <c r="CG96" i="56" s="1"/>
  <c r="EY15" i="56"/>
  <c r="CS15" i="56" s="1"/>
  <c r="BE20" i="44" s="1"/>
  <c r="EY135" i="56"/>
  <c r="CS135" i="56" s="1"/>
  <c r="ES206" i="56"/>
  <c r="BU206" i="56" s="1"/>
  <c r="EO61" i="56"/>
  <c r="AK61" i="56" s="1"/>
  <c r="EO181" i="56"/>
  <c r="AK181" i="56" s="1"/>
  <c r="FG22" i="56"/>
  <c r="EA22" i="56" s="1"/>
  <c r="AA26" i="33" s="1"/>
  <c r="FG142" i="56"/>
  <c r="EA142" i="56" s="1"/>
  <c r="EV216" i="56"/>
  <c r="CG216" i="56" s="1"/>
  <c r="FC201" i="56"/>
  <c r="DE201" i="56" s="1"/>
  <c r="EJ202" i="56"/>
  <c r="N202" i="56" s="1"/>
  <c r="ES90" i="56"/>
  <c r="BU90" i="56" s="1"/>
  <c r="EM188" i="56"/>
  <c r="AE188" i="56" s="1"/>
  <c r="FC39" i="56"/>
  <c r="DE39" i="56" s="1"/>
  <c r="I46" i="32" s="1"/>
  <c r="FC159" i="56"/>
  <c r="DE159" i="56" s="1"/>
  <c r="EK10" i="56"/>
  <c r="O10" i="56" s="1"/>
  <c r="EK130" i="56"/>
  <c r="O130" i="56" s="1"/>
  <c r="ET80" i="56"/>
  <c r="BY80" i="56" s="1"/>
  <c r="EO215" i="56"/>
  <c r="AK215" i="56" s="1"/>
  <c r="EM210" i="56"/>
  <c r="AE210" i="56" s="1"/>
  <c r="FF6" i="56"/>
  <c r="DX6" i="56" s="1"/>
  <c r="U10" i="33" s="1"/>
  <c r="FF126" i="56"/>
  <c r="DX126" i="56" s="1"/>
  <c r="EW114" i="56"/>
  <c r="CK114" i="56" s="1"/>
  <c r="EK200" i="56"/>
  <c r="O200" i="56" s="1"/>
  <c r="EV17" i="56"/>
  <c r="CG17" i="56" s="1"/>
  <c r="AM22" i="44" s="1"/>
  <c r="EV137" i="56"/>
  <c r="CG137" i="56" s="1"/>
  <c r="EM20" i="56"/>
  <c r="AE20" i="56" s="1"/>
  <c r="EM140" i="56"/>
  <c r="AE140" i="56" s="1"/>
  <c r="FF218" i="56"/>
  <c r="ET208" i="56"/>
  <c r="BY208" i="56" s="1"/>
  <c r="EV221" i="56"/>
  <c r="CG221" i="56" s="1"/>
  <c r="FF117" i="56"/>
  <c r="ES52" i="56"/>
  <c r="BU52" i="56" s="1"/>
  <c r="U57" i="44" s="1"/>
  <c r="ES172" i="56"/>
  <c r="BU172" i="56" s="1"/>
  <c r="EH214" i="56"/>
  <c r="L214" i="56" s="1"/>
  <c r="EW163" i="56"/>
  <c r="CK163" i="56" s="1"/>
  <c r="EW43" i="56"/>
  <c r="CK43" i="56" s="1"/>
  <c r="AS48" i="44" s="1"/>
  <c r="EJ122" i="56"/>
  <c r="N122" i="56" s="1"/>
  <c r="FF30" i="56"/>
  <c r="DX30" i="56" s="1"/>
  <c r="U34" i="33" s="1"/>
  <c r="FF150" i="56"/>
  <c r="DX150" i="56" s="1"/>
  <c r="EV231" i="56"/>
  <c r="CG231" i="56" s="1"/>
  <c r="EX30" i="56"/>
  <c r="CO30" i="56" s="1"/>
  <c r="AY35" i="44" s="1"/>
  <c r="EX150" i="56"/>
  <c r="CO150" i="56" s="1"/>
  <c r="FC58" i="56"/>
  <c r="DE58" i="56" s="1"/>
  <c r="I65" i="32" s="1"/>
  <c r="FC178" i="56"/>
  <c r="DE178" i="56" s="1"/>
  <c r="EU6" i="56"/>
  <c r="CC6" i="56" s="1"/>
  <c r="AG11" i="44" s="1"/>
  <c r="EU126" i="56"/>
  <c r="CC126" i="56" s="1"/>
  <c r="EN45" i="56"/>
  <c r="AH45" i="56" s="1"/>
  <c r="EX56" i="56"/>
  <c r="CO56" i="56" s="1"/>
  <c r="AY61" i="44" s="1"/>
  <c r="EQ43" i="56"/>
  <c r="BM43" i="56" s="1"/>
  <c r="I48" i="44" s="1"/>
  <c r="FA50" i="56"/>
  <c r="DI50" i="56" s="1"/>
  <c r="L55" i="43" s="1"/>
  <c r="EH182" i="56"/>
  <c r="L182" i="56" s="1"/>
  <c r="EI59" i="56"/>
  <c r="M59" i="56" s="1"/>
  <c r="EI179" i="56"/>
  <c r="M179" i="56" s="1"/>
  <c r="EJ145" i="56"/>
  <c r="N145" i="56" s="1"/>
  <c r="EJ25" i="56"/>
  <c r="N25" i="56" s="1"/>
  <c r="EU57" i="56"/>
  <c r="CC57" i="56" s="1"/>
  <c r="AG62" i="44" s="1"/>
  <c r="EU177" i="56"/>
  <c r="CC177" i="56" s="1"/>
  <c r="EV47" i="56"/>
  <c r="CG47" i="56" s="1"/>
  <c r="AM52" i="44" s="1"/>
  <c r="EV167" i="56"/>
  <c r="CG167" i="56" s="1"/>
  <c r="FF177" i="56"/>
  <c r="FF57" i="56"/>
  <c r="ES17" i="56"/>
  <c r="BU17" i="56" s="1"/>
  <c r="U22" i="44" s="1"/>
  <c r="ES137" i="56"/>
  <c r="BU137" i="56" s="1"/>
  <c r="ER20" i="56"/>
  <c r="BQ20" i="56" s="1"/>
  <c r="O25" i="44" s="1"/>
  <c r="ER140" i="56"/>
  <c r="BQ140" i="56" s="1"/>
  <c r="ET205" i="56"/>
  <c r="BY205" i="56" s="1"/>
  <c r="EY44" i="56"/>
  <c r="CS44" i="56" s="1"/>
  <c r="BE49" i="44" s="1"/>
  <c r="EY164" i="56"/>
  <c r="CS164" i="56" s="1"/>
  <c r="EQ164" i="56"/>
  <c r="BM164" i="56" s="1"/>
  <c r="EQ44" i="56"/>
  <c r="BM44" i="56" s="1"/>
  <c r="I49" i="44" s="1"/>
  <c r="FC167" i="56"/>
  <c r="DE167" i="56" s="1"/>
  <c r="FC47" i="56"/>
  <c r="DE47" i="56" s="1"/>
  <c r="I54" i="32" s="1"/>
  <c r="EJ166" i="56"/>
  <c r="N166" i="56" s="1"/>
  <c r="EJ46" i="56"/>
  <c r="N46" i="56" s="1"/>
  <c r="EJ214" i="56"/>
  <c r="N214" i="56" s="1"/>
  <c r="EX28" i="56"/>
  <c r="CO28" i="56" s="1"/>
  <c r="AY33" i="44" s="1"/>
  <c r="EX148" i="56"/>
  <c r="CO148" i="56" s="1"/>
  <c r="FA62" i="56"/>
  <c r="DI62" i="56" s="1"/>
  <c r="L67" i="43" s="1"/>
  <c r="FA182" i="56"/>
  <c r="DI182" i="56" s="1"/>
  <c r="FG140" i="56"/>
  <c r="EA140" i="56" s="1"/>
  <c r="FG20" i="56"/>
  <c r="EA20" i="56" s="1"/>
  <c r="AA24" i="33" s="1"/>
  <c r="EQ38" i="56"/>
  <c r="BM38" i="56" s="1"/>
  <c r="I43" i="44" s="1"/>
  <c r="EQ158" i="56"/>
  <c r="BM158" i="56" s="1"/>
  <c r="EP218" i="56"/>
  <c r="AN218" i="56" s="1"/>
  <c r="FB198" i="56"/>
  <c r="DA198" i="56" s="1"/>
  <c r="EJ89" i="56"/>
  <c r="N89" i="56" s="1"/>
  <c r="EZ24" i="56"/>
  <c r="CW24" i="56" s="1"/>
  <c r="BK29" i="44" s="1"/>
  <c r="EZ144" i="56"/>
  <c r="CW144" i="56" s="1"/>
  <c r="EZ173" i="56"/>
  <c r="CW173" i="56" s="1"/>
  <c r="EZ53" i="56"/>
  <c r="CW53" i="56" s="1"/>
  <c r="BK58" i="44" s="1"/>
  <c r="FE233" i="56"/>
  <c r="FA18" i="56"/>
  <c r="DI18" i="56" s="1"/>
  <c r="FA138" i="56"/>
  <c r="DI138" i="56" s="1"/>
  <c r="EJ241" i="56"/>
  <c r="N241" i="56" s="1"/>
  <c r="ER220" i="56"/>
  <c r="BQ220" i="56" s="1"/>
  <c r="FB240" i="56"/>
  <c r="DA240" i="56" s="1"/>
  <c r="EH31" i="56"/>
  <c r="L31" i="56" s="1"/>
  <c r="EH151" i="56"/>
  <c r="L151" i="56" s="1"/>
  <c r="EW178" i="56"/>
  <c r="CK178" i="56" s="1"/>
  <c r="EN232" i="56"/>
  <c r="AH232" i="56" s="1"/>
  <c r="EM9" i="56"/>
  <c r="AE9" i="56" s="1"/>
  <c r="O16" i="10" s="1"/>
  <c r="EM129" i="56"/>
  <c r="AE129" i="56" s="1"/>
  <c r="FA128" i="56"/>
  <c r="DI128" i="56" s="1"/>
  <c r="FA8" i="56"/>
  <c r="DI8" i="56" s="1"/>
  <c r="EI34" i="56"/>
  <c r="M34" i="56" s="1"/>
  <c r="EI154" i="56"/>
  <c r="M154" i="56" s="1"/>
  <c r="EI57" i="56"/>
  <c r="M57" i="56" s="1"/>
  <c r="FB27" i="56"/>
  <c r="DA27" i="56" s="1"/>
  <c r="S34" i="32" s="1"/>
  <c r="EZ21" i="56"/>
  <c r="CW21" i="56" s="1"/>
  <c r="BK26" i="44" s="1"/>
  <c r="FA12" i="56"/>
  <c r="DI12" i="56" s="1"/>
  <c r="EM44" i="56"/>
  <c r="AE44" i="56" s="1"/>
  <c r="EM164" i="56"/>
  <c r="AE164" i="56" s="1"/>
  <c r="FG167" i="56"/>
  <c r="FG47" i="56"/>
  <c r="EH225" i="56"/>
  <c r="L225" i="56" s="1"/>
  <c r="FB226" i="56"/>
  <c r="DA226" i="56" s="1"/>
  <c r="FF31" i="56"/>
  <c r="DX31" i="56" s="1"/>
  <c r="U35" i="33" s="1"/>
  <c r="FF151" i="56"/>
  <c r="DX151" i="56" s="1"/>
  <c r="ET140" i="56"/>
  <c r="BY140" i="56" s="1"/>
  <c r="ET20" i="56"/>
  <c r="BY20" i="56" s="1"/>
  <c r="AA25" i="44" s="1"/>
  <c r="EZ27" i="56"/>
  <c r="CW27" i="56" s="1"/>
  <c r="BK32" i="44" s="1"/>
  <c r="EZ147" i="56"/>
  <c r="CW147" i="56" s="1"/>
  <c r="EP31" i="56"/>
  <c r="EP151" i="56"/>
  <c r="AN151" i="56" s="1"/>
  <c r="EH17" i="56"/>
  <c r="L17" i="56" s="1"/>
  <c r="EH137" i="56"/>
  <c r="L137" i="56" s="1"/>
  <c r="EQ91" i="56"/>
  <c r="BM91" i="56" s="1"/>
  <c r="FB13" i="56"/>
  <c r="DA13" i="56" s="1"/>
  <c r="S20" i="32" s="1"/>
  <c r="FB133" i="56"/>
  <c r="DA133" i="56" s="1"/>
  <c r="EV10" i="56"/>
  <c r="CG10" i="56" s="1"/>
  <c r="AM15" i="44" s="1"/>
  <c r="EV130" i="56"/>
  <c r="CG130" i="56" s="1"/>
  <c r="FG36" i="56"/>
  <c r="FG156" i="56"/>
  <c r="EJ240" i="56"/>
  <c r="N240" i="56" s="1"/>
  <c r="EW157" i="56"/>
  <c r="CK157" i="56" s="1"/>
  <c r="EW37" i="56"/>
  <c r="CK37" i="56" s="1"/>
  <c r="AS42" i="44" s="1"/>
  <c r="EW147" i="56"/>
  <c r="CK147" i="56" s="1"/>
  <c r="EW27" i="56"/>
  <c r="CK27" i="56" s="1"/>
  <c r="AS32" i="44" s="1"/>
  <c r="EK140" i="56"/>
  <c r="O140" i="56" s="1"/>
  <c r="EK20" i="56"/>
  <c r="O20" i="56" s="1"/>
  <c r="EN198" i="56"/>
  <c r="AH198" i="56" s="1"/>
  <c r="FE217" i="56"/>
  <c r="EY18" i="56"/>
  <c r="CS18" i="56" s="1"/>
  <c r="BE23" i="44" s="1"/>
  <c r="EY138" i="56"/>
  <c r="CS138" i="56" s="1"/>
  <c r="EJ10" i="56"/>
  <c r="N10" i="56" s="1"/>
  <c r="EJ130" i="56"/>
  <c r="N130" i="56" s="1"/>
  <c r="EO78" i="56"/>
  <c r="AK78" i="56" s="1"/>
  <c r="EQ128" i="56"/>
  <c r="BM128" i="56" s="1"/>
  <c r="EQ8" i="56"/>
  <c r="BM8" i="56" s="1"/>
  <c r="I13" i="44" s="1"/>
  <c r="EO216" i="56"/>
  <c r="AK216" i="56" s="1"/>
  <c r="EH215" i="56"/>
  <c r="L215" i="56" s="1"/>
  <c r="ER160" i="56"/>
  <c r="BQ160" i="56" s="1"/>
  <c r="ER40" i="56"/>
  <c r="BQ40" i="56" s="1"/>
  <c r="O45" i="44" s="1"/>
  <c r="EI23" i="56"/>
  <c r="M23" i="56" s="1"/>
  <c r="L30" i="30" s="1"/>
  <c r="EI143" i="56"/>
  <c r="M143" i="56" s="1"/>
  <c r="ET213" i="56"/>
  <c r="BY213" i="56" s="1"/>
  <c r="EW156" i="56"/>
  <c r="CK156" i="56" s="1"/>
  <c r="EW36" i="56"/>
  <c r="CK36" i="56" s="1"/>
  <c r="AS41" i="44" s="1"/>
  <c r="EZ30" i="56"/>
  <c r="CW30" i="56" s="1"/>
  <c r="BK35" i="44" s="1"/>
  <c r="EZ150" i="56"/>
  <c r="CW150" i="56" s="1"/>
  <c r="EO196" i="56"/>
  <c r="AK196" i="56" s="1"/>
  <c r="ES62" i="56"/>
  <c r="BU62" i="56" s="1"/>
  <c r="U67" i="44" s="1"/>
  <c r="ES182" i="56"/>
  <c r="BU182" i="56" s="1"/>
  <c r="EX230" i="56"/>
  <c r="CO230" i="56" s="1"/>
  <c r="FD23" i="56"/>
  <c r="DR23" i="56" s="1"/>
  <c r="I27" i="33" s="1"/>
  <c r="FD143" i="56"/>
  <c r="DR143" i="56" s="1"/>
  <c r="EI220" i="56"/>
  <c r="M220" i="56" s="1"/>
  <c r="EQ21" i="56"/>
  <c r="BM21" i="56" s="1"/>
  <c r="I26" i="44" s="1"/>
  <c r="EQ141" i="56"/>
  <c r="BM141" i="56" s="1"/>
  <c r="EL176" i="56"/>
  <c r="AB176" i="56" s="1"/>
  <c r="EL56" i="56"/>
  <c r="AB56" i="56" s="1"/>
  <c r="EZ115" i="56"/>
  <c r="CW115" i="56" s="1"/>
  <c r="EK68" i="56"/>
  <c r="O68" i="56" s="1"/>
  <c r="FA88" i="56"/>
  <c r="DI88" i="56" s="1"/>
  <c r="FF103" i="56"/>
  <c r="EW14" i="56"/>
  <c r="CK14" i="56" s="1"/>
  <c r="AS19" i="44" s="1"/>
  <c r="FB59" i="56"/>
  <c r="DA59" i="56" s="1"/>
  <c r="S66" i="32" s="1"/>
  <c r="EM46" i="56"/>
  <c r="AE46" i="56" s="1"/>
  <c r="EM166" i="56"/>
  <c r="AE166" i="56" s="1"/>
  <c r="FB225" i="56"/>
  <c r="DA225" i="56" s="1"/>
  <c r="EH166" i="56"/>
  <c r="L166" i="56" s="1"/>
  <c r="EH46" i="56"/>
  <c r="L46" i="56" s="1"/>
  <c r="ER108" i="56"/>
  <c r="BQ108" i="56" s="1"/>
  <c r="EQ109" i="56"/>
  <c r="BM109" i="56" s="1"/>
  <c r="EP227" i="56"/>
  <c r="AN227" i="56" s="1"/>
  <c r="FD48" i="56"/>
  <c r="FD168" i="56"/>
  <c r="ES226" i="56"/>
  <c r="BU226" i="56" s="1"/>
  <c r="FA171" i="56"/>
  <c r="DI171" i="56" s="1"/>
  <c r="FA51" i="56"/>
  <c r="DI51" i="56" s="1"/>
  <c r="L56" i="43" s="1"/>
  <c r="EM76" i="56"/>
  <c r="AE76" i="56" s="1"/>
  <c r="EQ10" i="56"/>
  <c r="BM10" i="56" s="1"/>
  <c r="I15" i="44" s="1"/>
  <c r="EQ130" i="56"/>
  <c r="BM130" i="56" s="1"/>
  <c r="FE35" i="56"/>
  <c r="FE155" i="56"/>
  <c r="EV211" i="56"/>
  <c r="CG211" i="56" s="1"/>
  <c r="FF211" i="56"/>
  <c r="DX211" i="56" s="1"/>
  <c r="FF79" i="56"/>
  <c r="DX79" i="56" s="1"/>
  <c r="FD239" i="56"/>
  <c r="EV34" i="56"/>
  <c r="CG34" i="56" s="1"/>
  <c r="AM39" i="44" s="1"/>
  <c r="EV154" i="56"/>
  <c r="CG154" i="56" s="1"/>
  <c r="EP70" i="56"/>
  <c r="AN70" i="56" s="1"/>
  <c r="FC219" i="56"/>
  <c r="DE219" i="56" s="1"/>
  <c r="EY188" i="56"/>
  <c r="CS188" i="56" s="1"/>
  <c r="EL19" i="56"/>
  <c r="AB19" i="56" s="1"/>
  <c r="EL139" i="56"/>
  <c r="AB139" i="56" s="1"/>
  <c r="EW197" i="56"/>
  <c r="CK197" i="56" s="1"/>
  <c r="FD42" i="56"/>
  <c r="FD162" i="56"/>
  <c r="EP15" i="56"/>
  <c r="EP135" i="56"/>
  <c r="AN135" i="56" s="1"/>
  <c r="EJ22" i="56"/>
  <c r="N22" i="56" s="1"/>
  <c r="EJ142" i="56"/>
  <c r="N142" i="56" s="1"/>
  <c r="EU235" i="56"/>
  <c r="CC235" i="56" s="1"/>
  <c r="EN84" i="56"/>
  <c r="AH84" i="56" s="1"/>
  <c r="EO229" i="56"/>
  <c r="AK229" i="56" s="1"/>
  <c r="ES96" i="56"/>
  <c r="BU96" i="56" s="1"/>
  <c r="EW53" i="56"/>
  <c r="CK53" i="56" s="1"/>
  <c r="AS58" i="44" s="1"/>
  <c r="EW173" i="56"/>
  <c r="CK173" i="56" s="1"/>
  <c r="EN234" i="56"/>
  <c r="AH234" i="56" s="1"/>
  <c r="EH217" i="56"/>
  <c r="L217" i="56" s="1"/>
  <c r="EQ203" i="56"/>
  <c r="BM203" i="56" s="1"/>
  <c r="EI234" i="56"/>
  <c r="M234" i="56" s="1"/>
  <c r="FE180" i="56"/>
  <c r="FE60" i="56"/>
  <c r="EP141" i="56"/>
  <c r="AN141" i="56" s="1"/>
  <c r="EP21" i="56"/>
  <c r="FC209" i="56"/>
  <c r="DE209" i="56" s="1"/>
  <c r="FF58" i="56"/>
  <c r="FF178" i="56"/>
  <c r="FA219" i="56"/>
  <c r="DI219" i="56" s="1"/>
  <c r="FB42" i="56"/>
  <c r="DA42" i="56" s="1"/>
  <c r="S49" i="32" s="1"/>
  <c r="FB162" i="56"/>
  <c r="DA162" i="56" s="1"/>
  <c r="EL99" i="56"/>
  <c r="AB99" i="56" s="1"/>
  <c r="ES238" i="56"/>
  <c r="BU238" i="56" s="1"/>
  <c r="FB203" i="56"/>
  <c r="DA203" i="56" s="1"/>
  <c r="FB186" i="56"/>
  <c r="DA186" i="56" s="1"/>
  <c r="FA196" i="56"/>
  <c r="DI196" i="56" s="1"/>
  <c r="EZ101" i="56"/>
  <c r="CW101" i="56" s="1"/>
  <c r="EJ8" i="56"/>
  <c r="N8" i="56" s="1"/>
  <c r="M15" i="30" s="1"/>
  <c r="EJ128" i="56"/>
  <c r="N128" i="56" s="1"/>
  <c r="EW71" i="56"/>
  <c r="CK71" i="56" s="1"/>
  <c r="EP152" i="56"/>
  <c r="AN152" i="56" s="1"/>
  <c r="EP32" i="56"/>
  <c r="EJ201" i="56"/>
  <c r="N201" i="56" s="1"/>
  <c r="FG186" i="56"/>
  <c r="EA186" i="56" s="1"/>
  <c r="EI122" i="56"/>
  <c r="M122" i="56" s="1"/>
  <c r="EI42" i="56"/>
  <c r="M42" i="56" s="1"/>
  <c r="EI162" i="56"/>
  <c r="M162" i="56" s="1"/>
  <c r="FC205" i="56"/>
  <c r="DE205" i="56" s="1"/>
  <c r="FB180" i="56"/>
  <c r="DA180" i="56" s="1"/>
  <c r="FB60" i="56"/>
  <c r="DA60" i="56" s="1"/>
  <c r="S67" i="32" s="1"/>
  <c r="EM128" i="56"/>
  <c r="AE128" i="56" s="1"/>
  <c r="EM8" i="56"/>
  <c r="AE8" i="56" s="1"/>
  <c r="O15" i="10" s="1"/>
  <c r="FB200" i="56"/>
  <c r="DA200" i="56" s="1"/>
  <c r="FD189" i="56"/>
  <c r="DR189" i="56" s="1"/>
  <c r="EN205" i="56"/>
  <c r="AH205" i="56" s="1"/>
  <c r="EJ213" i="56"/>
  <c r="N213" i="56" s="1"/>
  <c r="EP242" i="56"/>
  <c r="AN242" i="56" s="1"/>
  <c r="EH22" i="56"/>
  <c r="L22" i="56" s="1"/>
  <c r="FE48" i="56"/>
  <c r="FE168" i="56"/>
  <c r="EI207" i="56"/>
  <c r="M207" i="56" s="1"/>
  <c r="FE236" i="56"/>
  <c r="EN160" i="56"/>
  <c r="AH160" i="56" s="1"/>
  <c r="EN40" i="56"/>
  <c r="AH40" i="56" s="1"/>
  <c r="EL209" i="56"/>
  <c r="AB209" i="56" s="1"/>
  <c r="EI229" i="56"/>
  <c r="M229" i="56" s="1"/>
  <c r="EL203" i="56"/>
  <c r="AB203" i="56" s="1"/>
  <c r="ET221" i="56"/>
  <c r="BY221" i="56" s="1"/>
  <c r="EQ204" i="56"/>
  <c r="BM204" i="56" s="1"/>
  <c r="EM192" i="56"/>
  <c r="AE192" i="56" s="1"/>
  <c r="EP61" i="56"/>
  <c r="EP181" i="56"/>
  <c r="AN181" i="56" s="1"/>
  <c r="EY29" i="56"/>
  <c r="CS29" i="56" s="1"/>
  <c r="BE34" i="44" s="1"/>
  <c r="EY149" i="56"/>
  <c r="CS149" i="56" s="1"/>
  <c r="FE61" i="56"/>
  <c r="FE181" i="56"/>
  <c r="EU180" i="56"/>
  <c r="CC180" i="56" s="1"/>
  <c r="EU60" i="56"/>
  <c r="CC60" i="56" s="1"/>
  <c r="AG65" i="44" s="1"/>
  <c r="FB31" i="56"/>
  <c r="DA31" i="56" s="1"/>
  <c r="S38" i="32" s="1"/>
  <c r="FB151" i="56"/>
  <c r="DA151" i="56" s="1"/>
  <c r="EY90" i="56"/>
  <c r="CS90" i="56" s="1"/>
  <c r="EO31" i="56"/>
  <c r="AK31" i="56" s="1"/>
  <c r="EO151" i="56"/>
  <c r="AK151" i="56" s="1"/>
  <c r="ER81" i="56"/>
  <c r="BQ81" i="56" s="1"/>
  <c r="EY93" i="56"/>
  <c r="CS93" i="56" s="1"/>
  <c r="EI72" i="56"/>
  <c r="M72" i="56" s="1"/>
  <c r="FA36" i="56"/>
  <c r="DI36" i="56" s="1"/>
  <c r="L41" i="43" s="1"/>
  <c r="FA156" i="56"/>
  <c r="DI156" i="56" s="1"/>
  <c r="EP134" i="56"/>
  <c r="AN134" i="56" s="1"/>
  <c r="EP14" i="56"/>
  <c r="EN68" i="56"/>
  <c r="AH68" i="56" s="1"/>
  <c r="EU195" i="56"/>
  <c r="CC195" i="56" s="1"/>
  <c r="ES193" i="56"/>
  <c r="BU193" i="56" s="1"/>
  <c r="FB54" i="56"/>
  <c r="DA54" i="56" s="1"/>
  <c r="S61" i="32" s="1"/>
  <c r="FB174" i="56"/>
  <c r="DA174" i="56" s="1"/>
  <c r="EX38" i="56"/>
  <c r="CO38" i="56" s="1"/>
  <c r="AY43" i="44" s="1"/>
  <c r="EX158" i="56"/>
  <c r="CO158" i="56" s="1"/>
  <c r="FC236" i="56"/>
  <c r="DE236" i="56" s="1"/>
  <c r="EY129" i="56"/>
  <c r="CS129" i="56" s="1"/>
  <c r="EY9" i="56"/>
  <c r="CS9" i="56" s="1"/>
  <c r="BE14" i="44" s="1"/>
  <c r="FG176" i="56"/>
  <c r="FG56" i="56"/>
  <c r="FF53" i="56"/>
  <c r="FF173" i="56"/>
  <c r="EO45" i="56"/>
  <c r="AK45" i="56" s="1"/>
  <c r="EO165" i="56"/>
  <c r="AK165" i="56" s="1"/>
  <c r="EY84" i="56"/>
  <c r="CS84" i="56" s="1"/>
  <c r="EI209" i="56"/>
  <c r="M209" i="56" s="1"/>
  <c r="EK41" i="56"/>
  <c r="O41" i="56" s="1"/>
  <c r="EK161" i="56"/>
  <c r="O161" i="56" s="1"/>
  <c r="EV120" i="56"/>
  <c r="CG120" i="56" s="1"/>
  <c r="FF52" i="56"/>
  <c r="FF172" i="56"/>
  <c r="EM77" i="56"/>
  <c r="AE77" i="56" s="1"/>
  <c r="EQ232" i="56"/>
  <c r="BM232" i="56" s="1"/>
  <c r="EJ97" i="56"/>
  <c r="N97" i="56" s="1"/>
  <c r="FA126" i="56"/>
  <c r="DI126" i="56" s="1"/>
  <c r="FA6" i="56"/>
  <c r="DI6" i="56" s="1"/>
  <c r="ER210" i="56"/>
  <c r="BQ210" i="56" s="1"/>
  <c r="EJ216" i="56"/>
  <c r="N216" i="56" s="1"/>
  <c r="FE199" i="56"/>
  <c r="DU199" i="56" s="1"/>
  <c r="EJ17" i="56"/>
  <c r="N17" i="56" s="1"/>
  <c r="FC18" i="56"/>
  <c r="DE18" i="56" s="1"/>
  <c r="I25" i="32" s="1"/>
  <c r="EJ53" i="56"/>
  <c r="N53" i="56" s="1"/>
  <c r="EM224" i="56"/>
  <c r="AE224" i="56" s="1"/>
  <c r="EL223" i="56"/>
  <c r="AB223" i="56" s="1"/>
  <c r="FF45" i="56"/>
  <c r="FF165" i="56"/>
  <c r="EM225" i="56"/>
  <c r="AE225" i="56" s="1"/>
  <c r="FD167" i="56"/>
  <c r="FD47" i="56"/>
  <c r="FC29" i="56"/>
  <c r="DE29" i="56" s="1"/>
  <c r="I36" i="32" s="1"/>
  <c r="FC149" i="56"/>
  <c r="DE149" i="56" s="1"/>
  <c r="EH54" i="56"/>
  <c r="L54" i="56" s="1"/>
  <c r="EH174" i="56"/>
  <c r="L174" i="56" s="1"/>
  <c r="EX202" i="56"/>
  <c r="CO202" i="56" s="1"/>
  <c r="FE104" i="56"/>
  <c r="FB173" i="56"/>
  <c r="DA173" i="56" s="1"/>
  <c r="FB53" i="56"/>
  <c r="DA53" i="56" s="1"/>
  <c r="S60" i="32" s="1"/>
  <c r="EI215" i="56"/>
  <c r="M215" i="56" s="1"/>
  <c r="EL50" i="56"/>
  <c r="AB50" i="56" s="1"/>
  <c r="EL170" i="56"/>
  <c r="AB170" i="56" s="1"/>
  <c r="ER22" i="56"/>
  <c r="BQ22" i="56" s="1"/>
  <c r="O27" i="44" s="1"/>
  <c r="ER142" i="56"/>
  <c r="BQ142" i="56" s="1"/>
  <c r="EO146" i="56"/>
  <c r="AK146" i="56" s="1"/>
  <c r="EO26" i="56"/>
  <c r="AK26" i="56" s="1"/>
  <c r="EO87" i="56"/>
  <c r="AK87" i="56" s="1"/>
  <c r="EY30" i="56"/>
  <c r="CS30" i="56" s="1"/>
  <c r="BE35" i="44" s="1"/>
  <c r="EY150" i="56"/>
  <c r="CS150" i="56" s="1"/>
  <c r="EH186" i="56"/>
  <c r="L186" i="56" s="1"/>
  <c r="EI187" i="56"/>
  <c r="M187" i="56" s="1"/>
  <c r="FE139" i="56"/>
  <c r="DU139" i="56" s="1"/>
  <c r="FE19" i="56"/>
  <c r="DU19" i="56" s="1"/>
  <c r="O23" i="33" s="1"/>
  <c r="FA240" i="56"/>
  <c r="DI240" i="56" s="1"/>
  <c r="EV91" i="56"/>
  <c r="CG91" i="56" s="1"/>
  <c r="FF110" i="56"/>
  <c r="EU209" i="56"/>
  <c r="CC209" i="56" s="1"/>
  <c r="EQ15" i="56"/>
  <c r="BM15" i="56" s="1"/>
  <c r="I20" i="44" s="1"/>
  <c r="EQ135" i="56"/>
  <c r="BM135" i="56" s="1"/>
  <c r="EK110" i="56"/>
  <c r="O110" i="56" s="1"/>
  <c r="FD229" i="56"/>
  <c r="FB61" i="56"/>
  <c r="DA61" i="56" s="1"/>
  <c r="S68" i="32" s="1"/>
  <c r="FB181" i="56"/>
  <c r="DA181" i="56" s="1"/>
  <c r="EO202" i="56"/>
  <c r="AK202" i="56" s="1"/>
  <c r="EH87" i="56"/>
  <c r="L87" i="56" s="1"/>
  <c r="EJ70" i="56"/>
  <c r="N70" i="56" s="1"/>
  <c r="EX90" i="56"/>
  <c r="CO90" i="56" s="1"/>
  <c r="FF220" i="56"/>
  <c r="FE15" i="56"/>
  <c r="DU15" i="56" s="1"/>
  <c r="O19" i="33" s="1"/>
  <c r="FE135" i="56"/>
  <c r="DU135" i="56" s="1"/>
  <c r="EW216" i="56"/>
  <c r="CK216" i="56" s="1"/>
  <c r="EN17" i="56"/>
  <c r="AH17" i="56" s="1"/>
  <c r="EN137" i="56"/>
  <c r="AH137" i="56" s="1"/>
  <c r="EN220" i="56"/>
  <c r="AH220" i="56" s="1"/>
  <c r="FC88" i="56"/>
  <c r="DE88" i="56" s="1"/>
  <c r="FG217" i="56"/>
  <c r="EL119" i="56"/>
  <c r="AB119" i="56" s="1"/>
  <c r="EJ71" i="56"/>
  <c r="N71" i="56" s="1"/>
  <c r="FF11" i="56"/>
  <c r="DX11" i="56" s="1"/>
  <c r="U15" i="33" s="1"/>
  <c r="FF131" i="56"/>
  <c r="DX131" i="56" s="1"/>
  <c r="FG43" i="56"/>
  <c r="FG163" i="56"/>
  <c r="EX84" i="56"/>
  <c r="CO84" i="56" s="1"/>
  <c r="EM42" i="56"/>
  <c r="AE42" i="56" s="1"/>
  <c r="EM162" i="56"/>
  <c r="AE162" i="56" s="1"/>
  <c r="EV88" i="56"/>
  <c r="CG88" i="56" s="1"/>
  <c r="EP188" i="56"/>
  <c r="AN188" i="56" s="1"/>
  <c r="ET52" i="56"/>
  <c r="BY52" i="56" s="1"/>
  <c r="AA57" i="44" s="1"/>
  <c r="FE51" i="56"/>
  <c r="EV224" i="56"/>
  <c r="CG224" i="56" s="1"/>
  <c r="EZ226" i="56"/>
  <c r="CW226" i="56" s="1"/>
  <c r="ES176" i="56"/>
  <c r="BU176" i="56" s="1"/>
  <c r="ES56" i="56"/>
  <c r="BU56" i="56" s="1"/>
  <c r="U61" i="44" s="1"/>
  <c r="EP169" i="56"/>
  <c r="AN169" i="56" s="1"/>
  <c r="EP49" i="56"/>
  <c r="EO13" i="56"/>
  <c r="AK13" i="56" s="1"/>
  <c r="EO133" i="56"/>
  <c r="AK133" i="56" s="1"/>
  <c r="ET122" i="56"/>
  <c r="BY122" i="56" s="1"/>
  <c r="FC195" i="56"/>
  <c r="DE195" i="56" s="1"/>
  <c r="ER38" i="56"/>
  <c r="BQ38" i="56" s="1"/>
  <c r="O43" i="44" s="1"/>
  <c r="ER158" i="56"/>
  <c r="BQ158" i="56" s="1"/>
  <c r="EH25" i="56"/>
  <c r="L25" i="56" s="1"/>
  <c r="EH145" i="56"/>
  <c r="L145" i="56" s="1"/>
  <c r="ER153" i="56"/>
  <c r="BQ153" i="56" s="1"/>
  <c r="ER33" i="56"/>
  <c r="BQ33" i="56" s="1"/>
  <c r="O38" i="44" s="1"/>
  <c r="FG94" i="56"/>
  <c r="EM212" i="56"/>
  <c r="AE212" i="56" s="1"/>
  <c r="EX242" i="56"/>
  <c r="CO242" i="56" s="1"/>
  <c r="EZ78" i="56"/>
  <c r="CW78" i="56" s="1"/>
  <c r="EP77" i="56"/>
  <c r="AN77" i="56" s="1"/>
  <c r="ER90" i="56"/>
  <c r="BQ90" i="56" s="1"/>
  <c r="ET212" i="56"/>
  <c r="BY212" i="56" s="1"/>
  <c r="EI68" i="56"/>
  <c r="M68" i="56" s="1"/>
  <c r="FE13" i="56"/>
  <c r="DU13" i="56" s="1"/>
  <c r="O17" i="33" s="1"/>
  <c r="FE133" i="56"/>
  <c r="DU133" i="56" s="1"/>
  <c r="EU83" i="56"/>
  <c r="CC83" i="56" s="1"/>
  <c r="EM155" i="56"/>
  <c r="AE155" i="56" s="1"/>
  <c r="EM35" i="56"/>
  <c r="AE35" i="56" s="1"/>
  <c r="EZ118" i="56"/>
  <c r="CW118" i="56" s="1"/>
  <c r="EK218" i="56"/>
  <c r="O218" i="56" s="1"/>
  <c r="EM99" i="56"/>
  <c r="AE99" i="56" s="1"/>
  <c r="EQ220" i="56"/>
  <c r="BM220" i="56" s="1"/>
  <c r="ER92" i="56"/>
  <c r="BQ92" i="56" s="1"/>
  <c r="EL240" i="56"/>
  <c r="AB240" i="56" s="1"/>
  <c r="EV78" i="56"/>
  <c r="CG78" i="56" s="1"/>
  <c r="EN200" i="56"/>
  <c r="AH200" i="56" s="1"/>
  <c r="EW218" i="56"/>
  <c r="CK218" i="56" s="1"/>
  <c r="FF59" i="56"/>
  <c r="FF179" i="56"/>
  <c r="EN194" i="56"/>
  <c r="AH194" i="56" s="1"/>
  <c r="EQ82" i="56"/>
  <c r="BM82" i="56" s="1"/>
  <c r="EK39" i="56"/>
  <c r="O39" i="56" s="1"/>
  <c r="EK159" i="56"/>
  <c r="O159" i="56" s="1"/>
  <c r="EL228" i="56"/>
  <c r="AB228" i="56" s="1"/>
  <c r="EO241" i="56"/>
  <c r="AK241" i="56" s="1"/>
  <c r="EQ122" i="56"/>
  <c r="BM122" i="56" s="1"/>
  <c r="FE52" i="56"/>
  <c r="FE172" i="56"/>
  <c r="EW215" i="56"/>
  <c r="CK215" i="56" s="1"/>
  <c r="EO84" i="56"/>
  <c r="AK84" i="56" s="1"/>
  <c r="FC53" i="56"/>
  <c r="DE53" i="56" s="1"/>
  <c r="I60" i="32" s="1"/>
  <c r="FC173" i="56"/>
  <c r="DE173" i="56" s="1"/>
  <c r="FA103" i="56"/>
  <c r="DI103" i="56" s="1"/>
  <c r="EQ42" i="56"/>
  <c r="BM42" i="56" s="1"/>
  <c r="I47" i="44" s="1"/>
  <c r="EQ162" i="56"/>
  <c r="BM162" i="56" s="1"/>
  <c r="EN66" i="56"/>
  <c r="AH66" i="56" s="1"/>
  <c r="EN38" i="56"/>
  <c r="AH38" i="56" s="1"/>
  <c r="EN158" i="56"/>
  <c r="AH158" i="56" s="1"/>
  <c r="EP62" i="56"/>
  <c r="EP182" i="56"/>
  <c r="AN182" i="56" s="1"/>
  <c r="FC213" i="56"/>
  <c r="DE213" i="56" s="1"/>
  <c r="EV188" i="56"/>
  <c r="CG188" i="56" s="1"/>
  <c r="EL76" i="56"/>
  <c r="AB76" i="56" s="1"/>
  <c r="EQ242" i="56"/>
  <c r="BM242" i="56" s="1"/>
  <c r="EK186" i="56"/>
  <c r="O186" i="56" s="1"/>
  <c r="EP33" i="56"/>
  <c r="EP153" i="56"/>
  <c r="AN153" i="56" s="1"/>
  <c r="FB48" i="56"/>
  <c r="DA48" i="56" s="1"/>
  <c r="S55" i="32" s="1"/>
  <c r="ES20" i="56"/>
  <c r="BU20" i="56" s="1"/>
  <c r="U25" i="44" s="1"/>
  <c r="ER56" i="56"/>
  <c r="BQ56" i="56" s="1"/>
  <c r="O61" i="44" s="1"/>
  <c r="ER58" i="56"/>
  <c r="BQ58" i="56" s="1"/>
  <c r="O63" i="44" s="1"/>
  <c r="FG45" i="56"/>
  <c r="FG165" i="56"/>
  <c r="ET45" i="56"/>
  <c r="BY45" i="56" s="1"/>
  <c r="AA50" i="44" s="1"/>
  <c r="ET165" i="56"/>
  <c r="BY165" i="56" s="1"/>
  <c r="FG46" i="56"/>
  <c r="FG166" i="56"/>
  <c r="FF224" i="56"/>
  <c r="EQ225" i="56"/>
  <c r="BM225" i="56" s="1"/>
  <c r="FA106" i="56"/>
  <c r="DI106" i="56" s="1"/>
  <c r="EN47" i="56"/>
  <c r="AH47" i="56" s="1"/>
  <c r="EN167" i="56"/>
  <c r="AH167" i="56" s="1"/>
  <c r="EI47" i="56"/>
  <c r="M47" i="56" s="1"/>
  <c r="EI167" i="56"/>
  <c r="M167" i="56" s="1"/>
  <c r="EX168" i="56"/>
  <c r="CO168" i="56" s="1"/>
  <c r="EX48" i="56"/>
  <c r="CO48" i="56" s="1"/>
  <c r="AY53" i="44" s="1"/>
  <c r="EP48" i="56"/>
  <c r="EP168" i="56"/>
  <c r="AN168" i="56" s="1"/>
  <c r="EK86" i="56"/>
  <c r="O86" i="56" s="1"/>
  <c r="FC233" i="56"/>
  <c r="DE233" i="56" s="1"/>
  <c r="EH205" i="56"/>
  <c r="L205" i="56" s="1"/>
  <c r="FE97" i="56"/>
  <c r="EM229" i="56"/>
  <c r="AE229" i="56" s="1"/>
  <c r="EN186" i="56"/>
  <c r="AH186" i="56" s="1"/>
  <c r="ET77" i="56"/>
  <c r="BY77" i="56" s="1"/>
  <c r="EW111" i="56"/>
  <c r="CK111" i="56" s="1"/>
  <c r="EO18" i="56"/>
  <c r="AK18" i="56" s="1"/>
  <c r="EO138" i="56"/>
  <c r="AK138" i="56" s="1"/>
  <c r="EQ69" i="56"/>
  <c r="BM69" i="56" s="1"/>
  <c r="EY36" i="56"/>
  <c r="CS36" i="56" s="1"/>
  <c r="BE41" i="44" s="1"/>
  <c r="EY156" i="56"/>
  <c r="CS156" i="56" s="1"/>
  <c r="EW239" i="56"/>
  <c r="CK239" i="56" s="1"/>
  <c r="EK7" i="56"/>
  <c r="O7" i="56" s="1"/>
  <c r="N14" i="30" s="1"/>
  <c r="EK127" i="56"/>
  <c r="O127" i="56" s="1"/>
  <c r="EV41" i="56"/>
  <c r="CG41" i="56" s="1"/>
  <c r="AM46" i="44" s="1"/>
  <c r="EV161" i="56"/>
  <c r="CG161" i="56" s="1"/>
  <c r="EW82" i="56"/>
  <c r="CK82" i="56" s="1"/>
  <c r="EV86" i="56"/>
  <c r="CG86" i="56" s="1"/>
  <c r="EH201" i="56"/>
  <c r="L201" i="56" s="1"/>
  <c r="FD238" i="56"/>
  <c r="EQ112" i="56"/>
  <c r="BM112" i="56" s="1"/>
  <c r="FG39" i="56"/>
  <c r="FG159" i="56"/>
  <c r="EI104" i="56"/>
  <c r="M104" i="56" s="1"/>
  <c r="EU36" i="56"/>
  <c r="CC36" i="56" s="1"/>
  <c r="AG41" i="44" s="1"/>
  <c r="EU156" i="56"/>
  <c r="CC156" i="56" s="1"/>
  <c r="FF219" i="56"/>
  <c r="EH120" i="56"/>
  <c r="L120" i="56" s="1"/>
  <c r="EL191" i="56"/>
  <c r="AB191" i="56" s="1"/>
  <c r="FD96" i="56"/>
  <c r="FD195" i="56"/>
  <c r="DR195" i="56" s="1"/>
  <c r="EJ7" i="56"/>
  <c r="N7" i="56" s="1"/>
  <c r="M14" i="30" s="1"/>
  <c r="EJ127" i="56"/>
  <c r="N127" i="56" s="1"/>
  <c r="FA200" i="56"/>
  <c r="DI200" i="56" s="1"/>
  <c r="EZ39" i="56"/>
  <c r="CW39" i="56" s="1"/>
  <c r="BK44" i="44" s="1"/>
  <c r="EZ159" i="56"/>
  <c r="CW159" i="56" s="1"/>
  <c r="ET144" i="56"/>
  <c r="BY144" i="56" s="1"/>
  <c r="ET24" i="56"/>
  <c r="BY24" i="56" s="1"/>
  <c r="AA29" i="44" s="1"/>
  <c r="EH66" i="56"/>
  <c r="L66" i="56" s="1"/>
  <c r="EK228" i="56"/>
  <c r="O228" i="56" s="1"/>
  <c r="EW153" i="56"/>
  <c r="CK153" i="56" s="1"/>
  <c r="EW33" i="56"/>
  <c r="CK33" i="56" s="1"/>
  <c r="AS38" i="44" s="1"/>
  <c r="EZ85" i="56"/>
  <c r="CW85" i="56" s="1"/>
  <c r="FB25" i="56"/>
  <c r="DA25" i="56" s="1"/>
  <c r="S32" i="32" s="1"/>
  <c r="FB145" i="56"/>
  <c r="DA145" i="56" s="1"/>
  <c r="EJ139" i="56"/>
  <c r="N139" i="56" s="1"/>
  <c r="EJ19" i="56"/>
  <c r="N19" i="56" s="1"/>
  <c r="EN34" i="56"/>
  <c r="AH34" i="56" s="1"/>
  <c r="EN154" i="56"/>
  <c r="AH154" i="56" s="1"/>
  <c r="EP37" i="56"/>
  <c r="EP157" i="56"/>
  <c r="AN157" i="56" s="1"/>
  <c r="EQ104" i="56"/>
  <c r="BM104" i="56" s="1"/>
  <c r="EZ176" i="56"/>
  <c r="CW176" i="56" s="1"/>
  <c r="EZ56" i="56"/>
  <c r="CW56" i="56" s="1"/>
  <c r="BK61" i="44" s="1"/>
  <c r="EH110" i="56"/>
  <c r="L110" i="56" s="1"/>
  <c r="EX198" i="56"/>
  <c r="CO198" i="56" s="1"/>
  <c r="ER114" i="56"/>
  <c r="BQ114" i="56" s="1"/>
  <c r="ER89" i="56"/>
  <c r="BQ89" i="56" s="1"/>
  <c r="EW241" i="56"/>
  <c r="CK241" i="56" s="1"/>
  <c r="EK192" i="56"/>
  <c r="O192" i="56" s="1"/>
  <c r="FC100" i="56"/>
  <c r="DE100" i="56" s="1"/>
  <c r="FE7" i="56"/>
  <c r="DU7" i="56" s="1"/>
  <c r="O11" i="33" s="1"/>
  <c r="FE127" i="56"/>
  <c r="DU127" i="56" s="1"/>
  <c r="FC17" i="56"/>
  <c r="DE17" i="56" s="1"/>
  <c r="I24" i="32" s="1"/>
  <c r="FC137" i="56"/>
  <c r="DE137" i="56" s="1"/>
  <c r="EQ29" i="56"/>
  <c r="BM29" i="56" s="1"/>
  <c r="I34" i="44" s="1"/>
  <c r="EQ149" i="56"/>
  <c r="BM149" i="56" s="1"/>
  <c r="EK14" i="56"/>
  <c r="O14" i="56" s="1"/>
  <c r="EK134" i="56"/>
  <c r="O134" i="56" s="1"/>
  <c r="FD90" i="56"/>
  <c r="DR90" i="56" s="1"/>
  <c r="EZ45" i="56"/>
  <c r="CW45" i="56" s="1"/>
  <c r="BK50" i="44" s="1"/>
  <c r="FA47" i="56"/>
  <c r="DI47" i="56" s="1"/>
  <c r="L52" i="43" s="1"/>
  <c r="EQ62" i="56"/>
  <c r="BM62" i="56" s="1"/>
  <c r="I67" i="44" s="1"/>
  <c r="FB6" i="56"/>
  <c r="DA6" i="56" s="1"/>
  <c r="S13" i="32" s="1"/>
  <c r="EL36" i="56"/>
  <c r="AB36" i="56" s="1"/>
  <c r="FD41" i="56"/>
  <c r="EP122" i="56"/>
  <c r="AN122" i="56" s="1"/>
  <c r="ET40" i="56"/>
  <c r="BY40" i="56" s="1"/>
  <c r="AA45" i="44" s="1"/>
  <c r="FE244" i="56" l="1"/>
  <c r="ES244" i="56"/>
  <c r="BU244" i="56" s="1"/>
  <c r="EX129" i="56"/>
  <c r="CO129" i="56" s="1"/>
  <c r="EO70" i="56"/>
  <c r="AK70" i="56" s="1"/>
  <c r="FG64" i="56"/>
  <c r="FG184" i="56"/>
  <c r="FF244" i="56"/>
  <c r="EW64" i="56"/>
  <c r="CK64" i="56" s="1"/>
  <c r="AS69" i="44" s="1"/>
  <c r="EW184" i="56"/>
  <c r="CK184" i="56" s="1"/>
  <c r="EP64" i="56"/>
  <c r="AN64" i="56" s="1"/>
  <c r="EP184" i="56"/>
  <c r="AN184" i="56" s="1"/>
  <c r="EX244" i="56"/>
  <c r="CO244" i="56" s="1"/>
  <c r="EZ64" i="56"/>
  <c r="CW64" i="56" s="1"/>
  <c r="BK69" i="44" s="1"/>
  <c r="EZ184" i="56"/>
  <c r="CW184" i="56" s="1"/>
  <c r="ER64" i="56"/>
  <c r="BQ64" i="56" s="1"/>
  <c r="O69" i="44" s="1"/>
  <c r="ER184" i="56"/>
  <c r="BQ184" i="56" s="1"/>
  <c r="ER244" i="56"/>
  <c r="BQ244" i="56" s="1"/>
  <c r="EU244" i="56"/>
  <c r="CC244" i="56" s="1"/>
  <c r="EL244" i="56"/>
  <c r="AB244" i="56" s="1"/>
  <c r="EU64" i="56"/>
  <c r="CC64" i="56" s="1"/>
  <c r="AG69" i="44" s="1"/>
  <c r="EU184" i="56"/>
  <c r="CC184" i="56" s="1"/>
  <c r="EV244" i="56"/>
  <c r="CG244" i="56" s="1"/>
  <c r="EQ64" i="56"/>
  <c r="BM64" i="56" s="1"/>
  <c r="I69" i="44" s="1"/>
  <c r="EQ184" i="56"/>
  <c r="BM184" i="56" s="1"/>
  <c r="EM124" i="56"/>
  <c r="AE124" i="56" s="1"/>
  <c r="EI64" i="56"/>
  <c r="M64" i="56" s="1"/>
  <c r="EI184" i="56"/>
  <c r="M184" i="56" s="1"/>
  <c r="EN124" i="56"/>
  <c r="AH124" i="56" s="1"/>
  <c r="EK124" i="56"/>
  <c r="O124" i="56" s="1"/>
  <c r="FC244" i="56"/>
  <c r="DE244" i="56" s="1"/>
  <c r="EP244" i="56"/>
  <c r="AN244" i="56" s="1"/>
  <c r="EP124" i="56"/>
  <c r="AN124" i="56" s="1"/>
  <c r="FB64" i="56"/>
  <c r="DA64" i="56" s="1"/>
  <c r="S71" i="32" s="1"/>
  <c r="FB184" i="56"/>
  <c r="DA184" i="56" s="1"/>
  <c r="EK64" i="56"/>
  <c r="O64" i="56" s="1"/>
  <c r="EK184" i="56"/>
  <c r="O184" i="56" s="1"/>
  <c r="EX64" i="56"/>
  <c r="CO64" i="56" s="1"/>
  <c r="AY69" i="44" s="1"/>
  <c r="EX184" i="56"/>
  <c r="CO184" i="56" s="1"/>
  <c r="ET64" i="56"/>
  <c r="BY64" i="56" s="1"/>
  <c r="AA69" i="44" s="1"/>
  <c r="ET184" i="56"/>
  <c r="BY184" i="56" s="1"/>
  <c r="EV64" i="56"/>
  <c r="CG64" i="56" s="1"/>
  <c r="AM69" i="44" s="1"/>
  <c r="EV184" i="56"/>
  <c r="CG184" i="56" s="1"/>
  <c r="FB244" i="56"/>
  <c r="DA244" i="56" s="1"/>
  <c r="FD244" i="56"/>
  <c r="EN244" i="56"/>
  <c r="AH244" i="56" s="1"/>
  <c r="FC64" i="56"/>
  <c r="DE64" i="56" s="1"/>
  <c r="I71" i="32" s="1"/>
  <c r="FC184" i="56"/>
  <c r="DE184" i="56" s="1"/>
  <c r="EV124" i="56"/>
  <c r="CG124" i="56" s="1"/>
  <c r="EI244" i="56"/>
  <c r="M244" i="56" s="1"/>
  <c r="EQ244" i="56"/>
  <c r="BM244" i="56" s="1"/>
  <c r="FB124" i="56"/>
  <c r="DA124" i="56" s="1"/>
  <c r="EY244" i="56"/>
  <c r="CS244" i="56" s="1"/>
  <c r="FA124" i="56"/>
  <c r="DI124" i="56" s="1"/>
  <c r="EO124" i="56"/>
  <c r="AK124" i="56" s="1"/>
  <c r="FD124" i="56"/>
  <c r="FF64" i="56"/>
  <c r="FF184" i="56"/>
  <c r="ET244" i="56"/>
  <c r="BY244" i="56" s="1"/>
  <c r="EJ124" i="56"/>
  <c r="N124" i="56" s="1"/>
  <c r="FD64" i="56"/>
  <c r="FD184" i="56"/>
  <c r="EO244" i="56"/>
  <c r="AK244" i="56" s="1"/>
  <c r="EO64" i="56"/>
  <c r="AK64" i="56" s="1"/>
  <c r="EO184" i="56"/>
  <c r="AK184" i="56" s="1"/>
  <c r="FA244" i="56"/>
  <c r="DI244" i="56" s="1"/>
  <c r="EM64" i="56"/>
  <c r="AE64" i="56" s="1"/>
  <c r="EM184" i="56"/>
  <c r="AE184" i="56" s="1"/>
  <c r="EN64" i="56"/>
  <c r="AH64" i="56" s="1"/>
  <c r="EN184" i="56"/>
  <c r="AH184" i="56" s="1"/>
  <c r="EY64" i="56"/>
  <c r="CS64" i="56" s="1"/>
  <c r="BE69" i="44" s="1"/>
  <c r="EY184" i="56"/>
  <c r="CS184" i="56" s="1"/>
  <c r="EJ244" i="56"/>
  <c r="N244" i="56" s="1"/>
  <c r="EM244" i="56"/>
  <c r="AE244" i="56" s="1"/>
  <c r="ES64" i="56"/>
  <c r="BU64" i="56" s="1"/>
  <c r="U69" i="44" s="1"/>
  <c r="ES184" i="56"/>
  <c r="BU184" i="56" s="1"/>
  <c r="EY124" i="56"/>
  <c r="CS124" i="56" s="1"/>
  <c r="EK244" i="56"/>
  <c r="O244" i="56" s="1"/>
  <c r="EL64" i="56"/>
  <c r="AB64" i="56" s="1"/>
  <c r="EL184" i="56"/>
  <c r="AB184" i="56" s="1"/>
  <c r="EJ64" i="56"/>
  <c r="N64" i="56" s="1"/>
  <c r="EJ184" i="56"/>
  <c r="N184" i="56" s="1"/>
  <c r="FA64" i="56"/>
  <c r="DI64" i="56" s="1"/>
  <c r="L69" i="43" s="1"/>
  <c r="FA184" i="56"/>
  <c r="DI184" i="56" s="1"/>
  <c r="FG244" i="56"/>
  <c r="FE64" i="56"/>
  <c r="FE184" i="56"/>
  <c r="EZ124" i="56"/>
  <c r="CW124" i="56" s="1"/>
  <c r="EH64" i="56"/>
  <c r="L64" i="56" s="1"/>
  <c r="EH184" i="56"/>
  <c r="L184" i="56" s="1"/>
  <c r="EW183" i="56"/>
  <c r="CK183" i="56" s="1"/>
  <c r="EO220" i="56"/>
  <c r="AK220" i="56" s="1"/>
  <c r="FC40" i="56"/>
  <c r="DE40" i="56" s="1"/>
  <c r="I47" i="32" s="1"/>
  <c r="EQ50" i="56"/>
  <c r="BM50" i="56" s="1"/>
  <c r="I55" i="44" s="1"/>
  <c r="ES8" i="56"/>
  <c r="BU8" i="56" s="1"/>
  <c r="U13" i="44" s="1"/>
  <c r="FG13" i="56"/>
  <c r="EA13" i="56" s="1"/>
  <c r="AA17" i="33" s="1"/>
  <c r="EL160" i="56"/>
  <c r="AB160" i="56" s="1"/>
  <c r="EQ87" i="56"/>
  <c r="BM87" i="56" s="1"/>
  <c r="EQ54" i="56"/>
  <c r="BM54" i="56" s="1"/>
  <c r="I59" i="44" s="1"/>
  <c r="FA187" i="56"/>
  <c r="DI187" i="56" s="1"/>
  <c r="EI19" i="56"/>
  <c r="M19" i="56" s="1"/>
  <c r="L26" i="30" s="1"/>
  <c r="EW205" i="56"/>
  <c r="CK205" i="56" s="1"/>
  <c r="ES95" i="56"/>
  <c r="BU95" i="56" s="1"/>
  <c r="EO123" i="56"/>
  <c r="AK123" i="56" s="1"/>
  <c r="FD56" i="56"/>
  <c r="EZ205" i="56"/>
  <c r="CW205" i="56" s="1"/>
  <c r="FB130" i="56"/>
  <c r="DA130" i="56" s="1"/>
  <c r="EH177" i="56"/>
  <c r="L177" i="56" s="1"/>
  <c r="EI204" i="56"/>
  <c r="M204" i="56" s="1"/>
  <c r="ES230" i="56"/>
  <c r="BU230" i="56" s="1"/>
  <c r="EL213" i="56"/>
  <c r="AB213" i="56" s="1"/>
  <c r="ES175" i="56"/>
  <c r="BU175" i="56" s="1"/>
  <c r="EX135" i="56"/>
  <c r="CO135" i="56" s="1"/>
  <c r="ES59" i="56"/>
  <c r="BU59" i="56" s="1"/>
  <c r="U64" i="44" s="1"/>
  <c r="FA45" i="56"/>
  <c r="DI45" i="56" s="1"/>
  <c r="L50" i="43" s="1"/>
  <c r="EN193" i="56"/>
  <c r="AH193" i="56" s="1"/>
  <c r="FG209" i="56"/>
  <c r="EA209" i="56" s="1"/>
  <c r="FC10" i="56"/>
  <c r="DE10" i="56" s="1"/>
  <c r="I17" i="32" s="1"/>
  <c r="FA167" i="56"/>
  <c r="DI167" i="56" s="1"/>
  <c r="FD115" i="56"/>
  <c r="EK211" i="56"/>
  <c r="O211" i="56" s="1"/>
  <c r="EQ40" i="56"/>
  <c r="BM40" i="56" s="1"/>
  <c r="I45" i="44" s="1"/>
  <c r="EL169" i="56"/>
  <c r="AB169" i="56" s="1"/>
  <c r="ET26" i="56"/>
  <c r="BY26" i="56" s="1"/>
  <c r="AA31" i="44" s="1"/>
  <c r="FD32" i="56"/>
  <c r="FE162" i="56"/>
  <c r="ET95" i="56"/>
  <c r="BY95" i="56" s="1"/>
  <c r="EK170" i="56"/>
  <c r="O170" i="56" s="1"/>
  <c r="EK178" i="56"/>
  <c r="O178" i="56" s="1"/>
  <c r="EL11" i="56"/>
  <c r="AB11" i="56" s="1"/>
  <c r="FD26" i="56"/>
  <c r="DR26" i="56" s="1"/>
  <c r="I30" i="33" s="1"/>
  <c r="EQ188" i="56"/>
  <c r="BM188" i="56" s="1"/>
  <c r="FE42" i="56"/>
  <c r="ES82" i="56"/>
  <c r="BU82" i="56" s="1"/>
  <c r="FB32" i="56"/>
  <c r="DA32" i="56" s="1"/>
  <c r="S39" i="32" s="1"/>
  <c r="EN15" i="56"/>
  <c r="AH15" i="56" s="1"/>
  <c r="FD123" i="56"/>
  <c r="EJ219" i="56"/>
  <c r="N219" i="56" s="1"/>
  <c r="EI159" i="56"/>
  <c r="M159" i="56" s="1"/>
  <c r="EI219" i="56"/>
  <c r="M219" i="56" s="1"/>
  <c r="ET111" i="56"/>
  <c r="BY111" i="56" s="1"/>
  <c r="EK69" i="56"/>
  <c r="O69" i="56" s="1"/>
  <c r="FA32" i="56"/>
  <c r="DI32" i="56" s="1"/>
  <c r="L37" i="43" s="1"/>
  <c r="EV11" i="56"/>
  <c r="CG11" i="56" s="1"/>
  <c r="AM16" i="44" s="1"/>
  <c r="EX6" i="56"/>
  <c r="CO6" i="56" s="1"/>
  <c r="AY11" i="44" s="1"/>
  <c r="EP187" i="56"/>
  <c r="AN187" i="56" s="1"/>
  <c r="EJ50" i="56"/>
  <c r="N50" i="56" s="1"/>
  <c r="EJ230" i="56"/>
  <c r="N230" i="56" s="1"/>
  <c r="EN10" i="56"/>
  <c r="AH10" i="56" s="1"/>
  <c r="FA22" i="56"/>
  <c r="DI22" i="56" s="1"/>
  <c r="EN100" i="56"/>
  <c r="AH100" i="56" s="1"/>
  <c r="EU26" i="56"/>
  <c r="CC26" i="56" s="1"/>
  <c r="AG31" i="44" s="1"/>
  <c r="FE53" i="56"/>
  <c r="FG49" i="56"/>
  <c r="EW67" i="56"/>
  <c r="CK67" i="56" s="1"/>
  <c r="FG220" i="56"/>
  <c r="EV8" i="56"/>
  <c r="CG8" i="56" s="1"/>
  <c r="AM13" i="44" s="1"/>
  <c r="FA112" i="56"/>
  <c r="DI112" i="56" s="1"/>
  <c r="EQ41" i="56"/>
  <c r="BM41" i="56" s="1"/>
  <c r="I46" i="44" s="1"/>
  <c r="FB77" i="56"/>
  <c r="DA77" i="56" s="1"/>
  <c r="EX214" i="56"/>
  <c r="CO214" i="56" s="1"/>
  <c r="FD153" i="56"/>
  <c r="FA10" i="56"/>
  <c r="DI10" i="56" s="1"/>
  <c r="EW208" i="56"/>
  <c r="CK208" i="56" s="1"/>
  <c r="EJ103" i="56"/>
  <c r="N103" i="56" s="1"/>
  <c r="EL25" i="56"/>
  <c r="AB25" i="56" s="1"/>
  <c r="FA221" i="56"/>
  <c r="DI221" i="56" s="1"/>
  <c r="FC189" i="56"/>
  <c r="DE189" i="56" s="1"/>
  <c r="FB206" i="56"/>
  <c r="DA206" i="56" s="1"/>
  <c r="EN44" i="56"/>
  <c r="AH44" i="56" s="1"/>
  <c r="ET35" i="56"/>
  <c r="BY35" i="56" s="1"/>
  <c r="AA40" i="44" s="1"/>
  <c r="FB47" i="56"/>
  <c r="DA47" i="56" s="1"/>
  <c r="S54" i="32" s="1"/>
  <c r="FA20" i="56"/>
  <c r="DI20" i="56" s="1"/>
  <c r="ET200" i="56"/>
  <c r="BY200" i="56" s="1"/>
  <c r="EV30" i="56"/>
  <c r="CG30" i="56" s="1"/>
  <c r="AM35" i="44" s="1"/>
  <c r="EP6" i="56"/>
  <c r="AN6" i="56" s="1"/>
  <c r="AG13" i="10" s="1"/>
  <c r="FD60" i="56"/>
  <c r="ER206" i="56"/>
  <c r="BQ206" i="56" s="1"/>
  <c r="FB123" i="56"/>
  <c r="DA123" i="56" s="1"/>
  <c r="EH170" i="56"/>
  <c r="L170" i="56" s="1"/>
  <c r="EI43" i="56"/>
  <c r="M43" i="56" s="1"/>
  <c r="FF42" i="56"/>
  <c r="FB177" i="56"/>
  <c r="DA177" i="56" s="1"/>
  <c r="EL45" i="56"/>
  <c r="AB45" i="56" s="1"/>
  <c r="FE47" i="56"/>
  <c r="EK26" i="56"/>
  <c r="O26" i="56" s="1"/>
  <c r="FG229" i="56"/>
  <c r="FG237" i="56"/>
  <c r="EP34" i="56"/>
  <c r="FB17" i="56"/>
  <c r="DA17" i="56" s="1"/>
  <c r="S24" i="32" s="1"/>
  <c r="FA140" i="56"/>
  <c r="DI140" i="56" s="1"/>
  <c r="ET72" i="56"/>
  <c r="BY72" i="56" s="1"/>
  <c r="EM33" i="56"/>
  <c r="AE33" i="56" s="1"/>
  <c r="O40" i="10" s="1"/>
  <c r="EK8" i="56"/>
  <c r="O8" i="56" s="1"/>
  <c r="N15" i="30" s="1"/>
  <c r="EJ43" i="56"/>
  <c r="N43" i="56" s="1"/>
  <c r="FC52" i="56"/>
  <c r="DE52" i="56" s="1"/>
  <c r="I59" i="32" s="1"/>
  <c r="ES43" i="56"/>
  <c r="BU43" i="56" s="1"/>
  <c r="U48" i="44" s="1"/>
  <c r="EY206" i="56"/>
  <c r="CS206" i="56" s="1"/>
  <c r="EX66" i="56"/>
  <c r="CO66" i="56" s="1"/>
  <c r="EZ17" i="56"/>
  <c r="CW17" i="56" s="1"/>
  <c r="BK22" i="44" s="1"/>
  <c r="EQ17" i="56"/>
  <c r="BM17" i="56" s="1"/>
  <c r="I22" i="44" s="1"/>
  <c r="FA54" i="56"/>
  <c r="DI54" i="56" s="1"/>
  <c r="L59" i="43" s="1"/>
  <c r="EJ20" i="56"/>
  <c r="N20" i="56" s="1"/>
  <c r="EY54" i="56"/>
  <c r="CS54" i="56" s="1"/>
  <c r="BE59" i="44" s="1"/>
  <c r="EN50" i="56"/>
  <c r="AH50" i="56" s="1"/>
  <c r="EN195" i="56"/>
  <c r="AH195" i="56" s="1"/>
  <c r="FD120" i="56"/>
  <c r="EN77" i="56"/>
  <c r="AH77" i="56" s="1"/>
  <c r="ER123" i="56"/>
  <c r="BQ123" i="56" s="1"/>
  <c r="EY233" i="56"/>
  <c r="CS233" i="56" s="1"/>
  <c r="FD40" i="56"/>
  <c r="ES60" i="56"/>
  <c r="BU60" i="56" s="1"/>
  <c r="U65" i="44" s="1"/>
  <c r="ER50" i="56"/>
  <c r="BQ50" i="56" s="1"/>
  <c r="O55" i="44" s="1"/>
  <c r="EK36" i="56"/>
  <c r="O36" i="56" s="1"/>
  <c r="FF10" i="56"/>
  <c r="DX10" i="56" s="1"/>
  <c r="U14" i="33" s="1"/>
  <c r="EO176" i="56"/>
  <c r="AK176" i="56" s="1"/>
  <c r="EH53" i="56"/>
  <c r="L53" i="56" s="1"/>
  <c r="K60" i="30" s="1"/>
  <c r="FB62" i="56"/>
  <c r="DA62" i="56" s="1"/>
  <c r="S69" i="32" s="1"/>
  <c r="EW39" i="56"/>
  <c r="CK39" i="56" s="1"/>
  <c r="AS44" i="44" s="1"/>
  <c r="EP60" i="56"/>
  <c r="EM23" i="56"/>
  <c r="AE23" i="56" s="1"/>
  <c r="O30" i="10" s="1"/>
  <c r="EX123" i="56"/>
  <c r="CO123" i="56" s="1"/>
  <c r="EY58" i="56"/>
  <c r="CS58" i="56" s="1"/>
  <c r="BE63" i="44" s="1"/>
  <c r="EM134" i="56"/>
  <c r="AE134" i="56" s="1"/>
  <c r="EW21" i="56"/>
  <c r="CK21" i="56" s="1"/>
  <c r="AS26" i="44" s="1"/>
  <c r="ES47" i="56"/>
  <c r="BU47" i="56" s="1"/>
  <c r="U52" i="44" s="1"/>
  <c r="ER31" i="56"/>
  <c r="BQ31" i="56" s="1"/>
  <c r="O36" i="44" s="1"/>
  <c r="EV6" i="56"/>
  <c r="CG6" i="56" s="1"/>
  <c r="AM11" i="44" s="1"/>
  <c r="EJ206" i="56"/>
  <c r="N206" i="56" s="1"/>
  <c r="FA7" i="56"/>
  <c r="DI7" i="56" s="1"/>
  <c r="FD235" i="56"/>
  <c r="EO170" i="56"/>
  <c r="AK170" i="56" s="1"/>
  <c r="EM183" i="56"/>
  <c r="AE183" i="56" s="1"/>
  <c r="EP110" i="56"/>
  <c r="AN110" i="56" s="1"/>
  <c r="EX78" i="56"/>
  <c r="CO78" i="56" s="1"/>
  <c r="FD13" i="56"/>
  <c r="DR13" i="56" s="1"/>
  <c r="I17" i="33" s="1"/>
  <c r="EO56" i="56"/>
  <c r="AK56" i="56" s="1"/>
  <c r="EL237" i="56"/>
  <c r="AB237" i="56" s="1"/>
  <c r="FB20" i="56"/>
  <c r="DA20" i="56" s="1"/>
  <c r="S27" i="32" s="1"/>
  <c r="ET206" i="56"/>
  <c r="BY206" i="56" s="1"/>
  <c r="EK146" i="56"/>
  <c r="O146" i="56" s="1"/>
  <c r="EL46" i="56"/>
  <c r="AB46" i="56" s="1"/>
  <c r="EJ21" i="56"/>
  <c r="N21" i="56" s="1"/>
  <c r="EJ35" i="56"/>
  <c r="N35" i="56" s="1"/>
  <c r="EU19" i="56"/>
  <c r="CC19" i="56" s="1"/>
  <c r="AG24" i="44" s="1"/>
  <c r="EO236" i="56"/>
  <c r="AK236" i="56" s="1"/>
  <c r="EW25" i="56"/>
  <c r="CK25" i="56" s="1"/>
  <c r="AS30" i="44" s="1"/>
  <c r="FB197" i="56"/>
  <c r="DA197" i="56" s="1"/>
  <c r="EH32" i="56"/>
  <c r="L32" i="56" s="1"/>
  <c r="FF183" i="56"/>
  <c r="FE41" i="56"/>
  <c r="FF174" i="56"/>
  <c r="FD201" i="56"/>
  <c r="DR201" i="56" s="1"/>
  <c r="K69" i="30"/>
  <c r="FF204" i="56"/>
  <c r="DX204" i="56" s="1"/>
  <c r="FA183" i="56"/>
  <c r="DI183" i="56" s="1"/>
  <c r="FE55" i="56"/>
  <c r="EX183" i="56"/>
  <c r="CO183" i="56" s="1"/>
  <c r="EO55" i="56"/>
  <c r="AK55" i="56" s="1"/>
  <c r="EX39" i="56"/>
  <c r="CO39" i="56" s="1"/>
  <c r="AY44" i="44" s="1"/>
  <c r="EP229" i="56"/>
  <c r="AN229" i="56" s="1"/>
  <c r="EL123" i="56"/>
  <c r="AB123" i="56" s="1"/>
  <c r="ET123" i="56"/>
  <c r="BY123" i="56" s="1"/>
  <c r="EV123" i="56"/>
  <c r="CG123" i="56" s="1"/>
  <c r="EY123" i="56"/>
  <c r="CS123" i="56" s="1"/>
  <c r="EV243" i="56"/>
  <c r="CG243" i="56" s="1"/>
  <c r="FD183" i="56"/>
  <c r="ES243" i="56"/>
  <c r="BU243" i="56" s="1"/>
  <c r="EN104" i="56"/>
  <c r="AH104" i="56" s="1"/>
  <c r="FC183" i="56"/>
  <c r="DE183" i="56" s="1"/>
  <c r="FC43" i="56"/>
  <c r="DE43" i="56" s="1"/>
  <c r="I50" i="32" s="1"/>
  <c r="ER15" i="56"/>
  <c r="BQ15" i="56" s="1"/>
  <c r="O20" i="44" s="1"/>
  <c r="EK148" i="56"/>
  <c r="O148" i="56" s="1"/>
  <c r="ES123" i="56"/>
  <c r="BU123" i="56" s="1"/>
  <c r="FA123" i="56"/>
  <c r="DI123" i="56" s="1"/>
  <c r="EZ183" i="56"/>
  <c r="CW183" i="56" s="1"/>
  <c r="ES183" i="56"/>
  <c r="BU183" i="56" s="1"/>
  <c r="FC223" i="56"/>
  <c r="DE223" i="56" s="1"/>
  <c r="FE243" i="56"/>
  <c r="FD243" i="56"/>
  <c r="EI123" i="56"/>
  <c r="M123" i="56" s="1"/>
  <c r="EW243" i="56"/>
  <c r="CK243" i="56" s="1"/>
  <c r="EN217" i="56"/>
  <c r="AH217" i="56" s="1"/>
  <c r="EU123" i="56"/>
  <c r="CC123" i="56" s="1"/>
  <c r="FB243" i="56"/>
  <c r="DA243" i="56" s="1"/>
  <c r="EU62" i="56"/>
  <c r="CC62" i="56" s="1"/>
  <c r="AG67" i="44" s="1"/>
  <c r="EO171" i="56"/>
  <c r="AK171" i="56" s="1"/>
  <c r="EN183" i="56"/>
  <c r="AH183" i="56" s="1"/>
  <c r="ER183" i="56"/>
  <c r="BQ183" i="56" s="1"/>
  <c r="EJ183" i="56"/>
  <c r="N183" i="56" s="1"/>
  <c r="EZ123" i="56"/>
  <c r="CW123" i="56" s="1"/>
  <c r="EZ243" i="56"/>
  <c r="CW243" i="56" s="1"/>
  <c r="FG183" i="56"/>
  <c r="EH243" i="56"/>
  <c r="L243" i="56" s="1"/>
  <c r="EM123" i="56"/>
  <c r="AE123" i="56" s="1"/>
  <c r="FE183" i="56"/>
  <c r="FB183" i="56"/>
  <c r="DA183" i="56" s="1"/>
  <c r="EO51" i="56"/>
  <c r="AK51" i="56" s="1"/>
  <c r="EN109" i="56"/>
  <c r="AH109" i="56" s="1"/>
  <c r="FB26" i="56"/>
  <c r="DA26" i="56" s="1"/>
  <c r="S33" i="32" s="1"/>
  <c r="EK123" i="56"/>
  <c r="O123" i="56" s="1"/>
  <c r="EN49" i="56"/>
  <c r="AH49" i="56" s="1"/>
  <c r="ER63" i="56"/>
  <c r="BQ63" i="56" s="1"/>
  <c r="O68" i="44" s="1"/>
  <c r="ET243" i="56"/>
  <c r="BY243" i="56" s="1"/>
  <c r="EP243" i="56"/>
  <c r="AN243" i="56" s="1"/>
  <c r="EQ243" i="56"/>
  <c r="BM243" i="56" s="1"/>
  <c r="EU243" i="56"/>
  <c r="CC243" i="56" s="1"/>
  <c r="FC243" i="56"/>
  <c r="DE243" i="56" s="1"/>
  <c r="FG123" i="56"/>
  <c r="EQ123" i="56"/>
  <c r="BM123" i="56" s="1"/>
  <c r="EO183" i="56"/>
  <c r="AK183" i="56" s="1"/>
  <c r="M12" i="32"/>
  <c r="FE28" i="56"/>
  <c r="DU28" i="56" s="1"/>
  <c r="O32" i="33" s="1"/>
  <c r="EL49" i="56"/>
  <c r="AB49" i="56" s="1"/>
  <c r="ER243" i="56"/>
  <c r="BQ243" i="56" s="1"/>
  <c r="ES55" i="56"/>
  <c r="BU55" i="56" s="1"/>
  <c r="U60" i="44" s="1"/>
  <c r="EY63" i="56"/>
  <c r="CS63" i="56" s="1"/>
  <c r="BE68" i="44" s="1"/>
  <c r="EY243" i="56"/>
  <c r="CS243" i="56" s="1"/>
  <c r="EV63" i="56"/>
  <c r="CG63" i="56" s="1"/>
  <c r="AM68" i="44" s="1"/>
  <c r="FD63" i="56"/>
  <c r="FA243" i="56"/>
  <c r="DI243" i="56" s="1"/>
  <c r="FG243" i="56"/>
  <c r="FF123" i="56"/>
  <c r="EV183" i="56"/>
  <c r="CG183" i="56" s="1"/>
  <c r="EK243" i="56"/>
  <c r="O243" i="56" s="1"/>
  <c r="EP123" i="56"/>
  <c r="AN123" i="56" s="1"/>
  <c r="EN243" i="56"/>
  <c r="AH243" i="56" s="1"/>
  <c r="EJ123" i="56"/>
  <c r="N123" i="56" s="1"/>
  <c r="EV35" i="56"/>
  <c r="CG35" i="56" s="1"/>
  <c r="AM40" i="44" s="1"/>
  <c r="ES115" i="56"/>
  <c r="BU115" i="56" s="1"/>
  <c r="EH183" i="56"/>
  <c r="L183" i="56" s="1"/>
  <c r="EX63" i="56"/>
  <c r="CO63" i="56" s="1"/>
  <c r="AY68" i="44" s="1"/>
  <c r="EK183" i="56"/>
  <c r="O183" i="56" s="1"/>
  <c r="FA63" i="56"/>
  <c r="DI63" i="56" s="1"/>
  <c r="EM63" i="56"/>
  <c r="AE63" i="56" s="1"/>
  <c r="EL243" i="56"/>
  <c r="AB243" i="56" s="1"/>
  <c r="FF63" i="56"/>
  <c r="ET63" i="56"/>
  <c r="BY63" i="56" s="1"/>
  <c r="AA68" i="44" s="1"/>
  <c r="EK63" i="56"/>
  <c r="O63" i="56" s="1"/>
  <c r="N70" i="30" s="1"/>
  <c r="EZ63" i="56"/>
  <c r="CW63" i="56" s="1"/>
  <c r="BK68" i="44" s="1"/>
  <c r="FC123" i="56"/>
  <c r="DE123" i="56" s="1"/>
  <c r="EQ63" i="56"/>
  <c r="BM63" i="56" s="1"/>
  <c r="I68" i="44" s="1"/>
  <c r="EP63" i="56"/>
  <c r="AN63" i="56" s="1"/>
  <c r="EI243" i="56"/>
  <c r="M243" i="56" s="1"/>
  <c r="EM243" i="56"/>
  <c r="AE243" i="56" s="1"/>
  <c r="EU63" i="56"/>
  <c r="CC63" i="56" s="1"/>
  <c r="AG68" i="44" s="1"/>
  <c r="EJ63" i="56"/>
  <c r="N63" i="56" s="1"/>
  <c r="FG63" i="56"/>
  <c r="EZ43" i="56"/>
  <c r="CW43" i="56" s="1"/>
  <c r="BK48" i="44" s="1"/>
  <c r="EI63" i="56"/>
  <c r="M63" i="56" s="1"/>
  <c r="FC63" i="56"/>
  <c r="DE63" i="56" s="1"/>
  <c r="I70" i="32" s="1"/>
  <c r="FB10" i="56"/>
  <c r="DA10" i="56" s="1"/>
  <c r="S17" i="32" s="1"/>
  <c r="EJ243" i="56"/>
  <c r="N243" i="56" s="1"/>
  <c r="EH123" i="56"/>
  <c r="L123" i="56" s="1"/>
  <c r="EI183" i="56"/>
  <c r="M183" i="56" s="1"/>
  <c r="FB63" i="56"/>
  <c r="DA63" i="56" s="1"/>
  <c r="S70" i="32" s="1"/>
  <c r="FE63" i="56"/>
  <c r="ES63" i="56"/>
  <c r="BU63" i="56" s="1"/>
  <c r="U68" i="44" s="1"/>
  <c r="EX243" i="56"/>
  <c r="CO243" i="56" s="1"/>
  <c r="EW123" i="56"/>
  <c r="CK123" i="56" s="1"/>
  <c r="EL183" i="56"/>
  <c r="AB183" i="56" s="1"/>
  <c r="EO243" i="56"/>
  <c r="AK243" i="56" s="1"/>
  <c r="EO63" i="56"/>
  <c r="AK63" i="56" s="1"/>
  <c r="FF243" i="56"/>
  <c r="FE123" i="56"/>
  <c r="EH63" i="56"/>
  <c r="L63" i="56" s="1"/>
  <c r="K70" i="30" s="1"/>
  <c r="EQ183" i="56"/>
  <c r="BM183" i="56" s="1"/>
  <c r="R8" i="31"/>
  <c r="F8" i="31" s="1"/>
  <c r="X8" i="31"/>
  <c r="L8" i="31" s="1"/>
  <c r="EL63" i="56"/>
  <c r="AB63" i="56" s="1"/>
  <c r="EW63" i="56"/>
  <c r="CK63" i="56" s="1"/>
  <c r="AS68" i="44" s="1"/>
  <c r="EN63" i="56"/>
  <c r="AH63" i="56" s="1"/>
  <c r="S8" i="31"/>
  <c r="G8" i="31" s="1"/>
  <c r="Q8" i="31"/>
  <c r="E8" i="31" s="1"/>
  <c r="EP183" i="56"/>
  <c r="AN183" i="56" s="1"/>
  <c r="K12" i="10"/>
  <c r="EU220" i="56"/>
  <c r="CC220" i="56" s="1"/>
  <c r="EV208" i="56"/>
  <c r="CG208" i="56" s="1"/>
  <c r="K8" i="10"/>
  <c r="Y8" i="31"/>
  <c r="M8" i="31" s="1"/>
  <c r="U8" i="31"/>
  <c r="I8" i="31" s="1"/>
  <c r="W8" i="31"/>
  <c r="K8" i="31" s="1"/>
  <c r="AA8" i="31"/>
  <c r="O8" i="31" s="1"/>
  <c r="M9" i="32"/>
  <c r="K7" i="10"/>
  <c r="T8" i="31"/>
  <c r="H8" i="31" s="1"/>
  <c r="Z10" i="31"/>
  <c r="N10" i="31" s="1"/>
  <c r="Z9" i="31"/>
  <c r="N9" i="31" s="1"/>
  <c r="X9" i="31"/>
  <c r="L9" i="31" s="1"/>
  <c r="X10" i="31"/>
  <c r="L10" i="31" s="1"/>
  <c r="T10" i="31"/>
  <c r="H10" i="31" s="1"/>
  <c r="Y9" i="31"/>
  <c r="M9" i="31" s="1"/>
  <c r="S9" i="31"/>
  <c r="G9" i="31" s="1"/>
  <c r="U9" i="31"/>
  <c r="I9" i="31" s="1"/>
  <c r="T9" i="31"/>
  <c r="H9" i="31" s="1"/>
  <c r="Y10" i="31"/>
  <c r="M10" i="31" s="1"/>
  <c r="W10" i="31"/>
  <c r="K10" i="31" s="1"/>
  <c r="R10" i="31"/>
  <c r="F10" i="31" s="1"/>
  <c r="S10" i="31"/>
  <c r="G10" i="31" s="1"/>
  <c r="U7" i="31"/>
  <c r="I7" i="31" s="1"/>
  <c r="R9" i="31"/>
  <c r="F9" i="31" s="1"/>
  <c r="Q9" i="31"/>
  <c r="E9" i="31" s="1"/>
  <c r="AA10" i="31"/>
  <c r="O10" i="31" s="1"/>
  <c r="U10" i="31"/>
  <c r="I10" i="31" s="1"/>
  <c r="Q10" i="31"/>
  <c r="E10" i="31" s="1"/>
  <c r="AA9" i="31"/>
  <c r="O9" i="31" s="1"/>
  <c r="W9" i="31"/>
  <c r="K9" i="31" s="1"/>
  <c r="Z7" i="31"/>
  <c r="N7" i="31" s="1"/>
  <c r="W7" i="31"/>
  <c r="K7" i="31" s="1"/>
  <c r="S7" i="31"/>
  <c r="G7" i="31" s="1"/>
  <c r="Z8" i="31"/>
  <c r="N8" i="31" s="1"/>
  <c r="AA7" i="31"/>
  <c r="O7" i="31" s="1"/>
  <c r="R7" i="31"/>
  <c r="F7" i="31" s="1"/>
  <c r="T7" i="31"/>
  <c r="H7" i="31" s="1"/>
  <c r="X7" i="31"/>
  <c r="L7" i="31" s="1"/>
  <c r="Y7" i="31"/>
  <c r="M7" i="31" s="1"/>
  <c r="K11" i="10"/>
  <c r="U51" i="10"/>
  <c r="M11" i="32"/>
  <c r="M10" i="32"/>
  <c r="K61" i="30"/>
  <c r="O24" i="10"/>
  <c r="K36" i="30"/>
  <c r="K58" i="30"/>
  <c r="L63" i="30"/>
  <c r="L35" i="30"/>
  <c r="AA67" i="10"/>
  <c r="U40" i="10"/>
  <c r="I38" i="10"/>
  <c r="K47" i="30"/>
  <c r="I50" i="10"/>
  <c r="M18" i="30"/>
  <c r="AN56" i="56"/>
  <c r="N30" i="30"/>
  <c r="M20" i="30"/>
  <c r="M52" i="30"/>
  <c r="AA51" i="10"/>
  <c r="M35" i="30"/>
  <c r="M61" i="30"/>
  <c r="AN60" i="56"/>
  <c r="O60" i="10"/>
  <c r="I52" i="10"/>
  <c r="L43" i="30"/>
  <c r="L55" i="30"/>
  <c r="U55" i="10"/>
  <c r="AN34" i="56"/>
  <c r="AA41" i="10"/>
  <c r="M21" i="30"/>
  <c r="AN49" i="56"/>
  <c r="I57" i="10"/>
  <c r="AN61" i="56"/>
  <c r="AG68" i="10" s="1"/>
  <c r="M17" i="30"/>
  <c r="L64" i="30"/>
  <c r="O38" i="10"/>
  <c r="U53" i="10"/>
  <c r="L61" i="30"/>
  <c r="M41" i="30"/>
  <c r="M67" i="30"/>
  <c r="O36" i="10"/>
  <c r="M65" i="30"/>
  <c r="N28" i="30"/>
  <c r="O68" i="10"/>
  <c r="O28" i="10"/>
  <c r="AN27" i="56"/>
  <c r="N68" i="30"/>
  <c r="N25" i="30"/>
  <c r="N55" i="30"/>
  <c r="AN29" i="56"/>
  <c r="AN13" i="56"/>
  <c r="M66" i="30"/>
  <c r="O64" i="10"/>
  <c r="AN45" i="56"/>
  <c r="AN26" i="56"/>
  <c r="I45" i="10"/>
  <c r="M55" i="30"/>
  <c r="N41" i="30"/>
  <c r="N49" i="30"/>
  <c r="I44" i="10"/>
  <c r="AN19" i="56"/>
  <c r="AN41" i="56"/>
  <c r="M27" i="30"/>
  <c r="N67" i="30"/>
  <c r="N20" i="30"/>
  <c r="AN57" i="56"/>
  <c r="N58" i="30"/>
  <c r="I67" i="10"/>
  <c r="U33" i="10"/>
  <c r="M26" i="30"/>
  <c r="M48" i="30"/>
  <c r="AN28" i="56"/>
  <c r="AG35" i="10" s="1"/>
  <c r="AN54" i="56"/>
  <c r="O48" i="10"/>
  <c r="AN51" i="56"/>
  <c r="AG58" i="10" s="1"/>
  <c r="AN37" i="56"/>
  <c r="AG44" i="10" s="1"/>
  <c r="AN33" i="56"/>
  <c r="N46" i="30"/>
  <c r="M24" i="30"/>
  <c r="AN15" i="56"/>
  <c r="O53" i="10"/>
  <c r="L66" i="30"/>
  <c r="K22" i="30"/>
  <c r="N52" i="30"/>
  <c r="O31" i="10"/>
  <c r="M45" i="30"/>
  <c r="K41" i="30"/>
  <c r="L52" i="30"/>
  <c r="N64" i="30"/>
  <c r="O56" i="10"/>
  <c r="M22" i="30"/>
  <c r="O44" i="10"/>
  <c r="O22" i="10"/>
  <c r="L65" i="30"/>
  <c r="N57" i="30"/>
  <c r="L56" i="30"/>
  <c r="N62" i="30"/>
  <c r="U48" i="10"/>
  <c r="AN18" i="56"/>
  <c r="I34" i="10"/>
  <c r="U17" i="10"/>
  <c r="M68" i="30"/>
  <c r="U67" i="10"/>
  <c r="AA45" i="10"/>
  <c r="M37" i="30"/>
  <c r="AN23" i="56"/>
  <c r="AG30" i="10" s="1"/>
  <c r="K17" i="30"/>
  <c r="O52" i="10"/>
  <c r="L68" i="30"/>
  <c r="L45" i="30"/>
  <c r="M56" i="30"/>
  <c r="I30" i="10"/>
  <c r="N40" i="30"/>
  <c r="AA56" i="10"/>
  <c r="AA47" i="10"/>
  <c r="N61" i="30"/>
  <c r="M44" i="30"/>
  <c r="O67" i="10"/>
  <c r="AN24" i="56"/>
  <c r="AN10" i="56"/>
  <c r="K54" i="30"/>
  <c r="I23" i="10"/>
  <c r="M57" i="30"/>
  <c r="AN58" i="56"/>
  <c r="O35" i="10"/>
  <c r="K48" i="30"/>
  <c r="AN50" i="56"/>
  <c r="K57" i="30"/>
  <c r="U26" i="10"/>
  <c r="K26" i="30"/>
  <c r="AN20" i="56"/>
  <c r="M31" i="30"/>
  <c r="AA61" i="10"/>
  <c r="I69" i="10"/>
  <c r="M25" i="30"/>
  <c r="AA63" i="10"/>
  <c r="N33" i="30"/>
  <c r="M29" i="30"/>
  <c r="AA30" i="10"/>
  <c r="L54" i="30"/>
  <c r="AN62" i="56"/>
  <c r="O49" i="10"/>
  <c r="O51" i="10"/>
  <c r="O21" i="10"/>
  <c r="M53" i="30"/>
  <c r="O41" i="10"/>
  <c r="L40" i="30"/>
  <c r="M39" i="30"/>
  <c r="O47" i="10"/>
  <c r="AA31" i="10"/>
  <c r="N35" i="30"/>
  <c r="O57" i="10"/>
  <c r="N44" i="30"/>
  <c r="I21" i="10"/>
  <c r="AA57" i="10"/>
  <c r="L51" i="30"/>
  <c r="AA17" i="10"/>
  <c r="L67" i="30"/>
  <c r="O61" i="10"/>
  <c r="O59" i="10"/>
  <c r="N60" i="30"/>
  <c r="O54" i="10"/>
  <c r="I27" i="10"/>
  <c r="I28" i="10"/>
  <c r="AA24" i="10"/>
  <c r="M36" i="30"/>
  <c r="O58" i="10"/>
  <c r="O69" i="10"/>
  <c r="I29" i="10"/>
  <c r="L37" i="30"/>
  <c r="N32" i="30"/>
  <c r="O29" i="10"/>
  <c r="K62" i="30"/>
  <c r="I64" i="10"/>
  <c r="AA28" i="10"/>
  <c r="L60" i="30"/>
  <c r="AN38" i="56"/>
  <c r="AN52" i="56"/>
  <c r="U50" i="10"/>
  <c r="AN8" i="56"/>
  <c r="AG15" i="10" s="1"/>
  <c r="I48" i="10"/>
  <c r="I41" i="10"/>
  <c r="M40" i="30"/>
  <c r="N54" i="30"/>
  <c r="AA36" i="10"/>
  <c r="O43" i="10"/>
  <c r="K43" i="30"/>
  <c r="U61" i="10"/>
  <c r="K32" i="30"/>
  <c r="L49" i="30"/>
  <c r="AN21" i="56"/>
  <c r="N18" i="30"/>
  <c r="K31" i="30"/>
  <c r="L47" i="30"/>
  <c r="K52" i="30"/>
  <c r="M59" i="30"/>
  <c r="U36" i="10"/>
  <c r="K51" i="30"/>
  <c r="N36" i="30"/>
  <c r="AN25" i="56"/>
  <c r="AG32" i="10" s="1"/>
  <c r="K42" i="30"/>
  <c r="K23" i="30"/>
  <c r="M49" i="30"/>
  <c r="K59" i="30"/>
  <c r="M62" i="30"/>
  <c r="AN9" i="56"/>
  <c r="AG16" i="10" s="1"/>
  <c r="I35" i="10"/>
  <c r="N37" i="30"/>
  <c r="N38" i="30"/>
  <c r="AA53" i="10"/>
  <c r="M51" i="30"/>
  <c r="O25" i="10"/>
  <c r="U69" i="10"/>
  <c r="K63" i="30"/>
  <c r="AA19" i="10"/>
  <c r="AN44" i="56"/>
  <c r="O33" i="10"/>
  <c r="U20" i="10"/>
  <c r="K37" i="30"/>
  <c r="M47" i="30"/>
  <c r="I32" i="10"/>
  <c r="L57" i="30"/>
  <c r="O17" i="10"/>
  <c r="O20" i="10"/>
  <c r="K44" i="30"/>
  <c r="N19" i="30"/>
  <c r="O32" i="10"/>
  <c r="M28" i="30"/>
  <c r="K38" i="30"/>
  <c r="AA33" i="10"/>
  <c r="K24" i="30"/>
  <c r="N17" i="30"/>
  <c r="K29" i="30"/>
  <c r="AN32" i="56"/>
  <c r="O27" i="10"/>
  <c r="N51" i="30"/>
  <c r="K21" i="30"/>
  <c r="AN11" i="56"/>
  <c r="N29" i="30"/>
  <c r="N47" i="30"/>
  <c r="I33" i="10"/>
  <c r="K56" i="30"/>
  <c r="K65" i="30"/>
  <c r="O23" i="10"/>
  <c r="M23" i="30"/>
  <c r="AA18" i="10"/>
  <c r="O66" i="10"/>
  <c r="O19" i="10"/>
  <c r="AN12" i="56"/>
  <c r="N26" i="30"/>
  <c r="AA35" i="10"/>
  <c r="M34" i="30"/>
  <c r="AA44" i="10"/>
  <c r="M19" i="30"/>
  <c r="AN30" i="56"/>
  <c r="K46" i="30"/>
  <c r="AA49" i="10"/>
  <c r="AA55" i="10"/>
  <c r="K18" i="30"/>
  <c r="N59" i="30"/>
  <c r="AN43" i="56"/>
  <c r="U32" i="10"/>
  <c r="L42" i="30"/>
  <c r="L34" i="30"/>
  <c r="I39" i="10"/>
  <c r="O50" i="10"/>
  <c r="K19" i="30"/>
  <c r="M64" i="30"/>
  <c r="AA69" i="10"/>
  <c r="AN53" i="56"/>
  <c r="I61" i="10"/>
  <c r="AN16" i="56"/>
  <c r="N22" i="30"/>
  <c r="AN22" i="56"/>
  <c r="U21" i="10"/>
  <c r="O42" i="10"/>
  <c r="U45" i="10"/>
  <c r="N48" i="30"/>
  <c r="K53" i="30"/>
  <c r="AN31" i="56"/>
  <c r="K28" i="30"/>
  <c r="AA34" i="10"/>
  <c r="L59" i="30"/>
  <c r="L46" i="30"/>
  <c r="AN17" i="56"/>
  <c r="N45" i="30"/>
  <c r="N24" i="30"/>
  <c r="U59" i="10"/>
  <c r="N42" i="30"/>
  <c r="K27" i="30"/>
  <c r="U25" i="10"/>
  <c r="U46" i="10"/>
  <c r="K20" i="30"/>
  <c r="K45" i="30"/>
  <c r="L58" i="30"/>
  <c r="M63" i="30"/>
  <c r="K50" i="30"/>
  <c r="AN55" i="56"/>
  <c r="L38" i="30"/>
  <c r="N53" i="30"/>
  <c r="N31" i="30"/>
  <c r="AN40" i="56"/>
  <c r="K55" i="30"/>
  <c r="U42" i="10"/>
  <c r="I17" i="10"/>
  <c r="N63" i="30"/>
  <c r="M38" i="30"/>
  <c r="AN46" i="56"/>
  <c r="AA26" i="10"/>
  <c r="I46" i="10"/>
  <c r="O63" i="10"/>
  <c r="O46" i="10"/>
  <c r="I18" i="10"/>
  <c r="I58" i="10"/>
  <c r="O62" i="10"/>
  <c r="L39" i="30"/>
  <c r="O55" i="10"/>
  <c r="O39" i="10"/>
  <c r="N21" i="30"/>
  <c r="AN48" i="56"/>
  <c r="M60" i="30"/>
  <c r="AN14" i="56"/>
  <c r="N27" i="30"/>
  <c r="L41" i="30"/>
  <c r="M32" i="30"/>
  <c r="N66" i="30"/>
  <c r="AN59" i="56"/>
  <c r="AN39" i="56"/>
  <c r="O37" i="10"/>
  <c r="AN36" i="56"/>
  <c r="O45" i="10"/>
  <c r="M30" i="30"/>
  <c r="L36" i="30"/>
  <c r="M46" i="30"/>
  <c r="M33" i="30"/>
  <c r="L62" i="30"/>
  <c r="M50" i="30"/>
  <c r="M58" i="30"/>
  <c r="L44" i="30"/>
  <c r="U63" i="10"/>
  <c r="L53" i="30"/>
  <c r="AN42" i="56"/>
  <c r="O18" i="10"/>
  <c r="K40" i="30"/>
  <c r="M54" i="30"/>
  <c r="U37" i="10"/>
  <c r="K49" i="30"/>
  <c r="L33" i="30"/>
  <c r="K34" i="30"/>
  <c r="I22" i="10"/>
  <c r="K25" i="30"/>
  <c r="K33" i="30"/>
  <c r="K64" i="30"/>
  <c r="L48" i="30"/>
  <c r="U65" i="10"/>
  <c r="AN35" i="56"/>
  <c r="O65" i="10"/>
  <c r="N39" i="30"/>
  <c r="K30" i="30"/>
  <c r="K35" i="30"/>
  <c r="AA39" i="10"/>
  <c r="AN47" i="56"/>
  <c r="M43" i="30"/>
  <c r="I20" i="10"/>
  <c r="N65" i="30"/>
  <c r="U29" i="10"/>
  <c r="N23" i="30"/>
  <c r="O34" i="10"/>
  <c r="U38" i="10"/>
  <c r="O26" i="10"/>
  <c r="N56" i="30"/>
  <c r="AA21" i="10"/>
  <c r="N43" i="30"/>
  <c r="I56" i="10"/>
  <c r="N50" i="30"/>
  <c r="U57" i="10"/>
  <c r="AA38" i="10"/>
  <c r="U52" i="10"/>
  <c r="AA29" i="10"/>
  <c r="U60" i="10"/>
  <c r="U35" i="10"/>
  <c r="I68" i="10"/>
  <c r="I66" i="10"/>
  <c r="AA52" i="10"/>
  <c r="I49" i="10"/>
  <c r="I42" i="10"/>
  <c r="AA59" i="10"/>
  <c r="U24" i="10"/>
  <c r="U47" i="10"/>
  <c r="I51" i="10"/>
  <c r="AA66" i="10"/>
  <c r="U34" i="10"/>
  <c r="U44" i="10"/>
  <c r="U27" i="10"/>
  <c r="I63" i="10"/>
  <c r="AA43" i="10"/>
  <c r="I54" i="10"/>
  <c r="AA54" i="10"/>
  <c r="AA60" i="10"/>
  <c r="I47" i="10"/>
  <c r="U18" i="10"/>
  <c r="AA48" i="10"/>
  <c r="AA64" i="10"/>
  <c r="U56" i="10"/>
  <c r="N34" i="30"/>
  <c r="U54" i="10"/>
  <c r="AA32" i="10"/>
  <c r="AA46" i="10"/>
  <c r="I36" i="10"/>
  <c r="U62" i="10"/>
  <c r="I60" i="10"/>
  <c r="AA65" i="10"/>
  <c r="AA23" i="10"/>
  <c r="I65" i="10"/>
  <c r="U28" i="10"/>
  <c r="U23" i="10"/>
  <c r="AA27" i="10"/>
  <c r="M69" i="30"/>
  <c r="U41" i="10"/>
  <c r="I37" i="10"/>
  <c r="L69" i="30"/>
  <c r="AA22" i="10"/>
  <c r="U30" i="10"/>
  <c r="I43" i="10"/>
  <c r="AA25" i="10"/>
  <c r="AA20" i="10"/>
  <c r="I26" i="10"/>
  <c r="U19" i="10"/>
  <c r="U64" i="10"/>
  <c r="N69" i="30"/>
  <c r="I25" i="10"/>
  <c r="AA50" i="10"/>
  <c r="U43" i="10"/>
  <c r="I62" i="10"/>
  <c r="U66" i="10"/>
  <c r="I55" i="10"/>
  <c r="I40" i="10"/>
  <c r="I31" i="10"/>
  <c r="AA68" i="10"/>
  <c r="U58" i="10"/>
  <c r="AA40" i="10"/>
  <c r="U68" i="10"/>
  <c r="U39" i="10"/>
  <c r="U49" i="10"/>
  <c r="U31" i="10"/>
  <c r="I59" i="10"/>
  <c r="I24" i="10"/>
  <c r="AA37" i="10"/>
  <c r="AA42" i="10"/>
  <c r="I19" i="10"/>
  <c r="U22" i="10"/>
  <c r="O71" i="10" l="1"/>
  <c r="N71" i="30"/>
  <c r="K71" i="30"/>
  <c r="M71" i="30"/>
  <c r="L71" i="30"/>
  <c r="AG71" i="10"/>
  <c r="I71" i="10"/>
  <c r="AA71" i="10"/>
  <c r="U71" i="10"/>
  <c r="L50" i="30"/>
  <c r="K39" i="30"/>
  <c r="I53" i="10"/>
  <c r="M42" i="30"/>
  <c r="AA62" i="10"/>
  <c r="I70" i="10"/>
  <c r="AA70" i="10"/>
  <c r="AG70" i="10"/>
  <c r="L68" i="43"/>
  <c r="U70" i="10"/>
  <c r="AA58" i="10"/>
  <c r="L70" i="30"/>
  <c r="O70" i="10"/>
  <c r="M70" i="30"/>
  <c r="AG34" i="10"/>
  <c r="AG51" i="10"/>
  <c r="AG66" i="10"/>
  <c r="AG42" i="10"/>
  <c r="AG55" i="10"/>
  <c r="AG38" i="10"/>
  <c r="AG46" i="10"/>
  <c r="AG61" i="10"/>
  <c r="AG52" i="10"/>
  <c r="AG40" i="10"/>
  <c r="AG28" i="10"/>
  <c r="AG18" i="10"/>
  <c r="AG20" i="10"/>
  <c r="AG56" i="10"/>
  <c r="AG24" i="10"/>
  <c r="AG65" i="10"/>
  <c r="AG54" i="10"/>
  <c r="AG21" i="10"/>
  <c r="AG60" i="10"/>
  <c r="AG27" i="10"/>
  <c r="AG57" i="10"/>
  <c r="AG17" i="10"/>
  <c r="AG29" i="10"/>
  <c r="AG53" i="10"/>
  <c r="AG39" i="10"/>
  <c r="AG69" i="10"/>
  <c r="AG26" i="10"/>
  <c r="AG36" i="10"/>
  <c r="AG67" i="10"/>
  <c r="AG43" i="10"/>
  <c r="AG31" i="10"/>
  <c r="AG50" i="10"/>
  <c r="AG19" i="10"/>
  <c r="AG25" i="10"/>
  <c r="AG22" i="10"/>
  <c r="AG23" i="10"/>
  <c r="AG47" i="10"/>
  <c r="AG62" i="10"/>
  <c r="AG59" i="10"/>
  <c r="AG41" i="10"/>
  <c r="AG49" i="10"/>
  <c r="AG37" i="10"/>
  <c r="AG45" i="10"/>
  <c r="AG64" i="10"/>
  <c r="AG48" i="10"/>
  <c r="AG33" i="10"/>
  <c r="AG63" i="10"/>
  <c r="G7" i="43" l="1"/>
  <c r="I9" i="30"/>
  <c r="G10" i="30"/>
  <c r="G9" i="30"/>
  <c r="G7" i="30"/>
  <c r="E9" i="30"/>
  <c r="E10" i="30"/>
  <c r="E7" i="43"/>
  <c r="I7" i="30"/>
  <c r="G8" i="43"/>
  <c r="J8" i="43"/>
  <c r="E8" i="43"/>
  <c r="J7" i="43"/>
  <c r="I8" i="30"/>
  <c r="I10" i="30"/>
  <c r="G8" i="30"/>
  <c r="E8" i="30"/>
  <c r="E7" i="30"/>
  <c r="G9" i="33"/>
  <c r="E9" i="33"/>
  <c r="H64" i="43"/>
  <c r="K9" i="33"/>
  <c r="H44" i="43"/>
  <c r="Y8" i="33"/>
  <c r="K7" i="33"/>
  <c r="H34" i="43"/>
  <c r="E7" i="33"/>
  <c r="W9" i="33"/>
  <c r="Q7" i="33"/>
  <c r="W7" i="33"/>
  <c r="Q9" i="33"/>
  <c r="Q8" i="33"/>
  <c r="E8" i="33"/>
  <c r="G8" i="33"/>
  <c r="W8" i="33"/>
  <c r="K8" i="33"/>
  <c r="H38" i="43"/>
  <c r="H39" i="43"/>
  <c r="H47" i="43"/>
  <c r="H32" i="43"/>
  <c r="H37" i="43"/>
  <c r="H36" i="43"/>
  <c r="H52" i="43"/>
  <c r="H58" i="43"/>
  <c r="H61" i="43"/>
  <c r="H54" i="43"/>
  <c r="H48" i="43"/>
  <c r="H55" i="43"/>
  <c r="H49" i="43"/>
  <c r="AC8" i="33"/>
  <c r="H50" i="43"/>
  <c r="H45" i="43"/>
  <c r="H51" i="43"/>
  <c r="H59" i="43"/>
  <c r="Y7" i="33"/>
  <c r="H56" i="43"/>
  <c r="M8" i="33"/>
  <c r="AC9" i="33"/>
  <c r="Y9" i="33"/>
  <c r="H41" i="43"/>
  <c r="S9" i="33"/>
  <c r="M9" i="33"/>
  <c r="H31" i="43"/>
  <c r="H43" i="43"/>
  <c r="H46" i="43"/>
  <c r="S8" i="33"/>
  <c r="H33" i="43"/>
  <c r="H42" i="43"/>
  <c r="H35" i="43"/>
  <c r="H60" i="43"/>
  <c r="H53" i="43"/>
  <c r="S7" i="33"/>
  <c r="H57" i="43"/>
  <c r="H40" i="43"/>
  <c r="AC7" i="33"/>
  <c r="M7" i="33"/>
  <c r="G7" i="33"/>
  <c r="J7" i="30" l="1"/>
  <c r="E11" i="30"/>
  <c r="G11" i="30"/>
  <c r="J9" i="43"/>
  <c r="E9" i="43"/>
  <c r="J10" i="43"/>
  <c r="I11" i="30"/>
  <c r="G9" i="43"/>
  <c r="G12" i="30"/>
  <c r="AI12" i="10"/>
  <c r="Y12" i="31"/>
  <c r="M12" i="31" s="1"/>
  <c r="AA12" i="31"/>
  <c r="O12" i="31" s="1"/>
  <c r="AA11" i="31"/>
  <c r="O11" i="31" s="1"/>
  <c r="Q11" i="31"/>
  <c r="E11" i="31" s="1"/>
  <c r="S11" i="31"/>
  <c r="G11" i="31" s="1"/>
  <c r="Z12" i="31"/>
  <c r="N12" i="31" s="1"/>
  <c r="S12" i="31"/>
  <c r="G12" i="31" s="1"/>
  <c r="Y11" i="31"/>
  <c r="M11" i="31" s="1"/>
  <c r="E12" i="10"/>
  <c r="G12" i="10"/>
  <c r="U12" i="31"/>
  <c r="I12" i="31" s="1"/>
  <c r="W11" i="31"/>
  <c r="K11" i="31" s="1"/>
  <c r="T12" i="31"/>
  <c r="H12" i="31" s="1"/>
  <c r="Y12" i="10"/>
  <c r="X12" i="31"/>
  <c r="L12" i="31" s="1"/>
  <c r="X11" i="31"/>
  <c r="L11" i="31" s="1"/>
  <c r="T11" i="31"/>
  <c r="H11" i="31" s="1"/>
  <c r="AE12" i="10"/>
  <c r="M12" i="10"/>
  <c r="N12" i="10" s="1"/>
  <c r="E10" i="43"/>
  <c r="W12" i="10"/>
  <c r="I12" i="30"/>
  <c r="R11" i="31"/>
  <c r="F11" i="31" s="1"/>
  <c r="R12" i="31"/>
  <c r="F12" i="31" s="1"/>
  <c r="G10" i="43"/>
  <c r="E12" i="30"/>
  <c r="AC12" i="10"/>
  <c r="Q12" i="31"/>
  <c r="E12" i="31" s="1"/>
  <c r="Z11" i="31"/>
  <c r="N11" i="31" s="1"/>
  <c r="U11" i="31"/>
  <c r="I11" i="31" s="1"/>
  <c r="AE10" i="44"/>
  <c r="S12" i="10"/>
  <c r="Q12" i="10"/>
  <c r="W12" i="31"/>
  <c r="K12" i="31" s="1"/>
  <c r="AK12" i="10"/>
  <c r="BM10" i="44"/>
  <c r="E12" i="32"/>
  <c r="Q12" i="32"/>
  <c r="G12" i="32"/>
  <c r="BI10" i="44"/>
  <c r="E10" i="44"/>
  <c r="W10" i="44"/>
  <c r="AC10" i="44"/>
  <c r="AO10" i="44"/>
  <c r="M10" i="44"/>
  <c r="BA10" i="44"/>
  <c r="Y10" i="44"/>
  <c r="AU10" i="44"/>
  <c r="AK10" i="44"/>
  <c r="AI10" i="44"/>
  <c r="AQ10" i="44"/>
  <c r="G10" i="44"/>
  <c r="BC10" i="44"/>
  <c r="Q10" i="44"/>
  <c r="K12" i="32"/>
  <c r="S10" i="44"/>
  <c r="O12" i="32"/>
  <c r="K10" i="44"/>
  <c r="BG10" i="44"/>
  <c r="AW10" i="44"/>
  <c r="H67" i="43"/>
  <c r="Q8" i="32"/>
  <c r="Q10" i="32"/>
  <c r="H68" i="43"/>
  <c r="H77" i="43"/>
  <c r="H74" i="43"/>
  <c r="H75" i="43"/>
  <c r="H76" i="43"/>
  <c r="H69" i="43"/>
  <c r="H72" i="43"/>
  <c r="H73" i="43"/>
  <c r="H71" i="43"/>
  <c r="H78" i="43"/>
  <c r="H70" i="43"/>
  <c r="H62" i="43"/>
  <c r="H63" i="43"/>
  <c r="H66" i="43"/>
  <c r="H65" i="43"/>
  <c r="T7" i="33"/>
  <c r="Z9" i="33"/>
  <c r="Z7" i="33"/>
  <c r="T8" i="33"/>
  <c r="Z8" i="33"/>
  <c r="N7" i="33"/>
  <c r="H7" i="33"/>
  <c r="T9" i="33"/>
  <c r="J9" i="30"/>
  <c r="J8" i="30"/>
  <c r="N9" i="33"/>
  <c r="H9" i="33"/>
  <c r="H8" i="33"/>
  <c r="N8" i="33"/>
  <c r="K7" i="43"/>
  <c r="H7" i="43"/>
  <c r="J10" i="30"/>
  <c r="K8" i="43"/>
  <c r="H8" i="43"/>
  <c r="I12" i="32" l="1"/>
  <c r="AM10" i="44"/>
  <c r="I10" i="44"/>
  <c r="O12" i="10"/>
  <c r="BK10" i="44"/>
  <c r="O10" i="44"/>
  <c r="U10" i="44"/>
  <c r="AA10" i="44"/>
  <c r="AG10" i="44"/>
  <c r="S12" i="32"/>
  <c r="K10" i="32"/>
  <c r="K10" i="43"/>
  <c r="G10" i="10"/>
  <c r="E10" i="32"/>
  <c r="AI7" i="10"/>
  <c r="J12" i="30"/>
  <c r="AL10" i="44"/>
  <c r="N12" i="30"/>
  <c r="M12" i="30"/>
  <c r="L12" i="30"/>
  <c r="K12" i="30"/>
  <c r="O11" i="32"/>
  <c r="H12" i="10"/>
  <c r="Y9" i="44"/>
  <c r="M11" i="10"/>
  <c r="N11" i="10" s="1"/>
  <c r="K9" i="43"/>
  <c r="E9" i="32"/>
  <c r="AC11" i="10"/>
  <c r="AC10" i="10"/>
  <c r="AE8" i="10"/>
  <c r="T10" i="44"/>
  <c r="AC7" i="10"/>
  <c r="AF10" i="44"/>
  <c r="Y7" i="10"/>
  <c r="AX10" i="44"/>
  <c r="E10" i="10"/>
  <c r="H10" i="43"/>
  <c r="BI9" i="44"/>
  <c r="AE8" i="44"/>
  <c r="Q7" i="44"/>
  <c r="K7" i="32"/>
  <c r="K9" i="32"/>
  <c r="AE11" i="10"/>
  <c r="M10" i="10"/>
  <c r="Q9" i="10"/>
  <c r="E8" i="10"/>
  <c r="AE10" i="10"/>
  <c r="AS10" i="44"/>
  <c r="T12" i="10"/>
  <c r="Y9" i="10"/>
  <c r="O10" i="32"/>
  <c r="R10" i="32" s="1"/>
  <c r="G9" i="32"/>
  <c r="M8" i="10"/>
  <c r="G9" i="10"/>
  <c r="AK10" i="10"/>
  <c r="AI11" i="10"/>
  <c r="AC9" i="10"/>
  <c r="AK9" i="10"/>
  <c r="S8" i="10"/>
  <c r="W7" i="10"/>
  <c r="AI8" i="10"/>
  <c r="W11" i="10"/>
  <c r="E9" i="10"/>
  <c r="G8" i="10"/>
  <c r="Y8" i="10"/>
  <c r="AC8" i="10"/>
  <c r="S7" i="10"/>
  <c r="AY10" i="44"/>
  <c r="E7" i="32"/>
  <c r="W9" i="10"/>
  <c r="K11" i="32"/>
  <c r="Q7" i="10"/>
  <c r="G11" i="10"/>
  <c r="S10" i="10"/>
  <c r="AI10" i="10"/>
  <c r="G7" i="10"/>
  <c r="Y10" i="10"/>
  <c r="G8" i="32"/>
  <c r="Q9" i="32"/>
  <c r="W10" i="10"/>
  <c r="AK11" i="10"/>
  <c r="Q11" i="10"/>
  <c r="E7" i="10"/>
  <c r="Q8" i="10"/>
  <c r="E11" i="10"/>
  <c r="H10" i="44"/>
  <c r="AF12" i="10"/>
  <c r="Z12" i="10"/>
  <c r="AE7" i="10"/>
  <c r="Q10" i="10"/>
  <c r="AK8" i="10"/>
  <c r="Y11" i="10"/>
  <c r="BE10" i="44"/>
  <c r="M7" i="10"/>
  <c r="M9" i="10"/>
  <c r="AE9" i="10"/>
  <c r="AI9" i="10"/>
  <c r="W8" i="10"/>
  <c r="S9" i="10"/>
  <c r="S11" i="10"/>
  <c r="AK7" i="10"/>
  <c r="N10" i="44"/>
  <c r="AU8" i="44"/>
  <c r="Q9" i="44"/>
  <c r="AU9" i="44"/>
  <c r="BG9" i="44"/>
  <c r="K8" i="44"/>
  <c r="BC9" i="44"/>
  <c r="BM8" i="44"/>
  <c r="AU7" i="44"/>
  <c r="E8" i="32"/>
  <c r="G9" i="44"/>
  <c r="AE9" i="44"/>
  <c r="AI9" i="44"/>
  <c r="BA9" i="44"/>
  <c r="M9" i="44"/>
  <c r="W8" i="44"/>
  <c r="G7" i="44"/>
  <c r="M7" i="44"/>
  <c r="BC7" i="44"/>
  <c r="BA7" i="44"/>
  <c r="E7" i="44"/>
  <c r="O9" i="32"/>
  <c r="W7" i="44"/>
  <c r="AW9" i="44"/>
  <c r="BM9" i="44"/>
  <c r="AW8" i="44"/>
  <c r="AK8" i="44"/>
  <c r="AO7" i="44"/>
  <c r="S8" i="44"/>
  <c r="AC8" i="44"/>
  <c r="Q7" i="32"/>
  <c r="O8" i="32"/>
  <c r="R8" i="32" s="1"/>
  <c r="AR10" i="44"/>
  <c r="Z10" i="44"/>
  <c r="H12" i="32"/>
  <c r="S9" i="44"/>
  <c r="BA8" i="44"/>
  <c r="Q8" i="44"/>
  <c r="S7" i="44"/>
  <c r="AO8" i="44"/>
  <c r="Y8" i="44"/>
  <c r="K7" i="44"/>
  <c r="E9" i="44"/>
  <c r="AW7" i="44"/>
  <c r="G10" i="32"/>
  <c r="R12" i="32"/>
  <c r="AC9" i="44"/>
  <c r="G8" i="44"/>
  <c r="AI7" i="44"/>
  <c r="BI8" i="44"/>
  <c r="AE7" i="44"/>
  <c r="AQ8" i="44"/>
  <c r="AQ9" i="44"/>
  <c r="Q11" i="32"/>
  <c r="E8" i="44"/>
  <c r="AO9" i="44"/>
  <c r="AK7" i="44"/>
  <c r="AI8" i="44"/>
  <c r="K9" i="44"/>
  <c r="BC8" i="44"/>
  <c r="BG7" i="44"/>
  <c r="Y7" i="44"/>
  <c r="BM7" i="44"/>
  <c r="G7" i="32"/>
  <c r="G11" i="32"/>
  <c r="BD10" i="44"/>
  <c r="BJ10" i="44"/>
  <c r="BI7" i="44"/>
  <c r="W9" i="44"/>
  <c r="AQ7" i="44"/>
  <c r="AK9" i="44"/>
  <c r="BG8" i="44"/>
  <c r="M8" i="44"/>
  <c r="AC7" i="44"/>
  <c r="E11" i="32"/>
  <c r="O7" i="32"/>
  <c r="K8" i="32"/>
  <c r="U12" i="10"/>
  <c r="I12" i="10"/>
  <c r="L10" i="43"/>
  <c r="AG12" i="10"/>
  <c r="AA12" i="10"/>
  <c r="J11" i="30"/>
  <c r="H9" i="43"/>
  <c r="AA9" i="33"/>
  <c r="AF8" i="10" l="1"/>
  <c r="H10" i="10"/>
  <c r="H8" i="32"/>
  <c r="Z8" i="10"/>
  <c r="AF9" i="10"/>
  <c r="T8" i="10"/>
  <c r="T9" i="44"/>
  <c r="H9" i="32"/>
  <c r="M11" i="30"/>
  <c r="H11" i="32"/>
  <c r="AL9" i="44"/>
  <c r="H10" i="32"/>
  <c r="H9" i="10"/>
  <c r="T10" i="10"/>
  <c r="I9" i="33"/>
  <c r="O7" i="10"/>
  <c r="AF8" i="44"/>
  <c r="Z11" i="10"/>
  <c r="R11" i="32"/>
  <c r="AA8" i="33"/>
  <c r="U9" i="10"/>
  <c r="AA8" i="10"/>
  <c r="R9" i="32"/>
  <c r="AF10" i="10"/>
  <c r="AF7" i="10"/>
  <c r="Z8" i="44"/>
  <c r="AA7" i="10"/>
  <c r="T7" i="44"/>
  <c r="AF11" i="10"/>
  <c r="T11" i="10"/>
  <c r="Z9" i="44"/>
  <c r="N9" i="30"/>
  <c r="L11" i="30"/>
  <c r="Z7" i="10"/>
  <c r="I7" i="33"/>
  <c r="AA8" i="44"/>
  <c r="AA7" i="44"/>
  <c r="Z7" i="44"/>
  <c r="N8" i="44"/>
  <c r="L7" i="43"/>
  <c r="N11" i="30"/>
  <c r="U7" i="10"/>
  <c r="O11" i="10"/>
  <c r="H7" i="10"/>
  <c r="O8" i="44"/>
  <c r="U7" i="44"/>
  <c r="O7" i="44"/>
  <c r="AG8" i="44"/>
  <c r="S7" i="32"/>
  <c r="AA9" i="44"/>
  <c r="AS9" i="44"/>
  <c r="AG9" i="44"/>
  <c r="BE9" i="44"/>
  <c r="H11" i="10"/>
  <c r="T7" i="10"/>
  <c r="O8" i="33"/>
  <c r="I11" i="32"/>
  <c r="U9" i="33"/>
  <c r="S11" i="32"/>
  <c r="U9" i="44"/>
  <c r="AY9" i="44"/>
  <c r="I7" i="10"/>
  <c r="K11" i="30"/>
  <c r="O9" i="44"/>
  <c r="BK9" i="44"/>
  <c r="O7" i="33"/>
  <c r="AM9" i="44"/>
  <c r="O9" i="33"/>
  <c r="I7" i="32"/>
  <c r="I7" i="44"/>
  <c r="I9" i="44"/>
  <c r="R7" i="32"/>
  <c r="N9" i="44"/>
  <c r="AG7" i="44"/>
  <c r="AF7" i="44"/>
  <c r="N7" i="44"/>
  <c r="T8" i="44"/>
  <c r="AF9" i="44"/>
  <c r="U8" i="44"/>
  <c r="S9" i="32"/>
  <c r="BE7" i="44"/>
  <c r="AR8" i="44"/>
  <c r="BJ7" i="44"/>
  <c r="U7" i="33"/>
  <c r="I9" i="32"/>
  <c r="H8" i="10"/>
  <c r="Z10" i="10"/>
  <c r="H8" i="44"/>
  <c r="I8" i="33"/>
  <c r="BD9" i="44"/>
  <c r="H7" i="32"/>
  <c r="K10" i="30"/>
  <c r="I8" i="44"/>
  <c r="AA7" i="33"/>
  <c r="S8" i="32"/>
  <c r="U8" i="33"/>
  <c r="AM7" i="44"/>
  <c r="BJ9" i="44"/>
  <c r="I8" i="32"/>
  <c r="AS8" i="44"/>
  <c r="AX9" i="44"/>
  <c r="AX7" i="44"/>
  <c r="AY8" i="44"/>
  <c r="H9" i="44"/>
  <c r="AR9" i="44"/>
  <c r="BK8" i="44"/>
  <c r="BK7" i="44"/>
  <c r="AY7" i="44"/>
  <c r="S10" i="32"/>
  <c r="AS7" i="44"/>
  <c r="BE8" i="44"/>
  <c r="BD7" i="44"/>
  <c r="AM8" i="44"/>
  <c r="BJ8" i="44"/>
  <c r="AX8" i="44"/>
  <c r="I10" i="32"/>
  <c r="AL8" i="44"/>
  <c r="BD8" i="44"/>
  <c r="H7" i="44"/>
  <c r="T9" i="10"/>
  <c r="AR7" i="44"/>
  <c r="Z9" i="10"/>
  <c r="AL7" i="44"/>
  <c r="N10" i="30"/>
  <c r="L7" i="30"/>
  <c r="N8" i="30"/>
  <c r="L9" i="30"/>
  <c r="M8" i="30"/>
  <c r="M9" i="30"/>
  <c r="L8" i="30"/>
  <c r="K8" i="30"/>
  <c r="K9" i="30"/>
  <c r="K7" i="30"/>
  <c r="M7" i="30"/>
  <c r="AA9" i="10"/>
  <c r="I9" i="10" l="1"/>
  <c r="I8" i="10"/>
  <c r="N7" i="30"/>
  <c r="L9" i="43"/>
  <c r="AA11" i="10"/>
  <c r="AG7" i="10"/>
  <c r="I11" i="10"/>
  <c r="L8" i="43"/>
  <c r="U11" i="10"/>
  <c r="U10" i="10"/>
  <c r="I10" i="10"/>
  <c r="L10" i="30"/>
  <c r="M10" i="30"/>
  <c r="U8" i="10"/>
  <c r="AA10" i="10"/>
  <c r="AG8" i="10"/>
  <c r="AG9" i="10"/>
  <c r="AG11" i="10" l="1"/>
  <c r="AG10" i="10"/>
  <c r="K9" i="10" l="1"/>
  <c r="N9" i="10" s="1"/>
  <c r="O8" i="10"/>
  <c r="K10" i="10"/>
  <c r="O10" i="10" s="1"/>
  <c r="O9" i="10" l="1"/>
  <c r="N10" i="10"/>
  <c r="N7" i="10"/>
  <c r="N8" i="10"/>
  <c r="Q7" i="31"/>
  <c r="E7" i="31" s="1"/>
  <c r="K57" i="29"/>
  <c r="H70" i="29"/>
  <c r="S72" i="29"/>
  <c r="H73" i="29"/>
  <c r="S65" i="29"/>
  <c r="T64" i="29"/>
  <c r="S70" i="29"/>
  <c r="H76" i="29"/>
  <c r="H80" i="29"/>
  <c r="H72" i="29"/>
  <c r="T73" i="29"/>
  <c r="H79" i="29"/>
  <c r="U76" i="29"/>
  <c r="P57" i="29"/>
  <c r="E69" i="29"/>
  <c r="G69" i="29"/>
  <c r="O69" i="29"/>
  <c r="H66" i="29"/>
  <c r="U65" i="29"/>
  <c r="T66" i="29"/>
  <c r="H74" i="29"/>
  <c r="U72" i="29"/>
  <c r="S71" i="29"/>
  <c r="U77" i="29"/>
  <c r="H78" i="29"/>
  <c r="J57" i="29"/>
  <c r="E57" i="29"/>
  <c r="S80" i="29"/>
  <c r="T79" i="29"/>
  <c r="S69" i="29"/>
  <c r="T78" i="29"/>
  <c r="Q57" i="29"/>
  <c r="Q69" i="29"/>
  <c r="S76" i="29"/>
  <c r="S73" i="29"/>
  <c r="S66" i="29"/>
  <c r="U80" i="29"/>
  <c r="S64" i="29"/>
  <c r="O57" i="29"/>
  <c r="G57" i="29"/>
  <c r="U69" i="29"/>
  <c r="X69" i="29" s="1"/>
  <c r="S75" i="29"/>
  <c r="T75" i="29"/>
  <c r="U66" i="29"/>
  <c r="T80" i="29"/>
  <c r="T65" i="29"/>
  <c r="T69" i="29"/>
  <c r="Y69" i="29" s="1"/>
  <c r="H67" i="29"/>
  <c r="S79" i="29"/>
  <c r="H71" i="29"/>
  <c r="T77" i="29"/>
  <c r="S78" i="29"/>
  <c r="T67" i="29"/>
  <c r="T76" i="29"/>
  <c r="U74" i="29"/>
  <c r="S77" i="29"/>
  <c r="T72" i="29"/>
  <c r="T71" i="29"/>
  <c r="U78" i="29"/>
  <c r="J69" i="29"/>
  <c r="P69" i="29"/>
  <c r="L57" i="29"/>
  <c r="H77" i="29"/>
  <c r="U75" i="29"/>
  <c r="U71" i="29"/>
  <c r="H64" i="29"/>
  <c r="U70" i="29"/>
  <c r="U64" i="29"/>
  <c r="U67" i="29"/>
  <c r="T70" i="29"/>
  <c r="S74" i="29"/>
  <c r="H69" i="29"/>
  <c r="H75" i="29"/>
  <c r="T74" i="29"/>
  <c r="K69" i="29"/>
  <c r="U79" i="29"/>
  <c r="L69" i="29"/>
  <c r="S17" i="29"/>
  <c r="H55" i="29"/>
  <c r="S56" i="29"/>
  <c r="U16" i="29"/>
  <c r="H53" i="29"/>
  <c r="H32" i="29"/>
  <c r="J21" i="29"/>
  <c r="U24" i="29"/>
  <c r="S54" i="29"/>
  <c r="T19" i="29"/>
  <c r="U32" i="29"/>
  <c r="U26" i="29"/>
  <c r="U30" i="29"/>
  <c r="S22" i="29"/>
  <c r="T55" i="29"/>
  <c r="U29" i="29"/>
  <c r="U18" i="29"/>
  <c r="T44" i="29"/>
  <c r="T18" i="29"/>
  <c r="H61" i="29"/>
  <c r="H59" i="29"/>
  <c r="T42" i="29"/>
  <c r="U43" i="29"/>
  <c r="T47" i="29"/>
  <c r="H18" i="29"/>
  <c r="U52" i="29"/>
  <c r="S35" i="29"/>
  <c r="S48" i="29"/>
  <c r="S49" i="29"/>
  <c r="U68" i="29"/>
  <c r="H46" i="29"/>
  <c r="U73" i="29"/>
  <c r="Q15" i="29"/>
  <c r="O45" i="29"/>
  <c r="G21" i="29"/>
  <c r="G15" i="29"/>
  <c r="G33" i="29"/>
  <c r="T52" i="29"/>
  <c r="S37" i="29"/>
  <c r="U56" i="29"/>
  <c r="S62" i="29"/>
  <c r="S27" i="29"/>
  <c r="U57" i="29"/>
  <c r="U22" i="29"/>
  <c r="U25" i="29"/>
  <c r="T27" i="29"/>
  <c r="S20" i="29"/>
  <c r="U23" i="29"/>
  <c r="U54" i="29"/>
  <c r="T16" i="29"/>
  <c r="S63" i="29"/>
  <c r="H58" i="29"/>
  <c r="U49" i="29"/>
  <c r="H40" i="29"/>
  <c r="T22" i="29"/>
  <c r="U41" i="29"/>
  <c r="H17" i="29"/>
  <c r="S30" i="29"/>
  <c r="U47" i="29"/>
  <c r="S46" i="29"/>
  <c r="U44" i="29"/>
  <c r="H50" i="29"/>
  <c r="S67" i="29"/>
  <c r="U39" i="29"/>
  <c r="T53" i="29"/>
  <c r="T21" i="29"/>
  <c r="L15" i="29"/>
  <c r="K45" i="29"/>
  <c r="Q45" i="29"/>
  <c r="U20" i="29"/>
  <c r="U51" i="29"/>
  <c r="U38" i="29"/>
  <c r="S33" i="29"/>
  <c r="T32" i="29"/>
  <c r="T35" i="29"/>
  <c r="S57" i="29"/>
  <c r="S16" i="29"/>
  <c r="H43" i="29"/>
  <c r="S61" i="29"/>
  <c r="U61" i="29"/>
  <c r="H62" i="29"/>
  <c r="T28" i="29"/>
  <c r="U40" i="29"/>
  <c r="H38" i="29"/>
  <c r="U53" i="29"/>
  <c r="T30" i="29"/>
  <c r="T46" i="29"/>
  <c r="T36" i="29"/>
  <c r="S50" i="29"/>
  <c r="S68" i="29"/>
  <c r="S18" i="29"/>
  <c r="T25" i="29"/>
  <c r="G45" i="29"/>
  <c r="U15" i="29"/>
  <c r="U45" i="29"/>
  <c r="L33" i="29"/>
  <c r="T61" i="29"/>
  <c r="S23" i="29"/>
  <c r="S38" i="29"/>
  <c r="T34" i="29"/>
  <c r="H57" i="29"/>
  <c r="H27" i="29"/>
  <c r="T17" i="29"/>
  <c r="S51" i="29"/>
  <c r="U48" i="29"/>
  <c r="S26" i="29"/>
  <c r="U35" i="29"/>
  <c r="H36" i="29"/>
  <c r="U59" i="29"/>
  <c r="H30" i="29"/>
  <c r="H63" i="29"/>
  <c r="S40" i="29"/>
  <c r="T38" i="29"/>
  <c r="U28" i="29"/>
  <c r="S47" i="29"/>
  <c r="U50" i="29"/>
  <c r="S36" i="29"/>
  <c r="S24" i="29"/>
  <c r="H68" i="29"/>
  <c r="T68" i="29"/>
  <c r="P33" i="29"/>
  <c r="H21" i="29"/>
  <c r="P21" i="29"/>
  <c r="P15" i="29"/>
  <c r="K21" i="29"/>
  <c r="E21" i="29"/>
  <c r="U36" i="29"/>
  <c r="H60" i="29"/>
  <c r="T54" i="29"/>
  <c r="H22" i="29"/>
  <c r="S29" i="29"/>
  <c r="T62" i="29"/>
  <c r="T60" i="29"/>
  <c r="T37" i="29"/>
  <c r="H49" i="29"/>
  <c r="S60" i="29"/>
  <c r="S39" i="29"/>
  <c r="H26" i="29"/>
  <c r="T50" i="29"/>
  <c r="T15" i="29"/>
  <c r="H65" i="29"/>
  <c r="T43" i="29"/>
  <c r="S34" i="29"/>
  <c r="H42" i="29"/>
  <c r="S44" i="29"/>
  <c r="U58" i="29"/>
  <c r="H28" i="29"/>
  <c r="T51" i="29"/>
  <c r="U33" i="29"/>
  <c r="S28" i="29"/>
  <c r="T41" i="29"/>
  <c r="S15" i="29"/>
  <c r="T29" i="29"/>
  <c r="U31" i="29"/>
  <c r="T20" i="29"/>
  <c r="U27" i="29"/>
  <c r="S58" i="29"/>
  <c r="U55" i="29"/>
  <c r="U60" i="29"/>
  <c r="U17" i="29"/>
  <c r="T40" i="29"/>
  <c r="H56" i="29"/>
  <c r="H19" i="29"/>
  <c r="H52" i="29"/>
  <c r="T56" i="29"/>
  <c r="H48" i="29"/>
  <c r="S25" i="29"/>
  <c r="H23" i="29"/>
  <c r="H37" i="29"/>
  <c r="K33" i="29"/>
  <c r="O21" i="29"/>
  <c r="Q33" i="29"/>
  <c r="E45" i="29"/>
  <c r="U19" i="29"/>
  <c r="U63" i="29"/>
  <c r="H33" i="29"/>
  <c r="S41" i="29"/>
  <c r="H44" i="29"/>
  <c r="H35" i="29"/>
  <c r="S43" i="29"/>
  <c r="T45" i="29"/>
  <c r="Y45" i="29" s="1"/>
  <c r="S42" i="29"/>
  <c r="T26" i="29"/>
  <c r="S59" i="29"/>
  <c r="U34" i="29"/>
  <c r="H51" i="29"/>
  <c r="T57" i="29"/>
  <c r="T24" i="29"/>
  <c r="S55" i="29"/>
  <c r="S21" i="29"/>
  <c r="H15" i="29"/>
  <c r="H20" i="29"/>
  <c r="H34" i="29"/>
  <c r="H31" i="29"/>
  <c r="T23" i="29"/>
  <c r="S53" i="29"/>
  <c r="U46" i="29"/>
  <c r="S19" i="29"/>
  <c r="Q21" i="29"/>
  <c r="J15" i="29"/>
  <c r="O15" i="29"/>
  <c r="J33" i="29"/>
  <c r="P45" i="29"/>
  <c r="J45" i="29"/>
  <c r="E33" i="29"/>
  <c r="S31" i="29"/>
  <c r="H45" i="29"/>
  <c r="O33" i="29"/>
  <c r="U37" i="29"/>
  <c r="T48" i="29"/>
  <c r="T31" i="29"/>
  <c r="H16" i="29"/>
  <c r="S32" i="29"/>
  <c r="T59" i="29"/>
  <c r="H54" i="29"/>
  <c r="H29" i="29"/>
  <c r="T39" i="29"/>
  <c r="T63" i="29"/>
  <c r="T58" i="29"/>
  <c r="U42" i="29"/>
  <c r="H39" i="29"/>
  <c r="H24" i="29"/>
  <c r="S52" i="29"/>
  <c r="H41" i="29"/>
  <c r="T49" i="29"/>
  <c r="H47" i="29"/>
  <c r="H25" i="29"/>
  <c r="U62" i="29"/>
  <c r="L21" i="29"/>
  <c r="T33" i="29"/>
  <c r="Y33" i="29" s="1"/>
  <c r="K15" i="29"/>
  <c r="U21" i="29"/>
  <c r="S45" i="29"/>
  <c r="L45" i="29"/>
  <c r="E15" i="29"/>
  <c r="K48" i="29"/>
  <c r="P40" i="29"/>
  <c r="S13" i="29"/>
  <c r="J48" i="29"/>
  <c r="G41" i="29"/>
  <c r="P42" i="29"/>
  <c r="L16" i="29"/>
  <c r="J50" i="29"/>
  <c r="G44" i="29"/>
  <c r="P20" i="29"/>
  <c r="P46" i="29"/>
  <c r="J55" i="29"/>
  <c r="P50" i="29"/>
  <c r="G36" i="29"/>
  <c r="J14" i="29"/>
  <c r="O32" i="29"/>
  <c r="Q39" i="29"/>
  <c r="Q46" i="29"/>
  <c r="K63" i="29"/>
  <c r="E23" i="29"/>
  <c r="Q32" i="29"/>
  <c r="O40" i="29"/>
  <c r="G66" i="29"/>
  <c r="L58" i="29"/>
  <c r="P49" i="29"/>
  <c r="J30" i="29"/>
  <c r="E64" i="29"/>
  <c r="G55" i="29"/>
  <c r="Q42" i="29"/>
  <c r="E43" i="29"/>
  <c r="O58" i="29"/>
  <c r="G29" i="29"/>
  <c r="O43" i="29"/>
  <c r="O39" i="29"/>
  <c r="E53" i="29"/>
  <c r="Q63" i="29"/>
  <c r="E55" i="29"/>
  <c r="P54" i="29"/>
  <c r="K65" i="29"/>
  <c r="Q25" i="29"/>
  <c r="E20" i="29"/>
  <c r="L65" i="29"/>
  <c r="O19" i="29"/>
  <c r="O54" i="29"/>
  <c r="J56" i="29"/>
  <c r="L24" i="29"/>
  <c r="Q50" i="29"/>
  <c r="K66" i="29"/>
  <c r="Q17" i="29"/>
  <c r="G35" i="29"/>
  <c r="L32" i="29"/>
  <c r="K29" i="29"/>
  <c r="L49" i="29"/>
  <c r="O50" i="29"/>
  <c r="G14" i="29"/>
  <c r="O55" i="29"/>
  <c r="G24" i="29"/>
  <c r="E39" i="29"/>
  <c r="L41" i="29"/>
  <c r="Q31" i="29"/>
  <c r="E32" i="29"/>
  <c r="J13" i="29"/>
  <c r="J60" i="29"/>
  <c r="K20" i="29"/>
  <c r="K53" i="29"/>
  <c r="Q51" i="29"/>
  <c r="O63" i="29"/>
  <c r="G22" i="29"/>
  <c r="Q19" i="29"/>
  <c r="P67" i="29"/>
  <c r="E75" i="29"/>
  <c r="Q20" i="29"/>
  <c r="E70" i="29"/>
  <c r="O75" i="29"/>
  <c r="O71" i="29"/>
  <c r="G42" i="29"/>
  <c r="L59" i="29"/>
  <c r="P41" i="29"/>
  <c r="P60" i="29"/>
  <c r="E18" i="29"/>
  <c r="K35" i="29"/>
  <c r="L66" i="29"/>
  <c r="J41" i="29"/>
  <c r="G58" i="29"/>
  <c r="J68" i="29"/>
  <c r="P63" i="29"/>
  <c r="G79" i="29"/>
  <c r="Q71" i="29"/>
  <c r="E16" i="29"/>
  <c r="L73" i="29"/>
  <c r="J78" i="29"/>
  <c r="G80" i="29"/>
  <c r="P80" i="29"/>
  <c r="L70" i="29"/>
  <c r="Q79" i="29"/>
  <c r="E71" i="29"/>
  <c r="K14" i="29"/>
  <c r="K25" i="29"/>
  <c r="G54" i="29"/>
  <c r="G25" i="29"/>
  <c r="K59" i="29"/>
  <c r="O27" i="29"/>
  <c r="L40" i="29"/>
  <c r="J39" i="29"/>
  <c r="E63" i="29"/>
  <c r="G71" i="29"/>
  <c r="O74" i="29"/>
  <c r="E74" i="29"/>
  <c r="L74" i="29"/>
  <c r="Q78" i="29"/>
  <c r="E34" i="29"/>
  <c r="Q80" i="29"/>
  <c r="J36" i="29"/>
  <c r="G51" i="29"/>
  <c r="P71" i="29"/>
  <c r="G70" i="29"/>
  <c r="O77" i="29"/>
  <c r="P77" i="29"/>
  <c r="E80" i="29"/>
  <c r="P75" i="29"/>
  <c r="O31" i="29"/>
  <c r="Q66" i="29"/>
  <c r="E36" i="29"/>
  <c r="P32" i="29"/>
  <c r="P65" i="29"/>
  <c r="J34" i="29"/>
  <c r="O73" i="29"/>
  <c r="P76" i="29"/>
  <c r="L75" i="29"/>
  <c r="K77" i="29"/>
  <c r="O78" i="29"/>
  <c r="K79" i="29"/>
  <c r="O56" i="29"/>
  <c r="K42" i="29"/>
  <c r="K16" i="29"/>
  <c r="O24" i="29"/>
  <c r="O46" i="29"/>
  <c r="G39" i="29"/>
  <c r="J43" i="29"/>
  <c r="K58" i="29"/>
  <c r="Q75" i="29"/>
  <c r="J79" i="29"/>
  <c r="L79" i="29"/>
  <c r="P74" i="29"/>
  <c r="P79" i="29"/>
  <c r="J75" i="29"/>
  <c r="K71" i="29"/>
  <c r="P14" i="29"/>
  <c r="O23" i="29"/>
  <c r="K46" i="29"/>
  <c r="E61" i="29"/>
  <c r="E25" i="29"/>
  <c r="P24" i="29"/>
  <c r="P70" i="29"/>
  <c r="J76" i="29"/>
  <c r="J72" i="29"/>
  <c r="L72" i="29"/>
  <c r="K80" i="29"/>
  <c r="Q29" i="29"/>
  <c r="J19" i="29"/>
  <c r="Q47" i="29"/>
  <c r="J80" i="29"/>
  <c r="K73" i="29"/>
  <c r="K72" i="29"/>
  <c r="J74" i="29"/>
  <c r="G76" i="29"/>
  <c r="G74" i="29"/>
  <c r="G75" i="29"/>
  <c r="J37" i="29"/>
  <c r="P47" i="29"/>
  <c r="P37" i="29"/>
  <c r="Q40" i="29"/>
  <c r="J35" i="29"/>
  <c r="J53" i="29"/>
  <c r="L63" i="29"/>
  <c r="G68" i="29"/>
  <c r="Q28" i="29"/>
  <c r="E28" i="29"/>
  <c r="O13" i="29"/>
  <c r="K41" i="29"/>
  <c r="K36" i="29"/>
  <c r="G53" i="29"/>
  <c r="K31" i="29"/>
  <c r="J38" i="29"/>
  <c r="E59" i="29"/>
  <c r="E60" i="29"/>
  <c r="G40" i="29"/>
  <c r="P19" i="29"/>
  <c r="P29" i="29"/>
  <c r="Q61" i="29"/>
  <c r="G67" i="29"/>
  <c r="P25" i="29"/>
  <c r="L22" i="29"/>
  <c r="J25" i="29"/>
  <c r="O38" i="29"/>
  <c r="K26" i="29"/>
  <c r="J32" i="29"/>
  <c r="L52" i="29"/>
  <c r="K51" i="29"/>
  <c r="O22" i="29"/>
  <c r="E46" i="29"/>
  <c r="Q55" i="29"/>
  <c r="Q60" i="29"/>
  <c r="O68" i="29"/>
  <c r="Q14" i="29"/>
  <c r="O42" i="29"/>
  <c r="L35" i="29"/>
  <c r="J54" i="29"/>
  <c r="O30" i="29"/>
  <c r="K19" i="29"/>
  <c r="E68" i="29"/>
  <c r="G28" i="29"/>
  <c r="H14" i="29"/>
  <c r="L17" i="29"/>
  <c r="K37" i="29"/>
  <c r="E67" i="29"/>
  <c r="Q74" i="29"/>
  <c r="K78" i="29"/>
  <c r="Q76" i="29"/>
  <c r="G77" i="29"/>
  <c r="J77" i="29"/>
  <c r="L71" i="29"/>
  <c r="O17" i="29"/>
  <c r="P13" i="29"/>
  <c r="E19" i="29"/>
  <c r="P52" i="29"/>
  <c r="L56" i="29"/>
  <c r="L42" i="29"/>
  <c r="P51" i="29"/>
  <c r="G43" i="29"/>
  <c r="K67" i="29"/>
  <c r="P28" i="29"/>
  <c r="G23" i="29"/>
  <c r="G47" i="29"/>
  <c r="J49" i="29"/>
  <c r="Q56" i="29"/>
  <c r="L37" i="29"/>
  <c r="P59" i="29"/>
  <c r="L61" i="29"/>
  <c r="L18" i="29"/>
  <c r="Q44" i="29"/>
  <c r="Q53" i="29"/>
  <c r="E42" i="29"/>
  <c r="J59" i="29"/>
  <c r="G60" i="29"/>
  <c r="L20" i="29"/>
  <c r="K61" i="29"/>
  <c r="P23" i="29"/>
  <c r="L43" i="29"/>
  <c r="P36" i="29"/>
  <c r="Q22" i="29"/>
  <c r="E51" i="29"/>
  <c r="O60" i="29"/>
  <c r="G64" i="29"/>
  <c r="K17" i="29"/>
  <c r="O49" i="29"/>
  <c r="O44" i="29"/>
  <c r="G56" i="29"/>
  <c r="G48" i="29"/>
  <c r="Q62" i="29"/>
  <c r="Q13" i="29"/>
  <c r="J40" i="29"/>
  <c r="P58" i="29"/>
  <c r="P68" i="29"/>
  <c r="G63" i="29"/>
  <c r="L27" i="29"/>
  <c r="E35" i="29"/>
  <c r="P56" i="29"/>
  <c r="G62" i="29"/>
  <c r="J27" i="29"/>
  <c r="E48" i="29"/>
  <c r="J71" i="29"/>
  <c r="L80" i="29"/>
  <c r="Q70" i="29"/>
  <c r="O80" i="29"/>
  <c r="E78" i="29"/>
  <c r="P72" i="29"/>
  <c r="E76" i="29"/>
  <c r="O16" i="29"/>
  <c r="G34" i="29"/>
  <c r="P30" i="29"/>
  <c r="L14" i="29"/>
  <c r="E24" i="29"/>
  <c r="Q43" i="29"/>
  <c r="K39" i="29"/>
  <c r="L48" i="29"/>
  <c r="E56" i="29"/>
  <c r="G31" i="29"/>
  <c r="Q65" i="29"/>
  <c r="K62" i="29"/>
  <c r="G17" i="29"/>
  <c r="P35" i="29"/>
  <c r="E29" i="29"/>
  <c r="P16" i="29"/>
  <c r="L25" i="29"/>
  <c r="O41" i="29"/>
  <c r="K49" i="29"/>
  <c r="K28" i="29"/>
  <c r="Q68" i="29"/>
  <c r="S14" i="29"/>
  <c r="P26" i="29"/>
  <c r="E52" i="29"/>
  <c r="Q54" i="29"/>
  <c r="O35" i="29"/>
  <c r="Q30" i="29"/>
  <c r="E50" i="29"/>
  <c r="J42" i="29"/>
  <c r="O37" i="29"/>
  <c r="P18" i="29"/>
  <c r="G20" i="29"/>
  <c r="K44" i="29"/>
  <c r="L19" i="29"/>
  <c r="L62" i="29"/>
  <c r="L23" i="29"/>
  <c r="U13" i="29"/>
  <c r="J22" i="29"/>
  <c r="Q26" i="29"/>
  <c r="P44" i="29"/>
  <c r="P43" i="29"/>
  <c r="Q72" i="29"/>
  <c r="K74" i="29"/>
  <c r="O70" i="29"/>
  <c r="L78" i="29"/>
  <c r="K76" i="29"/>
  <c r="P27" i="29"/>
  <c r="K54" i="29"/>
  <c r="G32" i="29"/>
  <c r="P48" i="29"/>
  <c r="Q35" i="29"/>
  <c r="J61" i="29"/>
  <c r="O65" i="29"/>
  <c r="G26" i="29"/>
  <c r="P17" i="29"/>
  <c r="Q27" i="29"/>
  <c r="L53" i="29"/>
  <c r="E31" i="29"/>
  <c r="O52" i="29"/>
  <c r="J58" i="29"/>
  <c r="J63" i="29"/>
  <c r="P62" i="29"/>
  <c r="E27" i="29"/>
  <c r="J44" i="29"/>
  <c r="K40" i="29"/>
  <c r="L44" i="29"/>
  <c r="J64" i="29"/>
  <c r="E22" i="29"/>
  <c r="L38" i="29"/>
  <c r="O51" i="29"/>
  <c r="O61" i="29"/>
  <c r="P66" i="29"/>
  <c r="Q23" i="29"/>
  <c r="G52" i="29"/>
  <c r="E30" i="29"/>
  <c r="O59" i="29"/>
  <c r="J18" i="29"/>
  <c r="H13" i="29"/>
  <c r="P34" i="29"/>
  <c r="Q37" i="29"/>
  <c r="L67" i="29"/>
  <c r="K43" i="29"/>
  <c r="P61" i="29"/>
  <c r="P78" i="29"/>
  <c r="Q77" i="29"/>
  <c r="J73" i="29"/>
  <c r="K75" i="29"/>
  <c r="L76" i="29"/>
  <c r="P73" i="29"/>
  <c r="T13" i="29"/>
  <c r="U14" i="29"/>
  <c r="K18" i="29"/>
  <c r="E41" i="29"/>
  <c r="Q24" i="29"/>
  <c r="K55" i="29"/>
  <c r="P64" i="29"/>
  <c r="L46" i="29"/>
  <c r="P53" i="29"/>
  <c r="L36" i="29"/>
  <c r="G30" i="29"/>
  <c r="P55" i="29"/>
  <c r="L13" i="29"/>
  <c r="Q49" i="29"/>
  <c r="O47" i="29"/>
  <c r="Q36" i="29"/>
  <c r="L34" i="29"/>
  <c r="O62" i="29"/>
  <c r="O66" i="29"/>
  <c r="J17" i="29"/>
  <c r="E17" i="29"/>
  <c r="G27" i="29"/>
  <c r="Q48" i="29"/>
  <c r="G59" i="29"/>
  <c r="G61" i="29"/>
  <c r="G18" i="29"/>
  <c r="P39" i="29"/>
  <c r="J29" i="29"/>
  <c r="O53" i="29"/>
  <c r="L30" i="29"/>
  <c r="Q64" i="29"/>
  <c r="K68" i="29"/>
  <c r="Q59" i="29"/>
  <c r="O64" i="29"/>
  <c r="L50" i="29"/>
  <c r="L31" i="29"/>
  <c r="Q52" i="29"/>
  <c r="K38" i="29"/>
  <c r="J26" i="29"/>
  <c r="E66" i="29"/>
  <c r="O48" i="29"/>
  <c r="O79" i="29"/>
  <c r="G73" i="29"/>
  <c r="G78" i="29"/>
  <c r="E73" i="29"/>
  <c r="J70" i="29"/>
  <c r="J23" i="29"/>
  <c r="Q16" i="29"/>
  <c r="G38" i="29"/>
  <c r="E44" i="29"/>
  <c r="K50" i="29"/>
  <c r="Q67" i="29"/>
  <c r="J20" i="29"/>
  <c r="E49" i="29"/>
  <c r="K32" i="29"/>
  <c r="J24" i="29"/>
  <c r="P22" i="29"/>
  <c r="G19" i="29"/>
  <c r="G65" i="29"/>
  <c r="E62" i="29"/>
  <c r="O28" i="29"/>
  <c r="K13" i="29"/>
  <c r="E14" i="29"/>
  <c r="L29" i="29"/>
  <c r="J16" i="29"/>
  <c r="L60" i="29"/>
  <c r="J65" i="29"/>
  <c r="O18" i="29"/>
  <c r="G13" i="29"/>
  <c r="G16" i="29"/>
  <c r="J46" i="29"/>
  <c r="L39" i="29"/>
  <c r="G50" i="29"/>
  <c r="O20" i="29"/>
  <c r="L47" i="29"/>
  <c r="J52" i="29"/>
  <c r="L68" i="29"/>
  <c r="E26" i="29"/>
  <c r="L26" i="29"/>
  <c r="E38" i="29"/>
  <c r="O34" i="29"/>
  <c r="K60" i="29"/>
  <c r="K27" i="29"/>
  <c r="L54" i="29"/>
  <c r="E40" i="29"/>
  <c r="O67" i="29"/>
  <c r="L55" i="29"/>
  <c r="K70" i="29"/>
  <c r="O72" i="29"/>
  <c r="E79" i="29"/>
  <c r="Q73" i="29"/>
  <c r="O76" i="29"/>
  <c r="E72" i="29"/>
  <c r="L77" i="29"/>
  <c r="G72" i="29"/>
  <c r="E77" i="29"/>
  <c r="O14" i="29"/>
  <c r="Q34" i="29"/>
  <c r="J51" i="29"/>
  <c r="J47" i="29"/>
  <c r="E37" i="29"/>
  <c r="L51" i="29"/>
  <c r="J31" i="29"/>
  <c r="O36" i="29"/>
  <c r="K47" i="29"/>
  <c r="G46" i="29"/>
  <c r="E58" i="29"/>
  <c r="J28" i="29"/>
  <c r="J62" i="29"/>
  <c r="K52" i="29"/>
  <c r="Q41" i="29"/>
  <c r="P31" i="29"/>
  <c r="E54" i="29"/>
  <c r="K30" i="29"/>
  <c r="G49" i="29"/>
  <c r="P38" i="29"/>
  <c r="J67" i="29"/>
  <c r="K24" i="29"/>
  <c r="K23" i="29"/>
  <c r="O26" i="29"/>
  <c r="Q18" i="29"/>
  <c r="K56" i="29"/>
  <c r="K64" i="29"/>
  <c r="J66" i="29"/>
  <c r="E13" i="29"/>
  <c r="T14" i="29"/>
  <c r="E47" i="29"/>
  <c r="Q38" i="29"/>
  <c r="Q58" i="29"/>
  <c r="L64" i="29"/>
  <c r="K22" i="29"/>
  <c r="G37" i="29"/>
  <c r="O29" i="29"/>
  <c r="L28" i="29"/>
  <c r="O25" i="29"/>
  <c r="K34" i="29"/>
  <c r="E65" i="29"/>
  <c r="H12" i="29" l="1"/>
  <c r="Z45" i="29"/>
  <c r="Z21" i="29"/>
  <c r="X15" i="29"/>
  <c r="W57" i="29"/>
  <c r="Y57" i="29"/>
  <c r="Z57" i="29"/>
  <c r="Z18" i="29"/>
  <c r="X40" i="29"/>
  <c r="X57" i="29"/>
  <c r="Y39" i="29"/>
  <c r="Z49" i="29"/>
  <c r="W53" i="29"/>
  <c r="Y74" i="29"/>
  <c r="W58" i="29"/>
  <c r="U8" i="29"/>
  <c r="W24" i="29"/>
  <c r="Z31" i="29"/>
  <c r="Z41" i="29"/>
  <c r="W37" i="29"/>
  <c r="Y40" i="29"/>
  <c r="Y29" i="29"/>
  <c r="Z39" i="29"/>
  <c r="Y54" i="29"/>
  <c r="P9" i="29"/>
  <c r="Y38" i="29"/>
  <c r="X48" i="29"/>
  <c r="Z23" i="29"/>
  <c r="Y28" i="29"/>
  <c r="Y32" i="29"/>
  <c r="W39" i="29"/>
  <c r="Z32" i="29"/>
  <c r="W23" i="29"/>
  <c r="Z60" i="29"/>
  <c r="W60" i="29"/>
  <c r="Z50" i="29"/>
  <c r="Y53" i="29"/>
  <c r="W17" i="29"/>
  <c r="X62" i="29"/>
  <c r="X42" i="29"/>
  <c r="H7" i="29"/>
  <c r="Z53" i="29"/>
  <c r="Z55" i="29"/>
  <c r="Z42" i="29"/>
  <c r="Z25" i="29"/>
  <c r="X60" i="29"/>
  <c r="Y41" i="29"/>
  <c r="W49" i="29"/>
  <c r="X36" i="29"/>
  <c r="W68" i="29"/>
  <c r="Y17" i="29"/>
  <c r="Y36" i="29"/>
  <c r="Z69" i="29"/>
  <c r="W25" i="29"/>
  <c r="Y58" i="29"/>
  <c r="Y23" i="29"/>
  <c r="Y24" i="29"/>
  <c r="X55" i="29"/>
  <c r="Z28" i="29"/>
  <c r="Y37" i="29"/>
  <c r="Z24" i="29"/>
  <c r="W27" i="29"/>
  <c r="X78" i="29"/>
  <c r="Z46" i="29"/>
  <c r="X30" i="29"/>
  <c r="Y31" i="29"/>
  <c r="W48" i="29"/>
  <c r="W30" i="29"/>
  <c r="X54" i="29"/>
  <c r="Z27" i="29"/>
  <c r="O10" i="29"/>
  <c r="X52" i="29"/>
  <c r="Y44" i="29"/>
  <c r="Y19" i="29"/>
  <c r="W55" i="29"/>
  <c r="X75" i="29"/>
  <c r="Z77" i="29"/>
  <c r="W67" i="29"/>
  <c r="Z76" i="29"/>
  <c r="E11" i="29"/>
  <c r="X65" i="29"/>
  <c r="Y73" i="29"/>
  <c r="Z72" i="29"/>
  <c r="P10" i="29"/>
  <c r="X61" i="29"/>
  <c r="S10" i="29"/>
  <c r="W47" i="29"/>
  <c r="Y63" i="29"/>
  <c r="Y48" i="29"/>
  <c r="J9" i="29"/>
  <c r="W31" i="29"/>
  <c r="X45" i="29"/>
  <c r="Y56" i="29"/>
  <c r="Z58" i="29"/>
  <c r="W65" i="29"/>
  <c r="Y60" i="29"/>
  <c r="K8" i="29"/>
  <c r="Z36" i="29"/>
  <c r="X59" i="29"/>
  <c r="T10" i="29"/>
  <c r="Z61" i="29"/>
  <c r="X38" i="29"/>
  <c r="X39" i="29"/>
  <c r="X41" i="29"/>
  <c r="X23" i="29"/>
  <c r="Z62" i="29"/>
  <c r="Q7" i="29"/>
  <c r="W18" i="29"/>
  <c r="X18" i="29"/>
  <c r="Z54" i="29"/>
  <c r="Z17" i="29"/>
  <c r="Z74" i="29"/>
  <c r="W77" i="29"/>
  <c r="X74" i="29"/>
  <c r="U12" i="29"/>
  <c r="Q12" i="29"/>
  <c r="J11" i="29"/>
  <c r="W66" i="29"/>
  <c r="W72" i="29"/>
  <c r="W70" i="29"/>
  <c r="Y59" i="29"/>
  <c r="W59" i="29"/>
  <c r="Y43" i="29"/>
  <c r="Y49" i="29"/>
  <c r="X37" i="29"/>
  <c r="O7" i="29"/>
  <c r="H9" i="29"/>
  <c r="T11" i="29"/>
  <c r="Z43" i="29"/>
  <c r="Q9" i="29"/>
  <c r="W52" i="29"/>
  <c r="X27" i="29"/>
  <c r="Y51" i="29"/>
  <c r="Y62" i="29"/>
  <c r="P7" i="29"/>
  <c r="X50" i="29"/>
  <c r="W36" i="29"/>
  <c r="H11" i="29"/>
  <c r="Y30" i="29"/>
  <c r="W43" i="29"/>
  <c r="X51" i="29"/>
  <c r="Z67" i="29"/>
  <c r="Y22" i="29"/>
  <c r="Z20" i="29"/>
  <c r="X56" i="29"/>
  <c r="X73" i="29"/>
  <c r="Y47" i="29"/>
  <c r="X29" i="29"/>
  <c r="X24" i="29"/>
  <c r="L12" i="29"/>
  <c r="Y70" i="29"/>
  <c r="L11" i="29"/>
  <c r="Y76" i="29"/>
  <c r="T12" i="29"/>
  <c r="G11" i="29"/>
  <c r="Q11" i="29"/>
  <c r="W78" i="29"/>
  <c r="O12" i="29"/>
  <c r="W80" i="29"/>
  <c r="K11" i="29"/>
  <c r="X70" i="29"/>
  <c r="E8" i="29"/>
  <c r="K7" i="29"/>
  <c r="W41" i="29"/>
  <c r="W29" i="29"/>
  <c r="O9" i="29"/>
  <c r="J7" i="29"/>
  <c r="W20" i="29"/>
  <c r="W51" i="29"/>
  <c r="W35" i="29"/>
  <c r="O8" i="29"/>
  <c r="W19" i="29"/>
  <c r="Y20" i="29"/>
  <c r="W28" i="29"/>
  <c r="Y50" i="29"/>
  <c r="Z29" i="29"/>
  <c r="P8" i="29"/>
  <c r="Z47" i="29"/>
  <c r="X35" i="29"/>
  <c r="T9" i="29"/>
  <c r="G10" i="29"/>
  <c r="X53" i="29"/>
  <c r="S7" i="29"/>
  <c r="X20" i="29"/>
  <c r="W50" i="29"/>
  <c r="W40" i="29"/>
  <c r="Y27" i="29"/>
  <c r="Z37" i="29"/>
  <c r="W46" i="29"/>
  <c r="X43" i="29"/>
  <c r="Y55" i="29"/>
  <c r="J8" i="29"/>
  <c r="X79" i="29"/>
  <c r="X67" i="29"/>
  <c r="P12" i="29"/>
  <c r="Y67" i="29"/>
  <c r="Y65" i="29"/>
  <c r="O11" i="29"/>
  <c r="Y78" i="29"/>
  <c r="X77" i="29"/>
  <c r="G12" i="29"/>
  <c r="W76" i="29"/>
  <c r="Z19" i="29"/>
  <c r="Z44" i="29"/>
  <c r="K10" i="29"/>
  <c r="X19" i="29"/>
  <c r="Z52" i="29"/>
  <c r="W54" i="29"/>
  <c r="Q8" i="29"/>
  <c r="U9" i="29"/>
  <c r="W44" i="29"/>
  <c r="K9" i="29"/>
  <c r="W56" i="29"/>
  <c r="X31" i="29"/>
  <c r="X58" i="29"/>
  <c r="W26" i="29"/>
  <c r="W22" i="29"/>
  <c r="X28" i="29"/>
  <c r="Z26" i="29"/>
  <c r="Z38" i="29"/>
  <c r="Y25" i="29"/>
  <c r="W38" i="29"/>
  <c r="Q10" i="29"/>
  <c r="X44" i="29"/>
  <c r="X49" i="29"/>
  <c r="X25" i="29"/>
  <c r="Y52" i="29"/>
  <c r="X68" i="29"/>
  <c r="Y42" i="29"/>
  <c r="Z22" i="29"/>
  <c r="W32" i="29"/>
  <c r="K12" i="29"/>
  <c r="X64" i="29"/>
  <c r="J12" i="29"/>
  <c r="Z78" i="29"/>
  <c r="Y80" i="29"/>
  <c r="Z64" i="29"/>
  <c r="Z71" i="29"/>
  <c r="E12" i="29"/>
  <c r="Z70" i="29"/>
  <c r="Y77" i="29"/>
  <c r="X66" i="29"/>
  <c r="X80" i="29"/>
  <c r="S12" i="29"/>
  <c r="X72" i="29"/>
  <c r="P11" i="29"/>
  <c r="Y64" i="29"/>
  <c r="Z59" i="29"/>
  <c r="S11" i="29"/>
  <c r="E7" i="29"/>
  <c r="W7" i="29" s="1"/>
  <c r="L8" i="29"/>
  <c r="Z33" i="29"/>
  <c r="U10" i="29"/>
  <c r="Y26" i="29"/>
  <c r="X17" i="29"/>
  <c r="W42" i="29"/>
  <c r="Y68" i="29"/>
  <c r="Z40" i="29"/>
  <c r="Z51" i="29"/>
  <c r="Y61" i="29"/>
  <c r="Z68" i="29"/>
  <c r="Y35" i="29"/>
  <c r="L7" i="29"/>
  <c r="X47" i="29"/>
  <c r="Z63" i="29"/>
  <c r="G7" i="29"/>
  <c r="Z48" i="29"/>
  <c r="W61" i="29"/>
  <c r="X26" i="29"/>
  <c r="X16" i="29"/>
  <c r="W75" i="29"/>
  <c r="W64" i="29"/>
  <c r="Y71" i="29"/>
  <c r="W71" i="29"/>
  <c r="Y75" i="29"/>
  <c r="Z66" i="29"/>
  <c r="Y79" i="29"/>
  <c r="W74" i="29"/>
  <c r="X76" i="29"/>
  <c r="Z65" i="29"/>
  <c r="G9" i="29"/>
  <c r="L10" i="29"/>
  <c r="J10" i="29"/>
  <c r="X63" i="29"/>
  <c r="S9" i="29"/>
  <c r="W63" i="29"/>
  <c r="L9" i="29"/>
  <c r="W62" i="29"/>
  <c r="Z30" i="29"/>
  <c r="Y16" i="29"/>
  <c r="U11" i="29"/>
  <c r="G8" i="29"/>
  <c r="Z35" i="29"/>
  <c r="Y18" i="29"/>
  <c r="X32" i="29"/>
  <c r="Z56" i="29"/>
  <c r="W69" i="29"/>
  <c r="X71" i="29"/>
  <c r="Y72" i="29"/>
  <c r="Z79" i="29"/>
  <c r="Z75" i="29"/>
  <c r="Z73" i="29"/>
  <c r="Z80" i="29"/>
  <c r="Y66" i="29"/>
  <c r="W79" i="29"/>
  <c r="W73" i="29"/>
  <c r="E9" i="29"/>
  <c r="X46" i="29"/>
  <c r="W34" i="29"/>
  <c r="X34" i="29"/>
  <c r="E10" i="29"/>
  <c r="Z10" i="29" s="1"/>
  <c r="Z16" i="29"/>
  <c r="H10" i="29"/>
  <c r="U7" i="29"/>
  <c r="S8" i="29"/>
  <c r="X21" i="29"/>
  <c r="W33" i="29"/>
  <c r="Z15" i="29"/>
  <c r="Y15" i="29"/>
  <c r="W16" i="29"/>
  <c r="Y34" i="29"/>
  <c r="X22" i="29"/>
  <c r="T8" i="29"/>
  <c r="W45" i="29"/>
  <c r="W15" i="29"/>
  <c r="Z34" i="29"/>
  <c r="Y46" i="29"/>
  <c r="T7" i="29"/>
  <c r="W21" i="29"/>
  <c r="Y21" i="29"/>
  <c r="H8" i="29"/>
  <c r="X33" i="29"/>
  <c r="W12" i="29" l="1"/>
  <c r="W8" i="29"/>
  <c r="Z9" i="29"/>
  <c r="Y11" i="29"/>
  <c r="Y8" i="29"/>
  <c r="Z8" i="29"/>
  <c r="W10" i="29"/>
  <c r="X11" i="29"/>
  <c r="X8" i="29"/>
  <c r="W11" i="29"/>
  <c r="Z11" i="29"/>
  <c r="Y7" i="29"/>
  <c r="Z7" i="29"/>
  <c r="X7" i="29"/>
  <c r="Z12" i="29"/>
  <c r="X12" i="29"/>
  <c r="Y12" i="29"/>
  <c r="X10" i="29"/>
  <c r="X9" i="29"/>
  <c r="W9" i="29"/>
  <c r="Y9" i="29"/>
  <c r="Y10" i="29"/>
</calcChain>
</file>

<file path=xl/sharedStrings.xml><?xml version="1.0" encoding="utf-8"?>
<sst xmlns="http://schemas.openxmlformats.org/spreadsheetml/2006/main" count="19338" uniqueCount="896">
  <si>
    <t>About the Ambulance Quality Indicators (AQI)</t>
  </si>
  <si>
    <t>The AQI comprise the Systems Indicators, in this spreadsheet, and separate files of Clinical Outcomes.</t>
  </si>
  <si>
    <t>Each month, NHS England publishes them with a Statistical Note summarising the data at</t>
  </si>
  <si>
    <t>www.england.nhs.uk/statistics/statistical-work-areas/ambulance-quality-indicators</t>
  </si>
  <si>
    <t>which also holds the specification for each indicator, and other supporting material.</t>
  </si>
  <si>
    <t>Source</t>
  </si>
  <si>
    <t>NHS Ambulance Services in England, via the AmbSYS collection in the NHS Digital</t>
  </si>
  <si>
    <t>Strategic Data Collection System (SDCS).</t>
  </si>
  <si>
    <t>Contents of this Systems Indicators spreadsheet:</t>
  </si>
  <si>
    <t>Response times</t>
  </si>
  <si>
    <t>Resources</t>
  </si>
  <si>
    <t>Section 136</t>
  </si>
  <si>
    <t>Incidents</t>
  </si>
  <si>
    <t>NoC, CPR</t>
  </si>
  <si>
    <t>HCP to Sep'19</t>
  </si>
  <si>
    <t>Calls</t>
  </si>
  <si>
    <t>HCP, IFT</t>
  </si>
  <si>
    <t>Ambulance CCG lookup</t>
  </si>
  <si>
    <t>Median</t>
  </si>
  <si>
    <t>A median call answer time of 7 seconds means that half the calls were</t>
  </si>
  <si>
    <t>answered in less than 7 seconds. The median is identical to the 50th centile.</t>
  </si>
  <si>
    <t>Centile</t>
  </si>
  <si>
    <t>A 90th centile incident response time of 13 minutes means that 9 out</t>
  </si>
  <si>
    <t>of 10 incidents were responded to in less than 13 minutes.</t>
  </si>
  <si>
    <t>Annual centiles for England, regions, and trusts, are the means of monthly centiles</t>
  </si>
  <si>
    <t>for the area, weighted by the counts of incidents/calls.</t>
  </si>
  <si>
    <t>Diverts</t>
  </si>
  <si>
    <t>For January 2021: some calls were diverted from London (LAS), Scottish (SAS) and Yorkshire</t>
  </si>
  <si>
    <t>(YAS) Ambulance Services, and answered elsewhere. This table counts the vast majority,</t>
  </si>
  <si>
    <t>which became incidents, and were referred back to LAS, SAS, or YAS:</t>
  </si>
  <si>
    <t>Referred by:</t>
  </si>
  <si>
    <t>EMAS</t>
  </si>
  <si>
    <t>EEAST</t>
  </si>
  <si>
    <t>WAS</t>
  </si>
  <si>
    <t>NEAS</t>
  </si>
  <si>
    <t>NWAS</t>
  </si>
  <si>
    <t>SCAS</t>
  </si>
  <si>
    <t>SECAmb</t>
  </si>
  <si>
    <t>SWAS</t>
  </si>
  <si>
    <t>WMAS</t>
  </si>
  <si>
    <t>YAS</t>
  </si>
  <si>
    <t>back to LAS:</t>
  </si>
  <si>
    <t>back to SAS:</t>
  </si>
  <si>
    <t>back to YAS:</t>
  </si>
  <si>
    <t>-</t>
  </si>
  <si>
    <t>For the trust answering the call, these are included in call indicators A0-A6 and A114, but</t>
  </si>
  <si>
    <t>not in incident counts A7-A113.</t>
  </si>
  <si>
    <t>Coverage</t>
  </si>
  <si>
    <t>Ambulance Services provided Systems Indicators starting from the following dates:</t>
  </si>
  <si>
    <t>East Midlands (EM)</t>
  </si>
  <si>
    <t>North West (NW)</t>
  </si>
  <si>
    <t>Yorkshire (YAS)</t>
  </si>
  <si>
    <t>West Midlands (WM)</t>
  </si>
  <si>
    <t>North East, East of England, London, South Central (NE, EE, LAS, SC)</t>
  </si>
  <si>
    <t>South Western (SW)</t>
  </si>
  <si>
    <t>South East Coast (SEC)</t>
  </si>
  <si>
    <t>Isle of Wight (IOW)</t>
  </si>
  <si>
    <t>See notes under individual tables for data items not supplied until after these dates.</t>
  </si>
  <si>
    <t>Isle of Wight</t>
  </si>
  <si>
    <t>Until 9 October 2018, IOW Ambulance Service continued to use the old</t>
  </si>
  <si>
    <t xml:space="preserve">Red 1 / Red 2 / Green categories operationally, and then assign each incident to the </t>
  </si>
  <si>
    <t xml:space="preserve">new categories C1 to C4 for data reporting, so its response times reflected the old </t>
  </si>
  <si>
    <t>category used for each incident, rather than the new category assigned to.</t>
  </si>
  <si>
    <t>Definitions</t>
  </si>
  <si>
    <t>NHS England published a new specification in spring 2018, which allowed Ambulance</t>
  </si>
  <si>
    <t>Services to make definitional changes. The definitions introduced are in the 20190912</t>
  </si>
  <si>
    <t xml:space="preserve">specification PDF on the above website. </t>
  </si>
  <si>
    <t>Ambulance Services made changes on these dates in 2018:</t>
  </si>
  <si>
    <t>Change</t>
  </si>
  <si>
    <t>LAS</t>
  </si>
  <si>
    <t>C1 can be downgraded</t>
  </si>
  <si>
    <t>x</t>
  </si>
  <si>
    <t>Re-categorisation during call</t>
  </si>
  <si>
    <t>"</t>
  </si>
  <si>
    <t>Categorise as per Care Plan</t>
  </si>
  <si>
    <t>Clock start at time of upgrade</t>
  </si>
  <si>
    <t>Defibrillator will not stop clock</t>
  </si>
  <si>
    <t>Already in use, no change needed</t>
  </si>
  <si>
    <t>Change not made</t>
  </si>
  <si>
    <t>Contact</t>
  </si>
  <si>
    <t>Ian Kay</t>
  </si>
  <si>
    <t>Finance, Performance and Planning Directorate; NHS England and NHS Improvement</t>
  </si>
  <si>
    <t>Room 5E24, Quarry House, Leeds LS2 7UE</t>
  </si>
  <si>
    <t>england.nhsdata@nhs.net</t>
  </si>
  <si>
    <t>0113 825 4606</t>
  </si>
  <si>
    <t>Published</t>
  </si>
  <si>
    <r>
      <t>Ambulance Systems Indicators</t>
    </r>
    <r>
      <rPr>
        <b/>
        <vertAlign val="superscript"/>
        <sz val="12"/>
        <rFont val="Arial"/>
        <family val="2"/>
      </rPr>
      <t>1</t>
    </r>
  </si>
  <si>
    <t>C5 with</t>
  </si>
  <si>
    <t>C1</t>
  </si>
  <si>
    <r>
      <t>C1T</t>
    </r>
    <r>
      <rPr>
        <vertAlign val="superscript"/>
        <sz val="10"/>
        <rFont val="Arial"/>
        <family val="2"/>
      </rPr>
      <t>2</t>
    </r>
  </si>
  <si>
    <t>C2</t>
  </si>
  <si>
    <t>C3</t>
  </si>
  <si>
    <t>C4</t>
  </si>
  <si>
    <t>Non-emergency</t>
  </si>
  <si>
    <t>response</t>
  </si>
  <si>
    <t>Select Region or Trust:</t>
  </si>
  <si>
    <t>conveyance</t>
  </si>
  <si>
    <t>on scene</t>
  </si>
  <si>
    <t>England</t>
  </si>
  <si>
    <t>Count of Incidents</t>
  </si>
  <si>
    <t>Total (hours)</t>
  </si>
  <si>
    <t>Mean (min:sec)</t>
  </si>
  <si>
    <r>
      <t>90th centile (min:sec)</t>
    </r>
    <r>
      <rPr>
        <vertAlign val="superscript"/>
        <sz val="10"/>
        <rFont val="Arial"/>
        <family val="2"/>
      </rPr>
      <t>1</t>
    </r>
  </si>
  <si>
    <t>Mean (hour: min:sec)</t>
  </si>
  <si>
    <r>
      <t>90th centile (hour: min:sec)</t>
    </r>
    <r>
      <rPr>
        <vertAlign val="superscript"/>
        <sz val="10"/>
        <rFont val="Arial"/>
        <family val="2"/>
      </rPr>
      <t>1</t>
    </r>
  </si>
  <si>
    <t>Indicator:</t>
  </si>
  <si>
    <t>A8</t>
  </si>
  <si>
    <t>A24</t>
  </si>
  <si>
    <t>A25</t>
  </si>
  <si>
    <t>A26</t>
  </si>
  <si>
    <t>A9</t>
  </si>
  <si>
    <t>A27</t>
  </si>
  <si>
    <t>A28</t>
  </si>
  <si>
    <t>A29</t>
  </si>
  <si>
    <t>A10</t>
  </si>
  <si>
    <t>A30</t>
  </si>
  <si>
    <t>A31</t>
  </si>
  <si>
    <t>A32</t>
  </si>
  <si>
    <t>A11</t>
  </si>
  <si>
    <t>A33</t>
  </si>
  <si>
    <t>A34</t>
  </si>
  <si>
    <t>A35</t>
  </si>
  <si>
    <t>A12</t>
  </si>
  <si>
    <t>A36</t>
  </si>
  <si>
    <t>A37</t>
  </si>
  <si>
    <t>A38</t>
  </si>
  <si>
    <t>A112</t>
  </si>
  <si>
    <t>A113</t>
  </si>
  <si>
    <t>2017-18</t>
  </si>
  <si>
    <t>2017-18 Aug-Mar</t>
  </si>
  <si>
    <t>2018-19</t>
  </si>
  <si>
    <t>2019-20</t>
  </si>
  <si>
    <r>
      <t>2020-21</t>
    </r>
    <r>
      <rPr>
        <vertAlign val="superscript"/>
        <sz val="10"/>
        <rFont val="Arial"/>
        <family val="2"/>
      </rPr>
      <t>3</t>
    </r>
  </si>
  <si>
    <r>
      <t>2021-22</t>
    </r>
    <r>
      <rPr>
        <vertAlign val="superscript"/>
        <sz val="10"/>
        <rFont val="Arial"/>
        <family val="2"/>
      </rPr>
      <t>4</t>
    </r>
  </si>
  <si>
    <t>2022-23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</si>
  <si>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</si>
  <si>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</si>
  <si>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</si>
  <si>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</si>
  <si>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</si>
  <si>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</si>
  <si>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</si>
  <si>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</si>
  <si>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</si>
  <si>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</si>
  <si>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</si>
  <si>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</si>
  <si>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2020-21</t>
  </si>
  <si>
    <t>2021-22</t>
  </si>
  <si>
    <r>
      <t>July</t>
    </r>
    <r>
      <rPr>
        <vertAlign val="superscript"/>
        <sz val="10"/>
        <rFont val="Arial"/>
        <family val="2"/>
      </rPr>
      <t>3</t>
    </r>
  </si>
  <si>
    <r>
      <t>February</t>
    </r>
    <r>
      <rPr>
        <vertAlign val="superscript"/>
        <sz val="10"/>
        <rFont val="Arial"/>
        <family val="2"/>
      </rPr>
      <t>4</t>
    </r>
  </si>
  <si>
    <t>denotes not available.</t>
  </si>
  <si>
    <t>Introduction</t>
  </si>
  <si>
    <t>See the Introduction tab for source, contacts, notes on centiles, first date of data supply for each Ambulance Service, and Isle of Wight 2018 estimates.</t>
  </si>
  <si>
    <t>EEAST C1T response times from August to November 2021 inclusive are under review.</t>
  </si>
  <si>
    <t>SWAS data item A113, up to 30 July 2021, includes counts of Hospital Ambulance Liaison Officers assigned to hospital duties.</t>
  </si>
  <si>
    <t>A112 for NWAS includes any conveyance in non-emergency vehicle, until February 2022 from when it meets the specific description in the data specification.</t>
  </si>
  <si>
    <t>Initially Category 5</t>
  </si>
  <si>
    <t>Initially not Category 5</t>
  </si>
  <si>
    <t>All incidents</t>
  </si>
  <si>
    <t>Face to face response</t>
  </si>
  <si>
    <t>No face to face response</t>
  </si>
  <si>
    <t>Closed with advice</t>
  </si>
  <si>
    <t>Referred to other service</t>
  </si>
  <si>
    <t>Call back from clinician before response on scene</t>
  </si>
  <si>
    <t>Transport to Emergency Department (ED)</t>
  </si>
  <si>
    <t>Transport to non-ED</t>
  </si>
  <si>
    <t>Face to face incidents with no transporting</t>
  </si>
  <si>
    <t>Hear &amp; Treat</t>
  </si>
  <si>
    <t>See &amp; Treat</t>
  </si>
  <si>
    <t>Transport to ED</t>
  </si>
  <si>
    <t>Numerator:</t>
  </si>
  <si>
    <t>A7</t>
  </si>
  <si>
    <t>A56</t>
  </si>
  <si>
    <t>A17</t>
  </si>
  <si>
    <t>A21</t>
  </si>
  <si>
    <t>A22</t>
  </si>
  <si>
    <t>A23</t>
  </si>
  <si>
    <t>A18</t>
  </si>
  <si>
    <t>A19</t>
  </si>
  <si>
    <t>A20</t>
  </si>
  <si>
    <t>A53</t>
  </si>
  <si>
    <t>A54</t>
  </si>
  <si>
    <t>A55</t>
  </si>
  <si>
    <t>Denominator:</t>
  </si>
  <si>
    <r>
      <t>2017-18 Oct-Mar</t>
    </r>
    <r>
      <rPr>
        <vertAlign val="superscript"/>
        <sz val="10"/>
        <rFont val="Arial"/>
        <family val="2"/>
      </rPr>
      <t>2, 3</t>
    </r>
  </si>
  <si>
    <r>
      <t>2018-19</t>
    </r>
    <r>
      <rPr>
        <vertAlign val="superscript"/>
        <sz val="10"/>
        <rFont val="Arial"/>
        <family val="2"/>
      </rPr>
      <t>4</t>
    </r>
  </si>
  <si>
    <r>
      <t>2019-20</t>
    </r>
    <r>
      <rPr>
        <vertAlign val="superscript"/>
        <sz val="10"/>
        <rFont val="Arial"/>
        <family val="2"/>
      </rPr>
      <t>5, 6, 7</t>
    </r>
  </si>
  <si>
    <r>
      <t>2020-21</t>
    </r>
    <r>
      <rPr>
        <vertAlign val="superscript"/>
        <sz val="10"/>
        <rFont val="Arial"/>
        <family val="2"/>
      </rPr>
      <t>8, 9, 10, 11</t>
    </r>
  </si>
  <si>
    <r>
      <t>October</t>
    </r>
    <r>
      <rPr>
        <vertAlign val="superscript"/>
        <sz val="10"/>
        <rFont val="Arial"/>
        <family val="2"/>
      </rPr>
      <t>2</t>
    </r>
  </si>
  <si>
    <r>
      <t>January</t>
    </r>
    <r>
      <rPr>
        <vertAlign val="superscript"/>
        <sz val="10"/>
        <rFont val="Arial"/>
        <family val="2"/>
      </rPr>
      <t>3</t>
    </r>
  </si>
  <si>
    <r>
      <t>April</t>
    </r>
    <r>
      <rPr>
        <vertAlign val="superscript"/>
        <sz val="10"/>
        <rFont val="Arial"/>
        <family val="2"/>
      </rPr>
      <t>4</t>
    </r>
  </si>
  <si>
    <r>
      <t>May</t>
    </r>
    <r>
      <rPr>
        <vertAlign val="superscript"/>
        <sz val="10"/>
        <rFont val="Arial"/>
        <family val="2"/>
      </rPr>
      <t>5</t>
    </r>
  </si>
  <si>
    <r>
      <t>July</t>
    </r>
    <r>
      <rPr>
        <vertAlign val="superscript"/>
        <sz val="10"/>
        <rFont val="Arial"/>
        <family val="2"/>
      </rPr>
      <t>6</t>
    </r>
  </si>
  <si>
    <r>
      <t>October</t>
    </r>
    <r>
      <rPr>
        <vertAlign val="superscript"/>
        <sz val="10"/>
        <rFont val="Arial"/>
        <family val="2"/>
      </rPr>
      <t>7</t>
    </r>
  </si>
  <si>
    <r>
      <t>April</t>
    </r>
    <r>
      <rPr>
        <vertAlign val="superscript"/>
        <sz val="10"/>
        <rFont val="Arial"/>
        <family val="2"/>
      </rPr>
      <t>8, 9, 10</t>
    </r>
  </si>
  <si>
    <r>
      <t>September</t>
    </r>
    <r>
      <rPr>
        <vertAlign val="superscript"/>
        <sz val="10"/>
        <rFont val="Arial"/>
        <family val="2"/>
      </rPr>
      <t>11</t>
    </r>
  </si>
  <si>
    <r>
      <t>December</t>
    </r>
    <r>
      <rPr>
        <vertAlign val="superscript"/>
        <sz val="10"/>
        <rFont val="Arial"/>
        <family val="2"/>
      </rPr>
      <t>11</t>
    </r>
  </si>
  <si>
    <t>See the Introduction tab for source, contacts, and first date of data supply for each Ambulance Service.</t>
  </si>
  <si>
    <t>A7 and A17 to A23 not available for NWAS until October 2017, so percentages using them and other indicators are not shown until October 2017.</t>
  </si>
  <si>
    <t>LAS indicators A7, A17, A19 and A22 for January to March 2018 exclude incidents clinically assessed and then referred to NHS 111.</t>
  </si>
  <si>
    <t>SECAmb data include incidents with transport where destination is not identified, in A54 up to March 2018, and in A53 after.</t>
  </si>
  <si>
    <t>An EMAS May 2019 review identified incidents closed after clinical review that would in future be more appropriately counted in A21.</t>
  </si>
  <si>
    <t>A WMAS review of destination data identified more transports to non-ED from July 2019 onwards.</t>
  </si>
  <si>
    <t>NWAS introduced an improved methodology from October 2019, giving counts larger for A23 and smaller for A20.</t>
  </si>
  <si>
    <t>EMAS improvements to the Mobile Data Terminal in spring 2020 made it easier to code transport to non-ED.</t>
  </si>
  <si>
    <t>SECAmb use of Electronic Patient Record data where available from May 2020 onwards has increased A54 and reduced A53.</t>
  </si>
  <si>
    <t>A YAS audit identified call backs to C5, counted in A23, that were not counted before April 2020.</t>
  </si>
  <si>
    <t>Call backs were not all identified in SWAS August-September 2020 A20, or EMAS before December 2020 in A23.</t>
  </si>
  <si>
    <t>Call answer times (seconds)</t>
  </si>
  <si>
    <r>
      <t>Centiles</t>
    </r>
    <r>
      <rPr>
        <vertAlign val="superscript"/>
        <sz val="10"/>
        <rFont val="Arial"/>
        <family val="2"/>
      </rPr>
      <t>1, 2</t>
    </r>
  </si>
  <si>
    <t>Contact count</t>
  </si>
  <si>
    <t>Calls answered</t>
  </si>
  <si>
    <t>Total</t>
  </si>
  <si>
    <t>Mean</t>
  </si>
  <si>
    <t>90th</t>
  </si>
  <si>
    <t>95th</t>
  </si>
  <si>
    <t>99th</t>
  </si>
  <si>
    <t>A0</t>
  </si>
  <si>
    <t>A1</t>
  </si>
  <si>
    <t>A2</t>
  </si>
  <si>
    <t>A3</t>
  </si>
  <si>
    <t>A4</t>
  </si>
  <si>
    <t>A114</t>
  </si>
  <si>
    <t>A5</t>
  </si>
  <si>
    <t>A6</t>
  </si>
  <si>
    <r>
      <t>2019-20</t>
    </r>
    <r>
      <rPr>
        <vertAlign val="superscript"/>
        <sz val="10"/>
        <rFont val="Arial"/>
        <family val="2"/>
      </rPr>
      <t xml:space="preserve"> 3</t>
    </r>
  </si>
  <si>
    <r>
      <t>2020-21</t>
    </r>
    <r>
      <rPr>
        <vertAlign val="superscript"/>
        <sz val="10"/>
        <rFont val="Arial"/>
        <family val="2"/>
      </rPr>
      <t>3, 4, 5</t>
    </r>
  </si>
  <si>
    <r>
      <t>2021-22</t>
    </r>
    <r>
      <rPr>
        <vertAlign val="superscript"/>
        <sz val="10"/>
        <rFont val="Arial"/>
        <family val="2"/>
      </rPr>
      <t>3, 6</t>
    </r>
  </si>
  <si>
    <r>
      <t>November</t>
    </r>
    <r>
      <rPr>
        <vertAlign val="superscript"/>
        <sz val="10"/>
        <rFont val="Arial"/>
        <family val="2"/>
      </rPr>
      <t>3</t>
    </r>
  </si>
  <si>
    <r>
      <t>November</t>
    </r>
    <r>
      <rPr>
        <vertAlign val="superscript"/>
        <sz val="10"/>
        <rFont val="Arial"/>
        <family val="2"/>
      </rPr>
      <t>3, 4</t>
    </r>
  </si>
  <si>
    <r>
      <t>January</t>
    </r>
    <r>
      <rPr>
        <vertAlign val="superscript"/>
        <sz val="10"/>
        <rFont val="Arial"/>
        <family val="2"/>
      </rPr>
      <t>5</t>
    </r>
  </si>
  <si>
    <r>
      <t>September</t>
    </r>
    <r>
      <rPr>
        <vertAlign val="superscript"/>
        <sz val="10"/>
        <rFont val="Arial"/>
        <family val="2"/>
      </rPr>
      <t>3</t>
    </r>
  </si>
  <si>
    <r>
      <t>November</t>
    </r>
    <r>
      <rPr>
        <vertAlign val="superscript"/>
        <sz val="10"/>
        <rFont val="Arial"/>
        <family val="2"/>
      </rPr>
      <t>6</t>
    </r>
  </si>
  <si>
    <t>See the Introduction tab for source, contacts, notes on centiles, and first</t>
  </si>
  <si>
    <t>date of data supply for each Ambulance Service.</t>
  </si>
  <si>
    <t>The 90th centile call answer time was not collected before April 2019.</t>
  </si>
  <si>
    <t>A small number of calls are missing from A1 to A6 and A114, for</t>
  </si>
  <si>
    <t>YAS from 13 November 2019 to 7 September 2021, and for WMAS in November 2020.</t>
  </si>
  <si>
    <t>In October and November 2020, some calls from Yorkshire were answered by other</t>
  </si>
  <si>
    <t>services, and are included in all items on this page for LAS, NWAS (3629 in October),</t>
  </si>
  <si>
    <t>SECAmb, and SWAS (about 600 in October and 1100 in November).</t>
  </si>
  <si>
    <t>See "Diverts" on the Introduction tab for diverted calls in January 2021.</t>
  </si>
  <si>
    <t>EEAST call time measurement was capped at 5 minutes until November 2021.</t>
  </si>
  <si>
    <t>Mean average resources allocated</t>
  </si>
  <si>
    <t>Mean average resources arriving on scene</t>
  </si>
  <si>
    <t>Total resources allocated</t>
  </si>
  <si>
    <t>Total resources arriving on scene</t>
  </si>
  <si>
    <t>C1T</t>
  </si>
  <si>
    <t>A39</t>
  </si>
  <si>
    <t>A41</t>
  </si>
  <si>
    <t>A43</t>
  </si>
  <si>
    <t>A45</t>
  </si>
  <si>
    <t>A47</t>
  </si>
  <si>
    <t>A40</t>
  </si>
  <si>
    <t>A42</t>
  </si>
  <si>
    <t>A44</t>
  </si>
  <si>
    <t>A46</t>
  </si>
  <si>
    <t>A48</t>
  </si>
  <si>
    <t>See the Introduction tab for source, contacts, first date of data supply for each Ambulance Service, and Isle of Wight 2018 estimates.</t>
  </si>
  <si>
    <t>C1 identified with Nature of Call (NoC)</t>
  </si>
  <si>
    <t>Incidents where cardio-pulmonary resuscitation</t>
  </si>
  <si>
    <r>
      <t>or pre-triage questions (PTQ)</t>
    </r>
    <r>
      <rPr>
        <vertAlign val="superscript"/>
        <sz val="10"/>
        <rFont val="Arial"/>
        <family val="2"/>
      </rPr>
      <t>2</t>
    </r>
  </si>
  <si>
    <t>from</t>
  </si>
  <si>
    <t>identified</t>
  </si>
  <si>
    <r>
      <t>(CPR) is started by a bystander</t>
    </r>
    <r>
      <rPr>
        <vertAlign val="superscript"/>
        <sz val="10"/>
        <rFont val="Arial"/>
        <family val="2"/>
      </rPr>
      <t>3</t>
    </r>
  </si>
  <si>
    <t>Time to identify C1</t>
  </si>
  <si>
    <t>NHS 111</t>
  </si>
  <si>
    <r>
      <t>by PTQ</t>
    </r>
    <r>
      <rPr>
        <vertAlign val="superscript"/>
        <sz val="10"/>
        <rFont val="Arial"/>
        <family val="2"/>
      </rPr>
      <t>2</t>
    </r>
  </si>
  <si>
    <t>Time until CPR started</t>
  </si>
  <si>
    <t>A13</t>
  </si>
  <si>
    <t>A14</t>
  </si>
  <si>
    <t>A15</t>
  </si>
  <si>
    <t>A16</t>
  </si>
  <si>
    <t>A111</t>
  </si>
  <si>
    <t>(A8-A111)</t>
  </si>
  <si>
    <t>A49</t>
  </si>
  <si>
    <t>A50</t>
  </si>
  <si>
    <t>A51</t>
  </si>
  <si>
    <t>A52</t>
  </si>
  <si>
    <r>
      <t>March</t>
    </r>
    <r>
      <rPr>
        <vertAlign val="superscript"/>
        <sz val="10"/>
        <rFont val="Arial"/>
        <family val="2"/>
      </rPr>
      <t>4</t>
    </r>
  </si>
  <si>
    <t>See the Introduction tab for source, contacts, notes on centiles, and first date of data supply for each Ambulance Service.</t>
  </si>
  <si>
    <t>A13 to A16 not available for EMAS until October 2017, SWAS until February 2018, or IOW in May 2018.</t>
  </si>
  <si>
    <t>C1 identification rate only shown from October 2019 onwards, when collection of A111 started.</t>
  </si>
  <si>
    <t>A49 to A52 not available for EMAS until October 2017, SWAS until February 2018, IOW until October 2018, LAS</t>
  </si>
  <si>
    <t>until April 2019, YAS until October 2019, and NWAS until December 2019.</t>
  </si>
  <si>
    <t>For SECAmb, a change in operational practice on 21 May 2020 has reduced the identification of bystander CPR start times.</t>
  </si>
  <si>
    <t>NEAS clock start for NoC corrected from 21 March 2022;</t>
  </si>
  <si>
    <t>SCAS and IOW NoC codes standardised with other trusts from April 2022.</t>
  </si>
  <si>
    <t>HCP response times</t>
  </si>
  <si>
    <r>
      <t>Ambulance Systems Indicators</t>
    </r>
    <r>
      <rPr>
        <b/>
        <vertAlign val="superscript"/>
        <sz val="12"/>
        <rFont val="Arial"/>
        <family val="2"/>
      </rPr>
      <t>1, 2</t>
    </r>
  </si>
  <si>
    <t>Incidents where a 1 to 4 hour response is agreed with a Healthcare Professional (HCP)</t>
  </si>
  <si>
    <t>1 hour response</t>
  </si>
  <si>
    <t>2 hour response</t>
  </si>
  <si>
    <t>3 hour response</t>
  </si>
  <si>
    <t>4 hour response</t>
  </si>
  <si>
    <t>Count of HCP</t>
  </si>
  <si>
    <t>incidents with non-emergency conveyance</t>
  </si>
  <si>
    <t>A58</t>
  </si>
  <si>
    <t>A62</t>
  </si>
  <si>
    <t>A63</t>
  </si>
  <si>
    <t>A64</t>
  </si>
  <si>
    <t>A59</t>
  </si>
  <si>
    <t>A65</t>
  </si>
  <si>
    <t>A66</t>
  </si>
  <si>
    <t>A67</t>
  </si>
  <si>
    <t>A60</t>
  </si>
  <si>
    <t>A68</t>
  </si>
  <si>
    <t>A69</t>
  </si>
  <si>
    <t>A70</t>
  </si>
  <si>
    <t>A61</t>
  </si>
  <si>
    <t>A71</t>
  </si>
  <si>
    <t>A72</t>
  </si>
  <si>
    <t>A73</t>
  </si>
  <si>
    <t>A57</t>
  </si>
  <si>
    <t>2019-20 Apr-Sep</t>
  </si>
  <si>
    <t>Ambulance Services have introduced new frameworks for Inter-Facility Transfers (IFT) and HCP responses from these dates:</t>
  </si>
  <si>
    <t>2018: WMAS 2 August, NWAS 3 December. 2019: NEAS 20 February, IOW and SCAS 4 July, SWAS 6 August, SECAmb 4 September, LAS 25 September.</t>
  </si>
  <si>
    <t>The frameworks are described in the 12 September 2019 AQI Statistical Note. From those dates, Level 3 HCP responses are</t>
  </si>
  <si>
    <t>included in 2 hour responses above (A59), and Level 4 HCP responses and IFTs are included in 4 hour responses (A61).</t>
  </si>
  <si>
    <t>September 2019 is the last collection of indicators A58 to A73.</t>
  </si>
  <si>
    <t>HCP/IFT response times</t>
  </si>
  <si>
    <t>Level 1</t>
  </si>
  <si>
    <t>Level 2</t>
  </si>
  <si>
    <t>Level 3</t>
  </si>
  <si>
    <t>Level 4</t>
  </si>
  <si>
    <t>C1 Healthcare Professional (HCP) incidents</t>
  </si>
  <si>
    <t>C1 Inter-Facility Transfers (IFT) incidents</t>
  </si>
  <si>
    <t>C1 incidents other than HCP / IFT</t>
  </si>
  <si>
    <t>C2 HCP incidents</t>
  </si>
  <si>
    <t>C2 IFT incidents</t>
  </si>
  <si>
    <t>C2 incidents other than HCP / IFT</t>
  </si>
  <si>
    <t>Level 3 HCP incidents</t>
  </si>
  <si>
    <t>Level 3 IFT incidents</t>
  </si>
  <si>
    <t>Level 4 HCP incidents</t>
  </si>
  <si>
    <t>Level 4 IFT incidents</t>
  </si>
  <si>
    <t>A74</t>
  </si>
  <si>
    <t>A82</t>
  </si>
  <si>
    <t>A83</t>
  </si>
  <si>
    <t>A84</t>
  </si>
  <si>
    <t>A78</t>
  </si>
  <si>
    <t>A94</t>
  </si>
  <si>
    <t>A95</t>
  </si>
  <si>
    <t>A96</t>
  </si>
  <si>
    <t>A115</t>
  </si>
  <si>
    <t>A116</t>
  </si>
  <si>
    <t>A117</t>
  </si>
  <si>
    <t>A118</t>
  </si>
  <si>
    <t>A75</t>
  </si>
  <si>
    <t>A85</t>
  </si>
  <si>
    <t>A86</t>
  </si>
  <si>
    <t>A87</t>
  </si>
  <si>
    <t>A79</t>
  </si>
  <si>
    <t>A97</t>
  </si>
  <si>
    <t>A98</t>
  </si>
  <si>
    <t>A99</t>
  </si>
  <si>
    <t>A119</t>
  </si>
  <si>
    <t>A120</t>
  </si>
  <si>
    <t>A121</t>
  </si>
  <si>
    <t>A122</t>
  </si>
  <si>
    <t>A76</t>
  </si>
  <si>
    <t>A88</t>
  </si>
  <si>
    <t>A89</t>
  </si>
  <si>
    <t>A90</t>
  </si>
  <si>
    <t>A80</t>
  </si>
  <si>
    <t>A100</t>
  </si>
  <si>
    <t>A101</t>
  </si>
  <si>
    <t>A102</t>
  </si>
  <si>
    <t>A77</t>
  </si>
  <si>
    <t>A91</t>
  </si>
  <si>
    <t>A92</t>
  </si>
  <si>
    <t>A93</t>
  </si>
  <si>
    <t>A81</t>
  </si>
  <si>
    <t>A103</t>
  </si>
  <si>
    <t>A104</t>
  </si>
  <si>
    <t>A105</t>
  </si>
  <si>
    <t>2019-20 Oct-Mar</t>
  </si>
  <si>
    <r>
      <t>2021-22</t>
    </r>
    <r>
      <rPr>
        <vertAlign val="superscript"/>
        <sz val="10"/>
        <rFont val="Arial"/>
        <family val="2"/>
      </rPr>
      <t>3</t>
    </r>
  </si>
  <si>
    <r>
      <t>October</t>
    </r>
    <r>
      <rPr>
        <vertAlign val="superscript"/>
        <sz val="10"/>
        <rFont val="Arial"/>
        <family val="2"/>
      </rPr>
      <t>3</t>
    </r>
  </si>
  <si>
    <t>See the Introduction tab for source, contacts, and notes on centiles.</t>
  </si>
  <si>
    <t>For earlier data for A57, see</t>
  </si>
  <si>
    <t>HCP to Sep 2019.</t>
  </si>
  <si>
    <t>All other indicators on this tab were first collected for October 2019.</t>
  </si>
  <si>
    <t>IOW IFT data do not include full response times before October 2021.</t>
  </si>
  <si>
    <t>Section 136 response times</t>
  </si>
  <si>
    <t>Incident count</t>
  </si>
  <si>
    <t>Transported incidents</t>
  </si>
  <si>
    <r>
      <t xml:space="preserve">Transported incidents </t>
    </r>
    <r>
      <rPr>
        <sz val="10"/>
        <color rgb="FF41B6E6"/>
        <rFont val="Arial"/>
        <family val="2"/>
      </rPr>
      <t>A110</t>
    </r>
  </si>
  <si>
    <t>Mean (hour:min:sec)</t>
  </si>
  <si>
    <r>
      <t>centile (hour: min:sec)</t>
    </r>
    <r>
      <rPr>
        <vertAlign val="superscript"/>
        <sz val="10"/>
        <rFont val="Arial"/>
        <family val="2"/>
      </rPr>
      <t>1</t>
    </r>
  </si>
  <si>
    <t>A106</t>
  </si>
  <si>
    <t>A110</t>
  </si>
  <si>
    <t>A107</t>
  </si>
  <si>
    <t>A108</t>
  </si>
  <si>
    <t>A109</t>
  </si>
  <si>
    <t>Indicators about section 136 were first collected for April 2019.</t>
  </si>
  <si>
    <t>Ambulance Service for each Clinical Commissioning Group (CCG)</t>
  </si>
  <si>
    <t>Name</t>
  </si>
  <si>
    <t>NHS code</t>
  </si>
  <si>
    <t>ONS Code</t>
  </si>
  <si>
    <t>NHS CCG code</t>
  </si>
  <si>
    <t>CCG name</t>
  </si>
  <si>
    <t>Office for National Statistics (ONS) April 2021 CCG code</t>
  </si>
  <si>
    <t xml:space="preserve">Ambulance Service </t>
  </si>
  <si>
    <r>
      <t xml:space="preserve">NHS Region of Ambulance Service </t>
    </r>
    <r>
      <rPr>
        <sz val="10"/>
        <rFont val="Arial"/>
        <family val="2"/>
      </rPr>
      <t>(not necessarily the region of the CCG)</t>
    </r>
  </si>
  <si>
    <t>02Q</t>
  </si>
  <si>
    <t>NHS Bassetlaw CCG</t>
  </si>
  <si>
    <t>E38000008</t>
  </si>
  <si>
    <t>Midlands</t>
  </si>
  <si>
    <t>Y60</t>
  </si>
  <si>
    <t>E40000008</t>
  </si>
  <si>
    <t>03W</t>
  </si>
  <si>
    <t>NHS East Leicestershire and Rutland CCG</t>
  </si>
  <si>
    <t>E38000051</t>
  </si>
  <si>
    <t>04C</t>
  </si>
  <si>
    <t>NHS Leicester City CCG</t>
  </si>
  <si>
    <t>E38000097</t>
  </si>
  <si>
    <t>03H</t>
  </si>
  <si>
    <t>NHS North East Lincolnshire CCG</t>
  </si>
  <si>
    <t>E38000119</t>
  </si>
  <si>
    <t>03K</t>
  </si>
  <si>
    <t>NHS North Lincolnshire CCG</t>
  </si>
  <si>
    <t>E38000122</t>
  </si>
  <si>
    <t>04V</t>
  </si>
  <si>
    <t>NHS West Leicestershire CCG</t>
  </si>
  <si>
    <t>E38000201</t>
  </si>
  <si>
    <t>15M</t>
  </si>
  <si>
    <t>NHS Derby and Derbyshire CCG</t>
  </si>
  <si>
    <t>E38000229</t>
  </si>
  <si>
    <t>71E</t>
  </si>
  <si>
    <t>NHS Lincolnshire CCG</t>
  </si>
  <si>
    <t>E38000238</t>
  </si>
  <si>
    <t>78H</t>
  </si>
  <si>
    <t>NHS Northamptonshire CCG</t>
  </si>
  <si>
    <t>E38000242</t>
  </si>
  <si>
    <t>52R</t>
  </si>
  <si>
    <t>NHS Nottingham and Nottinghamshire CCG</t>
  </si>
  <si>
    <t>E38000243</t>
  </si>
  <si>
    <t>99E</t>
  </si>
  <si>
    <t>NHS Basildon and Brentwood CCG</t>
  </si>
  <si>
    <t>E38000007</t>
  </si>
  <si>
    <t>East of England</t>
  </si>
  <si>
    <t>Y61</t>
  </si>
  <si>
    <t>E40000007</t>
  </si>
  <si>
    <t>06H</t>
  </si>
  <si>
    <t>NHS Cambridgeshire and Peterborough CCG</t>
  </si>
  <si>
    <t>E38000026</t>
  </si>
  <si>
    <t>99F</t>
  </si>
  <si>
    <t>NHS Castle Point and Rochford CCG</t>
  </si>
  <si>
    <t>E38000030</t>
  </si>
  <si>
    <t>06K</t>
  </si>
  <si>
    <t>NHS East and North Hertfordshire CCG</t>
  </si>
  <si>
    <t>E38000049</t>
  </si>
  <si>
    <t>06N</t>
  </si>
  <si>
    <t>NHS Herts Valleys CCG</t>
  </si>
  <si>
    <t>E38000079</t>
  </si>
  <si>
    <t>06L</t>
  </si>
  <si>
    <t>NHS Ipswich and East Suffolk CCG</t>
  </si>
  <si>
    <t>E38000086</t>
  </si>
  <si>
    <t>06Q</t>
  </si>
  <si>
    <t>NHS Mid Essex CCG</t>
  </si>
  <si>
    <t>E38000106</t>
  </si>
  <si>
    <t>06T</t>
  </si>
  <si>
    <t>NHS North East Essex CCG</t>
  </si>
  <si>
    <t>E38000117</t>
  </si>
  <si>
    <t>99G</t>
  </si>
  <si>
    <t>NHS Southend CCG</t>
  </si>
  <si>
    <t>E38000168</t>
  </si>
  <si>
    <t>07G</t>
  </si>
  <si>
    <t>NHS Thurrock CCG</t>
  </si>
  <si>
    <t>E38000185</t>
  </si>
  <si>
    <t>07H</t>
  </si>
  <si>
    <t>NHS West Essex CCG</t>
  </si>
  <si>
    <t>E38000197</t>
  </si>
  <si>
    <t>07K</t>
  </si>
  <si>
    <t>NHS West Suffolk CCG</t>
  </si>
  <si>
    <t>E38000204</t>
  </si>
  <si>
    <t>26A</t>
  </si>
  <si>
    <t>NHS Norfolk and Waveney CCG</t>
  </si>
  <si>
    <t>E38000239</t>
  </si>
  <si>
    <t>93C</t>
  </si>
  <si>
    <t>NHS North Central London CCG</t>
  </si>
  <si>
    <t>E38000240</t>
  </si>
  <si>
    <t>London</t>
  </si>
  <si>
    <t>Y56</t>
  </si>
  <si>
    <t>E40000003</t>
  </si>
  <si>
    <t>72Q</t>
  </si>
  <si>
    <t>NHS South East London CCG</t>
  </si>
  <si>
    <t>E38000244</t>
  </si>
  <si>
    <t>36L</t>
  </si>
  <si>
    <t>NHS South West London CCG</t>
  </si>
  <si>
    <t>E38000245</t>
  </si>
  <si>
    <t>A3A8R</t>
  </si>
  <si>
    <t>NHS North East London CCG</t>
  </si>
  <si>
    <t>E38000255</t>
  </si>
  <si>
    <t>W2U3Z</t>
  </si>
  <si>
    <t>NHS North West London CCG</t>
  </si>
  <si>
    <t>E38000256</t>
  </si>
  <si>
    <t>99C</t>
  </si>
  <si>
    <t>NHS North Tyneside CCG</t>
  </si>
  <si>
    <t>E38000127</t>
  </si>
  <si>
    <t>North East and Yorkshire</t>
  </si>
  <si>
    <t>Y63</t>
  </si>
  <si>
    <t>E40000009</t>
  </si>
  <si>
    <t>00L</t>
  </si>
  <si>
    <t>NHS Northumberland CCG</t>
  </si>
  <si>
    <t>E38000130</t>
  </si>
  <si>
    <t>00N</t>
  </si>
  <si>
    <t>NHS South Tyneside CCG</t>
  </si>
  <si>
    <t>E38000163</t>
  </si>
  <si>
    <t>00P</t>
  </si>
  <si>
    <t>NHS Sunderland CCG</t>
  </si>
  <si>
    <t>E38000176</t>
  </si>
  <si>
    <t>13T</t>
  </si>
  <si>
    <t>NHS Newcastle Gateshead CCG</t>
  </si>
  <si>
    <t>E38000212</t>
  </si>
  <si>
    <t>84H</t>
  </si>
  <si>
    <t>NHS County Durham CCG</t>
  </si>
  <si>
    <t>E38000234</t>
  </si>
  <si>
    <t>16C</t>
  </si>
  <si>
    <t>NHS Tees Valley CCG</t>
  </si>
  <si>
    <t>E38000247</t>
  </si>
  <si>
    <t>00Q</t>
  </si>
  <si>
    <t>NHS Blackburn with Darwen CCG</t>
  </si>
  <si>
    <t>E38000014</t>
  </si>
  <si>
    <t>North West</t>
  </si>
  <si>
    <t>Y62</t>
  </si>
  <si>
    <t>E40000010</t>
  </si>
  <si>
    <t>00R</t>
  </si>
  <si>
    <t>NHS Blackpool CCG</t>
  </si>
  <si>
    <t>E38000015</t>
  </si>
  <si>
    <t>00T</t>
  </si>
  <si>
    <t>NHS Bolton CCG</t>
  </si>
  <si>
    <t>E38000016</t>
  </si>
  <si>
    <t>00V</t>
  </si>
  <si>
    <t>NHS Bury CCG</t>
  </si>
  <si>
    <t>E38000024</t>
  </si>
  <si>
    <t>00X</t>
  </si>
  <si>
    <t>NHS Chorley and South Ribble CCG</t>
  </si>
  <si>
    <t>E38000034</t>
  </si>
  <si>
    <t>01A</t>
  </si>
  <si>
    <t>NHS East Lancashire CCG</t>
  </si>
  <si>
    <t>E38000050</t>
  </si>
  <si>
    <t>01F</t>
  </si>
  <si>
    <t>NHS Halton CCG</t>
  </si>
  <si>
    <t>E38000068</t>
  </si>
  <si>
    <t>01D</t>
  </si>
  <si>
    <t>NHS Heywood, Middleton and Rochdale CCG</t>
  </si>
  <si>
    <t>E38000080</t>
  </si>
  <si>
    <t>01J</t>
  </si>
  <si>
    <t>NHS Knowsley CCG</t>
  </si>
  <si>
    <t>E38000091</t>
  </si>
  <si>
    <t>99A</t>
  </si>
  <si>
    <t>NHS Liverpool CCG</t>
  </si>
  <si>
    <t>E38000101</t>
  </si>
  <si>
    <t>00Y</t>
  </si>
  <si>
    <t>NHS Oldham CCG</t>
  </si>
  <si>
    <t>E38000135</t>
  </si>
  <si>
    <t>01G</t>
  </si>
  <si>
    <t>NHS Salford CCG</t>
  </si>
  <si>
    <t>E38000143</t>
  </si>
  <si>
    <t>01T</t>
  </si>
  <si>
    <t>NHS South Sefton CCG</t>
  </si>
  <si>
    <t>E38000161</t>
  </si>
  <si>
    <t>01V</t>
  </si>
  <si>
    <t>NHS Southport and Formby CCG</t>
  </si>
  <si>
    <t>E38000170</t>
  </si>
  <si>
    <t>01X</t>
  </si>
  <si>
    <t>NHS St Helens CCG</t>
  </si>
  <si>
    <t>E38000172</t>
  </si>
  <si>
    <t>01W</t>
  </si>
  <si>
    <t>NHS Stockport CCG</t>
  </si>
  <si>
    <t>E38000174</t>
  </si>
  <si>
    <t>01Y</t>
  </si>
  <si>
    <t>NHS Tameside and Glossop CCG</t>
  </si>
  <si>
    <t>E38000182</t>
  </si>
  <si>
    <t>02A</t>
  </si>
  <si>
    <t>NHS Trafford CCG</t>
  </si>
  <si>
    <t>E38000187</t>
  </si>
  <si>
    <t>02E</t>
  </si>
  <si>
    <t>NHS Warrington CCG</t>
  </si>
  <si>
    <t>E38000194</t>
  </si>
  <si>
    <t>02G</t>
  </si>
  <si>
    <t>NHS West Lancashire CCG</t>
  </si>
  <si>
    <t>E38000200</t>
  </si>
  <si>
    <t>02H</t>
  </si>
  <si>
    <t>NHS Wigan Borough CCG</t>
  </si>
  <si>
    <t>E38000205</t>
  </si>
  <si>
    <t>12F</t>
  </si>
  <si>
    <t>NHS Wirral CCG</t>
  </si>
  <si>
    <t>E38000208</t>
  </si>
  <si>
    <t>01H</t>
  </si>
  <si>
    <t>NHS North Cumbria CCG</t>
  </si>
  <si>
    <t>E38000215</t>
  </si>
  <si>
    <t>14L</t>
  </si>
  <si>
    <t>NHS Manchester CCG</t>
  </si>
  <si>
    <t>E38000217</t>
  </si>
  <si>
    <t>02M</t>
  </si>
  <si>
    <t>NHS Fylde and Wyre CCG</t>
  </si>
  <si>
    <t>E38000226</t>
  </si>
  <si>
    <t>01E</t>
  </si>
  <si>
    <t>NHS Greater Preston CCG</t>
  </si>
  <si>
    <t>E38000227</t>
  </si>
  <si>
    <t>01K</t>
  </si>
  <si>
    <t>NHS Morecambe Bay CCG</t>
  </si>
  <si>
    <t>E38000228</t>
  </si>
  <si>
    <t>27D</t>
  </si>
  <si>
    <t>NHS Cheshire CCG</t>
  </si>
  <si>
    <t>E38000233</t>
  </si>
  <si>
    <t>10Q</t>
  </si>
  <si>
    <t>NHS Oxfordshire CCG</t>
  </si>
  <si>
    <t>E38000136</t>
  </si>
  <si>
    <t>South East</t>
  </si>
  <si>
    <t>Y59</t>
  </si>
  <si>
    <t>E40000005</t>
  </si>
  <si>
    <t>10R</t>
  </si>
  <si>
    <t>NHS Portsmouth CCG</t>
  </si>
  <si>
    <t>E38000137</t>
  </si>
  <si>
    <t>15A</t>
  </si>
  <si>
    <t>NHS Berkshire West CCG</t>
  </si>
  <si>
    <t>E38000221</t>
  </si>
  <si>
    <t>14Y</t>
  </si>
  <si>
    <t>NHS Buckinghamshire CCG</t>
  </si>
  <si>
    <t>E38000223</t>
  </si>
  <si>
    <t>09D</t>
  </si>
  <si>
    <t>NHS Brighton and Hove CCG</t>
  </si>
  <si>
    <t>E38000021</t>
  </si>
  <si>
    <t>97R</t>
  </si>
  <si>
    <t>NHS East Sussex CCG</t>
  </si>
  <si>
    <t>E38000235</t>
  </si>
  <si>
    <t>91Q</t>
  </si>
  <si>
    <t>NHS Kent and Medway CCG</t>
  </si>
  <si>
    <t>E38000237</t>
  </si>
  <si>
    <t>92A</t>
  </si>
  <si>
    <t>NHS Surrey Heartlands CCG</t>
  </si>
  <si>
    <t>E38000246</t>
  </si>
  <si>
    <t>70F</t>
  </si>
  <si>
    <t>NHS West Sussex CCG</t>
  </si>
  <si>
    <t>E38000248</t>
  </si>
  <si>
    <t>D4U1Y</t>
  </si>
  <si>
    <t>NHS Frimley CCG</t>
  </si>
  <si>
    <t>E38000252</t>
  </si>
  <si>
    <t>11J</t>
  </si>
  <si>
    <t>NHS Dorset CCG</t>
  </si>
  <si>
    <t>E38000045</t>
  </si>
  <si>
    <t>South West</t>
  </si>
  <si>
    <t>Y58</t>
  </si>
  <si>
    <t>E40000006</t>
  </si>
  <si>
    <t>11M</t>
  </si>
  <si>
    <t>NHS Gloucestershire CCG</t>
  </si>
  <si>
    <t>E38000062</t>
  </si>
  <si>
    <t>11N</t>
  </si>
  <si>
    <t>NHS Kernow CCG</t>
  </si>
  <si>
    <t>E38000089</t>
  </si>
  <si>
    <t>11X</t>
  </si>
  <si>
    <t>NHS Somerset CCG</t>
  </si>
  <si>
    <t>E38000150</t>
  </si>
  <si>
    <t>15C</t>
  </si>
  <si>
    <t>NHS Bristol, North Somerset and South Gloucestershire CCG</t>
  </si>
  <si>
    <t>E38000222</t>
  </si>
  <si>
    <t>15N</t>
  </si>
  <si>
    <t>NHS Devon CCG</t>
  </si>
  <si>
    <t>E38000230</t>
  </si>
  <si>
    <t>92G</t>
  </si>
  <si>
    <t>NHS Bath and North East Somerset, Swindon and Wiltshire CCG</t>
  </si>
  <si>
    <t>E38000231</t>
  </si>
  <si>
    <t>04Y</t>
  </si>
  <si>
    <t>NHS Cannock Chase CCG</t>
  </si>
  <si>
    <t>E38000028</t>
  </si>
  <si>
    <t>05D</t>
  </si>
  <si>
    <t>NHS East Staffordshire CCG</t>
  </si>
  <si>
    <t>E38000053</t>
  </si>
  <si>
    <t>05G</t>
  </si>
  <si>
    <t>NHS North Staffordshire CCG</t>
  </si>
  <si>
    <t>E38000126</t>
  </si>
  <si>
    <t>05Q</t>
  </si>
  <si>
    <t>NHS South East Staffordshire and Seisdon Peninsula CCG</t>
  </si>
  <si>
    <t>E38000153</t>
  </si>
  <si>
    <t>05V</t>
  </si>
  <si>
    <t>NHS Stafford and Surrounds CCG</t>
  </si>
  <si>
    <t>E38000173</t>
  </si>
  <si>
    <t>05W</t>
  </si>
  <si>
    <t>NHS Stoke on Trent CCG</t>
  </si>
  <si>
    <t>E38000175</t>
  </si>
  <si>
    <t>15E</t>
  </si>
  <si>
    <t>NHS Birmingham and Solihull CCG</t>
  </si>
  <si>
    <t>E38000220</t>
  </si>
  <si>
    <t>18C</t>
  </si>
  <si>
    <t>NHS Herefordshire and Worcestershire CCG</t>
  </si>
  <si>
    <t>E38000236</t>
  </si>
  <si>
    <t>D2P2L</t>
  </si>
  <si>
    <t>NHS Black Country and West Birmingham CCG</t>
  </si>
  <si>
    <t>E38000250</t>
  </si>
  <si>
    <t>B2M3M</t>
  </si>
  <si>
    <t>NHS Coventry and Warwickshire CCG</t>
  </si>
  <si>
    <t>E38000251</t>
  </si>
  <si>
    <t>M2L0M</t>
  </si>
  <si>
    <t>NHS Shropshire, Telford and Wrekin CCG</t>
  </si>
  <si>
    <t>E38000257</t>
  </si>
  <si>
    <t>02P</t>
  </si>
  <si>
    <t>NHS Barnsley CCG</t>
  </si>
  <si>
    <t>E38000006</t>
  </si>
  <si>
    <t>02T</t>
  </si>
  <si>
    <t>NHS Calderdale CCG</t>
  </si>
  <si>
    <t>E38000025</t>
  </si>
  <si>
    <t>02X</t>
  </si>
  <si>
    <t>NHS Doncaster CCG</t>
  </si>
  <si>
    <t>E38000044</t>
  </si>
  <si>
    <t>02Y</t>
  </si>
  <si>
    <t>NHS East Riding of Yorkshire CCG</t>
  </si>
  <si>
    <t>E38000052</t>
  </si>
  <si>
    <t>03F</t>
  </si>
  <si>
    <t>NHS Hull CCG</t>
  </si>
  <si>
    <t>E38000085</t>
  </si>
  <si>
    <t>03L</t>
  </si>
  <si>
    <t>NHS Rotherham CCG</t>
  </si>
  <si>
    <t>E38000141</t>
  </si>
  <si>
    <t>03N</t>
  </si>
  <si>
    <t>NHS Sheffield CCG</t>
  </si>
  <si>
    <t>E38000146</t>
  </si>
  <si>
    <t>03Q</t>
  </si>
  <si>
    <t>NHS Vale of York CCG</t>
  </si>
  <si>
    <t>E38000188</t>
  </si>
  <si>
    <t>03R</t>
  </si>
  <si>
    <t>NHS Wakefield CCG</t>
  </si>
  <si>
    <t>E38000190</t>
  </si>
  <si>
    <t>15F</t>
  </si>
  <si>
    <t>NHS Leeds CCG</t>
  </si>
  <si>
    <t>E38000225</t>
  </si>
  <si>
    <t>36J</t>
  </si>
  <si>
    <t>NHS Bradford District and Craven CCG</t>
  </si>
  <si>
    <t>E38000232</t>
  </si>
  <si>
    <t>42D</t>
  </si>
  <si>
    <t>NHS North Yorkshire CCG</t>
  </si>
  <si>
    <t>E38000241</t>
  </si>
  <si>
    <t>X2C4Y</t>
  </si>
  <si>
    <t>NHS Kirklees CCG</t>
  </si>
  <si>
    <t>E38000254</t>
  </si>
  <si>
    <t>Partly covered by EEAST, partly by SCAS:</t>
  </si>
  <si>
    <t>M1J4Y</t>
  </si>
  <si>
    <t>NHS Bedfordshire, Luton and Milton Keynes CCG</t>
  </si>
  <si>
    <t>E38000249</t>
  </si>
  <si>
    <t>More than one</t>
  </si>
  <si>
    <t>Partly covered by Isle of Wight Ambulance Service, partly by SCAS:</t>
  </si>
  <si>
    <t>D9Y0V</t>
  </si>
  <si>
    <t>NHS Hampshire, Southampton and Isle of Wight CCG</t>
  </si>
  <si>
    <t>E38000253</t>
  </si>
  <si>
    <t>H&amp;T</t>
  </si>
  <si>
    <r>
      <rPr>
        <b/>
        <sz val="8"/>
        <color theme="6" tint="-0.499984740745262"/>
        <rFont val="Arial"/>
        <family val="2"/>
      </rPr>
      <t>Pink</t>
    </r>
    <r>
      <rPr>
        <sz val="8"/>
        <color theme="6" tint="-0.499984740745262"/>
        <rFont val="Arial"/>
        <family val="2"/>
      </rPr>
      <t>: resources arriving more than allocated</t>
    </r>
  </si>
  <si>
    <t>Count item</t>
  </si>
  <si>
    <t>Non-</t>
  </si>
  <si>
    <t>C5s</t>
  </si>
  <si>
    <t>All</t>
  </si>
  <si>
    <t>C1-C4 response times</t>
  </si>
  <si>
    <t>Nature of Call</t>
  </si>
  <si>
    <t>Time item</t>
  </si>
  <si>
    <t>Resource ratios allocated / arriving</t>
  </si>
  <si>
    <t>Count</t>
  </si>
  <si>
    <t>Contacts</t>
  </si>
  <si>
    <t>Total time</t>
  </si>
  <si>
    <t>50th</t>
  </si>
  <si>
    <t>emer.</t>
  </si>
  <si>
    <t>on</t>
  </si>
  <si>
    <t>Initially non-C5</t>
  </si>
  <si>
    <t>Initially C5</t>
  </si>
  <si>
    <t>To ED</t>
  </si>
  <si>
    <t>Elsew</t>
  </si>
  <si>
    <t>No Tran</t>
  </si>
  <si>
    <t>F2F</t>
  </si>
  <si>
    <t>Alloc</t>
  </si>
  <si>
    <t>Arriv</t>
  </si>
  <si>
    <t>HCP Level 1</t>
  </si>
  <si>
    <t>IFT Level 1</t>
  </si>
  <si>
    <t>C1 exc. HCP &amp; IFT</t>
  </si>
  <si>
    <t>HCP Level 2</t>
  </si>
  <si>
    <t>IFT Level 2</t>
  </si>
  <si>
    <t>C2 exc. HCP &amp; IFT</t>
  </si>
  <si>
    <t>HCP Level 3</t>
  </si>
  <si>
    <t>IFT Level 3</t>
  </si>
  <si>
    <t>HCP Level 4</t>
  </si>
  <si>
    <t>IFT Level 4</t>
  </si>
  <si>
    <t>Bystander CPR</t>
  </si>
  <si>
    <t>HCP calls</t>
  </si>
  <si>
    <t>Products for 90th centiles</t>
  </si>
  <si>
    <t>IFT1</t>
  </si>
  <si>
    <t>IFT2</t>
  </si>
  <si>
    <t>IFT3</t>
  </si>
  <si>
    <t>IFT4</t>
  </si>
  <si>
    <t>HCP1</t>
  </si>
  <si>
    <t>HCP2</t>
  </si>
  <si>
    <t>HCP3</t>
  </si>
  <si>
    <t>HCP4</t>
  </si>
  <si>
    <t>conv.</t>
  </si>
  <si>
    <t>scene</t>
  </si>
  <si>
    <t>Closed</t>
  </si>
  <si>
    <t>Referred</t>
  </si>
  <si>
    <t>Call back</t>
  </si>
  <si>
    <t>Transport</t>
  </si>
  <si>
    <t>No T</t>
  </si>
  <si>
    <t>1h</t>
  </si>
  <si>
    <t>2h</t>
  </si>
  <si>
    <t>3h</t>
  </si>
  <si>
    <t>4h</t>
  </si>
  <si>
    <t>Year</t>
  </si>
  <si>
    <t>Start</t>
  </si>
  <si>
    <t>Days</t>
  </si>
  <si>
    <t>C1 exc</t>
  </si>
  <si>
    <t>C2 exc</t>
  </si>
  <si>
    <t>S136</t>
  </si>
  <si>
    <t>CPR</t>
  </si>
  <si>
    <t>NoC</t>
  </si>
  <si>
    <t>HCP1 (old)</t>
  </si>
  <si>
    <t>HCP2 (old)</t>
  </si>
  <si>
    <t>HCP3 (old)</t>
  </si>
  <si>
    <t>HCP4 (old)</t>
  </si>
  <si>
    <t>Concatenated</t>
  </si>
  <si>
    <t>Month</t>
  </si>
  <si>
    <t>Reg</t>
  </si>
  <si>
    <t>Code</t>
  </si>
  <si>
    <t>Trust</t>
  </si>
  <si>
    <t>A123</t>
  </si>
  <si>
    <t>date</t>
  </si>
  <si>
    <t>allo</t>
  </si>
  <si>
    <t>arri</t>
  </si>
  <si>
    <t>Geography</t>
  </si>
  <si>
    <t>Region</t>
  </si>
  <si>
    <t>Region Long</t>
  </si>
  <si>
    <t>AUGUST</t>
  </si>
  <si>
    <t>Eng</t>
  </si>
  <si>
    <t>ENG</t>
  </si>
  <si>
    <t>SEPTEMBER</t>
  </si>
  <si>
    <t>ONS code</t>
  </si>
  <si>
    <t xml:space="preserve"> --REGION--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</si>
  <si>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</si>
  <si>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</si>
  <si>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</si>
  <si>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</si>
  <si>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</si>
  <si>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</si>
  <si>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</si>
  <si>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</si>
  <si>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Trust abbv.</t>
  </si>
  <si>
    <t xml:space="preserve"> --TRUST--</t>
  </si>
  <si>
    <t>JUNE</t>
  </si>
  <si>
    <t>East Midlands Ambulance Service</t>
  </si>
  <si>
    <t>RX9</t>
  </si>
  <si>
    <t>AMPDS</t>
  </si>
  <si>
    <t>JULY</t>
  </si>
  <si>
    <t>East of England Ambulance Service</t>
  </si>
  <si>
    <t>RYC</t>
  </si>
  <si>
    <t>IOW</t>
  </si>
  <si>
    <t>Isle of Wight Ambulance Service</t>
  </si>
  <si>
    <t>R1F</t>
  </si>
  <si>
    <t>Pathways</t>
  </si>
  <si>
    <t>London Ambulance Service</t>
  </si>
  <si>
    <t>RRU</t>
  </si>
  <si>
    <t>North East Ambulance Service</t>
  </si>
  <si>
    <t>RX6</t>
  </si>
  <si>
    <t>North West Ambulance Service</t>
  </si>
  <si>
    <t>RX7</t>
  </si>
  <si>
    <t>South Central Ambulance Service</t>
  </si>
  <si>
    <t>RYE</t>
  </si>
  <si>
    <t>South East Coast Ambulance Service</t>
  </si>
  <si>
    <t>RYD</t>
  </si>
  <si>
    <t>South Western Ambulance Service</t>
  </si>
  <si>
    <t>RYF</t>
  </si>
  <si>
    <t>West Midlands Ambulance Service</t>
  </si>
  <si>
    <t>RYA</t>
  </si>
  <si>
    <t>Yorkshire Ambulance Service</t>
  </si>
  <si>
    <t>RX8</t>
  </si>
  <si>
    <t>Raw data</t>
  </si>
  <si>
    <t>EAST MIDLANDS AMBULANCE SERVICE NHS TRUST</t>
  </si>
  <si>
    <t>EAST OF ENGLAND AMBULANCE SERVICE NHS TRUST</t>
  </si>
  <si>
    <t>ISLE OF WIGHT NHS TRUST</t>
  </si>
  <si>
    <t>LONDON AMBULANCE SERVICE NHS TRUST</t>
  </si>
  <si>
    <t>NORTH EAST AMBULANCE SERVICE NHS FOUNDATION TRUST</t>
  </si>
  <si>
    <t>NORTH WEST AMBULANCE SERVICE NHS TRUST</t>
  </si>
  <si>
    <t>SOUTH CENTRAL AMBULANCE SERVICE NHS FOUNDATION TRUST</t>
  </si>
  <si>
    <t>SOUTH EAST COAST AMBULANCE SERVICE NHS FOUNDATION TRUST</t>
  </si>
  <si>
    <t>SOUTH WESTERN AMBULANCE SERVICE NHS FOUNDATION TRUST</t>
  </si>
  <si>
    <t>WEST MIDLANDS AMBULANCE SERVICE NHS FOUNDATION TRUST</t>
  </si>
  <si>
    <t>YORKSHIRE AMBULANCE SERVICE NHS TRUST</t>
  </si>
  <si>
    <t>.</t>
  </si>
  <si>
    <t>WEST MIDLANDS AMBULANCE SERVICE UNIVERSITY NHS FOUNDATION TRUST</t>
  </si>
  <si>
    <t>2021-22APRILRX9</t>
  </si>
  <si>
    <t>2021-22APRILRYC</t>
  </si>
  <si>
    <t>2021-22APRILR1F</t>
  </si>
  <si>
    <t>2021-22APRILRRU</t>
  </si>
  <si>
    <t>2021-22APRILRX6</t>
  </si>
  <si>
    <t>2021-22APRILRX7</t>
  </si>
  <si>
    <t>2021-22APRILRYE</t>
  </si>
  <si>
    <t>2021-22APRILRYD</t>
  </si>
  <si>
    <t>2021-22APRILRYF</t>
  </si>
  <si>
    <t>2021-22APRILRYA</t>
  </si>
  <si>
    <t>2021-22APRILRX8</t>
  </si>
  <si>
    <t>A111 is missing in May 2022 for SECAmb.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</si>
</sst>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2" formatCode="_-&quot;£&quot;* #,##0_-;\-&quot;£&quot;* #,##0_-;_-&quot;£&quot;* &quot;-&quot;_-;_-@_-"/>
    <numFmt numFmtId="41" formatCode="_-* #,##0_-;\-* #,##0_-;_-* &quot;-&quot;_-;_-@_-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0.0%"/>
    <numFmt numFmtId="165" formatCode="_-* #,##0_-;\-* #,##0_-;_-* &quot;-&quot;??_-;_-@_-"/>
    <numFmt numFmtId="166" formatCode="d\ mmm\ yyyy"/>
    <numFmt numFmtId="167" formatCode="#,##0;[Red]\-#,##0;\-"/>
    <numFmt numFmtId="168" formatCode="[h]:mm:ss;;\-"/>
    <numFmt numFmtId="169" formatCode="m:ss;;\-"/>
    <numFmt numFmtId="170" formatCode="#,##0.00;[Red]\-#,##0.00;\-"/>
    <numFmt numFmtId="172" formatCode="d\ mmm"/>
    <numFmt numFmtId="174" formatCode="[$-F400]h:mm:ss\ AM/PM"/>
    <numFmt numFmtId="176" formatCode="mmm\'yy"/>
    <numFmt numFmtId="177" formatCode="#,##0;\-#,##0;\-"/>
    <numFmt numFmtId="183" formatCode="#,##0.0;\-#,##0.0;\-"/>
    <numFmt numFmtId="184" formatCode="#,##0.0000000;\-#,##0.0000000;\-"/>
    <numFmt numFmtId="185" formatCode="h:mm:ss;h:mm:ss;\-"/>
  </numFmts>
  <fonts count="61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sz val="8"/>
      <name val="Arial"/>
      <family val="2"/>
    </font>
    <font>
      <u/>
      <sz val="8"/>
      <color rgb="FF005EB8"/>
      <name val="Arial"/>
      <family val="2"/>
    </font>
    <font>
      <b/>
      <sz val="10"/>
      <color theme="0"/>
      <name val="Arial"/>
      <family val="2"/>
    </font>
    <font>
      <b/>
      <sz val="12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u/>
      <sz val="10"/>
      <color rgb="FF005EB8"/>
      <name val="Arial"/>
      <family val="2"/>
    </font>
    <font>
      <vertAlign val="superscript"/>
      <sz val="10"/>
      <name val="Arial"/>
      <family val="2"/>
    </font>
    <font>
      <sz val="10"/>
      <color rgb="FF41B6E6"/>
      <name val="Arial"/>
      <family val="2"/>
    </font>
    <font>
      <sz val="14"/>
      <color theme="0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sz val="10"/>
      <color theme="0" tint="-0.14999847407452621"/>
      <name val="Arial"/>
      <family val="2"/>
    </font>
    <font>
      <b/>
      <vertAlign val="superscript"/>
      <sz val="12"/>
      <name val="Arial"/>
      <family val="2"/>
    </font>
    <font>
      <sz val="8"/>
      <color theme="3"/>
      <name val="Arial"/>
      <family val="2"/>
    </font>
    <font>
      <sz val="8"/>
      <color theme="6" tint="-0.499984740745262"/>
      <name val="Arial"/>
      <family val="2"/>
    </font>
    <font>
      <sz val="8"/>
      <color rgb="FF7030A0"/>
      <name val="Arial"/>
      <family val="2"/>
    </font>
    <font>
      <sz val="10"/>
      <color rgb="FFFF0000"/>
      <name val="Arial"/>
      <family val="2"/>
    </font>
    <font>
      <u/>
      <sz val="10"/>
      <color theme="10"/>
      <name val="Arial"/>
      <family val="2"/>
    </font>
    <font>
      <sz val="8"/>
      <color rgb="FF005EB8"/>
      <name val="Arial"/>
      <family val="2"/>
    </font>
    <font>
      <sz val="8"/>
      <color theme="2" tint="-0.749992370372631"/>
      <name val="Arial"/>
      <family val="2"/>
    </font>
    <font>
      <b/>
      <sz val="8"/>
      <color theme="2" tint="-0.749992370372631"/>
      <name val="Arial"/>
      <family val="2"/>
    </font>
    <font>
      <b/>
      <sz val="8"/>
      <color theme="2" tint="-0.499984740745262"/>
      <name val="Arial"/>
      <family val="2"/>
    </font>
    <font>
      <b/>
      <sz val="8"/>
      <color theme="8"/>
      <name val="Arial"/>
      <family val="2"/>
    </font>
    <font>
      <sz val="18"/>
      <color theme="3"/>
      <name val="Cambria"/>
      <family val="2"/>
      <scheme val="major"/>
    </font>
    <font>
      <sz val="10"/>
      <color theme="2" tint="-0.499984740745262"/>
      <name val="Arial"/>
      <family val="2"/>
    </font>
    <font>
      <sz val="8"/>
      <color theme="5" tint="-0.499984740745262"/>
      <name val="Arial"/>
      <family val="2"/>
    </font>
    <font>
      <b/>
      <sz val="8"/>
      <color theme="7" tint="-0.499984740745262"/>
      <name val="Arial"/>
      <family val="2"/>
    </font>
    <font>
      <sz val="8"/>
      <color theme="7" tint="-0.499984740745262"/>
      <name val="Arial"/>
      <family val="2"/>
    </font>
    <font>
      <u/>
      <sz val="10"/>
      <color theme="11"/>
      <name val="Arial"/>
      <family val="2"/>
    </font>
    <font>
      <b/>
      <sz val="8"/>
      <color theme="6" tint="-0.499984740745262"/>
      <name val="Arial"/>
      <family val="2"/>
    </font>
    <font>
      <sz val="13"/>
      <color theme="0"/>
      <name val="Arial"/>
      <family val="2"/>
    </font>
    <font>
      <sz val="12"/>
      <name val="Arial"/>
      <family val="2"/>
    </font>
    <font>
      <sz val="8"/>
      <color rgb="FFD26400"/>
      <name val="Arial"/>
      <family val="2"/>
    </font>
    <font>
      <sz val="8"/>
      <color rgb="FF4F7D28"/>
      <name val="Arial"/>
      <family val="2"/>
    </font>
    <font>
      <b/>
      <sz val="11"/>
      <name val="Arial"/>
      <family val="2"/>
    </font>
    <font>
      <b/>
      <sz val="8"/>
      <color rgb="FFC00000"/>
      <name val="Arial"/>
      <family val="2"/>
    </font>
    <font>
      <b/>
      <sz val="8"/>
      <color rgb="FF005EB8"/>
      <name val="Arial"/>
      <family val="2"/>
    </font>
    <font>
      <b/>
      <sz val="8"/>
      <color rgb="FFE66400"/>
      <name val="Arial"/>
      <family val="2"/>
    </font>
    <font>
      <b/>
      <sz val="8"/>
      <color rgb="FFFF5066"/>
      <name val="Arial"/>
      <family val="2"/>
    </font>
    <font>
      <sz val="12"/>
      <color theme="0"/>
      <name val="Arial"/>
      <family val="2"/>
    </font>
    <font>
      <sz val="8"/>
      <color theme="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rgb="FF41B6E6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3" tint="0.59996337778862885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theme="3" tint="0.59999389629810485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/>
    <xf numFmtId="0" fontId="28" fillId="0" borderId="0" applyNumberFormat="0" applyFill="0" applyBorder="0" applyAlignment="0" applyProtection="0"/>
    <xf numFmtId="9" fontId="2" fillId="0" borderId="0" applyFont="0" applyFill="0" applyBorder="0" applyAlignment="0" applyProtection="0"/>
    <xf numFmtId="42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" fillId="0" borderId="0"/>
    <xf numFmtId="0" fontId="46" fillId="0" borderId="15" applyNumberFormat="0" applyFill="0" applyAlignment="0" applyProtection="0"/>
    <xf numFmtId="0" fontId="47" fillId="0" borderId="16" applyNumberFormat="0" applyFill="0" applyAlignment="0" applyProtection="0"/>
    <xf numFmtId="0" fontId="48" fillId="0" borderId="17" applyNumberFormat="0" applyFill="0" applyAlignment="0" applyProtection="0"/>
    <xf numFmtId="0" fontId="48" fillId="0" borderId="0" applyNumberFormat="0" applyFill="0" applyBorder="0" applyAlignment="0" applyProtection="0"/>
    <xf numFmtId="0" fontId="49" fillId="6" borderId="0" applyNumberFormat="0" applyBorder="0" applyAlignment="0" applyProtection="0"/>
    <xf numFmtId="0" fontId="50" fillId="7" borderId="0" applyNumberFormat="0" applyBorder="0" applyAlignment="0" applyProtection="0"/>
    <xf numFmtId="0" fontId="51" fillId="8" borderId="0" applyNumberFormat="0" applyBorder="0" applyAlignment="0" applyProtection="0"/>
    <xf numFmtId="0" fontId="52" fillId="9" borderId="18" applyNumberFormat="0" applyAlignment="0" applyProtection="0"/>
    <xf numFmtId="0" fontId="53" fillId="10" borderId="19" applyNumberFormat="0" applyAlignment="0" applyProtection="0"/>
    <xf numFmtId="0" fontId="54" fillId="10" borderId="18" applyNumberFormat="0" applyAlignment="0" applyProtection="0"/>
    <xf numFmtId="0" fontId="55" fillId="0" borderId="20" applyNumberFormat="0" applyFill="0" applyAlignment="0" applyProtection="0"/>
    <xf numFmtId="0" fontId="56" fillId="11" borderId="21" applyNumberFormat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23" applyNumberFormat="0" applyFill="0" applyAlignment="0" applyProtection="0"/>
    <xf numFmtId="0" fontId="60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60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60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60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60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60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2" borderId="22" applyNumberFormat="0" applyFont="0" applyAlignment="0" applyProtection="0"/>
  </cellStyleXfs>
  <cellXfs count="431">
    <xf numFmtId="0" fontId="0" fillId="0" borderId="0" xfId="0"/>
    <xf numFmtId="0" fontId="2" fillId="2" borderId="0" xfId="0" applyFont="1" applyFill="1"/>
    <xf numFmtId="0" fontId="3" fillId="2" borderId="0" xfId="0" applyFont="1" applyFill="1"/>
    <xf numFmtId="14" fontId="3" fillId="2" borderId="0" xfId="0" applyNumberFormat="1" applyFont="1" applyFill="1"/>
    <xf numFmtId="0" fontId="7" fillId="2" borderId="0" xfId="0" applyFont="1" applyFill="1"/>
    <xf numFmtId="0" fontId="2" fillId="2" borderId="1" xfId="5" applyNumberFormat="1" applyFont="1" applyFill="1" applyBorder="1" applyAlignment="1">
      <alignment horizontal="center" wrapText="1"/>
    </xf>
    <xf numFmtId="0" fontId="2" fillId="2" borderId="0" xfId="5" applyNumberFormat="1" applyFont="1" applyFill="1" applyBorder="1" applyAlignment="1">
      <alignment horizontal="center" wrapText="1"/>
    </xf>
    <xf numFmtId="0" fontId="2" fillId="2" borderId="0" xfId="0" applyFont="1" applyFill="1" applyAlignment="1">
      <alignment horizontal="right"/>
    </xf>
    <xf numFmtId="0" fontId="2" fillId="2" borderId="1" xfId="0" applyFont="1" applyFill="1" applyBorder="1" applyAlignment="1">
      <alignment horizontal="centerContinuous"/>
    </xf>
    <xf numFmtId="0" fontId="2" fillId="2" borderId="0" xfId="0" applyFont="1" applyFill="1" applyAlignment="1">
      <alignment horizontal="centerContinuous"/>
    </xf>
    <xf numFmtId="0" fontId="2" fillId="2" borderId="0" xfId="0" applyFont="1" applyFill="1" applyAlignment="1">
      <alignment horizontal="center"/>
    </xf>
    <xf numFmtId="0" fontId="10" fillId="2" borderId="0" xfId="6" applyNumberFormat="1" applyFont="1" applyFill="1" applyBorder="1" applyAlignment="1"/>
    <xf numFmtId="0" fontId="2" fillId="2" borderId="1" xfId="4" applyNumberFormat="1" applyFont="1" applyFill="1" applyBorder="1" applyAlignment="1"/>
    <xf numFmtId="166" fontId="2" fillId="2" borderId="0" xfId="0" applyNumberFormat="1" applyFont="1" applyFill="1"/>
    <xf numFmtId="0" fontId="0" fillId="2" borderId="0" xfId="0" applyFill="1" applyAlignment="1">
      <alignment vertical="top"/>
    </xf>
    <xf numFmtId="0" fontId="2" fillId="2" borderId="0" xfId="0" applyFont="1" applyFill="1" applyAlignment="1">
      <alignment vertical="top"/>
    </xf>
    <xf numFmtId="49" fontId="12" fillId="2" borderId="0" xfId="5" applyNumberFormat="1" applyFont="1" applyFill="1" applyBorder="1" applyAlignment="1">
      <alignment horizontal="right" vertical="top"/>
    </xf>
    <xf numFmtId="49" fontId="12" fillId="2" borderId="0" xfId="0" applyNumberFormat="1" applyFont="1" applyFill="1" applyAlignment="1">
      <alignment horizontal="right"/>
    </xf>
    <xf numFmtId="49" fontId="12" fillId="2" borderId="0" xfId="5" applyNumberFormat="1" applyFont="1" applyFill="1" applyBorder="1" applyAlignment="1">
      <alignment horizontal="center"/>
    </xf>
    <xf numFmtId="49" fontId="12" fillId="2" borderId="0" xfId="0" applyNumberFormat="1" applyFont="1" applyFill="1"/>
    <xf numFmtId="0" fontId="6" fillId="2" borderId="0" xfId="0" applyFont="1" applyFill="1"/>
    <xf numFmtId="0" fontId="9" fillId="2" borderId="0" xfId="0" applyFont="1" applyFill="1" applyAlignment="1">
      <alignment wrapText="1"/>
    </xf>
    <xf numFmtId="0" fontId="2" fillId="2" borderId="0" xfId="5" applyNumberFormat="1" applyFont="1" applyFill="1" applyBorder="1" applyAlignment="1">
      <alignment horizontal="left" wrapText="1"/>
    </xf>
    <xf numFmtId="167" fontId="2" fillId="2" borderId="0" xfId="4" applyNumberFormat="1" applyFont="1" applyFill="1" applyBorder="1" applyAlignment="1">
      <alignment horizontal="right"/>
    </xf>
    <xf numFmtId="167" fontId="2" fillId="2" borderId="1" xfId="4" applyNumberFormat="1" applyFont="1" applyFill="1" applyBorder="1" applyAlignment="1">
      <alignment horizontal="right"/>
    </xf>
    <xf numFmtId="0" fontId="2" fillId="2" borderId="0" xfId="4" applyNumberFormat="1" applyFont="1" applyFill="1" applyBorder="1" applyAlignment="1"/>
    <xf numFmtId="0" fontId="4" fillId="0" borderId="0" xfId="0" applyFont="1"/>
    <xf numFmtId="49" fontId="4" fillId="0" borderId="0" xfId="0" applyNumberFormat="1" applyFont="1" applyAlignment="1">
      <alignment horizontal="center"/>
    </xf>
    <xf numFmtId="167" fontId="4" fillId="0" borderId="0" xfId="0" applyNumberFormat="1" applyFont="1"/>
    <xf numFmtId="167" fontId="2" fillId="2" borderId="0" xfId="0" applyNumberFormat="1" applyFont="1" applyFill="1" applyAlignment="1">
      <alignment horizontal="right"/>
    </xf>
    <xf numFmtId="167" fontId="2" fillId="2" borderId="0" xfId="0" applyNumberFormat="1" applyFont="1" applyFill="1"/>
    <xf numFmtId="167" fontId="4" fillId="0" borderId="0" xfId="0" applyNumberFormat="1" applyFont="1" applyAlignment="1">
      <alignment horizontal="center"/>
    </xf>
    <xf numFmtId="0" fontId="16" fillId="2" borderId="0" xfId="0" applyFont="1" applyFill="1"/>
    <xf numFmtId="0" fontId="7" fillId="2" borderId="0" xfId="0" applyFont="1" applyFill="1" applyAlignment="1">
      <alignment horizontal="centerContinuous"/>
    </xf>
    <xf numFmtId="164" fontId="2" fillId="2" borderId="1" xfId="0" applyNumberFormat="1" applyFont="1" applyFill="1" applyBorder="1" applyAlignment="1">
      <alignment horizontal="centerContinuous"/>
    </xf>
    <xf numFmtId="0" fontId="2" fillId="2" borderId="2" xfId="3" applyNumberFormat="1" applyFont="1" applyFill="1" applyBorder="1" applyAlignment="1" applyProtection="1">
      <alignment horizontal="center" wrapText="1"/>
      <protection hidden="1"/>
    </xf>
    <xf numFmtId="0" fontId="2" fillId="2" borderId="2" xfId="0" applyFont="1" applyFill="1" applyBorder="1" applyAlignment="1">
      <alignment horizontal="center" wrapText="1"/>
    </xf>
    <xf numFmtId="167" fontId="2" fillId="2" borderId="1" xfId="0" applyNumberFormat="1" applyFont="1" applyFill="1" applyBorder="1" applyAlignment="1">
      <alignment horizontal="center" wrapText="1"/>
    </xf>
    <xf numFmtId="168" fontId="12" fillId="2" borderId="0" xfId="0" applyNumberFormat="1" applyFont="1" applyFill="1" applyAlignment="1">
      <alignment horizontal="center"/>
    </xf>
    <xf numFmtId="49" fontId="12" fillId="2" borderId="3" xfId="5" applyNumberFormat="1" applyFont="1" applyFill="1" applyBorder="1" applyAlignment="1">
      <alignment horizontal="center"/>
    </xf>
    <xf numFmtId="168" fontId="12" fillId="2" borderId="3" xfId="0" applyNumberFormat="1" applyFont="1" applyFill="1" applyBorder="1" applyAlignment="1">
      <alignment horizontal="center"/>
    </xf>
    <xf numFmtId="0" fontId="7" fillId="2" borderId="0" xfId="0" applyFont="1" applyFill="1" applyAlignment="1">
      <alignment horizontal="left"/>
    </xf>
    <xf numFmtId="0" fontId="2" fillId="2" borderId="0" xfId="0" applyFont="1" applyFill="1" applyAlignment="1">
      <alignment horizontal="left"/>
    </xf>
    <xf numFmtId="0" fontId="15" fillId="2" borderId="0" xfId="0" applyFont="1" applyFill="1" applyAlignment="1">
      <alignment horizontal="centerContinuous"/>
    </xf>
    <xf numFmtId="0" fontId="15" fillId="2" borderId="0" xfId="0" applyFont="1" applyFill="1" applyAlignment="1">
      <alignment horizontal="left"/>
    </xf>
    <xf numFmtId="49" fontId="12" fillId="2" borderId="0" xfId="5" applyNumberFormat="1" applyFont="1" applyFill="1" applyBorder="1" applyAlignment="1">
      <alignment horizontal="right"/>
    </xf>
    <xf numFmtId="0" fontId="0" fillId="2" borderId="0" xfId="0" applyFill="1"/>
    <xf numFmtId="166" fontId="2" fillId="2" borderId="0" xfId="0" applyNumberFormat="1" applyFont="1" applyFill="1" applyAlignment="1">
      <alignment horizontal="left"/>
    </xf>
    <xf numFmtId="168" fontId="2" fillId="2" borderId="1" xfId="0" applyNumberFormat="1" applyFont="1" applyFill="1" applyBorder="1" applyAlignment="1">
      <alignment horizontal="centerContinuous"/>
    </xf>
    <xf numFmtId="0" fontId="2" fillId="2" borderId="1" xfId="0" applyFont="1" applyFill="1" applyBorder="1"/>
    <xf numFmtId="168" fontId="12" fillId="2" borderId="4" xfId="0" applyNumberFormat="1" applyFont="1" applyFill="1" applyBorder="1" applyAlignment="1">
      <alignment horizontal="center"/>
    </xf>
    <xf numFmtId="0" fontId="4" fillId="0" borderId="0" xfId="0" applyFont="1" applyAlignment="1">
      <alignment horizontal="right"/>
    </xf>
    <xf numFmtId="169" fontId="2" fillId="2" borderId="0" xfId="4" applyNumberFormat="1" applyFont="1" applyFill="1" applyBorder="1" applyAlignment="1">
      <alignment horizontal="right"/>
    </xf>
    <xf numFmtId="169" fontId="2" fillId="2" borderId="1" xfId="4" applyNumberFormat="1" applyFont="1" applyFill="1" applyBorder="1" applyAlignment="1">
      <alignment horizontal="right"/>
    </xf>
    <xf numFmtId="167" fontId="2" fillId="2" borderId="0" xfId="4" applyNumberFormat="1" applyFont="1" applyFill="1" applyBorder="1" applyAlignment="1">
      <alignment horizontal="right" indent="1"/>
    </xf>
    <xf numFmtId="167" fontId="2" fillId="2" borderId="1" xfId="4" applyNumberFormat="1" applyFont="1" applyFill="1" applyBorder="1" applyAlignment="1">
      <alignment horizontal="right" indent="1"/>
    </xf>
    <xf numFmtId="167" fontId="2" fillId="2" borderId="0" xfId="4" applyNumberFormat="1" applyFont="1" applyFill="1" applyBorder="1" applyAlignment="1">
      <alignment horizontal="right" indent="2"/>
    </xf>
    <xf numFmtId="167" fontId="2" fillId="2" borderId="1" xfId="4" applyNumberFormat="1" applyFont="1" applyFill="1" applyBorder="1" applyAlignment="1">
      <alignment horizontal="right" indent="2"/>
    </xf>
    <xf numFmtId="170" fontId="2" fillId="2" borderId="0" xfId="4" applyNumberFormat="1" applyFont="1" applyFill="1" applyBorder="1" applyAlignment="1">
      <alignment horizontal="right" indent="2"/>
    </xf>
    <xf numFmtId="170" fontId="2" fillId="2" borderId="1" xfId="4" applyNumberFormat="1" applyFont="1" applyFill="1" applyBorder="1" applyAlignment="1">
      <alignment horizontal="right" indent="2"/>
    </xf>
    <xf numFmtId="169" fontId="2" fillId="2" borderId="0" xfId="4" applyNumberFormat="1" applyFont="1" applyFill="1" applyBorder="1" applyAlignment="1">
      <alignment horizontal="right" indent="1"/>
    </xf>
    <xf numFmtId="169" fontId="2" fillId="2" borderId="1" xfId="4" applyNumberFormat="1" applyFont="1" applyFill="1" applyBorder="1" applyAlignment="1">
      <alignment horizontal="right" indent="1"/>
    </xf>
    <xf numFmtId="170" fontId="2" fillId="2" borderId="0" xfId="4" applyNumberFormat="1" applyFont="1" applyFill="1" applyBorder="1" applyAlignment="1">
      <alignment horizontal="right" indent="1"/>
    </xf>
    <xf numFmtId="170" fontId="2" fillId="2" borderId="1" xfId="4" applyNumberFormat="1" applyFont="1" applyFill="1" applyBorder="1" applyAlignment="1">
      <alignment horizontal="right" indent="1"/>
    </xf>
    <xf numFmtId="167" fontId="2" fillId="2" borderId="0" xfId="4" applyNumberFormat="1" applyFont="1" applyFill="1" applyBorder="1" applyAlignment="1"/>
    <xf numFmtId="0" fontId="4" fillId="0" borderId="0" xfId="0" applyFont="1" applyAlignment="1">
      <alignment horizontal="center"/>
    </xf>
    <xf numFmtId="1" fontId="2" fillId="2" borderId="0" xfId="0" quotePrefix="1" applyNumberFormat="1" applyFont="1" applyFill="1" applyAlignment="1">
      <alignment horizontal="center"/>
    </xf>
    <xf numFmtId="167" fontId="4" fillId="0" borderId="1" xfId="0" applyNumberFormat="1" applyFont="1" applyBorder="1" applyAlignment="1">
      <alignment horizontal="centerContinuous"/>
    </xf>
    <xf numFmtId="167" fontId="4" fillId="0" borderId="0" xfId="0" applyNumberFormat="1" applyFont="1" applyAlignment="1">
      <alignment horizontal="centerContinuous"/>
    </xf>
    <xf numFmtId="167" fontId="4" fillId="0" borderId="1" xfId="0" applyNumberFormat="1" applyFont="1" applyBorder="1" applyAlignment="1">
      <alignment horizontal="center"/>
    </xf>
    <xf numFmtId="1" fontId="4" fillId="0" borderId="0" xfId="0" applyNumberFormat="1" applyFont="1"/>
    <xf numFmtId="1" fontId="4" fillId="0" borderId="0" xfId="0" applyNumberFormat="1" applyFont="1" applyAlignment="1">
      <alignment horizontal="center"/>
    </xf>
    <xf numFmtId="1" fontId="21" fillId="2" borderId="0" xfId="0" applyNumberFormat="1" applyFont="1" applyFill="1"/>
    <xf numFmtId="9" fontId="2" fillId="2" borderId="0" xfId="0" applyNumberFormat="1" applyFont="1" applyFill="1"/>
    <xf numFmtId="0" fontId="23" fillId="0" borderId="0" xfId="0" applyFont="1" applyAlignment="1">
      <alignment horizontal="right"/>
    </xf>
    <xf numFmtId="167" fontId="23" fillId="0" borderId="0" xfId="0" applyNumberFormat="1" applyFont="1" applyAlignment="1">
      <alignment horizontal="right"/>
    </xf>
    <xf numFmtId="0" fontId="24" fillId="0" borderId="0" xfId="0" applyFont="1"/>
    <xf numFmtId="0" fontId="4" fillId="0" borderId="4" xfId="0" applyFont="1" applyBorder="1"/>
    <xf numFmtId="0" fontId="5" fillId="3" borderId="6" xfId="6" applyNumberFormat="1" applyFont="1" applyFill="1" applyBorder="1" applyAlignment="1">
      <alignment horizontal="center"/>
    </xf>
    <xf numFmtId="0" fontId="4" fillId="3" borderId="0" xfId="0" applyFont="1" applyFill="1"/>
    <xf numFmtId="0" fontId="23" fillId="0" borderId="4" xfId="0" applyFont="1" applyBorder="1" applyAlignment="1">
      <alignment horizontal="right"/>
    </xf>
    <xf numFmtId="9" fontId="2" fillId="2" borderId="0" xfId="1" applyNumberFormat="1" applyFont="1" applyFill="1" applyBorder="1" applyAlignment="1">
      <alignment horizontal="right" indent="1"/>
    </xf>
    <xf numFmtId="9" fontId="2" fillId="2" borderId="1" xfId="1" applyNumberFormat="1" applyFont="1" applyFill="1" applyBorder="1" applyAlignment="1">
      <alignment horizontal="right" indent="1"/>
    </xf>
    <xf numFmtId="0" fontId="0" fillId="2" borderId="0" xfId="0" applyFill="1" applyAlignment="1">
      <alignment horizontal="center"/>
    </xf>
    <xf numFmtId="0" fontId="0" fillId="2" borderId="1" xfId="0" applyFill="1" applyBorder="1" applyAlignment="1">
      <alignment horizontal="center"/>
    </xf>
    <xf numFmtId="0" fontId="9" fillId="2" borderId="0" xfId="0" applyFont="1" applyFill="1"/>
    <xf numFmtId="0" fontId="0" fillId="2" borderId="1" xfId="0" applyFill="1" applyBorder="1" applyAlignment="1">
      <alignment horizontal="centerContinuous"/>
    </xf>
    <xf numFmtId="164" fontId="2" fillId="2" borderId="0" xfId="1" applyNumberFormat="1" applyFont="1" applyFill="1" applyBorder="1" applyAlignment="1">
      <alignment horizontal="right" indent="1"/>
    </xf>
    <xf numFmtId="1" fontId="0" fillId="2" borderId="0" xfId="0" applyNumberFormat="1" applyFill="1"/>
    <xf numFmtId="14" fontId="4" fillId="0" borderId="0" xfId="0" applyNumberFormat="1" applyFont="1"/>
    <xf numFmtId="164" fontId="2" fillId="2" borderId="1" xfId="1" applyNumberFormat="1" applyFont="1" applyFill="1" applyBorder="1" applyAlignment="1">
      <alignment horizontal="right" indent="1"/>
    </xf>
    <xf numFmtId="167" fontId="12" fillId="2" borderId="0" xfId="0" applyNumberFormat="1" applyFont="1" applyFill="1" applyAlignment="1">
      <alignment horizontal="center"/>
    </xf>
    <xf numFmtId="0" fontId="0" fillId="0" borderId="0" xfId="0" applyAlignment="1">
      <alignment horizontal="center"/>
    </xf>
    <xf numFmtId="167" fontId="2" fillId="0" borderId="0" xfId="4" applyNumberFormat="1" applyFont="1" applyFill="1" applyBorder="1" applyAlignment="1">
      <alignment horizontal="right"/>
    </xf>
    <xf numFmtId="169" fontId="0" fillId="2" borderId="0" xfId="0" applyNumberFormat="1" applyFill="1"/>
    <xf numFmtId="167" fontId="19" fillId="0" borderId="0" xfId="0" applyNumberFormat="1" applyFont="1" applyAlignment="1">
      <alignment horizontal="right"/>
    </xf>
    <xf numFmtId="1" fontId="26" fillId="0" borderId="0" xfId="0" applyNumberFormat="1" applyFont="1" applyAlignment="1">
      <alignment horizontal="left"/>
    </xf>
    <xf numFmtId="0" fontId="0" fillId="2" borderId="1" xfId="5" applyNumberFormat="1" applyFont="1" applyFill="1" applyBorder="1" applyAlignment="1">
      <alignment horizontal="center" wrapText="1"/>
    </xf>
    <xf numFmtId="0" fontId="0" fillId="0" borderId="0" xfId="0" applyAlignment="1">
      <alignment horizontal="right"/>
    </xf>
    <xf numFmtId="165" fontId="2" fillId="2" borderId="0" xfId="0" applyNumberFormat="1" applyFont="1" applyFill="1"/>
    <xf numFmtId="9" fontId="2" fillId="2" borderId="0" xfId="3" applyNumberFormat="1" applyFont="1" applyFill="1" applyBorder="1" applyAlignment="1"/>
    <xf numFmtId="0" fontId="0" fillId="2" borderId="0" xfId="0" applyFill="1" applyAlignment="1">
      <alignment horizontal="centerContinuous"/>
    </xf>
    <xf numFmtId="0" fontId="10" fillId="2" borderId="0" xfId="6" quotePrefix="1" applyNumberFormat="1" applyFont="1" applyFill="1" applyBorder="1" applyAlignment="1"/>
    <xf numFmtId="0" fontId="15" fillId="2" borderId="0" xfId="0" applyFont="1" applyFill="1" applyAlignment="1">
      <alignment horizontal="center"/>
    </xf>
    <xf numFmtId="0" fontId="15" fillId="2" borderId="0" xfId="0" applyFont="1" applyFill="1"/>
    <xf numFmtId="0" fontId="0" fillId="2" borderId="1" xfId="0" applyFill="1" applyBorder="1"/>
    <xf numFmtId="0" fontId="0" fillId="2" borderId="0" xfId="0" applyFill="1" applyAlignment="1">
      <alignment horizontal="left"/>
    </xf>
    <xf numFmtId="0" fontId="0" fillId="2" borderId="1" xfId="0" applyFill="1" applyBorder="1" applyAlignment="1">
      <alignment horizontal="left"/>
    </xf>
    <xf numFmtId="0" fontId="4" fillId="2" borderId="0" xfId="0" quotePrefix="1" applyFont="1" applyFill="1" applyAlignment="1">
      <alignment horizontal="right"/>
    </xf>
    <xf numFmtId="172" fontId="4" fillId="2" borderId="0" xfId="0" applyNumberFormat="1" applyFont="1" applyFill="1"/>
    <xf numFmtId="166" fontId="0" fillId="2" borderId="0" xfId="0" applyNumberFormat="1" applyFill="1" applyAlignment="1">
      <alignment horizontal="left"/>
    </xf>
    <xf numFmtId="167" fontId="0" fillId="2" borderId="1" xfId="0" applyNumberFormat="1" applyFill="1" applyBorder="1" applyAlignment="1">
      <alignment horizontal="center" wrapText="1"/>
    </xf>
    <xf numFmtId="0" fontId="10" fillId="2" borderId="0" xfId="6" applyNumberFormat="1" applyFont="1" applyFill="1" applyBorder="1" applyAlignment="1">
      <alignment horizontal="right"/>
    </xf>
    <xf numFmtId="0" fontId="0" fillId="2" borderId="0" xfId="4" applyNumberFormat="1" applyFont="1" applyFill="1" applyBorder="1" applyAlignment="1"/>
    <xf numFmtId="0" fontId="2" fillId="2" borderId="4" xfId="0" applyFont="1" applyFill="1" applyBorder="1"/>
    <xf numFmtId="167" fontId="2" fillId="2" borderId="4" xfId="4" applyNumberFormat="1" applyFont="1" applyFill="1" applyBorder="1" applyAlignment="1">
      <alignment horizontal="right"/>
    </xf>
    <xf numFmtId="169" fontId="2" fillId="2" borderId="4" xfId="4" applyNumberFormat="1" applyFont="1" applyFill="1" applyBorder="1" applyAlignment="1">
      <alignment horizontal="right"/>
    </xf>
    <xf numFmtId="167" fontId="2" fillId="2" borderId="4" xfId="4" applyNumberFormat="1" applyFont="1" applyFill="1" applyBorder="1" applyAlignment="1">
      <alignment horizontal="right" indent="1"/>
    </xf>
    <xf numFmtId="9" fontId="2" fillId="2" borderId="4" xfId="1" applyNumberFormat="1" applyFont="1" applyFill="1" applyBorder="1" applyAlignment="1">
      <alignment horizontal="right" indent="1"/>
    </xf>
    <xf numFmtId="164" fontId="2" fillId="2" borderId="4" xfId="1" applyNumberFormat="1" applyFont="1" applyFill="1" applyBorder="1" applyAlignment="1">
      <alignment horizontal="right" indent="1"/>
    </xf>
    <xf numFmtId="170" fontId="2" fillId="2" borderId="4" xfId="4" applyNumberFormat="1" applyFont="1" applyFill="1" applyBorder="1" applyAlignment="1">
      <alignment horizontal="right" indent="2"/>
    </xf>
    <xf numFmtId="170" fontId="2" fillId="2" borderId="4" xfId="4" applyNumberFormat="1" applyFont="1" applyFill="1" applyBorder="1" applyAlignment="1">
      <alignment horizontal="right" indent="1"/>
    </xf>
    <xf numFmtId="169" fontId="2" fillId="2" borderId="4" xfId="4" applyNumberFormat="1" applyFont="1" applyFill="1" applyBorder="1" applyAlignment="1">
      <alignment horizontal="right" indent="1"/>
    </xf>
    <xf numFmtId="167" fontId="2" fillId="2" borderId="4" xfId="4" applyNumberFormat="1" applyFont="1" applyFill="1" applyBorder="1" applyAlignment="1">
      <alignment horizontal="right" indent="2"/>
    </xf>
    <xf numFmtId="0" fontId="0" fillId="2" borderId="2" xfId="0" applyFill="1" applyBorder="1" applyAlignment="1">
      <alignment horizontal="center" wrapText="1"/>
    </xf>
    <xf numFmtId="168" fontId="0" fillId="0" borderId="1" xfId="0" applyNumberFormat="1" applyBorder="1" applyAlignment="1">
      <alignment horizontal="centerContinuous"/>
    </xf>
    <xf numFmtId="168" fontId="2" fillId="0" borderId="1" xfId="0" applyNumberFormat="1" applyFont="1" applyBorder="1" applyAlignment="1">
      <alignment horizontal="centerContinuous"/>
    </xf>
    <xf numFmtId="0" fontId="2" fillId="0" borderId="0" xfId="2" applyNumberFormat="1" applyFont="1" applyFill="1" applyBorder="1" applyAlignment="1"/>
    <xf numFmtId="0" fontId="9" fillId="0" borderId="1" xfId="2" applyNumberFormat="1" applyFont="1" applyFill="1" applyBorder="1" applyAlignment="1">
      <alignment horizontal="center" wrapText="1"/>
    </xf>
    <xf numFmtId="0" fontId="15" fillId="0" borderId="1" xfId="2" applyNumberFormat="1" applyFont="1" applyFill="1" applyBorder="1" applyAlignment="1">
      <alignment horizontal="center" wrapText="1"/>
    </xf>
    <xf numFmtId="0" fontId="15" fillId="0" borderId="0" xfId="2" applyNumberFormat="1" applyFont="1" applyFill="1" applyBorder="1" applyAlignment="1">
      <alignment horizontal="center" wrapText="1"/>
    </xf>
    <xf numFmtId="0" fontId="3" fillId="2" borderId="4" xfId="0" applyFont="1" applyFill="1" applyBorder="1"/>
    <xf numFmtId="0" fontId="2" fillId="2" borderId="4" xfId="4" applyNumberFormat="1" applyFont="1" applyFill="1" applyBorder="1" applyAlignment="1"/>
    <xf numFmtId="0" fontId="10" fillId="2" borderId="4" xfId="6" applyNumberFormat="1" applyFont="1" applyFill="1" applyBorder="1" applyAlignment="1"/>
    <xf numFmtId="167" fontId="2" fillId="2" borderId="4" xfId="0" applyNumberFormat="1" applyFont="1" applyFill="1" applyBorder="1"/>
    <xf numFmtId="167" fontId="2" fillId="2" borderId="4" xfId="0" applyNumberFormat="1" applyFont="1" applyFill="1" applyBorder="1" applyAlignment="1">
      <alignment horizontal="right"/>
    </xf>
    <xf numFmtId="1" fontId="21" fillId="2" borderId="4" xfId="0" applyNumberFormat="1" applyFont="1" applyFill="1" applyBorder="1"/>
    <xf numFmtId="167" fontId="2" fillId="2" borderId="4" xfId="0" applyNumberFormat="1" applyFont="1" applyFill="1" applyBorder="1" applyAlignment="1">
      <alignment horizontal="left"/>
    </xf>
    <xf numFmtId="0" fontId="3" fillId="2" borderId="0" xfId="4" applyNumberFormat="1" applyFont="1" applyFill="1" applyBorder="1" applyAlignment="1"/>
    <xf numFmtId="0" fontId="0" fillId="2" borderId="4" xfId="0" applyFill="1" applyBorder="1"/>
    <xf numFmtId="0" fontId="0" fillId="2" borderId="1" xfId="4" applyNumberFormat="1" applyFont="1" applyFill="1" applyBorder="1" applyAlignment="1"/>
    <xf numFmtId="49" fontId="0" fillId="2" borderId="4" xfId="0" applyNumberFormat="1" applyFill="1" applyBorder="1"/>
    <xf numFmtId="0" fontId="13" fillId="2" borderId="0" xfId="0" applyFont="1" applyFill="1"/>
    <xf numFmtId="0" fontId="13" fillId="2" borderId="4" xfId="0" applyFont="1" applyFill="1" applyBorder="1"/>
    <xf numFmtId="0" fontId="13" fillId="2" borderId="0" xfId="4" applyNumberFormat="1" applyFont="1" applyFill="1" applyBorder="1" applyAlignment="1"/>
    <xf numFmtId="49" fontId="0" fillId="2" borderId="0" xfId="0" applyNumberFormat="1" applyFill="1"/>
    <xf numFmtId="167" fontId="0" fillId="0" borderId="1" xfId="0" applyNumberFormat="1" applyBorder="1" applyAlignment="1">
      <alignment horizontal="centerContinuous"/>
    </xf>
    <xf numFmtId="0" fontId="15" fillId="0" borderId="1" xfId="2" applyNumberFormat="1" applyFont="1" applyFill="1" applyBorder="1" applyAlignment="1">
      <alignment horizontal="centerContinuous" wrapText="1"/>
    </xf>
    <xf numFmtId="0" fontId="27" fillId="0" borderId="0" xfId="0" applyFont="1"/>
    <xf numFmtId="167" fontId="27" fillId="0" borderId="0" xfId="0" applyNumberFormat="1" applyFont="1"/>
    <xf numFmtId="1" fontId="23" fillId="0" borderId="1" xfId="0" applyNumberFormat="1" applyFont="1" applyBorder="1" applyAlignment="1">
      <alignment horizontal="right"/>
    </xf>
    <xf numFmtId="1" fontId="4" fillId="0" borderId="1" xfId="0" applyNumberFormat="1" applyFont="1" applyBorder="1" applyAlignment="1">
      <alignment horizontal="right"/>
    </xf>
    <xf numFmtId="1" fontId="4" fillId="0" borderId="0" xfId="0" applyNumberFormat="1" applyFont="1" applyAlignment="1">
      <alignment horizontal="right"/>
    </xf>
    <xf numFmtId="0" fontId="2" fillId="2" borderId="1" xfId="3" applyNumberFormat="1" applyFont="1" applyFill="1" applyBorder="1" applyAlignment="1" applyProtection="1">
      <alignment horizontal="center" wrapText="1"/>
      <protection hidden="1"/>
    </xf>
    <xf numFmtId="0" fontId="2" fillId="2" borderId="1" xfId="0" applyFont="1" applyFill="1" applyBorder="1" applyAlignment="1">
      <alignment horizontal="center" wrapText="1"/>
    </xf>
    <xf numFmtId="167" fontId="19" fillId="0" borderId="0" xfId="0" applyNumberFormat="1" applyFont="1" applyAlignment="1">
      <alignment horizontal="center"/>
    </xf>
    <xf numFmtId="1" fontId="23" fillId="0" borderId="0" xfId="0" applyNumberFormat="1" applyFont="1" applyAlignment="1">
      <alignment horizontal="center"/>
    </xf>
    <xf numFmtId="1" fontId="23" fillId="0" borderId="0" xfId="0" applyNumberFormat="1" applyFont="1" applyAlignment="1">
      <alignment horizontal="right"/>
    </xf>
    <xf numFmtId="1" fontId="4" fillId="2" borderId="0" xfId="0" applyNumberFormat="1" applyFont="1" applyFill="1" applyAlignment="1">
      <alignment horizontal="center"/>
    </xf>
    <xf numFmtId="0" fontId="4" fillId="2" borderId="1" xfId="0" applyFont="1" applyFill="1" applyBorder="1" applyAlignment="1">
      <alignment horizontal="centerContinuous"/>
    </xf>
    <xf numFmtId="0" fontId="4" fillId="3" borderId="4" xfId="0" applyFont="1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167" fontId="4" fillId="0" borderId="2" xfId="0" applyNumberFormat="1" applyFont="1" applyBorder="1" applyAlignment="1">
      <alignment horizontal="center"/>
    </xf>
    <xf numFmtId="0" fontId="23" fillId="0" borderId="0" xfId="0" applyFont="1"/>
    <xf numFmtId="167" fontId="23" fillId="0" borderId="0" xfId="0" applyNumberFormat="1" applyFont="1" applyAlignment="1">
      <alignment horizontal="center"/>
    </xf>
    <xf numFmtId="166" fontId="23" fillId="0" borderId="0" xfId="0" applyNumberFormat="1" applyFont="1" applyAlignment="1">
      <alignment horizontal="right"/>
    </xf>
    <xf numFmtId="167" fontId="23" fillId="2" borderId="0" xfId="0" applyNumberFormat="1" applyFont="1" applyFill="1" applyAlignment="1">
      <alignment horizontal="right"/>
    </xf>
    <xf numFmtId="167" fontId="23" fillId="0" borderId="1" xfId="0" applyNumberFormat="1" applyFont="1" applyBorder="1" applyAlignment="1">
      <alignment horizontal="right"/>
    </xf>
    <xf numFmtId="167" fontId="4" fillId="0" borderId="4" xfId="0" applyNumberFormat="1" applyFont="1" applyBorder="1"/>
    <xf numFmtId="0" fontId="23" fillId="0" borderId="4" xfId="0" applyFont="1" applyBorder="1"/>
    <xf numFmtId="167" fontId="23" fillId="0" borderId="4" xfId="0" applyNumberFormat="1" applyFont="1" applyBorder="1" applyAlignment="1">
      <alignment horizontal="right"/>
    </xf>
    <xf numFmtId="167" fontId="23" fillId="2" borderId="4" xfId="0" applyNumberFormat="1" applyFont="1" applyFill="1" applyBorder="1" applyAlignment="1">
      <alignment horizontal="right"/>
    </xf>
    <xf numFmtId="167" fontId="24" fillId="0" borderId="0" xfId="0" applyNumberFormat="1" applyFont="1"/>
    <xf numFmtId="166" fontId="23" fillId="0" borderId="1" xfId="0" applyNumberFormat="1" applyFont="1" applyBorder="1" applyAlignment="1">
      <alignment horizontal="right"/>
    </xf>
    <xf numFmtId="0" fontId="23" fillId="0" borderId="1" xfId="0" applyFont="1" applyBorder="1" applyAlignment="1">
      <alignment horizontal="right"/>
    </xf>
    <xf numFmtId="0" fontId="4" fillId="0" borderId="1" xfId="0" applyFont="1" applyBorder="1"/>
    <xf numFmtId="0" fontId="23" fillId="0" borderId="1" xfId="0" applyFont="1" applyBorder="1"/>
    <xf numFmtId="167" fontId="19" fillId="0" borderId="1" xfId="0" applyNumberFormat="1" applyFont="1" applyBorder="1" applyAlignment="1">
      <alignment horizontal="center"/>
    </xf>
    <xf numFmtId="1" fontId="23" fillId="0" borderId="1" xfId="0" applyNumberFormat="1" applyFont="1" applyBorder="1" applyAlignment="1">
      <alignment horizontal="center"/>
    </xf>
    <xf numFmtId="167" fontId="23" fillId="2" borderId="1" xfId="0" applyNumberFormat="1" applyFont="1" applyFill="1" applyBorder="1" applyAlignment="1">
      <alignment horizontal="right"/>
    </xf>
    <xf numFmtId="0" fontId="23" fillId="0" borderId="10" xfId="0" applyFont="1" applyBorder="1" applyAlignment="1">
      <alignment horizontal="right"/>
    </xf>
    <xf numFmtId="0" fontId="4" fillId="0" borderId="10" xfId="0" applyFont="1" applyBorder="1"/>
    <xf numFmtId="0" fontId="23" fillId="0" borderId="10" xfId="0" applyFont="1" applyBorder="1"/>
    <xf numFmtId="167" fontId="19" fillId="0" borderId="10" xfId="0" applyNumberFormat="1" applyFont="1" applyBorder="1" applyAlignment="1">
      <alignment horizontal="center"/>
    </xf>
    <xf numFmtId="167" fontId="23" fillId="0" borderId="10" xfId="0" applyNumberFormat="1" applyFont="1" applyBorder="1" applyAlignment="1">
      <alignment horizontal="right"/>
    </xf>
    <xf numFmtId="166" fontId="23" fillId="0" borderId="10" xfId="0" applyNumberFormat="1" applyFont="1" applyBorder="1" applyAlignment="1">
      <alignment horizontal="right"/>
    </xf>
    <xf numFmtId="1" fontId="23" fillId="0" borderId="10" xfId="0" applyNumberFormat="1" applyFont="1" applyBorder="1" applyAlignment="1">
      <alignment horizontal="right"/>
    </xf>
    <xf numFmtId="1" fontId="23" fillId="0" borderId="10" xfId="0" applyNumberFormat="1" applyFont="1" applyBorder="1" applyAlignment="1">
      <alignment horizontal="center"/>
    </xf>
    <xf numFmtId="167" fontId="23" fillId="2" borderId="10" xfId="0" applyNumberFormat="1" applyFont="1" applyFill="1" applyBorder="1" applyAlignment="1">
      <alignment horizontal="right"/>
    </xf>
    <xf numFmtId="1" fontId="4" fillId="0" borderId="10" xfId="0" applyNumberFormat="1" applyFont="1" applyBorder="1" applyAlignment="1">
      <alignment horizontal="right"/>
    </xf>
    <xf numFmtId="169" fontId="2" fillId="2" borderId="4" xfId="0" applyNumberFormat="1" applyFont="1" applyFill="1" applyBorder="1"/>
    <xf numFmtId="169" fontId="2" fillId="2" borderId="0" xfId="0" applyNumberFormat="1" applyFont="1" applyFill="1" applyAlignment="1">
      <alignment horizontal="left"/>
    </xf>
    <xf numFmtId="169" fontId="2" fillId="2" borderId="0" xfId="0" applyNumberFormat="1" applyFont="1" applyFill="1"/>
    <xf numFmtId="169" fontId="10" fillId="2" borderId="0" xfId="6" applyNumberFormat="1" applyFont="1" applyFill="1" applyBorder="1" applyAlignment="1"/>
    <xf numFmtId="169" fontId="2" fillId="2" borderId="4" xfId="0" applyNumberFormat="1" applyFont="1" applyFill="1" applyBorder="1" applyAlignment="1">
      <alignment horizontal="right"/>
    </xf>
    <xf numFmtId="168" fontId="12" fillId="2" borderId="0" xfId="5" applyNumberFormat="1" applyFont="1" applyFill="1" applyBorder="1" applyAlignment="1">
      <alignment horizontal="center"/>
    </xf>
    <xf numFmtId="168" fontId="2" fillId="2" borderId="0" xfId="0" applyNumberFormat="1" applyFont="1" applyFill="1" applyAlignment="1">
      <alignment horizontal="right"/>
    </xf>
    <xf numFmtId="168" fontId="2" fillId="2" borderId="0" xfId="0" applyNumberFormat="1" applyFont="1" applyFill="1"/>
    <xf numFmtId="168" fontId="0" fillId="2" borderId="0" xfId="0" applyNumberFormat="1" applyFill="1"/>
    <xf numFmtId="168" fontId="2" fillId="2" borderId="0" xfId="0" applyNumberFormat="1" applyFont="1" applyFill="1" applyAlignment="1">
      <alignment horizontal="left"/>
    </xf>
    <xf numFmtId="168" fontId="10" fillId="2" borderId="0" xfId="6" applyNumberFormat="1" applyFont="1" applyFill="1" applyBorder="1" applyAlignment="1"/>
    <xf numFmtId="2" fontId="2" fillId="2" borderId="0" xfId="0" applyNumberFormat="1" applyFont="1" applyFill="1"/>
    <xf numFmtId="0" fontId="2" fillId="2" borderId="0" xfId="0" applyFont="1" applyFill="1" applyAlignment="1">
      <alignment horizontal="center" wrapText="1"/>
    </xf>
    <xf numFmtId="168" fontId="0" fillId="2" borderId="1" xfId="0" applyNumberFormat="1" applyFill="1" applyBorder="1" applyAlignment="1">
      <alignment horizontal="centerContinuous"/>
    </xf>
    <xf numFmtId="9" fontId="2" fillId="2" borderId="0" xfId="7" applyNumberFormat="1" applyFont="1" applyFill="1" applyBorder="1" applyAlignment="1">
      <alignment horizontal="center"/>
    </xf>
    <xf numFmtId="9" fontId="2" fillId="2" borderId="1" xfId="7" applyNumberFormat="1" applyFont="1" applyFill="1" applyBorder="1" applyAlignment="1">
      <alignment horizontal="center"/>
    </xf>
    <xf numFmtId="0" fontId="2" fillId="2" borderId="1" xfId="5" applyNumberFormat="1" applyFont="1" applyFill="1" applyBorder="1" applyAlignment="1">
      <alignment horizontal="center" vertical="center" wrapText="1"/>
    </xf>
    <xf numFmtId="0" fontId="2" fillId="2" borderId="0" xfId="5" applyNumberFormat="1" applyFont="1" applyFill="1" applyBorder="1" applyAlignment="1">
      <alignment horizontal="center" vertical="center" wrapText="1"/>
    </xf>
    <xf numFmtId="1" fontId="4" fillId="0" borderId="1" xfId="0" applyNumberFormat="1" applyFont="1" applyBorder="1" applyAlignment="1">
      <alignment horizontal="center"/>
    </xf>
    <xf numFmtId="167" fontId="30" fillId="0" borderId="1" xfId="0" applyNumberFormat="1" applyFont="1" applyBorder="1"/>
    <xf numFmtId="1" fontId="30" fillId="0" borderId="1" xfId="0" applyNumberFormat="1" applyFont="1" applyBorder="1" applyAlignment="1">
      <alignment horizontal="right"/>
    </xf>
    <xf numFmtId="1" fontId="30" fillId="0" borderId="1" xfId="0" applyNumberFormat="1" applyFont="1" applyBorder="1" applyAlignment="1">
      <alignment horizontal="center"/>
    </xf>
    <xf numFmtId="1" fontId="31" fillId="0" borderId="0" xfId="0" applyNumberFormat="1" applyFont="1" applyAlignment="1">
      <alignment horizontal="center"/>
    </xf>
    <xf numFmtId="1" fontId="32" fillId="0" borderId="0" xfId="0" applyNumberFormat="1" applyFont="1" applyAlignment="1">
      <alignment horizontal="right"/>
    </xf>
    <xf numFmtId="1" fontId="32" fillId="0" borderId="0" xfId="0" applyNumberFormat="1" applyFont="1" applyAlignment="1">
      <alignment horizontal="center"/>
    </xf>
    <xf numFmtId="0" fontId="20" fillId="3" borderId="5" xfId="0" applyFont="1" applyFill="1" applyBorder="1" applyAlignment="1">
      <alignment horizontal="left"/>
    </xf>
    <xf numFmtId="0" fontId="20" fillId="3" borderId="7" xfId="0" applyFont="1" applyFill="1" applyBorder="1" applyAlignment="1">
      <alignment horizontal="left"/>
    </xf>
    <xf numFmtId="0" fontId="0" fillId="2" borderId="0" xfId="0" quotePrefix="1" applyFill="1"/>
    <xf numFmtId="0" fontId="10" fillId="2" borderId="0" xfId="8" quotePrefix="1" applyFont="1" applyFill="1"/>
    <xf numFmtId="0" fontId="10" fillId="2" borderId="0" xfId="8" quotePrefix="1" applyNumberFormat="1" applyFont="1" applyFill="1" applyBorder="1" applyAlignment="1"/>
    <xf numFmtId="0" fontId="29" fillId="2" borderId="0" xfId="0" applyFont="1" applyFill="1" applyAlignment="1">
      <alignment horizontal="left"/>
    </xf>
    <xf numFmtId="0" fontId="2" fillId="2" borderId="1" xfId="0" applyFont="1" applyFill="1" applyBorder="1" applyAlignment="1">
      <alignment horizontal="center"/>
    </xf>
    <xf numFmtId="167" fontId="12" fillId="2" borderId="1" xfId="0" applyNumberFormat="1" applyFont="1" applyFill="1" applyBorder="1" applyAlignment="1">
      <alignment horizontal="center"/>
    </xf>
    <xf numFmtId="169" fontId="2" fillId="2" borderId="0" xfId="4" applyNumberFormat="1" applyFont="1" applyFill="1" applyBorder="1" applyAlignment="1">
      <alignment horizontal="center"/>
    </xf>
    <xf numFmtId="169" fontId="2" fillId="2" borderId="1" xfId="4" applyNumberFormat="1" applyFont="1" applyFill="1" applyBorder="1" applyAlignment="1">
      <alignment horizontal="center"/>
    </xf>
    <xf numFmtId="0" fontId="2" fillId="2" borderId="0" xfId="8" applyNumberFormat="1" applyFont="1" applyFill="1" applyBorder="1" applyAlignment="1">
      <alignment horizontal="left" wrapText="1"/>
    </xf>
    <xf numFmtId="0" fontId="2" fillId="2" borderId="1" xfId="8" applyNumberFormat="1" applyFont="1" applyFill="1" applyBorder="1" applyAlignment="1">
      <alignment horizontal="center" wrapText="1"/>
    </xf>
    <xf numFmtId="0" fontId="2" fillId="2" borderId="0" xfId="8" applyNumberFormat="1" applyFont="1" applyFill="1" applyBorder="1" applyAlignment="1">
      <alignment horizontal="center" wrapText="1"/>
    </xf>
    <xf numFmtId="0" fontId="0" fillId="2" borderId="1" xfId="8" applyNumberFormat="1" applyFont="1" applyFill="1" applyBorder="1" applyAlignment="1">
      <alignment horizontal="center" wrapText="1"/>
    </xf>
    <xf numFmtId="0" fontId="0" fillId="2" borderId="1" xfId="3" applyNumberFormat="1" applyFont="1" applyFill="1" applyBorder="1" applyAlignment="1" applyProtection="1">
      <alignment horizontal="center" wrapText="1"/>
      <protection hidden="1"/>
    </xf>
    <xf numFmtId="49" fontId="12" fillId="2" borderId="0" xfId="8" applyNumberFormat="1" applyFont="1" applyFill="1" applyBorder="1" applyAlignment="1">
      <alignment horizontal="center"/>
    </xf>
    <xf numFmtId="0" fontId="29" fillId="2" borderId="0" xfId="0" applyFont="1" applyFill="1"/>
    <xf numFmtId="49" fontId="12" fillId="2" borderId="0" xfId="0" applyNumberFormat="1" applyFont="1" applyFill="1" applyAlignment="1">
      <alignment horizontal="center"/>
    </xf>
    <xf numFmtId="0" fontId="2" fillId="2" borderId="4" xfId="0" applyFont="1" applyFill="1" applyBorder="1" applyAlignment="1">
      <alignment horizontal="right"/>
    </xf>
    <xf numFmtId="0" fontId="24" fillId="0" borderId="5" xfId="0" applyFont="1" applyBorder="1" applyAlignment="1">
      <alignment horizontal="center"/>
    </xf>
    <xf numFmtId="0" fontId="24" fillId="0" borderId="4" xfId="0" applyFont="1" applyBorder="1" applyAlignment="1">
      <alignment horizontal="center"/>
    </xf>
    <xf numFmtId="0" fontId="24" fillId="0" borderId="6" xfId="0" applyFont="1" applyBorder="1" applyAlignment="1">
      <alignment horizontal="center"/>
    </xf>
    <xf numFmtId="167" fontId="24" fillId="0" borderId="7" xfId="0" applyNumberFormat="1" applyFont="1" applyBorder="1"/>
    <xf numFmtId="167" fontId="24" fillId="0" borderId="8" xfId="0" applyNumberFormat="1" applyFont="1" applyBorder="1"/>
    <xf numFmtId="167" fontId="25" fillId="0" borderId="0" xfId="0" applyNumberFormat="1" applyFont="1"/>
    <xf numFmtId="167" fontId="24" fillId="0" borderId="11" xfId="0" applyNumberFormat="1" applyFont="1" applyBorder="1"/>
    <xf numFmtId="167" fontId="24" fillId="0" borderId="1" xfId="0" applyNumberFormat="1" applyFont="1" applyBorder="1"/>
    <xf numFmtId="167" fontId="24" fillId="0" borderId="9" xfId="0" applyNumberFormat="1" applyFont="1" applyBorder="1"/>
    <xf numFmtId="167" fontId="4" fillId="5" borderId="0" xfId="0" applyNumberFormat="1" applyFont="1" applyFill="1"/>
    <xf numFmtId="167" fontId="4" fillId="5" borderId="1" xfId="0" applyNumberFormat="1" applyFont="1" applyFill="1" applyBorder="1" applyAlignment="1">
      <alignment horizontal="centerContinuous"/>
    </xf>
    <xf numFmtId="167" fontId="4" fillId="5" borderId="0" xfId="0" applyNumberFormat="1" applyFont="1" applyFill="1" applyAlignment="1">
      <alignment horizontal="center"/>
    </xf>
    <xf numFmtId="167" fontId="4" fillId="5" borderId="2" xfId="0" applyNumberFormat="1" applyFont="1" applyFill="1" applyBorder="1" applyAlignment="1">
      <alignment horizontal="center"/>
    </xf>
    <xf numFmtId="167" fontId="4" fillId="5" borderId="0" xfId="0" applyNumberFormat="1" applyFont="1" applyFill="1" applyAlignment="1">
      <alignment horizontal="centerContinuous"/>
    </xf>
    <xf numFmtId="167" fontId="23" fillId="5" borderId="0" xfId="0" applyNumberFormat="1" applyFont="1" applyFill="1" applyAlignment="1">
      <alignment horizontal="right"/>
    </xf>
    <xf numFmtId="167" fontId="19" fillId="5" borderId="4" xfId="0" applyNumberFormat="1" applyFont="1" applyFill="1" applyBorder="1" applyAlignment="1">
      <alignment horizontal="right"/>
    </xf>
    <xf numFmtId="167" fontId="19" fillId="5" borderId="0" xfId="0" applyNumberFormat="1" applyFont="1" applyFill="1" applyAlignment="1">
      <alignment horizontal="right"/>
    </xf>
    <xf numFmtId="167" fontId="19" fillId="5" borderId="10" xfId="0" applyNumberFormat="1" applyFont="1" applyFill="1" applyBorder="1" applyAlignment="1">
      <alignment horizontal="right"/>
    </xf>
    <xf numFmtId="167" fontId="19" fillId="5" borderId="1" xfId="0" applyNumberFormat="1" applyFont="1" applyFill="1" applyBorder="1" applyAlignment="1">
      <alignment horizontal="right"/>
    </xf>
    <xf numFmtId="167" fontId="2" fillId="2" borderId="0" xfId="0" applyNumberFormat="1" applyFont="1" applyFill="1" applyAlignment="1">
      <alignment horizontal="center"/>
    </xf>
    <xf numFmtId="9" fontId="2" fillId="2" borderId="0" xfId="7" applyNumberFormat="1" applyFont="1" applyFill="1" applyBorder="1" applyAlignment="1">
      <alignment horizontal="right" indent="1"/>
    </xf>
    <xf numFmtId="9" fontId="2" fillId="2" borderId="0" xfId="2" applyFont="1" applyFill="1" applyBorder="1" applyAlignment="1">
      <alignment horizontal="right" indent="1"/>
    </xf>
    <xf numFmtId="9" fontId="2" fillId="2" borderId="1" xfId="7" applyNumberFormat="1" applyFont="1" applyFill="1" applyBorder="1" applyAlignment="1">
      <alignment horizontal="right" indent="1"/>
    </xf>
    <xf numFmtId="0" fontId="2" fillId="2" borderId="0" xfId="0" applyFont="1" applyFill="1" applyAlignment="1">
      <alignment horizontal="right" indent="1"/>
    </xf>
    <xf numFmtId="0" fontId="2" fillId="2" borderId="1" xfId="0" applyFont="1" applyFill="1" applyBorder="1" applyAlignment="1">
      <alignment horizontal="right" indent="1"/>
    </xf>
    <xf numFmtId="0" fontId="0" fillId="2" borderId="0" xfId="5" applyNumberFormat="1" applyFont="1" applyFill="1" applyBorder="1" applyAlignment="1">
      <alignment horizontal="center" wrapText="1"/>
    </xf>
    <xf numFmtId="168" fontId="2" fillId="2" borderId="0" xfId="4" applyNumberFormat="1" applyFont="1" applyFill="1" applyBorder="1" applyAlignment="1">
      <alignment horizontal="right"/>
    </xf>
    <xf numFmtId="168" fontId="2" fillId="2" borderId="4" xfId="4" applyNumberFormat="1" applyFont="1" applyFill="1" applyBorder="1" applyAlignment="1">
      <alignment horizontal="right"/>
    </xf>
    <xf numFmtId="168" fontId="2" fillId="2" borderId="1" xfId="4" applyNumberFormat="1" applyFont="1" applyFill="1" applyBorder="1" applyAlignment="1">
      <alignment horizontal="right"/>
    </xf>
    <xf numFmtId="0" fontId="0" fillId="2" borderId="0" xfId="4" quotePrefix="1" applyNumberFormat="1" applyFont="1" applyFill="1" applyBorder="1" applyAlignment="1"/>
    <xf numFmtId="167" fontId="19" fillId="5" borderId="12" xfId="0" applyNumberFormat="1" applyFont="1" applyFill="1" applyBorder="1" applyAlignment="1">
      <alignment horizontal="right"/>
    </xf>
    <xf numFmtId="167" fontId="19" fillId="0" borderId="12" xfId="0" applyNumberFormat="1" applyFont="1" applyBorder="1" applyAlignment="1">
      <alignment horizontal="center"/>
    </xf>
    <xf numFmtId="167" fontId="23" fillId="0" borderId="12" xfId="0" applyNumberFormat="1" applyFont="1" applyBorder="1" applyAlignment="1">
      <alignment horizontal="right"/>
    </xf>
    <xf numFmtId="0" fontId="22" fillId="2" borderId="0" xfId="8" applyNumberFormat="1" applyFill="1" applyBorder="1" applyAlignment="1"/>
    <xf numFmtId="0" fontId="37" fillId="3" borderId="1" xfId="0" applyFont="1" applyFill="1" applyBorder="1" applyAlignment="1">
      <alignment horizontal="centerContinuous"/>
    </xf>
    <xf numFmtId="0" fontId="38" fillId="0" borderId="4" xfId="0" applyFont="1" applyBorder="1"/>
    <xf numFmtId="167" fontId="38" fillId="0" borderId="4" xfId="0" applyNumberFormat="1" applyFont="1" applyBorder="1" applyAlignment="1">
      <alignment horizontal="right"/>
    </xf>
    <xf numFmtId="0" fontId="38" fillId="0" borderId="0" xfId="0" applyFont="1"/>
    <xf numFmtId="167" fontId="38" fillId="0" borderId="0" xfId="0" applyNumberFormat="1" applyFont="1" applyAlignment="1">
      <alignment horizontal="right"/>
    </xf>
    <xf numFmtId="0" fontId="38" fillId="0" borderId="10" xfId="0" applyFont="1" applyBorder="1"/>
    <xf numFmtId="167" fontId="38" fillId="0" borderId="10" xfId="0" applyNumberFormat="1" applyFont="1" applyBorder="1" applyAlignment="1">
      <alignment horizontal="right"/>
    </xf>
    <xf numFmtId="0" fontId="38" fillId="0" borderId="1" xfId="0" applyFont="1" applyBorder="1"/>
    <xf numFmtId="167" fontId="38" fillId="0" borderId="1" xfId="0" applyNumberFormat="1" applyFont="1" applyBorder="1" applyAlignment="1">
      <alignment horizontal="right"/>
    </xf>
    <xf numFmtId="0" fontId="38" fillId="0" borderId="12" xfId="0" applyFont="1" applyBorder="1"/>
    <xf numFmtId="167" fontId="38" fillId="0" borderId="12" xfId="0" applyNumberFormat="1" applyFont="1" applyBorder="1" applyAlignment="1">
      <alignment horizontal="right"/>
    </xf>
    <xf numFmtId="0" fontId="38" fillId="3" borderId="1" xfId="0" applyFont="1" applyFill="1" applyBorder="1" applyAlignment="1">
      <alignment horizontal="right"/>
    </xf>
    <xf numFmtId="0" fontId="0" fillId="2" borderId="1" xfId="4" quotePrefix="1" applyNumberFormat="1" applyFont="1" applyFill="1" applyBorder="1" applyAlignment="1"/>
    <xf numFmtId="0" fontId="0" fillId="2" borderId="4" xfId="0" quotePrefix="1" applyFill="1" applyBorder="1"/>
    <xf numFmtId="9" fontId="2" fillId="2" borderId="4" xfId="7" applyNumberFormat="1" applyFont="1" applyFill="1" applyBorder="1" applyAlignment="1">
      <alignment horizontal="right" indent="1"/>
    </xf>
    <xf numFmtId="0" fontId="0" fillId="0" borderId="1" xfId="3" applyNumberFormat="1" applyFont="1" applyFill="1" applyBorder="1" applyAlignment="1" applyProtection="1">
      <alignment horizontal="center" vertical="center" wrapText="1"/>
      <protection hidden="1"/>
    </xf>
    <xf numFmtId="0" fontId="0" fillId="2" borderId="0" xfId="0" applyFill="1" applyAlignment="1">
      <alignment horizontal="center" vertical="center" wrapText="1"/>
    </xf>
    <xf numFmtId="0" fontId="8" fillId="2" borderId="0" xfId="0" applyFont="1" applyFill="1" applyAlignment="1">
      <alignment horizontal="center"/>
    </xf>
    <xf numFmtId="165" fontId="3" fillId="2" borderId="0" xfId="4" applyNumberFormat="1" applyFont="1" applyFill="1" applyBorder="1" applyAlignment="1">
      <alignment horizontal="center"/>
    </xf>
    <xf numFmtId="0" fontId="3" fillId="2" borderId="0" xfId="0" applyFont="1" applyFill="1" applyAlignment="1">
      <alignment horizontal="center"/>
    </xf>
    <xf numFmtId="0" fontId="8" fillId="2" borderId="4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167" fontId="0" fillId="2" borderId="4" xfId="4" applyNumberFormat="1" applyFont="1" applyFill="1" applyBorder="1" applyAlignment="1">
      <alignment horizontal="right"/>
    </xf>
    <xf numFmtId="167" fontId="0" fillId="2" borderId="0" xfId="4" applyNumberFormat="1" applyFont="1" applyFill="1" applyBorder="1" applyAlignment="1">
      <alignment horizontal="right"/>
    </xf>
    <xf numFmtId="167" fontId="0" fillId="2" borderId="4" xfId="4" applyNumberFormat="1" applyFont="1" applyFill="1" applyBorder="1" applyAlignment="1">
      <alignment horizontal="right" indent="2"/>
    </xf>
    <xf numFmtId="167" fontId="0" fillId="2" borderId="0" xfId="4" applyNumberFormat="1" applyFont="1" applyFill="1" applyBorder="1" applyAlignment="1">
      <alignment horizontal="right" indent="2"/>
    </xf>
    <xf numFmtId="9" fontId="0" fillId="2" borderId="0" xfId="3" applyNumberFormat="1" applyFont="1" applyFill="1" applyBorder="1" applyAlignment="1"/>
    <xf numFmtId="167" fontId="0" fillId="2" borderId="1" xfId="4" applyNumberFormat="1" applyFont="1" applyFill="1" applyBorder="1" applyAlignment="1">
      <alignment horizontal="right" indent="2"/>
    </xf>
    <xf numFmtId="9" fontId="0" fillId="2" borderId="1" xfId="3" applyNumberFormat="1" applyFont="1" applyFill="1" applyBorder="1" applyAlignment="1"/>
    <xf numFmtId="167" fontId="0" fillId="2" borderId="1" xfId="4" applyNumberFormat="1" applyFont="1" applyFill="1" applyBorder="1" applyAlignment="1">
      <alignment horizontal="right"/>
    </xf>
    <xf numFmtId="167" fontId="0" fillId="2" borderId="4" xfId="4" applyNumberFormat="1" applyFont="1" applyFill="1" applyBorder="1" applyAlignment="1">
      <alignment horizontal="right" indent="1"/>
    </xf>
    <xf numFmtId="9" fontId="0" fillId="2" borderId="4" xfId="1" applyNumberFormat="1" applyFont="1" applyFill="1" applyBorder="1" applyAlignment="1">
      <alignment horizontal="right" indent="1"/>
    </xf>
    <xf numFmtId="164" fontId="0" fillId="2" borderId="4" xfId="1" applyNumberFormat="1" applyFont="1" applyFill="1" applyBorder="1" applyAlignment="1">
      <alignment horizontal="right" indent="1"/>
    </xf>
    <xf numFmtId="167" fontId="0" fillId="2" borderId="0" xfId="4" applyNumberFormat="1" applyFont="1" applyFill="1" applyBorder="1" applyAlignment="1">
      <alignment horizontal="right" indent="1"/>
    </xf>
    <xf numFmtId="9" fontId="0" fillId="2" borderId="0" xfId="1" applyNumberFormat="1" applyFont="1" applyFill="1" applyBorder="1" applyAlignment="1">
      <alignment horizontal="right" indent="1"/>
    </xf>
    <xf numFmtId="164" fontId="0" fillId="2" borderId="0" xfId="1" applyNumberFormat="1" applyFont="1" applyFill="1" applyBorder="1" applyAlignment="1">
      <alignment horizontal="right" indent="1"/>
    </xf>
    <xf numFmtId="170" fontId="0" fillId="2" borderId="4" xfId="4" applyNumberFormat="1" applyFont="1" applyFill="1" applyBorder="1" applyAlignment="1">
      <alignment horizontal="right" indent="2"/>
    </xf>
    <xf numFmtId="170" fontId="0" fillId="2" borderId="4" xfId="4" applyNumberFormat="1" applyFont="1" applyFill="1" applyBorder="1" applyAlignment="1">
      <alignment horizontal="right" indent="1"/>
    </xf>
    <xf numFmtId="170" fontId="0" fillId="2" borderId="0" xfId="4" applyNumberFormat="1" applyFont="1" applyFill="1" applyBorder="1" applyAlignment="1">
      <alignment horizontal="right" indent="1"/>
    </xf>
    <xf numFmtId="170" fontId="0" fillId="2" borderId="0" xfId="4" applyNumberFormat="1" applyFont="1" applyFill="1" applyBorder="1" applyAlignment="1">
      <alignment horizontal="right" indent="2"/>
    </xf>
    <xf numFmtId="9" fontId="0" fillId="2" borderId="0" xfId="7" applyNumberFormat="1" applyFont="1" applyFill="1" applyBorder="1" applyAlignment="1">
      <alignment horizontal="center"/>
    </xf>
    <xf numFmtId="165" fontId="0" fillId="2" borderId="0" xfId="0" applyNumberFormat="1" applyFill="1"/>
    <xf numFmtId="167" fontId="0" fillId="2" borderId="1" xfId="4" applyNumberFormat="1" applyFont="1" applyFill="1" applyBorder="1" applyAlignment="1">
      <alignment horizontal="right" indent="1"/>
    </xf>
    <xf numFmtId="9" fontId="0" fillId="2" borderId="1" xfId="7" applyNumberFormat="1" applyFont="1" applyFill="1" applyBorder="1" applyAlignment="1">
      <alignment horizontal="center"/>
    </xf>
    <xf numFmtId="0" fontId="0" fillId="0" borderId="0" xfId="2" applyNumberFormat="1" applyFont="1" applyFill="1" applyBorder="1" applyAlignment="1"/>
    <xf numFmtId="0" fontId="14" fillId="0" borderId="0" xfId="0" applyFont="1" applyAlignment="1">
      <alignment horizontal="center"/>
    </xf>
    <xf numFmtId="167" fontId="19" fillId="4" borderId="0" xfId="0" applyNumberFormat="1" applyFont="1" applyFill="1"/>
    <xf numFmtId="167" fontId="4" fillId="4" borderId="0" xfId="0" applyNumberFormat="1" applyFont="1" applyFill="1"/>
    <xf numFmtId="0" fontId="9" fillId="0" borderId="0" xfId="1" applyNumberFormat="1" applyFont="1" applyFill="1" applyBorder="1" applyAlignment="1"/>
    <xf numFmtId="0" fontId="2" fillId="0" borderId="0" xfId="1" applyNumberFormat="1" applyFont="1" applyFill="1" applyBorder="1" applyAlignment="1"/>
    <xf numFmtId="0" fontId="15" fillId="0" borderId="0" xfId="1" applyNumberFormat="1" applyFont="1" applyFill="1" applyBorder="1" applyAlignment="1"/>
    <xf numFmtId="0" fontId="15" fillId="0" borderId="0" xfId="1" applyNumberFormat="1" applyFont="1" applyFill="1" applyBorder="1" applyAlignment="1">
      <alignment horizontal="center"/>
    </xf>
    <xf numFmtId="0" fontId="22" fillId="0" borderId="0" xfId="8" applyFill="1" applyBorder="1" applyAlignment="1"/>
    <xf numFmtId="167" fontId="2" fillId="2" borderId="1" xfId="0" applyNumberFormat="1" applyFont="1" applyFill="1" applyBorder="1" applyAlignment="1">
      <alignment horizontal="center" vertical="center" wrapText="1"/>
    </xf>
    <xf numFmtId="0" fontId="35" fillId="2" borderId="0" xfId="0" applyFont="1" applyFill="1"/>
    <xf numFmtId="3" fontId="2" fillId="2" borderId="0" xfId="4" applyNumberFormat="1" applyFont="1" applyFill="1" applyBorder="1" applyAlignment="1">
      <alignment horizontal="right"/>
    </xf>
    <xf numFmtId="3" fontId="2" fillId="2" borderId="4" xfId="4" applyNumberFormat="1" applyFont="1" applyFill="1" applyBorder="1" applyAlignment="1">
      <alignment horizontal="right"/>
    </xf>
    <xf numFmtId="3" fontId="2" fillId="2" borderId="1" xfId="4" applyNumberFormat="1" applyFont="1" applyFill="1" applyBorder="1" applyAlignment="1">
      <alignment horizontal="right"/>
    </xf>
    <xf numFmtId="3" fontId="2" fillId="2" borderId="0" xfId="4" applyNumberFormat="1" applyFont="1" applyFill="1" applyBorder="1" applyAlignment="1">
      <alignment horizontal="right" indent="1"/>
    </xf>
    <xf numFmtId="3" fontId="2" fillId="2" borderId="4" xfId="4" applyNumberFormat="1" applyFont="1" applyFill="1" applyBorder="1" applyAlignment="1">
      <alignment horizontal="right" indent="1"/>
    </xf>
    <xf numFmtId="3" fontId="2" fillId="2" borderId="1" xfId="4" applyNumberFormat="1" applyFont="1" applyFill="1" applyBorder="1" applyAlignment="1">
      <alignment horizontal="right" indent="1"/>
    </xf>
    <xf numFmtId="3" fontId="2" fillId="2" borderId="0" xfId="4" applyNumberFormat="1" applyFont="1" applyFill="1" applyBorder="1" applyAlignment="1">
      <alignment horizontal="right" indent="2"/>
    </xf>
    <xf numFmtId="3" fontId="2" fillId="2" borderId="4" xfId="4" applyNumberFormat="1" applyFont="1" applyFill="1" applyBorder="1" applyAlignment="1">
      <alignment horizontal="right" indent="2"/>
    </xf>
    <xf numFmtId="3" fontId="2" fillId="2" borderId="1" xfId="4" applyNumberFormat="1" applyFont="1" applyFill="1" applyBorder="1" applyAlignment="1">
      <alignment horizontal="right" indent="2"/>
    </xf>
    <xf numFmtId="49" fontId="0" fillId="2" borderId="1" xfId="4" applyNumberFormat="1" applyFont="1" applyFill="1" applyBorder="1" applyAlignment="1"/>
    <xf numFmtId="49" fontId="0" fillId="2" borderId="0" xfId="4" applyNumberFormat="1" applyFont="1" applyFill="1" applyBorder="1" applyAlignment="1"/>
    <xf numFmtId="49" fontId="2" fillId="2" borderId="0" xfId="0" applyNumberFormat="1" applyFont="1" applyFill="1"/>
    <xf numFmtId="49" fontId="2" fillId="2" borderId="0" xfId="4" applyNumberFormat="1" applyFont="1" applyFill="1" applyBorder="1" applyAlignment="1"/>
    <xf numFmtId="49" fontId="2" fillId="2" borderId="4" xfId="0" applyNumberFormat="1" applyFont="1" applyFill="1" applyBorder="1"/>
    <xf numFmtId="49" fontId="2" fillId="2" borderId="1" xfId="4" applyNumberFormat="1" applyFont="1" applyFill="1" applyBorder="1" applyAlignment="1"/>
    <xf numFmtId="0" fontId="0" fillId="2" borderId="0" xfId="0" applyFill="1" applyAlignment="1">
      <alignment horizontal="right"/>
    </xf>
    <xf numFmtId="166" fontId="2" fillId="0" borderId="0" xfId="0" quotePrefix="1" applyNumberFormat="1" applyFont="1"/>
    <xf numFmtId="0" fontId="2" fillId="0" borderId="0" xfId="0" applyFont="1"/>
    <xf numFmtId="166" fontId="2" fillId="0" borderId="0" xfId="0" quotePrefix="1" applyNumberFormat="1" applyFont="1" applyAlignment="1">
      <alignment horizontal="right"/>
    </xf>
    <xf numFmtId="172" fontId="4" fillId="0" borderId="0" xfId="0" applyNumberFormat="1" applyFont="1" applyAlignment="1">
      <alignment horizontal="center"/>
    </xf>
    <xf numFmtId="0" fontId="4" fillId="0" borderId="0" xfId="0" quotePrefix="1" applyFont="1" applyAlignment="1">
      <alignment horizontal="center"/>
    </xf>
    <xf numFmtId="172" fontId="4" fillId="0" borderId="1" xfId="0" applyNumberFormat="1" applyFont="1" applyBorder="1" applyAlignment="1">
      <alignment horizontal="center"/>
    </xf>
    <xf numFmtId="0" fontId="4" fillId="0" borderId="1" xfId="0" quotePrefix="1" applyFont="1" applyBorder="1" applyAlignment="1">
      <alignment horizontal="center"/>
    </xf>
    <xf numFmtId="177" fontId="2" fillId="2" borderId="0" xfId="0" applyNumberFormat="1" applyFont="1" applyFill="1"/>
    <xf numFmtId="9" fontId="2" fillId="2" borderId="0" xfId="2" applyFont="1" applyFill="1" applyAlignment="1"/>
    <xf numFmtId="0" fontId="41" fillId="3" borderId="0" xfId="0" applyFont="1" applyFill="1" applyAlignment="1">
      <alignment horizontal="right"/>
    </xf>
    <xf numFmtId="0" fontId="4" fillId="3" borderId="4" xfId="0" applyFont="1" applyFill="1" applyBorder="1"/>
    <xf numFmtId="0" fontId="4" fillId="3" borderId="8" xfId="0" applyFont="1" applyFill="1" applyBorder="1"/>
    <xf numFmtId="0" fontId="14" fillId="3" borderId="7" xfId="0" applyFont="1" applyFill="1" applyBorder="1" applyAlignment="1">
      <alignment horizontal="left"/>
    </xf>
    <xf numFmtId="0" fontId="40" fillId="3" borderId="11" xfId="0" applyFont="1" applyFill="1" applyBorder="1" applyAlignment="1">
      <alignment horizontal="left"/>
    </xf>
    <xf numFmtId="0" fontId="4" fillId="3" borderId="1" xfId="0" applyFont="1" applyFill="1" applyBorder="1"/>
    <xf numFmtId="0" fontId="4" fillId="4" borderId="9" xfId="0" applyFont="1" applyFill="1" applyBorder="1" applyAlignment="1">
      <alignment horizontal="center"/>
    </xf>
    <xf numFmtId="0" fontId="42" fillId="3" borderId="0" xfId="0" applyFont="1" applyFill="1" applyAlignment="1">
      <alignment horizontal="right"/>
    </xf>
    <xf numFmtId="0" fontId="43" fillId="3" borderId="8" xfId="0" applyFont="1" applyFill="1" applyBorder="1" applyAlignment="1">
      <alignment horizontal="center"/>
    </xf>
    <xf numFmtId="0" fontId="42" fillId="3" borderId="0" xfId="0" applyFont="1" applyFill="1" applyAlignment="1">
      <alignment horizontal="left"/>
    </xf>
    <xf numFmtId="0" fontId="12" fillId="2" borderId="0" xfId="0" applyFont="1" applyFill="1"/>
    <xf numFmtId="0" fontId="0" fillId="2" borderId="0" xfId="2" applyNumberFormat="1" applyFont="1" applyFill="1" applyBorder="1" applyAlignment="1"/>
    <xf numFmtId="0" fontId="2" fillId="0" borderId="0" xfId="1" applyNumberFormat="1" applyFont="1" applyFill="1" applyBorder="1" applyAlignment="1">
      <alignment horizontal="center"/>
    </xf>
    <xf numFmtId="0" fontId="2" fillId="0" borderId="0" xfId="1" applyNumberFormat="1" applyFont="1" applyFill="1" applyBorder="1" applyAlignment="1">
      <alignment horizontal="left"/>
    </xf>
    <xf numFmtId="0" fontId="0" fillId="2" borderId="4" xfId="0" applyFill="1" applyBorder="1" applyAlignment="1">
      <alignment horizontal="center"/>
    </xf>
    <xf numFmtId="0" fontId="0" fillId="2" borderId="4" xfId="4" applyNumberFormat="1" applyFont="1" applyFill="1" applyBorder="1" applyAlignment="1"/>
    <xf numFmtId="0" fontId="36" fillId="2" borderId="0" xfId="4" applyNumberFormat="1" applyFont="1" applyFill="1" applyBorder="1" applyAlignment="1"/>
    <xf numFmtId="0" fontId="36" fillId="2" borderId="1" xfId="4" applyNumberFormat="1" applyFont="1" applyFill="1" applyBorder="1" applyAlignment="1"/>
    <xf numFmtId="49" fontId="13" fillId="2" borderId="0" xfId="0" applyNumberFormat="1" applyFont="1" applyFill="1"/>
    <xf numFmtId="0" fontId="2" fillId="2" borderId="0" xfId="0" applyFont="1" applyFill="1" applyAlignment="1">
      <alignment vertical="center"/>
    </xf>
    <xf numFmtId="14" fontId="15" fillId="2" borderId="0" xfId="0" applyNumberFormat="1" applyFont="1" applyFill="1" applyAlignment="1">
      <alignment horizontal="centerContinuous"/>
    </xf>
    <xf numFmtId="0" fontId="14" fillId="2" borderId="1" xfId="0" applyFont="1" applyFill="1" applyBorder="1" applyAlignment="1">
      <alignment horizontal="centerContinuous"/>
    </xf>
    <xf numFmtId="167" fontId="14" fillId="0" borderId="1" xfId="0" applyNumberFormat="1" applyFont="1" applyBorder="1" applyAlignment="1">
      <alignment horizontal="centerContinuous"/>
    </xf>
    <xf numFmtId="167" fontId="19" fillId="0" borderId="4" xfId="0" applyNumberFormat="1" applyFont="1" applyBorder="1" applyAlignment="1">
      <alignment horizontal="center"/>
    </xf>
    <xf numFmtId="166" fontId="23" fillId="0" borderId="4" xfId="0" applyNumberFormat="1" applyFont="1" applyBorder="1" applyAlignment="1">
      <alignment horizontal="right"/>
    </xf>
    <xf numFmtId="1" fontId="23" fillId="0" borderId="4" xfId="0" applyNumberFormat="1" applyFont="1" applyBorder="1" applyAlignment="1">
      <alignment horizontal="right"/>
    </xf>
    <xf numFmtId="1" fontId="23" fillId="0" borderId="4" xfId="0" applyNumberFormat="1" applyFont="1" applyBorder="1" applyAlignment="1">
      <alignment horizontal="center"/>
    </xf>
    <xf numFmtId="1" fontId="4" fillId="0" borderId="4" xfId="0" applyNumberFormat="1" applyFont="1" applyBorder="1" applyAlignment="1">
      <alignment horizontal="right"/>
    </xf>
    <xf numFmtId="0" fontId="24" fillId="0" borderId="0" xfId="0" applyFont="1" applyAlignment="1">
      <alignment horizontal="center"/>
    </xf>
    <xf numFmtId="0" fontId="44" fillId="2" borderId="0" xfId="0" applyFont="1" applyFill="1"/>
    <xf numFmtId="17" fontId="0" fillId="2" borderId="0" xfId="0" quotePrefix="1" applyNumberFormat="1" applyFill="1"/>
    <xf numFmtId="10" fontId="21" fillId="2" borderId="0" xfId="2" applyNumberFormat="1" applyFont="1" applyFill="1" applyAlignment="1"/>
    <xf numFmtId="0" fontId="18" fillId="0" borderId="0" xfId="0" applyFont="1" applyAlignment="1">
      <alignment horizontal="right"/>
    </xf>
    <xf numFmtId="14" fontId="2" fillId="2" borderId="0" xfId="0" applyNumberFormat="1" applyFont="1" applyFill="1" applyAlignment="1">
      <alignment horizontal="center"/>
    </xf>
    <xf numFmtId="0" fontId="10" fillId="2" borderId="0" xfId="8" quotePrefix="1" applyFont="1" applyFill="1" applyAlignment="1">
      <alignment horizontal="right"/>
    </xf>
    <xf numFmtId="3" fontId="2" fillId="0" borderId="0" xfId="4" applyNumberFormat="1" applyFont="1" applyFill="1" applyBorder="1" applyAlignment="1">
      <alignment horizontal="right"/>
    </xf>
    <xf numFmtId="3" fontId="0" fillId="2" borderId="4" xfId="4" applyNumberFormat="1" applyFont="1" applyFill="1" applyBorder="1" applyAlignment="1">
      <alignment horizontal="right"/>
    </xf>
    <xf numFmtId="3" fontId="0" fillId="2" borderId="0" xfId="4" applyNumberFormat="1" applyFont="1" applyFill="1" applyBorder="1" applyAlignment="1">
      <alignment horizontal="right"/>
    </xf>
    <xf numFmtId="3" fontId="0" fillId="0" borderId="0" xfId="4" applyNumberFormat="1" applyFont="1" applyFill="1" applyBorder="1" applyAlignment="1">
      <alignment horizontal="right"/>
    </xf>
    <xf numFmtId="3" fontId="0" fillId="2" borderId="1" xfId="4" applyNumberFormat="1" applyFont="1" applyFill="1" applyBorder="1" applyAlignment="1">
      <alignment horizontal="right"/>
    </xf>
    <xf numFmtId="0" fontId="45" fillId="2" borderId="0" xfId="0" applyFont="1" applyFill="1"/>
    <xf numFmtId="0" fontId="4" fillId="2" borderId="0" xfId="0" applyFont="1" applyFill="1"/>
    <xf numFmtId="167" fontId="4" fillId="2" borderId="0" xfId="0" applyNumberFormat="1" applyFont="1" applyFill="1"/>
    <xf numFmtId="0" fontId="4" fillId="2" borderId="0" xfId="0" applyFont="1" applyFill="1" applyAlignment="1">
      <alignment horizontal="center"/>
    </xf>
    <xf numFmtId="176" fontId="3" fillId="2" borderId="0" xfId="0" applyNumberFormat="1" applyFont="1" applyFill="1"/>
    <xf numFmtId="0" fontId="0" fillId="2" borderId="4" xfId="4" quotePrefix="1" applyNumberFormat="1" applyFont="1" applyFill="1" applyBorder="1" applyAlignment="1"/>
    <xf numFmtId="184" fontId="2" fillId="2" borderId="0" xfId="0" applyNumberFormat="1" applyFont="1" applyFill="1" applyAlignment="1">
      <alignment horizontal="center"/>
    </xf>
    <xf numFmtId="167" fontId="0" fillId="2" borderId="0" xfId="4" applyNumberFormat="1" applyFont="1" applyFill="1" applyAlignment="1">
      <alignment horizontal="right"/>
    </xf>
    <xf numFmtId="167" fontId="0" fillId="2" borderId="0" xfId="4" applyNumberFormat="1" applyFont="1" applyFill="1" applyAlignment="1">
      <alignment horizontal="right" indent="1"/>
    </xf>
    <xf numFmtId="0" fontId="35" fillId="2" borderId="0" xfId="4" applyNumberFormat="1" applyFont="1" applyFill="1" applyBorder="1" applyAlignment="1"/>
    <xf numFmtId="17" fontId="0" fillId="2" borderId="4" xfId="4" quotePrefix="1" applyNumberFormat="1" applyFont="1" applyFill="1" applyBorder="1" applyAlignment="1"/>
    <xf numFmtId="49" fontId="12" fillId="2" borderId="4" xfId="5" applyNumberFormat="1" applyFont="1" applyFill="1" applyBorder="1" applyAlignment="1">
      <alignment horizontal="center"/>
    </xf>
    <xf numFmtId="0" fontId="26" fillId="0" borderId="1" xfId="0" applyFont="1" applyBorder="1" applyAlignment="1">
      <alignment horizontal="centerContinuous"/>
    </xf>
    <xf numFmtId="0" fontId="14" fillId="0" borderId="1" xfId="0" applyFont="1" applyBorder="1" applyAlignment="1">
      <alignment horizontal="centerContinuous"/>
    </xf>
    <xf numFmtId="0" fontId="4" fillId="0" borderId="1" xfId="0" applyFont="1" applyBorder="1" applyAlignment="1">
      <alignment horizontal="centerContinuous"/>
    </xf>
    <xf numFmtId="0" fontId="4" fillId="0" borderId="0" xfId="0" applyFont="1" applyAlignment="1">
      <alignment horizontal="centerContinuous"/>
    </xf>
    <xf numFmtId="0" fontId="23" fillId="0" borderId="0" xfId="0" applyFont="1" applyAlignment="1">
      <alignment horizontal="center"/>
    </xf>
    <xf numFmtId="183" fontId="23" fillId="0" borderId="0" xfId="0" applyNumberFormat="1" applyFont="1" applyAlignment="1">
      <alignment horizontal="center"/>
    </xf>
    <xf numFmtId="183" fontId="23" fillId="0" borderId="10" xfId="0" applyNumberFormat="1" applyFont="1" applyBorder="1" applyAlignment="1">
      <alignment horizontal="center"/>
    </xf>
    <xf numFmtId="183" fontId="23" fillId="0" borderId="1" xfId="0" applyNumberFormat="1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185" fontId="0" fillId="2" borderId="0" xfId="4" applyNumberFormat="1" applyFont="1" applyFill="1" applyBorder="1" applyAlignment="1">
      <alignment horizontal="right"/>
    </xf>
    <xf numFmtId="185" fontId="2" fillId="2" borderId="0" xfId="4" applyNumberFormat="1" applyFont="1" applyFill="1" applyBorder="1" applyAlignment="1">
      <alignment horizontal="right"/>
    </xf>
    <xf numFmtId="185" fontId="2" fillId="2" borderId="1" xfId="4" applyNumberFormat="1" applyFont="1" applyFill="1" applyBorder="1" applyAlignment="1">
      <alignment horizontal="right"/>
    </xf>
    <xf numFmtId="185" fontId="0" fillId="2" borderId="4" xfId="4" applyNumberFormat="1" applyFont="1" applyFill="1" applyBorder="1" applyAlignment="1">
      <alignment horizontal="right"/>
    </xf>
    <xf numFmtId="185" fontId="2" fillId="2" borderId="4" xfId="0" applyNumberFormat="1" applyFont="1" applyFill="1" applyBorder="1"/>
    <xf numFmtId="185" fontId="2" fillId="2" borderId="4" xfId="0" applyNumberFormat="1" applyFont="1" applyFill="1" applyBorder="1" applyAlignment="1">
      <alignment horizontal="right"/>
    </xf>
    <xf numFmtId="185" fontId="12" fillId="2" borderId="0" xfId="8" applyNumberFormat="1" applyFont="1" applyFill="1" applyBorder="1" applyAlignment="1">
      <alignment horizontal="center"/>
    </xf>
    <xf numFmtId="185" fontId="2" fillId="2" borderId="0" xfId="4" applyNumberFormat="1" applyFont="1" applyFill="1" applyBorder="1" applyAlignment="1">
      <alignment horizontal="right" indent="1"/>
    </xf>
    <xf numFmtId="185" fontId="0" fillId="2" borderId="0" xfId="4" applyNumberFormat="1" applyFont="1" applyFill="1" applyBorder="1" applyAlignment="1">
      <alignment horizontal="right" indent="1"/>
    </xf>
    <xf numFmtId="185" fontId="2" fillId="2" borderId="4" xfId="4" applyNumberFormat="1" applyFont="1" applyFill="1" applyBorder="1" applyAlignment="1">
      <alignment horizontal="right"/>
    </xf>
    <xf numFmtId="185" fontId="2" fillId="2" borderId="4" xfId="4" applyNumberFormat="1" applyFont="1" applyFill="1" applyBorder="1" applyAlignment="1">
      <alignment horizontal="right" indent="1"/>
    </xf>
    <xf numFmtId="185" fontId="2" fillId="2" borderId="1" xfId="4" applyNumberFormat="1" applyFont="1" applyFill="1" applyBorder="1" applyAlignment="1">
      <alignment horizontal="right" indent="1"/>
    </xf>
    <xf numFmtId="185" fontId="0" fillId="2" borderId="4" xfId="4" applyNumberFormat="1" applyFont="1" applyFill="1" applyBorder="1" applyAlignment="1">
      <alignment horizontal="right" indent="1"/>
    </xf>
    <xf numFmtId="185" fontId="0" fillId="2" borderId="1" xfId="4" applyNumberFormat="1" applyFont="1" applyFill="1" applyBorder="1" applyAlignment="1">
      <alignment horizontal="right" indent="1"/>
    </xf>
    <xf numFmtId="0" fontId="16" fillId="2" borderId="0" xfId="0" applyFont="1" applyFill="1" applyAlignment="1">
      <alignment horizontal="right"/>
    </xf>
    <xf numFmtId="0" fontId="16" fillId="2" borderId="0" xfId="0" applyFont="1" applyFill="1" applyAlignment="1">
      <alignment horizontal="left"/>
    </xf>
    <xf numFmtId="0" fontId="4" fillId="0" borderId="0" xfId="0" applyFont="1" applyBorder="1"/>
    <xf numFmtId="174" fontId="2" fillId="2" borderId="0" xfId="4" applyNumberFormat="1" applyFont="1" applyFill="1" applyBorder="1" applyAlignment="1">
      <alignment horizontal="right"/>
    </xf>
    <xf numFmtId="0" fontId="39" fillId="3" borderId="13" xfId="0" applyFont="1" applyFill="1" applyBorder="1" applyAlignment="1">
      <alignment horizontal="center" vertical="center" wrapText="1"/>
    </xf>
    <xf numFmtId="0" fontId="39" fillId="3" borderId="14" xfId="0" applyFont="1" applyFill="1" applyBorder="1" applyAlignment="1">
      <alignment horizontal="center" vertical="center" wrapText="1"/>
    </xf>
  </cellXfs>
  <cellStyles count="51">
    <cellStyle name="20% - Accent1" xfId="26" builtinId="30" customBuiltin="1"/>
    <cellStyle name="20% - Accent2" xfId="30" builtinId="34" customBuiltin="1"/>
    <cellStyle name="20% - Accent3" xfId="34" builtinId="38" customBuiltin="1"/>
    <cellStyle name="20% - Accent4" xfId="38" builtinId="42" customBuiltin="1"/>
    <cellStyle name="20% - Accent5" xfId="42" builtinId="46" customBuiltin="1"/>
    <cellStyle name="20% - Accent6" xfId="46" builtinId="50" customBuiltin="1"/>
    <cellStyle name="40% - Accent1" xfId="27" builtinId="31" customBuiltin="1"/>
    <cellStyle name="40% - Accent2" xfId="31" builtinId="35" customBuiltin="1"/>
    <cellStyle name="40% - Accent3" xfId="35" builtinId="39" customBuiltin="1"/>
    <cellStyle name="40% - Accent4" xfId="39" builtinId="43" customBuiltin="1"/>
    <cellStyle name="40% - Accent5" xfId="43" builtinId="47" customBuiltin="1"/>
    <cellStyle name="40% - Accent6" xfId="47" builtinId="51" customBuiltin="1"/>
    <cellStyle name="60% - Accent1" xfId="28" builtinId="32" customBuiltin="1"/>
    <cellStyle name="60% - Accent2" xfId="32" builtinId="36" customBuiltin="1"/>
    <cellStyle name="60% - Accent3" xfId="36" builtinId="40" customBuiltin="1"/>
    <cellStyle name="60% - Accent4" xfId="40" builtinId="44" customBuiltin="1"/>
    <cellStyle name="60% - Accent5" xfId="44" builtinId="48" customBuiltin="1"/>
    <cellStyle name="60% - Accent6" xfId="48" builtinId="52" customBuiltin="1"/>
    <cellStyle name="Accent1" xfId="25" builtinId="29" customBuiltin="1"/>
    <cellStyle name="Accent2" xfId="29" builtinId="33" customBuiltin="1"/>
    <cellStyle name="Accent3" xfId="33" builtinId="37" customBuiltin="1"/>
    <cellStyle name="Accent4" xfId="37" builtinId="41" customBuiltin="1"/>
    <cellStyle name="Accent5" xfId="41" builtinId="45" customBuiltin="1"/>
    <cellStyle name="Accent6" xfId="45" builtinId="49" customBuiltin="1"/>
    <cellStyle name="Bad" xfId="15" builtinId="27" customBuiltin="1"/>
    <cellStyle name="Calculation" xfId="19" builtinId="22" customBuiltin="1"/>
    <cellStyle name="Check Cell" xfId="21" builtinId="23" customBuiltin="1"/>
    <cellStyle name="Comma" xfId="6" builtinId="3"/>
    <cellStyle name="Comma [0]" xfId="5" builtinId="6"/>
    <cellStyle name="Currency" xfId="4" builtinId="4"/>
    <cellStyle name="Currency [0]" xfId="3" builtinId="7"/>
    <cellStyle name="Explanatory Text" xfId="23" builtinId="53" customBuiltin="1"/>
    <cellStyle name="Followed Hyperlink" xfId="7" builtinId="9"/>
    <cellStyle name="Good" xfId="14" builtinId="26" customBuiltin="1"/>
    <cellStyle name="Heading 1" xfId="10" builtinId="16" customBuiltin="1"/>
    <cellStyle name="Heading 2" xfId="11" builtinId="17" customBuiltin="1"/>
    <cellStyle name="Heading 3" xfId="12" builtinId="18" customBuiltin="1"/>
    <cellStyle name="Heading 4" xfId="13" builtinId="19" customBuiltin="1"/>
    <cellStyle name="Hyperlink" xfId="8" builtinId="8"/>
    <cellStyle name="Input" xfId="17" builtinId="20" customBuiltin="1"/>
    <cellStyle name="Linked Cell" xfId="20" builtinId="24" customBuiltin="1"/>
    <cellStyle name="Neutral" xfId="16" builtinId="28" customBuiltin="1"/>
    <cellStyle name="Normal" xfId="0" builtinId="0"/>
    <cellStyle name="Normal 2" xfId="49" xr:uid="{C8A3B7A3-C9B0-45A6-9A63-B05068EEB7B8}"/>
    <cellStyle name="Normal 2 2" xfId="9" xr:uid="{AA06AC92-F700-49F0-BB3C-38BA4C678339}"/>
    <cellStyle name="Note 2" xfId="50" xr:uid="{EAF5086A-384A-43FF-A666-4AAE490FE2C3}"/>
    <cellStyle name="Output" xfId="18" builtinId="21" customBuiltin="1"/>
    <cellStyle name="Percent" xfId="2" builtinId="5"/>
    <cellStyle name="Title" xfId="1" builtinId="15" customBuiltin="1"/>
    <cellStyle name="Total" xfId="24" builtinId="25" customBuiltin="1"/>
    <cellStyle name="Warning Text" xfId="22" builtinId="11" customBuiltin="1"/>
  </cellStyles>
  <dxfs count="10">
    <dxf>
      <numFmt numFmtId="180" formatCode="0.000"/>
    </dxf>
    <dxf>
      <font>
        <color rgb="FFE66400"/>
      </font>
    </dxf>
    <dxf>
      <font>
        <color rgb="FFFF3C82"/>
      </font>
    </dxf>
    <dxf>
      <font>
        <color rgb="FF4F7D28"/>
      </font>
    </dxf>
    <dxf>
      <numFmt numFmtId="4" formatCode="#,##0.00"/>
      <fill>
        <patternFill>
          <bgColor theme="5" tint="0.79998168889431442"/>
        </patternFill>
      </fill>
    </dxf>
    <dxf>
      <font>
        <b/>
        <i val="0"/>
        <color rgb="FFC00000"/>
      </font>
    </dxf>
    <dxf>
      <fill>
        <patternFill>
          <bgColor theme="5" tint="0.79998168889431442"/>
        </patternFill>
      </fill>
    </dxf>
    <dxf>
      <numFmt numFmtId="175" formatCode="m:ss"/>
    </dxf>
    <dxf>
      <numFmt numFmtId="175" formatCode="m:ss"/>
    </dxf>
    <dxf>
      <numFmt numFmtId="175" formatCode="m:ss"/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95BA6"/>
      <rgbColor rgb="00FFFFFF"/>
      <rgbColor rgb="00F71301"/>
      <rgbColor rgb="0000FF00"/>
      <rgbColor rgb="000000FF"/>
      <rgbColor rgb="00FFFF00"/>
      <rgbColor rgb="00F9FBFD"/>
      <rgbColor rgb="0000FFFF"/>
      <rgbColor rgb="000066CC"/>
      <rgbColor rgb="00008000"/>
      <rgbColor rgb="00000080"/>
      <rgbColor rgb="00808000"/>
      <rgbColor rgb="00800080"/>
      <rgbColor rgb="00008080"/>
      <rgbColor rgb="00EDF3F9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FFFF"/>
      <color rgb="FF00A499"/>
      <color rgb="FF005EB8"/>
      <color rgb="FF41B6E6"/>
      <color rgb="FF003087"/>
      <color rgb="FF78BE20"/>
      <color rgb="FF006747"/>
      <color rgb="FF0000FF"/>
      <color rgb="FFAE2573"/>
      <color rgb="FF7C285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microsoft.com/office/2017/10/relationships/person" Target="persons/person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england.nhsdata@nhs.net" TargetMode="External"/><Relationship Id="rId1" Type="http://schemas.openxmlformats.org/officeDocument/2006/relationships/hyperlink" Target="http://www.england.nhs.uk/statistics/statistical-work-areas/ambulance-quality-indicators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P75"/>
  <sheetViews>
    <sheetView tabSelected="1" workbookViewId="0"/>
  </sheetViews>
  <sheetFormatPr defaultColWidth="0" defaultRowHeight="12.75" zeroHeight="1" x14ac:dyDescent="0.2"/>
  <cols>
    <col min="1" max="1" width="12.42578125" style="46" bestFit="1" customWidth="1"/>
    <col min="2" max="2" width="13" style="46" customWidth="1"/>
    <col min="3" max="3" width="6.42578125" style="46" bestFit="1" customWidth="1"/>
    <col min="4" max="4" width="7.42578125" style="46" bestFit="1" customWidth="1"/>
    <col min="5" max="5" width="5.42578125" style="46" bestFit="1" customWidth="1"/>
    <col min="6" max="6" width="6.42578125" style="46" bestFit="1" customWidth="1"/>
    <col min="7" max="7" width="6.5703125" style="46" bestFit="1" customWidth="1"/>
    <col min="8" max="8" width="6.42578125" style="46" bestFit="1" customWidth="1"/>
    <col min="9" max="9" width="8.5703125" style="46" bestFit="1" customWidth="1"/>
    <col min="10" max="10" width="6.5703125" style="46" bestFit="1" customWidth="1"/>
    <col min="11" max="11" width="7" style="46" bestFit="1" customWidth="1"/>
    <col min="12" max="12" width="6" style="46" customWidth="1"/>
    <col min="13" max="13" width="2" style="46" hidden="1" customWidth="1"/>
    <col min="14" max="14" width="0" style="46" hidden="1" customWidth="1"/>
    <col min="15" max="16" width="2" style="46" hidden="1" customWidth="1"/>
    <col min="17" max="16384" width="9.42578125" style="46" hidden="1"/>
  </cols>
  <sheetData>
    <row r="1" spans="1:8" ht="15.75" x14ac:dyDescent="0.25">
      <c r="A1" s="4" t="s">
        <v>0</v>
      </c>
    </row>
    <row r="2" spans="1:8" x14ac:dyDescent="0.2">
      <c r="A2" s="46" t="s">
        <v>1</v>
      </c>
    </row>
    <row r="3" spans="1:8" x14ac:dyDescent="0.2">
      <c r="A3" s="46" t="s">
        <v>2</v>
      </c>
    </row>
    <row r="4" spans="1:8" x14ac:dyDescent="0.2">
      <c r="A4" s="11" t="s">
        <v>3</v>
      </c>
    </row>
    <row r="5" spans="1:8" x14ac:dyDescent="0.2">
      <c r="A5" s="46" t="s">
        <v>4</v>
      </c>
    </row>
    <row r="6" spans="1:8" x14ac:dyDescent="0.2"/>
    <row r="7" spans="1:8" x14ac:dyDescent="0.2">
      <c r="A7" s="104" t="s">
        <v>5</v>
      </c>
      <c r="B7" s="46" t="s">
        <v>6</v>
      </c>
    </row>
    <row r="8" spans="1:8" x14ac:dyDescent="0.2">
      <c r="B8" s="1" t="s">
        <v>7</v>
      </c>
    </row>
    <row r="9" spans="1:8" x14ac:dyDescent="0.2"/>
    <row r="10" spans="1:8" x14ac:dyDescent="0.2">
      <c r="A10" s="44" t="s">
        <v>8</v>
      </c>
    </row>
    <row r="11" spans="1:8" x14ac:dyDescent="0.2">
      <c r="B11" s="102" t="s">
        <v>9</v>
      </c>
      <c r="D11" s="11" t="s">
        <v>10</v>
      </c>
      <c r="H11" s="102" t="s">
        <v>11</v>
      </c>
    </row>
    <row r="12" spans="1:8" x14ac:dyDescent="0.2">
      <c r="A12" s="103"/>
      <c r="B12" s="11" t="s">
        <v>12</v>
      </c>
      <c r="D12" s="102" t="s">
        <v>13</v>
      </c>
      <c r="H12" s="218" t="s">
        <v>14</v>
      </c>
    </row>
    <row r="13" spans="1:8" x14ac:dyDescent="0.2">
      <c r="B13" s="11" t="s">
        <v>15</v>
      </c>
      <c r="D13" s="219" t="s">
        <v>16</v>
      </c>
      <c r="H13" s="102" t="s">
        <v>17</v>
      </c>
    </row>
    <row r="14" spans="1:8" x14ac:dyDescent="0.2"/>
    <row r="15" spans="1:8" x14ac:dyDescent="0.2">
      <c r="A15" s="104" t="s">
        <v>18</v>
      </c>
      <c r="B15" s="46" t="s">
        <v>19</v>
      </c>
    </row>
    <row r="16" spans="1:8" x14ac:dyDescent="0.2">
      <c r="A16" s="104"/>
      <c r="B16" s="46" t="s">
        <v>20</v>
      </c>
    </row>
    <row r="17" spans="1:12" x14ac:dyDescent="0.2">
      <c r="A17" s="104" t="s">
        <v>21</v>
      </c>
      <c r="B17" s="46" t="s">
        <v>22</v>
      </c>
    </row>
    <row r="18" spans="1:12" x14ac:dyDescent="0.2">
      <c r="B18" s="46" t="s">
        <v>23</v>
      </c>
    </row>
    <row r="19" spans="1:12" x14ac:dyDescent="0.2">
      <c r="B19" s="46" t="s">
        <v>24</v>
      </c>
    </row>
    <row r="20" spans="1:12" x14ac:dyDescent="0.2">
      <c r="B20" s="46" t="s">
        <v>25</v>
      </c>
    </row>
    <row r="21" spans="1:12" x14ac:dyDescent="0.2"/>
    <row r="22" spans="1:12" x14ac:dyDescent="0.2">
      <c r="A22" s="104" t="s">
        <v>26</v>
      </c>
      <c r="B22" s="46" t="s">
        <v>27</v>
      </c>
    </row>
    <row r="23" spans="1:12" x14ac:dyDescent="0.2">
      <c r="B23" s="46" t="s">
        <v>28</v>
      </c>
    </row>
    <row r="24" spans="1:12" x14ac:dyDescent="0.2">
      <c r="B24" s="46" t="s">
        <v>29</v>
      </c>
    </row>
    <row r="25" spans="1:12" customFormat="1" x14ac:dyDescent="0.2">
      <c r="A25" s="46"/>
      <c r="B25" s="98" t="s">
        <v>30</v>
      </c>
      <c r="C25" s="92" t="s">
        <v>31</v>
      </c>
      <c r="D25" s="92" t="s">
        <v>32</v>
      </c>
      <c r="E25" s="92" t="s">
        <v>33</v>
      </c>
      <c r="F25" s="92" t="s">
        <v>34</v>
      </c>
      <c r="G25" s="92" t="s">
        <v>35</v>
      </c>
      <c r="H25" s="92" t="s">
        <v>36</v>
      </c>
      <c r="I25" s="92" t="s">
        <v>37</v>
      </c>
      <c r="J25" s="92" t="s">
        <v>38</v>
      </c>
      <c r="K25" s="92" t="s">
        <v>39</v>
      </c>
      <c r="L25" s="92" t="s">
        <v>40</v>
      </c>
    </row>
    <row r="26" spans="1:12" customFormat="1" x14ac:dyDescent="0.2">
      <c r="A26" s="46"/>
      <c r="B26" s="98" t="s">
        <v>41</v>
      </c>
      <c r="C26" s="98">
        <v>2278</v>
      </c>
      <c r="D26" s="98">
        <v>1217</v>
      </c>
      <c r="E26" s="98">
        <v>152</v>
      </c>
      <c r="F26" s="98">
        <v>48</v>
      </c>
      <c r="G26" s="98">
        <v>2186</v>
      </c>
      <c r="H26" s="98">
        <v>1036</v>
      </c>
      <c r="I26" s="98">
        <v>475</v>
      </c>
      <c r="J26" s="98">
        <v>2842</v>
      </c>
      <c r="K26" s="98">
        <v>2396</v>
      </c>
      <c r="L26" s="98">
        <v>1206</v>
      </c>
    </row>
    <row r="27" spans="1:12" customFormat="1" x14ac:dyDescent="0.2">
      <c r="A27" s="46"/>
      <c r="B27" s="98" t="s">
        <v>42</v>
      </c>
      <c r="C27" s="98">
        <v>217</v>
      </c>
      <c r="D27" s="98">
        <v>110</v>
      </c>
      <c r="E27" s="98">
        <v>85</v>
      </c>
      <c r="F27" s="98">
        <v>0</v>
      </c>
      <c r="G27" s="98">
        <v>526</v>
      </c>
      <c r="H27" s="98">
        <v>0</v>
      </c>
      <c r="I27" s="98">
        <v>143</v>
      </c>
      <c r="J27" s="98">
        <v>488</v>
      </c>
      <c r="K27" s="98">
        <v>616</v>
      </c>
      <c r="L27" s="98">
        <v>38</v>
      </c>
    </row>
    <row r="28" spans="1:12" customFormat="1" x14ac:dyDescent="0.2">
      <c r="A28" s="46"/>
      <c r="B28" s="98" t="s">
        <v>43</v>
      </c>
      <c r="C28" s="98">
        <v>29</v>
      </c>
      <c r="D28" s="98">
        <v>14</v>
      </c>
      <c r="E28" s="98">
        <v>0</v>
      </c>
      <c r="F28" s="98">
        <v>9</v>
      </c>
      <c r="G28" s="98">
        <v>0</v>
      </c>
      <c r="H28" s="98">
        <v>20</v>
      </c>
      <c r="I28" s="98">
        <v>0</v>
      </c>
      <c r="J28" s="98">
        <v>60</v>
      </c>
      <c r="K28" s="98">
        <v>65</v>
      </c>
      <c r="L28" s="98" t="s">
        <v>44</v>
      </c>
    </row>
    <row r="29" spans="1:12" x14ac:dyDescent="0.2">
      <c r="B29" s="46" t="s">
        <v>45</v>
      </c>
      <c r="C29" s="338"/>
      <c r="D29" s="338"/>
      <c r="E29" s="338"/>
      <c r="F29" s="338"/>
      <c r="G29" s="338"/>
      <c r="H29" s="338"/>
      <c r="I29" s="338"/>
      <c r="J29" s="338"/>
      <c r="K29" s="338"/>
      <c r="L29" s="338"/>
    </row>
    <row r="30" spans="1:12" x14ac:dyDescent="0.2">
      <c r="B30" s="46" t="s">
        <v>46</v>
      </c>
    </row>
    <row r="31" spans="1:12" x14ac:dyDescent="0.2"/>
    <row r="32" spans="1:12" x14ac:dyDescent="0.2">
      <c r="A32" s="104" t="s">
        <v>47</v>
      </c>
      <c r="B32" s="1" t="s">
        <v>48</v>
      </c>
    </row>
    <row r="33" spans="1:4" x14ac:dyDescent="0.2">
      <c r="B33" s="339">
        <v>42948</v>
      </c>
      <c r="C33" s="340" t="s">
        <v>49</v>
      </c>
      <c r="D33"/>
    </row>
    <row r="34" spans="1:4" x14ac:dyDescent="0.2">
      <c r="B34" s="339">
        <v>42954</v>
      </c>
      <c r="C34" s="340" t="s">
        <v>50</v>
      </c>
      <c r="D34"/>
    </row>
    <row r="35" spans="1:4" x14ac:dyDescent="0.2">
      <c r="B35" s="339">
        <v>42979</v>
      </c>
      <c r="C35" s="340" t="s">
        <v>51</v>
      </c>
      <c r="D35"/>
    </row>
    <row r="36" spans="1:4" x14ac:dyDescent="0.2">
      <c r="B36" s="339">
        <v>42987</v>
      </c>
      <c r="C36" s="340" t="s">
        <v>52</v>
      </c>
      <c r="D36"/>
    </row>
    <row r="37" spans="1:4" x14ac:dyDescent="0.2">
      <c r="B37" s="339">
        <v>43040</v>
      </c>
      <c r="C37" s="340" t="s">
        <v>53</v>
      </c>
      <c r="D37"/>
    </row>
    <row r="38" spans="1:4" x14ac:dyDescent="0.2">
      <c r="B38" s="339">
        <v>43062</v>
      </c>
      <c r="C38" s="340" t="s">
        <v>54</v>
      </c>
      <c r="D38"/>
    </row>
    <row r="39" spans="1:4" x14ac:dyDescent="0.2">
      <c r="B39" s="339">
        <v>43070</v>
      </c>
      <c r="C39" s="340" t="s">
        <v>55</v>
      </c>
      <c r="D39"/>
    </row>
    <row r="40" spans="1:4" x14ac:dyDescent="0.2">
      <c r="B40" s="341">
        <v>43191</v>
      </c>
      <c r="C40" s="340" t="s">
        <v>56</v>
      </c>
      <c r="D40"/>
    </row>
    <row r="41" spans="1:4" x14ac:dyDescent="0.2">
      <c r="B41" s="46" t="s">
        <v>57</v>
      </c>
    </row>
    <row r="42" spans="1:4" x14ac:dyDescent="0.2"/>
    <row r="43" spans="1:4" x14ac:dyDescent="0.2">
      <c r="A43" s="104" t="s">
        <v>58</v>
      </c>
      <c r="B43" s="46" t="s">
        <v>59</v>
      </c>
    </row>
    <row r="44" spans="1:4" x14ac:dyDescent="0.2">
      <c r="B44" s="46" t="s">
        <v>60</v>
      </c>
    </row>
    <row r="45" spans="1:4" x14ac:dyDescent="0.2">
      <c r="B45" s="46" t="s">
        <v>61</v>
      </c>
    </row>
    <row r="46" spans="1:4" x14ac:dyDescent="0.2">
      <c r="B46" s="46" t="s">
        <v>62</v>
      </c>
    </row>
    <row r="47" spans="1:4" x14ac:dyDescent="0.2"/>
    <row r="48" spans="1:4" x14ac:dyDescent="0.2">
      <c r="A48" s="44" t="s">
        <v>63</v>
      </c>
      <c r="B48" s="46" t="s">
        <v>64</v>
      </c>
    </row>
    <row r="49" spans="1:12" x14ac:dyDescent="0.2">
      <c r="A49" s="44"/>
      <c r="B49" s="46" t="s">
        <v>65</v>
      </c>
    </row>
    <row r="50" spans="1:12" x14ac:dyDescent="0.2">
      <c r="B50" s="46" t="s">
        <v>66</v>
      </c>
    </row>
    <row r="51" spans="1:12" x14ac:dyDescent="0.2"/>
    <row r="52" spans="1:12" x14ac:dyDescent="0.2">
      <c r="B52" s="46" t="s">
        <v>67</v>
      </c>
    </row>
    <row r="53" spans="1:12" x14ac:dyDescent="0.2">
      <c r="A53" s="105" t="s">
        <v>68</v>
      </c>
      <c r="B53" s="105"/>
      <c r="C53" s="92" t="s">
        <v>31</v>
      </c>
      <c r="D53" s="92" t="s">
        <v>32</v>
      </c>
      <c r="E53" s="92" t="s">
        <v>69</v>
      </c>
      <c r="F53" s="92" t="s">
        <v>34</v>
      </c>
      <c r="G53" s="92" t="s">
        <v>35</v>
      </c>
      <c r="H53" s="92" t="s">
        <v>36</v>
      </c>
      <c r="I53" s="92" t="s">
        <v>37</v>
      </c>
      <c r="J53" s="92" t="s">
        <v>38</v>
      </c>
      <c r="K53" s="92" t="s">
        <v>39</v>
      </c>
      <c r="L53" s="92" t="s">
        <v>40</v>
      </c>
    </row>
    <row r="54" spans="1:12" x14ac:dyDescent="0.2">
      <c r="A54" s="106" t="s">
        <v>70</v>
      </c>
      <c r="C54" s="342">
        <v>43283</v>
      </c>
      <c r="D54" s="342">
        <v>43257</v>
      </c>
      <c r="E54" s="342" t="s">
        <v>71</v>
      </c>
      <c r="F54" s="342">
        <v>43311</v>
      </c>
      <c r="G54" s="342">
        <v>43286</v>
      </c>
      <c r="H54" s="342">
        <v>43282</v>
      </c>
      <c r="I54" s="342">
        <v>43286</v>
      </c>
      <c r="J54" s="342">
        <v>43272</v>
      </c>
      <c r="K54" s="343">
        <v>0</v>
      </c>
      <c r="L54" s="342">
        <v>43263</v>
      </c>
    </row>
    <row r="55" spans="1:12" x14ac:dyDescent="0.2">
      <c r="A55" s="106" t="s">
        <v>72</v>
      </c>
      <c r="C55" s="342" t="s">
        <v>73</v>
      </c>
      <c r="D55" s="342">
        <v>43252</v>
      </c>
      <c r="E55" s="342" t="s">
        <v>71</v>
      </c>
      <c r="F55" s="342" t="s">
        <v>73</v>
      </c>
      <c r="G55" s="342" t="s">
        <v>73</v>
      </c>
      <c r="H55" s="342" t="s">
        <v>73</v>
      </c>
      <c r="I55" s="342" t="s">
        <v>73</v>
      </c>
      <c r="J55" s="342">
        <v>43258</v>
      </c>
      <c r="K55" s="342">
        <v>43286</v>
      </c>
      <c r="L55" s="342">
        <v>43245</v>
      </c>
    </row>
    <row r="56" spans="1:12" x14ac:dyDescent="0.2">
      <c r="A56" s="106" t="s">
        <v>74</v>
      </c>
      <c r="C56" s="342" t="s">
        <v>73</v>
      </c>
      <c r="D56" s="343">
        <v>0</v>
      </c>
      <c r="E56" s="342" t="s">
        <v>71</v>
      </c>
      <c r="F56" s="343">
        <v>0</v>
      </c>
      <c r="G56" s="342" t="s">
        <v>71</v>
      </c>
      <c r="H56" s="342" t="s">
        <v>71</v>
      </c>
      <c r="I56" s="342" t="s">
        <v>73</v>
      </c>
      <c r="J56" s="342">
        <v>43279</v>
      </c>
      <c r="K56" s="343">
        <v>0</v>
      </c>
      <c r="L56" s="343">
        <v>0</v>
      </c>
    </row>
    <row r="57" spans="1:12" x14ac:dyDescent="0.2">
      <c r="A57" s="106" t="s">
        <v>75</v>
      </c>
      <c r="C57" s="342" t="s">
        <v>73</v>
      </c>
      <c r="D57" s="343">
        <v>0</v>
      </c>
      <c r="E57" s="342" t="s">
        <v>71</v>
      </c>
      <c r="F57" s="342">
        <v>43282</v>
      </c>
      <c r="G57" s="342">
        <v>43286</v>
      </c>
      <c r="H57" s="342">
        <v>43282</v>
      </c>
      <c r="I57" s="342" t="s">
        <v>73</v>
      </c>
      <c r="J57" s="342">
        <v>43272</v>
      </c>
      <c r="K57" s="343">
        <v>0</v>
      </c>
      <c r="L57" s="343">
        <v>0</v>
      </c>
    </row>
    <row r="58" spans="1:12" x14ac:dyDescent="0.2">
      <c r="A58" s="107" t="s">
        <v>76</v>
      </c>
      <c r="B58" s="105"/>
      <c r="C58" s="344" t="s">
        <v>73</v>
      </c>
      <c r="D58" s="344">
        <v>43282</v>
      </c>
      <c r="E58" s="345">
        <v>0</v>
      </c>
      <c r="F58" s="344">
        <v>43311</v>
      </c>
      <c r="G58" s="344" t="s">
        <v>73</v>
      </c>
      <c r="H58" s="344" t="s">
        <v>73</v>
      </c>
      <c r="I58" s="344" t="s">
        <v>73</v>
      </c>
      <c r="J58" s="344" t="s">
        <v>73</v>
      </c>
      <c r="K58" s="344">
        <v>43286</v>
      </c>
      <c r="L58" s="344">
        <v>43245</v>
      </c>
    </row>
    <row r="59" spans="1:12" x14ac:dyDescent="0.2">
      <c r="B59" s="108">
        <v>0</v>
      </c>
      <c r="C59" s="109" t="s">
        <v>77</v>
      </c>
      <c r="E59" s="109"/>
      <c r="F59" s="109"/>
      <c r="G59" s="109"/>
      <c r="H59" s="108" t="s">
        <v>71</v>
      </c>
      <c r="I59" s="109" t="s">
        <v>78</v>
      </c>
      <c r="J59" s="109"/>
      <c r="K59" s="109"/>
      <c r="L59" s="109"/>
    </row>
    <row r="60" spans="1:12" x14ac:dyDescent="0.2"/>
    <row r="61" spans="1:12" x14ac:dyDescent="0.2">
      <c r="A61" s="104" t="s">
        <v>79</v>
      </c>
      <c r="B61" s="46" t="s">
        <v>80</v>
      </c>
    </row>
    <row r="62" spans="1:12" x14ac:dyDescent="0.2">
      <c r="B62" s="46" t="s">
        <v>81</v>
      </c>
    </row>
    <row r="63" spans="1:12" x14ac:dyDescent="0.2">
      <c r="B63" s="46" t="s">
        <v>82</v>
      </c>
    </row>
    <row r="64" spans="1:12" x14ac:dyDescent="0.2">
      <c r="B64" s="267" t="s">
        <v>83</v>
      </c>
    </row>
    <row r="65" spans="1:2" x14ac:dyDescent="0.2">
      <c r="B65" s="46" t="s">
        <v>84</v>
      </c>
    </row>
    <row r="66" spans="1:2" x14ac:dyDescent="0.2"/>
    <row r="67" spans="1:2" x14ac:dyDescent="0.2">
      <c r="A67" s="104" t="s">
        <v>85</v>
      </c>
      <c r="B67" s="110">
        <v>44756</v>
      </c>
    </row>
    <row r="68" spans="1:2" x14ac:dyDescent="0.2"/>
    <row r="69" spans="1:2" x14ac:dyDescent="0.2"/>
    <row r="70" spans="1:2" x14ac:dyDescent="0.2"/>
    <row r="71" spans="1:2" x14ac:dyDescent="0.2"/>
    <row r="72" spans="1:2" x14ac:dyDescent="0.2"/>
    <row r="73" spans="1:2" x14ac:dyDescent="0.2"/>
    <row r="74" spans="1:2" x14ac:dyDescent="0.2"/>
    <row r="75" spans="1:2" x14ac:dyDescent="0.2"/>
  </sheetData>
  <sortState xmlns:xlrd2="http://schemas.microsoft.com/office/spreadsheetml/2017/richdata2" ref="B16:B35">
    <sortCondition ref="B16"/>
  </sortState>
  <hyperlinks>
    <hyperlink ref="H13" location="'Ambulance CCG lookup'!A1" display="Ambulance CCG lookup" xr:uid="{00000000-0004-0000-0000-000000000000}"/>
    <hyperlink ref="D12" location="'NoC, CPR'!A1" display="'NoC, CPR'!A1" xr:uid="{00000000-0004-0000-0000-000001000000}"/>
    <hyperlink ref="D11" location="Resources!A1" display="Resources!A1" xr:uid="{00000000-0004-0000-0000-000002000000}"/>
    <hyperlink ref="B13" location="Calls!A1" display="Calls!A1" xr:uid="{00000000-0004-0000-0000-000003000000}"/>
    <hyperlink ref="B12" location="Incidents!A1" display="Incidents!A1" xr:uid="{00000000-0004-0000-0000-000004000000}"/>
    <hyperlink ref="B11" location="'Response times'!A1" display="'Response times'!A1" xr:uid="{00000000-0004-0000-0000-000005000000}"/>
    <hyperlink ref="A4" r:id="rId1" xr:uid="{00000000-0004-0000-0000-000006000000}"/>
    <hyperlink ref="H11" location="'Section 136'!A1" display="Section 136" xr:uid="{00000000-0004-0000-0000-000008000000}"/>
    <hyperlink ref="H12" location="'HCP to Sep''19'!A1" display="HCP to Sep'19" xr:uid="{00000000-0004-0000-0000-000009000000}"/>
    <hyperlink ref="D13" location="'HCP, IFT'!A1" display="HCP, IFT" xr:uid="{00000000-0004-0000-0000-00000A000000}"/>
    <hyperlink ref="B64" r:id="rId2" xr:uid="{00000000-0004-0000-0000-000007000000}"/>
  </hyperlinks>
  <pageMargins left="0.51181102362204722" right="0.51181102362204722" top="0.74803149606299213" bottom="0.74803149606299213" header="0.31496062992125984" footer="0.31496062992125984"/>
  <pageSetup paperSize="9" orientation="portrait"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"/>
  <dimension ref="A1:M123"/>
  <sheetViews>
    <sheetView workbookViewId="0">
      <pane ySplit="2" topLeftCell="A3" activePane="bottomLeft" state="frozen"/>
      <selection activeCell="H6" sqref="H6"/>
      <selection pane="bottomLeft" activeCell="A3" sqref="A3"/>
    </sheetView>
  </sheetViews>
  <sheetFormatPr defaultColWidth="0" defaultRowHeight="12.75" zeroHeight="1" x14ac:dyDescent="0.2"/>
  <cols>
    <col min="1" max="1" width="1.5703125" style="317" customWidth="1"/>
    <col min="2" max="2" width="7.42578125" style="317" customWidth="1"/>
    <col min="3" max="3" width="56.5703125" style="317" bestFit="1" customWidth="1"/>
    <col min="4" max="4" width="19.5703125" style="317" bestFit="1" customWidth="1"/>
    <col min="5" max="5" width="12.5703125" style="317" bestFit="1" customWidth="1"/>
    <col min="6" max="6" width="22.42578125" style="317" bestFit="1" customWidth="1"/>
    <col min="7" max="8" width="12.5703125" style="317" bestFit="1" customWidth="1"/>
    <col min="9" max="9" width="1.5703125" style="317" customWidth="1"/>
    <col min="10" max="13" width="0" style="317" hidden="1" customWidth="1"/>
    <col min="14" max="16384" width="9.42578125" style="317" hidden="1"/>
  </cols>
  <sheetData>
    <row r="1" spans="1:8" x14ac:dyDescent="0.2">
      <c r="A1" s="316" t="s">
        <v>396</v>
      </c>
      <c r="E1" s="318"/>
      <c r="F1" s="319" t="s">
        <v>397</v>
      </c>
      <c r="G1" s="319" t="s">
        <v>398</v>
      </c>
      <c r="H1" s="319" t="s">
        <v>399</v>
      </c>
    </row>
    <row r="2" spans="1:8" ht="51" x14ac:dyDescent="0.2">
      <c r="B2" s="128" t="s">
        <v>400</v>
      </c>
      <c r="C2" s="129" t="s">
        <v>401</v>
      </c>
      <c r="D2" s="128" t="s">
        <v>402</v>
      </c>
      <c r="E2" s="130" t="s">
        <v>403</v>
      </c>
      <c r="F2" s="147" t="s">
        <v>404</v>
      </c>
      <c r="G2" s="147"/>
      <c r="H2" s="147"/>
    </row>
    <row r="3" spans="1:8" x14ac:dyDescent="0.2">
      <c r="B3" s="127" t="s">
        <v>405</v>
      </c>
      <c r="C3" s="127" t="s">
        <v>406</v>
      </c>
      <c r="D3" s="127" t="s">
        <v>407</v>
      </c>
      <c r="E3" s="127" t="s">
        <v>31</v>
      </c>
      <c r="F3" s="127" t="s">
        <v>408</v>
      </c>
      <c r="G3" s="127" t="s">
        <v>409</v>
      </c>
      <c r="H3" s="127" t="s">
        <v>410</v>
      </c>
    </row>
    <row r="4" spans="1:8" x14ac:dyDescent="0.2">
      <c r="B4" s="127" t="s">
        <v>411</v>
      </c>
      <c r="C4" s="127" t="s">
        <v>412</v>
      </c>
      <c r="D4" s="127" t="s">
        <v>413</v>
      </c>
      <c r="E4" s="127" t="s">
        <v>31</v>
      </c>
      <c r="F4" s="127" t="s">
        <v>408</v>
      </c>
      <c r="G4" s="127" t="s">
        <v>409</v>
      </c>
      <c r="H4" s="127" t="s">
        <v>410</v>
      </c>
    </row>
    <row r="5" spans="1:8" x14ac:dyDescent="0.2">
      <c r="B5" s="127" t="s">
        <v>414</v>
      </c>
      <c r="C5" s="127" t="s">
        <v>415</v>
      </c>
      <c r="D5" s="127" t="s">
        <v>416</v>
      </c>
      <c r="E5" s="127" t="s">
        <v>31</v>
      </c>
      <c r="F5" s="127" t="s">
        <v>408</v>
      </c>
      <c r="G5" s="127" t="s">
        <v>409</v>
      </c>
      <c r="H5" s="127" t="s">
        <v>410</v>
      </c>
    </row>
    <row r="6" spans="1:8" x14ac:dyDescent="0.2">
      <c r="B6" s="127" t="s">
        <v>417</v>
      </c>
      <c r="C6" s="127" t="s">
        <v>418</v>
      </c>
      <c r="D6" s="127" t="s">
        <v>419</v>
      </c>
      <c r="E6" s="127" t="s">
        <v>31</v>
      </c>
      <c r="F6" s="127" t="s">
        <v>408</v>
      </c>
      <c r="G6" s="127" t="s">
        <v>409</v>
      </c>
      <c r="H6" s="127" t="s">
        <v>410</v>
      </c>
    </row>
    <row r="7" spans="1:8" x14ac:dyDescent="0.2">
      <c r="B7" s="127" t="s">
        <v>420</v>
      </c>
      <c r="C7" s="127" t="s">
        <v>421</v>
      </c>
      <c r="D7" s="127" t="s">
        <v>422</v>
      </c>
      <c r="E7" s="127" t="s">
        <v>31</v>
      </c>
      <c r="F7" s="127" t="s">
        <v>408</v>
      </c>
      <c r="G7" s="127" t="s">
        <v>409</v>
      </c>
      <c r="H7" s="127" t="s">
        <v>410</v>
      </c>
    </row>
    <row r="8" spans="1:8" x14ac:dyDescent="0.2">
      <c r="B8" s="127" t="s">
        <v>423</v>
      </c>
      <c r="C8" s="127" t="s">
        <v>424</v>
      </c>
      <c r="D8" s="127" t="s">
        <v>425</v>
      </c>
      <c r="E8" s="127" t="s">
        <v>31</v>
      </c>
      <c r="F8" s="127" t="s">
        <v>408</v>
      </c>
      <c r="G8" s="127" t="s">
        <v>409</v>
      </c>
      <c r="H8" s="127" t="s">
        <v>410</v>
      </c>
    </row>
    <row r="9" spans="1:8" x14ac:dyDescent="0.2">
      <c r="B9" s="127" t="s">
        <v>426</v>
      </c>
      <c r="C9" s="127" t="s">
        <v>427</v>
      </c>
      <c r="D9" s="127" t="s">
        <v>428</v>
      </c>
      <c r="E9" s="127" t="s">
        <v>31</v>
      </c>
      <c r="F9" s="127" t="s">
        <v>408</v>
      </c>
      <c r="G9" s="127" t="s">
        <v>409</v>
      </c>
      <c r="H9" s="127" t="s">
        <v>410</v>
      </c>
    </row>
    <row r="10" spans="1:8" x14ac:dyDescent="0.2">
      <c r="B10" s="127" t="s">
        <v>429</v>
      </c>
      <c r="C10" s="127" t="s">
        <v>430</v>
      </c>
      <c r="D10" s="127" t="s">
        <v>431</v>
      </c>
      <c r="E10" s="127" t="s">
        <v>31</v>
      </c>
      <c r="F10" s="127" t="s">
        <v>408</v>
      </c>
      <c r="G10" s="127" t="s">
        <v>409</v>
      </c>
      <c r="H10" s="127" t="s">
        <v>410</v>
      </c>
    </row>
    <row r="11" spans="1:8" x14ac:dyDescent="0.2">
      <c r="B11" s="127" t="s">
        <v>432</v>
      </c>
      <c r="C11" s="127" t="s">
        <v>433</v>
      </c>
      <c r="D11" s="127" t="s">
        <v>434</v>
      </c>
      <c r="E11" s="127" t="s">
        <v>31</v>
      </c>
      <c r="F11" s="127" t="s">
        <v>408</v>
      </c>
      <c r="G11" s="127" t="s">
        <v>409</v>
      </c>
      <c r="H11" s="127" t="s">
        <v>410</v>
      </c>
    </row>
    <row r="12" spans="1:8" x14ac:dyDescent="0.2">
      <c r="B12" s="312" t="s">
        <v>435</v>
      </c>
      <c r="C12" s="312" t="s">
        <v>436</v>
      </c>
      <c r="D12" s="127" t="s">
        <v>437</v>
      </c>
      <c r="E12" s="127" t="s">
        <v>31</v>
      </c>
      <c r="F12" s="127" t="s">
        <v>408</v>
      </c>
      <c r="G12" s="127" t="s">
        <v>409</v>
      </c>
      <c r="H12" s="127" t="s">
        <v>410</v>
      </c>
    </row>
    <row r="13" spans="1:8" x14ac:dyDescent="0.2">
      <c r="B13" s="127" t="s">
        <v>438</v>
      </c>
      <c r="C13" s="127" t="s">
        <v>439</v>
      </c>
      <c r="D13" s="127" t="s">
        <v>440</v>
      </c>
      <c r="E13" s="127" t="s">
        <v>32</v>
      </c>
      <c r="F13" s="127" t="s">
        <v>441</v>
      </c>
      <c r="G13" s="127" t="s">
        <v>442</v>
      </c>
      <c r="H13" s="127" t="s">
        <v>443</v>
      </c>
    </row>
    <row r="14" spans="1:8" x14ac:dyDescent="0.2">
      <c r="B14" s="127" t="s">
        <v>444</v>
      </c>
      <c r="C14" s="127" t="s">
        <v>445</v>
      </c>
      <c r="D14" s="127" t="s">
        <v>446</v>
      </c>
      <c r="E14" s="127" t="s">
        <v>32</v>
      </c>
      <c r="F14" s="127" t="s">
        <v>441</v>
      </c>
      <c r="G14" s="127" t="s">
        <v>442</v>
      </c>
      <c r="H14" s="127" t="s">
        <v>443</v>
      </c>
    </row>
    <row r="15" spans="1:8" x14ac:dyDescent="0.2">
      <c r="B15" s="127" t="s">
        <v>447</v>
      </c>
      <c r="C15" s="127" t="s">
        <v>448</v>
      </c>
      <c r="D15" s="127" t="s">
        <v>449</v>
      </c>
      <c r="E15" s="127" t="s">
        <v>32</v>
      </c>
      <c r="F15" s="127" t="s">
        <v>441</v>
      </c>
      <c r="G15" s="127" t="s">
        <v>442</v>
      </c>
      <c r="H15" s="127" t="s">
        <v>443</v>
      </c>
    </row>
    <row r="16" spans="1:8" x14ac:dyDescent="0.2">
      <c r="B16" s="127" t="s">
        <v>450</v>
      </c>
      <c r="C16" s="127" t="s">
        <v>451</v>
      </c>
      <c r="D16" s="127" t="s">
        <v>452</v>
      </c>
      <c r="E16" s="127" t="s">
        <v>32</v>
      </c>
      <c r="F16" s="127" t="s">
        <v>441</v>
      </c>
      <c r="G16" s="127" t="s">
        <v>442</v>
      </c>
      <c r="H16" s="127" t="s">
        <v>443</v>
      </c>
    </row>
    <row r="17" spans="2:8" x14ac:dyDescent="0.2">
      <c r="B17" s="127" t="s">
        <v>453</v>
      </c>
      <c r="C17" s="127" t="s">
        <v>454</v>
      </c>
      <c r="D17" s="127" t="s">
        <v>455</v>
      </c>
      <c r="E17" s="127" t="s">
        <v>32</v>
      </c>
      <c r="F17" s="127" t="s">
        <v>441</v>
      </c>
      <c r="G17" s="127" t="s">
        <v>442</v>
      </c>
      <c r="H17" s="127" t="s">
        <v>443</v>
      </c>
    </row>
    <row r="18" spans="2:8" x14ac:dyDescent="0.2">
      <c r="B18" s="127" t="s">
        <v>456</v>
      </c>
      <c r="C18" s="127" t="s">
        <v>457</v>
      </c>
      <c r="D18" s="127" t="s">
        <v>458</v>
      </c>
      <c r="E18" s="127" t="s">
        <v>32</v>
      </c>
      <c r="F18" s="127" t="s">
        <v>441</v>
      </c>
      <c r="G18" s="127" t="s">
        <v>442</v>
      </c>
      <c r="H18" s="127" t="s">
        <v>443</v>
      </c>
    </row>
    <row r="19" spans="2:8" x14ac:dyDescent="0.2">
      <c r="B19" s="127" t="s">
        <v>459</v>
      </c>
      <c r="C19" s="127" t="s">
        <v>460</v>
      </c>
      <c r="D19" s="127" t="s">
        <v>461</v>
      </c>
      <c r="E19" s="127" t="s">
        <v>32</v>
      </c>
      <c r="F19" s="127" t="s">
        <v>441</v>
      </c>
      <c r="G19" s="127" t="s">
        <v>442</v>
      </c>
      <c r="H19" s="127" t="s">
        <v>443</v>
      </c>
    </row>
    <row r="20" spans="2:8" x14ac:dyDescent="0.2">
      <c r="B20" s="127" t="s">
        <v>462</v>
      </c>
      <c r="C20" s="127" t="s">
        <v>463</v>
      </c>
      <c r="D20" s="127" t="s">
        <v>464</v>
      </c>
      <c r="E20" s="127" t="s">
        <v>32</v>
      </c>
      <c r="F20" s="127" t="s">
        <v>441</v>
      </c>
      <c r="G20" s="127" t="s">
        <v>442</v>
      </c>
      <c r="H20" s="127" t="s">
        <v>443</v>
      </c>
    </row>
    <row r="21" spans="2:8" x14ac:dyDescent="0.2">
      <c r="B21" s="127" t="s">
        <v>465</v>
      </c>
      <c r="C21" s="127" t="s">
        <v>466</v>
      </c>
      <c r="D21" s="127" t="s">
        <v>467</v>
      </c>
      <c r="E21" s="127" t="s">
        <v>32</v>
      </c>
      <c r="F21" s="127" t="s">
        <v>441</v>
      </c>
      <c r="G21" s="127" t="s">
        <v>442</v>
      </c>
      <c r="H21" s="127" t="s">
        <v>443</v>
      </c>
    </row>
    <row r="22" spans="2:8" x14ac:dyDescent="0.2">
      <c r="B22" s="312" t="s">
        <v>468</v>
      </c>
      <c r="C22" s="312" t="s">
        <v>469</v>
      </c>
      <c r="D22" s="127" t="s">
        <v>470</v>
      </c>
      <c r="E22" s="127" t="s">
        <v>32</v>
      </c>
      <c r="F22" s="127" t="s">
        <v>441</v>
      </c>
      <c r="G22" s="127" t="s">
        <v>442</v>
      </c>
      <c r="H22" s="127" t="s">
        <v>443</v>
      </c>
    </row>
    <row r="23" spans="2:8" x14ac:dyDescent="0.2">
      <c r="B23" s="127" t="s">
        <v>471</v>
      </c>
      <c r="C23" s="127" t="s">
        <v>472</v>
      </c>
      <c r="D23" s="127" t="s">
        <v>473</v>
      </c>
      <c r="E23" s="127" t="s">
        <v>32</v>
      </c>
      <c r="F23" s="127" t="s">
        <v>441</v>
      </c>
      <c r="G23" s="127" t="s">
        <v>442</v>
      </c>
      <c r="H23" s="127" t="s">
        <v>443</v>
      </c>
    </row>
    <row r="24" spans="2:8" x14ac:dyDescent="0.2">
      <c r="B24" s="127" t="s">
        <v>474</v>
      </c>
      <c r="C24" s="127" t="s">
        <v>475</v>
      </c>
      <c r="D24" s="127" t="s">
        <v>476</v>
      </c>
      <c r="E24" s="127" t="s">
        <v>32</v>
      </c>
      <c r="F24" s="127" t="s">
        <v>441</v>
      </c>
      <c r="G24" s="127" t="s">
        <v>442</v>
      </c>
      <c r="H24" s="127" t="s">
        <v>443</v>
      </c>
    </row>
    <row r="25" spans="2:8" x14ac:dyDescent="0.2">
      <c r="B25" s="312" t="s">
        <v>477</v>
      </c>
      <c r="C25" s="312" t="s">
        <v>478</v>
      </c>
      <c r="D25" s="127" t="s">
        <v>479</v>
      </c>
      <c r="E25" s="127" t="s">
        <v>32</v>
      </c>
      <c r="F25" s="127" t="s">
        <v>441</v>
      </c>
      <c r="G25" s="127" t="s">
        <v>442</v>
      </c>
      <c r="H25" s="127" t="s">
        <v>443</v>
      </c>
    </row>
    <row r="26" spans="2:8" x14ac:dyDescent="0.2">
      <c r="B26" s="312" t="s">
        <v>480</v>
      </c>
      <c r="C26" s="312" t="s">
        <v>481</v>
      </c>
      <c r="D26" s="127" t="s">
        <v>482</v>
      </c>
      <c r="E26" s="127" t="s">
        <v>69</v>
      </c>
      <c r="F26" s="127" t="s">
        <v>483</v>
      </c>
      <c r="G26" s="127" t="s">
        <v>484</v>
      </c>
      <c r="H26" s="127" t="s">
        <v>485</v>
      </c>
    </row>
    <row r="27" spans="2:8" x14ac:dyDescent="0.2">
      <c r="B27" s="127" t="s">
        <v>486</v>
      </c>
      <c r="C27" s="127" t="s">
        <v>487</v>
      </c>
      <c r="D27" s="127" t="s">
        <v>488</v>
      </c>
      <c r="E27" s="127" t="s">
        <v>69</v>
      </c>
      <c r="F27" s="127" t="s">
        <v>483</v>
      </c>
      <c r="G27" s="127" t="s">
        <v>484</v>
      </c>
      <c r="H27" s="127" t="s">
        <v>485</v>
      </c>
    </row>
    <row r="28" spans="2:8" x14ac:dyDescent="0.2">
      <c r="B28" s="127" t="s">
        <v>489</v>
      </c>
      <c r="C28" s="127" t="s">
        <v>490</v>
      </c>
      <c r="D28" s="127" t="s">
        <v>491</v>
      </c>
      <c r="E28" s="127" t="s">
        <v>69</v>
      </c>
      <c r="F28" s="127" t="s">
        <v>483</v>
      </c>
      <c r="G28" s="127" t="s">
        <v>484</v>
      </c>
      <c r="H28" s="127" t="s">
        <v>485</v>
      </c>
    </row>
    <row r="29" spans="2:8" x14ac:dyDescent="0.2">
      <c r="B29" s="127" t="s">
        <v>492</v>
      </c>
      <c r="C29" s="127" t="s">
        <v>493</v>
      </c>
      <c r="D29" s="127" t="s">
        <v>494</v>
      </c>
      <c r="E29" s="127" t="s">
        <v>69</v>
      </c>
      <c r="F29" s="127" t="s">
        <v>483</v>
      </c>
      <c r="G29" s="127" t="s">
        <v>484</v>
      </c>
      <c r="H29" s="127" t="s">
        <v>485</v>
      </c>
    </row>
    <row r="30" spans="2:8" x14ac:dyDescent="0.2">
      <c r="B30" s="127" t="s">
        <v>495</v>
      </c>
      <c r="C30" s="127" t="s">
        <v>496</v>
      </c>
      <c r="D30" s="127" t="s">
        <v>497</v>
      </c>
      <c r="E30" s="127" t="s">
        <v>69</v>
      </c>
      <c r="F30" s="127" t="s">
        <v>483</v>
      </c>
      <c r="G30" s="127" t="s">
        <v>484</v>
      </c>
      <c r="H30" s="127" t="s">
        <v>485</v>
      </c>
    </row>
    <row r="31" spans="2:8" x14ac:dyDescent="0.2">
      <c r="B31" s="127" t="s">
        <v>498</v>
      </c>
      <c r="C31" s="127" t="s">
        <v>499</v>
      </c>
      <c r="D31" s="127" t="s">
        <v>500</v>
      </c>
      <c r="E31" s="127" t="s">
        <v>34</v>
      </c>
      <c r="F31" s="127" t="s">
        <v>501</v>
      </c>
      <c r="G31" s="127" t="s">
        <v>502</v>
      </c>
      <c r="H31" s="127" t="s">
        <v>503</v>
      </c>
    </row>
    <row r="32" spans="2:8" x14ac:dyDescent="0.2">
      <c r="B32" s="127" t="s">
        <v>504</v>
      </c>
      <c r="C32" s="127" t="s">
        <v>505</v>
      </c>
      <c r="D32" s="127" t="s">
        <v>506</v>
      </c>
      <c r="E32" s="127" t="s">
        <v>34</v>
      </c>
      <c r="F32" s="127" t="s">
        <v>501</v>
      </c>
      <c r="G32" s="127" t="s">
        <v>502</v>
      </c>
      <c r="H32" s="127" t="s">
        <v>503</v>
      </c>
    </row>
    <row r="33" spans="2:8" x14ac:dyDescent="0.2">
      <c r="B33" s="127" t="s">
        <v>507</v>
      </c>
      <c r="C33" s="127" t="s">
        <v>508</v>
      </c>
      <c r="D33" s="127" t="s">
        <v>509</v>
      </c>
      <c r="E33" s="127" t="s">
        <v>34</v>
      </c>
      <c r="F33" s="127" t="s">
        <v>501</v>
      </c>
      <c r="G33" s="127" t="s">
        <v>502</v>
      </c>
      <c r="H33" s="127" t="s">
        <v>503</v>
      </c>
    </row>
    <row r="34" spans="2:8" x14ac:dyDescent="0.2">
      <c r="B34" s="127" t="s">
        <v>510</v>
      </c>
      <c r="C34" s="127" t="s">
        <v>511</v>
      </c>
      <c r="D34" s="127" t="s">
        <v>512</v>
      </c>
      <c r="E34" s="127" t="s">
        <v>34</v>
      </c>
      <c r="F34" s="127" t="s">
        <v>501</v>
      </c>
      <c r="G34" s="127" t="s">
        <v>502</v>
      </c>
      <c r="H34" s="127" t="s">
        <v>503</v>
      </c>
    </row>
    <row r="35" spans="2:8" x14ac:dyDescent="0.2">
      <c r="B35" s="127" t="s">
        <v>513</v>
      </c>
      <c r="C35" s="127" t="s">
        <v>514</v>
      </c>
      <c r="D35" s="127" t="s">
        <v>515</v>
      </c>
      <c r="E35" s="127" t="s">
        <v>34</v>
      </c>
      <c r="F35" s="127" t="s">
        <v>501</v>
      </c>
      <c r="G35" s="127" t="s">
        <v>502</v>
      </c>
      <c r="H35" s="127" t="s">
        <v>503</v>
      </c>
    </row>
    <row r="36" spans="2:8" x14ac:dyDescent="0.2">
      <c r="B36" s="127" t="s">
        <v>516</v>
      </c>
      <c r="C36" s="127" t="s">
        <v>517</v>
      </c>
      <c r="D36" s="127" t="s">
        <v>518</v>
      </c>
      <c r="E36" s="127" t="s">
        <v>34</v>
      </c>
      <c r="F36" s="127" t="s">
        <v>501</v>
      </c>
      <c r="G36" s="127" t="s">
        <v>502</v>
      </c>
      <c r="H36" s="127" t="s">
        <v>503</v>
      </c>
    </row>
    <row r="37" spans="2:8" x14ac:dyDescent="0.2">
      <c r="B37" s="127" t="s">
        <v>519</v>
      </c>
      <c r="C37" s="127" t="s">
        <v>520</v>
      </c>
      <c r="D37" s="127" t="s">
        <v>521</v>
      </c>
      <c r="E37" s="127" t="s">
        <v>34</v>
      </c>
      <c r="F37" s="127" t="s">
        <v>501</v>
      </c>
      <c r="G37" s="127" t="s">
        <v>502</v>
      </c>
      <c r="H37" s="127" t="s">
        <v>503</v>
      </c>
    </row>
    <row r="38" spans="2:8" x14ac:dyDescent="0.2">
      <c r="B38" s="127" t="s">
        <v>522</v>
      </c>
      <c r="C38" s="127" t="s">
        <v>523</v>
      </c>
      <c r="D38" s="127" t="s">
        <v>524</v>
      </c>
      <c r="E38" s="127" t="s">
        <v>35</v>
      </c>
      <c r="F38" s="127" t="s">
        <v>525</v>
      </c>
      <c r="G38" s="127" t="s">
        <v>526</v>
      </c>
      <c r="H38" s="127" t="s">
        <v>527</v>
      </c>
    </row>
    <row r="39" spans="2:8" x14ac:dyDescent="0.2">
      <c r="B39" s="127" t="s">
        <v>528</v>
      </c>
      <c r="C39" s="127" t="s">
        <v>529</v>
      </c>
      <c r="D39" s="127" t="s">
        <v>530</v>
      </c>
      <c r="E39" s="127" t="s">
        <v>35</v>
      </c>
      <c r="F39" s="127" t="s">
        <v>525</v>
      </c>
      <c r="G39" s="127" t="s">
        <v>526</v>
      </c>
      <c r="H39" s="127" t="s">
        <v>527</v>
      </c>
    </row>
    <row r="40" spans="2:8" x14ac:dyDescent="0.2">
      <c r="B40" s="312" t="s">
        <v>531</v>
      </c>
      <c r="C40" s="312" t="s">
        <v>532</v>
      </c>
      <c r="D40" s="127" t="s">
        <v>533</v>
      </c>
      <c r="E40" s="127" t="s">
        <v>35</v>
      </c>
      <c r="F40" s="127" t="s">
        <v>525</v>
      </c>
      <c r="G40" s="127" t="s">
        <v>526</v>
      </c>
      <c r="H40" s="127" t="s">
        <v>527</v>
      </c>
    </row>
    <row r="41" spans="2:8" x14ac:dyDescent="0.2">
      <c r="B41" s="127" t="s">
        <v>534</v>
      </c>
      <c r="C41" s="127" t="s">
        <v>535</v>
      </c>
      <c r="D41" s="127" t="s">
        <v>536</v>
      </c>
      <c r="E41" s="127" t="s">
        <v>35</v>
      </c>
      <c r="F41" s="127" t="s">
        <v>525</v>
      </c>
      <c r="G41" s="127" t="s">
        <v>526</v>
      </c>
      <c r="H41" s="127" t="s">
        <v>527</v>
      </c>
    </row>
    <row r="42" spans="2:8" x14ac:dyDescent="0.2">
      <c r="B42" s="312" t="s">
        <v>537</v>
      </c>
      <c r="C42" s="312" t="s">
        <v>538</v>
      </c>
      <c r="D42" s="127" t="s">
        <v>539</v>
      </c>
      <c r="E42" s="127" t="s">
        <v>35</v>
      </c>
      <c r="F42" s="127" t="s">
        <v>525</v>
      </c>
      <c r="G42" s="127" t="s">
        <v>526</v>
      </c>
      <c r="H42" s="127" t="s">
        <v>527</v>
      </c>
    </row>
    <row r="43" spans="2:8" x14ac:dyDescent="0.2">
      <c r="B43" s="312" t="s">
        <v>540</v>
      </c>
      <c r="C43" s="312" t="s">
        <v>541</v>
      </c>
      <c r="D43" s="127" t="s">
        <v>542</v>
      </c>
      <c r="E43" s="127" t="s">
        <v>35</v>
      </c>
      <c r="F43" s="127" t="s">
        <v>525</v>
      </c>
      <c r="G43" s="127" t="s">
        <v>526</v>
      </c>
      <c r="H43" s="127" t="s">
        <v>527</v>
      </c>
    </row>
    <row r="44" spans="2:8" x14ac:dyDescent="0.2">
      <c r="B44" s="127" t="s">
        <v>543</v>
      </c>
      <c r="C44" s="127" t="s">
        <v>544</v>
      </c>
      <c r="D44" s="127" t="s">
        <v>545</v>
      </c>
      <c r="E44" s="127" t="s">
        <v>35</v>
      </c>
      <c r="F44" s="127" t="s">
        <v>525</v>
      </c>
      <c r="G44" s="127" t="s">
        <v>526</v>
      </c>
      <c r="H44" s="127" t="s">
        <v>527</v>
      </c>
    </row>
    <row r="45" spans="2:8" x14ac:dyDescent="0.2">
      <c r="B45" s="127" t="s">
        <v>546</v>
      </c>
      <c r="C45" s="127" t="s">
        <v>547</v>
      </c>
      <c r="D45" s="127" t="s">
        <v>548</v>
      </c>
      <c r="E45" s="127" t="s">
        <v>35</v>
      </c>
      <c r="F45" s="127" t="s">
        <v>525</v>
      </c>
      <c r="G45" s="127" t="s">
        <v>526</v>
      </c>
      <c r="H45" s="127" t="s">
        <v>527</v>
      </c>
    </row>
    <row r="46" spans="2:8" x14ac:dyDescent="0.2">
      <c r="B46" s="127" t="s">
        <v>549</v>
      </c>
      <c r="C46" s="127" t="s">
        <v>550</v>
      </c>
      <c r="D46" s="127" t="s">
        <v>551</v>
      </c>
      <c r="E46" s="127" t="s">
        <v>35</v>
      </c>
      <c r="F46" s="127" t="s">
        <v>525</v>
      </c>
      <c r="G46" s="127" t="s">
        <v>526</v>
      </c>
      <c r="H46" s="127" t="s">
        <v>527</v>
      </c>
    </row>
    <row r="47" spans="2:8" x14ac:dyDescent="0.2">
      <c r="B47" s="312" t="s">
        <v>552</v>
      </c>
      <c r="C47" s="312" t="s">
        <v>553</v>
      </c>
      <c r="D47" s="127" t="s">
        <v>554</v>
      </c>
      <c r="E47" s="127" t="s">
        <v>35</v>
      </c>
      <c r="F47" s="127" t="s">
        <v>525</v>
      </c>
      <c r="G47" s="127" t="s">
        <v>526</v>
      </c>
      <c r="H47" s="127" t="s">
        <v>527</v>
      </c>
    </row>
    <row r="48" spans="2:8" x14ac:dyDescent="0.2">
      <c r="B48" s="127" t="s">
        <v>555</v>
      </c>
      <c r="C48" s="127" t="s">
        <v>556</v>
      </c>
      <c r="D48" s="127" t="s">
        <v>557</v>
      </c>
      <c r="E48" s="127" t="s">
        <v>35</v>
      </c>
      <c r="F48" s="127" t="s">
        <v>525</v>
      </c>
      <c r="G48" s="127" t="s">
        <v>526</v>
      </c>
      <c r="H48" s="127" t="s">
        <v>527</v>
      </c>
    </row>
    <row r="49" spans="2:8" x14ac:dyDescent="0.2">
      <c r="B49" s="127" t="s">
        <v>558</v>
      </c>
      <c r="C49" s="127" t="s">
        <v>559</v>
      </c>
      <c r="D49" s="127" t="s">
        <v>560</v>
      </c>
      <c r="E49" s="127" t="s">
        <v>35</v>
      </c>
      <c r="F49" s="127" t="s">
        <v>525</v>
      </c>
      <c r="G49" s="127" t="s">
        <v>526</v>
      </c>
      <c r="H49" s="127" t="s">
        <v>527</v>
      </c>
    </row>
    <row r="50" spans="2:8" x14ac:dyDescent="0.2">
      <c r="B50" s="127" t="s">
        <v>561</v>
      </c>
      <c r="C50" s="127" t="s">
        <v>562</v>
      </c>
      <c r="D50" s="127" t="s">
        <v>563</v>
      </c>
      <c r="E50" s="127" t="s">
        <v>35</v>
      </c>
      <c r="F50" s="127" t="s">
        <v>525</v>
      </c>
      <c r="G50" s="127" t="s">
        <v>526</v>
      </c>
      <c r="H50" s="127" t="s">
        <v>527</v>
      </c>
    </row>
    <row r="51" spans="2:8" x14ac:dyDescent="0.2">
      <c r="B51" s="127" t="s">
        <v>564</v>
      </c>
      <c r="C51" s="127" t="s">
        <v>565</v>
      </c>
      <c r="D51" s="127" t="s">
        <v>566</v>
      </c>
      <c r="E51" s="127" t="s">
        <v>35</v>
      </c>
      <c r="F51" s="127" t="s">
        <v>525</v>
      </c>
      <c r="G51" s="127" t="s">
        <v>526</v>
      </c>
      <c r="H51" s="127" t="s">
        <v>527</v>
      </c>
    </row>
    <row r="52" spans="2:8" x14ac:dyDescent="0.2">
      <c r="B52" s="127" t="s">
        <v>567</v>
      </c>
      <c r="C52" s="127" t="s">
        <v>568</v>
      </c>
      <c r="D52" s="127" t="s">
        <v>569</v>
      </c>
      <c r="E52" s="127" t="s">
        <v>35</v>
      </c>
      <c r="F52" s="127" t="s">
        <v>525</v>
      </c>
      <c r="G52" s="127" t="s">
        <v>526</v>
      </c>
      <c r="H52" s="127" t="s">
        <v>527</v>
      </c>
    </row>
    <row r="53" spans="2:8" x14ac:dyDescent="0.2">
      <c r="B53" s="312" t="s">
        <v>570</v>
      </c>
      <c r="C53" s="312" t="s">
        <v>571</v>
      </c>
      <c r="D53" s="127" t="s">
        <v>572</v>
      </c>
      <c r="E53" s="127" t="s">
        <v>35</v>
      </c>
      <c r="F53" s="127" t="s">
        <v>525</v>
      </c>
      <c r="G53" s="127" t="s">
        <v>526</v>
      </c>
      <c r="H53" s="127" t="s">
        <v>527</v>
      </c>
    </row>
    <row r="54" spans="2:8" x14ac:dyDescent="0.2">
      <c r="B54" s="127" t="s">
        <v>573</v>
      </c>
      <c r="C54" s="127" t="s">
        <v>574</v>
      </c>
      <c r="D54" s="127" t="s">
        <v>575</v>
      </c>
      <c r="E54" s="127" t="s">
        <v>35</v>
      </c>
      <c r="F54" s="127" t="s">
        <v>525</v>
      </c>
      <c r="G54" s="127" t="s">
        <v>526</v>
      </c>
      <c r="H54" s="127" t="s">
        <v>527</v>
      </c>
    </row>
    <row r="55" spans="2:8" x14ac:dyDescent="0.2">
      <c r="B55" s="127" t="s">
        <v>576</v>
      </c>
      <c r="C55" s="127" t="s">
        <v>577</v>
      </c>
      <c r="D55" s="127" t="s">
        <v>578</v>
      </c>
      <c r="E55" s="127" t="s">
        <v>35</v>
      </c>
      <c r="F55" s="127" t="s">
        <v>525</v>
      </c>
      <c r="G55" s="127" t="s">
        <v>526</v>
      </c>
      <c r="H55" s="127" t="s">
        <v>527</v>
      </c>
    </row>
    <row r="56" spans="2:8" x14ac:dyDescent="0.2">
      <c r="B56" s="127" t="s">
        <v>579</v>
      </c>
      <c r="C56" s="127" t="s">
        <v>580</v>
      </c>
      <c r="D56" s="127" t="s">
        <v>581</v>
      </c>
      <c r="E56" s="127" t="s">
        <v>35</v>
      </c>
      <c r="F56" s="127" t="s">
        <v>525</v>
      </c>
      <c r="G56" s="127" t="s">
        <v>526</v>
      </c>
      <c r="H56" s="127" t="s">
        <v>527</v>
      </c>
    </row>
    <row r="57" spans="2:8" x14ac:dyDescent="0.2">
      <c r="B57" s="127" t="s">
        <v>582</v>
      </c>
      <c r="C57" s="127" t="s">
        <v>583</v>
      </c>
      <c r="D57" s="127" t="s">
        <v>584</v>
      </c>
      <c r="E57" s="127" t="s">
        <v>35</v>
      </c>
      <c r="F57" s="127" t="s">
        <v>525</v>
      </c>
      <c r="G57" s="127" t="s">
        <v>526</v>
      </c>
      <c r="H57" s="127" t="s">
        <v>527</v>
      </c>
    </row>
    <row r="58" spans="2:8" x14ac:dyDescent="0.2">
      <c r="B58" s="312" t="s">
        <v>585</v>
      </c>
      <c r="C58" s="312" t="s">
        <v>586</v>
      </c>
      <c r="D58" s="127" t="s">
        <v>587</v>
      </c>
      <c r="E58" s="127" t="s">
        <v>35</v>
      </c>
      <c r="F58" s="127" t="s">
        <v>525</v>
      </c>
      <c r="G58" s="127" t="s">
        <v>526</v>
      </c>
      <c r="H58" s="127" t="s">
        <v>527</v>
      </c>
    </row>
    <row r="59" spans="2:8" x14ac:dyDescent="0.2">
      <c r="B59" s="127" t="s">
        <v>588</v>
      </c>
      <c r="C59" s="127" t="s">
        <v>589</v>
      </c>
      <c r="D59" s="127" t="s">
        <v>590</v>
      </c>
      <c r="E59" s="127" t="s">
        <v>35</v>
      </c>
      <c r="F59" s="127" t="s">
        <v>525</v>
      </c>
      <c r="G59" s="127" t="s">
        <v>526</v>
      </c>
      <c r="H59" s="127" t="s">
        <v>527</v>
      </c>
    </row>
    <row r="60" spans="2:8" x14ac:dyDescent="0.2">
      <c r="B60" s="127" t="s">
        <v>591</v>
      </c>
      <c r="C60" s="127" t="s">
        <v>592</v>
      </c>
      <c r="D60" s="127" t="s">
        <v>593</v>
      </c>
      <c r="E60" s="127" t="s">
        <v>35</v>
      </c>
      <c r="F60" s="127" t="s">
        <v>525</v>
      </c>
      <c r="G60" s="127" t="s">
        <v>526</v>
      </c>
      <c r="H60" s="127" t="s">
        <v>527</v>
      </c>
    </row>
    <row r="61" spans="2:8" x14ac:dyDescent="0.2">
      <c r="B61" s="127" t="s">
        <v>594</v>
      </c>
      <c r="C61" s="127" t="s">
        <v>595</v>
      </c>
      <c r="D61" s="127" t="s">
        <v>596</v>
      </c>
      <c r="E61" s="127" t="s">
        <v>35</v>
      </c>
      <c r="F61" s="127" t="s">
        <v>525</v>
      </c>
      <c r="G61" s="127" t="s">
        <v>526</v>
      </c>
      <c r="H61" s="127" t="s">
        <v>527</v>
      </c>
    </row>
    <row r="62" spans="2:8" x14ac:dyDescent="0.2">
      <c r="B62" s="127" t="s">
        <v>597</v>
      </c>
      <c r="C62" s="127" t="s">
        <v>598</v>
      </c>
      <c r="D62" s="127" t="s">
        <v>599</v>
      </c>
      <c r="E62" s="127" t="s">
        <v>35</v>
      </c>
      <c r="F62" s="127" t="s">
        <v>525</v>
      </c>
      <c r="G62" s="127" t="s">
        <v>526</v>
      </c>
      <c r="H62" s="127" t="s">
        <v>527</v>
      </c>
    </row>
    <row r="63" spans="2:8" x14ac:dyDescent="0.2">
      <c r="B63" s="127" t="s">
        <v>600</v>
      </c>
      <c r="C63" s="127" t="s">
        <v>601</v>
      </c>
      <c r="D63" s="127" t="s">
        <v>602</v>
      </c>
      <c r="E63" s="127" t="s">
        <v>35</v>
      </c>
      <c r="F63" s="127" t="s">
        <v>525</v>
      </c>
      <c r="G63" s="127" t="s">
        <v>526</v>
      </c>
      <c r="H63" s="127" t="s">
        <v>527</v>
      </c>
    </row>
    <row r="64" spans="2:8" x14ac:dyDescent="0.2">
      <c r="B64" s="127" t="s">
        <v>603</v>
      </c>
      <c r="C64" s="127" t="s">
        <v>604</v>
      </c>
      <c r="D64" s="127" t="s">
        <v>605</v>
      </c>
      <c r="E64" s="127" t="s">
        <v>35</v>
      </c>
      <c r="F64" s="127" t="s">
        <v>525</v>
      </c>
      <c r="G64" s="127" t="s">
        <v>526</v>
      </c>
      <c r="H64" s="127" t="s">
        <v>527</v>
      </c>
    </row>
    <row r="65" spans="2:8" x14ac:dyDescent="0.2">
      <c r="B65" s="127" t="s">
        <v>606</v>
      </c>
      <c r="C65" s="127" t="s">
        <v>607</v>
      </c>
      <c r="D65" s="127" t="s">
        <v>608</v>
      </c>
      <c r="E65" s="127" t="s">
        <v>35</v>
      </c>
      <c r="F65" s="127" t="s">
        <v>525</v>
      </c>
      <c r="G65" s="127" t="s">
        <v>526</v>
      </c>
      <c r="H65" s="127" t="s">
        <v>527</v>
      </c>
    </row>
    <row r="66" spans="2:8" x14ac:dyDescent="0.2">
      <c r="B66" s="127" t="s">
        <v>609</v>
      </c>
      <c r="C66" s="127" t="s">
        <v>610</v>
      </c>
      <c r="D66" s="127" t="s">
        <v>611</v>
      </c>
      <c r="E66" s="127" t="s">
        <v>36</v>
      </c>
      <c r="F66" s="127" t="s">
        <v>612</v>
      </c>
      <c r="G66" s="127" t="s">
        <v>613</v>
      </c>
      <c r="H66" s="127" t="s">
        <v>614</v>
      </c>
    </row>
    <row r="67" spans="2:8" x14ac:dyDescent="0.2">
      <c r="B67" s="127" t="s">
        <v>615</v>
      </c>
      <c r="C67" s="127" t="s">
        <v>616</v>
      </c>
      <c r="D67" s="127" t="s">
        <v>617</v>
      </c>
      <c r="E67" s="127" t="s">
        <v>36</v>
      </c>
      <c r="F67" s="127" t="s">
        <v>612</v>
      </c>
      <c r="G67" s="127" t="s">
        <v>613</v>
      </c>
      <c r="H67" s="127" t="s">
        <v>614</v>
      </c>
    </row>
    <row r="68" spans="2:8" x14ac:dyDescent="0.2">
      <c r="B68" s="127" t="s">
        <v>618</v>
      </c>
      <c r="C68" s="127" t="s">
        <v>619</v>
      </c>
      <c r="D68" s="127" t="s">
        <v>620</v>
      </c>
      <c r="E68" s="127" t="s">
        <v>36</v>
      </c>
      <c r="F68" s="127" t="s">
        <v>612</v>
      </c>
      <c r="G68" s="127" t="s">
        <v>613</v>
      </c>
      <c r="H68" s="127" t="s">
        <v>614</v>
      </c>
    </row>
    <row r="69" spans="2:8" x14ac:dyDescent="0.2">
      <c r="B69" s="127" t="s">
        <v>621</v>
      </c>
      <c r="C69" s="127" t="s">
        <v>622</v>
      </c>
      <c r="D69" s="127" t="s">
        <v>623</v>
      </c>
      <c r="E69" s="127" t="s">
        <v>36</v>
      </c>
      <c r="F69" s="127" t="s">
        <v>612</v>
      </c>
      <c r="G69" s="127" t="s">
        <v>613</v>
      </c>
      <c r="H69" s="127" t="s">
        <v>614</v>
      </c>
    </row>
    <row r="70" spans="2:8" x14ac:dyDescent="0.2">
      <c r="B70" s="127" t="s">
        <v>624</v>
      </c>
      <c r="C70" s="127" t="s">
        <v>625</v>
      </c>
      <c r="D70" s="127" t="s">
        <v>626</v>
      </c>
      <c r="E70" s="127" t="s">
        <v>37</v>
      </c>
      <c r="F70" s="127" t="s">
        <v>612</v>
      </c>
      <c r="G70" s="127" t="s">
        <v>613</v>
      </c>
      <c r="H70" s="127" t="s">
        <v>614</v>
      </c>
    </row>
    <row r="71" spans="2:8" x14ac:dyDescent="0.2">
      <c r="B71" s="127" t="s">
        <v>627</v>
      </c>
      <c r="C71" s="127" t="s">
        <v>628</v>
      </c>
      <c r="D71" s="127" t="s">
        <v>629</v>
      </c>
      <c r="E71" s="127" t="s">
        <v>37</v>
      </c>
      <c r="F71" s="127" t="s">
        <v>612</v>
      </c>
      <c r="G71" s="127" t="s">
        <v>613</v>
      </c>
      <c r="H71" s="127" t="s">
        <v>614</v>
      </c>
    </row>
    <row r="72" spans="2:8" x14ac:dyDescent="0.2">
      <c r="B72" s="127" t="s">
        <v>630</v>
      </c>
      <c r="C72" s="127" t="s">
        <v>631</v>
      </c>
      <c r="D72" s="127" t="s">
        <v>632</v>
      </c>
      <c r="E72" s="127" t="s">
        <v>37</v>
      </c>
      <c r="F72" s="127" t="s">
        <v>612</v>
      </c>
      <c r="G72" s="127" t="s">
        <v>613</v>
      </c>
      <c r="H72" s="127" t="s">
        <v>614</v>
      </c>
    </row>
    <row r="73" spans="2:8" x14ac:dyDescent="0.2">
      <c r="B73" s="127" t="s">
        <v>633</v>
      </c>
      <c r="C73" s="127" t="s">
        <v>634</v>
      </c>
      <c r="D73" s="127" t="s">
        <v>635</v>
      </c>
      <c r="E73" s="127" t="s">
        <v>37</v>
      </c>
      <c r="F73" s="127" t="s">
        <v>612</v>
      </c>
      <c r="G73" s="127" t="s">
        <v>613</v>
      </c>
      <c r="H73" s="127" t="s">
        <v>614</v>
      </c>
    </row>
    <row r="74" spans="2:8" x14ac:dyDescent="0.2">
      <c r="B74" s="127" t="s">
        <v>636</v>
      </c>
      <c r="C74" s="127" t="s">
        <v>637</v>
      </c>
      <c r="D74" s="127" t="s">
        <v>638</v>
      </c>
      <c r="E74" s="127" t="s">
        <v>37</v>
      </c>
      <c r="F74" s="127" t="s">
        <v>612</v>
      </c>
      <c r="G74" s="127" t="s">
        <v>613</v>
      </c>
      <c r="H74" s="127" t="s">
        <v>614</v>
      </c>
    </row>
    <row r="75" spans="2:8" x14ac:dyDescent="0.2">
      <c r="B75" s="127" t="s">
        <v>639</v>
      </c>
      <c r="C75" s="127" t="s">
        <v>640</v>
      </c>
      <c r="D75" s="127" t="s">
        <v>641</v>
      </c>
      <c r="E75" s="127" t="s">
        <v>37</v>
      </c>
      <c r="F75" s="127" t="s">
        <v>612</v>
      </c>
      <c r="G75" s="127" t="s">
        <v>613</v>
      </c>
      <c r="H75" s="127" t="s">
        <v>614</v>
      </c>
    </row>
    <row r="76" spans="2:8" x14ac:dyDescent="0.2">
      <c r="B76" s="127" t="s">
        <v>642</v>
      </c>
      <c r="C76" s="127" t="s">
        <v>643</v>
      </c>
      <c r="D76" s="127" t="s">
        <v>644</v>
      </c>
      <c r="E76" s="127" t="s">
        <v>38</v>
      </c>
      <c r="F76" s="127" t="s">
        <v>645</v>
      </c>
      <c r="G76" s="127" t="s">
        <v>646</v>
      </c>
      <c r="H76" s="127" t="s">
        <v>647</v>
      </c>
    </row>
    <row r="77" spans="2:8" x14ac:dyDescent="0.2">
      <c r="B77" s="127" t="s">
        <v>648</v>
      </c>
      <c r="C77" s="127" t="s">
        <v>649</v>
      </c>
      <c r="D77" s="127" t="s">
        <v>650</v>
      </c>
      <c r="E77" s="127" t="s">
        <v>38</v>
      </c>
      <c r="F77" s="127" t="s">
        <v>645</v>
      </c>
      <c r="G77" s="127" t="s">
        <v>646</v>
      </c>
      <c r="H77" s="127" t="s">
        <v>647</v>
      </c>
    </row>
    <row r="78" spans="2:8" x14ac:dyDescent="0.2">
      <c r="B78" s="127" t="s">
        <v>651</v>
      </c>
      <c r="C78" s="127" t="s">
        <v>652</v>
      </c>
      <c r="D78" s="127" t="s">
        <v>653</v>
      </c>
      <c r="E78" s="127" t="s">
        <v>38</v>
      </c>
      <c r="F78" s="127" t="s">
        <v>645</v>
      </c>
      <c r="G78" s="127" t="s">
        <v>646</v>
      </c>
      <c r="H78" s="127" t="s">
        <v>647</v>
      </c>
    </row>
    <row r="79" spans="2:8" x14ac:dyDescent="0.2">
      <c r="B79" s="127" t="s">
        <v>654</v>
      </c>
      <c r="C79" s="127" t="s">
        <v>655</v>
      </c>
      <c r="D79" s="127" t="s">
        <v>656</v>
      </c>
      <c r="E79" s="127" t="s">
        <v>38</v>
      </c>
      <c r="F79" s="127" t="s">
        <v>645</v>
      </c>
      <c r="G79" s="127" t="s">
        <v>646</v>
      </c>
      <c r="H79" s="127" t="s">
        <v>647</v>
      </c>
    </row>
    <row r="80" spans="2:8" x14ac:dyDescent="0.2">
      <c r="B80" s="127" t="s">
        <v>657</v>
      </c>
      <c r="C80" s="127" t="s">
        <v>658</v>
      </c>
      <c r="D80" s="127" t="s">
        <v>659</v>
      </c>
      <c r="E80" s="127" t="s">
        <v>38</v>
      </c>
      <c r="F80" s="127" t="s">
        <v>645</v>
      </c>
      <c r="G80" s="127" t="s">
        <v>646</v>
      </c>
      <c r="H80" s="127" t="s">
        <v>647</v>
      </c>
    </row>
    <row r="81" spans="2:8" x14ac:dyDescent="0.2">
      <c r="B81" s="127" t="s">
        <v>660</v>
      </c>
      <c r="C81" s="127" t="s">
        <v>661</v>
      </c>
      <c r="D81" s="127" t="s">
        <v>662</v>
      </c>
      <c r="E81" s="127" t="s">
        <v>38</v>
      </c>
      <c r="F81" s="127" t="s">
        <v>645</v>
      </c>
      <c r="G81" s="127" t="s">
        <v>646</v>
      </c>
      <c r="H81" s="127" t="s">
        <v>647</v>
      </c>
    </row>
    <row r="82" spans="2:8" x14ac:dyDescent="0.2">
      <c r="B82" s="127" t="s">
        <v>663</v>
      </c>
      <c r="C82" s="127" t="s">
        <v>664</v>
      </c>
      <c r="D82" s="127" t="s">
        <v>665</v>
      </c>
      <c r="E82" s="127" t="s">
        <v>38</v>
      </c>
      <c r="F82" s="127" t="s">
        <v>645</v>
      </c>
      <c r="G82" s="127" t="s">
        <v>646</v>
      </c>
      <c r="H82" s="127" t="s">
        <v>647</v>
      </c>
    </row>
    <row r="83" spans="2:8" x14ac:dyDescent="0.2">
      <c r="B83" s="127" t="s">
        <v>666</v>
      </c>
      <c r="C83" s="127" t="s">
        <v>667</v>
      </c>
      <c r="D83" s="127" t="s">
        <v>668</v>
      </c>
      <c r="E83" s="127" t="s">
        <v>39</v>
      </c>
      <c r="F83" s="127" t="s">
        <v>408</v>
      </c>
      <c r="G83" s="127" t="s">
        <v>409</v>
      </c>
      <c r="H83" s="127" t="s">
        <v>410</v>
      </c>
    </row>
    <row r="84" spans="2:8" x14ac:dyDescent="0.2">
      <c r="B84" s="127" t="s">
        <v>669</v>
      </c>
      <c r="C84" s="127" t="s">
        <v>670</v>
      </c>
      <c r="D84" s="127" t="s">
        <v>671</v>
      </c>
      <c r="E84" s="127" t="s">
        <v>39</v>
      </c>
      <c r="F84" s="127" t="s">
        <v>408</v>
      </c>
      <c r="G84" s="127" t="s">
        <v>409</v>
      </c>
      <c r="H84" s="127" t="s">
        <v>410</v>
      </c>
    </row>
    <row r="85" spans="2:8" x14ac:dyDescent="0.2">
      <c r="B85" s="127" t="s">
        <v>672</v>
      </c>
      <c r="C85" s="127" t="s">
        <v>673</v>
      </c>
      <c r="D85" s="127" t="s">
        <v>674</v>
      </c>
      <c r="E85" s="127" t="s">
        <v>39</v>
      </c>
      <c r="F85" s="127" t="s">
        <v>408</v>
      </c>
      <c r="G85" s="127" t="s">
        <v>409</v>
      </c>
      <c r="H85" s="127" t="s">
        <v>410</v>
      </c>
    </row>
    <row r="86" spans="2:8" x14ac:dyDescent="0.2">
      <c r="B86" s="127" t="s">
        <v>675</v>
      </c>
      <c r="C86" s="127" t="s">
        <v>676</v>
      </c>
      <c r="D86" s="127" t="s">
        <v>677</v>
      </c>
      <c r="E86" s="127" t="s">
        <v>39</v>
      </c>
      <c r="F86" s="127" t="s">
        <v>408</v>
      </c>
      <c r="G86" s="127" t="s">
        <v>409</v>
      </c>
      <c r="H86" s="127" t="s">
        <v>410</v>
      </c>
    </row>
    <row r="87" spans="2:8" x14ac:dyDescent="0.2">
      <c r="B87" s="127" t="s">
        <v>678</v>
      </c>
      <c r="C87" s="127" t="s">
        <v>679</v>
      </c>
      <c r="D87" s="127" t="s">
        <v>680</v>
      </c>
      <c r="E87" s="127" t="s">
        <v>39</v>
      </c>
      <c r="F87" s="127" t="s">
        <v>408</v>
      </c>
      <c r="G87" s="127" t="s">
        <v>409</v>
      </c>
      <c r="H87" s="127" t="s">
        <v>410</v>
      </c>
    </row>
    <row r="88" spans="2:8" x14ac:dyDescent="0.2">
      <c r="B88" s="127" t="s">
        <v>681</v>
      </c>
      <c r="C88" s="127" t="s">
        <v>682</v>
      </c>
      <c r="D88" s="127" t="s">
        <v>683</v>
      </c>
      <c r="E88" s="127" t="s">
        <v>39</v>
      </c>
      <c r="F88" s="127" t="s">
        <v>408</v>
      </c>
      <c r="G88" s="127" t="s">
        <v>409</v>
      </c>
      <c r="H88" s="127" t="s">
        <v>410</v>
      </c>
    </row>
    <row r="89" spans="2:8" x14ac:dyDescent="0.2">
      <c r="B89" s="127" t="s">
        <v>684</v>
      </c>
      <c r="C89" s="127" t="s">
        <v>685</v>
      </c>
      <c r="D89" s="127" t="s">
        <v>686</v>
      </c>
      <c r="E89" s="127" t="s">
        <v>39</v>
      </c>
      <c r="F89" s="127" t="s">
        <v>408</v>
      </c>
      <c r="G89" s="127" t="s">
        <v>409</v>
      </c>
      <c r="H89" s="127" t="s">
        <v>410</v>
      </c>
    </row>
    <row r="90" spans="2:8" x14ac:dyDescent="0.2">
      <c r="B90" s="127" t="s">
        <v>687</v>
      </c>
      <c r="C90" s="127" t="s">
        <v>688</v>
      </c>
      <c r="D90" s="127" t="s">
        <v>689</v>
      </c>
      <c r="E90" s="127" t="s">
        <v>39</v>
      </c>
      <c r="F90" s="127" t="s">
        <v>408</v>
      </c>
      <c r="G90" s="127" t="s">
        <v>409</v>
      </c>
      <c r="H90" s="127" t="s">
        <v>410</v>
      </c>
    </row>
    <row r="91" spans="2:8" x14ac:dyDescent="0.2">
      <c r="B91" s="127" t="s">
        <v>690</v>
      </c>
      <c r="C91" s="127" t="s">
        <v>691</v>
      </c>
      <c r="D91" s="127" t="s">
        <v>692</v>
      </c>
      <c r="E91" s="127" t="s">
        <v>39</v>
      </c>
      <c r="F91" s="127" t="s">
        <v>408</v>
      </c>
      <c r="G91" s="127" t="s">
        <v>409</v>
      </c>
      <c r="H91" s="127" t="s">
        <v>410</v>
      </c>
    </row>
    <row r="92" spans="2:8" x14ac:dyDescent="0.2">
      <c r="B92" s="127" t="s">
        <v>693</v>
      </c>
      <c r="C92" s="127" t="s">
        <v>694</v>
      </c>
      <c r="D92" s="127" t="s">
        <v>695</v>
      </c>
      <c r="E92" s="127" t="s">
        <v>39</v>
      </c>
      <c r="F92" s="127" t="s">
        <v>408</v>
      </c>
      <c r="G92" s="127" t="s">
        <v>409</v>
      </c>
      <c r="H92" s="127" t="s">
        <v>410</v>
      </c>
    </row>
    <row r="93" spans="2:8" x14ac:dyDescent="0.2">
      <c r="B93" s="127" t="s">
        <v>696</v>
      </c>
      <c r="C93" s="127" t="s">
        <v>697</v>
      </c>
      <c r="D93" s="127" t="s">
        <v>698</v>
      </c>
      <c r="E93" s="127" t="s">
        <v>39</v>
      </c>
      <c r="F93" s="127" t="s">
        <v>408</v>
      </c>
      <c r="G93" s="127" t="s">
        <v>409</v>
      </c>
      <c r="H93" s="127" t="s">
        <v>410</v>
      </c>
    </row>
    <row r="94" spans="2:8" x14ac:dyDescent="0.2">
      <c r="B94" s="312" t="s">
        <v>699</v>
      </c>
      <c r="C94" s="312" t="s">
        <v>700</v>
      </c>
      <c r="D94" s="127" t="s">
        <v>701</v>
      </c>
      <c r="E94" s="127" t="s">
        <v>40</v>
      </c>
      <c r="F94" s="127" t="s">
        <v>501</v>
      </c>
      <c r="G94" s="127" t="s">
        <v>502</v>
      </c>
      <c r="H94" s="127" t="s">
        <v>503</v>
      </c>
    </row>
    <row r="95" spans="2:8" x14ac:dyDescent="0.2">
      <c r="B95" s="312" t="s">
        <v>702</v>
      </c>
      <c r="C95" s="312" t="s">
        <v>703</v>
      </c>
      <c r="D95" s="127" t="s">
        <v>704</v>
      </c>
      <c r="E95" s="127" t="s">
        <v>40</v>
      </c>
      <c r="F95" s="127" t="s">
        <v>501</v>
      </c>
      <c r="G95" s="127" t="s">
        <v>502</v>
      </c>
      <c r="H95" s="127" t="s">
        <v>503</v>
      </c>
    </row>
    <row r="96" spans="2:8" x14ac:dyDescent="0.2">
      <c r="B96" s="127" t="s">
        <v>705</v>
      </c>
      <c r="C96" s="127" t="s">
        <v>706</v>
      </c>
      <c r="D96" s="127" t="s">
        <v>707</v>
      </c>
      <c r="E96" s="127" t="s">
        <v>40</v>
      </c>
      <c r="F96" s="127" t="s">
        <v>501</v>
      </c>
      <c r="G96" s="127" t="s">
        <v>502</v>
      </c>
      <c r="H96" s="127" t="s">
        <v>503</v>
      </c>
    </row>
    <row r="97" spans="1:9" x14ac:dyDescent="0.2">
      <c r="B97" s="312" t="s">
        <v>708</v>
      </c>
      <c r="C97" s="312" t="s">
        <v>709</v>
      </c>
      <c r="D97" s="127" t="s">
        <v>710</v>
      </c>
      <c r="E97" s="127" t="s">
        <v>40</v>
      </c>
      <c r="F97" s="127" t="s">
        <v>501</v>
      </c>
      <c r="G97" s="127" t="s">
        <v>502</v>
      </c>
      <c r="H97" s="127" t="s">
        <v>503</v>
      </c>
    </row>
    <row r="98" spans="1:9" x14ac:dyDescent="0.2">
      <c r="B98" s="127" t="s">
        <v>711</v>
      </c>
      <c r="C98" s="127" t="s">
        <v>712</v>
      </c>
      <c r="D98" s="127" t="s">
        <v>713</v>
      </c>
      <c r="E98" s="127" t="s">
        <v>40</v>
      </c>
      <c r="F98" s="127" t="s">
        <v>501</v>
      </c>
      <c r="G98" s="127" t="s">
        <v>502</v>
      </c>
      <c r="H98" s="127" t="s">
        <v>503</v>
      </c>
    </row>
    <row r="99" spans="1:9" x14ac:dyDescent="0.2">
      <c r="B99" s="312" t="s">
        <v>714</v>
      </c>
      <c r="C99" s="312" t="s">
        <v>715</v>
      </c>
      <c r="D99" s="127" t="s">
        <v>716</v>
      </c>
      <c r="E99" s="127" t="s">
        <v>40</v>
      </c>
      <c r="F99" s="127" t="s">
        <v>501</v>
      </c>
      <c r="G99" s="127" t="s">
        <v>502</v>
      </c>
      <c r="H99" s="127" t="s">
        <v>503</v>
      </c>
    </row>
    <row r="100" spans="1:9" x14ac:dyDescent="0.2">
      <c r="B100" s="312" t="s">
        <v>717</v>
      </c>
      <c r="C100" s="312" t="s">
        <v>718</v>
      </c>
      <c r="D100" s="127" t="s">
        <v>719</v>
      </c>
      <c r="E100" s="127" t="s">
        <v>40</v>
      </c>
      <c r="F100" s="127" t="s">
        <v>501</v>
      </c>
      <c r="G100" s="127" t="s">
        <v>502</v>
      </c>
      <c r="H100" s="127" t="s">
        <v>503</v>
      </c>
    </row>
    <row r="101" spans="1:9" x14ac:dyDescent="0.2">
      <c r="B101" s="127" t="s">
        <v>720</v>
      </c>
      <c r="C101" s="127" t="s">
        <v>721</v>
      </c>
      <c r="D101" s="127" t="s">
        <v>722</v>
      </c>
      <c r="E101" s="127" t="s">
        <v>40</v>
      </c>
      <c r="F101" s="127" t="s">
        <v>501</v>
      </c>
      <c r="G101" s="127" t="s">
        <v>502</v>
      </c>
      <c r="H101" s="127" t="s">
        <v>503</v>
      </c>
    </row>
    <row r="102" spans="1:9" x14ac:dyDescent="0.2">
      <c r="B102" s="127" t="s">
        <v>723</v>
      </c>
      <c r="C102" s="127" t="s">
        <v>724</v>
      </c>
      <c r="D102" s="127" t="s">
        <v>725</v>
      </c>
      <c r="E102" s="127" t="s">
        <v>40</v>
      </c>
      <c r="F102" s="127" t="s">
        <v>501</v>
      </c>
      <c r="G102" s="127" t="s">
        <v>502</v>
      </c>
      <c r="H102" s="127" t="s">
        <v>503</v>
      </c>
    </row>
    <row r="103" spans="1:9" x14ac:dyDescent="0.2">
      <c r="B103" s="127" t="s">
        <v>726</v>
      </c>
      <c r="C103" s="127" t="s">
        <v>727</v>
      </c>
      <c r="D103" s="127" t="s">
        <v>728</v>
      </c>
      <c r="E103" s="127" t="s">
        <v>40</v>
      </c>
      <c r="F103" s="127" t="s">
        <v>501</v>
      </c>
      <c r="G103" s="127" t="s">
        <v>502</v>
      </c>
      <c r="H103" s="127" t="s">
        <v>503</v>
      </c>
    </row>
    <row r="104" spans="1:9" x14ac:dyDescent="0.2">
      <c r="B104" s="127" t="s">
        <v>729</v>
      </c>
      <c r="C104" s="127" t="s">
        <v>730</v>
      </c>
      <c r="D104" s="127" t="s">
        <v>731</v>
      </c>
      <c r="E104" s="127" t="s">
        <v>40</v>
      </c>
      <c r="F104" s="127" t="s">
        <v>501</v>
      </c>
      <c r="G104" s="127" t="s">
        <v>502</v>
      </c>
      <c r="H104" s="127" t="s">
        <v>503</v>
      </c>
    </row>
    <row r="105" spans="1:9" x14ac:dyDescent="0.2">
      <c r="B105" s="127" t="s">
        <v>732</v>
      </c>
      <c r="C105" s="127" t="s">
        <v>733</v>
      </c>
      <c r="D105" s="127" t="s">
        <v>734</v>
      </c>
      <c r="E105" s="127" t="s">
        <v>40</v>
      </c>
      <c r="F105" s="127" t="s">
        <v>501</v>
      </c>
      <c r="G105" s="127" t="s">
        <v>502</v>
      </c>
      <c r="H105" s="127" t="s">
        <v>503</v>
      </c>
    </row>
    <row r="106" spans="1:9" x14ac:dyDescent="0.2">
      <c r="B106" s="127" t="s">
        <v>735</v>
      </c>
      <c r="C106" s="127" t="s">
        <v>736</v>
      </c>
      <c r="D106" s="127" t="s">
        <v>737</v>
      </c>
      <c r="E106" s="127" t="s">
        <v>40</v>
      </c>
      <c r="F106" s="127" t="s">
        <v>501</v>
      </c>
      <c r="G106" s="127" t="s">
        <v>502</v>
      </c>
      <c r="H106" s="127" t="s">
        <v>503</v>
      </c>
    </row>
    <row r="107" spans="1:9" x14ac:dyDescent="0.2">
      <c r="B107" s="127"/>
      <c r="C107" s="127"/>
      <c r="D107" s="127"/>
      <c r="E107" s="127"/>
      <c r="F107" s="127"/>
      <c r="G107" s="127"/>
      <c r="H107" s="127"/>
    </row>
    <row r="108" spans="1:9" x14ac:dyDescent="0.2">
      <c r="A108" s="318" t="s">
        <v>738</v>
      </c>
      <c r="E108" s="360"/>
    </row>
    <row r="109" spans="1:9" x14ac:dyDescent="0.2">
      <c r="B109" t="s">
        <v>739</v>
      </c>
      <c r="C109" s="317" t="s">
        <v>740</v>
      </c>
      <c r="D109" s="317" t="s">
        <v>741</v>
      </c>
      <c r="E109" s="360" t="s">
        <v>742</v>
      </c>
      <c r="F109" s="361" t="s">
        <v>742</v>
      </c>
      <c r="G109" s="361" t="s">
        <v>742</v>
      </c>
      <c r="H109" s="361" t="s">
        <v>742</v>
      </c>
      <c r="I109" s="361"/>
    </row>
    <row r="110" spans="1:9" x14ac:dyDescent="0.2">
      <c r="E110" s="360"/>
    </row>
    <row r="111" spans="1:9" x14ac:dyDescent="0.2">
      <c r="A111" s="318" t="s">
        <v>743</v>
      </c>
      <c r="E111" s="360"/>
    </row>
    <row r="112" spans="1:9" x14ac:dyDescent="0.2">
      <c r="B112" t="s">
        <v>744</v>
      </c>
      <c r="C112" t="s">
        <v>745</v>
      </c>
      <c r="D112" t="s">
        <v>746</v>
      </c>
      <c r="E112" s="360" t="s">
        <v>742</v>
      </c>
      <c r="F112" s="127" t="s">
        <v>612</v>
      </c>
      <c r="G112" s="127" t="s">
        <v>613</v>
      </c>
      <c r="H112" s="127" t="s">
        <v>614</v>
      </c>
      <c r="I112" s="127"/>
    </row>
    <row r="113" spans="2:9" x14ac:dyDescent="0.2">
      <c r="B113"/>
      <c r="C113"/>
      <c r="D113"/>
      <c r="E113" s="360"/>
      <c r="F113" s="127"/>
      <c r="G113" s="127"/>
      <c r="H113" s="127"/>
      <c r="I113" s="127"/>
    </row>
    <row r="114" spans="2:9" x14ac:dyDescent="0.2">
      <c r="B114" s="320" t="s">
        <v>152</v>
      </c>
      <c r="E114" s="360"/>
    </row>
    <row r="115" spans="2:9" x14ac:dyDescent="0.2">
      <c r="B115" s="320"/>
      <c r="E115" s="360"/>
    </row>
    <row r="116" spans="2:9" x14ac:dyDescent="0.2">
      <c r="B116" s="320"/>
      <c r="E116" s="360"/>
    </row>
    <row r="117" spans="2:9" x14ac:dyDescent="0.2">
      <c r="B117" s="320"/>
      <c r="E117" s="360"/>
    </row>
    <row r="118" spans="2:9" x14ac:dyDescent="0.2">
      <c r="B118" s="320"/>
      <c r="E118" s="360"/>
    </row>
    <row r="119" spans="2:9" x14ac:dyDescent="0.2">
      <c r="B119" s="320"/>
      <c r="E119" s="360"/>
    </row>
    <row r="120" spans="2:9" x14ac:dyDescent="0.2">
      <c r="B120" s="127"/>
      <c r="C120" s="127"/>
      <c r="D120" s="127"/>
      <c r="E120" s="127"/>
      <c r="F120" s="127"/>
      <c r="G120" s="127"/>
      <c r="H120" s="127"/>
    </row>
    <row r="121" spans="2:9" hidden="1" x14ac:dyDescent="0.2">
      <c r="B121" s="127"/>
      <c r="C121" s="127"/>
      <c r="D121" s="127"/>
      <c r="E121" s="127"/>
      <c r="F121" s="127"/>
      <c r="G121" s="127"/>
      <c r="H121" s="127"/>
    </row>
    <row r="122" spans="2:9" hidden="1" x14ac:dyDescent="0.2">
      <c r="B122" s="127"/>
      <c r="C122" s="127"/>
      <c r="D122" s="127"/>
      <c r="E122" s="127"/>
      <c r="F122" s="127"/>
      <c r="G122" s="127"/>
      <c r="H122" s="127"/>
    </row>
    <row r="123" spans="2:9" hidden="1" x14ac:dyDescent="0.2">
      <c r="B123" s="127"/>
      <c r="C123" s="127"/>
      <c r="D123" s="127"/>
      <c r="E123" s="127"/>
      <c r="F123" s="127"/>
      <c r="G123" s="127"/>
      <c r="H123" s="127"/>
    </row>
  </sheetData>
  <sortState xmlns:xlrd2="http://schemas.microsoft.com/office/spreadsheetml/2017/richdata2" ref="B3:H123">
    <sortCondition ref="F3:F123"/>
    <sortCondition ref="C3:C123"/>
  </sortState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&amp;CPage &amp;P of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8DF0F2-2C16-46D9-B6C0-2647579FD9D8}">
  <sheetPr>
    <tabColor theme="0" tint="-0.34998626667073579"/>
  </sheetPr>
  <dimension ref="A1:FY895"/>
  <sheetViews>
    <sheetView workbookViewId="0">
      <pane xSplit="7" ySplit="5" topLeftCell="H6" activePane="bottomRight" state="frozen"/>
      <selection pane="topRight" activeCell="H6" sqref="H6"/>
      <selection pane="bottomLeft" activeCell="H6" sqref="H6"/>
      <selection pane="bottomRight" activeCell="H6" sqref="H6"/>
    </sheetView>
  </sheetViews>
  <sheetFormatPr defaultColWidth="9.42578125" defaultRowHeight="12.75" x14ac:dyDescent="0.2"/>
  <cols>
    <col min="1" max="1" width="18.5703125" style="51" customWidth="1"/>
    <col min="2" max="2" width="6.5703125" style="26" bestFit="1" customWidth="1"/>
    <col min="3" max="3" width="9.42578125" style="26" bestFit="1"/>
    <col min="4" max="4" width="4.42578125" style="26" bestFit="1" customWidth="1"/>
    <col min="5" max="5" width="18.5703125" style="26" bestFit="1" customWidth="1"/>
    <col min="6" max="6" width="4.5703125" style="26" bestFit="1" customWidth="1"/>
    <col min="7" max="7" width="22.5703125" style="26" customWidth="1"/>
    <col min="8" max="8" width="8.5703125" style="28" customWidth="1"/>
    <col min="9" max="9" width="7.5703125" style="28" bestFit="1" customWidth="1"/>
    <col min="10" max="10" width="9.42578125" style="28"/>
    <col min="11" max="11" width="5.42578125" style="28" customWidth="1"/>
    <col min="12" max="12" width="4.5703125" style="28" customWidth="1"/>
    <col min="13" max="13" width="5.42578125" style="28" customWidth="1"/>
    <col min="14" max="14" width="4.5703125" style="28" customWidth="1"/>
    <col min="15" max="15" width="5.42578125" style="28" customWidth="1"/>
    <col min="16" max="16" width="4.5703125" style="28" customWidth="1"/>
    <col min="17" max="17" width="5.42578125" style="28" customWidth="1"/>
    <col min="18" max="19" width="6.42578125" style="28" customWidth="1"/>
    <col min="20" max="20" width="7.42578125" style="28" customWidth="1"/>
    <col min="21" max="21" width="7.5703125" style="28" customWidth="1"/>
    <col min="22" max="22" width="6.5703125" style="28" customWidth="1"/>
    <col min="23" max="24" width="7.42578125" style="28" customWidth="1"/>
    <col min="25" max="25" width="6.42578125" style="28" customWidth="1"/>
    <col min="26" max="26" width="9.5703125" style="28" customWidth="1"/>
    <col min="27" max="27" width="5.42578125" style="28" customWidth="1"/>
    <col min="28" max="28" width="5.5703125" style="28" customWidth="1"/>
    <col min="29" max="29" width="9.5703125" style="28" customWidth="1"/>
    <col min="30" max="30" width="5.5703125" style="28" customWidth="1"/>
    <col min="31" max="31" width="6.5703125" style="28" customWidth="1"/>
    <col min="32" max="32" width="10.5703125" style="28" bestFit="1" customWidth="1"/>
    <col min="33" max="34" width="6.5703125" style="28" customWidth="1"/>
    <col min="35" max="35" width="11.42578125" style="28" customWidth="1"/>
    <col min="36" max="36" width="6.5703125" style="28" customWidth="1"/>
    <col min="37" max="37" width="7.42578125" style="28" customWidth="1"/>
    <col min="38" max="38" width="10.42578125" style="28" customWidth="1"/>
    <col min="39" max="39" width="6.5703125" style="28" customWidth="1"/>
    <col min="40" max="40" width="7.42578125" style="28" customWidth="1"/>
    <col min="41" max="41" width="6.5703125" style="28" customWidth="1"/>
    <col min="42" max="42" width="6.42578125" style="28" customWidth="1"/>
    <col min="43" max="44" width="7.5703125" style="28" customWidth="1"/>
    <col min="45" max="45" width="5.5703125" style="28" bestFit="1" customWidth="1"/>
    <col min="46" max="48" width="7.42578125" style="28" bestFit="1" customWidth="1"/>
    <col min="49" max="49" width="5.5703125" style="28" customWidth="1"/>
    <col min="50" max="51" width="6.5703125" style="28" bestFit="1" customWidth="1"/>
    <col min="52" max="61" width="6.5703125" style="28" customWidth="1"/>
    <col min="62" max="62" width="5.42578125" style="28" customWidth="1"/>
    <col min="63" max="63" width="7" style="28" bestFit="1" customWidth="1"/>
    <col min="64" max="66" width="5.42578125" style="28" customWidth="1"/>
    <col min="67" max="67" width="7" style="28" bestFit="1" customWidth="1"/>
    <col min="68" max="70" width="5.42578125" style="28" customWidth="1"/>
    <col min="71" max="71" width="8.5703125" style="28" customWidth="1"/>
    <col min="72" max="74" width="5.42578125" style="28" customWidth="1"/>
    <col min="75" max="75" width="10.7109375" style="28" customWidth="1"/>
    <col min="76" max="78" width="5.42578125" style="28" customWidth="1"/>
    <col min="79" max="79" width="8.5703125" style="28" customWidth="1"/>
    <col min="80" max="81" width="5.42578125" style="28" customWidth="1"/>
    <col min="82" max="82" width="6.5703125" style="28" bestFit="1" customWidth="1"/>
    <col min="83" max="83" width="10.7109375" style="28" customWidth="1"/>
    <col min="84" max="86" width="5.42578125" style="28" customWidth="1"/>
    <col min="87" max="87" width="9.5703125" style="28" bestFit="1" customWidth="1"/>
    <col min="88" max="90" width="5.42578125" style="28" customWidth="1"/>
    <col min="91" max="91" width="9" style="28" bestFit="1" customWidth="1"/>
    <col min="92" max="94" width="5.42578125" style="28" customWidth="1"/>
    <col min="95" max="95" width="9.5703125" style="28" customWidth="1"/>
    <col min="96" max="98" width="5.42578125" style="28" customWidth="1"/>
    <col min="99" max="99" width="8.5703125" style="28" customWidth="1"/>
    <col min="100" max="102" width="5.42578125" style="28" customWidth="1"/>
    <col min="103" max="103" width="8.42578125" style="28" bestFit="1" customWidth="1"/>
    <col min="104" max="106" width="5.42578125" style="28" customWidth="1"/>
    <col min="107" max="107" width="8.5703125" style="28" bestFit="1" customWidth="1"/>
    <col min="108" max="110" width="5.42578125" style="28" customWidth="1"/>
    <col min="111" max="111" width="7.5703125" style="28" bestFit="1" customWidth="1"/>
    <col min="112" max="113" width="5.42578125" style="28" customWidth="1"/>
    <col min="114" max="114" width="7.5703125" style="28" bestFit="1" customWidth="1"/>
    <col min="115" max="115" width="5.5703125" style="28" bestFit="1" customWidth="1"/>
    <col min="116" max="116" width="6" style="28" bestFit="1" customWidth="1"/>
    <col min="117" max="117" width="6.42578125" style="28" bestFit="1" customWidth="1"/>
    <col min="118" max="118" width="4.42578125" style="28" bestFit="1" customWidth="1"/>
    <col min="119" max="119" width="6" style="28" bestFit="1" customWidth="1"/>
    <col min="120" max="120" width="9" style="28" bestFit="1" customWidth="1"/>
    <col min="121" max="121" width="6.42578125" style="28" bestFit="1" customWidth="1"/>
    <col min="122" max="122" width="7" style="28" bestFit="1" customWidth="1"/>
    <col min="123" max="123" width="10" style="28" bestFit="1" customWidth="1"/>
    <col min="124" max="124" width="6.42578125" style="28" bestFit="1" customWidth="1"/>
    <col min="125" max="125" width="7" style="28" bestFit="1" customWidth="1"/>
    <col min="126" max="126" width="8.42578125" style="28" bestFit="1" customWidth="1"/>
    <col min="127" max="128" width="6" style="28" bestFit="1" customWidth="1"/>
    <col min="129" max="129" width="9.5703125" style="28" bestFit="1" customWidth="1"/>
    <col min="130" max="130" width="6.42578125" style="28" bestFit="1" customWidth="1"/>
    <col min="131" max="131" width="7" style="28" bestFit="1" customWidth="1"/>
    <col min="132" max="132" width="1.5703125" style="31" customWidth="1"/>
    <col min="133" max="133" width="5.42578125" style="28" bestFit="1" customWidth="1"/>
    <col min="134" max="134" width="4.5703125" style="28" bestFit="1" customWidth="1"/>
    <col min="135" max="135" width="9.42578125" style="28" bestFit="1"/>
    <col min="136" max="136" width="4.5703125" style="70" bestFit="1" customWidth="1"/>
    <col min="137" max="137" width="1.5703125" style="71" customWidth="1"/>
    <col min="138" max="138" width="8.5703125" style="70" bestFit="1" customWidth="1"/>
    <col min="139" max="141" width="9.5703125" style="70" bestFit="1" customWidth="1"/>
    <col min="142" max="142" width="9" style="70" bestFit="1" customWidth="1"/>
    <col min="143" max="143" width="8.5703125" style="70" customWidth="1"/>
    <col min="144" max="145" width="11.42578125" style="70" bestFit="1" customWidth="1"/>
    <col min="146" max="146" width="9.5703125" style="70" bestFit="1" customWidth="1"/>
    <col min="147" max="147" width="8.5703125" style="70" bestFit="1" customWidth="1"/>
    <col min="148" max="148" width="7.5703125" style="70" bestFit="1" customWidth="1"/>
    <col min="149" max="150" width="9.5703125" style="70" bestFit="1" customWidth="1"/>
    <col min="151" max="151" width="9" style="70" bestFit="1" customWidth="1"/>
    <col min="152" max="152" width="11.42578125" style="70" bestFit="1" customWidth="1"/>
    <col min="153" max="155" width="9.5703125" style="70" bestFit="1" customWidth="1"/>
    <col min="156" max="156" width="9" style="70" bestFit="1" customWidth="1"/>
    <col min="157" max="157" width="8.42578125" style="70" customWidth="1"/>
    <col min="158" max="159" width="8.42578125" style="70" bestFit="1" customWidth="1"/>
    <col min="160" max="163" width="12.42578125" style="70" bestFit="1" customWidth="1"/>
    <col min="164" max="164" width="1.5703125" style="70" customWidth="1"/>
    <col min="165" max="174" width="3.7109375" style="92" bestFit="1" customWidth="1"/>
    <col min="175" max="175" width="1.5703125" style="92" customWidth="1"/>
    <col min="176" max="176" width="8.5703125" style="76" bestFit="1" customWidth="1"/>
    <col min="177" max="177" width="27.42578125" style="76" customWidth="1"/>
    <col min="178" max="178" width="4.5703125" style="76" customWidth="1"/>
    <col min="179" max="179" width="5.5703125" style="76" customWidth="1"/>
    <col min="180" max="180" width="18.5703125" style="76" bestFit="1" customWidth="1"/>
    <col min="181" max="16384" width="9.42578125" style="26"/>
  </cols>
  <sheetData>
    <row r="1" spans="1:181" ht="11.25" x14ac:dyDescent="0.2">
      <c r="A1" s="215"/>
      <c r="B1" s="160"/>
      <c r="C1" s="160"/>
      <c r="D1" s="160"/>
      <c r="E1" s="349"/>
      <c r="F1" s="160"/>
      <c r="G1" s="78" t="s">
        <v>152</v>
      </c>
      <c r="H1" s="148"/>
      <c r="I1" s="149"/>
      <c r="Q1" s="370" t="s">
        <v>12</v>
      </c>
      <c r="R1" s="67"/>
      <c r="S1" s="67"/>
      <c r="T1" s="67"/>
      <c r="U1" s="67"/>
      <c r="V1" s="67"/>
      <c r="W1" s="67"/>
      <c r="X1" s="67"/>
      <c r="Y1" s="67"/>
      <c r="AO1" s="69" t="s">
        <v>747</v>
      </c>
      <c r="BA1" s="314" t="s">
        <v>748</v>
      </c>
      <c r="BB1" s="315"/>
      <c r="BC1" s="315"/>
      <c r="BD1" s="315"/>
      <c r="BE1" s="315"/>
      <c r="BJ1" s="68" t="s">
        <v>321</v>
      </c>
      <c r="BK1" s="67"/>
      <c r="BL1" s="67"/>
      <c r="BM1" s="67"/>
      <c r="BN1" s="67"/>
      <c r="BO1" s="67"/>
      <c r="BP1" s="67"/>
      <c r="BQ1" s="67"/>
      <c r="BR1" s="67"/>
      <c r="BS1" s="67"/>
      <c r="BT1" s="67" t="s">
        <v>321</v>
      </c>
      <c r="BU1" s="67"/>
      <c r="BV1" s="67"/>
      <c r="BW1" s="67"/>
      <c r="BX1" s="67"/>
      <c r="BY1" s="67"/>
      <c r="BZ1" s="67"/>
      <c r="CA1" s="67"/>
      <c r="CB1" s="67"/>
      <c r="CC1" s="67"/>
      <c r="CD1" s="67" t="s">
        <v>321</v>
      </c>
      <c r="CE1" s="67"/>
      <c r="CF1" s="67"/>
      <c r="CG1" s="67"/>
      <c r="CH1" s="67"/>
      <c r="CI1" s="67"/>
      <c r="CJ1" s="67"/>
      <c r="CK1" s="67"/>
      <c r="CL1" s="67"/>
      <c r="CM1" s="67"/>
      <c r="CN1" s="67" t="s">
        <v>321</v>
      </c>
      <c r="CO1" s="67"/>
      <c r="CP1" s="67"/>
      <c r="CQ1" s="67"/>
      <c r="CR1" s="67"/>
      <c r="CS1" s="67"/>
      <c r="CT1" s="67"/>
      <c r="CU1" s="67"/>
      <c r="CV1" s="67"/>
      <c r="CW1" s="67"/>
      <c r="DL1" s="243"/>
      <c r="DM1" s="243"/>
      <c r="DN1" s="243"/>
      <c r="DO1" s="243"/>
      <c r="DP1" s="243"/>
      <c r="DQ1" s="243"/>
      <c r="DR1" s="243"/>
      <c r="DS1" s="243"/>
      <c r="DT1" s="243"/>
      <c r="DU1" s="243"/>
      <c r="DV1" s="243"/>
      <c r="DW1" s="243"/>
      <c r="DX1" s="243"/>
      <c r="DY1" s="243"/>
      <c r="DZ1" s="243"/>
      <c r="EA1" s="243"/>
      <c r="ED1" s="96"/>
      <c r="EE1" s="212"/>
      <c r="EF1" s="213"/>
      <c r="EG1" s="213" t="s">
        <v>749</v>
      </c>
      <c r="EH1" s="214" t="s">
        <v>219</v>
      </c>
      <c r="EI1" s="214" t="s">
        <v>219</v>
      </c>
      <c r="EJ1" s="214" t="s">
        <v>219</v>
      </c>
      <c r="EK1" s="214" t="s">
        <v>219</v>
      </c>
      <c r="EL1" s="214" t="s">
        <v>106</v>
      </c>
      <c r="EM1" s="214" t="s">
        <v>110</v>
      </c>
      <c r="EN1" s="214" t="s">
        <v>114</v>
      </c>
      <c r="EO1" s="214" t="s">
        <v>118</v>
      </c>
      <c r="EP1" s="214" t="s">
        <v>122</v>
      </c>
      <c r="EQ1" s="214" t="s">
        <v>336</v>
      </c>
      <c r="ER1" s="214" t="s">
        <v>340</v>
      </c>
      <c r="ES1" s="214" t="s">
        <v>344</v>
      </c>
      <c r="ET1" s="214" t="s">
        <v>348</v>
      </c>
      <c r="EU1" s="214" t="s">
        <v>352</v>
      </c>
      <c r="EV1" s="214" t="s">
        <v>356</v>
      </c>
      <c r="EW1" s="214" t="s">
        <v>360</v>
      </c>
      <c r="EX1" s="214" t="s">
        <v>364</v>
      </c>
      <c r="EY1" s="214" t="s">
        <v>368</v>
      </c>
      <c r="EZ1" s="214" t="s">
        <v>372</v>
      </c>
      <c r="FA1" s="214" t="s">
        <v>390</v>
      </c>
      <c r="FB1" s="214" t="s">
        <v>276</v>
      </c>
      <c r="FC1" s="214" t="s">
        <v>270</v>
      </c>
      <c r="FD1" s="214" t="s">
        <v>298</v>
      </c>
      <c r="FE1" s="214" t="s">
        <v>302</v>
      </c>
      <c r="FF1" s="214" t="s">
        <v>306</v>
      </c>
      <c r="FG1" s="214" t="s">
        <v>310</v>
      </c>
      <c r="FH1" s="71"/>
      <c r="FI1" s="400"/>
      <c r="FJ1" s="400"/>
      <c r="FK1" s="400"/>
      <c r="FL1" s="400"/>
      <c r="FM1" s="400"/>
      <c r="FN1" s="400"/>
      <c r="FO1" s="400"/>
      <c r="FP1" s="400"/>
      <c r="FQ1" s="400"/>
      <c r="FR1" s="400"/>
      <c r="FS1" s="400"/>
      <c r="FT1" s="376"/>
      <c r="FU1" s="376"/>
      <c r="FV1" s="376"/>
      <c r="FW1" s="376"/>
      <c r="FX1" s="376"/>
    </row>
    <row r="2" spans="1:181" x14ac:dyDescent="0.2">
      <c r="A2" s="216"/>
      <c r="B2" s="161"/>
      <c r="C2" s="161"/>
      <c r="D2" s="161"/>
      <c r="E2" s="79"/>
      <c r="F2" s="79"/>
      <c r="G2" s="350"/>
      <c r="H2" t="s">
        <v>44</v>
      </c>
      <c r="I2" s="370" t="s">
        <v>15</v>
      </c>
      <c r="J2" s="67"/>
      <c r="K2" s="67"/>
      <c r="L2" s="67"/>
      <c r="M2" s="67"/>
      <c r="N2" s="67"/>
      <c r="O2" s="67"/>
      <c r="P2" s="31"/>
      <c r="Q2" s="31" t="s">
        <v>88</v>
      </c>
      <c r="R2" s="31" t="s">
        <v>750</v>
      </c>
      <c r="S2" s="31" t="s">
        <v>751</v>
      </c>
      <c r="T2" s="31" t="s">
        <v>752</v>
      </c>
      <c r="U2" s="31" t="s">
        <v>88</v>
      </c>
      <c r="V2" s="31" t="s">
        <v>248</v>
      </c>
      <c r="W2" s="31" t="s">
        <v>90</v>
      </c>
      <c r="X2" s="31" t="s">
        <v>91</v>
      </c>
      <c r="Y2" s="31" t="s">
        <v>92</v>
      </c>
      <c r="Z2" s="370" t="s">
        <v>753</v>
      </c>
      <c r="AA2" s="67"/>
      <c r="AB2" s="67"/>
      <c r="AC2" s="67"/>
      <c r="AD2" s="67"/>
      <c r="AE2" s="67"/>
      <c r="AF2" s="67"/>
      <c r="AG2" s="67"/>
      <c r="AH2" s="370" t="s">
        <v>753</v>
      </c>
      <c r="AI2" s="67"/>
      <c r="AJ2" s="67"/>
      <c r="AK2" s="67"/>
      <c r="AL2" s="67"/>
      <c r="AM2" s="67"/>
      <c r="AN2" s="67"/>
      <c r="AO2" s="31"/>
      <c r="AZ2" s="370" t="s">
        <v>10</v>
      </c>
      <c r="BA2" s="67"/>
      <c r="BB2" s="67"/>
      <c r="BC2" s="67"/>
      <c r="BD2" s="67"/>
      <c r="BE2" s="67"/>
      <c r="BF2" s="67"/>
      <c r="BG2" s="67"/>
      <c r="BH2" s="67"/>
      <c r="BI2" s="67"/>
      <c r="DB2" s="67" t="s">
        <v>754</v>
      </c>
      <c r="DC2" s="67"/>
      <c r="DD2" s="67"/>
      <c r="DE2" s="67"/>
      <c r="DL2" s="243"/>
      <c r="DM2" s="243"/>
      <c r="DN2" s="243"/>
      <c r="DO2" s="243"/>
      <c r="DP2" s="244" t="s">
        <v>289</v>
      </c>
      <c r="DQ2" s="244"/>
      <c r="DR2" s="244"/>
      <c r="DS2" s="244"/>
      <c r="DT2" s="244"/>
      <c r="DU2" s="244"/>
      <c r="DV2" s="244" t="s">
        <v>289</v>
      </c>
      <c r="DW2" s="244"/>
      <c r="DX2" s="244"/>
      <c r="DY2" s="244"/>
      <c r="DZ2" s="244"/>
      <c r="EA2" s="244"/>
      <c r="EE2" s="209"/>
      <c r="EF2" s="210"/>
      <c r="EG2" s="210" t="s">
        <v>755</v>
      </c>
      <c r="EH2" s="211" t="s">
        <v>222</v>
      </c>
      <c r="EI2" s="211" t="s">
        <v>223</v>
      </c>
      <c r="EJ2" s="211" t="s">
        <v>224</v>
      </c>
      <c r="EK2" s="211" t="s">
        <v>225</v>
      </c>
      <c r="EL2" s="211" t="s">
        <v>109</v>
      </c>
      <c r="EM2" s="211" t="s">
        <v>113</v>
      </c>
      <c r="EN2" s="211" t="s">
        <v>117</v>
      </c>
      <c r="EO2" s="211" t="s">
        <v>121</v>
      </c>
      <c r="EP2" s="211" t="s">
        <v>125</v>
      </c>
      <c r="EQ2" s="211" t="s">
        <v>339</v>
      </c>
      <c r="ER2" s="211" t="s">
        <v>343</v>
      </c>
      <c r="ES2" s="211" t="s">
        <v>347</v>
      </c>
      <c r="ET2" s="211" t="s">
        <v>351</v>
      </c>
      <c r="EU2" s="211" t="s">
        <v>355</v>
      </c>
      <c r="EV2" s="211" t="s">
        <v>359</v>
      </c>
      <c r="EW2" s="211" t="s">
        <v>363</v>
      </c>
      <c r="EX2" s="211" t="s">
        <v>367</v>
      </c>
      <c r="EY2" s="211" t="s">
        <v>371</v>
      </c>
      <c r="EZ2" s="211" t="s">
        <v>375</v>
      </c>
      <c r="FA2" s="211" t="s">
        <v>394</v>
      </c>
      <c r="FB2" s="211" t="s">
        <v>279</v>
      </c>
      <c r="FC2" s="211" t="s">
        <v>273</v>
      </c>
      <c r="FD2" s="211" t="s">
        <v>301</v>
      </c>
      <c r="FE2" s="211" t="s">
        <v>305</v>
      </c>
      <c r="FF2" s="211" t="s">
        <v>309</v>
      </c>
      <c r="FG2" s="211" t="s">
        <v>313</v>
      </c>
      <c r="FI2" s="401" t="s">
        <v>756</v>
      </c>
      <c r="FJ2" s="402"/>
      <c r="FK2" s="402"/>
      <c r="FL2" s="402"/>
      <c r="FM2" s="402"/>
      <c r="FN2" s="402"/>
      <c r="FO2" s="402"/>
      <c r="FP2" s="402"/>
      <c r="FQ2" s="402"/>
      <c r="FR2" s="402"/>
      <c r="FS2" s="65"/>
    </row>
    <row r="3" spans="1:181" ht="11.25" x14ac:dyDescent="0.2">
      <c r="A3" s="351"/>
      <c r="B3" s="79"/>
      <c r="C3" s="348"/>
      <c r="D3" s="79"/>
      <c r="E3" s="357"/>
      <c r="F3" s="355"/>
      <c r="G3" s="356"/>
      <c r="H3" s="69" t="s">
        <v>758</v>
      </c>
      <c r="I3" s="31" t="s">
        <v>757</v>
      </c>
      <c r="J3" s="31" t="s">
        <v>759</v>
      </c>
      <c r="K3" s="31" t="s">
        <v>214</v>
      </c>
      <c r="L3" s="31" t="s">
        <v>760</v>
      </c>
      <c r="M3" s="31" t="s">
        <v>215</v>
      </c>
      <c r="N3" s="31" t="s">
        <v>216</v>
      </c>
      <c r="O3" s="31" t="s">
        <v>217</v>
      </c>
      <c r="P3" s="31"/>
      <c r="Q3" s="31" t="s">
        <v>263</v>
      </c>
      <c r="R3" s="31" t="s">
        <v>761</v>
      </c>
      <c r="S3" s="31" t="s">
        <v>762</v>
      </c>
      <c r="Z3" s="162" t="s">
        <v>88</v>
      </c>
      <c r="AA3" s="162" t="s">
        <v>88</v>
      </c>
      <c r="AB3" s="162" t="s">
        <v>88</v>
      </c>
      <c r="AC3" s="31" t="s">
        <v>248</v>
      </c>
      <c r="AD3" s="31" t="s">
        <v>248</v>
      </c>
      <c r="AE3" s="31" t="s">
        <v>248</v>
      </c>
      <c r="AF3" s="162" t="s">
        <v>90</v>
      </c>
      <c r="AG3" s="162" t="s">
        <v>90</v>
      </c>
      <c r="AH3" s="162" t="s">
        <v>90</v>
      </c>
      <c r="AI3" s="31" t="s">
        <v>91</v>
      </c>
      <c r="AJ3" s="31" t="s">
        <v>91</v>
      </c>
      <c r="AK3" s="31" t="s">
        <v>91</v>
      </c>
      <c r="AL3" s="162" t="s">
        <v>92</v>
      </c>
      <c r="AM3" s="162" t="s">
        <v>92</v>
      </c>
      <c r="AN3" s="162" t="s">
        <v>92</v>
      </c>
      <c r="AP3" s="67" t="s">
        <v>763</v>
      </c>
      <c r="AQ3" s="67"/>
      <c r="AR3" s="67"/>
      <c r="AS3" s="68" t="s">
        <v>764</v>
      </c>
      <c r="AT3" s="68"/>
      <c r="AU3" s="68"/>
      <c r="AV3" s="69" t="s">
        <v>765</v>
      </c>
      <c r="AW3" s="69" t="s">
        <v>766</v>
      </c>
      <c r="AX3" s="69" t="s">
        <v>767</v>
      </c>
      <c r="AY3" s="69" t="s">
        <v>768</v>
      </c>
      <c r="AZ3" s="31" t="s">
        <v>769</v>
      </c>
      <c r="BA3" s="31" t="s">
        <v>770</v>
      </c>
      <c r="BB3" s="31" t="s">
        <v>769</v>
      </c>
      <c r="BC3" s="31" t="s">
        <v>770</v>
      </c>
      <c r="BD3" s="31" t="s">
        <v>769</v>
      </c>
      <c r="BE3" s="31" t="s">
        <v>770</v>
      </c>
      <c r="BF3" s="31" t="s">
        <v>769</v>
      </c>
      <c r="BG3" s="31" t="s">
        <v>770</v>
      </c>
      <c r="BH3" s="31" t="s">
        <v>769</v>
      </c>
      <c r="BI3" s="31" t="s">
        <v>770</v>
      </c>
      <c r="BJ3" s="67" t="s">
        <v>771</v>
      </c>
      <c r="BK3" s="67"/>
      <c r="BL3" s="67"/>
      <c r="BM3" s="67"/>
      <c r="BN3" s="68" t="s">
        <v>772</v>
      </c>
      <c r="BO3" s="68"/>
      <c r="BP3" s="68"/>
      <c r="BQ3" s="68"/>
      <c r="BR3" s="67" t="s">
        <v>773</v>
      </c>
      <c r="BS3" s="67"/>
      <c r="BT3" s="67"/>
      <c r="BU3" s="67"/>
      <c r="BV3" s="68" t="s">
        <v>774</v>
      </c>
      <c r="BW3" s="68"/>
      <c r="BX3" s="68"/>
      <c r="BY3" s="68"/>
      <c r="BZ3" s="67" t="s">
        <v>775</v>
      </c>
      <c r="CA3" s="67"/>
      <c r="CB3" s="67"/>
      <c r="CC3" s="67"/>
      <c r="CD3" s="68" t="s">
        <v>776</v>
      </c>
      <c r="CE3" s="68"/>
      <c r="CF3" s="68"/>
      <c r="CG3" s="68"/>
      <c r="CH3" s="67" t="s">
        <v>777</v>
      </c>
      <c r="CI3" s="67"/>
      <c r="CJ3" s="67"/>
      <c r="CK3" s="67"/>
      <c r="CL3" s="68" t="s">
        <v>778</v>
      </c>
      <c r="CM3" s="68"/>
      <c r="CN3" s="68"/>
      <c r="CO3" s="68"/>
      <c r="CP3" s="67" t="s">
        <v>779</v>
      </c>
      <c r="CQ3" s="67"/>
      <c r="CR3" s="67"/>
      <c r="CS3" s="67"/>
      <c r="CT3" s="68" t="s">
        <v>780</v>
      </c>
      <c r="CU3" s="68"/>
      <c r="CV3" s="68"/>
      <c r="CW3" s="68"/>
      <c r="CX3" s="67" t="s">
        <v>781</v>
      </c>
      <c r="CY3" s="67"/>
      <c r="CZ3" s="67"/>
      <c r="DA3" s="67"/>
      <c r="DB3" s="31" t="s">
        <v>757</v>
      </c>
      <c r="DC3" s="31" t="s">
        <v>213</v>
      </c>
      <c r="DD3" s="31" t="s">
        <v>214</v>
      </c>
      <c r="DE3" s="31" t="s">
        <v>215</v>
      </c>
      <c r="DF3" s="67" t="s">
        <v>11</v>
      </c>
      <c r="DG3" s="67"/>
      <c r="DH3" s="67"/>
      <c r="DI3" s="67"/>
      <c r="DJ3" s="67"/>
      <c r="DK3" s="67" t="s">
        <v>782</v>
      </c>
      <c r="DL3" s="244"/>
      <c r="DM3" s="244"/>
      <c r="DN3" s="244"/>
      <c r="DO3" s="244"/>
      <c r="DP3" s="245" t="s">
        <v>213</v>
      </c>
      <c r="DQ3" s="245" t="s">
        <v>214</v>
      </c>
      <c r="DR3" s="245" t="s">
        <v>215</v>
      </c>
      <c r="DS3" s="245" t="s">
        <v>213</v>
      </c>
      <c r="DT3" s="245" t="s">
        <v>214</v>
      </c>
      <c r="DU3" s="245" t="s">
        <v>215</v>
      </c>
      <c r="DV3" s="245" t="s">
        <v>213</v>
      </c>
      <c r="DW3" s="245" t="s">
        <v>214</v>
      </c>
      <c r="DX3" s="245" t="s">
        <v>215</v>
      </c>
      <c r="DY3" s="245" t="s">
        <v>213</v>
      </c>
      <c r="DZ3" s="245" t="s">
        <v>214</v>
      </c>
      <c r="EA3" s="245" t="s">
        <v>215</v>
      </c>
      <c r="EH3" s="369" t="s">
        <v>783</v>
      </c>
      <c r="EI3" s="159"/>
      <c r="EJ3" s="159"/>
      <c r="EK3" s="159"/>
      <c r="EL3" s="159"/>
      <c r="EM3" s="159"/>
      <c r="EN3" s="159"/>
      <c r="EO3" s="159"/>
      <c r="EP3" s="159"/>
      <c r="EQ3" s="369" t="s">
        <v>783</v>
      </c>
      <c r="ER3" s="159"/>
      <c r="ES3" s="159"/>
      <c r="ET3" s="159"/>
      <c r="EU3" s="159"/>
      <c r="EV3" s="159"/>
      <c r="EW3" s="159"/>
      <c r="EX3" s="159"/>
      <c r="EY3" s="159"/>
      <c r="EZ3" s="159"/>
      <c r="FA3" s="369" t="s">
        <v>783</v>
      </c>
      <c r="FB3" s="159"/>
      <c r="FC3" s="159"/>
      <c r="FD3" s="159"/>
      <c r="FE3" s="159"/>
      <c r="FF3" s="159"/>
      <c r="FG3" s="159"/>
      <c r="FI3" s="403" t="s">
        <v>106</v>
      </c>
      <c r="FJ3" s="403"/>
      <c r="FK3" s="403" t="s">
        <v>110</v>
      </c>
      <c r="FL3" s="403"/>
      <c r="FM3" s="403" t="s">
        <v>114</v>
      </c>
      <c r="FN3" s="403"/>
      <c r="FO3" s="403" t="s">
        <v>118</v>
      </c>
      <c r="FP3" s="403"/>
      <c r="FQ3" s="403" t="s">
        <v>122</v>
      </c>
      <c r="FR3" s="65"/>
      <c r="FS3" s="65"/>
    </row>
    <row r="4" spans="1:181" ht="11.25" x14ac:dyDescent="0.2">
      <c r="A4" s="352"/>
      <c r="B4" s="353"/>
      <c r="C4" s="353"/>
      <c r="D4" s="268"/>
      <c r="E4" s="279"/>
      <c r="F4" s="279"/>
      <c r="G4" s="354"/>
      <c r="M4" s="31"/>
      <c r="Q4" s="69">
        <v>111</v>
      </c>
      <c r="R4" s="31" t="s">
        <v>792</v>
      </c>
      <c r="S4" s="69" t="s">
        <v>793</v>
      </c>
      <c r="U4" s="31"/>
      <c r="V4" s="31"/>
      <c r="W4" s="31"/>
      <c r="X4" s="31"/>
      <c r="Y4" s="31"/>
      <c r="Z4" s="31" t="s">
        <v>759</v>
      </c>
      <c r="AA4" s="31" t="s">
        <v>214</v>
      </c>
      <c r="AB4" s="31" t="s">
        <v>215</v>
      </c>
      <c r="AC4" s="31" t="s">
        <v>759</v>
      </c>
      <c r="AD4" s="31" t="s">
        <v>214</v>
      </c>
      <c r="AE4" s="31" t="s">
        <v>215</v>
      </c>
      <c r="AF4" s="31" t="s">
        <v>759</v>
      </c>
      <c r="AG4" s="31" t="s">
        <v>214</v>
      </c>
      <c r="AH4" s="31" t="s">
        <v>215</v>
      </c>
      <c r="AI4" s="31" t="s">
        <v>759</v>
      </c>
      <c r="AJ4" s="31" t="s">
        <v>214</v>
      </c>
      <c r="AK4" s="31" t="s">
        <v>215</v>
      </c>
      <c r="AL4" s="31" t="s">
        <v>759</v>
      </c>
      <c r="AM4" s="31" t="s">
        <v>214</v>
      </c>
      <c r="AN4" s="31" t="s">
        <v>215</v>
      </c>
      <c r="AP4" s="31" t="s">
        <v>794</v>
      </c>
      <c r="AQ4" s="31" t="s">
        <v>795</v>
      </c>
      <c r="AR4" s="31" t="s">
        <v>796</v>
      </c>
      <c r="AS4" s="69" t="s">
        <v>794</v>
      </c>
      <c r="AT4" s="69" t="s">
        <v>795</v>
      </c>
      <c r="AU4" s="69" t="s">
        <v>796</v>
      </c>
      <c r="AZ4" s="67" t="s">
        <v>88</v>
      </c>
      <c r="BA4" s="67"/>
      <c r="BB4" s="68" t="s">
        <v>248</v>
      </c>
      <c r="BC4" s="68"/>
      <c r="BD4" s="67" t="s">
        <v>90</v>
      </c>
      <c r="BE4" s="67"/>
      <c r="BF4" s="68" t="s">
        <v>91</v>
      </c>
      <c r="BG4" s="68"/>
      <c r="BH4" s="67" t="s">
        <v>92</v>
      </c>
      <c r="BI4" s="67"/>
      <c r="BJ4" s="31" t="s">
        <v>757</v>
      </c>
      <c r="BK4" s="31" t="s">
        <v>213</v>
      </c>
      <c r="BL4" s="31" t="s">
        <v>214</v>
      </c>
      <c r="BM4" s="31" t="s">
        <v>215</v>
      </c>
      <c r="BN4" s="69" t="s">
        <v>757</v>
      </c>
      <c r="BO4" s="69" t="s">
        <v>213</v>
      </c>
      <c r="BP4" s="69" t="s">
        <v>214</v>
      </c>
      <c r="BQ4" s="69" t="s">
        <v>215</v>
      </c>
      <c r="BR4" s="31" t="s">
        <v>757</v>
      </c>
      <c r="BS4" s="31" t="s">
        <v>213</v>
      </c>
      <c r="BT4" s="31" t="s">
        <v>214</v>
      </c>
      <c r="BU4" s="31" t="s">
        <v>215</v>
      </c>
      <c r="BV4" s="69" t="s">
        <v>757</v>
      </c>
      <c r="BW4" s="69" t="s">
        <v>213</v>
      </c>
      <c r="BX4" s="69" t="s">
        <v>214</v>
      </c>
      <c r="BY4" s="69" t="s">
        <v>215</v>
      </c>
      <c r="BZ4" s="31" t="s">
        <v>757</v>
      </c>
      <c r="CA4" s="31" t="s">
        <v>213</v>
      </c>
      <c r="CB4" s="31" t="s">
        <v>214</v>
      </c>
      <c r="CC4" s="31" t="s">
        <v>215</v>
      </c>
      <c r="CD4" s="69" t="s">
        <v>757</v>
      </c>
      <c r="CE4" s="69" t="s">
        <v>213</v>
      </c>
      <c r="CF4" s="69" t="s">
        <v>214</v>
      </c>
      <c r="CG4" s="69" t="s">
        <v>215</v>
      </c>
      <c r="CH4" s="31" t="s">
        <v>757</v>
      </c>
      <c r="CI4" s="31" t="s">
        <v>213</v>
      </c>
      <c r="CJ4" s="31" t="s">
        <v>214</v>
      </c>
      <c r="CK4" s="31" t="s">
        <v>215</v>
      </c>
      <c r="CL4" s="69" t="s">
        <v>757</v>
      </c>
      <c r="CM4" s="69" t="s">
        <v>213</v>
      </c>
      <c r="CN4" s="69" t="s">
        <v>214</v>
      </c>
      <c r="CO4" s="69" t="s">
        <v>215</v>
      </c>
      <c r="CP4" s="31" t="s">
        <v>757</v>
      </c>
      <c r="CQ4" s="31" t="s">
        <v>213</v>
      </c>
      <c r="CR4" s="31" t="s">
        <v>214</v>
      </c>
      <c r="CS4" s="31" t="s">
        <v>215</v>
      </c>
      <c r="CT4" s="69" t="s">
        <v>757</v>
      </c>
      <c r="CU4" s="69" t="s">
        <v>213</v>
      </c>
      <c r="CV4" s="69" t="s">
        <v>214</v>
      </c>
      <c r="CW4" s="69" t="s">
        <v>215</v>
      </c>
      <c r="CX4" s="31" t="s">
        <v>757</v>
      </c>
      <c r="CY4" s="31" t="s">
        <v>213</v>
      </c>
      <c r="CZ4" s="31" t="s">
        <v>214</v>
      </c>
      <c r="DA4" s="31" t="s">
        <v>215</v>
      </c>
      <c r="DF4" s="31" t="s">
        <v>757</v>
      </c>
      <c r="DG4" s="31" t="s">
        <v>213</v>
      </c>
      <c r="DH4" s="31" t="s">
        <v>214</v>
      </c>
      <c r="DI4" s="31" t="s">
        <v>215</v>
      </c>
      <c r="DJ4" s="31" t="s">
        <v>797</v>
      </c>
      <c r="DK4" s="162" t="s">
        <v>798</v>
      </c>
      <c r="DL4" s="246" t="s">
        <v>799</v>
      </c>
      <c r="DM4" s="246" t="s">
        <v>800</v>
      </c>
      <c r="DN4" s="246" t="s">
        <v>801</v>
      </c>
      <c r="DO4" s="246" t="s">
        <v>802</v>
      </c>
      <c r="DP4" s="247" t="s">
        <v>799</v>
      </c>
      <c r="DQ4" s="247"/>
      <c r="DR4" s="247"/>
      <c r="DS4" s="244" t="s">
        <v>800</v>
      </c>
      <c r="DT4" s="244"/>
      <c r="DU4" s="244"/>
      <c r="DV4" s="247" t="s">
        <v>801</v>
      </c>
      <c r="DW4" s="247"/>
      <c r="DX4" s="247"/>
      <c r="DY4" s="244" t="s">
        <v>802</v>
      </c>
      <c r="DZ4" s="244"/>
      <c r="EA4" s="244"/>
      <c r="EC4" s="31"/>
      <c r="ED4" s="69" t="s">
        <v>803</v>
      </c>
      <c r="EE4" s="31" t="s">
        <v>804</v>
      </c>
      <c r="EF4" s="208" t="s">
        <v>805</v>
      </c>
      <c r="EH4" s="158" t="s">
        <v>760</v>
      </c>
      <c r="EI4" s="158" t="s">
        <v>215</v>
      </c>
      <c r="EJ4" s="158" t="s">
        <v>216</v>
      </c>
      <c r="EK4" s="158" t="s">
        <v>217</v>
      </c>
      <c r="EL4" s="158" t="s">
        <v>88</v>
      </c>
      <c r="EM4" s="158" t="s">
        <v>248</v>
      </c>
      <c r="EN4" s="158" t="s">
        <v>90</v>
      </c>
      <c r="EO4" s="158" t="s">
        <v>91</v>
      </c>
      <c r="EP4" s="158" t="s">
        <v>92</v>
      </c>
      <c r="EQ4" s="158" t="s">
        <v>788</v>
      </c>
      <c r="ER4" s="158" t="s">
        <v>784</v>
      </c>
      <c r="ES4" s="158" t="s">
        <v>806</v>
      </c>
      <c r="ET4" s="158" t="s">
        <v>789</v>
      </c>
      <c r="EU4" s="158" t="s">
        <v>785</v>
      </c>
      <c r="EV4" s="158" t="s">
        <v>807</v>
      </c>
      <c r="EW4" s="158" t="s">
        <v>790</v>
      </c>
      <c r="EX4" s="158" t="s">
        <v>786</v>
      </c>
      <c r="EY4" s="158" t="s">
        <v>791</v>
      </c>
      <c r="EZ4" s="158" t="s">
        <v>787</v>
      </c>
      <c r="FA4" s="158" t="s">
        <v>808</v>
      </c>
      <c r="FB4" s="158" t="s">
        <v>809</v>
      </c>
      <c r="FC4" s="158" t="s">
        <v>810</v>
      </c>
      <c r="FD4" s="158" t="s">
        <v>811</v>
      </c>
      <c r="FE4" s="158" t="s">
        <v>812</v>
      </c>
      <c r="FF4" s="158" t="s">
        <v>813</v>
      </c>
      <c r="FG4" s="158" t="s">
        <v>814</v>
      </c>
      <c r="FI4" s="403" t="s">
        <v>249</v>
      </c>
      <c r="FJ4" s="403" t="s">
        <v>254</v>
      </c>
      <c r="FK4" s="403" t="s">
        <v>250</v>
      </c>
      <c r="FL4" s="403" t="s">
        <v>255</v>
      </c>
      <c r="FM4" s="403" t="s">
        <v>251</v>
      </c>
      <c r="FN4" s="403" t="s">
        <v>256</v>
      </c>
      <c r="FO4" s="403" t="s">
        <v>252</v>
      </c>
      <c r="FP4" s="403" t="s">
        <v>257</v>
      </c>
      <c r="FQ4" s="403" t="s">
        <v>253</v>
      </c>
      <c r="FR4" s="403" t="s">
        <v>258</v>
      </c>
      <c r="FS4" s="65"/>
    </row>
    <row r="5" spans="1:181" s="27" customFormat="1" ht="11.25" x14ac:dyDescent="0.2">
      <c r="A5" s="65" t="s">
        <v>815</v>
      </c>
      <c r="B5" s="65" t="s">
        <v>803</v>
      </c>
      <c r="C5" s="65" t="s">
        <v>816</v>
      </c>
      <c r="D5" s="65" t="s">
        <v>817</v>
      </c>
      <c r="E5" s="65"/>
      <c r="F5" s="26" t="s">
        <v>818</v>
      </c>
      <c r="G5" s="65" t="s">
        <v>819</v>
      </c>
      <c r="H5" s="31" t="s">
        <v>218</v>
      </c>
      <c r="I5" s="31" t="s">
        <v>219</v>
      </c>
      <c r="J5" s="31" t="s">
        <v>220</v>
      </c>
      <c r="K5" s="31" t="s">
        <v>221</v>
      </c>
      <c r="L5" s="31" t="s">
        <v>222</v>
      </c>
      <c r="M5" s="27" t="s">
        <v>223</v>
      </c>
      <c r="N5" s="31" t="s">
        <v>224</v>
      </c>
      <c r="O5" s="31" t="s">
        <v>225</v>
      </c>
      <c r="P5" s="31" t="s">
        <v>820</v>
      </c>
      <c r="Q5" s="31" t="s">
        <v>274</v>
      </c>
      <c r="R5" s="31" t="s">
        <v>126</v>
      </c>
      <c r="S5" s="31" t="s">
        <v>127</v>
      </c>
      <c r="T5" s="31" t="s">
        <v>172</v>
      </c>
      <c r="U5" s="31" t="s">
        <v>106</v>
      </c>
      <c r="V5" s="31" t="s">
        <v>110</v>
      </c>
      <c r="W5" s="31" t="s">
        <v>114</v>
      </c>
      <c r="X5" s="31" t="s">
        <v>118</v>
      </c>
      <c r="Y5" s="31" t="s">
        <v>122</v>
      </c>
      <c r="Z5" s="31" t="s">
        <v>107</v>
      </c>
      <c r="AA5" s="31" t="s">
        <v>108</v>
      </c>
      <c r="AB5" s="31" t="s">
        <v>109</v>
      </c>
      <c r="AC5" s="31" t="s">
        <v>111</v>
      </c>
      <c r="AD5" s="31" t="s">
        <v>112</v>
      </c>
      <c r="AE5" s="31" t="s">
        <v>113</v>
      </c>
      <c r="AF5" s="31" t="s">
        <v>115</v>
      </c>
      <c r="AG5" s="31" t="s">
        <v>116</v>
      </c>
      <c r="AH5" s="31" t="s">
        <v>117</v>
      </c>
      <c r="AI5" s="31" t="s">
        <v>119</v>
      </c>
      <c r="AJ5" s="31" t="s">
        <v>120</v>
      </c>
      <c r="AK5" s="31" t="s">
        <v>121</v>
      </c>
      <c r="AL5" s="31" t="s">
        <v>123</v>
      </c>
      <c r="AM5" s="31" t="s">
        <v>124</v>
      </c>
      <c r="AN5" s="31" t="s">
        <v>125</v>
      </c>
      <c r="AO5" s="31" t="s">
        <v>174</v>
      </c>
      <c r="AP5" s="31" t="s">
        <v>178</v>
      </c>
      <c r="AQ5" s="31" t="s">
        <v>179</v>
      </c>
      <c r="AR5" s="31" t="s">
        <v>180</v>
      </c>
      <c r="AS5" s="31" t="s">
        <v>175</v>
      </c>
      <c r="AT5" s="31" t="s">
        <v>176</v>
      </c>
      <c r="AU5" s="31" t="s">
        <v>177</v>
      </c>
      <c r="AV5" s="31" t="s">
        <v>181</v>
      </c>
      <c r="AW5" s="31" t="s">
        <v>182</v>
      </c>
      <c r="AX5" s="31" t="s">
        <v>183</v>
      </c>
      <c r="AY5" s="31" t="s">
        <v>173</v>
      </c>
      <c r="AZ5" s="31" t="s">
        <v>249</v>
      </c>
      <c r="BA5" s="31" t="s">
        <v>254</v>
      </c>
      <c r="BB5" s="31" t="s">
        <v>250</v>
      </c>
      <c r="BC5" s="31" t="s">
        <v>255</v>
      </c>
      <c r="BD5" s="31" t="s">
        <v>251</v>
      </c>
      <c r="BE5" s="31" t="s">
        <v>256</v>
      </c>
      <c r="BF5" s="31" t="s">
        <v>252</v>
      </c>
      <c r="BG5" s="31" t="s">
        <v>257</v>
      </c>
      <c r="BH5" s="31" t="s">
        <v>253</v>
      </c>
      <c r="BI5" s="31" t="s">
        <v>258</v>
      </c>
      <c r="BJ5" s="31" t="s">
        <v>336</v>
      </c>
      <c r="BK5" s="31" t="s">
        <v>337</v>
      </c>
      <c r="BL5" s="31" t="s">
        <v>338</v>
      </c>
      <c r="BM5" s="31" t="s">
        <v>339</v>
      </c>
      <c r="BN5" s="31" t="s">
        <v>340</v>
      </c>
      <c r="BO5" s="31" t="s">
        <v>341</v>
      </c>
      <c r="BP5" s="31" t="s">
        <v>342</v>
      </c>
      <c r="BQ5" s="31" t="s">
        <v>343</v>
      </c>
      <c r="BR5" s="31" t="s">
        <v>344</v>
      </c>
      <c r="BS5" s="31" t="s">
        <v>345</v>
      </c>
      <c r="BT5" s="31" t="s">
        <v>346</v>
      </c>
      <c r="BU5" s="31" t="s">
        <v>347</v>
      </c>
      <c r="BV5" s="31" t="s">
        <v>348</v>
      </c>
      <c r="BW5" s="31" t="s">
        <v>349</v>
      </c>
      <c r="BX5" s="31" t="s">
        <v>350</v>
      </c>
      <c r="BY5" s="31" t="s">
        <v>351</v>
      </c>
      <c r="BZ5" s="31" t="s">
        <v>352</v>
      </c>
      <c r="CA5" s="31" t="s">
        <v>353</v>
      </c>
      <c r="CB5" s="31" t="s">
        <v>354</v>
      </c>
      <c r="CC5" s="31" t="s">
        <v>355</v>
      </c>
      <c r="CD5" s="31" t="s">
        <v>356</v>
      </c>
      <c r="CE5" s="31" t="s">
        <v>357</v>
      </c>
      <c r="CF5" s="31" t="s">
        <v>358</v>
      </c>
      <c r="CG5" s="31" t="s">
        <v>359</v>
      </c>
      <c r="CH5" s="31" t="s">
        <v>360</v>
      </c>
      <c r="CI5" s="31" t="s">
        <v>361</v>
      </c>
      <c r="CJ5" s="31" t="s">
        <v>362</v>
      </c>
      <c r="CK5" s="31" t="s">
        <v>363</v>
      </c>
      <c r="CL5" s="31" t="s">
        <v>364</v>
      </c>
      <c r="CM5" s="31" t="s">
        <v>365</v>
      </c>
      <c r="CN5" s="31" t="s">
        <v>366</v>
      </c>
      <c r="CO5" s="31" t="s">
        <v>367</v>
      </c>
      <c r="CP5" s="31" t="s">
        <v>368</v>
      </c>
      <c r="CQ5" s="31" t="s">
        <v>369</v>
      </c>
      <c r="CR5" s="31" t="s">
        <v>370</v>
      </c>
      <c r="CS5" s="31" t="s">
        <v>371</v>
      </c>
      <c r="CT5" s="31" t="s">
        <v>372</v>
      </c>
      <c r="CU5" s="31" t="s">
        <v>373</v>
      </c>
      <c r="CV5" s="31" t="s">
        <v>374</v>
      </c>
      <c r="CW5" s="31" t="s">
        <v>375</v>
      </c>
      <c r="CX5" s="31" t="s">
        <v>276</v>
      </c>
      <c r="CY5" s="31" t="s">
        <v>277</v>
      </c>
      <c r="CZ5" s="31" t="s">
        <v>278</v>
      </c>
      <c r="DA5" s="31" t="s">
        <v>279</v>
      </c>
      <c r="DB5" s="31" t="s">
        <v>270</v>
      </c>
      <c r="DC5" s="31" t="s">
        <v>271</v>
      </c>
      <c r="DD5" s="31" t="s">
        <v>272</v>
      </c>
      <c r="DE5" s="31" t="s">
        <v>273</v>
      </c>
      <c r="DF5" s="31" t="s">
        <v>390</v>
      </c>
      <c r="DG5" s="31" t="s">
        <v>392</v>
      </c>
      <c r="DH5" s="31" t="s">
        <v>393</v>
      </c>
      <c r="DI5" s="31" t="s">
        <v>394</v>
      </c>
      <c r="DJ5" s="31" t="s">
        <v>391</v>
      </c>
      <c r="DK5" s="31" t="s">
        <v>314</v>
      </c>
      <c r="DL5" s="245" t="s">
        <v>298</v>
      </c>
      <c r="DM5" s="245" t="s">
        <v>302</v>
      </c>
      <c r="DN5" s="245" t="s">
        <v>306</v>
      </c>
      <c r="DO5" s="245" t="s">
        <v>310</v>
      </c>
      <c r="DP5" s="245" t="s">
        <v>299</v>
      </c>
      <c r="DQ5" s="245" t="s">
        <v>300</v>
      </c>
      <c r="DR5" s="245" t="s">
        <v>301</v>
      </c>
      <c r="DS5" s="245" t="s">
        <v>303</v>
      </c>
      <c r="DT5" s="245" t="s">
        <v>304</v>
      </c>
      <c r="DU5" s="245" t="s">
        <v>305</v>
      </c>
      <c r="DV5" s="245" t="s">
        <v>307</v>
      </c>
      <c r="DW5" s="245" t="s">
        <v>308</v>
      </c>
      <c r="DX5" s="245" t="s">
        <v>309</v>
      </c>
      <c r="DY5" s="245" t="s">
        <v>311</v>
      </c>
      <c r="DZ5" s="245" t="s">
        <v>312</v>
      </c>
      <c r="EA5" s="245" t="s">
        <v>313</v>
      </c>
      <c r="EB5" s="31"/>
      <c r="EC5" s="31" t="s">
        <v>816</v>
      </c>
      <c r="EE5" s="31" t="s">
        <v>821</v>
      </c>
      <c r="EG5" s="71"/>
      <c r="EH5" s="158" t="str">
        <f>EH4&amp;".Prod"</f>
        <v>50th.Prod</v>
      </c>
      <c r="EI5" s="158" t="str">
        <f>EI4&amp;".Prod"</f>
        <v>90th.Prod</v>
      </c>
      <c r="EJ5" s="158" t="str">
        <f t="shared" ref="EJ5:FG5" si="0">EJ4&amp;".Prod"</f>
        <v>95th.Prod</v>
      </c>
      <c r="EK5" s="158" t="str">
        <f t="shared" si="0"/>
        <v>99th.Prod</v>
      </c>
      <c r="EL5" s="158" t="str">
        <f t="shared" si="0"/>
        <v>C1.Prod</v>
      </c>
      <c r="EM5" s="158" t="str">
        <f t="shared" si="0"/>
        <v>C1T.Prod</v>
      </c>
      <c r="EN5" s="158" t="str">
        <f t="shared" si="0"/>
        <v>C2.Prod</v>
      </c>
      <c r="EO5" s="158" t="str">
        <f t="shared" si="0"/>
        <v>C3.Prod</v>
      </c>
      <c r="EP5" s="158" t="str">
        <f t="shared" si="0"/>
        <v>C4.Prod</v>
      </c>
      <c r="EQ5" s="158" t="str">
        <f t="shared" si="0"/>
        <v>HCP1.Prod</v>
      </c>
      <c r="ER5" s="158" t="str">
        <f t="shared" si="0"/>
        <v>IFT1.Prod</v>
      </c>
      <c r="ES5" s="158" t="str">
        <f t="shared" si="0"/>
        <v>C1 exc.Prod</v>
      </c>
      <c r="ET5" s="158" t="str">
        <f t="shared" si="0"/>
        <v>HCP2.Prod</v>
      </c>
      <c r="EU5" s="158" t="str">
        <f t="shared" si="0"/>
        <v>IFT2.Prod</v>
      </c>
      <c r="EV5" s="158" t="str">
        <f t="shared" si="0"/>
        <v>C2 exc.Prod</v>
      </c>
      <c r="EW5" s="158" t="str">
        <f t="shared" si="0"/>
        <v>HCP3.Prod</v>
      </c>
      <c r="EX5" s="158" t="str">
        <f t="shared" si="0"/>
        <v>IFT3.Prod</v>
      </c>
      <c r="EY5" s="158" t="str">
        <f t="shared" si="0"/>
        <v>HCP4.Prod</v>
      </c>
      <c r="EZ5" s="158" t="str">
        <f t="shared" si="0"/>
        <v>IFT4.Prod</v>
      </c>
      <c r="FA5" s="158" t="str">
        <f>FA4&amp;".Prod"</f>
        <v>S136.Prod</v>
      </c>
      <c r="FB5" s="158" t="str">
        <f t="shared" si="0"/>
        <v>CPR.Prod</v>
      </c>
      <c r="FC5" s="158" t="str">
        <f t="shared" si="0"/>
        <v>NoC.Prod</v>
      </c>
      <c r="FD5" s="158" t="str">
        <f t="shared" si="0"/>
        <v>HCP1 (old).Prod</v>
      </c>
      <c r="FE5" s="158" t="str">
        <f t="shared" si="0"/>
        <v>HCP2 (old).Prod</v>
      </c>
      <c r="FF5" s="158" t="str">
        <f t="shared" si="0"/>
        <v>HCP3 (old).Prod</v>
      </c>
      <c r="FG5" s="158" t="str">
        <f t="shared" si="0"/>
        <v>HCP4 (old).Prod</v>
      </c>
      <c r="FH5" s="71"/>
      <c r="FI5" s="65" t="s">
        <v>822</v>
      </c>
      <c r="FJ5" s="65" t="s">
        <v>823</v>
      </c>
      <c r="FK5" s="65" t="s">
        <v>822</v>
      </c>
      <c r="FL5" s="65" t="s">
        <v>823</v>
      </c>
      <c r="FM5" s="65" t="s">
        <v>822</v>
      </c>
      <c r="FN5" s="65" t="s">
        <v>823</v>
      </c>
      <c r="FO5" s="65" t="s">
        <v>822</v>
      </c>
      <c r="FP5" s="65" t="s">
        <v>823</v>
      </c>
      <c r="FQ5" s="65" t="s">
        <v>822</v>
      </c>
      <c r="FR5" s="65" t="s">
        <v>823</v>
      </c>
      <c r="FS5" s="65"/>
      <c r="FT5" s="234"/>
      <c r="FU5" s="235" t="s">
        <v>824</v>
      </c>
      <c r="FV5" s="235" t="s">
        <v>818</v>
      </c>
      <c r="FW5" s="235" t="s">
        <v>825</v>
      </c>
      <c r="FX5" s="236" t="s">
        <v>826</v>
      </c>
    </row>
    <row r="6" spans="1:181" ht="10.35" customHeight="1" x14ac:dyDescent="0.2">
      <c r="A6" s="74" t="str">
        <f t="shared" ref="A6:A62" si="1">B6&amp;C6&amp;D6</f>
        <v>2017-18AUGUSTENG</v>
      </c>
      <c r="B6" s="26" t="s">
        <v>128</v>
      </c>
      <c r="C6" s="26" t="s">
        <v>827</v>
      </c>
      <c r="D6" s="28" t="str">
        <f>FV6</f>
        <v>ENG</v>
      </c>
      <c r="F6" s="163" t="str">
        <f t="shared" ref="F6:F62" si="2">D6</f>
        <v>ENG</v>
      </c>
      <c r="H6" s="75">
        <f t="shared" ref="H6:J25" si="3">SUMIFS(H$247:H$1257,$B$247:$B$1257,$B6,$C$247:$C$1257,$C6)</f>
        <v>177540</v>
      </c>
      <c r="I6" s="75">
        <f t="shared" si="3"/>
        <v>141028</v>
      </c>
      <c r="J6" s="75">
        <f t="shared" si="3"/>
        <v>1796993</v>
      </c>
      <c r="K6" s="75">
        <f t="shared" ref="K6:K62" si="4">IFERROR(ROUND(J6/I6,$H$1),"-")</f>
        <v>13</v>
      </c>
      <c r="L6" s="75">
        <f t="shared" ref="L6:L62" si="5">IFERROR(ROUND(EH6/I6,$H$1),"-")</f>
        <v>1</v>
      </c>
      <c r="M6" s="75">
        <f t="shared" ref="M6:M62" si="6">IFERROR(ROUND(EI6/I6,$H$1),"-")</f>
        <v>0</v>
      </c>
      <c r="N6" s="75">
        <f t="shared" ref="N6:N62" si="7">IFERROR(ROUND(EJ6/I6,$H$1),"-")</f>
        <v>70</v>
      </c>
      <c r="O6" s="75">
        <f t="shared" ref="O6:O62" si="8">IFERROR(ROUND(EK6/I6,$H$1),"-")</f>
        <v>158</v>
      </c>
      <c r="P6" s="75" t="s">
        <v>44</v>
      </c>
      <c r="Q6" s="75">
        <f t="shared" ref="Q6:Z15" si="9">SUMIFS(Q$247:Q$1257,$B$247:$B$1257,$B6,$C$247:$C$1257,$C6)</f>
        <v>0</v>
      </c>
      <c r="R6" s="75">
        <f t="shared" si="9"/>
        <v>0</v>
      </c>
      <c r="S6" s="75">
        <f t="shared" si="9"/>
        <v>0</v>
      </c>
      <c r="T6" s="75">
        <f t="shared" si="9"/>
        <v>58813</v>
      </c>
      <c r="U6" s="75">
        <f t="shared" si="9"/>
        <v>10233</v>
      </c>
      <c r="V6" s="75">
        <f t="shared" si="9"/>
        <v>6931</v>
      </c>
      <c r="W6" s="75">
        <f t="shared" si="9"/>
        <v>67946</v>
      </c>
      <c r="X6" s="75">
        <f t="shared" si="9"/>
        <v>32227</v>
      </c>
      <c r="Y6" s="75">
        <f t="shared" si="9"/>
        <v>2610</v>
      </c>
      <c r="Z6" s="75">
        <f t="shared" si="9"/>
        <v>5671240</v>
      </c>
      <c r="AA6" s="75">
        <f t="shared" ref="AA6:AA62" si="10">IFERROR(ROUND(Z6/U6,$H$1),"-")</f>
        <v>554</v>
      </c>
      <c r="AB6" s="75">
        <f t="shared" ref="AB6:AB62" si="11">IFERROR(ROUND(EL6/U6,$H$1),"-")</f>
        <v>912</v>
      </c>
      <c r="AC6" s="75">
        <f t="shared" ref="AC6:AC37" si="12">SUMIFS(AC$247:AC$1257,$B$247:$B$1257,$B6,$C$247:$C$1257,$C6)</f>
        <v>7047501</v>
      </c>
      <c r="AD6" s="75">
        <f t="shared" ref="AD6:AD62" si="13">IFERROR(ROUND(AC6/V6,$H$1),"-")</f>
        <v>1017</v>
      </c>
      <c r="AE6" s="75">
        <f t="shared" ref="AE6:AE62" si="14">IFERROR(ROUND(EM6/V6,$H$1),"-")</f>
        <v>2099</v>
      </c>
      <c r="AF6" s="75">
        <f t="shared" ref="AF6:AF37" si="15">SUMIFS(AF$247:AF$1257,$B$247:$B$1257,$B6,$C$247:$C$1257,$C6)</f>
        <v>97514559</v>
      </c>
      <c r="AG6" s="75">
        <f t="shared" ref="AG6:AG62" si="16">IFERROR(ROUND(AF6/W6,$H$1),"-")</f>
        <v>1435</v>
      </c>
      <c r="AH6" s="75">
        <f t="shared" ref="AH6:AH62" si="17">IFERROR(ROUND(EN6/W6,$H$1),"-")</f>
        <v>3189</v>
      </c>
      <c r="AI6" s="75">
        <f t="shared" ref="AI6:AI37" si="18">SUMIFS(AI$247:AI$1257,$B$247:$B$1257,$B6,$C$247:$C$1257,$C6)</f>
        <v>98017154</v>
      </c>
      <c r="AJ6" s="75">
        <f t="shared" ref="AJ6:AJ62" si="19">IFERROR(ROUND(AI6/X6,$H$1),"-")</f>
        <v>3041</v>
      </c>
      <c r="AK6" s="75">
        <f t="shared" ref="AK6:AK62" si="20">IFERROR(ROUND(EO6/X6,$H$1),"-")</f>
        <v>7085</v>
      </c>
      <c r="AL6" s="75">
        <f t="shared" ref="AL6:AL37" si="21">SUMIFS(AL$247:AL$1257,$B$247:$B$1257,$B6,$C$247:$C$1257,$C6)</f>
        <v>12750030</v>
      </c>
      <c r="AM6" s="75">
        <f t="shared" ref="AM6:AM62" si="22">IFERROR(ROUND(AL6/Y6,$H$1),"-")</f>
        <v>4885</v>
      </c>
      <c r="AN6" s="75">
        <f t="shared" ref="AN6:AN62" si="23">IFERROR(ROUND(EP6/Y6,$H$1),"-")</f>
        <v>9169</v>
      </c>
      <c r="AO6" s="75">
        <f t="shared" ref="AO6:AX15" si="24">SUMIFS(AO$247:AO$1257,$B$247:$B$1257,$B6,$C$247:$C$1257,$C6)</f>
        <v>6083</v>
      </c>
      <c r="AP6" s="75">
        <f t="shared" si="24"/>
        <v>0</v>
      </c>
      <c r="AQ6" s="75">
        <f t="shared" si="24"/>
        <v>2714</v>
      </c>
      <c r="AR6" s="75">
        <f t="shared" si="24"/>
        <v>7</v>
      </c>
      <c r="AS6" s="75">
        <f t="shared" si="24"/>
        <v>0</v>
      </c>
      <c r="AT6" s="75">
        <f t="shared" si="24"/>
        <v>3369</v>
      </c>
      <c r="AU6" s="75">
        <f t="shared" si="24"/>
        <v>13</v>
      </c>
      <c r="AV6" s="75">
        <f t="shared" si="24"/>
        <v>83929</v>
      </c>
      <c r="AW6" s="75">
        <f t="shared" si="24"/>
        <v>6359</v>
      </c>
      <c r="AX6" s="75">
        <f t="shared" si="24"/>
        <v>32972</v>
      </c>
      <c r="AY6" s="75">
        <f t="shared" ref="AY6:BK15" si="25">SUMIFS(AY$247:AY$1257,$B$247:$B$1257,$B6,$C$247:$C$1257,$C6)</f>
        <v>123260</v>
      </c>
      <c r="AZ6" s="75">
        <f t="shared" si="25"/>
        <v>20104</v>
      </c>
      <c r="BA6" s="75">
        <f t="shared" si="25"/>
        <v>17128</v>
      </c>
      <c r="BB6" s="75">
        <f t="shared" si="25"/>
        <v>13795</v>
      </c>
      <c r="BC6" s="75">
        <f t="shared" si="25"/>
        <v>11999</v>
      </c>
      <c r="BD6" s="75">
        <f t="shared" si="25"/>
        <v>91224</v>
      </c>
      <c r="BE6" s="75">
        <f t="shared" si="25"/>
        <v>79198</v>
      </c>
      <c r="BF6" s="75">
        <f t="shared" si="25"/>
        <v>44629</v>
      </c>
      <c r="BG6" s="75">
        <f t="shared" si="25"/>
        <v>35656</v>
      </c>
      <c r="BH6" s="75">
        <f t="shared" si="25"/>
        <v>3683</v>
      </c>
      <c r="BI6" s="75">
        <f t="shared" si="25"/>
        <v>2840</v>
      </c>
      <c r="BJ6" s="75">
        <f t="shared" si="25"/>
        <v>0</v>
      </c>
      <c r="BK6" s="75">
        <f t="shared" si="25"/>
        <v>0</v>
      </c>
      <c r="BL6" s="75" t="str">
        <f t="shared" ref="BL6:BL62" si="26">IFERROR(ROUND(BK6/BJ6,$H$1),"-")</f>
        <v>-</v>
      </c>
      <c r="BM6" s="75" t="str">
        <f t="shared" ref="BM6:BM62" si="27">IFERROR(ROUND(EQ6/BJ6,$H$1),"-")</f>
        <v>-</v>
      </c>
      <c r="BN6" s="75">
        <f t="shared" ref="BN6:BO25" si="28">SUMIFS(BN$247:BN$1257,$B$247:$B$1257,$B6,$C$247:$C$1257,$C6)</f>
        <v>0</v>
      </c>
      <c r="BO6" s="75">
        <f t="shared" si="28"/>
        <v>0</v>
      </c>
      <c r="BP6" s="75" t="str">
        <f t="shared" ref="BP6:BP62" si="29">IFERROR(ROUND(BO6/BN6,$H$1),"-")</f>
        <v>-</v>
      </c>
      <c r="BQ6" s="75" t="str">
        <f t="shared" ref="BQ6:BQ62" si="30">IFERROR(ROUND(ER6/BN6,$H$1),"-")</f>
        <v>-</v>
      </c>
      <c r="BR6" s="75">
        <f t="shared" ref="BR6:BS25" si="31">SUMIFS(BR$247:BR$1257,$B$247:$B$1257,$B6,$C$247:$C$1257,$C6)</f>
        <v>0</v>
      </c>
      <c r="BS6" s="75">
        <f t="shared" si="31"/>
        <v>0</v>
      </c>
      <c r="BT6" s="75" t="str">
        <f t="shared" ref="BT6:BT62" si="32">IFERROR(ROUND(BS6/BR6,$H$1),"-")</f>
        <v>-</v>
      </c>
      <c r="BU6" s="75" t="str">
        <f t="shared" ref="BU6:BU62" si="33">IFERROR(ROUND(ES6/BR6,$H$1),"-")</f>
        <v>-</v>
      </c>
      <c r="BV6" s="75">
        <f t="shared" ref="BV6:BW25" si="34">SUMIFS(BV$247:BV$1257,$B$247:$B$1257,$B6,$C$247:$C$1257,$C6)</f>
        <v>0</v>
      </c>
      <c r="BW6" s="75">
        <f t="shared" si="34"/>
        <v>0</v>
      </c>
      <c r="BX6" s="75" t="str">
        <f t="shared" ref="BX6:BX62" si="35">IFERROR(ROUND(BW6/BV6,$H$1),"-")</f>
        <v>-</v>
      </c>
      <c r="BY6" s="75" t="str">
        <f t="shared" ref="BY6:BY62" si="36">IFERROR(ROUND(ET6/BV6,$H$1),"-")</f>
        <v>-</v>
      </c>
      <c r="BZ6" s="75">
        <f t="shared" ref="BZ6:CA25" si="37">SUMIFS(BZ$247:BZ$1257,$B$247:$B$1257,$B6,$C$247:$C$1257,$C6)</f>
        <v>0</v>
      </c>
      <c r="CA6" s="75">
        <f t="shared" si="37"/>
        <v>0</v>
      </c>
      <c r="CB6" s="75" t="str">
        <f t="shared" ref="CB6:CB62" si="38">IFERROR(ROUND(CA6/BZ6,$H$1),"-")</f>
        <v>-</v>
      </c>
      <c r="CC6" s="75" t="str">
        <f t="shared" ref="CC6:CC62" si="39">IFERROR(ROUND(EU6/BZ6,$H$1),"-")</f>
        <v>-</v>
      </c>
      <c r="CD6" s="75">
        <f t="shared" ref="CD6:CE25" si="40">SUMIFS(CD$247:CD$1257,$B$247:$B$1257,$B6,$C$247:$C$1257,$C6)</f>
        <v>0</v>
      </c>
      <c r="CE6" s="75">
        <f t="shared" si="40"/>
        <v>0</v>
      </c>
      <c r="CF6" s="75" t="str">
        <f t="shared" ref="CF6:CF62" si="41">IFERROR(ROUND(CE6/CD6,$H$1),"-")</f>
        <v>-</v>
      </c>
      <c r="CG6" s="75" t="str">
        <f t="shared" ref="CG6:CG62" si="42">IFERROR(ROUND(EV6/CD6,$H$1),"-")</f>
        <v>-</v>
      </c>
      <c r="CH6" s="75">
        <f t="shared" ref="CH6:CI25" si="43">SUMIFS(CH$247:CH$1257,$B$247:$B$1257,$B6,$C$247:$C$1257,$C6)</f>
        <v>0</v>
      </c>
      <c r="CI6" s="75">
        <f t="shared" si="43"/>
        <v>0</v>
      </c>
      <c r="CJ6" s="75" t="str">
        <f t="shared" ref="CJ6:CJ62" si="44">IFERROR(ROUND(CI6/CH6,$H$1),"-")</f>
        <v>-</v>
      </c>
      <c r="CK6" s="75" t="str">
        <f t="shared" ref="CK6:CK62" si="45">IFERROR(ROUND(EW6/CH6,$H$1),"-")</f>
        <v>-</v>
      </c>
      <c r="CL6" s="75">
        <f t="shared" ref="CL6:CM25" si="46">SUMIFS(CL$247:CL$1257,$B$247:$B$1257,$B6,$C$247:$C$1257,$C6)</f>
        <v>0</v>
      </c>
      <c r="CM6" s="75">
        <f t="shared" si="46"/>
        <v>0</v>
      </c>
      <c r="CN6" s="75" t="str">
        <f t="shared" ref="CN6:CN62" si="47">IFERROR(ROUND(CM6/CL6,$H$1),"-")</f>
        <v>-</v>
      </c>
      <c r="CO6" s="75" t="str">
        <f t="shared" ref="CO6:CO62" si="48">IFERROR(ROUND(EX6/CL6,$H$1),"-")</f>
        <v>-</v>
      </c>
      <c r="CP6" s="75">
        <f t="shared" ref="CP6:CQ25" si="49">SUMIFS(CP$247:CP$1257,$B$247:$B$1257,$B6,$C$247:$C$1257,$C6)</f>
        <v>0</v>
      </c>
      <c r="CQ6" s="75">
        <f t="shared" si="49"/>
        <v>0</v>
      </c>
      <c r="CR6" s="75" t="str">
        <f t="shared" ref="CR6:CR62" si="50">IFERROR(ROUND(CQ6/CP6,$H$1),"-")</f>
        <v>-</v>
      </c>
      <c r="CS6" s="75" t="str">
        <f t="shared" ref="CS6:CS62" si="51">IFERROR(ROUND(EY6/CP6,$H$1),"-")</f>
        <v>-</v>
      </c>
      <c r="CT6" s="75">
        <f t="shared" ref="CT6:CU25" si="52">SUMIFS(CT$247:CT$1257,$B$247:$B$1257,$B6,$C$247:$C$1257,$C6)</f>
        <v>0</v>
      </c>
      <c r="CU6" s="75">
        <f t="shared" si="52"/>
        <v>0</v>
      </c>
      <c r="CV6" s="75" t="str">
        <f t="shared" ref="CV6:CV62" si="53">IFERROR(ROUND(CU6/CT6,$H$1),"-")</f>
        <v>-</v>
      </c>
      <c r="CW6" s="75" t="str">
        <f t="shared" ref="CW6:CW62" si="54">IFERROR(ROUND(EZ6/CT6,$H$1),"-")</f>
        <v>-</v>
      </c>
      <c r="CX6" s="75">
        <f t="shared" ref="CX6:CY25" si="55">SUMIFS(CX$247:CX$1257,$B$247:$B$1257,$B6,$C$247:$C$1257,$C6)</f>
        <v>0</v>
      </c>
      <c r="CY6" s="75">
        <f t="shared" si="55"/>
        <v>0</v>
      </c>
      <c r="CZ6" s="75" t="str">
        <f t="shared" ref="CZ6:CZ62" si="56">IFERROR(ROUND(CY6/CX6,$H$1),"-")</f>
        <v>-</v>
      </c>
      <c r="DA6" s="75" t="str">
        <f t="shared" ref="DA6:DA62" si="57">IFERROR(ROUND(FB6/CX6,$H$1),"-")</f>
        <v>-</v>
      </c>
      <c r="DB6" s="75">
        <f t="shared" ref="DB6:DC25" si="58">SUMIFS(DB$247:DB$1257,$B$247:$B$1257,$B6,$C$247:$C$1257,$C6)</f>
        <v>1355</v>
      </c>
      <c r="DC6" s="75">
        <f t="shared" si="58"/>
        <v>55934</v>
      </c>
      <c r="DD6" s="75">
        <f t="shared" ref="DD6:DD62" si="59">IFERROR(ROUND(DC6/DB6,$H$1),"-")</f>
        <v>41</v>
      </c>
      <c r="DE6" s="75">
        <f t="shared" ref="DE6:DE62" si="60">IFERROR(ROUND(FC6/DB6,$H$1),"-")</f>
        <v>94</v>
      </c>
      <c r="DF6" s="75">
        <f t="shared" ref="DF6:DG25" si="61">SUMIFS(DF$247:DF$1257,$B$247:$B$1257,$B6,$C$247:$C$1257,$C6)</f>
        <v>0</v>
      </c>
      <c r="DG6" s="75">
        <f t="shared" si="61"/>
        <v>0</v>
      </c>
      <c r="DH6" s="75" t="str">
        <f t="shared" ref="DH6:DH62" si="62">IFERROR(ROUND(DG6/DF6,$H$1),"-")</f>
        <v>-</v>
      </c>
      <c r="DI6" s="75" t="str">
        <f t="shared" ref="DI6:DI62" si="63">IFERROR(ROUND(FA6/DF6,$H$1),"-")</f>
        <v>-</v>
      </c>
      <c r="DJ6" s="75">
        <f t="shared" ref="DJ6:DP15" si="64">SUMIFS(DJ$247:DJ$1257,$B$247:$B$1257,$B6,$C$247:$C$1257,$C6)</f>
        <v>0</v>
      </c>
      <c r="DK6" s="75">
        <f t="shared" si="64"/>
        <v>192</v>
      </c>
      <c r="DL6" s="248">
        <f t="shared" si="64"/>
        <v>3672</v>
      </c>
      <c r="DM6" s="248">
        <f t="shared" si="64"/>
        <v>2375</v>
      </c>
      <c r="DN6" s="248">
        <f t="shared" si="64"/>
        <v>108</v>
      </c>
      <c r="DO6" s="248">
        <f t="shared" si="64"/>
        <v>2594</v>
      </c>
      <c r="DP6" s="248">
        <f t="shared" si="64"/>
        <v>17031323</v>
      </c>
      <c r="DQ6" s="248">
        <f t="shared" ref="DQ6:DQ31" si="65">IFERROR(ROUND(DP6/DL6,$H$1),"-")</f>
        <v>4638</v>
      </c>
      <c r="DR6" s="248">
        <f t="shared" ref="DR6:DR31" si="66">IFERROR(ROUND(FD6/DL6,$H$1),"-")</f>
        <v>9121</v>
      </c>
      <c r="DS6" s="248">
        <f t="shared" ref="DS6:DS31" si="67">SUMIFS(DS$247:DS$1257,$B$247:$B$1257,$B6,$C$247:$C$1257,$C6)</f>
        <v>14233134</v>
      </c>
      <c r="DT6" s="248">
        <f t="shared" ref="DT6:DT31" si="68">IFERROR(ROUND(DS6/DM6,$H$1),"-")</f>
        <v>5993</v>
      </c>
      <c r="DU6" s="248">
        <f t="shared" ref="DU6:DU31" si="69">IFERROR(ROUND(FE6/DM6,$H$1),"-")</f>
        <v>11511</v>
      </c>
      <c r="DV6" s="248">
        <f t="shared" ref="DV6:DV31" si="70">SUMIFS(DV$247:DV$1257,$B$247:$B$1257,$B6,$C$247:$C$1257,$C6)</f>
        <v>651465</v>
      </c>
      <c r="DW6" s="248">
        <f t="shared" ref="DW6:DW31" si="71">IFERROR(ROUND(DV6/DN6,$H$1),"-")</f>
        <v>6032</v>
      </c>
      <c r="DX6" s="248">
        <f t="shared" ref="DX6:DX31" si="72">IFERROR(ROUND(FF6/DN6,$H$1),"-")</f>
        <v>12612</v>
      </c>
      <c r="DY6" s="248">
        <f t="shared" ref="DY6:DY31" si="73">SUMIFS(DY$247:DY$1257,$B$247:$B$1257,$B6,$C$247:$C$1257,$C6)</f>
        <v>25291867</v>
      </c>
      <c r="DZ6" s="248">
        <f t="shared" ref="DZ6:DZ31" si="74">IFERROR(ROUND(DY6/DO6,$H$1),"-")</f>
        <v>9750</v>
      </c>
      <c r="EA6" s="248">
        <f t="shared" ref="EA6:EA31" si="75">IFERROR(ROUND(FG6/DO6,$H$1),"-")</f>
        <v>18657</v>
      </c>
      <c r="EB6" s="164"/>
      <c r="EC6" s="75">
        <f t="shared" ref="EC6:EC62" si="76">MONTH(1&amp;C6)</f>
        <v>8</v>
      </c>
      <c r="ED6" s="74">
        <f>LEFT($B6,4)+IF(EC6&lt;4,1,0)</f>
        <v>2017</v>
      </c>
      <c r="EE6" s="165">
        <f>DATE($ED6,$EC6,1)</f>
        <v>42948</v>
      </c>
      <c r="EF6" s="157">
        <f t="shared" ref="EF6:EF64" si="77">DAY(EOMONTH($EE6,0))</f>
        <v>31</v>
      </c>
      <c r="EG6" s="156"/>
      <c r="EH6" s="166">
        <f t="shared" ref="EH6:EQ15" si="78">SUMIFS(EH$247:EH$1257,$B$247:$B$1257,$B6,$C$247:$C$1257,$C6)</f>
        <v>206224</v>
      </c>
      <c r="EI6" s="166">
        <f t="shared" si="78"/>
        <v>0</v>
      </c>
      <c r="EJ6" s="166">
        <f t="shared" si="78"/>
        <v>9843788</v>
      </c>
      <c r="EK6" s="166">
        <f t="shared" si="78"/>
        <v>22239476</v>
      </c>
      <c r="EL6" s="166">
        <f t="shared" si="78"/>
        <v>9327807</v>
      </c>
      <c r="EM6" s="166">
        <f t="shared" si="78"/>
        <v>14548715</v>
      </c>
      <c r="EN6" s="166">
        <f t="shared" si="78"/>
        <v>216662100</v>
      </c>
      <c r="EO6" s="166">
        <f t="shared" si="78"/>
        <v>228319559</v>
      </c>
      <c r="EP6" s="166">
        <f t="shared" si="78"/>
        <v>23930752</v>
      </c>
      <c r="EQ6" s="166">
        <f t="shared" si="78"/>
        <v>0</v>
      </c>
      <c r="ER6" s="166">
        <f t="shared" ref="ER6:FA15" si="79">SUMIFS(ER$247:ER$1257,$B$247:$B$1257,$B6,$C$247:$C$1257,$C6)</f>
        <v>0</v>
      </c>
      <c r="ES6" s="166">
        <f t="shared" si="79"/>
        <v>0</v>
      </c>
      <c r="ET6" s="166">
        <f t="shared" si="79"/>
        <v>0</v>
      </c>
      <c r="EU6" s="166">
        <f t="shared" si="79"/>
        <v>0</v>
      </c>
      <c r="EV6" s="166">
        <f t="shared" si="79"/>
        <v>0</v>
      </c>
      <c r="EW6" s="166">
        <f t="shared" si="79"/>
        <v>0</v>
      </c>
      <c r="EX6" s="166">
        <f t="shared" si="79"/>
        <v>0</v>
      </c>
      <c r="EY6" s="166">
        <f t="shared" si="79"/>
        <v>0</v>
      </c>
      <c r="EZ6" s="166">
        <f t="shared" si="79"/>
        <v>0</v>
      </c>
      <c r="FA6" s="166">
        <f t="shared" si="79"/>
        <v>0</v>
      </c>
      <c r="FB6" s="166">
        <f t="shared" ref="FB6:FG15" si="80">SUMIFS(FB$247:FB$1257,$B$247:$B$1257,$B6,$C$247:$C$1257,$C6)</f>
        <v>0</v>
      </c>
      <c r="FC6" s="166">
        <f t="shared" si="80"/>
        <v>127370</v>
      </c>
      <c r="FD6" s="166">
        <f t="shared" si="80"/>
        <v>33490602</v>
      </c>
      <c r="FE6" s="166">
        <f t="shared" si="80"/>
        <v>27337706</v>
      </c>
      <c r="FF6" s="166">
        <f t="shared" si="80"/>
        <v>1362116</v>
      </c>
      <c r="FG6" s="166">
        <f t="shared" si="80"/>
        <v>48396041</v>
      </c>
      <c r="FH6" s="152"/>
      <c r="FI6" s="405">
        <f t="shared" ref="FI6:FJ37" si="81">AZ6/HLOOKUP(FH$3&amp;FI$3,$U$5:$Y$9539,ROW()-4,0)</f>
        <v>1.9646242548617219</v>
      </c>
      <c r="FJ6" s="405">
        <f t="shared" si="81"/>
        <v>1.6738004495260432</v>
      </c>
      <c r="FK6" s="405">
        <f t="shared" ref="FK6:FK37" si="82">BB6/HLOOKUP(FJ$3&amp;FK$3,$U$5:$Y$9539,ROW()-4,0)</f>
        <v>1.9903332852402251</v>
      </c>
      <c r="FL6" s="405">
        <f t="shared" ref="FL6:FL37" si="83">BC6/HLOOKUP(FK$3&amp;FL$3,$U$5:$Y$9539,ROW()-4,0)</f>
        <v>1.731207617948348</v>
      </c>
      <c r="FM6" s="405">
        <f t="shared" ref="FM6:FM37" si="84">BD6/HLOOKUP(FL$3&amp;FM$3,$U$5:$Y$9539,ROW()-4,0)</f>
        <v>1.3425955906160776</v>
      </c>
      <c r="FN6" s="405">
        <f t="shared" ref="FN6:FN37" si="85">BE6/HLOOKUP(FM$3&amp;FN$3,$U$5:$Y$9539,ROW()-4,0)</f>
        <v>1.1656020957819444</v>
      </c>
      <c r="FO6" s="405">
        <f t="shared" ref="FO6:FO37" si="86">BF6/HLOOKUP(FN$3&amp;FO$3,$U$5:$Y$9539,ROW()-4,0)</f>
        <v>1.3848325937878176</v>
      </c>
      <c r="FP6" s="405">
        <f t="shared" ref="FP6:FP37" si="87">BG6/HLOOKUP(FO$3&amp;FP$3,$U$5:$Y$9539,ROW()-4,0)</f>
        <v>1.1064014646104199</v>
      </c>
      <c r="FQ6" s="405">
        <f t="shared" ref="FQ6:FQ37" si="88">BH6/HLOOKUP(FP$3&amp;FQ$3,$U$5:$Y$9539,ROW()-4,0)</f>
        <v>1.4111111111111112</v>
      </c>
      <c r="FR6" s="405">
        <f t="shared" ref="FR6:FR37" si="89">BI6/HLOOKUP(FQ$3&amp;FR$3,$U$5:$Y$9539,ROW()-4,0)</f>
        <v>1.0881226053639848</v>
      </c>
      <c r="FS6" s="404"/>
      <c r="FT6" s="237" t="s">
        <v>828</v>
      </c>
      <c r="FU6" s="172" t="s">
        <v>98</v>
      </c>
      <c r="FV6" s="172" t="s">
        <v>829</v>
      </c>
      <c r="FW6" s="172" t="s">
        <v>882</v>
      </c>
      <c r="FX6" s="238" t="s">
        <v>98</v>
      </c>
    </row>
    <row r="7" spans="1:181" ht="10.35" customHeight="1" x14ac:dyDescent="0.2">
      <c r="A7" s="74" t="str">
        <f t="shared" si="1"/>
        <v>2017-18SEPTEMBERENG</v>
      </c>
      <c r="B7" s="163" t="str">
        <f t="shared" ref="B7:B57" si="90">IF($C7="April",LEFT($B6,4)+1&amp;"-"&amp;RIGHT($B6,2)+1,$B6)</f>
        <v>2017-18</v>
      </c>
      <c r="C7" s="26" t="s">
        <v>830</v>
      </c>
      <c r="D7" s="163" t="str">
        <f>D6</f>
        <v>ENG</v>
      </c>
      <c r="F7" s="163" t="str">
        <f t="shared" si="2"/>
        <v>ENG</v>
      </c>
      <c r="H7" s="75">
        <f t="shared" si="3"/>
        <v>379791</v>
      </c>
      <c r="I7" s="75">
        <f t="shared" si="3"/>
        <v>289824</v>
      </c>
      <c r="J7" s="75">
        <f t="shared" si="3"/>
        <v>6276073</v>
      </c>
      <c r="K7" s="75">
        <f t="shared" si="4"/>
        <v>22</v>
      </c>
      <c r="L7" s="75">
        <f t="shared" si="5"/>
        <v>2</v>
      </c>
      <c r="M7" s="75">
        <f t="shared" si="6"/>
        <v>0</v>
      </c>
      <c r="N7" s="75">
        <f t="shared" si="7"/>
        <v>72</v>
      </c>
      <c r="O7" s="75">
        <f t="shared" si="8"/>
        <v>132</v>
      </c>
      <c r="P7" s="75" t="s">
        <v>44</v>
      </c>
      <c r="Q7" s="75">
        <f t="shared" si="9"/>
        <v>0</v>
      </c>
      <c r="R7" s="75">
        <f t="shared" si="9"/>
        <v>0</v>
      </c>
      <c r="S7" s="75">
        <f t="shared" si="9"/>
        <v>0</v>
      </c>
      <c r="T7" s="75">
        <f t="shared" si="9"/>
        <v>187539</v>
      </c>
      <c r="U7" s="75">
        <f t="shared" si="9"/>
        <v>25533</v>
      </c>
      <c r="V7" s="75">
        <f t="shared" si="9"/>
        <v>18268</v>
      </c>
      <c r="W7" s="75">
        <f t="shared" si="9"/>
        <v>137472</v>
      </c>
      <c r="X7" s="75">
        <f t="shared" si="9"/>
        <v>74760</v>
      </c>
      <c r="Y7" s="75">
        <f t="shared" si="9"/>
        <v>6076</v>
      </c>
      <c r="Z7" s="75">
        <f t="shared" si="9"/>
        <v>12431963</v>
      </c>
      <c r="AA7" s="75">
        <f t="shared" si="10"/>
        <v>487</v>
      </c>
      <c r="AB7" s="75">
        <f t="shared" si="11"/>
        <v>855</v>
      </c>
      <c r="AC7" s="75">
        <f t="shared" si="12"/>
        <v>14055960</v>
      </c>
      <c r="AD7" s="75">
        <f t="shared" si="13"/>
        <v>769</v>
      </c>
      <c r="AE7" s="75">
        <f t="shared" si="14"/>
        <v>1530</v>
      </c>
      <c r="AF7" s="75">
        <f t="shared" si="15"/>
        <v>181361290</v>
      </c>
      <c r="AG7" s="75">
        <f t="shared" si="16"/>
        <v>1319</v>
      </c>
      <c r="AH7" s="75">
        <f t="shared" si="17"/>
        <v>2808</v>
      </c>
      <c r="AI7" s="75">
        <f t="shared" si="18"/>
        <v>217735289</v>
      </c>
      <c r="AJ7" s="75">
        <f t="shared" si="19"/>
        <v>2912</v>
      </c>
      <c r="AK7" s="75">
        <f t="shared" si="20"/>
        <v>6794</v>
      </c>
      <c r="AL7" s="75">
        <f t="shared" si="21"/>
        <v>28403391</v>
      </c>
      <c r="AM7" s="75">
        <f t="shared" si="22"/>
        <v>4675</v>
      </c>
      <c r="AN7" s="75">
        <f t="shared" si="23"/>
        <v>9895</v>
      </c>
      <c r="AO7" s="75">
        <f t="shared" si="24"/>
        <v>12705</v>
      </c>
      <c r="AP7" s="75">
        <f t="shared" si="24"/>
        <v>1967</v>
      </c>
      <c r="AQ7" s="75">
        <f t="shared" si="24"/>
        <v>2531</v>
      </c>
      <c r="AR7" s="75">
        <f t="shared" si="24"/>
        <v>3533</v>
      </c>
      <c r="AS7" s="75">
        <f t="shared" si="24"/>
        <v>3022</v>
      </c>
      <c r="AT7" s="75">
        <f t="shared" si="24"/>
        <v>5185</v>
      </c>
      <c r="AU7" s="75">
        <f t="shared" si="24"/>
        <v>3165</v>
      </c>
      <c r="AV7" s="75">
        <f t="shared" si="24"/>
        <v>172181</v>
      </c>
      <c r="AW7" s="75">
        <f t="shared" si="24"/>
        <v>15986</v>
      </c>
      <c r="AX7" s="75">
        <f t="shared" si="24"/>
        <v>73945</v>
      </c>
      <c r="AY7" s="75">
        <f t="shared" si="25"/>
        <v>262112</v>
      </c>
      <c r="AZ7" s="75">
        <f t="shared" si="25"/>
        <v>51177</v>
      </c>
      <c r="BA7" s="75">
        <f t="shared" si="25"/>
        <v>41708</v>
      </c>
      <c r="BB7" s="75">
        <f t="shared" si="25"/>
        <v>36568</v>
      </c>
      <c r="BC7" s="75">
        <f t="shared" si="25"/>
        <v>30468</v>
      </c>
      <c r="BD7" s="75">
        <f t="shared" si="25"/>
        <v>192572</v>
      </c>
      <c r="BE7" s="75">
        <f t="shared" si="25"/>
        <v>160052</v>
      </c>
      <c r="BF7" s="75">
        <f t="shared" si="25"/>
        <v>120562</v>
      </c>
      <c r="BG7" s="75">
        <f t="shared" si="25"/>
        <v>83556</v>
      </c>
      <c r="BH7" s="75">
        <f t="shared" si="25"/>
        <v>10654</v>
      </c>
      <c r="BI7" s="75">
        <f t="shared" si="25"/>
        <v>6695</v>
      </c>
      <c r="BJ7" s="75">
        <f t="shared" si="25"/>
        <v>0</v>
      </c>
      <c r="BK7" s="75">
        <f t="shared" si="25"/>
        <v>0</v>
      </c>
      <c r="BL7" s="75" t="str">
        <f t="shared" si="26"/>
        <v>-</v>
      </c>
      <c r="BM7" s="75" t="str">
        <f t="shared" si="27"/>
        <v>-</v>
      </c>
      <c r="BN7" s="75">
        <f t="shared" si="28"/>
        <v>0</v>
      </c>
      <c r="BO7" s="75">
        <f t="shared" si="28"/>
        <v>0</v>
      </c>
      <c r="BP7" s="75" t="str">
        <f t="shared" si="29"/>
        <v>-</v>
      </c>
      <c r="BQ7" s="75" t="str">
        <f t="shared" si="30"/>
        <v>-</v>
      </c>
      <c r="BR7" s="75">
        <f t="shared" si="31"/>
        <v>0</v>
      </c>
      <c r="BS7" s="75">
        <f t="shared" si="31"/>
        <v>0</v>
      </c>
      <c r="BT7" s="75" t="str">
        <f t="shared" si="32"/>
        <v>-</v>
      </c>
      <c r="BU7" s="75" t="str">
        <f t="shared" si="33"/>
        <v>-</v>
      </c>
      <c r="BV7" s="75">
        <f t="shared" si="34"/>
        <v>0</v>
      </c>
      <c r="BW7" s="75">
        <f t="shared" si="34"/>
        <v>0</v>
      </c>
      <c r="BX7" s="75" t="str">
        <f t="shared" si="35"/>
        <v>-</v>
      </c>
      <c r="BY7" s="75" t="str">
        <f t="shared" si="36"/>
        <v>-</v>
      </c>
      <c r="BZ7" s="75">
        <f t="shared" si="37"/>
        <v>0</v>
      </c>
      <c r="CA7" s="75">
        <f t="shared" si="37"/>
        <v>0</v>
      </c>
      <c r="CB7" s="75" t="str">
        <f t="shared" si="38"/>
        <v>-</v>
      </c>
      <c r="CC7" s="75" t="str">
        <f t="shared" si="39"/>
        <v>-</v>
      </c>
      <c r="CD7" s="75">
        <f t="shared" si="40"/>
        <v>0</v>
      </c>
      <c r="CE7" s="75">
        <f t="shared" si="40"/>
        <v>0</v>
      </c>
      <c r="CF7" s="75" t="str">
        <f t="shared" si="41"/>
        <v>-</v>
      </c>
      <c r="CG7" s="75" t="str">
        <f t="shared" si="42"/>
        <v>-</v>
      </c>
      <c r="CH7" s="75">
        <f t="shared" si="43"/>
        <v>0</v>
      </c>
      <c r="CI7" s="75">
        <f t="shared" si="43"/>
        <v>0</v>
      </c>
      <c r="CJ7" s="75" t="str">
        <f t="shared" si="44"/>
        <v>-</v>
      </c>
      <c r="CK7" s="75" t="str">
        <f t="shared" si="45"/>
        <v>-</v>
      </c>
      <c r="CL7" s="75">
        <f t="shared" si="46"/>
        <v>0</v>
      </c>
      <c r="CM7" s="75">
        <f t="shared" si="46"/>
        <v>0</v>
      </c>
      <c r="CN7" s="75" t="str">
        <f t="shared" si="47"/>
        <v>-</v>
      </c>
      <c r="CO7" s="75" t="str">
        <f t="shared" si="48"/>
        <v>-</v>
      </c>
      <c r="CP7" s="75">
        <f t="shared" si="49"/>
        <v>0</v>
      </c>
      <c r="CQ7" s="75">
        <f t="shared" si="49"/>
        <v>0</v>
      </c>
      <c r="CR7" s="75" t="str">
        <f t="shared" si="50"/>
        <v>-</v>
      </c>
      <c r="CS7" s="75" t="str">
        <f t="shared" si="51"/>
        <v>-</v>
      </c>
      <c r="CT7" s="75">
        <f t="shared" si="52"/>
        <v>0</v>
      </c>
      <c r="CU7" s="75">
        <f t="shared" si="52"/>
        <v>0</v>
      </c>
      <c r="CV7" s="75" t="str">
        <f t="shared" si="53"/>
        <v>-</v>
      </c>
      <c r="CW7" s="75" t="str">
        <f t="shared" si="54"/>
        <v>-</v>
      </c>
      <c r="CX7" s="75">
        <f t="shared" si="55"/>
        <v>0</v>
      </c>
      <c r="CY7" s="75">
        <f t="shared" si="55"/>
        <v>0</v>
      </c>
      <c r="CZ7" s="75" t="str">
        <f t="shared" si="56"/>
        <v>-</v>
      </c>
      <c r="DA7" s="75" t="str">
        <f t="shared" si="57"/>
        <v>-</v>
      </c>
      <c r="DB7" s="75">
        <f t="shared" si="58"/>
        <v>9322</v>
      </c>
      <c r="DC7" s="75">
        <f t="shared" si="58"/>
        <v>424921</v>
      </c>
      <c r="DD7" s="75">
        <f t="shared" si="59"/>
        <v>46</v>
      </c>
      <c r="DE7" s="75">
        <f t="shared" si="60"/>
        <v>77</v>
      </c>
      <c r="DF7" s="75">
        <f t="shared" si="61"/>
        <v>0</v>
      </c>
      <c r="DG7" s="75">
        <f t="shared" si="61"/>
        <v>0</v>
      </c>
      <c r="DH7" s="75" t="str">
        <f t="shared" si="62"/>
        <v>-</v>
      </c>
      <c r="DI7" s="75" t="str">
        <f t="shared" si="63"/>
        <v>-</v>
      </c>
      <c r="DJ7" s="75">
        <f t="shared" si="64"/>
        <v>0</v>
      </c>
      <c r="DK7" s="75">
        <f t="shared" si="64"/>
        <v>547</v>
      </c>
      <c r="DL7" s="248">
        <f t="shared" si="64"/>
        <v>6097</v>
      </c>
      <c r="DM7" s="248">
        <f t="shared" si="64"/>
        <v>3917</v>
      </c>
      <c r="DN7" s="248">
        <f t="shared" si="64"/>
        <v>207</v>
      </c>
      <c r="DO7" s="248">
        <f t="shared" si="64"/>
        <v>6073</v>
      </c>
      <c r="DP7" s="248">
        <f t="shared" si="64"/>
        <v>37685505</v>
      </c>
      <c r="DQ7" s="248">
        <f t="shared" si="65"/>
        <v>6181</v>
      </c>
      <c r="DR7" s="248">
        <f t="shared" si="66"/>
        <v>13700</v>
      </c>
      <c r="DS7" s="248">
        <f t="shared" si="67"/>
        <v>24502998</v>
      </c>
      <c r="DT7" s="248">
        <f t="shared" si="68"/>
        <v>6256</v>
      </c>
      <c r="DU7" s="248">
        <f t="shared" si="69"/>
        <v>12972</v>
      </c>
      <c r="DV7" s="248">
        <f t="shared" si="70"/>
        <v>1209369</v>
      </c>
      <c r="DW7" s="248">
        <f t="shared" si="71"/>
        <v>5842</v>
      </c>
      <c r="DX7" s="248">
        <f t="shared" si="72"/>
        <v>12135</v>
      </c>
      <c r="DY7" s="248">
        <f t="shared" si="73"/>
        <v>63968472</v>
      </c>
      <c r="DZ7" s="248">
        <f t="shared" si="74"/>
        <v>10533</v>
      </c>
      <c r="EA7" s="248">
        <f t="shared" si="75"/>
        <v>22259</v>
      </c>
      <c r="EB7" s="164"/>
      <c r="EC7" s="75">
        <f t="shared" si="76"/>
        <v>9</v>
      </c>
      <c r="ED7" s="74">
        <f t="shared" ref="ED7:ED62" si="91">LEFT($B7,4)+IF(EC7&lt;4,1,0)</f>
        <v>2017</v>
      </c>
      <c r="EE7" s="165">
        <f t="shared" ref="EE7:EE62" si="92">DATE(LEFT($B7,4)+IF(EC7&lt;4,1,0),EC7,1)</f>
        <v>42979</v>
      </c>
      <c r="EF7" s="157">
        <f t="shared" si="77"/>
        <v>30</v>
      </c>
      <c r="EG7" s="156"/>
      <c r="EH7" s="166">
        <f t="shared" si="78"/>
        <v>454256</v>
      </c>
      <c r="EI7" s="166">
        <f t="shared" si="78"/>
        <v>0</v>
      </c>
      <c r="EJ7" s="166">
        <f t="shared" si="78"/>
        <v>20907536</v>
      </c>
      <c r="EK7" s="166">
        <f t="shared" si="78"/>
        <v>38203088</v>
      </c>
      <c r="EL7" s="166">
        <f t="shared" si="78"/>
        <v>21827119</v>
      </c>
      <c r="EM7" s="166">
        <f t="shared" si="78"/>
        <v>27943110</v>
      </c>
      <c r="EN7" s="166">
        <f t="shared" si="78"/>
        <v>386063148</v>
      </c>
      <c r="EO7" s="166">
        <f t="shared" si="78"/>
        <v>507933963</v>
      </c>
      <c r="EP7" s="166">
        <f t="shared" si="78"/>
        <v>60123119</v>
      </c>
      <c r="EQ7" s="166">
        <f t="shared" si="78"/>
        <v>0</v>
      </c>
      <c r="ER7" s="166">
        <f t="shared" si="79"/>
        <v>0</v>
      </c>
      <c r="ES7" s="166">
        <f t="shared" si="79"/>
        <v>0</v>
      </c>
      <c r="ET7" s="166">
        <f t="shared" si="79"/>
        <v>0</v>
      </c>
      <c r="EU7" s="166">
        <f t="shared" si="79"/>
        <v>0</v>
      </c>
      <c r="EV7" s="166">
        <f t="shared" si="79"/>
        <v>0</v>
      </c>
      <c r="EW7" s="166">
        <f t="shared" si="79"/>
        <v>0</v>
      </c>
      <c r="EX7" s="166">
        <f t="shared" si="79"/>
        <v>0</v>
      </c>
      <c r="EY7" s="166">
        <f t="shared" si="79"/>
        <v>0</v>
      </c>
      <c r="EZ7" s="166">
        <f t="shared" si="79"/>
        <v>0</v>
      </c>
      <c r="FA7" s="166">
        <f t="shared" si="79"/>
        <v>0</v>
      </c>
      <c r="FB7" s="166">
        <f t="shared" si="80"/>
        <v>0</v>
      </c>
      <c r="FC7" s="166">
        <f t="shared" si="80"/>
        <v>716712</v>
      </c>
      <c r="FD7" s="166">
        <f t="shared" si="80"/>
        <v>83529232</v>
      </c>
      <c r="FE7" s="166">
        <f t="shared" si="80"/>
        <v>50810826</v>
      </c>
      <c r="FF7" s="166">
        <f t="shared" si="80"/>
        <v>2511909</v>
      </c>
      <c r="FG7" s="166">
        <f t="shared" si="80"/>
        <v>135177610</v>
      </c>
      <c r="FH7" s="152"/>
      <c r="FI7" s="405">
        <f t="shared" si="81"/>
        <v>2.0043473152391025</v>
      </c>
      <c r="FJ7" s="405">
        <f t="shared" si="81"/>
        <v>1.633493909842165</v>
      </c>
      <c r="FK7" s="405">
        <f t="shared" si="82"/>
        <v>2.0017516969564264</v>
      </c>
      <c r="FL7" s="405">
        <f t="shared" si="83"/>
        <v>1.6678344646376178</v>
      </c>
      <c r="FM7" s="405">
        <f t="shared" si="84"/>
        <v>1.4008088919925512</v>
      </c>
      <c r="FN7" s="405">
        <f t="shared" si="85"/>
        <v>1.1642516294227188</v>
      </c>
      <c r="FO7" s="405">
        <f t="shared" si="86"/>
        <v>1.6126538255751739</v>
      </c>
      <c r="FP7" s="405">
        <f t="shared" si="87"/>
        <v>1.1176565008025683</v>
      </c>
      <c r="FQ7" s="405">
        <f t="shared" si="88"/>
        <v>1.7534562211981566</v>
      </c>
      <c r="FR7" s="405">
        <f t="shared" si="89"/>
        <v>1.1018762343647137</v>
      </c>
      <c r="FS7" s="404"/>
      <c r="FT7" s="237" t="s">
        <v>831</v>
      </c>
      <c r="FU7" s="239" t="s">
        <v>832</v>
      </c>
      <c r="FV7" s="172"/>
      <c r="FW7" s="172"/>
      <c r="FX7" s="238"/>
    </row>
    <row r="8" spans="1:181" ht="10.35" customHeight="1" x14ac:dyDescent="0.2">
      <c r="A8" s="74" t="str">
        <f t="shared" si="1"/>
        <v>2017-18OCTOBERENG</v>
      </c>
      <c r="B8" s="163" t="str">
        <f t="shared" si="90"/>
        <v>2017-18</v>
      </c>
      <c r="C8" s="26" t="s">
        <v>833</v>
      </c>
      <c r="D8" s="163" t="str">
        <f t="shared" ref="D8:D57" si="93">D7</f>
        <v>ENG</v>
      </c>
      <c r="F8" s="163" t="str">
        <f t="shared" si="2"/>
        <v>ENG</v>
      </c>
      <c r="H8" s="75">
        <f t="shared" si="3"/>
        <v>416653</v>
      </c>
      <c r="I8" s="75">
        <f t="shared" si="3"/>
        <v>316099</v>
      </c>
      <c r="J8" s="75">
        <f t="shared" si="3"/>
        <v>4282835</v>
      </c>
      <c r="K8" s="75">
        <f t="shared" si="4"/>
        <v>14</v>
      </c>
      <c r="L8" s="75">
        <f t="shared" si="5"/>
        <v>2</v>
      </c>
      <c r="M8" s="75">
        <f t="shared" si="6"/>
        <v>0</v>
      </c>
      <c r="N8" s="75">
        <f t="shared" si="7"/>
        <v>59</v>
      </c>
      <c r="O8" s="75">
        <f t="shared" si="8"/>
        <v>124</v>
      </c>
      <c r="P8" s="75" t="s">
        <v>44</v>
      </c>
      <c r="Q8" s="75">
        <f t="shared" si="9"/>
        <v>0</v>
      </c>
      <c r="R8" s="75">
        <f t="shared" si="9"/>
        <v>0</v>
      </c>
      <c r="S8" s="75">
        <f t="shared" si="9"/>
        <v>0</v>
      </c>
      <c r="T8" s="75">
        <f t="shared" si="9"/>
        <v>307209</v>
      </c>
      <c r="U8" s="75">
        <f t="shared" si="9"/>
        <v>27768</v>
      </c>
      <c r="V8" s="75">
        <f t="shared" si="9"/>
        <v>19786</v>
      </c>
      <c r="W8" s="75">
        <f t="shared" si="9"/>
        <v>154158</v>
      </c>
      <c r="X8" s="75">
        <f t="shared" si="9"/>
        <v>83585</v>
      </c>
      <c r="Y8" s="75">
        <f t="shared" si="9"/>
        <v>7428</v>
      </c>
      <c r="Z8" s="75">
        <f t="shared" si="9"/>
        <v>13183720</v>
      </c>
      <c r="AA8" s="75">
        <f t="shared" si="10"/>
        <v>475</v>
      </c>
      <c r="AB8" s="75">
        <f t="shared" si="11"/>
        <v>823</v>
      </c>
      <c r="AC8" s="75">
        <f t="shared" si="12"/>
        <v>15146045</v>
      </c>
      <c r="AD8" s="75">
        <f t="shared" si="13"/>
        <v>765</v>
      </c>
      <c r="AE8" s="75">
        <f t="shared" si="14"/>
        <v>1506</v>
      </c>
      <c r="AF8" s="75">
        <f t="shared" si="15"/>
        <v>202816486</v>
      </c>
      <c r="AG8" s="75">
        <f t="shared" si="16"/>
        <v>1316</v>
      </c>
      <c r="AH8" s="75">
        <f t="shared" si="17"/>
        <v>2802</v>
      </c>
      <c r="AI8" s="75">
        <f t="shared" si="18"/>
        <v>224828822</v>
      </c>
      <c r="AJ8" s="75">
        <f t="shared" si="19"/>
        <v>2690</v>
      </c>
      <c r="AK8" s="75">
        <f t="shared" si="20"/>
        <v>6277</v>
      </c>
      <c r="AL8" s="75">
        <f t="shared" si="21"/>
        <v>30537984</v>
      </c>
      <c r="AM8" s="75">
        <f t="shared" si="22"/>
        <v>4111</v>
      </c>
      <c r="AN8" s="75">
        <f t="shared" si="23"/>
        <v>9071</v>
      </c>
      <c r="AO8" s="75">
        <f t="shared" si="24"/>
        <v>14276</v>
      </c>
      <c r="AP8" s="75">
        <f t="shared" si="24"/>
        <v>2974</v>
      </c>
      <c r="AQ8" s="75">
        <f t="shared" si="24"/>
        <v>2638</v>
      </c>
      <c r="AR8" s="75">
        <f t="shared" si="24"/>
        <v>8959</v>
      </c>
      <c r="AS8" s="75">
        <f t="shared" si="24"/>
        <v>3763</v>
      </c>
      <c r="AT8" s="75">
        <f t="shared" si="24"/>
        <v>4901</v>
      </c>
      <c r="AU8" s="75">
        <f t="shared" si="24"/>
        <v>4028</v>
      </c>
      <c r="AV8" s="75">
        <f t="shared" si="24"/>
        <v>191251</v>
      </c>
      <c r="AW8" s="75">
        <f t="shared" si="24"/>
        <v>17233</v>
      </c>
      <c r="AX8" s="75">
        <f t="shared" si="24"/>
        <v>84449</v>
      </c>
      <c r="AY8" s="75">
        <f t="shared" si="25"/>
        <v>292933</v>
      </c>
      <c r="AZ8" s="75">
        <f t="shared" si="25"/>
        <v>54969</v>
      </c>
      <c r="BA8" s="75">
        <f t="shared" si="25"/>
        <v>44555</v>
      </c>
      <c r="BB8" s="75">
        <f t="shared" si="25"/>
        <v>39205</v>
      </c>
      <c r="BC8" s="75">
        <f t="shared" si="25"/>
        <v>32430</v>
      </c>
      <c r="BD8" s="75">
        <f t="shared" si="25"/>
        <v>213996</v>
      </c>
      <c r="BE8" s="75">
        <f t="shared" si="25"/>
        <v>178481</v>
      </c>
      <c r="BF8" s="75">
        <f t="shared" si="25"/>
        <v>133791</v>
      </c>
      <c r="BG8" s="75">
        <f t="shared" si="25"/>
        <v>92767</v>
      </c>
      <c r="BH8" s="75">
        <f t="shared" si="25"/>
        <v>13052</v>
      </c>
      <c r="BI8" s="75">
        <f t="shared" si="25"/>
        <v>8120</v>
      </c>
      <c r="BJ8" s="75">
        <f t="shared" si="25"/>
        <v>0</v>
      </c>
      <c r="BK8" s="75">
        <f t="shared" si="25"/>
        <v>0</v>
      </c>
      <c r="BL8" s="75" t="str">
        <f t="shared" si="26"/>
        <v>-</v>
      </c>
      <c r="BM8" s="75" t="str">
        <f t="shared" si="27"/>
        <v>-</v>
      </c>
      <c r="BN8" s="75">
        <f t="shared" si="28"/>
        <v>0</v>
      </c>
      <c r="BO8" s="75">
        <f t="shared" si="28"/>
        <v>0</v>
      </c>
      <c r="BP8" s="75" t="str">
        <f t="shared" si="29"/>
        <v>-</v>
      </c>
      <c r="BQ8" s="75" t="str">
        <f t="shared" si="30"/>
        <v>-</v>
      </c>
      <c r="BR8" s="75">
        <f t="shared" si="31"/>
        <v>0</v>
      </c>
      <c r="BS8" s="75">
        <f t="shared" si="31"/>
        <v>0</v>
      </c>
      <c r="BT8" s="75" t="str">
        <f t="shared" si="32"/>
        <v>-</v>
      </c>
      <c r="BU8" s="75" t="str">
        <f t="shared" si="33"/>
        <v>-</v>
      </c>
      <c r="BV8" s="75">
        <f t="shared" si="34"/>
        <v>0</v>
      </c>
      <c r="BW8" s="75">
        <f t="shared" si="34"/>
        <v>0</v>
      </c>
      <c r="BX8" s="75" t="str">
        <f t="shared" si="35"/>
        <v>-</v>
      </c>
      <c r="BY8" s="75" t="str">
        <f t="shared" si="36"/>
        <v>-</v>
      </c>
      <c r="BZ8" s="75">
        <f t="shared" si="37"/>
        <v>0</v>
      </c>
      <c r="CA8" s="75">
        <f t="shared" si="37"/>
        <v>0</v>
      </c>
      <c r="CB8" s="75" t="str">
        <f t="shared" si="38"/>
        <v>-</v>
      </c>
      <c r="CC8" s="75" t="str">
        <f t="shared" si="39"/>
        <v>-</v>
      </c>
      <c r="CD8" s="75">
        <f t="shared" si="40"/>
        <v>0</v>
      </c>
      <c r="CE8" s="75">
        <f t="shared" si="40"/>
        <v>0</v>
      </c>
      <c r="CF8" s="75" t="str">
        <f t="shared" si="41"/>
        <v>-</v>
      </c>
      <c r="CG8" s="75" t="str">
        <f t="shared" si="42"/>
        <v>-</v>
      </c>
      <c r="CH8" s="75">
        <f t="shared" si="43"/>
        <v>0</v>
      </c>
      <c r="CI8" s="75">
        <f t="shared" si="43"/>
        <v>0</v>
      </c>
      <c r="CJ8" s="75" t="str">
        <f t="shared" si="44"/>
        <v>-</v>
      </c>
      <c r="CK8" s="75" t="str">
        <f t="shared" si="45"/>
        <v>-</v>
      </c>
      <c r="CL8" s="75">
        <f t="shared" si="46"/>
        <v>0</v>
      </c>
      <c r="CM8" s="75">
        <f t="shared" si="46"/>
        <v>0</v>
      </c>
      <c r="CN8" s="75" t="str">
        <f t="shared" si="47"/>
        <v>-</v>
      </c>
      <c r="CO8" s="75" t="str">
        <f t="shared" si="48"/>
        <v>-</v>
      </c>
      <c r="CP8" s="75">
        <f t="shared" si="49"/>
        <v>0</v>
      </c>
      <c r="CQ8" s="75">
        <f t="shared" si="49"/>
        <v>0</v>
      </c>
      <c r="CR8" s="75" t="str">
        <f t="shared" si="50"/>
        <v>-</v>
      </c>
      <c r="CS8" s="75" t="str">
        <f t="shared" si="51"/>
        <v>-</v>
      </c>
      <c r="CT8" s="75">
        <f t="shared" si="52"/>
        <v>0</v>
      </c>
      <c r="CU8" s="75">
        <f t="shared" si="52"/>
        <v>0</v>
      </c>
      <c r="CV8" s="75" t="str">
        <f t="shared" si="53"/>
        <v>-</v>
      </c>
      <c r="CW8" s="75" t="str">
        <f t="shared" si="54"/>
        <v>-</v>
      </c>
      <c r="CX8" s="75">
        <f t="shared" si="55"/>
        <v>22</v>
      </c>
      <c r="CY8" s="75">
        <f t="shared" si="55"/>
        <v>3801</v>
      </c>
      <c r="CZ8" s="75">
        <f t="shared" si="56"/>
        <v>173</v>
      </c>
      <c r="DA8" s="75">
        <f t="shared" si="57"/>
        <v>294</v>
      </c>
      <c r="DB8" s="75">
        <f t="shared" si="58"/>
        <v>11700</v>
      </c>
      <c r="DC8" s="75">
        <f t="shared" si="58"/>
        <v>465633</v>
      </c>
      <c r="DD8" s="75">
        <f t="shared" si="59"/>
        <v>40</v>
      </c>
      <c r="DE8" s="75">
        <f t="shared" si="60"/>
        <v>65</v>
      </c>
      <c r="DF8" s="75">
        <f t="shared" si="61"/>
        <v>0</v>
      </c>
      <c r="DG8" s="75">
        <f t="shared" si="61"/>
        <v>0</v>
      </c>
      <c r="DH8" s="75" t="str">
        <f t="shared" si="62"/>
        <v>-</v>
      </c>
      <c r="DI8" s="75" t="str">
        <f t="shared" si="63"/>
        <v>-</v>
      </c>
      <c r="DJ8" s="75">
        <f t="shared" si="64"/>
        <v>0</v>
      </c>
      <c r="DK8" s="75">
        <f t="shared" si="64"/>
        <v>641</v>
      </c>
      <c r="DL8" s="248">
        <f t="shared" si="64"/>
        <v>6540</v>
      </c>
      <c r="DM8" s="248">
        <f t="shared" si="64"/>
        <v>4554</v>
      </c>
      <c r="DN8" s="248">
        <f t="shared" si="64"/>
        <v>236</v>
      </c>
      <c r="DO8" s="248">
        <f t="shared" si="64"/>
        <v>6529</v>
      </c>
      <c r="DP8" s="248">
        <f t="shared" si="64"/>
        <v>38407522</v>
      </c>
      <c r="DQ8" s="248">
        <f t="shared" si="65"/>
        <v>5873</v>
      </c>
      <c r="DR8" s="248">
        <f t="shared" si="66"/>
        <v>13013</v>
      </c>
      <c r="DS8" s="248">
        <f t="shared" si="67"/>
        <v>26142475</v>
      </c>
      <c r="DT8" s="248">
        <f t="shared" si="68"/>
        <v>5741</v>
      </c>
      <c r="DU8" s="248">
        <f t="shared" si="69"/>
        <v>12211</v>
      </c>
      <c r="DV8" s="248">
        <f t="shared" si="70"/>
        <v>1633525</v>
      </c>
      <c r="DW8" s="248">
        <f t="shared" si="71"/>
        <v>6922</v>
      </c>
      <c r="DX8" s="248">
        <f t="shared" si="72"/>
        <v>13526</v>
      </c>
      <c r="DY8" s="248">
        <f t="shared" si="73"/>
        <v>65584935</v>
      </c>
      <c r="DZ8" s="248">
        <f t="shared" si="74"/>
        <v>10045</v>
      </c>
      <c r="EA8" s="248">
        <f t="shared" si="75"/>
        <v>20240</v>
      </c>
      <c r="EB8" s="164"/>
      <c r="EC8" s="75">
        <f t="shared" si="76"/>
        <v>10</v>
      </c>
      <c r="ED8" s="74">
        <f t="shared" si="91"/>
        <v>2017</v>
      </c>
      <c r="EE8" s="165">
        <f t="shared" si="92"/>
        <v>43009</v>
      </c>
      <c r="EF8" s="157">
        <f t="shared" si="77"/>
        <v>31</v>
      </c>
      <c r="EG8" s="156"/>
      <c r="EH8" s="166">
        <f t="shared" si="78"/>
        <v>517701</v>
      </c>
      <c r="EI8" s="166">
        <f t="shared" si="78"/>
        <v>0</v>
      </c>
      <c r="EJ8" s="166">
        <f t="shared" si="78"/>
        <v>18737149</v>
      </c>
      <c r="EK8" s="166">
        <f t="shared" si="78"/>
        <v>39300089</v>
      </c>
      <c r="EL8" s="166">
        <f t="shared" si="78"/>
        <v>22864217</v>
      </c>
      <c r="EM8" s="166">
        <f t="shared" si="78"/>
        <v>29791738</v>
      </c>
      <c r="EN8" s="166">
        <f t="shared" si="78"/>
        <v>431884266</v>
      </c>
      <c r="EO8" s="166">
        <f t="shared" si="78"/>
        <v>524678540</v>
      </c>
      <c r="EP8" s="166">
        <f t="shared" si="78"/>
        <v>67382436</v>
      </c>
      <c r="EQ8" s="166">
        <f t="shared" si="78"/>
        <v>0</v>
      </c>
      <c r="ER8" s="166">
        <f t="shared" si="79"/>
        <v>0</v>
      </c>
      <c r="ES8" s="166">
        <f t="shared" si="79"/>
        <v>0</v>
      </c>
      <c r="ET8" s="166">
        <f t="shared" si="79"/>
        <v>0</v>
      </c>
      <c r="EU8" s="166">
        <f t="shared" si="79"/>
        <v>0</v>
      </c>
      <c r="EV8" s="166">
        <f t="shared" si="79"/>
        <v>0</v>
      </c>
      <c r="EW8" s="166">
        <f t="shared" si="79"/>
        <v>0</v>
      </c>
      <c r="EX8" s="166">
        <f t="shared" si="79"/>
        <v>0</v>
      </c>
      <c r="EY8" s="166">
        <f t="shared" si="79"/>
        <v>0</v>
      </c>
      <c r="EZ8" s="166">
        <f t="shared" si="79"/>
        <v>0</v>
      </c>
      <c r="FA8" s="166">
        <f t="shared" si="79"/>
        <v>0</v>
      </c>
      <c r="FB8" s="166">
        <f t="shared" si="80"/>
        <v>6468</v>
      </c>
      <c r="FC8" s="166">
        <f t="shared" si="80"/>
        <v>764588</v>
      </c>
      <c r="FD8" s="166">
        <f t="shared" si="80"/>
        <v>85104054</v>
      </c>
      <c r="FE8" s="166">
        <f t="shared" si="80"/>
        <v>55608429</v>
      </c>
      <c r="FF8" s="166">
        <f t="shared" si="80"/>
        <v>3192235</v>
      </c>
      <c r="FG8" s="166">
        <f t="shared" si="80"/>
        <v>132146872</v>
      </c>
      <c r="FH8" s="152"/>
      <c r="FI8" s="405">
        <f t="shared" si="81"/>
        <v>1.9795808124459811</v>
      </c>
      <c r="FJ8" s="405">
        <f t="shared" si="81"/>
        <v>1.6045447997695188</v>
      </c>
      <c r="FK8" s="405">
        <f t="shared" si="82"/>
        <v>1.9814515313858283</v>
      </c>
      <c r="FL8" s="405">
        <f t="shared" si="83"/>
        <v>1.6390377034266652</v>
      </c>
      <c r="FM8" s="405">
        <f t="shared" si="84"/>
        <v>1.3881601992760675</v>
      </c>
      <c r="FN8" s="405">
        <f t="shared" si="85"/>
        <v>1.1577796805874492</v>
      </c>
      <c r="FO8" s="405">
        <f t="shared" si="86"/>
        <v>1.6006580128013399</v>
      </c>
      <c r="FP8" s="405">
        <f t="shared" si="87"/>
        <v>1.1098522462164264</v>
      </c>
      <c r="FQ8" s="405">
        <f t="shared" si="88"/>
        <v>1.7571351642434034</v>
      </c>
      <c r="FR8" s="405">
        <f t="shared" si="89"/>
        <v>1.0931610123855682</v>
      </c>
      <c r="FS8" s="404"/>
      <c r="FT8" s="237" t="s">
        <v>503</v>
      </c>
      <c r="FU8" s="172" t="s">
        <v>501</v>
      </c>
      <c r="FV8" s="172" t="s">
        <v>502</v>
      </c>
      <c r="FW8" s="172" t="s">
        <v>502</v>
      </c>
      <c r="FX8" s="238" t="str">
        <f t="shared" ref="FX8:FX14" si="94">FU8</f>
        <v>North East and Yorkshire</v>
      </c>
    </row>
    <row r="9" spans="1:181" ht="10.35" customHeight="1" x14ac:dyDescent="0.2">
      <c r="A9" s="74" t="str">
        <f t="shared" si="1"/>
        <v>2017-18NOVEMBERENG</v>
      </c>
      <c r="B9" s="163" t="str">
        <f t="shared" si="90"/>
        <v>2017-18</v>
      </c>
      <c r="C9" s="26" t="s">
        <v>834</v>
      </c>
      <c r="D9" s="163" t="str">
        <f t="shared" si="93"/>
        <v>ENG</v>
      </c>
      <c r="F9" s="163" t="str">
        <f t="shared" si="2"/>
        <v>ENG</v>
      </c>
      <c r="H9" s="75">
        <f t="shared" si="3"/>
        <v>797425</v>
      </c>
      <c r="I9" s="75">
        <f t="shared" si="3"/>
        <v>597353</v>
      </c>
      <c r="J9" s="75">
        <f t="shared" si="3"/>
        <v>7919804</v>
      </c>
      <c r="K9" s="75">
        <f t="shared" si="4"/>
        <v>13</v>
      </c>
      <c r="L9" s="75">
        <f t="shared" si="5"/>
        <v>1</v>
      </c>
      <c r="M9" s="75">
        <f t="shared" si="6"/>
        <v>0</v>
      </c>
      <c r="N9" s="75">
        <f t="shared" si="7"/>
        <v>68</v>
      </c>
      <c r="O9" s="75">
        <f t="shared" si="8"/>
        <v>132</v>
      </c>
      <c r="P9" s="75" t="s">
        <v>44</v>
      </c>
      <c r="Q9" s="75">
        <f t="shared" si="9"/>
        <v>0</v>
      </c>
      <c r="R9" s="75">
        <f t="shared" si="9"/>
        <v>0</v>
      </c>
      <c r="S9" s="75">
        <f t="shared" si="9"/>
        <v>0</v>
      </c>
      <c r="T9" s="75">
        <f t="shared" si="9"/>
        <v>571269</v>
      </c>
      <c r="U9" s="75">
        <f t="shared" si="9"/>
        <v>50380</v>
      </c>
      <c r="V9" s="75">
        <f t="shared" si="9"/>
        <v>35581</v>
      </c>
      <c r="W9" s="75">
        <f t="shared" si="9"/>
        <v>288995</v>
      </c>
      <c r="X9" s="75">
        <f t="shared" si="9"/>
        <v>144395</v>
      </c>
      <c r="Y9" s="75">
        <f t="shared" si="9"/>
        <v>17285</v>
      </c>
      <c r="Z9" s="75">
        <f t="shared" si="9"/>
        <v>24045596</v>
      </c>
      <c r="AA9" s="75">
        <f t="shared" si="10"/>
        <v>477</v>
      </c>
      <c r="AB9" s="75">
        <f t="shared" si="11"/>
        <v>828</v>
      </c>
      <c r="AC9" s="75">
        <f t="shared" si="12"/>
        <v>28136184</v>
      </c>
      <c r="AD9" s="75">
        <f t="shared" si="13"/>
        <v>791</v>
      </c>
      <c r="AE9" s="75">
        <f t="shared" si="14"/>
        <v>1509</v>
      </c>
      <c r="AF9" s="75">
        <f t="shared" si="15"/>
        <v>394440719</v>
      </c>
      <c r="AG9" s="75">
        <f t="shared" si="16"/>
        <v>1365</v>
      </c>
      <c r="AH9" s="75">
        <f t="shared" si="17"/>
        <v>2864</v>
      </c>
      <c r="AI9" s="75">
        <f t="shared" si="18"/>
        <v>469439534</v>
      </c>
      <c r="AJ9" s="75">
        <f t="shared" si="19"/>
        <v>3251</v>
      </c>
      <c r="AK9" s="75">
        <f t="shared" si="20"/>
        <v>7618</v>
      </c>
      <c r="AL9" s="75">
        <f t="shared" si="21"/>
        <v>83463337</v>
      </c>
      <c r="AM9" s="75">
        <f t="shared" si="22"/>
        <v>4829</v>
      </c>
      <c r="AN9" s="75">
        <f t="shared" si="23"/>
        <v>10939</v>
      </c>
      <c r="AO9" s="75">
        <f t="shared" si="24"/>
        <v>32530</v>
      </c>
      <c r="AP9" s="75">
        <f t="shared" si="24"/>
        <v>3555</v>
      </c>
      <c r="AQ9" s="75">
        <f t="shared" si="24"/>
        <v>8256</v>
      </c>
      <c r="AR9" s="75">
        <f t="shared" si="24"/>
        <v>22165</v>
      </c>
      <c r="AS9" s="75">
        <f t="shared" si="24"/>
        <v>4398</v>
      </c>
      <c r="AT9" s="75">
        <f t="shared" si="24"/>
        <v>16321</v>
      </c>
      <c r="AU9" s="75">
        <f t="shared" si="24"/>
        <v>9130</v>
      </c>
      <c r="AV9" s="75">
        <f t="shared" si="24"/>
        <v>342932</v>
      </c>
      <c r="AW9" s="75">
        <f t="shared" si="24"/>
        <v>37018</v>
      </c>
      <c r="AX9" s="75">
        <f t="shared" si="24"/>
        <v>158789</v>
      </c>
      <c r="AY9" s="75">
        <f t="shared" si="25"/>
        <v>538739</v>
      </c>
      <c r="AZ9" s="75">
        <f t="shared" si="25"/>
        <v>105382</v>
      </c>
      <c r="BA9" s="75">
        <f t="shared" si="25"/>
        <v>83670</v>
      </c>
      <c r="BB9" s="75">
        <f t="shared" si="25"/>
        <v>69492</v>
      </c>
      <c r="BC9" s="75">
        <f t="shared" si="25"/>
        <v>57711</v>
      </c>
      <c r="BD9" s="75">
        <f t="shared" si="25"/>
        <v>411587</v>
      </c>
      <c r="BE9" s="75">
        <f t="shared" si="25"/>
        <v>333412</v>
      </c>
      <c r="BF9" s="75">
        <f t="shared" si="25"/>
        <v>234321</v>
      </c>
      <c r="BG9" s="75">
        <f t="shared" si="25"/>
        <v>160802</v>
      </c>
      <c r="BH9" s="75">
        <f t="shared" si="25"/>
        <v>30451</v>
      </c>
      <c r="BI9" s="75">
        <f t="shared" si="25"/>
        <v>18761</v>
      </c>
      <c r="BJ9" s="75">
        <f t="shared" si="25"/>
        <v>0</v>
      </c>
      <c r="BK9" s="75">
        <f t="shared" si="25"/>
        <v>0</v>
      </c>
      <c r="BL9" s="75" t="str">
        <f t="shared" si="26"/>
        <v>-</v>
      </c>
      <c r="BM9" s="75" t="str">
        <f t="shared" si="27"/>
        <v>-</v>
      </c>
      <c r="BN9" s="75">
        <f t="shared" si="28"/>
        <v>0</v>
      </c>
      <c r="BO9" s="75">
        <f t="shared" si="28"/>
        <v>0</v>
      </c>
      <c r="BP9" s="75" t="str">
        <f t="shared" si="29"/>
        <v>-</v>
      </c>
      <c r="BQ9" s="75" t="str">
        <f t="shared" si="30"/>
        <v>-</v>
      </c>
      <c r="BR9" s="75">
        <f t="shared" si="31"/>
        <v>0</v>
      </c>
      <c r="BS9" s="75">
        <f t="shared" si="31"/>
        <v>0</v>
      </c>
      <c r="BT9" s="75" t="str">
        <f t="shared" si="32"/>
        <v>-</v>
      </c>
      <c r="BU9" s="75" t="str">
        <f t="shared" si="33"/>
        <v>-</v>
      </c>
      <c r="BV9" s="75">
        <f t="shared" si="34"/>
        <v>0</v>
      </c>
      <c r="BW9" s="75">
        <f t="shared" si="34"/>
        <v>0</v>
      </c>
      <c r="BX9" s="75" t="str">
        <f t="shared" si="35"/>
        <v>-</v>
      </c>
      <c r="BY9" s="75" t="str">
        <f t="shared" si="36"/>
        <v>-</v>
      </c>
      <c r="BZ9" s="75">
        <f t="shared" si="37"/>
        <v>0</v>
      </c>
      <c r="CA9" s="75">
        <f t="shared" si="37"/>
        <v>0</v>
      </c>
      <c r="CB9" s="75" t="str">
        <f t="shared" si="38"/>
        <v>-</v>
      </c>
      <c r="CC9" s="75" t="str">
        <f t="shared" si="39"/>
        <v>-</v>
      </c>
      <c r="CD9" s="75">
        <f t="shared" si="40"/>
        <v>0</v>
      </c>
      <c r="CE9" s="75">
        <f t="shared" si="40"/>
        <v>0</v>
      </c>
      <c r="CF9" s="75" t="str">
        <f t="shared" si="41"/>
        <v>-</v>
      </c>
      <c r="CG9" s="75" t="str">
        <f t="shared" si="42"/>
        <v>-</v>
      </c>
      <c r="CH9" s="75">
        <f t="shared" si="43"/>
        <v>0</v>
      </c>
      <c r="CI9" s="75">
        <f t="shared" si="43"/>
        <v>0</v>
      </c>
      <c r="CJ9" s="75" t="str">
        <f t="shared" si="44"/>
        <v>-</v>
      </c>
      <c r="CK9" s="75" t="str">
        <f t="shared" si="45"/>
        <v>-</v>
      </c>
      <c r="CL9" s="75">
        <f t="shared" si="46"/>
        <v>0</v>
      </c>
      <c r="CM9" s="75">
        <f t="shared" si="46"/>
        <v>0</v>
      </c>
      <c r="CN9" s="75" t="str">
        <f t="shared" si="47"/>
        <v>-</v>
      </c>
      <c r="CO9" s="75" t="str">
        <f t="shared" si="48"/>
        <v>-</v>
      </c>
      <c r="CP9" s="75">
        <f t="shared" si="49"/>
        <v>0</v>
      </c>
      <c r="CQ9" s="75">
        <f t="shared" si="49"/>
        <v>0</v>
      </c>
      <c r="CR9" s="75" t="str">
        <f t="shared" si="50"/>
        <v>-</v>
      </c>
      <c r="CS9" s="75" t="str">
        <f t="shared" si="51"/>
        <v>-</v>
      </c>
      <c r="CT9" s="75">
        <f t="shared" si="52"/>
        <v>0</v>
      </c>
      <c r="CU9" s="75">
        <f t="shared" si="52"/>
        <v>0</v>
      </c>
      <c r="CV9" s="75" t="str">
        <f t="shared" si="53"/>
        <v>-</v>
      </c>
      <c r="CW9" s="75" t="str">
        <f t="shared" si="54"/>
        <v>-</v>
      </c>
      <c r="CX9" s="75">
        <f t="shared" si="55"/>
        <v>1126</v>
      </c>
      <c r="CY9" s="75">
        <f t="shared" si="55"/>
        <v>317616</v>
      </c>
      <c r="CZ9" s="75">
        <f t="shared" si="56"/>
        <v>282</v>
      </c>
      <c r="DA9" s="75">
        <f t="shared" si="57"/>
        <v>480</v>
      </c>
      <c r="DB9" s="75">
        <f t="shared" si="58"/>
        <v>25680</v>
      </c>
      <c r="DC9" s="75">
        <f t="shared" si="58"/>
        <v>1257744</v>
      </c>
      <c r="DD9" s="75">
        <f t="shared" si="59"/>
        <v>49</v>
      </c>
      <c r="DE9" s="75">
        <f t="shared" si="60"/>
        <v>83</v>
      </c>
      <c r="DF9" s="75">
        <f t="shared" si="61"/>
        <v>0</v>
      </c>
      <c r="DG9" s="75">
        <f t="shared" si="61"/>
        <v>0</v>
      </c>
      <c r="DH9" s="75" t="str">
        <f t="shared" si="62"/>
        <v>-</v>
      </c>
      <c r="DI9" s="75" t="str">
        <f t="shared" si="63"/>
        <v>-</v>
      </c>
      <c r="DJ9" s="75">
        <f t="shared" si="64"/>
        <v>0</v>
      </c>
      <c r="DK9" s="75">
        <f t="shared" si="64"/>
        <v>4032</v>
      </c>
      <c r="DL9" s="248">
        <f t="shared" si="64"/>
        <v>10772</v>
      </c>
      <c r="DM9" s="248">
        <f t="shared" si="64"/>
        <v>7935</v>
      </c>
      <c r="DN9" s="248">
        <f t="shared" si="64"/>
        <v>381</v>
      </c>
      <c r="DO9" s="248">
        <f t="shared" si="64"/>
        <v>10012</v>
      </c>
      <c r="DP9" s="248">
        <f t="shared" si="64"/>
        <v>65215893</v>
      </c>
      <c r="DQ9" s="248">
        <f t="shared" si="65"/>
        <v>6054</v>
      </c>
      <c r="DR9" s="248">
        <f t="shared" si="66"/>
        <v>13283</v>
      </c>
      <c r="DS9" s="248">
        <f t="shared" si="67"/>
        <v>56752943</v>
      </c>
      <c r="DT9" s="248">
        <f t="shared" si="68"/>
        <v>7152</v>
      </c>
      <c r="DU9" s="248">
        <f t="shared" si="69"/>
        <v>15222</v>
      </c>
      <c r="DV9" s="248">
        <f t="shared" si="70"/>
        <v>3718854</v>
      </c>
      <c r="DW9" s="248">
        <f t="shared" si="71"/>
        <v>9761</v>
      </c>
      <c r="DX9" s="248">
        <f t="shared" si="72"/>
        <v>18705</v>
      </c>
      <c r="DY9" s="248">
        <f t="shared" si="73"/>
        <v>107768648</v>
      </c>
      <c r="DZ9" s="248">
        <f t="shared" si="74"/>
        <v>10764</v>
      </c>
      <c r="EA9" s="248">
        <f t="shared" si="75"/>
        <v>22075</v>
      </c>
      <c r="EB9" s="164"/>
      <c r="EC9" s="75">
        <f t="shared" si="76"/>
        <v>11</v>
      </c>
      <c r="ED9" s="74">
        <f t="shared" si="91"/>
        <v>2017</v>
      </c>
      <c r="EE9" s="165">
        <f t="shared" si="92"/>
        <v>43040</v>
      </c>
      <c r="EF9" s="157">
        <f t="shared" si="77"/>
        <v>30</v>
      </c>
      <c r="EG9" s="156"/>
      <c r="EH9" s="166">
        <f t="shared" si="78"/>
        <v>632565</v>
      </c>
      <c r="EI9" s="166">
        <f t="shared" si="78"/>
        <v>0</v>
      </c>
      <c r="EJ9" s="166">
        <f t="shared" si="78"/>
        <v>40506540</v>
      </c>
      <c r="EK9" s="166">
        <f t="shared" si="78"/>
        <v>79055752</v>
      </c>
      <c r="EL9" s="166">
        <f t="shared" si="78"/>
        <v>41734587</v>
      </c>
      <c r="EM9" s="166">
        <f t="shared" si="78"/>
        <v>53690200</v>
      </c>
      <c r="EN9" s="166">
        <f t="shared" si="78"/>
        <v>827753558</v>
      </c>
      <c r="EO9" s="166">
        <f t="shared" si="78"/>
        <v>1100021684</v>
      </c>
      <c r="EP9" s="166">
        <f t="shared" si="78"/>
        <v>189087315</v>
      </c>
      <c r="EQ9" s="166">
        <f t="shared" si="78"/>
        <v>0</v>
      </c>
      <c r="ER9" s="166">
        <f t="shared" si="79"/>
        <v>0</v>
      </c>
      <c r="ES9" s="166">
        <f t="shared" si="79"/>
        <v>0</v>
      </c>
      <c r="ET9" s="166">
        <f t="shared" si="79"/>
        <v>0</v>
      </c>
      <c r="EU9" s="166">
        <f t="shared" si="79"/>
        <v>0</v>
      </c>
      <c r="EV9" s="166">
        <f t="shared" si="79"/>
        <v>0</v>
      </c>
      <c r="EW9" s="166">
        <f t="shared" si="79"/>
        <v>0</v>
      </c>
      <c r="EX9" s="166">
        <f t="shared" si="79"/>
        <v>0</v>
      </c>
      <c r="EY9" s="166">
        <f t="shared" si="79"/>
        <v>0</v>
      </c>
      <c r="EZ9" s="166">
        <f t="shared" si="79"/>
        <v>0</v>
      </c>
      <c r="FA9" s="166">
        <f t="shared" si="79"/>
        <v>0</v>
      </c>
      <c r="FB9" s="166">
        <f t="shared" si="80"/>
        <v>540856</v>
      </c>
      <c r="FC9" s="166">
        <f t="shared" si="80"/>
        <v>2124857</v>
      </c>
      <c r="FD9" s="166">
        <f t="shared" si="80"/>
        <v>143085852</v>
      </c>
      <c r="FE9" s="166">
        <f t="shared" si="80"/>
        <v>120789515</v>
      </c>
      <c r="FF9" s="166">
        <f t="shared" si="80"/>
        <v>7126658</v>
      </c>
      <c r="FG9" s="166">
        <f t="shared" si="80"/>
        <v>221010322</v>
      </c>
      <c r="FH9" s="152"/>
      <c r="FI9" s="405">
        <f t="shared" si="81"/>
        <v>2.0917427550615324</v>
      </c>
      <c r="FJ9" s="405">
        <f t="shared" si="81"/>
        <v>1.6607780865422788</v>
      </c>
      <c r="FK9" s="405">
        <f t="shared" si="82"/>
        <v>1.9530648379753239</v>
      </c>
      <c r="FL9" s="405">
        <f t="shared" si="83"/>
        <v>1.621961159045558</v>
      </c>
      <c r="FM9" s="405">
        <f t="shared" si="84"/>
        <v>1.4242011107458608</v>
      </c>
      <c r="FN9" s="405">
        <f t="shared" si="85"/>
        <v>1.1536947006003564</v>
      </c>
      <c r="FO9" s="405">
        <f t="shared" si="86"/>
        <v>1.622777797015132</v>
      </c>
      <c r="FP9" s="405">
        <f t="shared" si="87"/>
        <v>1.1136258180684926</v>
      </c>
      <c r="FQ9" s="405">
        <f t="shared" si="88"/>
        <v>1.7617008967312699</v>
      </c>
      <c r="FR9" s="405">
        <f t="shared" si="89"/>
        <v>1.0853919583453862</v>
      </c>
      <c r="FS9" s="404"/>
      <c r="FT9" s="237" t="s">
        <v>527</v>
      </c>
      <c r="FU9" s="172" t="s">
        <v>525</v>
      </c>
      <c r="FV9" s="172" t="s">
        <v>859</v>
      </c>
      <c r="FW9" s="172" t="s">
        <v>526</v>
      </c>
      <c r="FX9" s="238" t="str">
        <f t="shared" si="94"/>
        <v>North West</v>
      </c>
    </row>
    <row r="10" spans="1:181" ht="10.35" customHeight="1" x14ac:dyDescent="0.2">
      <c r="A10" s="74" t="str">
        <f t="shared" si="1"/>
        <v>2017-18DECEMBERENG</v>
      </c>
      <c r="B10" s="163" t="str">
        <f t="shared" si="90"/>
        <v>2017-18</v>
      </c>
      <c r="C10" s="26" t="s">
        <v>835</v>
      </c>
      <c r="D10" s="163" t="str">
        <f t="shared" si="93"/>
        <v>ENG</v>
      </c>
      <c r="F10" s="163" t="str">
        <f t="shared" si="2"/>
        <v>ENG</v>
      </c>
      <c r="H10" s="75">
        <f t="shared" si="3"/>
        <v>1075639</v>
      </c>
      <c r="I10" s="75">
        <f t="shared" si="3"/>
        <v>822396</v>
      </c>
      <c r="J10" s="75">
        <f t="shared" si="3"/>
        <v>18583950</v>
      </c>
      <c r="K10" s="75">
        <f t="shared" si="4"/>
        <v>23</v>
      </c>
      <c r="L10" s="75">
        <f t="shared" si="5"/>
        <v>6</v>
      </c>
      <c r="M10" s="75">
        <f t="shared" si="6"/>
        <v>0</v>
      </c>
      <c r="N10" s="75">
        <f t="shared" si="7"/>
        <v>97</v>
      </c>
      <c r="O10" s="75">
        <f t="shared" si="8"/>
        <v>165</v>
      </c>
      <c r="P10" s="75" t="s">
        <v>44</v>
      </c>
      <c r="Q10" s="75">
        <f t="shared" si="9"/>
        <v>0</v>
      </c>
      <c r="R10" s="75">
        <f t="shared" si="9"/>
        <v>0</v>
      </c>
      <c r="S10" s="75">
        <f t="shared" si="9"/>
        <v>0</v>
      </c>
      <c r="T10" s="75">
        <f t="shared" si="9"/>
        <v>746767</v>
      </c>
      <c r="U10" s="75">
        <f t="shared" si="9"/>
        <v>63476</v>
      </c>
      <c r="V10" s="75">
        <f t="shared" si="9"/>
        <v>43136</v>
      </c>
      <c r="W10" s="75">
        <f t="shared" si="9"/>
        <v>394375</v>
      </c>
      <c r="X10" s="75">
        <f t="shared" si="9"/>
        <v>179315</v>
      </c>
      <c r="Y10" s="75">
        <f t="shared" si="9"/>
        <v>19616</v>
      </c>
      <c r="Z10" s="75">
        <f t="shared" si="9"/>
        <v>33766080</v>
      </c>
      <c r="AA10" s="75">
        <f t="shared" si="10"/>
        <v>532</v>
      </c>
      <c r="AB10" s="75">
        <f t="shared" si="11"/>
        <v>924</v>
      </c>
      <c r="AC10" s="75">
        <f t="shared" si="12"/>
        <v>37335863</v>
      </c>
      <c r="AD10" s="75">
        <f t="shared" si="13"/>
        <v>866</v>
      </c>
      <c r="AE10" s="75">
        <f t="shared" si="14"/>
        <v>1644</v>
      </c>
      <c r="AF10" s="75">
        <f t="shared" si="15"/>
        <v>700432478</v>
      </c>
      <c r="AG10" s="75">
        <f t="shared" si="16"/>
        <v>1776</v>
      </c>
      <c r="AH10" s="75">
        <f t="shared" si="17"/>
        <v>3779</v>
      </c>
      <c r="AI10" s="75">
        <f t="shared" si="18"/>
        <v>850077955</v>
      </c>
      <c r="AJ10" s="75">
        <f t="shared" si="19"/>
        <v>4741</v>
      </c>
      <c r="AK10" s="75">
        <f t="shared" si="20"/>
        <v>11208</v>
      </c>
      <c r="AL10" s="75">
        <f t="shared" si="21"/>
        <v>125586980</v>
      </c>
      <c r="AM10" s="75">
        <f t="shared" si="22"/>
        <v>6402</v>
      </c>
      <c r="AN10" s="75">
        <f t="shared" si="23"/>
        <v>14929</v>
      </c>
      <c r="AO10" s="75">
        <f t="shared" si="24"/>
        <v>50406</v>
      </c>
      <c r="AP10" s="75">
        <f t="shared" si="24"/>
        <v>4769</v>
      </c>
      <c r="AQ10" s="75">
        <f t="shared" si="24"/>
        <v>16714</v>
      </c>
      <c r="AR10" s="75">
        <f t="shared" si="24"/>
        <v>25700</v>
      </c>
      <c r="AS10" s="75">
        <f t="shared" si="24"/>
        <v>4259</v>
      </c>
      <c r="AT10" s="75">
        <f t="shared" si="24"/>
        <v>24664</v>
      </c>
      <c r="AU10" s="75">
        <f t="shared" si="24"/>
        <v>9760</v>
      </c>
      <c r="AV10" s="75">
        <f t="shared" si="24"/>
        <v>429337</v>
      </c>
      <c r="AW10" s="75">
        <f t="shared" si="24"/>
        <v>42051</v>
      </c>
      <c r="AX10" s="75">
        <f t="shared" si="24"/>
        <v>224973</v>
      </c>
      <c r="AY10" s="75">
        <f t="shared" si="25"/>
        <v>696361</v>
      </c>
      <c r="AZ10" s="75">
        <f t="shared" si="25"/>
        <v>134720</v>
      </c>
      <c r="BA10" s="75">
        <f t="shared" si="25"/>
        <v>105374</v>
      </c>
      <c r="BB10" s="75">
        <f t="shared" si="25"/>
        <v>85501</v>
      </c>
      <c r="BC10" s="75">
        <f t="shared" si="25"/>
        <v>72038</v>
      </c>
      <c r="BD10" s="75">
        <f t="shared" si="25"/>
        <v>564277</v>
      </c>
      <c r="BE10" s="75">
        <f t="shared" si="25"/>
        <v>452251</v>
      </c>
      <c r="BF10" s="75">
        <f t="shared" si="25"/>
        <v>296333</v>
      </c>
      <c r="BG10" s="75">
        <f t="shared" si="25"/>
        <v>199062</v>
      </c>
      <c r="BH10" s="75">
        <f t="shared" si="25"/>
        <v>34550</v>
      </c>
      <c r="BI10" s="75">
        <f t="shared" si="25"/>
        <v>21348</v>
      </c>
      <c r="BJ10" s="75">
        <f t="shared" si="25"/>
        <v>0</v>
      </c>
      <c r="BK10" s="75">
        <f t="shared" si="25"/>
        <v>0</v>
      </c>
      <c r="BL10" s="75" t="str">
        <f t="shared" si="26"/>
        <v>-</v>
      </c>
      <c r="BM10" s="75" t="str">
        <f t="shared" si="27"/>
        <v>-</v>
      </c>
      <c r="BN10" s="75">
        <f t="shared" si="28"/>
        <v>0</v>
      </c>
      <c r="BO10" s="75">
        <f t="shared" si="28"/>
        <v>0</v>
      </c>
      <c r="BP10" s="75" t="str">
        <f t="shared" si="29"/>
        <v>-</v>
      </c>
      <c r="BQ10" s="75" t="str">
        <f t="shared" si="30"/>
        <v>-</v>
      </c>
      <c r="BR10" s="75">
        <f t="shared" si="31"/>
        <v>0</v>
      </c>
      <c r="BS10" s="75">
        <f t="shared" si="31"/>
        <v>0</v>
      </c>
      <c r="BT10" s="75" t="str">
        <f t="shared" si="32"/>
        <v>-</v>
      </c>
      <c r="BU10" s="75" t="str">
        <f t="shared" si="33"/>
        <v>-</v>
      </c>
      <c r="BV10" s="75">
        <f t="shared" si="34"/>
        <v>0</v>
      </c>
      <c r="BW10" s="75">
        <f t="shared" si="34"/>
        <v>0</v>
      </c>
      <c r="BX10" s="75" t="str">
        <f t="shared" si="35"/>
        <v>-</v>
      </c>
      <c r="BY10" s="75" t="str">
        <f t="shared" si="36"/>
        <v>-</v>
      </c>
      <c r="BZ10" s="75">
        <f t="shared" si="37"/>
        <v>0</v>
      </c>
      <c r="CA10" s="75">
        <f t="shared" si="37"/>
        <v>0</v>
      </c>
      <c r="CB10" s="75" t="str">
        <f t="shared" si="38"/>
        <v>-</v>
      </c>
      <c r="CC10" s="75" t="str">
        <f t="shared" si="39"/>
        <v>-</v>
      </c>
      <c r="CD10" s="75">
        <f t="shared" si="40"/>
        <v>0</v>
      </c>
      <c r="CE10" s="75">
        <f t="shared" si="40"/>
        <v>0</v>
      </c>
      <c r="CF10" s="75" t="str">
        <f t="shared" si="41"/>
        <v>-</v>
      </c>
      <c r="CG10" s="75" t="str">
        <f t="shared" si="42"/>
        <v>-</v>
      </c>
      <c r="CH10" s="75">
        <f t="shared" si="43"/>
        <v>0</v>
      </c>
      <c r="CI10" s="75">
        <f t="shared" si="43"/>
        <v>0</v>
      </c>
      <c r="CJ10" s="75" t="str">
        <f t="shared" si="44"/>
        <v>-</v>
      </c>
      <c r="CK10" s="75" t="str">
        <f t="shared" si="45"/>
        <v>-</v>
      </c>
      <c r="CL10" s="75">
        <f t="shared" si="46"/>
        <v>0</v>
      </c>
      <c r="CM10" s="75">
        <f t="shared" si="46"/>
        <v>0</v>
      </c>
      <c r="CN10" s="75" t="str">
        <f t="shared" si="47"/>
        <v>-</v>
      </c>
      <c r="CO10" s="75" t="str">
        <f t="shared" si="48"/>
        <v>-</v>
      </c>
      <c r="CP10" s="75">
        <f t="shared" si="49"/>
        <v>0</v>
      </c>
      <c r="CQ10" s="75">
        <f t="shared" si="49"/>
        <v>0</v>
      </c>
      <c r="CR10" s="75" t="str">
        <f t="shared" si="50"/>
        <v>-</v>
      </c>
      <c r="CS10" s="75" t="str">
        <f t="shared" si="51"/>
        <v>-</v>
      </c>
      <c r="CT10" s="75">
        <f t="shared" si="52"/>
        <v>0</v>
      </c>
      <c r="CU10" s="75">
        <f t="shared" si="52"/>
        <v>0</v>
      </c>
      <c r="CV10" s="75" t="str">
        <f t="shared" si="53"/>
        <v>-</v>
      </c>
      <c r="CW10" s="75" t="str">
        <f t="shared" si="54"/>
        <v>-</v>
      </c>
      <c r="CX10" s="75">
        <f t="shared" si="55"/>
        <v>2021</v>
      </c>
      <c r="CY10" s="75">
        <f t="shared" si="55"/>
        <v>579615</v>
      </c>
      <c r="CZ10" s="75">
        <f t="shared" si="56"/>
        <v>287</v>
      </c>
      <c r="DA10" s="75">
        <f t="shared" si="57"/>
        <v>492</v>
      </c>
      <c r="DB10" s="75">
        <f t="shared" si="58"/>
        <v>31971</v>
      </c>
      <c r="DC10" s="75">
        <f t="shared" si="58"/>
        <v>1772378</v>
      </c>
      <c r="DD10" s="75">
        <f t="shared" si="59"/>
        <v>55</v>
      </c>
      <c r="DE10" s="75">
        <f t="shared" si="60"/>
        <v>109</v>
      </c>
      <c r="DF10" s="75">
        <f t="shared" si="61"/>
        <v>0</v>
      </c>
      <c r="DG10" s="75">
        <f t="shared" si="61"/>
        <v>0</v>
      </c>
      <c r="DH10" s="75" t="str">
        <f t="shared" si="62"/>
        <v>-</v>
      </c>
      <c r="DI10" s="75" t="str">
        <f t="shared" si="63"/>
        <v>-</v>
      </c>
      <c r="DJ10" s="75">
        <f t="shared" si="64"/>
        <v>0</v>
      </c>
      <c r="DK10" s="75">
        <f t="shared" si="64"/>
        <v>3942</v>
      </c>
      <c r="DL10" s="248">
        <f t="shared" si="64"/>
        <v>7774</v>
      </c>
      <c r="DM10" s="248">
        <f t="shared" si="64"/>
        <v>8878</v>
      </c>
      <c r="DN10" s="248">
        <f t="shared" si="64"/>
        <v>291</v>
      </c>
      <c r="DO10" s="248">
        <f t="shared" si="64"/>
        <v>11838</v>
      </c>
      <c r="DP10" s="248">
        <f t="shared" si="64"/>
        <v>52971271</v>
      </c>
      <c r="DQ10" s="248">
        <f t="shared" si="65"/>
        <v>6814</v>
      </c>
      <c r="DR10" s="248">
        <f t="shared" si="66"/>
        <v>15006</v>
      </c>
      <c r="DS10" s="248">
        <f t="shared" si="67"/>
        <v>77056076</v>
      </c>
      <c r="DT10" s="248">
        <f t="shared" si="68"/>
        <v>8679</v>
      </c>
      <c r="DU10" s="248">
        <f t="shared" si="69"/>
        <v>18277</v>
      </c>
      <c r="DV10" s="248">
        <f t="shared" si="70"/>
        <v>2999810</v>
      </c>
      <c r="DW10" s="248">
        <f t="shared" si="71"/>
        <v>10309</v>
      </c>
      <c r="DX10" s="248">
        <f t="shared" si="72"/>
        <v>20164</v>
      </c>
      <c r="DY10" s="248">
        <f t="shared" si="73"/>
        <v>142738680</v>
      </c>
      <c r="DZ10" s="248">
        <f t="shared" si="74"/>
        <v>12058</v>
      </c>
      <c r="EA10" s="248">
        <f t="shared" si="75"/>
        <v>25471</v>
      </c>
      <c r="EB10" s="164"/>
      <c r="EC10" s="75">
        <f t="shared" si="76"/>
        <v>12</v>
      </c>
      <c r="ED10" s="74">
        <f t="shared" si="91"/>
        <v>2017</v>
      </c>
      <c r="EE10" s="165">
        <f t="shared" si="92"/>
        <v>43070</v>
      </c>
      <c r="EF10" s="157">
        <f t="shared" si="77"/>
        <v>31</v>
      </c>
      <c r="EG10" s="156"/>
      <c r="EH10" s="166">
        <f t="shared" si="78"/>
        <v>5129152</v>
      </c>
      <c r="EI10" s="166">
        <f t="shared" si="78"/>
        <v>0</v>
      </c>
      <c r="EJ10" s="166">
        <f t="shared" si="78"/>
        <v>79513726</v>
      </c>
      <c r="EK10" s="166">
        <f t="shared" si="78"/>
        <v>135519987</v>
      </c>
      <c r="EL10" s="166">
        <f t="shared" si="78"/>
        <v>58652554</v>
      </c>
      <c r="EM10" s="166">
        <f t="shared" si="78"/>
        <v>70912596</v>
      </c>
      <c r="EN10" s="166">
        <f t="shared" si="78"/>
        <v>1490351974</v>
      </c>
      <c r="EO10" s="166">
        <f t="shared" si="78"/>
        <v>2009721685</v>
      </c>
      <c r="EP10" s="166">
        <f t="shared" si="78"/>
        <v>292854170</v>
      </c>
      <c r="EQ10" s="166">
        <f t="shared" si="78"/>
        <v>0</v>
      </c>
      <c r="ER10" s="166">
        <f t="shared" si="79"/>
        <v>0</v>
      </c>
      <c r="ES10" s="166">
        <f t="shared" si="79"/>
        <v>0</v>
      </c>
      <c r="ET10" s="166">
        <f t="shared" si="79"/>
        <v>0</v>
      </c>
      <c r="EU10" s="166">
        <f t="shared" si="79"/>
        <v>0</v>
      </c>
      <c r="EV10" s="166">
        <f t="shared" si="79"/>
        <v>0</v>
      </c>
      <c r="EW10" s="166">
        <f t="shared" si="79"/>
        <v>0</v>
      </c>
      <c r="EX10" s="166">
        <f t="shared" si="79"/>
        <v>0</v>
      </c>
      <c r="EY10" s="166">
        <f t="shared" si="79"/>
        <v>0</v>
      </c>
      <c r="EZ10" s="166">
        <f t="shared" si="79"/>
        <v>0</v>
      </c>
      <c r="FA10" s="166">
        <f t="shared" si="79"/>
        <v>0</v>
      </c>
      <c r="FB10" s="166">
        <f t="shared" si="80"/>
        <v>994380</v>
      </c>
      <c r="FC10" s="166">
        <f t="shared" si="80"/>
        <v>3480409</v>
      </c>
      <c r="FD10" s="166">
        <f t="shared" si="80"/>
        <v>116654461</v>
      </c>
      <c r="FE10" s="166">
        <f t="shared" si="80"/>
        <v>162267085</v>
      </c>
      <c r="FF10" s="166">
        <f t="shared" si="80"/>
        <v>5867660</v>
      </c>
      <c r="FG10" s="166">
        <f t="shared" si="80"/>
        <v>301529846</v>
      </c>
      <c r="FH10" s="152"/>
      <c r="FI10" s="405">
        <f t="shared" si="81"/>
        <v>2.1223769613712271</v>
      </c>
      <c r="FJ10" s="405">
        <f t="shared" si="81"/>
        <v>1.6600604953053122</v>
      </c>
      <c r="FK10" s="405">
        <f t="shared" si="82"/>
        <v>1.9821262982195846</v>
      </c>
      <c r="FL10" s="405">
        <f t="shared" si="83"/>
        <v>1.6700204005934718</v>
      </c>
      <c r="FM10" s="405">
        <f t="shared" si="84"/>
        <v>1.4308133122028526</v>
      </c>
      <c r="FN10" s="405">
        <f t="shared" si="85"/>
        <v>1.1467537242472265</v>
      </c>
      <c r="FO10" s="405">
        <f t="shared" si="86"/>
        <v>1.6525834425452417</v>
      </c>
      <c r="FP10" s="405">
        <f t="shared" si="87"/>
        <v>1.1101246409948973</v>
      </c>
      <c r="FQ10" s="405">
        <f t="shared" si="88"/>
        <v>1.7613172920065252</v>
      </c>
      <c r="FR10" s="405">
        <f t="shared" si="89"/>
        <v>1.0882952691680261</v>
      </c>
      <c r="FS10" s="404"/>
      <c r="FT10" s="237" t="s">
        <v>410</v>
      </c>
      <c r="FU10" s="172" t="s">
        <v>408</v>
      </c>
      <c r="FV10" s="172" t="s">
        <v>409</v>
      </c>
      <c r="FW10" s="172" t="s">
        <v>409</v>
      </c>
      <c r="FX10" s="238" t="str">
        <f t="shared" si="94"/>
        <v>Midlands</v>
      </c>
    </row>
    <row r="11" spans="1:181" ht="10.35" customHeight="1" x14ac:dyDescent="0.2">
      <c r="A11" s="74" t="str">
        <f t="shared" si="1"/>
        <v>2017-18JANUARYENG</v>
      </c>
      <c r="B11" s="163" t="str">
        <f t="shared" si="90"/>
        <v>2017-18</v>
      </c>
      <c r="C11" s="26" t="s">
        <v>836</v>
      </c>
      <c r="D11" s="163" t="str">
        <f t="shared" si="93"/>
        <v>ENG</v>
      </c>
      <c r="F11" s="163" t="str">
        <f t="shared" si="2"/>
        <v>ENG</v>
      </c>
      <c r="H11" s="75">
        <f t="shared" si="3"/>
        <v>983747</v>
      </c>
      <c r="I11" s="75">
        <f t="shared" si="3"/>
        <v>727947</v>
      </c>
      <c r="J11" s="75">
        <f t="shared" si="3"/>
        <v>8142916</v>
      </c>
      <c r="K11" s="75">
        <f t="shared" si="4"/>
        <v>11</v>
      </c>
      <c r="L11" s="75">
        <f t="shared" si="5"/>
        <v>1</v>
      </c>
      <c r="M11" s="75">
        <f t="shared" si="6"/>
        <v>0</v>
      </c>
      <c r="N11" s="75">
        <f t="shared" si="7"/>
        <v>59</v>
      </c>
      <c r="O11" s="75">
        <f t="shared" si="8"/>
        <v>123</v>
      </c>
      <c r="P11" s="75" t="s">
        <v>44</v>
      </c>
      <c r="Q11" s="75">
        <f t="shared" si="9"/>
        <v>0</v>
      </c>
      <c r="R11" s="75">
        <f t="shared" si="9"/>
        <v>0</v>
      </c>
      <c r="S11" s="75">
        <f t="shared" si="9"/>
        <v>0</v>
      </c>
      <c r="T11" s="75">
        <f t="shared" si="9"/>
        <v>714166</v>
      </c>
      <c r="U11" s="75">
        <f t="shared" si="9"/>
        <v>60170</v>
      </c>
      <c r="V11" s="75">
        <f t="shared" si="9"/>
        <v>40663</v>
      </c>
      <c r="W11" s="75">
        <f t="shared" si="9"/>
        <v>373093</v>
      </c>
      <c r="X11" s="75">
        <f t="shared" si="9"/>
        <v>177982</v>
      </c>
      <c r="Y11" s="75">
        <f t="shared" si="9"/>
        <v>20024</v>
      </c>
      <c r="Z11" s="75">
        <f t="shared" si="9"/>
        <v>30034837</v>
      </c>
      <c r="AA11" s="75">
        <f t="shared" si="10"/>
        <v>499</v>
      </c>
      <c r="AB11" s="75">
        <f t="shared" si="11"/>
        <v>869</v>
      </c>
      <c r="AC11" s="75">
        <f t="shared" si="12"/>
        <v>33694074</v>
      </c>
      <c r="AD11" s="75">
        <f t="shared" si="13"/>
        <v>829</v>
      </c>
      <c r="AE11" s="75">
        <f t="shared" si="14"/>
        <v>1566</v>
      </c>
      <c r="AF11" s="75">
        <f t="shared" si="15"/>
        <v>583552937</v>
      </c>
      <c r="AG11" s="75">
        <f t="shared" si="16"/>
        <v>1564</v>
      </c>
      <c r="AH11" s="75">
        <f t="shared" si="17"/>
        <v>3333</v>
      </c>
      <c r="AI11" s="75">
        <f t="shared" si="18"/>
        <v>673175414</v>
      </c>
      <c r="AJ11" s="75">
        <f t="shared" si="19"/>
        <v>3782</v>
      </c>
      <c r="AK11" s="75">
        <f t="shared" si="20"/>
        <v>8897</v>
      </c>
      <c r="AL11" s="75">
        <f t="shared" si="21"/>
        <v>105066910</v>
      </c>
      <c r="AM11" s="75">
        <f t="shared" si="22"/>
        <v>5247</v>
      </c>
      <c r="AN11" s="75">
        <f t="shared" si="23"/>
        <v>11761</v>
      </c>
      <c r="AO11" s="75">
        <f t="shared" si="24"/>
        <v>39691</v>
      </c>
      <c r="AP11" s="75">
        <f t="shared" si="24"/>
        <v>3836</v>
      </c>
      <c r="AQ11" s="75">
        <f t="shared" si="24"/>
        <v>14073</v>
      </c>
      <c r="AR11" s="75">
        <f t="shared" si="24"/>
        <v>20533</v>
      </c>
      <c r="AS11" s="75">
        <f t="shared" si="24"/>
        <v>2631</v>
      </c>
      <c r="AT11" s="75">
        <f t="shared" si="24"/>
        <v>19151</v>
      </c>
      <c r="AU11" s="75">
        <f t="shared" si="24"/>
        <v>5138</v>
      </c>
      <c r="AV11" s="75">
        <f t="shared" si="24"/>
        <v>420002</v>
      </c>
      <c r="AW11" s="75">
        <f t="shared" si="24"/>
        <v>40170</v>
      </c>
      <c r="AX11" s="75">
        <f t="shared" si="24"/>
        <v>214303</v>
      </c>
      <c r="AY11" s="75">
        <f t="shared" si="25"/>
        <v>674475</v>
      </c>
      <c r="AZ11" s="75">
        <f t="shared" si="25"/>
        <v>129158</v>
      </c>
      <c r="BA11" s="75">
        <f t="shared" si="25"/>
        <v>101117</v>
      </c>
      <c r="BB11" s="75">
        <f t="shared" si="25"/>
        <v>81732</v>
      </c>
      <c r="BC11" s="75">
        <f t="shared" si="25"/>
        <v>68856</v>
      </c>
      <c r="BD11" s="75">
        <f t="shared" si="25"/>
        <v>524983</v>
      </c>
      <c r="BE11" s="75">
        <f t="shared" si="25"/>
        <v>424920</v>
      </c>
      <c r="BF11" s="75">
        <f t="shared" si="25"/>
        <v>287369</v>
      </c>
      <c r="BG11" s="75">
        <f t="shared" si="25"/>
        <v>196303</v>
      </c>
      <c r="BH11" s="75">
        <f t="shared" si="25"/>
        <v>34819</v>
      </c>
      <c r="BI11" s="75">
        <f t="shared" si="25"/>
        <v>21754</v>
      </c>
      <c r="BJ11" s="75">
        <f t="shared" si="25"/>
        <v>0</v>
      </c>
      <c r="BK11" s="75">
        <f t="shared" si="25"/>
        <v>0</v>
      </c>
      <c r="BL11" s="75" t="str">
        <f t="shared" si="26"/>
        <v>-</v>
      </c>
      <c r="BM11" s="75" t="str">
        <f t="shared" si="27"/>
        <v>-</v>
      </c>
      <c r="BN11" s="75">
        <f t="shared" si="28"/>
        <v>0</v>
      </c>
      <c r="BO11" s="75">
        <f t="shared" si="28"/>
        <v>0</v>
      </c>
      <c r="BP11" s="75" t="str">
        <f t="shared" si="29"/>
        <v>-</v>
      </c>
      <c r="BQ11" s="75" t="str">
        <f t="shared" si="30"/>
        <v>-</v>
      </c>
      <c r="BR11" s="75">
        <f t="shared" si="31"/>
        <v>0</v>
      </c>
      <c r="BS11" s="75">
        <f t="shared" si="31"/>
        <v>0</v>
      </c>
      <c r="BT11" s="75" t="str">
        <f t="shared" si="32"/>
        <v>-</v>
      </c>
      <c r="BU11" s="75" t="str">
        <f t="shared" si="33"/>
        <v>-</v>
      </c>
      <c r="BV11" s="75">
        <f t="shared" si="34"/>
        <v>0</v>
      </c>
      <c r="BW11" s="75">
        <f t="shared" si="34"/>
        <v>0</v>
      </c>
      <c r="BX11" s="75" t="str">
        <f t="shared" si="35"/>
        <v>-</v>
      </c>
      <c r="BY11" s="75" t="str">
        <f t="shared" si="36"/>
        <v>-</v>
      </c>
      <c r="BZ11" s="75">
        <f t="shared" si="37"/>
        <v>0</v>
      </c>
      <c r="CA11" s="75">
        <f t="shared" si="37"/>
        <v>0</v>
      </c>
      <c r="CB11" s="75" t="str">
        <f t="shared" si="38"/>
        <v>-</v>
      </c>
      <c r="CC11" s="75" t="str">
        <f t="shared" si="39"/>
        <v>-</v>
      </c>
      <c r="CD11" s="75">
        <f t="shared" si="40"/>
        <v>0</v>
      </c>
      <c r="CE11" s="75">
        <f t="shared" si="40"/>
        <v>0</v>
      </c>
      <c r="CF11" s="75" t="str">
        <f t="shared" si="41"/>
        <v>-</v>
      </c>
      <c r="CG11" s="75" t="str">
        <f t="shared" si="42"/>
        <v>-</v>
      </c>
      <c r="CH11" s="75">
        <f t="shared" si="43"/>
        <v>0</v>
      </c>
      <c r="CI11" s="75">
        <f t="shared" si="43"/>
        <v>0</v>
      </c>
      <c r="CJ11" s="75" t="str">
        <f t="shared" si="44"/>
        <v>-</v>
      </c>
      <c r="CK11" s="75" t="str">
        <f t="shared" si="45"/>
        <v>-</v>
      </c>
      <c r="CL11" s="75">
        <f t="shared" si="46"/>
        <v>0</v>
      </c>
      <c r="CM11" s="75">
        <f t="shared" si="46"/>
        <v>0</v>
      </c>
      <c r="CN11" s="75" t="str">
        <f t="shared" si="47"/>
        <v>-</v>
      </c>
      <c r="CO11" s="75" t="str">
        <f t="shared" si="48"/>
        <v>-</v>
      </c>
      <c r="CP11" s="75">
        <f t="shared" si="49"/>
        <v>0</v>
      </c>
      <c r="CQ11" s="75">
        <f t="shared" si="49"/>
        <v>0</v>
      </c>
      <c r="CR11" s="75" t="str">
        <f t="shared" si="50"/>
        <v>-</v>
      </c>
      <c r="CS11" s="75" t="str">
        <f t="shared" si="51"/>
        <v>-</v>
      </c>
      <c r="CT11" s="75">
        <f t="shared" si="52"/>
        <v>0</v>
      </c>
      <c r="CU11" s="75">
        <f t="shared" si="52"/>
        <v>0</v>
      </c>
      <c r="CV11" s="75" t="str">
        <f t="shared" si="53"/>
        <v>-</v>
      </c>
      <c r="CW11" s="75" t="str">
        <f t="shared" si="54"/>
        <v>-</v>
      </c>
      <c r="CX11" s="75">
        <f t="shared" si="55"/>
        <v>1914</v>
      </c>
      <c r="CY11" s="75">
        <f t="shared" si="55"/>
        <v>534779</v>
      </c>
      <c r="CZ11" s="75">
        <f t="shared" si="56"/>
        <v>279</v>
      </c>
      <c r="DA11" s="75">
        <f t="shared" si="57"/>
        <v>456</v>
      </c>
      <c r="DB11" s="75">
        <f t="shared" si="58"/>
        <v>31254</v>
      </c>
      <c r="DC11" s="75">
        <f t="shared" si="58"/>
        <v>1434142</v>
      </c>
      <c r="DD11" s="75">
        <f t="shared" si="59"/>
        <v>46</v>
      </c>
      <c r="DE11" s="75">
        <f t="shared" si="60"/>
        <v>89</v>
      </c>
      <c r="DF11" s="75">
        <f t="shared" si="61"/>
        <v>0</v>
      </c>
      <c r="DG11" s="75">
        <f t="shared" si="61"/>
        <v>0</v>
      </c>
      <c r="DH11" s="75" t="str">
        <f t="shared" si="62"/>
        <v>-</v>
      </c>
      <c r="DI11" s="75" t="str">
        <f t="shared" si="63"/>
        <v>-</v>
      </c>
      <c r="DJ11" s="75">
        <f t="shared" si="64"/>
        <v>0</v>
      </c>
      <c r="DK11" s="75">
        <f t="shared" si="64"/>
        <v>8349</v>
      </c>
      <c r="DL11" s="248">
        <f t="shared" si="64"/>
        <v>8599</v>
      </c>
      <c r="DM11" s="248">
        <f t="shared" si="64"/>
        <v>10318</v>
      </c>
      <c r="DN11" s="248">
        <f t="shared" si="64"/>
        <v>319</v>
      </c>
      <c r="DO11" s="248">
        <f t="shared" si="64"/>
        <v>12967</v>
      </c>
      <c r="DP11" s="248">
        <f t="shared" si="64"/>
        <v>47485343</v>
      </c>
      <c r="DQ11" s="248">
        <f t="shared" si="65"/>
        <v>5522</v>
      </c>
      <c r="DR11" s="248">
        <f t="shared" si="66"/>
        <v>11647</v>
      </c>
      <c r="DS11" s="248">
        <f t="shared" si="67"/>
        <v>71457475</v>
      </c>
      <c r="DT11" s="248">
        <f t="shared" si="68"/>
        <v>6926</v>
      </c>
      <c r="DU11" s="248">
        <f t="shared" si="69"/>
        <v>14410</v>
      </c>
      <c r="DV11" s="248">
        <f t="shared" si="70"/>
        <v>2813979</v>
      </c>
      <c r="DW11" s="248">
        <f t="shared" si="71"/>
        <v>8821</v>
      </c>
      <c r="DX11" s="248">
        <f t="shared" si="72"/>
        <v>18952</v>
      </c>
      <c r="DY11" s="248">
        <f t="shared" si="73"/>
        <v>128987706</v>
      </c>
      <c r="DZ11" s="248">
        <f t="shared" si="74"/>
        <v>9947</v>
      </c>
      <c r="EA11" s="248">
        <f t="shared" si="75"/>
        <v>21022</v>
      </c>
      <c r="EB11" s="164"/>
      <c r="EC11" s="75">
        <f t="shared" si="76"/>
        <v>1</v>
      </c>
      <c r="ED11" s="74">
        <f t="shared" si="91"/>
        <v>2018</v>
      </c>
      <c r="EE11" s="165">
        <f t="shared" si="92"/>
        <v>43101</v>
      </c>
      <c r="EF11" s="157">
        <f t="shared" si="77"/>
        <v>31</v>
      </c>
      <c r="EG11" s="156"/>
      <c r="EH11" s="166">
        <f t="shared" si="78"/>
        <v>1005553</v>
      </c>
      <c r="EI11" s="166">
        <f t="shared" si="78"/>
        <v>0</v>
      </c>
      <c r="EJ11" s="166">
        <f t="shared" si="78"/>
        <v>42884949</v>
      </c>
      <c r="EK11" s="166">
        <f t="shared" si="78"/>
        <v>89573199</v>
      </c>
      <c r="EL11" s="166">
        <f t="shared" si="78"/>
        <v>52265204</v>
      </c>
      <c r="EM11" s="166">
        <f t="shared" si="78"/>
        <v>63673199</v>
      </c>
      <c r="EN11" s="166">
        <f t="shared" si="78"/>
        <v>1243445994</v>
      </c>
      <c r="EO11" s="166">
        <f t="shared" si="78"/>
        <v>1583589330</v>
      </c>
      <c r="EP11" s="166">
        <f t="shared" si="78"/>
        <v>235499129</v>
      </c>
      <c r="EQ11" s="166">
        <f t="shared" si="78"/>
        <v>0</v>
      </c>
      <c r="ER11" s="166">
        <f t="shared" si="79"/>
        <v>0</v>
      </c>
      <c r="ES11" s="166">
        <f t="shared" si="79"/>
        <v>0</v>
      </c>
      <c r="ET11" s="166">
        <f t="shared" si="79"/>
        <v>0</v>
      </c>
      <c r="EU11" s="166">
        <f t="shared" si="79"/>
        <v>0</v>
      </c>
      <c r="EV11" s="166">
        <f t="shared" si="79"/>
        <v>0</v>
      </c>
      <c r="EW11" s="166">
        <f t="shared" si="79"/>
        <v>0</v>
      </c>
      <c r="EX11" s="166">
        <f t="shared" si="79"/>
        <v>0</v>
      </c>
      <c r="EY11" s="166">
        <f t="shared" si="79"/>
        <v>0</v>
      </c>
      <c r="EZ11" s="166">
        <f t="shared" si="79"/>
        <v>0</v>
      </c>
      <c r="FA11" s="166">
        <f t="shared" si="79"/>
        <v>0</v>
      </c>
      <c r="FB11" s="166">
        <f t="shared" si="80"/>
        <v>871872</v>
      </c>
      <c r="FC11" s="166">
        <f t="shared" si="80"/>
        <v>2789653</v>
      </c>
      <c r="FD11" s="166">
        <f t="shared" si="80"/>
        <v>100153534</v>
      </c>
      <c r="FE11" s="166">
        <f t="shared" si="80"/>
        <v>148681364</v>
      </c>
      <c r="FF11" s="166">
        <f t="shared" si="80"/>
        <v>6045793</v>
      </c>
      <c r="FG11" s="166">
        <f t="shared" si="80"/>
        <v>272595557</v>
      </c>
      <c r="FH11" s="152"/>
      <c r="FI11" s="405">
        <f t="shared" si="81"/>
        <v>2.1465514375934851</v>
      </c>
      <c r="FJ11" s="405">
        <f t="shared" si="81"/>
        <v>1.6805218547448895</v>
      </c>
      <c r="FK11" s="405">
        <f t="shared" si="82"/>
        <v>2.0099845067997935</v>
      </c>
      <c r="FL11" s="405">
        <f t="shared" si="83"/>
        <v>1.6933330054349163</v>
      </c>
      <c r="FM11" s="405">
        <f t="shared" si="84"/>
        <v>1.4071102915358906</v>
      </c>
      <c r="FN11" s="405">
        <f t="shared" si="85"/>
        <v>1.138911745864972</v>
      </c>
      <c r="FO11" s="405">
        <f t="shared" si="86"/>
        <v>1.6145958580081132</v>
      </c>
      <c r="FP11" s="405">
        <f t="shared" si="87"/>
        <v>1.1029373756896765</v>
      </c>
      <c r="FQ11" s="405">
        <f t="shared" si="88"/>
        <v>1.738863363963244</v>
      </c>
      <c r="FR11" s="405">
        <f t="shared" si="89"/>
        <v>1.0863963244107071</v>
      </c>
      <c r="FS11" s="404"/>
      <c r="FT11" s="237" t="s">
        <v>443</v>
      </c>
      <c r="FU11" s="172" t="s">
        <v>441</v>
      </c>
      <c r="FV11" s="172" t="s">
        <v>849</v>
      </c>
      <c r="FW11" s="172" t="s">
        <v>442</v>
      </c>
      <c r="FX11" s="238" t="str">
        <f t="shared" si="94"/>
        <v>East of England</v>
      </c>
    </row>
    <row r="12" spans="1:181" ht="10.35" customHeight="1" x14ac:dyDescent="0.2">
      <c r="A12" s="74" t="str">
        <f t="shared" si="1"/>
        <v>2017-18FEBRUARYENG</v>
      </c>
      <c r="B12" s="163" t="str">
        <f t="shared" si="90"/>
        <v>2017-18</v>
      </c>
      <c r="C12" s="26" t="s">
        <v>837</v>
      </c>
      <c r="D12" s="163" t="str">
        <f t="shared" si="93"/>
        <v>ENG</v>
      </c>
      <c r="F12" s="163" t="str">
        <f t="shared" si="2"/>
        <v>ENG</v>
      </c>
      <c r="H12" s="75">
        <f t="shared" si="3"/>
        <v>900323</v>
      </c>
      <c r="I12" s="75">
        <f t="shared" si="3"/>
        <v>672523</v>
      </c>
      <c r="J12" s="75">
        <f t="shared" si="3"/>
        <v>8751856</v>
      </c>
      <c r="K12" s="75">
        <f t="shared" si="4"/>
        <v>13</v>
      </c>
      <c r="L12" s="75">
        <f t="shared" si="5"/>
        <v>1</v>
      </c>
      <c r="M12" s="75">
        <f t="shared" si="6"/>
        <v>0</v>
      </c>
      <c r="N12" s="75">
        <f t="shared" si="7"/>
        <v>67</v>
      </c>
      <c r="O12" s="75">
        <f t="shared" si="8"/>
        <v>127</v>
      </c>
      <c r="P12" s="75" t="s">
        <v>44</v>
      </c>
      <c r="Q12" s="75">
        <f t="shared" si="9"/>
        <v>0</v>
      </c>
      <c r="R12" s="75">
        <f t="shared" si="9"/>
        <v>0</v>
      </c>
      <c r="S12" s="75">
        <f t="shared" si="9"/>
        <v>0</v>
      </c>
      <c r="T12" s="75">
        <f t="shared" si="9"/>
        <v>633772</v>
      </c>
      <c r="U12" s="75">
        <f t="shared" si="9"/>
        <v>52766</v>
      </c>
      <c r="V12" s="75">
        <f t="shared" si="9"/>
        <v>36035</v>
      </c>
      <c r="W12" s="75">
        <f t="shared" si="9"/>
        <v>328216</v>
      </c>
      <c r="X12" s="75">
        <f t="shared" si="9"/>
        <v>162470</v>
      </c>
      <c r="Y12" s="75">
        <f t="shared" si="9"/>
        <v>17534</v>
      </c>
      <c r="Z12" s="75">
        <f t="shared" si="9"/>
        <v>26222888</v>
      </c>
      <c r="AA12" s="75">
        <f t="shared" si="10"/>
        <v>497</v>
      </c>
      <c r="AB12" s="75">
        <f t="shared" si="11"/>
        <v>857</v>
      </c>
      <c r="AC12" s="75">
        <f t="shared" si="12"/>
        <v>29741164</v>
      </c>
      <c r="AD12" s="75">
        <f t="shared" si="13"/>
        <v>825</v>
      </c>
      <c r="AE12" s="75">
        <f t="shared" si="14"/>
        <v>1571</v>
      </c>
      <c r="AF12" s="75">
        <f t="shared" si="15"/>
        <v>503886913</v>
      </c>
      <c r="AG12" s="75">
        <f t="shared" si="16"/>
        <v>1535</v>
      </c>
      <c r="AH12" s="75">
        <f t="shared" si="17"/>
        <v>3238</v>
      </c>
      <c r="AI12" s="75">
        <f t="shared" si="18"/>
        <v>669081762</v>
      </c>
      <c r="AJ12" s="75">
        <f t="shared" si="19"/>
        <v>4118</v>
      </c>
      <c r="AK12" s="75">
        <f t="shared" si="20"/>
        <v>9695</v>
      </c>
      <c r="AL12" s="75">
        <f t="shared" si="21"/>
        <v>98492024</v>
      </c>
      <c r="AM12" s="75">
        <f t="shared" si="22"/>
        <v>5617</v>
      </c>
      <c r="AN12" s="75">
        <f t="shared" si="23"/>
        <v>12590</v>
      </c>
      <c r="AO12" s="75">
        <f t="shared" si="24"/>
        <v>34484</v>
      </c>
      <c r="AP12" s="75">
        <f t="shared" si="24"/>
        <v>3264</v>
      </c>
      <c r="AQ12" s="75">
        <f t="shared" si="24"/>
        <v>11102</v>
      </c>
      <c r="AR12" s="75">
        <f t="shared" si="24"/>
        <v>20231</v>
      </c>
      <c r="AS12" s="75">
        <f t="shared" si="24"/>
        <v>2526</v>
      </c>
      <c r="AT12" s="75">
        <f t="shared" si="24"/>
        <v>17592</v>
      </c>
      <c r="AU12" s="75">
        <f t="shared" si="24"/>
        <v>4361</v>
      </c>
      <c r="AV12" s="75">
        <f t="shared" si="24"/>
        <v>376157</v>
      </c>
      <c r="AW12" s="75">
        <f t="shared" si="24"/>
        <v>35490</v>
      </c>
      <c r="AX12" s="75">
        <f t="shared" si="24"/>
        <v>187641</v>
      </c>
      <c r="AY12" s="75">
        <f t="shared" si="25"/>
        <v>599288</v>
      </c>
      <c r="AZ12" s="75">
        <f t="shared" si="25"/>
        <v>114043</v>
      </c>
      <c r="BA12" s="75">
        <f t="shared" si="25"/>
        <v>88834</v>
      </c>
      <c r="BB12" s="75">
        <f t="shared" si="25"/>
        <v>73094</v>
      </c>
      <c r="BC12" s="75">
        <f t="shared" si="25"/>
        <v>61218</v>
      </c>
      <c r="BD12" s="75">
        <f t="shared" si="25"/>
        <v>465254</v>
      </c>
      <c r="BE12" s="75">
        <f t="shared" si="25"/>
        <v>336034</v>
      </c>
      <c r="BF12" s="75">
        <f t="shared" si="25"/>
        <v>264143</v>
      </c>
      <c r="BG12" s="75">
        <f t="shared" si="25"/>
        <v>178784</v>
      </c>
      <c r="BH12" s="75">
        <f t="shared" si="25"/>
        <v>29811</v>
      </c>
      <c r="BI12" s="75">
        <f t="shared" si="25"/>
        <v>18946</v>
      </c>
      <c r="BJ12" s="75">
        <f t="shared" si="25"/>
        <v>0</v>
      </c>
      <c r="BK12" s="75">
        <f t="shared" si="25"/>
        <v>0</v>
      </c>
      <c r="BL12" s="75" t="str">
        <f t="shared" si="26"/>
        <v>-</v>
      </c>
      <c r="BM12" s="75" t="str">
        <f t="shared" si="27"/>
        <v>-</v>
      </c>
      <c r="BN12" s="75">
        <f t="shared" si="28"/>
        <v>0</v>
      </c>
      <c r="BO12" s="75">
        <f t="shared" si="28"/>
        <v>0</v>
      </c>
      <c r="BP12" s="75" t="str">
        <f t="shared" si="29"/>
        <v>-</v>
      </c>
      <c r="BQ12" s="75" t="str">
        <f t="shared" si="30"/>
        <v>-</v>
      </c>
      <c r="BR12" s="75">
        <f t="shared" si="31"/>
        <v>0</v>
      </c>
      <c r="BS12" s="75">
        <f t="shared" si="31"/>
        <v>0</v>
      </c>
      <c r="BT12" s="75" t="str">
        <f t="shared" si="32"/>
        <v>-</v>
      </c>
      <c r="BU12" s="75" t="str">
        <f t="shared" si="33"/>
        <v>-</v>
      </c>
      <c r="BV12" s="75">
        <f t="shared" si="34"/>
        <v>0</v>
      </c>
      <c r="BW12" s="75">
        <f t="shared" si="34"/>
        <v>0</v>
      </c>
      <c r="BX12" s="75" t="str">
        <f t="shared" si="35"/>
        <v>-</v>
      </c>
      <c r="BY12" s="75" t="str">
        <f t="shared" si="36"/>
        <v>-</v>
      </c>
      <c r="BZ12" s="75">
        <f t="shared" si="37"/>
        <v>0</v>
      </c>
      <c r="CA12" s="75">
        <f t="shared" si="37"/>
        <v>0</v>
      </c>
      <c r="CB12" s="75" t="str">
        <f t="shared" si="38"/>
        <v>-</v>
      </c>
      <c r="CC12" s="75" t="str">
        <f t="shared" si="39"/>
        <v>-</v>
      </c>
      <c r="CD12" s="75">
        <f t="shared" si="40"/>
        <v>0</v>
      </c>
      <c r="CE12" s="75">
        <f t="shared" si="40"/>
        <v>0</v>
      </c>
      <c r="CF12" s="75" t="str">
        <f t="shared" si="41"/>
        <v>-</v>
      </c>
      <c r="CG12" s="75" t="str">
        <f t="shared" si="42"/>
        <v>-</v>
      </c>
      <c r="CH12" s="75">
        <f t="shared" si="43"/>
        <v>0</v>
      </c>
      <c r="CI12" s="75">
        <f t="shared" si="43"/>
        <v>0</v>
      </c>
      <c r="CJ12" s="75" t="str">
        <f t="shared" si="44"/>
        <v>-</v>
      </c>
      <c r="CK12" s="75" t="str">
        <f t="shared" si="45"/>
        <v>-</v>
      </c>
      <c r="CL12" s="75">
        <f t="shared" si="46"/>
        <v>0</v>
      </c>
      <c r="CM12" s="75">
        <f t="shared" si="46"/>
        <v>0</v>
      </c>
      <c r="CN12" s="75" t="str">
        <f t="shared" si="47"/>
        <v>-</v>
      </c>
      <c r="CO12" s="75" t="str">
        <f t="shared" si="48"/>
        <v>-</v>
      </c>
      <c r="CP12" s="75">
        <f t="shared" si="49"/>
        <v>0</v>
      </c>
      <c r="CQ12" s="75">
        <f t="shared" si="49"/>
        <v>0</v>
      </c>
      <c r="CR12" s="75" t="str">
        <f t="shared" si="50"/>
        <v>-</v>
      </c>
      <c r="CS12" s="75" t="str">
        <f t="shared" si="51"/>
        <v>-</v>
      </c>
      <c r="CT12" s="75">
        <f t="shared" si="52"/>
        <v>0</v>
      </c>
      <c r="CU12" s="75">
        <f t="shared" si="52"/>
        <v>0</v>
      </c>
      <c r="CV12" s="75" t="str">
        <f t="shared" si="53"/>
        <v>-</v>
      </c>
      <c r="CW12" s="75" t="str">
        <f t="shared" si="54"/>
        <v>-</v>
      </c>
      <c r="CX12" s="75">
        <f t="shared" si="55"/>
        <v>1984</v>
      </c>
      <c r="CY12" s="75">
        <f t="shared" si="55"/>
        <v>628690</v>
      </c>
      <c r="CZ12" s="75">
        <f t="shared" si="56"/>
        <v>317</v>
      </c>
      <c r="DA12" s="75">
        <f t="shared" si="57"/>
        <v>540</v>
      </c>
      <c r="DB12" s="75">
        <f t="shared" si="58"/>
        <v>30179</v>
      </c>
      <c r="DC12" s="75">
        <f t="shared" si="58"/>
        <v>1502448</v>
      </c>
      <c r="DD12" s="75">
        <f t="shared" si="59"/>
        <v>50</v>
      </c>
      <c r="DE12" s="75">
        <f t="shared" si="60"/>
        <v>93</v>
      </c>
      <c r="DF12" s="75">
        <f t="shared" si="61"/>
        <v>0</v>
      </c>
      <c r="DG12" s="75">
        <f t="shared" si="61"/>
        <v>0</v>
      </c>
      <c r="DH12" s="75" t="str">
        <f t="shared" si="62"/>
        <v>-</v>
      </c>
      <c r="DI12" s="75" t="str">
        <f t="shared" si="63"/>
        <v>-</v>
      </c>
      <c r="DJ12" s="75">
        <f t="shared" si="64"/>
        <v>0</v>
      </c>
      <c r="DK12" s="75">
        <f t="shared" si="64"/>
        <v>7148</v>
      </c>
      <c r="DL12" s="248">
        <f t="shared" si="64"/>
        <v>7533</v>
      </c>
      <c r="DM12" s="248">
        <f t="shared" si="64"/>
        <v>9124</v>
      </c>
      <c r="DN12" s="248">
        <f t="shared" si="64"/>
        <v>264</v>
      </c>
      <c r="DO12" s="248">
        <f t="shared" si="64"/>
        <v>10948</v>
      </c>
      <c r="DP12" s="248">
        <f t="shared" si="64"/>
        <v>40981428</v>
      </c>
      <c r="DQ12" s="248">
        <f t="shared" si="65"/>
        <v>5440</v>
      </c>
      <c r="DR12" s="248">
        <f t="shared" si="66"/>
        <v>11448</v>
      </c>
      <c r="DS12" s="248">
        <f t="shared" si="67"/>
        <v>65407349</v>
      </c>
      <c r="DT12" s="248">
        <f t="shared" si="68"/>
        <v>7169</v>
      </c>
      <c r="DU12" s="248">
        <f t="shared" si="69"/>
        <v>15001</v>
      </c>
      <c r="DV12" s="248">
        <f t="shared" si="70"/>
        <v>2367342</v>
      </c>
      <c r="DW12" s="248">
        <f t="shared" si="71"/>
        <v>8967</v>
      </c>
      <c r="DX12" s="248">
        <f t="shared" si="72"/>
        <v>18131</v>
      </c>
      <c r="DY12" s="248">
        <f t="shared" si="73"/>
        <v>106758665</v>
      </c>
      <c r="DZ12" s="248">
        <f t="shared" si="74"/>
        <v>9751</v>
      </c>
      <c r="EA12" s="248">
        <f t="shared" si="75"/>
        <v>20775</v>
      </c>
      <c r="EB12" s="164"/>
      <c r="EC12" s="75">
        <f t="shared" si="76"/>
        <v>2</v>
      </c>
      <c r="ED12" s="74">
        <f t="shared" si="91"/>
        <v>2018</v>
      </c>
      <c r="EE12" s="165">
        <f t="shared" si="92"/>
        <v>43132</v>
      </c>
      <c r="EF12" s="157">
        <f t="shared" si="77"/>
        <v>28</v>
      </c>
      <c r="EG12" s="156"/>
      <c r="EH12" s="166">
        <f t="shared" si="78"/>
        <v>924880</v>
      </c>
      <c r="EI12" s="166">
        <f t="shared" si="78"/>
        <v>0</v>
      </c>
      <c r="EJ12" s="166">
        <f t="shared" si="78"/>
        <v>45168841</v>
      </c>
      <c r="EK12" s="166">
        <f t="shared" si="78"/>
        <v>85542066</v>
      </c>
      <c r="EL12" s="166">
        <f t="shared" si="78"/>
        <v>45215077</v>
      </c>
      <c r="EM12" s="166">
        <f t="shared" si="78"/>
        <v>56614740</v>
      </c>
      <c r="EN12" s="166">
        <f t="shared" si="78"/>
        <v>1062884767</v>
      </c>
      <c r="EO12" s="166">
        <f t="shared" si="78"/>
        <v>1575125769</v>
      </c>
      <c r="EP12" s="166">
        <f t="shared" si="78"/>
        <v>220756926</v>
      </c>
      <c r="EQ12" s="166">
        <f t="shared" si="78"/>
        <v>0</v>
      </c>
      <c r="ER12" s="166">
        <f t="shared" si="79"/>
        <v>0</v>
      </c>
      <c r="ES12" s="166">
        <f t="shared" si="79"/>
        <v>0</v>
      </c>
      <c r="ET12" s="166">
        <f t="shared" si="79"/>
        <v>0</v>
      </c>
      <c r="EU12" s="166">
        <f t="shared" si="79"/>
        <v>0</v>
      </c>
      <c r="EV12" s="166">
        <f t="shared" si="79"/>
        <v>0</v>
      </c>
      <c r="EW12" s="166">
        <f t="shared" si="79"/>
        <v>0</v>
      </c>
      <c r="EX12" s="166">
        <f t="shared" si="79"/>
        <v>0</v>
      </c>
      <c r="EY12" s="166">
        <f t="shared" si="79"/>
        <v>0</v>
      </c>
      <c r="EZ12" s="166">
        <f t="shared" si="79"/>
        <v>0</v>
      </c>
      <c r="FA12" s="166">
        <f t="shared" si="79"/>
        <v>0</v>
      </c>
      <c r="FB12" s="166">
        <f t="shared" si="80"/>
        <v>1070480</v>
      </c>
      <c r="FC12" s="166">
        <f t="shared" si="80"/>
        <v>2795746</v>
      </c>
      <c r="FD12" s="166">
        <f t="shared" si="80"/>
        <v>86238306</v>
      </c>
      <c r="FE12" s="166">
        <f t="shared" si="80"/>
        <v>136871089</v>
      </c>
      <c r="FF12" s="166">
        <f t="shared" si="80"/>
        <v>4786706</v>
      </c>
      <c r="FG12" s="166">
        <f t="shared" si="80"/>
        <v>227448804</v>
      </c>
      <c r="FH12" s="152"/>
      <c r="FI12" s="405">
        <f t="shared" si="81"/>
        <v>2.1612970473410908</v>
      </c>
      <c r="FJ12" s="405">
        <f t="shared" si="81"/>
        <v>1.6835462229465945</v>
      </c>
      <c r="FK12" s="405">
        <f t="shared" si="82"/>
        <v>2.0284168169834884</v>
      </c>
      <c r="FL12" s="405">
        <f t="shared" si="83"/>
        <v>1.6988483418898292</v>
      </c>
      <c r="FM12" s="405">
        <f t="shared" si="84"/>
        <v>1.4175238257732712</v>
      </c>
      <c r="FN12" s="405">
        <f t="shared" si="85"/>
        <v>1.0238196797231092</v>
      </c>
      <c r="FO12" s="405">
        <f t="shared" si="86"/>
        <v>1.6257955314827353</v>
      </c>
      <c r="FP12" s="405">
        <f t="shared" si="87"/>
        <v>1.1004123838247062</v>
      </c>
      <c r="FQ12" s="405">
        <f t="shared" si="88"/>
        <v>1.7001825025664423</v>
      </c>
      <c r="FR12" s="405">
        <f t="shared" si="89"/>
        <v>1.0805292574426828</v>
      </c>
      <c r="FS12" s="404"/>
      <c r="FT12" s="237" t="s">
        <v>485</v>
      </c>
      <c r="FU12" s="172" t="s">
        <v>483</v>
      </c>
      <c r="FV12" s="172" t="s">
        <v>855</v>
      </c>
      <c r="FW12" s="172" t="s">
        <v>484</v>
      </c>
      <c r="FX12" s="238" t="str">
        <f t="shared" si="94"/>
        <v>London</v>
      </c>
    </row>
    <row r="13" spans="1:181" ht="10.35" customHeight="1" x14ac:dyDescent="0.2">
      <c r="A13" s="74" t="str">
        <f t="shared" si="1"/>
        <v>2017-18MARCHENG</v>
      </c>
      <c r="B13" s="163" t="str">
        <f t="shared" si="90"/>
        <v>2017-18</v>
      </c>
      <c r="C13" s="26" t="s">
        <v>838</v>
      </c>
      <c r="D13" s="163" t="str">
        <f t="shared" si="93"/>
        <v>ENG</v>
      </c>
      <c r="F13" s="163" t="str">
        <f t="shared" si="2"/>
        <v>ENG</v>
      </c>
      <c r="H13" s="75">
        <f t="shared" si="3"/>
        <v>1019159</v>
      </c>
      <c r="I13" s="75">
        <f t="shared" si="3"/>
        <v>767156</v>
      </c>
      <c r="J13" s="75">
        <f t="shared" si="3"/>
        <v>10571953</v>
      </c>
      <c r="K13" s="75">
        <f t="shared" si="4"/>
        <v>14</v>
      </c>
      <c r="L13" s="75">
        <f t="shared" si="5"/>
        <v>1</v>
      </c>
      <c r="M13" s="75">
        <f t="shared" si="6"/>
        <v>0</v>
      </c>
      <c r="N13" s="75">
        <f t="shared" si="7"/>
        <v>71</v>
      </c>
      <c r="O13" s="75">
        <f t="shared" si="8"/>
        <v>136</v>
      </c>
      <c r="P13" s="75" t="s">
        <v>44</v>
      </c>
      <c r="Q13" s="75">
        <f t="shared" si="9"/>
        <v>0</v>
      </c>
      <c r="R13" s="75">
        <f t="shared" si="9"/>
        <v>0</v>
      </c>
      <c r="S13" s="75">
        <f t="shared" si="9"/>
        <v>0</v>
      </c>
      <c r="T13" s="75">
        <f t="shared" si="9"/>
        <v>702614</v>
      </c>
      <c r="U13" s="75">
        <f t="shared" si="9"/>
        <v>58932</v>
      </c>
      <c r="V13" s="75">
        <f t="shared" si="9"/>
        <v>39934</v>
      </c>
      <c r="W13" s="75">
        <f t="shared" si="9"/>
        <v>371274</v>
      </c>
      <c r="X13" s="75">
        <f t="shared" si="9"/>
        <v>172617</v>
      </c>
      <c r="Y13" s="75">
        <f t="shared" si="9"/>
        <v>18387</v>
      </c>
      <c r="Z13" s="75">
        <f t="shared" si="9"/>
        <v>30323652</v>
      </c>
      <c r="AA13" s="75">
        <f t="shared" si="10"/>
        <v>515</v>
      </c>
      <c r="AB13" s="75">
        <f t="shared" si="11"/>
        <v>896</v>
      </c>
      <c r="AC13" s="75">
        <f t="shared" si="12"/>
        <v>33814371</v>
      </c>
      <c r="AD13" s="75">
        <f t="shared" si="13"/>
        <v>847</v>
      </c>
      <c r="AE13" s="75">
        <f t="shared" si="14"/>
        <v>1593</v>
      </c>
      <c r="AF13" s="75">
        <f t="shared" si="15"/>
        <v>617927136</v>
      </c>
      <c r="AG13" s="75">
        <f t="shared" si="16"/>
        <v>1664</v>
      </c>
      <c r="AH13" s="75">
        <f t="shared" si="17"/>
        <v>3557</v>
      </c>
      <c r="AI13" s="75">
        <f t="shared" si="18"/>
        <v>779196279</v>
      </c>
      <c r="AJ13" s="75">
        <f t="shared" si="19"/>
        <v>4514</v>
      </c>
      <c r="AK13" s="75">
        <f t="shared" si="20"/>
        <v>10776</v>
      </c>
      <c r="AL13" s="75">
        <f t="shared" si="21"/>
        <v>107618386</v>
      </c>
      <c r="AM13" s="75">
        <f t="shared" si="22"/>
        <v>5853</v>
      </c>
      <c r="AN13" s="75">
        <f t="shared" si="23"/>
        <v>13042</v>
      </c>
      <c r="AO13" s="75">
        <f t="shared" si="24"/>
        <v>40249</v>
      </c>
      <c r="AP13" s="75">
        <f t="shared" si="24"/>
        <v>3659</v>
      </c>
      <c r="AQ13" s="75">
        <f t="shared" si="24"/>
        <v>12720</v>
      </c>
      <c r="AR13" s="75">
        <f t="shared" si="24"/>
        <v>26142</v>
      </c>
      <c r="AS13" s="75">
        <f t="shared" si="24"/>
        <v>3151</v>
      </c>
      <c r="AT13" s="75">
        <f t="shared" si="24"/>
        <v>20719</v>
      </c>
      <c r="AU13" s="75">
        <f t="shared" si="24"/>
        <v>10477</v>
      </c>
      <c r="AV13" s="75">
        <f t="shared" si="24"/>
        <v>413976</v>
      </c>
      <c r="AW13" s="75">
        <f t="shared" si="24"/>
        <v>41202</v>
      </c>
      <c r="AX13" s="75">
        <f t="shared" si="24"/>
        <v>207187</v>
      </c>
      <c r="AY13" s="75">
        <f t="shared" si="25"/>
        <v>662365</v>
      </c>
      <c r="AZ13" s="75">
        <f t="shared" si="25"/>
        <v>126003</v>
      </c>
      <c r="BA13" s="75">
        <f t="shared" si="25"/>
        <v>98491</v>
      </c>
      <c r="BB13" s="75">
        <f t="shared" si="25"/>
        <v>80161</v>
      </c>
      <c r="BC13" s="75">
        <f t="shared" si="25"/>
        <v>67535</v>
      </c>
      <c r="BD13" s="75">
        <f t="shared" si="25"/>
        <v>526268</v>
      </c>
      <c r="BE13" s="75">
        <f t="shared" si="25"/>
        <v>423514</v>
      </c>
      <c r="BF13" s="75">
        <f t="shared" si="25"/>
        <v>282076</v>
      </c>
      <c r="BG13" s="75">
        <f t="shared" si="25"/>
        <v>190345</v>
      </c>
      <c r="BH13" s="75">
        <f t="shared" si="25"/>
        <v>31333</v>
      </c>
      <c r="BI13" s="75">
        <f t="shared" si="25"/>
        <v>19958</v>
      </c>
      <c r="BJ13" s="75">
        <f t="shared" si="25"/>
        <v>0</v>
      </c>
      <c r="BK13" s="75">
        <f t="shared" si="25"/>
        <v>0</v>
      </c>
      <c r="BL13" s="75" t="str">
        <f t="shared" si="26"/>
        <v>-</v>
      </c>
      <c r="BM13" s="75" t="str">
        <f t="shared" si="27"/>
        <v>-</v>
      </c>
      <c r="BN13" s="75">
        <f t="shared" si="28"/>
        <v>0</v>
      </c>
      <c r="BO13" s="75">
        <f t="shared" si="28"/>
        <v>0</v>
      </c>
      <c r="BP13" s="75" t="str">
        <f t="shared" si="29"/>
        <v>-</v>
      </c>
      <c r="BQ13" s="75" t="str">
        <f t="shared" si="30"/>
        <v>-</v>
      </c>
      <c r="BR13" s="75">
        <f t="shared" si="31"/>
        <v>0</v>
      </c>
      <c r="BS13" s="75">
        <f t="shared" si="31"/>
        <v>0</v>
      </c>
      <c r="BT13" s="75" t="str">
        <f t="shared" si="32"/>
        <v>-</v>
      </c>
      <c r="BU13" s="75" t="str">
        <f t="shared" si="33"/>
        <v>-</v>
      </c>
      <c r="BV13" s="75">
        <f t="shared" si="34"/>
        <v>0</v>
      </c>
      <c r="BW13" s="75">
        <f t="shared" si="34"/>
        <v>0</v>
      </c>
      <c r="BX13" s="75" t="str">
        <f t="shared" si="35"/>
        <v>-</v>
      </c>
      <c r="BY13" s="75" t="str">
        <f t="shared" si="36"/>
        <v>-</v>
      </c>
      <c r="BZ13" s="75">
        <f t="shared" si="37"/>
        <v>0</v>
      </c>
      <c r="CA13" s="75">
        <f t="shared" si="37"/>
        <v>0</v>
      </c>
      <c r="CB13" s="75" t="str">
        <f t="shared" si="38"/>
        <v>-</v>
      </c>
      <c r="CC13" s="75" t="str">
        <f t="shared" si="39"/>
        <v>-</v>
      </c>
      <c r="CD13" s="75">
        <f t="shared" si="40"/>
        <v>0</v>
      </c>
      <c r="CE13" s="75">
        <f t="shared" si="40"/>
        <v>0</v>
      </c>
      <c r="CF13" s="75" t="str">
        <f t="shared" si="41"/>
        <v>-</v>
      </c>
      <c r="CG13" s="75" t="str">
        <f t="shared" si="42"/>
        <v>-</v>
      </c>
      <c r="CH13" s="75">
        <f t="shared" si="43"/>
        <v>0</v>
      </c>
      <c r="CI13" s="75">
        <f t="shared" si="43"/>
        <v>0</v>
      </c>
      <c r="CJ13" s="75" t="str">
        <f t="shared" si="44"/>
        <v>-</v>
      </c>
      <c r="CK13" s="75" t="str">
        <f t="shared" si="45"/>
        <v>-</v>
      </c>
      <c r="CL13" s="75">
        <f t="shared" si="46"/>
        <v>0</v>
      </c>
      <c r="CM13" s="75">
        <f t="shared" si="46"/>
        <v>0</v>
      </c>
      <c r="CN13" s="75" t="str">
        <f t="shared" si="47"/>
        <v>-</v>
      </c>
      <c r="CO13" s="75" t="str">
        <f t="shared" si="48"/>
        <v>-</v>
      </c>
      <c r="CP13" s="75">
        <f t="shared" si="49"/>
        <v>0</v>
      </c>
      <c r="CQ13" s="75">
        <f t="shared" si="49"/>
        <v>0</v>
      </c>
      <c r="CR13" s="75" t="str">
        <f t="shared" si="50"/>
        <v>-</v>
      </c>
      <c r="CS13" s="75" t="str">
        <f t="shared" si="51"/>
        <v>-</v>
      </c>
      <c r="CT13" s="75">
        <f t="shared" si="52"/>
        <v>0</v>
      </c>
      <c r="CU13" s="75">
        <f t="shared" si="52"/>
        <v>0</v>
      </c>
      <c r="CV13" s="75" t="str">
        <f t="shared" si="53"/>
        <v>-</v>
      </c>
      <c r="CW13" s="75" t="str">
        <f t="shared" si="54"/>
        <v>-</v>
      </c>
      <c r="CX13" s="75">
        <f t="shared" si="55"/>
        <v>2217</v>
      </c>
      <c r="CY13" s="75">
        <f t="shared" si="55"/>
        <v>717327</v>
      </c>
      <c r="CZ13" s="75">
        <f t="shared" si="56"/>
        <v>324</v>
      </c>
      <c r="DA13" s="75">
        <f t="shared" si="57"/>
        <v>549</v>
      </c>
      <c r="DB13" s="75">
        <f t="shared" si="58"/>
        <v>33812</v>
      </c>
      <c r="DC13" s="75">
        <f t="shared" si="58"/>
        <v>1642218</v>
      </c>
      <c r="DD13" s="75">
        <f t="shared" si="59"/>
        <v>49</v>
      </c>
      <c r="DE13" s="75">
        <f t="shared" si="60"/>
        <v>124</v>
      </c>
      <c r="DF13" s="75">
        <f t="shared" si="61"/>
        <v>0</v>
      </c>
      <c r="DG13" s="75">
        <f t="shared" si="61"/>
        <v>0</v>
      </c>
      <c r="DH13" s="75" t="str">
        <f t="shared" si="62"/>
        <v>-</v>
      </c>
      <c r="DI13" s="75" t="str">
        <f t="shared" si="63"/>
        <v>-</v>
      </c>
      <c r="DJ13" s="75">
        <f t="shared" si="64"/>
        <v>0</v>
      </c>
      <c r="DK13" s="75">
        <f t="shared" si="64"/>
        <v>7482</v>
      </c>
      <c r="DL13" s="248">
        <f t="shared" si="64"/>
        <v>7969</v>
      </c>
      <c r="DM13" s="248">
        <f t="shared" si="64"/>
        <v>9521</v>
      </c>
      <c r="DN13" s="248">
        <f t="shared" si="64"/>
        <v>321</v>
      </c>
      <c r="DO13" s="248">
        <f t="shared" si="64"/>
        <v>12044</v>
      </c>
      <c r="DP13" s="248">
        <f t="shared" si="64"/>
        <v>45053266</v>
      </c>
      <c r="DQ13" s="248">
        <f t="shared" si="65"/>
        <v>5654</v>
      </c>
      <c r="DR13" s="248">
        <f t="shared" si="66"/>
        <v>12152</v>
      </c>
      <c r="DS13" s="248">
        <f t="shared" si="67"/>
        <v>69840155</v>
      </c>
      <c r="DT13" s="248">
        <f t="shared" si="68"/>
        <v>7335</v>
      </c>
      <c r="DU13" s="248">
        <f t="shared" si="69"/>
        <v>15773</v>
      </c>
      <c r="DV13" s="248">
        <f t="shared" si="70"/>
        <v>2946967</v>
      </c>
      <c r="DW13" s="248">
        <f t="shared" si="71"/>
        <v>9181</v>
      </c>
      <c r="DX13" s="248">
        <f t="shared" si="72"/>
        <v>17639</v>
      </c>
      <c r="DY13" s="248">
        <f t="shared" si="73"/>
        <v>123141239</v>
      </c>
      <c r="DZ13" s="248">
        <f t="shared" si="74"/>
        <v>10224</v>
      </c>
      <c r="EA13" s="248">
        <f t="shared" si="75"/>
        <v>22542</v>
      </c>
      <c r="EB13" s="164"/>
      <c r="EC13" s="75">
        <f t="shared" si="76"/>
        <v>3</v>
      </c>
      <c r="ED13" s="74">
        <f t="shared" si="91"/>
        <v>2018</v>
      </c>
      <c r="EE13" s="165">
        <f t="shared" si="92"/>
        <v>43160</v>
      </c>
      <c r="EF13" s="157">
        <f t="shared" si="77"/>
        <v>31</v>
      </c>
      <c r="EG13" s="156"/>
      <c r="EH13" s="166">
        <f t="shared" si="78"/>
        <v>1069789</v>
      </c>
      <c r="EI13" s="166">
        <f t="shared" si="78"/>
        <v>0</v>
      </c>
      <c r="EJ13" s="166">
        <f t="shared" si="78"/>
        <v>54210579</v>
      </c>
      <c r="EK13" s="166">
        <f t="shared" si="78"/>
        <v>104021767</v>
      </c>
      <c r="EL13" s="166">
        <f t="shared" si="78"/>
        <v>52818637</v>
      </c>
      <c r="EM13" s="166">
        <f t="shared" si="78"/>
        <v>63627901</v>
      </c>
      <c r="EN13" s="166">
        <f t="shared" si="78"/>
        <v>1320505529</v>
      </c>
      <c r="EO13" s="166">
        <f t="shared" si="78"/>
        <v>1860175590</v>
      </c>
      <c r="EP13" s="166">
        <f t="shared" si="78"/>
        <v>239809375</v>
      </c>
      <c r="EQ13" s="166">
        <f t="shared" si="78"/>
        <v>0</v>
      </c>
      <c r="ER13" s="166">
        <f t="shared" si="79"/>
        <v>0</v>
      </c>
      <c r="ES13" s="166">
        <f t="shared" si="79"/>
        <v>0</v>
      </c>
      <c r="ET13" s="166">
        <f t="shared" si="79"/>
        <v>0</v>
      </c>
      <c r="EU13" s="166">
        <f t="shared" si="79"/>
        <v>0</v>
      </c>
      <c r="EV13" s="166">
        <f t="shared" si="79"/>
        <v>0</v>
      </c>
      <c r="EW13" s="166">
        <f t="shared" si="79"/>
        <v>0</v>
      </c>
      <c r="EX13" s="166">
        <f t="shared" si="79"/>
        <v>0</v>
      </c>
      <c r="EY13" s="166">
        <f t="shared" si="79"/>
        <v>0</v>
      </c>
      <c r="EZ13" s="166">
        <f t="shared" si="79"/>
        <v>0</v>
      </c>
      <c r="FA13" s="166">
        <f t="shared" si="79"/>
        <v>0</v>
      </c>
      <c r="FB13" s="166">
        <f t="shared" si="80"/>
        <v>1216488</v>
      </c>
      <c r="FC13" s="166">
        <f t="shared" si="80"/>
        <v>4208092</v>
      </c>
      <c r="FD13" s="166">
        <f t="shared" si="80"/>
        <v>96842971</v>
      </c>
      <c r="FE13" s="166">
        <f t="shared" si="80"/>
        <v>150171291</v>
      </c>
      <c r="FF13" s="166">
        <f t="shared" si="80"/>
        <v>5661961</v>
      </c>
      <c r="FG13" s="166">
        <f t="shared" si="80"/>
        <v>271497463</v>
      </c>
      <c r="FH13" s="152"/>
      <c r="FI13" s="405">
        <f t="shared" si="81"/>
        <v>2.1381083282427205</v>
      </c>
      <c r="FJ13" s="405">
        <f t="shared" si="81"/>
        <v>1.6712651869951809</v>
      </c>
      <c r="FK13" s="405">
        <f t="shared" si="82"/>
        <v>2.0073371062252718</v>
      </c>
      <c r="FL13" s="405">
        <f t="shared" si="83"/>
        <v>1.6911654229478639</v>
      </c>
      <c r="FM13" s="405">
        <f t="shared" si="84"/>
        <v>1.4174652682385516</v>
      </c>
      <c r="FN13" s="405">
        <f t="shared" si="85"/>
        <v>1.1407047086518312</v>
      </c>
      <c r="FO13" s="405">
        <f t="shared" si="86"/>
        <v>1.6341148322586998</v>
      </c>
      <c r="FP13" s="405">
        <f t="shared" si="87"/>
        <v>1.1027013561816044</v>
      </c>
      <c r="FQ13" s="405">
        <f t="shared" si="88"/>
        <v>1.7040844074617936</v>
      </c>
      <c r="FR13" s="405">
        <f t="shared" si="89"/>
        <v>1.0854408005656171</v>
      </c>
      <c r="FS13" s="404"/>
      <c r="FT13" s="237" t="s">
        <v>614</v>
      </c>
      <c r="FU13" s="172" t="s">
        <v>612</v>
      </c>
      <c r="FV13" s="172" t="s">
        <v>613</v>
      </c>
      <c r="FW13" s="172" t="s">
        <v>613</v>
      </c>
      <c r="FX13" s="238" t="str">
        <f t="shared" si="94"/>
        <v>South East</v>
      </c>
    </row>
    <row r="14" spans="1:181" ht="10.35" customHeight="1" x14ac:dyDescent="0.2">
      <c r="A14" s="74" t="str">
        <f t="shared" si="1"/>
        <v>2018-19APRILENG</v>
      </c>
      <c r="B14" s="163" t="str">
        <f t="shared" si="90"/>
        <v>2018-19</v>
      </c>
      <c r="C14" s="26" t="s">
        <v>839</v>
      </c>
      <c r="D14" s="163" t="str">
        <f t="shared" si="93"/>
        <v>ENG</v>
      </c>
      <c r="F14" s="163" t="str">
        <f t="shared" si="2"/>
        <v>ENG</v>
      </c>
      <c r="H14" s="75">
        <f t="shared" si="3"/>
        <v>893891</v>
      </c>
      <c r="I14" s="75">
        <f t="shared" si="3"/>
        <v>657660</v>
      </c>
      <c r="J14" s="75">
        <f t="shared" si="3"/>
        <v>3841645</v>
      </c>
      <c r="K14" s="75">
        <f t="shared" si="4"/>
        <v>6</v>
      </c>
      <c r="L14" s="75">
        <f t="shared" si="5"/>
        <v>1</v>
      </c>
      <c r="M14" s="75">
        <f t="shared" si="6"/>
        <v>0</v>
      </c>
      <c r="N14" s="75">
        <f t="shared" si="7"/>
        <v>31</v>
      </c>
      <c r="O14" s="75">
        <f t="shared" si="8"/>
        <v>90</v>
      </c>
      <c r="P14" s="75" t="s">
        <v>44</v>
      </c>
      <c r="Q14" s="75">
        <f t="shared" si="9"/>
        <v>0</v>
      </c>
      <c r="R14" s="75">
        <f t="shared" si="9"/>
        <v>0</v>
      </c>
      <c r="S14" s="75">
        <f t="shared" si="9"/>
        <v>0</v>
      </c>
      <c r="T14" s="75">
        <f t="shared" si="9"/>
        <v>663982</v>
      </c>
      <c r="U14" s="75">
        <f t="shared" si="9"/>
        <v>54279</v>
      </c>
      <c r="V14" s="75">
        <f t="shared" si="9"/>
        <v>37110</v>
      </c>
      <c r="W14" s="75">
        <f t="shared" si="9"/>
        <v>338826</v>
      </c>
      <c r="X14" s="75">
        <f t="shared" si="9"/>
        <v>176747</v>
      </c>
      <c r="Y14" s="75">
        <f t="shared" si="9"/>
        <v>17618</v>
      </c>
      <c r="Z14" s="75">
        <f t="shared" si="9"/>
        <v>24816830</v>
      </c>
      <c r="AA14" s="75">
        <f t="shared" si="10"/>
        <v>457</v>
      </c>
      <c r="AB14" s="75">
        <f t="shared" si="11"/>
        <v>804</v>
      </c>
      <c r="AC14" s="75">
        <f t="shared" si="12"/>
        <v>26951506</v>
      </c>
      <c r="AD14" s="75">
        <f t="shared" si="13"/>
        <v>726</v>
      </c>
      <c r="AE14" s="75">
        <f t="shared" si="14"/>
        <v>1332</v>
      </c>
      <c r="AF14" s="75">
        <f t="shared" si="15"/>
        <v>409603965</v>
      </c>
      <c r="AG14" s="75">
        <f t="shared" si="16"/>
        <v>1209</v>
      </c>
      <c r="AH14" s="75">
        <f t="shared" si="17"/>
        <v>2484</v>
      </c>
      <c r="AI14" s="75">
        <f t="shared" si="18"/>
        <v>521583182</v>
      </c>
      <c r="AJ14" s="75">
        <f t="shared" si="19"/>
        <v>2951</v>
      </c>
      <c r="AK14" s="75">
        <f t="shared" si="20"/>
        <v>6890</v>
      </c>
      <c r="AL14" s="75">
        <f t="shared" si="21"/>
        <v>80079083</v>
      </c>
      <c r="AM14" s="75">
        <f t="shared" si="22"/>
        <v>4545</v>
      </c>
      <c r="AN14" s="75">
        <f t="shared" si="23"/>
        <v>10168</v>
      </c>
      <c r="AO14" s="75">
        <f t="shared" si="24"/>
        <v>37961</v>
      </c>
      <c r="AP14" s="75">
        <f t="shared" si="24"/>
        <v>2871</v>
      </c>
      <c r="AQ14" s="75">
        <f t="shared" si="24"/>
        <v>9682</v>
      </c>
      <c r="AR14" s="75">
        <f t="shared" si="24"/>
        <v>23370</v>
      </c>
      <c r="AS14" s="75">
        <f t="shared" si="24"/>
        <v>3074</v>
      </c>
      <c r="AT14" s="75">
        <f t="shared" si="24"/>
        <v>22334</v>
      </c>
      <c r="AU14" s="75">
        <f t="shared" si="24"/>
        <v>7448</v>
      </c>
      <c r="AV14" s="75">
        <f t="shared" si="24"/>
        <v>396275</v>
      </c>
      <c r="AW14" s="75">
        <f t="shared" si="24"/>
        <v>37120</v>
      </c>
      <c r="AX14" s="75">
        <f t="shared" si="24"/>
        <v>192626</v>
      </c>
      <c r="AY14" s="75">
        <f t="shared" si="25"/>
        <v>626021</v>
      </c>
      <c r="AZ14" s="75">
        <f t="shared" si="25"/>
        <v>116864</v>
      </c>
      <c r="BA14" s="75">
        <f t="shared" si="25"/>
        <v>91664</v>
      </c>
      <c r="BB14" s="75">
        <f t="shared" si="25"/>
        <v>80423</v>
      </c>
      <c r="BC14" s="75">
        <f t="shared" si="25"/>
        <v>63917</v>
      </c>
      <c r="BD14" s="75">
        <f t="shared" si="25"/>
        <v>469200</v>
      </c>
      <c r="BE14" s="75">
        <f t="shared" si="25"/>
        <v>382680</v>
      </c>
      <c r="BF14" s="75">
        <f t="shared" si="25"/>
        <v>275494</v>
      </c>
      <c r="BG14" s="75">
        <f t="shared" si="25"/>
        <v>191904</v>
      </c>
      <c r="BH14" s="75">
        <f t="shared" si="25"/>
        <v>29394</v>
      </c>
      <c r="BI14" s="75">
        <f t="shared" si="25"/>
        <v>18937</v>
      </c>
      <c r="BJ14" s="75">
        <f t="shared" si="25"/>
        <v>0</v>
      </c>
      <c r="BK14" s="75">
        <f t="shared" si="25"/>
        <v>0</v>
      </c>
      <c r="BL14" s="75" t="str">
        <f t="shared" si="26"/>
        <v>-</v>
      </c>
      <c r="BM14" s="75" t="str">
        <f t="shared" si="27"/>
        <v>-</v>
      </c>
      <c r="BN14" s="75">
        <f t="shared" si="28"/>
        <v>0</v>
      </c>
      <c r="BO14" s="75">
        <f t="shared" si="28"/>
        <v>0</v>
      </c>
      <c r="BP14" s="75" t="str">
        <f t="shared" si="29"/>
        <v>-</v>
      </c>
      <c r="BQ14" s="75" t="str">
        <f t="shared" si="30"/>
        <v>-</v>
      </c>
      <c r="BR14" s="75">
        <f t="shared" si="31"/>
        <v>0</v>
      </c>
      <c r="BS14" s="75">
        <f t="shared" si="31"/>
        <v>0</v>
      </c>
      <c r="BT14" s="75" t="str">
        <f t="shared" si="32"/>
        <v>-</v>
      </c>
      <c r="BU14" s="75" t="str">
        <f t="shared" si="33"/>
        <v>-</v>
      </c>
      <c r="BV14" s="75">
        <f t="shared" si="34"/>
        <v>0</v>
      </c>
      <c r="BW14" s="75">
        <f t="shared" si="34"/>
        <v>0</v>
      </c>
      <c r="BX14" s="75" t="str">
        <f t="shared" si="35"/>
        <v>-</v>
      </c>
      <c r="BY14" s="75" t="str">
        <f t="shared" si="36"/>
        <v>-</v>
      </c>
      <c r="BZ14" s="75">
        <f t="shared" si="37"/>
        <v>0</v>
      </c>
      <c r="CA14" s="75">
        <f t="shared" si="37"/>
        <v>0</v>
      </c>
      <c r="CB14" s="75" t="str">
        <f t="shared" si="38"/>
        <v>-</v>
      </c>
      <c r="CC14" s="75" t="str">
        <f t="shared" si="39"/>
        <v>-</v>
      </c>
      <c r="CD14" s="75">
        <f t="shared" si="40"/>
        <v>0</v>
      </c>
      <c r="CE14" s="75">
        <f t="shared" si="40"/>
        <v>0</v>
      </c>
      <c r="CF14" s="75" t="str">
        <f t="shared" si="41"/>
        <v>-</v>
      </c>
      <c r="CG14" s="75" t="str">
        <f t="shared" si="42"/>
        <v>-</v>
      </c>
      <c r="CH14" s="75">
        <f t="shared" si="43"/>
        <v>0</v>
      </c>
      <c r="CI14" s="75">
        <f t="shared" si="43"/>
        <v>0</v>
      </c>
      <c r="CJ14" s="75" t="str">
        <f t="shared" si="44"/>
        <v>-</v>
      </c>
      <c r="CK14" s="75" t="str">
        <f t="shared" si="45"/>
        <v>-</v>
      </c>
      <c r="CL14" s="75">
        <f t="shared" si="46"/>
        <v>0</v>
      </c>
      <c r="CM14" s="75">
        <f t="shared" si="46"/>
        <v>0</v>
      </c>
      <c r="CN14" s="75" t="str">
        <f t="shared" si="47"/>
        <v>-</v>
      </c>
      <c r="CO14" s="75" t="str">
        <f t="shared" si="48"/>
        <v>-</v>
      </c>
      <c r="CP14" s="75">
        <f t="shared" si="49"/>
        <v>0</v>
      </c>
      <c r="CQ14" s="75">
        <f t="shared" si="49"/>
        <v>0</v>
      </c>
      <c r="CR14" s="75" t="str">
        <f t="shared" si="50"/>
        <v>-</v>
      </c>
      <c r="CS14" s="75" t="str">
        <f t="shared" si="51"/>
        <v>-</v>
      </c>
      <c r="CT14" s="75">
        <f t="shared" si="52"/>
        <v>0</v>
      </c>
      <c r="CU14" s="75">
        <f t="shared" si="52"/>
        <v>0</v>
      </c>
      <c r="CV14" s="75" t="str">
        <f t="shared" si="53"/>
        <v>-</v>
      </c>
      <c r="CW14" s="75" t="str">
        <f t="shared" si="54"/>
        <v>-</v>
      </c>
      <c r="CX14" s="75">
        <f t="shared" si="55"/>
        <v>1856</v>
      </c>
      <c r="CY14" s="75">
        <f t="shared" si="55"/>
        <v>581789</v>
      </c>
      <c r="CZ14" s="75">
        <f t="shared" si="56"/>
        <v>313</v>
      </c>
      <c r="DA14" s="75">
        <f t="shared" si="57"/>
        <v>527</v>
      </c>
      <c r="DB14" s="75">
        <f t="shared" si="58"/>
        <v>31455</v>
      </c>
      <c r="DC14" s="75">
        <f t="shared" si="58"/>
        <v>1364472</v>
      </c>
      <c r="DD14" s="75">
        <f t="shared" si="59"/>
        <v>43</v>
      </c>
      <c r="DE14" s="75">
        <f t="shared" si="60"/>
        <v>82</v>
      </c>
      <c r="DF14" s="75">
        <f t="shared" si="61"/>
        <v>0</v>
      </c>
      <c r="DG14" s="75">
        <f t="shared" si="61"/>
        <v>0</v>
      </c>
      <c r="DH14" s="75" t="str">
        <f t="shared" si="62"/>
        <v>-</v>
      </c>
      <c r="DI14" s="75" t="str">
        <f t="shared" si="63"/>
        <v>-</v>
      </c>
      <c r="DJ14" s="75">
        <f t="shared" si="64"/>
        <v>0</v>
      </c>
      <c r="DK14" s="75">
        <f t="shared" si="64"/>
        <v>2507</v>
      </c>
      <c r="DL14" s="248">
        <f t="shared" si="64"/>
        <v>8150</v>
      </c>
      <c r="DM14" s="248">
        <f t="shared" si="64"/>
        <v>9846</v>
      </c>
      <c r="DN14" s="248">
        <f t="shared" si="64"/>
        <v>306</v>
      </c>
      <c r="DO14" s="248">
        <f t="shared" si="64"/>
        <v>11409</v>
      </c>
      <c r="DP14" s="248">
        <f t="shared" si="64"/>
        <v>36310157</v>
      </c>
      <c r="DQ14" s="248">
        <f t="shared" si="65"/>
        <v>4455</v>
      </c>
      <c r="DR14" s="248">
        <f t="shared" si="66"/>
        <v>9303</v>
      </c>
      <c r="DS14" s="248">
        <f t="shared" si="67"/>
        <v>56197968</v>
      </c>
      <c r="DT14" s="248">
        <f t="shared" si="68"/>
        <v>5708</v>
      </c>
      <c r="DU14" s="248">
        <f t="shared" si="69"/>
        <v>12244</v>
      </c>
      <c r="DV14" s="248">
        <f t="shared" si="70"/>
        <v>2278392</v>
      </c>
      <c r="DW14" s="248">
        <f t="shared" si="71"/>
        <v>7446</v>
      </c>
      <c r="DX14" s="248">
        <f t="shared" si="72"/>
        <v>16087</v>
      </c>
      <c r="DY14" s="248">
        <f t="shared" si="73"/>
        <v>87637842</v>
      </c>
      <c r="DZ14" s="248">
        <f t="shared" si="74"/>
        <v>7681</v>
      </c>
      <c r="EA14" s="248">
        <f t="shared" si="75"/>
        <v>16837</v>
      </c>
      <c r="EB14" s="164"/>
      <c r="EC14" s="75">
        <f t="shared" si="76"/>
        <v>4</v>
      </c>
      <c r="ED14" s="74">
        <f t="shared" si="91"/>
        <v>2018</v>
      </c>
      <c r="EE14" s="165">
        <f t="shared" si="92"/>
        <v>43191</v>
      </c>
      <c r="EF14" s="157">
        <f t="shared" si="77"/>
        <v>30</v>
      </c>
      <c r="EG14" s="156"/>
      <c r="EH14" s="166">
        <f t="shared" si="78"/>
        <v>854656</v>
      </c>
      <c r="EI14" s="166">
        <f t="shared" si="78"/>
        <v>0</v>
      </c>
      <c r="EJ14" s="166">
        <f t="shared" si="78"/>
        <v>20337801</v>
      </c>
      <c r="EK14" s="166">
        <f t="shared" si="78"/>
        <v>59386279</v>
      </c>
      <c r="EL14" s="166">
        <f t="shared" si="78"/>
        <v>43651008</v>
      </c>
      <c r="EM14" s="166">
        <f t="shared" si="78"/>
        <v>49416082</v>
      </c>
      <c r="EN14" s="166">
        <f t="shared" si="78"/>
        <v>841792882</v>
      </c>
      <c r="EO14" s="166">
        <f t="shared" si="78"/>
        <v>1217844420</v>
      </c>
      <c r="EP14" s="166">
        <f t="shared" si="78"/>
        <v>179132731</v>
      </c>
      <c r="EQ14" s="166">
        <f t="shared" si="78"/>
        <v>0</v>
      </c>
      <c r="ER14" s="166">
        <f t="shared" si="79"/>
        <v>0</v>
      </c>
      <c r="ES14" s="166">
        <f t="shared" si="79"/>
        <v>0</v>
      </c>
      <c r="ET14" s="166">
        <f t="shared" si="79"/>
        <v>0</v>
      </c>
      <c r="EU14" s="166">
        <f t="shared" si="79"/>
        <v>0</v>
      </c>
      <c r="EV14" s="166">
        <f t="shared" si="79"/>
        <v>0</v>
      </c>
      <c r="EW14" s="166">
        <f t="shared" si="79"/>
        <v>0</v>
      </c>
      <c r="EX14" s="166">
        <f t="shared" si="79"/>
        <v>0</v>
      </c>
      <c r="EY14" s="166">
        <f t="shared" si="79"/>
        <v>0</v>
      </c>
      <c r="EZ14" s="166">
        <f t="shared" si="79"/>
        <v>0</v>
      </c>
      <c r="FA14" s="166">
        <f t="shared" si="79"/>
        <v>0</v>
      </c>
      <c r="FB14" s="166">
        <f t="shared" si="80"/>
        <v>978744</v>
      </c>
      <c r="FC14" s="166">
        <f t="shared" si="80"/>
        <v>2576003</v>
      </c>
      <c r="FD14" s="166">
        <f t="shared" si="80"/>
        <v>75822062</v>
      </c>
      <c r="FE14" s="166">
        <f t="shared" si="80"/>
        <v>120551460</v>
      </c>
      <c r="FF14" s="166">
        <f t="shared" si="80"/>
        <v>4922547</v>
      </c>
      <c r="FG14" s="166">
        <f t="shared" si="80"/>
        <v>192090545</v>
      </c>
      <c r="FH14" s="152"/>
      <c r="FI14" s="405">
        <f t="shared" si="81"/>
        <v>2.1530241898340057</v>
      </c>
      <c r="FJ14" s="405">
        <f t="shared" si="81"/>
        <v>1.6887562409034802</v>
      </c>
      <c r="FK14" s="405">
        <f t="shared" si="82"/>
        <v>2.1671517111290757</v>
      </c>
      <c r="FL14" s="405">
        <f t="shared" si="83"/>
        <v>1.722365939099973</v>
      </c>
      <c r="FM14" s="405">
        <f t="shared" si="84"/>
        <v>1.3847815693010572</v>
      </c>
      <c r="FN14" s="405">
        <f t="shared" si="85"/>
        <v>1.1294292645782791</v>
      </c>
      <c r="FO14" s="405">
        <f t="shared" si="86"/>
        <v>1.5586912366263643</v>
      </c>
      <c r="FP14" s="405">
        <f t="shared" si="87"/>
        <v>1.0857553452109512</v>
      </c>
      <c r="FQ14" s="405">
        <f t="shared" si="88"/>
        <v>1.6684073107049608</v>
      </c>
      <c r="FR14" s="405">
        <f t="shared" si="89"/>
        <v>1.0748666136905438</v>
      </c>
      <c r="FS14" s="404"/>
      <c r="FT14" s="237" t="s">
        <v>647</v>
      </c>
      <c r="FU14" s="172" t="s">
        <v>645</v>
      </c>
      <c r="FV14" s="172" t="s">
        <v>865</v>
      </c>
      <c r="FW14" s="172" t="s">
        <v>646</v>
      </c>
      <c r="FX14" s="238" t="str">
        <f t="shared" si="94"/>
        <v>South West</v>
      </c>
    </row>
    <row r="15" spans="1:181" ht="10.35" customHeight="1" x14ac:dyDescent="0.2">
      <c r="A15" s="74" t="str">
        <f t="shared" si="1"/>
        <v>2018-19MAYENG</v>
      </c>
      <c r="B15" s="163" t="str">
        <f t="shared" si="90"/>
        <v>2018-19</v>
      </c>
      <c r="C15" s="26" t="s">
        <v>840</v>
      </c>
      <c r="D15" s="163" t="str">
        <f t="shared" si="93"/>
        <v>ENG</v>
      </c>
      <c r="F15" s="163" t="str">
        <f t="shared" si="2"/>
        <v>ENG</v>
      </c>
      <c r="H15" s="75">
        <f t="shared" si="3"/>
        <v>978300</v>
      </c>
      <c r="I15" s="75">
        <f t="shared" si="3"/>
        <v>731368</v>
      </c>
      <c r="J15" s="75">
        <f t="shared" si="3"/>
        <v>5930992</v>
      </c>
      <c r="K15" s="75">
        <f t="shared" si="4"/>
        <v>8</v>
      </c>
      <c r="L15" s="75">
        <f t="shared" si="5"/>
        <v>1</v>
      </c>
      <c r="M15" s="75">
        <f t="shared" si="6"/>
        <v>0</v>
      </c>
      <c r="N15" s="75">
        <f t="shared" si="7"/>
        <v>45</v>
      </c>
      <c r="O15" s="75">
        <f t="shared" si="8"/>
        <v>101</v>
      </c>
      <c r="P15" s="75" t="s">
        <v>44</v>
      </c>
      <c r="Q15" s="75">
        <f t="shared" si="9"/>
        <v>0</v>
      </c>
      <c r="R15" s="75">
        <f t="shared" si="9"/>
        <v>0</v>
      </c>
      <c r="S15" s="75">
        <f t="shared" si="9"/>
        <v>0</v>
      </c>
      <c r="T15" s="75">
        <f t="shared" si="9"/>
        <v>701078</v>
      </c>
      <c r="U15" s="75">
        <f t="shared" si="9"/>
        <v>58154</v>
      </c>
      <c r="V15" s="75">
        <f t="shared" si="9"/>
        <v>39853</v>
      </c>
      <c r="W15" s="75">
        <f t="shared" si="9"/>
        <v>358991</v>
      </c>
      <c r="X15" s="75">
        <f t="shared" si="9"/>
        <v>184520</v>
      </c>
      <c r="Y15" s="75">
        <f t="shared" si="9"/>
        <v>18022</v>
      </c>
      <c r="Z15" s="75">
        <f t="shared" si="9"/>
        <v>26967358</v>
      </c>
      <c r="AA15" s="75">
        <f t="shared" si="10"/>
        <v>464</v>
      </c>
      <c r="AB15" s="75">
        <f t="shared" si="11"/>
        <v>811</v>
      </c>
      <c r="AC15" s="75">
        <f t="shared" si="12"/>
        <v>29720270</v>
      </c>
      <c r="AD15" s="75">
        <f t="shared" si="13"/>
        <v>746</v>
      </c>
      <c r="AE15" s="75">
        <f t="shared" si="14"/>
        <v>1384</v>
      </c>
      <c r="AF15" s="75">
        <f t="shared" si="15"/>
        <v>456177861</v>
      </c>
      <c r="AG15" s="75">
        <f t="shared" si="16"/>
        <v>1271</v>
      </c>
      <c r="AH15" s="75">
        <f t="shared" si="17"/>
        <v>2623</v>
      </c>
      <c r="AI15" s="75">
        <f t="shared" si="18"/>
        <v>637218823</v>
      </c>
      <c r="AJ15" s="75">
        <f t="shared" si="19"/>
        <v>3453</v>
      </c>
      <c r="AK15" s="75">
        <f t="shared" si="20"/>
        <v>8111</v>
      </c>
      <c r="AL15" s="75">
        <f t="shared" si="21"/>
        <v>95337958</v>
      </c>
      <c r="AM15" s="75">
        <f t="shared" si="22"/>
        <v>5290</v>
      </c>
      <c r="AN15" s="75">
        <f t="shared" si="23"/>
        <v>11938</v>
      </c>
      <c r="AO15" s="75">
        <f t="shared" si="24"/>
        <v>41651</v>
      </c>
      <c r="AP15" s="75">
        <f t="shared" si="24"/>
        <v>3258</v>
      </c>
      <c r="AQ15" s="75">
        <f t="shared" si="24"/>
        <v>11527</v>
      </c>
      <c r="AR15" s="75">
        <f t="shared" si="24"/>
        <v>26010</v>
      </c>
      <c r="AS15" s="75">
        <f t="shared" si="24"/>
        <v>3103</v>
      </c>
      <c r="AT15" s="75">
        <f t="shared" si="24"/>
        <v>23763</v>
      </c>
      <c r="AU15" s="75">
        <f t="shared" si="24"/>
        <v>7601</v>
      </c>
      <c r="AV15" s="75">
        <f t="shared" si="24"/>
        <v>414417</v>
      </c>
      <c r="AW15" s="75">
        <f t="shared" si="24"/>
        <v>39186</v>
      </c>
      <c r="AX15" s="75">
        <f t="shared" si="24"/>
        <v>205824</v>
      </c>
      <c r="AY15" s="75">
        <f t="shared" si="25"/>
        <v>659427</v>
      </c>
      <c r="AZ15" s="75">
        <f t="shared" si="25"/>
        <v>125444</v>
      </c>
      <c r="BA15" s="75">
        <f t="shared" si="25"/>
        <v>98171</v>
      </c>
      <c r="BB15" s="75">
        <f t="shared" si="25"/>
        <v>86784</v>
      </c>
      <c r="BC15" s="75">
        <f t="shared" si="25"/>
        <v>69073</v>
      </c>
      <c r="BD15" s="75">
        <f t="shared" si="25"/>
        <v>501909</v>
      </c>
      <c r="BE15" s="75">
        <f t="shared" si="25"/>
        <v>406133</v>
      </c>
      <c r="BF15" s="75">
        <f t="shared" si="25"/>
        <v>292577</v>
      </c>
      <c r="BG15" s="75">
        <f t="shared" si="25"/>
        <v>200407</v>
      </c>
      <c r="BH15" s="75">
        <f t="shared" si="25"/>
        <v>30929</v>
      </c>
      <c r="BI15" s="75">
        <f t="shared" si="25"/>
        <v>19308</v>
      </c>
      <c r="BJ15" s="75">
        <f t="shared" si="25"/>
        <v>0</v>
      </c>
      <c r="BK15" s="75">
        <f t="shared" si="25"/>
        <v>0</v>
      </c>
      <c r="BL15" s="75" t="str">
        <f t="shared" si="26"/>
        <v>-</v>
      </c>
      <c r="BM15" s="75" t="str">
        <f t="shared" si="27"/>
        <v>-</v>
      </c>
      <c r="BN15" s="75">
        <f t="shared" si="28"/>
        <v>0</v>
      </c>
      <c r="BO15" s="75">
        <f t="shared" si="28"/>
        <v>0</v>
      </c>
      <c r="BP15" s="75" t="str">
        <f t="shared" si="29"/>
        <v>-</v>
      </c>
      <c r="BQ15" s="75" t="str">
        <f t="shared" si="30"/>
        <v>-</v>
      </c>
      <c r="BR15" s="75">
        <f t="shared" si="31"/>
        <v>0</v>
      </c>
      <c r="BS15" s="75">
        <f t="shared" si="31"/>
        <v>0</v>
      </c>
      <c r="BT15" s="75" t="str">
        <f t="shared" si="32"/>
        <v>-</v>
      </c>
      <c r="BU15" s="75" t="str">
        <f t="shared" si="33"/>
        <v>-</v>
      </c>
      <c r="BV15" s="75">
        <f t="shared" si="34"/>
        <v>0</v>
      </c>
      <c r="BW15" s="75">
        <f t="shared" si="34"/>
        <v>0</v>
      </c>
      <c r="BX15" s="75" t="str">
        <f t="shared" si="35"/>
        <v>-</v>
      </c>
      <c r="BY15" s="75" t="str">
        <f t="shared" si="36"/>
        <v>-</v>
      </c>
      <c r="BZ15" s="75">
        <f t="shared" si="37"/>
        <v>0</v>
      </c>
      <c r="CA15" s="75">
        <f t="shared" si="37"/>
        <v>0</v>
      </c>
      <c r="CB15" s="75" t="str">
        <f t="shared" si="38"/>
        <v>-</v>
      </c>
      <c r="CC15" s="75" t="str">
        <f t="shared" si="39"/>
        <v>-</v>
      </c>
      <c r="CD15" s="75">
        <f t="shared" si="40"/>
        <v>0</v>
      </c>
      <c r="CE15" s="75">
        <f t="shared" si="40"/>
        <v>0</v>
      </c>
      <c r="CF15" s="75" t="str">
        <f t="shared" si="41"/>
        <v>-</v>
      </c>
      <c r="CG15" s="75" t="str">
        <f t="shared" si="42"/>
        <v>-</v>
      </c>
      <c r="CH15" s="75">
        <f t="shared" si="43"/>
        <v>0</v>
      </c>
      <c r="CI15" s="75">
        <f t="shared" si="43"/>
        <v>0</v>
      </c>
      <c r="CJ15" s="75" t="str">
        <f t="shared" si="44"/>
        <v>-</v>
      </c>
      <c r="CK15" s="75" t="str">
        <f t="shared" si="45"/>
        <v>-</v>
      </c>
      <c r="CL15" s="75">
        <f t="shared" si="46"/>
        <v>0</v>
      </c>
      <c r="CM15" s="75">
        <f t="shared" si="46"/>
        <v>0</v>
      </c>
      <c r="CN15" s="75" t="str">
        <f t="shared" si="47"/>
        <v>-</v>
      </c>
      <c r="CO15" s="75" t="str">
        <f t="shared" si="48"/>
        <v>-</v>
      </c>
      <c r="CP15" s="75">
        <f t="shared" si="49"/>
        <v>0</v>
      </c>
      <c r="CQ15" s="75">
        <f t="shared" si="49"/>
        <v>0</v>
      </c>
      <c r="CR15" s="75" t="str">
        <f t="shared" si="50"/>
        <v>-</v>
      </c>
      <c r="CS15" s="75" t="str">
        <f t="shared" si="51"/>
        <v>-</v>
      </c>
      <c r="CT15" s="75">
        <f t="shared" si="52"/>
        <v>0</v>
      </c>
      <c r="CU15" s="75">
        <f t="shared" si="52"/>
        <v>0</v>
      </c>
      <c r="CV15" s="75" t="str">
        <f t="shared" si="53"/>
        <v>-</v>
      </c>
      <c r="CW15" s="75" t="str">
        <f t="shared" si="54"/>
        <v>-</v>
      </c>
      <c r="CX15" s="75">
        <f t="shared" si="55"/>
        <v>1872</v>
      </c>
      <c r="CY15" s="75">
        <f t="shared" si="55"/>
        <v>596017</v>
      </c>
      <c r="CZ15" s="75">
        <f t="shared" si="56"/>
        <v>318</v>
      </c>
      <c r="DA15" s="75">
        <f t="shared" si="57"/>
        <v>545</v>
      </c>
      <c r="DB15" s="75">
        <f t="shared" si="58"/>
        <v>34207</v>
      </c>
      <c r="DC15" s="75">
        <f t="shared" si="58"/>
        <v>1594018</v>
      </c>
      <c r="DD15" s="75">
        <f t="shared" si="59"/>
        <v>47</v>
      </c>
      <c r="DE15" s="75">
        <f t="shared" si="60"/>
        <v>87</v>
      </c>
      <c r="DF15" s="75">
        <f t="shared" si="61"/>
        <v>0</v>
      </c>
      <c r="DG15" s="75">
        <f t="shared" si="61"/>
        <v>0</v>
      </c>
      <c r="DH15" s="75" t="str">
        <f t="shared" si="62"/>
        <v>-</v>
      </c>
      <c r="DI15" s="75" t="str">
        <f t="shared" si="63"/>
        <v>-</v>
      </c>
      <c r="DJ15" s="75">
        <f t="shared" si="64"/>
        <v>0</v>
      </c>
      <c r="DK15" s="75">
        <f t="shared" si="64"/>
        <v>2525</v>
      </c>
      <c r="DL15" s="248">
        <f t="shared" si="64"/>
        <v>8185</v>
      </c>
      <c r="DM15" s="248">
        <f t="shared" si="64"/>
        <v>10084</v>
      </c>
      <c r="DN15" s="248">
        <f t="shared" si="64"/>
        <v>272</v>
      </c>
      <c r="DO15" s="248">
        <f t="shared" si="64"/>
        <v>12211</v>
      </c>
      <c r="DP15" s="248">
        <f t="shared" si="64"/>
        <v>42454545</v>
      </c>
      <c r="DQ15" s="248">
        <f t="shared" si="65"/>
        <v>5187</v>
      </c>
      <c r="DR15" s="248">
        <f t="shared" si="66"/>
        <v>11201</v>
      </c>
      <c r="DS15" s="248">
        <f t="shared" si="67"/>
        <v>65614658</v>
      </c>
      <c r="DT15" s="248">
        <f t="shared" si="68"/>
        <v>6507</v>
      </c>
      <c r="DU15" s="248">
        <f t="shared" si="69"/>
        <v>13877</v>
      </c>
      <c r="DV15" s="248">
        <f t="shared" si="70"/>
        <v>2226737</v>
      </c>
      <c r="DW15" s="248">
        <f t="shared" si="71"/>
        <v>8187</v>
      </c>
      <c r="DX15" s="248">
        <f t="shared" si="72"/>
        <v>15714</v>
      </c>
      <c r="DY15" s="248">
        <f t="shared" si="73"/>
        <v>108714974</v>
      </c>
      <c r="DZ15" s="248">
        <f t="shared" si="74"/>
        <v>8903</v>
      </c>
      <c r="EA15" s="248">
        <f t="shared" si="75"/>
        <v>19562</v>
      </c>
      <c r="EB15" s="164"/>
      <c r="EC15" s="75">
        <f t="shared" si="76"/>
        <v>5</v>
      </c>
      <c r="ED15" s="74">
        <f t="shared" si="91"/>
        <v>2018</v>
      </c>
      <c r="EE15" s="165">
        <f t="shared" si="92"/>
        <v>43221</v>
      </c>
      <c r="EF15" s="157">
        <f t="shared" si="77"/>
        <v>31</v>
      </c>
      <c r="EG15" s="156"/>
      <c r="EH15" s="166">
        <f t="shared" si="78"/>
        <v>951616</v>
      </c>
      <c r="EI15" s="166">
        <f t="shared" si="78"/>
        <v>0</v>
      </c>
      <c r="EJ15" s="166">
        <f t="shared" si="78"/>
        <v>32970861</v>
      </c>
      <c r="EK15" s="166">
        <f t="shared" si="78"/>
        <v>73981994</v>
      </c>
      <c r="EL15" s="166">
        <f t="shared" si="78"/>
        <v>47177794</v>
      </c>
      <c r="EM15" s="166">
        <f t="shared" si="78"/>
        <v>55167668</v>
      </c>
      <c r="EN15" s="166">
        <f t="shared" si="78"/>
        <v>941620318</v>
      </c>
      <c r="EO15" s="166">
        <f t="shared" si="78"/>
        <v>1496599242</v>
      </c>
      <c r="EP15" s="166">
        <f t="shared" si="78"/>
        <v>215144854</v>
      </c>
      <c r="EQ15" s="166">
        <f t="shared" si="78"/>
        <v>0</v>
      </c>
      <c r="ER15" s="166">
        <f t="shared" si="79"/>
        <v>0</v>
      </c>
      <c r="ES15" s="166">
        <f t="shared" si="79"/>
        <v>0</v>
      </c>
      <c r="ET15" s="166">
        <f t="shared" si="79"/>
        <v>0</v>
      </c>
      <c r="EU15" s="166">
        <f t="shared" si="79"/>
        <v>0</v>
      </c>
      <c r="EV15" s="166">
        <f t="shared" si="79"/>
        <v>0</v>
      </c>
      <c r="EW15" s="166">
        <f t="shared" si="79"/>
        <v>0</v>
      </c>
      <c r="EX15" s="166">
        <f t="shared" si="79"/>
        <v>0</v>
      </c>
      <c r="EY15" s="166">
        <f t="shared" si="79"/>
        <v>0</v>
      </c>
      <c r="EZ15" s="166">
        <f t="shared" si="79"/>
        <v>0</v>
      </c>
      <c r="FA15" s="166">
        <f t="shared" si="79"/>
        <v>0</v>
      </c>
      <c r="FB15" s="166">
        <f t="shared" si="80"/>
        <v>1020974</v>
      </c>
      <c r="FC15" s="166">
        <f t="shared" si="80"/>
        <v>2991815</v>
      </c>
      <c r="FD15" s="166">
        <f t="shared" si="80"/>
        <v>91679530</v>
      </c>
      <c r="FE15" s="166">
        <f t="shared" si="80"/>
        <v>139932285</v>
      </c>
      <c r="FF15" s="166">
        <f t="shared" si="80"/>
        <v>4274277</v>
      </c>
      <c r="FG15" s="166">
        <f t="shared" si="80"/>
        <v>238868635</v>
      </c>
      <c r="FH15" s="152"/>
      <c r="FI15" s="405">
        <f t="shared" si="81"/>
        <v>2.1571001134917633</v>
      </c>
      <c r="FJ15" s="405">
        <f t="shared" si="81"/>
        <v>1.6881211954465729</v>
      </c>
      <c r="FK15" s="405">
        <f t="shared" si="82"/>
        <v>2.1776026898853287</v>
      </c>
      <c r="FL15" s="405">
        <f t="shared" si="83"/>
        <v>1.7331944897498306</v>
      </c>
      <c r="FM15" s="405">
        <f t="shared" si="84"/>
        <v>1.3981102590315635</v>
      </c>
      <c r="FN15" s="405">
        <f t="shared" si="85"/>
        <v>1.1313180553272923</v>
      </c>
      <c r="FO15" s="405">
        <f t="shared" si="86"/>
        <v>1.5856113158465206</v>
      </c>
      <c r="FP15" s="405">
        <f t="shared" si="87"/>
        <v>1.0860990678517235</v>
      </c>
      <c r="FQ15" s="405">
        <f t="shared" si="88"/>
        <v>1.7161802241704582</v>
      </c>
      <c r="FR15" s="405">
        <f t="shared" si="89"/>
        <v>1.0713572300521585</v>
      </c>
      <c r="FS15" s="404"/>
      <c r="FT15" s="237" t="s">
        <v>841</v>
      </c>
      <c r="FU15" s="239" t="s">
        <v>842</v>
      </c>
      <c r="FV15" s="172"/>
      <c r="FW15" s="172"/>
      <c r="FX15" s="238"/>
    </row>
    <row r="16" spans="1:181" ht="10.35" customHeight="1" x14ac:dyDescent="0.2">
      <c r="A16" s="74" t="str">
        <f t="shared" si="1"/>
        <v>2018-19JUNEENG</v>
      </c>
      <c r="B16" s="163" t="str">
        <f t="shared" si="90"/>
        <v>2018-19</v>
      </c>
      <c r="C16" s="26" t="s">
        <v>843</v>
      </c>
      <c r="D16" s="163" t="str">
        <f t="shared" si="93"/>
        <v>ENG</v>
      </c>
      <c r="F16" s="163" t="str">
        <f t="shared" si="2"/>
        <v>ENG</v>
      </c>
      <c r="H16" s="75">
        <f t="shared" si="3"/>
        <v>956022</v>
      </c>
      <c r="I16" s="75">
        <f t="shared" si="3"/>
        <v>724630</v>
      </c>
      <c r="J16" s="75">
        <f t="shared" si="3"/>
        <v>7702520</v>
      </c>
      <c r="K16" s="75">
        <f t="shared" si="4"/>
        <v>11</v>
      </c>
      <c r="L16" s="75">
        <f t="shared" si="5"/>
        <v>1</v>
      </c>
      <c r="M16" s="75">
        <f t="shared" si="6"/>
        <v>0</v>
      </c>
      <c r="N16" s="75">
        <f t="shared" si="7"/>
        <v>59</v>
      </c>
      <c r="O16" s="75">
        <f t="shared" si="8"/>
        <v>121</v>
      </c>
      <c r="P16" s="75" t="s">
        <v>44</v>
      </c>
      <c r="Q16" s="75">
        <f t="shared" ref="Q16:Z25" si="95">SUMIFS(Q$247:Q$1257,$B$247:$B$1257,$B16,$C$247:$C$1257,$C16)</f>
        <v>0</v>
      </c>
      <c r="R16" s="75">
        <f t="shared" si="95"/>
        <v>0</v>
      </c>
      <c r="S16" s="75">
        <f t="shared" si="95"/>
        <v>0</v>
      </c>
      <c r="T16" s="75">
        <f t="shared" si="95"/>
        <v>675091</v>
      </c>
      <c r="U16" s="75">
        <f t="shared" si="95"/>
        <v>56481</v>
      </c>
      <c r="V16" s="75">
        <f t="shared" si="95"/>
        <v>38523</v>
      </c>
      <c r="W16" s="75">
        <f t="shared" si="95"/>
        <v>348099</v>
      </c>
      <c r="X16" s="75">
        <f t="shared" si="95"/>
        <v>176767</v>
      </c>
      <c r="Y16" s="75">
        <f t="shared" si="95"/>
        <v>15706</v>
      </c>
      <c r="Z16" s="75">
        <f t="shared" si="95"/>
        <v>25743281</v>
      </c>
      <c r="AA16" s="75">
        <f t="shared" si="10"/>
        <v>456</v>
      </c>
      <c r="AB16" s="75">
        <f t="shared" si="11"/>
        <v>798</v>
      </c>
      <c r="AC16" s="75">
        <f t="shared" si="12"/>
        <v>28327136</v>
      </c>
      <c r="AD16" s="75">
        <f t="shared" si="13"/>
        <v>735</v>
      </c>
      <c r="AE16" s="75">
        <f t="shared" si="14"/>
        <v>1356</v>
      </c>
      <c r="AF16" s="75">
        <f t="shared" si="15"/>
        <v>449103413</v>
      </c>
      <c r="AG16" s="75">
        <f t="shared" si="16"/>
        <v>1290</v>
      </c>
      <c r="AH16" s="75">
        <f t="shared" si="17"/>
        <v>2656</v>
      </c>
      <c r="AI16" s="75">
        <f t="shared" si="18"/>
        <v>632134728</v>
      </c>
      <c r="AJ16" s="75">
        <f t="shared" si="19"/>
        <v>3576</v>
      </c>
      <c r="AK16" s="75">
        <f t="shared" si="20"/>
        <v>8381</v>
      </c>
      <c r="AL16" s="75">
        <f t="shared" si="21"/>
        <v>86080242</v>
      </c>
      <c r="AM16" s="75">
        <f t="shared" si="22"/>
        <v>5481</v>
      </c>
      <c r="AN16" s="75">
        <f t="shared" si="23"/>
        <v>12251</v>
      </c>
      <c r="AO16" s="75">
        <f t="shared" ref="AO16:AX25" si="96">SUMIFS(AO$247:AO$1257,$B$247:$B$1257,$B16,$C$247:$C$1257,$C16)</f>
        <v>40774</v>
      </c>
      <c r="AP16" s="75">
        <f t="shared" si="96"/>
        <v>3122</v>
      </c>
      <c r="AQ16" s="75">
        <f t="shared" si="96"/>
        <v>11737</v>
      </c>
      <c r="AR16" s="75">
        <f t="shared" si="96"/>
        <v>25043</v>
      </c>
      <c r="AS16" s="75">
        <f t="shared" si="96"/>
        <v>2969</v>
      </c>
      <c r="AT16" s="75">
        <f t="shared" si="96"/>
        <v>22946</v>
      </c>
      <c r="AU16" s="75">
        <f t="shared" si="96"/>
        <v>7064</v>
      </c>
      <c r="AV16" s="75">
        <f t="shared" si="96"/>
        <v>397212</v>
      </c>
      <c r="AW16" s="75">
        <f t="shared" si="96"/>
        <v>37180</v>
      </c>
      <c r="AX16" s="75">
        <f t="shared" si="96"/>
        <v>199925</v>
      </c>
      <c r="AY16" s="75">
        <f t="shared" ref="AY16:BK25" si="97">SUMIFS(AY$247:AY$1257,$B$247:$B$1257,$B16,$C$247:$C$1257,$C16)</f>
        <v>634317</v>
      </c>
      <c r="AZ16" s="75">
        <f t="shared" si="97"/>
        <v>121780</v>
      </c>
      <c r="BA16" s="75">
        <f t="shared" si="97"/>
        <v>95041</v>
      </c>
      <c r="BB16" s="75">
        <f t="shared" si="97"/>
        <v>83284</v>
      </c>
      <c r="BC16" s="75">
        <f t="shared" si="97"/>
        <v>66243</v>
      </c>
      <c r="BD16" s="75">
        <f t="shared" si="97"/>
        <v>487303</v>
      </c>
      <c r="BE16" s="75">
        <f t="shared" si="97"/>
        <v>392519</v>
      </c>
      <c r="BF16" s="75">
        <f t="shared" si="97"/>
        <v>280530</v>
      </c>
      <c r="BG16" s="75">
        <f t="shared" si="97"/>
        <v>191483</v>
      </c>
      <c r="BH16" s="75">
        <f t="shared" si="97"/>
        <v>26532</v>
      </c>
      <c r="BI16" s="75">
        <f t="shared" si="97"/>
        <v>16851</v>
      </c>
      <c r="BJ16" s="75">
        <f t="shared" si="97"/>
        <v>0</v>
      </c>
      <c r="BK16" s="75">
        <f t="shared" si="97"/>
        <v>0</v>
      </c>
      <c r="BL16" s="75" t="str">
        <f t="shared" si="26"/>
        <v>-</v>
      </c>
      <c r="BM16" s="75" t="str">
        <f t="shared" si="27"/>
        <v>-</v>
      </c>
      <c r="BN16" s="75">
        <f t="shared" si="28"/>
        <v>0</v>
      </c>
      <c r="BO16" s="75">
        <f t="shared" si="28"/>
        <v>0</v>
      </c>
      <c r="BP16" s="75" t="str">
        <f t="shared" si="29"/>
        <v>-</v>
      </c>
      <c r="BQ16" s="75" t="str">
        <f t="shared" si="30"/>
        <v>-</v>
      </c>
      <c r="BR16" s="75">
        <f t="shared" si="31"/>
        <v>0</v>
      </c>
      <c r="BS16" s="75">
        <f t="shared" si="31"/>
        <v>0</v>
      </c>
      <c r="BT16" s="75" t="str">
        <f t="shared" si="32"/>
        <v>-</v>
      </c>
      <c r="BU16" s="75" t="str">
        <f t="shared" si="33"/>
        <v>-</v>
      </c>
      <c r="BV16" s="75">
        <f t="shared" si="34"/>
        <v>0</v>
      </c>
      <c r="BW16" s="75">
        <f t="shared" si="34"/>
        <v>0</v>
      </c>
      <c r="BX16" s="75" t="str">
        <f t="shared" si="35"/>
        <v>-</v>
      </c>
      <c r="BY16" s="75" t="str">
        <f t="shared" si="36"/>
        <v>-</v>
      </c>
      <c r="BZ16" s="75">
        <f t="shared" si="37"/>
        <v>0</v>
      </c>
      <c r="CA16" s="75">
        <f t="shared" si="37"/>
        <v>0</v>
      </c>
      <c r="CB16" s="75" t="str">
        <f t="shared" si="38"/>
        <v>-</v>
      </c>
      <c r="CC16" s="75" t="str">
        <f t="shared" si="39"/>
        <v>-</v>
      </c>
      <c r="CD16" s="75">
        <f t="shared" si="40"/>
        <v>0</v>
      </c>
      <c r="CE16" s="75">
        <f t="shared" si="40"/>
        <v>0</v>
      </c>
      <c r="CF16" s="75" t="str">
        <f t="shared" si="41"/>
        <v>-</v>
      </c>
      <c r="CG16" s="75" t="str">
        <f t="shared" si="42"/>
        <v>-</v>
      </c>
      <c r="CH16" s="75">
        <f t="shared" si="43"/>
        <v>0</v>
      </c>
      <c r="CI16" s="75">
        <f t="shared" si="43"/>
        <v>0</v>
      </c>
      <c r="CJ16" s="75" t="str">
        <f t="shared" si="44"/>
        <v>-</v>
      </c>
      <c r="CK16" s="75" t="str">
        <f t="shared" si="45"/>
        <v>-</v>
      </c>
      <c r="CL16" s="75">
        <f t="shared" si="46"/>
        <v>0</v>
      </c>
      <c r="CM16" s="75">
        <f t="shared" si="46"/>
        <v>0</v>
      </c>
      <c r="CN16" s="75" t="str">
        <f t="shared" si="47"/>
        <v>-</v>
      </c>
      <c r="CO16" s="75" t="str">
        <f t="shared" si="48"/>
        <v>-</v>
      </c>
      <c r="CP16" s="75">
        <f t="shared" si="49"/>
        <v>0</v>
      </c>
      <c r="CQ16" s="75">
        <f t="shared" si="49"/>
        <v>0</v>
      </c>
      <c r="CR16" s="75" t="str">
        <f t="shared" si="50"/>
        <v>-</v>
      </c>
      <c r="CS16" s="75" t="str">
        <f t="shared" si="51"/>
        <v>-</v>
      </c>
      <c r="CT16" s="75">
        <f t="shared" si="52"/>
        <v>0</v>
      </c>
      <c r="CU16" s="75">
        <f t="shared" si="52"/>
        <v>0</v>
      </c>
      <c r="CV16" s="75" t="str">
        <f t="shared" si="53"/>
        <v>-</v>
      </c>
      <c r="CW16" s="75" t="str">
        <f t="shared" si="54"/>
        <v>-</v>
      </c>
      <c r="CX16" s="75">
        <f t="shared" si="55"/>
        <v>1786</v>
      </c>
      <c r="CY16" s="75">
        <f t="shared" si="55"/>
        <v>568407</v>
      </c>
      <c r="CZ16" s="75">
        <f t="shared" si="56"/>
        <v>318</v>
      </c>
      <c r="DA16" s="75">
        <f t="shared" si="57"/>
        <v>553</v>
      </c>
      <c r="DB16" s="75">
        <f t="shared" si="58"/>
        <v>33127</v>
      </c>
      <c r="DC16" s="75">
        <f t="shared" si="58"/>
        <v>1579699</v>
      </c>
      <c r="DD16" s="75">
        <f t="shared" si="59"/>
        <v>48</v>
      </c>
      <c r="DE16" s="75">
        <f t="shared" si="60"/>
        <v>94</v>
      </c>
      <c r="DF16" s="75">
        <f t="shared" si="61"/>
        <v>0</v>
      </c>
      <c r="DG16" s="75">
        <f t="shared" si="61"/>
        <v>0</v>
      </c>
      <c r="DH16" s="75" t="str">
        <f t="shared" si="62"/>
        <v>-</v>
      </c>
      <c r="DI16" s="75" t="str">
        <f t="shared" si="63"/>
        <v>-</v>
      </c>
      <c r="DJ16" s="75">
        <f t="shared" ref="DJ16:DP25" si="98">SUMIFS(DJ$247:DJ$1257,$B$247:$B$1257,$B16,$C$247:$C$1257,$C16)</f>
        <v>0</v>
      </c>
      <c r="DK16" s="75">
        <f t="shared" si="98"/>
        <v>2351</v>
      </c>
      <c r="DL16" s="248">
        <f t="shared" si="98"/>
        <v>7962</v>
      </c>
      <c r="DM16" s="248">
        <f t="shared" si="98"/>
        <v>9373</v>
      </c>
      <c r="DN16" s="248">
        <f t="shared" si="98"/>
        <v>245</v>
      </c>
      <c r="DO16" s="248">
        <f t="shared" si="98"/>
        <v>11483</v>
      </c>
      <c r="DP16" s="248">
        <f t="shared" si="98"/>
        <v>41737008</v>
      </c>
      <c r="DQ16" s="248">
        <f t="shared" si="65"/>
        <v>5242</v>
      </c>
      <c r="DR16" s="248">
        <f t="shared" si="66"/>
        <v>11389</v>
      </c>
      <c r="DS16" s="248">
        <f t="shared" si="67"/>
        <v>62758102</v>
      </c>
      <c r="DT16" s="248">
        <f t="shared" si="68"/>
        <v>6696</v>
      </c>
      <c r="DU16" s="248">
        <f t="shared" si="69"/>
        <v>14150</v>
      </c>
      <c r="DV16" s="248">
        <f t="shared" si="70"/>
        <v>2165711</v>
      </c>
      <c r="DW16" s="248">
        <f t="shared" si="71"/>
        <v>8840</v>
      </c>
      <c r="DX16" s="248">
        <f t="shared" si="72"/>
        <v>20139</v>
      </c>
      <c r="DY16" s="248">
        <f t="shared" si="73"/>
        <v>101735493</v>
      </c>
      <c r="DZ16" s="248">
        <f t="shared" si="74"/>
        <v>8860</v>
      </c>
      <c r="EA16" s="248">
        <f t="shared" si="75"/>
        <v>19507</v>
      </c>
      <c r="EB16" s="164"/>
      <c r="EC16" s="75">
        <f t="shared" si="76"/>
        <v>6</v>
      </c>
      <c r="ED16" s="74">
        <f t="shared" si="91"/>
        <v>2018</v>
      </c>
      <c r="EE16" s="165">
        <f t="shared" si="92"/>
        <v>43252</v>
      </c>
      <c r="EF16" s="157">
        <f t="shared" si="77"/>
        <v>30</v>
      </c>
      <c r="EG16" s="156"/>
      <c r="EH16" s="166">
        <f t="shared" ref="EH16:EQ25" si="99">SUMIFS(EH$247:EH$1257,$B$247:$B$1257,$B16,$C$247:$C$1257,$C16)</f>
        <v>944861</v>
      </c>
      <c r="EI16" s="166">
        <f t="shared" si="99"/>
        <v>0</v>
      </c>
      <c r="EJ16" s="166">
        <f t="shared" si="99"/>
        <v>42702580</v>
      </c>
      <c r="EK16" s="166">
        <f t="shared" si="99"/>
        <v>87574086</v>
      </c>
      <c r="EL16" s="166">
        <f t="shared" si="99"/>
        <v>45048693</v>
      </c>
      <c r="EM16" s="166">
        <f t="shared" si="99"/>
        <v>52251575</v>
      </c>
      <c r="EN16" s="166">
        <f t="shared" si="99"/>
        <v>924455947</v>
      </c>
      <c r="EO16" s="166">
        <f t="shared" si="99"/>
        <v>1481414634</v>
      </c>
      <c r="EP16" s="166">
        <f t="shared" si="99"/>
        <v>192417352</v>
      </c>
      <c r="EQ16" s="166">
        <f t="shared" si="99"/>
        <v>0</v>
      </c>
      <c r="ER16" s="166">
        <f t="shared" ref="ER16:FA25" si="100">SUMIFS(ER$247:ER$1257,$B$247:$B$1257,$B16,$C$247:$C$1257,$C16)</f>
        <v>0</v>
      </c>
      <c r="ES16" s="166">
        <f t="shared" si="100"/>
        <v>0</v>
      </c>
      <c r="ET16" s="166">
        <f t="shared" si="100"/>
        <v>0</v>
      </c>
      <c r="EU16" s="166">
        <f t="shared" si="100"/>
        <v>0</v>
      </c>
      <c r="EV16" s="166">
        <f t="shared" si="100"/>
        <v>0</v>
      </c>
      <c r="EW16" s="166">
        <f t="shared" si="100"/>
        <v>0</v>
      </c>
      <c r="EX16" s="166">
        <f t="shared" si="100"/>
        <v>0</v>
      </c>
      <c r="EY16" s="166">
        <f t="shared" si="100"/>
        <v>0</v>
      </c>
      <c r="EZ16" s="166">
        <f t="shared" si="100"/>
        <v>0</v>
      </c>
      <c r="FA16" s="166">
        <f t="shared" si="100"/>
        <v>0</v>
      </c>
      <c r="FB16" s="166">
        <f t="shared" ref="FB16:FG25" si="101">SUMIFS(FB$247:FB$1257,$B$247:$B$1257,$B16,$C$247:$C$1257,$C16)</f>
        <v>988310</v>
      </c>
      <c r="FC16" s="166">
        <f t="shared" si="101"/>
        <v>3127430</v>
      </c>
      <c r="FD16" s="166">
        <f t="shared" si="101"/>
        <v>90678551</v>
      </c>
      <c r="FE16" s="166">
        <f t="shared" si="101"/>
        <v>132630908</v>
      </c>
      <c r="FF16" s="166">
        <f t="shared" si="101"/>
        <v>4934158</v>
      </c>
      <c r="FG16" s="166">
        <f t="shared" si="101"/>
        <v>223996485</v>
      </c>
      <c r="FH16" s="152"/>
      <c r="FI16" s="405">
        <f t="shared" si="81"/>
        <v>2.1561232981002463</v>
      </c>
      <c r="FJ16" s="405">
        <f t="shared" si="81"/>
        <v>1.6827074591455533</v>
      </c>
      <c r="FK16" s="405">
        <f t="shared" si="82"/>
        <v>2.1619292370791476</v>
      </c>
      <c r="FL16" s="405">
        <f t="shared" si="83"/>
        <v>1.7195701269371544</v>
      </c>
      <c r="FM16" s="405">
        <f t="shared" si="84"/>
        <v>1.3998977302434077</v>
      </c>
      <c r="FN16" s="405">
        <f t="shared" si="85"/>
        <v>1.1276073760625569</v>
      </c>
      <c r="FO16" s="405">
        <f t="shared" si="86"/>
        <v>1.5870043616738418</v>
      </c>
      <c r="FP16" s="405">
        <f t="shared" si="87"/>
        <v>1.083250833017475</v>
      </c>
      <c r="FQ16" s="405">
        <f t="shared" si="88"/>
        <v>1.6892907169234688</v>
      </c>
      <c r="FR16" s="405">
        <f t="shared" si="89"/>
        <v>1.0729020756398828</v>
      </c>
      <c r="FS16" s="404"/>
      <c r="FT16" s="237" t="s">
        <v>31</v>
      </c>
      <c r="FU16" s="172" t="s">
        <v>844</v>
      </c>
      <c r="FV16" s="172" t="s">
        <v>845</v>
      </c>
      <c r="FW16" s="172" t="s">
        <v>409</v>
      </c>
      <c r="FX16" s="238" t="s">
        <v>408</v>
      </c>
      <c r="FY16" s="237" t="s">
        <v>846</v>
      </c>
    </row>
    <row r="17" spans="1:181" ht="10.35" customHeight="1" x14ac:dyDescent="0.2">
      <c r="A17" s="74" t="str">
        <f t="shared" si="1"/>
        <v>2018-19JULYENG</v>
      </c>
      <c r="B17" s="163" t="str">
        <f t="shared" si="90"/>
        <v>2018-19</v>
      </c>
      <c r="C17" s="26" t="s">
        <v>847</v>
      </c>
      <c r="D17" s="163" t="str">
        <f t="shared" si="93"/>
        <v>ENG</v>
      </c>
      <c r="F17" s="163" t="str">
        <f t="shared" si="2"/>
        <v>ENG</v>
      </c>
      <c r="H17" s="75">
        <f t="shared" si="3"/>
        <v>1038167</v>
      </c>
      <c r="I17" s="75">
        <f t="shared" si="3"/>
        <v>786727</v>
      </c>
      <c r="J17" s="75">
        <f t="shared" si="3"/>
        <v>9945250</v>
      </c>
      <c r="K17" s="75">
        <f t="shared" si="4"/>
        <v>13</v>
      </c>
      <c r="L17" s="75">
        <f t="shared" si="5"/>
        <v>1</v>
      </c>
      <c r="M17" s="75">
        <f t="shared" si="6"/>
        <v>0</v>
      </c>
      <c r="N17" s="75">
        <f t="shared" si="7"/>
        <v>70</v>
      </c>
      <c r="O17" s="75">
        <f t="shared" si="8"/>
        <v>132</v>
      </c>
      <c r="P17" s="75" t="s">
        <v>44</v>
      </c>
      <c r="Q17" s="75">
        <f t="shared" si="95"/>
        <v>0</v>
      </c>
      <c r="R17" s="75">
        <f t="shared" si="95"/>
        <v>0</v>
      </c>
      <c r="S17" s="75">
        <f t="shared" si="95"/>
        <v>0</v>
      </c>
      <c r="T17" s="75">
        <f t="shared" si="95"/>
        <v>709841</v>
      </c>
      <c r="U17" s="75">
        <f t="shared" si="95"/>
        <v>58884</v>
      </c>
      <c r="V17" s="75">
        <f t="shared" si="95"/>
        <v>39903</v>
      </c>
      <c r="W17" s="75">
        <f t="shared" si="95"/>
        <v>370886</v>
      </c>
      <c r="X17" s="75">
        <f t="shared" si="95"/>
        <v>180611</v>
      </c>
      <c r="Y17" s="75">
        <f t="shared" si="95"/>
        <v>13902</v>
      </c>
      <c r="Z17" s="75">
        <f t="shared" si="95"/>
        <v>26399606</v>
      </c>
      <c r="AA17" s="75">
        <f t="shared" si="10"/>
        <v>448</v>
      </c>
      <c r="AB17" s="75">
        <f t="shared" si="11"/>
        <v>783</v>
      </c>
      <c r="AC17" s="75">
        <f t="shared" si="12"/>
        <v>28725290</v>
      </c>
      <c r="AD17" s="75">
        <f t="shared" si="13"/>
        <v>720</v>
      </c>
      <c r="AE17" s="75">
        <f t="shared" si="14"/>
        <v>1349</v>
      </c>
      <c r="AF17" s="75">
        <f t="shared" si="15"/>
        <v>501828056</v>
      </c>
      <c r="AG17" s="75">
        <f t="shared" si="16"/>
        <v>1353</v>
      </c>
      <c r="AH17" s="75">
        <f t="shared" si="17"/>
        <v>2811</v>
      </c>
      <c r="AI17" s="75">
        <f t="shared" si="18"/>
        <v>716857028</v>
      </c>
      <c r="AJ17" s="75">
        <f t="shared" si="19"/>
        <v>3969</v>
      </c>
      <c r="AK17" s="75">
        <f t="shared" si="20"/>
        <v>9439</v>
      </c>
      <c r="AL17" s="75">
        <f t="shared" si="21"/>
        <v>79987245</v>
      </c>
      <c r="AM17" s="75">
        <f t="shared" si="22"/>
        <v>5754</v>
      </c>
      <c r="AN17" s="75">
        <f t="shared" si="23"/>
        <v>12809</v>
      </c>
      <c r="AO17" s="75">
        <f t="shared" si="96"/>
        <v>44227</v>
      </c>
      <c r="AP17" s="75">
        <f t="shared" si="96"/>
        <v>3454</v>
      </c>
      <c r="AQ17" s="75">
        <f t="shared" si="96"/>
        <v>12507</v>
      </c>
      <c r="AR17" s="75">
        <f t="shared" si="96"/>
        <v>26800</v>
      </c>
      <c r="AS17" s="75">
        <f t="shared" si="96"/>
        <v>3267</v>
      </c>
      <c r="AT17" s="75">
        <f t="shared" si="96"/>
        <v>24999</v>
      </c>
      <c r="AU17" s="75">
        <f t="shared" si="96"/>
        <v>7335</v>
      </c>
      <c r="AV17" s="75">
        <f t="shared" si="96"/>
        <v>414745</v>
      </c>
      <c r="AW17" s="75">
        <f t="shared" si="96"/>
        <v>37504</v>
      </c>
      <c r="AX17" s="75">
        <f t="shared" si="96"/>
        <v>213365</v>
      </c>
      <c r="AY17" s="75">
        <f t="shared" si="97"/>
        <v>665614</v>
      </c>
      <c r="AZ17" s="75">
        <f t="shared" si="97"/>
        <v>126192</v>
      </c>
      <c r="BA17" s="75">
        <f t="shared" si="97"/>
        <v>97906</v>
      </c>
      <c r="BB17" s="75">
        <f t="shared" si="97"/>
        <v>85769</v>
      </c>
      <c r="BC17" s="75">
        <f t="shared" si="97"/>
        <v>67891</v>
      </c>
      <c r="BD17" s="75">
        <f t="shared" si="97"/>
        <v>519501</v>
      </c>
      <c r="BE17" s="75">
        <f t="shared" si="97"/>
        <v>416666</v>
      </c>
      <c r="BF17" s="75">
        <f t="shared" si="97"/>
        <v>293385</v>
      </c>
      <c r="BG17" s="75">
        <f t="shared" si="97"/>
        <v>197756</v>
      </c>
      <c r="BH17" s="75">
        <f t="shared" si="97"/>
        <v>23537</v>
      </c>
      <c r="BI17" s="75">
        <f t="shared" si="97"/>
        <v>14973</v>
      </c>
      <c r="BJ17" s="75">
        <f t="shared" si="97"/>
        <v>0</v>
      </c>
      <c r="BK17" s="75">
        <f t="shared" si="97"/>
        <v>0</v>
      </c>
      <c r="BL17" s="75" t="str">
        <f t="shared" si="26"/>
        <v>-</v>
      </c>
      <c r="BM17" s="75" t="str">
        <f t="shared" si="27"/>
        <v>-</v>
      </c>
      <c r="BN17" s="75">
        <f t="shared" si="28"/>
        <v>0</v>
      </c>
      <c r="BO17" s="75">
        <f t="shared" si="28"/>
        <v>0</v>
      </c>
      <c r="BP17" s="75" t="str">
        <f t="shared" si="29"/>
        <v>-</v>
      </c>
      <c r="BQ17" s="75" t="str">
        <f t="shared" si="30"/>
        <v>-</v>
      </c>
      <c r="BR17" s="75">
        <f t="shared" si="31"/>
        <v>0</v>
      </c>
      <c r="BS17" s="75">
        <f t="shared" si="31"/>
        <v>0</v>
      </c>
      <c r="BT17" s="75" t="str">
        <f t="shared" si="32"/>
        <v>-</v>
      </c>
      <c r="BU17" s="75" t="str">
        <f t="shared" si="33"/>
        <v>-</v>
      </c>
      <c r="BV17" s="75">
        <f t="shared" si="34"/>
        <v>0</v>
      </c>
      <c r="BW17" s="75">
        <f t="shared" si="34"/>
        <v>0</v>
      </c>
      <c r="BX17" s="75" t="str">
        <f t="shared" si="35"/>
        <v>-</v>
      </c>
      <c r="BY17" s="75" t="str">
        <f t="shared" si="36"/>
        <v>-</v>
      </c>
      <c r="BZ17" s="75">
        <f t="shared" si="37"/>
        <v>0</v>
      </c>
      <c r="CA17" s="75">
        <f t="shared" si="37"/>
        <v>0</v>
      </c>
      <c r="CB17" s="75" t="str">
        <f t="shared" si="38"/>
        <v>-</v>
      </c>
      <c r="CC17" s="75" t="str">
        <f t="shared" si="39"/>
        <v>-</v>
      </c>
      <c r="CD17" s="75">
        <f t="shared" si="40"/>
        <v>0</v>
      </c>
      <c r="CE17" s="75">
        <f t="shared" si="40"/>
        <v>0</v>
      </c>
      <c r="CF17" s="75" t="str">
        <f t="shared" si="41"/>
        <v>-</v>
      </c>
      <c r="CG17" s="75" t="str">
        <f t="shared" si="42"/>
        <v>-</v>
      </c>
      <c r="CH17" s="75">
        <f t="shared" si="43"/>
        <v>0</v>
      </c>
      <c r="CI17" s="75">
        <f t="shared" si="43"/>
        <v>0</v>
      </c>
      <c r="CJ17" s="75" t="str">
        <f t="shared" si="44"/>
        <v>-</v>
      </c>
      <c r="CK17" s="75" t="str">
        <f t="shared" si="45"/>
        <v>-</v>
      </c>
      <c r="CL17" s="75">
        <f t="shared" si="46"/>
        <v>0</v>
      </c>
      <c r="CM17" s="75">
        <f t="shared" si="46"/>
        <v>0</v>
      </c>
      <c r="CN17" s="75" t="str">
        <f t="shared" si="47"/>
        <v>-</v>
      </c>
      <c r="CO17" s="75" t="str">
        <f t="shared" si="48"/>
        <v>-</v>
      </c>
      <c r="CP17" s="75">
        <f t="shared" si="49"/>
        <v>0</v>
      </c>
      <c r="CQ17" s="75">
        <f t="shared" si="49"/>
        <v>0</v>
      </c>
      <c r="CR17" s="75" t="str">
        <f t="shared" si="50"/>
        <v>-</v>
      </c>
      <c r="CS17" s="75" t="str">
        <f t="shared" si="51"/>
        <v>-</v>
      </c>
      <c r="CT17" s="75">
        <f t="shared" si="52"/>
        <v>0</v>
      </c>
      <c r="CU17" s="75">
        <f t="shared" si="52"/>
        <v>0</v>
      </c>
      <c r="CV17" s="75" t="str">
        <f t="shared" si="53"/>
        <v>-</v>
      </c>
      <c r="CW17" s="75" t="str">
        <f t="shared" si="54"/>
        <v>-</v>
      </c>
      <c r="CX17" s="75">
        <f t="shared" si="55"/>
        <v>1968</v>
      </c>
      <c r="CY17" s="75">
        <f t="shared" si="55"/>
        <v>643787</v>
      </c>
      <c r="CZ17" s="75">
        <f t="shared" si="56"/>
        <v>327</v>
      </c>
      <c r="DA17" s="75">
        <f t="shared" si="57"/>
        <v>531</v>
      </c>
      <c r="DB17" s="75">
        <f t="shared" si="58"/>
        <v>36413</v>
      </c>
      <c r="DC17" s="75">
        <f t="shared" si="58"/>
        <v>1978801</v>
      </c>
      <c r="DD17" s="75">
        <f t="shared" si="59"/>
        <v>54</v>
      </c>
      <c r="DE17" s="75">
        <f t="shared" si="60"/>
        <v>101</v>
      </c>
      <c r="DF17" s="75">
        <f t="shared" si="61"/>
        <v>0</v>
      </c>
      <c r="DG17" s="75">
        <f t="shared" si="61"/>
        <v>0</v>
      </c>
      <c r="DH17" s="75" t="str">
        <f t="shared" si="62"/>
        <v>-</v>
      </c>
      <c r="DI17" s="75" t="str">
        <f t="shared" si="63"/>
        <v>-</v>
      </c>
      <c r="DJ17" s="75">
        <f t="shared" si="98"/>
        <v>0</v>
      </c>
      <c r="DK17" s="75">
        <f t="shared" si="98"/>
        <v>2465</v>
      </c>
      <c r="DL17" s="248">
        <f t="shared" si="98"/>
        <v>10143</v>
      </c>
      <c r="DM17" s="248">
        <f t="shared" si="98"/>
        <v>9155</v>
      </c>
      <c r="DN17" s="248">
        <f t="shared" si="98"/>
        <v>255</v>
      </c>
      <c r="DO17" s="248">
        <f t="shared" si="98"/>
        <v>12000</v>
      </c>
      <c r="DP17" s="248">
        <f t="shared" si="98"/>
        <v>52769352</v>
      </c>
      <c r="DQ17" s="248">
        <f t="shared" si="65"/>
        <v>5203</v>
      </c>
      <c r="DR17" s="248">
        <f t="shared" si="66"/>
        <v>10791</v>
      </c>
      <c r="DS17" s="248">
        <f t="shared" si="67"/>
        <v>63931935</v>
      </c>
      <c r="DT17" s="248">
        <f t="shared" si="68"/>
        <v>6983</v>
      </c>
      <c r="DU17" s="248">
        <f t="shared" si="69"/>
        <v>14621</v>
      </c>
      <c r="DV17" s="248">
        <f t="shared" si="70"/>
        <v>2034817</v>
      </c>
      <c r="DW17" s="248">
        <f t="shared" si="71"/>
        <v>7980</v>
      </c>
      <c r="DX17" s="248">
        <f t="shared" si="72"/>
        <v>17500</v>
      </c>
      <c r="DY17" s="248">
        <f t="shared" si="73"/>
        <v>112041691</v>
      </c>
      <c r="DZ17" s="248">
        <f t="shared" si="74"/>
        <v>9337</v>
      </c>
      <c r="EA17" s="248">
        <f t="shared" si="75"/>
        <v>20396</v>
      </c>
      <c r="EB17" s="164"/>
      <c r="EC17" s="75">
        <f t="shared" si="76"/>
        <v>7</v>
      </c>
      <c r="ED17" s="74">
        <f t="shared" si="91"/>
        <v>2018</v>
      </c>
      <c r="EE17" s="165">
        <f t="shared" si="92"/>
        <v>43282</v>
      </c>
      <c r="EF17" s="157">
        <f t="shared" si="77"/>
        <v>31</v>
      </c>
      <c r="EG17" s="156"/>
      <c r="EH17" s="166">
        <f t="shared" si="99"/>
        <v>1078637</v>
      </c>
      <c r="EI17" s="166">
        <f t="shared" si="99"/>
        <v>0</v>
      </c>
      <c r="EJ17" s="166">
        <f t="shared" si="99"/>
        <v>55068343</v>
      </c>
      <c r="EK17" s="166">
        <f t="shared" si="99"/>
        <v>103988313</v>
      </c>
      <c r="EL17" s="166">
        <f t="shared" si="99"/>
        <v>46097710</v>
      </c>
      <c r="EM17" s="166">
        <f t="shared" si="99"/>
        <v>53817078</v>
      </c>
      <c r="EN17" s="166">
        <f t="shared" si="99"/>
        <v>1042594109</v>
      </c>
      <c r="EO17" s="166">
        <f t="shared" si="99"/>
        <v>1704828239</v>
      </c>
      <c r="EP17" s="166">
        <f t="shared" si="99"/>
        <v>178070699</v>
      </c>
      <c r="EQ17" s="166">
        <f t="shared" si="99"/>
        <v>0</v>
      </c>
      <c r="ER17" s="166">
        <f t="shared" si="100"/>
        <v>0</v>
      </c>
      <c r="ES17" s="166">
        <f t="shared" si="100"/>
        <v>0</v>
      </c>
      <c r="ET17" s="166">
        <f t="shared" si="100"/>
        <v>0</v>
      </c>
      <c r="EU17" s="166">
        <f t="shared" si="100"/>
        <v>0</v>
      </c>
      <c r="EV17" s="166">
        <f t="shared" si="100"/>
        <v>0</v>
      </c>
      <c r="EW17" s="166">
        <f t="shared" si="100"/>
        <v>0</v>
      </c>
      <c r="EX17" s="166">
        <f t="shared" si="100"/>
        <v>0</v>
      </c>
      <c r="EY17" s="166">
        <f t="shared" si="100"/>
        <v>0</v>
      </c>
      <c r="EZ17" s="166">
        <f t="shared" si="100"/>
        <v>0</v>
      </c>
      <c r="FA17" s="166">
        <f t="shared" si="100"/>
        <v>0</v>
      </c>
      <c r="FB17" s="166">
        <f t="shared" si="101"/>
        <v>1045830</v>
      </c>
      <c r="FC17" s="166">
        <f t="shared" si="101"/>
        <v>3672023</v>
      </c>
      <c r="FD17" s="166">
        <f t="shared" si="101"/>
        <v>109456528</v>
      </c>
      <c r="FE17" s="166">
        <f t="shared" si="101"/>
        <v>133855550</v>
      </c>
      <c r="FF17" s="166">
        <f t="shared" si="101"/>
        <v>4462407</v>
      </c>
      <c r="FG17" s="166">
        <f t="shared" si="101"/>
        <v>244746814</v>
      </c>
      <c r="FH17" s="152"/>
      <c r="FI17" s="405">
        <f t="shared" si="81"/>
        <v>2.1430609333605055</v>
      </c>
      <c r="FJ17" s="405">
        <f t="shared" si="81"/>
        <v>1.662692751851097</v>
      </c>
      <c r="FK17" s="405">
        <f t="shared" si="82"/>
        <v>2.1494373856602262</v>
      </c>
      <c r="FL17" s="405">
        <f t="shared" si="83"/>
        <v>1.7014008971756509</v>
      </c>
      <c r="FM17" s="405">
        <f t="shared" si="84"/>
        <v>1.4007026417821109</v>
      </c>
      <c r="FN17" s="405">
        <f t="shared" si="85"/>
        <v>1.1234341549694515</v>
      </c>
      <c r="FO17" s="405">
        <f t="shared" si="86"/>
        <v>1.6244027218718682</v>
      </c>
      <c r="FP17" s="405">
        <f t="shared" si="87"/>
        <v>1.0949277729484914</v>
      </c>
      <c r="FQ17" s="405">
        <f t="shared" si="88"/>
        <v>1.6930657459358365</v>
      </c>
      <c r="FR17" s="405">
        <f t="shared" si="89"/>
        <v>1.0770392749244713</v>
      </c>
      <c r="FS17" s="404"/>
      <c r="FT17" s="237" t="s">
        <v>32</v>
      </c>
      <c r="FU17" s="172" t="s">
        <v>848</v>
      </c>
      <c r="FV17" s="172" t="s">
        <v>849</v>
      </c>
      <c r="FW17" s="172" t="s">
        <v>442</v>
      </c>
      <c r="FX17" s="238" t="s">
        <v>441</v>
      </c>
      <c r="FY17" s="237" t="s">
        <v>846</v>
      </c>
    </row>
    <row r="18" spans="1:181" ht="10.35" customHeight="1" x14ac:dyDescent="0.2">
      <c r="A18" s="74" t="str">
        <f t="shared" si="1"/>
        <v>2018-19AUGUSTENG</v>
      </c>
      <c r="B18" s="163" t="str">
        <f t="shared" si="90"/>
        <v>2018-19</v>
      </c>
      <c r="C18" s="26" t="s">
        <v>827</v>
      </c>
      <c r="D18" s="163" t="str">
        <f t="shared" si="93"/>
        <v>ENG</v>
      </c>
      <c r="F18" s="163" t="str">
        <f t="shared" si="2"/>
        <v>ENG</v>
      </c>
      <c r="H18" s="75">
        <f t="shared" si="3"/>
        <v>948407</v>
      </c>
      <c r="I18" s="75">
        <f t="shared" si="3"/>
        <v>711875</v>
      </c>
      <c r="J18" s="75">
        <f t="shared" si="3"/>
        <v>5011824</v>
      </c>
      <c r="K18" s="75">
        <f t="shared" si="4"/>
        <v>7</v>
      </c>
      <c r="L18" s="75">
        <f t="shared" si="5"/>
        <v>1</v>
      </c>
      <c r="M18" s="75">
        <f t="shared" si="6"/>
        <v>0</v>
      </c>
      <c r="N18" s="75">
        <f t="shared" si="7"/>
        <v>41</v>
      </c>
      <c r="O18" s="75">
        <f t="shared" si="8"/>
        <v>94</v>
      </c>
      <c r="P18" s="75" t="s">
        <v>44</v>
      </c>
      <c r="Q18" s="75">
        <f t="shared" si="95"/>
        <v>0</v>
      </c>
      <c r="R18" s="75">
        <f t="shared" si="95"/>
        <v>0</v>
      </c>
      <c r="S18" s="75">
        <f t="shared" si="95"/>
        <v>0</v>
      </c>
      <c r="T18" s="75">
        <f t="shared" si="95"/>
        <v>676555</v>
      </c>
      <c r="U18" s="75">
        <f t="shared" si="95"/>
        <v>53240</v>
      </c>
      <c r="V18" s="75">
        <f t="shared" si="95"/>
        <v>35843</v>
      </c>
      <c r="W18" s="75">
        <f t="shared" si="95"/>
        <v>354353</v>
      </c>
      <c r="X18" s="75">
        <f t="shared" si="95"/>
        <v>174586</v>
      </c>
      <c r="Y18" s="75">
        <f t="shared" si="95"/>
        <v>13312</v>
      </c>
      <c r="Z18" s="75">
        <f t="shared" si="95"/>
        <v>22795588</v>
      </c>
      <c r="AA18" s="75">
        <f t="shared" si="10"/>
        <v>428</v>
      </c>
      <c r="AB18" s="75">
        <f t="shared" si="11"/>
        <v>754</v>
      </c>
      <c r="AC18" s="75">
        <f t="shared" si="12"/>
        <v>24385638</v>
      </c>
      <c r="AD18" s="75">
        <f t="shared" si="13"/>
        <v>680</v>
      </c>
      <c r="AE18" s="75">
        <f t="shared" si="14"/>
        <v>1283</v>
      </c>
      <c r="AF18" s="75">
        <f t="shared" si="15"/>
        <v>438161398</v>
      </c>
      <c r="AG18" s="75">
        <f t="shared" si="16"/>
        <v>1237</v>
      </c>
      <c r="AH18" s="75">
        <f t="shared" si="17"/>
        <v>2540</v>
      </c>
      <c r="AI18" s="75">
        <f t="shared" si="18"/>
        <v>595201233</v>
      </c>
      <c r="AJ18" s="75">
        <f t="shared" si="19"/>
        <v>3409</v>
      </c>
      <c r="AK18" s="75">
        <f t="shared" si="20"/>
        <v>8020</v>
      </c>
      <c r="AL18" s="75">
        <f t="shared" si="21"/>
        <v>65527252</v>
      </c>
      <c r="AM18" s="75">
        <f t="shared" si="22"/>
        <v>4922</v>
      </c>
      <c r="AN18" s="75">
        <f t="shared" si="23"/>
        <v>11123</v>
      </c>
      <c r="AO18" s="75">
        <f t="shared" si="96"/>
        <v>38868</v>
      </c>
      <c r="AP18" s="75">
        <f t="shared" si="96"/>
        <v>3104</v>
      </c>
      <c r="AQ18" s="75">
        <f t="shared" si="96"/>
        <v>10707</v>
      </c>
      <c r="AR18" s="75">
        <f t="shared" si="96"/>
        <v>25130</v>
      </c>
      <c r="AS18" s="75">
        <f t="shared" si="96"/>
        <v>3062</v>
      </c>
      <c r="AT18" s="75">
        <f t="shared" si="96"/>
        <v>21995</v>
      </c>
      <c r="AU18" s="75">
        <f t="shared" si="96"/>
        <v>7309</v>
      </c>
      <c r="AV18" s="75">
        <f t="shared" si="96"/>
        <v>400070</v>
      </c>
      <c r="AW18" s="75">
        <f t="shared" si="96"/>
        <v>37163</v>
      </c>
      <c r="AX18" s="75">
        <f t="shared" si="96"/>
        <v>200454</v>
      </c>
      <c r="AY18" s="75">
        <f t="shared" si="97"/>
        <v>637687</v>
      </c>
      <c r="AZ18" s="75">
        <f t="shared" si="97"/>
        <v>116808</v>
      </c>
      <c r="BA18" s="75">
        <f t="shared" si="97"/>
        <v>89737</v>
      </c>
      <c r="BB18" s="75">
        <f t="shared" si="97"/>
        <v>78941</v>
      </c>
      <c r="BC18" s="75">
        <f t="shared" si="97"/>
        <v>61760</v>
      </c>
      <c r="BD18" s="75">
        <f t="shared" si="97"/>
        <v>492009</v>
      </c>
      <c r="BE18" s="75">
        <f t="shared" si="97"/>
        <v>396574</v>
      </c>
      <c r="BF18" s="75">
        <f t="shared" si="97"/>
        <v>279455</v>
      </c>
      <c r="BG18" s="75">
        <f t="shared" si="97"/>
        <v>190276</v>
      </c>
      <c r="BH18" s="75">
        <f t="shared" si="97"/>
        <v>21650</v>
      </c>
      <c r="BI18" s="75">
        <f t="shared" si="97"/>
        <v>14233</v>
      </c>
      <c r="BJ18" s="75">
        <f t="shared" si="97"/>
        <v>0</v>
      </c>
      <c r="BK18" s="75">
        <f t="shared" si="97"/>
        <v>0</v>
      </c>
      <c r="BL18" s="75" t="str">
        <f t="shared" si="26"/>
        <v>-</v>
      </c>
      <c r="BM18" s="75" t="str">
        <f t="shared" si="27"/>
        <v>-</v>
      </c>
      <c r="BN18" s="75">
        <f t="shared" si="28"/>
        <v>0</v>
      </c>
      <c r="BO18" s="75">
        <f t="shared" si="28"/>
        <v>0</v>
      </c>
      <c r="BP18" s="75" t="str">
        <f t="shared" si="29"/>
        <v>-</v>
      </c>
      <c r="BQ18" s="75" t="str">
        <f t="shared" si="30"/>
        <v>-</v>
      </c>
      <c r="BR18" s="75">
        <f t="shared" si="31"/>
        <v>0</v>
      </c>
      <c r="BS18" s="75">
        <f t="shared" si="31"/>
        <v>0</v>
      </c>
      <c r="BT18" s="75" t="str">
        <f t="shared" si="32"/>
        <v>-</v>
      </c>
      <c r="BU18" s="75" t="str">
        <f t="shared" si="33"/>
        <v>-</v>
      </c>
      <c r="BV18" s="75">
        <f t="shared" si="34"/>
        <v>0</v>
      </c>
      <c r="BW18" s="75">
        <f t="shared" si="34"/>
        <v>0</v>
      </c>
      <c r="BX18" s="75" t="str">
        <f t="shared" si="35"/>
        <v>-</v>
      </c>
      <c r="BY18" s="75" t="str">
        <f t="shared" si="36"/>
        <v>-</v>
      </c>
      <c r="BZ18" s="75">
        <f t="shared" si="37"/>
        <v>0</v>
      </c>
      <c r="CA18" s="75">
        <f t="shared" si="37"/>
        <v>0</v>
      </c>
      <c r="CB18" s="75" t="str">
        <f t="shared" si="38"/>
        <v>-</v>
      </c>
      <c r="CC18" s="75" t="str">
        <f t="shared" si="39"/>
        <v>-</v>
      </c>
      <c r="CD18" s="75">
        <f t="shared" si="40"/>
        <v>0</v>
      </c>
      <c r="CE18" s="75">
        <f t="shared" si="40"/>
        <v>0</v>
      </c>
      <c r="CF18" s="75" t="str">
        <f t="shared" si="41"/>
        <v>-</v>
      </c>
      <c r="CG18" s="75" t="str">
        <f t="shared" si="42"/>
        <v>-</v>
      </c>
      <c r="CH18" s="75">
        <f t="shared" si="43"/>
        <v>0</v>
      </c>
      <c r="CI18" s="75">
        <f t="shared" si="43"/>
        <v>0</v>
      </c>
      <c r="CJ18" s="75" t="str">
        <f t="shared" si="44"/>
        <v>-</v>
      </c>
      <c r="CK18" s="75" t="str">
        <f t="shared" si="45"/>
        <v>-</v>
      </c>
      <c r="CL18" s="75">
        <f t="shared" si="46"/>
        <v>0</v>
      </c>
      <c r="CM18" s="75">
        <f t="shared" si="46"/>
        <v>0</v>
      </c>
      <c r="CN18" s="75" t="str">
        <f t="shared" si="47"/>
        <v>-</v>
      </c>
      <c r="CO18" s="75" t="str">
        <f t="shared" si="48"/>
        <v>-</v>
      </c>
      <c r="CP18" s="75">
        <f t="shared" si="49"/>
        <v>0</v>
      </c>
      <c r="CQ18" s="75">
        <f t="shared" si="49"/>
        <v>0</v>
      </c>
      <c r="CR18" s="75" t="str">
        <f t="shared" si="50"/>
        <v>-</v>
      </c>
      <c r="CS18" s="75" t="str">
        <f t="shared" si="51"/>
        <v>-</v>
      </c>
      <c r="CT18" s="75">
        <f t="shared" si="52"/>
        <v>0</v>
      </c>
      <c r="CU18" s="75">
        <f t="shared" si="52"/>
        <v>0</v>
      </c>
      <c r="CV18" s="75" t="str">
        <f t="shared" si="53"/>
        <v>-</v>
      </c>
      <c r="CW18" s="75" t="str">
        <f t="shared" si="54"/>
        <v>-</v>
      </c>
      <c r="CX18" s="75">
        <f t="shared" si="55"/>
        <v>1891</v>
      </c>
      <c r="CY18" s="75">
        <f t="shared" si="55"/>
        <v>627766</v>
      </c>
      <c r="CZ18" s="75">
        <f t="shared" si="56"/>
        <v>332</v>
      </c>
      <c r="DA18" s="75">
        <f t="shared" si="57"/>
        <v>522</v>
      </c>
      <c r="DB18" s="75">
        <f t="shared" si="58"/>
        <v>33657</v>
      </c>
      <c r="DC18" s="75">
        <f t="shared" si="58"/>
        <v>1461378</v>
      </c>
      <c r="DD18" s="75">
        <f t="shared" si="59"/>
        <v>43</v>
      </c>
      <c r="DE18" s="75">
        <f t="shared" si="60"/>
        <v>83</v>
      </c>
      <c r="DF18" s="75">
        <f t="shared" si="61"/>
        <v>0</v>
      </c>
      <c r="DG18" s="75">
        <f t="shared" si="61"/>
        <v>0</v>
      </c>
      <c r="DH18" s="75" t="str">
        <f t="shared" si="62"/>
        <v>-</v>
      </c>
      <c r="DI18" s="75" t="str">
        <f t="shared" si="63"/>
        <v>-</v>
      </c>
      <c r="DJ18" s="75">
        <f t="shared" si="98"/>
        <v>0</v>
      </c>
      <c r="DK18" s="75">
        <f t="shared" si="98"/>
        <v>1318</v>
      </c>
      <c r="DL18" s="248">
        <f t="shared" si="98"/>
        <v>10270</v>
      </c>
      <c r="DM18" s="248">
        <f t="shared" si="98"/>
        <v>11893</v>
      </c>
      <c r="DN18" s="248">
        <f t="shared" si="98"/>
        <v>234</v>
      </c>
      <c r="DO18" s="248">
        <f t="shared" si="98"/>
        <v>11531</v>
      </c>
      <c r="DP18" s="248">
        <f t="shared" si="98"/>
        <v>49387803</v>
      </c>
      <c r="DQ18" s="248">
        <f t="shared" si="65"/>
        <v>4809</v>
      </c>
      <c r="DR18" s="248">
        <f t="shared" si="66"/>
        <v>10232</v>
      </c>
      <c r="DS18" s="248">
        <f t="shared" si="67"/>
        <v>69680324</v>
      </c>
      <c r="DT18" s="248">
        <f t="shared" si="68"/>
        <v>5859</v>
      </c>
      <c r="DU18" s="248">
        <f t="shared" si="69"/>
        <v>12357</v>
      </c>
      <c r="DV18" s="248">
        <f t="shared" si="70"/>
        <v>1974937</v>
      </c>
      <c r="DW18" s="248">
        <f t="shared" si="71"/>
        <v>8440</v>
      </c>
      <c r="DX18" s="248">
        <f t="shared" si="72"/>
        <v>16312</v>
      </c>
      <c r="DY18" s="248">
        <f t="shared" si="73"/>
        <v>98901647</v>
      </c>
      <c r="DZ18" s="248">
        <f t="shared" si="74"/>
        <v>8577</v>
      </c>
      <c r="EA18" s="248">
        <f t="shared" si="75"/>
        <v>19021</v>
      </c>
      <c r="EB18" s="164"/>
      <c r="EC18" s="75">
        <f t="shared" si="76"/>
        <v>8</v>
      </c>
      <c r="ED18" s="74">
        <f t="shared" si="91"/>
        <v>2018</v>
      </c>
      <c r="EE18" s="165">
        <f t="shared" si="92"/>
        <v>43313</v>
      </c>
      <c r="EF18" s="157">
        <f t="shared" si="77"/>
        <v>31</v>
      </c>
      <c r="EG18" s="156"/>
      <c r="EH18" s="166">
        <f t="shared" si="99"/>
        <v>941941</v>
      </c>
      <c r="EI18" s="166">
        <f t="shared" si="99"/>
        <v>0</v>
      </c>
      <c r="EJ18" s="166">
        <f t="shared" si="99"/>
        <v>29062967</v>
      </c>
      <c r="EK18" s="166">
        <f t="shared" si="99"/>
        <v>67238364</v>
      </c>
      <c r="EL18" s="166">
        <f t="shared" si="99"/>
        <v>40142567</v>
      </c>
      <c r="EM18" s="166">
        <f t="shared" si="99"/>
        <v>45988464</v>
      </c>
      <c r="EN18" s="166">
        <f t="shared" si="99"/>
        <v>900128814</v>
      </c>
      <c r="EO18" s="166">
        <f t="shared" si="99"/>
        <v>1400131114</v>
      </c>
      <c r="EP18" s="166">
        <f t="shared" si="99"/>
        <v>148069541</v>
      </c>
      <c r="EQ18" s="166">
        <f t="shared" si="99"/>
        <v>0</v>
      </c>
      <c r="ER18" s="166">
        <f t="shared" si="100"/>
        <v>0</v>
      </c>
      <c r="ES18" s="166">
        <f t="shared" si="100"/>
        <v>0</v>
      </c>
      <c r="ET18" s="166">
        <f t="shared" si="100"/>
        <v>0</v>
      </c>
      <c r="EU18" s="166">
        <f t="shared" si="100"/>
        <v>0</v>
      </c>
      <c r="EV18" s="166">
        <f t="shared" si="100"/>
        <v>0</v>
      </c>
      <c r="EW18" s="166">
        <f t="shared" si="100"/>
        <v>0</v>
      </c>
      <c r="EX18" s="166">
        <f t="shared" si="100"/>
        <v>0</v>
      </c>
      <c r="EY18" s="166">
        <f t="shared" si="100"/>
        <v>0</v>
      </c>
      <c r="EZ18" s="166">
        <f t="shared" si="100"/>
        <v>0</v>
      </c>
      <c r="FA18" s="166">
        <f t="shared" si="100"/>
        <v>0</v>
      </c>
      <c r="FB18" s="166">
        <f t="shared" si="101"/>
        <v>987573</v>
      </c>
      <c r="FC18" s="166">
        <f t="shared" si="101"/>
        <v>2805029</v>
      </c>
      <c r="FD18" s="166">
        <f t="shared" si="101"/>
        <v>105079423</v>
      </c>
      <c r="FE18" s="166">
        <f t="shared" si="101"/>
        <v>146966355</v>
      </c>
      <c r="FF18" s="166">
        <f t="shared" si="101"/>
        <v>3817119</v>
      </c>
      <c r="FG18" s="166">
        <f t="shared" si="101"/>
        <v>219332662</v>
      </c>
      <c r="FH18" s="152"/>
      <c r="FI18" s="405">
        <f t="shared" si="81"/>
        <v>2.1939894815927872</v>
      </c>
      <c r="FJ18" s="405">
        <f t="shared" si="81"/>
        <v>1.6855184072126221</v>
      </c>
      <c r="FK18" s="405">
        <f t="shared" si="82"/>
        <v>2.2024105125129037</v>
      </c>
      <c r="FL18" s="405">
        <f t="shared" si="83"/>
        <v>1.7230700555199063</v>
      </c>
      <c r="FM18" s="405">
        <f t="shared" si="84"/>
        <v>1.3884713830558792</v>
      </c>
      <c r="FN18" s="405">
        <f t="shared" si="85"/>
        <v>1.1191495486139527</v>
      </c>
      <c r="FO18" s="405">
        <f t="shared" si="86"/>
        <v>1.6006724479626087</v>
      </c>
      <c r="FP18" s="405">
        <f t="shared" si="87"/>
        <v>1.0898697490062204</v>
      </c>
      <c r="FQ18" s="405">
        <f t="shared" si="88"/>
        <v>1.6263521634615385</v>
      </c>
      <c r="FR18" s="405">
        <f t="shared" si="89"/>
        <v>1.0691856971153846</v>
      </c>
      <c r="FS18" s="404"/>
      <c r="FT18" s="237" t="s">
        <v>850</v>
      </c>
      <c r="FU18" s="172" t="s">
        <v>851</v>
      </c>
      <c r="FV18" s="172" t="s">
        <v>852</v>
      </c>
      <c r="FW18" s="172" t="s">
        <v>613</v>
      </c>
      <c r="FX18" s="238" t="s">
        <v>612</v>
      </c>
      <c r="FY18" s="237" t="s">
        <v>853</v>
      </c>
    </row>
    <row r="19" spans="1:181" ht="10.35" customHeight="1" x14ac:dyDescent="0.2">
      <c r="A19" s="74" t="str">
        <f t="shared" si="1"/>
        <v>2018-19SEPTEMBERENG</v>
      </c>
      <c r="B19" s="163" t="str">
        <f t="shared" si="90"/>
        <v>2018-19</v>
      </c>
      <c r="C19" s="26" t="s">
        <v>830</v>
      </c>
      <c r="D19" s="163" t="str">
        <f t="shared" si="93"/>
        <v>ENG</v>
      </c>
      <c r="F19" s="163" t="str">
        <f t="shared" si="2"/>
        <v>ENG</v>
      </c>
      <c r="H19" s="75">
        <f t="shared" si="3"/>
        <v>943655</v>
      </c>
      <c r="I19" s="75">
        <f t="shared" si="3"/>
        <v>710840</v>
      </c>
      <c r="J19" s="75">
        <f t="shared" si="3"/>
        <v>5655181</v>
      </c>
      <c r="K19" s="75">
        <f t="shared" si="4"/>
        <v>8</v>
      </c>
      <c r="L19" s="75">
        <f t="shared" si="5"/>
        <v>1</v>
      </c>
      <c r="M19" s="75">
        <f t="shared" si="6"/>
        <v>0</v>
      </c>
      <c r="N19" s="75">
        <f t="shared" si="7"/>
        <v>45</v>
      </c>
      <c r="O19" s="75">
        <f t="shared" si="8"/>
        <v>99</v>
      </c>
      <c r="P19" s="75" t="s">
        <v>44</v>
      </c>
      <c r="Q19" s="75">
        <f t="shared" si="95"/>
        <v>0</v>
      </c>
      <c r="R19" s="75">
        <f t="shared" si="95"/>
        <v>0</v>
      </c>
      <c r="S19" s="75">
        <f t="shared" si="95"/>
        <v>0</v>
      </c>
      <c r="T19" s="75">
        <f t="shared" si="95"/>
        <v>665369</v>
      </c>
      <c r="U19" s="75">
        <f t="shared" si="95"/>
        <v>52568</v>
      </c>
      <c r="V19" s="75">
        <f t="shared" si="95"/>
        <v>35591</v>
      </c>
      <c r="W19" s="75">
        <f t="shared" si="95"/>
        <v>356904</v>
      </c>
      <c r="X19" s="75">
        <f t="shared" si="95"/>
        <v>167708</v>
      </c>
      <c r="Y19" s="75">
        <f t="shared" si="95"/>
        <v>12421</v>
      </c>
      <c r="Z19" s="75">
        <f t="shared" si="95"/>
        <v>22679273</v>
      </c>
      <c r="AA19" s="75">
        <f t="shared" si="10"/>
        <v>431</v>
      </c>
      <c r="AB19" s="75">
        <f t="shared" si="11"/>
        <v>754</v>
      </c>
      <c r="AC19" s="75">
        <f t="shared" si="12"/>
        <v>24278800</v>
      </c>
      <c r="AD19" s="75">
        <f t="shared" si="13"/>
        <v>682</v>
      </c>
      <c r="AE19" s="75">
        <f t="shared" si="14"/>
        <v>1289</v>
      </c>
      <c r="AF19" s="75">
        <f t="shared" si="15"/>
        <v>462617916</v>
      </c>
      <c r="AG19" s="75">
        <f t="shared" si="16"/>
        <v>1296</v>
      </c>
      <c r="AH19" s="75">
        <f t="shared" si="17"/>
        <v>2655</v>
      </c>
      <c r="AI19" s="75">
        <f t="shared" si="18"/>
        <v>622882666</v>
      </c>
      <c r="AJ19" s="75">
        <f t="shared" si="19"/>
        <v>3714</v>
      </c>
      <c r="AK19" s="75">
        <f t="shared" si="20"/>
        <v>8713</v>
      </c>
      <c r="AL19" s="75">
        <f t="shared" si="21"/>
        <v>65146894</v>
      </c>
      <c r="AM19" s="75">
        <f t="shared" si="22"/>
        <v>5245</v>
      </c>
      <c r="AN19" s="75">
        <f t="shared" si="23"/>
        <v>12106</v>
      </c>
      <c r="AO19" s="75">
        <f t="shared" si="96"/>
        <v>37970</v>
      </c>
      <c r="AP19" s="75">
        <f t="shared" si="96"/>
        <v>3239</v>
      </c>
      <c r="AQ19" s="75">
        <f t="shared" si="96"/>
        <v>10299</v>
      </c>
      <c r="AR19" s="75">
        <f t="shared" si="96"/>
        <v>24642</v>
      </c>
      <c r="AS19" s="75">
        <f t="shared" si="96"/>
        <v>3035</v>
      </c>
      <c r="AT19" s="75">
        <f t="shared" si="96"/>
        <v>21397</v>
      </c>
      <c r="AU19" s="75">
        <f t="shared" si="96"/>
        <v>6802</v>
      </c>
      <c r="AV19" s="75">
        <f t="shared" si="96"/>
        <v>395522</v>
      </c>
      <c r="AW19" s="75">
        <f t="shared" si="96"/>
        <v>35890</v>
      </c>
      <c r="AX19" s="75">
        <f t="shared" si="96"/>
        <v>195987</v>
      </c>
      <c r="AY19" s="75">
        <f t="shared" si="97"/>
        <v>627399</v>
      </c>
      <c r="AZ19" s="75">
        <f t="shared" si="97"/>
        <v>114920</v>
      </c>
      <c r="BA19" s="75">
        <f t="shared" si="97"/>
        <v>88128</v>
      </c>
      <c r="BB19" s="75">
        <f t="shared" si="97"/>
        <v>78323</v>
      </c>
      <c r="BC19" s="75">
        <f t="shared" si="97"/>
        <v>61077</v>
      </c>
      <c r="BD19" s="75">
        <f t="shared" si="97"/>
        <v>496292</v>
      </c>
      <c r="BE19" s="75">
        <f t="shared" si="97"/>
        <v>399299</v>
      </c>
      <c r="BF19" s="75">
        <f t="shared" si="97"/>
        <v>271464</v>
      </c>
      <c r="BG19" s="75">
        <f t="shared" si="97"/>
        <v>182568</v>
      </c>
      <c r="BH19" s="75">
        <f t="shared" si="97"/>
        <v>20766</v>
      </c>
      <c r="BI19" s="75">
        <f t="shared" si="97"/>
        <v>13418</v>
      </c>
      <c r="BJ19" s="75">
        <f t="shared" si="97"/>
        <v>0</v>
      </c>
      <c r="BK19" s="75">
        <f t="shared" si="97"/>
        <v>0</v>
      </c>
      <c r="BL19" s="75" t="str">
        <f t="shared" si="26"/>
        <v>-</v>
      </c>
      <c r="BM19" s="75" t="str">
        <f t="shared" si="27"/>
        <v>-</v>
      </c>
      <c r="BN19" s="75">
        <f t="shared" si="28"/>
        <v>0</v>
      </c>
      <c r="BO19" s="75">
        <f t="shared" si="28"/>
        <v>0</v>
      </c>
      <c r="BP19" s="75" t="str">
        <f t="shared" si="29"/>
        <v>-</v>
      </c>
      <c r="BQ19" s="75" t="str">
        <f t="shared" si="30"/>
        <v>-</v>
      </c>
      <c r="BR19" s="75">
        <f t="shared" si="31"/>
        <v>0</v>
      </c>
      <c r="BS19" s="75">
        <f t="shared" si="31"/>
        <v>0</v>
      </c>
      <c r="BT19" s="75" t="str">
        <f t="shared" si="32"/>
        <v>-</v>
      </c>
      <c r="BU19" s="75" t="str">
        <f t="shared" si="33"/>
        <v>-</v>
      </c>
      <c r="BV19" s="75">
        <f t="shared" si="34"/>
        <v>0</v>
      </c>
      <c r="BW19" s="75">
        <f t="shared" si="34"/>
        <v>0</v>
      </c>
      <c r="BX19" s="75" t="str">
        <f t="shared" si="35"/>
        <v>-</v>
      </c>
      <c r="BY19" s="75" t="str">
        <f t="shared" si="36"/>
        <v>-</v>
      </c>
      <c r="BZ19" s="75">
        <f t="shared" si="37"/>
        <v>0</v>
      </c>
      <c r="CA19" s="75">
        <f t="shared" si="37"/>
        <v>0</v>
      </c>
      <c r="CB19" s="75" t="str">
        <f t="shared" si="38"/>
        <v>-</v>
      </c>
      <c r="CC19" s="75" t="str">
        <f t="shared" si="39"/>
        <v>-</v>
      </c>
      <c r="CD19" s="75">
        <f t="shared" si="40"/>
        <v>0</v>
      </c>
      <c r="CE19" s="75">
        <f t="shared" si="40"/>
        <v>0</v>
      </c>
      <c r="CF19" s="75" t="str">
        <f t="shared" si="41"/>
        <v>-</v>
      </c>
      <c r="CG19" s="75" t="str">
        <f t="shared" si="42"/>
        <v>-</v>
      </c>
      <c r="CH19" s="75">
        <f t="shared" si="43"/>
        <v>0</v>
      </c>
      <c r="CI19" s="75">
        <f t="shared" si="43"/>
        <v>0</v>
      </c>
      <c r="CJ19" s="75" t="str">
        <f t="shared" si="44"/>
        <v>-</v>
      </c>
      <c r="CK19" s="75" t="str">
        <f t="shared" si="45"/>
        <v>-</v>
      </c>
      <c r="CL19" s="75">
        <f t="shared" si="46"/>
        <v>0</v>
      </c>
      <c r="CM19" s="75">
        <f t="shared" si="46"/>
        <v>0</v>
      </c>
      <c r="CN19" s="75" t="str">
        <f t="shared" si="47"/>
        <v>-</v>
      </c>
      <c r="CO19" s="75" t="str">
        <f t="shared" si="48"/>
        <v>-</v>
      </c>
      <c r="CP19" s="75">
        <f t="shared" si="49"/>
        <v>0</v>
      </c>
      <c r="CQ19" s="75">
        <f t="shared" si="49"/>
        <v>0</v>
      </c>
      <c r="CR19" s="75" t="str">
        <f t="shared" si="50"/>
        <v>-</v>
      </c>
      <c r="CS19" s="75" t="str">
        <f t="shared" si="51"/>
        <v>-</v>
      </c>
      <c r="CT19" s="75">
        <f t="shared" si="52"/>
        <v>0</v>
      </c>
      <c r="CU19" s="75">
        <f t="shared" si="52"/>
        <v>0</v>
      </c>
      <c r="CV19" s="75" t="str">
        <f t="shared" si="53"/>
        <v>-</v>
      </c>
      <c r="CW19" s="75" t="str">
        <f t="shared" si="54"/>
        <v>-</v>
      </c>
      <c r="CX19" s="75">
        <f t="shared" si="55"/>
        <v>1839</v>
      </c>
      <c r="CY19" s="75">
        <f t="shared" si="55"/>
        <v>578327</v>
      </c>
      <c r="CZ19" s="75">
        <f t="shared" si="56"/>
        <v>314</v>
      </c>
      <c r="DA19" s="75">
        <f t="shared" si="57"/>
        <v>542</v>
      </c>
      <c r="DB19" s="75">
        <f t="shared" si="58"/>
        <v>33911</v>
      </c>
      <c r="DC19" s="75">
        <f t="shared" si="58"/>
        <v>1499319</v>
      </c>
      <c r="DD19" s="75">
        <f t="shared" si="59"/>
        <v>44</v>
      </c>
      <c r="DE19" s="75">
        <f t="shared" si="60"/>
        <v>85</v>
      </c>
      <c r="DF19" s="75">
        <f t="shared" si="61"/>
        <v>0</v>
      </c>
      <c r="DG19" s="75">
        <f t="shared" si="61"/>
        <v>0</v>
      </c>
      <c r="DH19" s="75" t="str">
        <f t="shared" si="62"/>
        <v>-</v>
      </c>
      <c r="DI19" s="75" t="str">
        <f t="shared" si="63"/>
        <v>-</v>
      </c>
      <c r="DJ19" s="75">
        <f t="shared" si="98"/>
        <v>0</v>
      </c>
      <c r="DK19" s="75">
        <f t="shared" si="98"/>
        <v>818</v>
      </c>
      <c r="DL19" s="248">
        <f t="shared" si="98"/>
        <v>8773</v>
      </c>
      <c r="DM19" s="248">
        <f t="shared" si="98"/>
        <v>10797</v>
      </c>
      <c r="DN19" s="248">
        <f t="shared" si="98"/>
        <v>221</v>
      </c>
      <c r="DO19" s="248">
        <f t="shared" si="98"/>
        <v>10544</v>
      </c>
      <c r="DP19" s="248">
        <f t="shared" si="98"/>
        <v>45036227</v>
      </c>
      <c r="DQ19" s="248">
        <f t="shared" si="65"/>
        <v>5134</v>
      </c>
      <c r="DR19" s="248">
        <f t="shared" si="66"/>
        <v>10755</v>
      </c>
      <c r="DS19" s="248">
        <f t="shared" si="67"/>
        <v>73844155</v>
      </c>
      <c r="DT19" s="248">
        <f t="shared" si="68"/>
        <v>6839</v>
      </c>
      <c r="DU19" s="248">
        <f t="shared" si="69"/>
        <v>14330</v>
      </c>
      <c r="DV19" s="248">
        <f t="shared" si="70"/>
        <v>1950469</v>
      </c>
      <c r="DW19" s="248">
        <f t="shared" si="71"/>
        <v>8826</v>
      </c>
      <c r="DX19" s="248">
        <f t="shared" si="72"/>
        <v>18406</v>
      </c>
      <c r="DY19" s="248">
        <f t="shared" si="73"/>
        <v>96737273</v>
      </c>
      <c r="DZ19" s="248">
        <f t="shared" si="74"/>
        <v>9175</v>
      </c>
      <c r="EA19" s="248">
        <f t="shared" si="75"/>
        <v>20207</v>
      </c>
      <c r="EB19" s="164"/>
      <c r="EC19" s="75">
        <f t="shared" si="76"/>
        <v>9</v>
      </c>
      <c r="ED19" s="74">
        <f t="shared" si="91"/>
        <v>2018</v>
      </c>
      <c r="EE19" s="165">
        <f t="shared" si="92"/>
        <v>43344</v>
      </c>
      <c r="EF19" s="157">
        <f t="shared" si="77"/>
        <v>30</v>
      </c>
      <c r="EG19" s="156"/>
      <c r="EH19" s="166">
        <f t="shared" si="99"/>
        <v>934669</v>
      </c>
      <c r="EI19" s="166">
        <f t="shared" si="99"/>
        <v>0</v>
      </c>
      <c r="EJ19" s="166">
        <f t="shared" si="99"/>
        <v>31993595</v>
      </c>
      <c r="EK19" s="166">
        <f t="shared" si="99"/>
        <v>70171487</v>
      </c>
      <c r="EL19" s="166">
        <f t="shared" si="99"/>
        <v>39637965</v>
      </c>
      <c r="EM19" s="166">
        <f t="shared" si="99"/>
        <v>45885100</v>
      </c>
      <c r="EN19" s="166">
        <f t="shared" si="99"/>
        <v>947626014</v>
      </c>
      <c r="EO19" s="166">
        <f t="shared" si="99"/>
        <v>1461257217</v>
      </c>
      <c r="EP19" s="166">
        <f t="shared" si="99"/>
        <v>150371821</v>
      </c>
      <c r="EQ19" s="166">
        <f t="shared" si="99"/>
        <v>0</v>
      </c>
      <c r="ER19" s="166">
        <f t="shared" si="100"/>
        <v>0</v>
      </c>
      <c r="ES19" s="166">
        <f t="shared" si="100"/>
        <v>0</v>
      </c>
      <c r="ET19" s="166">
        <f t="shared" si="100"/>
        <v>0</v>
      </c>
      <c r="EU19" s="166">
        <f t="shared" si="100"/>
        <v>0</v>
      </c>
      <c r="EV19" s="166">
        <f t="shared" si="100"/>
        <v>0</v>
      </c>
      <c r="EW19" s="166">
        <f t="shared" si="100"/>
        <v>0</v>
      </c>
      <c r="EX19" s="166">
        <f t="shared" si="100"/>
        <v>0</v>
      </c>
      <c r="EY19" s="166">
        <f t="shared" si="100"/>
        <v>0</v>
      </c>
      <c r="EZ19" s="166">
        <f t="shared" si="100"/>
        <v>0</v>
      </c>
      <c r="FA19" s="166">
        <f t="shared" si="100"/>
        <v>0</v>
      </c>
      <c r="FB19" s="166">
        <f t="shared" si="101"/>
        <v>996597</v>
      </c>
      <c r="FC19" s="166">
        <f t="shared" si="101"/>
        <v>2885925</v>
      </c>
      <c r="FD19" s="166">
        <f t="shared" si="101"/>
        <v>94350025</v>
      </c>
      <c r="FE19" s="166">
        <f t="shared" si="101"/>
        <v>154723825</v>
      </c>
      <c r="FF19" s="166">
        <f t="shared" si="101"/>
        <v>4067783</v>
      </c>
      <c r="FG19" s="166">
        <f t="shared" si="101"/>
        <v>213062805</v>
      </c>
      <c r="FH19" s="152"/>
      <c r="FI19" s="405">
        <f t="shared" si="81"/>
        <v>2.1861208339674327</v>
      </c>
      <c r="FJ19" s="405">
        <f t="shared" si="81"/>
        <v>1.6764571602495815</v>
      </c>
      <c r="FK19" s="405">
        <f t="shared" si="82"/>
        <v>2.2006406113905199</v>
      </c>
      <c r="FL19" s="405">
        <f t="shared" si="83"/>
        <v>1.71607990784187</v>
      </c>
      <c r="FM19" s="405">
        <f t="shared" si="84"/>
        <v>1.3905475982336988</v>
      </c>
      <c r="FN19" s="405">
        <f t="shared" si="85"/>
        <v>1.1187854437047497</v>
      </c>
      <c r="FO19" s="405">
        <f t="shared" si="86"/>
        <v>1.6186705464259308</v>
      </c>
      <c r="FP19" s="405">
        <f t="shared" si="87"/>
        <v>1.0886063872921983</v>
      </c>
      <c r="FQ19" s="405">
        <f t="shared" si="88"/>
        <v>1.6718460671443522</v>
      </c>
      <c r="FR19" s="405">
        <f t="shared" si="89"/>
        <v>1.0802672892681748</v>
      </c>
      <c r="FS19" s="404"/>
      <c r="FT19" s="237" t="s">
        <v>69</v>
      </c>
      <c r="FU19" s="172" t="s">
        <v>854</v>
      </c>
      <c r="FV19" s="172" t="s">
        <v>855</v>
      </c>
      <c r="FW19" s="172" t="s">
        <v>484</v>
      </c>
      <c r="FX19" s="238" t="s">
        <v>483</v>
      </c>
      <c r="FY19" s="237" t="s">
        <v>846</v>
      </c>
    </row>
    <row r="20" spans="1:181" ht="10.35" customHeight="1" x14ac:dyDescent="0.2">
      <c r="A20" s="74" t="str">
        <f t="shared" si="1"/>
        <v>2018-19OCTOBERENG</v>
      </c>
      <c r="B20" s="163" t="str">
        <f t="shared" si="90"/>
        <v>2018-19</v>
      </c>
      <c r="C20" s="26" t="s">
        <v>833</v>
      </c>
      <c r="D20" s="163" t="str">
        <f t="shared" si="93"/>
        <v>ENG</v>
      </c>
      <c r="F20" s="163" t="str">
        <f t="shared" si="2"/>
        <v>ENG</v>
      </c>
      <c r="H20" s="75">
        <f t="shared" si="3"/>
        <v>982022</v>
      </c>
      <c r="I20" s="75">
        <f t="shared" si="3"/>
        <v>729048</v>
      </c>
      <c r="J20" s="75">
        <f t="shared" si="3"/>
        <v>5186248</v>
      </c>
      <c r="K20" s="75">
        <f t="shared" si="4"/>
        <v>7</v>
      </c>
      <c r="L20" s="75">
        <f t="shared" si="5"/>
        <v>1</v>
      </c>
      <c r="M20" s="75">
        <f t="shared" si="6"/>
        <v>0</v>
      </c>
      <c r="N20" s="75">
        <f t="shared" si="7"/>
        <v>42</v>
      </c>
      <c r="O20" s="75">
        <f t="shared" si="8"/>
        <v>93</v>
      </c>
      <c r="P20" s="75" t="s">
        <v>44</v>
      </c>
      <c r="Q20" s="75">
        <f t="shared" si="95"/>
        <v>0</v>
      </c>
      <c r="R20" s="75">
        <f t="shared" si="95"/>
        <v>0</v>
      </c>
      <c r="S20" s="75">
        <f t="shared" si="95"/>
        <v>0</v>
      </c>
      <c r="T20" s="75">
        <f t="shared" si="95"/>
        <v>699355</v>
      </c>
      <c r="U20" s="75">
        <f t="shared" si="95"/>
        <v>55383</v>
      </c>
      <c r="V20" s="75">
        <f t="shared" si="95"/>
        <v>37926</v>
      </c>
      <c r="W20" s="75">
        <f t="shared" si="95"/>
        <v>372315</v>
      </c>
      <c r="X20" s="75">
        <f t="shared" si="95"/>
        <v>176292</v>
      </c>
      <c r="Y20" s="75">
        <f t="shared" si="95"/>
        <v>13090</v>
      </c>
      <c r="Z20" s="75">
        <f t="shared" si="95"/>
        <v>23874408</v>
      </c>
      <c r="AA20" s="75">
        <f t="shared" si="10"/>
        <v>431</v>
      </c>
      <c r="AB20" s="75">
        <f t="shared" si="11"/>
        <v>750</v>
      </c>
      <c r="AC20" s="75">
        <f t="shared" si="12"/>
        <v>25487362</v>
      </c>
      <c r="AD20" s="75">
        <f t="shared" si="13"/>
        <v>672</v>
      </c>
      <c r="AE20" s="75">
        <f t="shared" si="14"/>
        <v>1251</v>
      </c>
      <c r="AF20" s="75">
        <f t="shared" si="15"/>
        <v>474677999</v>
      </c>
      <c r="AG20" s="75">
        <f t="shared" si="16"/>
        <v>1275</v>
      </c>
      <c r="AH20" s="75">
        <f t="shared" si="17"/>
        <v>2605</v>
      </c>
      <c r="AI20" s="75">
        <f t="shared" si="18"/>
        <v>638742018</v>
      </c>
      <c r="AJ20" s="75">
        <f t="shared" si="19"/>
        <v>3623</v>
      </c>
      <c r="AK20" s="75">
        <f t="shared" si="20"/>
        <v>8502</v>
      </c>
      <c r="AL20" s="75">
        <f t="shared" si="21"/>
        <v>65814545</v>
      </c>
      <c r="AM20" s="75">
        <f t="shared" si="22"/>
        <v>5028</v>
      </c>
      <c r="AN20" s="75">
        <f t="shared" si="23"/>
        <v>11565</v>
      </c>
      <c r="AO20" s="75">
        <f t="shared" si="96"/>
        <v>41067</v>
      </c>
      <c r="AP20" s="75">
        <f t="shared" si="96"/>
        <v>3670</v>
      </c>
      <c r="AQ20" s="75">
        <f t="shared" si="96"/>
        <v>11585</v>
      </c>
      <c r="AR20" s="75">
        <f t="shared" si="96"/>
        <v>25721</v>
      </c>
      <c r="AS20" s="75">
        <f t="shared" si="96"/>
        <v>3368</v>
      </c>
      <c r="AT20" s="75">
        <f t="shared" si="96"/>
        <v>22444</v>
      </c>
      <c r="AU20" s="75">
        <f t="shared" si="96"/>
        <v>5274</v>
      </c>
      <c r="AV20" s="75">
        <f t="shared" si="96"/>
        <v>415522</v>
      </c>
      <c r="AW20" s="75">
        <f t="shared" si="96"/>
        <v>38774</v>
      </c>
      <c r="AX20" s="75">
        <f t="shared" si="96"/>
        <v>203992</v>
      </c>
      <c r="AY20" s="75">
        <f t="shared" si="97"/>
        <v>658288</v>
      </c>
      <c r="AZ20" s="75">
        <f t="shared" si="97"/>
        <v>120960</v>
      </c>
      <c r="BA20" s="75">
        <f t="shared" si="97"/>
        <v>92687</v>
      </c>
      <c r="BB20" s="75">
        <f t="shared" si="97"/>
        <v>83045</v>
      </c>
      <c r="BC20" s="75">
        <f t="shared" si="97"/>
        <v>64746</v>
      </c>
      <c r="BD20" s="75">
        <f t="shared" si="97"/>
        <v>515118</v>
      </c>
      <c r="BE20" s="75">
        <f t="shared" si="97"/>
        <v>414770</v>
      </c>
      <c r="BF20" s="75">
        <f t="shared" si="97"/>
        <v>283700</v>
      </c>
      <c r="BG20" s="75">
        <f t="shared" si="97"/>
        <v>191580</v>
      </c>
      <c r="BH20" s="75">
        <f t="shared" si="97"/>
        <v>22043</v>
      </c>
      <c r="BI20" s="75">
        <f t="shared" si="97"/>
        <v>13980</v>
      </c>
      <c r="BJ20" s="75">
        <f t="shared" si="97"/>
        <v>0</v>
      </c>
      <c r="BK20" s="75">
        <f t="shared" si="97"/>
        <v>0</v>
      </c>
      <c r="BL20" s="75" t="str">
        <f t="shared" si="26"/>
        <v>-</v>
      </c>
      <c r="BM20" s="75" t="str">
        <f t="shared" si="27"/>
        <v>-</v>
      </c>
      <c r="BN20" s="75">
        <f t="shared" si="28"/>
        <v>0</v>
      </c>
      <c r="BO20" s="75">
        <f t="shared" si="28"/>
        <v>0</v>
      </c>
      <c r="BP20" s="75" t="str">
        <f t="shared" si="29"/>
        <v>-</v>
      </c>
      <c r="BQ20" s="75" t="str">
        <f t="shared" si="30"/>
        <v>-</v>
      </c>
      <c r="BR20" s="75">
        <f t="shared" si="31"/>
        <v>0</v>
      </c>
      <c r="BS20" s="75">
        <f t="shared" si="31"/>
        <v>0</v>
      </c>
      <c r="BT20" s="75" t="str">
        <f t="shared" si="32"/>
        <v>-</v>
      </c>
      <c r="BU20" s="75" t="str">
        <f t="shared" si="33"/>
        <v>-</v>
      </c>
      <c r="BV20" s="75">
        <f t="shared" si="34"/>
        <v>0</v>
      </c>
      <c r="BW20" s="75">
        <f t="shared" si="34"/>
        <v>0</v>
      </c>
      <c r="BX20" s="75" t="str">
        <f t="shared" si="35"/>
        <v>-</v>
      </c>
      <c r="BY20" s="75" t="str">
        <f t="shared" si="36"/>
        <v>-</v>
      </c>
      <c r="BZ20" s="75">
        <f t="shared" si="37"/>
        <v>0</v>
      </c>
      <c r="CA20" s="75">
        <f t="shared" si="37"/>
        <v>0</v>
      </c>
      <c r="CB20" s="75" t="str">
        <f t="shared" si="38"/>
        <v>-</v>
      </c>
      <c r="CC20" s="75" t="str">
        <f t="shared" si="39"/>
        <v>-</v>
      </c>
      <c r="CD20" s="75">
        <f t="shared" si="40"/>
        <v>0</v>
      </c>
      <c r="CE20" s="75">
        <f t="shared" si="40"/>
        <v>0</v>
      </c>
      <c r="CF20" s="75" t="str">
        <f t="shared" si="41"/>
        <v>-</v>
      </c>
      <c r="CG20" s="75" t="str">
        <f t="shared" si="42"/>
        <v>-</v>
      </c>
      <c r="CH20" s="75">
        <f t="shared" si="43"/>
        <v>0</v>
      </c>
      <c r="CI20" s="75">
        <f t="shared" si="43"/>
        <v>0</v>
      </c>
      <c r="CJ20" s="75" t="str">
        <f t="shared" si="44"/>
        <v>-</v>
      </c>
      <c r="CK20" s="75" t="str">
        <f t="shared" si="45"/>
        <v>-</v>
      </c>
      <c r="CL20" s="75">
        <f t="shared" si="46"/>
        <v>0</v>
      </c>
      <c r="CM20" s="75">
        <f t="shared" si="46"/>
        <v>0</v>
      </c>
      <c r="CN20" s="75" t="str">
        <f t="shared" si="47"/>
        <v>-</v>
      </c>
      <c r="CO20" s="75" t="str">
        <f t="shared" si="48"/>
        <v>-</v>
      </c>
      <c r="CP20" s="75">
        <f t="shared" si="49"/>
        <v>0</v>
      </c>
      <c r="CQ20" s="75">
        <f t="shared" si="49"/>
        <v>0</v>
      </c>
      <c r="CR20" s="75" t="str">
        <f t="shared" si="50"/>
        <v>-</v>
      </c>
      <c r="CS20" s="75" t="str">
        <f t="shared" si="51"/>
        <v>-</v>
      </c>
      <c r="CT20" s="75">
        <f t="shared" si="52"/>
        <v>0</v>
      </c>
      <c r="CU20" s="75">
        <f t="shared" si="52"/>
        <v>0</v>
      </c>
      <c r="CV20" s="75" t="str">
        <f t="shared" si="53"/>
        <v>-</v>
      </c>
      <c r="CW20" s="75" t="str">
        <f t="shared" si="54"/>
        <v>-</v>
      </c>
      <c r="CX20" s="75">
        <f t="shared" si="55"/>
        <v>1949</v>
      </c>
      <c r="CY20" s="75">
        <f t="shared" si="55"/>
        <v>596988</v>
      </c>
      <c r="CZ20" s="75">
        <f t="shared" si="56"/>
        <v>306</v>
      </c>
      <c r="DA20" s="75">
        <f t="shared" si="57"/>
        <v>532</v>
      </c>
      <c r="DB20" s="75">
        <f t="shared" si="58"/>
        <v>35919</v>
      </c>
      <c r="DC20" s="75">
        <f t="shared" si="58"/>
        <v>1517375</v>
      </c>
      <c r="DD20" s="75">
        <f t="shared" si="59"/>
        <v>42</v>
      </c>
      <c r="DE20" s="75">
        <f t="shared" si="60"/>
        <v>80</v>
      </c>
      <c r="DF20" s="75">
        <f t="shared" si="61"/>
        <v>0</v>
      </c>
      <c r="DG20" s="75">
        <f t="shared" si="61"/>
        <v>0</v>
      </c>
      <c r="DH20" s="75" t="str">
        <f t="shared" si="62"/>
        <v>-</v>
      </c>
      <c r="DI20" s="75" t="str">
        <f t="shared" si="63"/>
        <v>-</v>
      </c>
      <c r="DJ20" s="75">
        <f t="shared" si="98"/>
        <v>0</v>
      </c>
      <c r="DK20" s="75">
        <f t="shared" si="98"/>
        <v>852</v>
      </c>
      <c r="DL20" s="248">
        <f t="shared" si="98"/>
        <v>8901</v>
      </c>
      <c r="DM20" s="248">
        <f t="shared" si="98"/>
        <v>11823</v>
      </c>
      <c r="DN20" s="248">
        <f t="shared" si="98"/>
        <v>270</v>
      </c>
      <c r="DO20" s="248">
        <f t="shared" si="98"/>
        <v>11886</v>
      </c>
      <c r="DP20" s="248">
        <f t="shared" si="98"/>
        <v>44627176</v>
      </c>
      <c r="DQ20" s="248">
        <f t="shared" si="65"/>
        <v>5014</v>
      </c>
      <c r="DR20" s="248">
        <f t="shared" si="66"/>
        <v>10934</v>
      </c>
      <c r="DS20" s="248">
        <f t="shared" si="67"/>
        <v>79292055</v>
      </c>
      <c r="DT20" s="248">
        <f t="shared" si="68"/>
        <v>6707</v>
      </c>
      <c r="DU20" s="248">
        <f t="shared" si="69"/>
        <v>13928</v>
      </c>
      <c r="DV20" s="248">
        <f t="shared" si="70"/>
        <v>2727662</v>
      </c>
      <c r="DW20" s="248">
        <f t="shared" si="71"/>
        <v>10102</v>
      </c>
      <c r="DX20" s="248">
        <f t="shared" si="72"/>
        <v>19883</v>
      </c>
      <c r="DY20" s="248">
        <f t="shared" si="73"/>
        <v>105614442</v>
      </c>
      <c r="DZ20" s="248">
        <f t="shared" si="74"/>
        <v>8886</v>
      </c>
      <c r="EA20" s="248">
        <f t="shared" si="75"/>
        <v>19349</v>
      </c>
      <c r="EB20" s="164"/>
      <c r="EC20" s="75">
        <f t="shared" si="76"/>
        <v>10</v>
      </c>
      <c r="ED20" s="74">
        <f t="shared" si="91"/>
        <v>2018</v>
      </c>
      <c r="EE20" s="165">
        <f t="shared" si="92"/>
        <v>43374</v>
      </c>
      <c r="EF20" s="157">
        <f t="shared" si="77"/>
        <v>31</v>
      </c>
      <c r="EG20" s="156"/>
      <c r="EH20" s="166">
        <f t="shared" si="99"/>
        <v>955041</v>
      </c>
      <c r="EI20" s="166">
        <f t="shared" si="99"/>
        <v>0</v>
      </c>
      <c r="EJ20" s="166">
        <f t="shared" si="99"/>
        <v>30432912</v>
      </c>
      <c r="EK20" s="166">
        <f t="shared" si="99"/>
        <v>67949834</v>
      </c>
      <c r="EL20" s="166">
        <f t="shared" si="99"/>
        <v>41557129</v>
      </c>
      <c r="EM20" s="166">
        <f t="shared" si="99"/>
        <v>47460735</v>
      </c>
      <c r="EN20" s="166">
        <f t="shared" si="99"/>
        <v>969889594</v>
      </c>
      <c r="EO20" s="166">
        <f t="shared" si="99"/>
        <v>1498914363</v>
      </c>
      <c r="EP20" s="166">
        <f t="shared" si="99"/>
        <v>151387796</v>
      </c>
      <c r="EQ20" s="166">
        <f t="shared" si="99"/>
        <v>0</v>
      </c>
      <c r="ER20" s="166">
        <f t="shared" si="100"/>
        <v>0</v>
      </c>
      <c r="ES20" s="166">
        <f t="shared" si="100"/>
        <v>0</v>
      </c>
      <c r="ET20" s="166">
        <f t="shared" si="100"/>
        <v>0</v>
      </c>
      <c r="EU20" s="166">
        <f t="shared" si="100"/>
        <v>0</v>
      </c>
      <c r="EV20" s="166">
        <f t="shared" si="100"/>
        <v>0</v>
      </c>
      <c r="EW20" s="166">
        <f t="shared" si="100"/>
        <v>0</v>
      </c>
      <c r="EX20" s="166">
        <f t="shared" si="100"/>
        <v>0</v>
      </c>
      <c r="EY20" s="166">
        <f t="shared" si="100"/>
        <v>0</v>
      </c>
      <c r="EZ20" s="166">
        <f t="shared" si="100"/>
        <v>0</v>
      </c>
      <c r="FA20" s="166">
        <f t="shared" si="100"/>
        <v>0</v>
      </c>
      <c r="FB20" s="166">
        <f t="shared" si="101"/>
        <v>1037689</v>
      </c>
      <c r="FC20" s="166">
        <f t="shared" si="101"/>
        <v>2870967</v>
      </c>
      <c r="FD20" s="166">
        <f t="shared" si="101"/>
        <v>97327830</v>
      </c>
      <c r="FE20" s="166">
        <f t="shared" si="101"/>
        <v>164665509</v>
      </c>
      <c r="FF20" s="166">
        <f t="shared" si="101"/>
        <v>5368349</v>
      </c>
      <c r="FG20" s="166">
        <f t="shared" si="101"/>
        <v>229986037</v>
      </c>
      <c r="FH20" s="152"/>
      <c r="FI20" s="405">
        <f t="shared" si="81"/>
        <v>2.1840637018579709</v>
      </c>
      <c r="FJ20" s="405">
        <f t="shared" si="81"/>
        <v>1.6735640900637381</v>
      </c>
      <c r="FK20" s="405">
        <f t="shared" si="82"/>
        <v>2.1896588092601381</v>
      </c>
      <c r="FL20" s="405">
        <f t="shared" si="83"/>
        <v>1.7071665875652586</v>
      </c>
      <c r="FM20" s="405">
        <f t="shared" si="84"/>
        <v>1.3835542484186778</v>
      </c>
      <c r="FN20" s="405">
        <f t="shared" si="85"/>
        <v>1.1140297866054283</v>
      </c>
      <c r="FO20" s="405">
        <f t="shared" si="86"/>
        <v>1.6092619063825926</v>
      </c>
      <c r="FP20" s="405">
        <f t="shared" si="87"/>
        <v>1.0867197603975223</v>
      </c>
      <c r="FQ20" s="405">
        <f t="shared" si="88"/>
        <v>1.6839572192513368</v>
      </c>
      <c r="FR20" s="405">
        <f t="shared" si="89"/>
        <v>1.0679908326967151</v>
      </c>
      <c r="FS20" s="404"/>
      <c r="FT20" s="237" t="s">
        <v>34</v>
      </c>
      <c r="FU20" s="172" t="s">
        <v>856</v>
      </c>
      <c r="FV20" s="172" t="s">
        <v>857</v>
      </c>
      <c r="FW20" s="172" t="s">
        <v>502</v>
      </c>
      <c r="FX20" s="238" t="s">
        <v>501</v>
      </c>
      <c r="FY20" s="237" t="s">
        <v>853</v>
      </c>
    </row>
    <row r="21" spans="1:181" ht="10.35" customHeight="1" x14ac:dyDescent="0.2">
      <c r="A21" s="74" t="str">
        <f t="shared" si="1"/>
        <v>2018-19NOVEMBERENG</v>
      </c>
      <c r="B21" s="163" t="str">
        <f t="shared" si="90"/>
        <v>2018-19</v>
      </c>
      <c r="C21" s="26" t="s">
        <v>834</v>
      </c>
      <c r="D21" s="163" t="str">
        <f t="shared" si="93"/>
        <v>ENG</v>
      </c>
      <c r="F21" s="163" t="str">
        <f t="shared" si="2"/>
        <v>ENG</v>
      </c>
      <c r="H21" s="75">
        <f t="shared" si="3"/>
        <v>982671</v>
      </c>
      <c r="I21" s="75">
        <f t="shared" si="3"/>
        <v>721971</v>
      </c>
      <c r="J21" s="75">
        <f t="shared" si="3"/>
        <v>4492357</v>
      </c>
      <c r="K21" s="75">
        <f t="shared" si="4"/>
        <v>6</v>
      </c>
      <c r="L21" s="75">
        <f t="shared" si="5"/>
        <v>1</v>
      </c>
      <c r="M21" s="75">
        <f t="shared" si="6"/>
        <v>0</v>
      </c>
      <c r="N21" s="75">
        <f t="shared" si="7"/>
        <v>36</v>
      </c>
      <c r="O21" s="75">
        <f t="shared" si="8"/>
        <v>82</v>
      </c>
      <c r="P21" s="75" t="s">
        <v>44</v>
      </c>
      <c r="Q21" s="75">
        <f t="shared" si="95"/>
        <v>0</v>
      </c>
      <c r="R21" s="75">
        <f t="shared" si="95"/>
        <v>0</v>
      </c>
      <c r="S21" s="75">
        <f t="shared" si="95"/>
        <v>0</v>
      </c>
      <c r="T21" s="75">
        <f t="shared" si="95"/>
        <v>704355</v>
      </c>
      <c r="U21" s="75">
        <f t="shared" si="95"/>
        <v>56484</v>
      </c>
      <c r="V21" s="75">
        <f t="shared" si="95"/>
        <v>38556</v>
      </c>
      <c r="W21" s="75">
        <f t="shared" si="95"/>
        <v>379545</v>
      </c>
      <c r="X21" s="75">
        <f t="shared" si="95"/>
        <v>171217</v>
      </c>
      <c r="Y21" s="75">
        <f t="shared" si="95"/>
        <v>12619</v>
      </c>
      <c r="Z21" s="75">
        <f t="shared" si="95"/>
        <v>24324491</v>
      </c>
      <c r="AA21" s="75">
        <f t="shared" si="10"/>
        <v>431</v>
      </c>
      <c r="AB21" s="75">
        <f t="shared" si="11"/>
        <v>751</v>
      </c>
      <c r="AC21" s="75">
        <f t="shared" si="12"/>
        <v>25889892</v>
      </c>
      <c r="AD21" s="75">
        <f t="shared" si="13"/>
        <v>671</v>
      </c>
      <c r="AE21" s="75">
        <f t="shared" si="14"/>
        <v>1256</v>
      </c>
      <c r="AF21" s="75">
        <f t="shared" si="15"/>
        <v>499574222</v>
      </c>
      <c r="AG21" s="75">
        <f t="shared" si="16"/>
        <v>1316</v>
      </c>
      <c r="AH21" s="75">
        <f t="shared" si="17"/>
        <v>2693</v>
      </c>
      <c r="AI21" s="75">
        <f t="shared" si="18"/>
        <v>651386509</v>
      </c>
      <c r="AJ21" s="75">
        <f t="shared" si="19"/>
        <v>3804</v>
      </c>
      <c r="AK21" s="75">
        <f t="shared" si="20"/>
        <v>8927</v>
      </c>
      <c r="AL21" s="75">
        <f t="shared" si="21"/>
        <v>64863967</v>
      </c>
      <c r="AM21" s="75">
        <f t="shared" si="22"/>
        <v>5140</v>
      </c>
      <c r="AN21" s="75">
        <f t="shared" si="23"/>
        <v>11826</v>
      </c>
      <c r="AO21" s="75">
        <f t="shared" si="96"/>
        <v>42575</v>
      </c>
      <c r="AP21" s="75">
        <f t="shared" si="96"/>
        <v>4355</v>
      </c>
      <c r="AQ21" s="75">
        <f t="shared" si="96"/>
        <v>12618</v>
      </c>
      <c r="AR21" s="75">
        <f t="shared" si="96"/>
        <v>25666</v>
      </c>
      <c r="AS21" s="75">
        <f t="shared" si="96"/>
        <v>3120</v>
      </c>
      <c r="AT21" s="75">
        <f t="shared" si="96"/>
        <v>22482</v>
      </c>
      <c r="AU21" s="75">
        <f t="shared" si="96"/>
        <v>5654</v>
      </c>
      <c r="AV21" s="75">
        <f t="shared" si="96"/>
        <v>418177</v>
      </c>
      <c r="AW21" s="75">
        <f t="shared" si="96"/>
        <v>38544</v>
      </c>
      <c r="AX21" s="75">
        <f t="shared" si="96"/>
        <v>205059</v>
      </c>
      <c r="AY21" s="75">
        <f t="shared" si="97"/>
        <v>661780</v>
      </c>
      <c r="AZ21" s="75">
        <f t="shared" si="97"/>
        <v>122891</v>
      </c>
      <c r="BA21" s="75">
        <f t="shared" si="97"/>
        <v>94341</v>
      </c>
      <c r="BB21" s="75">
        <f t="shared" si="97"/>
        <v>83827</v>
      </c>
      <c r="BC21" s="75">
        <f t="shared" si="97"/>
        <v>65395</v>
      </c>
      <c r="BD21" s="75">
        <f t="shared" si="97"/>
        <v>525915</v>
      </c>
      <c r="BE21" s="75">
        <f t="shared" si="97"/>
        <v>421589</v>
      </c>
      <c r="BF21" s="75">
        <f t="shared" si="97"/>
        <v>280104</v>
      </c>
      <c r="BG21" s="75">
        <f t="shared" si="97"/>
        <v>186044</v>
      </c>
      <c r="BH21" s="75">
        <f t="shared" si="97"/>
        <v>20927</v>
      </c>
      <c r="BI21" s="75">
        <f t="shared" si="97"/>
        <v>13419</v>
      </c>
      <c r="BJ21" s="75">
        <f t="shared" si="97"/>
        <v>0</v>
      </c>
      <c r="BK21" s="75">
        <f t="shared" si="97"/>
        <v>0</v>
      </c>
      <c r="BL21" s="75" t="str">
        <f t="shared" si="26"/>
        <v>-</v>
      </c>
      <c r="BM21" s="75" t="str">
        <f t="shared" si="27"/>
        <v>-</v>
      </c>
      <c r="BN21" s="75">
        <f t="shared" si="28"/>
        <v>0</v>
      </c>
      <c r="BO21" s="75">
        <f t="shared" si="28"/>
        <v>0</v>
      </c>
      <c r="BP21" s="75" t="str">
        <f t="shared" si="29"/>
        <v>-</v>
      </c>
      <c r="BQ21" s="75" t="str">
        <f t="shared" si="30"/>
        <v>-</v>
      </c>
      <c r="BR21" s="75">
        <f t="shared" si="31"/>
        <v>0</v>
      </c>
      <c r="BS21" s="75">
        <f t="shared" si="31"/>
        <v>0</v>
      </c>
      <c r="BT21" s="75" t="str">
        <f t="shared" si="32"/>
        <v>-</v>
      </c>
      <c r="BU21" s="75" t="str">
        <f t="shared" si="33"/>
        <v>-</v>
      </c>
      <c r="BV21" s="75">
        <f t="shared" si="34"/>
        <v>0</v>
      </c>
      <c r="BW21" s="75">
        <f t="shared" si="34"/>
        <v>0</v>
      </c>
      <c r="BX21" s="75" t="str">
        <f t="shared" si="35"/>
        <v>-</v>
      </c>
      <c r="BY21" s="75" t="str">
        <f t="shared" si="36"/>
        <v>-</v>
      </c>
      <c r="BZ21" s="75">
        <f t="shared" si="37"/>
        <v>0</v>
      </c>
      <c r="CA21" s="75">
        <f t="shared" si="37"/>
        <v>0</v>
      </c>
      <c r="CB21" s="75" t="str">
        <f t="shared" si="38"/>
        <v>-</v>
      </c>
      <c r="CC21" s="75" t="str">
        <f t="shared" si="39"/>
        <v>-</v>
      </c>
      <c r="CD21" s="75">
        <f t="shared" si="40"/>
        <v>0</v>
      </c>
      <c r="CE21" s="75">
        <f t="shared" si="40"/>
        <v>0</v>
      </c>
      <c r="CF21" s="75" t="str">
        <f t="shared" si="41"/>
        <v>-</v>
      </c>
      <c r="CG21" s="75" t="str">
        <f t="shared" si="42"/>
        <v>-</v>
      </c>
      <c r="CH21" s="75">
        <f t="shared" si="43"/>
        <v>0</v>
      </c>
      <c r="CI21" s="75">
        <f t="shared" si="43"/>
        <v>0</v>
      </c>
      <c r="CJ21" s="75" t="str">
        <f t="shared" si="44"/>
        <v>-</v>
      </c>
      <c r="CK21" s="75" t="str">
        <f t="shared" si="45"/>
        <v>-</v>
      </c>
      <c r="CL21" s="75">
        <f t="shared" si="46"/>
        <v>0</v>
      </c>
      <c r="CM21" s="75">
        <f t="shared" si="46"/>
        <v>0</v>
      </c>
      <c r="CN21" s="75" t="str">
        <f t="shared" si="47"/>
        <v>-</v>
      </c>
      <c r="CO21" s="75" t="str">
        <f t="shared" si="48"/>
        <v>-</v>
      </c>
      <c r="CP21" s="75">
        <f t="shared" si="49"/>
        <v>0</v>
      </c>
      <c r="CQ21" s="75">
        <f t="shared" si="49"/>
        <v>0</v>
      </c>
      <c r="CR21" s="75" t="str">
        <f t="shared" si="50"/>
        <v>-</v>
      </c>
      <c r="CS21" s="75" t="str">
        <f t="shared" si="51"/>
        <v>-</v>
      </c>
      <c r="CT21" s="75">
        <f t="shared" si="52"/>
        <v>0</v>
      </c>
      <c r="CU21" s="75">
        <f t="shared" si="52"/>
        <v>0</v>
      </c>
      <c r="CV21" s="75" t="str">
        <f t="shared" si="53"/>
        <v>-</v>
      </c>
      <c r="CW21" s="75" t="str">
        <f t="shared" si="54"/>
        <v>-</v>
      </c>
      <c r="CX21" s="75">
        <f t="shared" si="55"/>
        <v>2113</v>
      </c>
      <c r="CY21" s="75">
        <f t="shared" si="55"/>
        <v>669428</v>
      </c>
      <c r="CZ21" s="75">
        <f t="shared" si="56"/>
        <v>317</v>
      </c>
      <c r="DA21" s="75">
        <f t="shared" si="57"/>
        <v>537</v>
      </c>
      <c r="DB21" s="75">
        <f t="shared" si="58"/>
        <v>36697</v>
      </c>
      <c r="DC21" s="75">
        <f t="shared" si="58"/>
        <v>1525140</v>
      </c>
      <c r="DD21" s="75">
        <f t="shared" si="59"/>
        <v>42</v>
      </c>
      <c r="DE21" s="75">
        <f t="shared" si="60"/>
        <v>78</v>
      </c>
      <c r="DF21" s="75">
        <f t="shared" si="61"/>
        <v>0</v>
      </c>
      <c r="DG21" s="75">
        <f t="shared" si="61"/>
        <v>0</v>
      </c>
      <c r="DH21" s="75" t="str">
        <f t="shared" si="62"/>
        <v>-</v>
      </c>
      <c r="DI21" s="75" t="str">
        <f t="shared" si="63"/>
        <v>-</v>
      </c>
      <c r="DJ21" s="75">
        <f t="shared" si="98"/>
        <v>0</v>
      </c>
      <c r="DK21" s="75">
        <f t="shared" si="98"/>
        <v>813</v>
      </c>
      <c r="DL21" s="248">
        <f t="shared" si="98"/>
        <v>8903</v>
      </c>
      <c r="DM21" s="248">
        <f t="shared" si="98"/>
        <v>11272</v>
      </c>
      <c r="DN21" s="248">
        <f t="shared" si="98"/>
        <v>237</v>
      </c>
      <c r="DO21" s="248">
        <f t="shared" si="98"/>
        <v>12484</v>
      </c>
      <c r="DP21" s="248">
        <f t="shared" si="98"/>
        <v>43713342</v>
      </c>
      <c r="DQ21" s="248">
        <f t="shared" si="65"/>
        <v>4910</v>
      </c>
      <c r="DR21" s="248">
        <f t="shared" si="66"/>
        <v>10292</v>
      </c>
      <c r="DS21" s="248">
        <f t="shared" si="67"/>
        <v>73902015</v>
      </c>
      <c r="DT21" s="248">
        <f t="shared" si="68"/>
        <v>6556</v>
      </c>
      <c r="DU21" s="248">
        <f t="shared" si="69"/>
        <v>13787</v>
      </c>
      <c r="DV21" s="248">
        <f t="shared" si="70"/>
        <v>1843134</v>
      </c>
      <c r="DW21" s="248">
        <f t="shared" si="71"/>
        <v>7777</v>
      </c>
      <c r="DX21" s="248">
        <f t="shared" si="72"/>
        <v>15414</v>
      </c>
      <c r="DY21" s="248">
        <f t="shared" si="73"/>
        <v>113206471</v>
      </c>
      <c r="DZ21" s="248">
        <f t="shared" si="74"/>
        <v>9068</v>
      </c>
      <c r="EA21" s="248">
        <f t="shared" si="75"/>
        <v>19321</v>
      </c>
      <c r="EB21" s="164"/>
      <c r="EC21" s="75">
        <f t="shared" si="76"/>
        <v>11</v>
      </c>
      <c r="ED21" s="74">
        <f t="shared" si="91"/>
        <v>2018</v>
      </c>
      <c r="EE21" s="165">
        <f t="shared" si="92"/>
        <v>43405</v>
      </c>
      <c r="EF21" s="157">
        <f t="shared" si="77"/>
        <v>30</v>
      </c>
      <c r="EG21" s="156"/>
      <c r="EH21" s="166">
        <f t="shared" si="99"/>
        <v>941815</v>
      </c>
      <c r="EI21" s="166">
        <f t="shared" si="99"/>
        <v>0</v>
      </c>
      <c r="EJ21" s="166">
        <f t="shared" si="99"/>
        <v>25819198</v>
      </c>
      <c r="EK21" s="166">
        <f t="shared" si="99"/>
        <v>59082493</v>
      </c>
      <c r="EL21" s="166">
        <f t="shared" si="99"/>
        <v>42441054</v>
      </c>
      <c r="EM21" s="166">
        <f t="shared" si="99"/>
        <v>48424710</v>
      </c>
      <c r="EN21" s="166">
        <f t="shared" si="99"/>
        <v>1022022045</v>
      </c>
      <c r="EO21" s="166">
        <f t="shared" si="99"/>
        <v>1528533253</v>
      </c>
      <c r="EP21" s="166">
        <f t="shared" si="99"/>
        <v>149227453</v>
      </c>
      <c r="EQ21" s="166">
        <f t="shared" si="99"/>
        <v>0</v>
      </c>
      <c r="ER21" s="166">
        <f t="shared" si="100"/>
        <v>0</v>
      </c>
      <c r="ES21" s="166">
        <f t="shared" si="100"/>
        <v>0</v>
      </c>
      <c r="ET21" s="166">
        <f t="shared" si="100"/>
        <v>0</v>
      </c>
      <c r="EU21" s="166">
        <f t="shared" si="100"/>
        <v>0</v>
      </c>
      <c r="EV21" s="166">
        <f t="shared" si="100"/>
        <v>0</v>
      </c>
      <c r="EW21" s="166">
        <f t="shared" si="100"/>
        <v>0</v>
      </c>
      <c r="EX21" s="166">
        <f t="shared" si="100"/>
        <v>0</v>
      </c>
      <c r="EY21" s="166">
        <f t="shared" si="100"/>
        <v>0</v>
      </c>
      <c r="EZ21" s="166">
        <f t="shared" si="100"/>
        <v>0</v>
      </c>
      <c r="FA21" s="166">
        <f t="shared" si="100"/>
        <v>0</v>
      </c>
      <c r="FB21" s="166">
        <f t="shared" si="101"/>
        <v>1134015</v>
      </c>
      <c r="FC21" s="166">
        <f t="shared" si="101"/>
        <v>2873912</v>
      </c>
      <c r="FD21" s="166">
        <f t="shared" si="101"/>
        <v>91632439</v>
      </c>
      <c r="FE21" s="166">
        <f t="shared" si="101"/>
        <v>155406826</v>
      </c>
      <c r="FF21" s="166">
        <f t="shared" si="101"/>
        <v>3653068</v>
      </c>
      <c r="FG21" s="166">
        <f t="shared" si="101"/>
        <v>241201174</v>
      </c>
      <c r="FH21" s="152"/>
      <c r="FI21" s="405">
        <f t="shared" si="81"/>
        <v>2.175678068125487</v>
      </c>
      <c r="FJ21" s="405">
        <f t="shared" si="81"/>
        <v>1.6702251965158275</v>
      </c>
      <c r="FK21" s="405">
        <f t="shared" si="82"/>
        <v>2.174162257495591</v>
      </c>
      <c r="FL21" s="405">
        <f t="shared" si="83"/>
        <v>1.6961043676729952</v>
      </c>
      <c r="FM21" s="405">
        <f t="shared" si="84"/>
        <v>1.3856459708334981</v>
      </c>
      <c r="FN21" s="405">
        <f t="shared" si="85"/>
        <v>1.1107747434428066</v>
      </c>
      <c r="FO21" s="405">
        <f t="shared" si="86"/>
        <v>1.6359590461227564</v>
      </c>
      <c r="FP21" s="405">
        <f t="shared" si="87"/>
        <v>1.08659770933961</v>
      </c>
      <c r="FQ21" s="405">
        <f t="shared" si="88"/>
        <v>1.6583722957445122</v>
      </c>
      <c r="FR21" s="405">
        <f t="shared" si="89"/>
        <v>1.0633964656470403</v>
      </c>
      <c r="FS21" s="404"/>
      <c r="FT21" s="237" t="s">
        <v>35</v>
      </c>
      <c r="FU21" s="172" t="s">
        <v>858</v>
      </c>
      <c r="FV21" s="172" t="s">
        <v>859</v>
      </c>
      <c r="FW21" s="172" t="s">
        <v>526</v>
      </c>
      <c r="FX21" s="238" t="s">
        <v>525</v>
      </c>
      <c r="FY21" s="237" t="s">
        <v>846</v>
      </c>
    </row>
    <row r="22" spans="1:181" ht="10.35" customHeight="1" x14ac:dyDescent="0.2">
      <c r="A22" s="74" t="str">
        <f t="shared" si="1"/>
        <v>2018-19DECEMBERENG</v>
      </c>
      <c r="B22" s="163" t="str">
        <f t="shared" si="90"/>
        <v>2018-19</v>
      </c>
      <c r="C22" s="26" t="s">
        <v>835</v>
      </c>
      <c r="D22" s="163" t="str">
        <f t="shared" si="93"/>
        <v>ENG</v>
      </c>
      <c r="F22" s="163" t="str">
        <f t="shared" si="2"/>
        <v>ENG</v>
      </c>
      <c r="H22" s="75">
        <f t="shared" si="3"/>
        <v>1040709</v>
      </c>
      <c r="I22" s="75">
        <f t="shared" si="3"/>
        <v>765101</v>
      </c>
      <c r="J22" s="75">
        <f t="shared" si="3"/>
        <v>4392172</v>
      </c>
      <c r="K22" s="75">
        <f t="shared" si="4"/>
        <v>6</v>
      </c>
      <c r="L22" s="75">
        <f t="shared" si="5"/>
        <v>1</v>
      </c>
      <c r="M22" s="75">
        <f t="shared" si="6"/>
        <v>0</v>
      </c>
      <c r="N22" s="75">
        <f t="shared" si="7"/>
        <v>32</v>
      </c>
      <c r="O22" s="75">
        <f t="shared" si="8"/>
        <v>84</v>
      </c>
      <c r="P22" s="75" t="s">
        <v>44</v>
      </c>
      <c r="Q22" s="75">
        <f t="shared" si="95"/>
        <v>0</v>
      </c>
      <c r="R22" s="75">
        <f t="shared" si="95"/>
        <v>0</v>
      </c>
      <c r="S22" s="75">
        <f t="shared" si="95"/>
        <v>0</v>
      </c>
      <c r="T22" s="75">
        <f t="shared" si="95"/>
        <v>750240</v>
      </c>
      <c r="U22" s="75">
        <f t="shared" si="95"/>
        <v>60238</v>
      </c>
      <c r="V22" s="75">
        <f t="shared" si="95"/>
        <v>41373</v>
      </c>
      <c r="W22" s="75">
        <f t="shared" si="95"/>
        <v>409106</v>
      </c>
      <c r="X22" s="75">
        <f t="shared" si="95"/>
        <v>175117</v>
      </c>
      <c r="Y22" s="75">
        <f t="shared" si="95"/>
        <v>15053</v>
      </c>
      <c r="Z22" s="75">
        <f t="shared" si="95"/>
        <v>25674608</v>
      </c>
      <c r="AA22" s="75">
        <f t="shared" si="10"/>
        <v>426</v>
      </c>
      <c r="AB22" s="75">
        <f t="shared" si="11"/>
        <v>745</v>
      </c>
      <c r="AC22" s="75">
        <f t="shared" si="12"/>
        <v>27195284</v>
      </c>
      <c r="AD22" s="75">
        <f t="shared" si="13"/>
        <v>657</v>
      </c>
      <c r="AE22" s="75">
        <f t="shared" si="14"/>
        <v>1232</v>
      </c>
      <c r="AF22" s="75">
        <f t="shared" si="15"/>
        <v>549274088</v>
      </c>
      <c r="AG22" s="75">
        <f t="shared" si="16"/>
        <v>1343</v>
      </c>
      <c r="AH22" s="75">
        <f t="shared" si="17"/>
        <v>2782</v>
      </c>
      <c r="AI22" s="75">
        <f t="shared" si="18"/>
        <v>698229197</v>
      </c>
      <c r="AJ22" s="75">
        <f t="shared" si="19"/>
        <v>3987</v>
      </c>
      <c r="AK22" s="75">
        <f t="shared" si="20"/>
        <v>9424</v>
      </c>
      <c r="AL22" s="75">
        <f t="shared" si="21"/>
        <v>76063383</v>
      </c>
      <c r="AM22" s="75">
        <f t="shared" si="22"/>
        <v>5053</v>
      </c>
      <c r="AN22" s="75">
        <f t="shared" si="23"/>
        <v>11371</v>
      </c>
      <c r="AO22" s="75">
        <f t="shared" si="96"/>
        <v>47812</v>
      </c>
      <c r="AP22" s="75">
        <f t="shared" si="96"/>
        <v>4922</v>
      </c>
      <c r="AQ22" s="75">
        <f t="shared" si="96"/>
        <v>14752</v>
      </c>
      <c r="AR22" s="75">
        <f t="shared" si="96"/>
        <v>27082</v>
      </c>
      <c r="AS22" s="75">
        <f t="shared" si="96"/>
        <v>3356</v>
      </c>
      <c r="AT22" s="75">
        <f t="shared" si="96"/>
        <v>24782</v>
      </c>
      <c r="AU22" s="75">
        <f t="shared" si="96"/>
        <v>7334</v>
      </c>
      <c r="AV22" s="75">
        <f t="shared" si="96"/>
        <v>441399</v>
      </c>
      <c r="AW22" s="75">
        <f t="shared" si="96"/>
        <v>38456</v>
      </c>
      <c r="AX22" s="75">
        <f t="shared" si="96"/>
        <v>222573</v>
      </c>
      <c r="AY22" s="75">
        <f t="shared" si="97"/>
        <v>702428</v>
      </c>
      <c r="AZ22" s="75">
        <f t="shared" si="97"/>
        <v>131494</v>
      </c>
      <c r="BA22" s="75">
        <f t="shared" si="97"/>
        <v>100366</v>
      </c>
      <c r="BB22" s="75">
        <f t="shared" si="97"/>
        <v>90161</v>
      </c>
      <c r="BC22" s="75">
        <f t="shared" si="97"/>
        <v>69924</v>
      </c>
      <c r="BD22" s="75">
        <f t="shared" si="97"/>
        <v>565857</v>
      </c>
      <c r="BE22" s="75">
        <f t="shared" si="97"/>
        <v>452322</v>
      </c>
      <c r="BF22" s="75">
        <f t="shared" si="97"/>
        <v>281197</v>
      </c>
      <c r="BG22" s="75">
        <f t="shared" si="97"/>
        <v>187791</v>
      </c>
      <c r="BH22" s="75">
        <f t="shared" si="97"/>
        <v>24424</v>
      </c>
      <c r="BI22" s="75">
        <f t="shared" si="97"/>
        <v>16028</v>
      </c>
      <c r="BJ22" s="75">
        <f t="shared" si="97"/>
        <v>0</v>
      </c>
      <c r="BK22" s="75">
        <f t="shared" si="97"/>
        <v>0</v>
      </c>
      <c r="BL22" s="75" t="str">
        <f t="shared" si="26"/>
        <v>-</v>
      </c>
      <c r="BM22" s="75" t="str">
        <f t="shared" si="27"/>
        <v>-</v>
      </c>
      <c r="BN22" s="75">
        <f t="shared" si="28"/>
        <v>0</v>
      </c>
      <c r="BO22" s="75">
        <f t="shared" si="28"/>
        <v>0</v>
      </c>
      <c r="BP22" s="75" t="str">
        <f t="shared" si="29"/>
        <v>-</v>
      </c>
      <c r="BQ22" s="75" t="str">
        <f t="shared" si="30"/>
        <v>-</v>
      </c>
      <c r="BR22" s="75">
        <f t="shared" si="31"/>
        <v>0</v>
      </c>
      <c r="BS22" s="75">
        <f t="shared" si="31"/>
        <v>0</v>
      </c>
      <c r="BT22" s="75" t="str">
        <f t="shared" si="32"/>
        <v>-</v>
      </c>
      <c r="BU22" s="75" t="str">
        <f t="shared" si="33"/>
        <v>-</v>
      </c>
      <c r="BV22" s="75">
        <f t="shared" si="34"/>
        <v>0</v>
      </c>
      <c r="BW22" s="75">
        <f t="shared" si="34"/>
        <v>0</v>
      </c>
      <c r="BX22" s="75" t="str">
        <f t="shared" si="35"/>
        <v>-</v>
      </c>
      <c r="BY22" s="75" t="str">
        <f t="shared" si="36"/>
        <v>-</v>
      </c>
      <c r="BZ22" s="75">
        <f t="shared" si="37"/>
        <v>0</v>
      </c>
      <c r="CA22" s="75">
        <f t="shared" si="37"/>
        <v>0</v>
      </c>
      <c r="CB22" s="75" t="str">
        <f t="shared" si="38"/>
        <v>-</v>
      </c>
      <c r="CC22" s="75" t="str">
        <f t="shared" si="39"/>
        <v>-</v>
      </c>
      <c r="CD22" s="75">
        <f t="shared" si="40"/>
        <v>0</v>
      </c>
      <c r="CE22" s="75">
        <f t="shared" si="40"/>
        <v>0</v>
      </c>
      <c r="CF22" s="75" t="str">
        <f t="shared" si="41"/>
        <v>-</v>
      </c>
      <c r="CG22" s="75" t="str">
        <f t="shared" si="42"/>
        <v>-</v>
      </c>
      <c r="CH22" s="75">
        <f t="shared" si="43"/>
        <v>0</v>
      </c>
      <c r="CI22" s="75">
        <f t="shared" si="43"/>
        <v>0</v>
      </c>
      <c r="CJ22" s="75" t="str">
        <f t="shared" si="44"/>
        <v>-</v>
      </c>
      <c r="CK22" s="75" t="str">
        <f t="shared" si="45"/>
        <v>-</v>
      </c>
      <c r="CL22" s="75">
        <f t="shared" si="46"/>
        <v>0</v>
      </c>
      <c r="CM22" s="75">
        <f t="shared" si="46"/>
        <v>0</v>
      </c>
      <c r="CN22" s="75" t="str">
        <f t="shared" si="47"/>
        <v>-</v>
      </c>
      <c r="CO22" s="75" t="str">
        <f t="shared" si="48"/>
        <v>-</v>
      </c>
      <c r="CP22" s="75">
        <f t="shared" si="49"/>
        <v>0</v>
      </c>
      <c r="CQ22" s="75">
        <f t="shared" si="49"/>
        <v>0</v>
      </c>
      <c r="CR22" s="75" t="str">
        <f t="shared" si="50"/>
        <v>-</v>
      </c>
      <c r="CS22" s="75" t="str">
        <f t="shared" si="51"/>
        <v>-</v>
      </c>
      <c r="CT22" s="75">
        <f t="shared" si="52"/>
        <v>0</v>
      </c>
      <c r="CU22" s="75">
        <f t="shared" si="52"/>
        <v>0</v>
      </c>
      <c r="CV22" s="75" t="str">
        <f t="shared" si="53"/>
        <v>-</v>
      </c>
      <c r="CW22" s="75" t="str">
        <f t="shared" si="54"/>
        <v>-</v>
      </c>
      <c r="CX22" s="75">
        <f t="shared" si="55"/>
        <v>2224</v>
      </c>
      <c r="CY22" s="75">
        <f t="shared" si="55"/>
        <v>687838</v>
      </c>
      <c r="CZ22" s="75">
        <f t="shared" si="56"/>
        <v>309</v>
      </c>
      <c r="DA22" s="75">
        <f t="shared" si="57"/>
        <v>520</v>
      </c>
      <c r="DB22" s="75">
        <f t="shared" si="58"/>
        <v>39154</v>
      </c>
      <c r="DC22" s="75">
        <f t="shared" si="58"/>
        <v>1584443</v>
      </c>
      <c r="DD22" s="75">
        <f t="shared" si="59"/>
        <v>40</v>
      </c>
      <c r="DE22" s="75">
        <f t="shared" si="60"/>
        <v>74</v>
      </c>
      <c r="DF22" s="75">
        <f t="shared" si="61"/>
        <v>0</v>
      </c>
      <c r="DG22" s="75">
        <f t="shared" si="61"/>
        <v>0</v>
      </c>
      <c r="DH22" s="75" t="str">
        <f t="shared" si="62"/>
        <v>-</v>
      </c>
      <c r="DI22" s="75" t="str">
        <f t="shared" si="63"/>
        <v>-</v>
      </c>
      <c r="DJ22" s="75">
        <f t="shared" si="98"/>
        <v>0</v>
      </c>
      <c r="DK22" s="75">
        <f t="shared" si="98"/>
        <v>957</v>
      </c>
      <c r="DL22" s="248">
        <f t="shared" si="98"/>
        <v>9136</v>
      </c>
      <c r="DM22" s="248">
        <f t="shared" si="98"/>
        <v>11134</v>
      </c>
      <c r="DN22" s="248">
        <f t="shared" si="98"/>
        <v>266</v>
      </c>
      <c r="DO22" s="248">
        <f t="shared" si="98"/>
        <v>13009</v>
      </c>
      <c r="DP22" s="248">
        <f t="shared" si="98"/>
        <v>41111727</v>
      </c>
      <c r="DQ22" s="248">
        <f t="shared" si="65"/>
        <v>4500</v>
      </c>
      <c r="DR22" s="248">
        <f t="shared" si="66"/>
        <v>9437</v>
      </c>
      <c r="DS22" s="248">
        <f t="shared" si="67"/>
        <v>68126804</v>
      </c>
      <c r="DT22" s="248">
        <f t="shared" si="68"/>
        <v>6119</v>
      </c>
      <c r="DU22" s="248">
        <f t="shared" si="69"/>
        <v>12956</v>
      </c>
      <c r="DV22" s="248">
        <f t="shared" si="70"/>
        <v>2104489</v>
      </c>
      <c r="DW22" s="248">
        <f t="shared" si="71"/>
        <v>7912</v>
      </c>
      <c r="DX22" s="248">
        <f t="shared" si="72"/>
        <v>16065</v>
      </c>
      <c r="DY22" s="248">
        <f t="shared" si="73"/>
        <v>105013567</v>
      </c>
      <c r="DZ22" s="248">
        <f t="shared" si="74"/>
        <v>8072</v>
      </c>
      <c r="EA22" s="248">
        <f t="shared" si="75"/>
        <v>17411</v>
      </c>
      <c r="EB22" s="164"/>
      <c r="EC22" s="75">
        <f t="shared" si="76"/>
        <v>12</v>
      </c>
      <c r="ED22" s="74">
        <f t="shared" si="91"/>
        <v>2018</v>
      </c>
      <c r="EE22" s="165">
        <f t="shared" si="92"/>
        <v>43435</v>
      </c>
      <c r="EF22" s="157">
        <f t="shared" si="77"/>
        <v>31</v>
      </c>
      <c r="EG22" s="156"/>
      <c r="EH22" s="166">
        <f t="shared" si="99"/>
        <v>933373</v>
      </c>
      <c r="EI22" s="166">
        <f t="shared" si="99"/>
        <v>0</v>
      </c>
      <c r="EJ22" s="166">
        <f t="shared" si="99"/>
        <v>24825695</v>
      </c>
      <c r="EK22" s="166">
        <f t="shared" si="99"/>
        <v>63895135</v>
      </c>
      <c r="EL22" s="166">
        <f t="shared" si="99"/>
        <v>44856996</v>
      </c>
      <c r="EM22" s="166">
        <f t="shared" si="99"/>
        <v>50953846</v>
      </c>
      <c r="EN22" s="166">
        <f t="shared" si="99"/>
        <v>1138277184</v>
      </c>
      <c r="EO22" s="166">
        <f t="shared" si="99"/>
        <v>1650215324</v>
      </c>
      <c r="EP22" s="166">
        <f t="shared" si="99"/>
        <v>171171017</v>
      </c>
      <c r="EQ22" s="166">
        <f t="shared" si="99"/>
        <v>0</v>
      </c>
      <c r="ER22" s="166">
        <f t="shared" si="100"/>
        <v>0</v>
      </c>
      <c r="ES22" s="166">
        <f t="shared" si="100"/>
        <v>0</v>
      </c>
      <c r="ET22" s="166">
        <f t="shared" si="100"/>
        <v>0</v>
      </c>
      <c r="EU22" s="166">
        <f t="shared" si="100"/>
        <v>0</v>
      </c>
      <c r="EV22" s="166">
        <f t="shared" si="100"/>
        <v>0</v>
      </c>
      <c r="EW22" s="166">
        <f t="shared" si="100"/>
        <v>0</v>
      </c>
      <c r="EX22" s="166">
        <f t="shared" si="100"/>
        <v>0</v>
      </c>
      <c r="EY22" s="166">
        <f t="shared" si="100"/>
        <v>0</v>
      </c>
      <c r="EZ22" s="166">
        <f t="shared" si="100"/>
        <v>0</v>
      </c>
      <c r="FA22" s="166">
        <f t="shared" si="100"/>
        <v>0</v>
      </c>
      <c r="FB22" s="166">
        <f t="shared" si="101"/>
        <v>1155895</v>
      </c>
      <c r="FC22" s="166">
        <f t="shared" si="101"/>
        <v>2915723</v>
      </c>
      <c r="FD22" s="166">
        <f t="shared" si="101"/>
        <v>86217715</v>
      </c>
      <c r="FE22" s="166">
        <f t="shared" si="101"/>
        <v>144255439</v>
      </c>
      <c r="FF22" s="166">
        <f t="shared" si="101"/>
        <v>4273311</v>
      </c>
      <c r="FG22" s="166">
        <f t="shared" si="101"/>
        <v>226502001</v>
      </c>
      <c r="FH22" s="152"/>
      <c r="FI22" s="405">
        <f t="shared" si="81"/>
        <v>2.182907799063714</v>
      </c>
      <c r="FJ22" s="405">
        <f t="shared" si="81"/>
        <v>1.6661575749526876</v>
      </c>
      <c r="FK22" s="405">
        <f t="shared" si="82"/>
        <v>2.1792231648659754</v>
      </c>
      <c r="FL22" s="405">
        <f t="shared" si="83"/>
        <v>1.690087738380103</v>
      </c>
      <c r="FM22" s="405">
        <f t="shared" si="84"/>
        <v>1.3831549769497391</v>
      </c>
      <c r="FN22" s="405">
        <f t="shared" si="85"/>
        <v>1.1056352143454264</v>
      </c>
      <c r="FO22" s="405">
        <f t="shared" si="86"/>
        <v>1.6057664304436463</v>
      </c>
      <c r="FP22" s="405">
        <f t="shared" si="87"/>
        <v>1.0723744696402977</v>
      </c>
      <c r="FQ22" s="405">
        <f t="shared" si="88"/>
        <v>1.622533714209792</v>
      </c>
      <c r="FR22" s="405">
        <f t="shared" si="89"/>
        <v>1.0647711419650567</v>
      </c>
      <c r="FS22" s="404"/>
      <c r="FT22" s="237" t="s">
        <v>36</v>
      </c>
      <c r="FU22" s="172" t="s">
        <v>860</v>
      </c>
      <c r="FV22" s="172" t="s">
        <v>861</v>
      </c>
      <c r="FW22" s="172" t="s">
        <v>613</v>
      </c>
      <c r="FX22" s="238" t="s">
        <v>612</v>
      </c>
      <c r="FY22" s="237" t="s">
        <v>853</v>
      </c>
    </row>
    <row r="23" spans="1:181" ht="10.35" customHeight="1" x14ac:dyDescent="0.2">
      <c r="A23" s="74" t="str">
        <f t="shared" si="1"/>
        <v>2018-19JANUARYENG</v>
      </c>
      <c r="B23" s="163" t="str">
        <f t="shared" si="90"/>
        <v>2018-19</v>
      </c>
      <c r="C23" s="26" t="s">
        <v>836</v>
      </c>
      <c r="D23" s="163" t="str">
        <f t="shared" si="93"/>
        <v>ENG</v>
      </c>
      <c r="F23" s="163" t="str">
        <f t="shared" si="2"/>
        <v>ENG</v>
      </c>
      <c r="H23" s="75">
        <f t="shared" si="3"/>
        <v>1026881</v>
      </c>
      <c r="I23" s="75">
        <f t="shared" si="3"/>
        <v>763932</v>
      </c>
      <c r="J23" s="75">
        <f t="shared" si="3"/>
        <v>3714362</v>
      </c>
      <c r="K23" s="75">
        <f t="shared" si="4"/>
        <v>5</v>
      </c>
      <c r="L23" s="75">
        <f t="shared" si="5"/>
        <v>1</v>
      </c>
      <c r="M23" s="75">
        <f t="shared" si="6"/>
        <v>0</v>
      </c>
      <c r="N23" s="75">
        <f t="shared" si="7"/>
        <v>26</v>
      </c>
      <c r="O23" s="75">
        <f t="shared" si="8"/>
        <v>74</v>
      </c>
      <c r="P23" s="75" t="s">
        <v>44</v>
      </c>
      <c r="Q23" s="75">
        <f t="shared" si="95"/>
        <v>0</v>
      </c>
      <c r="R23" s="75">
        <f t="shared" si="95"/>
        <v>0</v>
      </c>
      <c r="S23" s="75">
        <f t="shared" si="95"/>
        <v>0</v>
      </c>
      <c r="T23" s="75">
        <f t="shared" si="95"/>
        <v>750181</v>
      </c>
      <c r="U23" s="75">
        <f t="shared" si="95"/>
        <v>60108</v>
      </c>
      <c r="V23" s="75">
        <f t="shared" si="95"/>
        <v>41161</v>
      </c>
      <c r="W23" s="75">
        <f t="shared" si="95"/>
        <v>410108</v>
      </c>
      <c r="X23" s="75">
        <f t="shared" si="95"/>
        <v>171717</v>
      </c>
      <c r="Y23" s="75">
        <f t="shared" si="95"/>
        <v>14589</v>
      </c>
      <c r="Z23" s="75">
        <f t="shared" si="95"/>
        <v>25699400</v>
      </c>
      <c r="AA23" s="75">
        <f t="shared" si="10"/>
        <v>428</v>
      </c>
      <c r="AB23" s="75">
        <f t="shared" si="11"/>
        <v>740</v>
      </c>
      <c r="AC23" s="75">
        <f t="shared" si="12"/>
        <v>27818894</v>
      </c>
      <c r="AD23" s="75">
        <f t="shared" si="13"/>
        <v>676</v>
      </c>
      <c r="AE23" s="75">
        <f t="shared" si="14"/>
        <v>1258</v>
      </c>
      <c r="AF23" s="75">
        <f t="shared" si="15"/>
        <v>565132586</v>
      </c>
      <c r="AG23" s="75">
        <f t="shared" si="16"/>
        <v>1378</v>
      </c>
      <c r="AH23" s="75">
        <f t="shared" si="17"/>
        <v>2859</v>
      </c>
      <c r="AI23" s="75">
        <f t="shared" si="18"/>
        <v>697601451</v>
      </c>
      <c r="AJ23" s="75">
        <f t="shared" si="19"/>
        <v>4063</v>
      </c>
      <c r="AK23" s="75">
        <f t="shared" si="20"/>
        <v>9609</v>
      </c>
      <c r="AL23" s="75">
        <f t="shared" si="21"/>
        <v>75051433</v>
      </c>
      <c r="AM23" s="75">
        <f t="shared" si="22"/>
        <v>5144</v>
      </c>
      <c r="AN23" s="75">
        <f t="shared" si="23"/>
        <v>11763</v>
      </c>
      <c r="AO23" s="75">
        <f t="shared" si="96"/>
        <v>47903</v>
      </c>
      <c r="AP23" s="75">
        <f t="shared" si="96"/>
        <v>4500</v>
      </c>
      <c r="AQ23" s="75">
        <f t="shared" si="96"/>
        <v>15807</v>
      </c>
      <c r="AR23" s="75">
        <f t="shared" si="96"/>
        <v>27990</v>
      </c>
      <c r="AS23" s="75">
        <f t="shared" si="96"/>
        <v>3346</v>
      </c>
      <c r="AT23" s="75">
        <f t="shared" si="96"/>
        <v>24250</v>
      </c>
      <c r="AU23" s="75">
        <f t="shared" si="96"/>
        <v>7129</v>
      </c>
      <c r="AV23" s="75">
        <f t="shared" si="96"/>
        <v>443530</v>
      </c>
      <c r="AW23" s="75">
        <f t="shared" si="96"/>
        <v>40529</v>
      </c>
      <c r="AX23" s="75">
        <f t="shared" si="96"/>
        <v>218219</v>
      </c>
      <c r="AY23" s="75">
        <f t="shared" si="97"/>
        <v>702278</v>
      </c>
      <c r="AZ23" s="75">
        <f t="shared" si="97"/>
        <v>132202</v>
      </c>
      <c r="BA23" s="75">
        <f t="shared" si="97"/>
        <v>101260</v>
      </c>
      <c r="BB23" s="75">
        <f t="shared" si="97"/>
        <v>90256</v>
      </c>
      <c r="BC23" s="75">
        <f t="shared" si="97"/>
        <v>70195</v>
      </c>
      <c r="BD23" s="75">
        <f t="shared" si="97"/>
        <v>568799</v>
      </c>
      <c r="BE23" s="75">
        <f t="shared" si="97"/>
        <v>453554</v>
      </c>
      <c r="BF23" s="75">
        <f t="shared" si="97"/>
        <v>277690</v>
      </c>
      <c r="BG23" s="75">
        <f t="shared" si="97"/>
        <v>184167</v>
      </c>
      <c r="BH23" s="75">
        <f t="shared" si="97"/>
        <v>23403</v>
      </c>
      <c r="BI23" s="75">
        <f t="shared" si="97"/>
        <v>15527</v>
      </c>
      <c r="BJ23" s="75">
        <f t="shared" si="97"/>
        <v>0</v>
      </c>
      <c r="BK23" s="75">
        <f t="shared" si="97"/>
        <v>0</v>
      </c>
      <c r="BL23" s="75" t="str">
        <f t="shared" si="26"/>
        <v>-</v>
      </c>
      <c r="BM23" s="75" t="str">
        <f t="shared" si="27"/>
        <v>-</v>
      </c>
      <c r="BN23" s="75">
        <f t="shared" si="28"/>
        <v>0</v>
      </c>
      <c r="BO23" s="75">
        <f t="shared" si="28"/>
        <v>0</v>
      </c>
      <c r="BP23" s="75" t="str">
        <f t="shared" si="29"/>
        <v>-</v>
      </c>
      <c r="BQ23" s="75" t="str">
        <f t="shared" si="30"/>
        <v>-</v>
      </c>
      <c r="BR23" s="75">
        <f t="shared" si="31"/>
        <v>0</v>
      </c>
      <c r="BS23" s="75">
        <f t="shared" si="31"/>
        <v>0</v>
      </c>
      <c r="BT23" s="75" t="str">
        <f t="shared" si="32"/>
        <v>-</v>
      </c>
      <c r="BU23" s="75" t="str">
        <f t="shared" si="33"/>
        <v>-</v>
      </c>
      <c r="BV23" s="75">
        <f t="shared" si="34"/>
        <v>0</v>
      </c>
      <c r="BW23" s="75">
        <f t="shared" si="34"/>
        <v>0</v>
      </c>
      <c r="BX23" s="75" t="str">
        <f t="shared" si="35"/>
        <v>-</v>
      </c>
      <c r="BY23" s="75" t="str">
        <f t="shared" si="36"/>
        <v>-</v>
      </c>
      <c r="BZ23" s="75">
        <f t="shared" si="37"/>
        <v>0</v>
      </c>
      <c r="CA23" s="75">
        <f t="shared" si="37"/>
        <v>0</v>
      </c>
      <c r="CB23" s="75" t="str">
        <f t="shared" si="38"/>
        <v>-</v>
      </c>
      <c r="CC23" s="75" t="str">
        <f t="shared" si="39"/>
        <v>-</v>
      </c>
      <c r="CD23" s="75">
        <f t="shared" si="40"/>
        <v>0</v>
      </c>
      <c r="CE23" s="75">
        <f t="shared" si="40"/>
        <v>0</v>
      </c>
      <c r="CF23" s="75" t="str">
        <f t="shared" si="41"/>
        <v>-</v>
      </c>
      <c r="CG23" s="75" t="str">
        <f t="shared" si="42"/>
        <v>-</v>
      </c>
      <c r="CH23" s="75">
        <f t="shared" si="43"/>
        <v>0</v>
      </c>
      <c r="CI23" s="75">
        <f t="shared" si="43"/>
        <v>0</v>
      </c>
      <c r="CJ23" s="75" t="str">
        <f t="shared" si="44"/>
        <v>-</v>
      </c>
      <c r="CK23" s="75" t="str">
        <f t="shared" si="45"/>
        <v>-</v>
      </c>
      <c r="CL23" s="75">
        <f t="shared" si="46"/>
        <v>0</v>
      </c>
      <c r="CM23" s="75">
        <f t="shared" si="46"/>
        <v>0</v>
      </c>
      <c r="CN23" s="75" t="str">
        <f t="shared" si="47"/>
        <v>-</v>
      </c>
      <c r="CO23" s="75" t="str">
        <f t="shared" si="48"/>
        <v>-</v>
      </c>
      <c r="CP23" s="75">
        <f t="shared" si="49"/>
        <v>0</v>
      </c>
      <c r="CQ23" s="75">
        <f t="shared" si="49"/>
        <v>0</v>
      </c>
      <c r="CR23" s="75" t="str">
        <f t="shared" si="50"/>
        <v>-</v>
      </c>
      <c r="CS23" s="75" t="str">
        <f t="shared" si="51"/>
        <v>-</v>
      </c>
      <c r="CT23" s="75">
        <f t="shared" si="52"/>
        <v>0</v>
      </c>
      <c r="CU23" s="75">
        <f t="shared" si="52"/>
        <v>0</v>
      </c>
      <c r="CV23" s="75" t="str">
        <f t="shared" si="53"/>
        <v>-</v>
      </c>
      <c r="CW23" s="75" t="str">
        <f t="shared" si="54"/>
        <v>-</v>
      </c>
      <c r="CX23" s="75">
        <f t="shared" si="55"/>
        <v>2298</v>
      </c>
      <c r="CY23" s="75">
        <f t="shared" si="55"/>
        <v>697317</v>
      </c>
      <c r="CZ23" s="75">
        <f t="shared" si="56"/>
        <v>303</v>
      </c>
      <c r="DA23" s="75">
        <f t="shared" si="57"/>
        <v>532</v>
      </c>
      <c r="DB23" s="75">
        <f t="shared" si="58"/>
        <v>39182</v>
      </c>
      <c r="DC23" s="75">
        <f t="shared" si="58"/>
        <v>1553001</v>
      </c>
      <c r="DD23" s="75">
        <f t="shared" si="59"/>
        <v>40</v>
      </c>
      <c r="DE23" s="75">
        <f t="shared" si="60"/>
        <v>74</v>
      </c>
      <c r="DF23" s="75">
        <f t="shared" si="61"/>
        <v>0</v>
      </c>
      <c r="DG23" s="75">
        <f t="shared" si="61"/>
        <v>0</v>
      </c>
      <c r="DH23" s="75" t="str">
        <f t="shared" si="62"/>
        <v>-</v>
      </c>
      <c r="DI23" s="75" t="str">
        <f t="shared" si="63"/>
        <v>-</v>
      </c>
      <c r="DJ23" s="75">
        <f t="shared" si="98"/>
        <v>0</v>
      </c>
      <c r="DK23" s="75">
        <f t="shared" si="98"/>
        <v>1343</v>
      </c>
      <c r="DL23" s="248">
        <f t="shared" si="98"/>
        <v>10455</v>
      </c>
      <c r="DM23" s="248">
        <f t="shared" si="98"/>
        <v>12489</v>
      </c>
      <c r="DN23" s="248">
        <f t="shared" si="98"/>
        <v>237</v>
      </c>
      <c r="DO23" s="248">
        <f t="shared" si="98"/>
        <v>12934</v>
      </c>
      <c r="DP23" s="248">
        <f t="shared" si="98"/>
        <v>48171384</v>
      </c>
      <c r="DQ23" s="248">
        <f t="shared" si="65"/>
        <v>4607</v>
      </c>
      <c r="DR23" s="248">
        <f t="shared" si="66"/>
        <v>9659</v>
      </c>
      <c r="DS23" s="248">
        <f t="shared" si="67"/>
        <v>78468198</v>
      </c>
      <c r="DT23" s="248">
        <f t="shared" si="68"/>
        <v>6283</v>
      </c>
      <c r="DU23" s="248">
        <f t="shared" si="69"/>
        <v>13271</v>
      </c>
      <c r="DV23" s="248">
        <f t="shared" si="70"/>
        <v>1881680</v>
      </c>
      <c r="DW23" s="248">
        <f t="shared" si="71"/>
        <v>7940</v>
      </c>
      <c r="DX23" s="248">
        <f t="shared" si="72"/>
        <v>16900</v>
      </c>
      <c r="DY23" s="248">
        <f t="shared" si="73"/>
        <v>108847705</v>
      </c>
      <c r="DZ23" s="248">
        <f t="shared" si="74"/>
        <v>8416</v>
      </c>
      <c r="EA23" s="248">
        <f t="shared" si="75"/>
        <v>17776</v>
      </c>
      <c r="EB23" s="164"/>
      <c r="EC23" s="75">
        <f t="shared" si="76"/>
        <v>1</v>
      </c>
      <c r="ED23" s="74">
        <f t="shared" si="91"/>
        <v>2019</v>
      </c>
      <c r="EE23" s="165">
        <f t="shared" si="92"/>
        <v>43466</v>
      </c>
      <c r="EF23" s="157">
        <f t="shared" si="77"/>
        <v>31</v>
      </c>
      <c r="EG23" s="156"/>
      <c r="EH23" s="166">
        <f t="shared" si="99"/>
        <v>865146</v>
      </c>
      <c r="EI23" s="166">
        <f t="shared" si="99"/>
        <v>0</v>
      </c>
      <c r="EJ23" s="166">
        <f t="shared" si="99"/>
        <v>19676074</v>
      </c>
      <c r="EK23" s="166">
        <f t="shared" si="99"/>
        <v>56872135</v>
      </c>
      <c r="EL23" s="166">
        <f t="shared" si="99"/>
        <v>44468298</v>
      </c>
      <c r="EM23" s="166">
        <f t="shared" si="99"/>
        <v>51763476</v>
      </c>
      <c r="EN23" s="166">
        <f t="shared" si="99"/>
        <v>1172614121</v>
      </c>
      <c r="EO23" s="166">
        <f t="shared" si="99"/>
        <v>1650082780</v>
      </c>
      <c r="EP23" s="166">
        <f t="shared" si="99"/>
        <v>171603459</v>
      </c>
      <c r="EQ23" s="166">
        <f t="shared" si="99"/>
        <v>0</v>
      </c>
      <c r="ER23" s="166">
        <f t="shared" si="100"/>
        <v>0</v>
      </c>
      <c r="ES23" s="166">
        <f t="shared" si="100"/>
        <v>0</v>
      </c>
      <c r="ET23" s="166">
        <f t="shared" si="100"/>
        <v>0</v>
      </c>
      <c r="EU23" s="166">
        <f t="shared" si="100"/>
        <v>0</v>
      </c>
      <c r="EV23" s="166">
        <f t="shared" si="100"/>
        <v>0</v>
      </c>
      <c r="EW23" s="166">
        <f t="shared" si="100"/>
        <v>0</v>
      </c>
      <c r="EX23" s="166">
        <f t="shared" si="100"/>
        <v>0</v>
      </c>
      <c r="EY23" s="166">
        <f t="shared" si="100"/>
        <v>0</v>
      </c>
      <c r="EZ23" s="166">
        <f t="shared" si="100"/>
        <v>0</v>
      </c>
      <c r="FA23" s="166">
        <f t="shared" si="100"/>
        <v>0</v>
      </c>
      <c r="FB23" s="166">
        <f t="shared" si="101"/>
        <v>1222682</v>
      </c>
      <c r="FC23" s="166">
        <f t="shared" si="101"/>
        <v>2880055</v>
      </c>
      <c r="FD23" s="166">
        <f t="shared" si="101"/>
        <v>100989914</v>
      </c>
      <c r="FE23" s="166">
        <f t="shared" si="101"/>
        <v>165742062</v>
      </c>
      <c r="FF23" s="166">
        <f t="shared" si="101"/>
        <v>4005329</v>
      </c>
      <c r="FG23" s="166">
        <f t="shared" si="101"/>
        <v>229909056</v>
      </c>
      <c r="FH23" s="152"/>
      <c r="FI23" s="405">
        <f t="shared" si="81"/>
        <v>2.1994077327477206</v>
      </c>
      <c r="FJ23" s="405">
        <f t="shared" si="81"/>
        <v>1.6846343248818794</v>
      </c>
      <c r="FK23" s="405">
        <f t="shared" si="82"/>
        <v>2.1927552780544692</v>
      </c>
      <c r="FL23" s="405">
        <f t="shared" si="83"/>
        <v>1.7053764485799665</v>
      </c>
      <c r="FM23" s="405">
        <f t="shared" si="84"/>
        <v>1.3869492914061661</v>
      </c>
      <c r="FN23" s="405">
        <f t="shared" si="85"/>
        <v>1.1059379480527081</v>
      </c>
      <c r="FO23" s="405">
        <f t="shared" si="86"/>
        <v>1.6171374994904406</v>
      </c>
      <c r="FP23" s="405">
        <f t="shared" si="87"/>
        <v>1.0725030136794842</v>
      </c>
      <c r="FQ23" s="405">
        <f t="shared" si="88"/>
        <v>1.6041538145177874</v>
      </c>
      <c r="FR23" s="405">
        <f t="shared" si="89"/>
        <v>1.0642950167934746</v>
      </c>
      <c r="FS23" s="404"/>
      <c r="FT23" s="237" t="s">
        <v>37</v>
      </c>
      <c r="FU23" s="172" t="s">
        <v>862</v>
      </c>
      <c r="FV23" s="172" t="s">
        <v>863</v>
      </c>
      <c r="FW23" s="172" t="s">
        <v>613</v>
      </c>
      <c r="FX23" s="238" t="s">
        <v>612</v>
      </c>
      <c r="FY23" s="237" t="s">
        <v>853</v>
      </c>
    </row>
    <row r="24" spans="1:181" ht="10.35" customHeight="1" x14ac:dyDescent="0.2">
      <c r="A24" s="74" t="str">
        <f t="shared" si="1"/>
        <v>2018-19FEBRUARYENG</v>
      </c>
      <c r="B24" s="163" t="str">
        <f t="shared" si="90"/>
        <v>2018-19</v>
      </c>
      <c r="C24" s="26" t="s">
        <v>837</v>
      </c>
      <c r="D24" s="163" t="str">
        <f t="shared" si="93"/>
        <v>ENG</v>
      </c>
      <c r="F24" s="163" t="str">
        <f t="shared" si="2"/>
        <v>ENG</v>
      </c>
      <c r="H24" s="75">
        <f t="shared" si="3"/>
        <v>932452</v>
      </c>
      <c r="I24" s="75">
        <f t="shared" si="3"/>
        <v>695316</v>
      </c>
      <c r="J24" s="75">
        <f t="shared" si="3"/>
        <v>4899873</v>
      </c>
      <c r="K24" s="75">
        <f t="shared" si="4"/>
        <v>7</v>
      </c>
      <c r="L24" s="75">
        <f t="shared" si="5"/>
        <v>1</v>
      </c>
      <c r="M24" s="75">
        <f t="shared" si="6"/>
        <v>0</v>
      </c>
      <c r="N24" s="75">
        <f t="shared" si="7"/>
        <v>41</v>
      </c>
      <c r="O24" s="75">
        <f t="shared" si="8"/>
        <v>91</v>
      </c>
      <c r="P24" s="75" t="s">
        <v>44</v>
      </c>
      <c r="Q24" s="75">
        <f t="shared" si="95"/>
        <v>0</v>
      </c>
      <c r="R24" s="75">
        <f t="shared" si="95"/>
        <v>0</v>
      </c>
      <c r="S24" s="75">
        <f t="shared" si="95"/>
        <v>0</v>
      </c>
      <c r="T24" s="75">
        <f t="shared" si="95"/>
        <v>669109</v>
      </c>
      <c r="U24" s="75">
        <f t="shared" si="95"/>
        <v>54648</v>
      </c>
      <c r="V24" s="75">
        <f t="shared" si="95"/>
        <v>37587</v>
      </c>
      <c r="W24" s="75">
        <f t="shared" si="95"/>
        <v>365809</v>
      </c>
      <c r="X24" s="75">
        <f t="shared" si="95"/>
        <v>152107</v>
      </c>
      <c r="Y24" s="75">
        <f t="shared" si="95"/>
        <v>12903</v>
      </c>
      <c r="Z24" s="75">
        <f t="shared" si="95"/>
        <v>23884392</v>
      </c>
      <c r="AA24" s="75">
        <f t="shared" si="10"/>
        <v>437</v>
      </c>
      <c r="AB24" s="75">
        <f t="shared" si="11"/>
        <v>761</v>
      </c>
      <c r="AC24" s="75">
        <f t="shared" si="12"/>
        <v>25677514</v>
      </c>
      <c r="AD24" s="75">
        <f t="shared" si="13"/>
        <v>683</v>
      </c>
      <c r="AE24" s="75">
        <f t="shared" si="14"/>
        <v>1258</v>
      </c>
      <c r="AF24" s="75">
        <f t="shared" si="15"/>
        <v>518468066</v>
      </c>
      <c r="AG24" s="75">
        <f t="shared" si="16"/>
        <v>1417</v>
      </c>
      <c r="AH24" s="75">
        <f t="shared" si="17"/>
        <v>2937</v>
      </c>
      <c r="AI24" s="75">
        <f t="shared" si="18"/>
        <v>660204066</v>
      </c>
      <c r="AJ24" s="75">
        <f t="shared" si="19"/>
        <v>4340</v>
      </c>
      <c r="AK24" s="75">
        <f t="shared" si="20"/>
        <v>10277</v>
      </c>
      <c r="AL24" s="75">
        <f t="shared" si="21"/>
        <v>69567532</v>
      </c>
      <c r="AM24" s="75">
        <f t="shared" si="22"/>
        <v>5392</v>
      </c>
      <c r="AN24" s="75">
        <f t="shared" si="23"/>
        <v>12049</v>
      </c>
      <c r="AO24" s="75">
        <f t="shared" si="96"/>
        <v>43154</v>
      </c>
      <c r="AP24" s="75">
        <f t="shared" si="96"/>
        <v>3832</v>
      </c>
      <c r="AQ24" s="75">
        <f t="shared" si="96"/>
        <v>13545</v>
      </c>
      <c r="AR24" s="75">
        <f t="shared" si="96"/>
        <v>23939</v>
      </c>
      <c r="AS24" s="75">
        <f t="shared" si="96"/>
        <v>2901</v>
      </c>
      <c r="AT24" s="75">
        <f t="shared" si="96"/>
        <v>22876</v>
      </c>
      <c r="AU24" s="75">
        <f t="shared" si="96"/>
        <v>5989</v>
      </c>
      <c r="AV24" s="75">
        <f t="shared" si="96"/>
        <v>393242</v>
      </c>
      <c r="AW24" s="75">
        <f t="shared" si="96"/>
        <v>35865</v>
      </c>
      <c r="AX24" s="75">
        <f t="shared" si="96"/>
        <v>196848</v>
      </c>
      <c r="AY24" s="75">
        <f t="shared" si="97"/>
        <v>625955</v>
      </c>
      <c r="AZ24" s="75">
        <f t="shared" si="97"/>
        <v>119486</v>
      </c>
      <c r="BA24" s="75">
        <f t="shared" si="97"/>
        <v>91571</v>
      </c>
      <c r="BB24" s="75">
        <f t="shared" si="97"/>
        <v>82024</v>
      </c>
      <c r="BC24" s="75">
        <f t="shared" si="97"/>
        <v>63836</v>
      </c>
      <c r="BD24" s="75">
        <f t="shared" si="97"/>
        <v>509985</v>
      </c>
      <c r="BE24" s="75">
        <f t="shared" si="97"/>
        <v>404535</v>
      </c>
      <c r="BF24" s="75">
        <f t="shared" si="97"/>
        <v>248707</v>
      </c>
      <c r="BG24" s="75">
        <f t="shared" si="97"/>
        <v>163277</v>
      </c>
      <c r="BH24" s="75">
        <f t="shared" si="97"/>
        <v>20476</v>
      </c>
      <c r="BI24" s="75">
        <f t="shared" si="97"/>
        <v>13719</v>
      </c>
      <c r="BJ24" s="75">
        <f t="shared" si="97"/>
        <v>0</v>
      </c>
      <c r="BK24" s="75">
        <f t="shared" si="97"/>
        <v>0</v>
      </c>
      <c r="BL24" s="75" t="str">
        <f t="shared" si="26"/>
        <v>-</v>
      </c>
      <c r="BM24" s="75" t="str">
        <f t="shared" si="27"/>
        <v>-</v>
      </c>
      <c r="BN24" s="75">
        <f t="shared" si="28"/>
        <v>0</v>
      </c>
      <c r="BO24" s="75">
        <f t="shared" si="28"/>
        <v>0</v>
      </c>
      <c r="BP24" s="75" t="str">
        <f t="shared" si="29"/>
        <v>-</v>
      </c>
      <c r="BQ24" s="75" t="str">
        <f t="shared" si="30"/>
        <v>-</v>
      </c>
      <c r="BR24" s="75">
        <f t="shared" si="31"/>
        <v>0</v>
      </c>
      <c r="BS24" s="75">
        <f t="shared" si="31"/>
        <v>0</v>
      </c>
      <c r="BT24" s="75" t="str">
        <f t="shared" si="32"/>
        <v>-</v>
      </c>
      <c r="BU24" s="75" t="str">
        <f t="shared" si="33"/>
        <v>-</v>
      </c>
      <c r="BV24" s="75">
        <f t="shared" si="34"/>
        <v>0</v>
      </c>
      <c r="BW24" s="75">
        <f t="shared" si="34"/>
        <v>0</v>
      </c>
      <c r="BX24" s="75" t="str">
        <f t="shared" si="35"/>
        <v>-</v>
      </c>
      <c r="BY24" s="75" t="str">
        <f t="shared" si="36"/>
        <v>-</v>
      </c>
      <c r="BZ24" s="75">
        <f t="shared" si="37"/>
        <v>0</v>
      </c>
      <c r="CA24" s="75">
        <f t="shared" si="37"/>
        <v>0</v>
      </c>
      <c r="CB24" s="75" t="str">
        <f t="shared" si="38"/>
        <v>-</v>
      </c>
      <c r="CC24" s="75" t="str">
        <f t="shared" si="39"/>
        <v>-</v>
      </c>
      <c r="CD24" s="75">
        <f t="shared" si="40"/>
        <v>0</v>
      </c>
      <c r="CE24" s="75">
        <f t="shared" si="40"/>
        <v>0</v>
      </c>
      <c r="CF24" s="75" t="str">
        <f t="shared" si="41"/>
        <v>-</v>
      </c>
      <c r="CG24" s="75" t="str">
        <f t="shared" si="42"/>
        <v>-</v>
      </c>
      <c r="CH24" s="75">
        <f t="shared" si="43"/>
        <v>0</v>
      </c>
      <c r="CI24" s="75">
        <f t="shared" si="43"/>
        <v>0</v>
      </c>
      <c r="CJ24" s="75" t="str">
        <f t="shared" si="44"/>
        <v>-</v>
      </c>
      <c r="CK24" s="75" t="str">
        <f t="shared" si="45"/>
        <v>-</v>
      </c>
      <c r="CL24" s="75">
        <f t="shared" si="46"/>
        <v>0</v>
      </c>
      <c r="CM24" s="75">
        <f t="shared" si="46"/>
        <v>0</v>
      </c>
      <c r="CN24" s="75" t="str">
        <f t="shared" si="47"/>
        <v>-</v>
      </c>
      <c r="CO24" s="75" t="str">
        <f t="shared" si="48"/>
        <v>-</v>
      </c>
      <c r="CP24" s="75">
        <f t="shared" si="49"/>
        <v>0</v>
      </c>
      <c r="CQ24" s="75">
        <f t="shared" si="49"/>
        <v>0</v>
      </c>
      <c r="CR24" s="75" t="str">
        <f t="shared" si="50"/>
        <v>-</v>
      </c>
      <c r="CS24" s="75" t="str">
        <f t="shared" si="51"/>
        <v>-</v>
      </c>
      <c r="CT24" s="75">
        <f t="shared" si="52"/>
        <v>0</v>
      </c>
      <c r="CU24" s="75">
        <f t="shared" si="52"/>
        <v>0</v>
      </c>
      <c r="CV24" s="75" t="str">
        <f t="shared" si="53"/>
        <v>-</v>
      </c>
      <c r="CW24" s="75" t="str">
        <f t="shared" si="54"/>
        <v>-</v>
      </c>
      <c r="CX24" s="75">
        <f t="shared" si="55"/>
        <v>2017</v>
      </c>
      <c r="CY24" s="75">
        <f t="shared" si="55"/>
        <v>644189</v>
      </c>
      <c r="CZ24" s="75">
        <f t="shared" si="56"/>
        <v>319</v>
      </c>
      <c r="DA24" s="75">
        <f t="shared" si="57"/>
        <v>537</v>
      </c>
      <c r="DB24" s="75">
        <f t="shared" si="58"/>
        <v>34964</v>
      </c>
      <c r="DC24" s="75">
        <f t="shared" si="58"/>
        <v>1463270</v>
      </c>
      <c r="DD24" s="75">
        <f t="shared" si="59"/>
        <v>42</v>
      </c>
      <c r="DE24" s="75">
        <f t="shared" si="60"/>
        <v>80</v>
      </c>
      <c r="DF24" s="75">
        <f t="shared" si="61"/>
        <v>0</v>
      </c>
      <c r="DG24" s="75">
        <f t="shared" si="61"/>
        <v>0</v>
      </c>
      <c r="DH24" s="75" t="str">
        <f t="shared" si="62"/>
        <v>-</v>
      </c>
      <c r="DI24" s="75" t="str">
        <f t="shared" si="63"/>
        <v>-</v>
      </c>
      <c r="DJ24" s="75">
        <f t="shared" si="98"/>
        <v>0</v>
      </c>
      <c r="DK24" s="75">
        <f t="shared" si="98"/>
        <v>2263</v>
      </c>
      <c r="DL24" s="248">
        <f t="shared" si="98"/>
        <v>8878</v>
      </c>
      <c r="DM24" s="248">
        <f t="shared" si="98"/>
        <v>10420</v>
      </c>
      <c r="DN24" s="248">
        <f t="shared" si="98"/>
        <v>162</v>
      </c>
      <c r="DO24" s="248">
        <f t="shared" si="98"/>
        <v>11183</v>
      </c>
      <c r="DP24" s="248">
        <f t="shared" si="98"/>
        <v>41675971</v>
      </c>
      <c r="DQ24" s="248">
        <f t="shared" si="65"/>
        <v>4694</v>
      </c>
      <c r="DR24" s="248">
        <f t="shared" si="66"/>
        <v>10081</v>
      </c>
      <c r="DS24" s="248">
        <f t="shared" si="67"/>
        <v>67075161</v>
      </c>
      <c r="DT24" s="248">
        <f t="shared" si="68"/>
        <v>6437</v>
      </c>
      <c r="DU24" s="248">
        <f t="shared" si="69"/>
        <v>13883</v>
      </c>
      <c r="DV24" s="248">
        <f t="shared" si="70"/>
        <v>1326910</v>
      </c>
      <c r="DW24" s="248">
        <f t="shared" si="71"/>
        <v>8191</v>
      </c>
      <c r="DX24" s="248">
        <f t="shared" si="72"/>
        <v>15195</v>
      </c>
      <c r="DY24" s="248">
        <f t="shared" si="73"/>
        <v>94154690</v>
      </c>
      <c r="DZ24" s="248">
        <f t="shared" si="74"/>
        <v>8419</v>
      </c>
      <c r="EA24" s="248">
        <f t="shared" si="75"/>
        <v>18434</v>
      </c>
      <c r="EB24" s="164"/>
      <c r="EC24" s="75">
        <f t="shared" si="76"/>
        <v>2</v>
      </c>
      <c r="ED24" s="74">
        <f t="shared" si="91"/>
        <v>2019</v>
      </c>
      <c r="EE24" s="165">
        <f t="shared" si="92"/>
        <v>43497</v>
      </c>
      <c r="EF24" s="157">
        <f t="shared" si="77"/>
        <v>28</v>
      </c>
      <c r="EG24" s="156"/>
      <c r="EH24" s="166">
        <f t="shared" si="99"/>
        <v>788122</v>
      </c>
      <c r="EI24" s="166">
        <f t="shared" si="99"/>
        <v>0</v>
      </c>
      <c r="EJ24" s="166">
        <f t="shared" si="99"/>
        <v>28644483</v>
      </c>
      <c r="EK24" s="166">
        <f t="shared" si="99"/>
        <v>63450298</v>
      </c>
      <c r="EL24" s="166">
        <f t="shared" si="99"/>
        <v>41585573</v>
      </c>
      <c r="EM24" s="166">
        <f t="shared" si="99"/>
        <v>47271560</v>
      </c>
      <c r="EN24" s="166">
        <f t="shared" si="99"/>
        <v>1074370600</v>
      </c>
      <c r="EO24" s="166">
        <f t="shared" si="99"/>
        <v>1563244143</v>
      </c>
      <c r="EP24" s="166">
        <f t="shared" si="99"/>
        <v>155473705</v>
      </c>
      <c r="EQ24" s="166">
        <f t="shared" si="99"/>
        <v>0</v>
      </c>
      <c r="ER24" s="166">
        <f t="shared" si="100"/>
        <v>0</v>
      </c>
      <c r="ES24" s="166">
        <f t="shared" si="100"/>
        <v>0</v>
      </c>
      <c r="ET24" s="166">
        <f t="shared" si="100"/>
        <v>0</v>
      </c>
      <c r="EU24" s="166">
        <f t="shared" si="100"/>
        <v>0</v>
      </c>
      <c r="EV24" s="166">
        <f t="shared" si="100"/>
        <v>0</v>
      </c>
      <c r="EW24" s="166">
        <f t="shared" si="100"/>
        <v>0</v>
      </c>
      <c r="EX24" s="166">
        <f t="shared" si="100"/>
        <v>0</v>
      </c>
      <c r="EY24" s="166">
        <f t="shared" si="100"/>
        <v>0</v>
      </c>
      <c r="EZ24" s="166">
        <f t="shared" si="100"/>
        <v>0</v>
      </c>
      <c r="FA24" s="166">
        <f t="shared" si="100"/>
        <v>0</v>
      </c>
      <c r="FB24" s="166">
        <f t="shared" si="101"/>
        <v>1082823</v>
      </c>
      <c r="FC24" s="166">
        <f t="shared" si="101"/>
        <v>2813483</v>
      </c>
      <c r="FD24" s="166">
        <f t="shared" si="101"/>
        <v>89498964</v>
      </c>
      <c r="FE24" s="166">
        <f t="shared" si="101"/>
        <v>144656900</v>
      </c>
      <c r="FF24" s="166">
        <f t="shared" si="101"/>
        <v>2461540</v>
      </c>
      <c r="FG24" s="166">
        <f t="shared" si="101"/>
        <v>206152929</v>
      </c>
      <c r="FH24" s="152"/>
      <c r="FI24" s="405">
        <f t="shared" si="81"/>
        <v>2.1864661103791541</v>
      </c>
      <c r="FJ24" s="405">
        <f t="shared" si="81"/>
        <v>1.6756514419557897</v>
      </c>
      <c r="FK24" s="405">
        <f t="shared" si="82"/>
        <v>2.1822438609093568</v>
      </c>
      <c r="FL24" s="405">
        <f t="shared" si="83"/>
        <v>1.6983531540160162</v>
      </c>
      <c r="FM24" s="405">
        <f t="shared" si="84"/>
        <v>1.3941291767015027</v>
      </c>
      <c r="FN24" s="405">
        <f t="shared" si="85"/>
        <v>1.1058639891309399</v>
      </c>
      <c r="FO24" s="405">
        <f t="shared" si="86"/>
        <v>1.6350792534202896</v>
      </c>
      <c r="FP24" s="405">
        <f t="shared" si="87"/>
        <v>1.073435147626342</v>
      </c>
      <c r="FQ24" s="405">
        <f t="shared" si="88"/>
        <v>1.5869177710609936</v>
      </c>
      <c r="FR24" s="405">
        <f t="shared" si="89"/>
        <v>1.0632411067193677</v>
      </c>
      <c r="FS24" s="404"/>
      <c r="FT24" s="237" t="s">
        <v>38</v>
      </c>
      <c r="FU24" s="172" t="s">
        <v>864</v>
      </c>
      <c r="FV24" s="172" t="s">
        <v>865</v>
      </c>
      <c r="FW24" s="172" t="s">
        <v>646</v>
      </c>
      <c r="FX24" s="238" t="s">
        <v>645</v>
      </c>
      <c r="FY24" s="237" t="s">
        <v>846</v>
      </c>
    </row>
    <row r="25" spans="1:181" ht="10.35" customHeight="1" x14ac:dyDescent="0.2">
      <c r="A25" s="74" t="str">
        <f t="shared" si="1"/>
        <v>2018-19MARCHENG</v>
      </c>
      <c r="B25" s="163" t="str">
        <f t="shared" si="90"/>
        <v>2018-19</v>
      </c>
      <c r="C25" s="26" t="s">
        <v>838</v>
      </c>
      <c r="D25" s="163" t="str">
        <f t="shared" si="93"/>
        <v>ENG</v>
      </c>
      <c r="F25" s="163" t="str">
        <f t="shared" si="2"/>
        <v>ENG</v>
      </c>
      <c r="H25" s="75">
        <f t="shared" si="3"/>
        <v>991116</v>
      </c>
      <c r="I25" s="75">
        <f t="shared" si="3"/>
        <v>738407</v>
      </c>
      <c r="J25" s="75">
        <f t="shared" si="3"/>
        <v>3938813</v>
      </c>
      <c r="K25" s="75">
        <f t="shared" si="4"/>
        <v>5</v>
      </c>
      <c r="L25" s="75">
        <f t="shared" si="5"/>
        <v>1</v>
      </c>
      <c r="M25" s="75">
        <f t="shared" si="6"/>
        <v>0</v>
      </c>
      <c r="N25" s="75">
        <f t="shared" si="7"/>
        <v>30</v>
      </c>
      <c r="O25" s="75">
        <f t="shared" si="8"/>
        <v>79</v>
      </c>
      <c r="P25" s="75" t="s">
        <v>44</v>
      </c>
      <c r="Q25" s="75">
        <f t="shared" si="95"/>
        <v>0</v>
      </c>
      <c r="R25" s="75">
        <f t="shared" si="95"/>
        <v>0</v>
      </c>
      <c r="S25" s="75">
        <f t="shared" si="95"/>
        <v>0</v>
      </c>
      <c r="T25" s="75">
        <f t="shared" si="95"/>
        <v>729977</v>
      </c>
      <c r="U25" s="75">
        <f t="shared" si="95"/>
        <v>59560</v>
      </c>
      <c r="V25" s="75">
        <f t="shared" si="95"/>
        <v>40717</v>
      </c>
      <c r="W25" s="75">
        <f t="shared" si="95"/>
        <v>390841</v>
      </c>
      <c r="X25" s="75">
        <f t="shared" si="95"/>
        <v>174735</v>
      </c>
      <c r="Y25" s="75">
        <f t="shared" si="95"/>
        <v>15247</v>
      </c>
      <c r="Z25" s="75">
        <f t="shared" si="95"/>
        <v>24994916</v>
      </c>
      <c r="AA25" s="75">
        <f t="shared" si="10"/>
        <v>420</v>
      </c>
      <c r="AB25" s="75">
        <f t="shared" si="11"/>
        <v>731</v>
      </c>
      <c r="AC25" s="75">
        <f t="shared" si="12"/>
        <v>26328820</v>
      </c>
      <c r="AD25" s="75">
        <f t="shared" si="13"/>
        <v>647</v>
      </c>
      <c r="AE25" s="75">
        <f t="shared" si="14"/>
        <v>1195</v>
      </c>
      <c r="AF25" s="75">
        <f t="shared" si="15"/>
        <v>498146620</v>
      </c>
      <c r="AG25" s="75">
        <f t="shared" si="16"/>
        <v>1275</v>
      </c>
      <c r="AH25" s="75">
        <f t="shared" si="17"/>
        <v>2592</v>
      </c>
      <c r="AI25" s="75">
        <f t="shared" si="18"/>
        <v>643692167</v>
      </c>
      <c r="AJ25" s="75">
        <f t="shared" si="19"/>
        <v>3684</v>
      </c>
      <c r="AK25" s="75">
        <f t="shared" si="20"/>
        <v>8711</v>
      </c>
      <c r="AL25" s="75">
        <f t="shared" si="21"/>
        <v>73632444</v>
      </c>
      <c r="AM25" s="75">
        <f t="shared" si="22"/>
        <v>4829</v>
      </c>
      <c r="AN25" s="75">
        <f t="shared" si="23"/>
        <v>11019</v>
      </c>
      <c r="AO25" s="75">
        <f t="shared" si="96"/>
        <v>45003</v>
      </c>
      <c r="AP25" s="75">
        <f t="shared" si="96"/>
        <v>3653</v>
      </c>
      <c r="AQ25" s="75">
        <f t="shared" si="96"/>
        <v>13545</v>
      </c>
      <c r="AR25" s="75">
        <f t="shared" si="96"/>
        <v>21636</v>
      </c>
      <c r="AS25" s="75">
        <f t="shared" si="96"/>
        <v>3173</v>
      </c>
      <c r="AT25" s="75">
        <f t="shared" si="96"/>
        <v>24632</v>
      </c>
      <c r="AU25" s="75">
        <f t="shared" si="96"/>
        <v>7274</v>
      </c>
      <c r="AV25" s="75">
        <f t="shared" si="96"/>
        <v>429213</v>
      </c>
      <c r="AW25" s="75">
        <f t="shared" si="96"/>
        <v>40021</v>
      </c>
      <c r="AX25" s="75">
        <f t="shared" si="96"/>
        <v>215740</v>
      </c>
      <c r="AY25" s="75">
        <f t="shared" si="97"/>
        <v>684974</v>
      </c>
      <c r="AZ25" s="75">
        <f t="shared" si="97"/>
        <v>130136</v>
      </c>
      <c r="BA25" s="75">
        <f t="shared" si="97"/>
        <v>99822</v>
      </c>
      <c r="BB25" s="75">
        <f t="shared" si="97"/>
        <v>88891</v>
      </c>
      <c r="BC25" s="75">
        <f t="shared" si="97"/>
        <v>69021</v>
      </c>
      <c r="BD25" s="75">
        <f t="shared" si="97"/>
        <v>538926</v>
      </c>
      <c r="BE25" s="75">
        <f t="shared" si="97"/>
        <v>431178</v>
      </c>
      <c r="BF25" s="75">
        <f t="shared" si="97"/>
        <v>281929</v>
      </c>
      <c r="BG25" s="75">
        <f t="shared" si="97"/>
        <v>187555</v>
      </c>
      <c r="BH25" s="75">
        <f t="shared" si="97"/>
        <v>24256</v>
      </c>
      <c r="BI25" s="75">
        <f t="shared" si="97"/>
        <v>16167</v>
      </c>
      <c r="BJ25" s="75">
        <f t="shared" si="97"/>
        <v>0</v>
      </c>
      <c r="BK25" s="75">
        <f t="shared" si="97"/>
        <v>0</v>
      </c>
      <c r="BL25" s="75" t="str">
        <f t="shared" si="26"/>
        <v>-</v>
      </c>
      <c r="BM25" s="75" t="str">
        <f t="shared" si="27"/>
        <v>-</v>
      </c>
      <c r="BN25" s="75">
        <f t="shared" si="28"/>
        <v>0</v>
      </c>
      <c r="BO25" s="75">
        <f t="shared" si="28"/>
        <v>0</v>
      </c>
      <c r="BP25" s="75" t="str">
        <f t="shared" si="29"/>
        <v>-</v>
      </c>
      <c r="BQ25" s="75" t="str">
        <f t="shared" si="30"/>
        <v>-</v>
      </c>
      <c r="BR25" s="75">
        <f t="shared" si="31"/>
        <v>0</v>
      </c>
      <c r="BS25" s="75">
        <f t="shared" si="31"/>
        <v>0</v>
      </c>
      <c r="BT25" s="75" t="str">
        <f t="shared" si="32"/>
        <v>-</v>
      </c>
      <c r="BU25" s="75" t="str">
        <f t="shared" si="33"/>
        <v>-</v>
      </c>
      <c r="BV25" s="75">
        <f t="shared" si="34"/>
        <v>0</v>
      </c>
      <c r="BW25" s="75">
        <f t="shared" si="34"/>
        <v>0</v>
      </c>
      <c r="BX25" s="75" t="str">
        <f t="shared" si="35"/>
        <v>-</v>
      </c>
      <c r="BY25" s="75" t="str">
        <f t="shared" si="36"/>
        <v>-</v>
      </c>
      <c r="BZ25" s="75">
        <f t="shared" si="37"/>
        <v>0</v>
      </c>
      <c r="CA25" s="75">
        <f t="shared" si="37"/>
        <v>0</v>
      </c>
      <c r="CB25" s="75" t="str">
        <f t="shared" si="38"/>
        <v>-</v>
      </c>
      <c r="CC25" s="75" t="str">
        <f t="shared" si="39"/>
        <v>-</v>
      </c>
      <c r="CD25" s="75">
        <f t="shared" si="40"/>
        <v>0</v>
      </c>
      <c r="CE25" s="75">
        <f t="shared" si="40"/>
        <v>0</v>
      </c>
      <c r="CF25" s="75" t="str">
        <f t="shared" si="41"/>
        <v>-</v>
      </c>
      <c r="CG25" s="75" t="str">
        <f t="shared" si="42"/>
        <v>-</v>
      </c>
      <c r="CH25" s="75">
        <f t="shared" si="43"/>
        <v>0</v>
      </c>
      <c r="CI25" s="75">
        <f t="shared" si="43"/>
        <v>0</v>
      </c>
      <c r="CJ25" s="75" t="str">
        <f t="shared" si="44"/>
        <v>-</v>
      </c>
      <c r="CK25" s="75" t="str">
        <f t="shared" si="45"/>
        <v>-</v>
      </c>
      <c r="CL25" s="75">
        <f t="shared" si="46"/>
        <v>0</v>
      </c>
      <c r="CM25" s="75">
        <f t="shared" si="46"/>
        <v>0</v>
      </c>
      <c r="CN25" s="75" t="str">
        <f t="shared" si="47"/>
        <v>-</v>
      </c>
      <c r="CO25" s="75" t="str">
        <f t="shared" si="48"/>
        <v>-</v>
      </c>
      <c r="CP25" s="75">
        <f t="shared" si="49"/>
        <v>0</v>
      </c>
      <c r="CQ25" s="75">
        <f t="shared" si="49"/>
        <v>0</v>
      </c>
      <c r="CR25" s="75" t="str">
        <f t="shared" si="50"/>
        <v>-</v>
      </c>
      <c r="CS25" s="75" t="str">
        <f t="shared" si="51"/>
        <v>-</v>
      </c>
      <c r="CT25" s="75">
        <f t="shared" si="52"/>
        <v>0</v>
      </c>
      <c r="CU25" s="75">
        <f t="shared" si="52"/>
        <v>0</v>
      </c>
      <c r="CV25" s="75" t="str">
        <f t="shared" si="53"/>
        <v>-</v>
      </c>
      <c r="CW25" s="75" t="str">
        <f t="shared" si="54"/>
        <v>-</v>
      </c>
      <c r="CX25" s="75">
        <f t="shared" si="55"/>
        <v>2136</v>
      </c>
      <c r="CY25" s="75">
        <f t="shared" si="55"/>
        <v>646460</v>
      </c>
      <c r="CZ25" s="75">
        <f t="shared" si="56"/>
        <v>303</v>
      </c>
      <c r="DA25" s="75">
        <f t="shared" si="57"/>
        <v>509</v>
      </c>
      <c r="DB25" s="75">
        <f t="shared" si="58"/>
        <v>38329</v>
      </c>
      <c r="DC25" s="75">
        <f t="shared" si="58"/>
        <v>1498817</v>
      </c>
      <c r="DD25" s="75">
        <f t="shared" si="59"/>
        <v>39</v>
      </c>
      <c r="DE25" s="75">
        <f t="shared" si="60"/>
        <v>75</v>
      </c>
      <c r="DF25" s="75">
        <f t="shared" si="61"/>
        <v>0</v>
      </c>
      <c r="DG25" s="75">
        <f t="shared" si="61"/>
        <v>0</v>
      </c>
      <c r="DH25" s="75" t="str">
        <f t="shared" si="62"/>
        <v>-</v>
      </c>
      <c r="DI25" s="75" t="str">
        <f t="shared" si="63"/>
        <v>-</v>
      </c>
      <c r="DJ25" s="75">
        <f t="shared" si="98"/>
        <v>0</v>
      </c>
      <c r="DK25" s="75">
        <f t="shared" si="98"/>
        <v>2653</v>
      </c>
      <c r="DL25" s="248">
        <f t="shared" si="98"/>
        <v>10050</v>
      </c>
      <c r="DM25" s="248">
        <f t="shared" si="98"/>
        <v>11380</v>
      </c>
      <c r="DN25" s="248">
        <f t="shared" si="98"/>
        <v>164</v>
      </c>
      <c r="DO25" s="248">
        <f t="shared" si="98"/>
        <v>11773</v>
      </c>
      <c r="DP25" s="248">
        <f t="shared" si="98"/>
        <v>42795221</v>
      </c>
      <c r="DQ25" s="248">
        <f t="shared" si="65"/>
        <v>4258</v>
      </c>
      <c r="DR25" s="248">
        <f t="shared" si="66"/>
        <v>8964</v>
      </c>
      <c r="DS25" s="248">
        <f t="shared" si="67"/>
        <v>62291312</v>
      </c>
      <c r="DT25" s="248">
        <f t="shared" si="68"/>
        <v>5474</v>
      </c>
      <c r="DU25" s="248">
        <f t="shared" si="69"/>
        <v>11494</v>
      </c>
      <c r="DV25" s="248">
        <f t="shared" si="70"/>
        <v>1179967</v>
      </c>
      <c r="DW25" s="248">
        <f t="shared" si="71"/>
        <v>7195</v>
      </c>
      <c r="DX25" s="248">
        <f t="shared" si="72"/>
        <v>14017</v>
      </c>
      <c r="DY25" s="248">
        <f t="shared" si="73"/>
        <v>92726983</v>
      </c>
      <c r="DZ25" s="248">
        <f t="shared" si="74"/>
        <v>7876</v>
      </c>
      <c r="EA25" s="248">
        <f t="shared" si="75"/>
        <v>16992</v>
      </c>
      <c r="EB25" s="164"/>
      <c r="EC25" s="75">
        <f t="shared" si="76"/>
        <v>3</v>
      </c>
      <c r="ED25" s="74">
        <f t="shared" si="91"/>
        <v>2019</v>
      </c>
      <c r="EE25" s="165">
        <f t="shared" si="92"/>
        <v>43525</v>
      </c>
      <c r="EF25" s="157">
        <f>DAY(EOMONTH($EE25,0))</f>
        <v>31</v>
      </c>
      <c r="EG25" s="156"/>
      <c r="EH25" s="166">
        <f t="shared" si="99"/>
        <v>839561</v>
      </c>
      <c r="EI25" s="166">
        <f t="shared" si="99"/>
        <v>0</v>
      </c>
      <c r="EJ25" s="166">
        <f t="shared" si="99"/>
        <v>22485643</v>
      </c>
      <c r="EK25" s="166">
        <f t="shared" si="99"/>
        <v>57976545</v>
      </c>
      <c r="EL25" s="166">
        <f t="shared" si="99"/>
        <v>43567829</v>
      </c>
      <c r="EM25" s="166">
        <f t="shared" si="99"/>
        <v>48644390</v>
      </c>
      <c r="EN25" s="166">
        <f t="shared" si="99"/>
        <v>1013010385</v>
      </c>
      <c r="EO25" s="166">
        <f t="shared" si="99"/>
        <v>1522096945</v>
      </c>
      <c r="EP25" s="166">
        <f t="shared" si="99"/>
        <v>168006681</v>
      </c>
      <c r="EQ25" s="166">
        <f t="shared" si="99"/>
        <v>0</v>
      </c>
      <c r="ER25" s="166">
        <f t="shared" si="100"/>
        <v>0</v>
      </c>
      <c r="ES25" s="166">
        <f t="shared" si="100"/>
        <v>0</v>
      </c>
      <c r="ET25" s="166">
        <f t="shared" si="100"/>
        <v>0</v>
      </c>
      <c r="EU25" s="166">
        <f t="shared" si="100"/>
        <v>0</v>
      </c>
      <c r="EV25" s="166">
        <f t="shared" si="100"/>
        <v>0</v>
      </c>
      <c r="EW25" s="166">
        <f t="shared" si="100"/>
        <v>0</v>
      </c>
      <c r="EX25" s="166">
        <f t="shared" si="100"/>
        <v>0</v>
      </c>
      <c r="EY25" s="166">
        <f t="shared" si="100"/>
        <v>0</v>
      </c>
      <c r="EZ25" s="166">
        <f t="shared" si="100"/>
        <v>0</v>
      </c>
      <c r="FA25" s="166">
        <f t="shared" si="100"/>
        <v>0</v>
      </c>
      <c r="FB25" s="166">
        <f t="shared" si="101"/>
        <v>1087030</v>
      </c>
      <c r="FC25" s="166">
        <f t="shared" si="101"/>
        <v>2864838</v>
      </c>
      <c r="FD25" s="166">
        <f t="shared" si="101"/>
        <v>90085737</v>
      </c>
      <c r="FE25" s="166">
        <f t="shared" si="101"/>
        <v>130796789</v>
      </c>
      <c r="FF25" s="166">
        <f t="shared" si="101"/>
        <v>2298729</v>
      </c>
      <c r="FG25" s="166">
        <f t="shared" si="101"/>
        <v>200041359</v>
      </c>
      <c r="FH25" s="152"/>
      <c r="FI25" s="405">
        <f t="shared" si="81"/>
        <v>2.1849563465413029</v>
      </c>
      <c r="FJ25" s="405">
        <f t="shared" si="81"/>
        <v>1.6759905977165883</v>
      </c>
      <c r="FK25" s="405">
        <f t="shared" si="82"/>
        <v>2.1831421764864798</v>
      </c>
      <c r="FL25" s="405">
        <f t="shared" si="83"/>
        <v>1.695139622270796</v>
      </c>
      <c r="FM25" s="405">
        <f t="shared" si="84"/>
        <v>1.3788880900417306</v>
      </c>
      <c r="FN25" s="405">
        <f t="shared" si="85"/>
        <v>1.1032056514030002</v>
      </c>
      <c r="FO25" s="405">
        <f t="shared" si="86"/>
        <v>1.6134661058173807</v>
      </c>
      <c r="FP25" s="405">
        <f t="shared" si="87"/>
        <v>1.0733682433399148</v>
      </c>
      <c r="FQ25" s="405">
        <f t="shared" si="88"/>
        <v>1.5908703351478979</v>
      </c>
      <c r="FR25" s="405">
        <f t="shared" si="89"/>
        <v>1.0603397389650424</v>
      </c>
      <c r="FS25" s="404"/>
      <c r="FT25" s="237" t="s">
        <v>39</v>
      </c>
      <c r="FU25" s="172" t="s">
        <v>866</v>
      </c>
      <c r="FV25" s="172" t="s">
        <v>867</v>
      </c>
      <c r="FW25" s="172" t="s">
        <v>409</v>
      </c>
      <c r="FX25" s="238" t="s">
        <v>408</v>
      </c>
      <c r="FY25" s="237" t="s">
        <v>853</v>
      </c>
    </row>
    <row r="26" spans="1:181" ht="10.35" customHeight="1" x14ac:dyDescent="0.2">
      <c r="A26" s="74" t="str">
        <f t="shared" si="1"/>
        <v>2019-20APRILENG</v>
      </c>
      <c r="B26" s="163" t="str">
        <f t="shared" si="90"/>
        <v>2019-20</v>
      </c>
      <c r="C26" s="26" t="s">
        <v>839</v>
      </c>
      <c r="D26" s="163" t="str">
        <f t="shared" si="93"/>
        <v>ENG</v>
      </c>
      <c r="F26" s="163" t="str">
        <f t="shared" si="2"/>
        <v>ENG</v>
      </c>
      <c r="H26" s="75">
        <f t="shared" ref="H26:J45" si="102">SUMIFS(H$247:H$1257,$B$247:$B$1257,$B26,$C$247:$C$1257,$C26)</f>
        <v>978082</v>
      </c>
      <c r="I26" s="75">
        <f t="shared" si="102"/>
        <v>720039</v>
      </c>
      <c r="J26" s="75">
        <f t="shared" si="102"/>
        <v>3708784</v>
      </c>
      <c r="K26" s="75">
        <f t="shared" si="4"/>
        <v>5</v>
      </c>
      <c r="L26" s="75">
        <f t="shared" si="5"/>
        <v>1</v>
      </c>
      <c r="M26" s="75">
        <f t="shared" si="6"/>
        <v>9</v>
      </c>
      <c r="N26" s="75">
        <f t="shared" si="7"/>
        <v>28</v>
      </c>
      <c r="O26" s="75">
        <f t="shared" si="8"/>
        <v>79</v>
      </c>
      <c r="P26" s="75" t="s">
        <v>44</v>
      </c>
      <c r="Q26" s="75">
        <f t="shared" ref="Q26:Z35" si="103">SUMIFS(Q$247:Q$1257,$B$247:$B$1257,$B26,$C$247:$C$1257,$C26)</f>
        <v>0</v>
      </c>
      <c r="R26" s="75">
        <f t="shared" si="103"/>
        <v>0</v>
      </c>
      <c r="S26" s="75">
        <f t="shared" si="103"/>
        <v>0</v>
      </c>
      <c r="T26" s="75">
        <f t="shared" si="103"/>
        <v>711247</v>
      </c>
      <c r="U26" s="75">
        <f t="shared" si="103"/>
        <v>56815</v>
      </c>
      <c r="V26" s="75">
        <f t="shared" si="103"/>
        <v>38615</v>
      </c>
      <c r="W26" s="75">
        <f t="shared" si="103"/>
        <v>383183</v>
      </c>
      <c r="X26" s="75">
        <f t="shared" si="103"/>
        <v>169101</v>
      </c>
      <c r="Y26" s="75">
        <f t="shared" si="103"/>
        <v>14734</v>
      </c>
      <c r="Z26" s="75">
        <f t="shared" si="103"/>
        <v>23813447</v>
      </c>
      <c r="AA26" s="75">
        <f t="shared" si="10"/>
        <v>419</v>
      </c>
      <c r="AB26" s="75">
        <f t="shared" si="11"/>
        <v>735</v>
      </c>
      <c r="AC26" s="75">
        <f t="shared" si="12"/>
        <v>24697155</v>
      </c>
      <c r="AD26" s="75">
        <f t="shared" si="13"/>
        <v>640</v>
      </c>
      <c r="AE26" s="75">
        <f t="shared" si="14"/>
        <v>1184</v>
      </c>
      <c r="AF26" s="75">
        <f t="shared" si="15"/>
        <v>493892144</v>
      </c>
      <c r="AG26" s="75">
        <f t="shared" si="16"/>
        <v>1289</v>
      </c>
      <c r="AH26" s="75">
        <f t="shared" si="17"/>
        <v>2639</v>
      </c>
      <c r="AI26" s="75">
        <f t="shared" si="18"/>
        <v>633181135</v>
      </c>
      <c r="AJ26" s="75">
        <f t="shared" si="19"/>
        <v>3744</v>
      </c>
      <c r="AK26" s="75">
        <f t="shared" si="20"/>
        <v>8979</v>
      </c>
      <c r="AL26" s="75">
        <f t="shared" si="21"/>
        <v>71258771</v>
      </c>
      <c r="AM26" s="75">
        <f t="shared" si="22"/>
        <v>4836</v>
      </c>
      <c r="AN26" s="75">
        <f t="shared" si="23"/>
        <v>11184</v>
      </c>
      <c r="AO26" s="75">
        <f t="shared" ref="AO26:AX35" si="104">SUMIFS(AO$247:AO$1257,$B$247:$B$1257,$B26,$C$247:$C$1257,$C26)</f>
        <v>45497</v>
      </c>
      <c r="AP26" s="75">
        <f t="shared" si="104"/>
        <v>3727</v>
      </c>
      <c r="AQ26" s="75">
        <f t="shared" si="104"/>
        <v>14324</v>
      </c>
      <c r="AR26" s="75">
        <f t="shared" si="104"/>
        <v>21277</v>
      </c>
      <c r="AS26" s="75">
        <f t="shared" si="104"/>
        <v>3281</v>
      </c>
      <c r="AT26" s="75">
        <f t="shared" si="104"/>
        <v>24165</v>
      </c>
      <c r="AU26" s="75">
        <f t="shared" si="104"/>
        <v>6397</v>
      </c>
      <c r="AV26" s="75">
        <f t="shared" si="104"/>
        <v>417673</v>
      </c>
      <c r="AW26" s="75">
        <f t="shared" si="104"/>
        <v>37953</v>
      </c>
      <c r="AX26" s="75">
        <f t="shared" si="104"/>
        <v>210124</v>
      </c>
      <c r="AY26" s="75">
        <f t="shared" ref="AY26:BK35" si="105">SUMIFS(AY$247:AY$1257,$B$247:$B$1257,$B26,$C$247:$C$1257,$C26)</f>
        <v>665750</v>
      </c>
      <c r="AZ26" s="75">
        <f t="shared" si="105"/>
        <v>122630</v>
      </c>
      <c r="BA26" s="75">
        <f t="shared" si="105"/>
        <v>94810</v>
      </c>
      <c r="BB26" s="75">
        <f t="shared" si="105"/>
        <v>82580</v>
      </c>
      <c r="BC26" s="75">
        <f t="shared" si="105"/>
        <v>65006</v>
      </c>
      <c r="BD26" s="75">
        <f t="shared" si="105"/>
        <v>522008</v>
      </c>
      <c r="BE26" s="75">
        <f t="shared" si="105"/>
        <v>420965</v>
      </c>
      <c r="BF26" s="75">
        <f t="shared" si="105"/>
        <v>271195</v>
      </c>
      <c r="BG26" s="75">
        <f t="shared" si="105"/>
        <v>184655</v>
      </c>
      <c r="BH26" s="75">
        <f t="shared" si="105"/>
        <v>22200</v>
      </c>
      <c r="BI26" s="75">
        <f t="shared" si="105"/>
        <v>15645</v>
      </c>
      <c r="BJ26" s="75">
        <f t="shared" si="105"/>
        <v>0</v>
      </c>
      <c r="BK26" s="75">
        <f t="shared" si="105"/>
        <v>0</v>
      </c>
      <c r="BL26" s="75" t="str">
        <f t="shared" si="26"/>
        <v>-</v>
      </c>
      <c r="BM26" s="75" t="str">
        <f t="shared" si="27"/>
        <v>-</v>
      </c>
      <c r="BN26" s="75">
        <f t="shared" ref="BN26:BO45" si="106">SUMIFS(BN$247:BN$1257,$B$247:$B$1257,$B26,$C$247:$C$1257,$C26)</f>
        <v>0</v>
      </c>
      <c r="BO26" s="75">
        <f t="shared" si="106"/>
        <v>0</v>
      </c>
      <c r="BP26" s="75" t="str">
        <f t="shared" si="29"/>
        <v>-</v>
      </c>
      <c r="BQ26" s="75" t="str">
        <f t="shared" si="30"/>
        <v>-</v>
      </c>
      <c r="BR26" s="75">
        <f t="shared" ref="BR26:BS45" si="107">SUMIFS(BR$247:BR$1257,$B$247:$B$1257,$B26,$C$247:$C$1257,$C26)</f>
        <v>0</v>
      </c>
      <c r="BS26" s="75">
        <f t="shared" si="107"/>
        <v>0</v>
      </c>
      <c r="BT26" s="75" t="str">
        <f t="shared" si="32"/>
        <v>-</v>
      </c>
      <c r="BU26" s="75" t="str">
        <f t="shared" si="33"/>
        <v>-</v>
      </c>
      <c r="BV26" s="75">
        <f t="shared" ref="BV26:BW45" si="108">SUMIFS(BV$247:BV$1257,$B$247:$B$1257,$B26,$C$247:$C$1257,$C26)</f>
        <v>0</v>
      </c>
      <c r="BW26" s="75">
        <f t="shared" si="108"/>
        <v>0</v>
      </c>
      <c r="BX26" s="75" t="str">
        <f t="shared" si="35"/>
        <v>-</v>
      </c>
      <c r="BY26" s="75" t="str">
        <f t="shared" si="36"/>
        <v>-</v>
      </c>
      <c r="BZ26" s="75">
        <f t="shared" ref="BZ26:CA45" si="109">SUMIFS(BZ$247:BZ$1257,$B$247:$B$1257,$B26,$C$247:$C$1257,$C26)</f>
        <v>0</v>
      </c>
      <c r="CA26" s="75">
        <f t="shared" si="109"/>
        <v>0</v>
      </c>
      <c r="CB26" s="75" t="str">
        <f t="shared" si="38"/>
        <v>-</v>
      </c>
      <c r="CC26" s="75" t="str">
        <f t="shared" si="39"/>
        <v>-</v>
      </c>
      <c r="CD26" s="75">
        <f t="shared" ref="CD26:CE45" si="110">SUMIFS(CD$247:CD$1257,$B$247:$B$1257,$B26,$C$247:$C$1257,$C26)</f>
        <v>0</v>
      </c>
      <c r="CE26" s="75">
        <f t="shared" si="110"/>
        <v>0</v>
      </c>
      <c r="CF26" s="75" t="str">
        <f t="shared" si="41"/>
        <v>-</v>
      </c>
      <c r="CG26" s="75" t="str">
        <f t="shared" si="42"/>
        <v>-</v>
      </c>
      <c r="CH26" s="75">
        <f t="shared" ref="CH26:CI45" si="111">SUMIFS(CH$247:CH$1257,$B$247:$B$1257,$B26,$C$247:$C$1257,$C26)</f>
        <v>0</v>
      </c>
      <c r="CI26" s="75">
        <f t="shared" si="111"/>
        <v>0</v>
      </c>
      <c r="CJ26" s="75" t="str">
        <f t="shared" si="44"/>
        <v>-</v>
      </c>
      <c r="CK26" s="75" t="str">
        <f t="shared" si="45"/>
        <v>-</v>
      </c>
      <c r="CL26" s="75">
        <f t="shared" ref="CL26:CM45" si="112">SUMIFS(CL$247:CL$1257,$B$247:$B$1257,$B26,$C$247:$C$1257,$C26)</f>
        <v>0</v>
      </c>
      <c r="CM26" s="75">
        <f t="shared" si="112"/>
        <v>0</v>
      </c>
      <c r="CN26" s="75" t="str">
        <f t="shared" si="47"/>
        <v>-</v>
      </c>
      <c r="CO26" s="75" t="str">
        <f t="shared" si="48"/>
        <v>-</v>
      </c>
      <c r="CP26" s="75">
        <f t="shared" ref="CP26:CQ45" si="113">SUMIFS(CP$247:CP$1257,$B$247:$B$1257,$B26,$C$247:$C$1257,$C26)</f>
        <v>0</v>
      </c>
      <c r="CQ26" s="75">
        <f t="shared" si="113"/>
        <v>0</v>
      </c>
      <c r="CR26" s="75" t="str">
        <f t="shared" si="50"/>
        <v>-</v>
      </c>
      <c r="CS26" s="75" t="str">
        <f t="shared" si="51"/>
        <v>-</v>
      </c>
      <c r="CT26" s="75">
        <f t="shared" ref="CT26:CU45" si="114">SUMIFS(CT$247:CT$1257,$B$247:$B$1257,$B26,$C$247:$C$1257,$C26)</f>
        <v>0</v>
      </c>
      <c r="CU26" s="75">
        <f t="shared" si="114"/>
        <v>0</v>
      </c>
      <c r="CV26" s="75" t="str">
        <f t="shared" si="53"/>
        <v>-</v>
      </c>
      <c r="CW26" s="75" t="str">
        <f t="shared" si="54"/>
        <v>-</v>
      </c>
      <c r="CX26" s="75">
        <f t="shared" ref="CX26:CY45" si="115">SUMIFS(CX$247:CX$1257,$B$247:$B$1257,$B26,$C$247:$C$1257,$C26)</f>
        <v>2693</v>
      </c>
      <c r="CY26" s="75">
        <f t="shared" si="115"/>
        <v>810490</v>
      </c>
      <c r="CZ26" s="75">
        <f t="shared" si="56"/>
        <v>301</v>
      </c>
      <c r="DA26" s="75">
        <f t="shared" si="57"/>
        <v>526</v>
      </c>
      <c r="DB26" s="75">
        <f t="shared" ref="DB26:DC45" si="116">SUMIFS(DB$247:DB$1257,$B$247:$B$1257,$B26,$C$247:$C$1257,$C26)</f>
        <v>37046</v>
      </c>
      <c r="DC26" s="75">
        <f t="shared" si="116"/>
        <v>1476783</v>
      </c>
      <c r="DD26" s="75">
        <f t="shared" si="59"/>
        <v>40</v>
      </c>
      <c r="DE26" s="75">
        <f t="shared" si="60"/>
        <v>75</v>
      </c>
      <c r="DF26" s="75">
        <f t="shared" ref="DF26:DG45" si="117">SUMIFS(DF$247:DF$1257,$B$247:$B$1257,$B26,$C$247:$C$1257,$C26)</f>
        <v>847</v>
      </c>
      <c r="DG26" s="75">
        <f t="shared" si="117"/>
        <v>1261810</v>
      </c>
      <c r="DH26" s="75">
        <f t="shared" si="62"/>
        <v>1490</v>
      </c>
      <c r="DI26" s="75">
        <f t="shared" si="63"/>
        <v>3076</v>
      </c>
      <c r="DJ26" s="75">
        <f t="shared" ref="DJ26:DP31" si="118">SUMIFS(DJ$247:DJ$1257,$B$247:$B$1257,$B26,$C$247:$C$1257,$C26)</f>
        <v>775</v>
      </c>
      <c r="DK26" s="75">
        <f t="shared" si="118"/>
        <v>2821</v>
      </c>
      <c r="DL26" s="248">
        <f t="shared" si="118"/>
        <v>9904</v>
      </c>
      <c r="DM26" s="248">
        <f t="shared" si="118"/>
        <v>11734</v>
      </c>
      <c r="DN26" s="248">
        <f t="shared" si="118"/>
        <v>155</v>
      </c>
      <c r="DO26" s="248">
        <f t="shared" si="118"/>
        <v>11569</v>
      </c>
      <c r="DP26" s="248">
        <f t="shared" si="118"/>
        <v>44236026</v>
      </c>
      <c r="DQ26" s="248">
        <f t="shared" si="65"/>
        <v>4466</v>
      </c>
      <c r="DR26" s="248">
        <f t="shared" si="66"/>
        <v>9318</v>
      </c>
      <c r="DS26" s="248">
        <f t="shared" si="67"/>
        <v>65343084</v>
      </c>
      <c r="DT26" s="248">
        <f t="shared" si="68"/>
        <v>5569</v>
      </c>
      <c r="DU26" s="248">
        <f t="shared" si="69"/>
        <v>11966</v>
      </c>
      <c r="DV26" s="248">
        <f t="shared" si="70"/>
        <v>1224351</v>
      </c>
      <c r="DW26" s="248">
        <f t="shared" si="71"/>
        <v>7899</v>
      </c>
      <c r="DX26" s="248">
        <f t="shared" si="72"/>
        <v>15140</v>
      </c>
      <c r="DY26" s="248">
        <f t="shared" si="73"/>
        <v>96063689</v>
      </c>
      <c r="DZ26" s="248">
        <f t="shared" si="74"/>
        <v>8304</v>
      </c>
      <c r="EA26" s="248">
        <f t="shared" si="75"/>
        <v>18136</v>
      </c>
      <c r="EB26" s="164"/>
      <c r="EC26" s="75">
        <f t="shared" si="76"/>
        <v>4</v>
      </c>
      <c r="ED26" s="74">
        <f t="shared" si="91"/>
        <v>2019</v>
      </c>
      <c r="EE26" s="165">
        <f t="shared" si="92"/>
        <v>43556</v>
      </c>
      <c r="EF26" s="157">
        <f t="shared" si="77"/>
        <v>30</v>
      </c>
      <c r="EG26" s="156"/>
      <c r="EH26" s="166">
        <f t="shared" ref="EH26:EQ35" si="119">SUMIFS(EH$247:EH$1257,$B$247:$B$1257,$B26,$C$247:$C$1257,$C26)</f>
        <v>823834</v>
      </c>
      <c r="EI26" s="166">
        <f t="shared" si="119"/>
        <v>6165576</v>
      </c>
      <c r="EJ26" s="166">
        <f t="shared" si="119"/>
        <v>19981051</v>
      </c>
      <c r="EK26" s="166">
        <f t="shared" si="119"/>
        <v>56766234</v>
      </c>
      <c r="EL26" s="166">
        <f t="shared" si="119"/>
        <v>41755826</v>
      </c>
      <c r="EM26" s="166">
        <f t="shared" si="119"/>
        <v>45704233</v>
      </c>
      <c r="EN26" s="166">
        <f t="shared" si="119"/>
        <v>1011140601</v>
      </c>
      <c r="EO26" s="166">
        <f t="shared" si="119"/>
        <v>1518380477</v>
      </c>
      <c r="EP26" s="166">
        <f t="shared" si="119"/>
        <v>164784927</v>
      </c>
      <c r="EQ26" s="166">
        <f t="shared" si="119"/>
        <v>0</v>
      </c>
      <c r="ER26" s="166">
        <f t="shared" ref="ER26:FA35" si="120">SUMIFS(ER$247:ER$1257,$B$247:$B$1257,$B26,$C$247:$C$1257,$C26)</f>
        <v>0</v>
      </c>
      <c r="ES26" s="166">
        <f t="shared" si="120"/>
        <v>0</v>
      </c>
      <c r="ET26" s="166">
        <f t="shared" si="120"/>
        <v>0</v>
      </c>
      <c r="EU26" s="166">
        <f t="shared" si="120"/>
        <v>0</v>
      </c>
      <c r="EV26" s="166">
        <f t="shared" si="120"/>
        <v>0</v>
      </c>
      <c r="EW26" s="166">
        <f t="shared" si="120"/>
        <v>0</v>
      </c>
      <c r="EX26" s="166">
        <f t="shared" si="120"/>
        <v>0</v>
      </c>
      <c r="EY26" s="166">
        <f t="shared" si="120"/>
        <v>0</v>
      </c>
      <c r="EZ26" s="166">
        <f t="shared" si="120"/>
        <v>0</v>
      </c>
      <c r="FA26" s="166">
        <f t="shared" si="120"/>
        <v>2604963</v>
      </c>
      <c r="FB26" s="166">
        <f t="shared" ref="FB26:FG35" si="121">SUMIFS(FB$247:FB$1257,$B$247:$B$1257,$B26,$C$247:$C$1257,$C26)</f>
        <v>1416465</v>
      </c>
      <c r="FC26" s="166">
        <f t="shared" si="121"/>
        <v>2771116</v>
      </c>
      <c r="FD26" s="166">
        <f t="shared" si="121"/>
        <v>92281051</v>
      </c>
      <c r="FE26" s="166">
        <f t="shared" si="121"/>
        <v>140413491</v>
      </c>
      <c r="FF26" s="166">
        <f t="shared" si="121"/>
        <v>2346660</v>
      </c>
      <c r="FG26" s="166">
        <f t="shared" si="121"/>
        <v>209814278</v>
      </c>
      <c r="FH26" s="152"/>
      <c r="FI26" s="405">
        <f t="shared" si="81"/>
        <v>2.1584088708967704</v>
      </c>
      <c r="FJ26" s="405">
        <f t="shared" si="81"/>
        <v>1.6687494499691984</v>
      </c>
      <c r="FK26" s="405">
        <f t="shared" si="82"/>
        <v>2.1385471966852259</v>
      </c>
      <c r="FL26" s="405">
        <f t="shared" si="83"/>
        <v>1.6834390780784669</v>
      </c>
      <c r="FM26" s="405">
        <f t="shared" si="84"/>
        <v>1.3622942562691978</v>
      </c>
      <c r="FN26" s="405">
        <f t="shared" si="85"/>
        <v>1.0986004076381259</v>
      </c>
      <c r="FO26" s="405">
        <f t="shared" si="86"/>
        <v>1.6037456904453551</v>
      </c>
      <c r="FP26" s="405">
        <f t="shared" si="87"/>
        <v>1.091980532344575</v>
      </c>
      <c r="FQ26" s="405">
        <f t="shared" si="88"/>
        <v>1.5067191529795032</v>
      </c>
      <c r="FR26" s="405">
        <f t="shared" si="89"/>
        <v>1.0618297814578526</v>
      </c>
      <c r="FS26" s="404"/>
      <c r="FT26" s="240" t="s">
        <v>40</v>
      </c>
      <c r="FU26" s="241" t="s">
        <v>868</v>
      </c>
      <c r="FV26" s="241" t="s">
        <v>869</v>
      </c>
      <c r="FW26" s="241" t="s">
        <v>502</v>
      </c>
      <c r="FX26" s="242" t="s">
        <v>501</v>
      </c>
      <c r="FY26" s="237" t="s">
        <v>846</v>
      </c>
    </row>
    <row r="27" spans="1:181" ht="10.35" customHeight="1" x14ac:dyDescent="0.2">
      <c r="A27" s="74" t="str">
        <f t="shared" si="1"/>
        <v>2019-20MAYENG</v>
      </c>
      <c r="B27" s="163" t="str">
        <f t="shared" si="90"/>
        <v>2019-20</v>
      </c>
      <c r="C27" s="26" t="s">
        <v>840</v>
      </c>
      <c r="D27" s="163" t="str">
        <f t="shared" si="93"/>
        <v>ENG</v>
      </c>
      <c r="F27" s="163" t="str">
        <f t="shared" si="2"/>
        <v>ENG</v>
      </c>
      <c r="H27" s="75">
        <f t="shared" si="102"/>
        <v>999613</v>
      </c>
      <c r="I27" s="75">
        <f t="shared" si="102"/>
        <v>734735</v>
      </c>
      <c r="J27" s="75">
        <f t="shared" si="102"/>
        <v>3514205</v>
      </c>
      <c r="K27" s="75">
        <f t="shared" si="4"/>
        <v>5</v>
      </c>
      <c r="L27" s="75">
        <f t="shared" si="5"/>
        <v>1</v>
      </c>
      <c r="M27" s="75">
        <f t="shared" si="6"/>
        <v>7</v>
      </c>
      <c r="N27" s="75">
        <f t="shared" si="7"/>
        <v>27</v>
      </c>
      <c r="O27" s="75">
        <f t="shared" si="8"/>
        <v>75</v>
      </c>
      <c r="P27" s="75" t="s">
        <v>44</v>
      </c>
      <c r="Q27" s="75">
        <f t="shared" si="103"/>
        <v>0</v>
      </c>
      <c r="R27" s="75">
        <f t="shared" si="103"/>
        <v>0</v>
      </c>
      <c r="S27" s="75">
        <f t="shared" si="103"/>
        <v>0</v>
      </c>
      <c r="T27" s="75">
        <f t="shared" si="103"/>
        <v>726120</v>
      </c>
      <c r="U27" s="75">
        <f t="shared" si="103"/>
        <v>57875</v>
      </c>
      <c r="V27" s="75">
        <f t="shared" si="103"/>
        <v>39460</v>
      </c>
      <c r="W27" s="75">
        <f t="shared" si="103"/>
        <v>386100</v>
      </c>
      <c r="X27" s="75">
        <f t="shared" si="103"/>
        <v>174152</v>
      </c>
      <c r="Y27" s="75">
        <f t="shared" si="103"/>
        <v>16881</v>
      </c>
      <c r="Z27" s="75">
        <f t="shared" si="103"/>
        <v>23955531</v>
      </c>
      <c r="AA27" s="75">
        <f t="shared" si="10"/>
        <v>414</v>
      </c>
      <c r="AB27" s="75">
        <f t="shared" si="11"/>
        <v>724</v>
      </c>
      <c r="AC27" s="75">
        <f t="shared" si="12"/>
        <v>24899828</v>
      </c>
      <c r="AD27" s="75">
        <f t="shared" si="13"/>
        <v>631</v>
      </c>
      <c r="AE27" s="75">
        <f t="shared" si="14"/>
        <v>1171</v>
      </c>
      <c r="AF27" s="75">
        <f t="shared" si="15"/>
        <v>487271646</v>
      </c>
      <c r="AG27" s="75">
        <f t="shared" si="16"/>
        <v>1262</v>
      </c>
      <c r="AH27" s="75">
        <f t="shared" si="17"/>
        <v>2578</v>
      </c>
      <c r="AI27" s="75">
        <f t="shared" si="18"/>
        <v>634277949</v>
      </c>
      <c r="AJ27" s="75">
        <f t="shared" si="19"/>
        <v>3642</v>
      </c>
      <c r="AK27" s="75">
        <f t="shared" si="20"/>
        <v>8638</v>
      </c>
      <c r="AL27" s="75">
        <f t="shared" si="21"/>
        <v>77059245</v>
      </c>
      <c r="AM27" s="75">
        <f t="shared" si="22"/>
        <v>4565</v>
      </c>
      <c r="AN27" s="75">
        <f t="shared" si="23"/>
        <v>10432</v>
      </c>
      <c r="AO27" s="75">
        <f t="shared" si="104"/>
        <v>47498</v>
      </c>
      <c r="AP27" s="75">
        <f t="shared" si="104"/>
        <v>4012</v>
      </c>
      <c r="AQ27" s="75">
        <f t="shared" si="104"/>
        <v>14304</v>
      </c>
      <c r="AR27" s="75">
        <f t="shared" si="104"/>
        <v>21967</v>
      </c>
      <c r="AS27" s="75">
        <f t="shared" si="104"/>
        <v>4418</v>
      </c>
      <c r="AT27" s="75">
        <f t="shared" si="104"/>
        <v>24764</v>
      </c>
      <c r="AU27" s="75">
        <f t="shared" si="104"/>
        <v>5807</v>
      </c>
      <c r="AV27" s="75">
        <f t="shared" si="104"/>
        <v>425001</v>
      </c>
      <c r="AW27" s="75">
        <f t="shared" si="104"/>
        <v>39190</v>
      </c>
      <c r="AX27" s="75">
        <f t="shared" si="104"/>
        <v>214431</v>
      </c>
      <c r="AY27" s="75">
        <f t="shared" si="105"/>
        <v>678622</v>
      </c>
      <c r="AZ27" s="75">
        <f t="shared" si="105"/>
        <v>123827</v>
      </c>
      <c r="BA27" s="75">
        <f t="shared" si="105"/>
        <v>95927</v>
      </c>
      <c r="BB27" s="75">
        <f t="shared" si="105"/>
        <v>84403</v>
      </c>
      <c r="BC27" s="75">
        <f t="shared" si="105"/>
        <v>66427</v>
      </c>
      <c r="BD27" s="75">
        <f t="shared" si="105"/>
        <v>525809</v>
      </c>
      <c r="BE27" s="75">
        <f t="shared" si="105"/>
        <v>423786</v>
      </c>
      <c r="BF27" s="75">
        <f t="shared" si="105"/>
        <v>275971</v>
      </c>
      <c r="BG27" s="75">
        <f t="shared" si="105"/>
        <v>186420</v>
      </c>
      <c r="BH27" s="75">
        <f t="shared" si="105"/>
        <v>25813</v>
      </c>
      <c r="BI27" s="75">
        <f t="shared" si="105"/>
        <v>17874</v>
      </c>
      <c r="BJ27" s="75">
        <f t="shared" si="105"/>
        <v>0</v>
      </c>
      <c r="BK27" s="75">
        <f t="shared" si="105"/>
        <v>0</v>
      </c>
      <c r="BL27" s="75" t="str">
        <f t="shared" si="26"/>
        <v>-</v>
      </c>
      <c r="BM27" s="75" t="str">
        <f t="shared" si="27"/>
        <v>-</v>
      </c>
      <c r="BN27" s="75">
        <f t="shared" si="106"/>
        <v>0</v>
      </c>
      <c r="BO27" s="75">
        <f t="shared" si="106"/>
        <v>0</v>
      </c>
      <c r="BP27" s="75" t="str">
        <f t="shared" si="29"/>
        <v>-</v>
      </c>
      <c r="BQ27" s="75" t="str">
        <f t="shared" si="30"/>
        <v>-</v>
      </c>
      <c r="BR27" s="75">
        <f t="shared" si="107"/>
        <v>0</v>
      </c>
      <c r="BS27" s="75">
        <f t="shared" si="107"/>
        <v>0</v>
      </c>
      <c r="BT27" s="75" t="str">
        <f t="shared" si="32"/>
        <v>-</v>
      </c>
      <c r="BU27" s="75" t="str">
        <f t="shared" si="33"/>
        <v>-</v>
      </c>
      <c r="BV27" s="75">
        <f t="shared" si="108"/>
        <v>0</v>
      </c>
      <c r="BW27" s="75">
        <f t="shared" si="108"/>
        <v>0</v>
      </c>
      <c r="BX27" s="75" t="str">
        <f t="shared" si="35"/>
        <v>-</v>
      </c>
      <c r="BY27" s="75" t="str">
        <f t="shared" si="36"/>
        <v>-</v>
      </c>
      <c r="BZ27" s="75">
        <f t="shared" si="109"/>
        <v>0</v>
      </c>
      <c r="CA27" s="75">
        <f t="shared" si="109"/>
        <v>0</v>
      </c>
      <c r="CB27" s="75" t="str">
        <f t="shared" si="38"/>
        <v>-</v>
      </c>
      <c r="CC27" s="75" t="str">
        <f t="shared" si="39"/>
        <v>-</v>
      </c>
      <c r="CD27" s="75">
        <f t="shared" si="110"/>
        <v>0</v>
      </c>
      <c r="CE27" s="75">
        <f t="shared" si="110"/>
        <v>0</v>
      </c>
      <c r="CF27" s="75" t="str">
        <f t="shared" si="41"/>
        <v>-</v>
      </c>
      <c r="CG27" s="75" t="str">
        <f t="shared" si="42"/>
        <v>-</v>
      </c>
      <c r="CH27" s="75">
        <f t="shared" si="111"/>
        <v>0</v>
      </c>
      <c r="CI27" s="75">
        <f t="shared" si="111"/>
        <v>0</v>
      </c>
      <c r="CJ27" s="75" t="str">
        <f t="shared" si="44"/>
        <v>-</v>
      </c>
      <c r="CK27" s="75" t="str">
        <f t="shared" si="45"/>
        <v>-</v>
      </c>
      <c r="CL27" s="75">
        <f t="shared" si="112"/>
        <v>0</v>
      </c>
      <c r="CM27" s="75">
        <f t="shared" si="112"/>
        <v>0</v>
      </c>
      <c r="CN27" s="75" t="str">
        <f t="shared" si="47"/>
        <v>-</v>
      </c>
      <c r="CO27" s="75" t="str">
        <f t="shared" si="48"/>
        <v>-</v>
      </c>
      <c r="CP27" s="75">
        <f t="shared" si="113"/>
        <v>0</v>
      </c>
      <c r="CQ27" s="75">
        <f t="shared" si="113"/>
        <v>0</v>
      </c>
      <c r="CR27" s="75" t="str">
        <f t="shared" si="50"/>
        <v>-</v>
      </c>
      <c r="CS27" s="75" t="str">
        <f t="shared" si="51"/>
        <v>-</v>
      </c>
      <c r="CT27" s="75">
        <f t="shared" si="114"/>
        <v>0</v>
      </c>
      <c r="CU27" s="75">
        <f t="shared" si="114"/>
        <v>0</v>
      </c>
      <c r="CV27" s="75" t="str">
        <f t="shared" si="53"/>
        <v>-</v>
      </c>
      <c r="CW27" s="75" t="str">
        <f t="shared" si="54"/>
        <v>-</v>
      </c>
      <c r="CX27" s="75">
        <f t="shared" si="115"/>
        <v>2494</v>
      </c>
      <c r="CY27" s="75">
        <f t="shared" si="115"/>
        <v>742356</v>
      </c>
      <c r="CZ27" s="75">
        <f t="shared" si="56"/>
        <v>298</v>
      </c>
      <c r="DA27" s="75">
        <f t="shared" si="57"/>
        <v>502</v>
      </c>
      <c r="DB27" s="75">
        <f t="shared" si="116"/>
        <v>37370</v>
      </c>
      <c r="DC27" s="75">
        <f t="shared" si="116"/>
        <v>1469913</v>
      </c>
      <c r="DD27" s="75">
        <f t="shared" si="59"/>
        <v>39</v>
      </c>
      <c r="DE27" s="75">
        <f t="shared" si="60"/>
        <v>73</v>
      </c>
      <c r="DF27" s="75">
        <f t="shared" si="117"/>
        <v>946</v>
      </c>
      <c r="DG27" s="75">
        <f t="shared" si="117"/>
        <v>1466863</v>
      </c>
      <c r="DH27" s="75">
        <f t="shared" si="62"/>
        <v>1551</v>
      </c>
      <c r="DI27" s="75">
        <f t="shared" si="63"/>
        <v>3049</v>
      </c>
      <c r="DJ27" s="75">
        <f t="shared" si="118"/>
        <v>856</v>
      </c>
      <c r="DK27" s="75">
        <f t="shared" si="118"/>
        <v>2837</v>
      </c>
      <c r="DL27" s="248">
        <f t="shared" si="118"/>
        <v>10229</v>
      </c>
      <c r="DM27" s="248">
        <f t="shared" si="118"/>
        <v>12033</v>
      </c>
      <c r="DN27" s="248">
        <f t="shared" si="118"/>
        <v>148</v>
      </c>
      <c r="DO27" s="248">
        <f t="shared" si="118"/>
        <v>12329</v>
      </c>
      <c r="DP27" s="248">
        <f t="shared" si="118"/>
        <v>44071098</v>
      </c>
      <c r="DQ27" s="248">
        <f t="shared" si="65"/>
        <v>4308</v>
      </c>
      <c r="DR27" s="248">
        <f t="shared" si="66"/>
        <v>9150</v>
      </c>
      <c r="DS27" s="248">
        <f t="shared" si="67"/>
        <v>66112099</v>
      </c>
      <c r="DT27" s="248">
        <f t="shared" si="68"/>
        <v>5494</v>
      </c>
      <c r="DU27" s="248">
        <f t="shared" si="69"/>
        <v>11685</v>
      </c>
      <c r="DV27" s="248">
        <f t="shared" si="70"/>
        <v>1393094</v>
      </c>
      <c r="DW27" s="248">
        <f t="shared" si="71"/>
        <v>9413</v>
      </c>
      <c r="DX27" s="248">
        <f t="shared" si="72"/>
        <v>18169</v>
      </c>
      <c r="DY27" s="248">
        <f t="shared" si="73"/>
        <v>99952994</v>
      </c>
      <c r="DZ27" s="248">
        <f t="shared" si="74"/>
        <v>8107</v>
      </c>
      <c r="EA27" s="248">
        <f t="shared" si="75"/>
        <v>17796</v>
      </c>
      <c r="EB27" s="164"/>
      <c r="EC27" s="75">
        <f t="shared" si="76"/>
        <v>5</v>
      </c>
      <c r="ED27" s="74">
        <f t="shared" si="91"/>
        <v>2019</v>
      </c>
      <c r="EE27" s="165">
        <f t="shared" si="92"/>
        <v>43586</v>
      </c>
      <c r="EF27" s="157">
        <f t="shared" si="77"/>
        <v>31</v>
      </c>
      <c r="EG27" s="156"/>
      <c r="EH27" s="166">
        <f t="shared" si="119"/>
        <v>836752</v>
      </c>
      <c r="EI27" s="166">
        <f t="shared" si="119"/>
        <v>5439164</v>
      </c>
      <c r="EJ27" s="166">
        <f t="shared" si="119"/>
        <v>19835395</v>
      </c>
      <c r="EK27" s="166">
        <f t="shared" si="119"/>
        <v>54772227</v>
      </c>
      <c r="EL27" s="166">
        <f t="shared" si="119"/>
        <v>41879490</v>
      </c>
      <c r="EM27" s="166">
        <f t="shared" si="119"/>
        <v>46205621</v>
      </c>
      <c r="EN27" s="166">
        <f t="shared" si="119"/>
        <v>995390835</v>
      </c>
      <c r="EO27" s="166">
        <f t="shared" si="119"/>
        <v>1504399921</v>
      </c>
      <c r="EP27" s="166">
        <f t="shared" si="119"/>
        <v>176105746</v>
      </c>
      <c r="EQ27" s="166">
        <f t="shared" si="119"/>
        <v>0</v>
      </c>
      <c r="ER27" s="166">
        <f t="shared" si="120"/>
        <v>0</v>
      </c>
      <c r="ES27" s="166">
        <f t="shared" si="120"/>
        <v>0</v>
      </c>
      <c r="ET27" s="166">
        <f t="shared" si="120"/>
        <v>0</v>
      </c>
      <c r="EU27" s="166">
        <f t="shared" si="120"/>
        <v>0</v>
      </c>
      <c r="EV27" s="166">
        <f t="shared" si="120"/>
        <v>0</v>
      </c>
      <c r="EW27" s="166">
        <f t="shared" si="120"/>
        <v>0</v>
      </c>
      <c r="EX27" s="166">
        <f t="shared" si="120"/>
        <v>0</v>
      </c>
      <c r="EY27" s="166">
        <f t="shared" si="120"/>
        <v>0</v>
      </c>
      <c r="EZ27" s="166">
        <f t="shared" si="120"/>
        <v>0</v>
      </c>
      <c r="FA27" s="166">
        <f t="shared" si="120"/>
        <v>2884779</v>
      </c>
      <c r="FB27" s="166">
        <f t="shared" si="121"/>
        <v>1253177</v>
      </c>
      <c r="FC27" s="166">
        <f t="shared" si="121"/>
        <v>2728383</v>
      </c>
      <c r="FD27" s="166">
        <f t="shared" si="121"/>
        <v>93591916</v>
      </c>
      <c r="FE27" s="166">
        <f t="shared" si="121"/>
        <v>140606675</v>
      </c>
      <c r="FF27" s="166">
        <f t="shared" si="121"/>
        <v>2689024</v>
      </c>
      <c r="FG27" s="166">
        <f t="shared" si="121"/>
        <v>219401526</v>
      </c>
      <c r="FH27" s="152"/>
      <c r="FI27" s="405">
        <f t="shared" si="81"/>
        <v>2.13955939524838</v>
      </c>
      <c r="FJ27" s="405">
        <f t="shared" si="81"/>
        <v>1.6574859611231101</v>
      </c>
      <c r="FK27" s="405">
        <f t="shared" si="82"/>
        <v>2.1389508362899137</v>
      </c>
      <c r="FL27" s="405">
        <f t="shared" si="83"/>
        <v>1.6834009123162696</v>
      </c>
      <c r="FM27" s="405">
        <f t="shared" si="84"/>
        <v>1.3618466718466717</v>
      </c>
      <c r="FN27" s="405">
        <f t="shared" si="85"/>
        <v>1.0976068376068375</v>
      </c>
      <c r="FO27" s="405">
        <f t="shared" si="86"/>
        <v>1.5846559327484038</v>
      </c>
      <c r="FP27" s="405">
        <f t="shared" si="87"/>
        <v>1.0704442096559328</v>
      </c>
      <c r="FQ27" s="405">
        <f t="shared" si="88"/>
        <v>1.529115573721936</v>
      </c>
      <c r="FR27" s="405">
        <f t="shared" si="89"/>
        <v>1.0588235294117647</v>
      </c>
      <c r="FS27" s="404"/>
      <c r="FT27" s="26"/>
    </row>
    <row r="28" spans="1:181" ht="10.35" customHeight="1" x14ac:dyDescent="0.2">
      <c r="A28" s="74" t="str">
        <f t="shared" si="1"/>
        <v>2019-20JUNEENG</v>
      </c>
      <c r="B28" s="163" t="str">
        <f t="shared" si="90"/>
        <v>2019-20</v>
      </c>
      <c r="C28" s="26" t="s">
        <v>843</v>
      </c>
      <c r="D28" s="163" t="str">
        <f t="shared" si="93"/>
        <v>ENG</v>
      </c>
      <c r="F28" s="163" t="str">
        <f t="shared" si="2"/>
        <v>ENG</v>
      </c>
      <c r="H28" s="75">
        <f t="shared" si="102"/>
        <v>999675</v>
      </c>
      <c r="I28" s="75">
        <f t="shared" si="102"/>
        <v>741519</v>
      </c>
      <c r="J28" s="75">
        <f t="shared" si="102"/>
        <v>6412167</v>
      </c>
      <c r="K28" s="75">
        <f t="shared" si="4"/>
        <v>9</v>
      </c>
      <c r="L28" s="75">
        <f t="shared" si="5"/>
        <v>1</v>
      </c>
      <c r="M28" s="75">
        <f t="shared" si="6"/>
        <v>27</v>
      </c>
      <c r="N28" s="75">
        <f t="shared" si="7"/>
        <v>51</v>
      </c>
      <c r="O28" s="75">
        <f t="shared" si="8"/>
        <v>111</v>
      </c>
      <c r="P28" s="75" t="s">
        <v>44</v>
      </c>
      <c r="Q28" s="75">
        <f t="shared" si="103"/>
        <v>0</v>
      </c>
      <c r="R28" s="75">
        <f t="shared" si="103"/>
        <v>0</v>
      </c>
      <c r="S28" s="75">
        <f t="shared" si="103"/>
        <v>0</v>
      </c>
      <c r="T28" s="75">
        <f t="shared" si="103"/>
        <v>703277</v>
      </c>
      <c r="U28" s="75">
        <f t="shared" si="103"/>
        <v>57805</v>
      </c>
      <c r="V28" s="75">
        <f t="shared" si="103"/>
        <v>39346</v>
      </c>
      <c r="W28" s="75">
        <f t="shared" si="103"/>
        <v>377282</v>
      </c>
      <c r="X28" s="75">
        <f t="shared" si="103"/>
        <v>165401</v>
      </c>
      <c r="Y28" s="75">
        <f t="shared" si="103"/>
        <v>15574</v>
      </c>
      <c r="Z28" s="75">
        <f t="shared" si="103"/>
        <v>24709815</v>
      </c>
      <c r="AA28" s="75">
        <f t="shared" si="10"/>
        <v>427</v>
      </c>
      <c r="AB28" s="75">
        <f t="shared" si="11"/>
        <v>749</v>
      </c>
      <c r="AC28" s="75">
        <f t="shared" si="12"/>
        <v>26015521</v>
      </c>
      <c r="AD28" s="75">
        <f t="shared" si="13"/>
        <v>661</v>
      </c>
      <c r="AE28" s="75">
        <f t="shared" si="14"/>
        <v>1221</v>
      </c>
      <c r="AF28" s="75">
        <f t="shared" si="15"/>
        <v>508590073</v>
      </c>
      <c r="AG28" s="75">
        <f t="shared" si="16"/>
        <v>1348</v>
      </c>
      <c r="AH28" s="75">
        <f t="shared" si="17"/>
        <v>2763</v>
      </c>
      <c r="AI28" s="75">
        <f t="shared" si="18"/>
        <v>682976163</v>
      </c>
      <c r="AJ28" s="75">
        <f t="shared" si="19"/>
        <v>4129</v>
      </c>
      <c r="AK28" s="75">
        <f t="shared" si="20"/>
        <v>9883</v>
      </c>
      <c r="AL28" s="75">
        <f t="shared" si="21"/>
        <v>76802162</v>
      </c>
      <c r="AM28" s="75">
        <f t="shared" si="22"/>
        <v>4931</v>
      </c>
      <c r="AN28" s="75">
        <f t="shared" si="23"/>
        <v>11253</v>
      </c>
      <c r="AO28" s="75">
        <f t="shared" si="104"/>
        <v>46176</v>
      </c>
      <c r="AP28" s="75">
        <f t="shared" si="104"/>
        <v>4037</v>
      </c>
      <c r="AQ28" s="75">
        <f t="shared" si="104"/>
        <v>13788</v>
      </c>
      <c r="AR28" s="75">
        <f t="shared" si="104"/>
        <v>21368</v>
      </c>
      <c r="AS28" s="75">
        <f t="shared" si="104"/>
        <v>4551</v>
      </c>
      <c r="AT28" s="75">
        <f t="shared" si="104"/>
        <v>23800</v>
      </c>
      <c r="AU28" s="75">
        <f t="shared" si="104"/>
        <v>5385</v>
      </c>
      <c r="AV28" s="75">
        <f t="shared" si="104"/>
        <v>410196</v>
      </c>
      <c r="AW28" s="75">
        <f t="shared" si="104"/>
        <v>36893</v>
      </c>
      <c r="AX28" s="75">
        <f t="shared" si="104"/>
        <v>210012</v>
      </c>
      <c r="AY28" s="75">
        <f t="shared" si="105"/>
        <v>657101</v>
      </c>
      <c r="AZ28" s="75">
        <f t="shared" si="105"/>
        <v>124206</v>
      </c>
      <c r="BA28" s="75">
        <f t="shared" si="105"/>
        <v>95743</v>
      </c>
      <c r="BB28" s="75">
        <f t="shared" si="105"/>
        <v>84437</v>
      </c>
      <c r="BC28" s="75">
        <f t="shared" si="105"/>
        <v>66291</v>
      </c>
      <c r="BD28" s="75">
        <f t="shared" si="105"/>
        <v>515722</v>
      </c>
      <c r="BE28" s="75">
        <f t="shared" si="105"/>
        <v>413812</v>
      </c>
      <c r="BF28" s="75">
        <f t="shared" si="105"/>
        <v>267015</v>
      </c>
      <c r="BG28" s="75">
        <f t="shared" si="105"/>
        <v>176960</v>
      </c>
      <c r="BH28" s="75">
        <f t="shared" si="105"/>
        <v>23634</v>
      </c>
      <c r="BI28" s="75">
        <f t="shared" si="105"/>
        <v>16567</v>
      </c>
      <c r="BJ28" s="75">
        <f t="shared" si="105"/>
        <v>0</v>
      </c>
      <c r="BK28" s="75">
        <f t="shared" si="105"/>
        <v>0</v>
      </c>
      <c r="BL28" s="75" t="str">
        <f t="shared" si="26"/>
        <v>-</v>
      </c>
      <c r="BM28" s="75" t="str">
        <f t="shared" si="27"/>
        <v>-</v>
      </c>
      <c r="BN28" s="75">
        <f t="shared" si="106"/>
        <v>0</v>
      </c>
      <c r="BO28" s="75">
        <f t="shared" si="106"/>
        <v>0</v>
      </c>
      <c r="BP28" s="75" t="str">
        <f t="shared" si="29"/>
        <v>-</v>
      </c>
      <c r="BQ28" s="75" t="str">
        <f t="shared" si="30"/>
        <v>-</v>
      </c>
      <c r="BR28" s="75">
        <f t="shared" si="107"/>
        <v>0</v>
      </c>
      <c r="BS28" s="75">
        <f t="shared" si="107"/>
        <v>0</v>
      </c>
      <c r="BT28" s="75" t="str">
        <f t="shared" si="32"/>
        <v>-</v>
      </c>
      <c r="BU28" s="75" t="str">
        <f t="shared" si="33"/>
        <v>-</v>
      </c>
      <c r="BV28" s="75">
        <f t="shared" si="108"/>
        <v>0</v>
      </c>
      <c r="BW28" s="75">
        <f t="shared" si="108"/>
        <v>0</v>
      </c>
      <c r="BX28" s="75" t="str">
        <f t="shared" si="35"/>
        <v>-</v>
      </c>
      <c r="BY28" s="75" t="str">
        <f t="shared" si="36"/>
        <v>-</v>
      </c>
      <c r="BZ28" s="75">
        <f t="shared" si="109"/>
        <v>0</v>
      </c>
      <c r="CA28" s="75">
        <f t="shared" si="109"/>
        <v>0</v>
      </c>
      <c r="CB28" s="75" t="str">
        <f t="shared" si="38"/>
        <v>-</v>
      </c>
      <c r="CC28" s="75" t="str">
        <f t="shared" si="39"/>
        <v>-</v>
      </c>
      <c r="CD28" s="75">
        <f t="shared" si="110"/>
        <v>0</v>
      </c>
      <c r="CE28" s="75">
        <f t="shared" si="110"/>
        <v>0</v>
      </c>
      <c r="CF28" s="75" t="str">
        <f t="shared" si="41"/>
        <v>-</v>
      </c>
      <c r="CG28" s="75" t="str">
        <f t="shared" si="42"/>
        <v>-</v>
      </c>
      <c r="CH28" s="75">
        <f t="shared" si="111"/>
        <v>0</v>
      </c>
      <c r="CI28" s="75">
        <f t="shared" si="111"/>
        <v>0</v>
      </c>
      <c r="CJ28" s="75" t="str">
        <f t="shared" si="44"/>
        <v>-</v>
      </c>
      <c r="CK28" s="75" t="str">
        <f t="shared" si="45"/>
        <v>-</v>
      </c>
      <c r="CL28" s="75">
        <f t="shared" si="112"/>
        <v>0</v>
      </c>
      <c r="CM28" s="75">
        <f t="shared" si="112"/>
        <v>0</v>
      </c>
      <c r="CN28" s="75" t="str">
        <f t="shared" si="47"/>
        <v>-</v>
      </c>
      <c r="CO28" s="75" t="str">
        <f t="shared" si="48"/>
        <v>-</v>
      </c>
      <c r="CP28" s="75">
        <f t="shared" si="113"/>
        <v>0</v>
      </c>
      <c r="CQ28" s="75">
        <f t="shared" si="113"/>
        <v>0</v>
      </c>
      <c r="CR28" s="75" t="str">
        <f t="shared" si="50"/>
        <v>-</v>
      </c>
      <c r="CS28" s="75" t="str">
        <f t="shared" si="51"/>
        <v>-</v>
      </c>
      <c r="CT28" s="75">
        <f t="shared" si="114"/>
        <v>0</v>
      </c>
      <c r="CU28" s="75">
        <f t="shared" si="114"/>
        <v>0</v>
      </c>
      <c r="CV28" s="75" t="str">
        <f t="shared" si="53"/>
        <v>-</v>
      </c>
      <c r="CW28" s="75" t="str">
        <f t="shared" si="54"/>
        <v>-</v>
      </c>
      <c r="CX28" s="75">
        <f t="shared" si="115"/>
        <v>2607</v>
      </c>
      <c r="CY28" s="75">
        <f t="shared" si="115"/>
        <v>821713</v>
      </c>
      <c r="CZ28" s="75">
        <f t="shared" si="56"/>
        <v>315</v>
      </c>
      <c r="DA28" s="75">
        <f t="shared" si="57"/>
        <v>531</v>
      </c>
      <c r="DB28" s="75">
        <f t="shared" si="116"/>
        <v>36546</v>
      </c>
      <c r="DC28" s="75">
        <f t="shared" si="116"/>
        <v>1796196</v>
      </c>
      <c r="DD28" s="75">
        <f t="shared" si="59"/>
        <v>49</v>
      </c>
      <c r="DE28" s="75">
        <f t="shared" si="60"/>
        <v>87</v>
      </c>
      <c r="DF28" s="75">
        <f t="shared" si="117"/>
        <v>849</v>
      </c>
      <c r="DG28" s="75">
        <f t="shared" si="117"/>
        <v>1458646</v>
      </c>
      <c r="DH28" s="75">
        <f t="shared" si="62"/>
        <v>1718</v>
      </c>
      <c r="DI28" s="75">
        <f t="shared" si="63"/>
        <v>3563</v>
      </c>
      <c r="DJ28" s="75">
        <f t="shared" si="118"/>
        <v>773</v>
      </c>
      <c r="DK28" s="75">
        <f t="shared" si="118"/>
        <v>2473</v>
      </c>
      <c r="DL28" s="248">
        <f t="shared" si="118"/>
        <v>9959</v>
      </c>
      <c r="DM28" s="248">
        <f t="shared" si="118"/>
        <v>11171</v>
      </c>
      <c r="DN28" s="248">
        <f t="shared" si="118"/>
        <v>138</v>
      </c>
      <c r="DO28" s="248">
        <f t="shared" si="118"/>
        <v>11304</v>
      </c>
      <c r="DP28" s="248">
        <f t="shared" si="118"/>
        <v>44305979</v>
      </c>
      <c r="DQ28" s="248">
        <f t="shared" si="65"/>
        <v>4449</v>
      </c>
      <c r="DR28" s="248">
        <f t="shared" si="66"/>
        <v>9329</v>
      </c>
      <c r="DS28" s="248">
        <f t="shared" si="67"/>
        <v>68486456</v>
      </c>
      <c r="DT28" s="248">
        <f t="shared" si="68"/>
        <v>6131</v>
      </c>
      <c r="DU28" s="248">
        <f t="shared" si="69"/>
        <v>13163</v>
      </c>
      <c r="DV28" s="248">
        <f t="shared" si="70"/>
        <v>1140819</v>
      </c>
      <c r="DW28" s="248">
        <f t="shared" si="71"/>
        <v>8267</v>
      </c>
      <c r="DX28" s="248">
        <f t="shared" si="72"/>
        <v>18085</v>
      </c>
      <c r="DY28" s="248">
        <f t="shared" si="73"/>
        <v>95241287</v>
      </c>
      <c r="DZ28" s="248">
        <f t="shared" si="74"/>
        <v>8425</v>
      </c>
      <c r="EA28" s="248">
        <f t="shared" si="75"/>
        <v>18344</v>
      </c>
      <c r="EB28" s="164"/>
      <c r="EC28" s="75">
        <f t="shared" si="76"/>
        <v>6</v>
      </c>
      <c r="ED28" s="74">
        <f t="shared" si="91"/>
        <v>2019</v>
      </c>
      <c r="EE28" s="165">
        <f t="shared" si="92"/>
        <v>43617</v>
      </c>
      <c r="EF28" s="157">
        <f t="shared" si="77"/>
        <v>30</v>
      </c>
      <c r="EG28" s="156"/>
      <c r="EH28" s="166">
        <f t="shared" si="119"/>
        <v>836862</v>
      </c>
      <c r="EI28" s="166">
        <f t="shared" si="119"/>
        <v>20214009</v>
      </c>
      <c r="EJ28" s="166">
        <f t="shared" si="119"/>
        <v>37989170</v>
      </c>
      <c r="EK28" s="166">
        <f t="shared" si="119"/>
        <v>82364791</v>
      </c>
      <c r="EL28" s="166">
        <f t="shared" si="119"/>
        <v>43281525</v>
      </c>
      <c r="EM28" s="166">
        <f t="shared" si="119"/>
        <v>48023333</v>
      </c>
      <c r="EN28" s="166">
        <f t="shared" si="119"/>
        <v>1042545585</v>
      </c>
      <c r="EO28" s="166">
        <f t="shared" si="119"/>
        <v>1634687302</v>
      </c>
      <c r="EP28" s="166">
        <f t="shared" si="119"/>
        <v>175252318</v>
      </c>
      <c r="EQ28" s="166">
        <f t="shared" si="119"/>
        <v>0</v>
      </c>
      <c r="ER28" s="166">
        <f t="shared" si="120"/>
        <v>0</v>
      </c>
      <c r="ES28" s="166">
        <f t="shared" si="120"/>
        <v>0</v>
      </c>
      <c r="ET28" s="166">
        <f t="shared" si="120"/>
        <v>0</v>
      </c>
      <c r="EU28" s="166">
        <f t="shared" si="120"/>
        <v>0</v>
      </c>
      <c r="EV28" s="166">
        <f t="shared" si="120"/>
        <v>0</v>
      </c>
      <c r="EW28" s="166">
        <f t="shared" si="120"/>
        <v>0</v>
      </c>
      <c r="EX28" s="166">
        <f t="shared" si="120"/>
        <v>0</v>
      </c>
      <c r="EY28" s="166">
        <f t="shared" si="120"/>
        <v>0</v>
      </c>
      <c r="EZ28" s="166">
        <f t="shared" si="120"/>
        <v>0</v>
      </c>
      <c r="FA28" s="166">
        <f t="shared" si="120"/>
        <v>3024818</v>
      </c>
      <c r="FB28" s="166">
        <f t="shared" si="121"/>
        <v>1383143</v>
      </c>
      <c r="FC28" s="166">
        <f t="shared" si="121"/>
        <v>3177084</v>
      </c>
      <c r="FD28" s="166">
        <f t="shared" si="121"/>
        <v>92909984</v>
      </c>
      <c r="FE28" s="166">
        <f t="shared" si="121"/>
        <v>147045410</v>
      </c>
      <c r="FF28" s="166">
        <f t="shared" si="121"/>
        <v>2495771</v>
      </c>
      <c r="FG28" s="166">
        <f t="shared" si="121"/>
        <v>207361350</v>
      </c>
      <c r="FH28" s="152"/>
      <c r="FI28" s="405">
        <f t="shared" si="81"/>
        <v>2.1487068592682292</v>
      </c>
      <c r="FJ28" s="405">
        <f t="shared" si="81"/>
        <v>1.6563100077847936</v>
      </c>
      <c r="FK28" s="405">
        <f t="shared" si="82"/>
        <v>2.1460123011233669</v>
      </c>
      <c r="FL28" s="405">
        <f t="shared" si="83"/>
        <v>1.684821837035531</v>
      </c>
      <c r="FM28" s="405">
        <f t="shared" si="84"/>
        <v>1.3669403788147858</v>
      </c>
      <c r="FN28" s="405">
        <f t="shared" si="85"/>
        <v>1.0968241262503911</v>
      </c>
      <c r="FO28" s="405">
        <f t="shared" si="86"/>
        <v>1.6143493691090138</v>
      </c>
      <c r="FP28" s="405">
        <f t="shared" si="87"/>
        <v>1.0698847044455595</v>
      </c>
      <c r="FQ28" s="405">
        <f t="shared" si="88"/>
        <v>1.5175292153589315</v>
      </c>
      <c r="FR28" s="405">
        <f t="shared" si="89"/>
        <v>1.063760113008861</v>
      </c>
      <c r="FS28" s="404"/>
      <c r="FT28" s="26"/>
    </row>
    <row r="29" spans="1:181" ht="10.35" customHeight="1" x14ac:dyDescent="0.2">
      <c r="A29" s="74" t="str">
        <f t="shared" si="1"/>
        <v>2019-20JULYENG</v>
      </c>
      <c r="B29" s="163" t="str">
        <f t="shared" si="90"/>
        <v>2019-20</v>
      </c>
      <c r="C29" s="26" t="s">
        <v>847</v>
      </c>
      <c r="D29" s="163" t="str">
        <f t="shared" si="93"/>
        <v>ENG</v>
      </c>
      <c r="F29" s="163" t="str">
        <f t="shared" si="2"/>
        <v>ENG</v>
      </c>
      <c r="H29" s="75">
        <f t="shared" si="102"/>
        <v>1063085</v>
      </c>
      <c r="I29" s="75">
        <f t="shared" si="102"/>
        <v>799052</v>
      </c>
      <c r="J29" s="75">
        <f t="shared" si="102"/>
        <v>7975910</v>
      </c>
      <c r="K29" s="75">
        <f t="shared" si="4"/>
        <v>10</v>
      </c>
      <c r="L29" s="75">
        <f t="shared" si="5"/>
        <v>1</v>
      </c>
      <c r="M29" s="75">
        <f t="shared" si="6"/>
        <v>34</v>
      </c>
      <c r="N29" s="75">
        <f t="shared" si="7"/>
        <v>59</v>
      </c>
      <c r="O29" s="75">
        <f t="shared" si="8"/>
        <v>118</v>
      </c>
      <c r="P29" s="75" t="s">
        <v>44</v>
      </c>
      <c r="Q29" s="75">
        <f t="shared" si="103"/>
        <v>0</v>
      </c>
      <c r="R29" s="75">
        <f t="shared" si="103"/>
        <v>0</v>
      </c>
      <c r="S29" s="75">
        <f t="shared" si="103"/>
        <v>0</v>
      </c>
      <c r="T29" s="75">
        <f t="shared" si="103"/>
        <v>736659</v>
      </c>
      <c r="U29" s="75">
        <f t="shared" si="103"/>
        <v>61787</v>
      </c>
      <c r="V29" s="75">
        <f t="shared" si="103"/>
        <v>41596</v>
      </c>
      <c r="W29" s="75">
        <f t="shared" si="103"/>
        <v>394780</v>
      </c>
      <c r="X29" s="75">
        <f t="shared" si="103"/>
        <v>173504</v>
      </c>
      <c r="Y29" s="75">
        <f t="shared" si="103"/>
        <v>16166</v>
      </c>
      <c r="Z29" s="75">
        <f t="shared" si="103"/>
        <v>26802436</v>
      </c>
      <c r="AA29" s="75">
        <f t="shared" si="10"/>
        <v>434</v>
      </c>
      <c r="AB29" s="75">
        <f t="shared" si="11"/>
        <v>763</v>
      </c>
      <c r="AC29" s="75">
        <f t="shared" si="12"/>
        <v>27854642</v>
      </c>
      <c r="AD29" s="75">
        <f t="shared" si="13"/>
        <v>670</v>
      </c>
      <c r="AE29" s="75">
        <f t="shared" si="14"/>
        <v>1272</v>
      </c>
      <c r="AF29" s="75">
        <f t="shared" si="15"/>
        <v>552466411</v>
      </c>
      <c r="AG29" s="75">
        <f t="shared" si="16"/>
        <v>1399</v>
      </c>
      <c r="AH29" s="75">
        <f t="shared" si="17"/>
        <v>2880</v>
      </c>
      <c r="AI29" s="75">
        <f t="shared" si="18"/>
        <v>746883325</v>
      </c>
      <c r="AJ29" s="75">
        <f t="shared" si="19"/>
        <v>4305</v>
      </c>
      <c r="AK29" s="75">
        <f t="shared" si="20"/>
        <v>10291</v>
      </c>
      <c r="AL29" s="75">
        <f t="shared" si="21"/>
        <v>83302167</v>
      </c>
      <c r="AM29" s="75">
        <f t="shared" si="22"/>
        <v>5153</v>
      </c>
      <c r="AN29" s="75">
        <f t="shared" si="23"/>
        <v>12023</v>
      </c>
      <c r="AO29" s="75">
        <f t="shared" si="104"/>
        <v>48633</v>
      </c>
      <c r="AP29" s="75">
        <f t="shared" si="104"/>
        <v>4371</v>
      </c>
      <c r="AQ29" s="75">
        <f t="shared" si="104"/>
        <v>13857</v>
      </c>
      <c r="AR29" s="75">
        <f t="shared" si="104"/>
        <v>21646</v>
      </c>
      <c r="AS29" s="75">
        <f t="shared" si="104"/>
        <v>4963</v>
      </c>
      <c r="AT29" s="75">
        <f t="shared" si="104"/>
        <v>25442</v>
      </c>
      <c r="AU29" s="75">
        <f t="shared" si="104"/>
        <v>5971</v>
      </c>
      <c r="AV29" s="75">
        <f t="shared" si="104"/>
        <v>423931</v>
      </c>
      <c r="AW29" s="75">
        <f t="shared" si="104"/>
        <v>39308</v>
      </c>
      <c r="AX29" s="75">
        <f t="shared" si="104"/>
        <v>224787</v>
      </c>
      <c r="AY29" s="75">
        <f t="shared" si="105"/>
        <v>688026</v>
      </c>
      <c r="AZ29" s="75">
        <f t="shared" si="105"/>
        <v>130983</v>
      </c>
      <c r="BA29" s="75">
        <f t="shared" si="105"/>
        <v>101466</v>
      </c>
      <c r="BB29" s="75">
        <f t="shared" si="105"/>
        <v>88367</v>
      </c>
      <c r="BC29" s="75">
        <f t="shared" si="105"/>
        <v>69555</v>
      </c>
      <c r="BD29" s="75">
        <f t="shared" si="105"/>
        <v>541964</v>
      </c>
      <c r="BE29" s="75">
        <f t="shared" si="105"/>
        <v>432588</v>
      </c>
      <c r="BF29" s="75">
        <f t="shared" si="105"/>
        <v>280139</v>
      </c>
      <c r="BG29" s="75">
        <f t="shared" si="105"/>
        <v>185713</v>
      </c>
      <c r="BH29" s="75">
        <f t="shared" si="105"/>
        <v>25015</v>
      </c>
      <c r="BI29" s="75">
        <f t="shared" si="105"/>
        <v>17216</v>
      </c>
      <c r="BJ29" s="75">
        <f t="shared" si="105"/>
        <v>0</v>
      </c>
      <c r="BK29" s="75">
        <f t="shared" si="105"/>
        <v>0</v>
      </c>
      <c r="BL29" s="75" t="str">
        <f t="shared" si="26"/>
        <v>-</v>
      </c>
      <c r="BM29" s="75" t="str">
        <f t="shared" si="27"/>
        <v>-</v>
      </c>
      <c r="BN29" s="75">
        <f t="shared" si="106"/>
        <v>0</v>
      </c>
      <c r="BO29" s="75">
        <f t="shared" si="106"/>
        <v>0</v>
      </c>
      <c r="BP29" s="75" t="str">
        <f t="shared" si="29"/>
        <v>-</v>
      </c>
      <c r="BQ29" s="75" t="str">
        <f t="shared" si="30"/>
        <v>-</v>
      </c>
      <c r="BR29" s="75">
        <f t="shared" si="107"/>
        <v>0</v>
      </c>
      <c r="BS29" s="75">
        <f t="shared" si="107"/>
        <v>0</v>
      </c>
      <c r="BT29" s="75" t="str">
        <f t="shared" si="32"/>
        <v>-</v>
      </c>
      <c r="BU29" s="75" t="str">
        <f t="shared" si="33"/>
        <v>-</v>
      </c>
      <c r="BV29" s="75">
        <f t="shared" si="108"/>
        <v>0</v>
      </c>
      <c r="BW29" s="75">
        <f t="shared" si="108"/>
        <v>0</v>
      </c>
      <c r="BX29" s="75" t="str">
        <f t="shared" si="35"/>
        <v>-</v>
      </c>
      <c r="BY29" s="75" t="str">
        <f t="shared" si="36"/>
        <v>-</v>
      </c>
      <c r="BZ29" s="75">
        <f t="shared" si="109"/>
        <v>0</v>
      </c>
      <c r="CA29" s="75">
        <f t="shared" si="109"/>
        <v>0</v>
      </c>
      <c r="CB29" s="75" t="str">
        <f t="shared" si="38"/>
        <v>-</v>
      </c>
      <c r="CC29" s="75" t="str">
        <f t="shared" si="39"/>
        <v>-</v>
      </c>
      <c r="CD29" s="75">
        <f t="shared" si="110"/>
        <v>0</v>
      </c>
      <c r="CE29" s="75">
        <f t="shared" si="110"/>
        <v>0</v>
      </c>
      <c r="CF29" s="75" t="str">
        <f t="shared" si="41"/>
        <v>-</v>
      </c>
      <c r="CG29" s="75" t="str">
        <f t="shared" si="42"/>
        <v>-</v>
      </c>
      <c r="CH29" s="75">
        <f t="shared" si="111"/>
        <v>0</v>
      </c>
      <c r="CI29" s="75">
        <f t="shared" si="111"/>
        <v>0</v>
      </c>
      <c r="CJ29" s="75" t="str">
        <f t="shared" si="44"/>
        <v>-</v>
      </c>
      <c r="CK29" s="75" t="str">
        <f t="shared" si="45"/>
        <v>-</v>
      </c>
      <c r="CL29" s="75">
        <f t="shared" si="112"/>
        <v>0</v>
      </c>
      <c r="CM29" s="75">
        <f t="shared" si="112"/>
        <v>0</v>
      </c>
      <c r="CN29" s="75" t="str">
        <f t="shared" si="47"/>
        <v>-</v>
      </c>
      <c r="CO29" s="75" t="str">
        <f t="shared" si="48"/>
        <v>-</v>
      </c>
      <c r="CP29" s="75">
        <f t="shared" si="113"/>
        <v>0</v>
      </c>
      <c r="CQ29" s="75">
        <f t="shared" si="113"/>
        <v>0</v>
      </c>
      <c r="CR29" s="75" t="str">
        <f t="shared" si="50"/>
        <v>-</v>
      </c>
      <c r="CS29" s="75" t="str">
        <f t="shared" si="51"/>
        <v>-</v>
      </c>
      <c r="CT29" s="75">
        <f t="shared" si="114"/>
        <v>0</v>
      </c>
      <c r="CU29" s="75">
        <f t="shared" si="114"/>
        <v>0</v>
      </c>
      <c r="CV29" s="75" t="str">
        <f t="shared" si="53"/>
        <v>-</v>
      </c>
      <c r="CW29" s="75" t="str">
        <f t="shared" si="54"/>
        <v>-</v>
      </c>
      <c r="CX29" s="75">
        <f t="shared" si="115"/>
        <v>2711</v>
      </c>
      <c r="CY29" s="75">
        <f t="shared" si="115"/>
        <v>879163</v>
      </c>
      <c r="CZ29" s="75">
        <f t="shared" si="56"/>
        <v>324</v>
      </c>
      <c r="DA29" s="75">
        <f t="shared" si="57"/>
        <v>544</v>
      </c>
      <c r="DB29" s="75">
        <f t="shared" si="116"/>
        <v>39127</v>
      </c>
      <c r="DC29" s="75">
        <f t="shared" si="116"/>
        <v>1767017</v>
      </c>
      <c r="DD29" s="75">
        <f t="shared" si="59"/>
        <v>45</v>
      </c>
      <c r="DE29" s="75">
        <f t="shared" si="60"/>
        <v>90</v>
      </c>
      <c r="DF29" s="75">
        <f t="shared" si="117"/>
        <v>988</v>
      </c>
      <c r="DG29" s="75">
        <f t="shared" si="117"/>
        <v>1702361</v>
      </c>
      <c r="DH29" s="75">
        <f t="shared" si="62"/>
        <v>1723</v>
      </c>
      <c r="DI29" s="75">
        <f t="shared" si="63"/>
        <v>3579</v>
      </c>
      <c r="DJ29" s="75">
        <f t="shared" si="118"/>
        <v>892</v>
      </c>
      <c r="DK29" s="75">
        <f t="shared" si="118"/>
        <v>2587</v>
      </c>
      <c r="DL29" s="248">
        <f t="shared" si="118"/>
        <v>8528</v>
      </c>
      <c r="DM29" s="248">
        <f t="shared" si="118"/>
        <v>12404</v>
      </c>
      <c r="DN29" s="248">
        <f t="shared" si="118"/>
        <v>126</v>
      </c>
      <c r="DO29" s="248">
        <f t="shared" si="118"/>
        <v>12013</v>
      </c>
      <c r="DP29" s="248">
        <f t="shared" si="118"/>
        <v>41402518</v>
      </c>
      <c r="DQ29" s="248">
        <f t="shared" si="65"/>
        <v>4855</v>
      </c>
      <c r="DR29" s="248">
        <f t="shared" si="66"/>
        <v>10428</v>
      </c>
      <c r="DS29" s="248">
        <f t="shared" si="67"/>
        <v>76568754</v>
      </c>
      <c r="DT29" s="248">
        <f t="shared" si="68"/>
        <v>6173</v>
      </c>
      <c r="DU29" s="248">
        <f t="shared" si="69"/>
        <v>13562</v>
      </c>
      <c r="DV29" s="248">
        <f t="shared" si="70"/>
        <v>1065842</v>
      </c>
      <c r="DW29" s="248">
        <f t="shared" si="71"/>
        <v>8459</v>
      </c>
      <c r="DX29" s="248">
        <f t="shared" si="72"/>
        <v>18012</v>
      </c>
      <c r="DY29" s="248">
        <f t="shared" si="73"/>
        <v>107921447</v>
      </c>
      <c r="DZ29" s="248">
        <f t="shared" si="74"/>
        <v>8984</v>
      </c>
      <c r="EA29" s="248">
        <f t="shared" si="75"/>
        <v>19433</v>
      </c>
      <c r="EB29" s="164"/>
      <c r="EC29" s="75">
        <f t="shared" si="76"/>
        <v>7</v>
      </c>
      <c r="ED29" s="74">
        <f t="shared" si="91"/>
        <v>2019</v>
      </c>
      <c r="EE29" s="165">
        <f t="shared" si="92"/>
        <v>43647</v>
      </c>
      <c r="EF29" s="157">
        <f t="shared" si="77"/>
        <v>31</v>
      </c>
      <c r="EG29" s="156"/>
      <c r="EH29" s="166">
        <f t="shared" si="119"/>
        <v>988334</v>
      </c>
      <c r="EI29" s="166">
        <f t="shared" si="119"/>
        <v>26982071</v>
      </c>
      <c r="EJ29" s="166">
        <f t="shared" si="119"/>
        <v>47320099</v>
      </c>
      <c r="EK29" s="166">
        <f t="shared" si="119"/>
        <v>94175011</v>
      </c>
      <c r="EL29" s="166">
        <f t="shared" si="119"/>
        <v>47141862</v>
      </c>
      <c r="EM29" s="166">
        <f t="shared" si="119"/>
        <v>52915230</v>
      </c>
      <c r="EN29" s="166">
        <f t="shared" si="119"/>
        <v>1136876999</v>
      </c>
      <c r="EO29" s="166">
        <f t="shared" si="119"/>
        <v>1785533388</v>
      </c>
      <c r="EP29" s="166">
        <f t="shared" si="119"/>
        <v>194361289</v>
      </c>
      <c r="EQ29" s="166">
        <f t="shared" si="119"/>
        <v>0</v>
      </c>
      <c r="ER29" s="166">
        <f t="shared" si="120"/>
        <v>0</v>
      </c>
      <c r="ES29" s="166">
        <f t="shared" si="120"/>
        <v>0</v>
      </c>
      <c r="ET29" s="166">
        <f t="shared" si="120"/>
        <v>0</v>
      </c>
      <c r="EU29" s="166">
        <f t="shared" si="120"/>
        <v>0</v>
      </c>
      <c r="EV29" s="166">
        <f t="shared" si="120"/>
        <v>0</v>
      </c>
      <c r="EW29" s="166">
        <f t="shared" si="120"/>
        <v>0</v>
      </c>
      <c r="EX29" s="166">
        <f t="shared" si="120"/>
        <v>0</v>
      </c>
      <c r="EY29" s="166">
        <f t="shared" si="120"/>
        <v>0</v>
      </c>
      <c r="EZ29" s="166">
        <f t="shared" si="120"/>
        <v>0</v>
      </c>
      <c r="FA29" s="166">
        <f t="shared" si="120"/>
        <v>3536051</v>
      </c>
      <c r="FB29" s="166">
        <f t="shared" si="121"/>
        <v>1473531</v>
      </c>
      <c r="FC29" s="166">
        <f t="shared" si="121"/>
        <v>3536637</v>
      </c>
      <c r="FD29" s="166">
        <f t="shared" si="121"/>
        <v>88928974</v>
      </c>
      <c r="FE29" s="166">
        <f t="shared" si="121"/>
        <v>168224988</v>
      </c>
      <c r="FF29" s="166">
        <f t="shared" si="121"/>
        <v>2269545</v>
      </c>
      <c r="FG29" s="166">
        <f t="shared" si="121"/>
        <v>233446332</v>
      </c>
      <c r="FH29" s="152"/>
      <c r="FI29" s="405">
        <f t="shared" si="81"/>
        <v>2.1199119555893633</v>
      </c>
      <c r="FJ29" s="405">
        <f t="shared" si="81"/>
        <v>1.6421901047145839</v>
      </c>
      <c r="FK29" s="405">
        <f t="shared" si="82"/>
        <v>2.1244110010577941</v>
      </c>
      <c r="FL29" s="405">
        <f t="shared" si="83"/>
        <v>1.6721559765362055</v>
      </c>
      <c r="FM29" s="405">
        <f t="shared" si="84"/>
        <v>1.3728253710927605</v>
      </c>
      <c r="FN29" s="405">
        <f t="shared" si="85"/>
        <v>1.0957697958356554</v>
      </c>
      <c r="FO29" s="405">
        <f t="shared" si="86"/>
        <v>1.6145967816303948</v>
      </c>
      <c r="FP29" s="405">
        <f t="shared" si="87"/>
        <v>1.0703672537808926</v>
      </c>
      <c r="FQ29" s="405">
        <f t="shared" si="88"/>
        <v>1.5473833972534949</v>
      </c>
      <c r="FR29" s="405">
        <f t="shared" si="89"/>
        <v>1.0649511320054434</v>
      </c>
      <c r="FS29" s="404"/>
      <c r="FT29" s="26"/>
    </row>
    <row r="30" spans="1:181" ht="10.35" customHeight="1" x14ac:dyDescent="0.2">
      <c r="A30" s="74" t="str">
        <f t="shared" si="1"/>
        <v>2019-20AUGUSTENG</v>
      </c>
      <c r="B30" s="163" t="str">
        <f t="shared" si="90"/>
        <v>2019-20</v>
      </c>
      <c r="C30" s="26" t="s">
        <v>827</v>
      </c>
      <c r="D30" s="163" t="str">
        <f t="shared" si="93"/>
        <v>ENG</v>
      </c>
      <c r="F30" s="163" t="str">
        <f t="shared" si="2"/>
        <v>ENG</v>
      </c>
      <c r="H30" s="75">
        <f t="shared" si="102"/>
        <v>1005111</v>
      </c>
      <c r="I30" s="75">
        <f t="shared" si="102"/>
        <v>749582</v>
      </c>
      <c r="J30" s="75">
        <f t="shared" si="102"/>
        <v>6511336</v>
      </c>
      <c r="K30" s="75">
        <f t="shared" si="4"/>
        <v>9</v>
      </c>
      <c r="L30" s="75">
        <f t="shared" si="5"/>
        <v>1</v>
      </c>
      <c r="M30" s="75">
        <f t="shared" si="6"/>
        <v>26</v>
      </c>
      <c r="N30" s="75">
        <f t="shared" si="7"/>
        <v>52</v>
      </c>
      <c r="O30" s="75">
        <f t="shared" si="8"/>
        <v>109</v>
      </c>
      <c r="P30" s="75" t="s">
        <v>44</v>
      </c>
      <c r="Q30" s="75">
        <f t="shared" si="103"/>
        <v>0</v>
      </c>
      <c r="R30" s="75">
        <f t="shared" si="103"/>
        <v>0</v>
      </c>
      <c r="S30" s="75">
        <f t="shared" si="103"/>
        <v>0</v>
      </c>
      <c r="T30" s="75">
        <f t="shared" si="103"/>
        <v>718456</v>
      </c>
      <c r="U30" s="75">
        <f t="shared" si="103"/>
        <v>57598</v>
      </c>
      <c r="V30" s="75">
        <f t="shared" si="103"/>
        <v>38505</v>
      </c>
      <c r="W30" s="75">
        <f t="shared" si="103"/>
        <v>383326</v>
      </c>
      <c r="X30" s="75">
        <f t="shared" si="103"/>
        <v>173630</v>
      </c>
      <c r="Y30" s="75">
        <f t="shared" si="103"/>
        <v>16589</v>
      </c>
      <c r="Z30" s="75">
        <f t="shared" si="103"/>
        <v>24503229</v>
      </c>
      <c r="AA30" s="75">
        <f t="shared" si="10"/>
        <v>425</v>
      </c>
      <c r="AB30" s="75">
        <f t="shared" si="11"/>
        <v>749</v>
      </c>
      <c r="AC30" s="75">
        <f t="shared" si="12"/>
        <v>24775364</v>
      </c>
      <c r="AD30" s="75">
        <f t="shared" si="13"/>
        <v>643</v>
      </c>
      <c r="AE30" s="75">
        <f t="shared" si="14"/>
        <v>1207</v>
      </c>
      <c r="AF30" s="75">
        <f t="shared" si="15"/>
        <v>490270575</v>
      </c>
      <c r="AG30" s="75">
        <f t="shared" si="16"/>
        <v>1279</v>
      </c>
      <c r="AH30" s="75">
        <f t="shared" si="17"/>
        <v>2612</v>
      </c>
      <c r="AI30" s="75">
        <f t="shared" si="18"/>
        <v>654091810</v>
      </c>
      <c r="AJ30" s="75">
        <f t="shared" si="19"/>
        <v>3767</v>
      </c>
      <c r="AK30" s="75">
        <f t="shared" si="20"/>
        <v>8898</v>
      </c>
      <c r="AL30" s="75">
        <f t="shared" si="21"/>
        <v>74385240</v>
      </c>
      <c r="AM30" s="75">
        <f t="shared" si="22"/>
        <v>4484</v>
      </c>
      <c r="AN30" s="75">
        <f t="shared" si="23"/>
        <v>10260</v>
      </c>
      <c r="AO30" s="75">
        <f t="shared" si="104"/>
        <v>45851</v>
      </c>
      <c r="AP30" s="75">
        <f t="shared" si="104"/>
        <v>3971</v>
      </c>
      <c r="AQ30" s="75">
        <f t="shared" si="104"/>
        <v>12968</v>
      </c>
      <c r="AR30" s="75">
        <f t="shared" si="104"/>
        <v>20721</v>
      </c>
      <c r="AS30" s="75">
        <f t="shared" si="104"/>
        <v>4672</v>
      </c>
      <c r="AT30" s="75">
        <f t="shared" si="104"/>
        <v>24240</v>
      </c>
      <c r="AU30" s="75">
        <f t="shared" si="104"/>
        <v>6181</v>
      </c>
      <c r="AV30" s="75">
        <f t="shared" si="104"/>
        <v>413168</v>
      </c>
      <c r="AW30" s="75">
        <f t="shared" si="104"/>
        <v>40197</v>
      </c>
      <c r="AX30" s="75">
        <f t="shared" si="104"/>
        <v>219240</v>
      </c>
      <c r="AY30" s="75">
        <f t="shared" si="105"/>
        <v>672605</v>
      </c>
      <c r="AZ30" s="75">
        <f t="shared" si="105"/>
        <v>121632</v>
      </c>
      <c r="BA30" s="75">
        <f t="shared" si="105"/>
        <v>94477</v>
      </c>
      <c r="BB30" s="75">
        <f t="shared" si="105"/>
        <v>81442</v>
      </c>
      <c r="BC30" s="75">
        <f t="shared" si="105"/>
        <v>64283</v>
      </c>
      <c r="BD30" s="75">
        <f t="shared" si="105"/>
        <v>522010</v>
      </c>
      <c r="BE30" s="75">
        <f t="shared" si="105"/>
        <v>419594</v>
      </c>
      <c r="BF30" s="75">
        <f t="shared" si="105"/>
        <v>276286</v>
      </c>
      <c r="BG30" s="75">
        <f t="shared" si="105"/>
        <v>185721</v>
      </c>
      <c r="BH30" s="75">
        <f t="shared" si="105"/>
        <v>25469</v>
      </c>
      <c r="BI30" s="75">
        <f t="shared" si="105"/>
        <v>17676</v>
      </c>
      <c r="BJ30" s="75">
        <f t="shared" si="105"/>
        <v>0</v>
      </c>
      <c r="BK30" s="75">
        <f t="shared" si="105"/>
        <v>0</v>
      </c>
      <c r="BL30" s="75" t="str">
        <f t="shared" si="26"/>
        <v>-</v>
      </c>
      <c r="BM30" s="75" t="str">
        <f t="shared" si="27"/>
        <v>-</v>
      </c>
      <c r="BN30" s="75">
        <f t="shared" si="106"/>
        <v>0</v>
      </c>
      <c r="BO30" s="75">
        <f t="shared" si="106"/>
        <v>0</v>
      </c>
      <c r="BP30" s="75" t="str">
        <f t="shared" si="29"/>
        <v>-</v>
      </c>
      <c r="BQ30" s="75" t="str">
        <f t="shared" si="30"/>
        <v>-</v>
      </c>
      <c r="BR30" s="75">
        <f t="shared" si="107"/>
        <v>0</v>
      </c>
      <c r="BS30" s="75">
        <f t="shared" si="107"/>
        <v>0</v>
      </c>
      <c r="BT30" s="75" t="str">
        <f t="shared" si="32"/>
        <v>-</v>
      </c>
      <c r="BU30" s="75" t="str">
        <f t="shared" si="33"/>
        <v>-</v>
      </c>
      <c r="BV30" s="75">
        <f t="shared" si="108"/>
        <v>0</v>
      </c>
      <c r="BW30" s="75">
        <f t="shared" si="108"/>
        <v>0</v>
      </c>
      <c r="BX30" s="75" t="str">
        <f t="shared" si="35"/>
        <v>-</v>
      </c>
      <c r="BY30" s="75" t="str">
        <f t="shared" si="36"/>
        <v>-</v>
      </c>
      <c r="BZ30" s="75">
        <f t="shared" si="109"/>
        <v>0</v>
      </c>
      <c r="CA30" s="75">
        <f t="shared" si="109"/>
        <v>0</v>
      </c>
      <c r="CB30" s="75" t="str">
        <f t="shared" si="38"/>
        <v>-</v>
      </c>
      <c r="CC30" s="75" t="str">
        <f t="shared" si="39"/>
        <v>-</v>
      </c>
      <c r="CD30" s="75">
        <f t="shared" si="110"/>
        <v>0</v>
      </c>
      <c r="CE30" s="75">
        <f t="shared" si="110"/>
        <v>0</v>
      </c>
      <c r="CF30" s="75" t="str">
        <f t="shared" si="41"/>
        <v>-</v>
      </c>
      <c r="CG30" s="75" t="str">
        <f t="shared" si="42"/>
        <v>-</v>
      </c>
      <c r="CH30" s="75">
        <f t="shared" si="111"/>
        <v>0</v>
      </c>
      <c r="CI30" s="75">
        <f t="shared" si="111"/>
        <v>0</v>
      </c>
      <c r="CJ30" s="75" t="str">
        <f t="shared" si="44"/>
        <v>-</v>
      </c>
      <c r="CK30" s="75" t="str">
        <f t="shared" si="45"/>
        <v>-</v>
      </c>
      <c r="CL30" s="75">
        <f t="shared" si="112"/>
        <v>0</v>
      </c>
      <c r="CM30" s="75">
        <f t="shared" si="112"/>
        <v>0</v>
      </c>
      <c r="CN30" s="75" t="str">
        <f t="shared" si="47"/>
        <v>-</v>
      </c>
      <c r="CO30" s="75" t="str">
        <f t="shared" si="48"/>
        <v>-</v>
      </c>
      <c r="CP30" s="75">
        <f t="shared" si="113"/>
        <v>0</v>
      </c>
      <c r="CQ30" s="75">
        <f t="shared" si="113"/>
        <v>0</v>
      </c>
      <c r="CR30" s="75" t="str">
        <f t="shared" si="50"/>
        <v>-</v>
      </c>
      <c r="CS30" s="75" t="str">
        <f t="shared" si="51"/>
        <v>-</v>
      </c>
      <c r="CT30" s="75">
        <f t="shared" si="114"/>
        <v>0</v>
      </c>
      <c r="CU30" s="75">
        <f t="shared" si="114"/>
        <v>0</v>
      </c>
      <c r="CV30" s="75" t="str">
        <f t="shared" si="53"/>
        <v>-</v>
      </c>
      <c r="CW30" s="75" t="str">
        <f t="shared" si="54"/>
        <v>-</v>
      </c>
      <c r="CX30" s="75">
        <f t="shared" si="115"/>
        <v>2675</v>
      </c>
      <c r="CY30" s="75">
        <f t="shared" si="115"/>
        <v>831955</v>
      </c>
      <c r="CZ30" s="75">
        <f t="shared" si="56"/>
        <v>311</v>
      </c>
      <c r="DA30" s="75">
        <f t="shared" si="57"/>
        <v>517</v>
      </c>
      <c r="DB30" s="75">
        <f t="shared" si="116"/>
        <v>36114</v>
      </c>
      <c r="DC30" s="75">
        <f t="shared" si="116"/>
        <v>1547277</v>
      </c>
      <c r="DD30" s="75">
        <f t="shared" si="59"/>
        <v>43</v>
      </c>
      <c r="DE30" s="75">
        <f t="shared" si="60"/>
        <v>83</v>
      </c>
      <c r="DF30" s="75">
        <f t="shared" si="117"/>
        <v>965</v>
      </c>
      <c r="DG30" s="75">
        <f t="shared" si="117"/>
        <v>1448193</v>
      </c>
      <c r="DH30" s="75">
        <f t="shared" si="62"/>
        <v>1501</v>
      </c>
      <c r="DI30" s="75">
        <f t="shared" si="63"/>
        <v>2963</v>
      </c>
      <c r="DJ30" s="75">
        <f t="shared" si="118"/>
        <v>887</v>
      </c>
      <c r="DK30" s="75">
        <f t="shared" si="118"/>
        <v>2008</v>
      </c>
      <c r="DL30" s="248">
        <f t="shared" si="118"/>
        <v>7761</v>
      </c>
      <c r="DM30" s="248">
        <f t="shared" si="118"/>
        <v>13478</v>
      </c>
      <c r="DN30" s="248">
        <f t="shared" si="118"/>
        <v>136</v>
      </c>
      <c r="DO30" s="248">
        <f t="shared" si="118"/>
        <v>11932</v>
      </c>
      <c r="DP30" s="248">
        <f t="shared" si="118"/>
        <v>33838853</v>
      </c>
      <c r="DQ30" s="248">
        <f t="shared" si="65"/>
        <v>4360</v>
      </c>
      <c r="DR30" s="248">
        <f t="shared" si="66"/>
        <v>9331</v>
      </c>
      <c r="DS30" s="248">
        <f t="shared" si="67"/>
        <v>73234632</v>
      </c>
      <c r="DT30" s="248">
        <f t="shared" si="68"/>
        <v>5434</v>
      </c>
      <c r="DU30" s="248">
        <f t="shared" si="69"/>
        <v>11831</v>
      </c>
      <c r="DV30" s="248">
        <f t="shared" si="70"/>
        <v>892127</v>
      </c>
      <c r="DW30" s="248">
        <f t="shared" si="71"/>
        <v>6560</v>
      </c>
      <c r="DX30" s="248">
        <f t="shared" si="72"/>
        <v>12309</v>
      </c>
      <c r="DY30" s="248">
        <f t="shared" si="73"/>
        <v>91970048</v>
      </c>
      <c r="DZ30" s="248">
        <f t="shared" si="74"/>
        <v>7708</v>
      </c>
      <c r="EA30" s="248">
        <f t="shared" si="75"/>
        <v>16853</v>
      </c>
      <c r="EB30" s="164"/>
      <c r="EC30" s="75">
        <f t="shared" si="76"/>
        <v>8</v>
      </c>
      <c r="ED30" s="74">
        <f t="shared" si="91"/>
        <v>2019</v>
      </c>
      <c r="EE30" s="165">
        <f t="shared" si="92"/>
        <v>43678</v>
      </c>
      <c r="EF30" s="157">
        <f t="shared" si="77"/>
        <v>31</v>
      </c>
      <c r="EG30" s="156"/>
      <c r="EH30" s="166">
        <f t="shared" si="119"/>
        <v>852156</v>
      </c>
      <c r="EI30" s="166">
        <f t="shared" si="119"/>
        <v>19358234</v>
      </c>
      <c r="EJ30" s="166">
        <f t="shared" si="119"/>
        <v>38740219</v>
      </c>
      <c r="EK30" s="166">
        <f t="shared" si="119"/>
        <v>81811797</v>
      </c>
      <c r="EL30" s="166">
        <f t="shared" si="119"/>
        <v>43154436</v>
      </c>
      <c r="EM30" s="166">
        <f t="shared" si="119"/>
        <v>46477081</v>
      </c>
      <c r="EN30" s="166">
        <f t="shared" si="119"/>
        <v>1001118071</v>
      </c>
      <c r="EO30" s="166">
        <f t="shared" si="119"/>
        <v>1544885321</v>
      </c>
      <c r="EP30" s="166">
        <f t="shared" si="119"/>
        <v>170203574</v>
      </c>
      <c r="EQ30" s="166">
        <f t="shared" si="119"/>
        <v>0</v>
      </c>
      <c r="ER30" s="166">
        <f t="shared" si="120"/>
        <v>0</v>
      </c>
      <c r="ES30" s="166">
        <f t="shared" si="120"/>
        <v>0</v>
      </c>
      <c r="ET30" s="166">
        <f t="shared" si="120"/>
        <v>0</v>
      </c>
      <c r="EU30" s="166">
        <f t="shared" si="120"/>
        <v>0</v>
      </c>
      <c r="EV30" s="166">
        <f t="shared" si="120"/>
        <v>0</v>
      </c>
      <c r="EW30" s="166">
        <f t="shared" si="120"/>
        <v>0</v>
      </c>
      <c r="EX30" s="166">
        <f t="shared" si="120"/>
        <v>0</v>
      </c>
      <c r="EY30" s="166">
        <f t="shared" si="120"/>
        <v>0</v>
      </c>
      <c r="EZ30" s="166">
        <f t="shared" si="120"/>
        <v>0</v>
      </c>
      <c r="FA30" s="166">
        <f t="shared" si="120"/>
        <v>2859759</v>
      </c>
      <c r="FB30" s="166">
        <f t="shared" si="121"/>
        <v>1383413</v>
      </c>
      <c r="FC30" s="166">
        <f t="shared" si="121"/>
        <v>2999762</v>
      </c>
      <c r="FD30" s="166">
        <f t="shared" si="121"/>
        <v>72418026</v>
      </c>
      <c r="FE30" s="166">
        <f t="shared" si="121"/>
        <v>159455873</v>
      </c>
      <c r="FF30" s="166">
        <f t="shared" si="121"/>
        <v>1674050</v>
      </c>
      <c r="FG30" s="166">
        <f t="shared" si="121"/>
        <v>201089169</v>
      </c>
      <c r="FH30" s="152"/>
      <c r="FI30" s="405">
        <f t="shared" si="81"/>
        <v>2.1117399909719086</v>
      </c>
      <c r="FJ30" s="405">
        <f t="shared" si="81"/>
        <v>1.6402826487030799</v>
      </c>
      <c r="FK30" s="405">
        <f t="shared" si="82"/>
        <v>2.1151019348136604</v>
      </c>
      <c r="FL30" s="405">
        <f t="shared" si="83"/>
        <v>1.6694714972081548</v>
      </c>
      <c r="FM30" s="405">
        <f t="shared" si="84"/>
        <v>1.3617912690503644</v>
      </c>
      <c r="FN30" s="405">
        <f t="shared" si="85"/>
        <v>1.0946139839196924</v>
      </c>
      <c r="FO30" s="405">
        <f t="shared" si="86"/>
        <v>1.5912342337153718</v>
      </c>
      <c r="FP30" s="405">
        <f t="shared" si="87"/>
        <v>1.0696365835397108</v>
      </c>
      <c r="FQ30" s="405">
        <f t="shared" si="88"/>
        <v>1.5352944722406414</v>
      </c>
      <c r="FR30" s="405">
        <f t="shared" si="89"/>
        <v>1.0655253481222497</v>
      </c>
      <c r="FS30" s="404"/>
      <c r="FT30" s="26"/>
    </row>
    <row r="31" spans="1:181" ht="10.35" customHeight="1" x14ac:dyDescent="0.2">
      <c r="A31" s="74" t="str">
        <f t="shared" si="1"/>
        <v>2019-20SEPTEMBERENG</v>
      </c>
      <c r="B31" s="163" t="str">
        <f t="shared" si="90"/>
        <v>2019-20</v>
      </c>
      <c r="C31" s="26" t="s">
        <v>830</v>
      </c>
      <c r="D31" s="163" t="str">
        <f t="shared" si="93"/>
        <v>ENG</v>
      </c>
      <c r="F31" s="163" t="str">
        <f t="shared" si="2"/>
        <v>ENG</v>
      </c>
      <c r="H31" s="75">
        <f t="shared" si="102"/>
        <v>987735</v>
      </c>
      <c r="I31" s="75">
        <f t="shared" si="102"/>
        <v>739073</v>
      </c>
      <c r="J31" s="75">
        <f t="shared" si="102"/>
        <v>7645619</v>
      </c>
      <c r="K31" s="75">
        <f t="shared" si="4"/>
        <v>10</v>
      </c>
      <c r="L31" s="75">
        <f t="shared" si="5"/>
        <v>1</v>
      </c>
      <c r="M31" s="75">
        <f t="shared" si="6"/>
        <v>32</v>
      </c>
      <c r="N31" s="75">
        <f t="shared" si="7"/>
        <v>60</v>
      </c>
      <c r="O31" s="75">
        <f t="shared" si="8"/>
        <v>120</v>
      </c>
      <c r="P31" s="75" t="s">
        <v>44</v>
      </c>
      <c r="Q31" s="75">
        <f t="shared" si="103"/>
        <v>0</v>
      </c>
      <c r="R31" s="75">
        <f t="shared" si="103"/>
        <v>0</v>
      </c>
      <c r="S31" s="75">
        <f t="shared" si="103"/>
        <v>0</v>
      </c>
      <c r="T31" s="75">
        <f t="shared" si="103"/>
        <v>699539</v>
      </c>
      <c r="U31" s="75">
        <f t="shared" si="103"/>
        <v>55753</v>
      </c>
      <c r="V31" s="75">
        <f t="shared" si="103"/>
        <v>37759</v>
      </c>
      <c r="W31" s="75">
        <f t="shared" si="103"/>
        <v>380990</v>
      </c>
      <c r="X31" s="75">
        <f t="shared" si="103"/>
        <v>163223</v>
      </c>
      <c r="Y31" s="75">
        <f t="shared" si="103"/>
        <v>15592</v>
      </c>
      <c r="Z31" s="75">
        <f t="shared" si="103"/>
        <v>24253369</v>
      </c>
      <c r="AA31" s="75">
        <f t="shared" si="10"/>
        <v>435</v>
      </c>
      <c r="AB31" s="75">
        <f t="shared" si="11"/>
        <v>764</v>
      </c>
      <c r="AC31" s="75">
        <f t="shared" si="12"/>
        <v>24424306</v>
      </c>
      <c r="AD31" s="75">
        <f t="shared" si="13"/>
        <v>647</v>
      </c>
      <c r="AE31" s="75">
        <f t="shared" si="14"/>
        <v>1216</v>
      </c>
      <c r="AF31" s="75">
        <f t="shared" si="15"/>
        <v>511531776</v>
      </c>
      <c r="AG31" s="75">
        <f t="shared" si="16"/>
        <v>1343</v>
      </c>
      <c r="AH31" s="75">
        <f t="shared" si="17"/>
        <v>2741</v>
      </c>
      <c r="AI31" s="75">
        <f t="shared" si="18"/>
        <v>675539710</v>
      </c>
      <c r="AJ31" s="75">
        <f t="shared" si="19"/>
        <v>4139</v>
      </c>
      <c r="AK31" s="75">
        <f t="shared" si="20"/>
        <v>9839</v>
      </c>
      <c r="AL31" s="75">
        <f t="shared" si="21"/>
        <v>74431724</v>
      </c>
      <c r="AM31" s="75">
        <f t="shared" si="22"/>
        <v>4774</v>
      </c>
      <c r="AN31" s="75">
        <f t="shared" si="23"/>
        <v>11011</v>
      </c>
      <c r="AO31" s="75">
        <f t="shared" si="104"/>
        <v>43836</v>
      </c>
      <c r="AP31" s="75">
        <f t="shared" si="104"/>
        <v>3456</v>
      </c>
      <c r="AQ31" s="75">
        <f t="shared" si="104"/>
        <v>12480</v>
      </c>
      <c r="AR31" s="75">
        <f t="shared" si="104"/>
        <v>20540</v>
      </c>
      <c r="AS31" s="75">
        <f t="shared" si="104"/>
        <v>4336</v>
      </c>
      <c r="AT31" s="75">
        <f t="shared" si="104"/>
        <v>23564</v>
      </c>
      <c r="AU31" s="75">
        <f t="shared" si="104"/>
        <v>5995</v>
      </c>
      <c r="AV31" s="75">
        <f t="shared" si="104"/>
        <v>406197</v>
      </c>
      <c r="AW31" s="75">
        <f t="shared" si="104"/>
        <v>39321</v>
      </c>
      <c r="AX31" s="75">
        <f t="shared" si="104"/>
        <v>210185</v>
      </c>
      <c r="AY31" s="75">
        <f t="shared" si="105"/>
        <v>655703</v>
      </c>
      <c r="AZ31" s="75">
        <f t="shared" si="105"/>
        <v>117402</v>
      </c>
      <c r="BA31" s="75">
        <f t="shared" si="105"/>
        <v>90876</v>
      </c>
      <c r="BB31" s="75">
        <f t="shared" si="105"/>
        <v>79358</v>
      </c>
      <c r="BC31" s="75">
        <f t="shared" si="105"/>
        <v>62531</v>
      </c>
      <c r="BD31" s="75">
        <f t="shared" si="105"/>
        <v>520392</v>
      </c>
      <c r="BE31" s="75">
        <f t="shared" si="105"/>
        <v>416446</v>
      </c>
      <c r="BF31" s="75">
        <f t="shared" si="105"/>
        <v>266593</v>
      </c>
      <c r="BG31" s="75">
        <f t="shared" si="105"/>
        <v>175168</v>
      </c>
      <c r="BH31" s="75">
        <f t="shared" si="105"/>
        <v>23946</v>
      </c>
      <c r="BI31" s="75">
        <f t="shared" si="105"/>
        <v>16649</v>
      </c>
      <c r="BJ31" s="75">
        <f t="shared" si="105"/>
        <v>0</v>
      </c>
      <c r="BK31" s="75">
        <f t="shared" si="105"/>
        <v>0</v>
      </c>
      <c r="BL31" s="75" t="str">
        <f t="shared" si="26"/>
        <v>-</v>
      </c>
      <c r="BM31" s="75" t="str">
        <f t="shared" si="27"/>
        <v>-</v>
      </c>
      <c r="BN31" s="75">
        <f t="shared" si="106"/>
        <v>0</v>
      </c>
      <c r="BO31" s="75">
        <f t="shared" si="106"/>
        <v>0</v>
      </c>
      <c r="BP31" s="75" t="str">
        <f t="shared" si="29"/>
        <v>-</v>
      </c>
      <c r="BQ31" s="75" t="str">
        <f t="shared" si="30"/>
        <v>-</v>
      </c>
      <c r="BR31" s="75">
        <f t="shared" si="107"/>
        <v>0</v>
      </c>
      <c r="BS31" s="75">
        <f t="shared" si="107"/>
        <v>0</v>
      </c>
      <c r="BT31" s="75" t="str">
        <f t="shared" si="32"/>
        <v>-</v>
      </c>
      <c r="BU31" s="75" t="str">
        <f t="shared" si="33"/>
        <v>-</v>
      </c>
      <c r="BV31" s="75">
        <f t="shared" si="108"/>
        <v>0</v>
      </c>
      <c r="BW31" s="75">
        <f t="shared" si="108"/>
        <v>0</v>
      </c>
      <c r="BX31" s="75" t="str">
        <f t="shared" si="35"/>
        <v>-</v>
      </c>
      <c r="BY31" s="75" t="str">
        <f t="shared" si="36"/>
        <v>-</v>
      </c>
      <c r="BZ31" s="75">
        <f t="shared" si="109"/>
        <v>0</v>
      </c>
      <c r="CA31" s="75">
        <f t="shared" si="109"/>
        <v>0</v>
      </c>
      <c r="CB31" s="75" t="str">
        <f t="shared" si="38"/>
        <v>-</v>
      </c>
      <c r="CC31" s="75" t="str">
        <f t="shared" si="39"/>
        <v>-</v>
      </c>
      <c r="CD31" s="75">
        <f t="shared" si="110"/>
        <v>0</v>
      </c>
      <c r="CE31" s="75">
        <f t="shared" si="110"/>
        <v>0</v>
      </c>
      <c r="CF31" s="75" t="str">
        <f t="shared" si="41"/>
        <v>-</v>
      </c>
      <c r="CG31" s="75" t="str">
        <f t="shared" si="42"/>
        <v>-</v>
      </c>
      <c r="CH31" s="75">
        <f t="shared" si="111"/>
        <v>0</v>
      </c>
      <c r="CI31" s="75">
        <f t="shared" si="111"/>
        <v>0</v>
      </c>
      <c r="CJ31" s="75" t="str">
        <f t="shared" si="44"/>
        <v>-</v>
      </c>
      <c r="CK31" s="75" t="str">
        <f t="shared" si="45"/>
        <v>-</v>
      </c>
      <c r="CL31" s="75">
        <f t="shared" si="112"/>
        <v>0</v>
      </c>
      <c r="CM31" s="75">
        <f t="shared" si="112"/>
        <v>0</v>
      </c>
      <c r="CN31" s="75" t="str">
        <f t="shared" si="47"/>
        <v>-</v>
      </c>
      <c r="CO31" s="75" t="str">
        <f t="shared" si="48"/>
        <v>-</v>
      </c>
      <c r="CP31" s="75">
        <f t="shared" si="113"/>
        <v>0</v>
      </c>
      <c r="CQ31" s="75">
        <f t="shared" si="113"/>
        <v>0</v>
      </c>
      <c r="CR31" s="75" t="str">
        <f t="shared" si="50"/>
        <v>-</v>
      </c>
      <c r="CS31" s="75" t="str">
        <f t="shared" si="51"/>
        <v>-</v>
      </c>
      <c r="CT31" s="75">
        <f t="shared" si="114"/>
        <v>0</v>
      </c>
      <c r="CU31" s="75">
        <f t="shared" si="114"/>
        <v>0</v>
      </c>
      <c r="CV31" s="75" t="str">
        <f t="shared" si="53"/>
        <v>-</v>
      </c>
      <c r="CW31" s="75" t="str">
        <f t="shared" si="54"/>
        <v>-</v>
      </c>
      <c r="CX31" s="75">
        <f t="shared" si="115"/>
        <v>2393</v>
      </c>
      <c r="CY31" s="75">
        <f t="shared" si="115"/>
        <v>757612</v>
      </c>
      <c r="CZ31" s="75">
        <f t="shared" si="56"/>
        <v>317</v>
      </c>
      <c r="DA31" s="75">
        <f t="shared" si="57"/>
        <v>536</v>
      </c>
      <c r="DB31" s="75">
        <f t="shared" si="116"/>
        <v>34464</v>
      </c>
      <c r="DC31" s="75">
        <f t="shared" si="116"/>
        <v>1511843</v>
      </c>
      <c r="DD31" s="75">
        <f t="shared" si="59"/>
        <v>44</v>
      </c>
      <c r="DE31" s="75">
        <f t="shared" si="60"/>
        <v>87</v>
      </c>
      <c r="DF31" s="75">
        <f t="shared" si="117"/>
        <v>942</v>
      </c>
      <c r="DG31" s="75">
        <f t="shared" si="117"/>
        <v>1584658</v>
      </c>
      <c r="DH31" s="75">
        <f t="shared" si="62"/>
        <v>1682</v>
      </c>
      <c r="DI31" s="75">
        <f t="shared" si="63"/>
        <v>3528</v>
      </c>
      <c r="DJ31" s="75">
        <f t="shared" si="118"/>
        <v>843</v>
      </c>
      <c r="DK31" s="75">
        <f t="shared" si="118"/>
        <v>1824</v>
      </c>
      <c r="DL31" s="248">
        <f t="shared" si="118"/>
        <v>6852</v>
      </c>
      <c r="DM31" s="248">
        <f t="shared" si="118"/>
        <v>11872</v>
      </c>
      <c r="DN31" s="248">
        <f t="shared" si="118"/>
        <v>107</v>
      </c>
      <c r="DO31" s="248">
        <f t="shared" si="118"/>
        <v>11119</v>
      </c>
      <c r="DP31" s="248">
        <f t="shared" si="118"/>
        <v>29201230</v>
      </c>
      <c r="DQ31" s="248">
        <f t="shared" si="65"/>
        <v>4262</v>
      </c>
      <c r="DR31" s="248">
        <f t="shared" si="66"/>
        <v>9259</v>
      </c>
      <c r="DS31" s="248">
        <f t="shared" si="67"/>
        <v>64960802</v>
      </c>
      <c r="DT31" s="248">
        <f t="shared" si="68"/>
        <v>5472</v>
      </c>
      <c r="DU31" s="248">
        <f t="shared" si="69"/>
        <v>11830</v>
      </c>
      <c r="DV31" s="248">
        <f t="shared" si="70"/>
        <v>762853</v>
      </c>
      <c r="DW31" s="248">
        <f t="shared" si="71"/>
        <v>7129</v>
      </c>
      <c r="DX31" s="248">
        <f t="shared" si="72"/>
        <v>15854</v>
      </c>
      <c r="DY31" s="248">
        <f t="shared" si="73"/>
        <v>91109314</v>
      </c>
      <c r="DZ31" s="248">
        <f t="shared" si="74"/>
        <v>8194</v>
      </c>
      <c r="EA31" s="248">
        <f t="shared" si="75"/>
        <v>17784</v>
      </c>
      <c r="EB31" s="164"/>
      <c r="EC31" s="75">
        <f t="shared" si="76"/>
        <v>9</v>
      </c>
      <c r="ED31" s="74">
        <f t="shared" si="91"/>
        <v>2019</v>
      </c>
      <c r="EE31" s="165">
        <f t="shared" si="92"/>
        <v>43709</v>
      </c>
      <c r="EF31" s="157">
        <f t="shared" si="77"/>
        <v>30</v>
      </c>
      <c r="EG31" s="156"/>
      <c r="EH31" s="166">
        <f t="shared" si="119"/>
        <v>924094</v>
      </c>
      <c r="EI31" s="166">
        <f t="shared" si="119"/>
        <v>23984583</v>
      </c>
      <c r="EJ31" s="166">
        <f t="shared" si="119"/>
        <v>44235639</v>
      </c>
      <c r="EK31" s="166">
        <f t="shared" si="119"/>
        <v>88576598</v>
      </c>
      <c r="EL31" s="166">
        <f t="shared" si="119"/>
        <v>42569057</v>
      </c>
      <c r="EM31" s="166">
        <f t="shared" si="119"/>
        <v>45924872</v>
      </c>
      <c r="EN31" s="166">
        <f t="shared" si="119"/>
        <v>1044429478</v>
      </c>
      <c r="EO31" s="166">
        <f t="shared" si="119"/>
        <v>1606029160</v>
      </c>
      <c r="EP31" s="166">
        <f t="shared" si="119"/>
        <v>171685034</v>
      </c>
      <c r="EQ31" s="166">
        <f t="shared" si="119"/>
        <v>0</v>
      </c>
      <c r="ER31" s="166">
        <f t="shared" si="120"/>
        <v>0</v>
      </c>
      <c r="ES31" s="166">
        <f t="shared" si="120"/>
        <v>0</v>
      </c>
      <c r="ET31" s="166">
        <f t="shared" si="120"/>
        <v>0</v>
      </c>
      <c r="EU31" s="166">
        <f t="shared" si="120"/>
        <v>0</v>
      </c>
      <c r="EV31" s="166">
        <f t="shared" si="120"/>
        <v>0</v>
      </c>
      <c r="EW31" s="166">
        <f t="shared" si="120"/>
        <v>0</v>
      </c>
      <c r="EX31" s="166">
        <f t="shared" si="120"/>
        <v>0</v>
      </c>
      <c r="EY31" s="166">
        <f t="shared" si="120"/>
        <v>0</v>
      </c>
      <c r="EZ31" s="166">
        <f t="shared" si="120"/>
        <v>0</v>
      </c>
      <c r="FA31" s="166">
        <f t="shared" si="120"/>
        <v>3323543</v>
      </c>
      <c r="FB31" s="166">
        <f t="shared" si="121"/>
        <v>1281877</v>
      </c>
      <c r="FC31" s="166">
        <f t="shared" si="121"/>
        <v>2982039</v>
      </c>
      <c r="FD31" s="166">
        <f t="shared" si="121"/>
        <v>63446029</v>
      </c>
      <c r="FE31" s="166">
        <f t="shared" si="121"/>
        <v>140439966</v>
      </c>
      <c r="FF31" s="166">
        <f t="shared" si="121"/>
        <v>1696374</v>
      </c>
      <c r="FG31" s="166">
        <f t="shared" si="121"/>
        <v>197740439</v>
      </c>
      <c r="FH31" s="152"/>
      <c r="FI31" s="405">
        <f t="shared" si="81"/>
        <v>2.1057521568346096</v>
      </c>
      <c r="FJ31" s="405">
        <f t="shared" si="81"/>
        <v>1.6299750686061736</v>
      </c>
      <c r="FK31" s="405">
        <f t="shared" si="82"/>
        <v>2.1016976085171746</v>
      </c>
      <c r="FL31" s="405">
        <f t="shared" si="83"/>
        <v>1.656055509944649</v>
      </c>
      <c r="FM31" s="405">
        <f t="shared" si="84"/>
        <v>1.3658941179558519</v>
      </c>
      <c r="FN31" s="405">
        <f t="shared" si="85"/>
        <v>1.0930628100475077</v>
      </c>
      <c r="FO31" s="405">
        <f t="shared" si="86"/>
        <v>1.6333053552501793</v>
      </c>
      <c r="FP31" s="405">
        <f t="shared" si="87"/>
        <v>1.0731820883086329</v>
      </c>
      <c r="FQ31" s="405">
        <f t="shared" si="88"/>
        <v>1.5357875833760903</v>
      </c>
      <c r="FR31" s="405">
        <f t="shared" si="89"/>
        <v>1.0677911749615188</v>
      </c>
      <c r="FS31" s="404"/>
      <c r="FT31" s="26"/>
    </row>
    <row r="32" spans="1:181" ht="10.35" customHeight="1" x14ac:dyDescent="0.2">
      <c r="A32" s="74" t="str">
        <f t="shared" si="1"/>
        <v>2019-20OCTOBERENG</v>
      </c>
      <c r="B32" s="163" t="str">
        <f t="shared" si="90"/>
        <v>2019-20</v>
      </c>
      <c r="C32" s="26" t="s">
        <v>833</v>
      </c>
      <c r="D32" s="163" t="str">
        <f t="shared" si="93"/>
        <v>ENG</v>
      </c>
      <c r="F32" s="163" t="str">
        <f t="shared" si="2"/>
        <v>ENG</v>
      </c>
      <c r="H32" s="75">
        <f t="shared" si="102"/>
        <v>1055868</v>
      </c>
      <c r="I32" s="75">
        <f t="shared" si="102"/>
        <v>787440</v>
      </c>
      <c r="J32" s="75">
        <f t="shared" si="102"/>
        <v>8077352</v>
      </c>
      <c r="K32" s="75">
        <f t="shared" si="4"/>
        <v>10</v>
      </c>
      <c r="L32" s="75">
        <f t="shared" si="5"/>
        <v>1</v>
      </c>
      <c r="M32" s="75">
        <f t="shared" si="6"/>
        <v>33</v>
      </c>
      <c r="N32" s="75">
        <f t="shared" si="7"/>
        <v>61</v>
      </c>
      <c r="O32" s="75">
        <f t="shared" si="8"/>
        <v>117</v>
      </c>
      <c r="P32" s="75" t="s">
        <v>44</v>
      </c>
      <c r="Q32" s="75">
        <f t="shared" si="103"/>
        <v>2597</v>
      </c>
      <c r="R32" s="75">
        <f t="shared" si="103"/>
        <v>20414</v>
      </c>
      <c r="S32" s="75">
        <f t="shared" si="103"/>
        <v>8326</v>
      </c>
      <c r="T32" s="75">
        <f t="shared" si="103"/>
        <v>741513</v>
      </c>
      <c r="U32" s="75">
        <f t="shared" si="103"/>
        <v>61561</v>
      </c>
      <c r="V32" s="75">
        <f t="shared" si="103"/>
        <v>42326</v>
      </c>
      <c r="W32" s="75">
        <f t="shared" si="103"/>
        <v>408867</v>
      </c>
      <c r="X32" s="75">
        <f t="shared" si="103"/>
        <v>162969</v>
      </c>
      <c r="Y32" s="75">
        <f t="shared" si="103"/>
        <v>12522</v>
      </c>
      <c r="Z32" s="75">
        <f t="shared" si="103"/>
        <v>27242912</v>
      </c>
      <c r="AA32" s="75">
        <f t="shared" si="10"/>
        <v>443</v>
      </c>
      <c r="AB32" s="75">
        <f t="shared" si="11"/>
        <v>779</v>
      </c>
      <c r="AC32" s="75">
        <f t="shared" si="12"/>
        <v>27636536</v>
      </c>
      <c r="AD32" s="75">
        <f t="shared" si="13"/>
        <v>653</v>
      </c>
      <c r="AE32" s="75">
        <f t="shared" si="14"/>
        <v>1236</v>
      </c>
      <c r="AF32" s="75">
        <f t="shared" si="15"/>
        <v>583539642</v>
      </c>
      <c r="AG32" s="75">
        <f t="shared" si="16"/>
        <v>1427</v>
      </c>
      <c r="AH32" s="75">
        <f t="shared" si="17"/>
        <v>2909</v>
      </c>
      <c r="AI32" s="75">
        <f t="shared" si="18"/>
        <v>731452570</v>
      </c>
      <c r="AJ32" s="75">
        <f t="shared" si="19"/>
        <v>4488</v>
      </c>
      <c r="AK32" s="75">
        <f t="shared" si="20"/>
        <v>10702</v>
      </c>
      <c r="AL32" s="75">
        <f t="shared" si="21"/>
        <v>66835134</v>
      </c>
      <c r="AM32" s="75">
        <f t="shared" si="22"/>
        <v>5337</v>
      </c>
      <c r="AN32" s="75">
        <f t="shared" si="23"/>
        <v>12459</v>
      </c>
      <c r="AO32" s="75">
        <f t="shared" si="104"/>
        <v>46795</v>
      </c>
      <c r="AP32" s="75">
        <f t="shared" si="104"/>
        <v>3758</v>
      </c>
      <c r="AQ32" s="75">
        <f t="shared" si="104"/>
        <v>13678</v>
      </c>
      <c r="AR32" s="75">
        <f t="shared" si="104"/>
        <v>16933</v>
      </c>
      <c r="AS32" s="75">
        <f t="shared" si="104"/>
        <v>4621</v>
      </c>
      <c r="AT32" s="75">
        <f t="shared" si="104"/>
        <v>24738</v>
      </c>
      <c r="AU32" s="75">
        <f t="shared" si="104"/>
        <v>6289</v>
      </c>
      <c r="AV32" s="75">
        <f t="shared" si="104"/>
        <v>432824</v>
      </c>
      <c r="AW32" s="75">
        <f t="shared" si="104"/>
        <v>42657</v>
      </c>
      <c r="AX32" s="75">
        <f t="shared" si="104"/>
        <v>219237</v>
      </c>
      <c r="AY32" s="75">
        <f t="shared" si="105"/>
        <v>694718</v>
      </c>
      <c r="AZ32" s="75">
        <f t="shared" si="105"/>
        <v>129149</v>
      </c>
      <c r="BA32" s="75">
        <f t="shared" si="105"/>
        <v>99633</v>
      </c>
      <c r="BB32" s="75">
        <f t="shared" si="105"/>
        <v>88261</v>
      </c>
      <c r="BC32" s="75">
        <f t="shared" si="105"/>
        <v>69225</v>
      </c>
      <c r="BD32" s="75">
        <f t="shared" si="105"/>
        <v>560555</v>
      </c>
      <c r="BE32" s="75">
        <f t="shared" si="105"/>
        <v>444216</v>
      </c>
      <c r="BF32" s="75">
        <f t="shared" si="105"/>
        <v>270796</v>
      </c>
      <c r="BG32" s="75">
        <f t="shared" si="105"/>
        <v>175803</v>
      </c>
      <c r="BH32" s="75">
        <f t="shared" si="105"/>
        <v>20190</v>
      </c>
      <c r="BI32" s="75">
        <f t="shared" si="105"/>
        <v>13401</v>
      </c>
      <c r="BJ32" s="75">
        <f t="shared" si="105"/>
        <v>955</v>
      </c>
      <c r="BK32" s="75">
        <f t="shared" si="105"/>
        <v>519096</v>
      </c>
      <c r="BL32" s="75">
        <f t="shared" si="26"/>
        <v>544</v>
      </c>
      <c r="BM32" s="75">
        <f t="shared" si="27"/>
        <v>970</v>
      </c>
      <c r="BN32" s="75">
        <f t="shared" si="106"/>
        <v>530</v>
      </c>
      <c r="BO32" s="75">
        <f t="shared" si="106"/>
        <v>254821</v>
      </c>
      <c r="BP32" s="75">
        <f t="shared" si="29"/>
        <v>481</v>
      </c>
      <c r="BQ32" s="75">
        <f t="shared" si="30"/>
        <v>919</v>
      </c>
      <c r="BR32" s="75">
        <f t="shared" si="107"/>
        <v>60076</v>
      </c>
      <c r="BS32" s="75">
        <f t="shared" si="107"/>
        <v>26468995</v>
      </c>
      <c r="BT32" s="75">
        <f t="shared" si="32"/>
        <v>441</v>
      </c>
      <c r="BU32" s="75">
        <f t="shared" si="33"/>
        <v>775</v>
      </c>
      <c r="BV32" s="75">
        <f t="shared" si="108"/>
        <v>32933</v>
      </c>
      <c r="BW32" s="75">
        <f t="shared" si="108"/>
        <v>46328513</v>
      </c>
      <c r="BX32" s="75">
        <f t="shared" si="35"/>
        <v>1407</v>
      </c>
      <c r="BY32" s="75">
        <f t="shared" si="36"/>
        <v>2758</v>
      </c>
      <c r="BZ32" s="75">
        <f t="shared" si="109"/>
        <v>9331</v>
      </c>
      <c r="CA32" s="75">
        <f t="shared" si="109"/>
        <v>13272597</v>
      </c>
      <c r="CB32" s="75">
        <f t="shared" si="38"/>
        <v>1422</v>
      </c>
      <c r="CC32" s="75">
        <f t="shared" si="39"/>
        <v>3039</v>
      </c>
      <c r="CD32" s="75">
        <f t="shared" si="110"/>
        <v>366603</v>
      </c>
      <c r="CE32" s="75">
        <f t="shared" si="110"/>
        <v>523938532</v>
      </c>
      <c r="CF32" s="75">
        <f t="shared" si="41"/>
        <v>1429</v>
      </c>
      <c r="CG32" s="75">
        <f t="shared" si="42"/>
        <v>2919</v>
      </c>
      <c r="CH32" s="75">
        <f t="shared" si="111"/>
        <v>17665</v>
      </c>
      <c r="CI32" s="75">
        <f t="shared" si="111"/>
        <v>102321029</v>
      </c>
      <c r="CJ32" s="75">
        <f t="shared" si="44"/>
        <v>5792</v>
      </c>
      <c r="CK32" s="75">
        <f t="shared" si="45"/>
        <v>12638</v>
      </c>
      <c r="CL32" s="75">
        <f t="shared" si="112"/>
        <v>6974</v>
      </c>
      <c r="CM32" s="75">
        <f t="shared" si="112"/>
        <v>36983372</v>
      </c>
      <c r="CN32" s="75">
        <f t="shared" si="47"/>
        <v>5303</v>
      </c>
      <c r="CO32" s="75">
        <f t="shared" si="48"/>
        <v>12015</v>
      </c>
      <c r="CP32" s="75">
        <f t="shared" si="113"/>
        <v>12888</v>
      </c>
      <c r="CQ32" s="75">
        <f t="shared" si="113"/>
        <v>113278894</v>
      </c>
      <c r="CR32" s="75">
        <f t="shared" si="50"/>
        <v>8789</v>
      </c>
      <c r="CS32" s="75">
        <f t="shared" si="51"/>
        <v>18750</v>
      </c>
      <c r="CT32" s="75">
        <f t="shared" si="114"/>
        <v>3243</v>
      </c>
      <c r="CU32" s="75">
        <f t="shared" si="114"/>
        <v>26330119</v>
      </c>
      <c r="CV32" s="75">
        <f t="shared" si="53"/>
        <v>8119</v>
      </c>
      <c r="CW32" s="75">
        <f t="shared" si="54"/>
        <v>17898</v>
      </c>
      <c r="CX32" s="75">
        <f t="shared" si="115"/>
        <v>3070</v>
      </c>
      <c r="CY32" s="75">
        <f t="shared" si="115"/>
        <v>981453</v>
      </c>
      <c r="CZ32" s="75">
        <f t="shared" si="56"/>
        <v>320</v>
      </c>
      <c r="DA32" s="75">
        <f t="shared" si="57"/>
        <v>528</v>
      </c>
      <c r="DB32" s="75">
        <f t="shared" si="116"/>
        <v>38766</v>
      </c>
      <c r="DC32" s="75">
        <f t="shared" si="116"/>
        <v>1704280</v>
      </c>
      <c r="DD32" s="75">
        <f t="shared" si="59"/>
        <v>44</v>
      </c>
      <c r="DE32" s="75">
        <f t="shared" si="60"/>
        <v>85</v>
      </c>
      <c r="DF32" s="75">
        <f t="shared" si="117"/>
        <v>985</v>
      </c>
      <c r="DG32" s="75">
        <f t="shared" si="117"/>
        <v>1650198</v>
      </c>
      <c r="DH32" s="75">
        <f t="shared" si="62"/>
        <v>1675</v>
      </c>
      <c r="DI32" s="75">
        <f t="shared" si="63"/>
        <v>3380</v>
      </c>
      <c r="DJ32" s="75">
        <f t="shared" ref="DJ32:DK51" si="122">SUMIFS(DJ$247:DJ$1257,$B$247:$B$1257,$B32,$C$247:$C$1257,$C32)</f>
        <v>874</v>
      </c>
      <c r="DK32" s="75">
        <f t="shared" si="122"/>
        <v>2615</v>
      </c>
      <c r="DL32" s="248"/>
      <c r="DM32" s="248"/>
      <c r="DN32" s="248"/>
      <c r="DO32" s="248"/>
      <c r="DP32" s="248"/>
      <c r="DQ32" s="248"/>
      <c r="DR32" s="248"/>
      <c r="DS32" s="248"/>
      <c r="DT32" s="248"/>
      <c r="DU32" s="248"/>
      <c r="DV32" s="248"/>
      <c r="DW32" s="248"/>
      <c r="DX32" s="248"/>
      <c r="DY32" s="248"/>
      <c r="DZ32" s="248"/>
      <c r="EA32" s="248"/>
      <c r="EB32" s="164"/>
      <c r="EC32" s="75">
        <f t="shared" si="76"/>
        <v>10</v>
      </c>
      <c r="ED32" s="74">
        <f t="shared" si="91"/>
        <v>2019</v>
      </c>
      <c r="EE32" s="165">
        <f t="shared" si="92"/>
        <v>43739</v>
      </c>
      <c r="EF32" s="157">
        <f t="shared" si="77"/>
        <v>31</v>
      </c>
      <c r="EG32" s="156"/>
      <c r="EH32" s="166">
        <f t="shared" si="119"/>
        <v>984268</v>
      </c>
      <c r="EI32" s="166">
        <f t="shared" si="119"/>
        <v>25996746</v>
      </c>
      <c r="EJ32" s="166">
        <f t="shared" si="119"/>
        <v>48353350</v>
      </c>
      <c r="EK32" s="166">
        <f t="shared" si="119"/>
        <v>92447207</v>
      </c>
      <c r="EL32" s="166">
        <f t="shared" si="119"/>
        <v>47958269</v>
      </c>
      <c r="EM32" s="166">
        <f t="shared" si="119"/>
        <v>52316389</v>
      </c>
      <c r="EN32" s="166">
        <f t="shared" si="119"/>
        <v>1189191814</v>
      </c>
      <c r="EO32" s="166">
        <f t="shared" si="119"/>
        <v>1744096180</v>
      </c>
      <c r="EP32" s="166">
        <f t="shared" si="119"/>
        <v>156007843</v>
      </c>
      <c r="EQ32" s="166">
        <f t="shared" si="119"/>
        <v>926569</v>
      </c>
      <c r="ER32" s="166">
        <f t="shared" si="120"/>
        <v>486920</v>
      </c>
      <c r="ES32" s="166">
        <f t="shared" si="120"/>
        <v>46540700</v>
      </c>
      <c r="ET32" s="166">
        <f t="shared" si="120"/>
        <v>90819232</v>
      </c>
      <c r="EU32" s="166">
        <f t="shared" si="120"/>
        <v>28358609</v>
      </c>
      <c r="EV32" s="166">
        <f t="shared" si="120"/>
        <v>1070250320</v>
      </c>
      <c r="EW32" s="166">
        <f t="shared" si="120"/>
        <v>223253481</v>
      </c>
      <c r="EX32" s="166">
        <f t="shared" si="120"/>
        <v>83789237</v>
      </c>
      <c r="EY32" s="166">
        <f t="shared" si="120"/>
        <v>241655756</v>
      </c>
      <c r="EZ32" s="166">
        <f t="shared" si="120"/>
        <v>58044765</v>
      </c>
      <c r="FA32" s="166">
        <f t="shared" si="120"/>
        <v>3329225</v>
      </c>
      <c r="FB32" s="166">
        <f t="shared" si="121"/>
        <v>1621379</v>
      </c>
      <c r="FC32" s="166">
        <f t="shared" si="121"/>
        <v>3311746</v>
      </c>
      <c r="FD32" s="166">
        <f t="shared" si="121"/>
        <v>0</v>
      </c>
      <c r="FE32" s="166">
        <f t="shared" si="121"/>
        <v>0</v>
      </c>
      <c r="FF32" s="166">
        <f t="shared" si="121"/>
        <v>0</v>
      </c>
      <c r="FG32" s="166">
        <f t="shared" si="121"/>
        <v>0</v>
      </c>
      <c r="FH32" s="152"/>
      <c r="FI32" s="405">
        <f t="shared" si="81"/>
        <v>2.0979028930654149</v>
      </c>
      <c r="FJ32" s="405">
        <f t="shared" si="81"/>
        <v>1.6184434950699307</v>
      </c>
      <c r="FK32" s="405">
        <f t="shared" si="82"/>
        <v>2.0852667391201627</v>
      </c>
      <c r="FL32" s="405">
        <f t="shared" si="83"/>
        <v>1.6355195388177479</v>
      </c>
      <c r="FM32" s="405">
        <f t="shared" si="84"/>
        <v>1.3709959473373983</v>
      </c>
      <c r="FN32" s="405">
        <f t="shared" si="85"/>
        <v>1.0864559869101689</v>
      </c>
      <c r="FO32" s="405">
        <f t="shared" si="86"/>
        <v>1.6616411710202554</v>
      </c>
      <c r="FP32" s="405">
        <f t="shared" si="87"/>
        <v>1.0787511735360713</v>
      </c>
      <c r="FQ32" s="405">
        <f t="shared" si="88"/>
        <v>1.6123622424532822</v>
      </c>
      <c r="FR32" s="405">
        <f t="shared" si="89"/>
        <v>1.0701964542405367</v>
      </c>
      <c r="FS32" s="404"/>
      <c r="FT32" s="26"/>
    </row>
    <row r="33" spans="1:176" ht="10.35" customHeight="1" x14ac:dyDescent="0.2">
      <c r="A33" s="74" t="str">
        <f t="shared" si="1"/>
        <v>2019-20NOVEMBERENG</v>
      </c>
      <c r="B33" s="163" t="str">
        <f t="shared" si="90"/>
        <v>2019-20</v>
      </c>
      <c r="C33" s="26" t="s">
        <v>834</v>
      </c>
      <c r="D33" s="163" t="str">
        <f t="shared" si="93"/>
        <v>ENG</v>
      </c>
      <c r="F33" s="163" t="str">
        <f t="shared" si="2"/>
        <v>ENG</v>
      </c>
      <c r="H33" s="75">
        <f t="shared" si="102"/>
        <v>1076762</v>
      </c>
      <c r="I33" s="75">
        <f t="shared" si="102"/>
        <v>794516</v>
      </c>
      <c r="J33" s="75">
        <f t="shared" si="102"/>
        <v>6651129</v>
      </c>
      <c r="K33" s="75">
        <f t="shared" si="4"/>
        <v>8</v>
      </c>
      <c r="L33" s="75">
        <f t="shared" si="5"/>
        <v>1</v>
      </c>
      <c r="M33" s="75">
        <f t="shared" si="6"/>
        <v>25</v>
      </c>
      <c r="N33" s="75">
        <f t="shared" si="7"/>
        <v>49</v>
      </c>
      <c r="O33" s="75">
        <f t="shared" si="8"/>
        <v>106</v>
      </c>
      <c r="P33" s="75" t="s">
        <v>44</v>
      </c>
      <c r="Q33" s="75">
        <f t="shared" si="103"/>
        <v>2997</v>
      </c>
      <c r="R33" s="75">
        <f t="shared" si="103"/>
        <v>21560</v>
      </c>
      <c r="S33" s="75">
        <f t="shared" si="103"/>
        <v>8468</v>
      </c>
      <c r="T33" s="75">
        <f t="shared" si="103"/>
        <v>744069</v>
      </c>
      <c r="U33" s="75">
        <f t="shared" si="103"/>
        <v>63227</v>
      </c>
      <c r="V33" s="75">
        <f t="shared" si="103"/>
        <v>43261</v>
      </c>
      <c r="W33" s="75">
        <f t="shared" si="103"/>
        <v>417351</v>
      </c>
      <c r="X33" s="75">
        <f t="shared" si="103"/>
        <v>153839</v>
      </c>
      <c r="Y33" s="75">
        <f t="shared" si="103"/>
        <v>12438</v>
      </c>
      <c r="Z33" s="75">
        <f t="shared" si="103"/>
        <v>28291935</v>
      </c>
      <c r="AA33" s="75">
        <f t="shared" si="10"/>
        <v>447</v>
      </c>
      <c r="AB33" s="75">
        <f t="shared" si="11"/>
        <v>789</v>
      </c>
      <c r="AC33" s="75">
        <f t="shared" si="12"/>
        <v>28795789</v>
      </c>
      <c r="AD33" s="75">
        <f t="shared" si="13"/>
        <v>666</v>
      </c>
      <c r="AE33" s="75">
        <f t="shared" si="14"/>
        <v>1246</v>
      </c>
      <c r="AF33" s="75">
        <f t="shared" si="15"/>
        <v>647643406</v>
      </c>
      <c r="AG33" s="75">
        <f t="shared" si="16"/>
        <v>1552</v>
      </c>
      <c r="AH33" s="75">
        <f t="shared" si="17"/>
        <v>3198</v>
      </c>
      <c r="AI33" s="75">
        <f t="shared" si="18"/>
        <v>763872192</v>
      </c>
      <c r="AJ33" s="75">
        <f t="shared" si="19"/>
        <v>4965</v>
      </c>
      <c r="AK33" s="75">
        <f t="shared" si="20"/>
        <v>11846</v>
      </c>
      <c r="AL33" s="75">
        <f t="shared" si="21"/>
        <v>72144526</v>
      </c>
      <c r="AM33" s="75">
        <f t="shared" si="22"/>
        <v>5800</v>
      </c>
      <c r="AN33" s="75">
        <f t="shared" si="23"/>
        <v>13642</v>
      </c>
      <c r="AO33" s="75">
        <f t="shared" si="104"/>
        <v>49565</v>
      </c>
      <c r="AP33" s="75">
        <f t="shared" si="104"/>
        <v>4170</v>
      </c>
      <c r="AQ33" s="75">
        <f t="shared" si="104"/>
        <v>15419</v>
      </c>
      <c r="AR33" s="75">
        <f t="shared" si="104"/>
        <v>18044</v>
      </c>
      <c r="AS33" s="75">
        <f t="shared" si="104"/>
        <v>4868</v>
      </c>
      <c r="AT33" s="75">
        <f t="shared" si="104"/>
        <v>25108</v>
      </c>
      <c r="AU33" s="75">
        <f t="shared" si="104"/>
        <v>6580</v>
      </c>
      <c r="AV33" s="75">
        <f t="shared" si="104"/>
        <v>433202</v>
      </c>
      <c r="AW33" s="75">
        <f t="shared" si="104"/>
        <v>40812</v>
      </c>
      <c r="AX33" s="75">
        <f t="shared" si="104"/>
        <v>220490</v>
      </c>
      <c r="AY33" s="75">
        <f t="shared" si="105"/>
        <v>694504</v>
      </c>
      <c r="AZ33" s="75">
        <f t="shared" si="105"/>
        <v>133289</v>
      </c>
      <c r="BA33" s="75">
        <f t="shared" si="105"/>
        <v>102609</v>
      </c>
      <c r="BB33" s="75">
        <f t="shared" si="105"/>
        <v>90580</v>
      </c>
      <c r="BC33" s="75">
        <f t="shared" si="105"/>
        <v>70881</v>
      </c>
      <c r="BD33" s="75">
        <f t="shared" si="105"/>
        <v>576821</v>
      </c>
      <c r="BE33" s="75">
        <f t="shared" si="105"/>
        <v>454397</v>
      </c>
      <c r="BF33" s="75">
        <f t="shared" si="105"/>
        <v>259696</v>
      </c>
      <c r="BG33" s="75">
        <f t="shared" si="105"/>
        <v>166777</v>
      </c>
      <c r="BH33" s="75">
        <f t="shared" si="105"/>
        <v>19550</v>
      </c>
      <c r="BI33" s="75">
        <f t="shared" si="105"/>
        <v>13264</v>
      </c>
      <c r="BJ33" s="75">
        <f t="shared" si="105"/>
        <v>1003</v>
      </c>
      <c r="BK33" s="75">
        <f t="shared" si="105"/>
        <v>535111</v>
      </c>
      <c r="BL33" s="75">
        <f t="shared" si="26"/>
        <v>534</v>
      </c>
      <c r="BM33" s="75">
        <f t="shared" si="27"/>
        <v>893</v>
      </c>
      <c r="BN33" s="75">
        <f t="shared" si="106"/>
        <v>484</v>
      </c>
      <c r="BO33" s="75">
        <f t="shared" si="106"/>
        <v>249126</v>
      </c>
      <c r="BP33" s="75">
        <f t="shared" si="29"/>
        <v>515</v>
      </c>
      <c r="BQ33" s="75">
        <f t="shared" si="30"/>
        <v>992</v>
      </c>
      <c r="BR33" s="75">
        <f t="shared" si="107"/>
        <v>61740</v>
      </c>
      <c r="BS33" s="75">
        <f t="shared" si="107"/>
        <v>27507698</v>
      </c>
      <c r="BT33" s="75">
        <f t="shared" si="32"/>
        <v>446</v>
      </c>
      <c r="BU33" s="75">
        <f t="shared" si="33"/>
        <v>786</v>
      </c>
      <c r="BV33" s="75">
        <f t="shared" si="108"/>
        <v>34797</v>
      </c>
      <c r="BW33" s="75">
        <f t="shared" si="108"/>
        <v>53103040</v>
      </c>
      <c r="BX33" s="75">
        <f t="shared" si="35"/>
        <v>1526</v>
      </c>
      <c r="BY33" s="75">
        <f t="shared" si="36"/>
        <v>3015</v>
      </c>
      <c r="BZ33" s="75">
        <f t="shared" si="109"/>
        <v>9451</v>
      </c>
      <c r="CA33" s="75">
        <f t="shared" si="109"/>
        <v>14940235</v>
      </c>
      <c r="CB33" s="75">
        <f t="shared" si="38"/>
        <v>1581</v>
      </c>
      <c r="CC33" s="75">
        <f t="shared" si="39"/>
        <v>3468</v>
      </c>
      <c r="CD33" s="75">
        <f t="shared" si="110"/>
        <v>373103</v>
      </c>
      <c r="CE33" s="75">
        <f t="shared" si="110"/>
        <v>579600131</v>
      </c>
      <c r="CF33" s="75">
        <f t="shared" si="41"/>
        <v>1553</v>
      </c>
      <c r="CG33" s="75">
        <f t="shared" si="42"/>
        <v>3209</v>
      </c>
      <c r="CH33" s="75">
        <f t="shared" si="111"/>
        <v>17202</v>
      </c>
      <c r="CI33" s="75">
        <f t="shared" si="111"/>
        <v>107329383</v>
      </c>
      <c r="CJ33" s="75">
        <f t="shared" si="44"/>
        <v>6239</v>
      </c>
      <c r="CK33" s="75">
        <f t="shared" si="45"/>
        <v>13663</v>
      </c>
      <c r="CL33" s="75">
        <f t="shared" si="112"/>
        <v>6597</v>
      </c>
      <c r="CM33" s="75">
        <f t="shared" si="112"/>
        <v>39837117</v>
      </c>
      <c r="CN33" s="75">
        <f t="shared" si="47"/>
        <v>6039</v>
      </c>
      <c r="CO33" s="75">
        <f t="shared" si="48"/>
        <v>13957</v>
      </c>
      <c r="CP33" s="75">
        <f t="shared" si="113"/>
        <v>12729</v>
      </c>
      <c r="CQ33" s="75">
        <f t="shared" si="113"/>
        <v>116392834</v>
      </c>
      <c r="CR33" s="75">
        <f t="shared" si="50"/>
        <v>9144</v>
      </c>
      <c r="CS33" s="75">
        <f t="shared" si="51"/>
        <v>19530</v>
      </c>
      <c r="CT33" s="75">
        <f t="shared" si="114"/>
        <v>3134</v>
      </c>
      <c r="CU33" s="75">
        <f t="shared" si="114"/>
        <v>26640561</v>
      </c>
      <c r="CV33" s="75">
        <f t="shared" si="53"/>
        <v>8500</v>
      </c>
      <c r="CW33" s="75">
        <f t="shared" si="54"/>
        <v>19652</v>
      </c>
      <c r="CX33" s="75">
        <f t="shared" si="115"/>
        <v>3212</v>
      </c>
      <c r="CY33" s="75">
        <f t="shared" si="115"/>
        <v>974066</v>
      </c>
      <c r="CZ33" s="75">
        <f t="shared" si="56"/>
        <v>303</v>
      </c>
      <c r="DA33" s="75">
        <f t="shared" si="57"/>
        <v>517</v>
      </c>
      <c r="DB33" s="75">
        <f t="shared" si="116"/>
        <v>39245</v>
      </c>
      <c r="DC33" s="75">
        <f t="shared" si="116"/>
        <v>1683233</v>
      </c>
      <c r="DD33" s="75">
        <f t="shared" si="59"/>
        <v>43</v>
      </c>
      <c r="DE33" s="75">
        <f t="shared" si="60"/>
        <v>82</v>
      </c>
      <c r="DF33" s="75">
        <f t="shared" si="117"/>
        <v>872</v>
      </c>
      <c r="DG33" s="75">
        <f t="shared" si="117"/>
        <v>1599948</v>
      </c>
      <c r="DH33" s="75">
        <f t="shared" si="62"/>
        <v>1835</v>
      </c>
      <c r="DI33" s="75">
        <f t="shared" si="63"/>
        <v>3821</v>
      </c>
      <c r="DJ33" s="75">
        <f t="shared" si="122"/>
        <v>767</v>
      </c>
      <c r="DK33" s="75">
        <f t="shared" si="122"/>
        <v>568</v>
      </c>
      <c r="DL33" s="248"/>
      <c r="DM33" s="248"/>
      <c r="DN33" s="248"/>
      <c r="DO33" s="248"/>
      <c r="DP33" s="248"/>
      <c r="DQ33" s="248"/>
      <c r="DR33" s="248"/>
      <c r="DS33" s="248"/>
      <c r="DT33" s="248"/>
      <c r="DU33" s="248"/>
      <c r="DV33" s="248"/>
      <c r="DW33" s="248"/>
      <c r="DX33" s="248"/>
      <c r="DY33" s="248"/>
      <c r="DZ33" s="248"/>
      <c r="EA33" s="248"/>
      <c r="EB33" s="164"/>
      <c r="EC33" s="75">
        <f t="shared" si="76"/>
        <v>11</v>
      </c>
      <c r="ED33" s="74">
        <f t="shared" si="91"/>
        <v>2019</v>
      </c>
      <c r="EE33" s="165">
        <f t="shared" si="92"/>
        <v>43770</v>
      </c>
      <c r="EF33" s="157">
        <f t="shared" si="77"/>
        <v>30</v>
      </c>
      <c r="EG33" s="156"/>
      <c r="EH33" s="166">
        <f t="shared" si="119"/>
        <v>985571</v>
      </c>
      <c r="EI33" s="166">
        <f t="shared" si="119"/>
        <v>19780215</v>
      </c>
      <c r="EJ33" s="166">
        <f t="shared" si="119"/>
        <v>38902774</v>
      </c>
      <c r="EK33" s="166">
        <f t="shared" si="119"/>
        <v>84451567</v>
      </c>
      <c r="EL33" s="166">
        <f t="shared" si="119"/>
        <v>49905882</v>
      </c>
      <c r="EM33" s="166">
        <f t="shared" si="119"/>
        <v>53900795</v>
      </c>
      <c r="EN33" s="166">
        <f t="shared" si="119"/>
        <v>1334695203</v>
      </c>
      <c r="EO33" s="166">
        <f t="shared" si="119"/>
        <v>1822448353</v>
      </c>
      <c r="EP33" s="166">
        <f t="shared" si="119"/>
        <v>169683928</v>
      </c>
      <c r="EQ33" s="166">
        <f t="shared" si="119"/>
        <v>895684</v>
      </c>
      <c r="ER33" s="166">
        <f t="shared" si="120"/>
        <v>480097</v>
      </c>
      <c r="ES33" s="166">
        <f t="shared" si="120"/>
        <v>48525324</v>
      </c>
      <c r="ET33" s="166">
        <f t="shared" si="120"/>
        <v>104897045</v>
      </c>
      <c r="EU33" s="166">
        <f t="shared" si="120"/>
        <v>32773077</v>
      </c>
      <c r="EV33" s="166">
        <f t="shared" si="120"/>
        <v>1197345115</v>
      </c>
      <c r="EW33" s="166">
        <f t="shared" si="120"/>
        <v>235029898</v>
      </c>
      <c r="EX33" s="166">
        <f t="shared" si="120"/>
        <v>92075994</v>
      </c>
      <c r="EY33" s="166">
        <f t="shared" si="120"/>
        <v>248597423</v>
      </c>
      <c r="EZ33" s="166">
        <f t="shared" si="120"/>
        <v>61590899</v>
      </c>
      <c r="FA33" s="166">
        <f t="shared" si="120"/>
        <v>3331956</v>
      </c>
      <c r="FB33" s="166">
        <f t="shared" si="121"/>
        <v>1661601</v>
      </c>
      <c r="FC33" s="166">
        <f t="shared" si="121"/>
        <v>3218843</v>
      </c>
      <c r="FD33" s="166">
        <f t="shared" si="121"/>
        <v>0</v>
      </c>
      <c r="FE33" s="166">
        <f t="shared" si="121"/>
        <v>0</v>
      </c>
      <c r="FF33" s="166">
        <f t="shared" si="121"/>
        <v>0</v>
      </c>
      <c r="FG33" s="166">
        <f t="shared" si="121"/>
        <v>0</v>
      </c>
      <c r="FH33" s="152"/>
      <c r="FI33" s="405">
        <f t="shared" si="81"/>
        <v>2.1081025511253104</v>
      </c>
      <c r="FJ33" s="405">
        <f t="shared" si="81"/>
        <v>1.6228668132285258</v>
      </c>
      <c r="FK33" s="405">
        <f t="shared" si="82"/>
        <v>2.0938027322530686</v>
      </c>
      <c r="FL33" s="405">
        <f t="shared" si="83"/>
        <v>1.6384503363306442</v>
      </c>
      <c r="FM33" s="405">
        <f t="shared" si="84"/>
        <v>1.3821004382402342</v>
      </c>
      <c r="FN33" s="405">
        <f t="shared" si="85"/>
        <v>1.0887646129996094</v>
      </c>
      <c r="FO33" s="405">
        <f t="shared" si="86"/>
        <v>1.6881024967660996</v>
      </c>
      <c r="FP33" s="405">
        <f t="shared" si="87"/>
        <v>1.0841009106923472</v>
      </c>
      <c r="FQ33" s="405">
        <f t="shared" si="88"/>
        <v>1.5717961086991479</v>
      </c>
      <c r="FR33" s="405">
        <f t="shared" si="89"/>
        <v>1.0664093905772631</v>
      </c>
      <c r="FS33" s="404"/>
      <c r="FT33" s="26"/>
    </row>
    <row r="34" spans="1:176" ht="10.35" customHeight="1" x14ac:dyDescent="0.2">
      <c r="A34" s="74" t="str">
        <f t="shared" si="1"/>
        <v>2019-20DECEMBERENG</v>
      </c>
      <c r="B34" s="163" t="str">
        <f t="shared" si="90"/>
        <v>2019-20</v>
      </c>
      <c r="C34" s="26" t="s">
        <v>835</v>
      </c>
      <c r="D34" s="163" t="str">
        <f t="shared" si="93"/>
        <v>ENG</v>
      </c>
      <c r="F34" s="163" t="str">
        <f t="shared" si="2"/>
        <v>ENG</v>
      </c>
      <c r="H34" s="75">
        <f t="shared" si="102"/>
        <v>1156701</v>
      </c>
      <c r="I34" s="75">
        <f t="shared" si="102"/>
        <v>845524</v>
      </c>
      <c r="J34" s="75">
        <f t="shared" si="102"/>
        <v>6446215</v>
      </c>
      <c r="K34" s="75">
        <f t="shared" si="4"/>
        <v>8</v>
      </c>
      <c r="L34" s="75">
        <f t="shared" si="5"/>
        <v>1</v>
      </c>
      <c r="M34" s="75">
        <f t="shared" si="6"/>
        <v>21</v>
      </c>
      <c r="N34" s="75">
        <f t="shared" si="7"/>
        <v>44</v>
      </c>
      <c r="O34" s="75">
        <f t="shared" si="8"/>
        <v>97</v>
      </c>
      <c r="P34" s="75" t="s">
        <v>44</v>
      </c>
      <c r="Q34" s="75">
        <f t="shared" si="103"/>
        <v>4299</v>
      </c>
      <c r="R34" s="75">
        <f t="shared" si="103"/>
        <v>22648</v>
      </c>
      <c r="S34" s="75">
        <f t="shared" si="103"/>
        <v>14295</v>
      </c>
      <c r="T34" s="75">
        <f t="shared" si="103"/>
        <v>790371</v>
      </c>
      <c r="U34" s="75">
        <f t="shared" si="103"/>
        <v>70459</v>
      </c>
      <c r="V34" s="75">
        <f t="shared" si="103"/>
        <v>48301</v>
      </c>
      <c r="W34" s="75">
        <f t="shared" si="103"/>
        <v>448012</v>
      </c>
      <c r="X34" s="75">
        <f t="shared" si="103"/>
        <v>147431</v>
      </c>
      <c r="Y34" s="75">
        <f t="shared" si="103"/>
        <v>13022</v>
      </c>
      <c r="Z34" s="75">
        <f t="shared" si="103"/>
        <v>31905778</v>
      </c>
      <c r="AA34" s="75">
        <f t="shared" si="10"/>
        <v>453</v>
      </c>
      <c r="AB34" s="75">
        <f t="shared" si="11"/>
        <v>796</v>
      </c>
      <c r="AC34" s="75">
        <f t="shared" si="12"/>
        <v>32474430</v>
      </c>
      <c r="AD34" s="75">
        <f t="shared" si="13"/>
        <v>672</v>
      </c>
      <c r="AE34" s="75">
        <f t="shared" si="14"/>
        <v>1245</v>
      </c>
      <c r="AF34" s="75">
        <f t="shared" si="15"/>
        <v>751526987</v>
      </c>
      <c r="AG34" s="75">
        <f t="shared" si="16"/>
        <v>1677</v>
      </c>
      <c r="AH34" s="75">
        <f t="shared" si="17"/>
        <v>3507</v>
      </c>
      <c r="AI34" s="75">
        <f t="shared" si="18"/>
        <v>795826221</v>
      </c>
      <c r="AJ34" s="75">
        <f t="shared" si="19"/>
        <v>5398</v>
      </c>
      <c r="AK34" s="75">
        <f t="shared" si="20"/>
        <v>13035</v>
      </c>
      <c r="AL34" s="75">
        <f t="shared" si="21"/>
        <v>77040577</v>
      </c>
      <c r="AM34" s="75">
        <f t="shared" si="22"/>
        <v>5916</v>
      </c>
      <c r="AN34" s="75">
        <f t="shared" si="23"/>
        <v>13648</v>
      </c>
      <c r="AO34" s="75">
        <f t="shared" si="104"/>
        <v>58834</v>
      </c>
      <c r="AP34" s="75">
        <f t="shared" si="104"/>
        <v>4358</v>
      </c>
      <c r="AQ34" s="75">
        <f t="shared" si="104"/>
        <v>17628</v>
      </c>
      <c r="AR34" s="75">
        <f t="shared" si="104"/>
        <v>18189</v>
      </c>
      <c r="AS34" s="75">
        <f t="shared" si="104"/>
        <v>6704</v>
      </c>
      <c r="AT34" s="75">
        <f t="shared" si="104"/>
        <v>30144</v>
      </c>
      <c r="AU34" s="75">
        <f t="shared" si="104"/>
        <v>7014</v>
      </c>
      <c r="AV34" s="75">
        <f t="shared" si="104"/>
        <v>451137</v>
      </c>
      <c r="AW34" s="75">
        <f t="shared" si="104"/>
        <v>42211</v>
      </c>
      <c r="AX34" s="75">
        <f t="shared" si="104"/>
        <v>238189</v>
      </c>
      <c r="AY34" s="75">
        <f t="shared" si="105"/>
        <v>731537</v>
      </c>
      <c r="AZ34" s="75">
        <f t="shared" si="105"/>
        <v>148543</v>
      </c>
      <c r="BA34" s="75">
        <f t="shared" si="105"/>
        <v>113850</v>
      </c>
      <c r="BB34" s="75">
        <f t="shared" si="105"/>
        <v>101074</v>
      </c>
      <c r="BC34" s="75">
        <f t="shared" si="105"/>
        <v>78575</v>
      </c>
      <c r="BD34" s="75">
        <f t="shared" si="105"/>
        <v>622135</v>
      </c>
      <c r="BE34" s="75">
        <f t="shared" si="105"/>
        <v>487449</v>
      </c>
      <c r="BF34" s="75">
        <f t="shared" si="105"/>
        <v>250639</v>
      </c>
      <c r="BG34" s="75">
        <f t="shared" si="105"/>
        <v>160008</v>
      </c>
      <c r="BH34" s="75">
        <f t="shared" si="105"/>
        <v>19848</v>
      </c>
      <c r="BI34" s="75">
        <f t="shared" si="105"/>
        <v>14091</v>
      </c>
      <c r="BJ34" s="75">
        <f t="shared" si="105"/>
        <v>960</v>
      </c>
      <c r="BK34" s="75">
        <f t="shared" si="105"/>
        <v>537130</v>
      </c>
      <c r="BL34" s="75">
        <f t="shared" si="26"/>
        <v>560</v>
      </c>
      <c r="BM34" s="75">
        <f t="shared" si="27"/>
        <v>957</v>
      </c>
      <c r="BN34" s="75">
        <f t="shared" si="106"/>
        <v>571</v>
      </c>
      <c r="BO34" s="75">
        <f t="shared" si="106"/>
        <v>290793</v>
      </c>
      <c r="BP34" s="75">
        <f t="shared" si="29"/>
        <v>509</v>
      </c>
      <c r="BQ34" s="75">
        <f t="shared" si="30"/>
        <v>989</v>
      </c>
      <c r="BR34" s="75">
        <f t="shared" si="107"/>
        <v>68928</v>
      </c>
      <c r="BS34" s="75">
        <f t="shared" si="107"/>
        <v>31077855</v>
      </c>
      <c r="BT34" s="75">
        <f t="shared" si="32"/>
        <v>451</v>
      </c>
      <c r="BU34" s="75">
        <f t="shared" si="33"/>
        <v>792</v>
      </c>
      <c r="BV34" s="75">
        <f t="shared" si="108"/>
        <v>35106</v>
      </c>
      <c r="BW34" s="75">
        <f t="shared" si="108"/>
        <v>56798971</v>
      </c>
      <c r="BX34" s="75">
        <f t="shared" si="35"/>
        <v>1618</v>
      </c>
      <c r="BY34" s="75">
        <f t="shared" si="36"/>
        <v>3249</v>
      </c>
      <c r="BZ34" s="75">
        <f t="shared" si="109"/>
        <v>10064</v>
      </c>
      <c r="CA34" s="75">
        <f t="shared" si="109"/>
        <v>16592165</v>
      </c>
      <c r="CB34" s="75">
        <f t="shared" si="38"/>
        <v>1649</v>
      </c>
      <c r="CC34" s="75">
        <f t="shared" si="39"/>
        <v>3577</v>
      </c>
      <c r="CD34" s="75">
        <f t="shared" si="110"/>
        <v>402842</v>
      </c>
      <c r="CE34" s="75">
        <f t="shared" si="110"/>
        <v>678135851</v>
      </c>
      <c r="CF34" s="75">
        <f t="shared" si="41"/>
        <v>1683</v>
      </c>
      <c r="CG34" s="75">
        <f t="shared" si="42"/>
        <v>3528</v>
      </c>
      <c r="CH34" s="75">
        <f t="shared" si="111"/>
        <v>17095</v>
      </c>
      <c r="CI34" s="75">
        <f t="shared" si="111"/>
        <v>111923805</v>
      </c>
      <c r="CJ34" s="75">
        <f t="shared" si="44"/>
        <v>6547</v>
      </c>
      <c r="CK34" s="75">
        <f t="shared" si="45"/>
        <v>14552</v>
      </c>
      <c r="CL34" s="75">
        <f t="shared" si="112"/>
        <v>6604</v>
      </c>
      <c r="CM34" s="75">
        <f t="shared" si="112"/>
        <v>39927136</v>
      </c>
      <c r="CN34" s="75">
        <f t="shared" si="47"/>
        <v>6046</v>
      </c>
      <c r="CO34" s="75">
        <f t="shared" si="48"/>
        <v>13688</v>
      </c>
      <c r="CP34" s="75">
        <f t="shared" si="113"/>
        <v>11734</v>
      </c>
      <c r="CQ34" s="75">
        <f t="shared" si="113"/>
        <v>103775237</v>
      </c>
      <c r="CR34" s="75">
        <f t="shared" si="50"/>
        <v>8844</v>
      </c>
      <c r="CS34" s="75">
        <f t="shared" si="51"/>
        <v>18722</v>
      </c>
      <c r="CT34" s="75">
        <f t="shared" si="114"/>
        <v>2980</v>
      </c>
      <c r="CU34" s="75">
        <f t="shared" si="114"/>
        <v>25795088</v>
      </c>
      <c r="CV34" s="75">
        <f t="shared" si="53"/>
        <v>8656</v>
      </c>
      <c r="CW34" s="75">
        <f t="shared" si="54"/>
        <v>19735</v>
      </c>
      <c r="CX34" s="75">
        <f t="shared" si="115"/>
        <v>3789</v>
      </c>
      <c r="CY34" s="75">
        <f t="shared" si="115"/>
        <v>1201995</v>
      </c>
      <c r="CZ34" s="75">
        <f t="shared" si="56"/>
        <v>317</v>
      </c>
      <c r="DA34" s="75">
        <f t="shared" si="57"/>
        <v>541</v>
      </c>
      <c r="DB34" s="75">
        <f t="shared" si="116"/>
        <v>42090</v>
      </c>
      <c r="DC34" s="75">
        <f t="shared" si="116"/>
        <v>1771333</v>
      </c>
      <c r="DD34" s="75">
        <f t="shared" si="59"/>
        <v>42</v>
      </c>
      <c r="DE34" s="75">
        <f t="shared" si="60"/>
        <v>79</v>
      </c>
      <c r="DF34" s="75">
        <f t="shared" si="117"/>
        <v>864</v>
      </c>
      <c r="DG34" s="75">
        <f t="shared" si="117"/>
        <v>1621252</v>
      </c>
      <c r="DH34" s="75">
        <f t="shared" si="62"/>
        <v>1876</v>
      </c>
      <c r="DI34" s="75">
        <f t="shared" si="63"/>
        <v>3784</v>
      </c>
      <c r="DJ34" s="75">
        <f t="shared" si="122"/>
        <v>744</v>
      </c>
      <c r="DK34" s="75">
        <f t="shared" si="122"/>
        <v>433</v>
      </c>
      <c r="DL34" s="248"/>
      <c r="DM34" s="248"/>
      <c r="DN34" s="248"/>
      <c r="DO34" s="248"/>
      <c r="DP34" s="248"/>
      <c r="DQ34" s="248"/>
      <c r="DR34" s="248"/>
      <c r="DS34" s="248"/>
      <c r="DT34" s="248"/>
      <c r="DU34" s="248"/>
      <c r="DV34" s="248"/>
      <c r="DW34" s="248"/>
      <c r="DX34" s="248"/>
      <c r="DY34" s="248"/>
      <c r="DZ34" s="248"/>
      <c r="EA34" s="248"/>
      <c r="EB34" s="164"/>
      <c r="EC34" s="75">
        <f t="shared" si="76"/>
        <v>12</v>
      </c>
      <c r="ED34" s="74">
        <f t="shared" si="91"/>
        <v>2019</v>
      </c>
      <c r="EE34" s="165">
        <f t="shared" si="92"/>
        <v>43800</v>
      </c>
      <c r="EF34" s="157">
        <f t="shared" si="77"/>
        <v>31</v>
      </c>
      <c r="EG34" s="156"/>
      <c r="EH34" s="166">
        <f t="shared" si="119"/>
        <v>958996</v>
      </c>
      <c r="EI34" s="166">
        <f t="shared" si="119"/>
        <v>17894972</v>
      </c>
      <c r="EJ34" s="166">
        <f t="shared" si="119"/>
        <v>37534741</v>
      </c>
      <c r="EK34" s="166">
        <f t="shared" si="119"/>
        <v>82221242</v>
      </c>
      <c r="EL34" s="166">
        <f t="shared" si="119"/>
        <v>56087217</v>
      </c>
      <c r="EM34" s="166">
        <f t="shared" si="119"/>
        <v>60141850</v>
      </c>
      <c r="EN34" s="166">
        <f t="shared" si="119"/>
        <v>1571377402</v>
      </c>
      <c r="EO34" s="166">
        <f t="shared" si="119"/>
        <v>1921745843</v>
      </c>
      <c r="EP34" s="166">
        <f t="shared" si="119"/>
        <v>177728665</v>
      </c>
      <c r="EQ34" s="166">
        <f t="shared" si="119"/>
        <v>918652</v>
      </c>
      <c r="ER34" s="166">
        <f t="shared" si="120"/>
        <v>564653</v>
      </c>
      <c r="ES34" s="166">
        <f t="shared" si="120"/>
        <v>54580447</v>
      </c>
      <c r="ET34" s="166">
        <f t="shared" si="120"/>
        <v>114047241</v>
      </c>
      <c r="EU34" s="166">
        <f t="shared" si="120"/>
        <v>36003342</v>
      </c>
      <c r="EV34" s="166">
        <f t="shared" si="120"/>
        <v>1421182682</v>
      </c>
      <c r="EW34" s="166">
        <f t="shared" si="120"/>
        <v>248768552</v>
      </c>
      <c r="EX34" s="166">
        <f t="shared" si="120"/>
        <v>90394469</v>
      </c>
      <c r="EY34" s="166">
        <f t="shared" si="120"/>
        <v>219680422</v>
      </c>
      <c r="EZ34" s="166">
        <f t="shared" si="120"/>
        <v>58811396</v>
      </c>
      <c r="FA34" s="166">
        <f t="shared" si="120"/>
        <v>3269771</v>
      </c>
      <c r="FB34" s="166">
        <f t="shared" si="121"/>
        <v>2048248</v>
      </c>
      <c r="FC34" s="166">
        <f t="shared" si="121"/>
        <v>3336124</v>
      </c>
      <c r="FD34" s="166">
        <f t="shared" si="121"/>
        <v>0</v>
      </c>
      <c r="FE34" s="166">
        <f t="shared" si="121"/>
        <v>0</v>
      </c>
      <c r="FF34" s="166">
        <f t="shared" si="121"/>
        <v>0</v>
      </c>
      <c r="FG34" s="166">
        <f t="shared" si="121"/>
        <v>0</v>
      </c>
      <c r="FH34" s="152"/>
      <c r="FI34" s="405">
        <f t="shared" si="81"/>
        <v>2.1082189642203266</v>
      </c>
      <c r="FJ34" s="405">
        <f t="shared" si="81"/>
        <v>1.615833321506124</v>
      </c>
      <c r="FK34" s="405">
        <f t="shared" si="82"/>
        <v>2.0925860748224676</v>
      </c>
      <c r="FL34" s="405">
        <f t="shared" si="83"/>
        <v>1.6267779135007556</v>
      </c>
      <c r="FM34" s="405">
        <f t="shared" si="84"/>
        <v>1.3886570002589216</v>
      </c>
      <c r="FN34" s="405">
        <f t="shared" si="85"/>
        <v>1.0880266600001787</v>
      </c>
      <c r="FO34" s="405">
        <f t="shared" si="86"/>
        <v>1.7000427318542233</v>
      </c>
      <c r="FP34" s="405">
        <f t="shared" si="87"/>
        <v>1.0853077032645779</v>
      </c>
      <c r="FQ34" s="405">
        <f t="shared" si="88"/>
        <v>1.5241898325909999</v>
      </c>
      <c r="FR34" s="405">
        <f t="shared" si="89"/>
        <v>1.0820918445707264</v>
      </c>
      <c r="FS34" s="404"/>
      <c r="FT34" s="26"/>
    </row>
    <row r="35" spans="1:176" ht="10.35" customHeight="1" x14ac:dyDescent="0.2">
      <c r="A35" s="74" t="str">
        <f t="shared" si="1"/>
        <v>2019-20JANUARYENG</v>
      </c>
      <c r="B35" s="163" t="str">
        <f t="shared" si="90"/>
        <v>2019-20</v>
      </c>
      <c r="C35" s="26" t="s">
        <v>836</v>
      </c>
      <c r="D35" s="163" t="str">
        <f t="shared" si="93"/>
        <v>ENG</v>
      </c>
      <c r="F35" s="163" t="str">
        <f t="shared" si="2"/>
        <v>ENG</v>
      </c>
      <c r="H35" s="75">
        <f t="shared" si="102"/>
        <v>1001490</v>
      </c>
      <c r="I35" s="75">
        <f t="shared" si="102"/>
        <v>722896</v>
      </c>
      <c r="J35" s="75">
        <f t="shared" si="102"/>
        <v>2617638</v>
      </c>
      <c r="K35" s="75">
        <f t="shared" si="4"/>
        <v>4</v>
      </c>
      <c r="L35" s="75">
        <f t="shared" si="5"/>
        <v>1</v>
      </c>
      <c r="M35" s="75">
        <f t="shared" si="6"/>
        <v>2</v>
      </c>
      <c r="N35" s="75">
        <f t="shared" si="7"/>
        <v>14</v>
      </c>
      <c r="O35" s="75">
        <f t="shared" si="8"/>
        <v>63</v>
      </c>
      <c r="P35" s="75" t="s">
        <v>44</v>
      </c>
      <c r="Q35" s="75">
        <f t="shared" si="103"/>
        <v>3455</v>
      </c>
      <c r="R35" s="75">
        <f t="shared" si="103"/>
        <v>19865</v>
      </c>
      <c r="S35" s="75">
        <f t="shared" si="103"/>
        <v>18096</v>
      </c>
      <c r="T35" s="75">
        <f t="shared" si="103"/>
        <v>750828</v>
      </c>
      <c r="U35" s="75">
        <f t="shared" si="103"/>
        <v>60777</v>
      </c>
      <c r="V35" s="75">
        <f t="shared" si="103"/>
        <v>40890</v>
      </c>
      <c r="W35" s="75">
        <f t="shared" si="103"/>
        <v>407472</v>
      </c>
      <c r="X35" s="75">
        <f t="shared" si="103"/>
        <v>158524</v>
      </c>
      <c r="Y35" s="75">
        <f t="shared" si="103"/>
        <v>13578</v>
      </c>
      <c r="Z35" s="75">
        <f t="shared" si="103"/>
        <v>25871322</v>
      </c>
      <c r="AA35" s="75">
        <f t="shared" si="10"/>
        <v>426</v>
      </c>
      <c r="AB35" s="75">
        <f t="shared" si="11"/>
        <v>747</v>
      </c>
      <c r="AC35" s="75">
        <f t="shared" si="12"/>
        <v>25293106</v>
      </c>
      <c r="AD35" s="75">
        <f t="shared" si="13"/>
        <v>619</v>
      </c>
      <c r="AE35" s="75">
        <f t="shared" si="14"/>
        <v>1149</v>
      </c>
      <c r="AF35" s="75">
        <f t="shared" si="15"/>
        <v>511564420</v>
      </c>
      <c r="AG35" s="75">
        <f t="shared" si="16"/>
        <v>1255</v>
      </c>
      <c r="AH35" s="75">
        <f t="shared" si="17"/>
        <v>2552</v>
      </c>
      <c r="AI35" s="75">
        <f t="shared" si="18"/>
        <v>539194196</v>
      </c>
      <c r="AJ35" s="75">
        <f t="shared" si="19"/>
        <v>3401</v>
      </c>
      <c r="AK35" s="75">
        <f t="shared" si="20"/>
        <v>7930</v>
      </c>
      <c r="AL35" s="75">
        <f t="shared" si="21"/>
        <v>60993156</v>
      </c>
      <c r="AM35" s="75">
        <f t="shared" si="22"/>
        <v>4492</v>
      </c>
      <c r="AN35" s="75">
        <f t="shared" si="23"/>
        <v>10351</v>
      </c>
      <c r="AO35" s="75">
        <f t="shared" si="104"/>
        <v>48945</v>
      </c>
      <c r="AP35" s="75">
        <f t="shared" si="104"/>
        <v>2812</v>
      </c>
      <c r="AQ35" s="75">
        <f t="shared" si="104"/>
        <v>13566</v>
      </c>
      <c r="AR35" s="75">
        <f t="shared" si="104"/>
        <v>16789</v>
      </c>
      <c r="AS35" s="75">
        <f t="shared" si="104"/>
        <v>6388</v>
      </c>
      <c r="AT35" s="75">
        <f t="shared" si="104"/>
        <v>26179</v>
      </c>
      <c r="AU35" s="75">
        <f t="shared" si="104"/>
        <v>7815</v>
      </c>
      <c r="AV35" s="75">
        <f t="shared" si="104"/>
        <v>434935</v>
      </c>
      <c r="AW35" s="75">
        <f t="shared" si="104"/>
        <v>42257</v>
      </c>
      <c r="AX35" s="75">
        <f t="shared" si="104"/>
        <v>224691</v>
      </c>
      <c r="AY35" s="75">
        <f t="shared" si="105"/>
        <v>701883</v>
      </c>
      <c r="AZ35" s="75">
        <f t="shared" si="105"/>
        <v>129234</v>
      </c>
      <c r="BA35" s="75">
        <f t="shared" si="105"/>
        <v>99264</v>
      </c>
      <c r="BB35" s="75">
        <f t="shared" si="105"/>
        <v>85471</v>
      </c>
      <c r="BC35" s="75">
        <f t="shared" si="105"/>
        <v>66857</v>
      </c>
      <c r="BD35" s="75">
        <f t="shared" si="105"/>
        <v>551017</v>
      </c>
      <c r="BE35" s="75">
        <f t="shared" si="105"/>
        <v>441934</v>
      </c>
      <c r="BF35" s="75">
        <f t="shared" si="105"/>
        <v>257472</v>
      </c>
      <c r="BG35" s="75">
        <f t="shared" si="105"/>
        <v>170857</v>
      </c>
      <c r="BH35" s="75">
        <f t="shared" si="105"/>
        <v>20859</v>
      </c>
      <c r="BI35" s="75">
        <f t="shared" si="105"/>
        <v>14573</v>
      </c>
      <c r="BJ35" s="75">
        <f t="shared" si="105"/>
        <v>906</v>
      </c>
      <c r="BK35" s="75">
        <f t="shared" si="105"/>
        <v>474519</v>
      </c>
      <c r="BL35" s="75">
        <f t="shared" si="26"/>
        <v>524</v>
      </c>
      <c r="BM35" s="75">
        <f t="shared" si="27"/>
        <v>923</v>
      </c>
      <c r="BN35" s="75">
        <f t="shared" si="106"/>
        <v>482</v>
      </c>
      <c r="BO35" s="75">
        <f t="shared" si="106"/>
        <v>230028</v>
      </c>
      <c r="BP35" s="75">
        <f t="shared" si="29"/>
        <v>477</v>
      </c>
      <c r="BQ35" s="75">
        <f t="shared" si="30"/>
        <v>943</v>
      </c>
      <c r="BR35" s="75">
        <f t="shared" si="107"/>
        <v>59389</v>
      </c>
      <c r="BS35" s="75">
        <f t="shared" si="107"/>
        <v>25166775</v>
      </c>
      <c r="BT35" s="75">
        <f t="shared" si="32"/>
        <v>424</v>
      </c>
      <c r="BU35" s="75">
        <f t="shared" si="33"/>
        <v>743</v>
      </c>
      <c r="BV35" s="75">
        <f t="shared" si="108"/>
        <v>35306</v>
      </c>
      <c r="BW35" s="75">
        <f t="shared" si="108"/>
        <v>43536262</v>
      </c>
      <c r="BX35" s="75">
        <f t="shared" si="35"/>
        <v>1233</v>
      </c>
      <c r="BY35" s="75">
        <f t="shared" si="36"/>
        <v>2429</v>
      </c>
      <c r="BZ35" s="75">
        <f t="shared" si="109"/>
        <v>9651</v>
      </c>
      <c r="CA35" s="75">
        <f t="shared" si="109"/>
        <v>11855561</v>
      </c>
      <c r="CB35" s="75">
        <f t="shared" si="38"/>
        <v>1228</v>
      </c>
      <c r="CC35" s="75">
        <f t="shared" si="39"/>
        <v>2642</v>
      </c>
      <c r="CD35" s="75">
        <f t="shared" si="110"/>
        <v>362515</v>
      </c>
      <c r="CE35" s="75">
        <f t="shared" si="110"/>
        <v>456172597</v>
      </c>
      <c r="CF35" s="75">
        <f t="shared" si="41"/>
        <v>1258</v>
      </c>
      <c r="CG35" s="75">
        <f t="shared" si="42"/>
        <v>2560</v>
      </c>
      <c r="CH35" s="75">
        <f t="shared" si="111"/>
        <v>19450</v>
      </c>
      <c r="CI35" s="75">
        <f t="shared" si="111"/>
        <v>90908085</v>
      </c>
      <c r="CJ35" s="75">
        <f t="shared" si="44"/>
        <v>4674</v>
      </c>
      <c r="CK35" s="75">
        <f t="shared" si="45"/>
        <v>10221</v>
      </c>
      <c r="CL35" s="75">
        <f t="shared" si="112"/>
        <v>7172</v>
      </c>
      <c r="CM35" s="75">
        <f t="shared" si="112"/>
        <v>29934227</v>
      </c>
      <c r="CN35" s="75">
        <f t="shared" si="47"/>
        <v>4174</v>
      </c>
      <c r="CO35" s="75">
        <f t="shared" si="48"/>
        <v>9594</v>
      </c>
      <c r="CP35" s="75">
        <f t="shared" si="113"/>
        <v>14172</v>
      </c>
      <c r="CQ35" s="75">
        <f t="shared" si="113"/>
        <v>98529579</v>
      </c>
      <c r="CR35" s="75">
        <f t="shared" si="50"/>
        <v>6952</v>
      </c>
      <c r="CS35" s="75">
        <f t="shared" si="51"/>
        <v>15040</v>
      </c>
      <c r="CT35" s="75">
        <f t="shared" si="114"/>
        <v>3150</v>
      </c>
      <c r="CU35" s="75">
        <f t="shared" si="114"/>
        <v>20135633</v>
      </c>
      <c r="CV35" s="75">
        <f t="shared" si="53"/>
        <v>6392</v>
      </c>
      <c r="CW35" s="75">
        <f t="shared" si="54"/>
        <v>14883</v>
      </c>
      <c r="CX35" s="75">
        <f t="shared" si="115"/>
        <v>3421</v>
      </c>
      <c r="CY35" s="75">
        <f t="shared" si="115"/>
        <v>1043433</v>
      </c>
      <c r="CZ35" s="75">
        <f t="shared" si="56"/>
        <v>305</v>
      </c>
      <c r="DA35" s="75">
        <f t="shared" si="57"/>
        <v>517</v>
      </c>
      <c r="DB35" s="75">
        <f t="shared" si="116"/>
        <v>36941</v>
      </c>
      <c r="DC35" s="75">
        <f t="shared" si="116"/>
        <v>1404057</v>
      </c>
      <c r="DD35" s="75">
        <f t="shared" si="59"/>
        <v>38</v>
      </c>
      <c r="DE35" s="75">
        <f t="shared" si="60"/>
        <v>69</v>
      </c>
      <c r="DF35" s="75">
        <f t="shared" si="117"/>
        <v>995</v>
      </c>
      <c r="DG35" s="75">
        <f t="shared" si="117"/>
        <v>1474122</v>
      </c>
      <c r="DH35" s="75">
        <f t="shared" si="62"/>
        <v>1482</v>
      </c>
      <c r="DI35" s="75">
        <f t="shared" si="63"/>
        <v>3083</v>
      </c>
      <c r="DJ35" s="75">
        <f t="shared" si="122"/>
        <v>887</v>
      </c>
      <c r="DK35" s="75">
        <f t="shared" si="122"/>
        <v>564</v>
      </c>
      <c r="DL35" s="248"/>
      <c r="DM35" s="248"/>
      <c r="DN35" s="248"/>
      <c r="DO35" s="248"/>
      <c r="DP35" s="248"/>
      <c r="DQ35" s="248"/>
      <c r="DR35" s="248"/>
      <c r="DS35" s="248"/>
      <c r="DT35" s="248"/>
      <c r="DU35" s="248"/>
      <c r="DV35" s="248"/>
      <c r="DW35" s="248"/>
      <c r="DX35" s="248"/>
      <c r="DY35" s="248"/>
      <c r="DZ35" s="248"/>
      <c r="EA35" s="248"/>
      <c r="EB35" s="164"/>
      <c r="EC35" s="75">
        <f t="shared" si="76"/>
        <v>1</v>
      </c>
      <c r="ED35" s="74">
        <f t="shared" si="91"/>
        <v>2020</v>
      </c>
      <c r="EE35" s="165">
        <f t="shared" si="92"/>
        <v>43831</v>
      </c>
      <c r="EF35" s="157">
        <f t="shared" si="77"/>
        <v>31</v>
      </c>
      <c r="EG35" s="156"/>
      <c r="EH35" s="166">
        <f t="shared" si="119"/>
        <v>821409</v>
      </c>
      <c r="EI35" s="166">
        <f t="shared" si="119"/>
        <v>1709624</v>
      </c>
      <c r="EJ35" s="166">
        <f t="shared" si="119"/>
        <v>9985700</v>
      </c>
      <c r="EK35" s="166">
        <f t="shared" si="119"/>
        <v>45403761</v>
      </c>
      <c r="EL35" s="166">
        <f t="shared" si="119"/>
        <v>45387740</v>
      </c>
      <c r="EM35" s="166">
        <f t="shared" si="119"/>
        <v>46988522</v>
      </c>
      <c r="EN35" s="166">
        <f t="shared" si="119"/>
        <v>1039668485</v>
      </c>
      <c r="EO35" s="166">
        <f t="shared" si="119"/>
        <v>1257119402</v>
      </c>
      <c r="EP35" s="166">
        <f t="shared" si="119"/>
        <v>140548998</v>
      </c>
      <c r="EQ35" s="166">
        <f t="shared" si="119"/>
        <v>836616</v>
      </c>
      <c r="ER35" s="166">
        <f t="shared" si="120"/>
        <v>454305</v>
      </c>
      <c r="ES35" s="166">
        <f t="shared" si="120"/>
        <v>44141988</v>
      </c>
      <c r="ET35" s="166">
        <f t="shared" si="120"/>
        <v>85753544</v>
      </c>
      <c r="EU35" s="166">
        <f t="shared" si="120"/>
        <v>25499127</v>
      </c>
      <c r="EV35" s="166">
        <f t="shared" si="120"/>
        <v>928075310</v>
      </c>
      <c r="EW35" s="166">
        <f t="shared" si="120"/>
        <v>198796113</v>
      </c>
      <c r="EX35" s="166">
        <f t="shared" si="120"/>
        <v>68808690</v>
      </c>
      <c r="EY35" s="166">
        <f t="shared" si="120"/>
        <v>213143079</v>
      </c>
      <c r="EZ35" s="166">
        <f t="shared" si="120"/>
        <v>46881932</v>
      </c>
      <c r="FA35" s="166">
        <f t="shared" si="120"/>
        <v>3067855</v>
      </c>
      <c r="FB35" s="166">
        <f t="shared" si="121"/>
        <v>1769251</v>
      </c>
      <c r="FC35" s="166">
        <f t="shared" si="121"/>
        <v>2540177</v>
      </c>
      <c r="FD35" s="166">
        <f t="shared" si="121"/>
        <v>0</v>
      </c>
      <c r="FE35" s="166">
        <f t="shared" si="121"/>
        <v>0</v>
      </c>
      <c r="FF35" s="166">
        <f t="shared" si="121"/>
        <v>0</v>
      </c>
      <c r="FG35" s="166">
        <f t="shared" si="121"/>
        <v>0</v>
      </c>
      <c r="FH35" s="152"/>
      <c r="FI35" s="405">
        <f t="shared" si="81"/>
        <v>2.1263635914902017</v>
      </c>
      <c r="FJ35" s="405">
        <f t="shared" si="81"/>
        <v>1.6332494200108594</v>
      </c>
      <c r="FK35" s="405">
        <f t="shared" si="82"/>
        <v>2.090266568843238</v>
      </c>
      <c r="FL35" s="405">
        <f t="shared" si="83"/>
        <v>1.6350452433357789</v>
      </c>
      <c r="FM35" s="405">
        <f t="shared" si="84"/>
        <v>1.3522818745827934</v>
      </c>
      <c r="FN35" s="405">
        <f t="shared" si="85"/>
        <v>1.0845751364510936</v>
      </c>
      <c r="FO35" s="405">
        <f t="shared" si="86"/>
        <v>1.6241830889959881</v>
      </c>
      <c r="FP35" s="405">
        <f t="shared" si="87"/>
        <v>1.0777989452701169</v>
      </c>
      <c r="FQ35" s="405">
        <f t="shared" si="88"/>
        <v>1.5362350861688026</v>
      </c>
      <c r="FR35" s="405">
        <f t="shared" si="89"/>
        <v>1.0732803063779643</v>
      </c>
      <c r="FS35" s="404"/>
      <c r="FT35" s="26"/>
    </row>
    <row r="36" spans="1:176" ht="10.35" customHeight="1" x14ac:dyDescent="0.2">
      <c r="A36" s="74" t="str">
        <f t="shared" si="1"/>
        <v>2019-20FEBRUARYENG</v>
      </c>
      <c r="B36" s="163" t="str">
        <f t="shared" si="90"/>
        <v>2019-20</v>
      </c>
      <c r="C36" s="26" t="s">
        <v>837</v>
      </c>
      <c r="D36" s="163" t="str">
        <f t="shared" si="93"/>
        <v>ENG</v>
      </c>
      <c r="F36" s="163" t="str">
        <f t="shared" si="2"/>
        <v>ENG</v>
      </c>
      <c r="H36" s="75">
        <f t="shared" si="102"/>
        <v>963991</v>
      </c>
      <c r="I36" s="75">
        <f t="shared" si="102"/>
        <v>699262</v>
      </c>
      <c r="J36" s="75">
        <f t="shared" si="102"/>
        <v>3793338</v>
      </c>
      <c r="K36" s="75">
        <f t="shared" si="4"/>
        <v>5</v>
      </c>
      <c r="L36" s="75">
        <f t="shared" si="5"/>
        <v>1</v>
      </c>
      <c r="M36" s="75">
        <f t="shared" si="6"/>
        <v>10</v>
      </c>
      <c r="N36" s="75">
        <f t="shared" si="7"/>
        <v>31</v>
      </c>
      <c r="O36" s="75">
        <f t="shared" si="8"/>
        <v>84</v>
      </c>
      <c r="P36" s="75" t="s">
        <v>44</v>
      </c>
      <c r="Q36" s="75">
        <f t="shared" ref="Q36:Z45" si="123">SUMIFS(Q$247:Q$1257,$B$247:$B$1257,$B36,$C$247:$C$1257,$C36)</f>
        <v>3110</v>
      </c>
      <c r="R36" s="75">
        <f t="shared" si="123"/>
        <v>16691</v>
      </c>
      <c r="S36" s="75">
        <f t="shared" si="123"/>
        <v>17813</v>
      </c>
      <c r="T36" s="75">
        <f t="shared" si="123"/>
        <v>695729</v>
      </c>
      <c r="U36" s="75">
        <f t="shared" si="123"/>
        <v>56624</v>
      </c>
      <c r="V36" s="75">
        <f t="shared" si="123"/>
        <v>38146</v>
      </c>
      <c r="W36" s="75">
        <f t="shared" si="123"/>
        <v>373855</v>
      </c>
      <c r="X36" s="75">
        <f t="shared" si="123"/>
        <v>147581</v>
      </c>
      <c r="Y36" s="75">
        <f t="shared" si="123"/>
        <v>11246</v>
      </c>
      <c r="Z36" s="75">
        <f t="shared" si="123"/>
        <v>24795994</v>
      </c>
      <c r="AA36" s="75">
        <f t="shared" si="10"/>
        <v>438</v>
      </c>
      <c r="AB36" s="75">
        <f t="shared" si="11"/>
        <v>772</v>
      </c>
      <c r="AC36" s="75">
        <f t="shared" si="12"/>
        <v>24125205</v>
      </c>
      <c r="AD36" s="75">
        <f t="shared" si="13"/>
        <v>632</v>
      </c>
      <c r="AE36" s="75">
        <f t="shared" si="14"/>
        <v>1173</v>
      </c>
      <c r="AF36" s="75">
        <f t="shared" si="15"/>
        <v>496166919</v>
      </c>
      <c r="AG36" s="75">
        <f t="shared" si="16"/>
        <v>1327</v>
      </c>
      <c r="AH36" s="75">
        <f t="shared" si="17"/>
        <v>2706</v>
      </c>
      <c r="AI36" s="75">
        <f t="shared" si="18"/>
        <v>595450505</v>
      </c>
      <c r="AJ36" s="75">
        <f t="shared" si="19"/>
        <v>4035</v>
      </c>
      <c r="AK36" s="75">
        <f t="shared" si="20"/>
        <v>9424</v>
      </c>
      <c r="AL36" s="75">
        <f t="shared" si="21"/>
        <v>66577083</v>
      </c>
      <c r="AM36" s="75">
        <f t="shared" si="22"/>
        <v>5920</v>
      </c>
      <c r="AN36" s="75">
        <f t="shared" si="23"/>
        <v>13767</v>
      </c>
      <c r="AO36" s="75">
        <f t="shared" ref="AO36:AX45" si="124">SUMIFS(AO$247:AO$1257,$B$247:$B$1257,$B36,$C$247:$C$1257,$C36)</f>
        <v>49090</v>
      </c>
      <c r="AP36" s="75">
        <f t="shared" si="124"/>
        <v>2862</v>
      </c>
      <c r="AQ36" s="75">
        <f t="shared" si="124"/>
        <v>12709</v>
      </c>
      <c r="AR36" s="75">
        <f t="shared" si="124"/>
        <v>14525</v>
      </c>
      <c r="AS36" s="75">
        <f t="shared" si="124"/>
        <v>6482</v>
      </c>
      <c r="AT36" s="75">
        <f t="shared" si="124"/>
        <v>27037</v>
      </c>
      <c r="AU36" s="75">
        <f t="shared" si="124"/>
        <v>6973</v>
      </c>
      <c r="AV36" s="75">
        <f t="shared" si="124"/>
        <v>397673</v>
      </c>
      <c r="AW36" s="75">
        <f t="shared" si="124"/>
        <v>38524</v>
      </c>
      <c r="AX36" s="75">
        <f t="shared" si="124"/>
        <v>210442</v>
      </c>
      <c r="AY36" s="75">
        <f t="shared" ref="AY36:BK45" si="125">SUMIFS(AY$247:AY$1257,$B$247:$B$1257,$B36,$C$247:$C$1257,$C36)</f>
        <v>646639</v>
      </c>
      <c r="AZ36" s="75">
        <f t="shared" si="125"/>
        <v>119862</v>
      </c>
      <c r="BA36" s="75">
        <f t="shared" si="125"/>
        <v>91771</v>
      </c>
      <c r="BB36" s="75">
        <f t="shared" si="125"/>
        <v>79965</v>
      </c>
      <c r="BC36" s="75">
        <f t="shared" si="125"/>
        <v>62305</v>
      </c>
      <c r="BD36" s="75">
        <f t="shared" si="125"/>
        <v>511205</v>
      </c>
      <c r="BE36" s="75">
        <f t="shared" si="125"/>
        <v>405952</v>
      </c>
      <c r="BF36" s="75">
        <f t="shared" si="125"/>
        <v>243712</v>
      </c>
      <c r="BG36" s="75">
        <f t="shared" si="125"/>
        <v>158520</v>
      </c>
      <c r="BH36" s="75">
        <f t="shared" si="125"/>
        <v>17775</v>
      </c>
      <c r="BI36" s="75">
        <f t="shared" si="125"/>
        <v>12086</v>
      </c>
      <c r="BJ36" s="75">
        <f t="shared" si="125"/>
        <v>694</v>
      </c>
      <c r="BK36" s="75">
        <f t="shared" si="125"/>
        <v>365343</v>
      </c>
      <c r="BL36" s="75">
        <f t="shared" si="26"/>
        <v>526</v>
      </c>
      <c r="BM36" s="75">
        <f t="shared" si="27"/>
        <v>888</v>
      </c>
      <c r="BN36" s="75">
        <f t="shared" si="106"/>
        <v>453</v>
      </c>
      <c r="BO36" s="75">
        <f t="shared" si="106"/>
        <v>217733</v>
      </c>
      <c r="BP36" s="75">
        <f t="shared" si="29"/>
        <v>481</v>
      </c>
      <c r="BQ36" s="75">
        <f t="shared" si="30"/>
        <v>901</v>
      </c>
      <c r="BR36" s="75">
        <f t="shared" si="107"/>
        <v>55477</v>
      </c>
      <c r="BS36" s="75">
        <f t="shared" si="107"/>
        <v>24212918</v>
      </c>
      <c r="BT36" s="75">
        <f t="shared" si="32"/>
        <v>436</v>
      </c>
      <c r="BU36" s="75">
        <f t="shared" si="33"/>
        <v>769</v>
      </c>
      <c r="BV36" s="75">
        <f t="shared" si="108"/>
        <v>30184</v>
      </c>
      <c r="BW36" s="75">
        <f t="shared" si="108"/>
        <v>38042438</v>
      </c>
      <c r="BX36" s="75">
        <f t="shared" si="35"/>
        <v>1260</v>
      </c>
      <c r="BY36" s="75">
        <f t="shared" si="36"/>
        <v>2468</v>
      </c>
      <c r="BZ36" s="75">
        <f t="shared" si="109"/>
        <v>9039</v>
      </c>
      <c r="CA36" s="75">
        <f t="shared" si="109"/>
        <v>11786466</v>
      </c>
      <c r="CB36" s="75">
        <f t="shared" si="38"/>
        <v>1304</v>
      </c>
      <c r="CC36" s="75">
        <f t="shared" si="39"/>
        <v>2747</v>
      </c>
      <c r="CD36" s="75">
        <f t="shared" si="110"/>
        <v>334632</v>
      </c>
      <c r="CE36" s="75">
        <f t="shared" si="110"/>
        <v>446338015</v>
      </c>
      <c r="CF36" s="75">
        <f t="shared" si="41"/>
        <v>1334</v>
      </c>
      <c r="CG36" s="75">
        <f t="shared" si="42"/>
        <v>2727</v>
      </c>
      <c r="CH36" s="75">
        <f t="shared" si="111"/>
        <v>17557</v>
      </c>
      <c r="CI36" s="75">
        <f t="shared" si="111"/>
        <v>92452214</v>
      </c>
      <c r="CJ36" s="75">
        <f t="shared" si="44"/>
        <v>5266</v>
      </c>
      <c r="CK36" s="75">
        <f t="shared" si="45"/>
        <v>11790</v>
      </c>
      <c r="CL36" s="75">
        <f t="shared" si="112"/>
        <v>6790</v>
      </c>
      <c r="CM36" s="75">
        <f t="shared" si="112"/>
        <v>31147526</v>
      </c>
      <c r="CN36" s="75">
        <f t="shared" si="47"/>
        <v>4587</v>
      </c>
      <c r="CO36" s="75">
        <f t="shared" si="48"/>
        <v>10551</v>
      </c>
      <c r="CP36" s="75">
        <f t="shared" si="113"/>
        <v>12721</v>
      </c>
      <c r="CQ36" s="75">
        <f t="shared" si="113"/>
        <v>97713364</v>
      </c>
      <c r="CR36" s="75">
        <f t="shared" si="50"/>
        <v>7681</v>
      </c>
      <c r="CS36" s="75">
        <f t="shared" si="51"/>
        <v>16616</v>
      </c>
      <c r="CT36" s="75">
        <f t="shared" si="114"/>
        <v>2981</v>
      </c>
      <c r="CU36" s="75">
        <f t="shared" si="114"/>
        <v>21134335</v>
      </c>
      <c r="CV36" s="75">
        <f t="shared" si="53"/>
        <v>7090</v>
      </c>
      <c r="CW36" s="75">
        <f t="shared" si="54"/>
        <v>16306</v>
      </c>
      <c r="CX36" s="75">
        <f t="shared" si="115"/>
        <v>3112</v>
      </c>
      <c r="CY36" s="75">
        <f t="shared" si="115"/>
        <v>970849</v>
      </c>
      <c r="CZ36" s="75">
        <f t="shared" si="56"/>
        <v>312</v>
      </c>
      <c r="DA36" s="75">
        <f t="shared" si="57"/>
        <v>526</v>
      </c>
      <c r="DB36" s="75">
        <f t="shared" si="116"/>
        <v>34339</v>
      </c>
      <c r="DC36" s="75">
        <f t="shared" si="116"/>
        <v>1375012</v>
      </c>
      <c r="DD36" s="75">
        <f t="shared" si="59"/>
        <v>40</v>
      </c>
      <c r="DE36" s="75">
        <f t="shared" si="60"/>
        <v>74</v>
      </c>
      <c r="DF36" s="75">
        <f t="shared" si="117"/>
        <v>924</v>
      </c>
      <c r="DG36" s="75">
        <f t="shared" si="117"/>
        <v>1499620</v>
      </c>
      <c r="DH36" s="75">
        <f t="shared" si="62"/>
        <v>1623</v>
      </c>
      <c r="DI36" s="75">
        <f t="shared" si="63"/>
        <v>3269</v>
      </c>
      <c r="DJ36" s="75">
        <f t="shared" si="122"/>
        <v>831</v>
      </c>
      <c r="DK36" s="75">
        <f t="shared" si="122"/>
        <v>502</v>
      </c>
      <c r="DL36" s="248"/>
      <c r="DM36" s="248"/>
      <c r="DN36" s="248"/>
      <c r="DO36" s="248"/>
      <c r="DP36" s="248"/>
      <c r="DQ36" s="248"/>
      <c r="DR36" s="248"/>
      <c r="DS36" s="248"/>
      <c r="DT36" s="248"/>
      <c r="DU36" s="248"/>
      <c r="DV36" s="248"/>
      <c r="DW36" s="248"/>
      <c r="DX36" s="248"/>
      <c r="DY36" s="248"/>
      <c r="DZ36" s="248"/>
      <c r="EA36" s="248"/>
      <c r="EB36" s="164"/>
      <c r="EC36" s="75">
        <f t="shared" si="76"/>
        <v>2</v>
      </c>
      <c r="ED36" s="74">
        <f t="shared" si="91"/>
        <v>2020</v>
      </c>
      <c r="EE36" s="165">
        <f t="shared" si="92"/>
        <v>43862</v>
      </c>
      <c r="EF36" s="157">
        <f t="shared" si="77"/>
        <v>29</v>
      </c>
      <c r="EG36" s="156"/>
      <c r="EH36" s="166">
        <f t="shared" ref="EH36:EQ45" si="126">SUMIFS(EH$247:EH$1257,$B$247:$B$1257,$B36,$C$247:$C$1257,$C36)</f>
        <v>784763</v>
      </c>
      <c r="EI36" s="166">
        <f t="shared" si="126"/>
        <v>6705324</v>
      </c>
      <c r="EJ36" s="166">
        <f t="shared" si="126"/>
        <v>21462257</v>
      </c>
      <c r="EK36" s="166">
        <f t="shared" si="126"/>
        <v>58570115</v>
      </c>
      <c r="EL36" s="166">
        <f t="shared" si="126"/>
        <v>43712804</v>
      </c>
      <c r="EM36" s="166">
        <f t="shared" si="126"/>
        <v>44756041</v>
      </c>
      <c r="EN36" s="166">
        <f t="shared" si="126"/>
        <v>1011702106</v>
      </c>
      <c r="EO36" s="166">
        <f t="shared" si="126"/>
        <v>1390841767</v>
      </c>
      <c r="EP36" s="166">
        <f t="shared" si="126"/>
        <v>154819871</v>
      </c>
      <c r="EQ36" s="166">
        <f t="shared" si="126"/>
        <v>616119</v>
      </c>
      <c r="ER36" s="166">
        <f t="shared" ref="ER36:FA45" si="127">SUMIFS(ER$247:ER$1257,$B$247:$B$1257,$B36,$C$247:$C$1257,$C36)</f>
        <v>408312</v>
      </c>
      <c r="ES36" s="166">
        <f t="shared" si="127"/>
        <v>42643561</v>
      </c>
      <c r="ET36" s="166">
        <f t="shared" si="127"/>
        <v>74484009</v>
      </c>
      <c r="EU36" s="166">
        <f t="shared" si="127"/>
        <v>24833780</v>
      </c>
      <c r="EV36" s="166">
        <f t="shared" si="127"/>
        <v>912433649</v>
      </c>
      <c r="EW36" s="166">
        <f t="shared" si="127"/>
        <v>206994532</v>
      </c>
      <c r="EX36" s="166">
        <f t="shared" si="127"/>
        <v>71638308</v>
      </c>
      <c r="EY36" s="166">
        <f t="shared" si="127"/>
        <v>211370666</v>
      </c>
      <c r="EZ36" s="166">
        <f t="shared" si="127"/>
        <v>48607938</v>
      </c>
      <c r="FA36" s="166">
        <f t="shared" si="127"/>
        <v>3020214</v>
      </c>
      <c r="FB36" s="166">
        <f t="shared" ref="FB36:FG45" si="128">SUMIFS(FB$247:FB$1257,$B$247:$B$1257,$B36,$C$247:$C$1257,$C36)</f>
        <v>1637298</v>
      </c>
      <c r="FC36" s="166">
        <f t="shared" si="128"/>
        <v>2555259</v>
      </c>
      <c r="FD36" s="166">
        <f t="shared" si="128"/>
        <v>0</v>
      </c>
      <c r="FE36" s="166">
        <f t="shared" si="128"/>
        <v>0</v>
      </c>
      <c r="FF36" s="166">
        <f t="shared" si="128"/>
        <v>0</v>
      </c>
      <c r="FG36" s="166">
        <f t="shared" si="128"/>
        <v>0</v>
      </c>
      <c r="FH36" s="152"/>
      <c r="FI36" s="405">
        <f t="shared" si="81"/>
        <v>2.1168055948007911</v>
      </c>
      <c r="FJ36" s="405">
        <f t="shared" si="81"/>
        <v>1.620708533484035</v>
      </c>
      <c r="FK36" s="405">
        <f t="shared" si="82"/>
        <v>2.09628794631154</v>
      </c>
      <c r="FL36" s="405">
        <f t="shared" si="83"/>
        <v>1.6333298379908772</v>
      </c>
      <c r="FM36" s="405">
        <f t="shared" si="84"/>
        <v>1.3673884259940352</v>
      </c>
      <c r="FN36" s="405">
        <f t="shared" si="85"/>
        <v>1.0858541413114711</v>
      </c>
      <c r="FO36" s="405">
        <f t="shared" si="86"/>
        <v>1.6513778873974292</v>
      </c>
      <c r="FP36" s="405">
        <f t="shared" si="87"/>
        <v>1.0741220075755009</v>
      </c>
      <c r="FQ36" s="405">
        <f t="shared" si="88"/>
        <v>1.5805619775920328</v>
      </c>
      <c r="FR36" s="405">
        <f t="shared" si="89"/>
        <v>1.0746932242575138</v>
      </c>
      <c r="FS36" s="404"/>
      <c r="FT36" s="26"/>
    </row>
    <row r="37" spans="1:176" ht="10.35" customHeight="1" x14ac:dyDescent="0.2">
      <c r="A37" s="74" t="str">
        <f t="shared" si="1"/>
        <v>2019-20MARCHENG</v>
      </c>
      <c r="B37" s="163" t="str">
        <f t="shared" si="90"/>
        <v>2019-20</v>
      </c>
      <c r="C37" s="26" t="s">
        <v>838</v>
      </c>
      <c r="D37" s="163" t="str">
        <f t="shared" si="93"/>
        <v>ENG</v>
      </c>
      <c r="F37" s="163" t="str">
        <f t="shared" si="2"/>
        <v>ENG</v>
      </c>
      <c r="H37" s="75">
        <f t="shared" si="102"/>
        <v>1127674</v>
      </c>
      <c r="I37" s="75">
        <f t="shared" si="102"/>
        <v>864510</v>
      </c>
      <c r="J37" s="75">
        <f t="shared" si="102"/>
        <v>42446995</v>
      </c>
      <c r="K37" s="75">
        <f t="shared" si="4"/>
        <v>49</v>
      </c>
      <c r="L37" s="75">
        <f t="shared" si="5"/>
        <v>14</v>
      </c>
      <c r="M37" s="75">
        <f t="shared" si="6"/>
        <v>147</v>
      </c>
      <c r="N37" s="75">
        <f t="shared" si="7"/>
        <v>204</v>
      </c>
      <c r="O37" s="75">
        <f t="shared" si="8"/>
        <v>323</v>
      </c>
      <c r="P37" s="75" t="s">
        <v>44</v>
      </c>
      <c r="Q37" s="75">
        <f t="shared" si="123"/>
        <v>2171</v>
      </c>
      <c r="R37" s="75">
        <f t="shared" si="123"/>
        <v>16585</v>
      </c>
      <c r="S37" s="75">
        <f t="shared" si="123"/>
        <v>18280</v>
      </c>
      <c r="T37" s="75">
        <f t="shared" si="123"/>
        <v>765396</v>
      </c>
      <c r="U37" s="75">
        <f t="shared" si="123"/>
        <v>61693</v>
      </c>
      <c r="V37" s="75">
        <f t="shared" si="123"/>
        <v>37934</v>
      </c>
      <c r="W37" s="75">
        <f t="shared" si="123"/>
        <v>404106</v>
      </c>
      <c r="X37" s="75">
        <f t="shared" si="123"/>
        <v>154722</v>
      </c>
      <c r="Y37" s="75">
        <f t="shared" si="123"/>
        <v>9896</v>
      </c>
      <c r="Z37" s="75">
        <f t="shared" si="123"/>
        <v>30015070</v>
      </c>
      <c r="AA37" s="75">
        <f t="shared" si="10"/>
        <v>487</v>
      </c>
      <c r="AB37" s="75">
        <f t="shared" si="11"/>
        <v>862</v>
      </c>
      <c r="AC37" s="75">
        <f t="shared" si="12"/>
        <v>26138331</v>
      </c>
      <c r="AD37" s="75">
        <f t="shared" si="13"/>
        <v>689</v>
      </c>
      <c r="AE37" s="75">
        <f t="shared" si="14"/>
        <v>1279</v>
      </c>
      <c r="AF37" s="75">
        <f t="shared" si="15"/>
        <v>778299174</v>
      </c>
      <c r="AG37" s="75">
        <f t="shared" si="16"/>
        <v>1926</v>
      </c>
      <c r="AH37" s="75">
        <f t="shared" si="17"/>
        <v>4141</v>
      </c>
      <c r="AI37" s="75">
        <f t="shared" si="18"/>
        <v>836898421</v>
      </c>
      <c r="AJ37" s="75">
        <f t="shared" si="19"/>
        <v>5409</v>
      </c>
      <c r="AK37" s="75">
        <f t="shared" si="20"/>
        <v>13187</v>
      </c>
      <c r="AL37" s="75">
        <f t="shared" si="21"/>
        <v>68776327</v>
      </c>
      <c r="AM37" s="75">
        <f t="shared" si="22"/>
        <v>6950</v>
      </c>
      <c r="AN37" s="75">
        <f t="shared" si="23"/>
        <v>16588</v>
      </c>
      <c r="AO37" s="75">
        <f t="shared" si="124"/>
        <v>81643</v>
      </c>
      <c r="AP37" s="75">
        <f t="shared" si="124"/>
        <v>7330</v>
      </c>
      <c r="AQ37" s="75">
        <f t="shared" si="124"/>
        <v>20287</v>
      </c>
      <c r="AR37" s="75">
        <f t="shared" si="124"/>
        <v>16322</v>
      </c>
      <c r="AS37" s="75">
        <f t="shared" si="124"/>
        <v>11055</v>
      </c>
      <c r="AT37" s="75">
        <f t="shared" si="124"/>
        <v>42971</v>
      </c>
      <c r="AU37" s="75">
        <f t="shared" si="124"/>
        <v>9587</v>
      </c>
      <c r="AV37" s="75">
        <f t="shared" si="124"/>
        <v>369056</v>
      </c>
      <c r="AW37" s="75">
        <f t="shared" si="124"/>
        <v>34340</v>
      </c>
      <c r="AX37" s="75">
        <f t="shared" si="124"/>
        <v>280357</v>
      </c>
      <c r="AY37" s="75">
        <f t="shared" si="125"/>
        <v>683753</v>
      </c>
      <c r="AZ37" s="75">
        <f t="shared" si="125"/>
        <v>129496</v>
      </c>
      <c r="BA37" s="75">
        <f t="shared" si="125"/>
        <v>99295</v>
      </c>
      <c r="BB37" s="75">
        <f t="shared" si="125"/>
        <v>79079</v>
      </c>
      <c r="BC37" s="75">
        <f t="shared" si="125"/>
        <v>61742</v>
      </c>
      <c r="BD37" s="75">
        <f t="shared" si="125"/>
        <v>542588</v>
      </c>
      <c r="BE37" s="75">
        <f t="shared" si="125"/>
        <v>433217</v>
      </c>
      <c r="BF37" s="75">
        <f t="shared" si="125"/>
        <v>246943</v>
      </c>
      <c r="BG37" s="75">
        <f t="shared" si="125"/>
        <v>165004</v>
      </c>
      <c r="BH37" s="75">
        <f t="shared" si="125"/>
        <v>15027</v>
      </c>
      <c r="BI37" s="75">
        <f t="shared" si="125"/>
        <v>10651</v>
      </c>
      <c r="BJ37" s="75">
        <f t="shared" si="125"/>
        <v>711</v>
      </c>
      <c r="BK37" s="75">
        <f t="shared" si="125"/>
        <v>409446</v>
      </c>
      <c r="BL37" s="75">
        <f t="shared" si="26"/>
        <v>576</v>
      </c>
      <c r="BM37" s="75">
        <f t="shared" si="27"/>
        <v>955</v>
      </c>
      <c r="BN37" s="75">
        <f t="shared" si="106"/>
        <v>397</v>
      </c>
      <c r="BO37" s="75">
        <f t="shared" si="106"/>
        <v>212537</v>
      </c>
      <c r="BP37" s="75">
        <f t="shared" si="29"/>
        <v>535</v>
      </c>
      <c r="BQ37" s="75">
        <f t="shared" si="30"/>
        <v>986</v>
      </c>
      <c r="BR37" s="75">
        <f t="shared" si="107"/>
        <v>60585</v>
      </c>
      <c r="BS37" s="75">
        <f t="shared" si="107"/>
        <v>29393087</v>
      </c>
      <c r="BT37" s="75">
        <f t="shared" si="32"/>
        <v>485</v>
      </c>
      <c r="BU37" s="75">
        <f t="shared" si="33"/>
        <v>859</v>
      </c>
      <c r="BV37" s="75">
        <f t="shared" si="108"/>
        <v>25742</v>
      </c>
      <c r="BW37" s="75">
        <f t="shared" si="108"/>
        <v>44555787</v>
      </c>
      <c r="BX37" s="75">
        <f t="shared" si="35"/>
        <v>1731</v>
      </c>
      <c r="BY37" s="75">
        <f t="shared" si="36"/>
        <v>3565</v>
      </c>
      <c r="BZ37" s="75">
        <f t="shared" si="109"/>
        <v>7578</v>
      </c>
      <c r="CA37" s="75">
        <f t="shared" si="109"/>
        <v>13123283</v>
      </c>
      <c r="CB37" s="75">
        <f t="shared" si="38"/>
        <v>1732</v>
      </c>
      <c r="CC37" s="75">
        <f t="shared" si="39"/>
        <v>3818</v>
      </c>
      <c r="CD37" s="75">
        <f t="shared" si="110"/>
        <v>370786</v>
      </c>
      <c r="CE37" s="75">
        <f t="shared" si="110"/>
        <v>720620104</v>
      </c>
      <c r="CF37" s="75">
        <f t="shared" si="41"/>
        <v>1943</v>
      </c>
      <c r="CG37" s="75">
        <f t="shared" si="42"/>
        <v>4186</v>
      </c>
      <c r="CH37" s="75">
        <f t="shared" si="111"/>
        <v>15079</v>
      </c>
      <c r="CI37" s="75">
        <f t="shared" si="111"/>
        <v>95332277</v>
      </c>
      <c r="CJ37" s="75">
        <f t="shared" si="44"/>
        <v>6322</v>
      </c>
      <c r="CK37" s="75">
        <f t="shared" si="45"/>
        <v>14934</v>
      </c>
      <c r="CL37" s="75">
        <f t="shared" si="112"/>
        <v>5955</v>
      </c>
      <c r="CM37" s="75">
        <f t="shared" si="112"/>
        <v>35103944</v>
      </c>
      <c r="CN37" s="75">
        <f t="shared" si="47"/>
        <v>5895</v>
      </c>
      <c r="CO37" s="75">
        <f t="shared" si="48"/>
        <v>13438</v>
      </c>
      <c r="CP37" s="75">
        <f t="shared" si="113"/>
        <v>11707</v>
      </c>
      <c r="CQ37" s="75">
        <f t="shared" si="113"/>
        <v>98461920</v>
      </c>
      <c r="CR37" s="75">
        <f t="shared" si="50"/>
        <v>8411</v>
      </c>
      <c r="CS37" s="75">
        <f t="shared" si="51"/>
        <v>19318</v>
      </c>
      <c r="CT37" s="75">
        <f t="shared" si="114"/>
        <v>2715</v>
      </c>
      <c r="CU37" s="75">
        <f t="shared" si="114"/>
        <v>23781441</v>
      </c>
      <c r="CV37" s="75">
        <f t="shared" si="53"/>
        <v>8759</v>
      </c>
      <c r="CW37" s="75">
        <f t="shared" si="54"/>
        <v>21611</v>
      </c>
      <c r="CX37" s="75">
        <f t="shared" si="115"/>
        <v>3691</v>
      </c>
      <c r="CY37" s="75">
        <f t="shared" si="115"/>
        <v>1310125</v>
      </c>
      <c r="CZ37" s="75">
        <f t="shared" si="56"/>
        <v>355</v>
      </c>
      <c r="DA37" s="75">
        <f t="shared" si="57"/>
        <v>637</v>
      </c>
      <c r="DB37" s="75">
        <f t="shared" si="116"/>
        <v>37583</v>
      </c>
      <c r="DC37" s="75">
        <f t="shared" si="116"/>
        <v>2581097</v>
      </c>
      <c r="DD37" s="75">
        <f t="shared" si="59"/>
        <v>69</v>
      </c>
      <c r="DE37" s="75">
        <f t="shared" si="60"/>
        <v>152</v>
      </c>
      <c r="DF37" s="75">
        <f t="shared" si="117"/>
        <v>862</v>
      </c>
      <c r="DG37" s="75">
        <f t="shared" si="117"/>
        <v>1490881</v>
      </c>
      <c r="DH37" s="75">
        <f t="shared" si="62"/>
        <v>1730</v>
      </c>
      <c r="DI37" s="75">
        <f t="shared" si="63"/>
        <v>3431</v>
      </c>
      <c r="DJ37" s="75">
        <f t="shared" si="122"/>
        <v>765</v>
      </c>
      <c r="DK37" s="75">
        <f t="shared" si="122"/>
        <v>2126</v>
      </c>
      <c r="DL37" s="248"/>
      <c r="DM37" s="248"/>
      <c r="DN37" s="248"/>
      <c r="DO37" s="248"/>
      <c r="DP37" s="248"/>
      <c r="DQ37" s="248"/>
      <c r="DR37" s="248"/>
      <c r="DS37" s="248"/>
      <c r="DT37" s="248"/>
      <c r="DU37" s="248"/>
      <c r="DV37" s="248"/>
      <c r="DW37" s="248"/>
      <c r="DX37" s="248"/>
      <c r="DY37" s="248"/>
      <c r="DZ37" s="248"/>
      <c r="EA37" s="248"/>
      <c r="EB37" s="164"/>
      <c r="EC37" s="75">
        <f t="shared" si="76"/>
        <v>3</v>
      </c>
      <c r="ED37" s="74">
        <f t="shared" si="91"/>
        <v>2020</v>
      </c>
      <c r="EE37" s="165">
        <f t="shared" si="92"/>
        <v>43891</v>
      </c>
      <c r="EF37" s="157">
        <f t="shared" si="77"/>
        <v>31</v>
      </c>
      <c r="EG37" s="156"/>
      <c r="EH37" s="166">
        <f t="shared" si="126"/>
        <v>12310736</v>
      </c>
      <c r="EI37" s="166">
        <f t="shared" si="126"/>
        <v>127513247</v>
      </c>
      <c r="EJ37" s="166">
        <f t="shared" si="126"/>
        <v>176091840</v>
      </c>
      <c r="EK37" s="166">
        <f t="shared" si="126"/>
        <v>279125130</v>
      </c>
      <c r="EL37" s="166">
        <f t="shared" si="126"/>
        <v>53177925</v>
      </c>
      <c r="EM37" s="166">
        <f t="shared" si="126"/>
        <v>48505315</v>
      </c>
      <c r="EN37" s="166">
        <f t="shared" si="126"/>
        <v>1673409742</v>
      </c>
      <c r="EO37" s="166">
        <f t="shared" si="126"/>
        <v>2040364341</v>
      </c>
      <c r="EP37" s="166">
        <f t="shared" si="126"/>
        <v>164158142</v>
      </c>
      <c r="EQ37" s="166">
        <f t="shared" si="126"/>
        <v>678732</v>
      </c>
      <c r="ER37" s="166">
        <f t="shared" si="127"/>
        <v>391540</v>
      </c>
      <c r="ES37" s="166">
        <f t="shared" si="127"/>
        <v>52054109</v>
      </c>
      <c r="ET37" s="166">
        <f t="shared" si="127"/>
        <v>91777895</v>
      </c>
      <c r="EU37" s="166">
        <f t="shared" si="127"/>
        <v>28932610</v>
      </c>
      <c r="EV37" s="166">
        <f t="shared" si="127"/>
        <v>1552206450</v>
      </c>
      <c r="EW37" s="166">
        <f t="shared" si="127"/>
        <v>225191082</v>
      </c>
      <c r="EX37" s="166">
        <f t="shared" si="127"/>
        <v>80024139</v>
      </c>
      <c r="EY37" s="166">
        <f t="shared" si="127"/>
        <v>226151055</v>
      </c>
      <c r="EZ37" s="166">
        <f t="shared" si="127"/>
        <v>58674281</v>
      </c>
      <c r="FA37" s="166">
        <f t="shared" si="127"/>
        <v>2957689</v>
      </c>
      <c r="FB37" s="166">
        <f t="shared" si="128"/>
        <v>2350948</v>
      </c>
      <c r="FC37" s="166">
        <f t="shared" si="128"/>
        <v>5707711</v>
      </c>
      <c r="FD37" s="166">
        <f t="shared" si="128"/>
        <v>0</v>
      </c>
      <c r="FE37" s="166">
        <f t="shared" si="128"/>
        <v>0</v>
      </c>
      <c r="FF37" s="166">
        <f t="shared" si="128"/>
        <v>0</v>
      </c>
      <c r="FG37" s="166">
        <f t="shared" si="128"/>
        <v>0</v>
      </c>
      <c r="FH37" s="152"/>
      <c r="FI37" s="405">
        <f t="shared" si="81"/>
        <v>2.0990387888415216</v>
      </c>
      <c r="FJ37" s="405">
        <f t="shared" si="81"/>
        <v>1.6095018883827987</v>
      </c>
      <c r="FK37" s="405">
        <f t="shared" si="82"/>
        <v>2.0846470185058261</v>
      </c>
      <c r="FL37" s="405">
        <f t="shared" si="83"/>
        <v>1.6276163863552486</v>
      </c>
      <c r="FM37" s="405">
        <f t="shared" si="84"/>
        <v>1.342687314714456</v>
      </c>
      <c r="FN37" s="405">
        <f t="shared" si="85"/>
        <v>1.0720380296258902</v>
      </c>
      <c r="FO37" s="405">
        <f t="shared" si="86"/>
        <v>1.5960432259148667</v>
      </c>
      <c r="FP37" s="405">
        <f t="shared" si="87"/>
        <v>1.0664546735435168</v>
      </c>
      <c r="FQ37" s="405">
        <f t="shared" si="88"/>
        <v>1.5184923201293452</v>
      </c>
      <c r="FR37" s="405">
        <f t="shared" si="89"/>
        <v>1.0762934518997576</v>
      </c>
      <c r="FS37" s="404"/>
      <c r="FT37" s="26"/>
    </row>
    <row r="38" spans="1:176" ht="10.35" customHeight="1" x14ac:dyDescent="0.2">
      <c r="A38" s="74" t="str">
        <f t="shared" si="1"/>
        <v>2020-21APRILENG</v>
      </c>
      <c r="B38" s="163" t="str">
        <f t="shared" si="90"/>
        <v>2020-21</v>
      </c>
      <c r="C38" s="26" t="s">
        <v>839</v>
      </c>
      <c r="D38" s="163" t="str">
        <f t="shared" si="93"/>
        <v>ENG</v>
      </c>
      <c r="F38" s="163" t="str">
        <f t="shared" si="2"/>
        <v>ENG</v>
      </c>
      <c r="H38" s="75">
        <f t="shared" si="102"/>
        <v>879644</v>
      </c>
      <c r="I38" s="75">
        <f t="shared" si="102"/>
        <v>629261</v>
      </c>
      <c r="J38" s="75">
        <f t="shared" si="102"/>
        <v>6615151</v>
      </c>
      <c r="K38" s="75">
        <f t="shared" si="4"/>
        <v>11</v>
      </c>
      <c r="L38" s="75">
        <f t="shared" si="5"/>
        <v>1</v>
      </c>
      <c r="M38" s="75">
        <f t="shared" si="6"/>
        <v>38</v>
      </c>
      <c r="N38" s="75">
        <f t="shared" si="7"/>
        <v>65</v>
      </c>
      <c r="O38" s="75">
        <f t="shared" si="8"/>
        <v>130</v>
      </c>
      <c r="P38" s="75" t="s">
        <v>44</v>
      </c>
      <c r="Q38" s="75">
        <f t="shared" si="123"/>
        <v>2680</v>
      </c>
      <c r="R38" s="75">
        <f t="shared" si="123"/>
        <v>16506</v>
      </c>
      <c r="S38" s="75">
        <f t="shared" si="123"/>
        <v>13198</v>
      </c>
      <c r="T38" s="75">
        <f t="shared" si="123"/>
        <v>684189</v>
      </c>
      <c r="U38" s="75">
        <f t="shared" si="123"/>
        <v>50004</v>
      </c>
      <c r="V38" s="75">
        <f t="shared" si="123"/>
        <v>25739</v>
      </c>
      <c r="W38" s="75">
        <f t="shared" si="123"/>
        <v>323591</v>
      </c>
      <c r="X38" s="75">
        <f t="shared" si="123"/>
        <v>183325</v>
      </c>
      <c r="Y38" s="75">
        <f t="shared" si="123"/>
        <v>11041</v>
      </c>
      <c r="Z38" s="75">
        <f t="shared" si="123"/>
        <v>21163506</v>
      </c>
      <c r="AA38" s="75">
        <f t="shared" si="10"/>
        <v>423</v>
      </c>
      <c r="AB38" s="75">
        <f t="shared" si="11"/>
        <v>740</v>
      </c>
      <c r="AC38" s="75">
        <f t="shared" ref="AC38:AC64" si="129">SUMIFS(AC$247:AC$1257,$B$247:$B$1257,$B38,$C$247:$C$1257,$C38)</f>
        <v>14435987</v>
      </c>
      <c r="AD38" s="75">
        <f t="shared" si="13"/>
        <v>561</v>
      </c>
      <c r="AE38" s="75">
        <f t="shared" si="14"/>
        <v>1014</v>
      </c>
      <c r="AF38" s="75">
        <f t="shared" ref="AF38:AF64" si="130">SUMIFS(AF$247:AF$1257,$B$247:$B$1257,$B38,$C$247:$C$1257,$C38)</f>
        <v>358886960</v>
      </c>
      <c r="AG38" s="75">
        <f t="shared" si="16"/>
        <v>1109</v>
      </c>
      <c r="AH38" s="75">
        <f t="shared" si="17"/>
        <v>2306</v>
      </c>
      <c r="AI38" s="75">
        <f t="shared" ref="AI38:AI64" si="131">SUMIFS(AI$247:AI$1257,$B$247:$B$1257,$B38,$C$247:$C$1257,$C38)</f>
        <v>437216835</v>
      </c>
      <c r="AJ38" s="75">
        <f t="shared" si="19"/>
        <v>2385</v>
      </c>
      <c r="AK38" s="75">
        <f t="shared" si="20"/>
        <v>5368</v>
      </c>
      <c r="AL38" s="75">
        <f t="shared" ref="AL38:AL64" si="132">SUMIFS(AL$247:AL$1257,$B$247:$B$1257,$B38,$C$247:$C$1257,$C38)</f>
        <v>44368758</v>
      </c>
      <c r="AM38" s="75">
        <f t="shared" si="22"/>
        <v>4019</v>
      </c>
      <c r="AN38" s="75">
        <f t="shared" si="23"/>
        <v>8714</v>
      </c>
      <c r="AO38" s="75">
        <f t="shared" si="124"/>
        <v>63169</v>
      </c>
      <c r="AP38" s="75">
        <f t="shared" si="124"/>
        <v>5392</v>
      </c>
      <c r="AQ38" s="75">
        <f t="shared" si="124"/>
        <v>20127</v>
      </c>
      <c r="AR38" s="75">
        <f t="shared" si="124"/>
        <v>19027</v>
      </c>
      <c r="AS38" s="75">
        <f t="shared" si="124"/>
        <v>8671</v>
      </c>
      <c r="AT38" s="75">
        <f t="shared" si="124"/>
        <v>28979</v>
      </c>
      <c r="AU38" s="75">
        <f t="shared" si="124"/>
        <v>9426</v>
      </c>
      <c r="AV38" s="75">
        <f t="shared" si="124"/>
        <v>298420</v>
      </c>
      <c r="AW38" s="75">
        <f t="shared" si="124"/>
        <v>35949</v>
      </c>
      <c r="AX38" s="75">
        <f t="shared" si="124"/>
        <v>286651</v>
      </c>
      <c r="AY38" s="75">
        <f t="shared" si="125"/>
        <v>621020</v>
      </c>
      <c r="AZ38" s="75">
        <f t="shared" si="125"/>
        <v>104291</v>
      </c>
      <c r="BA38" s="75">
        <f t="shared" si="125"/>
        <v>80360</v>
      </c>
      <c r="BB38" s="75">
        <f t="shared" si="125"/>
        <v>52674</v>
      </c>
      <c r="BC38" s="75">
        <f t="shared" si="125"/>
        <v>41316</v>
      </c>
      <c r="BD38" s="75">
        <f t="shared" si="125"/>
        <v>415177</v>
      </c>
      <c r="BE38" s="75">
        <f t="shared" si="125"/>
        <v>343463</v>
      </c>
      <c r="BF38" s="75">
        <f t="shared" si="125"/>
        <v>259576</v>
      </c>
      <c r="BG38" s="75">
        <f t="shared" si="125"/>
        <v>193328</v>
      </c>
      <c r="BH38" s="75">
        <f t="shared" si="125"/>
        <v>16048</v>
      </c>
      <c r="BI38" s="75">
        <f t="shared" si="125"/>
        <v>11668</v>
      </c>
      <c r="BJ38" s="75">
        <f t="shared" si="125"/>
        <v>593</v>
      </c>
      <c r="BK38" s="75">
        <f t="shared" si="125"/>
        <v>317679</v>
      </c>
      <c r="BL38" s="75">
        <f t="shared" si="26"/>
        <v>536</v>
      </c>
      <c r="BM38" s="75">
        <f t="shared" si="27"/>
        <v>902</v>
      </c>
      <c r="BN38" s="75">
        <f t="shared" si="106"/>
        <v>314</v>
      </c>
      <c r="BO38" s="75">
        <f t="shared" si="106"/>
        <v>145308</v>
      </c>
      <c r="BP38" s="75">
        <f t="shared" si="29"/>
        <v>463</v>
      </c>
      <c r="BQ38" s="75">
        <f t="shared" si="30"/>
        <v>827</v>
      </c>
      <c r="BR38" s="75">
        <f t="shared" si="107"/>
        <v>49097</v>
      </c>
      <c r="BS38" s="75">
        <f t="shared" si="107"/>
        <v>20700519</v>
      </c>
      <c r="BT38" s="75">
        <f t="shared" si="32"/>
        <v>422</v>
      </c>
      <c r="BU38" s="75">
        <f t="shared" si="33"/>
        <v>736</v>
      </c>
      <c r="BV38" s="75">
        <f t="shared" si="108"/>
        <v>24006</v>
      </c>
      <c r="BW38" s="75">
        <f t="shared" si="108"/>
        <v>25696518</v>
      </c>
      <c r="BX38" s="75">
        <f t="shared" si="35"/>
        <v>1070</v>
      </c>
      <c r="BY38" s="75">
        <f t="shared" si="36"/>
        <v>2149</v>
      </c>
      <c r="BZ38" s="75">
        <f t="shared" si="109"/>
        <v>5271</v>
      </c>
      <c r="CA38" s="75">
        <f t="shared" si="109"/>
        <v>5530982</v>
      </c>
      <c r="CB38" s="75">
        <f t="shared" si="38"/>
        <v>1049</v>
      </c>
      <c r="CC38" s="75">
        <f t="shared" si="39"/>
        <v>2249</v>
      </c>
      <c r="CD38" s="75">
        <f t="shared" si="110"/>
        <v>294314</v>
      </c>
      <c r="CE38" s="75">
        <f t="shared" si="110"/>
        <v>327659460</v>
      </c>
      <c r="CF38" s="75">
        <f t="shared" si="41"/>
        <v>1113</v>
      </c>
      <c r="CG38" s="75">
        <f t="shared" si="42"/>
        <v>2322</v>
      </c>
      <c r="CH38" s="75">
        <f t="shared" si="111"/>
        <v>16501</v>
      </c>
      <c r="CI38" s="75">
        <f t="shared" si="111"/>
        <v>51322653</v>
      </c>
      <c r="CJ38" s="75">
        <f t="shared" si="44"/>
        <v>3110</v>
      </c>
      <c r="CK38" s="75">
        <f t="shared" si="45"/>
        <v>6843</v>
      </c>
      <c r="CL38" s="75">
        <f t="shared" si="112"/>
        <v>4163</v>
      </c>
      <c r="CM38" s="75">
        <f t="shared" si="112"/>
        <v>12122843</v>
      </c>
      <c r="CN38" s="75">
        <f t="shared" si="47"/>
        <v>2912</v>
      </c>
      <c r="CO38" s="75">
        <f t="shared" si="48"/>
        <v>6539</v>
      </c>
      <c r="CP38" s="75">
        <f t="shared" si="113"/>
        <v>15979</v>
      </c>
      <c r="CQ38" s="75">
        <f t="shared" si="113"/>
        <v>79608142</v>
      </c>
      <c r="CR38" s="75">
        <f t="shared" si="50"/>
        <v>4982</v>
      </c>
      <c r="CS38" s="75">
        <f t="shared" si="51"/>
        <v>10320</v>
      </c>
      <c r="CT38" s="75">
        <f t="shared" si="114"/>
        <v>2534</v>
      </c>
      <c r="CU38" s="75">
        <f t="shared" si="114"/>
        <v>12298652</v>
      </c>
      <c r="CV38" s="75">
        <f t="shared" si="53"/>
        <v>4853</v>
      </c>
      <c r="CW38" s="75">
        <f t="shared" si="54"/>
        <v>10436</v>
      </c>
      <c r="CX38" s="75">
        <f t="shared" si="115"/>
        <v>3753</v>
      </c>
      <c r="CY38" s="75">
        <f t="shared" si="115"/>
        <v>1118623</v>
      </c>
      <c r="CZ38" s="75">
        <f t="shared" si="56"/>
        <v>298</v>
      </c>
      <c r="DA38" s="75">
        <f t="shared" si="57"/>
        <v>517</v>
      </c>
      <c r="DB38" s="75">
        <f t="shared" si="116"/>
        <v>28653</v>
      </c>
      <c r="DC38" s="75">
        <f t="shared" si="116"/>
        <v>1204333</v>
      </c>
      <c r="DD38" s="75">
        <f t="shared" si="59"/>
        <v>42</v>
      </c>
      <c r="DE38" s="75">
        <f t="shared" si="60"/>
        <v>87</v>
      </c>
      <c r="DF38" s="75">
        <f t="shared" si="117"/>
        <v>746</v>
      </c>
      <c r="DG38" s="75">
        <f t="shared" si="117"/>
        <v>820794</v>
      </c>
      <c r="DH38" s="75">
        <f t="shared" si="62"/>
        <v>1100</v>
      </c>
      <c r="DI38" s="75">
        <f t="shared" si="63"/>
        <v>2177</v>
      </c>
      <c r="DJ38" s="75">
        <f t="shared" si="122"/>
        <v>675</v>
      </c>
      <c r="DK38" s="75">
        <f t="shared" si="122"/>
        <v>2757</v>
      </c>
      <c r="DL38" s="248"/>
      <c r="DM38" s="248"/>
      <c r="DN38" s="248"/>
      <c r="DO38" s="248"/>
      <c r="DP38" s="248"/>
      <c r="DQ38" s="248"/>
      <c r="DR38" s="248"/>
      <c r="DS38" s="248"/>
      <c r="DT38" s="248"/>
      <c r="DU38" s="248"/>
      <c r="DV38" s="248"/>
      <c r="DW38" s="248"/>
      <c r="DX38" s="248"/>
      <c r="DY38" s="248"/>
      <c r="DZ38" s="248"/>
      <c r="EA38" s="248"/>
      <c r="EB38" s="164"/>
      <c r="EC38" s="75">
        <f t="shared" si="76"/>
        <v>4</v>
      </c>
      <c r="ED38" s="74">
        <f t="shared" si="91"/>
        <v>2020</v>
      </c>
      <c r="EE38" s="165">
        <f t="shared" si="92"/>
        <v>43922</v>
      </c>
      <c r="EF38" s="157">
        <f t="shared" si="77"/>
        <v>30</v>
      </c>
      <c r="EG38" s="156"/>
      <c r="EH38" s="166">
        <f t="shared" si="126"/>
        <v>706617</v>
      </c>
      <c r="EI38" s="166">
        <f t="shared" si="126"/>
        <v>23673882</v>
      </c>
      <c r="EJ38" s="166">
        <f t="shared" si="126"/>
        <v>40785878</v>
      </c>
      <c r="EK38" s="166">
        <f t="shared" si="126"/>
        <v>81821590</v>
      </c>
      <c r="EL38" s="166">
        <f t="shared" si="126"/>
        <v>36983242</v>
      </c>
      <c r="EM38" s="166">
        <f t="shared" si="126"/>
        <v>26111493</v>
      </c>
      <c r="EN38" s="166">
        <f t="shared" si="126"/>
        <v>746334214</v>
      </c>
      <c r="EO38" s="166">
        <f t="shared" si="126"/>
        <v>984170406</v>
      </c>
      <c r="EP38" s="166">
        <f t="shared" si="126"/>
        <v>96206239</v>
      </c>
      <c r="EQ38" s="166">
        <f t="shared" si="126"/>
        <v>535158</v>
      </c>
      <c r="ER38" s="166">
        <f t="shared" si="127"/>
        <v>259747</v>
      </c>
      <c r="ES38" s="166">
        <f t="shared" si="127"/>
        <v>36122637</v>
      </c>
      <c r="ET38" s="166">
        <f t="shared" si="127"/>
        <v>51595278</v>
      </c>
      <c r="EU38" s="166">
        <f t="shared" si="127"/>
        <v>11852639</v>
      </c>
      <c r="EV38" s="166">
        <f t="shared" si="127"/>
        <v>683538346</v>
      </c>
      <c r="EW38" s="166">
        <f t="shared" si="127"/>
        <v>112909001</v>
      </c>
      <c r="EX38" s="166">
        <f t="shared" si="127"/>
        <v>27219869</v>
      </c>
      <c r="EY38" s="166">
        <f t="shared" si="127"/>
        <v>164896087</v>
      </c>
      <c r="EZ38" s="166">
        <f t="shared" si="127"/>
        <v>26445666</v>
      </c>
      <c r="FA38" s="166">
        <f t="shared" si="127"/>
        <v>1624320</v>
      </c>
      <c r="FB38" s="166">
        <f t="shared" si="128"/>
        <v>1939399</v>
      </c>
      <c r="FC38" s="166">
        <f t="shared" si="128"/>
        <v>2482713</v>
      </c>
      <c r="FD38" s="166">
        <f t="shared" si="128"/>
        <v>0</v>
      </c>
      <c r="FE38" s="166">
        <f t="shared" si="128"/>
        <v>0</v>
      </c>
      <c r="FF38" s="166">
        <f t="shared" si="128"/>
        <v>0</v>
      </c>
      <c r="FG38" s="166">
        <f t="shared" si="128"/>
        <v>0</v>
      </c>
      <c r="FH38" s="152"/>
      <c r="FI38" s="405">
        <f t="shared" ref="FI38:FJ64" si="133">AZ38/HLOOKUP(FH$3&amp;FI$3,$U$5:$Y$9539,ROW()-4,0)</f>
        <v>2.0856531477481801</v>
      </c>
      <c r="FJ38" s="405">
        <f t="shared" si="133"/>
        <v>1.6070714342852572</v>
      </c>
      <c r="FK38" s="405">
        <f t="shared" ref="FK38:FK64" si="134">BB38/HLOOKUP(FJ$3&amp;FK$3,$U$5:$Y$9539,ROW()-4,0)</f>
        <v>2.0464664516880999</v>
      </c>
      <c r="FL38" s="405">
        <f t="shared" ref="FL38:FL64" si="135">BC38/HLOOKUP(FK$3&amp;FL$3,$U$5:$Y$9539,ROW()-4,0)</f>
        <v>1.6051905668440887</v>
      </c>
      <c r="FM38" s="405">
        <f t="shared" ref="FM38:FM64" si="136">BD38/HLOOKUP(FL$3&amp;FM$3,$U$5:$Y$9539,ROW()-4,0)</f>
        <v>1.283030121356898</v>
      </c>
      <c r="FN38" s="405">
        <f t="shared" ref="FN38:FN64" si="137">BE38/HLOOKUP(FM$3&amp;FN$3,$U$5:$Y$9539,ROW()-4,0)</f>
        <v>1.0614108550608639</v>
      </c>
      <c r="FO38" s="405">
        <f t="shared" ref="FO38:FO64" si="138">BF38/HLOOKUP(FN$3&amp;FO$3,$U$5:$Y$9539,ROW()-4,0)</f>
        <v>1.4159334515205237</v>
      </c>
      <c r="FP38" s="405">
        <f t="shared" ref="FP38:FP64" si="139">BG38/HLOOKUP(FO$3&amp;FP$3,$U$5:$Y$9539,ROW()-4,0)</f>
        <v>1.054564298377199</v>
      </c>
      <c r="FQ38" s="405">
        <f t="shared" ref="FQ38:FQ64" si="140">BH38/HLOOKUP(FP$3&amp;FQ$3,$U$5:$Y$9539,ROW()-4,0)</f>
        <v>1.4534915315641699</v>
      </c>
      <c r="FR38" s="405">
        <f t="shared" ref="FR38:FR64" si="141">BI38/HLOOKUP(FQ$3&amp;FR$3,$U$5:$Y$9539,ROW()-4,0)</f>
        <v>1.0567883343900009</v>
      </c>
      <c r="FS38" s="404"/>
      <c r="FT38" s="26"/>
    </row>
    <row r="39" spans="1:176" ht="10.35" customHeight="1" x14ac:dyDescent="0.2">
      <c r="A39" s="74" t="str">
        <f t="shared" si="1"/>
        <v>2020-21MAYENG</v>
      </c>
      <c r="B39" s="163" t="str">
        <f t="shared" si="90"/>
        <v>2020-21</v>
      </c>
      <c r="C39" s="26" t="s">
        <v>840</v>
      </c>
      <c r="D39" s="163" t="str">
        <f t="shared" si="93"/>
        <v>ENG</v>
      </c>
      <c r="F39" s="163" t="str">
        <f t="shared" si="2"/>
        <v>ENG</v>
      </c>
      <c r="H39" s="75">
        <f t="shared" si="102"/>
        <v>835776</v>
      </c>
      <c r="I39" s="75">
        <f t="shared" si="102"/>
        <v>575231</v>
      </c>
      <c r="J39" s="75">
        <f t="shared" si="102"/>
        <v>888949</v>
      </c>
      <c r="K39" s="75">
        <f t="shared" si="4"/>
        <v>2</v>
      </c>
      <c r="L39" s="75">
        <f t="shared" si="5"/>
        <v>1</v>
      </c>
      <c r="M39" s="75">
        <f t="shared" si="6"/>
        <v>2</v>
      </c>
      <c r="N39" s="75">
        <f t="shared" si="7"/>
        <v>3</v>
      </c>
      <c r="O39" s="75">
        <f t="shared" si="8"/>
        <v>11</v>
      </c>
      <c r="P39" s="75" t="s">
        <v>44</v>
      </c>
      <c r="Q39" s="75">
        <f t="shared" si="123"/>
        <v>2822</v>
      </c>
      <c r="R39" s="75">
        <f t="shared" si="123"/>
        <v>17750</v>
      </c>
      <c r="S39" s="75">
        <f t="shared" si="123"/>
        <v>15786</v>
      </c>
      <c r="T39" s="75">
        <f t="shared" si="123"/>
        <v>682829</v>
      </c>
      <c r="U39" s="75">
        <f t="shared" si="123"/>
        <v>45391</v>
      </c>
      <c r="V39" s="75">
        <f t="shared" si="123"/>
        <v>26167</v>
      </c>
      <c r="W39" s="75">
        <f t="shared" si="123"/>
        <v>323047</v>
      </c>
      <c r="X39" s="75">
        <f t="shared" si="123"/>
        <v>191984</v>
      </c>
      <c r="Y39" s="75">
        <f t="shared" si="123"/>
        <v>13446</v>
      </c>
      <c r="Z39" s="75">
        <f t="shared" si="123"/>
        <v>17744539</v>
      </c>
      <c r="AA39" s="75">
        <f t="shared" si="10"/>
        <v>391</v>
      </c>
      <c r="AB39" s="75">
        <f t="shared" si="11"/>
        <v>681</v>
      </c>
      <c r="AC39" s="75">
        <f t="shared" si="129"/>
        <v>12912479</v>
      </c>
      <c r="AD39" s="75">
        <f t="shared" si="13"/>
        <v>493</v>
      </c>
      <c r="AE39" s="75">
        <f t="shared" si="14"/>
        <v>899</v>
      </c>
      <c r="AF39" s="75">
        <f t="shared" si="130"/>
        <v>261227105</v>
      </c>
      <c r="AG39" s="75">
        <f t="shared" si="16"/>
        <v>809</v>
      </c>
      <c r="AH39" s="75">
        <f t="shared" si="17"/>
        <v>1515</v>
      </c>
      <c r="AI39" s="75">
        <f t="shared" si="131"/>
        <v>332415786</v>
      </c>
      <c r="AJ39" s="75">
        <f t="shared" si="19"/>
        <v>1731</v>
      </c>
      <c r="AK39" s="75">
        <f t="shared" si="20"/>
        <v>3790</v>
      </c>
      <c r="AL39" s="75">
        <f t="shared" si="132"/>
        <v>41257720</v>
      </c>
      <c r="AM39" s="75">
        <f t="shared" si="22"/>
        <v>3068</v>
      </c>
      <c r="AN39" s="75">
        <f t="shared" si="23"/>
        <v>6346</v>
      </c>
      <c r="AO39" s="75">
        <f t="shared" si="124"/>
        <v>51293</v>
      </c>
      <c r="AP39" s="75">
        <f t="shared" si="124"/>
        <v>2866</v>
      </c>
      <c r="AQ39" s="75">
        <f t="shared" si="124"/>
        <v>15398</v>
      </c>
      <c r="AR39" s="75">
        <f t="shared" si="124"/>
        <v>19258</v>
      </c>
      <c r="AS39" s="75">
        <f t="shared" si="124"/>
        <v>7202</v>
      </c>
      <c r="AT39" s="75">
        <f t="shared" si="124"/>
        <v>25827</v>
      </c>
      <c r="AU39" s="75">
        <f t="shared" si="124"/>
        <v>11461</v>
      </c>
      <c r="AV39" s="75">
        <f t="shared" si="124"/>
        <v>343989</v>
      </c>
      <c r="AW39" s="75">
        <f t="shared" si="124"/>
        <v>38999</v>
      </c>
      <c r="AX39" s="75">
        <f t="shared" si="124"/>
        <v>248548</v>
      </c>
      <c r="AY39" s="75">
        <f t="shared" si="125"/>
        <v>631536</v>
      </c>
      <c r="AZ39" s="75">
        <f t="shared" si="125"/>
        <v>96227</v>
      </c>
      <c r="BA39" s="75">
        <f t="shared" si="125"/>
        <v>74175</v>
      </c>
      <c r="BB39" s="75">
        <f t="shared" si="125"/>
        <v>54727</v>
      </c>
      <c r="BC39" s="75">
        <f t="shared" si="125"/>
        <v>42833</v>
      </c>
      <c r="BD39" s="75">
        <f t="shared" si="125"/>
        <v>413931</v>
      </c>
      <c r="BE39" s="75">
        <f t="shared" si="125"/>
        <v>345709</v>
      </c>
      <c r="BF39" s="75">
        <f t="shared" si="125"/>
        <v>268982</v>
      </c>
      <c r="BG39" s="75">
        <f t="shared" si="125"/>
        <v>203738</v>
      </c>
      <c r="BH39" s="75">
        <f t="shared" si="125"/>
        <v>19001</v>
      </c>
      <c r="BI39" s="75">
        <f t="shared" si="125"/>
        <v>14051</v>
      </c>
      <c r="BJ39" s="75">
        <f t="shared" si="125"/>
        <v>465</v>
      </c>
      <c r="BK39" s="75">
        <f t="shared" si="125"/>
        <v>230343</v>
      </c>
      <c r="BL39" s="75">
        <f t="shared" si="26"/>
        <v>495</v>
      </c>
      <c r="BM39" s="75">
        <f t="shared" si="27"/>
        <v>822</v>
      </c>
      <c r="BN39" s="75">
        <f t="shared" si="106"/>
        <v>364</v>
      </c>
      <c r="BO39" s="75">
        <f t="shared" si="106"/>
        <v>163391</v>
      </c>
      <c r="BP39" s="75">
        <f t="shared" si="29"/>
        <v>449</v>
      </c>
      <c r="BQ39" s="75">
        <f t="shared" si="30"/>
        <v>797</v>
      </c>
      <c r="BR39" s="75">
        <f t="shared" si="107"/>
        <v>44562</v>
      </c>
      <c r="BS39" s="75">
        <f t="shared" si="107"/>
        <v>17350805</v>
      </c>
      <c r="BT39" s="75">
        <f t="shared" si="32"/>
        <v>389</v>
      </c>
      <c r="BU39" s="75">
        <f t="shared" si="33"/>
        <v>678</v>
      </c>
      <c r="BV39" s="75">
        <f t="shared" si="108"/>
        <v>22175</v>
      </c>
      <c r="BW39" s="75">
        <f t="shared" si="108"/>
        <v>18175397</v>
      </c>
      <c r="BX39" s="75">
        <f t="shared" si="35"/>
        <v>820</v>
      </c>
      <c r="BY39" s="75">
        <f t="shared" si="36"/>
        <v>1494</v>
      </c>
      <c r="BZ39" s="75">
        <f t="shared" si="109"/>
        <v>6689</v>
      </c>
      <c r="CA39" s="75">
        <f t="shared" si="109"/>
        <v>5004323</v>
      </c>
      <c r="CB39" s="75">
        <f t="shared" si="38"/>
        <v>748</v>
      </c>
      <c r="CC39" s="75">
        <f t="shared" si="39"/>
        <v>1542</v>
      </c>
      <c r="CD39" s="75">
        <f t="shared" si="110"/>
        <v>294183</v>
      </c>
      <c r="CE39" s="75">
        <f t="shared" si="110"/>
        <v>238047385</v>
      </c>
      <c r="CF39" s="75">
        <f t="shared" si="41"/>
        <v>809</v>
      </c>
      <c r="CG39" s="75">
        <f t="shared" si="42"/>
        <v>1516</v>
      </c>
      <c r="CH39" s="75">
        <f t="shared" si="111"/>
        <v>18057</v>
      </c>
      <c r="CI39" s="75">
        <f t="shared" si="111"/>
        <v>43661002</v>
      </c>
      <c r="CJ39" s="75">
        <f t="shared" si="44"/>
        <v>2418</v>
      </c>
      <c r="CK39" s="75">
        <f t="shared" si="45"/>
        <v>4976</v>
      </c>
      <c r="CL39" s="75">
        <f t="shared" si="112"/>
        <v>5503</v>
      </c>
      <c r="CM39" s="75">
        <f t="shared" si="112"/>
        <v>12499143</v>
      </c>
      <c r="CN39" s="75">
        <f t="shared" si="47"/>
        <v>2271</v>
      </c>
      <c r="CO39" s="75">
        <f t="shared" si="48"/>
        <v>4995</v>
      </c>
      <c r="CP39" s="75">
        <f t="shared" si="113"/>
        <v>14702</v>
      </c>
      <c r="CQ39" s="75">
        <f t="shared" si="113"/>
        <v>50879298</v>
      </c>
      <c r="CR39" s="75">
        <f t="shared" si="50"/>
        <v>3461</v>
      </c>
      <c r="CS39" s="75">
        <f t="shared" si="51"/>
        <v>7180</v>
      </c>
      <c r="CT39" s="75">
        <f t="shared" si="114"/>
        <v>2820</v>
      </c>
      <c r="CU39" s="75">
        <f t="shared" si="114"/>
        <v>9111297</v>
      </c>
      <c r="CV39" s="75">
        <f t="shared" si="53"/>
        <v>3231</v>
      </c>
      <c r="CW39" s="75">
        <f t="shared" si="54"/>
        <v>6873</v>
      </c>
      <c r="CX39" s="75">
        <f t="shared" si="115"/>
        <v>2803</v>
      </c>
      <c r="CY39" s="75">
        <f t="shared" si="115"/>
        <v>874247</v>
      </c>
      <c r="CZ39" s="75">
        <f t="shared" si="56"/>
        <v>312</v>
      </c>
      <c r="DA39" s="75">
        <f t="shared" si="57"/>
        <v>529</v>
      </c>
      <c r="DB39" s="75">
        <f t="shared" si="116"/>
        <v>26122</v>
      </c>
      <c r="DC39" s="75">
        <f t="shared" si="116"/>
        <v>985707</v>
      </c>
      <c r="DD39" s="75">
        <f t="shared" si="59"/>
        <v>38</v>
      </c>
      <c r="DE39" s="75">
        <f t="shared" si="60"/>
        <v>69</v>
      </c>
      <c r="DF39" s="75">
        <f t="shared" si="117"/>
        <v>981</v>
      </c>
      <c r="DG39" s="75">
        <f t="shared" si="117"/>
        <v>985757</v>
      </c>
      <c r="DH39" s="75">
        <f t="shared" si="62"/>
        <v>1005</v>
      </c>
      <c r="DI39" s="75">
        <f t="shared" si="63"/>
        <v>2028</v>
      </c>
      <c r="DJ39" s="75">
        <f t="shared" si="122"/>
        <v>884</v>
      </c>
      <c r="DK39" s="75">
        <f t="shared" si="122"/>
        <v>3480</v>
      </c>
      <c r="DL39" s="248"/>
      <c r="DM39" s="248"/>
      <c r="DN39" s="248"/>
      <c r="DO39" s="248"/>
      <c r="DP39" s="248"/>
      <c r="DQ39" s="248"/>
      <c r="DR39" s="248"/>
      <c r="DS39" s="248"/>
      <c r="DT39" s="248"/>
      <c r="DU39" s="248"/>
      <c r="DV39" s="248"/>
      <c r="DW39" s="248"/>
      <c r="DX39" s="248"/>
      <c r="DY39" s="248"/>
      <c r="DZ39" s="248"/>
      <c r="EA39" s="248"/>
      <c r="EB39" s="164"/>
      <c r="EC39" s="75">
        <f t="shared" si="76"/>
        <v>5</v>
      </c>
      <c r="ED39" s="74">
        <f t="shared" si="91"/>
        <v>2020</v>
      </c>
      <c r="EE39" s="165">
        <f t="shared" si="92"/>
        <v>43952</v>
      </c>
      <c r="EF39" s="157">
        <f t="shared" si="77"/>
        <v>31</v>
      </c>
      <c r="EG39" s="156"/>
      <c r="EH39" s="166">
        <f t="shared" si="126"/>
        <v>667551</v>
      </c>
      <c r="EI39" s="166">
        <f t="shared" si="126"/>
        <v>1025116</v>
      </c>
      <c r="EJ39" s="166">
        <f t="shared" si="126"/>
        <v>1803610</v>
      </c>
      <c r="EK39" s="166">
        <f t="shared" si="126"/>
        <v>6455440</v>
      </c>
      <c r="EL39" s="166">
        <f t="shared" si="126"/>
        <v>30921928</v>
      </c>
      <c r="EM39" s="166">
        <f t="shared" si="126"/>
        <v>23522201</v>
      </c>
      <c r="EN39" s="166">
        <f t="shared" si="126"/>
        <v>489362919</v>
      </c>
      <c r="EO39" s="166">
        <f t="shared" si="126"/>
        <v>727671141</v>
      </c>
      <c r="EP39" s="166">
        <f t="shared" si="126"/>
        <v>85330501</v>
      </c>
      <c r="EQ39" s="166">
        <f t="shared" si="126"/>
        <v>382035</v>
      </c>
      <c r="ER39" s="166">
        <f t="shared" si="127"/>
        <v>290093</v>
      </c>
      <c r="ES39" s="166">
        <f t="shared" si="127"/>
        <v>30211529</v>
      </c>
      <c r="ET39" s="166">
        <f t="shared" si="127"/>
        <v>33119561</v>
      </c>
      <c r="EU39" s="166">
        <f t="shared" si="127"/>
        <v>10314216</v>
      </c>
      <c r="EV39" s="166">
        <f t="shared" si="127"/>
        <v>446000905</v>
      </c>
      <c r="EW39" s="166">
        <f t="shared" si="127"/>
        <v>89858093</v>
      </c>
      <c r="EX39" s="166">
        <f t="shared" si="127"/>
        <v>27488025</v>
      </c>
      <c r="EY39" s="166">
        <f t="shared" si="127"/>
        <v>105560374</v>
      </c>
      <c r="EZ39" s="166">
        <f t="shared" si="127"/>
        <v>19383119</v>
      </c>
      <c r="FA39" s="166">
        <f t="shared" si="127"/>
        <v>1989767</v>
      </c>
      <c r="FB39" s="166">
        <f t="shared" si="128"/>
        <v>1483365</v>
      </c>
      <c r="FC39" s="166">
        <f t="shared" si="128"/>
        <v>1800271</v>
      </c>
      <c r="FD39" s="166">
        <f t="shared" si="128"/>
        <v>0</v>
      </c>
      <c r="FE39" s="166">
        <f t="shared" si="128"/>
        <v>0</v>
      </c>
      <c r="FF39" s="166">
        <f t="shared" si="128"/>
        <v>0</v>
      </c>
      <c r="FG39" s="166">
        <f t="shared" si="128"/>
        <v>0</v>
      </c>
      <c r="FH39" s="152"/>
      <c r="FI39" s="405">
        <f t="shared" si="133"/>
        <v>2.1199577008658106</v>
      </c>
      <c r="FJ39" s="405">
        <f t="shared" si="133"/>
        <v>1.6341345200590425</v>
      </c>
      <c r="FK39" s="405">
        <f t="shared" si="134"/>
        <v>2.0914510643176518</v>
      </c>
      <c r="FL39" s="405">
        <f t="shared" si="135"/>
        <v>1.6369090839607139</v>
      </c>
      <c r="FM39" s="405">
        <f t="shared" si="136"/>
        <v>1.2813336759047445</v>
      </c>
      <c r="FN39" s="405">
        <f t="shared" si="137"/>
        <v>1.0701507830129982</v>
      </c>
      <c r="FO39" s="405">
        <f t="shared" si="138"/>
        <v>1.4010646720560047</v>
      </c>
      <c r="FP39" s="405">
        <f t="shared" si="139"/>
        <v>1.0612238519876656</v>
      </c>
      <c r="FQ39" s="405">
        <f t="shared" si="140"/>
        <v>1.4131340175516882</v>
      </c>
      <c r="FR39" s="405">
        <f t="shared" si="141"/>
        <v>1.044994793990778</v>
      </c>
      <c r="FS39" s="404"/>
      <c r="FT39" s="26"/>
    </row>
    <row r="40" spans="1:176" ht="10.35" customHeight="1" x14ac:dyDescent="0.2">
      <c r="A40" s="74" t="str">
        <f t="shared" si="1"/>
        <v>2020-21JUNEENG</v>
      </c>
      <c r="B40" s="163" t="str">
        <f t="shared" si="90"/>
        <v>2020-21</v>
      </c>
      <c r="C40" s="26" t="s">
        <v>843</v>
      </c>
      <c r="D40" s="163" t="str">
        <f t="shared" si="93"/>
        <v>ENG</v>
      </c>
      <c r="F40" s="163" t="str">
        <f t="shared" si="2"/>
        <v>ENG</v>
      </c>
      <c r="H40" s="75">
        <f t="shared" si="102"/>
        <v>843903</v>
      </c>
      <c r="I40" s="75">
        <f t="shared" si="102"/>
        <v>584487</v>
      </c>
      <c r="J40" s="75">
        <f t="shared" si="102"/>
        <v>1145632</v>
      </c>
      <c r="K40" s="75">
        <f t="shared" si="4"/>
        <v>2</v>
      </c>
      <c r="L40" s="75">
        <f t="shared" si="5"/>
        <v>1</v>
      </c>
      <c r="M40" s="75">
        <f t="shared" si="6"/>
        <v>2</v>
      </c>
      <c r="N40" s="75">
        <f t="shared" si="7"/>
        <v>4</v>
      </c>
      <c r="O40" s="75">
        <f t="shared" si="8"/>
        <v>18</v>
      </c>
      <c r="P40" s="75" t="s">
        <v>44</v>
      </c>
      <c r="Q40" s="75">
        <f t="shared" si="123"/>
        <v>2780</v>
      </c>
      <c r="R40" s="75">
        <f t="shared" si="123"/>
        <v>18853</v>
      </c>
      <c r="S40" s="75">
        <f t="shared" si="123"/>
        <v>14886</v>
      </c>
      <c r="T40" s="75">
        <f t="shared" si="123"/>
        <v>677548</v>
      </c>
      <c r="U40" s="75">
        <f t="shared" si="123"/>
        <v>46146</v>
      </c>
      <c r="V40" s="75">
        <f t="shared" si="123"/>
        <v>28151</v>
      </c>
      <c r="W40" s="75">
        <f t="shared" si="123"/>
        <v>333617</v>
      </c>
      <c r="X40" s="75">
        <f t="shared" si="123"/>
        <v>178873</v>
      </c>
      <c r="Y40" s="75">
        <f t="shared" si="123"/>
        <v>12443</v>
      </c>
      <c r="Z40" s="75">
        <f t="shared" si="123"/>
        <v>18227568</v>
      </c>
      <c r="AA40" s="75">
        <f t="shared" si="10"/>
        <v>395</v>
      </c>
      <c r="AB40" s="75">
        <f t="shared" si="11"/>
        <v>691</v>
      </c>
      <c r="AC40" s="75">
        <f t="shared" si="129"/>
        <v>14622326</v>
      </c>
      <c r="AD40" s="75">
        <f t="shared" si="13"/>
        <v>519</v>
      </c>
      <c r="AE40" s="75">
        <f t="shared" si="14"/>
        <v>948</v>
      </c>
      <c r="AF40" s="75">
        <f t="shared" si="130"/>
        <v>298075999</v>
      </c>
      <c r="AG40" s="75">
        <f t="shared" si="16"/>
        <v>893</v>
      </c>
      <c r="AH40" s="75">
        <f t="shared" si="17"/>
        <v>1704</v>
      </c>
      <c r="AI40" s="75">
        <f t="shared" si="131"/>
        <v>389763123</v>
      </c>
      <c r="AJ40" s="75">
        <f t="shared" si="19"/>
        <v>2179</v>
      </c>
      <c r="AK40" s="75">
        <f t="shared" si="20"/>
        <v>4894</v>
      </c>
      <c r="AL40" s="75">
        <f t="shared" si="132"/>
        <v>44174093</v>
      </c>
      <c r="AM40" s="75">
        <f t="shared" si="22"/>
        <v>3550</v>
      </c>
      <c r="AN40" s="75">
        <f t="shared" si="23"/>
        <v>7314</v>
      </c>
      <c r="AO40" s="75">
        <f t="shared" si="124"/>
        <v>49357</v>
      </c>
      <c r="AP40" s="75">
        <f t="shared" si="124"/>
        <v>2707</v>
      </c>
      <c r="AQ40" s="75">
        <f t="shared" si="124"/>
        <v>14770</v>
      </c>
      <c r="AR40" s="75">
        <f t="shared" si="124"/>
        <v>17773</v>
      </c>
      <c r="AS40" s="75">
        <f t="shared" si="124"/>
        <v>6764</v>
      </c>
      <c r="AT40" s="75">
        <f t="shared" si="124"/>
        <v>25116</v>
      </c>
      <c r="AU40" s="75">
        <f t="shared" si="124"/>
        <v>11800</v>
      </c>
      <c r="AV40" s="75">
        <f t="shared" si="124"/>
        <v>359036</v>
      </c>
      <c r="AW40" s="75">
        <f t="shared" si="124"/>
        <v>40450</v>
      </c>
      <c r="AX40" s="75">
        <f t="shared" si="124"/>
        <v>228705</v>
      </c>
      <c r="AY40" s="75">
        <f t="shared" si="125"/>
        <v>628191</v>
      </c>
      <c r="AZ40" s="75">
        <f t="shared" si="125"/>
        <v>98403</v>
      </c>
      <c r="BA40" s="75">
        <f t="shared" si="125"/>
        <v>75908</v>
      </c>
      <c r="BB40" s="75">
        <f t="shared" si="125"/>
        <v>59239</v>
      </c>
      <c r="BC40" s="75">
        <f t="shared" si="125"/>
        <v>46441</v>
      </c>
      <c r="BD40" s="75">
        <f t="shared" si="125"/>
        <v>434762</v>
      </c>
      <c r="BE40" s="75">
        <f t="shared" si="125"/>
        <v>358842</v>
      </c>
      <c r="BF40" s="75">
        <f t="shared" si="125"/>
        <v>262999</v>
      </c>
      <c r="BG40" s="75">
        <f t="shared" si="125"/>
        <v>191027</v>
      </c>
      <c r="BH40" s="75">
        <f t="shared" si="125"/>
        <v>18032</v>
      </c>
      <c r="BI40" s="75">
        <f t="shared" si="125"/>
        <v>12979</v>
      </c>
      <c r="BJ40" s="75">
        <f t="shared" si="125"/>
        <v>482</v>
      </c>
      <c r="BK40" s="75">
        <f t="shared" si="125"/>
        <v>237216</v>
      </c>
      <c r="BL40" s="75">
        <f t="shared" si="26"/>
        <v>492</v>
      </c>
      <c r="BM40" s="75">
        <f t="shared" si="27"/>
        <v>829</v>
      </c>
      <c r="BN40" s="75">
        <f t="shared" si="106"/>
        <v>397</v>
      </c>
      <c r="BO40" s="75">
        <f t="shared" si="106"/>
        <v>173453</v>
      </c>
      <c r="BP40" s="75">
        <f t="shared" si="29"/>
        <v>437</v>
      </c>
      <c r="BQ40" s="75">
        <f t="shared" si="30"/>
        <v>797</v>
      </c>
      <c r="BR40" s="75">
        <f t="shared" si="107"/>
        <v>45267</v>
      </c>
      <c r="BS40" s="75">
        <f t="shared" si="107"/>
        <v>17816899</v>
      </c>
      <c r="BT40" s="75">
        <f t="shared" si="32"/>
        <v>394</v>
      </c>
      <c r="BU40" s="75">
        <f t="shared" si="33"/>
        <v>689</v>
      </c>
      <c r="BV40" s="75">
        <f t="shared" si="108"/>
        <v>22781</v>
      </c>
      <c r="BW40" s="75">
        <f t="shared" si="108"/>
        <v>20459505</v>
      </c>
      <c r="BX40" s="75">
        <f t="shared" si="35"/>
        <v>898</v>
      </c>
      <c r="BY40" s="75">
        <f t="shared" si="36"/>
        <v>1680</v>
      </c>
      <c r="BZ40" s="75">
        <f t="shared" si="109"/>
        <v>7360</v>
      </c>
      <c r="CA40" s="75">
        <f t="shared" si="109"/>
        <v>6053306</v>
      </c>
      <c r="CB40" s="75">
        <f t="shared" si="38"/>
        <v>822</v>
      </c>
      <c r="CC40" s="75">
        <f t="shared" si="39"/>
        <v>1719</v>
      </c>
      <c r="CD40" s="75">
        <f t="shared" si="110"/>
        <v>303476</v>
      </c>
      <c r="CE40" s="75">
        <f t="shared" si="110"/>
        <v>271563188</v>
      </c>
      <c r="CF40" s="75">
        <f t="shared" si="41"/>
        <v>895</v>
      </c>
      <c r="CG40" s="75">
        <f t="shared" si="42"/>
        <v>1706</v>
      </c>
      <c r="CH40" s="75">
        <f t="shared" si="111"/>
        <v>18482</v>
      </c>
      <c r="CI40" s="75">
        <f t="shared" si="111"/>
        <v>53331031</v>
      </c>
      <c r="CJ40" s="75">
        <f t="shared" si="44"/>
        <v>2886</v>
      </c>
      <c r="CK40" s="75">
        <f t="shared" si="45"/>
        <v>6099</v>
      </c>
      <c r="CL40" s="75">
        <f t="shared" si="112"/>
        <v>5932</v>
      </c>
      <c r="CM40" s="75">
        <f t="shared" si="112"/>
        <v>17604279</v>
      </c>
      <c r="CN40" s="75">
        <f t="shared" si="47"/>
        <v>2968</v>
      </c>
      <c r="CO40" s="75">
        <f t="shared" si="48"/>
        <v>6574</v>
      </c>
      <c r="CP40" s="75">
        <f t="shared" si="113"/>
        <v>14064</v>
      </c>
      <c r="CQ40" s="75">
        <f t="shared" si="113"/>
        <v>58416520</v>
      </c>
      <c r="CR40" s="75">
        <f t="shared" si="50"/>
        <v>4154</v>
      </c>
      <c r="CS40" s="75">
        <f t="shared" si="51"/>
        <v>8670</v>
      </c>
      <c r="CT40" s="75">
        <f t="shared" si="114"/>
        <v>2975</v>
      </c>
      <c r="CU40" s="75">
        <f t="shared" si="114"/>
        <v>12428234</v>
      </c>
      <c r="CV40" s="75">
        <f t="shared" si="53"/>
        <v>4178</v>
      </c>
      <c r="CW40" s="75">
        <f t="shared" si="54"/>
        <v>9407</v>
      </c>
      <c r="CX40" s="75">
        <f t="shared" si="115"/>
        <v>2608</v>
      </c>
      <c r="CY40" s="75">
        <f t="shared" si="115"/>
        <v>854336</v>
      </c>
      <c r="CZ40" s="75">
        <f t="shared" si="56"/>
        <v>328</v>
      </c>
      <c r="DA40" s="75">
        <f t="shared" si="57"/>
        <v>564</v>
      </c>
      <c r="DB40" s="75">
        <f t="shared" si="116"/>
        <v>26516</v>
      </c>
      <c r="DC40" s="75">
        <f t="shared" si="116"/>
        <v>978071</v>
      </c>
      <c r="DD40" s="75">
        <f t="shared" si="59"/>
        <v>37</v>
      </c>
      <c r="DE40" s="75">
        <f t="shared" si="60"/>
        <v>67</v>
      </c>
      <c r="DF40" s="75">
        <f t="shared" si="117"/>
        <v>1088</v>
      </c>
      <c r="DG40" s="75">
        <f t="shared" si="117"/>
        <v>1247498</v>
      </c>
      <c r="DH40" s="75">
        <f t="shared" si="62"/>
        <v>1147</v>
      </c>
      <c r="DI40" s="75">
        <f t="shared" si="63"/>
        <v>2209</v>
      </c>
      <c r="DJ40" s="75">
        <f t="shared" si="122"/>
        <v>980</v>
      </c>
      <c r="DK40" s="75">
        <f t="shared" si="122"/>
        <v>3718</v>
      </c>
      <c r="DL40" s="248"/>
      <c r="DM40" s="248"/>
      <c r="DN40" s="248"/>
      <c r="DO40" s="248"/>
      <c r="DP40" s="248"/>
      <c r="DQ40" s="248"/>
      <c r="DR40" s="248"/>
      <c r="DS40" s="248"/>
      <c r="DT40" s="248"/>
      <c r="DU40" s="248"/>
      <c r="DV40" s="248"/>
      <c r="DW40" s="248"/>
      <c r="DX40" s="248"/>
      <c r="DY40" s="248"/>
      <c r="DZ40" s="248"/>
      <c r="EA40" s="248"/>
      <c r="EB40" s="164"/>
      <c r="EC40" s="75">
        <f t="shared" si="76"/>
        <v>6</v>
      </c>
      <c r="ED40" s="74">
        <f t="shared" si="91"/>
        <v>2020</v>
      </c>
      <c r="EE40" s="165">
        <f t="shared" si="92"/>
        <v>43983</v>
      </c>
      <c r="EF40" s="157">
        <f t="shared" si="77"/>
        <v>30</v>
      </c>
      <c r="EG40" s="156"/>
      <c r="EH40" s="166">
        <f t="shared" si="126"/>
        <v>677245</v>
      </c>
      <c r="EI40" s="166">
        <f t="shared" si="126"/>
        <v>1258918</v>
      </c>
      <c r="EJ40" s="166">
        <f t="shared" si="126"/>
        <v>2593143</v>
      </c>
      <c r="EK40" s="166">
        <f t="shared" si="126"/>
        <v>10578858</v>
      </c>
      <c r="EL40" s="166">
        <f t="shared" si="126"/>
        <v>31908742</v>
      </c>
      <c r="EM40" s="166">
        <f t="shared" si="126"/>
        <v>26691647</v>
      </c>
      <c r="EN40" s="166">
        <f t="shared" si="126"/>
        <v>568598446</v>
      </c>
      <c r="EO40" s="166">
        <f t="shared" si="126"/>
        <v>875405596</v>
      </c>
      <c r="EP40" s="166">
        <f t="shared" si="126"/>
        <v>91003727</v>
      </c>
      <c r="EQ40" s="166">
        <f t="shared" si="126"/>
        <v>399421</v>
      </c>
      <c r="ER40" s="166">
        <f t="shared" si="127"/>
        <v>316405</v>
      </c>
      <c r="ES40" s="166">
        <f t="shared" si="127"/>
        <v>31168499</v>
      </c>
      <c r="ET40" s="166">
        <f t="shared" si="127"/>
        <v>38267559</v>
      </c>
      <c r="EU40" s="166">
        <f t="shared" si="127"/>
        <v>12653724</v>
      </c>
      <c r="EV40" s="166">
        <f t="shared" si="127"/>
        <v>517718619</v>
      </c>
      <c r="EW40" s="166">
        <f t="shared" si="127"/>
        <v>112728264</v>
      </c>
      <c r="EX40" s="166">
        <f t="shared" si="127"/>
        <v>38996084</v>
      </c>
      <c r="EY40" s="166">
        <f t="shared" si="127"/>
        <v>121941235</v>
      </c>
      <c r="EZ40" s="166">
        <f t="shared" si="127"/>
        <v>27986751</v>
      </c>
      <c r="FA40" s="166">
        <f t="shared" si="127"/>
        <v>2403031</v>
      </c>
      <c r="FB40" s="166">
        <f t="shared" si="128"/>
        <v>1469998</v>
      </c>
      <c r="FC40" s="166">
        <f t="shared" si="128"/>
        <v>1767024</v>
      </c>
      <c r="FD40" s="166">
        <f t="shared" si="128"/>
        <v>0</v>
      </c>
      <c r="FE40" s="166">
        <f t="shared" si="128"/>
        <v>0</v>
      </c>
      <c r="FF40" s="166">
        <f t="shared" si="128"/>
        <v>0</v>
      </c>
      <c r="FG40" s="166">
        <f t="shared" si="128"/>
        <v>0</v>
      </c>
      <c r="FH40" s="152"/>
      <c r="FI40" s="405">
        <f t="shared" si="133"/>
        <v>2.1324275126771552</v>
      </c>
      <c r="FJ40" s="405">
        <f t="shared" si="133"/>
        <v>1.644952975339141</v>
      </c>
      <c r="FK40" s="405">
        <f t="shared" si="134"/>
        <v>2.1043302191751625</v>
      </c>
      <c r="FL40" s="405">
        <f t="shared" si="135"/>
        <v>1.6497104898582644</v>
      </c>
      <c r="FM40" s="405">
        <f t="shared" si="136"/>
        <v>1.303176996376084</v>
      </c>
      <c r="FN40" s="405">
        <f t="shared" si="137"/>
        <v>1.0756106553323121</v>
      </c>
      <c r="FO40" s="405">
        <f t="shared" si="138"/>
        <v>1.4703113382120274</v>
      </c>
      <c r="FP40" s="405">
        <f t="shared" si="139"/>
        <v>1.0679476500086653</v>
      </c>
      <c r="FQ40" s="405">
        <f t="shared" si="140"/>
        <v>1.4491682070240295</v>
      </c>
      <c r="FR40" s="405">
        <f t="shared" si="141"/>
        <v>1.0430764285140239</v>
      </c>
      <c r="FS40" s="404"/>
      <c r="FT40" s="26"/>
    </row>
    <row r="41" spans="1:176" ht="10.35" customHeight="1" x14ac:dyDescent="0.2">
      <c r="A41" s="74" t="str">
        <f t="shared" si="1"/>
        <v>2020-21JULYENG</v>
      </c>
      <c r="B41" s="163" t="str">
        <f t="shared" si="90"/>
        <v>2020-21</v>
      </c>
      <c r="C41" s="26" t="s">
        <v>847</v>
      </c>
      <c r="D41" s="163" t="str">
        <f t="shared" si="93"/>
        <v>ENG</v>
      </c>
      <c r="F41" s="163" t="str">
        <f t="shared" si="2"/>
        <v>ENG</v>
      </c>
      <c r="H41" s="75">
        <f t="shared" si="102"/>
        <v>921189</v>
      </c>
      <c r="I41" s="75">
        <f t="shared" si="102"/>
        <v>643839</v>
      </c>
      <c r="J41" s="75">
        <f t="shared" si="102"/>
        <v>1489741</v>
      </c>
      <c r="K41" s="75">
        <f t="shared" si="4"/>
        <v>2</v>
      </c>
      <c r="L41" s="75">
        <f t="shared" si="5"/>
        <v>1</v>
      </c>
      <c r="M41" s="75">
        <f t="shared" si="6"/>
        <v>2</v>
      </c>
      <c r="N41" s="75">
        <f t="shared" si="7"/>
        <v>5</v>
      </c>
      <c r="O41" s="75">
        <f t="shared" si="8"/>
        <v>33</v>
      </c>
      <c r="P41" s="75" t="s">
        <v>44</v>
      </c>
      <c r="Q41" s="75">
        <f t="shared" si="123"/>
        <v>2941</v>
      </c>
      <c r="R41" s="75">
        <f t="shared" si="123"/>
        <v>20174</v>
      </c>
      <c r="S41" s="75">
        <f t="shared" si="123"/>
        <v>16483</v>
      </c>
      <c r="T41" s="75">
        <f t="shared" si="123"/>
        <v>718269</v>
      </c>
      <c r="U41" s="75">
        <f t="shared" si="123"/>
        <v>51771</v>
      </c>
      <c r="V41" s="75">
        <f t="shared" si="123"/>
        <v>32412</v>
      </c>
      <c r="W41" s="75">
        <f t="shared" si="123"/>
        <v>358698</v>
      </c>
      <c r="X41" s="75">
        <f t="shared" si="123"/>
        <v>184269</v>
      </c>
      <c r="Y41" s="75">
        <f t="shared" si="123"/>
        <v>11511</v>
      </c>
      <c r="Z41" s="75">
        <f t="shared" si="123"/>
        <v>21012500</v>
      </c>
      <c r="AA41" s="75">
        <f t="shared" si="10"/>
        <v>406</v>
      </c>
      <c r="AB41" s="75">
        <f t="shared" si="11"/>
        <v>717</v>
      </c>
      <c r="AC41" s="75">
        <f t="shared" si="129"/>
        <v>17783281</v>
      </c>
      <c r="AD41" s="75">
        <f t="shared" si="13"/>
        <v>549</v>
      </c>
      <c r="AE41" s="75">
        <f t="shared" si="14"/>
        <v>1021</v>
      </c>
      <c r="AF41" s="75">
        <f t="shared" si="130"/>
        <v>358922023</v>
      </c>
      <c r="AG41" s="75">
        <f t="shared" si="16"/>
        <v>1001</v>
      </c>
      <c r="AH41" s="75">
        <f t="shared" si="17"/>
        <v>1954</v>
      </c>
      <c r="AI41" s="75">
        <f t="shared" si="131"/>
        <v>479928192</v>
      </c>
      <c r="AJ41" s="75">
        <f t="shared" si="19"/>
        <v>2604</v>
      </c>
      <c r="AK41" s="75">
        <f t="shared" si="20"/>
        <v>5947</v>
      </c>
      <c r="AL41" s="75">
        <f t="shared" si="132"/>
        <v>47883412</v>
      </c>
      <c r="AM41" s="75">
        <f t="shared" si="22"/>
        <v>4160</v>
      </c>
      <c r="AN41" s="75">
        <f t="shared" si="23"/>
        <v>8811</v>
      </c>
      <c r="AO41" s="75">
        <f t="shared" si="124"/>
        <v>52756</v>
      </c>
      <c r="AP41" s="75">
        <f t="shared" si="124"/>
        <v>2974</v>
      </c>
      <c r="AQ41" s="75">
        <f t="shared" si="124"/>
        <v>15975</v>
      </c>
      <c r="AR41" s="75">
        <f t="shared" si="124"/>
        <v>18661</v>
      </c>
      <c r="AS41" s="75">
        <f t="shared" si="124"/>
        <v>7051</v>
      </c>
      <c r="AT41" s="75">
        <f t="shared" si="124"/>
        <v>26756</v>
      </c>
      <c r="AU41" s="75">
        <f t="shared" si="124"/>
        <v>12377</v>
      </c>
      <c r="AV41" s="75">
        <f t="shared" si="124"/>
        <v>388056</v>
      </c>
      <c r="AW41" s="75">
        <f t="shared" si="124"/>
        <v>41127</v>
      </c>
      <c r="AX41" s="75">
        <f t="shared" si="124"/>
        <v>236330</v>
      </c>
      <c r="AY41" s="75">
        <f t="shared" si="125"/>
        <v>665513</v>
      </c>
      <c r="AZ41" s="75">
        <f t="shared" si="125"/>
        <v>112059</v>
      </c>
      <c r="BA41" s="75">
        <f t="shared" si="125"/>
        <v>85702</v>
      </c>
      <c r="BB41" s="75">
        <f t="shared" si="125"/>
        <v>69940</v>
      </c>
      <c r="BC41" s="75">
        <f t="shared" si="125"/>
        <v>54349</v>
      </c>
      <c r="BD41" s="75">
        <f t="shared" si="125"/>
        <v>475794</v>
      </c>
      <c r="BE41" s="75">
        <f t="shared" si="125"/>
        <v>388094</v>
      </c>
      <c r="BF41" s="75">
        <f t="shared" si="125"/>
        <v>281337</v>
      </c>
      <c r="BG41" s="75">
        <f t="shared" si="125"/>
        <v>198262</v>
      </c>
      <c r="BH41" s="75">
        <f t="shared" si="125"/>
        <v>17701</v>
      </c>
      <c r="BI41" s="75">
        <f t="shared" si="125"/>
        <v>12174</v>
      </c>
      <c r="BJ41" s="75">
        <f t="shared" si="125"/>
        <v>535</v>
      </c>
      <c r="BK41" s="75">
        <f t="shared" si="125"/>
        <v>271017</v>
      </c>
      <c r="BL41" s="75">
        <f t="shared" si="26"/>
        <v>507</v>
      </c>
      <c r="BM41" s="75">
        <f t="shared" si="27"/>
        <v>899</v>
      </c>
      <c r="BN41" s="75">
        <f t="shared" si="106"/>
        <v>413</v>
      </c>
      <c r="BO41" s="75">
        <f t="shared" si="106"/>
        <v>198702</v>
      </c>
      <c r="BP41" s="75">
        <f t="shared" si="29"/>
        <v>481</v>
      </c>
      <c r="BQ41" s="75">
        <f t="shared" si="30"/>
        <v>866</v>
      </c>
      <c r="BR41" s="75">
        <f t="shared" si="107"/>
        <v>50823</v>
      </c>
      <c r="BS41" s="75">
        <f t="shared" si="107"/>
        <v>20542781</v>
      </c>
      <c r="BT41" s="75">
        <f t="shared" si="32"/>
        <v>404</v>
      </c>
      <c r="BU41" s="75">
        <f t="shared" si="33"/>
        <v>714</v>
      </c>
      <c r="BV41" s="75">
        <f t="shared" si="108"/>
        <v>23533</v>
      </c>
      <c r="BW41" s="75">
        <f t="shared" si="108"/>
        <v>23758500</v>
      </c>
      <c r="BX41" s="75">
        <f t="shared" si="35"/>
        <v>1010</v>
      </c>
      <c r="BY41" s="75">
        <f t="shared" si="36"/>
        <v>1907</v>
      </c>
      <c r="BZ41" s="75">
        <f t="shared" si="109"/>
        <v>8463</v>
      </c>
      <c r="CA41" s="75">
        <f t="shared" si="109"/>
        <v>8020797</v>
      </c>
      <c r="CB41" s="75">
        <f t="shared" si="38"/>
        <v>948</v>
      </c>
      <c r="CC41" s="75">
        <f t="shared" si="39"/>
        <v>1995</v>
      </c>
      <c r="CD41" s="75">
        <f t="shared" si="110"/>
        <v>326702</v>
      </c>
      <c r="CE41" s="75">
        <f t="shared" si="110"/>
        <v>327142726</v>
      </c>
      <c r="CF41" s="75">
        <f t="shared" si="41"/>
        <v>1001</v>
      </c>
      <c r="CG41" s="75">
        <f t="shared" si="42"/>
        <v>1955</v>
      </c>
      <c r="CH41" s="75">
        <f t="shared" si="111"/>
        <v>18354</v>
      </c>
      <c r="CI41" s="75">
        <f t="shared" si="111"/>
        <v>62104292</v>
      </c>
      <c r="CJ41" s="75">
        <f t="shared" si="44"/>
        <v>3384</v>
      </c>
      <c r="CK41" s="75">
        <f t="shared" si="45"/>
        <v>7082</v>
      </c>
      <c r="CL41" s="75">
        <f t="shared" si="112"/>
        <v>6540</v>
      </c>
      <c r="CM41" s="75">
        <f t="shared" si="112"/>
        <v>22409220</v>
      </c>
      <c r="CN41" s="75">
        <f t="shared" si="47"/>
        <v>3426</v>
      </c>
      <c r="CO41" s="75">
        <f t="shared" si="48"/>
        <v>7563</v>
      </c>
      <c r="CP41" s="75">
        <f t="shared" si="113"/>
        <v>14030</v>
      </c>
      <c r="CQ41" s="75">
        <f t="shared" si="113"/>
        <v>67263784</v>
      </c>
      <c r="CR41" s="75">
        <f t="shared" si="50"/>
        <v>4794</v>
      </c>
      <c r="CS41" s="75">
        <f t="shared" si="51"/>
        <v>10113</v>
      </c>
      <c r="CT41" s="75">
        <f t="shared" si="114"/>
        <v>3100</v>
      </c>
      <c r="CU41" s="75">
        <f t="shared" si="114"/>
        <v>14952974</v>
      </c>
      <c r="CV41" s="75">
        <f t="shared" si="53"/>
        <v>4824</v>
      </c>
      <c r="CW41" s="75">
        <f t="shared" si="54"/>
        <v>10982</v>
      </c>
      <c r="CX41" s="75">
        <f t="shared" si="115"/>
        <v>2786</v>
      </c>
      <c r="CY41" s="75">
        <f t="shared" si="115"/>
        <v>904717</v>
      </c>
      <c r="CZ41" s="75">
        <f t="shared" si="56"/>
        <v>325</v>
      </c>
      <c r="DA41" s="75">
        <f t="shared" si="57"/>
        <v>553</v>
      </c>
      <c r="DB41" s="75">
        <f t="shared" si="116"/>
        <v>29865</v>
      </c>
      <c r="DC41" s="75">
        <f t="shared" si="116"/>
        <v>1114790</v>
      </c>
      <c r="DD41" s="75">
        <f t="shared" si="59"/>
        <v>37</v>
      </c>
      <c r="DE41" s="75">
        <f t="shared" si="60"/>
        <v>66</v>
      </c>
      <c r="DF41" s="75">
        <f t="shared" si="117"/>
        <v>1223</v>
      </c>
      <c r="DG41" s="75">
        <f t="shared" si="117"/>
        <v>1480717</v>
      </c>
      <c r="DH41" s="75">
        <f t="shared" si="62"/>
        <v>1211</v>
      </c>
      <c r="DI41" s="75">
        <f t="shared" si="63"/>
        <v>2441</v>
      </c>
      <c r="DJ41" s="75">
        <f t="shared" si="122"/>
        <v>1126</v>
      </c>
      <c r="DK41" s="75">
        <f t="shared" si="122"/>
        <v>3590</v>
      </c>
      <c r="DL41" s="248"/>
      <c r="DM41" s="248"/>
      <c r="DN41" s="248"/>
      <c r="DO41" s="248"/>
      <c r="DP41" s="248"/>
      <c r="DQ41" s="248"/>
      <c r="DR41" s="248"/>
      <c r="DS41" s="248"/>
      <c r="DT41" s="248"/>
      <c r="DU41" s="248"/>
      <c r="DV41" s="248"/>
      <c r="DW41" s="248"/>
      <c r="DX41" s="248"/>
      <c r="DY41" s="248"/>
      <c r="DZ41" s="248"/>
      <c r="EA41" s="248"/>
      <c r="EB41" s="164"/>
      <c r="EC41" s="75">
        <f t="shared" si="76"/>
        <v>7</v>
      </c>
      <c r="ED41" s="74">
        <f t="shared" si="91"/>
        <v>2020</v>
      </c>
      <c r="EE41" s="165">
        <f t="shared" si="92"/>
        <v>44013</v>
      </c>
      <c r="EF41" s="157">
        <f t="shared" si="77"/>
        <v>31</v>
      </c>
      <c r="EG41" s="156"/>
      <c r="EH41" s="166">
        <f t="shared" si="126"/>
        <v>812223</v>
      </c>
      <c r="EI41" s="166">
        <f t="shared" si="126"/>
        <v>1359601</v>
      </c>
      <c r="EJ41" s="166">
        <f t="shared" si="126"/>
        <v>3124217</v>
      </c>
      <c r="EK41" s="166">
        <f t="shared" si="126"/>
        <v>21304552</v>
      </c>
      <c r="EL41" s="166">
        <f t="shared" si="126"/>
        <v>37121768</v>
      </c>
      <c r="EM41" s="166">
        <f t="shared" si="126"/>
        <v>33088863</v>
      </c>
      <c r="EN41" s="166">
        <f t="shared" si="126"/>
        <v>700907853</v>
      </c>
      <c r="EO41" s="166">
        <f t="shared" si="126"/>
        <v>1095904189</v>
      </c>
      <c r="EP41" s="166">
        <f t="shared" si="126"/>
        <v>101418747</v>
      </c>
      <c r="EQ41" s="166">
        <f t="shared" si="126"/>
        <v>480938</v>
      </c>
      <c r="ER41" s="166">
        <f t="shared" si="127"/>
        <v>357541</v>
      </c>
      <c r="ES41" s="166">
        <f t="shared" si="127"/>
        <v>36263975</v>
      </c>
      <c r="ET41" s="166">
        <f t="shared" si="127"/>
        <v>44886726</v>
      </c>
      <c r="EU41" s="166">
        <f t="shared" si="127"/>
        <v>16884912</v>
      </c>
      <c r="EV41" s="166">
        <f t="shared" si="127"/>
        <v>638777369</v>
      </c>
      <c r="EW41" s="166">
        <f t="shared" si="127"/>
        <v>129979163</v>
      </c>
      <c r="EX41" s="166">
        <f t="shared" si="127"/>
        <v>49461213</v>
      </c>
      <c r="EY41" s="166">
        <f t="shared" si="127"/>
        <v>141886681</v>
      </c>
      <c r="EZ41" s="166">
        <f t="shared" si="127"/>
        <v>34044797</v>
      </c>
      <c r="FA41" s="166">
        <f t="shared" si="127"/>
        <v>2985716</v>
      </c>
      <c r="FB41" s="166">
        <f t="shared" si="128"/>
        <v>1540147</v>
      </c>
      <c r="FC41" s="166">
        <f t="shared" si="128"/>
        <v>1976023</v>
      </c>
      <c r="FD41" s="166">
        <f t="shared" si="128"/>
        <v>0</v>
      </c>
      <c r="FE41" s="166">
        <f t="shared" si="128"/>
        <v>0</v>
      </c>
      <c r="FF41" s="166">
        <f t="shared" si="128"/>
        <v>0</v>
      </c>
      <c r="FG41" s="166">
        <f t="shared" si="128"/>
        <v>0</v>
      </c>
      <c r="FH41" s="152"/>
      <c r="FI41" s="405">
        <f t="shared" si="133"/>
        <v>2.1645129512661527</v>
      </c>
      <c r="FJ41" s="405">
        <f t="shared" si="133"/>
        <v>1.6554055359177917</v>
      </c>
      <c r="FK41" s="405">
        <f t="shared" si="134"/>
        <v>2.1578427742811304</v>
      </c>
      <c r="FL41" s="405">
        <f t="shared" si="135"/>
        <v>1.6768172281870912</v>
      </c>
      <c r="FM41" s="405">
        <f t="shared" si="136"/>
        <v>1.3264473177993743</v>
      </c>
      <c r="FN41" s="405">
        <f t="shared" si="137"/>
        <v>1.0819519484357314</v>
      </c>
      <c r="FO41" s="405">
        <f t="shared" si="138"/>
        <v>1.5267733585139118</v>
      </c>
      <c r="FP41" s="405">
        <f t="shared" si="139"/>
        <v>1.0759378951424277</v>
      </c>
      <c r="FQ41" s="405">
        <f t="shared" si="140"/>
        <v>1.5377465033446269</v>
      </c>
      <c r="FR41" s="405">
        <f t="shared" si="141"/>
        <v>1.0575970810529058</v>
      </c>
      <c r="FS41" s="404"/>
      <c r="FT41" s="26"/>
    </row>
    <row r="42" spans="1:176" ht="10.35" customHeight="1" x14ac:dyDescent="0.2">
      <c r="A42" s="74" t="str">
        <f t="shared" si="1"/>
        <v>2020-21AUGUSTENG</v>
      </c>
      <c r="B42" s="163" t="str">
        <f t="shared" si="90"/>
        <v>2020-21</v>
      </c>
      <c r="C42" s="26" t="s">
        <v>827</v>
      </c>
      <c r="D42" s="163" t="str">
        <f t="shared" si="93"/>
        <v>ENG</v>
      </c>
      <c r="F42" s="163" t="str">
        <f t="shared" si="2"/>
        <v>ENG</v>
      </c>
      <c r="H42" s="75">
        <f t="shared" si="102"/>
        <v>990131</v>
      </c>
      <c r="I42" s="75">
        <f t="shared" si="102"/>
        <v>712101</v>
      </c>
      <c r="J42" s="75">
        <f t="shared" si="102"/>
        <v>2085868</v>
      </c>
      <c r="K42" s="75">
        <f t="shared" si="4"/>
        <v>3</v>
      </c>
      <c r="L42" s="75">
        <f t="shared" si="5"/>
        <v>1</v>
      </c>
      <c r="M42" s="75">
        <f t="shared" si="6"/>
        <v>3</v>
      </c>
      <c r="N42" s="75">
        <f t="shared" si="7"/>
        <v>8</v>
      </c>
      <c r="O42" s="75">
        <f t="shared" si="8"/>
        <v>48</v>
      </c>
      <c r="P42" s="75" t="s">
        <v>44</v>
      </c>
      <c r="Q42" s="75">
        <f t="shared" si="123"/>
        <v>3146</v>
      </c>
      <c r="R42" s="75">
        <f t="shared" si="123"/>
        <v>21329</v>
      </c>
      <c r="S42" s="75">
        <f t="shared" si="123"/>
        <v>15891</v>
      </c>
      <c r="T42" s="75">
        <f t="shared" si="123"/>
        <v>737168</v>
      </c>
      <c r="U42" s="75">
        <f t="shared" si="123"/>
        <v>56462</v>
      </c>
      <c r="V42" s="75">
        <f t="shared" si="123"/>
        <v>35650</v>
      </c>
      <c r="W42" s="75">
        <f t="shared" si="123"/>
        <v>376949</v>
      </c>
      <c r="X42" s="75">
        <f t="shared" si="123"/>
        <v>180439</v>
      </c>
      <c r="Y42" s="75">
        <f t="shared" si="123"/>
        <v>10468</v>
      </c>
      <c r="Z42" s="75">
        <f t="shared" si="123"/>
        <v>23914805</v>
      </c>
      <c r="AA42" s="75">
        <f t="shared" si="10"/>
        <v>424</v>
      </c>
      <c r="AB42" s="75">
        <f t="shared" si="11"/>
        <v>756</v>
      </c>
      <c r="AC42" s="75">
        <f t="shared" si="129"/>
        <v>20944682</v>
      </c>
      <c r="AD42" s="75">
        <f t="shared" si="13"/>
        <v>588</v>
      </c>
      <c r="AE42" s="75">
        <f t="shared" si="14"/>
        <v>1094</v>
      </c>
      <c r="AF42" s="75">
        <f t="shared" si="130"/>
        <v>453519874</v>
      </c>
      <c r="AG42" s="75">
        <f t="shared" si="16"/>
        <v>1203</v>
      </c>
      <c r="AH42" s="75">
        <f t="shared" si="17"/>
        <v>2434</v>
      </c>
      <c r="AI42" s="75">
        <f t="shared" si="131"/>
        <v>613916756</v>
      </c>
      <c r="AJ42" s="75">
        <f t="shared" si="19"/>
        <v>3402</v>
      </c>
      <c r="AK42" s="75">
        <f t="shared" si="20"/>
        <v>7900</v>
      </c>
      <c r="AL42" s="75">
        <f t="shared" si="132"/>
        <v>53321427</v>
      </c>
      <c r="AM42" s="75">
        <f t="shared" si="22"/>
        <v>5094</v>
      </c>
      <c r="AN42" s="75">
        <f t="shared" si="23"/>
        <v>10734</v>
      </c>
      <c r="AO42" s="75">
        <f t="shared" si="124"/>
        <v>57642</v>
      </c>
      <c r="AP42" s="75">
        <f t="shared" si="124"/>
        <v>3375</v>
      </c>
      <c r="AQ42" s="75">
        <f t="shared" si="124"/>
        <v>16857</v>
      </c>
      <c r="AR42" s="75">
        <f t="shared" si="124"/>
        <v>15930</v>
      </c>
      <c r="AS42" s="75">
        <f t="shared" si="124"/>
        <v>7558</v>
      </c>
      <c r="AT42" s="75">
        <f t="shared" si="124"/>
        <v>29852</v>
      </c>
      <c r="AU42" s="75">
        <f t="shared" si="124"/>
        <v>12117</v>
      </c>
      <c r="AV42" s="75">
        <f t="shared" si="124"/>
        <v>397711</v>
      </c>
      <c r="AW42" s="75">
        <f t="shared" si="124"/>
        <v>40471</v>
      </c>
      <c r="AX42" s="75">
        <f t="shared" si="124"/>
        <v>241344</v>
      </c>
      <c r="AY42" s="75">
        <f t="shared" si="125"/>
        <v>679526</v>
      </c>
      <c r="AZ42" s="75">
        <f t="shared" si="125"/>
        <v>122567</v>
      </c>
      <c r="BA42" s="75">
        <f t="shared" si="125"/>
        <v>93530</v>
      </c>
      <c r="BB42" s="75">
        <f t="shared" si="125"/>
        <v>77206</v>
      </c>
      <c r="BC42" s="75">
        <f t="shared" si="125"/>
        <v>59908</v>
      </c>
      <c r="BD42" s="75">
        <f t="shared" si="125"/>
        <v>509897</v>
      </c>
      <c r="BE42" s="75">
        <f t="shared" si="125"/>
        <v>408932</v>
      </c>
      <c r="BF42" s="75">
        <f t="shared" si="125"/>
        <v>288424</v>
      </c>
      <c r="BG42" s="75">
        <f t="shared" si="125"/>
        <v>194911</v>
      </c>
      <c r="BH42" s="75">
        <f t="shared" si="125"/>
        <v>16300</v>
      </c>
      <c r="BI42" s="75">
        <f t="shared" si="125"/>
        <v>10918</v>
      </c>
      <c r="BJ42" s="75">
        <f t="shared" si="125"/>
        <v>585</v>
      </c>
      <c r="BK42" s="75">
        <f t="shared" si="125"/>
        <v>303162</v>
      </c>
      <c r="BL42" s="75">
        <f t="shared" si="26"/>
        <v>518</v>
      </c>
      <c r="BM42" s="75">
        <f t="shared" si="27"/>
        <v>860</v>
      </c>
      <c r="BN42" s="75">
        <f t="shared" si="106"/>
        <v>439</v>
      </c>
      <c r="BO42" s="75">
        <f t="shared" si="106"/>
        <v>206344</v>
      </c>
      <c r="BP42" s="75">
        <f t="shared" si="29"/>
        <v>470</v>
      </c>
      <c r="BQ42" s="75">
        <f t="shared" si="30"/>
        <v>868</v>
      </c>
      <c r="BR42" s="75">
        <f t="shared" si="107"/>
        <v>55438</v>
      </c>
      <c r="BS42" s="75">
        <f t="shared" si="107"/>
        <v>23405299</v>
      </c>
      <c r="BT42" s="75">
        <f t="shared" si="32"/>
        <v>422</v>
      </c>
      <c r="BU42" s="75">
        <f t="shared" si="33"/>
        <v>753</v>
      </c>
      <c r="BV42" s="75">
        <f t="shared" si="108"/>
        <v>23722</v>
      </c>
      <c r="BW42" s="75">
        <f t="shared" si="108"/>
        <v>29139962</v>
      </c>
      <c r="BX42" s="75">
        <f t="shared" si="35"/>
        <v>1228</v>
      </c>
      <c r="BY42" s="75">
        <f t="shared" si="36"/>
        <v>2410</v>
      </c>
      <c r="BZ42" s="75">
        <f t="shared" si="109"/>
        <v>8801</v>
      </c>
      <c r="CA42" s="75">
        <f t="shared" si="109"/>
        <v>10528044</v>
      </c>
      <c r="CB42" s="75">
        <f t="shared" si="38"/>
        <v>1196</v>
      </c>
      <c r="CC42" s="75">
        <f t="shared" si="39"/>
        <v>2575</v>
      </c>
      <c r="CD42" s="75">
        <f t="shared" si="110"/>
        <v>344426</v>
      </c>
      <c r="CE42" s="75">
        <f t="shared" si="110"/>
        <v>413851868</v>
      </c>
      <c r="CF42" s="75">
        <f t="shared" si="41"/>
        <v>1202</v>
      </c>
      <c r="CG42" s="75">
        <f t="shared" si="42"/>
        <v>2431</v>
      </c>
      <c r="CH42" s="75">
        <f t="shared" si="111"/>
        <v>17309</v>
      </c>
      <c r="CI42" s="75">
        <f t="shared" si="111"/>
        <v>75586652</v>
      </c>
      <c r="CJ42" s="75">
        <f t="shared" si="44"/>
        <v>4367</v>
      </c>
      <c r="CK42" s="75">
        <f t="shared" si="45"/>
        <v>9459</v>
      </c>
      <c r="CL42" s="75">
        <f t="shared" si="112"/>
        <v>6209</v>
      </c>
      <c r="CM42" s="75">
        <f t="shared" si="112"/>
        <v>26696470</v>
      </c>
      <c r="CN42" s="75">
        <f t="shared" si="47"/>
        <v>4300</v>
      </c>
      <c r="CO42" s="75">
        <f t="shared" si="48"/>
        <v>9650</v>
      </c>
      <c r="CP42" s="75">
        <f t="shared" si="113"/>
        <v>12388</v>
      </c>
      <c r="CQ42" s="75">
        <f t="shared" si="113"/>
        <v>75313385</v>
      </c>
      <c r="CR42" s="75">
        <f t="shared" si="50"/>
        <v>6080</v>
      </c>
      <c r="CS42" s="75">
        <f t="shared" si="51"/>
        <v>13124</v>
      </c>
      <c r="CT42" s="75">
        <f t="shared" si="114"/>
        <v>2960</v>
      </c>
      <c r="CU42" s="75">
        <f t="shared" si="114"/>
        <v>19025538</v>
      </c>
      <c r="CV42" s="75">
        <f t="shared" si="53"/>
        <v>6428</v>
      </c>
      <c r="CW42" s="75">
        <f t="shared" si="54"/>
        <v>14849</v>
      </c>
      <c r="CX42" s="75">
        <f t="shared" si="115"/>
        <v>2925</v>
      </c>
      <c r="CY42" s="75">
        <f t="shared" si="115"/>
        <v>948453</v>
      </c>
      <c r="CZ42" s="75">
        <f t="shared" si="56"/>
        <v>324</v>
      </c>
      <c r="DA42" s="75">
        <f t="shared" si="57"/>
        <v>574</v>
      </c>
      <c r="DB42" s="75">
        <f t="shared" si="116"/>
        <v>32226</v>
      </c>
      <c r="DC42" s="75">
        <f t="shared" si="116"/>
        <v>1231765</v>
      </c>
      <c r="DD42" s="75">
        <f t="shared" si="59"/>
        <v>38</v>
      </c>
      <c r="DE42" s="75">
        <f t="shared" si="60"/>
        <v>69</v>
      </c>
      <c r="DF42" s="75">
        <f t="shared" si="117"/>
        <v>1172</v>
      </c>
      <c r="DG42" s="75">
        <f t="shared" si="117"/>
        <v>1741959</v>
      </c>
      <c r="DH42" s="75">
        <f t="shared" si="62"/>
        <v>1486</v>
      </c>
      <c r="DI42" s="75">
        <f t="shared" si="63"/>
        <v>3010</v>
      </c>
      <c r="DJ42" s="75">
        <f t="shared" si="122"/>
        <v>1068</v>
      </c>
      <c r="DK42" s="75">
        <f t="shared" si="122"/>
        <v>3028</v>
      </c>
      <c r="DL42" s="248"/>
      <c r="DM42" s="248"/>
      <c r="DN42" s="248"/>
      <c r="DO42" s="248"/>
      <c r="DP42" s="248"/>
      <c r="DQ42" s="248"/>
      <c r="DR42" s="248"/>
      <c r="DS42" s="248"/>
      <c r="DT42" s="248"/>
      <c r="DU42" s="248"/>
      <c r="DV42" s="248"/>
      <c r="DW42" s="248"/>
      <c r="DX42" s="248"/>
      <c r="DY42" s="248"/>
      <c r="DZ42" s="248"/>
      <c r="EA42" s="248"/>
      <c r="EB42" s="164"/>
      <c r="EC42" s="75">
        <f t="shared" si="76"/>
        <v>8</v>
      </c>
      <c r="ED42" s="74">
        <f t="shared" si="91"/>
        <v>2020</v>
      </c>
      <c r="EE42" s="165">
        <f t="shared" si="92"/>
        <v>44044</v>
      </c>
      <c r="EF42" s="157">
        <f t="shared" si="77"/>
        <v>31</v>
      </c>
      <c r="EG42" s="156"/>
      <c r="EH42" s="166">
        <f t="shared" si="126"/>
        <v>899834</v>
      </c>
      <c r="EI42" s="166">
        <f t="shared" si="126"/>
        <v>2087147</v>
      </c>
      <c r="EJ42" s="166">
        <f t="shared" si="126"/>
        <v>5379312</v>
      </c>
      <c r="EK42" s="166">
        <f t="shared" si="126"/>
        <v>34295491</v>
      </c>
      <c r="EL42" s="166">
        <f t="shared" si="126"/>
        <v>42685477</v>
      </c>
      <c r="EM42" s="166">
        <f t="shared" si="126"/>
        <v>39004286</v>
      </c>
      <c r="EN42" s="166">
        <f t="shared" si="126"/>
        <v>917555314</v>
      </c>
      <c r="EO42" s="166">
        <f t="shared" si="126"/>
        <v>1425413439</v>
      </c>
      <c r="EP42" s="166">
        <f t="shared" si="126"/>
        <v>112362920</v>
      </c>
      <c r="EQ42" s="166">
        <f t="shared" si="126"/>
        <v>502895</v>
      </c>
      <c r="ER42" s="166">
        <f t="shared" si="127"/>
        <v>381180</v>
      </c>
      <c r="ES42" s="166">
        <f t="shared" si="127"/>
        <v>41747450</v>
      </c>
      <c r="ET42" s="166">
        <f t="shared" si="127"/>
        <v>57175616</v>
      </c>
      <c r="EU42" s="166">
        <f t="shared" si="127"/>
        <v>22663996</v>
      </c>
      <c r="EV42" s="166">
        <f t="shared" si="127"/>
        <v>837413773</v>
      </c>
      <c r="EW42" s="166">
        <f t="shared" si="127"/>
        <v>163733329</v>
      </c>
      <c r="EX42" s="166">
        <f t="shared" si="127"/>
        <v>59915564</v>
      </c>
      <c r="EY42" s="166">
        <f t="shared" si="127"/>
        <v>162583640</v>
      </c>
      <c r="EZ42" s="166">
        <f t="shared" si="127"/>
        <v>43954505</v>
      </c>
      <c r="FA42" s="166">
        <f t="shared" si="127"/>
        <v>3527884</v>
      </c>
      <c r="FB42" s="166">
        <f t="shared" si="128"/>
        <v>1678554</v>
      </c>
      <c r="FC42" s="166">
        <f t="shared" si="128"/>
        <v>2210716</v>
      </c>
      <c r="FD42" s="166">
        <f t="shared" si="128"/>
        <v>0</v>
      </c>
      <c r="FE42" s="166">
        <f t="shared" si="128"/>
        <v>0</v>
      </c>
      <c r="FF42" s="166">
        <f t="shared" si="128"/>
        <v>0</v>
      </c>
      <c r="FG42" s="166">
        <f t="shared" si="128"/>
        <v>0</v>
      </c>
      <c r="FH42" s="152"/>
      <c r="FI42" s="405">
        <f t="shared" si="133"/>
        <v>2.170787432255322</v>
      </c>
      <c r="FJ42" s="405">
        <f t="shared" si="133"/>
        <v>1.656512344585739</v>
      </c>
      <c r="FK42" s="405">
        <f t="shared" si="134"/>
        <v>2.1656661991584851</v>
      </c>
      <c r="FL42" s="405">
        <f t="shared" si="135"/>
        <v>1.6804488078541375</v>
      </c>
      <c r="FM42" s="405">
        <f t="shared" si="136"/>
        <v>1.3526949268999255</v>
      </c>
      <c r="FN42" s="405">
        <f t="shared" si="137"/>
        <v>1.0848470217456474</v>
      </c>
      <c r="FO42" s="405">
        <f t="shared" si="138"/>
        <v>1.5984570963040141</v>
      </c>
      <c r="FP42" s="405">
        <f t="shared" si="139"/>
        <v>1.0802043904034051</v>
      </c>
      <c r="FQ42" s="405">
        <f t="shared" si="140"/>
        <v>1.5571264807030951</v>
      </c>
      <c r="FR42" s="405">
        <f t="shared" si="141"/>
        <v>1.0429881543752388</v>
      </c>
      <c r="FS42" s="404"/>
      <c r="FT42" s="26"/>
    </row>
    <row r="43" spans="1:176" ht="10.35" customHeight="1" x14ac:dyDescent="0.2">
      <c r="A43" s="74" t="str">
        <f t="shared" si="1"/>
        <v>2020-21SEPTEMBERENG</v>
      </c>
      <c r="B43" s="163" t="str">
        <f t="shared" si="90"/>
        <v>2020-21</v>
      </c>
      <c r="C43" s="26" t="s">
        <v>830</v>
      </c>
      <c r="D43" s="163" t="str">
        <f t="shared" si="93"/>
        <v>ENG</v>
      </c>
      <c r="F43" s="163" t="str">
        <f t="shared" si="2"/>
        <v>ENG</v>
      </c>
      <c r="H43" s="75">
        <f t="shared" si="102"/>
        <v>986805</v>
      </c>
      <c r="I43" s="75">
        <f t="shared" si="102"/>
        <v>713975</v>
      </c>
      <c r="J43" s="75">
        <f t="shared" si="102"/>
        <v>2898667</v>
      </c>
      <c r="K43" s="75">
        <f t="shared" si="4"/>
        <v>4</v>
      </c>
      <c r="L43" s="75">
        <f t="shared" si="5"/>
        <v>1</v>
      </c>
      <c r="M43" s="75">
        <f t="shared" si="6"/>
        <v>6</v>
      </c>
      <c r="N43" s="75">
        <f t="shared" si="7"/>
        <v>16</v>
      </c>
      <c r="O43" s="75">
        <f t="shared" si="8"/>
        <v>62</v>
      </c>
      <c r="P43" s="75" t="s">
        <v>44</v>
      </c>
      <c r="Q43" s="75">
        <f t="shared" si="123"/>
        <v>3049</v>
      </c>
      <c r="R43" s="75">
        <f t="shared" si="123"/>
        <v>20304</v>
      </c>
      <c r="S43" s="75">
        <f t="shared" si="123"/>
        <v>16266</v>
      </c>
      <c r="T43" s="75">
        <f t="shared" si="123"/>
        <v>718880</v>
      </c>
      <c r="U43" s="75">
        <f t="shared" si="123"/>
        <v>57918</v>
      </c>
      <c r="V43" s="75">
        <f t="shared" si="123"/>
        <v>37089</v>
      </c>
      <c r="W43" s="75">
        <f t="shared" si="123"/>
        <v>377715</v>
      </c>
      <c r="X43" s="75">
        <f t="shared" si="123"/>
        <v>163381</v>
      </c>
      <c r="Y43" s="75">
        <f t="shared" si="123"/>
        <v>9565</v>
      </c>
      <c r="Z43" s="75">
        <f t="shared" si="123"/>
        <v>24918337</v>
      </c>
      <c r="AA43" s="75">
        <f t="shared" si="10"/>
        <v>430</v>
      </c>
      <c r="AB43" s="75">
        <f t="shared" si="11"/>
        <v>765</v>
      </c>
      <c r="AC43" s="75">
        <f t="shared" si="129"/>
        <v>22636050</v>
      </c>
      <c r="AD43" s="75">
        <f t="shared" si="13"/>
        <v>610</v>
      </c>
      <c r="AE43" s="75">
        <f t="shared" si="14"/>
        <v>1150</v>
      </c>
      <c r="AF43" s="75">
        <f t="shared" si="130"/>
        <v>510866262</v>
      </c>
      <c r="AG43" s="75">
        <f t="shared" si="16"/>
        <v>1353</v>
      </c>
      <c r="AH43" s="75">
        <f t="shared" si="17"/>
        <v>2763</v>
      </c>
      <c r="AI43" s="75">
        <f t="shared" si="131"/>
        <v>655239004</v>
      </c>
      <c r="AJ43" s="75">
        <f t="shared" si="19"/>
        <v>4010</v>
      </c>
      <c r="AK43" s="75">
        <f t="shared" si="20"/>
        <v>9427</v>
      </c>
      <c r="AL43" s="75">
        <f t="shared" si="132"/>
        <v>56302869</v>
      </c>
      <c r="AM43" s="75">
        <f t="shared" si="22"/>
        <v>5886</v>
      </c>
      <c r="AN43" s="75">
        <f t="shared" si="23"/>
        <v>12485</v>
      </c>
      <c r="AO43" s="75">
        <f t="shared" si="124"/>
        <v>55967</v>
      </c>
      <c r="AP43" s="75">
        <f t="shared" si="124"/>
        <v>3335</v>
      </c>
      <c r="AQ43" s="75">
        <f t="shared" si="124"/>
        <v>15521</v>
      </c>
      <c r="AR43" s="75">
        <f t="shared" si="124"/>
        <v>13973</v>
      </c>
      <c r="AS43" s="75">
        <f t="shared" si="124"/>
        <v>6990</v>
      </c>
      <c r="AT43" s="75">
        <f t="shared" si="124"/>
        <v>30121</v>
      </c>
      <c r="AU43" s="75">
        <f t="shared" si="124"/>
        <v>10324</v>
      </c>
      <c r="AV43" s="75">
        <f t="shared" si="124"/>
        <v>388424</v>
      </c>
      <c r="AW43" s="75">
        <f t="shared" si="124"/>
        <v>41209</v>
      </c>
      <c r="AX43" s="75">
        <f t="shared" si="124"/>
        <v>233280</v>
      </c>
      <c r="AY43" s="75">
        <f t="shared" si="125"/>
        <v>662913</v>
      </c>
      <c r="AZ43" s="75">
        <f t="shared" si="125"/>
        <v>123653</v>
      </c>
      <c r="BA43" s="75">
        <f t="shared" si="125"/>
        <v>94237</v>
      </c>
      <c r="BB43" s="75">
        <f t="shared" si="125"/>
        <v>78883</v>
      </c>
      <c r="BC43" s="75">
        <f t="shared" si="125"/>
        <v>61133</v>
      </c>
      <c r="BD43" s="75">
        <f t="shared" si="125"/>
        <v>512311</v>
      </c>
      <c r="BE43" s="75">
        <f t="shared" si="125"/>
        <v>407946</v>
      </c>
      <c r="BF43" s="75">
        <f t="shared" si="125"/>
        <v>268148</v>
      </c>
      <c r="BG43" s="75">
        <f t="shared" si="125"/>
        <v>176200</v>
      </c>
      <c r="BH43" s="75">
        <f t="shared" si="125"/>
        <v>15267</v>
      </c>
      <c r="BI43" s="75">
        <f t="shared" si="125"/>
        <v>9958</v>
      </c>
      <c r="BJ43" s="75">
        <f t="shared" si="125"/>
        <v>705</v>
      </c>
      <c r="BK43" s="75">
        <f t="shared" si="125"/>
        <v>370881</v>
      </c>
      <c r="BL43" s="75">
        <f t="shared" si="26"/>
        <v>526</v>
      </c>
      <c r="BM43" s="75">
        <f t="shared" si="27"/>
        <v>932</v>
      </c>
      <c r="BN43" s="75">
        <f t="shared" si="106"/>
        <v>468</v>
      </c>
      <c r="BO43" s="75">
        <f t="shared" si="106"/>
        <v>216836</v>
      </c>
      <c r="BP43" s="75">
        <f t="shared" si="29"/>
        <v>463</v>
      </c>
      <c r="BQ43" s="75">
        <f t="shared" si="30"/>
        <v>920</v>
      </c>
      <c r="BR43" s="75">
        <f t="shared" si="107"/>
        <v>56745</v>
      </c>
      <c r="BS43" s="75">
        <f t="shared" si="107"/>
        <v>24330620</v>
      </c>
      <c r="BT43" s="75">
        <f t="shared" si="32"/>
        <v>429</v>
      </c>
      <c r="BU43" s="75">
        <f t="shared" si="33"/>
        <v>762</v>
      </c>
      <c r="BV43" s="75">
        <f t="shared" si="108"/>
        <v>24705</v>
      </c>
      <c r="BW43" s="75">
        <f t="shared" si="108"/>
        <v>33977410</v>
      </c>
      <c r="BX43" s="75">
        <f t="shared" si="35"/>
        <v>1375</v>
      </c>
      <c r="BY43" s="75">
        <f t="shared" si="36"/>
        <v>2727</v>
      </c>
      <c r="BZ43" s="75">
        <f t="shared" si="109"/>
        <v>8966</v>
      </c>
      <c r="CA43" s="75">
        <f t="shared" si="109"/>
        <v>12056669</v>
      </c>
      <c r="CB43" s="75">
        <f t="shared" si="38"/>
        <v>1345</v>
      </c>
      <c r="CC43" s="75">
        <f t="shared" si="39"/>
        <v>2920</v>
      </c>
      <c r="CD43" s="75">
        <f t="shared" si="110"/>
        <v>344044</v>
      </c>
      <c r="CE43" s="75">
        <f t="shared" si="110"/>
        <v>464832183</v>
      </c>
      <c r="CF43" s="75">
        <f t="shared" si="41"/>
        <v>1351</v>
      </c>
      <c r="CG43" s="75">
        <f t="shared" si="42"/>
        <v>2764</v>
      </c>
      <c r="CH43" s="75">
        <f t="shared" si="111"/>
        <v>16622</v>
      </c>
      <c r="CI43" s="75">
        <f t="shared" si="111"/>
        <v>83549139</v>
      </c>
      <c r="CJ43" s="75">
        <f t="shared" si="44"/>
        <v>5026</v>
      </c>
      <c r="CK43" s="75">
        <f t="shared" si="45"/>
        <v>10789</v>
      </c>
      <c r="CL43" s="75">
        <f t="shared" si="112"/>
        <v>6095</v>
      </c>
      <c r="CM43" s="75">
        <f t="shared" si="112"/>
        <v>30815598</v>
      </c>
      <c r="CN43" s="75">
        <f t="shared" si="47"/>
        <v>5056</v>
      </c>
      <c r="CO43" s="75">
        <f t="shared" si="48"/>
        <v>11325</v>
      </c>
      <c r="CP43" s="75">
        <f t="shared" si="113"/>
        <v>12482</v>
      </c>
      <c r="CQ43" s="75">
        <f t="shared" si="113"/>
        <v>84001356</v>
      </c>
      <c r="CR43" s="75">
        <f t="shared" si="50"/>
        <v>6730</v>
      </c>
      <c r="CS43" s="75">
        <f t="shared" si="51"/>
        <v>14257</v>
      </c>
      <c r="CT43" s="75">
        <f t="shared" si="114"/>
        <v>2599</v>
      </c>
      <c r="CU43" s="75">
        <f t="shared" si="114"/>
        <v>19985795</v>
      </c>
      <c r="CV43" s="75">
        <f t="shared" si="53"/>
        <v>7690</v>
      </c>
      <c r="CW43" s="75">
        <f t="shared" si="54"/>
        <v>18017</v>
      </c>
      <c r="CX43" s="75">
        <f t="shared" si="115"/>
        <v>2925</v>
      </c>
      <c r="CY43" s="75">
        <f t="shared" si="115"/>
        <v>962689</v>
      </c>
      <c r="CZ43" s="75">
        <f t="shared" si="56"/>
        <v>329</v>
      </c>
      <c r="DA43" s="75">
        <f t="shared" si="57"/>
        <v>564</v>
      </c>
      <c r="DB43" s="75">
        <f t="shared" si="116"/>
        <v>33194</v>
      </c>
      <c r="DC43" s="75">
        <f t="shared" si="116"/>
        <v>1289823</v>
      </c>
      <c r="DD43" s="75">
        <f t="shared" si="59"/>
        <v>39</v>
      </c>
      <c r="DE43" s="75">
        <f t="shared" si="60"/>
        <v>69</v>
      </c>
      <c r="DF43" s="75">
        <f t="shared" si="117"/>
        <v>1170</v>
      </c>
      <c r="DG43" s="75">
        <f t="shared" si="117"/>
        <v>1811605</v>
      </c>
      <c r="DH43" s="75">
        <f t="shared" si="62"/>
        <v>1548</v>
      </c>
      <c r="DI43" s="75">
        <f t="shared" si="63"/>
        <v>3269</v>
      </c>
      <c r="DJ43" s="75">
        <f t="shared" si="122"/>
        <v>1050</v>
      </c>
      <c r="DK43" s="75">
        <f t="shared" si="122"/>
        <v>3018</v>
      </c>
      <c r="DL43" s="248"/>
      <c r="DM43" s="248"/>
      <c r="DN43" s="248"/>
      <c r="DO43" s="248"/>
      <c r="DP43" s="248"/>
      <c r="DQ43" s="248"/>
      <c r="DR43" s="248"/>
      <c r="DS43" s="248"/>
      <c r="DT43" s="248"/>
      <c r="DU43" s="248"/>
      <c r="DV43" s="248"/>
      <c r="DW43" s="248"/>
      <c r="DX43" s="248"/>
      <c r="DY43" s="248"/>
      <c r="DZ43" s="248"/>
      <c r="EA43" s="248"/>
      <c r="EB43" s="164"/>
      <c r="EC43" s="75">
        <f t="shared" si="76"/>
        <v>9</v>
      </c>
      <c r="ED43" s="74">
        <f t="shared" si="91"/>
        <v>2020</v>
      </c>
      <c r="EE43" s="165">
        <f t="shared" si="92"/>
        <v>44075</v>
      </c>
      <c r="EF43" s="157">
        <f t="shared" si="77"/>
        <v>30</v>
      </c>
      <c r="EG43" s="156"/>
      <c r="EH43" s="166">
        <f t="shared" si="126"/>
        <v>905720</v>
      </c>
      <c r="EI43" s="166">
        <f t="shared" si="126"/>
        <v>3987694</v>
      </c>
      <c r="EJ43" s="166">
        <f t="shared" si="126"/>
        <v>11487152</v>
      </c>
      <c r="EK43" s="166">
        <f t="shared" si="126"/>
        <v>44211470</v>
      </c>
      <c r="EL43" s="166">
        <f t="shared" si="126"/>
        <v>44323273</v>
      </c>
      <c r="EM43" s="166">
        <f t="shared" si="126"/>
        <v>42656307</v>
      </c>
      <c r="EN43" s="166">
        <f t="shared" si="126"/>
        <v>1043759548</v>
      </c>
      <c r="EO43" s="166">
        <f t="shared" si="126"/>
        <v>1540237863</v>
      </c>
      <c r="EP43" s="166">
        <f t="shared" si="126"/>
        <v>119417840</v>
      </c>
      <c r="EQ43" s="166">
        <f t="shared" si="126"/>
        <v>656793</v>
      </c>
      <c r="ER43" s="166">
        <f t="shared" si="127"/>
        <v>430349</v>
      </c>
      <c r="ES43" s="166">
        <f t="shared" si="127"/>
        <v>43260354</v>
      </c>
      <c r="ET43" s="166">
        <f t="shared" si="127"/>
        <v>67372400</v>
      </c>
      <c r="EU43" s="166">
        <f t="shared" si="127"/>
        <v>26176929</v>
      </c>
      <c r="EV43" s="166">
        <f t="shared" si="127"/>
        <v>951072220</v>
      </c>
      <c r="EW43" s="166">
        <f t="shared" si="127"/>
        <v>179337930</v>
      </c>
      <c r="EX43" s="166">
        <f t="shared" si="127"/>
        <v>69023321</v>
      </c>
      <c r="EY43" s="166">
        <f t="shared" si="127"/>
        <v>177952076</v>
      </c>
      <c r="EZ43" s="166">
        <f t="shared" si="127"/>
        <v>46826063</v>
      </c>
      <c r="FA43" s="166">
        <f t="shared" si="127"/>
        <v>3824269</v>
      </c>
      <c r="FB43" s="166">
        <f t="shared" si="128"/>
        <v>1650418</v>
      </c>
      <c r="FC43" s="166">
        <f t="shared" si="128"/>
        <v>2301743</v>
      </c>
      <c r="FD43" s="166">
        <f t="shared" si="128"/>
        <v>0</v>
      </c>
      <c r="FE43" s="166">
        <f t="shared" si="128"/>
        <v>0</v>
      </c>
      <c r="FF43" s="166">
        <f t="shared" si="128"/>
        <v>0</v>
      </c>
      <c r="FG43" s="166">
        <f t="shared" si="128"/>
        <v>0</v>
      </c>
      <c r="FH43" s="152"/>
      <c r="FI43" s="405">
        <f t="shared" si="133"/>
        <v>2.1349666770261404</v>
      </c>
      <c r="FJ43" s="405">
        <f t="shared" si="133"/>
        <v>1.627076211195138</v>
      </c>
      <c r="FK43" s="405">
        <f t="shared" si="134"/>
        <v>2.1268570196014993</v>
      </c>
      <c r="FL43" s="405">
        <f t="shared" si="135"/>
        <v>1.6482784653131657</v>
      </c>
      <c r="FM43" s="405">
        <f t="shared" si="136"/>
        <v>1.3563427451914805</v>
      </c>
      <c r="FN43" s="405">
        <f t="shared" si="137"/>
        <v>1.0800365354831023</v>
      </c>
      <c r="FO43" s="405">
        <f t="shared" si="138"/>
        <v>1.6412434738433477</v>
      </c>
      <c r="FP43" s="405">
        <f t="shared" si="139"/>
        <v>1.0784607757327964</v>
      </c>
      <c r="FQ43" s="405">
        <f t="shared" si="140"/>
        <v>1.5961317302665969</v>
      </c>
      <c r="FR43" s="405">
        <f t="shared" si="141"/>
        <v>1.0410872974385781</v>
      </c>
      <c r="FS43" s="404"/>
      <c r="FT43" s="26"/>
    </row>
    <row r="44" spans="1:176" ht="10.35" customHeight="1" x14ac:dyDescent="0.2">
      <c r="A44" s="74" t="str">
        <f t="shared" si="1"/>
        <v>2020-21OCTOBERENG</v>
      </c>
      <c r="B44" s="163" t="str">
        <f t="shared" si="90"/>
        <v>2020-21</v>
      </c>
      <c r="C44" s="26" t="s">
        <v>833</v>
      </c>
      <c r="D44" s="163" t="str">
        <f t="shared" si="93"/>
        <v>ENG</v>
      </c>
      <c r="F44" s="163" t="str">
        <f t="shared" si="2"/>
        <v>ENG</v>
      </c>
      <c r="H44" s="75">
        <f t="shared" si="102"/>
        <v>1031259</v>
      </c>
      <c r="I44" s="75">
        <f t="shared" si="102"/>
        <v>742636</v>
      </c>
      <c r="J44" s="75">
        <f t="shared" si="102"/>
        <v>5486084</v>
      </c>
      <c r="K44" s="75">
        <f t="shared" si="4"/>
        <v>7</v>
      </c>
      <c r="L44" s="75">
        <f t="shared" si="5"/>
        <v>1</v>
      </c>
      <c r="M44" s="75">
        <f t="shared" si="6"/>
        <v>17</v>
      </c>
      <c r="N44" s="75">
        <f t="shared" si="7"/>
        <v>30</v>
      </c>
      <c r="O44" s="75">
        <f t="shared" si="8"/>
        <v>78</v>
      </c>
      <c r="P44" s="75" t="s">
        <v>44</v>
      </c>
      <c r="Q44" s="75">
        <f t="shared" si="123"/>
        <v>3030</v>
      </c>
      <c r="R44" s="75">
        <f t="shared" si="123"/>
        <v>22442</v>
      </c>
      <c r="S44" s="75">
        <f t="shared" si="123"/>
        <v>14125</v>
      </c>
      <c r="T44" s="75">
        <f t="shared" si="123"/>
        <v>745393</v>
      </c>
      <c r="U44" s="75">
        <f t="shared" si="123"/>
        <v>60670</v>
      </c>
      <c r="V44" s="75">
        <f t="shared" si="123"/>
        <v>38453</v>
      </c>
      <c r="W44" s="75">
        <f t="shared" si="123"/>
        <v>392926</v>
      </c>
      <c r="X44" s="75">
        <f t="shared" si="123"/>
        <v>169203</v>
      </c>
      <c r="Y44" s="75">
        <f t="shared" si="123"/>
        <v>9178</v>
      </c>
      <c r="Z44" s="75">
        <f t="shared" si="123"/>
        <v>26885211</v>
      </c>
      <c r="AA44" s="75">
        <f t="shared" si="10"/>
        <v>443</v>
      </c>
      <c r="AB44" s="75">
        <f t="shared" si="11"/>
        <v>782</v>
      </c>
      <c r="AC44" s="75">
        <f t="shared" si="129"/>
        <v>23891712</v>
      </c>
      <c r="AD44" s="75">
        <f t="shared" si="13"/>
        <v>621</v>
      </c>
      <c r="AE44" s="75">
        <f t="shared" si="14"/>
        <v>1163</v>
      </c>
      <c r="AF44" s="75">
        <f t="shared" si="130"/>
        <v>597675355</v>
      </c>
      <c r="AG44" s="75">
        <f t="shared" si="16"/>
        <v>1521</v>
      </c>
      <c r="AH44" s="75">
        <f t="shared" si="17"/>
        <v>3126</v>
      </c>
      <c r="AI44" s="75">
        <f t="shared" si="131"/>
        <v>716754432</v>
      </c>
      <c r="AJ44" s="75">
        <f t="shared" si="19"/>
        <v>4236</v>
      </c>
      <c r="AK44" s="75">
        <f t="shared" si="20"/>
        <v>10060</v>
      </c>
      <c r="AL44" s="75">
        <f t="shared" si="132"/>
        <v>58887129</v>
      </c>
      <c r="AM44" s="75">
        <f t="shared" si="22"/>
        <v>6416</v>
      </c>
      <c r="AN44" s="75">
        <f t="shared" si="23"/>
        <v>13905</v>
      </c>
      <c r="AO44" s="75">
        <f t="shared" si="124"/>
        <v>58919</v>
      </c>
      <c r="AP44" s="75">
        <f t="shared" si="124"/>
        <v>4081</v>
      </c>
      <c r="AQ44" s="75">
        <f t="shared" si="124"/>
        <v>16936</v>
      </c>
      <c r="AR44" s="75">
        <f t="shared" si="124"/>
        <v>18943</v>
      </c>
      <c r="AS44" s="75">
        <f t="shared" si="124"/>
        <v>7996</v>
      </c>
      <c r="AT44" s="75">
        <f t="shared" si="124"/>
        <v>29906</v>
      </c>
      <c r="AU44" s="75">
        <f t="shared" si="124"/>
        <v>10501</v>
      </c>
      <c r="AV44" s="75">
        <f t="shared" si="124"/>
        <v>402035</v>
      </c>
      <c r="AW44" s="75">
        <f t="shared" si="124"/>
        <v>41541</v>
      </c>
      <c r="AX44" s="75">
        <f t="shared" si="124"/>
        <v>242898</v>
      </c>
      <c r="AY44" s="75">
        <f t="shared" si="125"/>
        <v>686474</v>
      </c>
      <c r="AZ44" s="75">
        <f t="shared" si="125"/>
        <v>128503</v>
      </c>
      <c r="BA44" s="75">
        <f t="shared" si="125"/>
        <v>98085</v>
      </c>
      <c r="BB44" s="75">
        <f t="shared" si="125"/>
        <v>80879</v>
      </c>
      <c r="BC44" s="75">
        <f t="shared" si="125"/>
        <v>62661</v>
      </c>
      <c r="BD44" s="75">
        <f t="shared" si="125"/>
        <v>531829</v>
      </c>
      <c r="BE44" s="75">
        <f t="shared" si="125"/>
        <v>423559</v>
      </c>
      <c r="BF44" s="75">
        <f t="shared" si="125"/>
        <v>275739</v>
      </c>
      <c r="BG44" s="75">
        <f t="shared" si="125"/>
        <v>182554</v>
      </c>
      <c r="BH44" s="75">
        <f t="shared" si="125"/>
        <v>14885</v>
      </c>
      <c r="BI44" s="75">
        <f t="shared" si="125"/>
        <v>9551</v>
      </c>
      <c r="BJ44" s="75">
        <f t="shared" si="125"/>
        <v>751</v>
      </c>
      <c r="BK44" s="75">
        <f t="shared" si="125"/>
        <v>414582</v>
      </c>
      <c r="BL44" s="75">
        <f t="shared" si="26"/>
        <v>552</v>
      </c>
      <c r="BM44" s="75">
        <f t="shared" si="27"/>
        <v>954</v>
      </c>
      <c r="BN44" s="75">
        <f t="shared" si="106"/>
        <v>474</v>
      </c>
      <c r="BO44" s="75">
        <f t="shared" si="106"/>
        <v>236707</v>
      </c>
      <c r="BP44" s="75">
        <f t="shared" si="29"/>
        <v>499</v>
      </c>
      <c r="BQ44" s="75">
        <f t="shared" si="30"/>
        <v>924</v>
      </c>
      <c r="BR44" s="75">
        <f t="shared" si="107"/>
        <v>59445</v>
      </c>
      <c r="BS44" s="75">
        <f t="shared" si="107"/>
        <v>26233922</v>
      </c>
      <c r="BT44" s="75">
        <f t="shared" si="32"/>
        <v>441</v>
      </c>
      <c r="BU44" s="75">
        <f t="shared" si="33"/>
        <v>777</v>
      </c>
      <c r="BV44" s="75">
        <f t="shared" si="108"/>
        <v>27559</v>
      </c>
      <c r="BW44" s="75">
        <f t="shared" si="108"/>
        <v>45064168</v>
      </c>
      <c r="BX44" s="75">
        <f t="shared" si="35"/>
        <v>1635</v>
      </c>
      <c r="BY44" s="75">
        <f t="shared" si="36"/>
        <v>3272</v>
      </c>
      <c r="BZ44" s="75">
        <f t="shared" si="109"/>
        <v>9459</v>
      </c>
      <c r="CA44" s="75">
        <f t="shared" si="109"/>
        <v>14834627</v>
      </c>
      <c r="CB44" s="75">
        <f t="shared" si="38"/>
        <v>1568</v>
      </c>
      <c r="CC44" s="75">
        <f t="shared" si="39"/>
        <v>3446</v>
      </c>
      <c r="CD44" s="75">
        <f t="shared" si="110"/>
        <v>355908</v>
      </c>
      <c r="CE44" s="75">
        <f t="shared" si="110"/>
        <v>537776560</v>
      </c>
      <c r="CF44" s="75">
        <f t="shared" si="41"/>
        <v>1511</v>
      </c>
      <c r="CG44" s="75">
        <f t="shared" si="42"/>
        <v>3105</v>
      </c>
      <c r="CH44" s="75">
        <f t="shared" si="111"/>
        <v>18165</v>
      </c>
      <c r="CI44" s="75">
        <f t="shared" si="111"/>
        <v>102444737</v>
      </c>
      <c r="CJ44" s="75">
        <f t="shared" si="44"/>
        <v>5640</v>
      </c>
      <c r="CK44" s="75">
        <f t="shared" si="45"/>
        <v>12031</v>
      </c>
      <c r="CL44" s="75">
        <f t="shared" si="112"/>
        <v>6468</v>
      </c>
      <c r="CM44" s="75">
        <f t="shared" si="112"/>
        <v>38594421</v>
      </c>
      <c r="CN44" s="75">
        <f t="shared" si="47"/>
        <v>5967</v>
      </c>
      <c r="CO44" s="75">
        <f t="shared" si="48"/>
        <v>13406</v>
      </c>
      <c r="CP44" s="75">
        <f t="shared" si="113"/>
        <v>13016</v>
      </c>
      <c r="CQ44" s="75">
        <f t="shared" si="113"/>
        <v>95297537</v>
      </c>
      <c r="CR44" s="75">
        <f t="shared" si="50"/>
        <v>7322</v>
      </c>
      <c r="CS44" s="75">
        <f t="shared" si="51"/>
        <v>15692</v>
      </c>
      <c r="CT44" s="75">
        <f t="shared" si="114"/>
        <v>2604</v>
      </c>
      <c r="CU44" s="75">
        <f t="shared" si="114"/>
        <v>22784115</v>
      </c>
      <c r="CV44" s="75">
        <f t="shared" si="53"/>
        <v>8750</v>
      </c>
      <c r="CW44" s="75">
        <f t="shared" si="54"/>
        <v>20194</v>
      </c>
      <c r="CX44" s="75">
        <f t="shared" si="115"/>
        <v>3243</v>
      </c>
      <c r="CY44" s="75">
        <f t="shared" si="115"/>
        <v>1064600</v>
      </c>
      <c r="CZ44" s="75">
        <f t="shared" si="56"/>
        <v>328</v>
      </c>
      <c r="DA44" s="75">
        <f t="shared" si="57"/>
        <v>542</v>
      </c>
      <c r="DB44" s="75">
        <f t="shared" si="116"/>
        <v>34598</v>
      </c>
      <c r="DC44" s="75">
        <f t="shared" si="116"/>
        <v>1403000</v>
      </c>
      <c r="DD44" s="75">
        <f t="shared" si="59"/>
        <v>41</v>
      </c>
      <c r="DE44" s="75">
        <f t="shared" si="60"/>
        <v>77</v>
      </c>
      <c r="DF44" s="75">
        <f t="shared" si="117"/>
        <v>1069</v>
      </c>
      <c r="DG44" s="75">
        <f t="shared" si="117"/>
        <v>1634030</v>
      </c>
      <c r="DH44" s="75">
        <f t="shared" si="62"/>
        <v>1529</v>
      </c>
      <c r="DI44" s="75">
        <f t="shared" si="63"/>
        <v>3160</v>
      </c>
      <c r="DJ44" s="75">
        <f t="shared" si="122"/>
        <v>963</v>
      </c>
      <c r="DK44" s="75">
        <f t="shared" si="122"/>
        <v>2941</v>
      </c>
      <c r="DL44" s="248"/>
      <c r="DM44" s="248"/>
      <c r="DN44" s="248"/>
      <c r="DO44" s="248"/>
      <c r="DP44" s="248"/>
      <c r="DQ44" s="248"/>
      <c r="DR44" s="248"/>
      <c r="DS44" s="248"/>
      <c r="DT44" s="248"/>
      <c r="DU44" s="248"/>
      <c r="DV44" s="248"/>
      <c r="DW44" s="248"/>
      <c r="DX44" s="248"/>
      <c r="DY44" s="248"/>
      <c r="DZ44" s="248"/>
      <c r="EA44" s="248"/>
      <c r="EB44" s="164"/>
      <c r="EC44" s="75">
        <f t="shared" si="76"/>
        <v>10</v>
      </c>
      <c r="ED44" s="74">
        <f t="shared" si="91"/>
        <v>2020</v>
      </c>
      <c r="EE44" s="165">
        <f t="shared" si="92"/>
        <v>44105</v>
      </c>
      <c r="EF44" s="157">
        <f t="shared" si="77"/>
        <v>31</v>
      </c>
      <c r="EG44" s="156"/>
      <c r="EH44" s="166">
        <f t="shared" si="126"/>
        <v>947367</v>
      </c>
      <c r="EI44" s="166">
        <f t="shared" si="126"/>
        <v>12858302</v>
      </c>
      <c r="EJ44" s="166">
        <f t="shared" si="126"/>
        <v>22312231</v>
      </c>
      <c r="EK44" s="166">
        <f t="shared" si="126"/>
        <v>57934613</v>
      </c>
      <c r="EL44" s="166">
        <f t="shared" si="126"/>
        <v>47426170</v>
      </c>
      <c r="EM44" s="166">
        <f t="shared" si="126"/>
        <v>44730350</v>
      </c>
      <c r="EN44" s="166">
        <f t="shared" si="126"/>
        <v>1228445585</v>
      </c>
      <c r="EO44" s="166">
        <f t="shared" si="126"/>
        <v>1702184520</v>
      </c>
      <c r="EP44" s="166">
        <f t="shared" si="126"/>
        <v>127623108</v>
      </c>
      <c r="EQ44" s="166">
        <f t="shared" si="126"/>
        <v>716647</v>
      </c>
      <c r="ER44" s="166">
        <f t="shared" si="127"/>
        <v>437999</v>
      </c>
      <c r="ES44" s="166">
        <f t="shared" si="127"/>
        <v>46208034</v>
      </c>
      <c r="ET44" s="166">
        <f t="shared" si="127"/>
        <v>90164989</v>
      </c>
      <c r="EU44" s="166">
        <f t="shared" si="127"/>
        <v>32594714</v>
      </c>
      <c r="EV44" s="166">
        <f t="shared" si="127"/>
        <v>1105180362</v>
      </c>
      <c r="EW44" s="166">
        <f t="shared" si="127"/>
        <v>218551551</v>
      </c>
      <c r="EX44" s="166">
        <f t="shared" si="127"/>
        <v>86710109</v>
      </c>
      <c r="EY44" s="166">
        <f t="shared" si="127"/>
        <v>204247189</v>
      </c>
      <c r="EZ44" s="166">
        <f t="shared" si="127"/>
        <v>52584234</v>
      </c>
      <c r="FA44" s="166">
        <f t="shared" si="127"/>
        <v>3378024</v>
      </c>
      <c r="FB44" s="166">
        <f t="shared" si="128"/>
        <v>1758785</v>
      </c>
      <c r="FC44" s="166">
        <f t="shared" si="128"/>
        <v>2669873</v>
      </c>
      <c r="FD44" s="166">
        <f t="shared" si="128"/>
        <v>0</v>
      </c>
      <c r="FE44" s="166">
        <f t="shared" si="128"/>
        <v>0</v>
      </c>
      <c r="FF44" s="166">
        <f t="shared" si="128"/>
        <v>0</v>
      </c>
      <c r="FG44" s="166">
        <f t="shared" si="128"/>
        <v>0</v>
      </c>
      <c r="FH44" s="152"/>
      <c r="FI44" s="405">
        <f t="shared" si="133"/>
        <v>2.1180649414867316</v>
      </c>
      <c r="FJ44" s="405">
        <f t="shared" si="133"/>
        <v>1.6166968847865502</v>
      </c>
      <c r="FK44" s="405">
        <f t="shared" si="134"/>
        <v>2.103320937248069</v>
      </c>
      <c r="FL44" s="405">
        <f t="shared" si="135"/>
        <v>1.6295477596026318</v>
      </c>
      <c r="FM44" s="405">
        <f t="shared" si="136"/>
        <v>1.3535093121860096</v>
      </c>
      <c r="FN44" s="405">
        <f t="shared" si="137"/>
        <v>1.0779612446109446</v>
      </c>
      <c r="FO44" s="405">
        <f t="shared" si="138"/>
        <v>1.6296342263435046</v>
      </c>
      <c r="FP44" s="405">
        <f t="shared" si="139"/>
        <v>1.078905220356613</v>
      </c>
      <c r="FQ44" s="405">
        <f t="shared" si="140"/>
        <v>1.6218130311614731</v>
      </c>
      <c r="FR44" s="405">
        <f t="shared" si="141"/>
        <v>1.0406406624536937</v>
      </c>
      <c r="FS44" s="404"/>
      <c r="FT44" s="26"/>
    </row>
    <row r="45" spans="1:176" ht="10.35" customHeight="1" x14ac:dyDescent="0.2">
      <c r="A45" s="74" t="str">
        <f t="shared" si="1"/>
        <v>2020-21NOVEMBERENG</v>
      </c>
      <c r="B45" s="163" t="str">
        <f t="shared" si="90"/>
        <v>2020-21</v>
      </c>
      <c r="C45" s="26" t="s">
        <v>834</v>
      </c>
      <c r="D45" s="163" t="str">
        <f t="shared" si="93"/>
        <v>ENG</v>
      </c>
      <c r="F45" s="163" t="str">
        <f t="shared" si="2"/>
        <v>ENG</v>
      </c>
      <c r="H45" s="75">
        <f t="shared" si="102"/>
        <v>953863</v>
      </c>
      <c r="I45" s="75">
        <f t="shared" si="102"/>
        <v>657906</v>
      </c>
      <c r="J45" s="75">
        <f t="shared" si="102"/>
        <v>2876216</v>
      </c>
      <c r="K45" s="75">
        <f t="shared" si="4"/>
        <v>4</v>
      </c>
      <c r="L45" s="75">
        <f t="shared" si="5"/>
        <v>1</v>
      </c>
      <c r="M45" s="75">
        <f t="shared" si="6"/>
        <v>6</v>
      </c>
      <c r="N45" s="75">
        <f t="shared" si="7"/>
        <v>16</v>
      </c>
      <c r="O45" s="75">
        <f t="shared" si="8"/>
        <v>65</v>
      </c>
      <c r="P45" s="75" t="s">
        <v>44</v>
      </c>
      <c r="Q45" s="75">
        <f t="shared" si="123"/>
        <v>3107</v>
      </c>
      <c r="R45" s="75">
        <f t="shared" si="123"/>
        <v>19385</v>
      </c>
      <c r="S45" s="75">
        <f t="shared" si="123"/>
        <v>9792</v>
      </c>
      <c r="T45" s="75">
        <f t="shared" si="123"/>
        <v>720751</v>
      </c>
      <c r="U45" s="75">
        <f t="shared" si="123"/>
        <v>54961</v>
      </c>
      <c r="V45" s="75">
        <f t="shared" si="123"/>
        <v>33799</v>
      </c>
      <c r="W45" s="75">
        <f t="shared" si="123"/>
        <v>373868</v>
      </c>
      <c r="X45" s="75">
        <f t="shared" si="123"/>
        <v>176663</v>
      </c>
      <c r="Y45" s="75">
        <f t="shared" si="123"/>
        <v>8230</v>
      </c>
      <c r="Z45" s="75">
        <f t="shared" si="123"/>
        <v>23583719</v>
      </c>
      <c r="AA45" s="75">
        <f t="shared" si="10"/>
        <v>429</v>
      </c>
      <c r="AB45" s="75">
        <f t="shared" si="11"/>
        <v>753</v>
      </c>
      <c r="AC45" s="75">
        <f t="shared" si="129"/>
        <v>19615186</v>
      </c>
      <c r="AD45" s="75">
        <f t="shared" si="13"/>
        <v>580</v>
      </c>
      <c r="AE45" s="75">
        <f t="shared" si="14"/>
        <v>1093</v>
      </c>
      <c r="AF45" s="75">
        <f t="shared" si="130"/>
        <v>477072327</v>
      </c>
      <c r="AG45" s="75">
        <f t="shared" si="16"/>
        <v>1276</v>
      </c>
      <c r="AH45" s="75">
        <f t="shared" si="17"/>
        <v>2570</v>
      </c>
      <c r="AI45" s="75">
        <f t="shared" si="131"/>
        <v>619870572</v>
      </c>
      <c r="AJ45" s="75">
        <f t="shared" si="19"/>
        <v>3509</v>
      </c>
      <c r="AK45" s="75">
        <f t="shared" si="20"/>
        <v>8312</v>
      </c>
      <c r="AL45" s="75">
        <f t="shared" si="132"/>
        <v>45760514</v>
      </c>
      <c r="AM45" s="75">
        <f t="shared" si="22"/>
        <v>5560</v>
      </c>
      <c r="AN45" s="75">
        <f t="shared" si="23"/>
        <v>11799</v>
      </c>
      <c r="AO45" s="75">
        <f t="shared" si="124"/>
        <v>57048</v>
      </c>
      <c r="AP45" s="75">
        <f t="shared" si="124"/>
        <v>3635</v>
      </c>
      <c r="AQ45" s="75">
        <f t="shared" si="124"/>
        <v>15950</v>
      </c>
      <c r="AR45" s="75">
        <f t="shared" si="124"/>
        <v>17817</v>
      </c>
      <c r="AS45" s="75">
        <f t="shared" si="124"/>
        <v>8268</v>
      </c>
      <c r="AT45" s="75">
        <f t="shared" si="124"/>
        <v>29195</v>
      </c>
      <c r="AU45" s="75">
        <f t="shared" si="124"/>
        <v>9742</v>
      </c>
      <c r="AV45" s="75">
        <f t="shared" si="124"/>
        <v>383419</v>
      </c>
      <c r="AW45" s="75">
        <f t="shared" si="124"/>
        <v>39143</v>
      </c>
      <c r="AX45" s="75">
        <f t="shared" si="124"/>
        <v>241141</v>
      </c>
      <c r="AY45" s="75">
        <f t="shared" si="125"/>
        <v>663703</v>
      </c>
      <c r="AZ45" s="75">
        <f t="shared" si="125"/>
        <v>117220</v>
      </c>
      <c r="BA45" s="75">
        <f t="shared" si="125"/>
        <v>88653</v>
      </c>
      <c r="BB45" s="75">
        <f t="shared" si="125"/>
        <v>71377</v>
      </c>
      <c r="BC45" s="75">
        <f t="shared" si="125"/>
        <v>54825</v>
      </c>
      <c r="BD45" s="75">
        <f t="shared" si="125"/>
        <v>495902</v>
      </c>
      <c r="BE45" s="75">
        <f t="shared" si="125"/>
        <v>400294</v>
      </c>
      <c r="BF45" s="75">
        <f t="shared" si="125"/>
        <v>280032</v>
      </c>
      <c r="BG45" s="75">
        <f t="shared" si="125"/>
        <v>190125</v>
      </c>
      <c r="BH45" s="75">
        <f t="shared" si="125"/>
        <v>13497</v>
      </c>
      <c r="BI45" s="75">
        <f t="shared" si="125"/>
        <v>8767</v>
      </c>
      <c r="BJ45" s="75">
        <f t="shared" si="125"/>
        <v>697</v>
      </c>
      <c r="BK45" s="75">
        <f t="shared" si="125"/>
        <v>363900</v>
      </c>
      <c r="BL45" s="75">
        <f t="shared" si="26"/>
        <v>522</v>
      </c>
      <c r="BM45" s="75">
        <f t="shared" si="27"/>
        <v>880</v>
      </c>
      <c r="BN45" s="75">
        <f t="shared" si="106"/>
        <v>458</v>
      </c>
      <c r="BO45" s="75">
        <f t="shared" si="106"/>
        <v>229182</v>
      </c>
      <c r="BP45" s="75">
        <f t="shared" si="29"/>
        <v>500</v>
      </c>
      <c r="BQ45" s="75">
        <f t="shared" si="30"/>
        <v>953</v>
      </c>
      <c r="BR45" s="75">
        <f t="shared" si="107"/>
        <v>53806</v>
      </c>
      <c r="BS45" s="75">
        <f t="shared" si="107"/>
        <v>22990637</v>
      </c>
      <c r="BT45" s="75">
        <f t="shared" si="32"/>
        <v>427</v>
      </c>
      <c r="BU45" s="75">
        <f t="shared" si="33"/>
        <v>749</v>
      </c>
      <c r="BV45" s="75">
        <f t="shared" si="108"/>
        <v>26436</v>
      </c>
      <c r="BW45" s="75">
        <f t="shared" si="108"/>
        <v>35710218</v>
      </c>
      <c r="BX45" s="75">
        <f t="shared" si="35"/>
        <v>1351</v>
      </c>
      <c r="BY45" s="75">
        <f t="shared" si="36"/>
        <v>2656</v>
      </c>
      <c r="BZ45" s="75">
        <f t="shared" si="109"/>
        <v>8847</v>
      </c>
      <c r="CA45" s="75">
        <f t="shared" si="109"/>
        <v>11195366</v>
      </c>
      <c r="CB45" s="75">
        <f t="shared" si="38"/>
        <v>1265</v>
      </c>
      <c r="CC45" s="75">
        <f t="shared" si="39"/>
        <v>2709</v>
      </c>
      <c r="CD45" s="75">
        <f t="shared" si="110"/>
        <v>338585</v>
      </c>
      <c r="CE45" s="75">
        <f t="shared" si="110"/>
        <v>430166743</v>
      </c>
      <c r="CF45" s="75">
        <f t="shared" si="41"/>
        <v>1270</v>
      </c>
      <c r="CG45" s="75">
        <f t="shared" si="42"/>
        <v>2559</v>
      </c>
      <c r="CH45" s="75">
        <f t="shared" si="111"/>
        <v>18055</v>
      </c>
      <c r="CI45" s="75">
        <f t="shared" si="111"/>
        <v>83014932</v>
      </c>
      <c r="CJ45" s="75">
        <f t="shared" si="44"/>
        <v>4598</v>
      </c>
      <c r="CK45" s="75">
        <f t="shared" si="45"/>
        <v>9756</v>
      </c>
      <c r="CL45" s="75">
        <f t="shared" si="112"/>
        <v>6020</v>
      </c>
      <c r="CM45" s="75">
        <f t="shared" si="112"/>
        <v>29347521</v>
      </c>
      <c r="CN45" s="75">
        <f t="shared" si="47"/>
        <v>4875</v>
      </c>
      <c r="CO45" s="75">
        <f t="shared" si="48"/>
        <v>11072</v>
      </c>
      <c r="CP45" s="75">
        <f t="shared" si="113"/>
        <v>13489</v>
      </c>
      <c r="CQ45" s="75">
        <f t="shared" si="113"/>
        <v>88539606</v>
      </c>
      <c r="CR45" s="75">
        <f t="shared" si="50"/>
        <v>6564</v>
      </c>
      <c r="CS45" s="75">
        <f t="shared" si="51"/>
        <v>14010</v>
      </c>
      <c r="CT45" s="75">
        <f t="shared" si="114"/>
        <v>2585</v>
      </c>
      <c r="CU45" s="75">
        <f t="shared" si="114"/>
        <v>18498871</v>
      </c>
      <c r="CV45" s="75">
        <f t="shared" si="53"/>
        <v>7156</v>
      </c>
      <c r="CW45" s="75">
        <f t="shared" si="54"/>
        <v>16406</v>
      </c>
      <c r="CX45" s="75">
        <f t="shared" si="115"/>
        <v>3119</v>
      </c>
      <c r="CY45" s="75">
        <f t="shared" si="115"/>
        <v>1016331</v>
      </c>
      <c r="CZ45" s="75">
        <f t="shared" si="56"/>
        <v>326</v>
      </c>
      <c r="DA45" s="75">
        <f t="shared" si="57"/>
        <v>556</v>
      </c>
      <c r="DB45" s="75">
        <f t="shared" si="116"/>
        <v>32391</v>
      </c>
      <c r="DC45" s="75">
        <f t="shared" si="116"/>
        <v>1213321</v>
      </c>
      <c r="DD45" s="75">
        <f t="shared" si="59"/>
        <v>37</v>
      </c>
      <c r="DE45" s="75">
        <f t="shared" si="60"/>
        <v>67</v>
      </c>
      <c r="DF45" s="75">
        <f t="shared" si="117"/>
        <v>952</v>
      </c>
      <c r="DG45" s="75">
        <f t="shared" si="117"/>
        <v>1330447</v>
      </c>
      <c r="DH45" s="75">
        <f t="shared" si="62"/>
        <v>1398</v>
      </c>
      <c r="DI45" s="75">
        <f t="shared" si="63"/>
        <v>2652</v>
      </c>
      <c r="DJ45" s="75">
        <f t="shared" si="122"/>
        <v>886</v>
      </c>
      <c r="DK45" s="75">
        <f t="shared" si="122"/>
        <v>2864</v>
      </c>
      <c r="DL45" s="248"/>
      <c r="DM45" s="248"/>
      <c r="DN45" s="248"/>
      <c r="DO45" s="248"/>
      <c r="DP45" s="248"/>
      <c r="DQ45" s="248"/>
      <c r="DR45" s="248"/>
      <c r="DS45" s="248"/>
      <c r="DT45" s="248"/>
      <c r="DU45" s="248"/>
      <c r="DV45" s="248"/>
      <c r="DW45" s="248"/>
      <c r="DX45" s="248"/>
      <c r="DY45" s="248"/>
      <c r="DZ45" s="248"/>
      <c r="EA45" s="248"/>
      <c r="EB45" s="164"/>
      <c r="EC45" s="75">
        <f t="shared" si="76"/>
        <v>11</v>
      </c>
      <c r="ED45" s="74">
        <f t="shared" si="91"/>
        <v>2020</v>
      </c>
      <c r="EE45" s="165">
        <f t="shared" si="92"/>
        <v>44136</v>
      </c>
      <c r="EF45" s="157">
        <f t="shared" si="77"/>
        <v>30</v>
      </c>
      <c r="EG45" s="156"/>
      <c r="EH45" s="166">
        <f t="shared" si="126"/>
        <v>764325</v>
      </c>
      <c r="EI45" s="166">
        <f t="shared" si="126"/>
        <v>4174926</v>
      </c>
      <c r="EJ45" s="166">
        <f t="shared" si="126"/>
        <v>10603567</v>
      </c>
      <c r="EK45" s="166">
        <f t="shared" si="126"/>
        <v>43092092</v>
      </c>
      <c r="EL45" s="166">
        <f t="shared" si="126"/>
        <v>41407767</v>
      </c>
      <c r="EM45" s="166">
        <f t="shared" si="126"/>
        <v>36956654</v>
      </c>
      <c r="EN45" s="166">
        <f t="shared" si="126"/>
        <v>960934527</v>
      </c>
      <c r="EO45" s="166">
        <f t="shared" si="126"/>
        <v>1468393042</v>
      </c>
      <c r="EP45" s="166">
        <f t="shared" si="126"/>
        <v>97109004</v>
      </c>
      <c r="EQ45" s="166">
        <f t="shared" si="126"/>
        <v>613102</v>
      </c>
      <c r="ER45" s="166">
        <f t="shared" si="127"/>
        <v>436347</v>
      </c>
      <c r="ES45" s="166">
        <f t="shared" si="127"/>
        <v>40303524</v>
      </c>
      <c r="ET45" s="166">
        <f t="shared" si="127"/>
        <v>70211983</v>
      </c>
      <c r="EU45" s="166">
        <f t="shared" si="127"/>
        <v>23962248</v>
      </c>
      <c r="EV45" s="166">
        <f t="shared" si="127"/>
        <v>866395882</v>
      </c>
      <c r="EW45" s="166">
        <f t="shared" si="127"/>
        <v>176153112</v>
      </c>
      <c r="EX45" s="166">
        <f t="shared" si="127"/>
        <v>66656173</v>
      </c>
      <c r="EY45" s="166">
        <f t="shared" si="127"/>
        <v>188977763</v>
      </c>
      <c r="EZ45" s="166">
        <f t="shared" si="127"/>
        <v>42410590</v>
      </c>
      <c r="FA45" s="166">
        <f t="shared" si="127"/>
        <v>2524558</v>
      </c>
      <c r="FB45" s="166">
        <f t="shared" si="128"/>
        <v>1733939</v>
      </c>
      <c r="FC45" s="166">
        <f t="shared" si="128"/>
        <v>2185328</v>
      </c>
      <c r="FD45" s="166">
        <f t="shared" si="128"/>
        <v>0</v>
      </c>
      <c r="FE45" s="166">
        <f t="shared" si="128"/>
        <v>0</v>
      </c>
      <c r="FF45" s="166">
        <f t="shared" si="128"/>
        <v>0</v>
      </c>
      <c r="FG45" s="166">
        <f t="shared" si="128"/>
        <v>0</v>
      </c>
      <c r="FH45" s="152"/>
      <c r="FI45" s="405">
        <f t="shared" si="133"/>
        <v>2.1327850657739122</v>
      </c>
      <c r="FJ45" s="405">
        <f t="shared" si="133"/>
        <v>1.6130165026109422</v>
      </c>
      <c r="FK45" s="405">
        <f t="shared" si="134"/>
        <v>2.1118080416580374</v>
      </c>
      <c r="FL45" s="405">
        <f t="shared" si="135"/>
        <v>1.6220894109293174</v>
      </c>
      <c r="FM45" s="405">
        <f t="shared" si="136"/>
        <v>1.3264093209368013</v>
      </c>
      <c r="FN45" s="405">
        <f t="shared" si="137"/>
        <v>1.070682700846288</v>
      </c>
      <c r="FO45" s="405">
        <f t="shared" si="138"/>
        <v>1.5851196911634016</v>
      </c>
      <c r="FP45" s="405">
        <f t="shared" si="139"/>
        <v>1.0762015815422585</v>
      </c>
      <c r="FQ45" s="405">
        <f t="shared" si="140"/>
        <v>1.6399756986634264</v>
      </c>
      <c r="FR45" s="405">
        <f t="shared" si="141"/>
        <v>1.0652490886998784</v>
      </c>
      <c r="FS45" s="404"/>
      <c r="FT45" s="26"/>
    </row>
    <row r="46" spans="1:176" ht="10.35" customHeight="1" x14ac:dyDescent="0.2">
      <c r="A46" s="74" t="str">
        <f t="shared" si="1"/>
        <v>2020-21DECEMBERENG</v>
      </c>
      <c r="B46" s="163" t="str">
        <f t="shared" si="90"/>
        <v>2020-21</v>
      </c>
      <c r="C46" s="26" t="s">
        <v>835</v>
      </c>
      <c r="D46" s="163" t="str">
        <f t="shared" si="93"/>
        <v>ENG</v>
      </c>
      <c r="F46" s="163" t="str">
        <f t="shared" si="2"/>
        <v>ENG</v>
      </c>
      <c r="H46" s="75">
        <f t="shared" ref="H46:J64" si="142">SUMIFS(H$247:H$1257,$B$247:$B$1257,$B46,$C$247:$C$1257,$C46)</f>
        <v>1080497</v>
      </c>
      <c r="I46" s="75">
        <f t="shared" si="142"/>
        <v>759187</v>
      </c>
      <c r="J46" s="75">
        <f t="shared" si="142"/>
        <v>8408484</v>
      </c>
      <c r="K46" s="75">
        <f t="shared" si="4"/>
        <v>11</v>
      </c>
      <c r="L46" s="75">
        <f t="shared" si="5"/>
        <v>1</v>
      </c>
      <c r="M46" s="75">
        <f t="shared" si="6"/>
        <v>32</v>
      </c>
      <c r="N46" s="75">
        <f t="shared" si="7"/>
        <v>57</v>
      </c>
      <c r="O46" s="75">
        <f t="shared" si="8"/>
        <v>142</v>
      </c>
      <c r="P46" s="75" t="s">
        <v>44</v>
      </c>
      <c r="Q46" s="75">
        <f t="shared" ref="Q46:Z55" si="143">SUMIFS(Q$247:Q$1257,$B$247:$B$1257,$B46,$C$247:$C$1257,$C46)</f>
        <v>3823</v>
      </c>
      <c r="R46" s="75">
        <f t="shared" si="143"/>
        <v>20256</v>
      </c>
      <c r="S46" s="75">
        <f t="shared" si="143"/>
        <v>9765</v>
      </c>
      <c r="T46" s="75">
        <f t="shared" si="143"/>
        <v>767582</v>
      </c>
      <c r="U46" s="75">
        <f t="shared" si="143"/>
        <v>61091</v>
      </c>
      <c r="V46" s="75">
        <f t="shared" si="143"/>
        <v>37409</v>
      </c>
      <c r="W46" s="75">
        <f t="shared" si="143"/>
        <v>408822</v>
      </c>
      <c r="X46" s="75">
        <f t="shared" si="143"/>
        <v>169713</v>
      </c>
      <c r="Y46" s="75">
        <f t="shared" si="143"/>
        <v>8220</v>
      </c>
      <c r="Z46" s="75">
        <f t="shared" si="143"/>
        <v>27203457</v>
      </c>
      <c r="AA46" s="75">
        <f t="shared" si="10"/>
        <v>445</v>
      </c>
      <c r="AB46" s="75">
        <f t="shared" si="11"/>
        <v>787</v>
      </c>
      <c r="AC46" s="75">
        <f t="shared" si="129"/>
        <v>23195148</v>
      </c>
      <c r="AD46" s="75">
        <f t="shared" si="13"/>
        <v>620</v>
      </c>
      <c r="AE46" s="75">
        <f t="shared" si="14"/>
        <v>1162</v>
      </c>
      <c r="AF46" s="75">
        <f t="shared" si="130"/>
        <v>683293437</v>
      </c>
      <c r="AG46" s="75">
        <f t="shared" si="16"/>
        <v>1671</v>
      </c>
      <c r="AH46" s="75">
        <f t="shared" si="17"/>
        <v>3578</v>
      </c>
      <c r="AI46" s="75">
        <f t="shared" si="131"/>
        <v>830619919</v>
      </c>
      <c r="AJ46" s="75">
        <f t="shared" si="19"/>
        <v>4894</v>
      </c>
      <c r="AK46" s="75">
        <f t="shared" si="20"/>
        <v>11693</v>
      </c>
      <c r="AL46" s="75">
        <f t="shared" si="132"/>
        <v>62234268</v>
      </c>
      <c r="AM46" s="75">
        <f t="shared" si="22"/>
        <v>7571</v>
      </c>
      <c r="AN46" s="75">
        <f t="shared" si="23"/>
        <v>16470</v>
      </c>
      <c r="AO46" s="75">
        <f t="shared" ref="AO46:AX55" si="144">SUMIFS(AO$247:AO$1257,$B$247:$B$1257,$B46,$C$247:$C$1257,$C46)</f>
        <v>69770</v>
      </c>
      <c r="AP46" s="75">
        <f t="shared" si="144"/>
        <v>4721</v>
      </c>
      <c r="AQ46" s="75">
        <f t="shared" si="144"/>
        <v>21485</v>
      </c>
      <c r="AR46" s="75">
        <f t="shared" si="144"/>
        <v>20492</v>
      </c>
      <c r="AS46" s="75">
        <f t="shared" si="144"/>
        <v>8826</v>
      </c>
      <c r="AT46" s="75">
        <f t="shared" si="144"/>
        <v>34738</v>
      </c>
      <c r="AU46" s="75">
        <f t="shared" si="144"/>
        <v>10671</v>
      </c>
      <c r="AV46" s="75">
        <f t="shared" si="144"/>
        <v>396970</v>
      </c>
      <c r="AW46" s="75">
        <f t="shared" si="144"/>
        <v>38960</v>
      </c>
      <c r="AX46" s="75">
        <f t="shared" si="144"/>
        <v>261882</v>
      </c>
      <c r="AY46" s="75">
        <f t="shared" ref="AY46:BK55" si="145">SUMIFS(AY$247:AY$1257,$B$247:$B$1257,$B46,$C$247:$C$1257,$C46)</f>
        <v>697812</v>
      </c>
      <c r="AZ46" s="75">
        <f t="shared" si="145"/>
        <v>130922</v>
      </c>
      <c r="BA46" s="75">
        <f t="shared" si="145"/>
        <v>98783</v>
      </c>
      <c r="BB46" s="75">
        <f t="shared" si="145"/>
        <v>79305</v>
      </c>
      <c r="BC46" s="75">
        <f t="shared" si="145"/>
        <v>60805</v>
      </c>
      <c r="BD46" s="75">
        <f t="shared" si="145"/>
        <v>550684</v>
      </c>
      <c r="BE46" s="75">
        <f t="shared" si="145"/>
        <v>438422</v>
      </c>
      <c r="BF46" s="75">
        <f t="shared" si="145"/>
        <v>277222</v>
      </c>
      <c r="BG46" s="75">
        <f t="shared" si="145"/>
        <v>183433</v>
      </c>
      <c r="BH46" s="75">
        <f t="shared" si="145"/>
        <v>13251</v>
      </c>
      <c r="BI46" s="75">
        <f t="shared" si="145"/>
        <v>8594</v>
      </c>
      <c r="BJ46" s="75">
        <f t="shared" si="145"/>
        <v>718</v>
      </c>
      <c r="BK46" s="75">
        <f t="shared" si="145"/>
        <v>390936</v>
      </c>
      <c r="BL46" s="75">
        <f t="shared" si="26"/>
        <v>544</v>
      </c>
      <c r="BM46" s="75">
        <f t="shared" si="27"/>
        <v>914</v>
      </c>
      <c r="BN46" s="75">
        <f t="shared" ref="BN46:BO64" si="146">SUMIFS(BN$247:BN$1257,$B$247:$B$1257,$B46,$C$247:$C$1257,$C46)</f>
        <v>491</v>
      </c>
      <c r="BO46" s="75">
        <f t="shared" si="146"/>
        <v>218653</v>
      </c>
      <c r="BP46" s="75">
        <f t="shared" si="29"/>
        <v>445</v>
      </c>
      <c r="BQ46" s="75">
        <f t="shared" si="30"/>
        <v>847</v>
      </c>
      <c r="BR46" s="75">
        <f t="shared" ref="BR46:BS64" si="147">SUMIFS(BR$247:BR$1257,$B$247:$B$1257,$B46,$C$247:$C$1257,$C46)</f>
        <v>59882</v>
      </c>
      <c r="BS46" s="75">
        <f t="shared" si="147"/>
        <v>26593868</v>
      </c>
      <c r="BT46" s="75">
        <f t="shared" si="32"/>
        <v>444</v>
      </c>
      <c r="BU46" s="75">
        <f t="shared" si="33"/>
        <v>783</v>
      </c>
      <c r="BV46" s="75">
        <f t="shared" ref="BV46:BW64" si="148">SUMIFS(BV$247:BV$1257,$B$247:$B$1257,$B46,$C$247:$C$1257,$C46)</f>
        <v>28048</v>
      </c>
      <c r="BW46" s="75">
        <f t="shared" si="148"/>
        <v>46708901</v>
      </c>
      <c r="BX46" s="75">
        <f t="shared" si="35"/>
        <v>1665</v>
      </c>
      <c r="BY46" s="75">
        <f t="shared" si="36"/>
        <v>3389</v>
      </c>
      <c r="BZ46" s="75">
        <f t="shared" ref="BZ46:CA64" si="149">SUMIFS(BZ$247:BZ$1257,$B$247:$B$1257,$B46,$C$247:$C$1257,$C46)</f>
        <v>9058</v>
      </c>
      <c r="CA46" s="75">
        <f t="shared" si="149"/>
        <v>13904219</v>
      </c>
      <c r="CB46" s="75">
        <f t="shared" si="38"/>
        <v>1535</v>
      </c>
      <c r="CC46" s="75">
        <f t="shared" si="39"/>
        <v>3374</v>
      </c>
      <c r="CD46" s="75">
        <f t="shared" ref="CD46:CE64" si="150">SUMIFS(CD$247:CD$1257,$B$247:$B$1257,$B46,$C$247:$C$1257,$C46)</f>
        <v>371716</v>
      </c>
      <c r="CE46" s="75">
        <f t="shared" si="150"/>
        <v>622680317</v>
      </c>
      <c r="CF46" s="75">
        <f t="shared" si="41"/>
        <v>1675</v>
      </c>
      <c r="CG46" s="75">
        <f t="shared" si="42"/>
        <v>3596</v>
      </c>
      <c r="CH46" s="75">
        <f t="shared" ref="CH46:CI64" si="151">SUMIFS(CH$247:CH$1257,$B$247:$B$1257,$B46,$C$247:$C$1257,$C46)</f>
        <v>18087</v>
      </c>
      <c r="CI46" s="75">
        <f t="shared" si="151"/>
        <v>105426283</v>
      </c>
      <c r="CJ46" s="75">
        <f t="shared" si="44"/>
        <v>5829</v>
      </c>
      <c r="CK46" s="75">
        <f t="shared" si="45"/>
        <v>12782</v>
      </c>
      <c r="CL46" s="75">
        <f t="shared" ref="CL46:CM64" si="152">SUMIFS(CL$247:CL$1257,$B$247:$B$1257,$B46,$C$247:$C$1257,$C46)</f>
        <v>6149</v>
      </c>
      <c r="CM46" s="75">
        <f t="shared" si="152"/>
        <v>35696197</v>
      </c>
      <c r="CN46" s="75">
        <f t="shared" si="47"/>
        <v>5805</v>
      </c>
      <c r="CO46" s="75">
        <f t="shared" si="48"/>
        <v>12984</v>
      </c>
      <c r="CP46" s="75">
        <f t="shared" ref="CP46:CQ64" si="153">SUMIFS(CP$247:CP$1257,$B$247:$B$1257,$B46,$C$247:$C$1257,$C46)</f>
        <v>13219</v>
      </c>
      <c r="CQ46" s="75">
        <f t="shared" si="153"/>
        <v>103587337</v>
      </c>
      <c r="CR46" s="75">
        <f t="shared" si="50"/>
        <v>7836</v>
      </c>
      <c r="CS46" s="75">
        <f t="shared" si="51"/>
        <v>16974</v>
      </c>
      <c r="CT46" s="75">
        <f t="shared" ref="CT46:CU64" si="154">SUMIFS(CT$247:CT$1257,$B$247:$B$1257,$B46,$C$247:$C$1257,$C46)</f>
        <v>2680</v>
      </c>
      <c r="CU46" s="75">
        <f t="shared" si="154"/>
        <v>21925673</v>
      </c>
      <c r="CV46" s="75">
        <f t="shared" si="53"/>
        <v>8181</v>
      </c>
      <c r="CW46" s="75">
        <f t="shared" si="54"/>
        <v>20105</v>
      </c>
      <c r="CX46" s="75">
        <f t="shared" ref="CX46:CY64" si="155">SUMIFS(CX$247:CX$1257,$B$247:$B$1257,$B46,$C$247:$C$1257,$C46)</f>
        <v>3730</v>
      </c>
      <c r="CY46" s="75">
        <f t="shared" si="155"/>
        <v>1244663</v>
      </c>
      <c r="CZ46" s="75">
        <f t="shared" si="56"/>
        <v>334</v>
      </c>
      <c r="DA46" s="75">
        <f t="shared" si="57"/>
        <v>572</v>
      </c>
      <c r="DB46" s="75">
        <f t="shared" ref="DB46:DC64" si="156">SUMIFS(DB$247:DB$1257,$B$247:$B$1257,$B46,$C$247:$C$1257,$C46)</f>
        <v>36084</v>
      </c>
      <c r="DC46" s="75">
        <f t="shared" si="156"/>
        <v>1545111</v>
      </c>
      <c r="DD46" s="75">
        <f t="shared" si="59"/>
        <v>43</v>
      </c>
      <c r="DE46" s="75">
        <f t="shared" si="60"/>
        <v>80</v>
      </c>
      <c r="DF46" s="75">
        <f t="shared" ref="DF46:DG64" si="157">SUMIFS(DF$247:DF$1257,$B$247:$B$1257,$B46,$C$247:$C$1257,$C46)</f>
        <v>836</v>
      </c>
      <c r="DG46" s="75">
        <f t="shared" si="157"/>
        <v>1465109</v>
      </c>
      <c r="DH46" s="75">
        <f t="shared" si="62"/>
        <v>1753</v>
      </c>
      <c r="DI46" s="75">
        <f t="shared" si="63"/>
        <v>3822</v>
      </c>
      <c r="DJ46" s="75">
        <f t="shared" si="122"/>
        <v>750</v>
      </c>
      <c r="DK46" s="75">
        <f t="shared" si="122"/>
        <v>3147</v>
      </c>
      <c r="DL46" s="248"/>
      <c r="DM46" s="248"/>
      <c r="DN46" s="248"/>
      <c r="DO46" s="248"/>
      <c r="DP46" s="248"/>
      <c r="DQ46" s="248"/>
      <c r="DR46" s="248"/>
      <c r="DS46" s="248"/>
      <c r="DT46" s="248"/>
      <c r="DU46" s="248"/>
      <c r="DV46" s="248"/>
      <c r="DW46" s="248"/>
      <c r="DX46" s="248"/>
      <c r="DY46" s="248"/>
      <c r="DZ46" s="248"/>
      <c r="EA46" s="248"/>
      <c r="EB46" s="164"/>
      <c r="EC46" s="75">
        <f t="shared" si="76"/>
        <v>12</v>
      </c>
      <c r="ED46" s="74">
        <f t="shared" si="91"/>
        <v>2020</v>
      </c>
      <c r="EE46" s="165">
        <f t="shared" si="92"/>
        <v>44166</v>
      </c>
      <c r="EF46" s="157">
        <f t="shared" si="77"/>
        <v>31</v>
      </c>
      <c r="EG46" s="156"/>
      <c r="EH46" s="166">
        <f t="shared" ref="EH46:EQ55" si="158">SUMIFS(EH$247:EH$1257,$B$247:$B$1257,$B46,$C$247:$C$1257,$C46)</f>
        <v>802083</v>
      </c>
      <c r="EI46" s="166">
        <f t="shared" si="158"/>
        <v>23988940</v>
      </c>
      <c r="EJ46" s="166">
        <f t="shared" si="158"/>
        <v>43623243</v>
      </c>
      <c r="EK46" s="166">
        <f t="shared" si="158"/>
        <v>107502841</v>
      </c>
      <c r="EL46" s="166">
        <f t="shared" si="158"/>
        <v>48065428</v>
      </c>
      <c r="EM46" s="166">
        <f t="shared" si="158"/>
        <v>43459111</v>
      </c>
      <c r="EN46" s="166">
        <f t="shared" si="158"/>
        <v>1462572929</v>
      </c>
      <c r="EO46" s="166">
        <f t="shared" si="158"/>
        <v>1984444323</v>
      </c>
      <c r="EP46" s="166">
        <f t="shared" si="158"/>
        <v>135382335</v>
      </c>
      <c r="EQ46" s="166">
        <f t="shared" si="158"/>
        <v>655928</v>
      </c>
      <c r="ER46" s="166">
        <f t="shared" ref="ER46:FA55" si="159">SUMIFS(ER$247:ER$1257,$B$247:$B$1257,$B46,$C$247:$C$1257,$C46)</f>
        <v>415694</v>
      </c>
      <c r="ES46" s="166">
        <f t="shared" si="159"/>
        <v>46915905</v>
      </c>
      <c r="ET46" s="166">
        <f t="shared" si="159"/>
        <v>95044716</v>
      </c>
      <c r="EU46" s="166">
        <f t="shared" si="159"/>
        <v>30557448</v>
      </c>
      <c r="EV46" s="166">
        <f t="shared" si="159"/>
        <v>1336525296</v>
      </c>
      <c r="EW46" s="166">
        <f t="shared" si="159"/>
        <v>231182045</v>
      </c>
      <c r="EX46" s="166">
        <f t="shared" si="159"/>
        <v>79840883</v>
      </c>
      <c r="EY46" s="166">
        <f t="shared" si="159"/>
        <v>224373552</v>
      </c>
      <c r="EZ46" s="166">
        <f t="shared" si="159"/>
        <v>53880231</v>
      </c>
      <c r="FA46" s="166">
        <f t="shared" si="159"/>
        <v>3195254</v>
      </c>
      <c r="FB46" s="166">
        <f t="shared" ref="FB46:FG55" si="160">SUMIFS(FB$247:FB$1257,$B$247:$B$1257,$B46,$C$247:$C$1257,$C46)</f>
        <v>2131746</v>
      </c>
      <c r="FC46" s="166">
        <f t="shared" si="160"/>
        <v>2876762</v>
      </c>
      <c r="FD46" s="166">
        <f t="shared" si="160"/>
        <v>0</v>
      </c>
      <c r="FE46" s="166">
        <f t="shared" si="160"/>
        <v>0</v>
      </c>
      <c r="FF46" s="166">
        <f t="shared" si="160"/>
        <v>0</v>
      </c>
      <c r="FG46" s="166">
        <f t="shared" si="160"/>
        <v>0</v>
      </c>
      <c r="FH46" s="152"/>
      <c r="FI46" s="405">
        <f t="shared" si="133"/>
        <v>2.143065263295739</v>
      </c>
      <c r="FJ46" s="405">
        <f t="shared" si="133"/>
        <v>1.6169812247303204</v>
      </c>
      <c r="FK46" s="405">
        <f t="shared" si="134"/>
        <v>2.1199443984068007</v>
      </c>
      <c r="FL46" s="405">
        <f t="shared" si="135"/>
        <v>1.625410997353578</v>
      </c>
      <c r="FM46" s="405">
        <f t="shared" si="136"/>
        <v>1.3470018736760743</v>
      </c>
      <c r="FN46" s="405">
        <f t="shared" si="137"/>
        <v>1.0724031485585415</v>
      </c>
      <c r="FO46" s="405">
        <f t="shared" si="138"/>
        <v>1.633475337776128</v>
      </c>
      <c r="FP46" s="405">
        <f t="shared" si="139"/>
        <v>1.0808423632838968</v>
      </c>
      <c r="FQ46" s="405">
        <f t="shared" si="140"/>
        <v>1.6120437956204379</v>
      </c>
      <c r="FR46" s="405">
        <f t="shared" si="141"/>
        <v>1.0454987834549878</v>
      </c>
      <c r="FS46" s="404"/>
      <c r="FT46" s="26"/>
    </row>
    <row r="47" spans="1:176" ht="10.35" customHeight="1" x14ac:dyDescent="0.2">
      <c r="A47" s="74" t="str">
        <f t="shared" si="1"/>
        <v>2020-21JANUARYENG</v>
      </c>
      <c r="B47" s="163" t="str">
        <f t="shared" si="90"/>
        <v>2020-21</v>
      </c>
      <c r="C47" s="26" t="s">
        <v>836</v>
      </c>
      <c r="D47" s="163" t="str">
        <f t="shared" si="93"/>
        <v>ENG</v>
      </c>
      <c r="F47" s="163" t="str">
        <f t="shared" si="2"/>
        <v>ENG</v>
      </c>
      <c r="H47" s="75">
        <f t="shared" si="142"/>
        <v>1096245</v>
      </c>
      <c r="I47" s="75">
        <f t="shared" si="142"/>
        <v>767828</v>
      </c>
      <c r="J47" s="75">
        <f t="shared" si="142"/>
        <v>7599717</v>
      </c>
      <c r="K47" s="75">
        <f t="shared" si="4"/>
        <v>10</v>
      </c>
      <c r="L47" s="75">
        <f t="shared" si="5"/>
        <v>1</v>
      </c>
      <c r="M47" s="75">
        <f t="shared" si="6"/>
        <v>29</v>
      </c>
      <c r="N47" s="75">
        <f t="shared" si="7"/>
        <v>66</v>
      </c>
      <c r="O47" s="75">
        <f t="shared" si="8"/>
        <v>128</v>
      </c>
      <c r="P47" s="75" t="s">
        <v>44</v>
      </c>
      <c r="Q47" s="75">
        <f t="shared" si="143"/>
        <v>3634</v>
      </c>
      <c r="R47" s="75">
        <f t="shared" si="143"/>
        <v>21410</v>
      </c>
      <c r="S47" s="75">
        <f t="shared" si="143"/>
        <v>10178</v>
      </c>
      <c r="T47" s="75">
        <f t="shared" si="143"/>
        <v>783642</v>
      </c>
      <c r="U47" s="75">
        <f t="shared" si="143"/>
        <v>61801</v>
      </c>
      <c r="V47" s="75">
        <f t="shared" si="143"/>
        <v>35955</v>
      </c>
      <c r="W47" s="75">
        <f t="shared" si="143"/>
        <v>425946</v>
      </c>
      <c r="X47" s="75">
        <f t="shared" si="143"/>
        <v>162467</v>
      </c>
      <c r="Y47" s="75">
        <f t="shared" si="143"/>
        <v>7237</v>
      </c>
      <c r="Z47" s="75">
        <f t="shared" si="143"/>
        <v>27901732</v>
      </c>
      <c r="AA47" s="75">
        <f t="shared" si="10"/>
        <v>451</v>
      </c>
      <c r="AB47" s="75">
        <f t="shared" si="11"/>
        <v>796</v>
      </c>
      <c r="AC47" s="75">
        <f t="shared" si="129"/>
        <v>22297873</v>
      </c>
      <c r="AD47" s="75">
        <f t="shared" si="13"/>
        <v>620</v>
      </c>
      <c r="AE47" s="75">
        <f t="shared" si="14"/>
        <v>1151</v>
      </c>
      <c r="AF47" s="75">
        <f t="shared" si="130"/>
        <v>757831322</v>
      </c>
      <c r="AG47" s="75">
        <f t="shared" si="16"/>
        <v>1779</v>
      </c>
      <c r="AH47" s="75">
        <f t="shared" si="17"/>
        <v>3850</v>
      </c>
      <c r="AI47" s="75">
        <f t="shared" si="131"/>
        <v>853507153</v>
      </c>
      <c r="AJ47" s="75">
        <f t="shared" si="19"/>
        <v>5253</v>
      </c>
      <c r="AK47" s="75">
        <f t="shared" si="20"/>
        <v>12722</v>
      </c>
      <c r="AL47" s="75">
        <f t="shared" si="132"/>
        <v>57261839</v>
      </c>
      <c r="AM47" s="75">
        <f t="shared" si="22"/>
        <v>7912</v>
      </c>
      <c r="AN47" s="75">
        <f t="shared" si="23"/>
        <v>17618</v>
      </c>
      <c r="AO47" s="75">
        <f t="shared" si="144"/>
        <v>77594</v>
      </c>
      <c r="AP47" s="75">
        <f t="shared" si="144"/>
        <v>5335</v>
      </c>
      <c r="AQ47" s="75">
        <f t="shared" si="144"/>
        <v>25367</v>
      </c>
      <c r="AR47" s="75">
        <f t="shared" si="144"/>
        <v>22537</v>
      </c>
      <c r="AS47" s="75">
        <f t="shared" si="144"/>
        <v>9181</v>
      </c>
      <c r="AT47" s="75">
        <f t="shared" si="144"/>
        <v>37711</v>
      </c>
      <c r="AU47" s="75">
        <f t="shared" si="144"/>
        <v>12360</v>
      </c>
      <c r="AV47" s="75">
        <f t="shared" si="144"/>
        <v>388746</v>
      </c>
      <c r="AW47" s="75">
        <f t="shared" si="144"/>
        <v>38103</v>
      </c>
      <c r="AX47" s="75">
        <f t="shared" si="144"/>
        <v>279199</v>
      </c>
      <c r="AY47" s="75">
        <f t="shared" si="145"/>
        <v>706048</v>
      </c>
      <c r="AZ47" s="75">
        <f t="shared" si="145"/>
        <v>132491</v>
      </c>
      <c r="BA47" s="75">
        <f t="shared" si="145"/>
        <v>99949</v>
      </c>
      <c r="BB47" s="75">
        <f t="shared" si="145"/>
        <v>75511</v>
      </c>
      <c r="BC47" s="75">
        <f t="shared" si="145"/>
        <v>57965</v>
      </c>
      <c r="BD47" s="75">
        <f t="shared" si="145"/>
        <v>568363</v>
      </c>
      <c r="BE47" s="75">
        <f t="shared" si="145"/>
        <v>455334</v>
      </c>
      <c r="BF47" s="75">
        <f t="shared" si="145"/>
        <v>262818</v>
      </c>
      <c r="BG47" s="75">
        <f t="shared" si="145"/>
        <v>174824</v>
      </c>
      <c r="BH47" s="75">
        <f t="shared" si="145"/>
        <v>11488</v>
      </c>
      <c r="BI47" s="75">
        <f t="shared" si="145"/>
        <v>7585</v>
      </c>
      <c r="BJ47" s="75">
        <f t="shared" si="145"/>
        <v>757</v>
      </c>
      <c r="BK47" s="75">
        <f t="shared" si="145"/>
        <v>437861</v>
      </c>
      <c r="BL47" s="75">
        <f t="shared" si="26"/>
        <v>578</v>
      </c>
      <c r="BM47" s="75">
        <f t="shared" si="27"/>
        <v>1006</v>
      </c>
      <c r="BN47" s="75">
        <f t="shared" si="146"/>
        <v>440</v>
      </c>
      <c r="BO47" s="75">
        <f t="shared" si="146"/>
        <v>210895</v>
      </c>
      <c r="BP47" s="75">
        <f t="shared" si="29"/>
        <v>479</v>
      </c>
      <c r="BQ47" s="75">
        <f t="shared" si="30"/>
        <v>872</v>
      </c>
      <c r="BR47" s="75">
        <f t="shared" si="147"/>
        <v>60604</v>
      </c>
      <c r="BS47" s="75">
        <f t="shared" si="147"/>
        <v>27252976</v>
      </c>
      <c r="BT47" s="75">
        <f t="shared" si="32"/>
        <v>450</v>
      </c>
      <c r="BU47" s="75">
        <f t="shared" si="33"/>
        <v>792</v>
      </c>
      <c r="BV47" s="75">
        <f t="shared" si="148"/>
        <v>30256</v>
      </c>
      <c r="BW47" s="75">
        <f t="shared" si="148"/>
        <v>53262571</v>
      </c>
      <c r="BX47" s="75">
        <f t="shared" si="35"/>
        <v>1760</v>
      </c>
      <c r="BY47" s="75">
        <f t="shared" si="36"/>
        <v>3622</v>
      </c>
      <c r="BZ47" s="75">
        <f t="shared" si="149"/>
        <v>8436</v>
      </c>
      <c r="CA47" s="75">
        <f t="shared" si="149"/>
        <v>14567916</v>
      </c>
      <c r="CB47" s="75">
        <f t="shared" si="38"/>
        <v>1727</v>
      </c>
      <c r="CC47" s="75">
        <f t="shared" si="39"/>
        <v>3823</v>
      </c>
      <c r="CD47" s="75">
        <f t="shared" si="150"/>
        <v>387254</v>
      </c>
      <c r="CE47" s="75">
        <f t="shared" si="150"/>
        <v>690000835</v>
      </c>
      <c r="CF47" s="75">
        <f t="shared" si="41"/>
        <v>1782</v>
      </c>
      <c r="CG47" s="75">
        <f t="shared" si="42"/>
        <v>3869</v>
      </c>
      <c r="CH47" s="75">
        <f t="shared" si="151"/>
        <v>17024</v>
      </c>
      <c r="CI47" s="75">
        <f t="shared" si="151"/>
        <v>99299541</v>
      </c>
      <c r="CJ47" s="75">
        <f t="shared" si="44"/>
        <v>5833</v>
      </c>
      <c r="CK47" s="75">
        <f t="shared" si="45"/>
        <v>12602</v>
      </c>
      <c r="CL47" s="75">
        <f t="shared" si="152"/>
        <v>5672</v>
      </c>
      <c r="CM47" s="75">
        <f t="shared" si="152"/>
        <v>33270574</v>
      </c>
      <c r="CN47" s="75">
        <f t="shared" si="47"/>
        <v>5866</v>
      </c>
      <c r="CO47" s="75">
        <f t="shared" si="48"/>
        <v>13294</v>
      </c>
      <c r="CP47" s="75">
        <f t="shared" si="153"/>
        <v>12721</v>
      </c>
      <c r="CQ47" s="75">
        <f t="shared" si="153"/>
        <v>100078825</v>
      </c>
      <c r="CR47" s="75">
        <f t="shared" si="50"/>
        <v>7867</v>
      </c>
      <c r="CS47" s="75">
        <f t="shared" si="51"/>
        <v>16992</v>
      </c>
      <c r="CT47" s="75">
        <f t="shared" si="154"/>
        <v>2461</v>
      </c>
      <c r="CU47" s="75">
        <f t="shared" si="154"/>
        <v>20491946</v>
      </c>
      <c r="CV47" s="75">
        <f t="shared" si="53"/>
        <v>8327</v>
      </c>
      <c r="CW47" s="75">
        <f t="shared" si="54"/>
        <v>19642</v>
      </c>
      <c r="CX47" s="75">
        <f t="shared" si="155"/>
        <v>4265</v>
      </c>
      <c r="CY47" s="75">
        <f t="shared" si="155"/>
        <v>1381011</v>
      </c>
      <c r="CZ47" s="75">
        <f t="shared" si="56"/>
        <v>324</v>
      </c>
      <c r="DA47" s="75">
        <f t="shared" si="57"/>
        <v>549</v>
      </c>
      <c r="DB47" s="75">
        <f t="shared" si="156"/>
        <v>36899</v>
      </c>
      <c r="DC47" s="75">
        <f t="shared" si="156"/>
        <v>1628550</v>
      </c>
      <c r="DD47" s="75">
        <f t="shared" si="59"/>
        <v>44</v>
      </c>
      <c r="DE47" s="75">
        <f t="shared" si="60"/>
        <v>82</v>
      </c>
      <c r="DF47" s="75">
        <f t="shared" si="157"/>
        <v>896</v>
      </c>
      <c r="DG47" s="75">
        <f t="shared" si="157"/>
        <v>1483174</v>
      </c>
      <c r="DH47" s="75">
        <f t="shared" si="62"/>
        <v>1655</v>
      </c>
      <c r="DI47" s="75">
        <f t="shared" si="63"/>
        <v>3500</v>
      </c>
      <c r="DJ47" s="75">
        <f t="shared" si="122"/>
        <v>818</v>
      </c>
      <c r="DK47" s="75">
        <f t="shared" si="122"/>
        <v>3443</v>
      </c>
      <c r="DL47" s="248"/>
      <c r="DM47" s="248"/>
      <c r="DN47" s="248"/>
      <c r="DO47" s="248"/>
      <c r="DP47" s="248"/>
      <c r="DQ47" s="248"/>
      <c r="DR47" s="248"/>
      <c r="DS47" s="248"/>
      <c r="DT47" s="248"/>
      <c r="DU47" s="248"/>
      <c r="DV47" s="248"/>
      <c r="DW47" s="248"/>
      <c r="DX47" s="248"/>
      <c r="DY47" s="248"/>
      <c r="DZ47" s="248"/>
      <c r="EA47" s="248"/>
      <c r="EB47" s="164"/>
      <c r="EC47" s="75">
        <f t="shared" si="76"/>
        <v>1</v>
      </c>
      <c r="ED47" s="74">
        <f t="shared" si="91"/>
        <v>2021</v>
      </c>
      <c r="EE47" s="165">
        <f t="shared" si="92"/>
        <v>44197</v>
      </c>
      <c r="EF47" s="157">
        <f t="shared" si="77"/>
        <v>31</v>
      </c>
      <c r="EG47" s="156"/>
      <c r="EH47" s="166">
        <f t="shared" si="158"/>
        <v>831535</v>
      </c>
      <c r="EI47" s="166">
        <f t="shared" si="158"/>
        <v>22599644</v>
      </c>
      <c r="EJ47" s="166">
        <f t="shared" si="158"/>
        <v>50434318</v>
      </c>
      <c r="EK47" s="166">
        <f t="shared" si="158"/>
        <v>98474790</v>
      </c>
      <c r="EL47" s="166">
        <f t="shared" si="158"/>
        <v>49187145</v>
      </c>
      <c r="EM47" s="166">
        <f t="shared" si="158"/>
        <v>41378935</v>
      </c>
      <c r="EN47" s="166">
        <f t="shared" si="158"/>
        <v>1640003514</v>
      </c>
      <c r="EO47" s="166">
        <f t="shared" si="158"/>
        <v>2066966009</v>
      </c>
      <c r="EP47" s="166">
        <f t="shared" si="158"/>
        <v>127503882</v>
      </c>
      <c r="EQ47" s="166">
        <f t="shared" si="158"/>
        <v>761425</v>
      </c>
      <c r="ER47" s="166">
        <f t="shared" si="159"/>
        <v>383657</v>
      </c>
      <c r="ES47" s="166">
        <f t="shared" si="159"/>
        <v>47968689</v>
      </c>
      <c r="ET47" s="166">
        <f t="shared" si="159"/>
        <v>109585770</v>
      </c>
      <c r="EU47" s="166">
        <f t="shared" si="159"/>
        <v>32249894</v>
      </c>
      <c r="EV47" s="166">
        <f t="shared" si="159"/>
        <v>1498153234</v>
      </c>
      <c r="EW47" s="166">
        <f t="shared" si="159"/>
        <v>214529872</v>
      </c>
      <c r="EX47" s="166">
        <f t="shared" si="159"/>
        <v>75404863</v>
      </c>
      <c r="EY47" s="166">
        <f t="shared" si="159"/>
        <v>216151547</v>
      </c>
      <c r="EZ47" s="166">
        <f t="shared" si="159"/>
        <v>48340105</v>
      </c>
      <c r="FA47" s="166">
        <f t="shared" si="159"/>
        <v>3135772</v>
      </c>
      <c r="FB47" s="166">
        <f t="shared" si="160"/>
        <v>2343080</v>
      </c>
      <c r="FC47" s="166">
        <f t="shared" si="160"/>
        <v>3025663</v>
      </c>
      <c r="FD47" s="166">
        <f t="shared" si="160"/>
        <v>0</v>
      </c>
      <c r="FE47" s="166">
        <f t="shared" si="160"/>
        <v>0</v>
      </c>
      <c r="FF47" s="166">
        <f t="shared" si="160"/>
        <v>0</v>
      </c>
      <c r="FG47" s="166">
        <f t="shared" si="160"/>
        <v>0</v>
      </c>
      <c r="FH47" s="152"/>
      <c r="FI47" s="405">
        <f t="shared" si="133"/>
        <v>2.1438326240675716</v>
      </c>
      <c r="FJ47" s="405">
        <f t="shared" si="133"/>
        <v>1.6172715651850293</v>
      </c>
      <c r="FK47" s="405">
        <f t="shared" si="134"/>
        <v>2.1001529689890139</v>
      </c>
      <c r="FL47" s="405">
        <f t="shared" si="135"/>
        <v>1.6121540814907522</v>
      </c>
      <c r="FM47" s="405">
        <f t="shared" si="136"/>
        <v>1.33435458954891</v>
      </c>
      <c r="FN47" s="405">
        <f t="shared" si="137"/>
        <v>1.0689946612950938</v>
      </c>
      <c r="FO47" s="405">
        <f t="shared" si="138"/>
        <v>1.6176700499178294</v>
      </c>
      <c r="FP47" s="405">
        <f t="shared" si="139"/>
        <v>1.0760585226538313</v>
      </c>
      <c r="FQ47" s="405">
        <f t="shared" si="140"/>
        <v>1.5873980931325136</v>
      </c>
      <c r="FR47" s="405">
        <f t="shared" si="141"/>
        <v>1.0480862235733039</v>
      </c>
      <c r="FS47" s="404"/>
      <c r="FT47" s="26"/>
    </row>
    <row r="48" spans="1:176" ht="10.35" customHeight="1" x14ac:dyDescent="0.2">
      <c r="A48" s="74" t="str">
        <f t="shared" si="1"/>
        <v>2020-21FEBRUARYENG</v>
      </c>
      <c r="B48" s="163" t="str">
        <f t="shared" si="90"/>
        <v>2020-21</v>
      </c>
      <c r="C48" s="26" t="s">
        <v>837</v>
      </c>
      <c r="D48" s="163" t="str">
        <f t="shared" si="93"/>
        <v>ENG</v>
      </c>
      <c r="F48" s="163" t="str">
        <f t="shared" si="2"/>
        <v>ENG</v>
      </c>
      <c r="H48" s="75">
        <f t="shared" si="142"/>
        <v>841758</v>
      </c>
      <c r="I48" s="75">
        <f t="shared" si="142"/>
        <v>580385</v>
      </c>
      <c r="J48" s="75">
        <f t="shared" si="142"/>
        <v>1508157</v>
      </c>
      <c r="K48" s="75">
        <f t="shared" si="4"/>
        <v>3</v>
      </c>
      <c r="L48" s="75">
        <f t="shared" si="5"/>
        <v>1</v>
      </c>
      <c r="M48" s="75">
        <f t="shared" si="6"/>
        <v>3</v>
      </c>
      <c r="N48" s="75">
        <f t="shared" si="7"/>
        <v>8</v>
      </c>
      <c r="O48" s="75">
        <f t="shared" si="8"/>
        <v>35</v>
      </c>
      <c r="P48" s="75" t="s">
        <v>44</v>
      </c>
      <c r="Q48" s="75">
        <f t="shared" si="143"/>
        <v>2885</v>
      </c>
      <c r="R48" s="75">
        <f t="shared" si="143"/>
        <v>18630</v>
      </c>
      <c r="S48" s="75">
        <f t="shared" si="143"/>
        <v>11837</v>
      </c>
      <c r="T48" s="75">
        <f t="shared" si="143"/>
        <v>668712</v>
      </c>
      <c r="U48" s="75">
        <f t="shared" si="143"/>
        <v>49230</v>
      </c>
      <c r="V48" s="75">
        <f t="shared" si="143"/>
        <v>29740</v>
      </c>
      <c r="W48" s="75">
        <f t="shared" si="143"/>
        <v>342811</v>
      </c>
      <c r="X48" s="75">
        <f t="shared" si="143"/>
        <v>162708</v>
      </c>
      <c r="Y48" s="75">
        <f t="shared" si="143"/>
        <v>7993</v>
      </c>
      <c r="Z48" s="75">
        <f t="shared" si="143"/>
        <v>19978995</v>
      </c>
      <c r="AA48" s="75">
        <f t="shared" si="10"/>
        <v>406</v>
      </c>
      <c r="AB48" s="75">
        <f t="shared" si="11"/>
        <v>717</v>
      </c>
      <c r="AC48" s="75">
        <f t="shared" si="129"/>
        <v>16044377</v>
      </c>
      <c r="AD48" s="75">
        <f t="shared" si="13"/>
        <v>539</v>
      </c>
      <c r="AE48" s="75">
        <f t="shared" si="14"/>
        <v>1023</v>
      </c>
      <c r="AF48" s="75">
        <f t="shared" si="130"/>
        <v>376818414</v>
      </c>
      <c r="AG48" s="75">
        <f t="shared" si="16"/>
        <v>1099</v>
      </c>
      <c r="AH48" s="75">
        <f t="shared" si="17"/>
        <v>2164</v>
      </c>
      <c r="AI48" s="75">
        <f t="shared" si="131"/>
        <v>438376317</v>
      </c>
      <c r="AJ48" s="75">
        <f t="shared" si="19"/>
        <v>2694</v>
      </c>
      <c r="AK48" s="75">
        <f t="shared" si="20"/>
        <v>6202</v>
      </c>
      <c r="AL48" s="75">
        <f t="shared" si="132"/>
        <v>32998615</v>
      </c>
      <c r="AM48" s="75">
        <f t="shared" si="22"/>
        <v>4128</v>
      </c>
      <c r="AN48" s="75">
        <f t="shared" si="23"/>
        <v>8896</v>
      </c>
      <c r="AO48" s="75">
        <f t="shared" si="144"/>
        <v>55921</v>
      </c>
      <c r="AP48" s="75">
        <f t="shared" si="144"/>
        <v>3395</v>
      </c>
      <c r="AQ48" s="75">
        <f t="shared" si="144"/>
        <v>15892</v>
      </c>
      <c r="AR48" s="75">
        <f t="shared" si="144"/>
        <v>17165</v>
      </c>
      <c r="AS48" s="75">
        <f t="shared" si="144"/>
        <v>7378</v>
      </c>
      <c r="AT48" s="75">
        <f t="shared" si="144"/>
        <v>29256</v>
      </c>
      <c r="AU48" s="75">
        <f t="shared" si="144"/>
        <v>10730</v>
      </c>
      <c r="AV48" s="75">
        <f t="shared" si="144"/>
        <v>350268</v>
      </c>
      <c r="AW48" s="75">
        <f t="shared" si="144"/>
        <v>37436</v>
      </c>
      <c r="AX48" s="75">
        <f t="shared" si="144"/>
        <v>225087</v>
      </c>
      <c r="AY48" s="75">
        <f t="shared" si="145"/>
        <v>612791</v>
      </c>
      <c r="AZ48" s="75">
        <f t="shared" si="145"/>
        <v>104606</v>
      </c>
      <c r="BA48" s="75">
        <f t="shared" si="145"/>
        <v>79428</v>
      </c>
      <c r="BB48" s="75">
        <f t="shared" si="145"/>
        <v>62232</v>
      </c>
      <c r="BC48" s="75">
        <f t="shared" si="145"/>
        <v>48032</v>
      </c>
      <c r="BD48" s="75">
        <f t="shared" si="145"/>
        <v>447326</v>
      </c>
      <c r="BE48" s="75">
        <f t="shared" si="145"/>
        <v>366173</v>
      </c>
      <c r="BF48" s="75">
        <f t="shared" si="145"/>
        <v>248802</v>
      </c>
      <c r="BG48" s="75">
        <f t="shared" si="145"/>
        <v>174116</v>
      </c>
      <c r="BH48" s="75">
        <f t="shared" si="145"/>
        <v>12703</v>
      </c>
      <c r="BI48" s="75">
        <f t="shared" si="145"/>
        <v>8435</v>
      </c>
      <c r="BJ48" s="75">
        <f t="shared" si="145"/>
        <v>632</v>
      </c>
      <c r="BK48" s="75">
        <f t="shared" si="145"/>
        <v>315426</v>
      </c>
      <c r="BL48" s="75">
        <f t="shared" si="26"/>
        <v>499</v>
      </c>
      <c r="BM48" s="75">
        <f t="shared" si="27"/>
        <v>844</v>
      </c>
      <c r="BN48" s="75">
        <f t="shared" si="146"/>
        <v>367</v>
      </c>
      <c r="BO48" s="75">
        <f t="shared" si="146"/>
        <v>151289</v>
      </c>
      <c r="BP48" s="75">
        <f t="shared" si="29"/>
        <v>412</v>
      </c>
      <c r="BQ48" s="75">
        <f t="shared" si="30"/>
        <v>753</v>
      </c>
      <c r="BR48" s="75">
        <f t="shared" si="147"/>
        <v>48231</v>
      </c>
      <c r="BS48" s="75">
        <f t="shared" si="147"/>
        <v>19512280</v>
      </c>
      <c r="BT48" s="75">
        <f t="shared" si="32"/>
        <v>405</v>
      </c>
      <c r="BU48" s="75">
        <f t="shared" si="33"/>
        <v>714</v>
      </c>
      <c r="BV48" s="75">
        <f t="shared" si="148"/>
        <v>25096</v>
      </c>
      <c r="BW48" s="75">
        <f t="shared" si="148"/>
        <v>28893964</v>
      </c>
      <c r="BX48" s="75">
        <f t="shared" si="35"/>
        <v>1151</v>
      </c>
      <c r="BY48" s="75">
        <f t="shared" si="36"/>
        <v>2204</v>
      </c>
      <c r="BZ48" s="75">
        <f t="shared" si="149"/>
        <v>7758</v>
      </c>
      <c r="CA48" s="75">
        <f t="shared" si="149"/>
        <v>8199380</v>
      </c>
      <c r="CB48" s="75">
        <f t="shared" si="38"/>
        <v>1057</v>
      </c>
      <c r="CC48" s="75">
        <f t="shared" si="39"/>
        <v>2256</v>
      </c>
      <c r="CD48" s="75">
        <f t="shared" si="150"/>
        <v>309957</v>
      </c>
      <c r="CE48" s="75">
        <f t="shared" si="150"/>
        <v>339725070</v>
      </c>
      <c r="CF48" s="75">
        <f t="shared" si="41"/>
        <v>1096</v>
      </c>
      <c r="CG48" s="75">
        <f t="shared" si="42"/>
        <v>2159</v>
      </c>
      <c r="CH48" s="75">
        <f t="shared" si="151"/>
        <v>17038</v>
      </c>
      <c r="CI48" s="75">
        <f t="shared" si="151"/>
        <v>59394626</v>
      </c>
      <c r="CJ48" s="75">
        <f t="shared" si="44"/>
        <v>3486</v>
      </c>
      <c r="CK48" s="75">
        <f t="shared" si="45"/>
        <v>7422</v>
      </c>
      <c r="CL48" s="75">
        <f t="shared" si="152"/>
        <v>5622</v>
      </c>
      <c r="CM48" s="75">
        <f t="shared" si="152"/>
        <v>20893645</v>
      </c>
      <c r="CN48" s="75">
        <f t="shared" si="47"/>
        <v>3716</v>
      </c>
      <c r="CO48" s="75">
        <f t="shared" si="48"/>
        <v>8138</v>
      </c>
      <c r="CP48" s="75">
        <f t="shared" si="153"/>
        <v>12663</v>
      </c>
      <c r="CQ48" s="75">
        <f t="shared" si="153"/>
        <v>65231747</v>
      </c>
      <c r="CR48" s="75">
        <f t="shared" si="50"/>
        <v>5151</v>
      </c>
      <c r="CS48" s="75">
        <f t="shared" si="51"/>
        <v>10881</v>
      </c>
      <c r="CT48" s="75">
        <f t="shared" si="154"/>
        <v>2442</v>
      </c>
      <c r="CU48" s="75">
        <f t="shared" si="154"/>
        <v>11831607</v>
      </c>
      <c r="CV48" s="75">
        <f t="shared" si="53"/>
        <v>4845</v>
      </c>
      <c r="CW48" s="75">
        <f t="shared" si="54"/>
        <v>10666</v>
      </c>
      <c r="CX48" s="75">
        <f t="shared" si="155"/>
        <v>2960</v>
      </c>
      <c r="CY48" s="75">
        <f t="shared" si="155"/>
        <v>932838</v>
      </c>
      <c r="CZ48" s="75">
        <f t="shared" si="56"/>
        <v>315</v>
      </c>
      <c r="DA48" s="75">
        <f t="shared" si="57"/>
        <v>547</v>
      </c>
      <c r="DB48" s="75">
        <f t="shared" si="156"/>
        <v>30007</v>
      </c>
      <c r="DC48" s="75">
        <f t="shared" si="156"/>
        <v>1123155</v>
      </c>
      <c r="DD48" s="75">
        <f t="shared" si="59"/>
        <v>37</v>
      </c>
      <c r="DE48" s="75">
        <f t="shared" si="60"/>
        <v>65</v>
      </c>
      <c r="DF48" s="75">
        <f t="shared" si="157"/>
        <v>881</v>
      </c>
      <c r="DG48" s="75">
        <f t="shared" si="157"/>
        <v>1029534</v>
      </c>
      <c r="DH48" s="75">
        <f t="shared" si="62"/>
        <v>1169</v>
      </c>
      <c r="DI48" s="75">
        <f t="shared" si="63"/>
        <v>2326</v>
      </c>
      <c r="DJ48" s="75">
        <f t="shared" si="122"/>
        <v>812</v>
      </c>
      <c r="DK48" s="75">
        <f t="shared" si="122"/>
        <v>2934</v>
      </c>
      <c r="DL48" s="248"/>
      <c r="DM48" s="248"/>
      <c r="DN48" s="248"/>
      <c r="DO48" s="248"/>
      <c r="DP48" s="248"/>
      <c r="DQ48" s="248"/>
      <c r="DR48" s="248"/>
      <c r="DS48" s="248"/>
      <c r="DT48" s="248"/>
      <c r="DU48" s="248"/>
      <c r="DV48" s="248"/>
      <c r="DW48" s="248"/>
      <c r="DX48" s="248"/>
      <c r="DY48" s="248"/>
      <c r="DZ48" s="248"/>
      <c r="EA48" s="248"/>
      <c r="EB48" s="164"/>
      <c r="EC48" s="75">
        <f t="shared" si="76"/>
        <v>2</v>
      </c>
      <c r="ED48" s="74">
        <f t="shared" si="91"/>
        <v>2021</v>
      </c>
      <c r="EE48" s="165">
        <f t="shared" si="92"/>
        <v>44228</v>
      </c>
      <c r="EF48" s="157">
        <f t="shared" si="77"/>
        <v>28</v>
      </c>
      <c r="EG48" s="156"/>
      <c r="EH48" s="166">
        <f t="shared" si="158"/>
        <v>641088</v>
      </c>
      <c r="EI48" s="166">
        <f t="shared" si="158"/>
        <v>1724601</v>
      </c>
      <c r="EJ48" s="166">
        <f t="shared" si="158"/>
        <v>4557897</v>
      </c>
      <c r="EK48" s="166">
        <f t="shared" si="158"/>
        <v>20321463</v>
      </c>
      <c r="EL48" s="166">
        <f t="shared" si="158"/>
        <v>35300250</v>
      </c>
      <c r="EM48" s="166">
        <f t="shared" si="158"/>
        <v>30434457</v>
      </c>
      <c r="EN48" s="166">
        <f t="shared" si="158"/>
        <v>741781458</v>
      </c>
      <c r="EO48" s="166">
        <f t="shared" si="158"/>
        <v>1009156913</v>
      </c>
      <c r="EP48" s="166">
        <f t="shared" si="158"/>
        <v>71104257</v>
      </c>
      <c r="EQ48" s="166">
        <f t="shared" si="158"/>
        <v>533204</v>
      </c>
      <c r="ER48" s="166">
        <f t="shared" si="159"/>
        <v>276388</v>
      </c>
      <c r="ES48" s="166">
        <f t="shared" si="159"/>
        <v>34439784</v>
      </c>
      <c r="ET48" s="166">
        <f t="shared" si="159"/>
        <v>55304293</v>
      </c>
      <c r="EU48" s="166">
        <f t="shared" si="159"/>
        <v>17505202</v>
      </c>
      <c r="EV48" s="166">
        <f t="shared" si="159"/>
        <v>669287831</v>
      </c>
      <c r="EW48" s="166">
        <f t="shared" si="159"/>
        <v>126457471</v>
      </c>
      <c r="EX48" s="166">
        <f t="shared" si="159"/>
        <v>45750847</v>
      </c>
      <c r="EY48" s="166">
        <f t="shared" si="159"/>
        <v>137785420</v>
      </c>
      <c r="EZ48" s="166">
        <f t="shared" si="159"/>
        <v>26046197</v>
      </c>
      <c r="FA48" s="166">
        <f t="shared" si="159"/>
        <v>2049389</v>
      </c>
      <c r="FB48" s="166">
        <f t="shared" si="160"/>
        <v>1620123</v>
      </c>
      <c r="FC48" s="166">
        <f t="shared" si="160"/>
        <v>1964006</v>
      </c>
      <c r="FD48" s="166">
        <f t="shared" si="160"/>
        <v>0</v>
      </c>
      <c r="FE48" s="166">
        <f t="shared" si="160"/>
        <v>0</v>
      </c>
      <c r="FF48" s="166">
        <f t="shared" si="160"/>
        <v>0</v>
      </c>
      <c r="FG48" s="166">
        <f t="shared" si="160"/>
        <v>0</v>
      </c>
      <c r="FH48" s="152"/>
      <c r="FI48" s="405">
        <f t="shared" si="133"/>
        <v>2.1248425756652449</v>
      </c>
      <c r="FJ48" s="405">
        <f t="shared" si="133"/>
        <v>1.6134064594759294</v>
      </c>
      <c r="FK48" s="405">
        <f t="shared" si="134"/>
        <v>2.092535305985205</v>
      </c>
      <c r="FL48" s="405">
        <f t="shared" si="135"/>
        <v>1.6150638870208474</v>
      </c>
      <c r="FM48" s="405">
        <f t="shared" si="136"/>
        <v>1.3048764479552872</v>
      </c>
      <c r="FN48" s="405">
        <f t="shared" si="137"/>
        <v>1.0681483382971959</v>
      </c>
      <c r="FO48" s="405">
        <f t="shared" si="138"/>
        <v>1.5291319418836198</v>
      </c>
      <c r="FP48" s="405">
        <f t="shared" si="139"/>
        <v>1.0701133318582983</v>
      </c>
      <c r="FQ48" s="405">
        <f t="shared" si="140"/>
        <v>1.5892656074064806</v>
      </c>
      <c r="FR48" s="405">
        <f t="shared" si="141"/>
        <v>1.0552983860878269</v>
      </c>
      <c r="FS48" s="404"/>
      <c r="FT48" s="26"/>
    </row>
    <row r="49" spans="1:176" ht="10.35" customHeight="1" x14ac:dyDescent="0.2">
      <c r="A49" s="74" t="str">
        <f t="shared" si="1"/>
        <v>2020-21MARCHENG</v>
      </c>
      <c r="B49" s="163" t="str">
        <f t="shared" si="90"/>
        <v>2020-21</v>
      </c>
      <c r="C49" s="26" t="s">
        <v>838</v>
      </c>
      <c r="D49" s="163" t="str">
        <f t="shared" si="93"/>
        <v>ENG</v>
      </c>
      <c r="F49" s="163" t="str">
        <f t="shared" si="2"/>
        <v>ENG</v>
      </c>
      <c r="H49" s="75">
        <f t="shared" si="142"/>
        <v>952764</v>
      </c>
      <c r="I49" s="75">
        <f t="shared" si="142"/>
        <v>657198</v>
      </c>
      <c r="J49" s="75">
        <f t="shared" si="142"/>
        <v>2045903</v>
      </c>
      <c r="K49" s="75">
        <f t="shared" si="4"/>
        <v>3</v>
      </c>
      <c r="L49" s="75">
        <f t="shared" si="5"/>
        <v>1</v>
      </c>
      <c r="M49" s="75">
        <f t="shared" si="6"/>
        <v>3</v>
      </c>
      <c r="N49" s="75">
        <f t="shared" si="7"/>
        <v>12</v>
      </c>
      <c r="O49" s="75">
        <f t="shared" si="8"/>
        <v>51</v>
      </c>
      <c r="P49" s="75" t="s">
        <v>44</v>
      </c>
      <c r="Q49" s="75">
        <f t="shared" si="143"/>
        <v>3401</v>
      </c>
      <c r="R49" s="75">
        <f t="shared" si="143"/>
        <v>21979</v>
      </c>
      <c r="S49" s="75">
        <f t="shared" si="143"/>
        <v>13311</v>
      </c>
      <c r="T49" s="75">
        <f t="shared" si="143"/>
        <v>745065</v>
      </c>
      <c r="U49" s="75">
        <f t="shared" si="143"/>
        <v>56780</v>
      </c>
      <c r="V49" s="75">
        <f t="shared" si="143"/>
        <v>35775</v>
      </c>
      <c r="W49" s="75">
        <f t="shared" si="143"/>
        <v>379664</v>
      </c>
      <c r="X49" s="75">
        <f t="shared" si="143"/>
        <v>181769</v>
      </c>
      <c r="Y49" s="75">
        <f t="shared" si="143"/>
        <v>8786</v>
      </c>
      <c r="Z49" s="75">
        <f t="shared" si="143"/>
        <v>23131063</v>
      </c>
      <c r="AA49" s="75">
        <f t="shared" si="10"/>
        <v>407</v>
      </c>
      <c r="AB49" s="75">
        <f t="shared" si="11"/>
        <v>718</v>
      </c>
      <c r="AC49" s="75">
        <f t="shared" si="129"/>
        <v>19488301</v>
      </c>
      <c r="AD49" s="75">
        <f t="shared" si="13"/>
        <v>545</v>
      </c>
      <c r="AE49" s="75">
        <f t="shared" si="14"/>
        <v>1025</v>
      </c>
      <c r="AF49" s="75">
        <f t="shared" si="130"/>
        <v>420076740</v>
      </c>
      <c r="AG49" s="75">
        <f t="shared" si="16"/>
        <v>1106</v>
      </c>
      <c r="AH49" s="75">
        <f t="shared" si="17"/>
        <v>2181</v>
      </c>
      <c r="AI49" s="75">
        <f t="shared" si="131"/>
        <v>538856035</v>
      </c>
      <c r="AJ49" s="75">
        <f t="shared" si="19"/>
        <v>2965</v>
      </c>
      <c r="AK49" s="75">
        <f t="shared" si="20"/>
        <v>6825</v>
      </c>
      <c r="AL49" s="75">
        <f t="shared" si="132"/>
        <v>42688335</v>
      </c>
      <c r="AM49" s="75">
        <f t="shared" si="22"/>
        <v>4859</v>
      </c>
      <c r="AN49" s="75">
        <f t="shared" si="23"/>
        <v>10521</v>
      </c>
      <c r="AO49" s="75">
        <f t="shared" si="144"/>
        <v>61892</v>
      </c>
      <c r="AP49" s="75">
        <f t="shared" si="144"/>
        <v>3294</v>
      </c>
      <c r="AQ49" s="75">
        <f t="shared" si="144"/>
        <v>16343</v>
      </c>
      <c r="AR49" s="75">
        <f t="shared" si="144"/>
        <v>17604</v>
      </c>
      <c r="AS49" s="75">
        <f t="shared" si="144"/>
        <v>7773</v>
      </c>
      <c r="AT49" s="75">
        <f t="shared" si="144"/>
        <v>34482</v>
      </c>
      <c r="AU49" s="75">
        <f t="shared" si="144"/>
        <v>11864</v>
      </c>
      <c r="AV49" s="75">
        <f t="shared" si="144"/>
        <v>401190</v>
      </c>
      <c r="AW49" s="75">
        <f t="shared" si="144"/>
        <v>43266</v>
      </c>
      <c r="AX49" s="75">
        <f t="shared" si="144"/>
        <v>238717</v>
      </c>
      <c r="AY49" s="75">
        <f t="shared" si="145"/>
        <v>683173</v>
      </c>
      <c r="AZ49" s="75">
        <f t="shared" si="145"/>
        <v>119982</v>
      </c>
      <c r="BA49" s="75">
        <f t="shared" si="145"/>
        <v>91112</v>
      </c>
      <c r="BB49" s="75">
        <f t="shared" si="145"/>
        <v>74985</v>
      </c>
      <c r="BC49" s="75">
        <f t="shared" si="145"/>
        <v>57727</v>
      </c>
      <c r="BD49" s="75">
        <f t="shared" si="145"/>
        <v>499286</v>
      </c>
      <c r="BE49" s="75">
        <f t="shared" si="145"/>
        <v>405719</v>
      </c>
      <c r="BF49" s="75">
        <f t="shared" si="145"/>
        <v>284050</v>
      </c>
      <c r="BG49" s="75">
        <f t="shared" si="145"/>
        <v>194587</v>
      </c>
      <c r="BH49" s="75">
        <f t="shared" si="145"/>
        <v>14517</v>
      </c>
      <c r="BI49" s="75">
        <f t="shared" si="145"/>
        <v>9216</v>
      </c>
      <c r="BJ49" s="75">
        <f t="shared" si="145"/>
        <v>769</v>
      </c>
      <c r="BK49" s="75">
        <f t="shared" si="145"/>
        <v>372280</v>
      </c>
      <c r="BL49" s="75">
        <f t="shared" si="26"/>
        <v>484</v>
      </c>
      <c r="BM49" s="75">
        <f t="shared" si="27"/>
        <v>847</v>
      </c>
      <c r="BN49" s="75">
        <f t="shared" si="146"/>
        <v>440</v>
      </c>
      <c r="BO49" s="75">
        <f t="shared" si="146"/>
        <v>195342</v>
      </c>
      <c r="BP49" s="75">
        <f t="shared" si="29"/>
        <v>444</v>
      </c>
      <c r="BQ49" s="75">
        <f t="shared" si="30"/>
        <v>789</v>
      </c>
      <c r="BR49" s="75">
        <f t="shared" si="147"/>
        <v>55571</v>
      </c>
      <c r="BS49" s="75">
        <f t="shared" si="147"/>
        <v>22563441</v>
      </c>
      <c r="BT49" s="75">
        <f t="shared" si="32"/>
        <v>406</v>
      </c>
      <c r="BU49" s="75">
        <f t="shared" si="33"/>
        <v>715</v>
      </c>
      <c r="BV49" s="75">
        <f t="shared" si="148"/>
        <v>26938</v>
      </c>
      <c r="BW49" s="75">
        <f t="shared" si="148"/>
        <v>30492785</v>
      </c>
      <c r="BX49" s="75">
        <f t="shared" si="35"/>
        <v>1132</v>
      </c>
      <c r="BY49" s="75">
        <f t="shared" si="36"/>
        <v>2166</v>
      </c>
      <c r="BZ49" s="75">
        <f t="shared" si="149"/>
        <v>9215</v>
      </c>
      <c r="CA49" s="75">
        <f t="shared" si="149"/>
        <v>9736833</v>
      </c>
      <c r="CB49" s="75">
        <f t="shared" si="38"/>
        <v>1057</v>
      </c>
      <c r="CC49" s="75">
        <f t="shared" si="39"/>
        <v>2258</v>
      </c>
      <c r="CD49" s="75">
        <f t="shared" si="150"/>
        <v>343511</v>
      </c>
      <c r="CE49" s="75">
        <f t="shared" si="150"/>
        <v>379847122</v>
      </c>
      <c r="CF49" s="75">
        <f t="shared" si="41"/>
        <v>1106</v>
      </c>
      <c r="CG49" s="75">
        <f t="shared" si="42"/>
        <v>2179</v>
      </c>
      <c r="CH49" s="75">
        <f t="shared" si="151"/>
        <v>18964</v>
      </c>
      <c r="CI49" s="75">
        <f t="shared" si="151"/>
        <v>71883309</v>
      </c>
      <c r="CJ49" s="75">
        <f t="shared" si="44"/>
        <v>3791</v>
      </c>
      <c r="CK49" s="75">
        <f t="shared" si="45"/>
        <v>7993</v>
      </c>
      <c r="CL49" s="75">
        <f t="shared" si="152"/>
        <v>6891</v>
      </c>
      <c r="CM49" s="75">
        <f t="shared" si="152"/>
        <v>27178627</v>
      </c>
      <c r="CN49" s="75">
        <f t="shared" si="47"/>
        <v>3944</v>
      </c>
      <c r="CO49" s="75">
        <f t="shared" si="48"/>
        <v>8636</v>
      </c>
      <c r="CP49" s="75">
        <f t="shared" si="153"/>
        <v>14096</v>
      </c>
      <c r="CQ49" s="75">
        <f t="shared" si="153"/>
        <v>77159769</v>
      </c>
      <c r="CR49" s="75">
        <f t="shared" si="50"/>
        <v>5474</v>
      </c>
      <c r="CS49" s="75">
        <f t="shared" si="51"/>
        <v>11705</v>
      </c>
      <c r="CT49" s="75">
        <f t="shared" si="154"/>
        <v>2628</v>
      </c>
      <c r="CU49" s="75">
        <f t="shared" si="154"/>
        <v>14938553</v>
      </c>
      <c r="CV49" s="75">
        <f t="shared" si="53"/>
        <v>5684</v>
      </c>
      <c r="CW49" s="75">
        <f t="shared" si="54"/>
        <v>13053</v>
      </c>
      <c r="CX49" s="75">
        <f t="shared" si="155"/>
        <v>3118</v>
      </c>
      <c r="CY49" s="75">
        <f t="shared" si="155"/>
        <v>1010011</v>
      </c>
      <c r="CZ49" s="75">
        <f t="shared" si="56"/>
        <v>324</v>
      </c>
      <c r="DA49" s="75">
        <f t="shared" si="57"/>
        <v>554</v>
      </c>
      <c r="DB49" s="75">
        <f t="shared" si="156"/>
        <v>34364</v>
      </c>
      <c r="DC49" s="75">
        <f t="shared" si="156"/>
        <v>1296874</v>
      </c>
      <c r="DD49" s="75">
        <f t="shared" si="59"/>
        <v>38</v>
      </c>
      <c r="DE49" s="75">
        <f t="shared" si="60"/>
        <v>67</v>
      </c>
      <c r="DF49" s="75">
        <f t="shared" si="157"/>
        <v>1040</v>
      </c>
      <c r="DG49" s="75">
        <f t="shared" si="157"/>
        <v>1340889</v>
      </c>
      <c r="DH49" s="75">
        <f t="shared" si="62"/>
        <v>1289</v>
      </c>
      <c r="DI49" s="75">
        <f t="shared" si="63"/>
        <v>2562</v>
      </c>
      <c r="DJ49" s="75">
        <f t="shared" si="122"/>
        <v>954</v>
      </c>
      <c r="DK49" s="75">
        <f t="shared" si="122"/>
        <v>3232</v>
      </c>
      <c r="DL49" s="248"/>
      <c r="DM49" s="248"/>
      <c r="DN49" s="248"/>
      <c r="DO49" s="248"/>
      <c r="DP49" s="248"/>
      <c r="DQ49" s="248"/>
      <c r="DR49" s="248"/>
      <c r="DS49" s="248"/>
      <c r="DT49" s="248"/>
      <c r="DU49" s="248"/>
      <c r="DV49" s="248"/>
      <c r="DW49" s="248"/>
      <c r="DX49" s="248"/>
      <c r="DY49" s="248"/>
      <c r="DZ49" s="248"/>
      <c r="EA49" s="248"/>
      <c r="EB49" s="164"/>
      <c r="EC49" s="75">
        <f t="shared" si="76"/>
        <v>3</v>
      </c>
      <c r="ED49" s="74">
        <f t="shared" si="91"/>
        <v>2021</v>
      </c>
      <c r="EE49" s="165">
        <f t="shared" si="92"/>
        <v>44256</v>
      </c>
      <c r="EF49" s="157">
        <f t="shared" si="77"/>
        <v>31</v>
      </c>
      <c r="EG49" s="156"/>
      <c r="EH49" s="166">
        <f t="shared" si="158"/>
        <v>727189</v>
      </c>
      <c r="EI49" s="166">
        <f t="shared" si="158"/>
        <v>1971590</v>
      </c>
      <c r="EJ49" s="166">
        <f t="shared" si="158"/>
        <v>7570114</v>
      </c>
      <c r="EK49" s="166">
        <f t="shared" si="158"/>
        <v>33531243</v>
      </c>
      <c r="EL49" s="166">
        <f t="shared" si="158"/>
        <v>40782924</v>
      </c>
      <c r="EM49" s="166">
        <f t="shared" si="158"/>
        <v>36664657</v>
      </c>
      <c r="EN49" s="166">
        <f t="shared" si="158"/>
        <v>827917927</v>
      </c>
      <c r="EO49" s="166">
        <f t="shared" si="158"/>
        <v>1240538091</v>
      </c>
      <c r="EP49" s="166">
        <f t="shared" si="158"/>
        <v>92436793</v>
      </c>
      <c r="EQ49" s="166">
        <f t="shared" si="158"/>
        <v>651436</v>
      </c>
      <c r="ER49" s="166">
        <f t="shared" si="159"/>
        <v>346962</v>
      </c>
      <c r="ES49" s="166">
        <f t="shared" si="159"/>
        <v>39733330</v>
      </c>
      <c r="ET49" s="166">
        <f t="shared" si="159"/>
        <v>58357868</v>
      </c>
      <c r="EU49" s="166">
        <f t="shared" si="159"/>
        <v>20807462</v>
      </c>
      <c r="EV49" s="166">
        <f t="shared" si="159"/>
        <v>748664284</v>
      </c>
      <c r="EW49" s="166">
        <f t="shared" si="159"/>
        <v>151587154</v>
      </c>
      <c r="EX49" s="166">
        <f t="shared" si="159"/>
        <v>59510036</v>
      </c>
      <c r="EY49" s="166">
        <f t="shared" si="159"/>
        <v>164996430</v>
      </c>
      <c r="EZ49" s="166">
        <f t="shared" si="159"/>
        <v>34304390</v>
      </c>
      <c r="FA49" s="166">
        <f t="shared" si="159"/>
        <v>2664642</v>
      </c>
      <c r="FB49" s="166">
        <f t="shared" si="160"/>
        <v>1726985</v>
      </c>
      <c r="FC49" s="166">
        <f t="shared" si="160"/>
        <v>2301360</v>
      </c>
      <c r="FD49" s="166">
        <f t="shared" si="160"/>
        <v>0</v>
      </c>
      <c r="FE49" s="166">
        <f t="shared" si="160"/>
        <v>0</v>
      </c>
      <c r="FF49" s="166">
        <f t="shared" si="160"/>
        <v>0</v>
      </c>
      <c r="FG49" s="166">
        <f t="shared" si="160"/>
        <v>0</v>
      </c>
      <c r="FH49" s="152"/>
      <c r="FI49" s="405">
        <f t="shared" si="133"/>
        <v>2.113103205353998</v>
      </c>
      <c r="FJ49" s="405">
        <f t="shared" si="133"/>
        <v>1.6046495244804508</v>
      </c>
      <c r="FK49" s="405">
        <f t="shared" si="134"/>
        <v>2.0960167714884697</v>
      </c>
      <c r="FL49" s="405">
        <f t="shared" si="135"/>
        <v>1.61361285814116</v>
      </c>
      <c r="FM49" s="405">
        <f t="shared" si="136"/>
        <v>1.31507332799528</v>
      </c>
      <c r="FN49" s="405">
        <f t="shared" si="137"/>
        <v>1.0686264697205952</v>
      </c>
      <c r="FO49" s="405">
        <f t="shared" si="138"/>
        <v>1.5626977097304822</v>
      </c>
      <c r="FP49" s="405">
        <f t="shared" si="139"/>
        <v>1.0705180751393253</v>
      </c>
      <c r="FQ49" s="405">
        <f t="shared" si="140"/>
        <v>1.6522877304803096</v>
      </c>
      <c r="FR49" s="405">
        <f t="shared" si="141"/>
        <v>1.0489414978374687</v>
      </c>
      <c r="FS49" s="404"/>
      <c r="FT49" s="26"/>
    </row>
    <row r="50" spans="1:176" ht="10.35" customHeight="1" x14ac:dyDescent="0.2">
      <c r="A50" s="74" t="str">
        <f t="shared" si="1"/>
        <v>2021-22APRILENG</v>
      </c>
      <c r="B50" s="163" t="str">
        <f t="shared" si="90"/>
        <v>2021-22</v>
      </c>
      <c r="C50" s="26" t="s">
        <v>839</v>
      </c>
      <c r="D50" s="163" t="str">
        <f t="shared" si="93"/>
        <v>ENG</v>
      </c>
      <c r="F50" s="163" t="str">
        <f t="shared" si="2"/>
        <v>ENG</v>
      </c>
      <c r="H50" s="75">
        <f t="shared" si="142"/>
        <v>989757</v>
      </c>
      <c r="I50" s="75">
        <f t="shared" si="142"/>
        <v>688426</v>
      </c>
      <c r="J50" s="75">
        <f t="shared" si="142"/>
        <v>2223959</v>
      </c>
      <c r="K50" s="75">
        <f t="shared" si="4"/>
        <v>3</v>
      </c>
      <c r="L50" s="75">
        <f t="shared" si="5"/>
        <v>1</v>
      </c>
      <c r="M50" s="75">
        <f t="shared" si="6"/>
        <v>4</v>
      </c>
      <c r="N50" s="75">
        <f t="shared" si="7"/>
        <v>13</v>
      </c>
      <c r="O50" s="75">
        <f t="shared" si="8"/>
        <v>51</v>
      </c>
      <c r="P50" s="75" t="s">
        <v>44</v>
      </c>
      <c r="Q50" s="75">
        <f t="shared" si="143"/>
        <v>3364</v>
      </c>
      <c r="R50" s="75">
        <f t="shared" si="143"/>
        <v>21649</v>
      </c>
      <c r="S50" s="75">
        <f t="shared" si="143"/>
        <v>13174</v>
      </c>
      <c r="T50" s="75">
        <f t="shared" si="143"/>
        <v>744041</v>
      </c>
      <c r="U50" s="75">
        <f t="shared" si="143"/>
        <v>58277</v>
      </c>
      <c r="V50" s="75">
        <f t="shared" si="143"/>
        <v>37292</v>
      </c>
      <c r="W50" s="75">
        <f t="shared" si="143"/>
        <v>383546</v>
      </c>
      <c r="X50" s="75">
        <f t="shared" si="143"/>
        <v>177144</v>
      </c>
      <c r="Y50" s="75">
        <f t="shared" si="143"/>
        <v>8081</v>
      </c>
      <c r="Z50" s="75">
        <f t="shared" si="143"/>
        <v>24491425</v>
      </c>
      <c r="AA50" s="75">
        <f t="shared" si="10"/>
        <v>420</v>
      </c>
      <c r="AB50" s="75">
        <f t="shared" si="11"/>
        <v>746</v>
      </c>
      <c r="AC50" s="75">
        <f t="shared" si="129"/>
        <v>21350755</v>
      </c>
      <c r="AD50" s="75">
        <f t="shared" si="13"/>
        <v>573</v>
      </c>
      <c r="AE50" s="75">
        <f t="shared" si="14"/>
        <v>1071</v>
      </c>
      <c r="AF50" s="75">
        <f t="shared" si="130"/>
        <v>466942025</v>
      </c>
      <c r="AG50" s="75">
        <f t="shared" si="16"/>
        <v>1217</v>
      </c>
      <c r="AH50" s="75">
        <f t="shared" si="17"/>
        <v>2431</v>
      </c>
      <c r="AI50" s="75">
        <f t="shared" si="131"/>
        <v>631528196</v>
      </c>
      <c r="AJ50" s="75">
        <f t="shared" si="19"/>
        <v>3565</v>
      </c>
      <c r="AK50" s="75">
        <f t="shared" si="20"/>
        <v>8312</v>
      </c>
      <c r="AL50" s="75">
        <f t="shared" si="132"/>
        <v>51478232</v>
      </c>
      <c r="AM50" s="75">
        <f t="shared" si="22"/>
        <v>6370</v>
      </c>
      <c r="AN50" s="75">
        <f t="shared" si="23"/>
        <v>13829</v>
      </c>
      <c r="AO50" s="75">
        <f t="shared" si="144"/>
        <v>63929</v>
      </c>
      <c r="AP50" s="75">
        <f t="shared" si="144"/>
        <v>3554</v>
      </c>
      <c r="AQ50" s="75">
        <f t="shared" si="144"/>
        <v>17191</v>
      </c>
      <c r="AR50" s="75">
        <f t="shared" si="144"/>
        <v>16618</v>
      </c>
      <c r="AS50" s="75">
        <f t="shared" si="144"/>
        <v>8242</v>
      </c>
      <c r="AT50" s="75">
        <f t="shared" si="144"/>
        <v>34942</v>
      </c>
      <c r="AU50" s="75">
        <f t="shared" si="144"/>
        <v>11653</v>
      </c>
      <c r="AV50" s="75">
        <f t="shared" si="144"/>
        <v>402027</v>
      </c>
      <c r="AW50" s="75">
        <f t="shared" si="144"/>
        <v>42741</v>
      </c>
      <c r="AX50" s="75">
        <f t="shared" si="144"/>
        <v>235344</v>
      </c>
      <c r="AY50" s="75">
        <f t="shared" si="145"/>
        <v>680112</v>
      </c>
      <c r="AZ50" s="75">
        <f t="shared" si="145"/>
        <v>122949</v>
      </c>
      <c r="BA50" s="75">
        <f t="shared" si="145"/>
        <v>93051</v>
      </c>
      <c r="BB50" s="75">
        <f t="shared" si="145"/>
        <v>77916</v>
      </c>
      <c r="BC50" s="75">
        <f t="shared" si="145"/>
        <v>59831</v>
      </c>
      <c r="BD50" s="75">
        <f t="shared" si="145"/>
        <v>513173</v>
      </c>
      <c r="BE50" s="75">
        <f t="shared" si="145"/>
        <v>411133</v>
      </c>
      <c r="BF50" s="75">
        <f t="shared" si="145"/>
        <v>287381</v>
      </c>
      <c r="BG50" s="75">
        <f t="shared" si="145"/>
        <v>189768</v>
      </c>
      <c r="BH50" s="75">
        <f t="shared" si="145"/>
        <v>14155</v>
      </c>
      <c r="BI50" s="75">
        <f t="shared" si="145"/>
        <v>8493</v>
      </c>
      <c r="BJ50" s="75">
        <f t="shared" si="145"/>
        <v>686</v>
      </c>
      <c r="BK50" s="75">
        <f t="shared" si="145"/>
        <v>366478</v>
      </c>
      <c r="BL50" s="75">
        <f t="shared" si="26"/>
        <v>534</v>
      </c>
      <c r="BM50" s="75">
        <f t="shared" si="27"/>
        <v>883</v>
      </c>
      <c r="BN50" s="75">
        <f t="shared" si="146"/>
        <v>472</v>
      </c>
      <c r="BO50" s="75">
        <f t="shared" si="146"/>
        <v>211144</v>
      </c>
      <c r="BP50" s="75">
        <f t="shared" si="29"/>
        <v>447</v>
      </c>
      <c r="BQ50" s="75">
        <f t="shared" si="30"/>
        <v>748</v>
      </c>
      <c r="BR50" s="75">
        <f t="shared" si="147"/>
        <v>57119</v>
      </c>
      <c r="BS50" s="75">
        <f t="shared" si="147"/>
        <v>23913803</v>
      </c>
      <c r="BT50" s="75">
        <f t="shared" si="32"/>
        <v>419</v>
      </c>
      <c r="BU50" s="75">
        <f t="shared" si="33"/>
        <v>744</v>
      </c>
      <c r="BV50" s="75">
        <f t="shared" si="148"/>
        <v>25219</v>
      </c>
      <c r="BW50" s="75">
        <f t="shared" si="148"/>
        <v>31562844</v>
      </c>
      <c r="BX50" s="75">
        <f t="shared" si="35"/>
        <v>1252</v>
      </c>
      <c r="BY50" s="75">
        <f t="shared" si="36"/>
        <v>2428</v>
      </c>
      <c r="BZ50" s="75">
        <f t="shared" si="149"/>
        <v>9666</v>
      </c>
      <c r="CA50" s="75">
        <f t="shared" si="149"/>
        <v>11729115</v>
      </c>
      <c r="CB50" s="75">
        <f t="shared" si="38"/>
        <v>1213</v>
      </c>
      <c r="CC50" s="75">
        <f t="shared" si="39"/>
        <v>2602</v>
      </c>
      <c r="CD50" s="75">
        <f t="shared" si="150"/>
        <v>348661</v>
      </c>
      <c r="CE50" s="75">
        <f t="shared" si="150"/>
        <v>423650066</v>
      </c>
      <c r="CF50" s="75">
        <f t="shared" si="41"/>
        <v>1215</v>
      </c>
      <c r="CG50" s="75">
        <f t="shared" si="42"/>
        <v>2426</v>
      </c>
      <c r="CH50" s="75">
        <f t="shared" si="151"/>
        <v>17650</v>
      </c>
      <c r="CI50" s="75">
        <f t="shared" si="151"/>
        <v>84474083</v>
      </c>
      <c r="CJ50" s="75">
        <f t="shared" si="44"/>
        <v>4786</v>
      </c>
      <c r="CK50" s="75">
        <f t="shared" si="45"/>
        <v>9943</v>
      </c>
      <c r="CL50" s="75">
        <f t="shared" si="152"/>
        <v>6848</v>
      </c>
      <c r="CM50" s="75">
        <f t="shared" si="152"/>
        <v>32303012</v>
      </c>
      <c r="CN50" s="75">
        <f t="shared" si="47"/>
        <v>4717</v>
      </c>
      <c r="CO50" s="75">
        <f t="shared" si="48"/>
        <v>10500</v>
      </c>
      <c r="CP50" s="75">
        <f t="shared" si="153"/>
        <v>12674</v>
      </c>
      <c r="CQ50" s="75">
        <f t="shared" si="153"/>
        <v>87642286</v>
      </c>
      <c r="CR50" s="75">
        <f t="shared" si="50"/>
        <v>6915</v>
      </c>
      <c r="CS50" s="75">
        <f t="shared" si="51"/>
        <v>14734</v>
      </c>
      <c r="CT50" s="75">
        <f t="shared" si="154"/>
        <v>2623</v>
      </c>
      <c r="CU50" s="75">
        <f t="shared" si="154"/>
        <v>21129583</v>
      </c>
      <c r="CV50" s="75">
        <f t="shared" si="53"/>
        <v>8056</v>
      </c>
      <c r="CW50" s="75">
        <f t="shared" si="54"/>
        <v>18943</v>
      </c>
      <c r="CX50" s="75">
        <f t="shared" si="155"/>
        <v>3119</v>
      </c>
      <c r="CY50" s="75">
        <f t="shared" si="155"/>
        <v>1027885</v>
      </c>
      <c r="CZ50" s="75">
        <f t="shared" si="56"/>
        <v>330</v>
      </c>
      <c r="DA50" s="75">
        <f t="shared" si="57"/>
        <v>551</v>
      </c>
      <c r="DB50" s="75">
        <f t="shared" si="156"/>
        <v>34914</v>
      </c>
      <c r="DC50" s="75">
        <f t="shared" si="156"/>
        <v>1341727</v>
      </c>
      <c r="DD50" s="75">
        <f t="shared" si="59"/>
        <v>38</v>
      </c>
      <c r="DE50" s="75">
        <f t="shared" si="60"/>
        <v>68</v>
      </c>
      <c r="DF50" s="75">
        <f t="shared" si="157"/>
        <v>990</v>
      </c>
      <c r="DG50" s="75">
        <f t="shared" si="157"/>
        <v>1541587</v>
      </c>
      <c r="DH50" s="75">
        <f t="shared" si="62"/>
        <v>1557</v>
      </c>
      <c r="DI50" s="75">
        <f t="shared" si="63"/>
        <v>3160</v>
      </c>
      <c r="DJ50" s="75">
        <f t="shared" si="122"/>
        <v>911</v>
      </c>
      <c r="DK50" s="75">
        <f t="shared" si="122"/>
        <v>774</v>
      </c>
      <c r="DL50" s="248"/>
      <c r="DM50" s="248"/>
      <c r="DN50" s="248"/>
      <c r="DO50" s="248"/>
      <c r="DP50" s="248"/>
      <c r="DQ50" s="248"/>
      <c r="DR50" s="248"/>
      <c r="DS50" s="248"/>
      <c r="DT50" s="248"/>
      <c r="DU50" s="248"/>
      <c r="DV50" s="248"/>
      <c r="DW50" s="248"/>
      <c r="DX50" s="248"/>
      <c r="DY50" s="248"/>
      <c r="DZ50" s="248"/>
      <c r="EA50" s="248"/>
      <c r="EB50" s="164"/>
      <c r="EC50" s="75">
        <f t="shared" si="76"/>
        <v>4</v>
      </c>
      <c r="ED50" s="74">
        <f t="shared" si="91"/>
        <v>2021</v>
      </c>
      <c r="EE50" s="165">
        <f t="shared" si="92"/>
        <v>44287</v>
      </c>
      <c r="EF50" s="157">
        <f t="shared" si="77"/>
        <v>30</v>
      </c>
      <c r="EG50" s="156"/>
      <c r="EH50" s="166">
        <f t="shared" si="158"/>
        <v>758144</v>
      </c>
      <c r="EI50" s="166">
        <f t="shared" si="158"/>
        <v>2530852</v>
      </c>
      <c r="EJ50" s="166">
        <f t="shared" si="158"/>
        <v>8964590</v>
      </c>
      <c r="EK50" s="166">
        <f t="shared" si="158"/>
        <v>35205093</v>
      </c>
      <c r="EL50" s="166">
        <f t="shared" si="158"/>
        <v>43502477</v>
      </c>
      <c r="EM50" s="166">
        <f t="shared" si="158"/>
        <v>39957990</v>
      </c>
      <c r="EN50" s="166">
        <f t="shared" si="158"/>
        <v>932305787</v>
      </c>
      <c r="EO50" s="166">
        <f t="shared" si="158"/>
        <v>1472363864</v>
      </c>
      <c r="EP50" s="166">
        <f t="shared" si="158"/>
        <v>111750311</v>
      </c>
      <c r="EQ50" s="166">
        <f t="shared" si="158"/>
        <v>605616</v>
      </c>
      <c r="ER50" s="166">
        <f t="shared" si="159"/>
        <v>353050</v>
      </c>
      <c r="ES50" s="166">
        <f t="shared" si="159"/>
        <v>42493650</v>
      </c>
      <c r="ET50" s="166">
        <f t="shared" si="159"/>
        <v>61231736</v>
      </c>
      <c r="EU50" s="166">
        <f t="shared" si="159"/>
        <v>25148173</v>
      </c>
      <c r="EV50" s="166">
        <f t="shared" si="159"/>
        <v>845695715</v>
      </c>
      <c r="EW50" s="166">
        <f t="shared" si="159"/>
        <v>175501790</v>
      </c>
      <c r="EX50" s="166">
        <f t="shared" si="159"/>
        <v>71905649</v>
      </c>
      <c r="EY50" s="166">
        <f t="shared" si="159"/>
        <v>186743330</v>
      </c>
      <c r="EZ50" s="166">
        <f t="shared" si="159"/>
        <v>49688206</v>
      </c>
      <c r="FA50" s="166">
        <f t="shared" si="159"/>
        <v>3128814</v>
      </c>
      <c r="FB50" s="166">
        <f t="shared" si="160"/>
        <v>1719436</v>
      </c>
      <c r="FC50" s="166">
        <f t="shared" si="160"/>
        <v>2375164</v>
      </c>
      <c r="FD50" s="166">
        <f t="shared" si="160"/>
        <v>0</v>
      </c>
      <c r="FE50" s="166">
        <f t="shared" si="160"/>
        <v>0</v>
      </c>
      <c r="FF50" s="166">
        <f t="shared" si="160"/>
        <v>0</v>
      </c>
      <c r="FG50" s="166">
        <f t="shared" si="160"/>
        <v>0</v>
      </c>
      <c r="FH50" s="152"/>
      <c r="FI50" s="405">
        <f t="shared" si="133"/>
        <v>2.1097345436450059</v>
      </c>
      <c r="FJ50" s="405">
        <f t="shared" si="133"/>
        <v>1.5967019578907631</v>
      </c>
      <c r="FK50" s="405">
        <f t="shared" si="134"/>
        <v>2.0893489220208088</v>
      </c>
      <c r="FL50" s="405">
        <f t="shared" si="135"/>
        <v>1.6043923629732919</v>
      </c>
      <c r="FM50" s="405">
        <f t="shared" si="136"/>
        <v>1.3379698914862885</v>
      </c>
      <c r="FN50" s="405">
        <f t="shared" si="137"/>
        <v>1.0719261835607723</v>
      </c>
      <c r="FO50" s="405">
        <f t="shared" si="138"/>
        <v>1.6223016303120625</v>
      </c>
      <c r="FP50" s="405">
        <f t="shared" si="139"/>
        <v>1.0712640563609268</v>
      </c>
      <c r="FQ50" s="405">
        <f t="shared" si="140"/>
        <v>1.7516396485583468</v>
      </c>
      <c r="FR50" s="405">
        <f t="shared" si="141"/>
        <v>1.050983789135008</v>
      </c>
      <c r="FS50" s="404"/>
      <c r="FT50" s="26"/>
    </row>
    <row r="51" spans="1:176" ht="10.35" customHeight="1" x14ac:dyDescent="0.2">
      <c r="A51" s="74" t="str">
        <f t="shared" si="1"/>
        <v>2021-22MAYENG</v>
      </c>
      <c r="B51" s="163" t="str">
        <f t="shared" si="90"/>
        <v>2021-22</v>
      </c>
      <c r="C51" s="26" t="s">
        <v>840</v>
      </c>
      <c r="D51" s="163" t="str">
        <f t="shared" si="93"/>
        <v>ENG</v>
      </c>
      <c r="F51" s="163" t="str">
        <f t="shared" si="2"/>
        <v>ENG</v>
      </c>
      <c r="H51" s="75">
        <f t="shared" si="142"/>
        <v>1129904</v>
      </c>
      <c r="I51" s="75">
        <f t="shared" si="142"/>
        <v>797720</v>
      </c>
      <c r="J51" s="75">
        <f t="shared" si="142"/>
        <v>5431031</v>
      </c>
      <c r="K51" s="75">
        <f t="shared" si="4"/>
        <v>7</v>
      </c>
      <c r="L51" s="75">
        <f t="shared" si="5"/>
        <v>1</v>
      </c>
      <c r="M51" s="75">
        <f t="shared" si="6"/>
        <v>14</v>
      </c>
      <c r="N51" s="75">
        <f t="shared" si="7"/>
        <v>41</v>
      </c>
      <c r="O51" s="75">
        <f t="shared" si="8"/>
        <v>100</v>
      </c>
      <c r="P51" s="75" t="s">
        <v>44</v>
      </c>
      <c r="Q51" s="75">
        <f t="shared" si="143"/>
        <v>3757</v>
      </c>
      <c r="R51" s="75">
        <f t="shared" si="143"/>
        <v>24149</v>
      </c>
      <c r="S51" s="75">
        <f t="shared" si="143"/>
        <v>13706</v>
      </c>
      <c r="T51" s="75">
        <f t="shared" si="143"/>
        <v>800221</v>
      </c>
      <c r="U51" s="75">
        <f t="shared" si="143"/>
        <v>67987</v>
      </c>
      <c r="V51" s="75">
        <f t="shared" si="143"/>
        <v>44762</v>
      </c>
      <c r="W51" s="75">
        <f t="shared" si="143"/>
        <v>429811</v>
      </c>
      <c r="X51" s="75">
        <f t="shared" si="143"/>
        <v>169859</v>
      </c>
      <c r="Y51" s="75">
        <f t="shared" si="143"/>
        <v>7354</v>
      </c>
      <c r="Z51" s="75">
        <f t="shared" si="143"/>
        <v>30255110</v>
      </c>
      <c r="AA51" s="75">
        <f t="shared" si="10"/>
        <v>445</v>
      </c>
      <c r="AB51" s="75">
        <f t="shared" si="11"/>
        <v>792</v>
      </c>
      <c r="AC51" s="75">
        <f t="shared" si="129"/>
        <v>26954534</v>
      </c>
      <c r="AD51" s="75">
        <f t="shared" si="13"/>
        <v>602</v>
      </c>
      <c r="AE51" s="75">
        <f t="shared" si="14"/>
        <v>1121</v>
      </c>
      <c r="AF51" s="75">
        <f t="shared" si="130"/>
        <v>633804345</v>
      </c>
      <c r="AG51" s="75">
        <f t="shared" si="16"/>
        <v>1475</v>
      </c>
      <c r="AH51" s="75">
        <f t="shared" si="17"/>
        <v>2998</v>
      </c>
      <c r="AI51" s="75">
        <f t="shared" si="131"/>
        <v>859481250</v>
      </c>
      <c r="AJ51" s="75">
        <f t="shared" si="19"/>
        <v>5060</v>
      </c>
      <c r="AK51" s="75">
        <f t="shared" si="20"/>
        <v>11989</v>
      </c>
      <c r="AL51" s="75">
        <f t="shared" si="132"/>
        <v>57766543</v>
      </c>
      <c r="AM51" s="75">
        <f t="shared" si="22"/>
        <v>7855</v>
      </c>
      <c r="AN51" s="75">
        <f t="shared" si="23"/>
        <v>17648</v>
      </c>
      <c r="AO51" s="75">
        <f t="shared" si="144"/>
        <v>73670</v>
      </c>
      <c r="AP51" s="75">
        <f t="shared" si="144"/>
        <v>4515</v>
      </c>
      <c r="AQ51" s="75">
        <f t="shared" si="144"/>
        <v>19233</v>
      </c>
      <c r="AR51" s="75">
        <f t="shared" si="144"/>
        <v>17763</v>
      </c>
      <c r="AS51" s="75">
        <f t="shared" si="144"/>
        <v>9636</v>
      </c>
      <c r="AT51" s="75">
        <f t="shared" si="144"/>
        <v>40286</v>
      </c>
      <c r="AU51" s="75">
        <f t="shared" si="144"/>
        <v>11511</v>
      </c>
      <c r="AV51" s="75">
        <f t="shared" si="144"/>
        <v>430617</v>
      </c>
      <c r="AW51" s="75">
        <f t="shared" si="144"/>
        <v>44987</v>
      </c>
      <c r="AX51" s="75">
        <f t="shared" si="144"/>
        <v>250947</v>
      </c>
      <c r="AY51" s="75">
        <f t="shared" si="145"/>
        <v>726551</v>
      </c>
      <c r="AZ51" s="75">
        <f t="shared" si="145"/>
        <v>143310</v>
      </c>
      <c r="BA51" s="75">
        <f t="shared" si="145"/>
        <v>108049</v>
      </c>
      <c r="BB51" s="75">
        <f t="shared" si="145"/>
        <v>93557</v>
      </c>
      <c r="BC51" s="75">
        <f t="shared" si="145"/>
        <v>71516</v>
      </c>
      <c r="BD51" s="75">
        <f t="shared" si="145"/>
        <v>592024</v>
      </c>
      <c r="BE51" s="75">
        <f t="shared" si="145"/>
        <v>462286</v>
      </c>
      <c r="BF51" s="75">
        <f t="shared" si="145"/>
        <v>289364</v>
      </c>
      <c r="BG51" s="75">
        <f t="shared" si="145"/>
        <v>182589</v>
      </c>
      <c r="BH51" s="75">
        <f t="shared" si="145"/>
        <v>12827</v>
      </c>
      <c r="BI51" s="75">
        <f t="shared" si="145"/>
        <v>7679</v>
      </c>
      <c r="BJ51" s="75">
        <f t="shared" si="145"/>
        <v>863</v>
      </c>
      <c r="BK51" s="75">
        <f t="shared" si="145"/>
        <v>477616</v>
      </c>
      <c r="BL51" s="75">
        <f t="shared" si="26"/>
        <v>553</v>
      </c>
      <c r="BM51" s="75">
        <f t="shared" si="27"/>
        <v>989</v>
      </c>
      <c r="BN51" s="75">
        <f t="shared" si="146"/>
        <v>546</v>
      </c>
      <c r="BO51" s="75">
        <f t="shared" si="146"/>
        <v>247800</v>
      </c>
      <c r="BP51" s="75">
        <f t="shared" si="29"/>
        <v>454</v>
      </c>
      <c r="BQ51" s="75">
        <f t="shared" si="30"/>
        <v>858</v>
      </c>
      <c r="BR51" s="75">
        <f t="shared" si="147"/>
        <v>66578</v>
      </c>
      <c r="BS51" s="75">
        <f t="shared" si="147"/>
        <v>29529694</v>
      </c>
      <c r="BT51" s="75">
        <f t="shared" si="32"/>
        <v>444</v>
      </c>
      <c r="BU51" s="75">
        <f t="shared" si="33"/>
        <v>789</v>
      </c>
      <c r="BV51" s="75">
        <f t="shared" si="148"/>
        <v>26907</v>
      </c>
      <c r="BW51" s="75">
        <f t="shared" si="148"/>
        <v>40487727</v>
      </c>
      <c r="BX51" s="75">
        <f t="shared" si="35"/>
        <v>1505</v>
      </c>
      <c r="BY51" s="75">
        <f t="shared" si="36"/>
        <v>2978</v>
      </c>
      <c r="BZ51" s="75">
        <f t="shared" si="149"/>
        <v>10599</v>
      </c>
      <c r="CA51" s="75">
        <f t="shared" si="149"/>
        <v>15408362</v>
      </c>
      <c r="CB51" s="75">
        <f t="shared" si="38"/>
        <v>1454</v>
      </c>
      <c r="CC51" s="75">
        <f t="shared" si="39"/>
        <v>3113</v>
      </c>
      <c r="CD51" s="75">
        <f t="shared" si="150"/>
        <v>392305</v>
      </c>
      <c r="CE51" s="75">
        <f t="shared" si="150"/>
        <v>577908256</v>
      </c>
      <c r="CF51" s="75">
        <f t="shared" si="41"/>
        <v>1473</v>
      </c>
      <c r="CG51" s="75">
        <f t="shared" si="42"/>
        <v>2995</v>
      </c>
      <c r="CH51" s="75">
        <f t="shared" si="151"/>
        <v>16959</v>
      </c>
      <c r="CI51" s="75">
        <f t="shared" si="151"/>
        <v>104721566</v>
      </c>
      <c r="CJ51" s="75">
        <f t="shared" si="44"/>
        <v>6175</v>
      </c>
      <c r="CK51" s="75">
        <f t="shared" si="45"/>
        <v>12885</v>
      </c>
      <c r="CL51" s="75">
        <f t="shared" si="152"/>
        <v>6971</v>
      </c>
      <c r="CM51" s="75">
        <f t="shared" si="152"/>
        <v>43770401</v>
      </c>
      <c r="CN51" s="75">
        <f t="shared" si="47"/>
        <v>6279</v>
      </c>
      <c r="CO51" s="75">
        <f t="shared" si="48"/>
        <v>13758</v>
      </c>
      <c r="CP51" s="75">
        <f t="shared" si="153"/>
        <v>11556</v>
      </c>
      <c r="CQ51" s="75">
        <f t="shared" si="153"/>
        <v>99052178</v>
      </c>
      <c r="CR51" s="75">
        <f t="shared" si="50"/>
        <v>8571</v>
      </c>
      <c r="CS51" s="75">
        <f t="shared" si="51"/>
        <v>18473</v>
      </c>
      <c r="CT51" s="75">
        <f t="shared" si="154"/>
        <v>2577</v>
      </c>
      <c r="CU51" s="75">
        <f t="shared" si="154"/>
        <v>28105238</v>
      </c>
      <c r="CV51" s="75">
        <f t="shared" si="53"/>
        <v>10906</v>
      </c>
      <c r="CW51" s="75">
        <f t="shared" si="54"/>
        <v>27537</v>
      </c>
      <c r="CX51" s="75">
        <f t="shared" si="155"/>
        <v>3323</v>
      </c>
      <c r="CY51" s="75">
        <f t="shared" si="155"/>
        <v>1114206</v>
      </c>
      <c r="CZ51" s="75">
        <f t="shared" si="56"/>
        <v>335</v>
      </c>
      <c r="DA51" s="75">
        <f t="shared" si="57"/>
        <v>596</v>
      </c>
      <c r="DB51" s="75">
        <f t="shared" si="156"/>
        <v>40574</v>
      </c>
      <c r="DC51" s="75">
        <f t="shared" si="156"/>
        <v>1720269</v>
      </c>
      <c r="DD51" s="75">
        <f t="shared" si="59"/>
        <v>42</v>
      </c>
      <c r="DE51" s="75">
        <f t="shared" si="60"/>
        <v>78</v>
      </c>
      <c r="DF51" s="75">
        <f t="shared" si="157"/>
        <v>1166</v>
      </c>
      <c r="DG51" s="75">
        <f t="shared" si="157"/>
        <v>1968701</v>
      </c>
      <c r="DH51" s="75">
        <f t="shared" si="62"/>
        <v>1688</v>
      </c>
      <c r="DI51" s="75">
        <f t="shared" si="63"/>
        <v>3475</v>
      </c>
      <c r="DJ51" s="75">
        <f t="shared" si="122"/>
        <v>1057</v>
      </c>
      <c r="DK51" s="75">
        <f t="shared" si="122"/>
        <v>642</v>
      </c>
      <c r="DL51" s="248"/>
      <c r="DM51" s="248"/>
      <c r="DN51" s="248"/>
      <c r="DO51" s="248"/>
      <c r="DP51" s="248"/>
      <c r="DQ51" s="248"/>
      <c r="DR51" s="248"/>
      <c r="DS51" s="248"/>
      <c r="DT51" s="248"/>
      <c r="DU51" s="248"/>
      <c r="DV51" s="248"/>
      <c r="DW51" s="248"/>
      <c r="DX51" s="248"/>
      <c r="DY51" s="248"/>
      <c r="DZ51" s="248"/>
      <c r="EA51" s="248"/>
      <c r="EB51" s="164"/>
      <c r="EC51" s="75">
        <f t="shared" si="76"/>
        <v>5</v>
      </c>
      <c r="ED51" s="74">
        <f t="shared" si="91"/>
        <v>2021</v>
      </c>
      <c r="EE51" s="165">
        <f t="shared" si="92"/>
        <v>44317</v>
      </c>
      <c r="EF51" s="157">
        <f t="shared" si="77"/>
        <v>31</v>
      </c>
      <c r="EG51" s="156"/>
      <c r="EH51" s="166">
        <f t="shared" si="158"/>
        <v>884920</v>
      </c>
      <c r="EI51" s="166">
        <f t="shared" si="158"/>
        <v>11069681</v>
      </c>
      <c r="EJ51" s="166">
        <f t="shared" si="158"/>
        <v>32930552</v>
      </c>
      <c r="EK51" s="166">
        <f t="shared" si="158"/>
        <v>79499960</v>
      </c>
      <c r="EL51" s="166">
        <f t="shared" si="158"/>
        <v>53829996</v>
      </c>
      <c r="EM51" s="166">
        <f t="shared" si="158"/>
        <v>50161078</v>
      </c>
      <c r="EN51" s="166">
        <f t="shared" si="158"/>
        <v>1288592039</v>
      </c>
      <c r="EO51" s="166">
        <f t="shared" si="158"/>
        <v>2036358176</v>
      </c>
      <c r="EP51" s="166">
        <f t="shared" si="158"/>
        <v>129785282</v>
      </c>
      <c r="EQ51" s="166">
        <f t="shared" si="158"/>
        <v>853860</v>
      </c>
      <c r="ER51" s="166">
        <f t="shared" si="159"/>
        <v>468548</v>
      </c>
      <c r="ES51" s="166">
        <f t="shared" si="159"/>
        <v>52511873</v>
      </c>
      <c r="ET51" s="166">
        <f t="shared" si="159"/>
        <v>80126235</v>
      </c>
      <c r="EU51" s="166">
        <f t="shared" si="159"/>
        <v>32997339</v>
      </c>
      <c r="EV51" s="166">
        <f t="shared" si="159"/>
        <v>1174981714</v>
      </c>
      <c r="EW51" s="166">
        <f t="shared" si="159"/>
        <v>218516693</v>
      </c>
      <c r="EX51" s="166">
        <f t="shared" si="159"/>
        <v>95906933</v>
      </c>
      <c r="EY51" s="166">
        <f t="shared" si="159"/>
        <v>213479612</v>
      </c>
      <c r="EZ51" s="166">
        <f t="shared" si="159"/>
        <v>70963843</v>
      </c>
      <c r="FA51" s="166">
        <f t="shared" si="159"/>
        <v>4051377</v>
      </c>
      <c r="FB51" s="166">
        <f t="shared" si="160"/>
        <v>1979648</v>
      </c>
      <c r="FC51" s="166">
        <f t="shared" si="160"/>
        <v>3173162</v>
      </c>
      <c r="FD51" s="166">
        <f t="shared" si="160"/>
        <v>0</v>
      </c>
      <c r="FE51" s="166">
        <f t="shared" si="160"/>
        <v>0</v>
      </c>
      <c r="FF51" s="166">
        <f t="shared" si="160"/>
        <v>0</v>
      </c>
      <c r="FG51" s="166">
        <f t="shared" si="160"/>
        <v>0</v>
      </c>
      <c r="FH51" s="152"/>
      <c r="FI51" s="405">
        <f t="shared" si="133"/>
        <v>2.1079029814523365</v>
      </c>
      <c r="FJ51" s="405">
        <f t="shared" si="133"/>
        <v>1.5892597114154177</v>
      </c>
      <c r="FK51" s="405">
        <f t="shared" si="134"/>
        <v>2.0900987444707564</v>
      </c>
      <c r="FL51" s="405">
        <f t="shared" si="135"/>
        <v>1.597694472990483</v>
      </c>
      <c r="FM51" s="405">
        <f t="shared" si="136"/>
        <v>1.3774054177301185</v>
      </c>
      <c r="FN51" s="405">
        <f t="shared" si="137"/>
        <v>1.0755564655162386</v>
      </c>
      <c r="FO51" s="405">
        <f t="shared" si="138"/>
        <v>1.7035541243030985</v>
      </c>
      <c r="FP51" s="405">
        <f t="shared" si="139"/>
        <v>1.0749445128017945</v>
      </c>
      <c r="FQ51" s="405">
        <f t="shared" si="140"/>
        <v>1.7442208322001631</v>
      </c>
      <c r="FR51" s="405">
        <f t="shared" si="141"/>
        <v>1.0441936361163993</v>
      </c>
      <c r="FS51" s="404"/>
      <c r="FT51" s="26"/>
    </row>
    <row r="52" spans="1:176" ht="10.35" customHeight="1" x14ac:dyDescent="0.2">
      <c r="A52" s="74" t="str">
        <f t="shared" si="1"/>
        <v>2021-22JUNEENG</v>
      </c>
      <c r="B52" s="163" t="str">
        <f t="shared" si="90"/>
        <v>2021-22</v>
      </c>
      <c r="C52" s="26" t="s">
        <v>843</v>
      </c>
      <c r="D52" s="163" t="str">
        <f t="shared" si="93"/>
        <v>ENG</v>
      </c>
      <c r="F52" s="163" t="str">
        <f t="shared" si="2"/>
        <v>ENG</v>
      </c>
      <c r="H52" s="75">
        <f t="shared" si="142"/>
        <v>1192633</v>
      </c>
      <c r="I52" s="75">
        <f t="shared" si="142"/>
        <v>888277</v>
      </c>
      <c r="J52" s="75">
        <f t="shared" si="142"/>
        <v>15215215</v>
      </c>
      <c r="K52" s="75">
        <f t="shared" si="4"/>
        <v>17</v>
      </c>
      <c r="L52" s="75">
        <f t="shared" si="5"/>
        <v>1</v>
      </c>
      <c r="M52" s="75">
        <f t="shared" si="6"/>
        <v>58</v>
      </c>
      <c r="N52" s="75">
        <f t="shared" si="7"/>
        <v>92</v>
      </c>
      <c r="O52" s="75">
        <f t="shared" si="8"/>
        <v>169</v>
      </c>
      <c r="P52" s="75" t="s">
        <v>44</v>
      </c>
      <c r="Q52" s="75">
        <f t="shared" si="143"/>
        <v>3317</v>
      </c>
      <c r="R52" s="75">
        <f t="shared" si="143"/>
        <v>23926</v>
      </c>
      <c r="S52" s="75">
        <f t="shared" si="143"/>
        <v>12843</v>
      </c>
      <c r="T52" s="75">
        <f t="shared" si="143"/>
        <v>783256</v>
      </c>
      <c r="U52" s="75">
        <f t="shared" si="143"/>
        <v>73499</v>
      </c>
      <c r="V52" s="75">
        <f t="shared" si="143"/>
        <v>48293</v>
      </c>
      <c r="W52" s="75">
        <f t="shared" si="143"/>
        <v>425638</v>
      </c>
      <c r="X52" s="75">
        <f t="shared" si="143"/>
        <v>148736</v>
      </c>
      <c r="Y52" s="75">
        <f t="shared" si="143"/>
        <v>6190</v>
      </c>
      <c r="Z52" s="75">
        <f t="shared" si="143"/>
        <v>34876203</v>
      </c>
      <c r="AA52" s="75">
        <f t="shared" si="10"/>
        <v>475</v>
      </c>
      <c r="AB52" s="75">
        <f t="shared" si="11"/>
        <v>841</v>
      </c>
      <c r="AC52" s="75">
        <f t="shared" si="129"/>
        <v>31153564</v>
      </c>
      <c r="AD52" s="75">
        <f t="shared" si="13"/>
        <v>645</v>
      </c>
      <c r="AE52" s="75">
        <f t="shared" si="14"/>
        <v>1191</v>
      </c>
      <c r="AF52" s="75">
        <f t="shared" si="130"/>
        <v>783737670</v>
      </c>
      <c r="AG52" s="75">
        <f t="shared" si="16"/>
        <v>1841</v>
      </c>
      <c r="AH52" s="75">
        <f t="shared" si="17"/>
        <v>3808</v>
      </c>
      <c r="AI52" s="75">
        <f t="shared" si="131"/>
        <v>1023296951</v>
      </c>
      <c r="AJ52" s="75">
        <f t="shared" si="19"/>
        <v>6880</v>
      </c>
      <c r="AK52" s="75">
        <f t="shared" si="20"/>
        <v>16524</v>
      </c>
      <c r="AL52" s="75">
        <f t="shared" si="132"/>
        <v>68702256</v>
      </c>
      <c r="AM52" s="75">
        <f t="shared" si="22"/>
        <v>11099</v>
      </c>
      <c r="AN52" s="75">
        <f t="shared" si="23"/>
        <v>24463</v>
      </c>
      <c r="AO52" s="75">
        <f t="shared" si="144"/>
        <v>80629</v>
      </c>
      <c r="AP52" s="75">
        <f t="shared" si="144"/>
        <v>4605</v>
      </c>
      <c r="AQ52" s="75">
        <f t="shared" si="144"/>
        <v>19948</v>
      </c>
      <c r="AR52" s="75">
        <f t="shared" si="144"/>
        <v>17507</v>
      </c>
      <c r="AS52" s="75">
        <f t="shared" si="144"/>
        <v>10659</v>
      </c>
      <c r="AT52" s="75">
        <f t="shared" si="144"/>
        <v>45417</v>
      </c>
      <c r="AU52" s="75">
        <f t="shared" si="144"/>
        <v>10633</v>
      </c>
      <c r="AV52" s="75">
        <f t="shared" si="144"/>
        <v>411314</v>
      </c>
      <c r="AW52" s="75">
        <f t="shared" si="144"/>
        <v>43140</v>
      </c>
      <c r="AX52" s="75">
        <f t="shared" si="144"/>
        <v>248173</v>
      </c>
      <c r="AY52" s="75">
        <f t="shared" si="145"/>
        <v>702627</v>
      </c>
      <c r="AZ52" s="75">
        <f t="shared" si="145"/>
        <v>153080</v>
      </c>
      <c r="BA52" s="75">
        <f t="shared" si="145"/>
        <v>114423</v>
      </c>
      <c r="BB52" s="75">
        <f t="shared" si="145"/>
        <v>99841</v>
      </c>
      <c r="BC52" s="75">
        <f t="shared" si="145"/>
        <v>75953</v>
      </c>
      <c r="BD52" s="75">
        <f t="shared" si="145"/>
        <v>596855</v>
      </c>
      <c r="BE52" s="75">
        <f t="shared" si="145"/>
        <v>457584</v>
      </c>
      <c r="BF52" s="75">
        <f t="shared" si="145"/>
        <v>257932</v>
      </c>
      <c r="BG52" s="75">
        <f t="shared" si="145"/>
        <v>160755</v>
      </c>
      <c r="BH52" s="75">
        <f t="shared" si="145"/>
        <v>10687</v>
      </c>
      <c r="BI52" s="75">
        <f t="shared" si="145"/>
        <v>6497</v>
      </c>
      <c r="BJ52" s="75">
        <f t="shared" si="145"/>
        <v>894</v>
      </c>
      <c r="BK52" s="75">
        <f t="shared" si="145"/>
        <v>521599</v>
      </c>
      <c r="BL52" s="75">
        <f t="shared" si="26"/>
        <v>583</v>
      </c>
      <c r="BM52" s="75">
        <f t="shared" si="27"/>
        <v>971</v>
      </c>
      <c r="BN52" s="75">
        <f t="shared" si="146"/>
        <v>533</v>
      </c>
      <c r="BO52" s="75">
        <f t="shared" si="146"/>
        <v>265170</v>
      </c>
      <c r="BP52" s="75">
        <f t="shared" si="29"/>
        <v>498</v>
      </c>
      <c r="BQ52" s="75">
        <f t="shared" si="30"/>
        <v>959</v>
      </c>
      <c r="BR52" s="75">
        <f t="shared" si="147"/>
        <v>72072</v>
      </c>
      <c r="BS52" s="75">
        <f t="shared" si="147"/>
        <v>34089434</v>
      </c>
      <c r="BT52" s="75">
        <f t="shared" si="32"/>
        <v>473</v>
      </c>
      <c r="BU52" s="75">
        <f t="shared" si="33"/>
        <v>839</v>
      </c>
      <c r="BV52" s="75">
        <f t="shared" si="148"/>
        <v>27334</v>
      </c>
      <c r="BW52" s="75">
        <f t="shared" si="148"/>
        <v>50206479</v>
      </c>
      <c r="BX52" s="75">
        <f t="shared" si="35"/>
        <v>1837</v>
      </c>
      <c r="BY52" s="75">
        <f t="shared" si="36"/>
        <v>3651</v>
      </c>
      <c r="BZ52" s="75">
        <f t="shared" si="149"/>
        <v>10553</v>
      </c>
      <c r="CA52" s="75">
        <f t="shared" si="149"/>
        <v>19454114</v>
      </c>
      <c r="CB52" s="75">
        <f t="shared" si="38"/>
        <v>1843</v>
      </c>
      <c r="CC52" s="75">
        <f t="shared" si="39"/>
        <v>4012</v>
      </c>
      <c r="CD52" s="75">
        <f t="shared" si="150"/>
        <v>387751</v>
      </c>
      <c r="CE52" s="75">
        <f t="shared" si="150"/>
        <v>714077077</v>
      </c>
      <c r="CF52" s="75">
        <f t="shared" si="41"/>
        <v>1842</v>
      </c>
      <c r="CG52" s="75">
        <f t="shared" si="42"/>
        <v>3815</v>
      </c>
      <c r="CH52" s="75">
        <f t="shared" si="151"/>
        <v>15996</v>
      </c>
      <c r="CI52" s="75">
        <f t="shared" si="151"/>
        <v>124981767</v>
      </c>
      <c r="CJ52" s="75">
        <f t="shared" si="44"/>
        <v>7813</v>
      </c>
      <c r="CK52" s="75">
        <f t="shared" si="45"/>
        <v>16871</v>
      </c>
      <c r="CL52" s="75">
        <f t="shared" si="152"/>
        <v>6481</v>
      </c>
      <c r="CM52" s="75">
        <f t="shared" si="152"/>
        <v>55613545</v>
      </c>
      <c r="CN52" s="75">
        <f t="shared" si="47"/>
        <v>8581</v>
      </c>
      <c r="CO52" s="75">
        <f t="shared" si="48"/>
        <v>19458</v>
      </c>
      <c r="CP52" s="75">
        <f t="shared" si="153"/>
        <v>11508</v>
      </c>
      <c r="CQ52" s="75">
        <f t="shared" si="153"/>
        <v>124879891</v>
      </c>
      <c r="CR52" s="75">
        <f t="shared" si="50"/>
        <v>10852</v>
      </c>
      <c r="CS52" s="75">
        <f t="shared" si="51"/>
        <v>23837</v>
      </c>
      <c r="CT52" s="75">
        <f t="shared" si="154"/>
        <v>2207</v>
      </c>
      <c r="CU52" s="75">
        <f t="shared" si="154"/>
        <v>32831003</v>
      </c>
      <c r="CV52" s="75">
        <f t="shared" si="53"/>
        <v>14876</v>
      </c>
      <c r="CW52" s="75">
        <f t="shared" si="54"/>
        <v>34006</v>
      </c>
      <c r="CX52" s="75">
        <f t="shared" si="155"/>
        <v>3485</v>
      </c>
      <c r="CY52" s="75">
        <f t="shared" si="155"/>
        <v>1198321</v>
      </c>
      <c r="CZ52" s="75">
        <f t="shared" si="56"/>
        <v>344</v>
      </c>
      <c r="DA52" s="75">
        <f t="shared" si="57"/>
        <v>592</v>
      </c>
      <c r="DB52" s="75">
        <f t="shared" si="156"/>
        <v>43698</v>
      </c>
      <c r="DC52" s="75">
        <f t="shared" si="156"/>
        <v>2257935</v>
      </c>
      <c r="DD52" s="75">
        <f t="shared" si="59"/>
        <v>52</v>
      </c>
      <c r="DE52" s="75">
        <f t="shared" si="60"/>
        <v>106</v>
      </c>
      <c r="DF52" s="75">
        <f t="shared" si="157"/>
        <v>1204</v>
      </c>
      <c r="DG52" s="75">
        <f t="shared" si="157"/>
        <v>2314951</v>
      </c>
      <c r="DH52" s="75">
        <f t="shared" si="62"/>
        <v>1923</v>
      </c>
      <c r="DI52" s="75">
        <f t="shared" si="63"/>
        <v>3925</v>
      </c>
      <c r="DJ52" s="75">
        <f t="shared" ref="DJ52:DK64" si="161">SUMIFS(DJ$247:DJ$1257,$B$247:$B$1257,$B52,$C$247:$C$1257,$C52)</f>
        <v>1081</v>
      </c>
      <c r="DK52" s="75">
        <f t="shared" si="161"/>
        <v>343</v>
      </c>
      <c r="DL52" s="248"/>
      <c r="DM52" s="248"/>
      <c r="DN52" s="248"/>
      <c r="DO52" s="248"/>
      <c r="DP52" s="248"/>
      <c r="DQ52" s="248"/>
      <c r="DR52" s="248"/>
      <c r="DS52" s="248"/>
      <c r="DT52" s="248"/>
      <c r="DU52" s="248"/>
      <c r="DV52" s="248"/>
      <c r="DW52" s="248"/>
      <c r="DX52" s="248"/>
      <c r="DY52" s="248"/>
      <c r="DZ52" s="248"/>
      <c r="EA52" s="248"/>
      <c r="EB52" s="164"/>
      <c r="EC52" s="75">
        <f t="shared" si="76"/>
        <v>6</v>
      </c>
      <c r="ED52" s="74">
        <f t="shared" si="91"/>
        <v>2021</v>
      </c>
      <c r="EE52" s="165">
        <f t="shared" si="92"/>
        <v>44348</v>
      </c>
      <c r="EF52" s="157">
        <f t="shared" si="77"/>
        <v>30</v>
      </c>
      <c r="EG52" s="156"/>
      <c r="EH52" s="166">
        <f t="shared" si="158"/>
        <v>1264124</v>
      </c>
      <c r="EI52" s="166">
        <f t="shared" si="158"/>
        <v>51786159</v>
      </c>
      <c r="EJ52" s="166">
        <f t="shared" si="158"/>
        <v>81650019</v>
      </c>
      <c r="EK52" s="166">
        <f t="shared" si="158"/>
        <v>150188467</v>
      </c>
      <c r="EL52" s="166">
        <f t="shared" si="158"/>
        <v>61832524</v>
      </c>
      <c r="EM52" s="166">
        <f t="shared" si="158"/>
        <v>57530488</v>
      </c>
      <c r="EN52" s="166">
        <f t="shared" si="158"/>
        <v>1620943407</v>
      </c>
      <c r="EO52" s="166">
        <f t="shared" si="158"/>
        <v>2457786964</v>
      </c>
      <c r="EP52" s="166">
        <f t="shared" si="158"/>
        <v>151426516</v>
      </c>
      <c r="EQ52" s="166">
        <f t="shared" si="158"/>
        <v>867893</v>
      </c>
      <c r="ER52" s="166">
        <f t="shared" si="159"/>
        <v>511016</v>
      </c>
      <c r="ES52" s="166">
        <f t="shared" si="159"/>
        <v>60458000</v>
      </c>
      <c r="ET52" s="166">
        <f t="shared" si="159"/>
        <v>99789592</v>
      </c>
      <c r="EU52" s="166">
        <f t="shared" si="159"/>
        <v>42340959</v>
      </c>
      <c r="EV52" s="166">
        <f t="shared" si="159"/>
        <v>1479324387</v>
      </c>
      <c r="EW52" s="166">
        <f t="shared" si="159"/>
        <v>269866444</v>
      </c>
      <c r="EX52" s="166">
        <f t="shared" si="159"/>
        <v>126107102</v>
      </c>
      <c r="EY52" s="166">
        <f t="shared" si="159"/>
        <v>274311091</v>
      </c>
      <c r="EZ52" s="166">
        <f t="shared" si="159"/>
        <v>75051523</v>
      </c>
      <c r="FA52" s="166">
        <f t="shared" si="159"/>
        <v>4726173</v>
      </c>
      <c r="FB52" s="166">
        <f t="shared" si="160"/>
        <v>2063268</v>
      </c>
      <c r="FC52" s="166">
        <f t="shared" si="160"/>
        <v>4620715</v>
      </c>
      <c r="FD52" s="166">
        <f t="shared" si="160"/>
        <v>0</v>
      </c>
      <c r="FE52" s="166">
        <f t="shared" si="160"/>
        <v>0</v>
      </c>
      <c r="FF52" s="166">
        <f t="shared" si="160"/>
        <v>0</v>
      </c>
      <c r="FG52" s="166">
        <f t="shared" si="160"/>
        <v>0</v>
      </c>
      <c r="FH52" s="152"/>
      <c r="FI52" s="405">
        <f t="shared" si="133"/>
        <v>2.0827494251622469</v>
      </c>
      <c r="FJ52" s="405">
        <f t="shared" si="133"/>
        <v>1.5567966911114437</v>
      </c>
      <c r="FK52" s="405">
        <f t="shared" si="134"/>
        <v>2.0674010726192202</v>
      </c>
      <c r="FL52" s="405">
        <f t="shared" si="135"/>
        <v>1.5727538152527281</v>
      </c>
      <c r="FM52" s="405">
        <f t="shared" si="136"/>
        <v>1.4022596666651004</v>
      </c>
      <c r="FN52" s="405">
        <f t="shared" si="137"/>
        <v>1.075054388940837</v>
      </c>
      <c r="FO52" s="405">
        <f t="shared" si="138"/>
        <v>1.7341598537005163</v>
      </c>
      <c r="FP52" s="405">
        <f t="shared" si="139"/>
        <v>1.0808076054216869</v>
      </c>
      <c r="FQ52" s="405">
        <f t="shared" si="140"/>
        <v>1.7264943457189015</v>
      </c>
      <c r="FR52" s="405">
        <f t="shared" si="141"/>
        <v>1.0495961227786752</v>
      </c>
      <c r="FS52" s="404"/>
      <c r="FT52" s="26"/>
    </row>
    <row r="53" spans="1:176" ht="10.35" customHeight="1" x14ac:dyDescent="0.2">
      <c r="A53" s="74" t="str">
        <f t="shared" si="1"/>
        <v>2021-22JULYENG</v>
      </c>
      <c r="B53" s="163" t="str">
        <f t="shared" si="90"/>
        <v>2021-22</v>
      </c>
      <c r="C53" s="26" t="s">
        <v>847</v>
      </c>
      <c r="D53" s="163" t="str">
        <f t="shared" si="93"/>
        <v>ENG</v>
      </c>
      <c r="F53" s="163" t="str">
        <f t="shared" si="2"/>
        <v>ENG</v>
      </c>
      <c r="H53" s="75">
        <f t="shared" si="142"/>
        <v>1302502</v>
      </c>
      <c r="I53" s="75">
        <f t="shared" si="142"/>
        <v>1003790</v>
      </c>
      <c r="J53" s="75">
        <f t="shared" si="142"/>
        <v>42155614</v>
      </c>
      <c r="K53" s="75">
        <f t="shared" si="4"/>
        <v>42</v>
      </c>
      <c r="L53" s="75">
        <f t="shared" si="5"/>
        <v>3</v>
      </c>
      <c r="M53" s="75">
        <f t="shared" si="6"/>
        <v>128</v>
      </c>
      <c r="N53" s="75">
        <f t="shared" si="7"/>
        <v>185</v>
      </c>
      <c r="O53" s="75">
        <f t="shared" si="8"/>
        <v>369</v>
      </c>
      <c r="P53" s="75" t="s">
        <v>44</v>
      </c>
      <c r="Q53" s="75">
        <f t="shared" si="143"/>
        <v>3165</v>
      </c>
      <c r="R53" s="75">
        <f t="shared" si="143"/>
        <v>23989</v>
      </c>
      <c r="S53" s="75">
        <f t="shared" si="143"/>
        <v>11465</v>
      </c>
      <c r="T53" s="75">
        <f t="shared" si="143"/>
        <v>793574</v>
      </c>
      <c r="U53" s="75">
        <f t="shared" si="143"/>
        <v>81684</v>
      </c>
      <c r="V53" s="75">
        <f t="shared" si="143"/>
        <v>53087</v>
      </c>
      <c r="W53" s="75">
        <f t="shared" si="143"/>
        <v>438781</v>
      </c>
      <c r="X53" s="75">
        <f t="shared" si="143"/>
        <v>132622</v>
      </c>
      <c r="Y53" s="75">
        <f t="shared" si="143"/>
        <v>5479</v>
      </c>
      <c r="Z53" s="75">
        <f t="shared" si="143"/>
        <v>41989314</v>
      </c>
      <c r="AA53" s="75">
        <f t="shared" si="10"/>
        <v>514</v>
      </c>
      <c r="AB53" s="75">
        <f t="shared" si="11"/>
        <v>917</v>
      </c>
      <c r="AC53" s="75">
        <f t="shared" si="129"/>
        <v>36464971</v>
      </c>
      <c r="AD53" s="75">
        <f t="shared" si="13"/>
        <v>687</v>
      </c>
      <c r="AE53" s="75">
        <f t="shared" si="14"/>
        <v>1269</v>
      </c>
      <c r="AF53" s="75">
        <f t="shared" si="130"/>
        <v>1081100509</v>
      </c>
      <c r="AG53" s="75">
        <f t="shared" si="16"/>
        <v>2464</v>
      </c>
      <c r="AH53" s="75">
        <f t="shared" si="17"/>
        <v>5264</v>
      </c>
      <c r="AI53" s="75">
        <f t="shared" si="131"/>
        <v>1224667626</v>
      </c>
      <c r="AJ53" s="75">
        <f t="shared" si="19"/>
        <v>9234</v>
      </c>
      <c r="AK53" s="75">
        <f t="shared" si="20"/>
        <v>22874</v>
      </c>
      <c r="AL53" s="75">
        <f t="shared" si="132"/>
        <v>72451642</v>
      </c>
      <c r="AM53" s="75">
        <f t="shared" si="22"/>
        <v>13224</v>
      </c>
      <c r="AN53" s="75">
        <f t="shared" si="23"/>
        <v>28869</v>
      </c>
      <c r="AO53" s="75">
        <f t="shared" si="144"/>
        <v>91166</v>
      </c>
      <c r="AP53" s="75">
        <f t="shared" si="144"/>
        <v>5394</v>
      </c>
      <c r="AQ53" s="75">
        <f t="shared" si="144"/>
        <v>21426</v>
      </c>
      <c r="AR53" s="75">
        <f t="shared" si="144"/>
        <v>18867</v>
      </c>
      <c r="AS53" s="75">
        <f t="shared" si="144"/>
        <v>12521</v>
      </c>
      <c r="AT53" s="75">
        <f t="shared" si="144"/>
        <v>51825</v>
      </c>
      <c r="AU53" s="75">
        <f t="shared" si="144"/>
        <v>10386</v>
      </c>
      <c r="AV53" s="75">
        <f t="shared" si="144"/>
        <v>404397</v>
      </c>
      <c r="AW53" s="75">
        <f t="shared" si="144"/>
        <v>40768</v>
      </c>
      <c r="AX53" s="75">
        <f t="shared" si="144"/>
        <v>257243</v>
      </c>
      <c r="AY53" s="75">
        <f t="shared" si="145"/>
        <v>702408</v>
      </c>
      <c r="AZ53" s="75">
        <f t="shared" si="145"/>
        <v>166768</v>
      </c>
      <c r="BA53" s="75">
        <f t="shared" si="145"/>
        <v>125099</v>
      </c>
      <c r="BB53" s="75">
        <f t="shared" si="145"/>
        <v>107624</v>
      </c>
      <c r="BC53" s="75">
        <f t="shared" si="145"/>
        <v>82177</v>
      </c>
      <c r="BD53" s="75">
        <f t="shared" si="145"/>
        <v>614854</v>
      </c>
      <c r="BE53" s="75">
        <f t="shared" si="145"/>
        <v>471141</v>
      </c>
      <c r="BF53" s="75">
        <f t="shared" si="145"/>
        <v>224021</v>
      </c>
      <c r="BG53" s="75">
        <f t="shared" si="145"/>
        <v>143545</v>
      </c>
      <c r="BH53" s="75">
        <f t="shared" si="145"/>
        <v>8885</v>
      </c>
      <c r="BI53" s="75">
        <f t="shared" si="145"/>
        <v>5771</v>
      </c>
      <c r="BJ53" s="75">
        <f t="shared" si="145"/>
        <v>891</v>
      </c>
      <c r="BK53" s="75">
        <f t="shared" si="145"/>
        <v>561944</v>
      </c>
      <c r="BL53" s="75">
        <f t="shared" si="26"/>
        <v>631</v>
      </c>
      <c r="BM53" s="75">
        <f t="shared" si="27"/>
        <v>1100</v>
      </c>
      <c r="BN53" s="75">
        <f t="shared" si="146"/>
        <v>544</v>
      </c>
      <c r="BO53" s="75">
        <f t="shared" si="146"/>
        <v>292004</v>
      </c>
      <c r="BP53" s="75">
        <f t="shared" si="29"/>
        <v>537</v>
      </c>
      <c r="BQ53" s="75">
        <f t="shared" si="30"/>
        <v>1020</v>
      </c>
      <c r="BR53" s="75">
        <f t="shared" si="147"/>
        <v>80249</v>
      </c>
      <c r="BS53" s="75">
        <f t="shared" si="147"/>
        <v>41135366</v>
      </c>
      <c r="BT53" s="75">
        <f t="shared" si="32"/>
        <v>513</v>
      </c>
      <c r="BU53" s="75">
        <f t="shared" si="33"/>
        <v>914</v>
      </c>
      <c r="BV53" s="75">
        <f t="shared" si="148"/>
        <v>29330</v>
      </c>
      <c r="BW53" s="75">
        <f t="shared" si="148"/>
        <v>71825080</v>
      </c>
      <c r="BX53" s="75">
        <f t="shared" si="35"/>
        <v>2449</v>
      </c>
      <c r="BY53" s="75">
        <f t="shared" si="36"/>
        <v>5053</v>
      </c>
      <c r="BZ53" s="75">
        <f t="shared" si="149"/>
        <v>10956</v>
      </c>
      <c r="CA53" s="75">
        <f t="shared" si="149"/>
        <v>28337227</v>
      </c>
      <c r="CB53" s="75">
        <f t="shared" si="38"/>
        <v>2586</v>
      </c>
      <c r="CC53" s="75">
        <f t="shared" si="39"/>
        <v>5557</v>
      </c>
      <c r="CD53" s="75">
        <f t="shared" si="150"/>
        <v>398495</v>
      </c>
      <c r="CE53" s="75">
        <f t="shared" si="150"/>
        <v>980938202</v>
      </c>
      <c r="CF53" s="75">
        <f t="shared" si="41"/>
        <v>2462</v>
      </c>
      <c r="CG53" s="75">
        <f t="shared" si="42"/>
        <v>5271</v>
      </c>
      <c r="CH53" s="75">
        <f t="shared" si="151"/>
        <v>14149</v>
      </c>
      <c r="CI53" s="75">
        <f t="shared" si="151"/>
        <v>139566410</v>
      </c>
      <c r="CJ53" s="75">
        <f t="shared" si="44"/>
        <v>9864</v>
      </c>
      <c r="CK53" s="75">
        <f t="shared" si="45"/>
        <v>22129</v>
      </c>
      <c r="CL53" s="75">
        <f t="shared" si="152"/>
        <v>5870</v>
      </c>
      <c r="CM53" s="75">
        <f t="shared" si="152"/>
        <v>66300739</v>
      </c>
      <c r="CN53" s="75">
        <f t="shared" si="47"/>
        <v>11295</v>
      </c>
      <c r="CO53" s="75">
        <f t="shared" si="48"/>
        <v>27011</v>
      </c>
      <c r="CP53" s="75">
        <f t="shared" si="153"/>
        <v>10869</v>
      </c>
      <c r="CQ53" s="75">
        <f t="shared" si="153"/>
        <v>136631538</v>
      </c>
      <c r="CR53" s="75">
        <f t="shared" si="50"/>
        <v>12571</v>
      </c>
      <c r="CS53" s="75">
        <f t="shared" si="51"/>
        <v>28389</v>
      </c>
      <c r="CT53" s="75">
        <f t="shared" si="154"/>
        <v>2013</v>
      </c>
      <c r="CU53" s="75">
        <f t="shared" si="154"/>
        <v>37021135</v>
      </c>
      <c r="CV53" s="75">
        <f t="shared" si="53"/>
        <v>18391</v>
      </c>
      <c r="CW53" s="75">
        <f t="shared" si="54"/>
        <v>42503</v>
      </c>
      <c r="CX53" s="75">
        <f t="shared" si="155"/>
        <v>3734</v>
      </c>
      <c r="CY53" s="75">
        <f t="shared" si="155"/>
        <v>1364185</v>
      </c>
      <c r="CZ53" s="75">
        <f t="shared" si="56"/>
        <v>365</v>
      </c>
      <c r="DA53" s="75">
        <f t="shared" si="57"/>
        <v>637</v>
      </c>
      <c r="DB53" s="75">
        <f t="shared" si="156"/>
        <v>48093</v>
      </c>
      <c r="DC53" s="75">
        <f t="shared" si="156"/>
        <v>3378208</v>
      </c>
      <c r="DD53" s="75">
        <f t="shared" si="59"/>
        <v>70</v>
      </c>
      <c r="DE53" s="75">
        <f t="shared" si="60"/>
        <v>160</v>
      </c>
      <c r="DF53" s="75">
        <f t="shared" si="157"/>
        <v>1070</v>
      </c>
      <c r="DG53" s="75">
        <f t="shared" si="157"/>
        <v>2546464</v>
      </c>
      <c r="DH53" s="75">
        <f t="shared" si="62"/>
        <v>2380</v>
      </c>
      <c r="DI53" s="75">
        <f t="shared" si="63"/>
        <v>4992</v>
      </c>
      <c r="DJ53" s="75">
        <f t="shared" si="161"/>
        <v>934</v>
      </c>
      <c r="DK53" s="75">
        <f t="shared" si="161"/>
        <v>365</v>
      </c>
      <c r="DL53" s="248"/>
      <c r="DM53" s="248"/>
      <c r="DN53" s="248"/>
      <c r="DO53" s="248"/>
      <c r="DP53" s="248"/>
      <c r="DQ53" s="248"/>
      <c r="DR53" s="248"/>
      <c r="DS53" s="248"/>
      <c r="DT53" s="248"/>
      <c r="DU53" s="248"/>
      <c r="DV53" s="248"/>
      <c r="DW53" s="248"/>
      <c r="DX53" s="248"/>
      <c r="DY53" s="248"/>
      <c r="DZ53" s="248"/>
      <c r="EA53" s="248"/>
      <c r="EB53" s="164"/>
      <c r="EC53" s="75">
        <f t="shared" si="76"/>
        <v>7</v>
      </c>
      <c r="ED53" s="74">
        <f t="shared" si="91"/>
        <v>2021</v>
      </c>
      <c r="EE53" s="165">
        <f t="shared" si="92"/>
        <v>44378</v>
      </c>
      <c r="EF53" s="157">
        <f t="shared" si="77"/>
        <v>31</v>
      </c>
      <c r="EG53" s="156"/>
      <c r="EH53" s="166">
        <f t="shared" si="158"/>
        <v>3227955</v>
      </c>
      <c r="EI53" s="166">
        <f t="shared" si="158"/>
        <v>128981034</v>
      </c>
      <c r="EJ53" s="166">
        <f t="shared" si="158"/>
        <v>186148867</v>
      </c>
      <c r="EK53" s="166">
        <f t="shared" si="158"/>
        <v>370368474</v>
      </c>
      <c r="EL53" s="166">
        <f t="shared" si="158"/>
        <v>74917004</v>
      </c>
      <c r="EM53" s="166">
        <f t="shared" si="158"/>
        <v>67351799</v>
      </c>
      <c r="EN53" s="166">
        <f t="shared" si="158"/>
        <v>2309737955</v>
      </c>
      <c r="EO53" s="166">
        <f t="shared" si="158"/>
        <v>3033640036</v>
      </c>
      <c r="EP53" s="166">
        <f t="shared" si="158"/>
        <v>158173059</v>
      </c>
      <c r="EQ53" s="166">
        <f t="shared" si="158"/>
        <v>980266</v>
      </c>
      <c r="ER53" s="166">
        <f t="shared" si="159"/>
        <v>554845</v>
      </c>
      <c r="ES53" s="166">
        <f t="shared" si="159"/>
        <v>73367614</v>
      </c>
      <c r="ET53" s="166">
        <f t="shared" si="159"/>
        <v>148200771</v>
      </c>
      <c r="EU53" s="166">
        <f t="shared" si="159"/>
        <v>60886281</v>
      </c>
      <c r="EV53" s="166">
        <f t="shared" si="159"/>
        <v>2100629473</v>
      </c>
      <c r="EW53" s="166">
        <f t="shared" si="159"/>
        <v>313109637</v>
      </c>
      <c r="EX53" s="166">
        <f t="shared" si="159"/>
        <v>158555356</v>
      </c>
      <c r="EY53" s="166">
        <f t="shared" si="159"/>
        <v>308560930</v>
      </c>
      <c r="EZ53" s="166">
        <f t="shared" si="159"/>
        <v>85557912</v>
      </c>
      <c r="FA53" s="166">
        <f t="shared" si="159"/>
        <v>5341714</v>
      </c>
      <c r="FB53" s="166">
        <f t="shared" si="160"/>
        <v>2377182</v>
      </c>
      <c r="FC53" s="166">
        <f t="shared" si="160"/>
        <v>7677817</v>
      </c>
      <c r="FD53" s="166">
        <f t="shared" si="160"/>
        <v>0</v>
      </c>
      <c r="FE53" s="166">
        <f t="shared" si="160"/>
        <v>0</v>
      </c>
      <c r="FF53" s="166">
        <f t="shared" si="160"/>
        <v>0</v>
      </c>
      <c r="FG53" s="166">
        <f t="shared" si="160"/>
        <v>0</v>
      </c>
      <c r="FH53" s="152"/>
      <c r="FI53" s="405">
        <f t="shared" si="133"/>
        <v>2.0416238186180893</v>
      </c>
      <c r="FJ53" s="405">
        <f t="shared" si="133"/>
        <v>1.5314994368542187</v>
      </c>
      <c r="FK53" s="405">
        <f t="shared" si="134"/>
        <v>2.0273136549437716</v>
      </c>
      <c r="FL53" s="405">
        <f t="shared" si="135"/>
        <v>1.5479684291822857</v>
      </c>
      <c r="FM53" s="405">
        <f t="shared" si="136"/>
        <v>1.4012776305263901</v>
      </c>
      <c r="FN53" s="405">
        <f t="shared" si="137"/>
        <v>1.0737497749446763</v>
      </c>
      <c r="FO53" s="405">
        <f t="shared" si="138"/>
        <v>1.6891692177768394</v>
      </c>
      <c r="FP53" s="405">
        <f t="shared" si="139"/>
        <v>1.0823619007404504</v>
      </c>
      <c r="FQ53" s="405">
        <f t="shared" si="140"/>
        <v>1.6216462858185801</v>
      </c>
      <c r="FR53" s="405">
        <f t="shared" si="141"/>
        <v>1.0532943967877351</v>
      </c>
      <c r="FS53" s="404"/>
      <c r="FT53" s="26"/>
    </row>
    <row r="54" spans="1:176" ht="10.35" customHeight="1" x14ac:dyDescent="0.2">
      <c r="A54" s="74" t="str">
        <f t="shared" si="1"/>
        <v>2021-22AUGUSTENG</v>
      </c>
      <c r="B54" s="163" t="str">
        <f t="shared" si="90"/>
        <v>2021-22</v>
      </c>
      <c r="C54" s="26" t="s">
        <v>827</v>
      </c>
      <c r="D54" s="163" t="str">
        <f t="shared" si="93"/>
        <v>ENG</v>
      </c>
      <c r="F54" s="163" t="str">
        <f t="shared" si="2"/>
        <v>ENG</v>
      </c>
      <c r="H54" s="75">
        <f t="shared" si="142"/>
        <v>1212373</v>
      </c>
      <c r="I54" s="75">
        <f t="shared" si="142"/>
        <v>922001</v>
      </c>
      <c r="J54" s="75">
        <f t="shared" si="142"/>
        <v>24262054</v>
      </c>
      <c r="K54" s="75">
        <f t="shared" si="4"/>
        <v>26</v>
      </c>
      <c r="L54" s="75">
        <f t="shared" si="5"/>
        <v>2</v>
      </c>
      <c r="M54" s="75">
        <f t="shared" si="6"/>
        <v>88</v>
      </c>
      <c r="N54" s="75">
        <f t="shared" si="7"/>
        <v>136</v>
      </c>
      <c r="O54" s="75">
        <f t="shared" si="8"/>
        <v>240</v>
      </c>
      <c r="P54" s="75" t="s">
        <v>44</v>
      </c>
      <c r="Q54" s="75">
        <f t="shared" si="143"/>
        <v>3022</v>
      </c>
      <c r="R54" s="75">
        <f t="shared" si="143"/>
        <v>22298</v>
      </c>
      <c r="S54" s="75">
        <f t="shared" si="143"/>
        <v>9867</v>
      </c>
      <c r="T54" s="75">
        <f t="shared" si="143"/>
        <v>753487</v>
      </c>
      <c r="U54" s="75">
        <f t="shared" si="143"/>
        <v>74096</v>
      </c>
      <c r="V54" s="75">
        <f t="shared" si="143"/>
        <v>48279</v>
      </c>
      <c r="W54" s="75">
        <f t="shared" si="143"/>
        <v>413849</v>
      </c>
      <c r="X54" s="75">
        <f t="shared" si="143"/>
        <v>130548</v>
      </c>
      <c r="Y54" s="75">
        <f t="shared" si="143"/>
        <v>5760</v>
      </c>
      <c r="Z54" s="75">
        <f t="shared" si="143"/>
        <v>37672025</v>
      </c>
      <c r="AA54" s="75">
        <f t="shared" si="10"/>
        <v>508</v>
      </c>
      <c r="AB54" s="75">
        <f t="shared" si="11"/>
        <v>907</v>
      </c>
      <c r="AC54" s="75">
        <f t="shared" si="129"/>
        <v>32888902</v>
      </c>
      <c r="AD54" s="75">
        <f t="shared" si="13"/>
        <v>681</v>
      </c>
      <c r="AE54" s="75">
        <f t="shared" si="14"/>
        <v>1279</v>
      </c>
      <c r="AF54" s="75">
        <f t="shared" si="130"/>
        <v>959555327</v>
      </c>
      <c r="AG54" s="75">
        <f t="shared" si="16"/>
        <v>2319</v>
      </c>
      <c r="AH54" s="75">
        <f t="shared" si="17"/>
        <v>4940</v>
      </c>
      <c r="AI54" s="75">
        <f t="shared" si="131"/>
        <v>1053015968</v>
      </c>
      <c r="AJ54" s="75">
        <f t="shared" si="19"/>
        <v>8066</v>
      </c>
      <c r="AK54" s="75">
        <f t="shared" si="20"/>
        <v>19717</v>
      </c>
      <c r="AL54" s="75">
        <f t="shared" si="132"/>
        <v>65664563</v>
      </c>
      <c r="AM54" s="75">
        <f t="shared" si="22"/>
        <v>11400</v>
      </c>
      <c r="AN54" s="75">
        <f t="shared" si="23"/>
        <v>25082</v>
      </c>
      <c r="AO54" s="75">
        <f t="shared" si="144"/>
        <v>87505</v>
      </c>
      <c r="AP54" s="75">
        <f t="shared" si="144"/>
        <v>5493</v>
      </c>
      <c r="AQ54" s="75">
        <f t="shared" si="144"/>
        <v>21876</v>
      </c>
      <c r="AR54" s="75">
        <f t="shared" si="144"/>
        <v>18426</v>
      </c>
      <c r="AS54" s="75">
        <f t="shared" si="144"/>
        <v>11846</v>
      </c>
      <c r="AT54" s="75">
        <f t="shared" si="144"/>
        <v>48290</v>
      </c>
      <c r="AU54" s="75">
        <f t="shared" si="144"/>
        <v>9789</v>
      </c>
      <c r="AV54" s="75">
        <f t="shared" si="144"/>
        <v>386606</v>
      </c>
      <c r="AW54" s="75">
        <f t="shared" si="144"/>
        <v>38191</v>
      </c>
      <c r="AX54" s="75">
        <f t="shared" si="144"/>
        <v>241185</v>
      </c>
      <c r="AY54" s="75">
        <f t="shared" si="145"/>
        <v>665982</v>
      </c>
      <c r="AZ54" s="75">
        <f t="shared" si="145"/>
        <v>151568</v>
      </c>
      <c r="BA54" s="75">
        <f t="shared" si="145"/>
        <v>114272</v>
      </c>
      <c r="BB54" s="75">
        <f t="shared" si="145"/>
        <v>98228</v>
      </c>
      <c r="BC54" s="75">
        <f t="shared" si="145"/>
        <v>75271</v>
      </c>
      <c r="BD54" s="75">
        <f t="shared" si="145"/>
        <v>573708</v>
      </c>
      <c r="BE54" s="75">
        <f t="shared" si="145"/>
        <v>443579</v>
      </c>
      <c r="BF54" s="75">
        <f t="shared" si="145"/>
        <v>219208</v>
      </c>
      <c r="BG54" s="75">
        <f t="shared" si="145"/>
        <v>141429</v>
      </c>
      <c r="BH54" s="75">
        <f t="shared" si="145"/>
        <v>9985</v>
      </c>
      <c r="BI54" s="75">
        <f t="shared" si="145"/>
        <v>6057</v>
      </c>
      <c r="BJ54" s="75">
        <f t="shared" si="145"/>
        <v>844</v>
      </c>
      <c r="BK54" s="75">
        <f t="shared" si="145"/>
        <v>487919</v>
      </c>
      <c r="BL54" s="75">
        <f t="shared" si="26"/>
        <v>578</v>
      </c>
      <c r="BM54" s="75">
        <f t="shared" si="27"/>
        <v>971</v>
      </c>
      <c r="BN54" s="75">
        <f t="shared" si="146"/>
        <v>521</v>
      </c>
      <c r="BO54" s="75">
        <f t="shared" si="146"/>
        <v>278378</v>
      </c>
      <c r="BP54" s="75">
        <f t="shared" si="29"/>
        <v>534</v>
      </c>
      <c r="BQ54" s="75">
        <f t="shared" si="30"/>
        <v>981</v>
      </c>
      <c r="BR54" s="75">
        <f t="shared" si="147"/>
        <v>72731</v>
      </c>
      <c r="BS54" s="75">
        <f t="shared" si="147"/>
        <v>36905728</v>
      </c>
      <c r="BT54" s="75">
        <f t="shared" si="32"/>
        <v>507</v>
      </c>
      <c r="BU54" s="75">
        <f t="shared" si="33"/>
        <v>905</v>
      </c>
      <c r="BV54" s="75">
        <f t="shared" si="148"/>
        <v>27470</v>
      </c>
      <c r="BW54" s="75">
        <f t="shared" si="148"/>
        <v>63186963</v>
      </c>
      <c r="BX54" s="75">
        <f t="shared" si="35"/>
        <v>2300</v>
      </c>
      <c r="BY54" s="75">
        <f t="shared" si="36"/>
        <v>4706</v>
      </c>
      <c r="BZ54" s="75">
        <f t="shared" si="149"/>
        <v>10406</v>
      </c>
      <c r="CA54" s="75">
        <f t="shared" si="149"/>
        <v>24864012</v>
      </c>
      <c r="CB54" s="75">
        <f t="shared" si="38"/>
        <v>2389</v>
      </c>
      <c r="CC54" s="75">
        <f t="shared" si="39"/>
        <v>5162</v>
      </c>
      <c r="CD54" s="75">
        <f t="shared" si="150"/>
        <v>375973</v>
      </c>
      <c r="CE54" s="75">
        <f t="shared" si="150"/>
        <v>871504352</v>
      </c>
      <c r="CF54" s="75">
        <f t="shared" si="41"/>
        <v>2318</v>
      </c>
      <c r="CG54" s="75">
        <f t="shared" si="42"/>
        <v>4949</v>
      </c>
      <c r="CH54" s="75">
        <f t="shared" si="151"/>
        <v>14062</v>
      </c>
      <c r="CI54" s="75">
        <f t="shared" si="151"/>
        <v>116670198</v>
      </c>
      <c r="CJ54" s="75">
        <f t="shared" si="44"/>
        <v>8297</v>
      </c>
      <c r="CK54" s="75">
        <f t="shared" si="45"/>
        <v>18566</v>
      </c>
      <c r="CL54" s="75">
        <f t="shared" si="152"/>
        <v>5729</v>
      </c>
      <c r="CM54" s="75">
        <f t="shared" si="152"/>
        <v>54268413</v>
      </c>
      <c r="CN54" s="75">
        <f t="shared" si="47"/>
        <v>9473</v>
      </c>
      <c r="CO54" s="75">
        <f t="shared" si="48"/>
        <v>23396</v>
      </c>
      <c r="CP54" s="75">
        <f t="shared" si="153"/>
        <v>10604</v>
      </c>
      <c r="CQ54" s="75">
        <f t="shared" si="153"/>
        <v>118041183</v>
      </c>
      <c r="CR54" s="75">
        <f t="shared" si="50"/>
        <v>11132</v>
      </c>
      <c r="CS54" s="75">
        <f t="shared" si="51"/>
        <v>25585</v>
      </c>
      <c r="CT54" s="75">
        <f t="shared" si="154"/>
        <v>1960</v>
      </c>
      <c r="CU54" s="75">
        <f t="shared" si="154"/>
        <v>30642126</v>
      </c>
      <c r="CV54" s="75">
        <f t="shared" si="53"/>
        <v>15634</v>
      </c>
      <c r="CW54" s="75">
        <f t="shared" si="54"/>
        <v>37751</v>
      </c>
      <c r="CX54" s="75">
        <f t="shared" si="155"/>
        <v>3570</v>
      </c>
      <c r="CY54" s="75">
        <f t="shared" si="155"/>
        <v>1246343</v>
      </c>
      <c r="CZ54" s="75">
        <f t="shared" si="56"/>
        <v>349</v>
      </c>
      <c r="DA54" s="75">
        <f t="shared" si="57"/>
        <v>595</v>
      </c>
      <c r="DB54" s="75">
        <f t="shared" si="156"/>
        <v>42936</v>
      </c>
      <c r="DC54" s="75">
        <f t="shared" si="156"/>
        <v>2626078</v>
      </c>
      <c r="DD54" s="75">
        <f t="shared" si="59"/>
        <v>61</v>
      </c>
      <c r="DE54" s="75">
        <f t="shared" si="60"/>
        <v>131</v>
      </c>
      <c r="DF54" s="75">
        <f t="shared" si="157"/>
        <v>1041</v>
      </c>
      <c r="DG54" s="75">
        <f t="shared" si="157"/>
        <v>2368994</v>
      </c>
      <c r="DH54" s="75">
        <f t="shared" si="62"/>
        <v>2276</v>
      </c>
      <c r="DI54" s="75">
        <f t="shared" si="63"/>
        <v>4634</v>
      </c>
      <c r="DJ54" s="75">
        <f t="shared" si="161"/>
        <v>926</v>
      </c>
      <c r="DK54" s="75">
        <f t="shared" si="161"/>
        <v>215</v>
      </c>
      <c r="DL54" s="248"/>
      <c r="DM54" s="248"/>
      <c r="DN54" s="248"/>
      <c r="DO54" s="248"/>
      <c r="DP54" s="248"/>
      <c r="DQ54" s="248"/>
      <c r="DR54" s="248"/>
      <c r="DS54" s="248"/>
      <c r="DT54" s="248"/>
      <c r="DU54" s="248"/>
      <c r="DV54" s="248"/>
      <c r="DW54" s="248"/>
      <c r="DX54" s="248"/>
      <c r="DY54" s="248"/>
      <c r="DZ54" s="248"/>
      <c r="EA54" s="248"/>
      <c r="EB54" s="164"/>
      <c r="EC54" s="75">
        <f t="shared" si="76"/>
        <v>8</v>
      </c>
      <c r="ED54" s="74">
        <f t="shared" si="91"/>
        <v>2021</v>
      </c>
      <c r="EE54" s="165">
        <f t="shared" si="92"/>
        <v>44409</v>
      </c>
      <c r="EF54" s="157">
        <f t="shared" si="77"/>
        <v>31</v>
      </c>
      <c r="EG54" s="156"/>
      <c r="EH54" s="166">
        <f t="shared" si="158"/>
        <v>1441429</v>
      </c>
      <c r="EI54" s="166">
        <f t="shared" si="158"/>
        <v>80947722</v>
      </c>
      <c r="EJ54" s="166">
        <f t="shared" si="158"/>
        <v>125531026</v>
      </c>
      <c r="EK54" s="166">
        <f t="shared" si="158"/>
        <v>221623362</v>
      </c>
      <c r="EL54" s="166">
        <f t="shared" si="158"/>
        <v>67194076</v>
      </c>
      <c r="EM54" s="166">
        <f t="shared" si="158"/>
        <v>61725260</v>
      </c>
      <c r="EN54" s="166">
        <f t="shared" si="158"/>
        <v>2044341557</v>
      </c>
      <c r="EO54" s="166">
        <f t="shared" si="158"/>
        <v>2573997427</v>
      </c>
      <c r="EP54" s="166">
        <f t="shared" si="158"/>
        <v>144472495</v>
      </c>
      <c r="EQ54" s="166">
        <f t="shared" si="158"/>
        <v>819348</v>
      </c>
      <c r="ER54" s="166">
        <f t="shared" si="159"/>
        <v>511173</v>
      </c>
      <c r="ES54" s="166">
        <f t="shared" si="159"/>
        <v>65786715</v>
      </c>
      <c r="ET54" s="166">
        <f t="shared" si="159"/>
        <v>129276476</v>
      </c>
      <c r="EU54" s="166">
        <f t="shared" si="159"/>
        <v>53717243</v>
      </c>
      <c r="EV54" s="166">
        <f t="shared" si="159"/>
        <v>1860867480</v>
      </c>
      <c r="EW54" s="166">
        <f t="shared" si="159"/>
        <v>261082094</v>
      </c>
      <c r="EX54" s="166">
        <f t="shared" si="159"/>
        <v>134036204</v>
      </c>
      <c r="EY54" s="166">
        <f t="shared" si="159"/>
        <v>271304423</v>
      </c>
      <c r="EZ54" s="166">
        <f t="shared" si="159"/>
        <v>73992069</v>
      </c>
      <c r="FA54" s="166">
        <f t="shared" si="159"/>
        <v>4824398</v>
      </c>
      <c r="FB54" s="166">
        <f t="shared" si="160"/>
        <v>2122691</v>
      </c>
      <c r="FC54" s="166">
        <f t="shared" si="160"/>
        <v>5625693</v>
      </c>
      <c r="FD54" s="166">
        <f t="shared" si="160"/>
        <v>0</v>
      </c>
      <c r="FE54" s="166">
        <f t="shared" si="160"/>
        <v>0</v>
      </c>
      <c r="FF54" s="166">
        <f t="shared" si="160"/>
        <v>0</v>
      </c>
      <c r="FG54" s="166">
        <f t="shared" si="160"/>
        <v>0</v>
      </c>
      <c r="FH54" s="152"/>
      <c r="FI54" s="405">
        <f t="shared" si="133"/>
        <v>2.0455625134960052</v>
      </c>
      <c r="FJ54" s="405">
        <f t="shared" si="133"/>
        <v>1.5422155042107537</v>
      </c>
      <c r="FK54" s="405">
        <f t="shared" si="134"/>
        <v>2.0345906087532883</v>
      </c>
      <c r="FL54" s="405">
        <f t="shared" si="135"/>
        <v>1.5590836595621285</v>
      </c>
      <c r="FM54" s="405">
        <f t="shared" si="136"/>
        <v>1.3862737375226231</v>
      </c>
      <c r="FN54" s="405">
        <f t="shared" si="137"/>
        <v>1.071837795911069</v>
      </c>
      <c r="FO54" s="405">
        <f t="shared" si="138"/>
        <v>1.6791371755982474</v>
      </c>
      <c r="FP54" s="405">
        <f t="shared" si="139"/>
        <v>1.0833486533688759</v>
      </c>
      <c r="FQ54" s="405">
        <f t="shared" si="140"/>
        <v>1.7335069444444444</v>
      </c>
      <c r="FR54" s="405">
        <f t="shared" si="141"/>
        <v>1.0515625</v>
      </c>
      <c r="FS54" s="404"/>
      <c r="FT54" s="26"/>
    </row>
    <row r="55" spans="1:176" ht="10.35" customHeight="1" x14ac:dyDescent="0.2">
      <c r="A55" s="74" t="str">
        <f t="shared" si="1"/>
        <v>2021-22SEPTEMBERENG</v>
      </c>
      <c r="B55" s="163" t="str">
        <f t="shared" si="90"/>
        <v>2021-22</v>
      </c>
      <c r="C55" s="26" t="s">
        <v>830</v>
      </c>
      <c r="D55" s="163" t="str">
        <f t="shared" si="93"/>
        <v>ENG</v>
      </c>
      <c r="F55" s="163" t="str">
        <f t="shared" si="2"/>
        <v>ENG</v>
      </c>
      <c r="H55" s="75">
        <f t="shared" si="142"/>
        <v>1227800</v>
      </c>
      <c r="I55" s="75">
        <f t="shared" si="142"/>
        <v>946707</v>
      </c>
      <c r="J55" s="75">
        <f t="shared" si="142"/>
        <v>42979679</v>
      </c>
      <c r="K55" s="75">
        <f t="shared" si="4"/>
        <v>45</v>
      </c>
      <c r="L55" s="75">
        <f t="shared" si="5"/>
        <v>10</v>
      </c>
      <c r="M55" s="75">
        <f t="shared" si="6"/>
        <v>140</v>
      </c>
      <c r="N55" s="75">
        <f t="shared" si="7"/>
        <v>194</v>
      </c>
      <c r="O55" s="75">
        <f t="shared" si="8"/>
        <v>314</v>
      </c>
      <c r="P55" s="75" t="s">
        <v>44</v>
      </c>
      <c r="Q55" s="75">
        <f t="shared" si="143"/>
        <v>2905</v>
      </c>
      <c r="R55" s="75">
        <f t="shared" si="143"/>
        <v>20922</v>
      </c>
      <c r="S55" s="75">
        <f t="shared" si="143"/>
        <v>9051</v>
      </c>
      <c r="T55" s="75">
        <f t="shared" si="143"/>
        <v>728013</v>
      </c>
      <c r="U55" s="75">
        <f t="shared" si="143"/>
        <v>76123</v>
      </c>
      <c r="V55" s="75">
        <f t="shared" si="143"/>
        <v>49660</v>
      </c>
      <c r="W55" s="75">
        <f t="shared" si="143"/>
        <v>404442</v>
      </c>
      <c r="X55" s="75">
        <f t="shared" si="143"/>
        <v>115680</v>
      </c>
      <c r="Y55" s="75">
        <f t="shared" si="143"/>
        <v>4840</v>
      </c>
      <c r="Z55" s="75">
        <f t="shared" si="143"/>
        <v>41283157</v>
      </c>
      <c r="AA55" s="75">
        <f t="shared" si="10"/>
        <v>542</v>
      </c>
      <c r="AB55" s="75">
        <f t="shared" si="11"/>
        <v>958</v>
      </c>
      <c r="AC55" s="75">
        <f t="shared" si="129"/>
        <v>35221903</v>
      </c>
      <c r="AD55" s="75">
        <f t="shared" si="13"/>
        <v>709</v>
      </c>
      <c r="AE55" s="75">
        <f t="shared" si="14"/>
        <v>1309</v>
      </c>
      <c r="AF55" s="75">
        <f t="shared" si="130"/>
        <v>1104115634</v>
      </c>
      <c r="AG55" s="75">
        <f t="shared" si="16"/>
        <v>2730</v>
      </c>
      <c r="AH55" s="75">
        <f t="shared" si="17"/>
        <v>5881</v>
      </c>
      <c r="AI55" s="75">
        <f t="shared" si="131"/>
        <v>1080815952</v>
      </c>
      <c r="AJ55" s="75">
        <f t="shared" si="19"/>
        <v>9343</v>
      </c>
      <c r="AK55" s="75">
        <f t="shared" si="20"/>
        <v>22995</v>
      </c>
      <c r="AL55" s="75">
        <f t="shared" si="132"/>
        <v>67883917</v>
      </c>
      <c r="AM55" s="75">
        <f t="shared" si="22"/>
        <v>14026</v>
      </c>
      <c r="AN55" s="75">
        <f t="shared" si="23"/>
        <v>30373</v>
      </c>
      <c r="AO55" s="75">
        <f t="shared" si="144"/>
        <v>88728</v>
      </c>
      <c r="AP55" s="75">
        <f t="shared" si="144"/>
        <v>5788</v>
      </c>
      <c r="AQ55" s="75">
        <f t="shared" si="144"/>
        <v>22268</v>
      </c>
      <c r="AR55" s="75">
        <f t="shared" si="144"/>
        <v>18052</v>
      </c>
      <c r="AS55" s="75">
        <f t="shared" si="144"/>
        <v>11735</v>
      </c>
      <c r="AT55" s="75">
        <f t="shared" si="144"/>
        <v>48937</v>
      </c>
      <c r="AU55" s="75">
        <f t="shared" si="144"/>
        <v>8603</v>
      </c>
      <c r="AV55" s="75">
        <f t="shared" si="144"/>
        <v>370805</v>
      </c>
      <c r="AW55" s="75">
        <f t="shared" si="144"/>
        <v>36444</v>
      </c>
      <c r="AX55" s="75">
        <f t="shared" si="144"/>
        <v>232036</v>
      </c>
      <c r="AY55" s="75">
        <f t="shared" si="145"/>
        <v>639285</v>
      </c>
      <c r="AZ55" s="75">
        <f t="shared" si="145"/>
        <v>153133</v>
      </c>
      <c r="BA55" s="75">
        <f t="shared" si="145"/>
        <v>115246</v>
      </c>
      <c r="BB55" s="75">
        <f t="shared" si="145"/>
        <v>99214</v>
      </c>
      <c r="BC55" s="75">
        <f t="shared" si="145"/>
        <v>75994</v>
      </c>
      <c r="BD55" s="75">
        <f t="shared" si="145"/>
        <v>558387</v>
      </c>
      <c r="BE55" s="75">
        <f t="shared" si="145"/>
        <v>432567</v>
      </c>
      <c r="BF55" s="75">
        <f t="shared" si="145"/>
        <v>193740</v>
      </c>
      <c r="BG55" s="75">
        <f t="shared" si="145"/>
        <v>125102</v>
      </c>
      <c r="BH55" s="75">
        <f t="shared" si="145"/>
        <v>8501</v>
      </c>
      <c r="BI55" s="75">
        <f t="shared" si="145"/>
        <v>5100</v>
      </c>
      <c r="BJ55" s="75">
        <f t="shared" si="145"/>
        <v>918</v>
      </c>
      <c r="BK55" s="75">
        <f t="shared" si="145"/>
        <v>622537</v>
      </c>
      <c r="BL55" s="75">
        <f t="shared" si="26"/>
        <v>678</v>
      </c>
      <c r="BM55" s="75">
        <f t="shared" si="27"/>
        <v>1100</v>
      </c>
      <c r="BN55" s="75">
        <f t="shared" si="146"/>
        <v>535</v>
      </c>
      <c r="BO55" s="75">
        <f t="shared" si="146"/>
        <v>336248</v>
      </c>
      <c r="BP55" s="75">
        <f t="shared" si="29"/>
        <v>629</v>
      </c>
      <c r="BQ55" s="75">
        <f t="shared" si="30"/>
        <v>1103</v>
      </c>
      <c r="BR55" s="75">
        <f t="shared" si="147"/>
        <v>74670</v>
      </c>
      <c r="BS55" s="75">
        <f t="shared" si="147"/>
        <v>40324372</v>
      </c>
      <c r="BT55" s="75">
        <f t="shared" si="32"/>
        <v>540</v>
      </c>
      <c r="BU55" s="75">
        <f t="shared" si="33"/>
        <v>956</v>
      </c>
      <c r="BV55" s="75">
        <f t="shared" si="148"/>
        <v>28020</v>
      </c>
      <c r="BW55" s="75">
        <f t="shared" si="148"/>
        <v>75246975</v>
      </c>
      <c r="BX55" s="75">
        <f t="shared" si="35"/>
        <v>2685</v>
      </c>
      <c r="BY55" s="75">
        <f t="shared" si="36"/>
        <v>5566</v>
      </c>
      <c r="BZ55" s="75">
        <f t="shared" si="149"/>
        <v>10354</v>
      </c>
      <c r="CA55" s="75">
        <f t="shared" si="149"/>
        <v>30043726</v>
      </c>
      <c r="CB55" s="75">
        <f t="shared" si="38"/>
        <v>2902</v>
      </c>
      <c r="CC55" s="75">
        <f t="shared" si="39"/>
        <v>6394</v>
      </c>
      <c r="CD55" s="75">
        <f t="shared" si="150"/>
        <v>366068</v>
      </c>
      <c r="CE55" s="75">
        <f t="shared" si="150"/>
        <v>998824933</v>
      </c>
      <c r="CF55" s="75">
        <f t="shared" si="41"/>
        <v>2729</v>
      </c>
      <c r="CG55" s="75">
        <f t="shared" si="42"/>
        <v>5892</v>
      </c>
      <c r="CH55" s="75">
        <f t="shared" si="151"/>
        <v>12707</v>
      </c>
      <c r="CI55" s="75">
        <f t="shared" si="151"/>
        <v>121786309</v>
      </c>
      <c r="CJ55" s="75">
        <f t="shared" si="44"/>
        <v>9584</v>
      </c>
      <c r="CK55" s="75">
        <f t="shared" si="45"/>
        <v>22214</v>
      </c>
      <c r="CL55" s="75">
        <f t="shared" si="152"/>
        <v>5561</v>
      </c>
      <c r="CM55" s="75">
        <f t="shared" si="152"/>
        <v>58692787</v>
      </c>
      <c r="CN55" s="75">
        <f t="shared" si="47"/>
        <v>10554</v>
      </c>
      <c r="CO55" s="75">
        <f t="shared" si="48"/>
        <v>25345</v>
      </c>
      <c r="CP55" s="75">
        <f t="shared" si="153"/>
        <v>9782</v>
      </c>
      <c r="CQ55" s="75">
        <f t="shared" si="153"/>
        <v>130289579</v>
      </c>
      <c r="CR55" s="75">
        <f t="shared" si="50"/>
        <v>13319</v>
      </c>
      <c r="CS55" s="75">
        <f t="shared" si="51"/>
        <v>30029</v>
      </c>
      <c r="CT55" s="75">
        <f t="shared" si="154"/>
        <v>1767</v>
      </c>
      <c r="CU55" s="75">
        <f t="shared" si="154"/>
        <v>32936308</v>
      </c>
      <c r="CV55" s="75">
        <f t="shared" si="53"/>
        <v>18640</v>
      </c>
      <c r="CW55" s="75">
        <f t="shared" si="54"/>
        <v>42780</v>
      </c>
      <c r="CX55" s="75">
        <f t="shared" si="155"/>
        <v>3729</v>
      </c>
      <c r="CY55" s="75">
        <f t="shared" si="155"/>
        <v>1373248</v>
      </c>
      <c r="CZ55" s="75">
        <f t="shared" si="56"/>
        <v>368</v>
      </c>
      <c r="DA55" s="75">
        <f t="shared" si="57"/>
        <v>631</v>
      </c>
      <c r="DB55" s="75">
        <f t="shared" si="156"/>
        <v>44162</v>
      </c>
      <c r="DC55" s="75">
        <f t="shared" si="156"/>
        <v>3449660</v>
      </c>
      <c r="DD55" s="75">
        <f t="shared" si="59"/>
        <v>78</v>
      </c>
      <c r="DE55" s="75">
        <f t="shared" si="60"/>
        <v>180</v>
      </c>
      <c r="DF55" s="75">
        <f t="shared" si="157"/>
        <v>874</v>
      </c>
      <c r="DG55" s="75">
        <f t="shared" si="157"/>
        <v>2112810</v>
      </c>
      <c r="DH55" s="75">
        <f t="shared" si="62"/>
        <v>2417</v>
      </c>
      <c r="DI55" s="75">
        <f t="shared" si="63"/>
        <v>5043</v>
      </c>
      <c r="DJ55" s="75">
        <f t="shared" si="161"/>
        <v>729</v>
      </c>
      <c r="DK55" s="75">
        <f t="shared" si="161"/>
        <v>215</v>
      </c>
      <c r="DL55" s="248"/>
      <c r="DM55" s="248"/>
      <c r="DN55" s="248"/>
      <c r="DO55" s="248"/>
      <c r="DP55" s="248"/>
      <c r="DQ55" s="248"/>
      <c r="DR55" s="248"/>
      <c r="DS55" s="248"/>
      <c r="DT55" s="248"/>
      <c r="DU55" s="248"/>
      <c r="DV55" s="248"/>
      <c r="DW55" s="248"/>
      <c r="DX55" s="248"/>
      <c r="DY55" s="248"/>
      <c r="DZ55" s="248"/>
      <c r="EA55" s="248"/>
      <c r="EB55" s="164"/>
      <c r="EC55" s="75">
        <f t="shared" si="76"/>
        <v>9</v>
      </c>
      <c r="ED55" s="74">
        <f t="shared" si="91"/>
        <v>2021</v>
      </c>
      <c r="EE55" s="165">
        <f t="shared" si="92"/>
        <v>44440</v>
      </c>
      <c r="EF55" s="157">
        <f t="shared" si="77"/>
        <v>30</v>
      </c>
      <c r="EG55" s="156"/>
      <c r="EH55" s="166">
        <f t="shared" si="158"/>
        <v>9563067</v>
      </c>
      <c r="EI55" s="166">
        <f t="shared" si="158"/>
        <v>132192591</v>
      </c>
      <c r="EJ55" s="166">
        <f t="shared" si="158"/>
        <v>183569012</v>
      </c>
      <c r="EK55" s="166">
        <f t="shared" si="158"/>
        <v>297217564</v>
      </c>
      <c r="EL55" s="166">
        <f t="shared" si="158"/>
        <v>72940946</v>
      </c>
      <c r="EM55" s="166">
        <f t="shared" si="158"/>
        <v>64992305</v>
      </c>
      <c r="EN55" s="166">
        <f t="shared" si="158"/>
        <v>2378606799</v>
      </c>
      <c r="EO55" s="166">
        <f t="shared" si="158"/>
        <v>2660009083</v>
      </c>
      <c r="EP55" s="166">
        <f t="shared" si="158"/>
        <v>147005302</v>
      </c>
      <c r="EQ55" s="166">
        <f t="shared" si="158"/>
        <v>1009991</v>
      </c>
      <c r="ER55" s="166">
        <f t="shared" si="159"/>
        <v>590057</v>
      </c>
      <c r="ES55" s="166">
        <f t="shared" si="159"/>
        <v>71348832</v>
      </c>
      <c r="ET55" s="166">
        <f t="shared" si="159"/>
        <v>155957141</v>
      </c>
      <c r="EU55" s="166">
        <f t="shared" si="159"/>
        <v>66205488</v>
      </c>
      <c r="EV55" s="166">
        <f t="shared" si="159"/>
        <v>2156740554</v>
      </c>
      <c r="EW55" s="166">
        <f t="shared" si="159"/>
        <v>282277419</v>
      </c>
      <c r="EX55" s="166">
        <f t="shared" si="159"/>
        <v>140942641</v>
      </c>
      <c r="EY55" s="166">
        <f t="shared" si="159"/>
        <v>293741628</v>
      </c>
      <c r="EZ55" s="166">
        <f t="shared" si="159"/>
        <v>75592605</v>
      </c>
      <c r="FA55" s="166">
        <f t="shared" si="159"/>
        <v>4407666</v>
      </c>
      <c r="FB55" s="166">
        <f t="shared" si="160"/>
        <v>2351866</v>
      </c>
      <c r="FC55" s="166">
        <f t="shared" si="160"/>
        <v>7930440</v>
      </c>
      <c r="FD55" s="166">
        <f t="shared" si="160"/>
        <v>0</v>
      </c>
      <c r="FE55" s="166">
        <f t="shared" si="160"/>
        <v>0</v>
      </c>
      <c r="FF55" s="166">
        <f t="shared" si="160"/>
        <v>0</v>
      </c>
      <c r="FG55" s="166">
        <f t="shared" si="160"/>
        <v>0</v>
      </c>
      <c r="FH55" s="152"/>
      <c r="FI55" s="405">
        <f t="shared" si="133"/>
        <v>2.0116521944747316</v>
      </c>
      <c r="FJ55" s="405">
        <f t="shared" si="133"/>
        <v>1.5139445371306963</v>
      </c>
      <c r="FK55" s="405">
        <f t="shared" si="134"/>
        <v>1.9978654853000404</v>
      </c>
      <c r="FL55" s="405">
        <f t="shared" si="135"/>
        <v>1.53028594442207</v>
      </c>
      <c r="FM55" s="405">
        <f t="shared" si="136"/>
        <v>1.3806355423027281</v>
      </c>
      <c r="FN55" s="405">
        <f t="shared" si="137"/>
        <v>1.0695402554630824</v>
      </c>
      <c r="FO55" s="405">
        <f t="shared" si="138"/>
        <v>1.674792531120332</v>
      </c>
      <c r="FP55" s="405">
        <f t="shared" si="139"/>
        <v>1.0814488243430151</v>
      </c>
      <c r="FQ55" s="405">
        <f t="shared" si="140"/>
        <v>1.756404958677686</v>
      </c>
      <c r="FR55" s="405">
        <f t="shared" si="141"/>
        <v>1.0537190082644627</v>
      </c>
      <c r="FS55" s="404"/>
      <c r="FT55" s="26"/>
    </row>
    <row r="56" spans="1:176" ht="10.35" customHeight="1" x14ac:dyDescent="0.2">
      <c r="A56" s="74" t="str">
        <f t="shared" si="1"/>
        <v>2021-22OCTOBERENG</v>
      </c>
      <c r="B56" s="163" t="str">
        <f t="shared" si="90"/>
        <v>2021-22</v>
      </c>
      <c r="C56" s="26" t="s">
        <v>833</v>
      </c>
      <c r="D56" s="163" t="str">
        <f t="shared" si="93"/>
        <v>ENG</v>
      </c>
      <c r="F56" s="163" t="str">
        <f t="shared" si="2"/>
        <v>ENG</v>
      </c>
      <c r="H56" s="75">
        <f t="shared" si="142"/>
        <v>1306004</v>
      </c>
      <c r="I56" s="75">
        <f t="shared" si="142"/>
        <v>1012143</v>
      </c>
      <c r="J56" s="75">
        <f t="shared" si="142"/>
        <v>56928129</v>
      </c>
      <c r="K56" s="75">
        <f t="shared" si="4"/>
        <v>56</v>
      </c>
      <c r="L56" s="75">
        <f t="shared" si="5"/>
        <v>24</v>
      </c>
      <c r="M56" s="75">
        <f t="shared" si="6"/>
        <v>157</v>
      </c>
      <c r="N56" s="75">
        <f t="shared" si="7"/>
        <v>212</v>
      </c>
      <c r="O56" s="75">
        <f t="shared" si="8"/>
        <v>328</v>
      </c>
      <c r="P56" s="75" t="s">
        <v>44</v>
      </c>
      <c r="Q56" s="75">
        <f t="shared" ref="Q56:Z64" si="162">SUMIFS(Q$247:Q$1257,$B$247:$B$1257,$B56,$C$247:$C$1257,$C56)</f>
        <v>3199</v>
      </c>
      <c r="R56" s="75">
        <f t="shared" si="162"/>
        <v>21813</v>
      </c>
      <c r="S56" s="75">
        <f t="shared" si="162"/>
        <v>8811</v>
      </c>
      <c r="T56" s="75">
        <f t="shared" si="162"/>
        <v>747555</v>
      </c>
      <c r="U56" s="75">
        <f t="shared" si="162"/>
        <v>82129</v>
      </c>
      <c r="V56" s="75">
        <f t="shared" si="162"/>
        <v>54357</v>
      </c>
      <c r="W56" s="75">
        <f t="shared" si="162"/>
        <v>422575</v>
      </c>
      <c r="X56" s="75">
        <f t="shared" si="162"/>
        <v>110725</v>
      </c>
      <c r="Y56" s="75">
        <f t="shared" si="162"/>
        <v>4481</v>
      </c>
      <c r="Z56" s="75">
        <f t="shared" si="162"/>
        <v>46187588</v>
      </c>
      <c r="AA56" s="75">
        <f t="shared" si="10"/>
        <v>562</v>
      </c>
      <c r="AB56" s="75">
        <f t="shared" si="11"/>
        <v>986</v>
      </c>
      <c r="AC56" s="75">
        <f t="shared" si="129"/>
        <v>39146979</v>
      </c>
      <c r="AD56" s="75">
        <f t="shared" si="13"/>
        <v>720</v>
      </c>
      <c r="AE56" s="75">
        <f t="shared" si="14"/>
        <v>1310</v>
      </c>
      <c r="AF56" s="75">
        <f t="shared" si="130"/>
        <v>1367158043</v>
      </c>
      <c r="AG56" s="75">
        <f t="shared" si="16"/>
        <v>3235</v>
      </c>
      <c r="AH56" s="75">
        <f t="shared" si="17"/>
        <v>6975</v>
      </c>
      <c r="AI56" s="75">
        <f t="shared" si="131"/>
        <v>1261551402</v>
      </c>
      <c r="AJ56" s="75">
        <f t="shared" si="19"/>
        <v>11394</v>
      </c>
      <c r="AK56" s="75">
        <f t="shared" si="20"/>
        <v>28031</v>
      </c>
      <c r="AL56" s="75">
        <f t="shared" si="132"/>
        <v>72280197</v>
      </c>
      <c r="AM56" s="75">
        <f t="shared" si="22"/>
        <v>16130</v>
      </c>
      <c r="AN56" s="75">
        <f t="shared" si="23"/>
        <v>34187</v>
      </c>
      <c r="AO56" s="75">
        <f t="shared" ref="AO56:AX64" si="163">SUMIFS(AO$247:AO$1257,$B$247:$B$1257,$B56,$C$247:$C$1257,$C56)</f>
        <v>92033</v>
      </c>
      <c r="AP56" s="75">
        <f t="shared" si="163"/>
        <v>5747</v>
      </c>
      <c r="AQ56" s="75">
        <f t="shared" si="163"/>
        <v>22752</v>
      </c>
      <c r="AR56" s="75">
        <f t="shared" si="163"/>
        <v>17338</v>
      </c>
      <c r="AS56" s="75">
        <f t="shared" si="163"/>
        <v>12323</v>
      </c>
      <c r="AT56" s="75">
        <f t="shared" si="163"/>
        <v>51211</v>
      </c>
      <c r="AU56" s="75">
        <f t="shared" si="163"/>
        <v>8964</v>
      </c>
      <c r="AV56" s="75">
        <f t="shared" si="163"/>
        <v>383430</v>
      </c>
      <c r="AW56" s="75">
        <f t="shared" si="163"/>
        <v>36893</v>
      </c>
      <c r="AX56" s="75">
        <f t="shared" si="163"/>
        <v>235199</v>
      </c>
      <c r="AY56" s="75">
        <f t="shared" ref="AY56:BK64" si="164">SUMIFS(AY$247:AY$1257,$B$247:$B$1257,$B56,$C$247:$C$1257,$C56)</f>
        <v>655522</v>
      </c>
      <c r="AZ56" s="75">
        <f t="shared" si="164"/>
        <v>164542</v>
      </c>
      <c r="BA56" s="75">
        <f t="shared" si="164"/>
        <v>123740</v>
      </c>
      <c r="BB56" s="75">
        <f t="shared" si="164"/>
        <v>107554</v>
      </c>
      <c r="BC56" s="75">
        <f t="shared" si="164"/>
        <v>82366</v>
      </c>
      <c r="BD56" s="75">
        <f t="shared" si="164"/>
        <v>588121</v>
      </c>
      <c r="BE56" s="75">
        <f t="shared" si="164"/>
        <v>451479</v>
      </c>
      <c r="BF56" s="75">
        <f t="shared" si="164"/>
        <v>182033</v>
      </c>
      <c r="BG56" s="75">
        <f t="shared" si="164"/>
        <v>119644</v>
      </c>
      <c r="BH56" s="75">
        <f t="shared" si="164"/>
        <v>7372</v>
      </c>
      <c r="BI56" s="75">
        <f t="shared" si="164"/>
        <v>4721</v>
      </c>
      <c r="BJ56" s="75">
        <f t="shared" si="164"/>
        <v>1012</v>
      </c>
      <c r="BK56" s="75">
        <f t="shared" si="164"/>
        <v>679855</v>
      </c>
      <c r="BL56" s="75">
        <f t="shared" si="26"/>
        <v>672</v>
      </c>
      <c r="BM56" s="75">
        <f t="shared" si="27"/>
        <v>1094</v>
      </c>
      <c r="BN56" s="75">
        <f t="shared" si="146"/>
        <v>585</v>
      </c>
      <c r="BO56" s="75">
        <f t="shared" si="146"/>
        <v>332376</v>
      </c>
      <c r="BP56" s="75">
        <f t="shared" si="29"/>
        <v>568</v>
      </c>
      <c r="BQ56" s="75">
        <f t="shared" si="30"/>
        <v>1080</v>
      </c>
      <c r="BR56" s="75">
        <f t="shared" si="147"/>
        <v>80532</v>
      </c>
      <c r="BS56" s="75">
        <f t="shared" si="147"/>
        <v>45175357</v>
      </c>
      <c r="BT56" s="75">
        <f t="shared" si="32"/>
        <v>561</v>
      </c>
      <c r="BU56" s="75">
        <f t="shared" si="33"/>
        <v>983</v>
      </c>
      <c r="BV56" s="75">
        <f t="shared" si="148"/>
        <v>29721</v>
      </c>
      <c r="BW56" s="75">
        <f t="shared" si="148"/>
        <v>96252178</v>
      </c>
      <c r="BX56" s="75">
        <f t="shared" si="35"/>
        <v>3239</v>
      </c>
      <c r="BY56" s="75">
        <f t="shared" si="36"/>
        <v>6695</v>
      </c>
      <c r="BZ56" s="75">
        <f t="shared" si="149"/>
        <v>10893</v>
      </c>
      <c r="CA56" s="75">
        <f t="shared" si="149"/>
        <v>37093079</v>
      </c>
      <c r="CB56" s="75">
        <f t="shared" si="38"/>
        <v>3405</v>
      </c>
      <c r="CC56" s="75">
        <f t="shared" si="39"/>
        <v>7477</v>
      </c>
      <c r="CD56" s="75">
        <f t="shared" si="150"/>
        <v>381961</v>
      </c>
      <c r="CE56" s="75">
        <f t="shared" si="150"/>
        <v>1233812786</v>
      </c>
      <c r="CF56" s="75">
        <f t="shared" si="41"/>
        <v>3230</v>
      </c>
      <c r="CG56" s="75">
        <f t="shared" si="42"/>
        <v>6979</v>
      </c>
      <c r="CH56" s="75">
        <f t="shared" si="151"/>
        <v>11008</v>
      </c>
      <c r="CI56" s="75">
        <f t="shared" si="151"/>
        <v>127487511</v>
      </c>
      <c r="CJ56" s="75">
        <f t="shared" si="44"/>
        <v>11581</v>
      </c>
      <c r="CK56" s="75">
        <f t="shared" si="45"/>
        <v>26607</v>
      </c>
      <c r="CL56" s="75">
        <f t="shared" si="152"/>
        <v>5285</v>
      </c>
      <c r="CM56" s="75">
        <f t="shared" si="152"/>
        <v>67210608</v>
      </c>
      <c r="CN56" s="75">
        <f t="shared" si="47"/>
        <v>12717</v>
      </c>
      <c r="CO56" s="75">
        <f t="shared" si="48"/>
        <v>30884</v>
      </c>
      <c r="CP56" s="75">
        <f t="shared" si="153"/>
        <v>9376</v>
      </c>
      <c r="CQ56" s="75">
        <f t="shared" si="153"/>
        <v>148348352</v>
      </c>
      <c r="CR56" s="75">
        <f t="shared" si="50"/>
        <v>15822</v>
      </c>
      <c r="CS56" s="75">
        <f t="shared" si="51"/>
        <v>35930</v>
      </c>
      <c r="CT56" s="75">
        <f t="shared" si="154"/>
        <v>1660</v>
      </c>
      <c r="CU56" s="75">
        <f t="shared" si="154"/>
        <v>35884624</v>
      </c>
      <c r="CV56" s="75">
        <f t="shared" si="53"/>
        <v>21617</v>
      </c>
      <c r="CW56" s="75">
        <f t="shared" si="54"/>
        <v>50582</v>
      </c>
      <c r="CX56" s="75">
        <f t="shared" si="155"/>
        <v>4054</v>
      </c>
      <c r="CY56" s="75">
        <f t="shared" si="155"/>
        <v>1498793</v>
      </c>
      <c r="CZ56" s="75">
        <f t="shared" si="56"/>
        <v>370</v>
      </c>
      <c r="DA56" s="75">
        <f t="shared" si="57"/>
        <v>641</v>
      </c>
      <c r="DB56" s="75">
        <f t="shared" si="156"/>
        <v>46773</v>
      </c>
      <c r="DC56" s="75">
        <f t="shared" si="156"/>
        <v>3970404</v>
      </c>
      <c r="DD56" s="75">
        <f t="shared" si="59"/>
        <v>85</v>
      </c>
      <c r="DE56" s="75">
        <f t="shared" si="60"/>
        <v>195</v>
      </c>
      <c r="DF56" s="75">
        <f t="shared" si="157"/>
        <v>828</v>
      </c>
      <c r="DG56" s="75">
        <f t="shared" si="157"/>
        <v>2442270</v>
      </c>
      <c r="DH56" s="75">
        <f t="shared" si="62"/>
        <v>2950</v>
      </c>
      <c r="DI56" s="75">
        <f t="shared" si="63"/>
        <v>6532</v>
      </c>
      <c r="DJ56" s="75">
        <f t="shared" si="161"/>
        <v>688</v>
      </c>
      <c r="DK56" s="75">
        <f t="shared" si="161"/>
        <v>175</v>
      </c>
      <c r="DL56" s="248"/>
      <c r="DM56" s="248"/>
      <c r="DN56" s="248"/>
      <c r="DO56" s="248"/>
      <c r="DP56" s="248"/>
      <c r="DQ56" s="248"/>
      <c r="DR56" s="248"/>
      <c r="DS56" s="248"/>
      <c r="DT56" s="248"/>
      <c r="DU56" s="248"/>
      <c r="DV56" s="248"/>
      <c r="DW56" s="248"/>
      <c r="DX56" s="248"/>
      <c r="DY56" s="248"/>
      <c r="DZ56" s="248"/>
      <c r="EA56" s="248"/>
      <c r="EB56" s="164"/>
      <c r="EC56" s="75">
        <f t="shared" si="76"/>
        <v>10</v>
      </c>
      <c r="ED56" s="74">
        <f t="shared" si="91"/>
        <v>2021</v>
      </c>
      <c r="EE56" s="165">
        <f t="shared" si="92"/>
        <v>44470</v>
      </c>
      <c r="EF56" s="157">
        <f t="shared" si="77"/>
        <v>31</v>
      </c>
      <c r="EG56" s="156"/>
      <c r="EH56" s="166">
        <f t="shared" ref="EH56:EQ64" si="165">SUMIFS(EH$247:EH$1257,$B$247:$B$1257,$B56,$C$247:$C$1257,$C56)</f>
        <v>24140698</v>
      </c>
      <c r="EI56" s="166">
        <f t="shared" si="165"/>
        <v>158685130</v>
      </c>
      <c r="EJ56" s="166">
        <f t="shared" si="165"/>
        <v>214423186</v>
      </c>
      <c r="EK56" s="166">
        <f t="shared" si="165"/>
        <v>332424273</v>
      </c>
      <c r="EL56" s="166">
        <f t="shared" si="165"/>
        <v>81010665</v>
      </c>
      <c r="EM56" s="166">
        <f t="shared" si="165"/>
        <v>71229649</v>
      </c>
      <c r="EN56" s="166">
        <f t="shared" si="165"/>
        <v>2947435733</v>
      </c>
      <c r="EO56" s="166">
        <f t="shared" si="165"/>
        <v>3103736437</v>
      </c>
      <c r="EP56" s="166">
        <f t="shared" si="165"/>
        <v>153190445</v>
      </c>
      <c r="EQ56" s="166">
        <f t="shared" si="165"/>
        <v>1107040</v>
      </c>
      <c r="ER56" s="166">
        <f t="shared" ref="ER56:FA64" si="166">SUMIFS(ER$247:ER$1257,$B$247:$B$1257,$B56,$C$247:$C$1257,$C56)</f>
        <v>631654</v>
      </c>
      <c r="ES56" s="166">
        <f t="shared" si="166"/>
        <v>79191908</v>
      </c>
      <c r="ET56" s="166">
        <f t="shared" si="166"/>
        <v>198993408</v>
      </c>
      <c r="EU56" s="166">
        <f t="shared" si="166"/>
        <v>81446643</v>
      </c>
      <c r="EV56" s="166">
        <f t="shared" si="166"/>
        <v>2665777892</v>
      </c>
      <c r="EW56" s="166">
        <f t="shared" si="166"/>
        <v>292884759</v>
      </c>
      <c r="EX56" s="166">
        <f t="shared" si="166"/>
        <v>163224515</v>
      </c>
      <c r="EY56" s="166">
        <f t="shared" si="166"/>
        <v>336879114</v>
      </c>
      <c r="EZ56" s="166">
        <f t="shared" si="166"/>
        <v>83965462</v>
      </c>
      <c r="FA56" s="166">
        <f t="shared" si="166"/>
        <v>5408477</v>
      </c>
      <c r="FB56" s="166">
        <f t="shared" ref="FB56:FG64" si="167">SUMIFS(FB$247:FB$1257,$B$247:$B$1257,$B56,$C$247:$C$1257,$C56)</f>
        <v>2597878</v>
      </c>
      <c r="FC56" s="166">
        <f t="shared" si="167"/>
        <v>9102337</v>
      </c>
      <c r="FD56" s="166">
        <f t="shared" si="167"/>
        <v>0</v>
      </c>
      <c r="FE56" s="166">
        <f t="shared" si="167"/>
        <v>0</v>
      </c>
      <c r="FF56" s="166">
        <f t="shared" si="167"/>
        <v>0</v>
      </c>
      <c r="FG56" s="166">
        <f t="shared" si="167"/>
        <v>0</v>
      </c>
      <c r="FH56" s="152"/>
      <c r="FI56" s="405">
        <f t="shared" si="133"/>
        <v>2.0034579746496366</v>
      </c>
      <c r="FJ56" s="405">
        <f t="shared" si="133"/>
        <v>1.5066541660071351</v>
      </c>
      <c r="FK56" s="405">
        <f t="shared" si="134"/>
        <v>1.9786596022591387</v>
      </c>
      <c r="FL56" s="405">
        <f t="shared" si="135"/>
        <v>1.5152786209687805</v>
      </c>
      <c r="FM56" s="405">
        <f t="shared" si="136"/>
        <v>1.3917553097083357</v>
      </c>
      <c r="FN56" s="405">
        <f t="shared" si="137"/>
        <v>1.0683996923623025</v>
      </c>
      <c r="FO56" s="405">
        <f t="shared" si="138"/>
        <v>1.6440099345224655</v>
      </c>
      <c r="FP56" s="405">
        <f t="shared" si="139"/>
        <v>1.080550914427636</v>
      </c>
      <c r="FQ56" s="405">
        <f t="shared" si="140"/>
        <v>1.645168489176523</v>
      </c>
      <c r="FR56" s="405">
        <f t="shared" si="141"/>
        <v>1.0535594733318456</v>
      </c>
      <c r="FS56" s="404"/>
      <c r="FT56" s="26"/>
    </row>
    <row r="57" spans="1:176" ht="10.35" customHeight="1" x14ac:dyDescent="0.2">
      <c r="A57" s="74" t="str">
        <f t="shared" si="1"/>
        <v>2021-22NOVEMBERENG</v>
      </c>
      <c r="B57" s="163" t="str">
        <f t="shared" si="90"/>
        <v>2021-22</v>
      </c>
      <c r="C57" s="26" t="s">
        <v>834</v>
      </c>
      <c r="D57" s="163" t="str">
        <f t="shared" si="93"/>
        <v>ENG</v>
      </c>
      <c r="F57" s="163" t="str">
        <f t="shared" si="2"/>
        <v>ENG</v>
      </c>
      <c r="H57" s="75">
        <f t="shared" si="142"/>
        <v>1154979</v>
      </c>
      <c r="I57" s="75">
        <f t="shared" si="142"/>
        <v>879198</v>
      </c>
      <c r="J57" s="75">
        <f t="shared" si="142"/>
        <v>35634709</v>
      </c>
      <c r="K57" s="75">
        <f t="shared" si="4"/>
        <v>41</v>
      </c>
      <c r="L57" s="75">
        <f t="shared" si="5"/>
        <v>12</v>
      </c>
      <c r="M57" s="75">
        <f t="shared" si="6"/>
        <v>125</v>
      </c>
      <c r="N57" s="75">
        <f t="shared" si="7"/>
        <v>179</v>
      </c>
      <c r="O57" s="75">
        <f t="shared" si="8"/>
        <v>299</v>
      </c>
      <c r="P57" s="75" t="s">
        <v>44</v>
      </c>
      <c r="Q57" s="75">
        <f t="shared" si="162"/>
        <v>2969</v>
      </c>
      <c r="R57" s="75">
        <f t="shared" si="162"/>
        <v>20822</v>
      </c>
      <c r="S57" s="75">
        <f t="shared" si="162"/>
        <v>9309</v>
      </c>
      <c r="T57" s="75">
        <f t="shared" si="162"/>
        <v>719423</v>
      </c>
      <c r="U57" s="75">
        <f t="shared" si="162"/>
        <v>78026</v>
      </c>
      <c r="V57" s="75">
        <f t="shared" si="162"/>
        <v>51347</v>
      </c>
      <c r="W57" s="75">
        <f t="shared" si="162"/>
        <v>406106</v>
      </c>
      <c r="X57" s="75">
        <f t="shared" si="162"/>
        <v>107137</v>
      </c>
      <c r="Y57" s="75">
        <f t="shared" si="162"/>
        <v>4839</v>
      </c>
      <c r="Z57" s="75">
        <f t="shared" si="162"/>
        <v>42989661</v>
      </c>
      <c r="AA57" s="75">
        <f t="shared" si="10"/>
        <v>551</v>
      </c>
      <c r="AB57" s="75">
        <f t="shared" si="11"/>
        <v>966</v>
      </c>
      <c r="AC57" s="75">
        <f t="shared" si="129"/>
        <v>36806170</v>
      </c>
      <c r="AD57" s="75">
        <f t="shared" si="13"/>
        <v>717</v>
      </c>
      <c r="AE57" s="75">
        <f t="shared" si="14"/>
        <v>1320</v>
      </c>
      <c r="AF57" s="75">
        <f t="shared" si="130"/>
        <v>1136479955</v>
      </c>
      <c r="AG57" s="75">
        <f t="shared" si="16"/>
        <v>2798</v>
      </c>
      <c r="AH57" s="75">
        <f t="shared" si="17"/>
        <v>6059</v>
      </c>
      <c r="AI57" s="75">
        <f t="shared" si="131"/>
        <v>1010503310</v>
      </c>
      <c r="AJ57" s="75">
        <f t="shared" si="19"/>
        <v>9432</v>
      </c>
      <c r="AK57" s="75">
        <f t="shared" si="20"/>
        <v>22986</v>
      </c>
      <c r="AL57" s="75">
        <f t="shared" si="132"/>
        <v>63881658</v>
      </c>
      <c r="AM57" s="75">
        <f t="shared" si="22"/>
        <v>13201</v>
      </c>
      <c r="AN57" s="75">
        <f t="shared" si="23"/>
        <v>31194</v>
      </c>
      <c r="AO57" s="75">
        <f t="shared" si="163"/>
        <v>86613</v>
      </c>
      <c r="AP57" s="75">
        <f t="shared" si="163"/>
        <v>5029</v>
      </c>
      <c r="AQ57" s="75">
        <f t="shared" si="163"/>
        <v>19583</v>
      </c>
      <c r="AR57" s="75">
        <f t="shared" si="163"/>
        <v>17423</v>
      </c>
      <c r="AS57" s="75">
        <f t="shared" si="163"/>
        <v>12190</v>
      </c>
      <c r="AT57" s="75">
        <f t="shared" si="163"/>
        <v>49811</v>
      </c>
      <c r="AU57" s="75">
        <f t="shared" si="163"/>
        <v>9383</v>
      </c>
      <c r="AV57" s="75">
        <f t="shared" si="163"/>
        <v>371777</v>
      </c>
      <c r="AW57" s="75">
        <f t="shared" si="163"/>
        <v>36405</v>
      </c>
      <c r="AX57" s="75">
        <f t="shared" si="163"/>
        <v>224628</v>
      </c>
      <c r="AY57" s="75">
        <f t="shared" si="164"/>
        <v>632810</v>
      </c>
      <c r="AZ57" s="75">
        <f t="shared" si="164"/>
        <v>156993</v>
      </c>
      <c r="BA57" s="75">
        <f t="shared" si="164"/>
        <v>118158</v>
      </c>
      <c r="BB57" s="75">
        <f t="shared" si="164"/>
        <v>102097</v>
      </c>
      <c r="BC57" s="75">
        <f t="shared" si="164"/>
        <v>78124</v>
      </c>
      <c r="BD57" s="75">
        <f t="shared" si="164"/>
        <v>561641</v>
      </c>
      <c r="BE57" s="75">
        <f t="shared" si="164"/>
        <v>433711</v>
      </c>
      <c r="BF57" s="75">
        <f t="shared" si="164"/>
        <v>178549</v>
      </c>
      <c r="BG57" s="75">
        <f t="shared" si="164"/>
        <v>115848</v>
      </c>
      <c r="BH57" s="75">
        <f t="shared" si="164"/>
        <v>8011</v>
      </c>
      <c r="BI57" s="75">
        <f t="shared" si="164"/>
        <v>5146</v>
      </c>
      <c r="BJ57" s="75">
        <f t="shared" si="164"/>
        <v>921</v>
      </c>
      <c r="BK57" s="75">
        <f t="shared" si="164"/>
        <v>555524</v>
      </c>
      <c r="BL57" s="75">
        <f t="shared" si="26"/>
        <v>603</v>
      </c>
      <c r="BM57" s="75">
        <f t="shared" si="27"/>
        <v>1030</v>
      </c>
      <c r="BN57" s="75">
        <f t="shared" si="146"/>
        <v>530</v>
      </c>
      <c r="BO57" s="75">
        <f t="shared" si="146"/>
        <v>310924</v>
      </c>
      <c r="BP57" s="75">
        <f t="shared" si="29"/>
        <v>587</v>
      </c>
      <c r="BQ57" s="75">
        <f t="shared" si="30"/>
        <v>1104</v>
      </c>
      <c r="BR57" s="75">
        <f t="shared" si="147"/>
        <v>76575</v>
      </c>
      <c r="BS57" s="75">
        <f t="shared" si="147"/>
        <v>42123213</v>
      </c>
      <c r="BT57" s="75">
        <f t="shared" si="32"/>
        <v>550</v>
      </c>
      <c r="BU57" s="75">
        <f t="shared" si="33"/>
        <v>965</v>
      </c>
      <c r="BV57" s="75">
        <f t="shared" si="148"/>
        <v>29078</v>
      </c>
      <c r="BW57" s="75">
        <f t="shared" si="148"/>
        <v>80803798</v>
      </c>
      <c r="BX57" s="75">
        <f t="shared" si="35"/>
        <v>2779</v>
      </c>
      <c r="BY57" s="75">
        <f t="shared" si="36"/>
        <v>5789</v>
      </c>
      <c r="BZ57" s="75">
        <f t="shared" si="149"/>
        <v>10357</v>
      </c>
      <c r="CA57" s="75">
        <f t="shared" si="149"/>
        <v>29306752</v>
      </c>
      <c r="CB57" s="75">
        <f t="shared" si="38"/>
        <v>2830</v>
      </c>
      <c r="CC57" s="75">
        <f t="shared" si="39"/>
        <v>6227</v>
      </c>
      <c r="CD57" s="75">
        <f t="shared" si="150"/>
        <v>366671</v>
      </c>
      <c r="CE57" s="75">
        <f t="shared" si="150"/>
        <v>1026369405</v>
      </c>
      <c r="CF57" s="75">
        <f t="shared" si="41"/>
        <v>2799</v>
      </c>
      <c r="CG57" s="75">
        <f t="shared" si="42"/>
        <v>6074</v>
      </c>
      <c r="CH57" s="75">
        <f t="shared" si="151"/>
        <v>10389</v>
      </c>
      <c r="CI57" s="75">
        <f t="shared" si="151"/>
        <v>99414855</v>
      </c>
      <c r="CJ57" s="75">
        <f t="shared" si="44"/>
        <v>9569</v>
      </c>
      <c r="CK57" s="75">
        <f t="shared" si="45"/>
        <v>21479</v>
      </c>
      <c r="CL57" s="75">
        <f t="shared" si="152"/>
        <v>5136</v>
      </c>
      <c r="CM57" s="75">
        <f t="shared" si="152"/>
        <v>54208552</v>
      </c>
      <c r="CN57" s="75">
        <f t="shared" si="47"/>
        <v>10555</v>
      </c>
      <c r="CO57" s="75">
        <f t="shared" si="48"/>
        <v>25984</v>
      </c>
      <c r="CP57" s="75">
        <f t="shared" si="153"/>
        <v>10383</v>
      </c>
      <c r="CQ57" s="75">
        <f t="shared" si="153"/>
        <v>135215428</v>
      </c>
      <c r="CR57" s="75">
        <f t="shared" si="50"/>
        <v>13023</v>
      </c>
      <c r="CS57" s="75">
        <f t="shared" si="51"/>
        <v>29406</v>
      </c>
      <c r="CT57" s="75">
        <f t="shared" si="154"/>
        <v>1966</v>
      </c>
      <c r="CU57" s="75">
        <f t="shared" si="154"/>
        <v>35125797</v>
      </c>
      <c r="CV57" s="75">
        <f t="shared" si="53"/>
        <v>17867</v>
      </c>
      <c r="CW57" s="75">
        <f t="shared" si="54"/>
        <v>42603</v>
      </c>
      <c r="CX57" s="75">
        <f t="shared" si="155"/>
        <v>4043</v>
      </c>
      <c r="CY57" s="75">
        <f t="shared" si="155"/>
        <v>1470112</v>
      </c>
      <c r="CZ57" s="75">
        <f t="shared" si="56"/>
        <v>364</v>
      </c>
      <c r="DA57" s="75">
        <f t="shared" si="57"/>
        <v>627</v>
      </c>
      <c r="DB57" s="75">
        <f t="shared" si="156"/>
        <v>44096</v>
      </c>
      <c r="DC57" s="75">
        <f t="shared" si="156"/>
        <v>3230166</v>
      </c>
      <c r="DD57" s="75">
        <f t="shared" si="59"/>
        <v>73</v>
      </c>
      <c r="DE57" s="75">
        <f t="shared" si="60"/>
        <v>167</v>
      </c>
      <c r="DF57" s="75">
        <f t="shared" si="157"/>
        <v>888</v>
      </c>
      <c r="DG57" s="75">
        <f t="shared" si="157"/>
        <v>2225618</v>
      </c>
      <c r="DH57" s="75">
        <f t="shared" si="62"/>
        <v>2506</v>
      </c>
      <c r="DI57" s="75">
        <f t="shared" si="63"/>
        <v>5405</v>
      </c>
      <c r="DJ57" s="75">
        <f t="shared" si="161"/>
        <v>739</v>
      </c>
      <c r="DK57" s="75">
        <f t="shared" si="161"/>
        <v>157</v>
      </c>
      <c r="DL57" s="248"/>
      <c r="DM57" s="248"/>
      <c r="DN57" s="248"/>
      <c r="DO57" s="248"/>
      <c r="DP57" s="248"/>
      <c r="DQ57" s="248"/>
      <c r="DR57" s="248"/>
      <c r="DS57" s="248"/>
      <c r="DT57" s="248"/>
      <c r="DU57" s="248"/>
      <c r="DV57" s="248"/>
      <c r="DW57" s="248"/>
      <c r="DX57" s="248"/>
      <c r="DY57" s="248"/>
      <c r="DZ57" s="248"/>
      <c r="EA57" s="248"/>
      <c r="EB57" s="164"/>
      <c r="EC57" s="75">
        <f t="shared" si="76"/>
        <v>11</v>
      </c>
      <c r="ED57" s="74">
        <f t="shared" si="91"/>
        <v>2021</v>
      </c>
      <c r="EE57" s="165">
        <f t="shared" si="92"/>
        <v>44501</v>
      </c>
      <c r="EF57" s="157">
        <f t="shared" si="77"/>
        <v>30</v>
      </c>
      <c r="EG57" s="156"/>
      <c r="EH57" s="166">
        <f t="shared" si="165"/>
        <v>10206740</v>
      </c>
      <c r="EI57" s="166">
        <f t="shared" si="165"/>
        <v>109958987</v>
      </c>
      <c r="EJ57" s="166">
        <f t="shared" si="165"/>
        <v>157594517</v>
      </c>
      <c r="EK57" s="166">
        <f t="shared" si="165"/>
        <v>263243693</v>
      </c>
      <c r="EL57" s="166">
        <f t="shared" si="165"/>
        <v>75354649</v>
      </c>
      <c r="EM57" s="166">
        <f t="shared" si="165"/>
        <v>67771552</v>
      </c>
      <c r="EN57" s="166">
        <f t="shared" si="165"/>
        <v>2460474787</v>
      </c>
      <c r="EO57" s="166">
        <f t="shared" si="165"/>
        <v>2462653973</v>
      </c>
      <c r="EP57" s="166">
        <f t="shared" si="165"/>
        <v>150947019</v>
      </c>
      <c r="EQ57" s="166">
        <f t="shared" si="165"/>
        <v>948753</v>
      </c>
      <c r="ER57" s="166">
        <f t="shared" si="166"/>
        <v>585040</v>
      </c>
      <c r="ES57" s="166">
        <f t="shared" si="166"/>
        <v>73878713</v>
      </c>
      <c r="ET57" s="166">
        <f t="shared" si="166"/>
        <v>168335169</v>
      </c>
      <c r="EU57" s="166">
        <f t="shared" si="166"/>
        <v>64496114</v>
      </c>
      <c r="EV57" s="166">
        <f t="shared" si="166"/>
        <v>2227040294</v>
      </c>
      <c r="EW57" s="166">
        <f t="shared" si="166"/>
        <v>223148225</v>
      </c>
      <c r="EX57" s="166">
        <f t="shared" si="166"/>
        <v>133454453</v>
      </c>
      <c r="EY57" s="166">
        <f t="shared" si="166"/>
        <v>305325879</v>
      </c>
      <c r="EZ57" s="166">
        <f t="shared" si="166"/>
        <v>83757358</v>
      </c>
      <c r="FA57" s="166">
        <f t="shared" si="166"/>
        <v>4799460</v>
      </c>
      <c r="FB57" s="166">
        <f t="shared" si="167"/>
        <v>2535663</v>
      </c>
      <c r="FC57" s="166">
        <f t="shared" si="167"/>
        <v>7343744</v>
      </c>
      <c r="FD57" s="166">
        <f t="shared" si="167"/>
        <v>0</v>
      </c>
      <c r="FE57" s="166">
        <f t="shared" si="167"/>
        <v>0</v>
      </c>
      <c r="FF57" s="166">
        <f t="shared" si="167"/>
        <v>0</v>
      </c>
      <c r="FG57" s="166">
        <f t="shared" si="167"/>
        <v>0</v>
      </c>
      <c r="FH57" s="152"/>
      <c r="FI57" s="405">
        <f t="shared" si="133"/>
        <v>2.0120600825365904</v>
      </c>
      <c r="FJ57" s="405">
        <f t="shared" si="133"/>
        <v>1.5143413733883577</v>
      </c>
      <c r="FK57" s="405">
        <f t="shared" si="134"/>
        <v>1.9883732253101447</v>
      </c>
      <c r="FL57" s="405">
        <f t="shared" si="135"/>
        <v>1.5214910316084678</v>
      </c>
      <c r="FM57" s="405">
        <f t="shared" si="136"/>
        <v>1.3829911402441728</v>
      </c>
      <c r="FN57" s="405">
        <f t="shared" si="137"/>
        <v>1.0679748637055351</v>
      </c>
      <c r="FO57" s="405">
        <f t="shared" si="138"/>
        <v>1.6665484379812763</v>
      </c>
      <c r="FP57" s="405">
        <f t="shared" si="139"/>
        <v>1.0813071114554262</v>
      </c>
      <c r="FQ57" s="405">
        <f t="shared" si="140"/>
        <v>1.6555073362264932</v>
      </c>
      <c r="FR57" s="405">
        <f t="shared" si="141"/>
        <v>1.0634428600950609</v>
      </c>
      <c r="FS57" s="404"/>
      <c r="FT57" s="26"/>
    </row>
    <row r="58" spans="1:176" ht="10.35" customHeight="1" x14ac:dyDescent="0.2">
      <c r="A58" s="74" t="str">
        <f t="shared" si="1"/>
        <v>2021-22DECEMBERENG</v>
      </c>
      <c r="B58" s="163" t="str">
        <f t="shared" ref="B58:B64" si="168">IF($C58="April",LEFT($B57,4)+1&amp;"-"&amp;RIGHT($B57,2)+1,$B57)</f>
        <v>2021-22</v>
      </c>
      <c r="C58" s="26" t="s">
        <v>835</v>
      </c>
      <c r="D58" s="163" t="str">
        <f t="shared" ref="D58:D64" si="169">D57</f>
        <v>ENG</v>
      </c>
      <c r="F58" s="163" t="str">
        <f t="shared" si="2"/>
        <v>ENG</v>
      </c>
      <c r="H58" s="75">
        <f t="shared" si="142"/>
        <v>1213264</v>
      </c>
      <c r="I58" s="75">
        <f t="shared" si="142"/>
        <v>925118</v>
      </c>
      <c r="J58" s="75">
        <f t="shared" si="142"/>
        <v>41420737</v>
      </c>
      <c r="K58" s="75">
        <f t="shared" si="4"/>
        <v>45</v>
      </c>
      <c r="L58" s="75">
        <f t="shared" si="5"/>
        <v>11</v>
      </c>
      <c r="M58" s="75">
        <f t="shared" si="6"/>
        <v>138</v>
      </c>
      <c r="N58" s="75">
        <f t="shared" si="7"/>
        <v>202</v>
      </c>
      <c r="O58" s="75">
        <f t="shared" si="8"/>
        <v>336</v>
      </c>
      <c r="P58" s="75" t="s">
        <v>44</v>
      </c>
      <c r="Q58" s="75">
        <f t="shared" si="162"/>
        <v>3296</v>
      </c>
      <c r="R58" s="75">
        <f t="shared" si="162"/>
        <v>21007</v>
      </c>
      <c r="S58" s="75">
        <f t="shared" si="162"/>
        <v>8927</v>
      </c>
      <c r="T58" s="75">
        <f t="shared" si="162"/>
        <v>732087</v>
      </c>
      <c r="U58" s="75">
        <f t="shared" si="162"/>
        <v>82359</v>
      </c>
      <c r="V58" s="75">
        <f t="shared" si="162"/>
        <v>53790</v>
      </c>
      <c r="W58" s="75">
        <f t="shared" si="162"/>
        <v>409905</v>
      </c>
      <c r="X58" s="75">
        <f t="shared" si="162"/>
        <v>109194</v>
      </c>
      <c r="Y58" s="75">
        <f t="shared" si="162"/>
        <v>4213</v>
      </c>
      <c r="Z58" s="75">
        <f t="shared" si="162"/>
        <v>45646641</v>
      </c>
      <c r="AA58" s="75">
        <f t="shared" si="10"/>
        <v>554</v>
      </c>
      <c r="AB58" s="75">
        <f t="shared" si="11"/>
        <v>974</v>
      </c>
      <c r="AC58" s="75">
        <f t="shared" si="129"/>
        <v>39258764</v>
      </c>
      <c r="AD58" s="75">
        <f t="shared" si="13"/>
        <v>730</v>
      </c>
      <c r="AE58" s="75">
        <f t="shared" si="14"/>
        <v>1332</v>
      </c>
      <c r="AF58" s="75">
        <f t="shared" si="130"/>
        <v>1312601166</v>
      </c>
      <c r="AG58" s="75">
        <f t="shared" si="16"/>
        <v>3202</v>
      </c>
      <c r="AH58" s="75">
        <f t="shared" si="17"/>
        <v>7154</v>
      </c>
      <c r="AI58" s="75">
        <f t="shared" si="131"/>
        <v>1120706360</v>
      </c>
      <c r="AJ58" s="75">
        <f t="shared" si="19"/>
        <v>10263</v>
      </c>
      <c r="AK58" s="75">
        <f t="shared" si="20"/>
        <v>25896</v>
      </c>
      <c r="AL58" s="75">
        <f t="shared" si="132"/>
        <v>52575488</v>
      </c>
      <c r="AM58" s="75">
        <f t="shared" si="22"/>
        <v>12479</v>
      </c>
      <c r="AN58" s="75">
        <f t="shared" si="23"/>
        <v>29115</v>
      </c>
      <c r="AO58" s="75">
        <f t="shared" si="163"/>
        <v>90347</v>
      </c>
      <c r="AP58" s="75">
        <f t="shared" si="163"/>
        <v>5285</v>
      </c>
      <c r="AQ58" s="75">
        <f t="shared" si="163"/>
        <v>21608</v>
      </c>
      <c r="AR58" s="75">
        <f t="shared" si="163"/>
        <v>19952</v>
      </c>
      <c r="AS58" s="75">
        <f t="shared" si="163"/>
        <v>12105</v>
      </c>
      <c r="AT58" s="75">
        <f t="shared" si="163"/>
        <v>51349</v>
      </c>
      <c r="AU58" s="75">
        <f t="shared" si="163"/>
        <v>9776</v>
      </c>
      <c r="AV58" s="75">
        <f t="shared" si="163"/>
        <v>371069</v>
      </c>
      <c r="AW58" s="75">
        <f t="shared" si="163"/>
        <v>34965</v>
      </c>
      <c r="AX58" s="75">
        <f t="shared" si="163"/>
        <v>235706</v>
      </c>
      <c r="AY58" s="75">
        <f t="shared" si="164"/>
        <v>641740</v>
      </c>
      <c r="AZ58" s="75">
        <f t="shared" si="164"/>
        <v>166781</v>
      </c>
      <c r="BA58" s="75">
        <f t="shared" si="164"/>
        <v>125249</v>
      </c>
      <c r="BB58" s="75">
        <f t="shared" si="164"/>
        <v>107414</v>
      </c>
      <c r="BC58" s="75">
        <f t="shared" si="164"/>
        <v>81995</v>
      </c>
      <c r="BD58" s="75">
        <f t="shared" si="164"/>
        <v>568371</v>
      </c>
      <c r="BE58" s="75">
        <f t="shared" si="164"/>
        <v>438233</v>
      </c>
      <c r="BF58" s="75">
        <f t="shared" si="164"/>
        <v>178808</v>
      </c>
      <c r="BG58" s="75">
        <f t="shared" si="164"/>
        <v>117956</v>
      </c>
      <c r="BH58" s="75">
        <f t="shared" si="164"/>
        <v>6987</v>
      </c>
      <c r="BI58" s="75">
        <f t="shared" si="164"/>
        <v>4479</v>
      </c>
      <c r="BJ58" s="75">
        <f t="shared" si="164"/>
        <v>872</v>
      </c>
      <c r="BK58" s="75">
        <f t="shared" si="164"/>
        <v>562589</v>
      </c>
      <c r="BL58" s="75">
        <f t="shared" si="26"/>
        <v>645</v>
      </c>
      <c r="BM58" s="75">
        <f t="shared" si="27"/>
        <v>1103</v>
      </c>
      <c r="BN58" s="75">
        <f t="shared" si="146"/>
        <v>505</v>
      </c>
      <c r="BO58" s="75">
        <f t="shared" si="146"/>
        <v>309551</v>
      </c>
      <c r="BP58" s="75">
        <f t="shared" si="29"/>
        <v>613</v>
      </c>
      <c r="BQ58" s="75">
        <f t="shared" si="30"/>
        <v>1134</v>
      </c>
      <c r="BR58" s="75">
        <f t="shared" si="147"/>
        <v>80982</v>
      </c>
      <c r="BS58" s="75">
        <f t="shared" si="147"/>
        <v>44774501</v>
      </c>
      <c r="BT58" s="75">
        <f t="shared" si="32"/>
        <v>553</v>
      </c>
      <c r="BU58" s="75">
        <f t="shared" si="33"/>
        <v>972</v>
      </c>
      <c r="BV58" s="75">
        <f t="shared" si="148"/>
        <v>27781</v>
      </c>
      <c r="BW58" s="75">
        <f t="shared" si="148"/>
        <v>91470698</v>
      </c>
      <c r="BX58" s="75">
        <f t="shared" si="35"/>
        <v>3293</v>
      </c>
      <c r="BY58" s="75">
        <f t="shared" si="36"/>
        <v>7106</v>
      </c>
      <c r="BZ58" s="75">
        <f t="shared" si="149"/>
        <v>10341</v>
      </c>
      <c r="CA58" s="75">
        <f t="shared" si="149"/>
        <v>34085561</v>
      </c>
      <c r="CB58" s="75">
        <f t="shared" si="38"/>
        <v>3296</v>
      </c>
      <c r="CC58" s="75">
        <f t="shared" si="39"/>
        <v>7453</v>
      </c>
      <c r="CD58" s="75">
        <f t="shared" si="150"/>
        <v>371783</v>
      </c>
      <c r="CE58" s="75">
        <f t="shared" si="150"/>
        <v>1187044907</v>
      </c>
      <c r="CF58" s="75">
        <f t="shared" si="41"/>
        <v>3193</v>
      </c>
      <c r="CG58" s="75">
        <f t="shared" si="42"/>
        <v>7150</v>
      </c>
      <c r="CH58" s="75">
        <f t="shared" si="151"/>
        <v>9961</v>
      </c>
      <c r="CI58" s="75">
        <f t="shared" si="151"/>
        <v>100909069</v>
      </c>
      <c r="CJ58" s="75">
        <f t="shared" si="44"/>
        <v>10130</v>
      </c>
      <c r="CK58" s="75">
        <f t="shared" si="45"/>
        <v>24247</v>
      </c>
      <c r="CL58" s="75">
        <f t="shared" si="152"/>
        <v>4926</v>
      </c>
      <c r="CM58" s="75">
        <f t="shared" si="152"/>
        <v>56166362</v>
      </c>
      <c r="CN58" s="75">
        <f t="shared" si="47"/>
        <v>11402</v>
      </c>
      <c r="CO58" s="75">
        <f t="shared" si="48"/>
        <v>27810</v>
      </c>
      <c r="CP58" s="75">
        <f t="shared" si="153"/>
        <v>10626</v>
      </c>
      <c r="CQ58" s="75">
        <f t="shared" si="153"/>
        <v>145361093</v>
      </c>
      <c r="CR58" s="75">
        <f t="shared" si="50"/>
        <v>13680</v>
      </c>
      <c r="CS58" s="75">
        <f t="shared" si="51"/>
        <v>32281</v>
      </c>
      <c r="CT58" s="75">
        <f t="shared" si="154"/>
        <v>1990</v>
      </c>
      <c r="CU58" s="75">
        <f t="shared" si="154"/>
        <v>36928688</v>
      </c>
      <c r="CV58" s="75">
        <f t="shared" si="53"/>
        <v>18557</v>
      </c>
      <c r="CW58" s="75">
        <f t="shared" si="54"/>
        <v>44647</v>
      </c>
      <c r="CX58" s="75">
        <f t="shared" si="155"/>
        <v>4330</v>
      </c>
      <c r="CY58" s="75">
        <f t="shared" si="155"/>
        <v>1555833</v>
      </c>
      <c r="CZ58" s="75">
        <f t="shared" si="56"/>
        <v>359</v>
      </c>
      <c r="DA58" s="75">
        <f t="shared" si="57"/>
        <v>628</v>
      </c>
      <c r="DB58" s="75">
        <f t="shared" si="156"/>
        <v>45386</v>
      </c>
      <c r="DC58" s="75">
        <f t="shared" si="156"/>
        <v>3518977</v>
      </c>
      <c r="DD58" s="75">
        <f t="shared" si="59"/>
        <v>78</v>
      </c>
      <c r="DE58" s="75">
        <f t="shared" si="60"/>
        <v>175</v>
      </c>
      <c r="DF58" s="75">
        <f t="shared" si="157"/>
        <v>754</v>
      </c>
      <c r="DG58" s="75">
        <f t="shared" si="157"/>
        <v>2078269</v>
      </c>
      <c r="DH58" s="75">
        <f t="shared" si="62"/>
        <v>2756</v>
      </c>
      <c r="DI58" s="75">
        <f t="shared" si="63"/>
        <v>6037</v>
      </c>
      <c r="DJ58" s="75">
        <f t="shared" si="161"/>
        <v>634</v>
      </c>
      <c r="DK58" s="75">
        <f t="shared" si="161"/>
        <v>230</v>
      </c>
      <c r="DL58" s="248"/>
      <c r="DM58" s="248"/>
      <c r="DN58" s="248"/>
      <c r="DO58" s="248"/>
      <c r="DP58" s="248"/>
      <c r="DQ58" s="248"/>
      <c r="DR58" s="248"/>
      <c r="DS58" s="248"/>
      <c r="DT58" s="248"/>
      <c r="DU58" s="248"/>
      <c r="DV58" s="248"/>
      <c r="DW58" s="248"/>
      <c r="DX58" s="248"/>
      <c r="DY58" s="248"/>
      <c r="DZ58" s="248"/>
      <c r="EA58" s="248"/>
      <c r="EB58" s="164"/>
      <c r="EC58" s="75">
        <f t="shared" si="76"/>
        <v>12</v>
      </c>
      <c r="ED58" s="74">
        <f t="shared" si="91"/>
        <v>2021</v>
      </c>
      <c r="EE58" s="165">
        <f t="shared" si="92"/>
        <v>44531</v>
      </c>
      <c r="EF58" s="157">
        <f t="shared" si="77"/>
        <v>31</v>
      </c>
      <c r="EG58" s="156"/>
      <c r="EH58" s="166">
        <f t="shared" si="165"/>
        <v>10216982</v>
      </c>
      <c r="EI58" s="166">
        <f t="shared" si="165"/>
        <v>127889406</v>
      </c>
      <c r="EJ58" s="166">
        <f t="shared" si="165"/>
        <v>187301452</v>
      </c>
      <c r="EK58" s="166">
        <f t="shared" si="165"/>
        <v>311000928</v>
      </c>
      <c r="EL58" s="166">
        <f t="shared" si="165"/>
        <v>80211633</v>
      </c>
      <c r="EM58" s="166">
        <f t="shared" si="165"/>
        <v>71624717</v>
      </c>
      <c r="EN58" s="166">
        <f t="shared" si="165"/>
        <v>2932302684</v>
      </c>
      <c r="EO58" s="166">
        <f t="shared" si="165"/>
        <v>2827722612</v>
      </c>
      <c r="EP58" s="166">
        <f t="shared" si="165"/>
        <v>122660982</v>
      </c>
      <c r="EQ58" s="166">
        <f t="shared" si="165"/>
        <v>961753</v>
      </c>
      <c r="ER58" s="166">
        <f t="shared" si="166"/>
        <v>572464</v>
      </c>
      <c r="ES58" s="166">
        <f t="shared" si="166"/>
        <v>78675458</v>
      </c>
      <c r="ET58" s="166">
        <f t="shared" si="166"/>
        <v>197416128</v>
      </c>
      <c r="EU58" s="166">
        <f t="shared" si="166"/>
        <v>77066386</v>
      </c>
      <c r="EV58" s="166">
        <f t="shared" si="166"/>
        <v>2658361601</v>
      </c>
      <c r="EW58" s="166">
        <f t="shared" si="166"/>
        <v>241519609</v>
      </c>
      <c r="EX58" s="166">
        <f t="shared" si="166"/>
        <v>136994135</v>
      </c>
      <c r="EY58" s="166">
        <f t="shared" si="166"/>
        <v>343021075</v>
      </c>
      <c r="EZ58" s="166">
        <f t="shared" si="166"/>
        <v>88848006</v>
      </c>
      <c r="FA58" s="166">
        <f t="shared" si="166"/>
        <v>4551521</v>
      </c>
      <c r="FB58" s="166">
        <f t="shared" si="167"/>
        <v>2718579</v>
      </c>
      <c r="FC58" s="166">
        <f t="shared" si="167"/>
        <v>7947918</v>
      </c>
      <c r="FD58" s="166">
        <f t="shared" si="167"/>
        <v>0</v>
      </c>
      <c r="FE58" s="166">
        <f t="shared" si="167"/>
        <v>0</v>
      </c>
      <c r="FF58" s="166">
        <f t="shared" si="167"/>
        <v>0</v>
      </c>
      <c r="FG58" s="166">
        <f t="shared" si="167"/>
        <v>0</v>
      </c>
      <c r="FH58" s="152"/>
      <c r="FI58" s="405">
        <f t="shared" si="133"/>
        <v>2.025048871404461</v>
      </c>
      <c r="FJ58" s="405">
        <f t="shared" si="133"/>
        <v>1.5207688291504269</v>
      </c>
      <c r="FK58" s="405">
        <f t="shared" si="134"/>
        <v>1.9969139245212866</v>
      </c>
      <c r="FL58" s="405">
        <f t="shared" si="135"/>
        <v>1.5243539691392451</v>
      </c>
      <c r="FM58" s="405">
        <f t="shared" si="136"/>
        <v>1.3865920152230395</v>
      </c>
      <c r="FN58" s="405">
        <f t="shared" si="137"/>
        <v>1.0691086959173468</v>
      </c>
      <c r="FO58" s="405">
        <f t="shared" si="138"/>
        <v>1.6375258713848746</v>
      </c>
      <c r="FP58" s="405">
        <f t="shared" si="139"/>
        <v>1.0802425041668957</v>
      </c>
      <c r="FQ58" s="405">
        <f t="shared" si="140"/>
        <v>1.6584381675765487</v>
      </c>
      <c r="FR58" s="405">
        <f t="shared" si="141"/>
        <v>1.0631379064799431</v>
      </c>
      <c r="FS58" s="404"/>
      <c r="FT58" s="26"/>
    </row>
    <row r="59" spans="1:176" ht="10.35" customHeight="1" x14ac:dyDescent="0.2">
      <c r="A59" s="74" t="str">
        <f t="shared" si="1"/>
        <v>2021-22JANUARYENG</v>
      </c>
      <c r="B59" s="163" t="str">
        <f t="shared" si="168"/>
        <v>2021-22</v>
      </c>
      <c r="C59" s="26" t="s">
        <v>836</v>
      </c>
      <c r="D59" s="163" t="str">
        <f t="shared" si="169"/>
        <v>ENG</v>
      </c>
      <c r="F59" s="163" t="str">
        <f t="shared" si="2"/>
        <v>ENG</v>
      </c>
      <c r="H59" s="75">
        <f t="shared" si="142"/>
        <v>1080038</v>
      </c>
      <c r="I59" s="75">
        <f t="shared" si="142"/>
        <v>801881</v>
      </c>
      <c r="J59" s="75">
        <f t="shared" si="142"/>
        <v>15003968</v>
      </c>
      <c r="K59" s="75">
        <f t="shared" si="4"/>
        <v>19</v>
      </c>
      <c r="L59" s="75">
        <f t="shared" si="5"/>
        <v>1</v>
      </c>
      <c r="M59" s="75">
        <f t="shared" si="6"/>
        <v>59</v>
      </c>
      <c r="N59" s="75">
        <f t="shared" si="7"/>
        <v>108</v>
      </c>
      <c r="O59" s="75">
        <f t="shared" si="8"/>
        <v>226</v>
      </c>
      <c r="P59" s="75" t="s">
        <v>44</v>
      </c>
      <c r="Q59" s="75">
        <f t="shared" si="162"/>
        <v>2960</v>
      </c>
      <c r="R59" s="75">
        <f t="shared" si="162"/>
        <v>20226</v>
      </c>
      <c r="S59" s="75">
        <f t="shared" si="162"/>
        <v>8656</v>
      </c>
      <c r="T59" s="75">
        <f t="shared" si="162"/>
        <v>711631</v>
      </c>
      <c r="U59" s="75">
        <f t="shared" si="162"/>
        <v>72294</v>
      </c>
      <c r="V59" s="75">
        <f t="shared" si="162"/>
        <v>46411</v>
      </c>
      <c r="W59" s="75">
        <f t="shared" si="162"/>
        <v>382997</v>
      </c>
      <c r="X59" s="75">
        <f t="shared" si="162"/>
        <v>133746</v>
      </c>
      <c r="Y59" s="75">
        <f t="shared" si="162"/>
        <v>4970</v>
      </c>
      <c r="Z59" s="75">
        <f t="shared" si="162"/>
        <v>36911637</v>
      </c>
      <c r="AA59" s="75">
        <f t="shared" si="10"/>
        <v>511</v>
      </c>
      <c r="AB59" s="75">
        <f t="shared" si="11"/>
        <v>906</v>
      </c>
      <c r="AC59" s="75">
        <f t="shared" si="129"/>
        <v>31239665</v>
      </c>
      <c r="AD59" s="75">
        <f t="shared" si="13"/>
        <v>673</v>
      </c>
      <c r="AE59" s="75">
        <f t="shared" si="14"/>
        <v>1243</v>
      </c>
      <c r="AF59" s="75">
        <f t="shared" si="130"/>
        <v>874906566</v>
      </c>
      <c r="AG59" s="75">
        <f t="shared" si="16"/>
        <v>2284</v>
      </c>
      <c r="AH59" s="75">
        <f t="shared" si="17"/>
        <v>5016</v>
      </c>
      <c r="AI59" s="75">
        <f t="shared" si="131"/>
        <v>937870990</v>
      </c>
      <c r="AJ59" s="75">
        <f t="shared" si="19"/>
        <v>7012</v>
      </c>
      <c r="AK59" s="75">
        <f t="shared" si="20"/>
        <v>17239</v>
      </c>
      <c r="AL59" s="75">
        <f t="shared" si="132"/>
        <v>46164139</v>
      </c>
      <c r="AM59" s="75">
        <f t="shared" si="22"/>
        <v>9289</v>
      </c>
      <c r="AN59" s="75">
        <f t="shared" si="23"/>
        <v>21129</v>
      </c>
      <c r="AO59" s="75">
        <f t="shared" si="163"/>
        <v>79331</v>
      </c>
      <c r="AP59" s="75">
        <f t="shared" si="163"/>
        <v>4599</v>
      </c>
      <c r="AQ59" s="75">
        <f t="shared" si="163"/>
        <v>20022</v>
      </c>
      <c r="AR59" s="75">
        <f t="shared" si="163"/>
        <v>19047</v>
      </c>
      <c r="AS59" s="75">
        <f t="shared" si="163"/>
        <v>10467</v>
      </c>
      <c r="AT59" s="75">
        <f t="shared" si="163"/>
        <v>44243</v>
      </c>
      <c r="AU59" s="75">
        <f t="shared" si="163"/>
        <v>10262</v>
      </c>
      <c r="AV59" s="75">
        <f t="shared" si="163"/>
        <v>369700</v>
      </c>
      <c r="AW59" s="75">
        <f t="shared" si="163"/>
        <v>35247</v>
      </c>
      <c r="AX59" s="75">
        <f t="shared" si="163"/>
        <v>227353</v>
      </c>
      <c r="AY59" s="75">
        <f t="shared" si="164"/>
        <v>632300</v>
      </c>
      <c r="AZ59" s="75">
        <f t="shared" si="164"/>
        <v>148307</v>
      </c>
      <c r="BA59" s="75">
        <f t="shared" si="164"/>
        <v>111012</v>
      </c>
      <c r="BB59" s="75">
        <f t="shared" si="164"/>
        <v>93593</v>
      </c>
      <c r="BC59" s="75">
        <f t="shared" si="164"/>
        <v>71430</v>
      </c>
      <c r="BD59" s="75">
        <f t="shared" si="164"/>
        <v>528145</v>
      </c>
      <c r="BE59" s="75">
        <f t="shared" si="164"/>
        <v>409940</v>
      </c>
      <c r="BF59" s="75">
        <f t="shared" si="164"/>
        <v>217175</v>
      </c>
      <c r="BG59" s="75">
        <f t="shared" si="164"/>
        <v>143877</v>
      </c>
      <c r="BH59" s="75">
        <f t="shared" si="164"/>
        <v>8451</v>
      </c>
      <c r="BI59" s="75">
        <f t="shared" si="164"/>
        <v>5345</v>
      </c>
      <c r="BJ59" s="75">
        <f t="shared" si="164"/>
        <v>677</v>
      </c>
      <c r="BK59" s="75">
        <f t="shared" si="164"/>
        <v>386703</v>
      </c>
      <c r="BL59" s="75">
        <f t="shared" si="26"/>
        <v>571</v>
      </c>
      <c r="BM59" s="75">
        <f t="shared" si="27"/>
        <v>996</v>
      </c>
      <c r="BN59" s="75">
        <f t="shared" si="146"/>
        <v>457</v>
      </c>
      <c r="BO59" s="75">
        <f t="shared" si="146"/>
        <v>267198</v>
      </c>
      <c r="BP59" s="75">
        <f t="shared" si="29"/>
        <v>585</v>
      </c>
      <c r="BQ59" s="75">
        <f t="shared" si="30"/>
        <v>961</v>
      </c>
      <c r="BR59" s="75">
        <f t="shared" si="147"/>
        <v>71160</v>
      </c>
      <c r="BS59" s="75">
        <f t="shared" si="147"/>
        <v>36257736</v>
      </c>
      <c r="BT59" s="75">
        <f t="shared" si="32"/>
        <v>510</v>
      </c>
      <c r="BU59" s="75">
        <f t="shared" si="33"/>
        <v>905</v>
      </c>
      <c r="BV59" s="75">
        <f t="shared" si="148"/>
        <v>27040</v>
      </c>
      <c r="BW59" s="75">
        <f t="shared" si="148"/>
        <v>61286448</v>
      </c>
      <c r="BX59" s="75">
        <f t="shared" si="35"/>
        <v>2267</v>
      </c>
      <c r="BY59" s="75">
        <f t="shared" si="36"/>
        <v>4779</v>
      </c>
      <c r="BZ59" s="75">
        <f t="shared" si="149"/>
        <v>9768</v>
      </c>
      <c r="CA59" s="75">
        <f t="shared" si="149"/>
        <v>22178599</v>
      </c>
      <c r="CB59" s="75">
        <f t="shared" si="38"/>
        <v>2271</v>
      </c>
      <c r="CC59" s="75">
        <f t="shared" si="39"/>
        <v>5188</v>
      </c>
      <c r="CD59" s="75">
        <f t="shared" si="150"/>
        <v>346189</v>
      </c>
      <c r="CE59" s="75">
        <f t="shared" si="150"/>
        <v>791441519</v>
      </c>
      <c r="CF59" s="75">
        <f t="shared" si="41"/>
        <v>2286</v>
      </c>
      <c r="CG59" s="75">
        <f t="shared" si="42"/>
        <v>5032</v>
      </c>
      <c r="CH59" s="75">
        <f t="shared" si="151"/>
        <v>10841</v>
      </c>
      <c r="CI59" s="75">
        <f t="shared" si="151"/>
        <v>77027789</v>
      </c>
      <c r="CJ59" s="75">
        <f t="shared" si="44"/>
        <v>7105</v>
      </c>
      <c r="CK59" s="75">
        <f t="shared" si="45"/>
        <v>16060</v>
      </c>
      <c r="CL59" s="75">
        <f t="shared" si="152"/>
        <v>5253</v>
      </c>
      <c r="CM59" s="75">
        <f t="shared" si="152"/>
        <v>38347598</v>
      </c>
      <c r="CN59" s="75">
        <f t="shared" si="47"/>
        <v>7300</v>
      </c>
      <c r="CO59" s="75">
        <f t="shared" si="48"/>
        <v>17681</v>
      </c>
      <c r="CP59" s="75">
        <f t="shared" si="153"/>
        <v>11810</v>
      </c>
      <c r="CQ59" s="75">
        <f t="shared" si="153"/>
        <v>111166769</v>
      </c>
      <c r="CR59" s="75">
        <f t="shared" si="50"/>
        <v>9413</v>
      </c>
      <c r="CS59" s="75">
        <f t="shared" si="51"/>
        <v>21277</v>
      </c>
      <c r="CT59" s="75">
        <f t="shared" si="154"/>
        <v>2088</v>
      </c>
      <c r="CU59" s="75">
        <f t="shared" si="154"/>
        <v>22044813</v>
      </c>
      <c r="CV59" s="75">
        <f t="shared" si="53"/>
        <v>10558</v>
      </c>
      <c r="CW59" s="75">
        <f t="shared" si="54"/>
        <v>27158</v>
      </c>
      <c r="CX59" s="75">
        <f t="shared" si="155"/>
        <v>3946</v>
      </c>
      <c r="CY59" s="75">
        <f t="shared" si="155"/>
        <v>1346416</v>
      </c>
      <c r="CZ59" s="75">
        <f t="shared" si="56"/>
        <v>341</v>
      </c>
      <c r="DA59" s="75">
        <f t="shared" si="57"/>
        <v>599</v>
      </c>
      <c r="DB59" s="75">
        <f t="shared" si="156"/>
        <v>41188</v>
      </c>
      <c r="DC59" s="75">
        <f t="shared" si="156"/>
        <v>2234236</v>
      </c>
      <c r="DD59" s="75">
        <f t="shared" si="59"/>
        <v>54</v>
      </c>
      <c r="DE59" s="75">
        <f t="shared" si="60"/>
        <v>111</v>
      </c>
      <c r="DF59" s="75">
        <f t="shared" si="157"/>
        <v>872</v>
      </c>
      <c r="DG59" s="75">
        <f t="shared" si="157"/>
        <v>1849694</v>
      </c>
      <c r="DH59" s="75">
        <f t="shared" si="62"/>
        <v>2121</v>
      </c>
      <c r="DI59" s="75">
        <f t="shared" si="63"/>
        <v>4365</v>
      </c>
      <c r="DJ59" s="75">
        <f t="shared" si="161"/>
        <v>767</v>
      </c>
      <c r="DK59" s="75">
        <f t="shared" si="161"/>
        <v>214</v>
      </c>
      <c r="DL59" s="248"/>
      <c r="DM59" s="248"/>
      <c r="DN59" s="248"/>
      <c r="DO59" s="248"/>
      <c r="DP59" s="248"/>
      <c r="DQ59" s="248"/>
      <c r="DR59" s="248"/>
      <c r="DS59" s="248"/>
      <c r="DT59" s="248"/>
      <c r="DU59" s="248"/>
      <c r="DV59" s="248"/>
      <c r="DW59" s="248"/>
      <c r="DX59" s="248"/>
      <c r="DY59" s="248"/>
      <c r="DZ59" s="248"/>
      <c r="EA59" s="248"/>
      <c r="EB59" s="164"/>
      <c r="EC59" s="75">
        <f t="shared" si="76"/>
        <v>1</v>
      </c>
      <c r="ED59" s="74">
        <f t="shared" si="91"/>
        <v>2022</v>
      </c>
      <c r="EE59" s="165">
        <f t="shared" si="92"/>
        <v>44562</v>
      </c>
      <c r="EF59" s="157">
        <f t="shared" si="77"/>
        <v>31</v>
      </c>
      <c r="EG59" s="156"/>
      <c r="EH59" s="166">
        <f t="shared" si="165"/>
        <v>814195</v>
      </c>
      <c r="EI59" s="166">
        <f t="shared" si="165"/>
        <v>47651056</v>
      </c>
      <c r="EJ59" s="166">
        <f t="shared" si="165"/>
        <v>86826050</v>
      </c>
      <c r="EK59" s="166">
        <f t="shared" si="165"/>
        <v>181533785</v>
      </c>
      <c r="EL59" s="166">
        <f t="shared" si="165"/>
        <v>65501598</v>
      </c>
      <c r="EM59" s="166">
        <f t="shared" si="165"/>
        <v>57708548</v>
      </c>
      <c r="EN59" s="166">
        <f t="shared" si="165"/>
        <v>1921222312</v>
      </c>
      <c r="EO59" s="166">
        <f t="shared" si="165"/>
        <v>2305707937</v>
      </c>
      <c r="EP59" s="166">
        <f t="shared" si="165"/>
        <v>105012055</v>
      </c>
      <c r="EQ59" s="166">
        <f t="shared" si="165"/>
        <v>674138</v>
      </c>
      <c r="ER59" s="166">
        <f t="shared" si="166"/>
        <v>438993</v>
      </c>
      <c r="ES59" s="166">
        <f t="shared" si="166"/>
        <v>64366142</v>
      </c>
      <c r="ET59" s="166">
        <f t="shared" si="166"/>
        <v>129225590</v>
      </c>
      <c r="EU59" s="166">
        <f t="shared" si="166"/>
        <v>50674294</v>
      </c>
      <c r="EV59" s="166">
        <f t="shared" si="166"/>
        <v>1741947004</v>
      </c>
      <c r="EW59" s="166">
        <f t="shared" si="166"/>
        <v>174108346</v>
      </c>
      <c r="EX59" s="166">
        <f t="shared" si="166"/>
        <v>92879313</v>
      </c>
      <c r="EY59" s="166">
        <f t="shared" si="166"/>
        <v>251279668</v>
      </c>
      <c r="EZ59" s="166">
        <f t="shared" si="166"/>
        <v>56705717</v>
      </c>
      <c r="FA59" s="166">
        <f t="shared" si="166"/>
        <v>3805947</v>
      </c>
      <c r="FB59" s="166">
        <f t="shared" si="167"/>
        <v>2364691</v>
      </c>
      <c r="FC59" s="166">
        <f t="shared" si="167"/>
        <v>4589242</v>
      </c>
      <c r="FD59" s="166">
        <f t="shared" si="167"/>
        <v>0</v>
      </c>
      <c r="FE59" s="166">
        <f t="shared" si="167"/>
        <v>0</v>
      </c>
      <c r="FF59" s="166">
        <f t="shared" si="167"/>
        <v>0</v>
      </c>
      <c r="FG59" s="166">
        <f t="shared" si="167"/>
        <v>0</v>
      </c>
      <c r="FH59" s="152"/>
      <c r="FI59" s="405">
        <f t="shared" si="133"/>
        <v>2.0514427200044265</v>
      </c>
      <c r="FJ59" s="405">
        <f t="shared" si="133"/>
        <v>1.5355631172711428</v>
      </c>
      <c r="FK59" s="405">
        <f t="shared" si="134"/>
        <v>2.0166124410161386</v>
      </c>
      <c r="FL59" s="405">
        <f t="shared" si="135"/>
        <v>1.5390747883044968</v>
      </c>
      <c r="FM59" s="405">
        <f t="shared" si="136"/>
        <v>1.3789794698130795</v>
      </c>
      <c r="FN59" s="405">
        <f t="shared" si="137"/>
        <v>1.0703478095128682</v>
      </c>
      <c r="FO59" s="405">
        <f t="shared" si="138"/>
        <v>1.6237868796076145</v>
      </c>
      <c r="FP59" s="405">
        <f t="shared" si="139"/>
        <v>1.0757480597550582</v>
      </c>
      <c r="FQ59" s="405">
        <f t="shared" si="140"/>
        <v>1.7004024144869214</v>
      </c>
      <c r="FR59" s="405">
        <f t="shared" si="141"/>
        <v>1.0754527162977867</v>
      </c>
      <c r="FS59" s="404"/>
      <c r="FT59" s="26"/>
    </row>
    <row r="60" spans="1:176" ht="10.35" customHeight="1" x14ac:dyDescent="0.2">
      <c r="A60" s="74" t="str">
        <f t="shared" si="1"/>
        <v>2021-22FEBRUARYENG</v>
      </c>
      <c r="B60" s="163" t="str">
        <f t="shared" si="168"/>
        <v>2021-22</v>
      </c>
      <c r="C60" s="26" t="s">
        <v>837</v>
      </c>
      <c r="D60" s="163" t="str">
        <f t="shared" si="169"/>
        <v>ENG</v>
      </c>
      <c r="F60" s="163" t="str">
        <f t="shared" si="2"/>
        <v>ENG</v>
      </c>
      <c r="H60" s="75">
        <f t="shared" si="142"/>
        <v>1023990</v>
      </c>
      <c r="I60" s="75">
        <f t="shared" si="142"/>
        <v>764249</v>
      </c>
      <c r="J60" s="75">
        <f t="shared" si="142"/>
        <v>16967669</v>
      </c>
      <c r="K60" s="75">
        <f t="shared" si="4"/>
        <v>22</v>
      </c>
      <c r="L60" s="75">
        <f t="shared" si="5"/>
        <v>4</v>
      </c>
      <c r="M60" s="75">
        <f t="shared" si="6"/>
        <v>68</v>
      </c>
      <c r="N60" s="75">
        <f t="shared" si="7"/>
        <v>104</v>
      </c>
      <c r="O60" s="75">
        <f t="shared" si="8"/>
        <v>198</v>
      </c>
      <c r="P60" s="75" t="s">
        <v>44</v>
      </c>
      <c r="Q60" s="75">
        <f t="shared" si="162"/>
        <v>2828</v>
      </c>
      <c r="R60" s="75">
        <f t="shared" si="162"/>
        <v>4704</v>
      </c>
      <c r="S60" s="75">
        <f t="shared" si="162"/>
        <v>7918</v>
      </c>
      <c r="T60" s="75">
        <f t="shared" si="162"/>
        <v>645591</v>
      </c>
      <c r="U60" s="75">
        <f t="shared" si="162"/>
        <v>67526</v>
      </c>
      <c r="V60" s="75">
        <f t="shared" si="162"/>
        <v>44220</v>
      </c>
      <c r="W60" s="75">
        <f t="shared" si="162"/>
        <v>349253</v>
      </c>
      <c r="X60" s="75">
        <f t="shared" si="162"/>
        <v>115718</v>
      </c>
      <c r="Y60" s="75">
        <f t="shared" si="162"/>
        <v>4121</v>
      </c>
      <c r="Z60" s="75">
        <f t="shared" si="162"/>
        <v>35834527</v>
      </c>
      <c r="AA60" s="75">
        <f t="shared" si="10"/>
        <v>531</v>
      </c>
      <c r="AB60" s="75">
        <f t="shared" si="11"/>
        <v>943</v>
      </c>
      <c r="AC60" s="75">
        <f t="shared" si="129"/>
        <v>30976760</v>
      </c>
      <c r="AD60" s="75">
        <f t="shared" si="13"/>
        <v>701</v>
      </c>
      <c r="AE60" s="75">
        <f t="shared" si="14"/>
        <v>1290</v>
      </c>
      <c r="AF60" s="75">
        <f t="shared" si="130"/>
        <v>882534351</v>
      </c>
      <c r="AG60" s="75">
        <f t="shared" si="16"/>
        <v>2527</v>
      </c>
      <c r="AH60" s="75">
        <f t="shared" si="17"/>
        <v>5515</v>
      </c>
      <c r="AI60" s="75">
        <f t="shared" si="131"/>
        <v>945725013</v>
      </c>
      <c r="AJ60" s="75">
        <f t="shared" si="19"/>
        <v>8173</v>
      </c>
      <c r="AK60" s="75">
        <f t="shared" si="20"/>
        <v>19818</v>
      </c>
      <c r="AL60" s="75">
        <f t="shared" si="132"/>
        <v>44861848</v>
      </c>
      <c r="AM60" s="75">
        <f t="shared" si="22"/>
        <v>10886</v>
      </c>
      <c r="AN60" s="75">
        <f t="shared" si="23"/>
        <v>24740</v>
      </c>
      <c r="AO60" s="75">
        <f t="shared" si="163"/>
        <v>73834</v>
      </c>
      <c r="AP60" s="75">
        <f t="shared" si="163"/>
        <v>4747</v>
      </c>
      <c r="AQ60" s="75">
        <f t="shared" si="163"/>
        <v>18267</v>
      </c>
      <c r="AR60" s="75">
        <f t="shared" si="163"/>
        <v>16073</v>
      </c>
      <c r="AS60" s="75">
        <f t="shared" si="163"/>
        <v>10846</v>
      </c>
      <c r="AT60" s="75">
        <f t="shared" si="163"/>
        <v>39974</v>
      </c>
      <c r="AU60" s="75">
        <f t="shared" si="163"/>
        <v>9504</v>
      </c>
      <c r="AV60" s="75">
        <f t="shared" si="163"/>
        <v>338343</v>
      </c>
      <c r="AW60" s="75">
        <f t="shared" si="163"/>
        <v>33178</v>
      </c>
      <c r="AX60" s="75">
        <f t="shared" si="163"/>
        <v>200236</v>
      </c>
      <c r="AY60" s="75">
        <f t="shared" si="164"/>
        <v>571757</v>
      </c>
      <c r="AZ60" s="75">
        <f t="shared" si="164"/>
        <v>138289</v>
      </c>
      <c r="BA60" s="75">
        <f t="shared" si="164"/>
        <v>103394</v>
      </c>
      <c r="BB60" s="75">
        <f t="shared" si="164"/>
        <v>89691</v>
      </c>
      <c r="BC60" s="75">
        <f t="shared" si="164"/>
        <v>68251</v>
      </c>
      <c r="BD60" s="75">
        <f t="shared" si="164"/>
        <v>486048</v>
      </c>
      <c r="BE60" s="75">
        <f t="shared" si="164"/>
        <v>374057</v>
      </c>
      <c r="BF60" s="75">
        <f t="shared" si="164"/>
        <v>188906</v>
      </c>
      <c r="BG60" s="75">
        <f t="shared" si="164"/>
        <v>124669</v>
      </c>
      <c r="BH60" s="75">
        <f t="shared" si="164"/>
        <v>6874</v>
      </c>
      <c r="BI60" s="75">
        <f t="shared" si="164"/>
        <v>4381</v>
      </c>
      <c r="BJ60" s="75">
        <f t="shared" si="164"/>
        <v>738</v>
      </c>
      <c r="BK60" s="75">
        <f t="shared" si="164"/>
        <v>433786</v>
      </c>
      <c r="BL60" s="75">
        <f t="shared" si="26"/>
        <v>588</v>
      </c>
      <c r="BM60" s="75">
        <f t="shared" si="27"/>
        <v>995</v>
      </c>
      <c r="BN60" s="75">
        <f t="shared" si="146"/>
        <v>431</v>
      </c>
      <c r="BO60" s="75">
        <f t="shared" si="146"/>
        <v>240782</v>
      </c>
      <c r="BP60" s="75">
        <f t="shared" si="29"/>
        <v>559</v>
      </c>
      <c r="BQ60" s="75">
        <f t="shared" si="30"/>
        <v>1060</v>
      </c>
      <c r="BR60" s="75">
        <f t="shared" si="147"/>
        <v>66357</v>
      </c>
      <c r="BS60" s="75">
        <f t="shared" si="147"/>
        <v>35159959</v>
      </c>
      <c r="BT60" s="75">
        <f t="shared" si="32"/>
        <v>530</v>
      </c>
      <c r="BU60" s="75">
        <f t="shared" si="33"/>
        <v>941</v>
      </c>
      <c r="BV60" s="75">
        <f t="shared" si="148"/>
        <v>25872</v>
      </c>
      <c r="BW60" s="75">
        <f t="shared" si="148"/>
        <v>64208880</v>
      </c>
      <c r="BX60" s="75">
        <f t="shared" si="35"/>
        <v>2482</v>
      </c>
      <c r="BY60" s="75">
        <f t="shared" si="36"/>
        <v>5250</v>
      </c>
      <c r="BZ60" s="75">
        <f t="shared" si="149"/>
        <v>9534</v>
      </c>
      <c r="CA60" s="75">
        <f t="shared" si="149"/>
        <v>23567248</v>
      </c>
      <c r="CB60" s="75">
        <f t="shared" si="38"/>
        <v>2472</v>
      </c>
      <c r="CC60" s="75">
        <f t="shared" si="39"/>
        <v>5642</v>
      </c>
      <c r="CD60" s="75">
        <f t="shared" si="150"/>
        <v>313847</v>
      </c>
      <c r="CE60" s="75">
        <f t="shared" si="150"/>
        <v>794758223</v>
      </c>
      <c r="CF60" s="75">
        <f t="shared" si="41"/>
        <v>2532</v>
      </c>
      <c r="CG60" s="75">
        <f t="shared" si="42"/>
        <v>5533</v>
      </c>
      <c r="CH60" s="75">
        <f t="shared" si="151"/>
        <v>10173</v>
      </c>
      <c r="CI60" s="75">
        <f t="shared" si="151"/>
        <v>77897419</v>
      </c>
      <c r="CJ60" s="75">
        <f t="shared" si="44"/>
        <v>7657</v>
      </c>
      <c r="CK60" s="75">
        <f t="shared" si="45"/>
        <v>17134</v>
      </c>
      <c r="CL60" s="75">
        <f t="shared" si="152"/>
        <v>4785</v>
      </c>
      <c r="CM60" s="75">
        <f t="shared" si="152"/>
        <v>35676161</v>
      </c>
      <c r="CN60" s="75">
        <f t="shared" si="47"/>
        <v>7456</v>
      </c>
      <c r="CO60" s="75">
        <f t="shared" si="48"/>
        <v>17077</v>
      </c>
      <c r="CP60" s="75">
        <f t="shared" si="153"/>
        <v>10473</v>
      </c>
      <c r="CQ60" s="75">
        <f t="shared" si="153"/>
        <v>113478987</v>
      </c>
      <c r="CR60" s="75">
        <f t="shared" si="50"/>
        <v>10835</v>
      </c>
      <c r="CS60" s="75">
        <f t="shared" si="51"/>
        <v>23930</v>
      </c>
      <c r="CT60" s="75">
        <f t="shared" si="154"/>
        <v>2005</v>
      </c>
      <c r="CU60" s="75">
        <f t="shared" si="154"/>
        <v>20962594</v>
      </c>
      <c r="CV60" s="75">
        <f t="shared" si="53"/>
        <v>10455</v>
      </c>
      <c r="CW60" s="75">
        <f t="shared" si="54"/>
        <v>26098</v>
      </c>
      <c r="CX60" s="75">
        <f t="shared" si="155"/>
        <v>3445</v>
      </c>
      <c r="CY60" s="75">
        <f t="shared" si="155"/>
        <v>1196143</v>
      </c>
      <c r="CZ60" s="75">
        <f t="shared" si="56"/>
        <v>347</v>
      </c>
      <c r="DA60" s="75">
        <f t="shared" si="57"/>
        <v>601</v>
      </c>
      <c r="DB60" s="75">
        <f t="shared" si="156"/>
        <v>37319</v>
      </c>
      <c r="DC60" s="75">
        <f t="shared" si="156"/>
        <v>2175519</v>
      </c>
      <c r="DD60" s="75">
        <f t="shared" si="59"/>
        <v>58</v>
      </c>
      <c r="DE60" s="75">
        <f t="shared" si="60"/>
        <v>120</v>
      </c>
      <c r="DF60" s="75">
        <f t="shared" si="157"/>
        <v>756</v>
      </c>
      <c r="DG60" s="75">
        <f t="shared" si="157"/>
        <v>1825579</v>
      </c>
      <c r="DH60" s="75">
        <f t="shared" si="62"/>
        <v>2415</v>
      </c>
      <c r="DI60" s="75">
        <f t="shared" si="63"/>
        <v>5275</v>
      </c>
      <c r="DJ60" s="75">
        <f t="shared" si="161"/>
        <v>627</v>
      </c>
      <c r="DK60" s="75">
        <f t="shared" si="161"/>
        <v>258</v>
      </c>
      <c r="DL60" s="248"/>
      <c r="DM60" s="248"/>
      <c r="DN60" s="248"/>
      <c r="DO60" s="248"/>
      <c r="DP60" s="248"/>
      <c r="DQ60" s="248"/>
      <c r="DR60" s="248"/>
      <c r="DS60" s="248"/>
      <c r="DT60" s="248"/>
      <c r="DU60" s="248"/>
      <c r="DV60" s="248"/>
      <c r="DW60" s="248"/>
      <c r="DX60" s="248"/>
      <c r="DY60" s="248"/>
      <c r="DZ60" s="248"/>
      <c r="EA60" s="248"/>
      <c r="EB60" s="164"/>
      <c r="EC60" s="75">
        <f t="shared" si="76"/>
        <v>2</v>
      </c>
      <c r="ED60" s="74">
        <f t="shared" si="91"/>
        <v>2022</v>
      </c>
      <c r="EE60" s="165">
        <f t="shared" si="92"/>
        <v>44593</v>
      </c>
      <c r="EF60" s="157">
        <f t="shared" si="77"/>
        <v>28</v>
      </c>
      <c r="EG60" s="156"/>
      <c r="EH60" s="166">
        <f t="shared" si="165"/>
        <v>3228045</v>
      </c>
      <c r="EI60" s="166">
        <f t="shared" si="165"/>
        <v>51669757</v>
      </c>
      <c r="EJ60" s="166">
        <f t="shared" si="165"/>
        <v>79347982</v>
      </c>
      <c r="EK60" s="166">
        <f t="shared" si="165"/>
        <v>151516337</v>
      </c>
      <c r="EL60" s="166">
        <f t="shared" si="165"/>
        <v>63698558</v>
      </c>
      <c r="EM60" s="166">
        <f t="shared" si="165"/>
        <v>57051550</v>
      </c>
      <c r="EN60" s="166">
        <f t="shared" si="165"/>
        <v>1926013162</v>
      </c>
      <c r="EO60" s="166">
        <f t="shared" si="165"/>
        <v>2293289556</v>
      </c>
      <c r="EP60" s="166">
        <f t="shared" si="165"/>
        <v>101953561</v>
      </c>
      <c r="EQ60" s="166">
        <f t="shared" si="165"/>
        <v>734388</v>
      </c>
      <c r="ER60" s="166">
        <f t="shared" si="166"/>
        <v>456742</v>
      </c>
      <c r="ES60" s="166">
        <f t="shared" si="166"/>
        <v>62468986</v>
      </c>
      <c r="ET60" s="166">
        <f t="shared" si="166"/>
        <v>135834238</v>
      </c>
      <c r="EU60" s="166">
        <f t="shared" si="166"/>
        <v>53789262</v>
      </c>
      <c r="EV60" s="166">
        <f t="shared" si="166"/>
        <v>1736615645</v>
      </c>
      <c r="EW60" s="166">
        <f t="shared" si="166"/>
        <v>174307683</v>
      </c>
      <c r="EX60" s="166">
        <f t="shared" si="166"/>
        <v>81712345</v>
      </c>
      <c r="EY60" s="166">
        <f t="shared" si="166"/>
        <v>250613861</v>
      </c>
      <c r="EZ60" s="166">
        <f t="shared" si="166"/>
        <v>52325594</v>
      </c>
      <c r="FA60" s="166">
        <f t="shared" si="166"/>
        <v>3988207</v>
      </c>
      <c r="FB60" s="166">
        <f t="shared" si="167"/>
        <v>2069294</v>
      </c>
      <c r="FC60" s="166">
        <f t="shared" si="167"/>
        <v>4473808</v>
      </c>
      <c r="FD60" s="166">
        <f t="shared" si="167"/>
        <v>0</v>
      </c>
      <c r="FE60" s="166">
        <f t="shared" si="167"/>
        <v>0</v>
      </c>
      <c r="FF60" s="166">
        <f t="shared" si="167"/>
        <v>0</v>
      </c>
      <c r="FG60" s="166">
        <f t="shared" si="167"/>
        <v>0</v>
      </c>
      <c r="FH60" s="152"/>
      <c r="FI60" s="405">
        <f t="shared" si="133"/>
        <v>2.0479370908983205</v>
      </c>
      <c r="FJ60" s="405">
        <f t="shared" si="133"/>
        <v>1.531173177738945</v>
      </c>
      <c r="FK60" s="405">
        <f t="shared" si="134"/>
        <v>2.0282903663500678</v>
      </c>
      <c r="FL60" s="405">
        <f t="shared" si="135"/>
        <v>1.5434418815015829</v>
      </c>
      <c r="FM60" s="405">
        <f t="shared" si="136"/>
        <v>1.3916788116351184</v>
      </c>
      <c r="FN60" s="405">
        <f t="shared" si="137"/>
        <v>1.0710201487174054</v>
      </c>
      <c r="FO60" s="405">
        <f t="shared" si="138"/>
        <v>1.6324685874280578</v>
      </c>
      <c r="FP60" s="405">
        <f t="shared" si="139"/>
        <v>1.0773518380891478</v>
      </c>
      <c r="FQ60" s="405">
        <f t="shared" si="140"/>
        <v>1.6680417374423684</v>
      </c>
      <c r="FR60" s="405">
        <f t="shared" si="141"/>
        <v>1.0630914826498423</v>
      </c>
      <c r="FS60" s="404"/>
      <c r="FT60" s="26"/>
    </row>
    <row r="61" spans="1:176" ht="10.35" customHeight="1" x14ac:dyDescent="0.2">
      <c r="A61" s="74" t="str">
        <f t="shared" si="1"/>
        <v>2021-22MARCHENG</v>
      </c>
      <c r="B61" s="163" t="str">
        <f t="shared" si="168"/>
        <v>2021-22</v>
      </c>
      <c r="C61" s="26" t="s">
        <v>838</v>
      </c>
      <c r="D61" s="163" t="str">
        <f t="shared" si="169"/>
        <v>ENG</v>
      </c>
      <c r="F61" s="163" t="str">
        <f t="shared" si="2"/>
        <v>ENG</v>
      </c>
      <c r="H61" s="75">
        <f t="shared" si="142"/>
        <v>1227876</v>
      </c>
      <c r="I61" s="75">
        <f t="shared" si="142"/>
        <v>960874</v>
      </c>
      <c r="J61" s="75">
        <f t="shared" si="142"/>
        <v>40312488</v>
      </c>
      <c r="K61" s="75">
        <f t="shared" si="4"/>
        <v>42</v>
      </c>
      <c r="L61" s="75">
        <f t="shared" si="5"/>
        <v>13</v>
      </c>
      <c r="M61" s="75">
        <f t="shared" si="6"/>
        <v>120</v>
      </c>
      <c r="N61" s="75">
        <f t="shared" si="7"/>
        <v>171</v>
      </c>
      <c r="O61" s="75">
        <f t="shared" si="8"/>
        <v>296</v>
      </c>
      <c r="P61" s="75" t="s">
        <v>44</v>
      </c>
      <c r="Q61" s="75">
        <f t="shared" si="162"/>
        <v>3424</v>
      </c>
      <c r="R61" s="75">
        <f t="shared" si="162"/>
        <v>5597</v>
      </c>
      <c r="S61" s="75">
        <f t="shared" si="162"/>
        <v>7968</v>
      </c>
      <c r="T61" s="75">
        <f t="shared" si="162"/>
        <v>712654</v>
      </c>
      <c r="U61" s="75">
        <f t="shared" si="162"/>
        <v>81857</v>
      </c>
      <c r="V61" s="75">
        <f t="shared" si="162"/>
        <v>53605</v>
      </c>
      <c r="W61" s="75">
        <f t="shared" si="162"/>
        <v>390792</v>
      </c>
      <c r="X61" s="75">
        <f t="shared" si="162"/>
        <v>109031</v>
      </c>
      <c r="Y61" s="75">
        <f t="shared" si="162"/>
        <v>3792</v>
      </c>
      <c r="Z61" s="75">
        <f t="shared" si="162"/>
        <v>47081548</v>
      </c>
      <c r="AA61" s="75">
        <f t="shared" si="10"/>
        <v>575</v>
      </c>
      <c r="AB61" s="75">
        <f t="shared" si="11"/>
        <v>1010</v>
      </c>
      <c r="AC61" s="75">
        <f t="shared" si="129"/>
        <v>40452413</v>
      </c>
      <c r="AD61" s="75">
        <f t="shared" si="13"/>
        <v>755</v>
      </c>
      <c r="AE61" s="75">
        <f t="shared" si="14"/>
        <v>1385</v>
      </c>
      <c r="AF61" s="75">
        <f t="shared" si="130"/>
        <v>1432235108</v>
      </c>
      <c r="AG61" s="75">
        <f t="shared" si="16"/>
        <v>3665</v>
      </c>
      <c r="AH61" s="75">
        <f t="shared" si="17"/>
        <v>8230</v>
      </c>
      <c r="AI61" s="75">
        <f t="shared" si="131"/>
        <v>1362020195</v>
      </c>
      <c r="AJ61" s="75">
        <f t="shared" si="19"/>
        <v>12492</v>
      </c>
      <c r="AK61" s="75">
        <f t="shared" si="20"/>
        <v>30994</v>
      </c>
      <c r="AL61" s="75">
        <f t="shared" si="132"/>
        <v>56349758</v>
      </c>
      <c r="AM61" s="75">
        <f t="shared" si="22"/>
        <v>14860</v>
      </c>
      <c r="AN61" s="75">
        <f t="shared" si="23"/>
        <v>35762</v>
      </c>
      <c r="AO61" s="75">
        <f t="shared" si="163"/>
        <v>92403</v>
      </c>
      <c r="AP61" s="75">
        <f t="shared" si="163"/>
        <v>5736</v>
      </c>
      <c r="AQ61" s="75">
        <f t="shared" si="163"/>
        <v>23338</v>
      </c>
      <c r="AR61" s="75">
        <f t="shared" si="163"/>
        <v>17646</v>
      </c>
      <c r="AS61" s="75">
        <f t="shared" si="163"/>
        <v>13902</v>
      </c>
      <c r="AT61" s="75">
        <f t="shared" si="163"/>
        <v>49427</v>
      </c>
      <c r="AU61" s="75">
        <f t="shared" si="163"/>
        <v>9060</v>
      </c>
      <c r="AV61" s="75">
        <f t="shared" si="163"/>
        <v>361358</v>
      </c>
      <c r="AW61" s="75">
        <f t="shared" si="163"/>
        <v>34998</v>
      </c>
      <c r="AX61" s="75">
        <f t="shared" si="163"/>
        <v>223895</v>
      </c>
      <c r="AY61" s="75">
        <f t="shared" si="164"/>
        <v>620251</v>
      </c>
      <c r="AZ61" s="75">
        <f t="shared" si="164"/>
        <v>164969</v>
      </c>
      <c r="BA61" s="75">
        <f t="shared" si="164"/>
        <v>123532</v>
      </c>
      <c r="BB61" s="75">
        <f t="shared" si="164"/>
        <v>107348</v>
      </c>
      <c r="BC61" s="75">
        <f t="shared" si="164"/>
        <v>81542</v>
      </c>
      <c r="BD61" s="75">
        <f t="shared" si="164"/>
        <v>550640</v>
      </c>
      <c r="BE61" s="75">
        <f t="shared" si="164"/>
        <v>418586</v>
      </c>
      <c r="BF61" s="75">
        <f t="shared" si="164"/>
        <v>176274</v>
      </c>
      <c r="BG61" s="75">
        <f t="shared" si="164"/>
        <v>117737</v>
      </c>
      <c r="BH61" s="75">
        <f t="shared" si="164"/>
        <v>6112</v>
      </c>
      <c r="BI61" s="75">
        <f t="shared" si="164"/>
        <v>4040</v>
      </c>
      <c r="BJ61" s="75">
        <f t="shared" si="164"/>
        <v>906</v>
      </c>
      <c r="BK61" s="75">
        <f t="shared" si="164"/>
        <v>583840</v>
      </c>
      <c r="BL61" s="75">
        <f t="shared" si="26"/>
        <v>644</v>
      </c>
      <c r="BM61" s="75">
        <f t="shared" si="27"/>
        <v>1109</v>
      </c>
      <c r="BN61" s="75">
        <f t="shared" si="146"/>
        <v>552</v>
      </c>
      <c r="BO61" s="75">
        <f t="shared" si="146"/>
        <v>392443</v>
      </c>
      <c r="BP61" s="75">
        <f t="shared" si="29"/>
        <v>711</v>
      </c>
      <c r="BQ61" s="75">
        <f t="shared" si="30"/>
        <v>1191</v>
      </c>
      <c r="BR61" s="75">
        <f t="shared" si="147"/>
        <v>80399</v>
      </c>
      <c r="BS61" s="75">
        <f t="shared" si="147"/>
        <v>46105265</v>
      </c>
      <c r="BT61" s="75">
        <f t="shared" si="32"/>
        <v>573</v>
      </c>
      <c r="BU61" s="75">
        <f t="shared" si="33"/>
        <v>1009</v>
      </c>
      <c r="BV61" s="75">
        <f t="shared" si="148"/>
        <v>29599</v>
      </c>
      <c r="BW61" s="75">
        <f t="shared" si="148"/>
        <v>108149513</v>
      </c>
      <c r="BX61" s="75">
        <f t="shared" si="35"/>
        <v>3654</v>
      </c>
      <c r="BY61" s="75">
        <f t="shared" si="36"/>
        <v>7817</v>
      </c>
      <c r="BZ61" s="75">
        <f t="shared" si="149"/>
        <v>10747</v>
      </c>
      <c r="CA61" s="75">
        <f t="shared" si="149"/>
        <v>38720978</v>
      </c>
      <c r="CB61" s="75">
        <f t="shared" si="38"/>
        <v>3603</v>
      </c>
      <c r="CC61" s="75">
        <f t="shared" si="39"/>
        <v>8355</v>
      </c>
      <c r="CD61" s="75">
        <f t="shared" si="150"/>
        <v>350446</v>
      </c>
      <c r="CE61" s="75">
        <f t="shared" si="150"/>
        <v>1285364617</v>
      </c>
      <c r="CF61" s="75">
        <f t="shared" si="41"/>
        <v>3668</v>
      </c>
      <c r="CG61" s="75">
        <f t="shared" si="42"/>
        <v>8249</v>
      </c>
      <c r="CH61" s="75">
        <f t="shared" si="151"/>
        <v>9983</v>
      </c>
      <c r="CI61" s="75">
        <f t="shared" si="151"/>
        <v>118068334</v>
      </c>
      <c r="CJ61" s="75">
        <f t="shared" si="44"/>
        <v>11827</v>
      </c>
      <c r="CK61" s="75">
        <f t="shared" si="45"/>
        <v>27891</v>
      </c>
      <c r="CL61" s="75">
        <f t="shared" si="152"/>
        <v>4705</v>
      </c>
      <c r="CM61" s="75">
        <f t="shared" si="152"/>
        <v>55608337</v>
      </c>
      <c r="CN61" s="75">
        <f t="shared" si="47"/>
        <v>11819</v>
      </c>
      <c r="CO61" s="75">
        <f t="shared" si="48"/>
        <v>28016</v>
      </c>
      <c r="CP61" s="75">
        <f t="shared" si="153"/>
        <v>10468</v>
      </c>
      <c r="CQ61" s="75">
        <f t="shared" si="153"/>
        <v>168616603</v>
      </c>
      <c r="CR61" s="75">
        <f t="shared" si="50"/>
        <v>16108</v>
      </c>
      <c r="CS61" s="75">
        <f t="shared" si="51"/>
        <v>37887</v>
      </c>
      <c r="CT61" s="75">
        <f t="shared" si="154"/>
        <v>2003</v>
      </c>
      <c r="CU61" s="75">
        <f t="shared" si="154"/>
        <v>34673614</v>
      </c>
      <c r="CV61" s="75">
        <f t="shared" si="53"/>
        <v>17311</v>
      </c>
      <c r="CW61" s="75">
        <f t="shared" si="54"/>
        <v>41231</v>
      </c>
      <c r="CX61" s="75">
        <f t="shared" si="155"/>
        <v>3915</v>
      </c>
      <c r="CY61" s="75">
        <f t="shared" si="155"/>
        <v>1454831</v>
      </c>
      <c r="CZ61" s="75">
        <f t="shared" si="56"/>
        <v>372</v>
      </c>
      <c r="DA61" s="75">
        <f t="shared" si="57"/>
        <v>634</v>
      </c>
      <c r="DB61" s="75">
        <f t="shared" si="156"/>
        <v>45278</v>
      </c>
      <c r="DC61" s="75">
        <f t="shared" si="156"/>
        <v>3401736</v>
      </c>
      <c r="DD61" s="75">
        <f t="shared" si="59"/>
        <v>75</v>
      </c>
      <c r="DE61" s="75">
        <f t="shared" si="60"/>
        <v>161</v>
      </c>
      <c r="DF61" s="75">
        <f t="shared" si="157"/>
        <v>773</v>
      </c>
      <c r="DG61" s="75">
        <f t="shared" si="157"/>
        <v>2390240</v>
      </c>
      <c r="DH61" s="75">
        <f t="shared" si="62"/>
        <v>3092</v>
      </c>
      <c r="DI61" s="75">
        <f t="shared" si="63"/>
        <v>6827</v>
      </c>
      <c r="DJ61" s="75">
        <f t="shared" si="161"/>
        <v>628</v>
      </c>
      <c r="DK61" s="75">
        <f t="shared" si="161"/>
        <v>232</v>
      </c>
      <c r="DL61" s="248"/>
      <c r="DM61" s="248"/>
      <c r="DN61" s="248"/>
      <c r="DO61" s="248"/>
      <c r="DP61" s="248"/>
      <c r="DQ61" s="248"/>
      <c r="DR61" s="248"/>
      <c r="DS61" s="248"/>
      <c r="DT61" s="248"/>
      <c r="DU61" s="248"/>
      <c r="DV61" s="248"/>
      <c r="DW61" s="248"/>
      <c r="DX61" s="248"/>
      <c r="DY61" s="248"/>
      <c r="DZ61" s="248"/>
      <c r="EA61" s="248"/>
      <c r="EB61" s="164"/>
      <c r="EC61" s="75">
        <f t="shared" si="76"/>
        <v>3</v>
      </c>
      <c r="ED61" s="74">
        <f t="shared" si="91"/>
        <v>2022</v>
      </c>
      <c r="EE61" s="165">
        <f t="shared" si="92"/>
        <v>44621</v>
      </c>
      <c r="EF61" s="157">
        <f t="shared" si="77"/>
        <v>31</v>
      </c>
      <c r="EG61" s="156"/>
      <c r="EH61" s="166">
        <f t="shared" si="165"/>
        <v>12791983</v>
      </c>
      <c r="EI61" s="166">
        <f t="shared" si="165"/>
        <v>114949520</v>
      </c>
      <c r="EJ61" s="166">
        <f t="shared" si="165"/>
        <v>164382184</v>
      </c>
      <c r="EK61" s="166">
        <f t="shared" si="165"/>
        <v>284051092</v>
      </c>
      <c r="EL61" s="166">
        <f t="shared" si="165"/>
        <v>82669498</v>
      </c>
      <c r="EM61" s="166">
        <f t="shared" si="165"/>
        <v>74236075</v>
      </c>
      <c r="EN61" s="166">
        <f t="shared" si="165"/>
        <v>3216272328</v>
      </c>
      <c r="EO61" s="166">
        <f t="shared" si="165"/>
        <v>3379267259</v>
      </c>
      <c r="EP61" s="166">
        <f t="shared" si="165"/>
        <v>135610345</v>
      </c>
      <c r="EQ61" s="166">
        <f t="shared" si="165"/>
        <v>1004963</v>
      </c>
      <c r="ER61" s="166">
        <f t="shared" si="166"/>
        <v>657426</v>
      </c>
      <c r="ES61" s="166">
        <f t="shared" si="166"/>
        <v>81097382</v>
      </c>
      <c r="ET61" s="166">
        <f t="shared" si="166"/>
        <v>231375300</v>
      </c>
      <c r="EU61" s="166">
        <f t="shared" si="166"/>
        <v>89793584</v>
      </c>
      <c r="EV61" s="166">
        <f t="shared" si="166"/>
        <v>2890662493</v>
      </c>
      <c r="EW61" s="166">
        <f t="shared" si="166"/>
        <v>278432847</v>
      </c>
      <c r="EX61" s="166">
        <f t="shared" si="166"/>
        <v>131813408</v>
      </c>
      <c r="EY61" s="166">
        <f t="shared" si="166"/>
        <v>396596041</v>
      </c>
      <c r="EZ61" s="166">
        <f t="shared" si="166"/>
        <v>82586191</v>
      </c>
      <c r="FA61" s="166">
        <f t="shared" si="166"/>
        <v>5277499</v>
      </c>
      <c r="FB61" s="166">
        <f t="shared" si="167"/>
        <v>2481983</v>
      </c>
      <c r="FC61" s="166">
        <f t="shared" si="167"/>
        <v>7307195</v>
      </c>
      <c r="FD61" s="166">
        <f t="shared" si="167"/>
        <v>0</v>
      </c>
      <c r="FE61" s="166">
        <f t="shared" si="167"/>
        <v>0</v>
      </c>
      <c r="FF61" s="166">
        <f t="shared" si="167"/>
        <v>0</v>
      </c>
      <c r="FG61" s="166">
        <f t="shared" si="167"/>
        <v>0</v>
      </c>
      <c r="FH61" s="152"/>
      <c r="FI61" s="405">
        <f t="shared" si="133"/>
        <v>2.0153316148893801</v>
      </c>
      <c r="FJ61" s="405">
        <f t="shared" si="133"/>
        <v>1.5091195621632847</v>
      </c>
      <c r="FK61" s="405">
        <f t="shared" si="134"/>
        <v>2.0025743867176571</v>
      </c>
      <c r="FL61" s="405">
        <f t="shared" si="135"/>
        <v>1.52116407051581</v>
      </c>
      <c r="FM61" s="405">
        <f t="shared" si="136"/>
        <v>1.4090360089254641</v>
      </c>
      <c r="FN61" s="405">
        <f t="shared" si="137"/>
        <v>1.0711222338225961</v>
      </c>
      <c r="FO61" s="405">
        <f t="shared" si="138"/>
        <v>1.6167328557933065</v>
      </c>
      <c r="FP61" s="405">
        <f t="shared" si="139"/>
        <v>1.0798488503269712</v>
      </c>
      <c r="FQ61" s="405">
        <f t="shared" si="140"/>
        <v>1.6118143459915613</v>
      </c>
      <c r="FR61" s="405">
        <f t="shared" si="141"/>
        <v>1.0654008438818565</v>
      </c>
      <c r="FS61" s="404"/>
      <c r="FT61" s="26"/>
    </row>
    <row r="62" spans="1:176" ht="10.35" customHeight="1" x14ac:dyDescent="0.2">
      <c r="A62" s="74" t="str">
        <f t="shared" si="1"/>
        <v>2022-23APRILENG</v>
      </c>
      <c r="B62" s="163" t="str">
        <f t="shared" si="168"/>
        <v>2022-23</v>
      </c>
      <c r="C62" s="26" t="s">
        <v>839</v>
      </c>
      <c r="D62" s="163" t="str">
        <f t="shared" si="169"/>
        <v>ENG</v>
      </c>
      <c r="F62" s="163" t="str">
        <f t="shared" si="2"/>
        <v>ENG</v>
      </c>
      <c r="H62" s="75">
        <f t="shared" si="142"/>
        <v>1120827</v>
      </c>
      <c r="I62" s="75">
        <f t="shared" si="142"/>
        <v>860414</v>
      </c>
      <c r="J62" s="75">
        <f t="shared" si="142"/>
        <v>23754659</v>
      </c>
      <c r="K62" s="75">
        <f t="shared" si="4"/>
        <v>28</v>
      </c>
      <c r="L62" s="75">
        <f t="shared" si="5"/>
        <v>3</v>
      </c>
      <c r="M62" s="75">
        <f t="shared" si="6"/>
        <v>93</v>
      </c>
      <c r="N62" s="75">
        <f t="shared" si="7"/>
        <v>139</v>
      </c>
      <c r="O62" s="75">
        <f t="shared" si="8"/>
        <v>252</v>
      </c>
      <c r="P62" s="75" t="s">
        <v>44</v>
      </c>
      <c r="Q62" s="75">
        <f t="shared" si="162"/>
        <v>3200</v>
      </c>
      <c r="R62" s="75">
        <f t="shared" si="162"/>
        <v>5057</v>
      </c>
      <c r="S62" s="75">
        <f t="shared" si="162"/>
        <v>7564</v>
      </c>
      <c r="T62" s="75">
        <f t="shared" si="162"/>
        <v>684633</v>
      </c>
      <c r="U62" s="75">
        <f t="shared" si="162"/>
        <v>76582</v>
      </c>
      <c r="V62" s="75">
        <f t="shared" si="162"/>
        <v>49690</v>
      </c>
      <c r="W62" s="75">
        <f t="shared" si="162"/>
        <v>369519</v>
      </c>
      <c r="X62" s="75">
        <f t="shared" si="162"/>
        <v>115091</v>
      </c>
      <c r="Y62" s="75">
        <f t="shared" si="162"/>
        <v>4367</v>
      </c>
      <c r="Z62" s="75">
        <f t="shared" si="162"/>
        <v>41492553</v>
      </c>
      <c r="AA62" s="75">
        <f t="shared" si="10"/>
        <v>542</v>
      </c>
      <c r="AB62" s="75">
        <f t="shared" si="11"/>
        <v>967</v>
      </c>
      <c r="AC62" s="75">
        <f t="shared" si="129"/>
        <v>35150190</v>
      </c>
      <c r="AD62" s="75">
        <f t="shared" si="13"/>
        <v>707</v>
      </c>
      <c r="AE62" s="75">
        <f t="shared" si="14"/>
        <v>1304</v>
      </c>
      <c r="AF62" s="75">
        <f t="shared" si="130"/>
        <v>1138894290</v>
      </c>
      <c r="AG62" s="75">
        <f t="shared" si="16"/>
        <v>3082</v>
      </c>
      <c r="AH62" s="75">
        <f t="shared" si="17"/>
        <v>6993</v>
      </c>
      <c r="AI62" s="75">
        <f t="shared" si="131"/>
        <v>1095793223</v>
      </c>
      <c r="AJ62" s="75">
        <f t="shared" si="19"/>
        <v>9521</v>
      </c>
      <c r="AK62" s="75">
        <f t="shared" si="20"/>
        <v>24098</v>
      </c>
      <c r="AL62" s="75">
        <f t="shared" si="132"/>
        <v>49265379</v>
      </c>
      <c r="AM62" s="75">
        <f t="shared" si="22"/>
        <v>11281</v>
      </c>
      <c r="AN62" s="75">
        <f t="shared" si="23"/>
        <v>27677</v>
      </c>
      <c r="AO62" s="75">
        <f t="shared" si="163"/>
        <v>85688</v>
      </c>
      <c r="AP62" s="75">
        <f t="shared" si="163"/>
        <v>5489</v>
      </c>
      <c r="AQ62" s="75">
        <f t="shared" si="163"/>
        <v>21183</v>
      </c>
      <c r="AR62" s="75">
        <f t="shared" si="163"/>
        <v>17923</v>
      </c>
      <c r="AS62" s="75">
        <f t="shared" si="163"/>
        <v>11828</v>
      </c>
      <c r="AT62" s="75">
        <f t="shared" si="163"/>
        <v>47188</v>
      </c>
      <c r="AU62" s="75">
        <f t="shared" si="163"/>
        <v>9540</v>
      </c>
      <c r="AV62" s="75">
        <f t="shared" si="163"/>
        <v>346627</v>
      </c>
      <c r="AW62" s="75">
        <f t="shared" si="163"/>
        <v>33113</v>
      </c>
      <c r="AX62" s="75">
        <f t="shared" si="163"/>
        <v>219205</v>
      </c>
      <c r="AY62" s="75">
        <f t="shared" si="164"/>
        <v>598945</v>
      </c>
      <c r="AZ62" s="75">
        <f t="shared" si="164"/>
        <v>155855</v>
      </c>
      <c r="BA62" s="75">
        <f t="shared" si="164"/>
        <v>116166</v>
      </c>
      <c r="BB62" s="75">
        <f t="shared" si="164"/>
        <v>100327</v>
      </c>
      <c r="BC62" s="75">
        <f t="shared" si="164"/>
        <v>76010</v>
      </c>
      <c r="BD62" s="75">
        <f t="shared" si="164"/>
        <v>516052</v>
      </c>
      <c r="BE62" s="75">
        <f t="shared" si="164"/>
        <v>395870</v>
      </c>
      <c r="BF62" s="75">
        <f t="shared" si="164"/>
        <v>185708</v>
      </c>
      <c r="BG62" s="75">
        <f t="shared" si="164"/>
        <v>124332</v>
      </c>
      <c r="BH62" s="75">
        <f t="shared" si="164"/>
        <v>7256</v>
      </c>
      <c r="BI62" s="75">
        <f t="shared" si="164"/>
        <v>4745</v>
      </c>
      <c r="BJ62" s="75">
        <f t="shared" si="164"/>
        <v>769</v>
      </c>
      <c r="BK62" s="75">
        <f t="shared" si="164"/>
        <v>478131</v>
      </c>
      <c r="BL62" s="75">
        <f t="shared" si="26"/>
        <v>622</v>
      </c>
      <c r="BM62" s="75">
        <f t="shared" si="27"/>
        <v>1042</v>
      </c>
      <c r="BN62" s="75">
        <f t="shared" si="146"/>
        <v>456</v>
      </c>
      <c r="BO62" s="75">
        <f t="shared" si="146"/>
        <v>255739</v>
      </c>
      <c r="BP62" s="75">
        <f t="shared" si="29"/>
        <v>561</v>
      </c>
      <c r="BQ62" s="75">
        <f t="shared" si="30"/>
        <v>1031</v>
      </c>
      <c r="BR62" s="75">
        <f t="shared" si="147"/>
        <v>75357</v>
      </c>
      <c r="BS62" s="75">
        <f t="shared" si="147"/>
        <v>40758683</v>
      </c>
      <c r="BT62" s="75">
        <f t="shared" si="32"/>
        <v>541</v>
      </c>
      <c r="BU62" s="75">
        <f t="shared" si="33"/>
        <v>965</v>
      </c>
      <c r="BV62" s="75">
        <f t="shared" si="148"/>
        <v>25764</v>
      </c>
      <c r="BW62" s="75">
        <f t="shared" si="148"/>
        <v>82461097</v>
      </c>
      <c r="BX62" s="75">
        <f t="shared" si="35"/>
        <v>3201</v>
      </c>
      <c r="BY62" s="75">
        <f t="shared" si="36"/>
        <v>7076</v>
      </c>
      <c r="BZ62" s="75">
        <f t="shared" si="149"/>
        <v>10091</v>
      </c>
      <c r="CA62" s="75">
        <f t="shared" si="149"/>
        <v>31273009</v>
      </c>
      <c r="CB62" s="75">
        <f t="shared" si="38"/>
        <v>3099</v>
      </c>
      <c r="CC62" s="75">
        <f t="shared" si="39"/>
        <v>7333</v>
      </c>
      <c r="CD62" s="75">
        <f t="shared" si="150"/>
        <v>333664</v>
      </c>
      <c r="CE62" s="75">
        <f t="shared" si="150"/>
        <v>1025160184</v>
      </c>
      <c r="CF62" s="75">
        <f t="shared" si="41"/>
        <v>3072</v>
      </c>
      <c r="CG62" s="75">
        <f t="shared" si="42"/>
        <v>6979</v>
      </c>
      <c r="CH62" s="75">
        <f t="shared" si="151"/>
        <v>9316</v>
      </c>
      <c r="CI62" s="75">
        <f t="shared" si="151"/>
        <v>93714215</v>
      </c>
      <c r="CJ62" s="75">
        <f t="shared" si="44"/>
        <v>10059</v>
      </c>
      <c r="CK62" s="75">
        <f t="shared" si="45"/>
        <v>25125</v>
      </c>
      <c r="CL62" s="75">
        <f t="shared" si="152"/>
        <v>4591</v>
      </c>
      <c r="CM62" s="75">
        <f t="shared" si="152"/>
        <v>47054648</v>
      </c>
      <c r="CN62" s="75">
        <f t="shared" si="47"/>
        <v>10249</v>
      </c>
      <c r="CO62" s="75">
        <f t="shared" si="48"/>
        <v>25902</v>
      </c>
      <c r="CP62" s="75">
        <f t="shared" si="153"/>
        <v>10068</v>
      </c>
      <c r="CQ62" s="75">
        <f t="shared" si="153"/>
        <v>145743783</v>
      </c>
      <c r="CR62" s="75">
        <f t="shared" si="50"/>
        <v>14476</v>
      </c>
      <c r="CS62" s="75">
        <f t="shared" si="51"/>
        <v>35313</v>
      </c>
      <c r="CT62" s="75">
        <f t="shared" si="154"/>
        <v>2055</v>
      </c>
      <c r="CU62" s="75">
        <f t="shared" si="154"/>
        <v>32333921</v>
      </c>
      <c r="CV62" s="75">
        <f t="shared" si="53"/>
        <v>15734</v>
      </c>
      <c r="CW62" s="75">
        <f t="shared" si="54"/>
        <v>40272</v>
      </c>
      <c r="CX62" s="75">
        <f t="shared" si="155"/>
        <v>3848</v>
      </c>
      <c r="CY62" s="75">
        <f t="shared" si="155"/>
        <v>1351221</v>
      </c>
      <c r="CZ62" s="75">
        <f t="shared" si="56"/>
        <v>351</v>
      </c>
      <c r="DA62" s="75">
        <f t="shared" si="57"/>
        <v>616</v>
      </c>
      <c r="DB62" s="75">
        <f t="shared" si="156"/>
        <v>41874</v>
      </c>
      <c r="DC62" s="75">
        <f t="shared" si="156"/>
        <v>2565255</v>
      </c>
      <c r="DD62" s="75">
        <f t="shared" si="59"/>
        <v>61</v>
      </c>
      <c r="DE62" s="75">
        <f t="shared" si="60"/>
        <v>134</v>
      </c>
      <c r="DF62" s="75">
        <f t="shared" si="157"/>
        <v>871</v>
      </c>
      <c r="DG62" s="75">
        <f t="shared" si="157"/>
        <v>2274876</v>
      </c>
      <c r="DH62" s="75">
        <f t="shared" si="62"/>
        <v>2612</v>
      </c>
      <c r="DI62" s="75">
        <f t="shared" si="63"/>
        <v>5603</v>
      </c>
      <c r="DJ62" s="75">
        <f t="shared" si="161"/>
        <v>737</v>
      </c>
      <c r="DK62" s="75">
        <f t="shared" si="161"/>
        <v>238</v>
      </c>
      <c r="DL62" s="248"/>
      <c r="DM62" s="248"/>
      <c r="DN62" s="248"/>
      <c r="DO62" s="248"/>
      <c r="DP62" s="248"/>
      <c r="DQ62" s="248"/>
      <c r="DR62" s="248"/>
      <c r="DS62" s="248"/>
      <c r="DT62" s="248"/>
      <c r="DU62" s="248"/>
      <c r="DV62" s="248"/>
      <c r="DW62" s="248"/>
      <c r="DX62" s="248"/>
      <c r="DY62" s="248"/>
      <c r="DZ62" s="248"/>
      <c r="EA62" s="248"/>
      <c r="EB62" s="164"/>
      <c r="EC62" s="75">
        <f t="shared" si="76"/>
        <v>4</v>
      </c>
      <c r="ED62" s="74">
        <f t="shared" si="91"/>
        <v>2022</v>
      </c>
      <c r="EE62" s="165">
        <f t="shared" si="92"/>
        <v>44652</v>
      </c>
      <c r="EF62" s="157">
        <f t="shared" si="77"/>
        <v>30</v>
      </c>
      <c r="EG62" s="156"/>
      <c r="EH62" s="166">
        <f t="shared" si="165"/>
        <v>2999173</v>
      </c>
      <c r="EI62" s="166">
        <f t="shared" si="165"/>
        <v>79952618</v>
      </c>
      <c r="EJ62" s="166">
        <f t="shared" si="165"/>
        <v>119736845</v>
      </c>
      <c r="EK62" s="166">
        <f t="shared" si="165"/>
        <v>216624269</v>
      </c>
      <c r="EL62" s="166">
        <f t="shared" si="165"/>
        <v>74090151</v>
      </c>
      <c r="EM62" s="166">
        <f t="shared" si="165"/>
        <v>64775553</v>
      </c>
      <c r="EN62" s="166">
        <f t="shared" si="165"/>
        <v>2584154253</v>
      </c>
      <c r="EO62" s="166">
        <f t="shared" si="165"/>
        <v>2773508142</v>
      </c>
      <c r="EP62" s="166">
        <f t="shared" si="165"/>
        <v>120865609</v>
      </c>
      <c r="EQ62" s="166">
        <f t="shared" si="165"/>
        <v>801053</v>
      </c>
      <c r="ER62" s="166">
        <f t="shared" si="166"/>
        <v>470279</v>
      </c>
      <c r="ES62" s="166">
        <f t="shared" si="166"/>
        <v>72714863</v>
      </c>
      <c r="ET62" s="166">
        <f t="shared" si="166"/>
        <v>182306999</v>
      </c>
      <c r="EU62" s="166">
        <f t="shared" si="166"/>
        <v>73994101</v>
      </c>
      <c r="EV62" s="166">
        <f t="shared" si="166"/>
        <v>2328541878</v>
      </c>
      <c r="EW62" s="166">
        <f t="shared" si="166"/>
        <v>234060523</v>
      </c>
      <c r="EX62" s="166">
        <f t="shared" si="166"/>
        <v>118916878</v>
      </c>
      <c r="EY62" s="166">
        <f t="shared" si="166"/>
        <v>355530996</v>
      </c>
      <c r="EZ62" s="166">
        <f t="shared" si="166"/>
        <v>82758316</v>
      </c>
      <c r="FA62" s="166">
        <f t="shared" si="166"/>
        <v>4879804</v>
      </c>
      <c r="FB62" s="166">
        <f t="shared" si="167"/>
        <v>2371378</v>
      </c>
      <c r="FC62" s="166">
        <f t="shared" si="167"/>
        <v>5613180</v>
      </c>
      <c r="FD62" s="166">
        <f t="shared" si="167"/>
        <v>0</v>
      </c>
      <c r="FE62" s="166">
        <f t="shared" si="167"/>
        <v>0</v>
      </c>
      <c r="FF62" s="166">
        <f t="shared" si="167"/>
        <v>0</v>
      </c>
      <c r="FG62" s="166">
        <f t="shared" si="167"/>
        <v>0</v>
      </c>
      <c r="FH62" s="152"/>
      <c r="FI62" s="405">
        <f t="shared" si="133"/>
        <v>2.0351388054634247</v>
      </c>
      <c r="FJ62" s="405">
        <f t="shared" si="133"/>
        <v>1.5168838630487582</v>
      </c>
      <c r="FK62" s="405">
        <f t="shared" si="134"/>
        <v>2.0190581605956934</v>
      </c>
      <c r="FL62" s="405">
        <f t="shared" si="135"/>
        <v>1.529684041054538</v>
      </c>
      <c r="FM62" s="405">
        <f t="shared" si="136"/>
        <v>1.396550650981411</v>
      </c>
      <c r="FN62" s="405">
        <f t="shared" si="137"/>
        <v>1.0713116240301581</v>
      </c>
      <c r="FO62" s="405">
        <f t="shared" si="138"/>
        <v>1.6135753447272159</v>
      </c>
      <c r="FP62" s="405">
        <f t="shared" si="139"/>
        <v>1.0802929855505643</v>
      </c>
      <c r="FQ62" s="405">
        <f t="shared" si="140"/>
        <v>1.6615525532402107</v>
      </c>
      <c r="FR62" s="405">
        <f t="shared" si="141"/>
        <v>1.0865582779940464</v>
      </c>
      <c r="FS62" s="404"/>
      <c r="FT62" s="26"/>
    </row>
    <row r="63" spans="1:176" ht="10.35" customHeight="1" x14ac:dyDescent="0.2">
      <c r="A63" s="74" t="str">
        <f t="shared" ref="A63" si="170">B63&amp;C63&amp;D63</f>
        <v>2022-23MAYENG</v>
      </c>
      <c r="B63" s="163" t="str">
        <f t="shared" si="168"/>
        <v>2022-23</v>
      </c>
      <c r="C63" s="26" t="s">
        <v>840</v>
      </c>
      <c r="D63" s="163" t="str">
        <f t="shared" si="169"/>
        <v>ENG</v>
      </c>
      <c r="F63" s="163" t="str">
        <f t="shared" ref="F63" si="171">D63</f>
        <v>ENG</v>
      </c>
      <c r="H63" s="75">
        <f t="shared" si="142"/>
        <v>1125030</v>
      </c>
      <c r="I63" s="75">
        <f t="shared" si="142"/>
        <v>853065</v>
      </c>
      <c r="J63" s="75">
        <f t="shared" si="142"/>
        <v>16309749</v>
      </c>
      <c r="K63" s="75">
        <f t="shared" ref="K63" si="172">IFERROR(ROUND(J63/I63,$H$1),"-")</f>
        <v>19</v>
      </c>
      <c r="L63" s="75">
        <f t="shared" ref="L63" si="173">IFERROR(ROUND(EH63/I63,$H$1),"-")</f>
        <v>1</v>
      </c>
      <c r="M63" s="75">
        <f t="shared" ref="M63" si="174">IFERROR(ROUND(EI63/I63,$H$1),"-")</f>
        <v>64</v>
      </c>
      <c r="N63" s="75">
        <f t="shared" ref="N63" si="175">IFERROR(ROUND(EJ63/I63,$H$1),"-")</f>
        <v>109</v>
      </c>
      <c r="O63" s="75">
        <f t="shared" ref="O63" si="176">IFERROR(ROUND(EK63/I63,$H$1),"-")</f>
        <v>193</v>
      </c>
      <c r="P63" s="75" t="s">
        <v>44</v>
      </c>
      <c r="Q63" s="75">
        <f t="shared" si="162"/>
        <v>3336</v>
      </c>
      <c r="R63" s="75">
        <f t="shared" si="162"/>
        <v>5184</v>
      </c>
      <c r="S63" s="75">
        <f t="shared" si="162"/>
        <v>9101</v>
      </c>
      <c r="T63" s="75">
        <f t="shared" si="162"/>
        <v>715126</v>
      </c>
      <c r="U63" s="75">
        <f t="shared" si="162"/>
        <v>77934</v>
      </c>
      <c r="V63" s="75">
        <f t="shared" si="162"/>
        <v>51018</v>
      </c>
      <c r="W63" s="75">
        <f t="shared" si="162"/>
        <v>381615</v>
      </c>
      <c r="X63" s="75">
        <f t="shared" si="162"/>
        <v>129973</v>
      </c>
      <c r="Y63" s="75">
        <f t="shared" si="162"/>
        <v>4509</v>
      </c>
      <c r="Z63" s="75">
        <f t="shared" si="162"/>
        <v>40194010</v>
      </c>
      <c r="AA63" s="75">
        <f t="shared" ref="AA63" si="177">IFERROR(ROUND(Z63/U63,$H$1),"-")</f>
        <v>516</v>
      </c>
      <c r="AB63" s="75">
        <f t="shared" ref="AB63" si="178">IFERROR(ROUND(EL63/U63,$H$1),"-")</f>
        <v>915</v>
      </c>
      <c r="AC63" s="75">
        <f t="shared" si="129"/>
        <v>34714455</v>
      </c>
      <c r="AD63" s="75">
        <f t="shared" ref="AD63" si="179">IFERROR(ROUND(AC63/V63,$H$1),"-")</f>
        <v>680</v>
      </c>
      <c r="AE63" s="75">
        <f t="shared" ref="AE63" si="180">IFERROR(ROUND(EM63/V63,$H$1),"-")</f>
        <v>1263</v>
      </c>
      <c r="AF63" s="75">
        <f t="shared" si="130"/>
        <v>915014080</v>
      </c>
      <c r="AG63" s="75">
        <f t="shared" ref="AG63" si="181">IFERROR(ROUND(AF63/W63,$H$1),"-")</f>
        <v>2398</v>
      </c>
      <c r="AH63" s="75">
        <f t="shared" ref="AH63" si="182">IFERROR(ROUND(EN63/W63,$H$1),"-")</f>
        <v>5152</v>
      </c>
      <c r="AI63" s="75">
        <f t="shared" si="131"/>
        <v>1010173545</v>
      </c>
      <c r="AJ63" s="75">
        <f t="shared" ref="AJ63" si="183">IFERROR(ROUND(AI63/X63,$H$1),"-")</f>
        <v>7772</v>
      </c>
      <c r="AK63" s="75">
        <f t="shared" ref="AK63" si="184">IFERROR(ROUND(EO63/X63,$H$1),"-")</f>
        <v>19326</v>
      </c>
      <c r="AL63" s="75">
        <f t="shared" si="132"/>
        <v>45437007</v>
      </c>
      <c r="AM63" s="75">
        <f t="shared" ref="AM63" si="185">IFERROR(ROUND(AL63/Y63,$H$1),"-")</f>
        <v>10077</v>
      </c>
      <c r="AN63" s="75">
        <f t="shared" ref="AN63" si="186">IFERROR(ROUND(EP63/Y63,$H$1),"-")</f>
        <v>25172</v>
      </c>
      <c r="AO63" s="75">
        <f t="shared" si="163"/>
        <v>83022</v>
      </c>
      <c r="AP63" s="75">
        <f t="shared" si="163"/>
        <v>4907</v>
      </c>
      <c r="AQ63" s="75">
        <f t="shared" si="163"/>
        <v>20264</v>
      </c>
      <c r="AR63" s="75">
        <f t="shared" si="163"/>
        <v>18910</v>
      </c>
      <c r="AS63" s="75">
        <f t="shared" si="163"/>
        <v>11559</v>
      </c>
      <c r="AT63" s="75">
        <f t="shared" si="163"/>
        <v>46292</v>
      </c>
      <c r="AU63" s="75">
        <f t="shared" si="163"/>
        <v>10796</v>
      </c>
      <c r="AV63" s="75">
        <f t="shared" si="163"/>
        <v>370475</v>
      </c>
      <c r="AW63" s="75">
        <f t="shared" si="163"/>
        <v>35813</v>
      </c>
      <c r="AX63" s="75">
        <f t="shared" si="163"/>
        <v>225816</v>
      </c>
      <c r="AY63" s="75">
        <f t="shared" si="164"/>
        <v>632104</v>
      </c>
      <c r="AZ63" s="75">
        <f t="shared" si="164"/>
        <v>160129</v>
      </c>
      <c r="BA63" s="75">
        <f t="shared" si="164"/>
        <v>119182</v>
      </c>
      <c r="BB63" s="75">
        <f t="shared" si="164"/>
        <v>104307</v>
      </c>
      <c r="BC63" s="75">
        <f t="shared" si="164"/>
        <v>78851</v>
      </c>
      <c r="BD63" s="75">
        <f t="shared" si="164"/>
        <v>531168</v>
      </c>
      <c r="BE63" s="75">
        <f t="shared" si="164"/>
        <v>409690</v>
      </c>
      <c r="BF63" s="75">
        <f t="shared" si="164"/>
        <v>212698</v>
      </c>
      <c r="BG63" s="75">
        <f t="shared" si="164"/>
        <v>140032</v>
      </c>
      <c r="BH63" s="75">
        <f t="shared" si="164"/>
        <v>7535</v>
      </c>
      <c r="BI63" s="75">
        <f t="shared" si="164"/>
        <v>4806</v>
      </c>
      <c r="BJ63" s="75">
        <f t="shared" si="164"/>
        <v>805</v>
      </c>
      <c r="BK63" s="75">
        <f t="shared" si="164"/>
        <v>476886</v>
      </c>
      <c r="BL63" s="75">
        <f t="shared" ref="BL63" si="187">IFERROR(ROUND(BK63/BJ63,$H$1),"-")</f>
        <v>592</v>
      </c>
      <c r="BM63" s="75">
        <f t="shared" ref="BM63" si="188">IFERROR(ROUND(EQ63/BJ63,$H$1),"-")</f>
        <v>965</v>
      </c>
      <c r="BN63" s="75">
        <f t="shared" si="146"/>
        <v>515</v>
      </c>
      <c r="BO63" s="75">
        <f t="shared" si="146"/>
        <v>267821</v>
      </c>
      <c r="BP63" s="75">
        <f t="shared" ref="BP63" si="189">IFERROR(ROUND(BO63/BN63,$H$1),"-")</f>
        <v>520</v>
      </c>
      <c r="BQ63" s="75">
        <f t="shared" ref="BQ63" si="190">IFERROR(ROUND(ER63/BN63,$H$1),"-")</f>
        <v>925</v>
      </c>
      <c r="BR63" s="75">
        <f t="shared" si="147"/>
        <v>76614</v>
      </c>
      <c r="BS63" s="75">
        <f t="shared" si="147"/>
        <v>39449303</v>
      </c>
      <c r="BT63" s="75">
        <f t="shared" ref="BT63" si="191">IFERROR(ROUND(BS63/BR63,$H$1),"-")</f>
        <v>515</v>
      </c>
      <c r="BU63" s="75">
        <f t="shared" ref="BU63" si="192">IFERROR(ROUND(ES63/BR63,$H$1),"-")</f>
        <v>914</v>
      </c>
      <c r="BV63" s="75">
        <f t="shared" si="148"/>
        <v>27176</v>
      </c>
      <c r="BW63" s="75">
        <f t="shared" si="148"/>
        <v>62860848</v>
      </c>
      <c r="BX63" s="75">
        <f t="shared" ref="BX63" si="193">IFERROR(ROUND(BW63/BV63,$H$1),"-")</f>
        <v>2313</v>
      </c>
      <c r="BY63" s="75">
        <f t="shared" ref="BY63" si="194">IFERROR(ROUND(ET63/BV63,$H$1),"-")</f>
        <v>4801</v>
      </c>
      <c r="BZ63" s="75">
        <f t="shared" si="149"/>
        <v>10782</v>
      </c>
      <c r="CA63" s="75">
        <f t="shared" si="149"/>
        <v>25245445</v>
      </c>
      <c r="CB63" s="75">
        <f t="shared" ref="CB63" si="195">IFERROR(ROUND(CA63/BZ63,$H$1),"-")</f>
        <v>2341</v>
      </c>
      <c r="CC63" s="75">
        <f t="shared" ref="CC63" si="196">IFERROR(ROUND(EU63/BZ63,$H$1),"-")</f>
        <v>5101</v>
      </c>
      <c r="CD63" s="75">
        <f t="shared" si="150"/>
        <v>343657</v>
      </c>
      <c r="CE63" s="75">
        <f t="shared" si="150"/>
        <v>826907787</v>
      </c>
      <c r="CF63" s="75">
        <f t="shared" ref="CF63" si="197">IFERROR(ROUND(CE63/CD63,$H$1),"-")</f>
        <v>2406</v>
      </c>
      <c r="CG63" s="75">
        <f t="shared" ref="CG63" si="198">IFERROR(ROUND(EV63/CD63,$H$1),"-")</f>
        <v>5181</v>
      </c>
      <c r="CH63" s="75">
        <f t="shared" si="151"/>
        <v>10568</v>
      </c>
      <c r="CI63" s="75">
        <f t="shared" si="151"/>
        <v>81482038</v>
      </c>
      <c r="CJ63" s="75">
        <f t="shared" ref="CJ63" si="199">IFERROR(ROUND(CI63/CH63,$H$1),"-")</f>
        <v>7710</v>
      </c>
      <c r="CK63" s="75">
        <f t="shared" ref="CK63" si="200">IFERROR(ROUND(EW63/CH63,$H$1),"-")</f>
        <v>17153</v>
      </c>
      <c r="CL63" s="75">
        <f t="shared" si="152"/>
        <v>5082</v>
      </c>
      <c r="CM63" s="75">
        <f t="shared" si="152"/>
        <v>41061892</v>
      </c>
      <c r="CN63" s="75">
        <f t="shared" ref="CN63" si="201">IFERROR(ROUND(CM63/CL63,$H$1),"-")</f>
        <v>8080</v>
      </c>
      <c r="CO63" s="75">
        <f t="shared" ref="CO63" si="202">IFERROR(ROUND(EX63/CL63,$H$1),"-")</f>
        <v>19128</v>
      </c>
      <c r="CP63" s="75">
        <f t="shared" si="153"/>
        <v>11082</v>
      </c>
      <c r="CQ63" s="75">
        <f t="shared" si="153"/>
        <v>127218314</v>
      </c>
      <c r="CR63" s="75">
        <f t="shared" ref="CR63" si="203">IFERROR(ROUND(CQ63/CP63,$H$1),"-")</f>
        <v>11480</v>
      </c>
      <c r="CS63" s="75">
        <f t="shared" ref="CS63" si="204">IFERROR(ROUND(EY63/CP63,$H$1),"-")</f>
        <v>26592</v>
      </c>
      <c r="CT63" s="75">
        <f t="shared" si="154"/>
        <v>2331</v>
      </c>
      <c r="CU63" s="75">
        <f t="shared" si="154"/>
        <v>29546450</v>
      </c>
      <c r="CV63" s="75">
        <f t="shared" ref="CV63" si="205">IFERROR(ROUND(CU63/CT63,$H$1),"-")</f>
        <v>12675</v>
      </c>
      <c r="CW63" s="75">
        <f t="shared" ref="CW63" si="206">IFERROR(ROUND(EZ63/CT63,$H$1),"-")</f>
        <v>32761</v>
      </c>
      <c r="CX63" s="75">
        <f t="shared" si="155"/>
        <v>3644</v>
      </c>
      <c r="CY63" s="75">
        <f t="shared" si="155"/>
        <v>1279433</v>
      </c>
      <c r="CZ63" s="75">
        <f t="shared" ref="CZ63" si="207">IFERROR(ROUND(CY63/CX63,$H$1),"-")</f>
        <v>351</v>
      </c>
      <c r="DA63" s="75">
        <f t="shared" ref="DA63" si="208">IFERROR(ROUND(FB63/CX63,$H$1),"-")</f>
        <v>602</v>
      </c>
      <c r="DB63" s="75">
        <f t="shared" si="156"/>
        <v>43029</v>
      </c>
      <c r="DC63" s="75">
        <f t="shared" si="156"/>
        <v>2434565</v>
      </c>
      <c r="DD63" s="75">
        <f t="shared" ref="DD63" si="209">IFERROR(ROUND(DC63/DB63,$H$1),"-")</f>
        <v>57</v>
      </c>
      <c r="DE63" s="75">
        <f t="shared" ref="DE63" si="210">IFERROR(ROUND(FC63/DB63,$H$1),"-")</f>
        <v>117</v>
      </c>
      <c r="DF63" s="75">
        <f t="shared" si="157"/>
        <v>923</v>
      </c>
      <c r="DG63" s="75">
        <f t="shared" si="157"/>
        <v>2105081</v>
      </c>
      <c r="DH63" s="75">
        <f t="shared" ref="DH63" si="211">IFERROR(ROUND(DG63/DF63,$H$1),"-")</f>
        <v>2281</v>
      </c>
      <c r="DI63" s="75">
        <f t="shared" ref="DI63" si="212">IFERROR(ROUND(FA63/DF63,$H$1),"-")</f>
        <v>5106</v>
      </c>
      <c r="DJ63" s="75">
        <f t="shared" si="161"/>
        <v>787</v>
      </c>
      <c r="DK63" s="75">
        <f t="shared" si="161"/>
        <v>247</v>
      </c>
      <c r="DL63" s="248"/>
      <c r="DM63" s="248"/>
      <c r="DN63" s="248"/>
      <c r="DO63" s="248"/>
      <c r="DP63" s="248"/>
      <c r="DQ63" s="248"/>
      <c r="DR63" s="248"/>
      <c r="DS63" s="248"/>
      <c r="DT63" s="248"/>
      <c r="DU63" s="248"/>
      <c r="DV63" s="248"/>
      <c r="DW63" s="248"/>
      <c r="DX63" s="248"/>
      <c r="DY63" s="248"/>
      <c r="DZ63" s="248"/>
      <c r="EA63" s="248"/>
      <c r="EB63" s="164"/>
      <c r="EC63" s="75">
        <f t="shared" ref="EC63" si="213">MONTH(1&amp;C63)</f>
        <v>5</v>
      </c>
      <c r="ED63" s="74">
        <f t="shared" ref="ED63" si="214">LEFT($B63,4)+IF(EC63&lt;4,1,0)</f>
        <v>2022</v>
      </c>
      <c r="EE63" s="165">
        <f t="shared" ref="EE63" si="215">DATE(LEFT($B63,4)+IF(EC63&lt;4,1,0),EC63,1)</f>
        <v>44682</v>
      </c>
      <c r="EF63" s="157">
        <f t="shared" si="77"/>
        <v>31</v>
      </c>
      <c r="EG63" s="156"/>
      <c r="EH63" s="166">
        <f t="shared" si="165"/>
        <v>945102</v>
      </c>
      <c r="EI63" s="166">
        <f t="shared" si="165"/>
        <v>54833121</v>
      </c>
      <c r="EJ63" s="166">
        <f t="shared" si="165"/>
        <v>92643387</v>
      </c>
      <c r="EK63" s="166">
        <f t="shared" si="165"/>
        <v>164809439</v>
      </c>
      <c r="EL63" s="166">
        <f t="shared" si="165"/>
        <v>71347562</v>
      </c>
      <c r="EM63" s="166">
        <f t="shared" si="165"/>
        <v>64456104</v>
      </c>
      <c r="EN63" s="166">
        <f t="shared" si="165"/>
        <v>1966222360</v>
      </c>
      <c r="EO63" s="166">
        <f t="shared" si="165"/>
        <v>2511812386</v>
      </c>
      <c r="EP63" s="166">
        <f t="shared" si="165"/>
        <v>113501938</v>
      </c>
      <c r="EQ63" s="166">
        <f t="shared" si="165"/>
        <v>776521</v>
      </c>
      <c r="ER63" s="166">
        <f t="shared" si="166"/>
        <v>476173</v>
      </c>
      <c r="ES63" s="166">
        <f t="shared" si="166"/>
        <v>70025048</v>
      </c>
      <c r="ET63" s="166">
        <f t="shared" si="166"/>
        <v>130477245</v>
      </c>
      <c r="EU63" s="166">
        <f t="shared" si="166"/>
        <v>55003798</v>
      </c>
      <c r="EV63" s="166">
        <f t="shared" si="166"/>
        <v>1780504350</v>
      </c>
      <c r="EW63" s="166">
        <f t="shared" si="166"/>
        <v>181269666</v>
      </c>
      <c r="EX63" s="166">
        <f t="shared" si="166"/>
        <v>97207335</v>
      </c>
      <c r="EY63" s="166">
        <f t="shared" si="166"/>
        <v>294688644</v>
      </c>
      <c r="EZ63" s="166">
        <f t="shared" si="166"/>
        <v>76366334</v>
      </c>
      <c r="FA63" s="166">
        <f t="shared" si="166"/>
        <v>4712445</v>
      </c>
      <c r="FB63" s="166">
        <f t="shared" si="167"/>
        <v>2194166</v>
      </c>
      <c r="FC63" s="166">
        <f t="shared" si="167"/>
        <v>5028857</v>
      </c>
      <c r="FD63" s="166">
        <f t="shared" si="167"/>
        <v>0</v>
      </c>
      <c r="FE63" s="166">
        <f t="shared" si="167"/>
        <v>0</v>
      </c>
      <c r="FF63" s="166">
        <f t="shared" si="167"/>
        <v>0</v>
      </c>
      <c r="FG63" s="166">
        <f t="shared" si="167"/>
        <v>0</v>
      </c>
      <c r="FH63" s="152"/>
      <c r="FI63" s="405">
        <f t="shared" si="133"/>
        <v>2.0546744681397078</v>
      </c>
      <c r="FJ63" s="405">
        <f t="shared" si="133"/>
        <v>1.5292683552749762</v>
      </c>
      <c r="FK63" s="405">
        <f t="shared" si="134"/>
        <v>2.0445137010466894</v>
      </c>
      <c r="FL63" s="405">
        <f t="shared" si="135"/>
        <v>1.5455525500803637</v>
      </c>
      <c r="FM63" s="405">
        <f t="shared" si="136"/>
        <v>1.3918949726818914</v>
      </c>
      <c r="FN63" s="405">
        <f t="shared" si="137"/>
        <v>1.0735689110752984</v>
      </c>
      <c r="FO63" s="405">
        <f t="shared" si="138"/>
        <v>1.6364783455025274</v>
      </c>
      <c r="FP63" s="405">
        <f t="shared" si="139"/>
        <v>1.0773929970070708</v>
      </c>
      <c r="FQ63" s="405">
        <f t="shared" si="140"/>
        <v>1.6711022399645155</v>
      </c>
      <c r="FR63" s="405">
        <f t="shared" si="141"/>
        <v>1.0658682634730539</v>
      </c>
      <c r="FS63" s="404"/>
      <c r="FT63" s="26"/>
    </row>
    <row r="64" spans="1:176" ht="10.35" customHeight="1" x14ac:dyDescent="0.2">
      <c r="A64" s="74" t="str">
        <f t="shared" ref="A64" si="216">B64&amp;C64&amp;D64</f>
        <v>2022-23JUNEENG</v>
      </c>
      <c r="B64" s="163" t="str">
        <f t="shared" si="168"/>
        <v>2022-23</v>
      </c>
      <c r="C64" s="26" t="s">
        <v>843</v>
      </c>
      <c r="D64" s="163" t="str">
        <f t="shared" si="169"/>
        <v>ENG</v>
      </c>
      <c r="F64" s="163" t="str">
        <f t="shared" ref="F64" si="217">D64</f>
        <v>ENG</v>
      </c>
      <c r="H64" s="75">
        <f t="shared" si="142"/>
        <v>1163253</v>
      </c>
      <c r="I64" s="75">
        <f t="shared" si="142"/>
        <v>899167</v>
      </c>
      <c r="J64" s="75">
        <f t="shared" si="142"/>
        <v>32326139</v>
      </c>
      <c r="K64" s="75">
        <f t="shared" ref="K64" si="218">IFERROR(ROUND(J64/I64,$H$1),"-")</f>
        <v>36</v>
      </c>
      <c r="L64" s="75">
        <f t="shared" ref="L64" si="219">IFERROR(ROUND(EH64/I64,$H$1),"-")</f>
        <v>3</v>
      </c>
      <c r="M64" s="75">
        <f t="shared" ref="M64" si="220">IFERROR(ROUND(EI64/I64,$H$1),"-")</f>
        <v>116</v>
      </c>
      <c r="N64" s="75">
        <f t="shared" ref="N64" si="221">IFERROR(ROUND(EJ64/I64,$H$1),"-")</f>
        <v>162</v>
      </c>
      <c r="O64" s="75">
        <f t="shared" ref="O64" si="222">IFERROR(ROUND(EK64/I64,$H$1),"-")</f>
        <v>256</v>
      </c>
      <c r="P64" s="75" t="s">
        <v>44</v>
      </c>
      <c r="Q64" s="75">
        <f t="shared" si="162"/>
        <v>3026</v>
      </c>
      <c r="R64" s="75">
        <f t="shared" si="162"/>
        <v>4874</v>
      </c>
      <c r="S64" s="75">
        <f t="shared" si="162"/>
        <v>9403</v>
      </c>
      <c r="T64" s="75">
        <f t="shared" si="162"/>
        <v>693210</v>
      </c>
      <c r="U64" s="75">
        <f t="shared" si="162"/>
        <v>79436</v>
      </c>
      <c r="V64" s="75">
        <f t="shared" si="162"/>
        <v>52030</v>
      </c>
      <c r="W64" s="75">
        <f t="shared" si="162"/>
        <v>372327</v>
      </c>
      <c r="X64" s="75">
        <f t="shared" si="162"/>
        <v>112740</v>
      </c>
      <c r="Y64" s="75">
        <f t="shared" si="162"/>
        <v>3873</v>
      </c>
      <c r="Z64" s="75">
        <f t="shared" si="162"/>
        <v>43340988</v>
      </c>
      <c r="AA64" s="75">
        <f t="shared" ref="AA64" si="223">IFERROR(ROUND(Z64/U64,$H$1),"-")</f>
        <v>546</v>
      </c>
      <c r="AB64" s="75">
        <f t="shared" ref="AB64" si="224">IFERROR(ROUND(EL64/U64,$H$1),"-")</f>
        <v>963</v>
      </c>
      <c r="AC64" s="75">
        <f t="shared" si="129"/>
        <v>37310834</v>
      </c>
      <c r="AD64" s="75">
        <f t="shared" ref="AD64" si="225">IFERROR(ROUND(AC64/V64,$H$1),"-")</f>
        <v>717</v>
      </c>
      <c r="AE64" s="75">
        <f t="shared" ref="AE64" si="226">IFERROR(ROUND(EM64/V64,$H$1),"-")</f>
        <v>1322</v>
      </c>
      <c r="AF64" s="75">
        <f t="shared" si="130"/>
        <v>1153576973</v>
      </c>
      <c r="AG64" s="75">
        <f t="shared" ref="AG64" si="227">IFERROR(ROUND(AF64/W64,$H$1),"-")</f>
        <v>3098</v>
      </c>
      <c r="AH64" s="75">
        <f t="shared" ref="AH64" si="228">IFERROR(ROUND(EN64/W64,$H$1),"-")</f>
        <v>6857</v>
      </c>
      <c r="AI64" s="75">
        <f t="shared" si="131"/>
        <v>1176302643</v>
      </c>
      <c r="AJ64" s="75">
        <f t="shared" ref="AJ64" si="229">IFERROR(ROUND(AI64/X64,$H$1),"-")</f>
        <v>10434</v>
      </c>
      <c r="AK64" s="75">
        <f t="shared" ref="AK64" si="230">IFERROR(ROUND(EO64/X64,$H$1),"-")</f>
        <v>26474</v>
      </c>
      <c r="AL64" s="75">
        <f t="shared" si="132"/>
        <v>49293275</v>
      </c>
      <c r="AM64" s="75">
        <f t="shared" ref="AM64" si="231">IFERROR(ROUND(AL64/Y64,$H$1),"-")</f>
        <v>12727</v>
      </c>
      <c r="AN64" s="75">
        <f t="shared" ref="AN64" si="232">IFERROR(ROUND(EP64/Y64,$H$1),"-")</f>
        <v>31991</v>
      </c>
      <c r="AO64" s="75">
        <f t="shared" si="163"/>
        <v>89419</v>
      </c>
      <c r="AP64" s="75">
        <f t="shared" si="163"/>
        <v>5753</v>
      </c>
      <c r="AQ64" s="75">
        <f t="shared" si="163"/>
        <v>22012</v>
      </c>
      <c r="AR64" s="75">
        <f t="shared" si="163"/>
        <v>18269</v>
      </c>
      <c r="AS64" s="75">
        <f t="shared" si="163"/>
        <v>12850</v>
      </c>
      <c r="AT64" s="75">
        <f t="shared" si="163"/>
        <v>48804</v>
      </c>
      <c r="AU64" s="75">
        <f t="shared" si="163"/>
        <v>9482</v>
      </c>
      <c r="AV64" s="75">
        <f t="shared" si="163"/>
        <v>351212</v>
      </c>
      <c r="AW64" s="75">
        <f t="shared" si="163"/>
        <v>32512</v>
      </c>
      <c r="AX64" s="75">
        <f t="shared" si="163"/>
        <v>220067</v>
      </c>
      <c r="AY64" s="75">
        <f t="shared" si="164"/>
        <v>603791</v>
      </c>
      <c r="AZ64" s="75">
        <f t="shared" si="164"/>
        <v>162370</v>
      </c>
      <c r="BA64" s="75">
        <f t="shared" si="164"/>
        <v>120697</v>
      </c>
      <c r="BB64" s="75">
        <f t="shared" si="164"/>
        <v>105862</v>
      </c>
      <c r="BC64" s="75">
        <f t="shared" si="164"/>
        <v>79820</v>
      </c>
      <c r="BD64" s="75">
        <f t="shared" si="164"/>
        <v>521564</v>
      </c>
      <c r="BE64" s="75">
        <f t="shared" si="164"/>
        <v>400652</v>
      </c>
      <c r="BF64" s="75">
        <f t="shared" si="164"/>
        <v>183146</v>
      </c>
      <c r="BG64" s="75">
        <f t="shared" si="164"/>
        <v>121801</v>
      </c>
      <c r="BH64" s="75">
        <f t="shared" si="164"/>
        <v>6411</v>
      </c>
      <c r="BI64" s="75">
        <f t="shared" si="164"/>
        <v>4161</v>
      </c>
      <c r="BJ64" s="75">
        <f t="shared" si="164"/>
        <v>840</v>
      </c>
      <c r="BK64" s="75">
        <f t="shared" si="164"/>
        <v>566291</v>
      </c>
      <c r="BL64" s="75">
        <f t="shared" ref="BL64" si="233">IFERROR(ROUND(BK64/BJ64,$H$1),"-")</f>
        <v>674</v>
      </c>
      <c r="BM64" s="75">
        <f t="shared" ref="BM64" si="234">IFERROR(ROUND(EQ64/BJ64,$H$1),"-")</f>
        <v>1166</v>
      </c>
      <c r="BN64" s="75">
        <f t="shared" si="146"/>
        <v>542</v>
      </c>
      <c r="BO64" s="75">
        <f t="shared" si="146"/>
        <v>309388</v>
      </c>
      <c r="BP64" s="75">
        <f t="shared" ref="BP64" si="235">IFERROR(ROUND(BO64/BN64,$H$1),"-")</f>
        <v>571</v>
      </c>
      <c r="BQ64" s="75">
        <f t="shared" ref="BQ64" si="236">IFERROR(ROUND(ER64/BN64,$H$1),"-")</f>
        <v>1057</v>
      </c>
      <c r="BR64" s="75">
        <f t="shared" si="147"/>
        <v>78054</v>
      </c>
      <c r="BS64" s="75">
        <f t="shared" si="147"/>
        <v>42465309</v>
      </c>
      <c r="BT64" s="75">
        <f t="shared" ref="BT64" si="237">IFERROR(ROUND(BS64/BR64,$H$1),"-")</f>
        <v>544</v>
      </c>
      <c r="BU64" s="75">
        <f t="shared" ref="BU64" si="238">IFERROR(ROUND(ES64/BR64,$H$1),"-")</f>
        <v>960</v>
      </c>
      <c r="BV64" s="75">
        <f t="shared" si="148"/>
        <v>27297</v>
      </c>
      <c r="BW64" s="75">
        <f t="shared" si="148"/>
        <v>82329590</v>
      </c>
      <c r="BX64" s="75">
        <f t="shared" ref="BX64" si="239">IFERROR(ROUND(BW64/BV64,$H$1),"-")</f>
        <v>3016</v>
      </c>
      <c r="BY64" s="75">
        <f t="shared" ref="BY64" si="240">IFERROR(ROUND(ET64/BV64,$H$1),"-")</f>
        <v>6392</v>
      </c>
      <c r="BZ64" s="75">
        <f t="shared" si="149"/>
        <v>10557</v>
      </c>
      <c r="CA64" s="75">
        <f t="shared" si="149"/>
        <v>32035244</v>
      </c>
      <c r="CB64" s="75">
        <f t="shared" ref="CB64" si="241">IFERROR(ROUND(CA64/BZ64,$H$1),"-")</f>
        <v>3035</v>
      </c>
      <c r="CC64" s="75">
        <f t="shared" ref="CC64" si="242">IFERROR(ROUND(EU64/BZ64,$H$1),"-")</f>
        <v>6775</v>
      </c>
      <c r="CD64" s="75">
        <f t="shared" si="150"/>
        <v>334473</v>
      </c>
      <c r="CE64" s="75">
        <f t="shared" si="150"/>
        <v>1039212139</v>
      </c>
      <c r="CF64" s="75">
        <f t="shared" ref="CF64" si="243">IFERROR(ROUND(CE64/CD64,$H$1),"-")</f>
        <v>3107</v>
      </c>
      <c r="CG64" s="75">
        <f t="shared" ref="CG64" si="244">IFERROR(ROUND(EV64/CD64,$H$1),"-")</f>
        <v>6898</v>
      </c>
      <c r="CH64" s="75">
        <f t="shared" si="151"/>
        <v>9615</v>
      </c>
      <c r="CI64" s="75">
        <f t="shared" si="151"/>
        <v>97807222</v>
      </c>
      <c r="CJ64" s="75">
        <f t="shared" ref="CJ64" si="245">IFERROR(ROUND(CI64/CH64,$H$1),"-")</f>
        <v>10172</v>
      </c>
      <c r="CK64" s="75">
        <f t="shared" ref="CK64" si="246">IFERROR(ROUND(EW64/CH64,$H$1),"-")</f>
        <v>24494</v>
      </c>
      <c r="CL64" s="75">
        <f t="shared" si="152"/>
        <v>4672</v>
      </c>
      <c r="CM64" s="75">
        <f t="shared" si="152"/>
        <v>45914777</v>
      </c>
      <c r="CN64" s="75">
        <f t="shared" ref="CN64" si="247">IFERROR(ROUND(CM64/CL64,$H$1),"-")</f>
        <v>9828</v>
      </c>
      <c r="CO64" s="75">
        <f t="shared" ref="CO64" si="248">IFERROR(ROUND(EX64/CL64,$H$1),"-")</f>
        <v>23455</v>
      </c>
      <c r="CP64" s="75">
        <f t="shared" si="153"/>
        <v>9970</v>
      </c>
      <c r="CQ64" s="75">
        <f t="shared" si="153"/>
        <v>143086820</v>
      </c>
      <c r="CR64" s="75">
        <f t="shared" ref="CR64" si="249">IFERROR(ROUND(CQ64/CP64,$H$1),"-")</f>
        <v>14352</v>
      </c>
      <c r="CS64" s="75">
        <f t="shared" ref="CS64" si="250">IFERROR(ROUND(EY64/CP64,$H$1),"-")</f>
        <v>34182</v>
      </c>
      <c r="CT64" s="75">
        <f t="shared" si="154"/>
        <v>1989</v>
      </c>
      <c r="CU64" s="75">
        <f t="shared" si="154"/>
        <v>31996929</v>
      </c>
      <c r="CV64" s="75">
        <f t="shared" ref="CV64" si="251">IFERROR(ROUND(CU64/CT64,$H$1),"-")</f>
        <v>16087</v>
      </c>
      <c r="CW64" s="75">
        <f t="shared" ref="CW64" si="252">IFERROR(ROUND(EZ64/CT64,$H$1),"-")</f>
        <v>39650</v>
      </c>
      <c r="CX64" s="75">
        <f t="shared" si="155"/>
        <v>3734</v>
      </c>
      <c r="CY64" s="75">
        <f t="shared" si="155"/>
        <v>1380677</v>
      </c>
      <c r="CZ64" s="75">
        <f t="shared" ref="CZ64" si="253">IFERROR(ROUND(CY64/CX64,$H$1),"-")</f>
        <v>370</v>
      </c>
      <c r="DA64" s="75">
        <f t="shared" ref="DA64" si="254">IFERROR(ROUND(FB64/CX64,$H$1),"-")</f>
        <v>640</v>
      </c>
      <c r="DB64" s="75">
        <f t="shared" si="156"/>
        <v>43276</v>
      </c>
      <c r="DC64" s="75">
        <f t="shared" si="156"/>
        <v>3077278</v>
      </c>
      <c r="DD64" s="75">
        <f t="shared" ref="DD64" si="255">IFERROR(ROUND(DC64/DB64,$H$1),"-")</f>
        <v>71</v>
      </c>
      <c r="DE64" s="75">
        <f t="shared" ref="DE64" si="256">IFERROR(ROUND(FC64/DB64,$H$1),"-")</f>
        <v>157</v>
      </c>
      <c r="DF64" s="75">
        <f t="shared" si="157"/>
        <v>854</v>
      </c>
      <c r="DG64" s="75">
        <f t="shared" si="157"/>
        <v>2538077</v>
      </c>
      <c r="DH64" s="75">
        <f t="shared" ref="DH64" si="257">IFERROR(ROUND(DG64/DF64,$H$1),"-")</f>
        <v>2972</v>
      </c>
      <c r="DI64" s="75">
        <f t="shared" ref="DI64" si="258">IFERROR(ROUND(FA64/DF64,$H$1),"-")</f>
        <v>6630</v>
      </c>
      <c r="DJ64" s="75">
        <f t="shared" si="161"/>
        <v>709</v>
      </c>
      <c r="DK64" s="75">
        <f t="shared" si="161"/>
        <v>206</v>
      </c>
      <c r="DL64" s="248"/>
      <c r="DM64" s="248"/>
      <c r="DN64" s="248"/>
      <c r="DO64" s="248"/>
      <c r="DP64" s="248"/>
      <c r="DQ64" s="248"/>
      <c r="DR64" s="248"/>
      <c r="DS64" s="248"/>
      <c r="DT64" s="248"/>
      <c r="DU64" s="248"/>
      <c r="DV64" s="248"/>
      <c r="DW64" s="248"/>
      <c r="DX64" s="248"/>
      <c r="DY64" s="248"/>
      <c r="DZ64" s="248"/>
      <c r="EA64" s="248"/>
      <c r="EB64" s="164"/>
      <c r="EC64" s="75">
        <f t="shared" ref="EC64" si="259">MONTH(1&amp;C64)</f>
        <v>6</v>
      </c>
      <c r="ED64" s="74">
        <f t="shared" ref="ED64" si="260">LEFT($B64,4)+IF(EC64&lt;4,1,0)</f>
        <v>2022</v>
      </c>
      <c r="EE64" s="165">
        <f t="shared" ref="EE64" si="261">DATE(LEFT($B64,4)+IF(EC64&lt;4,1,0),EC64,1)</f>
        <v>44713</v>
      </c>
      <c r="EF64" s="157">
        <f t="shared" si="77"/>
        <v>30</v>
      </c>
      <c r="EG64" s="156"/>
      <c r="EH64" s="166">
        <f t="shared" si="165"/>
        <v>2856007</v>
      </c>
      <c r="EI64" s="166">
        <f t="shared" si="165"/>
        <v>104252525</v>
      </c>
      <c r="EJ64" s="166">
        <f t="shared" si="165"/>
        <v>145618581</v>
      </c>
      <c r="EK64" s="166">
        <f t="shared" si="165"/>
        <v>229902116</v>
      </c>
      <c r="EL64" s="166">
        <f t="shared" si="165"/>
        <v>76518237</v>
      </c>
      <c r="EM64" s="166">
        <f t="shared" si="165"/>
        <v>68802804</v>
      </c>
      <c r="EN64" s="166">
        <f t="shared" si="165"/>
        <v>2552884073</v>
      </c>
      <c r="EO64" s="166">
        <f t="shared" si="165"/>
        <v>2984697749</v>
      </c>
      <c r="EP64" s="166">
        <f t="shared" si="165"/>
        <v>123901741</v>
      </c>
      <c r="EQ64" s="166">
        <f t="shared" si="165"/>
        <v>979235</v>
      </c>
      <c r="ER64" s="166">
        <f t="shared" si="166"/>
        <v>572630</v>
      </c>
      <c r="ES64" s="166">
        <f t="shared" si="166"/>
        <v>74942880</v>
      </c>
      <c r="ET64" s="166">
        <f t="shared" si="166"/>
        <v>174470723</v>
      </c>
      <c r="EU64" s="166">
        <f t="shared" si="166"/>
        <v>71526846</v>
      </c>
      <c r="EV64" s="166">
        <f t="shared" si="166"/>
        <v>2307210766</v>
      </c>
      <c r="EW64" s="166">
        <f t="shared" si="166"/>
        <v>235506088</v>
      </c>
      <c r="EX64" s="166">
        <f t="shared" si="166"/>
        <v>109582479</v>
      </c>
      <c r="EY64" s="166">
        <f t="shared" si="166"/>
        <v>340793269</v>
      </c>
      <c r="EZ64" s="166">
        <f t="shared" si="166"/>
        <v>78862869</v>
      </c>
      <c r="FA64" s="166">
        <f t="shared" si="166"/>
        <v>5662280</v>
      </c>
      <c r="FB64" s="166">
        <f t="shared" si="167"/>
        <v>2388824</v>
      </c>
      <c r="FC64" s="166">
        <f t="shared" si="167"/>
        <v>6774297</v>
      </c>
      <c r="FD64" s="166">
        <f t="shared" si="167"/>
        <v>0</v>
      </c>
      <c r="FE64" s="166">
        <f t="shared" si="167"/>
        <v>0</v>
      </c>
      <c r="FF64" s="166">
        <f t="shared" si="167"/>
        <v>0</v>
      </c>
      <c r="FG64" s="166">
        <f t="shared" si="167"/>
        <v>0</v>
      </c>
      <c r="FH64" s="152"/>
      <c r="FI64" s="405">
        <f t="shared" si="133"/>
        <v>2.04403544992195</v>
      </c>
      <c r="FJ64" s="405">
        <f t="shared" si="133"/>
        <v>1.5194244423183443</v>
      </c>
      <c r="FK64" s="405">
        <f t="shared" si="134"/>
        <v>2.0346338650778395</v>
      </c>
      <c r="FL64" s="405">
        <f t="shared" si="135"/>
        <v>1.5341149336921007</v>
      </c>
      <c r="FM64" s="405">
        <f t="shared" si="136"/>
        <v>1.400822395367513</v>
      </c>
      <c r="FN64" s="405">
        <f t="shared" si="137"/>
        <v>1.0760756002116418</v>
      </c>
      <c r="FO64" s="405">
        <f t="shared" si="138"/>
        <v>1.6244988469043817</v>
      </c>
      <c r="FP64" s="405">
        <f t="shared" si="139"/>
        <v>1.0803707645910945</v>
      </c>
      <c r="FQ64" s="405">
        <f t="shared" si="140"/>
        <v>1.6553059643687065</v>
      </c>
      <c r="FR64" s="405">
        <f t="shared" si="141"/>
        <v>1.0743609604957398</v>
      </c>
      <c r="FS64" s="404"/>
      <c r="FT64" s="26"/>
    </row>
    <row r="65" spans="1:175" ht="10.35" customHeight="1" x14ac:dyDescent="0.2">
      <c r="A65" s="380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167"/>
      <c r="DH65" s="167"/>
      <c r="DI65" s="167"/>
      <c r="DJ65" s="167"/>
      <c r="DK65" s="167"/>
      <c r="DL65" s="167"/>
      <c r="DM65" s="167"/>
      <c r="DN65" s="167"/>
      <c r="DO65" s="167"/>
      <c r="DP65" s="167"/>
      <c r="DQ65" s="167"/>
      <c r="DR65" s="167"/>
      <c r="DS65" s="167"/>
      <c r="DT65" s="167"/>
      <c r="DU65" s="167"/>
      <c r="DV65" s="167"/>
      <c r="DW65" s="167"/>
      <c r="DX65" s="167"/>
      <c r="DY65" s="167"/>
      <c r="DZ65" s="167"/>
      <c r="EA65" s="167"/>
      <c r="EB65" s="164"/>
      <c r="EC65" s="167"/>
      <c r="ED65" s="167"/>
      <c r="EE65" s="167"/>
      <c r="EF65" s="150"/>
      <c r="EG65" s="156"/>
      <c r="EH65" s="151"/>
      <c r="EI65" s="151"/>
      <c r="EJ65" s="151"/>
      <c r="EK65" s="151"/>
      <c r="EL65" s="151"/>
      <c r="EM65" s="151"/>
      <c r="EN65" s="151"/>
      <c r="EO65" s="151"/>
      <c r="EP65" s="151"/>
      <c r="EQ65" s="151"/>
      <c r="ER65" s="151"/>
      <c r="ES65" s="151"/>
      <c r="ET65" s="151"/>
      <c r="EU65" s="151"/>
      <c r="EV65" s="151"/>
      <c r="EW65" s="151"/>
      <c r="EX65" s="151"/>
      <c r="EY65" s="151"/>
      <c r="EZ65" s="151"/>
      <c r="FA65" s="151"/>
      <c r="FB65" s="151"/>
      <c r="FC65" s="151"/>
      <c r="FD65" s="151"/>
      <c r="FE65" s="151"/>
      <c r="FF65" s="151"/>
      <c r="FG65" s="151"/>
      <c r="FI65" s="65"/>
      <c r="FJ65" s="65"/>
      <c r="FK65" s="65"/>
      <c r="FL65" s="65"/>
      <c r="FM65" s="65"/>
      <c r="FN65" s="65"/>
      <c r="FO65" s="65"/>
      <c r="FP65" s="65"/>
      <c r="FQ65" s="65"/>
      <c r="FR65" s="65"/>
      <c r="FS65" s="65"/>
    </row>
    <row r="66" spans="1:175" ht="10.35" customHeight="1" x14ac:dyDescent="0.2">
      <c r="A66" s="80" t="str">
        <f t="shared" ref="A66:A122" si="262">B66&amp;C66&amp;D66</f>
        <v>2017-18AUGUSTY63</v>
      </c>
      <c r="B66" s="77" t="s">
        <v>128</v>
      </c>
      <c r="C66" s="77" t="s">
        <v>827</v>
      </c>
      <c r="D66" s="168" t="s">
        <v>502</v>
      </c>
      <c r="E66" s="168" t="s">
        <v>501</v>
      </c>
      <c r="F66" s="169" t="str">
        <f t="shared" ref="F66:F122" si="263">D66</f>
        <v>Y63</v>
      </c>
      <c r="G66" s="77"/>
      <c r="H66" s="75">
        <f t="shared" ref="H66:J85" si="264">SUMIFS(H$247:H$1257,$B$247:$B$1257,$B66,$C$247:$C$1257,$C66,$D$247:$D$1257,$D66)</f>
        <v>0</v>
      </c>
      <c r="I66" s="75">
        <f t="shared" si="264"/>
        <v>0</v>
      </c>
      <c r="J66" s="75">
        <f t="shared" si="264"/>
        <v>0</v>
      </c>
      <c r="K66" s="75" t="str">
        <f t="shared" ref="K66:K122" si="265">IFERROR(ROUND(J66/I66,$H$1),"-")</f>
        <v>-</v>
      </c>
      <c r="L66" s="75" t="str">
        <f t="shared" ref="L66:L122" si="266">IFERROR(ROUND(EH66/I66,$H$1),"-")</f>
        <v>-</v>
      </c>
      <c r="M66" s="75" t="str">
        <f t="shared" ref="M66:M122" si="267">IFERROR(ROUND(EI66/I66,$H$1),"-")</f>
        <v>-</v>
      </c>
      <c r="N66" s="75" t="str">
        <f t="shared" ref="N66:N122" si="268">IFERROR(ROUND(EJ66/I66,$H$1),"-")</f>
        <v>-</v>
      </c>
      <c r="O66" s="75" t="str">
        <f t="shared" ref="O66:O122" si="269">IFERROR(ROUND(EK66/I66,$H$1),"-")</f>
        <v>-</v>
      </c>
      <c r="P66" s="75" t="s">
        <v>44</v>
      </c>
      <c r="Q66" s="75">
        <f t="shared" ref="Q66:Z75" si="270">SUMIFS(Q$247:Q$1257,$B$247:$B$1257,$B66,$C$247:$C$1257,$C66,$D$247:$D$1257,$D66)</f>
        <v>0</v>
      </c>
      <c r="R66" s="75">
        <f t="shared" si="270"/>
        <v>0</v>
      </c>
      <c r="S66" s="75">
        <f t="shared" si="270"/>
        <v>0</v>
      </c>
      <c r="T66" s="75">
        <f t="shared" si="270"/>
        <v>0</v>
      </c>
      <c r="U66" s="75">
        <f t="shared" si="270"/>
        <v>0</v>
      </c>
      <c r="V66" s="75">
        <f t="shared" si="270"/>
        <v>0</v>
      </c>
      <c r="W66" s="75">
        <f t="shared" si="270"/>
        <v>0</v>
      </c>
      <c r="X66" s="75">
        <f t="shared" si="270"/>
        <v>0</v>
      </c>
      <c r="Y66" s="75">
        <f t="shared" si="270"/>
        <v>0</v>
      </c>
      <c r="Z66" s="75">
        <f t="shared" si="270"/>
        <v>0</v>
      </c>
      <c r="AA66" s="75" t="str">
        <f t="shared" ref="AA66:AA122" si="271">IFERROR(ROUND(Z66/U66,$H$1),"-")</f>
        <v>-</v>
      </c>
      <c r="AB66" s="75" t="str">
        <f t="shared" ref="AB66:AB122" si="272">IFERROR(ROUND(EL66/U66,$H$1),"-")</f>
        <v>-</v>
      </c>
      <c r="AC66" s="75">
        <f t="shared" ref="AC66:AC97" si="273">SUMIFS(AC$247:AC$1257,$B$247:$B$1257,$B66,$C$247:$C$1257,$C66,$D$247:$D$1257,$D66)</f>
        <v>0</v>
      </c>
      <c r="AD66" s="75" t="str">
        <f t="shared" ref="AD66:AD122" si="274">IFERROR(ROUND(AC66/V66,$H$1),"-")</f>
        <v>-</v>
      </c>
      <c r="AE66" s="75" t="str">
        <f t="shared" ref="AE66:AE122" si="275">IFERROR(ROUND(EM66/V66,$H$1),"-")</f>
        <v>-</v>
      </c>
      <c r="AF66" s="75">
        <f t="shared" ref="AF66:AF97" si="276">SUMIFS(AF$247:AF$1257,$B$247:$B$1257,$B66,$C$247:$C$1257,$C66,$D$247:$D$1257,$D66)</f>
        <v>0</v>
      </c>
      <c r="AG66" s="75" t="str">
        <f t="shared" ref="AG66:AG122" si="277">IFERROR(ROUND(AF66/W66,$H$1),"-")</f>
        <v>-</v>
      </c>
      <c r="AH66" s="75" t="str">
        <f t="shared" ref="AH66:AH122" si="278">IFERROR(ROUND(EN66/W66,$H$1),"-")</f>
        <v>-</v>
      </c>
      <c r="AI66" s="75">
        <f t="shared" ref="AI66:AI97" si="279">SUMIFS(AI$247:AI$1257,$B$247:$B$1257,$B66,$C$247:$C$1257,$C66,$D$247:$D$1257,$D66)</f>
        <v>0</v>
      </c>
      <c r="AJ66" s="75" t="str">
        <f t="shared" ref="AJ66:AJ122" si="280">IFERROR(ROUND(AI66/X66,$H$1),"-")</f>
        <v>-</v>
      </c>
      <c r="AK66" s="75" t="str">
        <f t="shared" ref="AK66:AK122" si="281">IFERROR(ROUND(EO66/X66,$H$1),"-")</f>
        <v>-</v>
      </c>
      <c r="AL66" s="75">
        <f t="shared" ref="AL66:AL97" si="282">SUMIFS(AL$247:AL$1257,$B$247:$B$1257,$B66,$C$247:$C$1257,$C66,$D$247:$D$1257,$D66)</f>
        <v>0</v>
      </c>
      <c r="AM66" s="75" t="str">
        <f t="shared" ref="AM66:AM122" si="283">IFERROR(ROUND(AL66/Y66,$H$1),"-")</f>
        <v>-</v>
      </c>
      <c r="AN66" s="75" t="str">
        <f t="shared" ref="AN66:AN122" si="284">IFERROR(ROUND(EP66/Y66,$H$1),"-")</f>
        <v>-</v>
      </c>
      <c r="AO66" s="75">
        <f t="shared" ref="AO66:AX75" si="285">SUMIFS(AO$247:AO$1257,$B$247:$B$1257,$B66,$C$247:$C$1257,$C66,$D$247:$D$1257,$D66)</f>
        <v>0</v>
      </c>
      <c r="AP66" s="75">
        <f t="shared" si="285"/>
        <v>0</v>
      </c>
      <c r="AQ66" s="75">
        <f t="shared" si="285"/>
        <v>0</v>
      </c>
      <c r="AR66" s="75">
        <f t="shared" si="285"/>
        <v>0</v>
      </c>
      <c r="AS66" s="75">
        <f t="shared" si="285"/>
        <v>0</v>
      </c>
      <c r="AT66" s="75">
        <f t="shared" si="285"/>
        <v>0</v>
      </c>
      <c r="AU66" s="75">
        <f t="shared" si="285"/>
        <v>0</v>
      </c>
      <c r="AV66" s="75">
        <f t="shared" si="285"/>
        <v>0</v>
      </c>
      <c r="AW66" s="75">
        <f t="shared" si="285"/>
        <v>0</v>
      </c>
      <c r="AX66" s="75">
        <f t="shared" si="285"/>
        <v>0</v>
      </c>
      <c r="AY66" s="75">
        <f t="shared" ref="AY66:BK75" si="286">SUMIFS(AY$247:AY$1257,$B$247:$B$1257,$B66,$C$247:$C$1257,$C66,$D$247:$D$1257,$D66)</f>
        <v>0</v>
      </c>
      <c r="AZ66" s="75">
        <f t="shared" si="286"/>
        <v>0</v>
      </c>
      <c r="BA66" s="75">
        <f t="shared" si="286"/>
        <v>0</v>
      </c>
      <c r="BB66" s="75">
        <f t="shared" si="286"/>
        <v>0</v>
      </c>
      <c r="BC66" s="75">
        <f t="shared" si="286"/>
        <v>0</v>
      </c>
      <c r="BD66" s="75">
        <f t="shared" si="286"/>
        <v>0</v>
      </c>
      <c r="BE66" s="75">
        <f t="shared" si="286"/>
        <v>0</v>
      </c>
      <c r="BF66" s="75">
        <f t="shared" si="286"/>
        <v>0</v>
      </c>
      <c r="BG66" s="75">
        <f t="shared" si="286"/>
        <v>0</v>
      </c>
      <c r="BH66" s="75">
        <f t="shared" si="286"/>
        <v>0</v>
      </c>
      <c r="BI66" s="75">
        <f t="shared" si="286"/>
        <v>0</v>
      </c>
      <c r="BJ66" s="75">
        <f t="shared" si="286"/>
        <v>0</v>
      </c>
      <c r="BK66" s="75">
        <f t="shared" si="286"/>
        <v>0</v>
      </c>
      <c r="BL66" s="75" t="str">
        <f t="shared" ref="BL66:BL122" si="287">IFERROR(ROUND(BK66/BJ66,$H$1),"-")</f>
        <v>-</v>
      </c>
      <c r="BM66" s="75" t="str">
        <f t="shared" ref="BM66:BM122" si="288">IFERROR(ROUND(EQ66/BJ66,$H$1),"-")</f>
        <v>-</v>
      </c>
      <c r="BN66" s="75">
        <f t="shared" ref="BN66:BO85" si="289">SUMIFS(BN$247:BN$1257,$B$247:$B$1257,$B66,$C$247:$C$1257,$C66,$D$247:$D$1257,$D66)</f>
        <v>0</v>
      </c>
      <c r="BO66" s="75">
        <f t="shared" si="289"/>
        <v>0</v>
      </c>
      <c r="BP66" s="75" t="str">
        <f t="shared" ref="BP66:BP122" si="290">IFERROR(ROUND(BO66/BN66,$H$1),"-")</f>
        <v>-</v>
      </c>
      <c r="BQ66" s="75" t="str">
        <f t="shared" ref="BQ66:BQ122" si="291">IFERROR(ROUND(ER66/BN66,$H$1),"-")</f>
        <v>-</v>
      </c>
      <c r="BR66" s="75">
        <f t="shared" ref="BR66:BS85" si="292">SUMIFS(BR$247:BR$1257,$B$247:$B$1257,$B66,$C$247:$C$1257,$C66,$D$247:$D$1257,$D66)</f>
        <v>0</v>
      </c>
      <c r="BS66" s="75">
        <f t="shared" si="292"/>
        <v>0</v>
      </c>
      <c r="BT66" s="75" t="str">
        <f t="shared" ref="BT66:BT122" si="293">IFERROR(ROUND(BS66/BR66,$H$1),"-")</f>
        <v>-</v>
      </c>
      <c r="BU66" s="75" t="str">
        <f t="shared" ref="BU66:BU122" si="294">IFERROR(ROUND(ES66/BR66,$H$1),"-")</f>
        <v>-</v>
      </c>
      <c r="BV66" s="75">
        <f t="shared" ref="BV66:BW85" si="295">SUMIFS(BV$247:BV$1257,$B$247:$B$1257,$B66,$C$247:$C$1257,$C66,$D$247:$D$1257,$D66)</f>
        <v>0</v>
      </c>
      <c r="BW66" s="75">
        <f t="shared" si="295"/>
        <v>0</v>
      </c>
      <c r="BX66" s="75" t="str">
        <f t="shared" ref="BX66:BX122" si="296">IFERROR(ROUND(BW66/BV66,$H$1),"-")</f>
        <v>-</v>
      </c>
      <c r="BY66" s="75" t="str">
        <f t="shared" ref="BY66:BY122" si="297">IFERROR(ROUND(ET66/BV66,$H$1),"-")</f>
        <v>-</v>
      </c>
      <c r="BZ66" s="75">
        <f t="shared" ref="BZ66:CA85" si="298">SUMIFS(BZ$247:BZ$1257,$B$247:$B$1257,$B66,$C$247:$C$1257,$C66,$D$247:$D$1257,$D66)</f>
        <v>0</v>
      </c>
      <c r="CA66" s="75">
        <f t="shared" si="298"/>
        <v>0</v>
      </c>
      <c r="CB66" s="75" t="str">
        <f t="shared" ref="CB66:CB122" si="299">IFERROR(ROUND(CA66/BZ66,$H$1),"-")</f>
        <v>-</v>
      </c>
      <c r="CC66" s="75" t="str">
        <f t="shared" ref="CC66:CC122" si="300">IFERROR(ROUND(EU66/BZ66,$H$1),"-")</f>
        <v>-</v>
      </c>
      <c r="CD66" s="75">
        <f t="shared" ref="CD66:CE85" si="301">SUMIFS(CD$247:CD$1257,$B$247:$B$1257,$B66,$C$247:$C$1257,$C66,$D$247:$D$1257,$D66)</f>
        <v>0</v>
      </c>
      <c r="CE66" s="75">
        <f t="shared" si="301"/>
        <v>0</v>
      </c>
      <c r="CF66" s="75" t="str">
        <f t="shared" ref="CF66:CF122" si="302">IFERROR(ROUND(CE66/CD66,$H$1),"-")</f>
        <v>-</v>
      </c>
      <c r="CG66" s="75" t="str">
        <f t="shared" ref="CG66:CG122" si="303">IFERROR(ROUND(EV66/CD66,$H$1),"-")</f>
        <v>-</v>
      </c>
      <c r="CH66" s="75">
        <f t="shared" ref="CH66:CI85" si="304">SUMIFS(CH$247:CH$1257,$B$247:$B$1257,$B66,$C$247:$C$1257,$C66,$D$247:$D$1257,$D66)</f>
        <v>0</v>
      </c>
      <c r="CI66" s="75">
        <f t="shared" si="304"/>
        <v>0</v>
      </c>
      <c r="CJ66" s="75" t="str">
        <f t="shared" ref="CJ66:CJ122" si="305">IFERROR(ROUND(CI66/CH66,$H$1),"-")</f>
        <v>-</v>
      </c>
      <c r="CK66" s="75" t="str">
        <f t="shared" ref="CK66:CK122" si="306">IFERROR(ROUND(EW66/CH66,$H$1),"-")</f>
        <v>-</v>
      </c>
      <c r="CL66" s="75">
        <f t="shared" ref="CL66:CM85" si="307">SUMIFS(CL$247:CL$1257,$B$247:$B$1257,$B66,$C$247:$C$1257,$C66,$D$247:$D$1257,$D66)</f>
        <v>0</v>
      </c>
      <c r="CM66" s="75">
        <f t="shared" si="307"/>
        <v>0</v>
      </c>
      <c r="CN66" s="75" t="str">
        <f t="shared" ref="CN66:CN122" si="308">IFERROR(ROUND(CM66/CL66,$H$1),"-")</f>
        <v>-</v>
      </c>
      <c r="CO66" s="75" t="str">
        <f t="shared" ref="CO66:CO122" si="309">IFERROR(ROUND(EX66/CL66,$H$1),"-")</f>
        <v>-</v>
      </c>
      <c r="CP66" s="75">
        <f t="shared" ref="CP66:CQ85" si="310">SUMIFS(CP$247:CP$1257,$B$247:$B$1257,$B66,$C$247:$C$1257,$C66,$D$247:$D$1257,$D66)</f>
        <v>0</v>
      </c>
      <c r="CQ66" s="75">
        <f t="shared" si="310"/>
        <v>0</v>
      </c>
      <c r="CR66" s="75" t="str">
        <f t="shared" ref="CR66:CR122" si="311">IFERROR(ROUND(CQ66/CP66,$H$1),"-")</f>
        <v>-</v>
      </c>
      <c r="CS66" s="75" t="str">
        <f t="shared" ref="CS66:CS122" si="312">IFERROR(ROUND(EY66/CP66,$H$1),"-")</f>
        <v>-</v>
      </c>
      <c r="CT66" s="75">
        <f t="shared" ref="CT66:CU85" si="313">SUMIFS(CT$247:CT$1257,$B$247:$B$1257,$B66,$C$247:$C$1257,$C66,$D$247:$D$1257,$D66)</f>
        <v>0</v>
      </c>
      <c r="CU66" s="75">
        <f t="shared" si="313"/>
        <v>0</v>
      </c>
      <c r="CV66" s="75" t="str">
        <f t="shared" ref="CV66:CV122" si="314">IFERROR(ROUND(CU66/CT66,$H$1),"-")</f>
        <v>-</v>
      </c>
      <c r="CW66" s="75" t="str">
        <f t="shared" ref="CW66:CW122" si="315">IFERROR(ROUND(EZ66/CT66,$H$1),"-")</f>
        <v>-</v>
      </c>
      <c r="CX66" s="75">
        <f t="shared" ref="CX66:CY85" si="316">SUMIFS(CX$247:CX$1257,$B$247:$B$1257,$B66,$C$247:$C$1257,$C66,$D$247:$D$1257,$D66)</f>
        <v>0</v>
      </c>
      <c r="CY66" s="75">
        <f t="shared" si="316"/>
        <v>0</v>
      </c>
      <c r="CZ66" s="75" t="str">
        <f t="shared" ref="CZ66:CZ122" si="317">IFERROR(ROUND(CY66/CX66,$H$1),"-")</f>
        <v>-</v>
      </c>
      <c r="DA66" s="75" t="str">
        <f t="shared" ref="DA66:DA122" si="318">IFERROR(ROUND(FB66/CX66,$H$1),"-")</f>
        <v>-</v>
      </c>
      <c r="DB66" s="75">
        <f t="shared" ref="DB66:DC85" si="319">SUMIFS(DB$247:DB$1257,$B$247:$B$1257,$B66,$C$247:$C$1257,$C66,$D$247:$D$1257,$D66)</f>
        <v>0</v>
      </c>
      <c r="DC66" s="75">
        <f t="shared" si="319"/>
        <v>0</v>
      </c>
      <c r="DD66" s="75" t="str">
        <f t="shared" ref="DD66:DD122" si="320">IFERROR(ROUND(DC66/DB66,$H$1),"-")</f>
        <v>-</v>
      </c>
      <c r="DE66" s="75" t="str">
        <f t="shared" ref="DE66:DE122" si="321">IFERROR(ROUND(FC66/DB66,$H$1),"-")</f>
        <v>-</v>
      </c>
      <c r="DF66" s="75">
        <f t="shared" ref="DF66:DG85" si="322">SUMIFS(DF$247:DF$1257,$B$247:$B$1257,$B66,$C$247:$C$1257,$C66,$D$247:$D$1257,$D66)</f>
        <v>0</v>
      </c>
      <c r="DG66" s="75">
        <f t="shared" si="322"/>
        <v>0</v>
      </c>
      <c r="DH66" s="75" t="str">
        <f t="shared" ref="DH66:DH122" si="323">IFERROR(ROUND(DG66/DF66,$H$1),"-")</f>
        <v>-</v>
      </c>
      <c r="DI66" s="75" t="str">
        <f t="shared" ref="DI66:DI122" si="324">IFERROR(ROUND(FA66/DF66,$H$1),"-")</f>
        <v>-</v>
      </c>
      <c r="DJ66" s="75">
        <f t="shared" ref="DJ66:DP75" si="325">SUMIFS(DJ$247:DJ$1257,$B$247:$B$1257,$B66,$C$247:$C$1257,$C66,$D$247:$D$1257,$D66)</f>
        <v>0</v>
      </c>
      <c r="DK66" s="75">
        <f t="shared" si="325"/>
        <v>0</v>
      </c>
      <c r="DL66" s="248">
        <f t="shared" si="325"/>
        <v>0</v>
      </c>
      <c r="DM66" s="248">
        <f t="shared" si="325"/>
        <v>0</v>
      </c>
      <c r="DN66" s="248">
        <f t="shared" si="325"/>
        <v>0</v>
      </c>
      <c r="DO66" s="248">
        <f t="shared" si="325"/>
        <v>0</v>
      </c>
      <c r="DP66" s="248">
        <f t="shared" si="325"/>
        <v>0</v>
      </c>
      <c r="DQ66" s="248" t="str">
        <f t="shared" ref="DQ66:DQ91" si="326">IFERROR(ROUND(DP66/DL66,$H$1),"-")</f>
        <v>-</v>
      </c>
      <c r="DR66" s="248" t="str">
        <f t="shared" ref="DR66:DR91" si="327">IFERROR(ROUND(FD66/DL66,$H$1),"-")</f>
        <v>-</v>
      </c>
      <c r="DS66" s="248">
        <f t="shared" ref="DS66:DS91" si="328">SUMIFS(DS$247:DS$1257,$B$247:$B$1257,$B66,$C$247:$C$1257,$C66,$D$247:$D$1257,$D66)</f>
        <v>0</v>
      </c>
      <c r="DT66" s="248" t="str">
        <f t="shared" ref="DT66:DT91" si="329">IFERROR(ROUND(DS66/DM66,$H$1),"-")</f>
        <v>-</v>
      </c>
      <c r="DU66" s="248" t="str">
        <f t="shared" ref="DU66:DU91" si="330">IFERROR(ROUND(FE66/DM66,$H$1),"-")</f>
        <v>-</v>
      </c>
      <c r="DV66" s="248">
        <f t="shared" ref="DV66:DV91" si="331">SUMIFS(DV$247:DV$1257,$B$247:$B$1257,$B66,$C$247:$C$1257,$C66,$D$247:$D$1257,$D66)</f>
        <v>0</v>
      </c>
      <c r="DW66" s="248" t="str">
        <f t="shared" ref="DW66:DW91" si="332">IFERROR(ROUND(DV66/DN66,$H$1),"-")</f>
        <v>-</v>
      </c>
      <c r="DX66" s="248" t="str">
        <f t="shared" ref="DX66:DX91" si="333">IFERROR(ROUND(FF66/DN66,$H$1),"-")</f>
        <v>-</v>
      </c>
      <c r="DY66" s="248">
        <f t="shared" ref="DY66:DY91" si="334">SUMIFS(DY$247:DY$1257,$B$247:$B$1257,$B66,$C$247:$C$1257,$C66,$D$247:$D$1257,$D66)</f>
        <v>0</v>
      </c>
      <c r="DZ66" s="248" t="str">
        <f t="shared" ref="DZ66:DZ91" si="335">IFERROR(ROUND(DY66/DO66,$H$1),"-")</f>
        <v>-</v>
      </c>
      <c r="EA66" s="248" t="str">
        <f t="shared" ref="EA66:EA91" si="336">IFERROR(ROUND(FG66/DO66,$H$1),"-")</f>
        <v>-</v>
      </c>
      <c r="EB66" s="164"/>
      <c r="EC66" s="75">
        <f t="shared" ref="EC66:EC122" si="337">MONTH(1&amp;C66)</f>
        <v>8</v>
      </c>
      <c r="ED66" s="74">
        <f>LEFT($B66,4)+IF(EC66&lt;4,1,0)</f>
        <v>2017</v>
      </c>
      <c r="EE66" s="165">
        <f>DATE($ED66,$EC66,1)</f>
        <v>42948</v>
      </c>
      <c r="EF66" s="157">
        <f t="shared" ref="EF66:EF124" si="338">DAY(EOMONTH($EE66,0))</f>
        <v>31</v>
      </c>
      <c r="EG66" s="156"/>
      <c r="EH66" s="166">
        <f t="shared" ref="EH66:EQ75" si="339">SUMIFS(EH$247:EH$1257,$B$247:$B$1257,$B66,$C$247:$C$1257,$C66,$D$247:$D$1257,$D66)</f>
        <v>0</v>
      </c>
      <c r="EI66" s="166">
        <f t="shared" si="339"/>
        <v>0</v>
      </c>
      <c r="EJ66" s="166">
        <f t="shared" si="339"/>
        <v>0</v>
      </c>
      <c r="EK66" s="166">
        <f t="shared" si="339"/>
        <v>0</v>
      </c>
      <c r="EL66" s="166">
        <f t="shared" si="339"/>
        <v>0</v>
      </c>
      <c r="EM66" s="166">
        <f t="shared" si="339"/>
        <v>0</v>
      </c>
      <c r="EN66" s="166">
        <f t="shared" si="339"/>
        <v>0</v>
      </c>
      <c r="EO66" s="166">
        <f t="shared" si="339"/>
        <v>0</v>
      </c>
      <c r="EP66" s="166">
        <f t="shared" si="339"/>
        <v>0</v>
      </c>
      <c r="EQ66" s="166">
        <f t="shared" si="339"/>
        <v>0</v>
      </c>
      <c r="ER66" s="166">
        <f t="shared" ref="ER66:FA75" si="340">SUMIFS(ER$247:ER$1257,$B$247:$B$1257,$B66,$C$247:$C$1257,$C66,$D$247:$D$1257,$D66)</f>
        <v>0</v>
      </c>
      <c r="ES66" s="166">
        <f t="shared" si="340"/>
        <v>0</v>
      </c>
      <c r="ET66" s="166">
        <f t="shared" si="340"/>
        <v>0</v>
      </c>
      <c r="EU66" s="166">
        <f t="shared" si="340"/>
        <v>0</v>
      </c>
      <c r="EV66" s="166">
        <f t="shared" si="340"/>
        <v>0</v>
      </c>
      <c r="EW66" s="166">
        <f t="shared" si="340"/>
        <v>0</v>
      </c>
      <c r="EX66" s="166">
        <f t="shared" si="340"/>
        <v>0</v>
      </c>
      <c r="EY66" s="166">
        <f t="shared" si="340"/>
        <v>0</v>
      </c>
      <c r="EZ66" s="166">
        <f t="shared" si="340"/>
        <v>0</v>
      </c>
      <c r="FA66" s="166">
        <f t="shared" si="340"/>
        <v>0</v>
      </c>
      <c r="FB66" s="166">
        <f t="shared" ref="FB66:FG75" si="341">SUMIFS(FB$247:FB$1257,$B$247:$B$1257,$B66,$C$247:$C$1257,$C66,$D$247:$D$1257,$D66)</f>
        <v>0</v>
      </c>
      <c r="FC66" s="166">
        <f t="shared" si="341"/>
        <v>0</v>
      </c>
      <c r="FD66" s="166">
        <f t="shared" si="341"/>
        <v>0</v>
      </c>
      <c r="FE66" s="166">
        <f t="shared" si="341"/>
        <v>0</v>
      </c>
      <c r="FF66" s="166">
        <f t="shared" si="341"/>
        <v>0</v>
      </c>
      <c r="FG66" s="166">
        <f t="shared" si="341"/>
        <v>0</v>
      </c>
      <c r="FH66" s="152"/>
      <c r="FI66" s="405" t="str">
        <f t="shared" ref="FI66:FJ97" si="342">IFERROR(AZ66/HLOOKUP(FH$3&amp;FI$3,$U$5:$Y$9539,ROW()-4,0),"-")</f>
        <v>-</v>
      </c>
      <c r="FJ66" s="405" t="str">
        <f t="shared" si="342"/>
        <v>-</v>
      </c>
      <c r="FK66" s="405" t="str">
        <f t="shared" ref="FK66:FK97" si="343">IFERROR(BB66/HLOOKUP(FJ$3&amp;FK$3,$U$5:$Y$9539,ROW()-4,0),"-")</f>
        <v>-</v>
      </c>
      <c r="FL66" s="405" t="str">
        <f t="shared" ref="FL66:FL97" si="344">IFERROR(BC66/HLOOKUP(FK$3&amp;FL$3,$U$5:$Y$9539,ROW()-4,0),"-")</f>
        <v>-</v>
      </c>
      <c r="FM66" s="405" t="str">
        <f t="shared" ref="FM66:FM97" si="345">IFERROR(BD66/HLOOKUP(FL$3&amp;FM$3,$U$5:$Y$9539,ROW()-4,0),"-")</f>
        <v>-</v>
      </c>
      <c r="FN66" s="405" t="str">
        <f t="shared" ref="FN66:FN97" si="346">IFERROR(BE66/HLOOKUP(FM$3&amp;FN$3,$U$5:$Y$9539,ROW()-4,0),"-")</f>
        <v>-</v>
      </c>
      <c r="FO66" s="405" t="str">
        <f t="shared" ref="FO66:FO97" si="347">IFERROR(BF66/HLOOKUP(FN$3&amp;FO$3,$U$5:$Y$9539,ROW()-4,0),"-")</f>
        <v>-</v>
      </c>
      <c r="FP66" s="405" t="str">
        <f t="shared" ref="FP66:FP97" si="348">IFERROR(BG66/HLOOKUP(FO$3&amp;FP$3,$U$5:$Y$9539,ROW()-4,0),"-")</f>
        <v>-</v>
      </c>
      <c r="FQ66" s="405" t="str">
        <f t="shared" ref="FQ66:FQ97" si="349">IFERROR(BH66/HLOOKUP(FP$3&amp;FQ$3,$U$5:$Y$9539,ROW()-4,0),"-")</f>
        <v>-</v>
      </c>
      <c r="FR66" s="405" t="str">
        <f t="shared" ref="FR66:FR97" si="350">IFERROR(BI66/HLOOKUP(FQ$3&amp;FR$3,$U$5:$Y$9539,ROW()-4,0),"-")</f>
        <v>-</v>
      </c>
      <c r="FS66" s="65"/>
    </row>
    <row r="67" spans="1:175" ht="10.35" customHeight="1" x14ac:dyDescent="0.2">
      <c r="A67" s="74" t="str">
        <f t="shared" si="262"/>
        <v>2017-18SEPTEMBERY63</v>
      </c>
      <c r="B67" s="163" t="str">
        <f t="shared" ref="B67:B124" si="351">IF($C67="April",LEFT($B66,4)+1&amp;"-"&amp;RIGHT($B66,2)+1,$B66)</f>
        <v>2017-18</v>
      </c>
      <c r="C67" s="26" t="s">
        <v>830</v>
      </c>
      <c r="D67" s="163" t="str">
        <f>D66</f>
        <v>Y63</v>
      </c>
      <c r="E67" s="163" t="str">
        <f>E66</f>
        <v>North East and Yorkshire</v>
      </c>
      <c r="F67" s="163" t="str">
        <f t="shared" si="263"/>
        <v>Y63</v>
      </c>
      <c r="H67" s="75">
        <f t="shared" si="264"/>
        <v>89236</v>
      </c>
      <c r="I67" s="75">
        <f t="shared" si="264"/>
        <v>64544</v>
      </c>
      <c r="J67" s="75">
        <f t="shared" si="264"/>
        <v>323431</v>
      </c>
      <c r="K67" s="75">
        <f t="shared" si="265"/>
        <v>5</v>
      </c>
      <c r="L67" s="75">
        <f t="shared" si="266"/>
        <v>1</v>
      </c>
      <c r="M67" s="75">
        <f t="shared" si="267"/>
        <v>0</v>
      </c>
      <c r="N67" s="75">
        <f t="shared" si="268"/>
        <v>23</v>
      </c>
      <c r="O67" s="75">
        <f t="shared" si="269"/>
        <v>78</v>
      </c>
      <c r="P67" s="75" t="s">
        <v>44</v>
      </c>
      <c r="Q67" s="75">
        <f t="shared" si="270"/>
        <v>0</v>
      </c>
      <c r="R67" s="75">
        <f t="shared" si="270"/>
        <v>0</v>
      </c>
      <c r="S67" s="75">
        <f t="shared" si="270"/>
        <v>0</v>
      </c>
      <c r="T67" s="75">
        <f t="shared" si="270"/>
        <v>63236</v>
      </c>
      <c r="U67" s="75">
        <f t="shared" si="270"/>
        <v>8506</v>
      </c>
      <c r="V67" s="75">
        <f t="shared" si="270"/>
        <v>6610</v>
      </c>
      <c r="W67" s="75">
        <f t="shared" si="270"/>
        <v>30731</v>
      </c>
      <c r="X67" s="75">
        <f t="shared" si="270"/>
        <v>13351</v>
      </c>
      <c r="Y67" s="75">
        <f t="shared" si="270"/>
        <v>1171</v>
      </c>
      <c r="Z67" s="75">
        <f t="shared" si="270"/>
        <v>3694526</v>
      </c>
      <c r="AA67" s="75">
        <f t="shared" si="271"/>
        <v>434</v>
      </c>
      <c r="AB67" s="75">
        <f t="shared" si="272"/>
        <v>808</v>
      </c>
      <c r="AC67" s="75">
        <f t="shared" si="273"/>
        <v>3938472</v>
      </c>
      <c r="AD67" s="75">
        <f t="shared" si="274"/>
        <v>596</v>
      </c>
      <c r="AE67" s="75">
        <f t="shared" si="275"/>
        <v>1167</v>
      </c>
      <c r="AF67" s="75">
        <f t="shared" si="276"/>
        <v>39300428</v>
      </c>
      <c r="AG67" s="75">
        <f t="shared" si="277"/>
        <v>1279</v>
      </c>
      <c r="AH67" s="75">
        <f t="shared" si="278"/>
        <v>2689</v>
      </c>
      <c r="AI67" s="75">
        <f t="shared" si="279"/>
        <v>37892388</v>
      </c>
      <c r="AJ67" s="75">
        <f t="shared" si="280"/>
        <v>2838</v>
      </c>
      <c r="AK67" s="75">
        <f t="shared" si="281"/>
        <v>6560</v>
      </c>
      <c r="AL67" s="75">
        <f t="shared" si="282"/>
        <v>5779201</v>
      </c>
      <c r="AM67" s="75">
        <f t="shared" si="283"/>
        <v>4935</v>
      </c>
      <c r="AN67" s="75">
        <f t="shared" si="284"/>
        <v>11704</v>
      </c>
      <c r="AO67" s="75">
        <f t="shared" si="285"/>
        <v>4281</v>
      </c>
      <c r="AP67" s="75">
        <f t="shared" si="285"/>
        <v>1544</v>
      </c>
      <c r="AQ67" s="75">
        <f t="shared" si="285"/>
        <v>119</v>
      </c>
      <c r="AR67" s="75">
        <f t="shared" si="285"/>
        <v>3421</v>
      </c>
      <c r="AS67" s="75">
        <f t="shared" si="285"/>
        <v>2596</v>
      </c>
      <c r="AT67" s="75">
        <f t="shared" si="285"/>
        <v>22</v>
      </c>
      <c r="AU67" s="75">
        <f t="shared" si="285"/>
        <v>1806</v>
      </c>
      <c r="AV67" s="75">
        <f t="shared" si="285"/>
        <v>38795</v>
      </c>
      <c r="AW67" s="75">
        <f t="shared" si="285"/>
        <v>6097</v>
      </c>
      <c r="AX67" s="75">
        <f t="shared" si="285"/>
        <v>14063</v>
      </c>
      <c r="AY67" s="75">
        <f t="shared" si="286"/>
        <v>58955</v>
      </c>
      <c r="AZ67" s="75">
        <f t="shared" si="286"/>
        <v>18710</v>
      </c>
      <c r="BA67" s="75">
        <f t="shared" si="286"/>
        <v>15000</v>
      </c>
      <c r="BB67" s="75">
        <f t="shared" si="286"/>
        <v>14314</v>
      </c>
      <c r="BC67" s="75">
        <f t="shared" si="286"/>
        <v>11743</v>
      </c>
      <c r="BD67" s="75">
        <f t="shared" si="286"/>
        <v>50463</v>
      </c>
      <c r="BE67" s="75">
        <f t="shared" si="286"/>
        <v>38339</v>
      </c>
      <c r="BF67" s="75">
        <f t="shared" si="286"/>
        <v>26112</v>
      </c>
      <c r="BG67" s="75">
        <f t="shared" si="286"/>
        <v>16214</v>
      </c>
      <c r="BH67" s="75">
        <f t="shared" si="286"/>
        <v>2405</v>
      </c>
      <c r="BI67" s="75">
        <f t="shared" si="286"/>
        <v>1365</v>
      </c>
      <c r="BJ67" s="75">
        <f t="shared" si="286"/>
        <v>0</v>
      </c>
      <c r="BK67" s="75">
        <f t="shared" si="286"/>
        <v>0</v>
      </c>
      <c r="BL67" s="75" t="str">
        <f t="shared" si="287"/>
        <v>-</v>
      </c>
      <c r="BM67" s="75" t="str">
        <f t="shared" si="288"/>
        <v>-</v>
      </c>
      <c r="BN67" s="75">
        <f t="shared" si="289"/>
        <v>0</v>
      </c>
      <c r="BO67" s="75">
        <f t="shared" si="289"/>
        <v>0</v>
      </c>
      <c r="BP67" s="75" t="str">
        <f t="shared" si="290"/>
        <v>-</v>
      </c>
      <c r="BQ67" s="75" t="str">
        <f t="shared" si="291"/>
        <v>-</v>
      </c>
      <c r="BR67" s="75">
        <f t="shared" si="292"/>
        <v>0</v>
      </c>
      <c r="BS67" s="75">
        <f t="shared" si="292"/>
        <v>0</v>
      </c>
      <c r="BT67" s="75" t="str">
        <f t="shared" si="293"/>
        <v>-</v>
      </c>
      <c r="BU67" s="75" t="str">
        <f t="shared" si="294"/>
        <v>-</v>
      </c>
      <c r="BV67" s="75">
        <f t="shared" si="295"/>
        <v>0</v>
      </c>
      <c r="BW67" s="75">
        <f t="shared" si="295"/>
        <v>0</v>
      </c>
      <c r="BX67" s="75" t="str">
        <f t="shared" si="296"/>
        <v>-</v>
      </c>
      <c r="BY67" s="75" t="str">
        <f t="shared" si="297"/>
        <v>-</v>
      </c>
      <c r="BZ67" s="75">
        <f t="shared" si="298"/>
        <v>0</v>
      </c>
      <c r="CA67" s="75">
        <f t="shared" si="298"/>
        <v>0</v>
      </c>
      <c r="CB67" s="75" t="str">
        <f t="shared" si="299"/>
        <v>-</v>
      </c>
      <c r="CC67" s="75" t="str">
        <f t="shared" si="300"/>
        <v>-</v>
      </c>
      <c r="CD67" s="75">
        <f t="shared" si="301"/>
        <v>0</v>
      </c>
      <c r="CE67" s="75">
        <f t="shared" si="301"/>
        <v>0</v>
      </c>
      <c r="CF67" s="75" t="str">
        <f t="shared" si="302"/>
        <v>-</v>
      </c>
      <c r="CG67" s="75" t="str">
        <f t="shared" si="303"/>
        <v>-</v>
      </c>
      <c r="CH67" s="75">
        <f t="shared" si="304"/>
        <v>0</v>
      </c>
      <c r="CI67" s="75">
        <f t="shared" si="304"/>
        <v>0</v>
      </c>
      <c r="CJ67" s="75" t="str">
        <f t="shared" si="305"/>
        <v>-</v>
      </c>
      <c r="CK67" s="75" t="str">
        <f t="shared" si="306"/>
        <v>-</v>
      </c>
      <c r="CL67" s="75">
        <f t="shared" si="307"/>
        <v>0</v>
      </c>
      <c r="CM67" s="75">
        <f t="shared" si="307"/>
        <v>0</v>
      </c>
      <c r="CN67" s="75" t="str">
        <f t="shared" si="308"/>
        <v>-</v>
      </c>
      <c r="CO67" s="75" t="str">
        <f t="shared" si="309"/>
        <v>-</v>
      </c>
      <c r="CP67" s="75">
        <f t="shared" si="310"/>
        <v>0</v>
      </c>
      <c r="CQ67" s="75">
        <f t="shared" si="310"/>
        <v>0</v>
      </c>
      <c r="CR67" s="75" t="str">
        <f t="shared" si="311"/>
        <v>-</v>
      </c>
      <c r="CS67" s="75" t="str">
        <f t="shared" si="312"/>
        <v>-</v>
      </c>
      <c r="CT67" s="75">
        <f t="shared" si="313"/>
        <v>0</v>
      </c>
      <c r="CU67" s="75">
        <f t="shared" si="313"/>
        <v>0</v>
      </c>
      <c r="CV67" s="75" t="str">
        <f t="shared" si="314"/>
        <v>-</v>
      </c>
      <c r="CW67" s="75" t="str">
        <f t="shared" si="315"/>
        <v>-</v>
      </c>
      <c r="CX67" s="75">
        <f t="shared" si="316"/>
        <v>0</v>
      </c>
      <c r="CY67" s="75">
        <f t="shared" si="316"/>
        <v>0</v>
      </c>
      <c r="CZ67" s="75" t="str">
        <f t="shared" si="317"/>
        <v>-</v>
      </c>
      <c r="DA67" s="75" t="str">
        <f t="shared" si="318"/>
        <v>-</v>
      </c>
      <c r="DB67" s="75">
        <f t="shared" si="319"/>
        <v>3884</v>
      </c>
      <c r="DC67" s="75">
        <f t="shared" si="319"/>
        <v>117510</v>
      </c>
      <c r="DD67" s="75">
        <f t="shared" si="320"/>
        <v>30</v>
      </c>
      <c r="DE67" s="75">
        <f t="shared" si="321"/>
        <v>52</v>
      </c>
      <c r="DF67" s="75">
        <f t="shared" si="322"/>
        <v>0</v>
      </c>
      <c r="DG67" s="75">
        <f t="shared" si="322"/>
        <v>0</v>
      </c>
      <c r="DH67" s="75" t="str">
        <f t="shared" si="323"/>
        <v>-</v>
      </c>
      <c r="DI67" s="75" t="str">
        <f t="shared" si="324"/>
        <v>-</v>
      </c>
      <c r="DJ67" s="75">
        <f t="shared" si="325"/>
        <v>0</v>
      </c>
      <c r="DK67" s="75">
        <f t="shared" si="325"/>
        <v>91</v>
      </c>
      <c r="DL67" s="248">
        <f t="shared" si="325"/>
        <v>2229</v>
      </c>
      <c r="DM67" s="248">
        <f t="shared" si="325"/>
        <v>753</v>
      </c>
      <c r="DN67" s="248">
        <f t="shared" si="325"/>
        <v>78</v>
      </c>
      <c r="DO67" s="248">
        <f t="shared" si="325"/>
        <v>2045</v>
      </c>
      <c r="DP67" s="248">
        <f t="shared" si="325"/>
        <v>17440550</v>
      </c>
      <c r="DQ67" s="248">
        <f t="shared" si="326"/>
        <v>7824</v>
      </c>
      <c r="DR67" s="248">
        <f t="shared" si="327"/>
        <v>18915</v>
      </c>
      <c r="DS67" s="248">
        <f t="shared" si="328"/>
        <v>4893654</v>
      </c>
      <c r="DT67" s="248">
        <f t="shared" si="329"/>
        <v>6499</v>
      </c>
      <c r="DU67" s="248">
        <f t="shared" si="330"/>
        <v>14236</v>
      </c>
      <c r="DV67" s="248">
        <f t="shared" si="331"/>
        <v>432947</v>
      </c>
      <c r="DW67" s="248">
        <f t="shared" si="332"/>
        <v>5551</v>
      </c>
      <c r="DX67" s="248">
        <f t="shared" si="333"/>
        <v>12132</v>
      </c>
      <c r="DY67" s="248">
        <f t="shared" si="334"/>
        <v>22105770</v>
      </c>
      <c r="DZ67" s="248">
        <f t="shared" si="335"/>
        <v>10810</v>
      </c>
      <c r="EA67" s="248">
        <f t="shared" si="336"/>
        <v>25555</v>
      </c>
      <c r="EB67" s="164"/>
      <c r="EC67" s="75">
        <f t="shared" si="337"/>
        <v>9</v>
      </c>
      <c r="ED67" s="74">
        <f t="shared" ref="ED67:ED122" si="352">LEFT($B67,4)+IF(EC67&lt;4,1,0)</f>
        <v>2017</v>
      </c>
      <c r="EE67" s="165">
        <f t="shared" ref="EE67:EE122" si="353">DATE(LEFT($B67,4)+IF(EC67&lt;4,1,0),EC67,1)</f>
        <v>42979</v>
      </c>
      <c r="EF67" s="157">
        <f t="shared" si="338"/>
        <v>30</v>
      </c>
      <c r="EG67" s="156"/>
      <c r="EH67" s="166">
        <f t="shared" si="339"/>
        <v>64544</v>
      </c>
      <c r="EI67" s="166">
        <f t="shared" si="339"/>
        <v>0</v>
      </c>
      <c r="EJ67" s="166">
        <f t="shared" si="339"/>
        <v>1484512</v>
      </c>
      <c r="EK67" s="166">
        <f t="shared" si="339"/>
        <v>5034432</v>
      </c>
      <c r="EL67" s="166">
        <f t="shared" si="339"/>
        <v>6872848</v>
      </c>
      <c r="EM67" s="166">
        <f t="shared" si="339"/>
        <v>7713870</v>
      </c>
      <c r="EN67" s="166">
        <f t="shared" si="339"/>
        <v>82635659</v>
      </c>
      <c r="EO67" s="166">
        <f t="shared" si="339"/>
        <v>87582560</v>
      </c>
      <c r="EP67" s="166">
        <f t="shared" si="339"/>
        <v>13705384</v>
      </c>
      <c r="EQ67" s="166">
        <f t="shared" si="339"/>
        <v>0</v>
      </c>
      <c r="ER67" s="166">
        <f t="shared" si="340"/>
        <v>0</v>
      </c>
      <c r="ES67" s="166">
        <f t="shared" si="340"/>
        <v>0</v>
      </c>
      <c r="ET67" s="166">
        <f t="shared" si="340"/>
        <v>0</v>
      </c>
      <c r="EU67" s="166">
        <f t="shared" si="340"/>
        <v>0</v>
      </c>
      <c r="EV67" s="166">
        <f t="shared" si="340"/>
        <v>0</v>
      </c>
      <c r="EW67" s="166">
        <f t="shared" si="340"/>
        <v>0</v>
      </c>
      <c r="EX67" s="166">
        <f t="shared" si="340"/>
        <v>0</v>
      </c>
      <c r="EY67" s="166">
        <f t="shared" si="340"/>
        <v>0</v>
      </c>
      <c r="EZ67" s="166">
        <f t="shared" si="340"/>
        <v>0</v>
      </c>
      <c r="FA67" s="166">
        <f t="shared" si="340"/>
        <v>0</v>
      </c>
      <c r="FB67" s="166">
        <f t="shared" si="341"/>
        <v>0</v>
      </c>
      <c r="FC67" s="166">
        <f t="shared" si="341"/>
        <v>201968</v>
      </c>
      <c r="FD67" s="166">
        <f t="shared" si="341"/>
        <v>42161535</v>
      </c>
      <c r="FE67" s="166">
        <f t="shared" si="341"/>
        <v>10719708</v>
      </c>
      <c r="FF67" s="166">
        <f t="shared" si="341"/>
        <v>946296</v>
      </c>
      <c r="FG67" s="166">
        <f t="shared" si="341"/>
        <v>52259975</v>
      </c>
      <c r="FH67" s="152"/>
      <c r="FI67" s="405">
        <f t="shared" si="342"/>
        <v>2.1996237949682578</v>
      </c>
      <c r="FJ67" s="405">
        <f t="shared" si="342"/>
        <v>1.7634610862920292</v>
      </c>
      <c r="FK67" s="405">
        <f t="shared" si="343"/>
        <v>2.1655068078668682</v>
      </c>
      <c r="FL67" s="405">
        <f t="shared" si="344"/>
        <v>1.7765506807866869</v>
      </c>
      <c r="FM67" s="405">
        <f t="shared" si="345"/>
        <v>1.6420877940841496</v>
      </c>
      <c r="FN67" s="405">
        <f t="shared" si="346"/>
        <v>1.2475676027464124</v>
      </c>
      <c r="FO67" s="405">
        <f t="shared" si="347"/>
        <v>1.9558085536663921</v>
      </c>
      <c r="FP67" s="405">
        <f t="shared" si="348"/>
        <v>1.214440865852745</v>
      </c>
      <c r="FQ67" s="405">
        <f t="shared" si="349"/>
        <v>2.0538001707941929</v>
      </c>
      <c r="FR67" s="405">
        <f t="shared" si="350"/>
        <v>1.165670367207515</v>
      </c>
      <c r="FS67" s="65"/>
    </row>
    <row r="68" spans="1:175" ht="10.35" customHeight="1" x14ac:dyDescent="0.2">
      <c r="A68" s="74" t="str">
        <f t="shared" si="262"/>
        <v>2017-18OCTOBERY63</v>
      </c>
      <c r="B68" s="163" t="str">
        <f t="shared" si="351"/>
        <v>2017-18</v>
      </c>
      <c r="C68" s="26" t="s">
        <v>833</v>
      </c>
      <c r="D68" s="163" t="str">
        <f t="shared" ref="D68:E83" si="354">D67</f>
        <v>Y63</v>
      </c>
      <c r="E68" s="163" t="str">
        <f t="shared" si="354"/>
        <v>North East and Yorkshire</v>
      </c>
      <c r="F68" s="163" t="str">
        <f t="shared" si="263"/>
        <v>Y63</v>
      </c>
      <c r="H68" s="75">
        <f t="shared" si="264"/>
        <v>91503</v>
      </c>
      <c r="I68" s="75">
        <f t="shared" si="264"/>
        <v>66262</v>
      </c>
      <c r="J68" s="75">
        <f t="shared" si="264"/>
        <v>340293</v>
      </c>
      <c r="K68" s="75">
        <f t="shared" si="265"/>
        <v>5</v>
      </c>
      <c r="L68" s="75">
        <f t="shared" si="266"/>
        <v>3</v>
      </c>
      <c r="M68" s="75">
        <f t="shared" si="267"/>
        <v>0</v>
      </c>
      <c r="N68" s="75">
        <f t="shared" si="268"/>
        <v>19</v>
      </c>
      <c r="O68" s="75">
        <f t="shared" si="269"/>
        <v>77</v>
      </c>
      <c r="P68" s="75" t="s">
        <v>44</v>
      </c>
      <c r="Q68" s="75">
        <f t="shared" si="270"/>
        <v>0</v>
      </c>
      <c r="R68" s="75">
        <f t="shared" si="270"/>
        <v>0</v>
      </c>
      <c r="S68" s="75">
        <f t="shared" si="270"/>
        <v>0</v>
      </c>
      <c r="T68" s="75">
        <f t="shared" si="270"/>
        <v>66358</v>
      </c>
      <c r="U68" s="75">
        <f t="shared" si="270"/>
        <v>8629</v>
      </c>
      <c r="V68" s="75">
        <f t="shared" si="270"/>
        <v>6617</v>
      </c>
      <c r="W68" s="75">
        <f t="shared" si="270"/>
        <v>32293</v>
      </c>
      <c r="X68" s="75">
        <f t="shared" si="270"/>
        <v>14113</v>
      </c>
      <c r="Y68" s="75">
        <f t="shared" si="270"/>
        <v>1373</v>
      </c>
      <c r="Z68" s="75">
        <f t="shared" si="270"/>
        <v>3723032</v>
      </c>
      <c r="AA68" s="75">
        <f t="shared" si="271"/>
        <v>431</v>
      </c>
      <c r="AB68" s="75">
        <f t="shared" si="272"/>
        <v>797</v>
      </c>
      <c r="AC68" s="75">
        <f t="shared" si="273"/>
        <v>3884624</v>
      </c>
      <c r="AD68" s="75">
        <f t="shared" si="274"/>
        <v>587</v>
      </c>
      <c r="AE68" s="75">
        <f t="shared" si="275"/>
        <v>1152</v>
      </c>
      <c r="AF68" s="75">
        <f t="shared" si="276"/>
        <v>38055287</v>
      </c>
      <c r="AG68" s="75">
        <f t="shared" si="277"/>
        <v>1178</v>
      </c>
      <c r="AH68" s="75">
        <f t="shared" si="278"/>
        <v>2481</v>
      </c>
      <c r="AI68" s="75">
        <f t="shared" si="279"/>
        <v>34152749</v>
      </c>
      <c r="AJ68" s="75">
        <f t="shared" si="280"/>
        <v>2420</v>
      </c>
      <c r="AK68" s="75">
        <f t="shared" si="281"/>
        <v>5502</v>
      </c>
      <c r="AL68" s="75">
        <f t="shared" si="282"/>
        <v>5545931</v>
      </c>
      <c r="AM68" s="75">
        <f t="shared" si="283"/>
        <v>4039</v>
      </c>
      <c r="AN68" s="75">
        <f t="shared" si="284"/>
        <v>10385</v>
      </c>
      <c r="AO68" s="75">
        <f t="shared" si="285"/>
        <v>4191</v>
      </c>
      <c r="AP68" s="75">
        <f t="shared" si="285"/>
        <v>1491</v>
      </c>
      <c r="AQ68" s="75">
        <f t="shared" si="285"/>
        <v>116</v>
      </c>
      <c r="AR68" s="75">
        <f t="shared" si="285"/>
        <v>3467</v>
      </c>
      <c r="AS68" s="75">
        <f t="shared" si="285"/>
        <v>2567</v>
      </c>
      <c r="AT68" s="75">
        <f t="shared" si="285"/>
        <v>17</v>
      </c>
      <c r="AU68" s="75">
        <f t="shared" si="285"/>
        <v>2002</v>
      </c>
      <c r="AV68" s="75">
        <f t="shared" si="285"/>
        <v>40725</v>
      </c>
      <c r="AW68" s="75">
        <f t="shared" si="285"/>
        <v>6289</v>
      </c>
      <c r="AX68" s="75">
        <f t="shared" si="285"/>
        <v>15153</v>
      </c>
      <c r="AY68" s="75">
        <f t="shared" si="286"/>
        <v>62167</v>
      </c>
      <c r="AZ68" s="75">
        <f t="shared" si="286"/>
        <v>18906</v>
      </c>
      <c r="BA68" s="75">
        <f t="shared" si="286"/>
        <v>15079</v>
      </c>
      <c r="BB68" s="75">
        <f t="shared" si="286"/>
        <v>14288</v>
      </c>
      <c r="BC68" s="75">
        <f t="shared" si="286"/>
        <v>11636</v>
      </c>
      <c r="BD68" s="75">
        <f t="shared" si="286"/>
        <v>52313</v>
      </c>
      <c r="BE68" s="75">
        <f t="shared" si="286"/>
        <v>40043</v>
      </c>
      <c r="BF68" s="75">
        <f t="shared" si="286"/>
        <v>27509</v>
      </c>
      <c r="BG68" s="75">
        <f t="shared" si="286"/>
        <v>17142</v>
      </c>
      <c r="BH68" s="75">
        <f t="shared" si="286"/>
        <v>2743</v>
      </c>
      <c r="BI68" s="75">
        <f t="shared" si="286"/>
        <v>1616</v>
      </c>
      <c r="BJ68" s="75">
        <f t="shared" si="286"/>
        <v>0</v>
      </c>
      <c r="BK68" s="75">
        <f t="shared" si="286"/>
        <v>0</v>
      </c>
      <c r="BL68" s="75" t="str">
        <f t="shared" si="287"/>
        <v>-</v>
      </c>
      <c r="BM68" s="75" t="str">
        <f t="shared" si="288"/>
        <v>-</v>
      </c>
      <c r="BN68" s="75">
        <f t="shared" si="289"/>
        <v>0</v>
      </c>
      <c r="BO68" s="75">
        <f t="shared" si="289"/>
        <v>0</v>
      </c>
      <c r="BP68" s="75" t="str">
        <f t="shared" si="290"/>
        <v>-</v>
      </c>
      <c r="BQ68" s="75" t="str">
        <f t="shared" si="291"/>
        <v>-</v>
      </c>
      <c r="BR68" s="75">
        <f t="shared" si="292"/>
        <v>0</v>
      </c>
      <c r="BS68" s="75">
        <f t="shared" si="292"/>
        <v>0</v>
      </c>
      <c r="BT68" s="75" t="str">
        <f t="shared" si="293"/>
        <v>-</v>
      </c>
      <c r="BU68" s="75" t="str">
        <f t="shared" si="294"/>
        <v>-</v>
      </c>
      <c r="BV68" s="75">
        <f t="shared" si="295"/>
        <v>0</v>
      </c>
      <c r="BW68" s="75">
        <f t="shared" si="295"/>
        <v>0</v>
      </c>
      <c r="BX68" s="75" t="str">
        <f t="shared" si="296"/>
        <v>-</v>
      </c>
      <c r="BY68" s="75" t="str">
        <f t="shared" si="297"/>
        <v>-</v>
      </c>
      <c r="BZ68" s="75">
        <f t="shared" si="298"/>
        <v>0</v>
      </c>
      <c r="CA68" s="75">
        <f t="shared" si="298"/>
        <v>0</v>
      </c>
      <c r="CB68" s="75" t="str">
        <f t="shared" si="299"/>
        <v>-</v>
      </c>
      <c r="CC68" s="75" t="str">
        <f t="shared" si="300"/>
        <v>-</v>
      </c>
      <c r="CD68" s="75">
        <f t="shared" si="301"/>
        <v>0</v>
      </c>
      <c r="CE68" s="75">
        <f t="shared" si="301"/>
        <v>0</v>
      </c>
      <c r="CF68" s="75" t="str">
        <f t="shared" si="302"/>
        <v>-</v>
      </c>
      <c r="CG68" s="75" t="str">
        <f t="shared" si="303"/>
        <v>-</v>
      </c>
      <c r="CH68" s="75">
        <f t="shared" si="304"/>
        <v>0</v>
      </c>
      <c r="CI68" s="75">
        <f t="shared" si="304"/>
        <v>0</v>
      </c>
      <c r="CJ68" s="75" t="str">
        <f t="shared" si="305"/>
        <v>-</v>
      </c>
      <c r="CK68" s="75" t="str">
        <f t="shared" si="306"/>
        <v>-</v>
      </c>
      <c r="CL68" s="75">
        <f t="shared" si="307"/>
        <v>0</v>
      </c>
      <c r="CM68" s="75">
        <f t="shared" si="307"/>
        <v>0</v>
      </c>
      <c r="CN68" s="75" t="str">
        <f t="shared" si="308"/>
        <v>-</v>
      </c>
      <c r="CO68" s="75" t="str">
        <f t="shared" si="309"/>
        <v>-</v>
      </c>
      <c r="CP68" s="75">
        <f t="shared" si="310"/>
        <v>0</v>
      </c>
      <c r="CQ68" s="75">
        <f t="shared" si="310"/>
        <v>0</v>
      </c>
      <c r="CR68" s="75" t="str">
        <f t="shared" si="311"/>
        <v>-</v>
      </c>
      <c r="CS68" s="75" t="str">
        <f t="shared" si="312"/>
        <v>-</v>
      </c>
      <c r="CT68" s="75">
        <f t="shared" si="313"/>
        <v>0</v>
      </c>
      <c r="CU68" s="75">
        <f t="shared" si="313"/>
        <v>0</v>
      </c>
      <c r="CV68" s="75" t="str">
        <f t="shared" si="314"/>
        <v>-</v>
      </c>
      <c r="CW68" s="75" t="str">
        <f t="shared" si="315"/>
        <v>-</v>
      </c>
      <c r="CX68" s="75">
        <f t="shared" si="316"/>
        <v>0</v>
      </c>
      <c r="CY68" s="75">
        <f t="shared" si="316"/>
        <v>0</v>
      </c>
      <c r="CZ68" s="75" t="str">
        <f t="shared" si="317"/>
        <v>-</v>
      </c>
      <c r="DA68" s="75" t="str">
        <f t="shared" si="318"/>
        <v>-</v>
      </c>
      <c r="DB68" s="75">
        <f t="shared" si="319"/>
        <v>3891</v>
      </c>
      <c r="DC68" s="75">
        <f t="shared" si="319"/>
        <v>115313</v>
      </c>
      <c r="DD68" s="75">
        <f t="shared" si="320"/>
        <v>30</v>
      </c>
      <c r="DE68" s="75">
        <f t="shared" si="321"/>
        <v>51</v>
      </c>
      <c r="DF68" s="75">
        <f t="shared" si="322"/>
        <v>0</v>
      </c>
      <c r="DG68" s="75">
        <f t="shared" si="322"/>
        <v>0</v>
      </c>
      <c r="DH68" s="75" t="str">
        <f t="shared" si="323"/>
        <v>-</v>
      </c>
      <c r="DI68" s="75" t="str">
        <f t="shared" si="324"/>
        <v>-</v>
      </c>
      <c r="DJ68" s="75">
        <f t="shared" si="325"/>
        <v>0</v>
      </c>
      <c r="DK68" s="75">
        <f t="shared" si="325"/>
        <v>84</v>
      </c>
      <c r="DL68" s="248">
        <f t="shared" si="325"/>
        <v>2634</v>
      </c>
      <c r="DM68" s="248">
        <f t="shared" si="325"/>
        <v>863</v>
      </c>
      <c r="DN68" s="248">
        <f t="shared" si="325"/>
        <v>102</v>
      </c>
      <c r="DO68" s="248">
        <f t="shared" si="325"/>
        <v>2076</v>
      </c>
      <c r="DP68" s="248">
        <f t="shared" si="325"/>
        <v>16291783</v>
      </c>
      <c r="DQ68" s="248">
        <f t="shared" si="326"/>
        <v>6185</v>
      </c>
      <c r="DR68" s="248">
        <f t="shared" si="327"/>
        <v>14537</v>
      </c>
      <c r="DS68" s="248">
        <f t="shared" si="328"/>
        <v>5106990</v>
      </c>
      <c r="DT68" s="248">
        <f t="shared" si="329"/>
        <v>5918</v>
      </c>
      <c r="DU68" s="248">
        <f t="shared" si="330"/>
        <v>13497</v>
      </c>
      <c r="DV68" s="248">
        <f t="shared" si="331"/>
        <v>616303</v>
      </c>
      <c r="DW68" s="248">
        <f t="shared" si="332"/>
        <v>6042</v>
      </c>
      <c r="DX68" s="248">
        <f t="shared" si="333"/>
        <v>11642</v>
      </c>
      <c r="DY68" s="248">
        <f t="shared" si="334"/>
        <v>19397008</v>
      </c>
      <c r="DZ68" s="248">
        <f t="shared" si="335"/>
        <v>9343</v>
      </c>
      <c r="EA68" s="248">
        <f t="shared" si="336"/>
        <v>21032</v>
      </c>
      <c r="EB68" s="164"/>
      <c r="EC68" s="75">
        <f t="shared" si="337"/>
        <v>10</v>
      </c>
      <c r="ED68" s="74">
        <f t="shared" si="352"/>
        <v>2017</v>
      </c>
      <c r="EE68" s="165">
        <f t="shared" si="353"/>
        <v>43009</v>
      </c>
      <c r="EF68" s="157">
        <f t="shared" si="338"/>
        <v>31</v>
      </c>
      <c r="EG68" s="156"/>
      <c r="EH68" s="166">
        <f t="shared" si="339"/>
        <v>198786</v>
      </c>
      <c r="EI68" s="166">
        <f t="shared" si="339"/>
        <v>0</v>
      </c>
      <c r="EJ68" s="166">
        <f t="shared" si="339"/>
        <v>1258978</v>
      </c>
      <c r="EK68" s="166">
        <f t="shared" si="339"/>
        <v>5102174</v>
      </c>
      <c r="EL68" s="166">
        <f t="shared" si="339"/>
        <v>6877313</v>
      </c>
      <c r="EM68" s="166">
        <f t="shared" si="339"/>
        <v>7622784</v>
      </c>
      <c r="EN68" s="166">
        <f t="shared" si="339"/>
        <v>80118933</v>
      </c>
      <c r="EO68" s="166">
        <f t="shared" si="339"/>
        <v>77649726</v>
      </c>
      <c r="EP68" s="166">
        <f t="shared" si="339"/>
        <v>14258605</v>
      </c>
      <c r="EQ68" s="166">
        <f t="shared" si="339"/>
        <v>0</v>
      </c>
      <c r="ER68" s="166">
        <f t="shared" si="340"/>
        <v>0</v>
      </c>
      <c r="ES68" s="166">
        <f t="shared" si="340"/>
        <v>0</v>
      </c>
      <c r="ET68" s="166">
        <f t="shared" si="340"/>
        <v>0</v>
      </c>
      <c r="EU68" s="166">
        <f t="shared" si="340"/>
        <v>0</v>
      </c>
      <c r="EV68" s="166">
        <f t="shared" si="340"/>
        <v>0</v>
      </c>
      <c r="EW68" s="166">
        <f t="shared" si="340"/>
        <v>0</v>
      </c>
      <c r="EX68" s="166">
        <f t="shared" si="340"/>
        <v>0</v>
      </c>
      <c r="EY68" s="166">
        <f t="shared" si="340"/>
        <v>0</v>
      </c>
      <c r="EZ68" s="166">
        <f t="shared" si="340"/>
        <v>0</v>
      </c>
      <c r="FA68" s="166">
        <f t="shared" si="340"/>
        <v>0</v>
      </c>
      <c r="FB68" s="166">
        <f t="shared" si="341"/>
        <v>0</v>
      </c>
      <c r="FC68" s="166">
        <f t="shared" si="341"/>
        <v>198441</v>
      </c>
      <c r="FD68" s="166">
        <f t="shared" si="341"/>
        <v>38290458</v>
      </c>
      <c r="FE68" s="166">
        <f t="shared" si="341"/>
        <v>11647911</v>
      </c>
      <c r="FF68" s="166">
        <f t="shared" si="341"/>
        <v>1187484</v>
      </c>
      <c r="FG68" s="166">
        <f t="shared" si="341"/>
        <v>43662432</v>
      </c>
      <c r="FH68" s="152"/>
      <c r="FI68" s="405">
        <f t="shared" si="342"/>
        <v>2.1909838915285667</v>
      </c>
      <c r="FJ68" s="405">
        <f t="shared" si="342"/>
        <v>1.7474794298296443</v>
      </c>
      <c r="FK68" s="405">
        <f t="shared" si="343"/>
        <v>2.159286685809279</v>
      </c>
      <c r="FL68" s="405">
        <f t="shared" si="344"/>
        <v>1.7585008311923833</v>
      </c>
      <c r="FM68" s="405">
        <f t="shared" si="345"/>
        <v>1.6199485956708883</v>
      </c>
      <c r="FN68" s="405">
        <f t="shared" si="346"/>
        <v>1.2399900907317376</v>
      </c>
      <c r="FO68" s="405">
        <f t="shared" si="347"/>
        <v>1.9491957769432438</v>
      </c>
      <c r="FP68" s="405">
        <f t="shared" si="348"/>
        <v>1.2146248140012754</v>
      </c>
      <c r="FQ68" s="405">
        <f t="shared" si="349"/>
        <v>1.9978150036416606</v>
      </c>
      <c r="FR68" s="405">
        <f t="shared" si="350"/>
        <v>1.1769847050254916</v>
      </c>
      <c r="FS68" s="65"/>
    </row>
    <row r="69" spans="1:175" ht="10.35" customHeight="1" x14ac:dyDescent="0.2">
      <c r="A69" s="74" t="str">
        <f t="shared" si="262"/>
        <v>2017-18NOVEMBERY63</v>
      </c>
      <c r="B69" s="163" t="str">
        <f t="shared" si="351"/>
        <v>2017-18</v>
      </c>
      <c r="C69" s="26" t="s">
        <v>834</v>
      </c>
      <c r="D69" s="163" t="str">
        <f t="shared" si="354"/>
        <v>Y63</v>
      </c>
      <c r="E69" s="163" t="str">
        <f t="shared" si="354"/>
        <v>North East and Yorkshire</v>
      </c>
      <c r="F69" s="163" t="str">
        <f t="shared" si="263"/>
        <v>Y63</v>
      </c>
      <c r="H69" s="75">
        <f t="shared" si="264"/>
        <v>135482</v>
      </c>
      <c r="I69" s="75">
        <f t="shared" si="264"/>
        <v>94543</v>
      </c>
      <c r="J69" s="75">
        <f t="shared" si="264"/>
        <v>281933</v>
      </c>
      <c r="K69" s="75">
        <f t="shared" si="265"/>
        <v>3</v>
      </c>
      <c r="L69" s="75">
        <f t="shared" si="266"/>
        <v>1</v>
      </c>
      <c r="M69" s="75">
        <f t="shared" si="267"/>
        <v>0</v>
      </c>
      <c r="N69" s="75">
        <f t="shared" si="268"/>
        <v>7</v>
      </c>
      <c r="O69" s="75">
        <f t="shared" si="269"/>
        <v>44</v>
      </c>
      <c r="P69" s="75" t="s">
        <v>44</v>
      </c>
      <c r="Q69" s="75">
        <f t="shared" si="270"/>
        <v>0</v>
      </c>
      <c r="R69" s="75">
        <f t="shared" si="270"/>
        <v>0</v>
      </c>
      <c r="S69" s="75">
        <f t="shared" si="270"/>
        <v>0</v>
      </c>
      <c r="T69" s="75">
        <f t="shared" si="270"/>
        <v>99021</v>
      </c>
      <c r="U69" s="75">
        <f t="shared" si="270"/>
        <v>11573</v>
      </c>
      <c r="V69" s="75">
        <f t="shared" si="270"/>
        <v>8701</v>
      </c>
      <c r="W69" s="75">
        <f t="shared" si="270"/>
        <v>49987</v>
      </c>
      <c r="X69" s="75">
        <f t="shared" si="270"/>
        <v>21836</v>
      </c>
      <c r="Y69" s="75">
        <f t="shared" si="270"/>
        <v>1617</v>
      </c>
      <c r="Z69" s="75">
        <f t="shared" si="270"/>
        <v>5030055</v>
      </c>
      <c r="AA69" s="75">
        <f t="shared" si="271"/>
        <v>435</v>
      </c>
      <c r="AB69" s="75">
        <f t="shared" si="272"/>
        <v>769</v>
      </c>
      <c r="AC69" s="75">
        <f t="shared" si="273"/>
        <v>5305074</v>
      </c>
      <c r="AD69" s="75">
        <f t="shared" si="274"/>
        <v>610</v>
      </c>
      <c r="AE69" s="75">
        <f t="shared" si="275"/>
        <v>1125</v>
      </c>
      <c r="AF69" s="75">
        <f t="shared" si="276"/>
        <v>60677822</v>
      </c>
      <c r="AG69" s="75">
        <f t="shared" si="277"/>
        <v>1214</v>
      </c>
      <c r="AH69" s="75">
        <f t="shared" si="278"/>
        <v>2514</v>
      </c>
      <c r="AI69" s="75">
        <f t="shared" si="279"/>
        <v>86142439</v>
      </c>
      <c r="AJ69" s="75">
        <f t="shared" si="280"/>
        <v>3945</v>
      </c>
      <c r="AK69" s="75">
        <f t="shared" si="281"/>
        <v>9122</v>
      </c>
      <c r="AL69" s="75">
        <f t="shared" si="282"/>
        <v>7272059</v>
      </c>
      <c r="AM69" s="75">
        <f t="shared" si="283"/>
        <v>4497</v>
      </c>
      <c r="AN69" s="75">
        <f t="shared" si="284"/>
        <v>11215</v>
      </c>
      <c r="AO69" s="75">
        <f t="shared" si="285"/>
        <v>6571</v>
      </c>
      <c r="AP69" s="75">
        <f t="shared" si="285"/>
        <v>1539</v>
      </c>
      <c r="AQ69" s="75">
        <f t="shared" si="285"/>
        <v>1160</v>
      </c>
      <c r="AR69" s="75">
        <f t="shared" si="285"/>
        <v>7042</v>
      </c>
      <c r="AS69" s="75">
        <f t="shared" si="285"/>
        <v>2666</v>
      </c>
      <c r="AT69" s="75">
        <f t="shared" si="285"/>
        <v>1206</v>
      </c>
      <c r="AU69" s="75">
        <f t="shared" si="285"/>
        <v>2042</v>
      </c>
      <c r="AV69" s="75">
        <f t="shared" si="285"/>
        <v>60107</v>
      </c>
      <c r="AW69" s="75">
        <f t="shared" si="285"/>
        <v>9904</v>
      </c>
      <c r="AX69" s="75">
        <f t="shared" si="285"/>
        <v>22439</v>
      </c>
      <c r="AY69" s="75">
        <f t="shared" si="286"/>
        <v>92450</v>
      </c>
      <c r="AZ69" s="75">
        <f t="shared" si="286"/>
        <v>23907</v>
      </c>
      <c r="BA69" s="75">
        <f t="shared" si="286"/>
        <v>19305</v>
      </c>
      <c r="BB69" s="75">
        <f t="shared" si="286"/>
        <v>17922</v>
      </c>
      <c r="BC69" s="75">
        <f t="shared" si="286"/>
        <v>14700</v>
      </c>
      <c r="BD69" s="75">
        <f t="shared" si="286"/>
        <v>77624</v>
      </c>
      <c r="BE69" s="75">
        <f t="shared" si="286"/>
        <v>60773</v>
      </c>
      <c r="BF69" s="75">
        <f t="shared" si="286"/>
        <v>40097</v>
      </c>
      <c r="BG69" s="75">
        <f t="shared" si="286"/>
        <v>24840</v>
      </c>
      <c r="BH69" s="75">
        <f t="shared" si="286"/>
        <v>3009</v>
      </c>
      <c r="BI69" s="75">
        <f t="shared" si="286"/>
        <v>1822</v>
      </c>
      <c r="BJ69" s="75">
        <f t="shared" si="286"/>
        <v>0</v>
      </c>
      <c r="BK69" s="75">
        <f t="shared" si="286"/>
        <v>0</v>
      </c>
      <c r="BL69" s="75" t="str">
        <f t="shared" si="287"/>
        <v>-</v>
      </c>
      <c r="BM69" s="75" t="str">
        <f t="shared" si="288"/>
        <v>-</v>
      </c>
      <c r="BN69" s="75">
        <f t="shared" si="289"/>
        <v>0</v>
      </c>
      <c r="BO69" s="75">
        <f t="shared" si="289"/>
        <v>0</v>
      </c>
      <c r="BP69" s="75" t="str">
        <f t="shared" si="290"/>
        <v>-</v>
      </c>
      <c r="BQ69" s="75" t="str">
        <f t="shared" si="291"/>
        <v>-</v>
      </c>
      <c r="BR69" s="75">
        <f t="shared" si="292"/>
        <v>0</v>
      </c>
      <c r="BS69" s="75">
        <f t="shared" si="292"/>
        <v>0</v>
      </c>
      <c r="BT69" s="75" t="str">
        <f t="shared" si="293"/>
        <v>-</v>
      </c>
      <c r="BU69" s="75" t="str">
        <f t="shared" si="294"/>
        <v>-</v>
      </c>
      <c r="BV69" s="75">
        <f t="shared" si="295"/>
        <v>0</v>
      </c>
      <c r="BW69" s="75">
        <f t="shared" si="295"/>
        <v>0</v>
      </c>
      <c r="BX69" s="75" t="str">
        <f t="shared" si="296"/>
        <v>-</v>
      </c>
      <c r="BY69" s="75" t="str">
        <f t="shared" si="297"/>
        <v>-</v>
      </c>
      <c r="BZ69" s="75">
        <f t="shared" si="298"/>
        <v>0</v>
      </c>
      <c r="CA69" s="75">
        <f t="shared" si="298"/>
        <v>0</v>
      </c>
      <c r="CB69" s="75" t="str">
        <f t="shared" si="299"/>
        <v>-</v>
      </c>
      <c r="CC69" s="75" t="str">
        <f t="shared" si="300"/>
        <v>-</v>
      </c>
      <c r="CD69" s="75">
        <f t="shared" si="301"/>
        <v>0</v>
      </c>
      <c r="CE69" s="75">
        <f t="shared" si="301"/>
        <v>0</v>
      </c>
      <c r="CF69" s="75" t="str">
        <f t="shared" si="302"/>
        <v>-</v>
      </c>
      <c r="CG69" s="75" t="str">
        <f t="shared" si="303"/>
        <v>-</v>
      </c>
      <c r="CH69" s="75">
        <f t="shared" si="304"/>
        <v>0</v>
      </c>
      <c r="CI69" s="75">
        <f t="shared" si="304"/>
        <v>0</v>
      </c>
      <c r="CJ69" s="75" t="str">
        <f t="shared" si="305"/>
        <v>-</v>
      </c>
      <c r="CK69" s="75" t="str">
        <f t="shared" si="306"/>
        <v>-</v>
      </c>
      <c r="CL69" s="75">
        <f t="shared" si="307"/>
        <v>0</v>
      </c>
      <c r="CM69" s="75">
        <f t="shared" si="307"/>
        <v>0</v>
      </c>
      <c r="CN69" s="75" t="str">
        <f t="shared" si="308"/>
        <v>-</v>
      </c>
      <c r="CO69" s="75" t="str">
        <f t="shared" si="309"/>
        <v>-</v>
      </c>
      <c r="CP69" s="75">
        <f t="shared" si="310"/>
        <v>0</v>
      </c>
      <c r="CQ69" s="75">
        <f t="shared" si="310"/>
        <v>0</v>
      </c>
      <c r="CR69" s="75" t="str">
        <f t="shared" si="311"/>
        <v>-</v>
      </c>
      <c r="CS69" s="75" t="str">
        <f t="shared" si="312"/>
        <v>-</v>
      </c>
      <c r="CT69" s="75">
        <f t="shared" si="313"/>
        <v>0</v>
      </c>
      <c r="CU69" s="75">
        <f t="shared" si="313"/>
        <v>0</v>
      </c>
      <c r="CV69" s="75" t="str">
        <f t="shared" si="314"/>
        <v>-</v>
      </c>
      <c r="CW69" s="75" t="str">
        <f t="shared" si="315"/>
        <v>-</v>
      </c>
      <c r="CX69" s="75">
        <f t="shared" si="316"/>
        <v>92</v>
      </c>
      <c r="CY69" s="75">
        <f t="shared" si="316"/>
        <v>34934</v>
      </c>
      <c r="CZ69" s="75">
        <f t="shared" si="317"/>
        <v>380</v>
      </c>
      <c r="DA69" s="75">
        <f t="shared" si="318"/>
        <v>630</v>
      </c>
      <c r="DB69" s="75">
        <f t="shared" si="319"/>
        <v>4693</v>
      </c>
      <c r="DC69" s="75">
        <f t="shared" si="319"/>
        <v>131778</v>
      </c>
      <c r="DD69" s="75">
        <f t="shared" si="320"/>
        <v>28</v>
      </c>
      <c r="DE69" s="75">
        <f t="shared" si="321"/>
        <v>49</v>
      </c>
      <c r="DF69" s="75">
        <f t="shared" si="322"/>
        <v>0</v>
      </c>
      <c r="DG69" s="75">
        <f t="shared" si="322"/>
        <v>0</v>
      </c>
      <c r="DH69" s="75" t="str">
        <f t="shared" si="323"/>
        <v>-</v>
      </c>
      <c r="DI69" s="75" t="str">
        <f t="shared" si="324"/>
        <v>-</v>
      </c>
      <c r="DJ69" s="75">
        <f t="shared" si="325"/>
        <v>0</v>
      </c>
      <c r="DK69" s="75">
        <f t="shared" si="325"/>
        <v>1365</v>
      </c>
      <c r="DL69" s="248">
        <f t="shared" si="325"/>
        <v>2656</v>
      </c>
      <c r="DM69" s="248">
        <f t="shared" si="325"/>
        <v>664</v>
      </c>
      <c r="DN69" s="248">
        <f t="shared" si="325"/>
        <v>65</v>
      </c>
      <c r="DO69" s="248">
        <f t="shared" si="325"/>
        <v>2627</v>
      </c>
      <c r="DP69" s="248">
        <f t="shared" si="325"/>
        <v>17829806</v>
      </c>
      <c r="DQ69" s="248">
        <f t="shared" si="326"/>
        <v>6713</v>
      </c>
      <c r="DR69" s="248">
        <f t="shared" si="327"/>
        <v>15953</v>
      </c>
      <c r="DS69" s="248">
        <f t="shared" si="328"/>
        <v>5336924</v>
      </c>
      <c r="DT69" s="248">
        <f t="shared" si="329"/>
        <v>8038</v>
      </c>
      <c r="DU69" s="248">
        <f t="shared" si="330"/>
        <v>19579</v>
      </c>
      <c r="DV69" s="248">
        <f t="shared" si="331"/>
        <v>423108</v>
      </c>
      <c r="DW69" s="248">
        <f t="shared" si="332"/>
        <v>6509</v>
      </c>
      <c r="DX69" s="248">
        <f t="shared" si="333"/>
        <v>13966</v>
      </c>
      <c r="DY69" s="248">
        <f t="shared" si="334"/>
        <v>24660843</v>
      </c>
      <c r="DZ69" s="248">
        <f t="shared" si="335"/>
        <v>9387</v>
      </c>
      <c r="EA69" s="248">
        <f t="shared" si="336"/>
        <v>21564</v>
      </c>
      <c r="EB69" s="164"/>
      <c r="EC69" s="75">
        <f t="shared" si="337"/>
        <v>11</v>
      </c>
      <c r="ED69" s="74">
        <f t="shared" si="352"/>
        <v>2017</v>
      </c>
      <c r="EE69" s="165">
        <f t="shared" si="353"/>
        <v>43040</v>
      </c>
      <c r="EF69" s="157">
        <f t="shared" si="338"/>
        <v>30</v>
      </c>
      <c r="EG69" s="156"/>
      <c r="EH69" s="166">
        <f t="shared" si="339"/>
        <v>94543</v>
      </c>
      <c r="EI69" s="166">
        <f t="shared" si="339"/>
        <v>0</v>
      </c>
      <c r="EJ69" s="166">
        <f t="shared" si="339"/>
        <v>659091</v>
      </c>
      <c r="EK69" s="166">
        <f t="shared" si="339"/>
        <v>4184282</v>
      </c>
      <c r="EL69" s="166">
        <f t="shared" si="339"/>
        <v>8901540</v>
      </c>
      <c r="EM69" s="166">
        <f t="shared" si="339"/>
        <v>9788310</v>
      </c>
      <c r="EN69" s="166">
        <f t="shared" si="339"/>
        <v>125684931</v>
      </c>
      <c r="EO69" s="166">
        <f t="shared" si="339"/>
        <v>199190132</v>
      </c>
      <c r="EP69" s="166">
        <f t="shared" si="339"/>
        <v>18135278</v>
      </c>
      <c r="EQ69" s="166">
        <f t="shared" si="339"/>
        <v>0</v>
      </c>
      <c r="ER69" s="166">
        <f t="shared" si="340"/>
        <v>0</v>
      </c>
      <c r="ES69" s="166">
        <f t="shared" si="340"/>
        <v>0</v>
      </c>
      <c r="ET69" s="166">
        <f t="shared" si="340"/>
        <v>0</v>
      </c>
      <c r="EU69" s="166">
        <f t="shared" si="340"/>
        <v>0</v>
      </c>
      <c r="EV69" s="166">
        <f t="shared" si="340"/>
        <v>0</v>
      </c>
      <c r="EW69" s="166">
        <f t="shared" si="340"/>
        <v>0</v>
      </c>
      <c r="EX69" s="166">
        <f t="shared" si="340"/>
        <v>0</v>
      </c>
      <c r="EY69" s="166">
        <f t="shared" si="340"/>
        <v>0</v>
      </c>
      <c r="EZ69" s="166">
        <f t="shared" si="340"/>
        <v>0</v>
      </c>
      <c r="FA69" s="166">
        <f t="shared" si="340"/>
        <v>0</v>
      </c>
      <c r="FB69" s="166">
        <f t="shared" si="341"/>
        <v>57960</v>
      </c>
      <c r="FC69" s="166">
        <f t="shared" si="341"/>
        <v>230339</v>
      </c>
      <c r="FD69" s="166">
        <f t="shared" si="341"/>
        <v>42370696</v>
      </c>
      <c r="FE69" s="166">
        <f t="shared" si="341"/>
        <v>13000253</v>
      </c>
      <c r="FF69" s="166">
        <f t="shared" si="341"/>
        <v>907790</v>
      </c>
      <c r="FG69" s="166">
        <f t="shared" si="341"/>
        <v>56649049</v>
      </c>
      <c r="FH69" s="152"/>
      <c r="FI69" s="405">
        <f t="shared" si="342"/>
        <v>2.0657565022034046</v>
      </c>
      <c r="FJ69" s="405">
        <f t="shared" si="342"/>
        <v>1.6681068003110688</v>
      </c>
      <c r="FK69" s="405">
        <f t="shared" si="343"/>
        <v>2.0597632456039534</v>
      </c>
      <c r="FL69" s="405">
        <f t="shared" si="344"/>
        <v>1.6894609814963797</v>
      </c>
      <c r="FM69" s="405">
        <f t="shared" si="345"/>
        <v>1.5528837497749415</v>
      </c>
      <c r="FN69" s="405">
        <f t="shared" si="346"/>
        <v>1.2157761017864646</v>
      </c>
      <c r="FO69" s="405">
        <f t="shared" si="347"/>
        <v>1.8362795383769921</v>
      </c>
      <c r="FP69" s="405">
        <f t="shared" si="348"/>
        <v>1.1375709836966477</v>
      </c>
      <c r="FQ69" s="405">
        <f t="shared" si="349"/>
        <v>1.8608534322820036</v>
      </c>
      <c r="FR69" s="405">
        <f t="shared" si="350"/>
        <v>1.1267779839208412</v>
      </c>
      <c r="FS69" s="65"/>
    </row>
    <row r="70" spans="1:175" ht="10.35" customHeight="1" x14ac:dyDescent="0.2">
      <c r="A70" s="74" t="str">
        <f t="shared" si="262"/>
        <v>2017-18DECEMBERY63</v>
      </c>
      <c r="B70" s="163" t="str">
        <f t="shared" si="351"/>
        <v>2017-18</v>
      </c>
      <c r="C70" s="26" t="s">
        <v>835</v>
      </c>
      <c r="D70" s="163" t="str">
        <f t="shared" si="354"/>
        <v>Y63</v>
      </c>
      <c r="E70" s="163" t="str">
        <f t="shared" si="354"/>
        <v>North East and Yorkshire</v>
      </c>
      <c r="F70" s="163" t="str">
        <f t="shared" si="263"/>
        <v>Y63</v>
      </c>
      <c r="H70" s="75">
        <f t="shared" si="264"/>
        <v>150652</v>
      </c>
      <c r="I70" s="75">
        <f t="shared" si="264"/>
        <v>104958</v>
      </c>
      <c r="J70" s="75">
        <f t="shared" si="264"/>
        <v>451580</v>
      </c>
      <c r="K70" s="75">
        <f t="shared" si="265"/>
        <v>4</v>
      </c>
      <c r="L70" s="75">
        <f t="shared" si="266"/>
        <v>1</v>
      </c>
      <c r="M70" s="75">
        <f t="shared" si="267"/>
        <v>0</v>
      </c>
      <c r="N70" s="75">
        <f t="shared" si="268"/>
        <v>26</v>
      </c>
      <c r="O70" s="75">
        <f t="shared" si="269"/>
        <v>84</v>
      </c>
      <c r="P70" s="75" t="s">
        <v>44</v>
      </c>
      <c r="Q70" s="75">
        <f t="shared" si="270"/>
        <v>0</v>
      </c>
      <c r="R70" s="75">
        <f t="shared" si="270"/>
        <v>0</v>
      </c>
      <c r="S70" s="75">
        <f t="shared" si="270"/>
        <v>0</v>
      </c>
      <c r="T70" s="75">
        <f t="shared" si="270"/>
        <v>108695</v>
      </c>
      <c r="U70" s="75">
        <f t="shared" si="270"/>
        <v>12764</v>
      </c>
      <c r="V70" s="75">
        <f t="shared" si="270"/>
        <v>8978</v>
      </c>
      <c r="W70" s="75">
        <f t="shared" si="270"/>
        <v>59652</v>
      </c>
      <c r="X70" s="75">
        <f t="shared" si="270"/>
        <v>19741</v>
      </c>
      <c r="Y70" s="75">
        <f t="shared" si="270"/>
        <v>1498</v>
      </c>
      <c r="Z70" s="75">
        <f t="shared" si="270"/>
        <v>6048796</v>
      </c>
      <c r="AA70" s="75">
        <f t="shared" si="271"/>
        <v>474</v>
      </c>
      <c r="AB70" s="75">
        <f t="shared" si="272"/>
        <v>827</v>
      </c>
      <c r="AC70" s="75">
        <f t="shared" si="273"/>
        <v>6145318</v>
      </c>
      <c r="AD70" s="75">
        <f t="shared" si="274"/>
        <v>684</v>
      </c>
      <c r="AE70" s="75">
        <f t="shared" si="275"/>
        <v>1242</v>
      </c>
      <c r="AF70" s="75">
        <f t="shared" si="276"/>
        <v>98938940</v>
      </c>
      <c r="AG70" s="75">
        <f t="shared" si="277"/>
        <v>1659</v>
      </c>
      <c r="AH70" s="75">
        <f t="shared" si="278"/>
        <v>3525</v>
      </c>
      <c r="AI70" s="75">
        <f t="shared" si="279"/>
        <v>114387689</v>
      </c>
      <c r="AJ70" s="75">
        <f t="shared" si="280"/>
        <v>5794</v>
      </c>
      <c r="AK70" s="75">
        <f t="shared" si="281"/>
        <v>13458</v>
      </c>
      <c r="AL70" s="75">
        <f t="shared" si="282"/>
        <v>9457637</v>
      </c>
      <c r="AM70" s="75">
        <f t="shared" si="283"/>
        <v>6314</v>
      </c>
      <c r="AN70" s="75">
        <f t="shared" si="284"/>
        <v>15625</v>
      </c>
      <c r="AO70" s="75">
        <f t="shared" si="285"/>
        <v>8868</v>
      </c>
      <c r="AP70" s="75">
        <f t="shared" si="285"/>
        <v>1264</v>
      </c>
      <c r="AQ70" s="75">
        <f t="shared" si="285"/>
        <v>2338</v>
      </c>
      <c r="AR70" s="75">
        <f t="shared" si="285"/>
        <v>8025</v>
      </c>
      <c r="AS70" s="75">
        <f t="shared" si="285"/>
        <v>1742</v>
      </c>
      <c r="AT70" s="75">
        <f t="shared" si="285"/>
        <v>3524</v>
      </c>
      <c r="AU70" s="75">
        <f t="shared" si="285"/>
        <v>2141</v>
      </c>
      <c r="AV70" s="75">
        <f t="shared" si="285"/>
        <v>64000</v>
      </c>
      <c r="AW70" s="75">
        <f t="shared" si="285"/>
        <v>9872</v>
      </c>
      <c r="AX70" s="75">
        <f t="shared" si="285"/>
        <v>25955</v>
      </c>
      <c r="AY70" s="75">
        <f t="shared" si="286"/>
        <v>99827</v>
      </c>
      <c r="AZ70" s="75">
        <f t="shared" si="286"/>
        <v>27632</v>
      </c>
      <c r="BA70" s="75">
        <f t="shared" si="286"/>
        <v>21427</v>
      </c>
      <c r="BB70" s="75">
        <f t="shared" si="286"/>
        <v>19357</v>
      </c>
      <c r="BC70" s="75">
        <f t="shared" si="286"/>
        <v>15189</v>
      </c>
      <c r="BD70" s="75">
        <f t="shared" si="286"/>
        <v>91191</v>
      </c>
      <c r="BE70" s="75">
        <f t="shared" si="286"/>
        <v>71417</v>
      </c>
      <c r="BF70" s="75">
        <f t="shared" si="286"/>
        <v>36876</v>
      </c>
      <c r="BG70" s="75">
        <f t="shared" si="286"/>
        <v>22624</v>
      </c>
      <c r="BH70" s="75">
        <f t="shared" si="286"/>
        <v>2913</v>
      </c>
      <c r="BI70" s="75">
        <f t="shared" si="286"/>
        <v>1698</v>
      </c>
      <c r="BJ70" s="75">
        <f t="shared" si="286"/>
        <v>0</v>
      </c>
      <c r="BK70" s="75">
        <f t="shared" si="286"/>
        <v>0</v>
      </c>
      <c r="BL70" s="75" t="str">
        <f t="shared" si="287"/>
        <v>-</v>
      </c>
      <c r="BM70" s="75" t="str">
        <f t="shared" si="288"/>
        <v>-</v>
      </c>
      <c r="BN70" s="75">
        <f t="shared" si="289"/>
        <v>0</v>
      </c>
      <c r="BO70" s="75">
        <f t="shared" si="289"/>
        <v>0</v>
      </c>
      <c r="BP70" s="75" t="str">
        <f t="shared" si="290"/>
        <v>-</v>
      </c>
      <c r="BQ70" s="75" t="str">
        <f t="shared" si="291"/>
        <v>-</v>
      </c>
      <c r="BR70" s="75">
        <f t="shared" si="292"/>
        <v>0</v>
      </c>
      <c r="BS70" s="75">
        <f t="shared" si="292"/>
        <v>0</v>
      </c>
      <c r="BT70" s="75" t="str">
        <f t="shared" si="293"/>
        <v>-</v>
      </c>
      <c r="BU70" s="75" t="str">
        <f t="shared" si="294"/>
        <v>-</v>
      </c>
      <c r="BV70" s="75">
        <f t="shared" si="295"/>
        <v>0</v>
      </c>
      <c r="BW70" s="75">
        <f t="shared" si="295"/>
        <v>0</v>
      </c>
      <c r="BX70" s="75" t="str">
        <f t="shared" si="296"/>
        <v>-</v>
      </c>
      <c r="BY70" s="75" t="str">
        <f t="shared" si="297"/>
        <v>-</v>
      </c>
      <c r="BZ70" s="75">
        <f t="shared" si="298"/>
        <v>0</v>
      </c>
      <c r="CA70" s="75">
        <f t="shared" si="298"/>
        <v>0</v>
      </c>
      <c r="CB70" s="75" t="str">
        <f t="shared" si="299"/>
        <v>-</v>
      </c>
      <c r="CC70" s="75" t="str">
        <f t="shared" si="300"/>
        <v>-</v>
      </c>
      <c r="CD70" s="75">
        <f t="shared" si="301"/>
        <v>0</v>
      </c>
      <c r="CE70" s="75">
        <f t="shared" si="301"/>
        <v>0</v>
      </c>
      <c r="CF70" s="75" t="str">
        <f t="shared" si="302"/>
        <v>-</v>
      </c>
      <c r="CG70" s="75" t="str">
        <f t="shared" si="303"/>
        <v>-</v>
      </c>
      <c r="CH70" s="75">
        <f t="shared" si="304"/>
        <v>0</v>
      </c>
      <c r="CI70" s="75">
        <f t="shared" si="304"/>
        <v>0</v>
      </c>
      <c r="CJ70" s="75" t="str">
        <f t="shared" si="305"/>
        <v>-</v>
      </c>
      <c r="CK70" s="75" t="str">
        <f t="shared" si="306"/>
        <v>-</v>
      </c>
      <c r="CL70" s="75">
        <f t="shared" si="307"/>
        <v>0</v>
      </c>
      <c r="CM70" s="75">
        <f t="shared" si="307"/>
        <v>0</v>
      </c>
      <c r="CN70" s="75" t="str">
        <f t="shared" si="308"/>
        <v>-</v>
      </c>
      <c r="CO70" s="75" t="str">
        <f t="shared" si="309"/>
        <v>-</v>
      </c>
      <c r="CP70" s="75">
        <f t="shared" si="310"/>
        <v>0</v>
      </c>
      <c r="CQ70" s="75">
        <f t="shared" si="310"/>
        <v>0</v>
      </c>
      <c r="CR70" s="75" t="str">
        <f t="shared" si="311"/>
        <v>-</v>
      </c>
      <c r="CS70" s="75" t="str">
        <f t="shared" si="312"/>
        <v>-</v>
      </c>
      <c r="CT70" s="75">
        <f t="shared" si="313"/>
        <v>0</v>
      </c>
      <c r="CU70" s="75">
        <f t="shared" si="313"/>
        <v>0</v>
      </c>
      <c r="CV70" s="75" t="str">
        <f t="shared" si="314"/>
        <v>-</v>
      </c>
      <c r="CW70" s="75" t="str">
        <f t="shared" si="315"/>
        <v>-</v>
      </c>
      <c r="CX70" s="75">
        <f t="shared" si="316"/>
        <v>118</v>
      </c>
      <c r="CY70" s="75">
        <f t="shared" si="316"/>
        <v>50365</v>
      </c>
      <c r="CZ70" s="75">
        <f t="shared" si="317"/>
        <v>427</v>
      </c>
      <c r="DA70" s="75">
        <f t="shared" si="318"/>
        <v>705</v>
      </c>
      <c r="DB70" s="75">
        <f t="shared" si="319"/>
        <v>6239</v>
      </c>
      <c r="DC70" s="75">
        <f t="shared" si="319"/>
        <v>198359</v>
      </c>
      <c r="DD70" s="75">
        <f t="shared" si="320"/>
        <v>32</v>
      </c>
      <c r="DE70" s="75">
        <f t="shared" si="321"/>
        <v>58</v>
      </c>
      <c r="DF70" s="75">
        <f t="shared" si="322"/>
        <v>0</v>
      </c>
      <c r="DG70" s="75">
        <f t="shared" si="322"/>
        <v>0</v>
      </c>
      <c r="DH70" s="75" t="str">
        <f t="shared" si="323"/>
        <v>-</v>
      </c>
      <c r="DI70" s="75" t="str">
        <f t="shared" si="324"/>
        <v>-</v>
      </c>
      <c r="DJ70" s="75">
        <f t="shared" si="325"/>
        <v>0</v>
      </c>
      <c r="DK70" s="75">
        <f t="shared" si="325"/>
        <v>1374</v>
      </c>
      <c r="DL70" s="248">
        <f t="shared" si="325"/>
        <v>1014</v>
      </c>
      <c r="DM70" s="248">
        <f t="shared" si="325"/>
        <v>427</v>
      </c>
      <c r="DN70" s="248">
        <f t="shared" si="325"/>
        <v>63</v>
      </c>
      <c r="DO70" s="248">
        <f t="shared" si="325"/>
        <v>3180</v>
      </c>
      <c r="DP70" s="248">
        <f t="shared" si="325"/>
        <v>7846285</v>
      </c>
      <c r="DQ70" s="248">
        <f t="shared" si="326"/>
        <v>7738</v>
      </c>
      <c r="DR70" s="248">
        <f t="shared" si="327"/>
        <v>20618</v>
      </c>
      <c r="DS70" s="248">
        <f t="shared" si="328"/>
        <v>3853705</v>
      </c>
      <c r="DT70" s="248">
        <f t="shared" si="329"/>
        <v>9025</v>
      </c>
      <c r="DU70" s="248">
        <f t="shared" si="330"/>
        <v>23041</v>
      </c>
      <c r="DV70" s="248">
        <f t="shared" si="331"/>
        <v>456853</v>
      </c>
      <c r="DW70" s="248">
        <f t="shared" si="332"/>
        <v>7252</v>
      </c>
      <c r="DX70" s="248">
        <f t="shared" si="333"/>
        <v>12771</v>
      </c>
      <c r="DY70" s="248">
        <f t="shared" si="334"/>
        <v>35037878</v>
      </c>
      <c r="DZ70" s="248">
        <f t="shared" si="335"/>
        <v>11018</v>
      </c>
      <c r="EA70" s="248">
        <f t="shared" si="336"/>
        <v>25571</v>
      </c>
      <c r="EB70" s="164"/>
      <c r="EC70" s="75">
        <f t="shared" si="337"/>
        <v>12</v>
      </c>
      <c r="ED70" s="74">
        <f t="shared" si="352"/>
        <v>2017</v>
      </c>
      <c r="EE70" s="165">
        <f t="shared" si="353"/>
        <v>43070</v>
      </c>
      <c r="EF70" s="157">
        <f t="shared" si="338"/>
        <v>31</v>
      </c>
      <c r="EG70" s="156"/>
      <c r="EH70" s="166">
        <f t="shared" si="339"/>
        <v>104958</v>
      </c>
      <c r="EI70" s="166">
        <f t="shared" si="339"/>
        <v>0</v>
      </c>
      <c r="EJ70" s="166">
        <f t="shared" si="339"/>
        <v>2677682</v>
      </c>
      <c r="EK70" s="166">
        <f t="shared" si="339"/>
        <v>8777636</v>
      </c>
      <c r="EL70" s="166">
        <f t="shared" si="339"/>
        <v>10559861</v>
      </c>
      <c r="EM70" s="166">
        <f t="shared" si="339"/>
        <v>11150936</v>
      </c>
      <c r="EN70" s="166">
        <f t="shared" si="339"/>
        <v>210261392</v>
      </c>
      <c r="EO70" s="166">
        <f t="shared" si="339"/>
        <v>265671963</v>
      </c>
      <c r="EP70" s="166">
        <f t="shared" si="339"/>
        <v>23406654</v>
      </c>
      <c r="EQ70" s="166">
        <f t="shared" si="339"/>
        <v>0</v>
      </c>
      <c r="ER70" s="166">
        <f t="shared" si="340"/>
        <v>0</v>
      </c>
      <c r="ES70" s="166">
        <f t="shared" si="340"/>
        <v>0</v>
      </c>
      <c r="ET70" s="166">
        <f t="shared" si="340"/>
        <v>0</v>
      </c>
      <c r="EU70" s="166">
        <f t="shared" si="340"/>
        <v>0</v>
      </c>
      <c r="EV70" s="166">
        <f t="shared" si="340"/>
        <v>0</v>
      </c>
      <c r="EW70" s="166">
        <f t="shared" si="340"/>
        <v>0</v>
      </c>
      <c r="EX70" s="166">
        <f t="shared" si="340"/>
        <v>0</v>
      </c>
      <c r="EY70" s="166">
        <f t="shared" si="340"/>
        <v>0</v>
      </c>
      <c r="EZ70" s="166">
        <f t="shared" si="340"/>
        <v>0</v>
      </c>
      <c r="FA70" s="166">
        <f t="shared" si="340"/>
        <v>0</v>
      </c>
      <c r="FB70" s="166">
        <f t="shared" si="341"/>
        <v>83190</v>
      </c>
      <c r="FC70" s="166">
        <f t="shared" si="341"/>
        <v>362116</v>
      </c>
      <c r="FD70" s="166">
        <f t="shared" si="341"/>
        <v>20906886</v>
      </c>
      <c r="FE70" s="166">
        <f t="shared" si="341"/>
        <v>9838480</v>
      </c>
      <c r="FF70" s="166">
        <f t="shared" si="341"/>
        <v>804573</v>
      </c>
      <c r="FG70" s="166">
        <f t="shared" si="341"/>
        <v>81314190</v>
      </c>
      <c r="FH70" s="152"/>
      <c r="FI70" s="405">
        <f t="shared" si="342"/>
        <v>2.16483860858665</v>
      </c>
      <c r="FJ70" s="405">
        <f t="shared" si="342"/>
        <v>1.6787057348793482</v>
      </c>
      <c r="FK70" s="405">
        <f t="shared" si="343"/>
        <v>2.156048117620851</v>
      </c>
      <c r="FL70" s="405">
        <f t="shared" si="344"/>
        <v>1.6918021831142793</v>
      </c>
      <c r="FM70" s="405">
        <f t="shared" si="345"/>
        <v>1.5287165560249447</v>
      </c>
      <c r="FN70" s="405">
        <f t="shared" si="346"/>
        <v>1.1972272513914035</v>
      </c>
      <c r="FO70" s="405">
        <f t="shared" si="347"/>
        <v>1.8679904766729143</v>
      </c>
      <c r="FP70" s="405">
        <f t="shared" si="348"/>
        <v>1.1460412339800414</v>
      </c>
      <c r="FQ70" s="405">
        <f t="shared" si="349"/>
        <v>1.9445927903871829</v>
      </c>
      <c r="FR70" s="405">
        <f t="shared" si="350"/>
        <v>1.1335113484646195</v>
      </c>
      <c r="FS70" s="65"/>
    </row>
    <row r="71" spans="1:175" ht="10.35" customHeight="1" x14ac:dyDescent="0.2">
      <c r="A71" s="74" t="str">
        <f t="shared" si="262"/>
        <v>2017-18JANUARYY63</v>
      </c>
      <c r="B71" s="163" t="str">
        <f t="shared" si="351"/>
        <v>2017-18</v>
      </c>
      <c r="C71" s="26" t="s">
        <v>836</v>
      </c>
      <c r="D71" s="163" t="str">
        <f t="shared" si="354"/>
        <v>Y63</v>
      </c>
      <c r="E71" s="163" t="str">
        <f t="shared" si="354"/>
        <v>North East and Yorkshire</v>
      </c>
      <c r="F71" s="163" t="str">
        <f t="shared" si="263"/>
        <v>Y63</v>
      </c>
      <c r="H71" s="75">
        <f t="shared" si="264"/>
        <v>121985</v>
      </c>
      <c r="I71" s="75">
        <f t="shared" si="264"/>
        <v>83656</v>
      </c>
      <c r="J71" s="75">
        <f t="shared" si="264"/>
        <v>302603</v>
      </c>
      <c r="K71" s="75">
        <f t="shared" si="265"/>
        <v>4</v>
      </c>
      <c r="L71" s="75">
        <f t="shared" si="266"/>
        <v>1</v>
      </c>
      <c r="M71" s="75">
        <f t="shared" si="267"/>
        <v>0</v>
      </c>
      <c r="N71" s="75">
        <f t="shared" si="268"/>
        <v>13</v>
      </c>
      <c r="O71" s="75">
        <f t="shared" si="269"/>
        <v>52</v>
      </c>
      <c r="P71" s="75" t="s">
        <v>44</v>
      </c>
      <c r="Q71" s="75">
        <f t="shared" si="270"/>
        <v>0</v>
      </c>
      <c r="R71" s="75">
        <f t="shared" si="270"/>
        <v>0</v>
      </c>
      <c r="S71" s="75">
        <f t="shared" si="270"/>
        <v>0</v>
      </c>
      <c r="T71" s="75">
        <f t="shared" si="270"/>
        <v>102710</v>
      </c>
      <c r="U71" s="75">
        <f t="shared" si="270"/>
        <v>11161</v>
      </c>
      <c r="V71" s="75">
        <f t="shared" si="270"/>
        <v>7824</v>
      </c>
      <c r="W71" s="75">
        <f t="shared" si="270"/>
        <v>56120</v>
      </c>
      <c r="X71" s="75">
        <f t="shared" si="270"/>
        <v>20043</v>
      </c>
      <c r="Y71" s="75">
        <f t="shared" si="270"/>
        <v>1310</v>
      </c>
      <c r="Z71" s="75">
        <f t="shared" si="270"/>
        <v>5228799</v>
      </c>
      <c r="AA71" s="75">
        <f t="shared" si="271"/>
        <v>468</v>
      </c>
      <c r="AB71" s="75">
        <f t="shared" si="272"/>
        <v>802</v>
      </c>
      <c r="AC71" s="75">
        <f t="shared" si="273"/>
        <v>5309032</v>
      </c>
      <c r="AD71" s="75">
        <f t="shared" si="274"/>
        <v>679</v>
      </c>
      <c r="AE71" s="75">
        <f t="shared" si="275"/>
        <v>1216</v>
      </c>
      <c r="AF71" s="75">
        <f t="shared" si="276"/>
        <v>86715904</v>
      </c>
      <c r="AG71" s="75">
        <f t="shared" si="277"/>
        <v>1545</v>
      </c>
      <c r="AH71" s="75">
        <f t="shared" si="278"/>
        <v>3358</v>
      </c>
      <c r="AI71" s="75">
        <f t="shared" si="279"/>
        <v>88512221</v>
      </c>
      <c r="AJ71" s="75">
        <f t="shared" si="280"/>
        <v>4416</v>
      </c>
      <c r="AK71" s="75">
        <f t="shared" si="281"/>
        <v>10382</v>
      </c>
      <c r="AL71" s="75">
        <f t="shared" si="282"/>
        <v>6545147</v>
      </c>
      <c r="AM71" s="75">
        <f t="shared" si="283"/>
        <v>4996</v>
      </c>
      <c r="AN71" s="75">
        <f t="shared" si="284"/>
        <v>12758</v>
      </c>
      <c r="AO71" s="75">
        <f t="shared" si="285"/>
        <v>7142</v>
      </c>
      <c r="AP71" s="75">
        <f t="shared" si="285"/>
        <v>759</v>
      </c>
      <c r="AQ71" s="75">
        <f t="shared" si="285"/>
        <v>1847</v>
      </c>
      <c r="AR71" s="75">
        <f t="shared" si="285"/>
        <v>9182</v>
      </c>
      <c r="AS71" s="75">
        <f t="shared" si="285"/>
        <v>440</v>
      </c>
      <c r="AT71" s="75">
        <f t="shared" si="285"/>
        <v>4096</v>
      </c>
      <c r="AU71" s="75">
        <f t="shared" si="285"/>
        <v>40</v>
      </c>
      <c r="AV71" s="75">
        <f t="shared" si="285"/>
        <v>60775</v>
      </c>
      <c r="AW71" s="75">
        <f t="shared" si="285"/>
        <v>10293</v>
      </c>
      <c r="AX71" s="75">
        <f t="shared" si="285"/>
        <v>24500</v>
      </c>
      <c r="AY71" s="75">
        <f t="shared" si="286"/>
        <v>95568</v>
      </c>
      <c r="AZ71" s="75">
        <f t="shared" si="286"/>
        <v>24765</v>
      </c>
      <c r="BA71" s="75">
        <f t="shared" si="286"/>
        <v>19033</v>
      </c>
      <c r="BB71" s="75">
        <f t="shared" si="286"/>
        <v>17238</v>
      </c>
      <c r="BC71" s="75">
        <f t="shared" si="286"/>
        <v>13354</v>
      </c>
      <c r="BD71" s="75">
        <f t="shared" si="286"/>
        <v>84896</v>
      </c>
      <c r="BE71" s="75">
        <f t="shared" si="286"/>
        <v>67410</v>
      </c>
      <c r="BF71" s="75">
        <f t="shared" si="286"/>
        <v>36176</v>
      </c>
      <c r="BG71" s="75">
        <f t="shared" si="286"/>
        <v>22916</v>
      </c>
      <c r="BH71" s="75">
        <f t="shared" si="286"/>
        <v>2526</v>
      </c>
      <c r="BI71" s="75">
        <f t="shared" si="286"/>
        <v>1458</v>
      </c>
      <c r="BJ71" s="75">
        <f t="shared" si="286"/>
        <v>0</v>
      </c>
      <c r="BK71" s="75">
        <f t="shared" si="286"/>
        <v>0</v>
      </c>
      <c r="BL71" s="75" t="str">
        <f t="shared" si="287"/>
        <v>-</v>
      </c>
      <c r="BM71" s="75" t="str">
        <f t="shared" si="288"/>
        <v>-</v>
      </c>
      <c r="BN71" s="75">
        <f t="shared" si="289"/>
        <v>0</v>
      </c>
      <c r="BO71" s="75">
        <f t="shared" si="289"/>
        <v>0</v>
      </c>
      <c r="BP71" s="75" t="str">
        <f t="shared" si="290"/>
        <v>-</v>
      </c>
      <c r="BQ71" s="75" t="str">
        <f t="shared" si="291"/>
        <v>-</v>
      </c>
      <c r="BR71" s="75">
        <f t="shared" si="292"/>
        <v>0</v>
      </c>
      <c r="BS71" s="75">
        <f t="shared" si="292"/>
        <v>0</v>
      </c>
      <c r="BT71" s="75" t="str">
        <f t="shared" si="293"/>
        <v>-</v>
      </c>
      <c r="BU71" s="75" t="str">
        <f t="shared" si="294"/>
        <v>-</v>
      </c>
      <c r="BV71" s="75">
        <f t="shared" si="295"/>
        <v>0</v>
      </c>
      <c r="BW71" s="75">
        <f t="shared" si="295"/>
        <v>0</v>
      </c>
      <c r="BX71" s="75" t="str">
        <f t="shared" si="296"/>
        <v>-</v>
      </c>
      <c r="BY71" s="75" t="str">
        <f t="shared" si="297"/>
        <v>-</v>
      </c>
      <c r="BZ71" s="75">
        <f t="shared" si="298"/>
        <v>0</v>
      </c>
      <c r="CA71" s="75">
        <f t="shared" si="298"/>
        <v>0</v>
      </c>
      <c r="CB71" s="75" t="str">
        <f t="shared" si="299"/>
        <v>-</v>
      </c>
      <c r="CC71" s="75" t="str">
        <f t="shared" si="300"/>
        <v>-</v>
      </c>
      <c r="CD71" s="75">
        <f t="shared" si="301"/>
        <v>0</v>
      </c>
      <c r="CE71" s="75">
        <f t="shared" si="301"/>
        <v>0</v>
      </c>
      <c r="CF71" s="75" t="str">
        <f t="shared" si="302"/>
        <v>-</v>
      </c>
      <c r="CG71" s="75" t="str">
        <f t="shared" si="303"/>
        <v>-</v>
      </c>
      <c r="CH71" s="75">
        <f t="shared" si="304"/>
        <v>0</v>
      </c>
      <c r="CI71" s="75">
        <f t="shared" si="304"/>
        <v>0</v>
      </c>
      <c r="CJ71" s="75" t="str">
        <f t="shared" si="305"/>
        <v>-</v>
      </c>
      <c r="CK71" s="75" t="str">
        <f t="shared" si="306"/>
        <v>-</v>
      </c>
      <c r="CL71" s="75">
        <f t="shared" si="307"/>
        <v>0</v>
      </c>
      <c r="CM71" s="75">
        <f t="shared" si="307"/>
        <v>0</v>
      </c>
      <c r="CN71" s="75" t="str">
        <f t="shared" si="308"/>
        <v>-</v>
      </c>
      <c r="CO71" s="75" t="str">
        <f t="shared" si="309"/>
        <v>-</v>
      </c>
      <c r="CP71" s="75">
        <f t="shared" si="310"/>
        <v>0</v>
      </c>
      <c r="CQ71" s="75">
        <f t="shared" si="310"/>
        <v>0</v>
      </c>
      <c r="CR71" s="75" t="str">
        <f t="shared" si="311"/>
        <v>-</v>
      </c>
      <c r="CS71" s="75" t="str">
        <f t="shared" si="312"/>
        <v>-</v>
      </c>
      <c r="CT71" s="75">
        <f t="shared" si="313"/>
        <v>0</v>
      </c>
      <c r="CU71" s="75">
        <f t="shared" si="313"/>
        <v>0</v>
      </c>
      <c r="CV71" s="75" t="str">
        <f t="shared" si="314"/>
        <v>-</v>
      </c>
      <c r="CW71" s="75" t="str">
        <f t="shared" si="315"/>
        <v>-</v>
      </c>
      <c r="CX71" s="75">
        <f t="shared" si="316"/>
        <v>119</v>
      </c>
      <c r="CY71" s="75">
        <f t="shared" si="316"/>
        <v>49656</v>
      </c>
      <c r="CZ71" s="75">
        <f t="shared" si="317"/>
        <v>417</v>
      </c>
      <c r="DA71" s="75">
        <f t="shared" si="318"/>
        <v>645</v>
      </c>
      <c r="DB71" s="75">
        <f t="shared" si="319"/>
        <v>6026</v>
      </c>
      <c r="DC71" s="75">
        <f t="shared" si="319"/>
        <v>181387</v>
      </c>
      <c r="DD71" s="75">
        <f t="shared" si="320"/>
        <v>30</v>
      </c>
      <c r="DE71" s="75">
        <f t="shared" si="321"/>
        <v>53</v>
      </c>
      <c r="DF71" s="75">
        <f t="shared" si="322"/>
        <v>0</v>
      </c>
      <c r="DG71" s="75">
        <f t="shared" si="322"/>
        <v>0</v>
      </c>
      <c r="DH71" s="75" t="str">
        <f t="shared" si="323"/>
        <v>-</v>
      </c>
      <c r="DI71" s="75" t="str">
        <f t="shared" si="324"/>
        <v>-</v>
      </c>
      <c r="DJ71" s="75">
        <f t="shared" si="325"/>
        <v>0</v>
      </c>
      <c r="DK71" s="75">
        <f t="shared" si="325"/>
        <v>1593</v>
      </c>
      <c r="DL71" s="248">
        <f t="shared" si="325"/>
        <v>1199</v>
      </c>
      <c r="DM71" s="248">
        <f t="shared" si="325"/>
        <v>479</v>
      </c>
      <c r="DN71" s="248">
        <f t="shared" si="325"/>
        <v>56</v>
      </c>
      <c r="DO71" s="248">
        <f t="shared" si="325"/>
        <v>3297</v>
      </c>
      <c r="DP71" s="248">
        <f t="shared" si="325"/>
        <v>6951385</v>
      </c>
      <c r="DQ71" s="248">
        <f t="shared" si="326"/>
        <v>5798</v>
      </c>
      <c r="DR71" s="248">
        <f t="shared" si="327"/>
        <v>13936</v>
      </c>
      <c r="DS71" s="248">
        <f t="shared" si="328"/>
        <v>3335501</v>
      </c>
      <c r="DT71" s="248">
        <f t="shared" si="329"/>
        <v>6963</v>
      </c>
      <c r="DU71" s="248">
        <f t="shared" si="330"/>
        <v>14358</v>
      </c>
      <c r="DV71" s="248">
        <f t="shared" si="331"/>
        <v>322931</v>
      </c>
      <c r="DW71" s="248">
        <f t="shared" si="332"/>
        <v>5767</v>
      </c>
      <c r="DX71" s="248">
        <f t="shared" si="333"/>
        <v>11983</v>
      </c>
      <c r="DY71" s="248">
        <f t="shared" si="334"/>
        <v>28098966</v>
      </c>
      <c r="DZ71" s="248">
        <f t="shared" si="335"/>
        <v>8523</v>
      </c>
      <c r="EA71" s="248">
        <f t="shared" si="336"/>
        <v>19365</v>
      </c>
      <c r="EB71" s="164"/>
      <c r="EC71" s="75">
        <f t="shared" si="337"/>
        <v>1</v>
      </c>
      <c r="ED71" s="74">
        <f t="shared" si="352"/>
        <v>2018</v>
      </c>
      <c r="EE71" s="165">
        <f t="shared" si="353"/>
        <v>43101</v>
      </c>
      <c r="EF71" s="157">
        <f t="shared" si="338"/>
        <v>31</v>
      </c>
      <c r="EG71" s="156"/>
      <c r="EH71" s="166">
        <f t="shared" si="339"/>
        <v>83656</v>
      </c>
      <c r="EI71" s="166">
        <f t="shared" si="339"/>
        <v>0</v>
      </c>
      <c r="EJ71" s="166">
        <f t="shared" si="339"/>
        <v>1118980</v>
      </c>
      <c r="EK71" s="166">
        <f t="shared" si="339"/>
        <v>4326768</v>
      </c>
      <c r="EL71" s="166">
        <f t="shared" si="339"/>
        <v>8956068</v>
      </c>
      <c r="EM71" s="166">
        <f t="shared" si="339"/>
        <v>9515385</v>
      </c>
      <c r="EN71" s="166">
        <f t="shared" si="339"/>
        <v>188430776</v>
      </c>
      <c r="EO71" s="166">
        <f t="shared" si="339"/>
        <v>208095138</v>
      </c>
      <c r="EP71" s="166">
        <f t="shared" si="339"/>
        <v>16713005</v>
      </c>
      <c r="EQ71" s="166">
        <f t="shared" si="339"/>
        <v>0</v>
      </c>
      <c r="ER71" s="166">
        <f t="shared" si="340"/>
        <v>0</v>
      </c>
      <c r="ES71" s="166">
        <f t="shared" si="340"/>
        <v>0</v>
      </c>
      <c r="ET71" s="166">
        <f t="shared" si="340"/>
        <v>0</v>
      </c>
      <c r="EU71" s="166">
        <f t="shared" si="340"/>
        <v>0</v>
      </c>
      <c r="EV71" s="166">
        <f t="shared" si="340"/>
        <v>0</v>
      </c>
      <c r="EW71" s="166">
        <f t="shared" si="340"/>
        <v>0</v>
      </c>
      <c r="EX71" s="166">
        <f t="shared" si="340"/>
        <v>0</v>
      </c>
      <c r="EY71" s="166">
        <f t="shared" si="340"/>
        <v>0</v>
      </c>
      <c r="EZ71" s="166">
        <f t="shared" si="340"/>
        <v>0</v>
      </c>
      <c r="FA71" s="166">
        <f t="shared" si="340"/>
        <v>0</v>
      </c>
      <c r="FB71" s="166">
        <f t="shared" si="341"/>
        <v>76755</v>
      </c>
      <c r="FC71" s="166">
        <f t="shared" si="341"/>
        <v>322028</v>
      </c>
      <c r="FD71" s="166">
        <f t="shared" si="341"/>
        <v>16709740</v>
      </c>
      <c r="FE71" s="166">
        <f t="shared" si="341"/>
        <v>6877643</v>
      </c>
      <c r="FF71" s="166">
        <f t="shared" si="341"/>
        <v>671048</v>
      </c>
      <c r="FG71" s="166">
        <f t="shared" si="341"/>
        <v>63848052</v>
      </c>
      <c r="FH71" s="152"/>
      <c r="FI71" s="405">
        <f t="shared" si="342"/>
        <v>2.2188871964877701</v>
      </c>
      <c r="FJ71" s="405">
        <f t="shared" si="342"/>
        <v>1.7053131439835141</v>
      </c>
      <c r="FK71" s="405">
        <f t="shared" si="343"/>
        <v>2.2032208588957056</v>
      </c>
      <c r="FL71" s="405">
        <f t="shared" si="344"/>
        <v>1.706799591002045</v>
      </c>
      <c r="FM71" s="405">
        <f t="shared" si="345"/>
        <v>1.5127583749109053</v>
      </c>
      <c r="FN71" s="405">
        <f t="shared" si="346"/>
        <v>1.2011760513186029</v>
      </c>
      <c r="FO71" s="405">
        <f t="shared" si="347"/>
        <v>1.8049194232400338</v>
      </c>
      <c r="FP71" s="405">
        <f t="shared" si="348"/>
        <v>1.1433418150975403</v>
      </c>
      <c r="FQ71" s="405">
        <f t="shared" si="349"/>
        <v>1.9282442748091604</v>
      </c>
      <c r="FR71" s="405">
        <f t="shared" si="350"/>
        <v>1.1129770992366412</v>
      </c>
      <c r="FS71" s="65"/>
    </row>
    <row r="72" spans="1:175" ht="10.35" customHeight="1" x14ac:dyDescent="0.2">
      <c r="A72" s="74" t="str">
        <f t="shared" si="262"/>
        <v>2017-18FEBRUARYY63</v>
      </c>
      <c r="B72" s="163" t="str">
        <f t="shared" si="351"/>
        <v>2017-18</v>
      </c>
      <c r="C72" s="26" t="s">
        <v>837</v>
      </c>
      <c r="D72" s="163" t="str">
        <f t="shared" si="354"/>
        <v>Y63</v>
      </c>
      <c r="E72" s="163" t="str">
        <f t="shared" si="354"/>
        <v>North East and Yorkshire</v>
      </c>
      <c r="F72" s="163" t="str">
        <f t="shared" si="263"/>
        <v>Y63</v>
      </c>
      <c r="H72" s="75">
        <f t="shared" si="264"/>
        <v>115458</v>
      </c>
      <c r="I72" s="75">
        <f t="shared" si="264"/>
        <v>83034</v>
      </c>
      <c r="J72" s="75">
        <f t="shared" si="264"/>
        <v>296132</v>
      </c>
      <c r="K72" s="75">
        <f t="shared" si="265"/>
        <v>4</v>
      </c>
      <c r="L72" s="75">
        <f t="shared" si="266"/>
        <v>1</v>
      </c>
      <c r="M72" s="75">
        <f t="shared" si="267"/>
        <v>0</v>
      </c>
      <c r="N72" s="75">
        <f t="shared" si="268"/>
        <v>14</v>
      </c>
      <c r="O72" s="75">
        <f t="shared" si="269"/>
        <v>52</v>
      </c>
      <c r="P72" s="75" t="s">
        <v>44</v>
      </c>
      <c r="Q72" s="75">
        <f t="shared" si="270"/>
        <v>0</v>
      </c>
      <c r="R72" s="75">
        <f t="shared" si="270"/>
        <v>0</v>
      </c>
      <c r="S72" s="75">
        <f t="shared" si="270"/>
        <v>0</v>
      </c>
      <c r="T72" s="75">
        <f t="shared" si="270"/>
        <v>91341</v>
      </c>
      <c r="U72" s="75">
        <f t="shared" si="270"/>
        <v>8918</v>
      </c>
      <c r="V72" s="75">
        <f t="shared" si="270"/>
        <v>6227</v>
      </c>
      <c r="W72" s="75">
        <f t="shared" si="270"/>
        <v>50281</v>
      </c>
      <c r="X72" s="75">
        <f t="shared" si="270"/>
        <v>19436</v>
      </c>
      <c r="Y72" s="75">
        <f t="shared" si="270"/>
        <v>1094</v>
      </c>
      <c r="Z72" s="75">
        <f t="shared" si="270"/>
        <v>4153727</v>
      </c>
      <c r="AA72" s="75">
        <f t="shared" si="271"/>
        <v>466</v>
      </c>
      <c r="AB72" s="75">
        <f t="shared" si="272"/>
        <v>796</v>
      </c>
      <c r="AC72" s="75">
        <f t="shared" si="273"/>
        <v>4139461</v>
      </c>
      <c r="AD72" s="75">
        <f t="shared" si="274"/>
        <v>665</v>
      </c>
      <c r="AE72" s="75">
        <f t="shared" si="275"/>
        <v>1175</v>
      </c>
      <c r="AF72" s="75">
        <f t="shared" si="276"/>
        <v>70842399</v>
      </c>
      <c r="AG72" s="75">
        <f t="shared" si="277"/>
        <v>1409</v>
      </c>
      <c r="AH72" s="75">
        <f t="shared" si="278"/>
        <v>3031</v>
      </c>
      <c r="AI72" s="75">
        <f t="shared" si="279"/>
        <v>76903252</v>
      </c>
      <c r="AJ72" s="75">
        <f t="shared" si="280"/>
        <v>3957</v>
      </c>
      <c r="AK72" s="75">
        <f t="shared" si="281"/>
        <v>9281</v>
      </c>
      <c r="AL72" s="75">
        <f t="shared" si="282"/>
        <v>5337559</v>
      </c>
      <c r="AM72" s="75">
        <f t="shared" si="283"/>
        <v>4879</v>
      </c>
      <c r="AN72" s="75">
        <f t="shared" si="284"/>
        <v>12094</v>
      </c>
      <c r="AO72" s="75">
        <f t="shared" si="285"/>
        <v>5925</v>
      </c>
      <c r="AP72" s="75">
        <f t="shared" si="285"/>
        <v>629</v>
      </c>
      <c r="AQ72" s="75">
        <f t="shared" si="285"/>
        <v>1614</v>
      </c>
      <c r="AR72" s="75">
        <f t="shared" si="285"/>
        <v>3417</v>
      </c>
      <c r="AS72" s="75">
        <f t="shared" si="285"/>
        <v>291</v>
      </c>
      <c r="AT72" s="75">
        <f t="shared" si="285"/>
        <v>3391</v>
      </c>
      <c r="AU72" s="75">
        <f t="shared" si="285"/>
        <v>0</v>
      </c>
      <c r="AV72" s="75">
        <f t="shared" si="285"/>
        <v>54717</v>
      </c>
      <c r="AW72" s="75">
        <f t="shared" si="285"/>
        <v>9249</v>
      </c>
      <c r="AX72" s="75">
        <f t="shared" si="285"/>
        <v>21450</v>
      </c>
      <c r="AY72" s="75">
        <f t="shared" si="286"/>
        <v>85416</v>
      </c>
      <c r="AZ72" s="75">
        <f t="shared" si="286"/>
        <v>19936</v>
      </c>
      <c r="BA72" s="75">
        <f t="shared" si="286"/>
        <v>15293</v>
      </c>
      <c r="BB72" s="75">
        <f t="shared" si="286"/>
        <v>13767</v>
      </c>
      <c r="BC72" s="75">
        <f t="shared" si="286"/>
        <v>10706</v>
      </c>
      <c r="BD72" s="75">
        <f t="shared" si="286"/>
        <v>78117</v>
      </c>
      <c r="BE72" s="75">
        <f t="shared" si="286"/>
        <v>22961</v>
      </c>
      <c r="BF72" s="75">
        <f t="shared" si="286"/>
        <v>34907</v>
      </c>
      <c r="BG72" s="75">
        <f t="shared" si="286"/>
        <v>22003</v>
      </c>
      <c r="BH72" s="75">
        <f t="shared" si="286"/>
        <v>2116</v>
      </c>
      <c r="BI72" s="75">
        <f t="shared" si="286"/>
        <v>1225</v>
      </c>
      <c r="BJ72" s="75">
        <f t="shared" si="286"/>
        <v>0</v>
      </c>
      <c r="BK72" s="75">
        <f t="shared" si="286"/>
        <v>0</v>
      </c>
      <c r="BL72" s="75" t="str">
        <f t="shared" si="287"/>
        <v>-</v>
      </c>
      <c r="BM72" s="75" t="str">
        <f t="shared" si="288"/>
        <v>-</v>
      </c>
      <c r="BN72" s="75">
        <f t="shared" si="289"/>
        <v>0</v>
      </c>
      <c r="BO72" s="75">
        <f t="shared" si="289"/>
        <v>0</v>
      </c>
      <c r="BP72" s="75" t="str">
        <f t="shared" si="290"/>
        <v>-</v>
      </c>
      <c r="BQ72" s="75" t="str">
        <f t="shared" si="291"/>
        <v>-</v>
      </c>
      <c r="BR72" s="75">
        <f t="shared" si="292"/>
        <v>0</v>
      </c>
      <c r="BS72" s="75">
        <f t="shared" si="292"/>
        <v>0</v>
      </c>
      <c r="BT72" s="75" t="str">
        <f t="shared" si="293"/>
        <v>-</v>
      </c>
      <c r="BU72" s="75" t="str">
        <f t="shared" si="294"/>
        <v>-</v>
      </c>
      <c r="BV72" s="75">
        <f t="shared" si="295"/>
        <v>0</v>
      </c>
      <c r="BW72" s="75">
        <f t="shared" si="295"/>
        <v>0</v>
      </c>
      <c r="BX72" s="75" t="str">
        <f t="shared" si="296"/>
        <v>-</v>
      </c>
      <c r="BY72" s="75" t="str">
        <f t="shared" si="297"/>
        <v>-</v>
      </c>
      <c r="BZ72" s="75">
        <f t="shared" si="298"/>
        <v>0</v>
      </c>
      <c r="CA72" s="75">
        <f t="shared" si="298"/>
        <v>0</v>
      </c>
      <c r="CB72" s="75" t="str">
        <f t="shared" si="299"/>
        <v>-</v>
      </c>
      <c r="CC72" s="75" t="str">
        <f t="shared" si="300"/>
        <v>-</v>
      </c>
      <c r="CD72" s="75">
        <f t="shared" si="301"/>
        <v>0</v>
      </c>
      <c r="CE72" s="75">
        <f t="shared" si="301"/>
        <v>0</v>
      </c>
      <c r="CF72" s="75" t="str">
        <f t="shared" si="302"/>
        <v>-</v>
      </c>
      <c r="CG72" s="75" t="str">
        <f t="shared" si="303"/>
        <v>-</v>
      </c>
      <c r="CH72" s="75">
        <f t="shared" si="304"/>
        <v>0</v>
      </c>
      <c r="CI72" s="75">
        <f t="shared" si="304"/>
        <v>0</v>
      </c>
      <c r="CJ72" s="75" t="str">
        <f t="shared" si="305"/>
        <v>-</v>
      </c>
      <c r="CK72" s="75" t="str">
        <f t="shared" si="306"/>
        <v>-</v>
      </c>
      <c r="CL72" s="75">
        <f t="shared" si="307"/>
        <v>0</v>
      </c>
      <c r="CM72" s="75">
        <f t="shared" si="307"/>
        <v>0</v>
      </c>
      <c r="CN72" s="75" t="str">
        <f t="shared" si="308"/>
        <v>-</v>
      </c>
      <c r="CO72" s="75" t="str">
        <f t="shared" si="309"/>
        <v>-</v>
      </c>
      <c r="CP72" s="75">
        <f t="shared" si="310"/>
        <v>0</v>
      </c>
      <c r="CQ72" s="75">
        <f t="shared" si="310"/>
        <v>0</v>
      </c>
      <c r="CR72" s="75" t="str">
        <f t="shared" si="311"/>
        <v>-</v>
      </c>
      <c r="CS72" s="75" t="str">
        <f t="shared" si="312"/>
        <v>-</v>
      </c>
      <c r="CT72" s="75">
        <f t="shared" si="313"/>
        <v>0</v>
      </c>
      <c r="CU72" s="75">
        <f t="shared" si="313"/>
        <v>0</v>
      </c>
      <c r="CV72" s="75" t="str">
        <f t="shared" si="314"/>
        <v>-</v>
      </c>
      <c r="CW72" s="75" t="str">
        <f t="shared" si="315"/>
        <v>-</v>
      </c>
      <c r="CX72" s="75">
        <f t="shared" si="316"/>
        <v>88</v>
      </c>
      <c r="CY72" s="75">
        <f t="shared" si="316"/>
        <v>34550</v>
      </c>
      <c r="CZ72" s="75">
        <f t="shared" si="317"/>
        <v>393</v>
      </c>
      <c r="DA72" s="75">
        <f t="shared" si="318"/>
        <v>593</v>
      </c>
      <c r="DB72" s="75">
        <f t="shared" si="319"/>
        <v>4874</v>
      </c>
      <c r="DC72" s="75">
        <f t="shared" si="319"/>
        <v>149285</v>
      </c>
      <c r="DD72" s="75">
        <f t="shared" si="320"/>
        <v>31</v>
      </c>
      <c r="DE72" s="75">
        <f t="shared" si="321"/>
        <v>54</v>
      </c>
      <c r="DF72" s="75">
        <f t="shared" si="322"/>
        <v>0</v>
      </c>
      <c r="DG72" s="75">
        <f t="shared" si="322"/>
        <v>0</v>
      </c>
      <c r="DH72" s="75" t="str">
        <f t="shared" si="323"/>
        <v>-</v>
      </c>
      <c r="DI72" s="75" t="str">
        <f t="shared" si="324"/>
        <v>-</v>
      </c>
      <c r="DJ72" s="75">
        <f t="shared" si="325"/>
        <v>0</v>
      </c>
      <c r="DK72" s="75">
        <f t="shared" si="325"/>
        <v>1450</v>
      </c>
      <c r="DL72" s="248">
        <f t="shared" si="325"/>
        <v>911</v>
      </c>
      <c r="DM72" s="248">
        <f t="shared" si="325"/>
        <v>410</v>
      </c>
      <c r="DN72" s="248">
        <f t="shared" si="325"/>
        <v>56</v>
      </c>
      <c r="DO72" s="248">
        <f t="shared" si="325"/>
        <v>2597</v>
      </c>
      <c r="DP72" s="248">
        <f t="shared" si="325"/>
        <v>5481970</v>
      </c>
      <c r="DQ72" s="248">
        <f t="shared" si="326"/>
        <v>6018</v>
      </c>
      <c r="DR72" s="248">
        <f t="shared" si="327"/>
        <v>14195</v>
      </c>
      <c r="DS72" s="248">
        <f t="shared" si="328"/>
        <v>2739595</v>
      </c>
      <c r="DT72" s="248">
        <f t="shared" si="329"/>
        <v>6682</v>
      </c>
      <c r="DU72" s="248">
        <f t="shared" si="330"/>
        <v>14767</v>
      </c>
      <c r="DV72" s="248">
        <f t="shared" si="331"/>
        <v>392574</v>
      </c>
      <c r="DW72" s="248">
        <f t="shared" si="332"/>
        <v>7010</v>
      </c>
      <c r="DX72" s="248">
        <f t="shared" si="333"/>
        <v>14198</v>
      </c>
      <c r="DY72" s="248">
        <f t="shared" si="334"/>
        <v>22454152</v>
      </c>
      <c r="DZ72" s="248">
        <f t="shared" si="335"/>
        <v>8646</v>
      </c>
      <c r="EA72" s="248">
        <f t="shared" si="336"/>
        <v>19960</v>
      </c>
      <c r="EB72" s="164"/>
      <c r="EC72" s="75">
        <f t="shared" si="337"/>
        <v>2</v>
      </c>
      <c r="ED72" s="74">
        <f t="shared" si="352"/>
        <v>2018</v>
      </c>
      <c r="EE72" s="165">
        <f t="shared" si="353"/>
        <v>43132</v>
      </c>
      <c r="EF72" s="157">
        <f t="shared" si="338"/>
        <v>28</v>
      </c>
      <c r="EG72" s="156"/>
      <c r="EH72" s="166">
        <f t="shared" si="339"/>
        <v>83034</v>
      </c>
      <c r="EI72" s="166">
        <f t="shared" si="339"/>
        <v>0</v>
      </c>
      <c r="EJ72" s="166">
        <f t="shared" si="339"/>
        <v>1197469</v>
      </c>
      <c r="EK72" s="166">
        <f t="shared" si="339"/>
        <v>4344221</v>
      </c>
      <c r="EL72" s="166">
        <f t="shared" si="339"/>
        <v>7094724</v>
      </c>
      <c r="EM72" s="166">
        <f t="shared" si="339"/>
        <v>7319549</v>
      </c>
      <c r="EN72" s="166">
        <f t="shared" si="339"/>
        <v>152408467</v>
      </c>
      <c r="EO72" s="166">
        <f t="shared" si="339"/>
        <v>180381080</v>
      </c>
      <c r="EP72" s="166">
        <f t="shared" si="339"/>
        <v>13230312</v>
      </c>
      <c r="EQ72" s="166">
        <f t="shared" si="339"/>
        <v>0</v>
      </c>
      <c r="ER72" s="166">
        <f t="shared" si="340"/>
        <v>0</v>
      </c>
      <c r="ES72" s="166">
        <f t="shared" si="340"/>
        <v>0</v>
      </c>
      <c r="ET72" s="166">
        <f t="shared" si="340"/>
        <v>0</v>
      </c>
      <c r="EU72" s="166">
        <f t="shared" si="340"/>
        <v>0</v>
      </c>
      <c r="EV72" s="166">
        <f t="shared" si="340"/>
        <v>0</v>
      </c>
      <c r="EW72" s="166">
        <f t="shared" si="340"/>
        <v>0</v>
      </c>
      <c r="EX72" s="166">
        <f t="shared" si="340"/>
        <v>0</v>
      </c>
      <c r="EY72" s="166">
        <f t="shared" si="340"/>
        <v>0</v>
      </c>
      <c r="EZ72" s="166">
        <f t="shared" si="340"/>
        <v>0</v>
      </c>
      <c r="FA72" s="166">
        <f t="shared" si="340"/>
        <v>0</v>
      </c>
      <c r="FB72" s="166">
        <f t="shared" si="341"/>
        <v>52184</v>
      </c>
      <c r="FC72" s="166">
        <f t="shared" si="341"/>
        <v>263562</v>
      </c>
      <c r="FD72" s="166">
        <f t="shared" si="341"/>
        <v>12931401</v>
      </c>
      <c r="FE72" s="166">
        <f t="shared" si="341"/>
        <v>6054298</v>
      </c>
      <c r="FF72" s="166">
        <f t="shared" si="341"/>
        <v>795088</v>
      </c>
      <c r="FG72" s="166">
        <f t="shared" si="341"/>
        <v>51837145</v>
      </c>
      <c r="FH72" s="152"/>
      <c r="FI72" s="405">
        <f t="shared" si="342"/>
        <v>2.2354788069073783</v>
      </c>
      <c r="FJ72" s="405">
        <f t="shared" si="342"/>
        <v>1.7148463781116843</v>
      </c>
      <c r="FK72" s="405">
        <f t="shared" si="343"/>
        <v>2.210855949895616</v>
      </c>
      <c r="FL72" s="405">
        <f t="shared" si="344"/>
        <v>1.7192869760719447</v>
      </c>
      <c r="FM72" s="405">
        <f t="shared" si="345"/>
        <v>1.5536087189992243</v>
      </c>
      <c r="FN72" s="405">
        <f t="shared" si="346"/>
        <v>0.45665360673017641</v>
      </c>
      <c r="FO72" s="405">
        <f t="shared" si="347"/>
        <v>1.7959971187487138</v>
      </c>
      <c r="FP72" s="405">
        <f t="shared" si="348"/>
        <v>1.1320745009261164</v>
      </c>
      <c r="FQ72" s="405">
        <f t="shared" si="349"/>
        <v>1.9341864716636197</v>
      </c>
      <c r="FR72" s="405">
        <f t="shared" si="350"/>
        <v>1.1197440585009142</v>
      </c>
      <c r="FS72" s="65"/>
    </row>
    <row r="73" spans="1:175" ht="10.35" customHeight="1" x14ac:dyDescent="0.2">
      <c r="A73" s="74" t="str">
        <f t="shared" si="262"/>
        <v>2017-18MARCHY63</v>
      </c>
      <c r="B73" s="163" t="str">
        <f t="shared" si="351"/>
        <v>2017-18</v>
      </c>
      <c r="C73" s="26" t="s">
        <v>838</v>
      </c>
      <c r="D73" s="163" t="str">
        <f t="shared" si="354"/>
        <v>Y63</v>
      </c>
      <c r="E73" s="163" t="str">
        <f t="shared" si="354"/>
        <v>North East and Yorkshire</v>
      </c>
      <c r="F73" s="163" t="str">
        <f t="shared" si="263"/>
        <v>Y63</v>
      </c>
      <c r="H73" s="75">
        <f t="shared" si="264"/>
        <v>131364</v>
      </c>
      <c r="I73" s="75">
        <f t="shared" si="264"/>
        <v>94748</v>
      </c>
      <c r="J73" s="75">
        <f t="shared" si="264"/>
        <v>441581</v>
      </c>
      <c r="K73" s="75">
        <f t="shared" si="265"/>
        <v>5</v>
      </c>
      <c r="L73" s="75">
        <f t="shared" si="266"/>
        <v>1</v>
      </c>
      <c r="M73" s="75">
        <f t="shared" si="267"/>
        <v>0</v>
      </c>
      <c r="N73" s="75">
        <f t="shared" si="268"/>
        <v>21</v>
      </c>
      <c r="O73" s="75">
        <f t="shared" si="269"/>
        <v>67</v>
      </c>
      <c r="P73" s="75" t="s">
        <v>44</v>
      </c>
      <c r="Q73" s="75">
        <f t="shared" si="270"/>
        <v>0</v>
      </c>
      <c r="R73" s="75">
        <f t="shared" si="270"/>
        <v>0</v>
      </c>
      <c r="S73" s="75">
        <f t="shared" si="270"/>
        <v>0</v>
      </c>
      <c r="T73" s="75">
        <f t="shared" si="270"/>
        <v>101184</v>
      </c>
      <c r="U73" s="75">
        <f t="shared" si="270"/>
        <v>9631</v>
      </c>
      <c r="V73" s="75">
        <f t="shared" si="270"/>
        <v>6615</v>
      </c>
      <c r="W73" s="75">
        <f t="shared" si="270"/>
        <v>56259</v>
      </c>
      <c r="X73" s="75">
        <f t="shared" si="270"/>
        <v>20370</v>
      </c>
      <c r="Y73" s="75">
        <f t="shared" si="270"/>
        <v>1155</v>
      </c>
      <c r="Z73" s="75">
        <f t="shared" si="270"/>
        <v>4533554</v>
      </c>
      <c r="AA73" s="75">
        <f t="shared" si="271"/>
        <v>471</v>
      </c>
      <c r="AB73" s="75">
        <f t="shared" si="272"/>
        <v>808</v>
      </c>
      <c r="AC73" s="75">
        <f t="shared" si="273"/>
        <v>4578643</v>
      </c>
      <c r="AD73" s="75">
        <f t="shared" si="274"/>
        <v>692</v>
      </c>
      <c r="AE73" s="75">
        <f t="shared" si="275"/>
        <v>1231</v>
      </c>
      <c r="AF73" s="75">
        <f t="shared" si="276"/>
        <v>83289870</v>
      </c>
      <c r="AG73" s="75">
        <f t="shared" si="277"/>
        <v>1480</v>
      </c>
      <c r="AH73" s="75">
        <f t="shared" si="278"/>
        <v>3166</v>
      </c>
      <c r="AI73" s="75">
        <f t="shared" si="279"/>
        <v>87684940</v>
      </c>
      <c r="AJ73" s="75">
        <f t="shared" si="280"/>
        <v>4305</v>
      </c>
      <c r="AK73" s="75">
        <f t="shared" si="281"/>
        <v>10072</v>
      </c>
      <c r="AL73" s="75">
        <f t="shared" si="282"/>
        <v>5465484</v>
      </c>
      <c r="AM73" s="75">
        <f t="shared" si="283"/>
        <v>4732</v>
      </c>
      <c r="AN73" s="75">
        <f t="shared" si="284"/>
        <v>11391</v>
      </c>
      <c r="AO73" s="75">
        <f t="shared" si="285"/>
        <v>7151</v>
      </c>
      <c r="AP73" s="75">
        <f t="shared" si="285"/>
        <v>738</v>
      </c>
      <c r="AQ73" s="75">
        <f t="shared" si="285"/>
        <v>2094</v>
      </c>
      <c r="AR73" s="75">
        <f t="shared" si="285"/>
        <v>7960</v>
      </c>
      <c r="AS73" s="75">
        <f t="shared" si="285"/>
        <v>580</v>
      </c>
      <c r="AT73" s="75">
        <f t="shared" si="285"/>
        <v>3739</v>
      </c>
      <c r="AU73" s="75">
        <f t="shared" si="285"/>
        <v>2655</v>
      </c>
      <c r="AV73" s="75">
        <f t="shared" si="285"/>
        <v>59800</v>
      </c>
      <c r="AW73" s="75">
        <f t="shared" si="285"/>
        <v>10641</v>
      </c>
      <c r="AX73" s="75">
        <f t="shared" si="285"/>
        <v>23592</v>
      </c>
      <c r="AY73" s="75">
        <f t="shared" si="286"/>
        <v>94033</v>
      </c>
      <c r="AZ73" s="75">
        <f t="shared" si="286"/>
        <v>21293</v>
      </c>
      <c r="BA73" s="75">
        <f t="shared" si="286"/>
        <v>16487</v>
      </c>
      <c r="BB73" s="75">
        <f t="shared" si="286"/>
        <v>14567</v>
      </c>
      <c r="BC73" s="75">
        <f t="shared" si="286"/>
        <v>11439</v>
      </c>
      <c r="BD73" s="75">
        <f t="shared" si="286"/>
        <v>86076</v>
      </c>
      <c r="BE73" s="75">
        <f t="shared" si="286"/>
        <v>67529</v>
      </c>
      <c r="BF73" s="75">
        <f t="shared" si="286"/>
        <v>36834</v>
      </c>
      <c r="BG73" s="75">
        <f t="shared" si="286"/>
        <v>22971</v>
      </c>
      <c r="BH73" s="75">
        <f t="shared" si="286"/>
        <v>2177</v>
      </c>
      <c r="BI73" s="75">
        <f t="shared" si="286"/>
        <v>1313</v>
      </c>
      <c r="BJ73" s="75">
        <f t="shared" si="286"/>
        <v>0</v>
      </c>
      <c r="BK73" s="75">
        <f t="shared" si="286"/>
        <v>0</v>
      </c>
      <c r="BL73" s="75" t="str">
        <f t="shared" si="287"/>
        <v>-</v>
      </c>
      <c r="BM73" s="75" t="str">
        <f t="shared" si="288"/>
        <v>-</v>
      </c>
      <c r="BN73" s="75">
        <f t="shared" si="289"/>
        <v>0</v>
      </c>
      <c r="BO73" s="75">
        <f t="shared" si="289"/>
        <v>0</v>
      </c>
      <c r="BP73" s="75" t="str">
        <f t="shared" si="290"/>
        <v>-</v>
      </c>
      <c r="BQ73" s="75" t="str">
        <f t="shared" si="291"/>
        <v>-</v>
      </c>
      <c r="BR73" s="75">
        <f t="shared" si="292"/>
        <v>0</v>
      </c>
      <c r="BS73" s="75">
        <f t="shared" si="292"/>
        <v>0</v>
      </c>
      <c r="BT73" s="75" t="str">
        <f t="shared" si="293"/>
        <v>-</v>
      </c>
      <c r="BU73" s="75" t="str">
        <f t="shared" si="294"/>
        <v>-</v>
      </c>
      <c r="BV73" s="75">
        <f t="shared" si="295"/>
        <v>0</v>
      </c>
      <c r="BW73" s="75">
        <f t="shared" si="295"/>
        <v>0</v>
      </c>
      <c r="BX73" s="75" t="str">
        <f t="shared" si="296"/>
        <v>-</v>
      </c>
      <c r="BY73" s="75" t="str">
        <f t="shared" si="297"/>
        <v>-</v>
      </c>
      <c r="BZ73" s="75">
        <f t="shared" si="298"/>
        <v>0</v>
      </c>
      <c r="CA73" s="75">
        <f t="shared" si="298"/>
        <v>0</v>
      </c>
      <c r="CB73" s="75" t="str">
        <f t="shared" si="299"/>
        <v>-</v>
      </c>
      <c r="CC73" s="75" t="str">
        <f t="shared" si="300"/>
        <v>-</v>
      </c>
      <c r="CD73" s="75">
        <f t="shared" si="301"/>
        <v>0</v>
      </c>
      <c r="CE73" s="75">
        <f t="shared" si="301"/>
        <v>0</v>
      </c>
      <c r="CF73" s="75" t="str">
        <f t="shared" si="302"/>
        <v>-</v>
      </c>
      <c r="CG73" s="75" t="str">
        <f t="shared" si="303"/>
        <v>-</v>
      </c>
      <c r="CH73" s="75">
        <f t="shared" si="304"/>
        <v>0</v>
      </c>
      <c r="CI73" s="75">
        <f t="shared" si="304"/>
        <v>0</v>
      </c>
      <c r="CJ73" s="75" t="str">
        <f t="shared" si="305"/>
        <v>-</v>
      </c>
      <c r="CK73" s="75" t="str">
        <f t="shared" si="306"/>
        <v>-</v>
      </c>
      <c r="CL73" s="75">
        <f t="shared" si="307"/>
        <v>0</v>
      </c>
      <c r="CM73" s="75">
        <f t="shared" si="307"/>
        <v>0</v>
      </c>
      <c r="CN73" s="75" t="str">
        <f t="shared" si="308"/>
        <v>-</v>
      </c>
      <c r="CO73" s="75" t="str">
        <f t="shared" si="309"/>
        <v>-</v>
      </c>
      <c r="CP73" s="75">
        <f t="shared" si="310"/>
        <v>0</v>
      </c>
      <c r="CQ73" s="75">
        <f t="shared" si="310"/>
        <v>0</v>
      </c>
      <c r="CR73" s="75" t="str">
        <f t="shared" si="311"/>
        <v>-</v>
      </c>
      <c r="CS73" s="75" t="str">
        <f t="shared" si="312"/>
        <v>-</v>
      </c>
      <c r="CT73" s="75">
        <f t="shared" si="313"/>
        <v>0</v>
      </c>
      <c r="CU73" s="75">
        <f t="shared" si="313"/>
        <v>0</v>
      </c>
      <c r="CV73" s="75" t="str">
        <f t="shared" si="314"/>
        <v>-</v>
      </c>
      <c r="CW73" s="75" t="str">
        <f t="shared" si="315"/>
        <v>-</v>
      </c>
      <c r="CX73" s="75">
        <f t="shared" si="316"/>
        <v>116</v>
      </c>
      <c r="CY73" s="75">
        <f t="shared" si="316"/>
        <v>49060</v>
      </c>
      <c r="CZ73" s="75">
        <f t="shared" si="317"/>
        <v>423</v>
      </c>
      <c r="DA73" s="75">
        <f t="shared" si="318"/>
        <v>738</v>
      </c>
      <c r="DB73" s="75">
        <f t="shared" si="319"/>
        <v>5198</v>
      </c>
      <c r="DC73" s="75">
        <f t="shared" si="319"/>
        <v>163073</v>
      </c>
      <c r="DD73" s="75">
        <f t="shared" si="320"/>
        <v>31</v>
      </c>
      <c r="DE73" s="75">
        <f t="shared" si="321"/>
        <v>55</v>
      </c>
      <c r="DF73" s="75">
        <f t="shared" si="322"/>
        <v>0</v>
      </c>
      <c r="DG73" s="75">
        <f t="shared" si="322"/>
        <v>0</v>
      </c>
      <c r="DH73" s="75" t="str">
        <f t="shared" si="323"/>
        <v>-</v>
      </c>
      <c r="DI73" s="75" t="str">
        <f t="shared" si="324"/>
        <v>-</v>
      </c>
      <c r="DJ73" s="75">
        <f t="shared" si="325"/>
        <v>0</v>
      </c>
      <c r="DK73" s="75">
        <f t="shared" si="325"/>
        <v>1752</v>
      </c>
      <c r="DL73" s="248">
        <f t="shared" si="325"/>
        <v>880</v>
      </c>
      <c r="DM73" s="248">
        <f t="shared" si="325"/>
        <v>432</v>
      </c>
      <c r="DN73" s="248">
        <f t="shared" si="325"/>
        <v>62</v>
      </c>
      <c r="DO73" s="248">
        <f t="shared" si="325"/>
        <v>3211</v>
      </c>
      <c r="DP73" s="248">
        <f t="shared" si="325"/>
        <v>4791868</v>
      </c>
      <c r="DQ73" s="248">
        <f t="shared" si="326"/>
        <v>5445</v>
      </c>
      <c r="DR73" s="248">
        <f t="shared" si="327"/>
        <v>13691</v>
      </c>
      <c r="DS73" s="248">
        <f t="shared" si="328"/>
        <v>2603155</v>
      </c>
      <c r="DT73" s="248">
        <f t="shared" si="329"/>
        <v>6026</v>
      </c>
      <c r="DU73" s="248">
        <f t="shared" si="330"/>
        <v>13400</v>
      </c>
      <c r="DV73" s="248">
        <f t="shared" si="331"/>
        <v>468339</v>
      </c>
      <c r="DW73" s="248">
        <f t="shared" si="332"/>
        <v>7554</v>
      </c>
      <c r="DX73" s="248">
        <f t="shared" si="333"/>
        <v>14152</v>
      </c>
      <c r="DY73" s="248">
        <f t="shared" si="334"/>
        <v>31792864</v>
      </c>
      <c r="DZ73" s="248">
        <f t="shared" si="335"/>
        <v>9901</v>
      </c>
      <c r="EA73" s="248">
        <f t="shared" si="336"/>
        <v>23464</v>
      </c>
      <c r="EB73" s="164"/>
      <c r="EC73" s="75">
        <f t="shared" si="337"/>
        <v>3</v>
      </c>
      <c r="ED73" s="74">
        <f t="shared" si="352"/>
        <v>2018</v>
      </c>
      <c r="EE73" s="165">
        <f t="shared" si="353"/>
        <v>43160</v>
      </c>
      <c r="EF73" s="157">
        <f t="shared" si="338"/>
        <v>31</v>
      </c>
      <c r="EG73" s="156"/>
      <c r="EH73" s="166">
        <f t="shared" si="339"/>
        <v>94748</v>
      </c>
      <c r="EI73" s="166">
        <f t="shared" si="339"/>
        <v>0</v>
      </c>
      <c r="EJ73" s="166">
        <f t="shared" si="339"/>
        <v>1959602</v>
      </c>
      <c r="EK73" s="166">
        <f t="shared" si="339"/>
        <v>6383556</v>
      </c>
      <c r="EL73" s="166">
        <f t="shared" si="339"/>
        <v>7782300</v>
      </c>
      <c r="EM73" s="166">
        <f t="shared" si="339"/>
        <v>8140545</v>
      </c>
      <c r="EN73" s="166">
        <f t="shared" si="339"/>
        <v>178098366</v>
      </c>
      <c r="EO73" s="166">
        <f t="shared" si="339"/>
        <v>205164702</v>
      </c>
      <c r="EP73" s="166">
        <f t="shared" si="339"/>
        <v>13156590</v>
      </c>
      <c r="EQ73" s="166">
        <f t="shared" si="339"/>
        <v>0</v>
      </c>
      <c r="ER73" s="166">
        <f t="shared" si="340"/>
        <v>0</v>
      </c>
      <c r="ES73" s="166">
        <f t="shared" si="340"/>
        <v>0</v>
      </c>
      <c r="ET73" s="166">
        <f t="shared" si="340"/>
        <v>0</v>
      </c>
      <c r="EU73" s="166">
        <f t="shared" si="340"/>
        <v>0</v>
      </c>
      <c r="EV73" s="166">
        <f t="shared" si="340"/>
        <v>0</v>
      </c>
      <c r="EW73" s="166">
        <f t="shared" si="340"/>
        <v>0</v>
      </c>
      <c r="EX73" s="166">
        <f t="shared" si="340"/>
        <v>0</v>
      </c>
      <c r="EY73" s="166">
        <f t="shared" si="340"/>
        <v>0</v>
      </c>
      <c r="EZ73" s="166">
        <f t="shared" si="340"/>
        <v>0</v>
      </c>
      <c r="FA73" s="166">
        <f t="shared" si="340"/>
        <v>0</v>
      </c>
      <c r="FB73" s="166">
        <f t="shared" si="341"/>
        <v>85608</v>
      </c>
      <c r="FC73" s="166">
        <f t="shared" si="341"/>
        <v>284244</v>
      </c>
      <c r="FD73" s="166">
        <f t="shared" si="341"/>
        <v>12048511</v>
      </c>
      <c r="FE73" s="166">
        <f t="shared" si="341"/>
        <v>5789008</v>
      </c>
      <c r="FF73" s="166">
        <f t="shared" si="341"/>
        <v>877424</v>
      </c>
      <c r="FG73" s="166">
        <f t="shared" si="341"/>
        <v>75341515</v>
      </c>
      <c r="FH73" s="152"/>
      <c r="FI73" s="405">
        <f t="shared" si="342"/>
        <v>2.210881528397882</v>
      </c>
      <c r="FJ73" s="405">
        <f t="shared" si="342"/>
        <v>1.7118679264873844</v>
      </c>
      <c r="FK73" s="405">
        <f t="shared" si="343"/>
        <v>2.2021164021164021</v>
      </c>
      <c r="FL73" s="405">
        <f t="shared" si="344"/>
        <v>1.7292517006802721</v>
      </c>
      <c r="FM73" s="405">
        <f t="shared" si="345"/>
        <v>1.5299952007678772</v>
      </c>
      <c r="FN73" s="405">
        <f t="shared" si="346"/>
        <v>1.2003235037949485</v>
      </c>
      <c r="FO73" s="405">
        <f t="shared" si="347"/>
        <v>1.8082474226804124</v>
      </c>
      <c r="FP73" s="405">
        <f t="shared" si="348"/>
        <v>1.1276877761413844</v>
      </c>
      <c r="FQ73" s="405">
        <f t="shared" si="349"/>
        <v>1.8848484848484848</v>
      </c>
      <c r="FR73" s="405">
        <f t="shared" si="350"/>
        <v>1.1367965367965367</v>
      </c>
      <c r="FS73" s="65"/>
    </row>
    <row r="74" spans="1:175" ht="10.35" customHeight="1" x14ac:dyDescent="0.2">
      <c r="A74" s="74" t="str">
        <f t="shared" si="262"/>
        <v>2018-19APRILY63</v>
      </c>
      <c r="B74" s="163" t="str">
        <f t="shared" si="351"/>
        <v>2018-19</v>
      </c>
      <c r="C74" s="26" t="s">
        <v>839</v>
      </c>
      <c r="D74" s="163" t="str">
        <f t="shared" si="354"/>
        <v>Y63</v>
      </c>
      <c r="E74" s="163" t="str">
        <f t="shared" si="354"/>
        <v>North East and Yorkshire</v>
      </c>
      <c r="F74" s="163" t="str">
        <f t="shared" si="263"/>
        <v>Y63</v>
      </c>
      <c r="H74" s="75">
        <f t="shared" si="264"/>
        <v>118908</v>
      </c>
      <c r="I74" s="75">
        <f t="shared" si="264"/>
        <v>84450</v>
      </c>
      <c r="J74" s="75">
        <f t="shared" si="264"/>
        <v>215112</v>
      </c>
      <c r="K74" s="75">
        <f t="shared" si="265"/>
        <v>3</v>
      </c>
      <c r="L74" s="75">
        <f t="shared" si="266"/>
        <v>1</v>
      </c>
      <c r="M74" s="75">
        <f t="shared" si="267"/>
        <v>0</v>
      </c>
      <c r="N74" s="75">
        <f t="shared" si="268"/>
        <v>9</v>
      </c>
      <c r="O74" s="75">
        <f t="shared" si="269"/>
        <v>45</v>
      </c>
      <c r="P74" s="75" t="s">
        <v>44</v>
      </c>
      <c r="Q74" s="75">
        <f t="shared" si="270"/>
        <v>0</v>
      </c>
      <c r="R74" s="75">
        <f t="shared" si="270"/>
        <v>0</v>
      </c>
      <c r="S74" s="75">
        <f t="shared" si="270"/>
        <v>0</v>
      </c>
      <c r="T74" s="75">
        <f t="shared" si="270"/>
        <v>96152</v>
      </c>
      <c r="U74" s="75">
        <f t="shared" si="270"/>
        <v>8916</v>
      </c>
      <c r="V74" s="75">
        <f t="shared" si="270"/>
        <v>6133</v>
      </c>
      <c r="W74" s="75">
        <f t="shared" si="270"/>
        <v>52114</v>
      </c>
      <c r="X74" s="75">
        <f t="shared" si="270"/>
        <v>21655</v>
      </c>
      <c r="Y74" s="75">
        <f t="shared" si="270"/>
        <v>1276</v>
      </c>
      <c r="Z74" s="75">
        <f t="shared" si="270"/>
        <v>4021503</v>
      </c>
      <c r="AA74" s="75">
        <f t="shared" si="271"/>
        <v>451</v>
      </c>
      <c r="AB74" s="75">
        <f t="shared" si="272"/>
        <v>771</v>
      </c>
      <c r="AC74" s="75">
        <f t="shared" si="273"/>
        <v>3974162</v>
      </c>
      <c r="AD74" s="75">
        <f t="shared" si="274"/>
        <v>648</v>
      </c>
      <c r="AE74" s="75">
        <f t="shared" si="275"/>
        <v>1152</v>
      </c>
      <c r="AF74" s="75">
        <f t="shared" si="276"/>
        <v>62427178</v>
      </c>
      <c r="AG74" s="75">
        <f t="shared" si="277"/>
        <v>1198</v>
      </c>
      <c r="AH74" s="75">
        <f t="shared" si="278"/>
        <v>2508</v>
      </c>
      <c r="AI74" s="75">
        <f t="shared" si="279"/>
        <v>68893364</v>
      </c>
      <c r="AJ74" s="75">
        <f t="shared" si="280"/>
        <v>3181</v>
      </c>
      <c r="AK74" s="75">
        <f t="shared" si="281"/>
        <v>7424</v>
      </c>
      <c r="AL74" s="75">
        <f t="shared" si="282"/>
        <v>4673339</v>
      </c>
      <c r="AM74" s="75">
        <f t="shared" si="283"/>
        <v>3662</v>
      </c>
      <c r="AN74" s="75">
        <f t="shared" si="284"/>
        <v>8799</v>
      </c>
      <c r="AO74" s="75">
        <f t="shared" si="285"/>
        <v>5785</v>
      </c>
      <c r="AP74" s="75">
        <f t="shared" si="285"/>
        <v>594</v>
      </c>
      <c r="AQ74" s="75">
        <f t="shared" si="285"/>
        <v>1411</v>
      </c>
      <c r="AR74" s="75">
        <f t="shared" si="285"/>
        <v>6421</v>
      </c>
      <c r="AS74" s="75">
        <f t="shared" si="285"/>
        <v>449</v>
      </c>
      <c r="AT74" s="75">
        <f t="shared" si="285"/>
        <v>3331</v>
      </c>
      <c r="AU74" s="75">
        <f t="shared" si="285"/>
        <v>2294</v>
      </c>
      <c r="AV74" s="75">
        <f t="shared" si="285"/>
        <v>57286</v>
      </c>
      <c r="AW74" s="75">
        <f t="shared" si="285"/>
        <v>10567</v>
      </c>
      <c r="AX74" s="75">
        <f t="shared" si="285"/>
        <v>22514</v>
      </c>
      <c r="AY74" s="75">
        <f t="shared" si="286"/>
        <v>90367</v>
      </c>
      <c r="AZ74" s="75">
        <f t="shared" si="286"/>
        <v>19350</v>
      </c>
      <c r="BA74" s="75">
        <f t="shared" si="286"/>
        <v>15161</v>
      </c>
      <c r="BB74" s="75">
        <f t="shared" si="286"/>
        <v>13565</v>
      </c>
      <c r="BC74" s="75">
        <f t="shared" si="286"/>
        <v>10549</v>
      </c>
      <c r="BD74" s="75">
        <f t="shared" si="286"/>
        <v>77287</v>
      </c>
      <c r="BE74" s="75">
        <f t="shared" si="286"/>
        <v>62082</v>
      </c>
      <c r="BF74" s="75">
        <f t="shared" si="286"/>
        <v>37632</v>
      </c>
      <c r="BG74" s="75">
        <f t="shared" si="286"/>
        <v>23966</v>
      </c>
      <c r="BH74" s="75">
        <f t="shared" si="286"/>
        <v>2266</v>
      </c>
      <c r="BI74" s="75">
        <f t="shared" si="286"/>
        <v>1374</v>
      </c>
      <c r="BJ74" s="75">
        <f t="shared" si="286"/>
        <v>0</v>
      </c>
      <c r="BK74" s="75">
        <f t="shared" si="286"/>
        <v>0</v>
      </c>
      <c r="BL74" s="75" t="str">
        <f t="shared" si="287"/>
        <v>-</v>
      </c>
      <c r="BM74" s="75" t="str">
        <f t="shared" si="288"/>
        <v>-</v>
      </c>
      <c r="BN74" s="75">
        <f t="shared" si="289"/>
        <v>0</v>
      </c>
      <c r="BO74" s="75">
        <f t="shared" si="289"/>
        <v>0</v>
      </c>
      <c r="BP74" s="75" t="str">
        <f t="shared" si="290"/>
        <v>-</v>
      </c>
      <c r="BQ74" s="75" t="str">
        <f t="shared" si="291"/>
        <v>-</v>
      </c>
      <c r="BR74" s="75">
        <f t="shared" si="292"/>
        <v>0</v>
      </c>
      <c r="BS74" s="75">
        <f t="shared" si="292"/>
        <v>0</v>
      </c>
      <c r="BT74" s="75" t="str">
        <f t="shared" si="293"/>
        <v>-</v>
      </c>
      <c r="BU74" s="75" t="str">
        <f t="shared" si="294"/>
        <v>-</v>
      </c>
      <c r="BV74" s="75">
        <f t="shared" si="295"/>
        <v>0</v>
      </c>
      <c r="BW74" s="75">
        <f t="shared" si="295"/>
        <v>0</v>
      </c>
      <c r="BX74" s="75" t="str">
        <f t="shared" si="296"/>
        <v>-</v>
      </c>
      <c r="BY74" s="75" t="str">
        <f t="shared" si="297"/>
        <v>-</v>
      </c>
      <c r="BZ74" s="75">
        <f t="shared" si="298"/>
        <v>0</v>
      </c>
      <c r="CA74" s="75">
        <f t="shared" si="298"/>
        <v>0</v>
      </c>
      <c r="CB74" s="75" t="str">
        <f t="shared" si="299"/>
        <v>-</v>
      </c>
      <c r="CC74" s="75" t="str">
        <f t="shared" si="300"/>
        <v>-</v>
      </c>
      <c r="CD74" s="75">
        <f t="shared" si="301"/>
        <v>0</v>
      </c>
      <c r="CE74" s="75">
        <f t="shared" si="301"/>
        <v>0</v>
      </c>
      <c r="CF74" s="75" t="str">
        <f t="shared" si="302"/>
        <v>-</v>
      </c>
      <c r="CG74" s="75" t="str">
        <f t="shared" si="303"/>
        <v>-</v>
      </c>
      <c r="CH74" s="75">
        <f t="shared" si="304"/>
        <v>0</v>
      </c>
      <c r="CI74" s="75">
        <f t="shared" si="304"/>
        <v>0</v>
      </c>
      <c r="CJ74" s="75" t="str">
        <f t="shared" si="305"/>
        <v>-</v>
      </c>
      <c r="CK74" s="75" t="str">
        <f t="shared" si="306"/>
        <v>-</v>
      </c>
      <c r="CL74" s="75">
        <f t="shared" si="307"/>
        <v>0</v>
      </c>
      <c r="CM74" s="75">
        <f t="shared" si="307"/>
        <v>0</v>
      </c>
      <c r="CN74" s="75" t="str">
        <f t="shared" si="308"/>
        <v>-</v>
      </c>
      <c r="CO74" s="75" t="str">
        <f t="shared" si="309"/>
        <v>-</v>
      </c>
      <c r="CP74" s="75">
        <f t="shared" si="310"/>
        <v>0</v>
      </c>
      <c r="CQ74" s="75">
        <f t="shared" si="310"/>
        <v>0</v>
      </c>
      <c r="CR74" s="75" t="str">
        <f t="shared" si="311"/>
        <v>-</v>
      </c>
      <c r="CS74" s="75" t="str">
        <f t="shared" si="312"/>
        <v>-</v>
      </c>
      <c r="CT74" s="75">
        <f t="shared" si="313"/>
        <v>0</v>
      </c>
      <c r="CU74" s="75">
        <f t="shared" si="313"/>
        <v>0</v>
      </c>
      <c r="CV74" s="75" t="str">
        <f t="shared" si="314"/>
        <v>-</v>
      </c>
      <c r="CW74" s="75" t="str">
        <f t="shared" si="315"/>
        <v>-</v>
      </c>
      <c r="CX74" s="75">
        <f t="shared" si="316"/>
        <v>73</v>
      </c>
      <c r="CY74" s="75">
        <f t="shared" si="316"/>
        <v>28992</v>
      </c>
      <c r="CZ74" s="75">
        <f t="shared" si="317"/>
        <v>397</v>
      </c>
      <c r="DA74" s="75">
        <f t="shared" si="318"/>
        <v>557</v>
      </c>
      <c r="DB74" s="75">
        <f t="shared" si="319"/>
        <v>4329</v>
      </c>
      <c r="DC74" s="75">
        <f t="shared" si="319"/>
        <v>124583</v>
      </c>
      <c r="DD74" s="75">
        <f t="shared" si="320"/>
        <v>29</v>
      </c>
      <c r="DE74" s="75">
        <f t="shared" si="321"/>
        <v>52</v>
      </c>
      <c r="DF74" s="75">
        <f t="shared" si="322"/>
        <v>0</v>
      </c>
      <c r="DG74" s="75">
        <f t="shared" si="322"/>
        <v>0</v>
      </c>
      <c r="DH74" s="75" t="str">
        <f t="shared" si="323"/>
        <v>-</v>
      </c>
      <c r="DI74" s="75" t="str">
        <f t="shared" si="324"/>
        <v>-</v>
      </c>
      <c r="DJ74" s="75">
        <f t="shared" si="325"/>
        <v>0</v>
      </c>
      <c r="DK74" s="75">
        <f t="shared" si="325"/>
        <v>1762</v>
      </c>
      <c r="DL74" s="248">
        <f t="shared" si="325"/>
        <v>1101</v>
      </c>
      <c r="DM74" s="248">
        <f t="shared" si="325"/>
        <v>477</v>
      </c>
      <c r="DN74" s="248">
        <f t="shared" si="325"/>
        <v>68</v>
      </c>
      <c r="DO74" s="248">
        <f t="shared" si="325"/>
        <v>2897</v>
      </c>
      <c r="DP74" s="248">
        <f t="shared" si="325"/>
        <v>4946040</v>
      </c>
      <c r="DQ74" s="248">
        <f t="shared" si="326"/>
        <v>4492</v>
      </c>
      <c r="DR74" s="248">
        <f t="shared" si="327"/>
        <v>10245</v>
      </c>
      <c r="DS74" s="248">
        <f t="shared" si="328"/>
        <v>2342245</v>
      </c>
      <c r="DT74" s="248">
        <f t="shared" si="329"/>
        <v>4910</v>
      </c>
      <c r="DU74" s="248">
        <f t="shared" si="330"/>
        <v>11445</v>
      </c>
      <c r="DV74" s="248">
        <f t="shared" si="331"/>
        <v>461648</v>
      </c>
      <c r="DW74" s="248">
        <f t="shared" si="332"/>
        <v>6789</v>
      </c>
      <c r="DX74" s="248">
        <f t="shared" si="333"/>
        <v>13622</v>
      </c>
      <c r="DY74" s="248">
        <f t="shared" si="334"/>
        <v>24828898</v>
      </c>
      <c r="DZ74" s="248">
        <f t="shared" si="335"/>
        <v>8571</v>
      </c>
      <c r="EA74" s="248">
        <f t="shared" si="336"/>
        <v>18794</v>
      </c>
      <c r="EB74" s="164"/>
      <c r="EC74" s="75">
        <f t="shared" si="337"/>
        <v>4</v>
      </c>
      <c r="ED74" s="74">
        <f t="shared" si="352"/>
        <v>2018</v>
      </c>
      <c r="EE74" s="165">
        <f t="shared" si="353"/>
        <v>43191</v>
      </c>
      <c r="EF74" s="157">
        <f t="shared" si="338"/>
        <v>30</v>
      </c>
      <c r="EG74" s="156"/>
      <c r="EH74" s="166">
        <f t="shared" si="339"/>
        <v>84450</v>
      </c>
      <c r="EI74" s="166">
        <f t="shared" si="339"/>
        <v>0</v>
      </c>
      <c r="EJ74" s="166">
        <f t="shared" si="339"/>
        <v>733094</v>
      </c>
      <c r="EK74" s="166">
        <f t="shared" si="339"/>
        <v>3778576</v>
      </c>
      <c r="EL74" s="166">
        <f t="shared" si="339"/>
        <v>6874182</v>
      </c>
      <c r="EM74" s="166">
        <f t="shared" si="339"/>
        <v>7063484</v>
      </c>
      <c r="EN74" s="166">
        <f t="shared" si="339"/>
        <v>130705097</v>
      </c>
      <c r="EO74" s="166">
        <f t="shared" si="339"/>
        <v>160776308</v>
      </c>
      <c r="EP74" s="166">
        <f t="shared" si="339"/>
        <v>11228084</v>
      </c>
      <c r="EQ74" s="166">
        <f t="shared" si="339"/>
        <v>0</v>
      </c>
      <c r="ER74" s="166">
        <f t="shared" si="340"/>
        <v>0</v>
      </c>
      <c r="ES74" s="166">
        <f t="shared" si="340"/>
        <v>0</v>
      </c>
      <c r="ET74" s="166">
        <f t="shared" si="340"/>
        <v>0</v>
      </c>
      <c r="EU74" s="166">
        <f t="shared" si="340"/>
        <v>0</v>
      </c>
      <c r="EV74" s="166">
        <f t="shared" si="340"/>
        <v>0</v>
      </c>
      <c r="EW74" s="166">
        <f t="shared" si="340"/>
        <v>0</v>
      </c>
      <c r="EX74" s="166">
        <f t="shared" si="340"/>
        <v>0</v>
      </c>
      <c r="EY74" s="166">
        <f t="shared" si="340"/>
        <v>0</v>
      </c>
      <c r="EZ74" s="166">
        <f t="shared" si="340"/>
        <v>0</v>
      </c>
      <c r="FA74" s="166">
        <f t="shared" si="340"/>
        <v>0</v>
      </c>
      <c r="FB74" s="166">
        <f t="shared" si="341"/>
        <v>40661</v>
      </c>
      <c r="FC74" s="166">
        <f t="shared" si="341"/>
        <v>223902</v>
      </c>
      <c r="FD74" s="166">
        <f t="shared" si="341"/>
        <v>11279692</v>
      </c>
      <c r="FE74" s="166">
        <f t="shared" si="341"/>
        <v>5459439</v>
      </c>
      <c r="FF74" s="166">
        <f t="shared" si="341"/>
        <v>926296</v>
      </c>
      <c r="FG74" s="166">
        <f t="shared" si="341"/>
        <v>54445031</v>
      </c>
      <c r="FH74" s="152"/>
      <c r="FI74" s="405">
        <f t="shared" si="342"/>
        <v>2.1702557200538357</v>
      </c>
      <c r="FJ74" s="405">
        <f t="shared" si="342"/>
        <v>1.7004262000897263</v>
      </c>
      <c r="FK74" s="405">
        <f t="shared" si="343"/>
        <v>2.2118049894015979</v>
      </c>
      <c r="FL74" s="405">
        <f t="shared" si="344"/>
        <v>1.7200391325615523</v>
      </c>
      <c r="FM74" s="405">
        <f t="shared" si="345"/>
        <v>1.4830371877038799</v>
      </c>
      <c r="FN74" s="405">
        <f t="shared" si="346"/>
        <v>1.1912729784702767</v>
      </c>
      <c r="FO74" s="405">
        <f t="shared" si="347"/>
        <v>1.7377972754560147</v>
      </c>
      <c r="FP74" s="405">
        <f t="shared" si="348"/>
        <v>1.1067190025398292</v>
      </c>
      <c r="FQ74" s="405">
        <f t="shared" si="349"/>
        <v>1.7758620689655173</v>
      </c>
      <c r="FR74" s="405">
        <f t="shared" si="350"/>
        <v>1.0768025078369905</v>
      </c>
      <c r="FS74" s="65"/>
    </row>
    <row r="75" spans="1:175" ht="10.35" customHeight="1" x14ac:dyDescent="0.2">
      <c r="A75" s="74" t="str">
        <f t="shared" si="262"/>
        <v>2018-19MAYY63</v>
      </c>
      <c r="B75" s="163" t="str">
        <f t="shared" si="351"/>
        <v>2018-19</v>
      </c>
      <c r="C75" s="26" t="s">
        <v>840</v>
      </c>
      <c r="D75" s="163" t="str">
        <f t="shared" si="354"/>
        <v>Y63</v>
      </c>
      <c r="E75" s="163" t="str">
        <f t="shared" si="354"/>
        <v>North East and Yorkshire</v>
      </c>
      <c r="F75" s="163" t="str">
        <f t="shared" si="263"/>
        <v>Y63</v>
      </c>
      <c r="H75" s="75">
        <f t="shared" si="264"/>
        <v>125830</v>
      </c>
      <c r="I75" s="75">
        <f t="shared" si="264"/>
        <v>92761</v>
      </c>
      <c r="J75" s="75">
        <f t="shared" si="264"/>
        <v>303047</v>
      </c>
      <c r="K75" s="75">
        <f t="shared" si="265"/>
        <v>3</v>
      </c>
      <c r="L75" s="75">
        <f t="shared" si="266"/>
        <v>1</v>
      </c>
      <c r="M75" s="75">
        <f t="shared" si="267"/>
        <v>0</v>
      </c>
      <c r="N75" s="75">
        <f t="shared" si="268"/>
        <v>15</v>
      </c>
      <c r="O75" s="75">
        <f t="shared" si="269"/>
        <v>55</v>
      </c>
      <c r="P75" s="75" t="s">
        <v>44</v>
      </c>
      <c r="Q75" s="75">
        <f t="shared" si="270"/>
        <v>0</v>
      </c>
      <c r="R75" s="75">
        <f t="shared" si="270"/>
        <v>0</v>
      </c>
      <c r="S75" s="75">
        <f t="shared" si="270"/>
        <v>0</v>
      </c>
      <c r="T75" s="75">
        <f t="shared" si="270"/>
        <v>102013</v>
      </c>
      <c r="U75" s="75">
        <f t="shared" si="270"/>
        <v>9481</v>
      </c>
      <c r="V75" s="75">
        <f t="shared" si="270"/>
        <v>6565</v>
      </c>
      <c r="W75" s="75">
        <f t="shared" si="270"/>
        <v>55282</v>
      </c>
      <c r="X75" s="75">
        <f t="shared" si="270"/>
        <v>22678</v>
      </c>
      <c r="Y75" s="75">
        <f t="shared" si="270"/>
        <v>1318</v>
      </c>
      <c r="Z75" s="75">
        <f t="shared" si="270"/>
        <v>4368377</v>
      </c>
      <c r="AA75" s="75">
        <f t="shared" si="271"/>
        <v>461</v>
      </c>
      <c r="AB75" s="75">
        <f t="shared" si="272"/>
        <v>782</v>
      </c>
      <c r="AC75" s="75">
        <f t="shared" si="273"/>
        <v>4375724</v>
      </c>
      <c r="AD75" s="75">
        <f t="shared" si="274"/>
        <v>667</v>
      </c>
      <c r="AE75" s="75">
        <f t="shared" si="275"/>
        <v>1181</v>
      </c>
      <c r="AF75" s="75">
        <f t="shared" si="276"/>
        <v>68813135</v>
      </c>
      <c r="AG75" s="75">
        <f t="shared" si="277"/>
        <v>1245</v>
      </c>
      <c r="AH75" s="75">
        <f t="shared" si="278"/>
        <v>2620</v>
      </c>
      <c r="AI75" s="75">
        <f t="shared" si="279"/>
        <v>76719482</v>
      </c>
      <c r="AJ75" s="75">
        <f t="shared" si="280"/>
        <v>3383</v>
      </c>
      <c r="AK75" s="75">
        <f t="shared" si="281"/>
        <v>7954</v>
      </c>
      <c r="AL75" s="75">
        <f t="shared" si="282"/>
        <v>5863139</v>
      </c>
      <c r="AM75" s="75">
        <f t="shared" si="283"/>
        <v>4449</v>
      </c>
      <c r="AN75" s="75">
        <f t="shared" si="284"/>
        <v>10939</v>
      </c>
      <c r="AO75" s="75">
        <f t="shared" si="285"/>
        <v>6470</v>
      </c>
      <c r="AP75" s="75">
        <f t="shared" si="285"/>
        <v>635</v>
      </c>
      <c r="AQ75" s="75">
        <f t="shared" si="285"/>
        <v>1697</v>
      </c>
      <c r="AR75" s="75">
        <f t="shared" si="285"/>
        <v>7413</v>
      </c>
      <c r="AS75" s="75">
        <f t="shared" si="285"/>
        <v>464</v>
      </c>
      <c r="AT75" s="75">
        <f t="shared" si="285"/>
        <v>3674</v>
      </c>
      <c r="AU75" s="75">
        <f t="shared" si="285"/>
        <v>2446</v>
      </c>
      <c r="AV75" s="75">
        <f t="shared" si="285"/>
        <v>60357</v>
      </c>
      <c r="AW75" s="75">
        <f t="shared" si="285"/>
        <v>10886</v>
      </c>
      <c r="AX75" s="75">
        <f t="shared" si="285"/>
        <v>24300</v>
      </c>
      <c r="AY75" s="75">
        <f t="shared" si="286"/>
        <v>95543</v>
      </c>
      <c r="AZ75" s="75">
        <f t="shared" si="286"/>
        <v>20616</v>
      </c>
      <c r="BA75" s="75">
        <f t="shared" si="286"/>
        <v>16015</v>
      </c>
      <c r="BB75" s="75">
        <f t="shared" si="286"/>
        <v>14781</v>
      </c>
      <c r="BC75" s="75">
        <f t="shared" si="286"/>
        <v>11627</v>
      </c>
      <c r="BD75" s="75">
        <f t="shared" si="286"/>
        <v>83435</v>
      </c>
      <c r="BE75" s="75">
        <f t="shared" si="286"/>
        <v>66502</v>
      </c>
      <c r="BF75" s="75">
        <f t="shared" si="286"/>
        <v>40737</v>
      </c>
      <c r="BG75" s="75">
        <f t="shared" si="286"/>
        <v>25476</v>
      </c>
      <c r="BH75" s="75">
        <f t="shared" si="286"/>
        <v>2467</v>
      </c>
      <c r="BI75" s="75">
        <f t="shared" si="286"/>
        <v>1454</v>
      </c>
      <c r="BJ75" s="75">
        <f t="shared" si="286"/>
        <v>0</v>
      </c>
      <c r="BK75" s="75">
        <f t="shared" si="286"/>
        <v>0</v>
      </c>
      <c r="BL75" s="75" t="str">
        <f t="shared" si="287"/>
        <v>-</v>
      </c>
      <c r="BM75" s="75" t="str">
        <f t="shared" si="288"/>
        <v>-</v>
      </c>
      <c r="BN75" s="75">
        <f t="shared" si="289"/>
        <v>0</v>
      </c>
      <c r="BO75" s="75">
        <f t="shared" si="289"/>
        <v>0</v>
      </c>
      <c r="BP75" s="75" t="str">
        <f t="shared" si="290"/>
        <v>-</v>
      </c>
      <c r="BQ75" s="75" t="str">
        <f t="shared" si="291"/>
        <v>-</v>
      </c>
      <c r="BR75" s="75">
        <f t="shared" si="292"/>
        <v>0</v>
      </c>
      <c r="BS75" s="75">
        <f t="shared" si="292"/>
        <v>0</v>
      </c>
      <c r="BT75" s="75" t="str">
        <f t="shared" si="293"/>
        <v>-</v>
      </c>
      <c r="BU75" s="75" t="str">
        <f t="shared" si="294"/>
        <v>-</v>
      </c>
      <c r="BV75" s="75">
        <f t="shared" si="295"/>
        <v>0</v>
      </c>
      <c r="BW75" s="75">
        <f t="shared" si="295"/>
        <v>0</v>
      </c>
      <c r="BX75" s="75" t="str">
        <f t="shared" si="296"/>
        <v>-</v>
      </c>
      <c r="BY75" s="75" t="str">
        <f t="shared" si="297"/>
        <v>-</v>
      </c>
      <c r="BZ75" s="75">
        <f t="shared" si="298"/>
        <v>0</v>
      </c>
      <c r="CA75" s="75">
        <f t="shared" si="298"/>
        <v>0</v>
      </c>
      <c r="CB75" s="75" t="str">
        <f t="shared" si="299"/>
        <v>-</v>
      </c>
      <c r="CC75" s="75" t="str">
        <f t="shared" si="300"/>
        <v>-</v>
      </c>
      <c r="CD75" s="75">
        <f t="shared" si="301"/>
        <v>0</v>
      </c>
      <c r="CE75" s="75">
        <f t="shared" si="301"/>
        <v>0</v>
      </c>
      <c r="CF75" s="75" t="str">
        <f t="shared" si="302"/>
        <v>-</v>
      </c>
      <c r="CG75" s="75" t="str">
        <f t="shared" si="303"/>
        <v>-</v>
      </c>
      <c r="CH75" s="75">
        <f t="shared" si="304"/>
        <v>0</v>
      </c>
      <c r="CI75" s="75">
        <f t="shared" si="304"/>
        <v>0</v>
      </c>
      <c r="CJ75" s="75" t="str">
        <f t="shared" si="305"/>
        <v>-</v>
      </c>
      <c r="CK75" s="75" t="str">
        <f t="shared" si="306"/>
        <v>-</v>
      </c>
      <c r="CL75" s="75">
        <f t="shared" si="307"/>
        <v>0</v>
      </c>
      <c r="CM75" s="75">
        <f t="shared" si="307"/>
        <v>0</v>
      </c>
      <c r="CN75" s="75" t="str">
        <f t="shared" si="308"/>
        <v>-</v>
      </c>
      <c r="CO75" s="75" t="str">
        <f t="shared" si="309"/>
        <v>-</v>
      </c>
      <c r="CP75" s="75">
        <f t="shared" si="310"/>
        <v>0</v>
      </c>
      <c r="CQ75" s="75">
        <f t="shared" si="310"/>
        <v>0</v>
      </c>
      <c r="CR75" s="75" t="str">
        <f t="shared" si="311"/>
        <v>-</v>
      </c>
      <c r="CS75" s="75" t="str">
        <f t="shared" si="312"/>
        <v>-</v>
      </c>
      <c r="CT75" s="75">
        <f t="shared" si="313"/>
        <v>0</v>
      </c>
      <c r="CU75" s="75">
        <f t="shared" si="313"/>
        <v>0</v>
      </c>
      <c r="CV75" s="75" t="str">
        <f t="shared" si="314"/>
        <v>-</v>
      </c>
      <c r="CW75" s="75" t="str">
        <f t="shared" si="315"/>
        <v>-</v>
      </c>
      <c r="CX75" s="75">
        <f t="shared" si="316"/>
        <v>89</v>
      </c>
      <c r="CY75" s="75">
        <f t="shared" si="316"/>
        <v>32837</v>
      </c>
      <c r="CZ75" s="75">
        <f t="shared" si="317"/>
        <v>369</v>
      </c>
      <c r="DA75" s="75">
        <f t="shared" si="318"/>
        <v>584</v>
      </c>
      <c r="DB75" s="75">
        <f t="shared" si="319"/>
        <v>4864</v>
      </c>
      <c r="DC75" s="75">
        <f t="shared" si="319"/>
        <v>148191</v>
      </c>
      <c r="DD75" s="75">
        <f t="shared" si="320"/>
        <v>30</v>
      </c>
      <c r="DE75" s="75">
        <f t="shared" si="321"/>
        <v>53</v>
      </c>
      <c r="DF75" s="75">
        <f t="shared" si="322"/>
        <v>0</v>
      </c>
      <c r="DG75" s="75">
        <f t="shared" si="322"/>
        <v>0</v>
      </c>
      <c r="DH75" s="75" t="str">
        <f t="shared" si="323"/>
        <v>-</v>
      </c>
      <c r="DI75" s="75" t="str">
        <f t="shared" si="324"/>
        <v>-</v>
      </c>
      <c r="DJ75" s="75">
        <f t="shared" si="325"/>
        <v>0</v>
      </c>
      <c r="DK75" s="75">
        <f t="shared" si="325"/>
        <v>1664</v>
      </c>
      <c r="DL75" s="248">
        <f t="shared" si="325"/>
        <v>1209</v>
      </c>
      <c r="DM75" s="248">
        <f t="shared" si="325"/>
        <v>559</v>
      </c>
      <c r="DN75" s="248">
        <f t="shared" si="325"/>
        <v>66</v>
      </c>
      <c r="DO75" s="248">
        <f t="shared" si="325"/>
        <v>3228</v>
      </c>
      <c r="DP75" s="248">
        <f t="shared" si="325"/>
        <v>6033557</v>
      </c>
      <c r="DQ75" s="248">
        <f t="shared" si="326"/>
        <v>4991</v>
      </c>
      <c r="DR75" s="248">
        <f t="shared" si="327"/>
        <v>11268</v>
      </c>
      <c r="DS75" s="248">
        <f t="shared" si="328"/>
        <v>3288260</v>
      </c>
      <c r="DT75" s="248">
        <f t="shared" si="329"/>
        <v>5882</v>
      </c>
      <c r="DU75" s="248">
        <f t="shared" si="330"/>
        <v>12491</v>
      </c>
      <c r="DV75" s="248">
        <f t="shared" si="331"/>
        <v>456259</v>
      </c>
      <c r="DW75" s="248">
        <f t="shared" si="332"/>
        <v>6913</v>
      </c>
      <c r="DX75" s="248">
        <f t="shared" si="333"/>
        <v>13682</v>
      </c>
      <c r="DY75" s="248">
        <f t="shared" si="334"/>
        <v>32221595</v>
      </c>
      <c r="DZ75" s="248">
        <f t="shared" si="335"/>
        <v>9982</v>
      </c>
      <c r="EA75" s="248">
        <f t="shared" si="336"/>
        <v>22470</v>
      </c>
      <c r="EB75" s="164"/>
      <c r="EC75" s="75">
        <f t="shared" si="337"/>
        <v>5</v>
      </c>
      <c r="ED75" s="74">
        <f t="shared" si="352"/>
        <v>2018</v>
      </c>
      <c r="EE75" s="165">
        <f t="shared" si="353"/>
        <v>43221</v>
      </c>
      <c r="EF75" s="157">
        <f t="shared" si="338"/>
        <v>31</v>
      </c>
      <c r="EG75" s="156"/>
      <c r="EH75" s="166">
        <f t="shared" si="339"/>
        <v>92761</v>
      </c>
      <c r="EI75" s="166">
        <f t="shared" si="339"/>
        <v>0</v>
      </c>
      <c r="EJ75" s="166">
        <f t="shared" si="339"/>
        <v>1411219</v>
      </c>
      <c r="EK75" s="166">
        <f t="shared" si="339"/>
        <v>5141899</v>
      </c>
      <c r="EL75" s="166">
        <f t="shared" si="339"/>
        <v>7417917</v>
      </c>
      <c r="EM75" s="166">
        <f t="shared" si="339"/>
        <v>7755160</v>
      </c>
      <c r="EN75" s="166">
        <f t="shared" si="339"/>
        <v>144837302</v>
      </c>
      <c r="EO75" s="166">
        <f t="shared" si="339"/>
        <v>180390548</v>
      </c>
      <c r="EP75" s="166">
        <f t="shared" si="339"/>
        <v>14417691</v>
      </c>
      <c r="EQ75" s="166">
        <f t="shared" si="339"/>
        <v>0</v>
      </c>
      <c r="ER75" s="166">
        <f t="shared" si="340"/>
        <v>0</v>
      </c>
      <c r="ES75" s="166">
        <f t="shared" si="340"/>
        <v>0</v>
      </c>
      <c r="ET75" s="166">
        <f t="shared" si="340"/>
        <v>0</v>
      </c>
      <c r="EU75" s="166">
        <f t="shared" si="340"/>
        <v>0</v>
      </c>
      <c r="EV75" s="166">
        <f t="shared" si="340"/>
        <v>0</v>
      </c>
      <c r="EW75" s="166">
        <f t="shared" si="340"/>
        <v>0</v>
      </c>
      <c r="EX75" s="166">
        <f t="shared" si="340"/>
        <v>0</v>
      </c>
      <c r="EY75" s="166">
        <f t="shared" si="340"/>
        <v>0</v>
      </c>
      <c r="EZ75" s="166">
        <f t="shared" si="340"/>
        <v>0</v>
      </c>
      <c r="FA75" s="166">
        <f t="shared" si="340"/>
        <v>0</v>
      </c>
      <c r="FB75" s="166">
        <f t="shared" si="341"/>
        <v>51976</v>
      </c>
      <c r="FC75" s="166">
        <f t="shared" si="341"/>
        <v>259824</v>
      </c>
      <c r="FD75" s="166">
        <f t="shared" si="341"/>
        <v>13623051</v>
      </c>
      <c r="FE75" s="166">
        <f t="shared" si="341"/>
        <v>6982480</v>
      </c>
      <c r="FF75" s="166">
        <f t="shared" si="341"/>
        <v>903012</v>
      </c>
      <c r="FG75" s="166">
        <f t="shared" si="341"/>
        <v>72532682</v>
      </c>
      <c r="FH75" s="152"/>
      <c r="FI75" s="405">
        <f t="shared" si="342"/>
        <v>2.1744541715008965</v>
      </c>
      <c r="FJ75" s="405">
        <f t="shared" si="342"/>
        <v>1.6891678093028162</v>
      </c>
      <c r="FK75" s="405">
        <f t="shared" si="343"/>
        <v>2.2514851485148513</v>
      </c>
      <c r="FL75" s="405">
        <f t="shared" si="344"/>
        <v>1.771058644325971</v>
      </c>
      <c r="FM75" s="405">
        <f t="shared" si="345"/>
        <v>1.5092616041387794</v>
      </c>
      <c r="FN75" s="405">
        <f t="shared" si="346"/>
        <v>1.2029593719474694</v>
      </c>
      <c r="FO75" s="405">
        <f t="shared" si="347"/>
        <v>1.7963224270217832</v>
      </c>
      <c r="FP75" s="405">
        <f t="shared" si="348"/>
        <v>1.1233794867272247</v>
      </c>
      <c r="FQ75" s="405">
        <f t="shared" si="349"/>
        <v>1.8717754172989378</v>
      </c>
      <c r="FR75" s="405">
        <f t="shared" si="350"/>
        <v>1.103186646433991</v>
      </c>
      <c r="FS75" s="65"/>
    </row>
    <row r="76" spans="1:175" ht="10.35" customHeight="1" x14ac:dyDescent="0.2">
      <c r="A76" s="74" t="str">
        <f t="shared" si="262"/>
        <v>2018-19JUNEY63</v>
      </c>
      <c r="B76" s="163" t="str">
        <f t="shared" si="351"/>
        <v>2018-19</v>
      </c>
      <c r="C76" s="26" t="s">
        <v>843</v>
      </c>
      <c r="D76" s="163" t="str">
        <f t="shared" si="354"/>
        <v>Y63</v>
      </c>
      <c r="E76" s="163" t="str">
        <f t="shared" si="354"/>
        <v>North East and Yorkshire</v>
      </c>
      <c r="F76" s="163" t="str">
        <f t="shared" si="263"/>
        <v>Y63</v>
      </c>
      <c r="H76" s="75">
        <f t="shared" si="264"/>
        <v>121789</v>
      </c>
      <c r="I76" s="75">
        <f t="shared" si="264"/>
        <v>90621</v>
      </c>
      <c r="J76" s="75">
        <f t="shared" si="264"/>
        <v>432587</v>
      </c>
      <c r="K76" s="75">
        <f t="shared" si="265"/>
        <v>5</v>
      </c>
      <c r="L76" s="75">
        <f t="shared" si="266"/>
        <v>1</v>
      </c>
      <c r="M76" s="75">
        <f t="shared" si="267"/>
        <v>0</v>
      </c>
      <c r="N76" s="75">
        <f t="shared" si="268"/>
        <v>25</v>
      </c>
      <c r="O76" s="75">
        <f t="shared" si="269"/>
        <v>74</v>
      </c>
      <c r="P76" s="75" t="s">
        <v>44</v>
      </c>
      <c r="Q76" s="75">
        <f t="shared" ref="Q76:Z85" si="355">SUMIFS(Q$247:Q$1257,$B$247:$B$1257,$B76,$C$247:$C$1257,$C76,$D$247:$D$1257,$D76)</f>
        <v>0</v>
      </c>
      <c r="R76" s="75">
        <f t="shared" si="355"/>
        <v>0</v>
      </c>
      <c r="S76" s="75">
        <f t="shared" si="355"/>
        <v>0</v>
      </c>
      <c r="T76" s="75">
        <f t="shared" si="355"/>
        <v>97696</v>
      </c>
      <c r="U76" s="75">
        <f t="shared" si="355"/>
        <v>8564</v>
      </c>
      <c r="V76" s="75">
        <f t="shared" si="355"/>
        <v>5845</v>
      </c>
      <c r="W76" s="75">
        <f t="shared" si="355"/>
        <v>53148</v>
      </c>
      <c r="X76" s="75">
        <f t="shared" si="355"/>
        <v>21974</v>
      </c>
      <c r="Y76" s="75">
        <f t="shared" si="355"/>
        <v>1182</v>
      </c>
      <c r="Z76" s="75">
        <f t="shared" si="355"/>
        <v>3715351</v>
      </c>
      <c r="AA76" s="75">
        <f t="shared" si="271"/>
        <v>434</v>
      </c>
      <c r="AB76" s="75">
        <f t="shared" si="272"/>
        <v>734</v>
      </c>
      <c r="AC76" s="75">
        <f t="shared" si="273"/>
        <v>3731262</v>
      </c>
      <c r="AD76" s="75">
        <f t="shared" si="274"/>
        <v>638</v>
      </c>
      <c r="AE76" s="75">
        <f t="shared" si="275"/>
        <v>1120</v>
      </c>
      <c r="AF76" s="75">
        <f t="shared" si="276"/>
        <v>64024547</v>
      </c>
      <c r="AG76" s="75">
        <f t="shared" si="277"/>
        <v>1205</v>
      </c>
      <c r="AH76" s="75">
        <f t="shared" si="278"/>
        <v>2510</v>
      </c>
      <c r="AI76" s="75">
        <f t="shared" si="279"/>
        <v>76750667</v>
      </c>
      <c r="AJ76" s="75">
        <f t="shared" si="280"/>
        <v>3493</v>
      </c>
      <c r="AK76" s="75">
        <f t="shared" si="281"/>
        <v>8089</v>
      </c>
      <c r="AL76" s="75">
        <f t="shared" si="282"/>
        <v>4760907</v>
      </c>
      <c r="AM76" s="75">
        <f t="shared" si="283"/>
        <v>4028</v>
      </c>
      <c r="AN76" s="75">
        <f t="shared" si="284"/>
        <v>9331</v>
      </c>
      <c r="AO76" s="75">
        <f t="shared" ref="AO76:AX85" si="356">SUMIFS(AO$247:AO$1257,$B$247:$B$1257,$B76,$C$247:$C$1257,$C76,$D$247:$D$1257,$D76)</f>
        <v>6409</v>
      </c>
      <c r="AP76" s="75">
        <f t="shared" si="356"/>
        <v>694</v>
      </c>
      <c r="AQ76" s="75">
        <f t="shared" si="356"/>
        <v>1747</v>
      </c>
      <c r="AR76" s="75">
        <f t="shared" si="356"/>
        <v>7476</v>
      </c>
      <c r="AS76" s="75">
        <f t="shared" si="356"/>
        <v>500</v>
      </c>
      <c r="AT76" s="75">
        <f t="shared" si="356"/>
        <v>3468</v>
      </c>
      <c r="AU76" s="75">
        <f t="shared" si="356"/>
        <v>2148</v>
      </c>
      <c r="AV76" s="75">
        <f t="shared" si="356"/>
        <v>57952</v>
      </c>
      <c r="AW76" s="75">
        <f t="shared" si="356"/>
        <v>9936</v>
      </c>
      <c r="AX76" s="75">
        <f t="shared" si="356"/>
        <v>23399</v>
      </c>
      <c r="AY76" s="75">
        <f t="shared" ref="AY76:BK85" si="357">SUMIFS(AY$247:AY$1257,$B$247:$B$1257,$B76,$C$247:$C$1257,$C76,$D$247:$D$1257,$D76)</f>
        <v>91287</v>
      </c>
      <c r="AZ76" s="75">
        <f t="shared" si="357"/>
        <v>19045</v>
      </c>
      <c r="BA76" s="75">
        <f t="shared" si="357"/>
        <v>14601</v>
      </c>
      <c r="BB76" s="75">
        <f t="shared" si="357"/>
        <v>12893</v>
      </c>
      <c r="BC76" s="75">
        <f t="shared" si="357"/>
        <v>10046</v>
      </c>
      <c r="BD76" s="75">
        <f t="shared" si="357"/>
        <v>79025</v>
      </c>
      <c r="BE76" s="75">
        <f t="shared" si="357"/>
        <v>63052</v>
      </c>
      <c r="BF76" s="75">
        <f t="shared" si="357"/>
        <v>39199</v>
      </c>
      <c r="BG76" s="75">
        <f t="shared" si="357"/>
        <v>24305</v>
      </c>
      <c r="BH76" s="75">
        <f t="shared" si="357"/>
        <v>2141</v>
      </c>
      <c r="BI76" s="75">
        <f t="shared" si="357"/>
        <v>1267</v>
      </c>
      <c r="BJ76" s="75">
        <f t="shared" si="357"/>
        <v>0</v>
      </c>
      <c r="BK76" s="75">
        <f t="shared" si="357"/>
        <v>0</v>
      </c>
      <c r="BL76" s="75" t="str">
        <f t="shared" si="287"/>
        <v>-</v>
      </c>
      <c r="BM76" s="75" t="str">
        <f t="shared" si="288"/>
        <v>-</v>
      </c>
      <c r="BN76" s="75">
        <f t="shared" si="289"/>
        <v>0</v>
      </c>
      <c r="BO76" s="75">
        <f t="shared" si="289"/>
        <v>0</v>
      </c>
      <c r="BP76" s="75" t="str">
        <f t="shared" si="290"/>
        <v>-</v>
      </c>
      <c r="BQ76" s="75" t="str">
        <f t="shared" si="291"/>
        <v>-</v>
      </c>
      <c r="BR76" s="75">
        <f t="shared" si="292"/>
        <v>0</v>
      </c>
      <c r="BS76" s="75">
        <f t="shared" si="292"/>
        <v>0</v>
      </c>
      <c r="BT76" s="75" t="str">
        <f t="shared" si="293"/>
        <v>-</v>
      </c>
      <c r="BU76" s="75" t="str">
        <f t="shared" si="294"/>
        <v>-</v>
      </c>
      <c r="BV76" s="75">
        <f t="shared" si="295"/>
        <v>0</v>
      </c>
      <c r="BW76" s="75">
        <f t="shared" si="295"/>
        <v>0</v>
      </c>
      <c r="BX76" s="75" t="str">
        <f t="shared" si="296"/>
        <v>-</v>
      </c>
      <c r="BY76" s="75" t="str">
        <f t="shared" si="297"/>
        <v>-</v>
      </c>
      <c r="BZ76" s="75">
        <f t="shared" si="298"/>
        <v>0</v>
      </c>
      <c r="CA76" s="75">
        <f t="shared" si="298"/>
        <v>0</v>
      </c>
      <c r="CB76" s="75" t="str">
        <f t="shared" si="299"/>
        <v>-</v>
      </c>
      <c r="CC76" s="75" t="str">
        <f t="shared" si="300"/>
        <v>-</v>
      </c>
      <c r="CD76" s="75">
        <f t="shared" si="301"/>
        <v>0</v>
      </c>
      <c r="CE76" s="75">
        <f t="shared" si="301"/>
        <v>0</v>
      </c>
      <c r="CF76" s="75" t="str">
        <f t="shared" si="302"/>
        <v>-</v>
      </c>
      <c r="CG76" s="75" t="str">
        <f t="shared" si="303"/>
        <v>-</v>
      </c>
      <c r="CH76" s="75">
        <f t="shared" si="304"/>
        <v>0</v>
      </c>
      <c r="CI76" s="75">
        <f t="shared" si="304"/>
        <v>0</v>
      </c>
      <c r="CJ76" s="75" t="str">
        <f t="shared" si="305"/>
        <v>-</v>
      </c>
      <c r="CK76" s="75" t="str">
        <f t="shared" si="306"/>
        <v>-</v>
      </c>
      <c r="CL76" s="75">
        <f t="shared" si="307"/>
        <v>0</v>
      </c>
      <c r="CM76" s="75">
        <f t="shared" si="307"/>
        <v>0</v>
      </c>
      <c r="CN76" s="75" t="str">
        <f t="shared" si="308"/>
        <v>-</v>
      </c>
      <c r="CO76" s="75" t="str">
        <f t="shared" si="309"/>
        <v>-</v>
      </c>
      <c r="CP76" s="75">
        <f t="shared" si="310"/>
        <v>0</v>
      </c>
      <c r="CQ76" s="75">
        <f t="shared" si="310"/>
        <v>0</v>
      </c>
      <c r="CR76" s="75" t="str">
        <f t="shared" si="311"/>
        <v>-</v>
      </c>
      <c r="CS76" s="75" t="str">
        <f t="shared" si="312"/>
        <v>-</v>
      </c>
      <c r="CT76" s="75">
        <f t="shared" si="313"/>
        <v>0</v>
      </c>
      <c r="CU76" s="75">
        <f t="shared" si="313"/>
        <v>0</v>
      </c>
      <c r="CV76" s="75" t="str">
        <f t="shared" si="314"/>
        <v>-</v>
      </c>
      <c r="CW76" s="75" t="str">
        <f t="shared" si="315"/>
        <v>-</v>
      </c>
      <c r="CX76" s="75">
        <f t="shared" si="316"/>
        <v>90</v>
      </c>
      <c r="CY76" s="75">
        <f t="shared" si="316"/>
        <v>37238</v>
      </c>
      <c r="CZ76" s="75">
        <f t="shared" si="317"/>
        <v>414</v>
      </c>
      <c r="DA76" s="75">
        <f t="shared" si="318"/>
        <v>731</v>
      </c>
      <c r="DB76" s="75">
        <f t="shared" si="319"/>
        <v>3964</v>
      </c>
      <c r="DC76" s="75">
        <f t="shared" si="319"/>
        <v>129947</v>
      </c>
      <c r="DD76" s="75">
        <f t="shared" si="320"/>
        <v>33</v>
      </c>
      <c r="DE76" s="75">
        <f t="shared" si="321"/>
        <v>59</v>
      </c>
      <c r="DF76" s="75">
        <f t="shared" si="322"/>
        <v>0</v>
      </c>
      <c r="DG76" s="75">
        <f t="shared" si="322"/>
        <v>0</v>
      </c>
      <c r="DH76" s="75" t="str">
        <f t="shared" si="323"/>
        <v>-</v>
      </c>
      <c r="DI76" s="75" t="str">
        <f t="shared" si="324"/>
        <v>-</v>
      </c>
      <c r="DJ76" s="75">
        <f t="shared" ref="DJ76:DP85" si="358">SUMIFS(DJ$247:DJ$1257,$B$247:$B$1257,$B76,$C$247:$C$1257,$C76,$D$247:$D$1257,$D76)</f>
        <v>0</v>
      </c>
      <c r="DK76" s="75">
        <f t="shared" si="358"/>
        <v>1569</v>
      </c>
      <c r="DL76" s="248">
        <f t="shared" si="358"/>
        <v>1189</v>
      </c>
      <c r="DM76" s="248">
        <f t="shared" si="358"/>
        <v>585</v>
      </c>
      <c r="DN76" s="248">
        <f t="shared" si="358"/>
        <v>31</v>
      </c>
      <c r="DO76" s="248">
        <f t="shared" si="358"/>
        <v>2965</v>
      </c>
      <c r="DP76" s="248">
        <f t="shared" si="358"/>
        <v>6386469</v>
      </c>
      <c r="DQ76" s="248">
        <f t="shared" si="326"/>
        <v>5371</v>
      </c>
      <c r="DR76" s="248">
        <f t="shared" si="327"/>
        <v>12231</v>
      </c>
      <c r="DS76" s="248">
        <f t="shared" si="328"/>
        <v>3502636</v>
      </c>
      <c r="DT76" s="248">
        <f t="shared" si="329"/>
        <v>5987</v>
      </c>
      <c r="DU76" s="248">
        <f t="shared" si="330"/>
        <v>12516</v>
      </c>
      <c r="DV76" s="248">
        <f t="shared" si="331"/>
        <v>186587</v>
      </c>
      <c r="DW76" s="248">
        <f t="shared" si="332"/>
        <v>6019</v>
      </c>
      <c r="DX76" s="248">
        <f t="shared" si="333"/>
        <v>13797</v>
      </c>
      <c r="DY76" s="248">
        <f t="shared" si="334"/>
        <v>28007388</v>
      </c>
      <c r="DZ76" s="248">
        <f t="shared" si="335"/>
        <v>9446</v>
      </c>
      <c r="EA76" s="248">
        <f t="shared" si="336"/>
        <v>21598</v>
      </c>
      <c r="EB76" s="164"/>
      <c r="EC76" s="75">
        <f t="shared" si="337"/>
        <v>6</v>
      </c>
      <c r="ED76" s="74">
        <f t="shared" si="352"/>
        <v>2018</v>
      </c>
      <c r="EE76" s="165">
        <f t="shared" si="353"/>
        <v>43252</v>
      </c>
      <c r="EF76" s="157">
        <f t="shared" si="338"/>
        <v>30</v>
      </c>
      <c r="EG76" s="156"/>
      <c r="EH76" s="166">
        <f t="shared" ref="EH76:EQ85" si="359">SUMIFS(EH$247:EH$1257,$B$247:$B$1257,$B76,$C$247:$C$1257,$C76,$D$247:$D$1257,$D76)</f>
        <v>90621</v>
      </c>
      <c r="EI76" s="166">
        <f t="shared" si="359"/>
        <v>0</v>
      </c>
      <c r="EJ76" s="166">
        <f t="shared" si="359"/>
        <v>2250515</v>
      </c>
      <c r="EK76" s="166">
        <f t="shared" si="359"/>
        <v>6726014</v>
      </c>
      <c r="EL76" s="166">
        <f t="shared" si="359"/>
        <v>6289974</v>
      </c>
      <c r="EM76" s="166">
        <f t="shared" si="359"/>
        <v>6545133</v>
      </c>
      <c r="EN76" s="166">
        <f t="shared" si="359"/>
        <v>133380324</v>
      </c>
      <c r="EO76" s="166">
        <f t="shared" si="359"/>
        <v>177740628</v>
      </c>
      <c r="EP76" s="166">
        <f t="shared" si="359"/>
        <v>11028840</v>
      </c>
      <c r="EQ76" s="166">
        <f t="shared" si="359"/>
        <v>0</v>
      </c>
      <c r="ER76" s="166">
        <f t="shared" ref="ER76:FA85" si="360">SUMIFS(ER$247:ER$1257,$B$247:$B$1257,$B76,$C$247:$C$1257,$C76,$D$247:$D$1257,$D76)</f>
        <v>0</v>
      </c>
      <c r="ES76" s="166">
        <f t="shared" si="360"/>
        <v>0</v>
      </c>
      <c r="ET76" s="166">
        <f t="shared" si="360"/>
        <v>0</v>
      </c>
      <c r="EU76" s="166">
        <f t="shared" si="360"/>
        <v>0</v>
      </c>
      <c r="EV76" s="166">
        <f t="shared" si="360"/>
        <v>0</v>
      </c>
      <c r="EW76" s="166">
        <f t="shared" si="360"/>
        <v>0</v>
      </c>
      <c r="EX76" s="166">
        <f t="shared" si="360"/>
        <v>0</v>
      </c>
      <c r="EY76" s="166">
        <f t="shared" si="360"/>
        <v>0</v>
      </c>
      <c r="EZ76" s="166">
        <f t="shared" si="360"/>
        <v>0</v>
      </c>
      <c r="FA76" s="166">
        <f t="shared" si="360"/>
        <v>0</v>
      </c>
      <c r="FB76" s="166">
        <f t="shared" ref="FB76:FG85" si="361">SUMIFS(FB$247:FB$1257,$B$247:$B$1257,$B76,$C$247:$C$1257,$C76,$D$247:$D$1257,$D76)</f>
        <v>65790</v>
      </c>
      <c r="FC76" s="166">
        <f t="shared" si="361"/>
        <v>234642</v>
      </c>
      <c r="FD76" s="166">
        <f t="shared" si="361"/>
        <v>14542682</v>
      </c>
      <c r="FE76" s="166">
        <f t="shared" si="361"/>
        <v>7321795</v>
      </c>
      <c r="FF76" s="166">
        <f t="shared" si="361"/>
        <v>427707</v>
      </c>
      <c r="FG76" s="166">
        <f t="shared" si="361"/>
        <v>64039375</v>
      </c>
      <c r="FH76" s="152"/>
      <c r="FI76" s="405">
        <f t="shared" si="342"/>
        <v>2.2238439981317142</v>
      </c>
      <c r="FJ76" s="405">
        <f t="shared" si="342"/>
        <v>1.7049276039234003</v>
      </c>
      <c r="FK76" s="405">
        <f t="shared" si="343"/>
        <v>2.2058169375534646</v>
      </c>
      <c r="FL76" s="405">
        <f t="shared" si="344"/>
        <v>1.7187339606501284</v>
      </c>
      <c r="FM76" s="405">
        <f t="shared" si="345"/>
        <v>1.486885677730112</v>
      </c>
      <c r="FN76" s="405">
        <f t="shared" si="346"/>
        <v>1.1863475577632272</v>
      </c>
      <c r="FO76" s="405">
        <f t="shared" si="347"/>
        <v>1.783880950213889</v>
      </c>
      <c r="FP76" s="405">
        <f t="shared" si="348"/>
        <v>1.1060799126240102</v>
      </c>
      <c r="FQ76" s="405">
        <f t="shared" si="349"/>
        <v>1.8113367174280879</v>
      </c>
      <c r="FR76" s="405">
        <f t="shared" si="350"/>
        <v>1.0719120135363791</v>
      </c>
      <c r="FS76" s="65"/>
    </row>
    <row r="77" spans="1:175" ht="10.35" customHeight="1" x14ac:dyDescent="0.2">
      <c r="A77" s="74" t="str">
        <f t="shared" si="262"/>
        <v>2018-19JULYY63</v>
      </c>
      <c r="B77" s="163" t="str">
        <f t="shared" si="351"/>
        <v>2018-19</v>
      </c>
      <c r="C77" s="26" t="s">
        <v>847</v>
      </c>
      <c r="D77" s="163" t="str">
        <f t="shared" si="354"/>
        <v>Y63</v>
      </c>
      <c r="E77" s="163" t="str">
        <f t="shared" si="354"/>
        <v>North East and Yorkshire</v>
      </c>
      <c r="F77" s="163" t="str">
        <f t="shared" si="263"/>
        <v>Y63</v>
      </c>
      <c r="H77" s="75">
        <f t="shared" si="264"/>
        <v>133106</v>
      </c>
      <c r="I77" s="75">
        <f t="shared" si="264"/>
        <v>96468</v>
      </c>
      <c r="J77" s="75">
        <f t="shared" si="264"/>
        <v>349764</v>
      </c>
      <c r="K77" s="75">
        <f t="shared" si="265"/>
        <v>4</v>
      </c>
      <c r="L77" s="75">
        <f t="shared" si="266"/>
        <v>1</v>
      </c>
      <c r="M77" s="75">
        <f t="shared" si="267"/>
        <v>0</v>
      </c>
      <c r="N77" s="75">
        <f t="shared" si="268"/>
        <v>13</v>
      </c>
      <c r="O77" s="75">
        <f t="shared" si="269"/>
        <v>55</v>
      </c>
      <c r="P77" s="75" t="s">
        <v>44</v>
      </c>
      <c r="Q77" s="75">
        <f t="shared" si="355"/>
        <v>0</v>
      </c>
      <c r="R77" s="75">
        <f t="shared" si="355"/>
        <v>0</v>
      </c>
      <c r="S77" s="75">
        <f t="shared" si="355"/>
        <v>0</v>
      </c>
      <c r="T77" s="75">
        <f t="shared" si="355"/>
        <v>102571</v>
      </c>
      <c r="U77" s="75">
        <f t="shared" si="355"/>
        <v>8073</v>
      </c>
      <c r="V77" s="75">
        <f t="shared" si="355"/>
        <v>5524</v>
      </c>
      <c r="W77" s="75">
        <f t="shared" si="355"/>
        <v>56201</v>
      </c>
      <c r="X77" s="75">
        <f t="shared" si="355"/>
        <v>21592</v>
      </c>
      <c r="Y77" s="75">
        <f t="shared" si="355"/>
        <v>1261</v>
      </c>
      <c r="Z77" s="75">
        <f t="shared" si="355"/>
        <v>3411489</v>
      </c>
      <c r="AA77" s="75">
        <f t="shared" si="271"/>
        <v>423</v>
      </c>
      <c r="AB77" s="75">
        <f t="shared" si="272"/>
        <v>723</v>
      </c>
      <c r="AC77" s="75">
        <f t="shared" si="273"/>
        <v>3431368</v>
      </c>
      <c r="AD77" s="75">
        <f t="shared" si="274"/>
        <v>621</v>
      </c>
      <c r="AE77" s="75">
        <f t="shared" si="275"/>
        <v>1096</v>
      </c>
      <c r="AF77" s="75">
        <f t="shared" si="276"/>
        <v>67185074</v>
      </c>
      <c r="AG77" s="75">
        <f t="shared" si="277"/>
        <v>1195</v>
      </c>
      <c r="AH77" s="75">
        <f t="shared" si="278"/>
        <v>2462</v>
      </c>
      <c r="AI77" s="75">
        <f t="shared" si="279"/>
        <v>76684343</v>
      </c>
      <c r="AJ77" s="75">
        <f t="shared" si="280"/>
        <v>3552</v>
      </c>
      <c r="AK77" s="75">
        <f t="shared" si="281"/>
        <v>8439</v>
      </c>
      <c r="AL77" s="75">
        <f t="shared" si="282"/>
        <v>5763686</v>
      </c>
      <c r="AM77" s="75">
        <f t="shared" si="283"/>
        <v>4571</v>
      </c>
      <c r="AN77" s="75">
        <f t="shared" si="284"/>
        <v>10793</v>
      </c>
      <c r="AO77" s="75">
        <f t="shared" si="356"/>
        <v>6789</v>
      </c>
      <c r="AP77" s="75">
        <f t="shared" si="356"/>
        <v>663</v>
      </c>
      <c r="AQ77" s="75">
        <f t="shared" si="356"/>
        <v>1568</v>
      </c>
      <c r="AR77" s="75">
        <f t="shared" si="356"/>
        <v>7992</v>
      </c>
      <c r="AS77" s="75">
        <f t="shared" si="356"/>
        <v>598</v>
      </c>
      <c r="AT77" s="75">
        <f t="shared" si="356"/>
        <v>3960</v>
      </c>
      <c r="AU77" s="75">
        <f t="shared" si="356"/>
        <v>2204</v>
      </c>
      <c r="AV77" s="75">
        <f t="shared" si="356"/>
        <v>60573</v>
      </c>
      <c r="AW77" s="75">
        <f t="shared" si="356"/>
        <v>10210</v>
      </c>
      <c r="AX77" s="75">
        <f t="shared" si="356"/>
        <v>24999</v>
      </c>
      <c r="AY77" s="75">
        <f t="shared" si="357"/>
        <v>95782</v>
      </c>
      <c r="AZ77" s="75">
        <f t="shared" si="357"/>
        <v>17619</v>
      </c>
      <c r="BA77" s="75">
        <f t="shared" si="357"/>
        <v>13608</v>
      </c>
      <c r="BB77" s="75">
        <f t="shared" si="357"/>
        <v>11970</v>
      </c>
      <c r="BC77" s="75">
        <f t="shared" si="357"/>
        <v>9387</v>
      </c>
      <c r="BD77" s="75">
        <f t="shared" si="357"/>
        <v>82570</v>
      </c>
      <c r="BE77" s="75">
        <f t="shared" si="357"/>
        <v>65933</v>
      </c>
      <c r="BF77" s="75">
        <f t="shared" si="357"/>
        <v>42082</v>
      </c>
      <c r="BG77" s="75">
        <f t="shared" si="357"/>
        <v>26611</v>
      </c>
      <c r="BH77" s="75">
        <f t="shared" si="357"/>
        <v>2388</v>
      </c>
      <c r="BI77" s="75">
        <f t="shared" si="357"/>
        <v>1410</v>
      </c>
      <c r="BJ77" s="75">
        <f t="shared" si="357"/>
        <v>0</v>
      </c>
      <c r="BK77" s="75">
        <f t="shared" si="357"/>
        <v>0</v>
      </c>
      <c r="BL77" s="75" t="str">
        <f t="shared" si="287"/>
        <v>-</v>
      </c>
      <c r="BM77" s="75" t="str">
        <f t="shared" si="288"/>
        <v>-</v>
      </c>
      <c r="BN77" s="75">
        <f t="shared" si="289"/>
        <v>0</v>
      </c>
      <c r="BO77" s="75">
        <f t="shared" si="289"/>
        <v>0</v>
      </c>
      <c r="BP77" s="75" t="str">
        <f t="shared" si="290"/>
        <v>-</v>
      </c>
      <c r="BQ77" s="75" t="str">
        <f t="shared" si="291"/>
        <v>-</v>
      </c>
      <c r="BR77" s="75">
        <f t="shared" si="292"/>
        <v>0</v>
      </c>
      <c r="BS77" s="75">
        <f t="shared" si="292"/>
        <v>0</v>
      </c>
      <c r="BT77" s="75" t="str">
        <f t="shared" si="293"/>
        <v>-</v>
      </c>
      <c r="BU77" s="75" t="str">
        <f t="shared" si="294"/>
        <v>-</v>
      </c>
      <c r="BV77" s="75">
        <f t="shared" si="295"/>
        <v>0</v>
      </c>
      <c r="BW77" s="75">
        <f t="shared" si="295"/>
        <v>0</v>
      </c>
      <c r="BX77" s="75" t="str">
        <f t="shared" si="296"/>
        <v>-</v>
      </c>
      <c r="BY77" s="75" t="str">
        <f t="shared" si="297"/>
        <v>-</v>
      </c>
      <c r="BZ77" s="75">
        <f t="shared" si="298"/>
        <v>0</v>
      </c>
      <c r="CA77" s="75">
        <f t="shared" si="298"/>
        <v>0</v>
      </c>
      <c r="CB77" s="75" t="str">
        <f t="shared" si="299"/>
        <v>-</v>
      </c>
      <c r="CC77" s="75" t="str">
        <f t="shared" si="300"/>
        <v>-</v>
      </c>
      <c r="CD77" s="75">
        <f t="shared" si="301"/>
        <v>0</v>
      </c>
      <c r="CE77" s="75">
        <f t="shared" si="301"/>
        <v>0</v>
      </c>
      <c r="CF77" s="75" t="str">
        <f t="shared" si="302"/>
        <v>-</v>
      </c>
      <c r="CG77" s="75" t="str">
        <f t="shared" si="303"/>
        <v>-</v>
      </c>
      <c r="CH77" s="75">
        <f t="shared" si="304"/>
        <v>0</v>
      </c>
      <c r="CI77" s="75">
        <f t="shared" si="304"/>
        <v>0</v>
      </c>
      <c r="CJ77" s="75" t="str">
        <f t="shared" si="305"/>
        <v>-</v>
      </c>
      <c r="CK77" s="75" t="str">
        <f t="shared" si="306"/>
        <v>-</v>
      </c>
      <c r="CL77" s="75">
        <f t="shared" si="307"/>
        <v>0</v>
      </c>
      <c r="CM77" s="75">
        <f t="shared" si="307"/>
        <v>0</v>
      </c>
      <c r="CN77" s="75" t="str">
        <f t="shared" si="308"/>
        <v>-</v>
      </c>
      <c r="CO77" s="75" t="str">
        <f t="shared" si="309"/>
        <v>-</v>
      </c>
      <c r="CP77" s="75">
        <f t="shared" si="310"/>
        <v>0</v>
      </c>
      <c r="CQ77" s="75">
        <f t="shared" si="310"/>
        <v>0</v>
      </c>
      <c r="CR77" s="75" t="str">
        <f t="shared" si="311"/>
        <v>-</v>
      </c>
      <c r="CS77" s="75" t="str">
        <f t="shared" si="312"/>
        <v>-</v>
      </c>
      <c r="CT77" s="75">
        <f t="shared" si="313"/>
        <v>0</v>
      </c>
      <c r="CU77" s="75">
        <f t="shared" si="313"/>
        <v>0</v>
      </c>
      <c r="CV77" s="75" t="str">
        <f t="shared" si="314"/>
        <v>-</v>
      </c>
      <c r="CW77" s="75" t="str">
        <f t="shared" si="315"/>
        <v>-</v>
      </c>
      <c r="CX77" s="75">
        <f t="shared" si="316"/>
        <v>89</v>
      </c>
      <c r="CY77" s="75">
        <f t="shared" si="316"/>
        <v>34554</v>
      </c>
      <c r="CZ77" s="75">
        <f t="shared" si="317"/>
        <v>388</v>
      </c>
      <c r="DA77" s="75">
        <f t="shared" si="318"/>
        <v>660</v>
      </c>
      <c r="DB77" s="75">
        <f t="shared" si="319"/>
        <v>4502</v>
      </c>
      <c r="DC77" s="75">
        <f t="shared" si="319"/>
        <v>158737</v>
      </c>
      <c r="DD77" s="75">
        <f t="shared" si="320"/>
        <v>35</v>
      </c>
      <c r="DE77" s="75">
        <f t="shared" si="321"/>
        <v>61</v>
      </c>
      <c r="DF77" s="75">
        <f t="shared" si="322"/>
        <v>0</v>
      </c>
      <c r="DG77" s="75">
        <f t="shared" si="322"/>
        <v>0</v>
      </c>
      <c r="DH77" s="75" t="str">
        <f t="shared" si="323"/>
        <v>-</v>
      </c>
      <c r="DI77" s="75" t="str">
        <f t="shared" si="324"/>
        <v>-</v>
      </c>
      <c r="DJ77" s="75">
        <f t="shared" si="358"/>
        <v>0</v>
      </c>
      <c r="DK77" s="75">
        <f t="shared" si="358"/>
        <v>1665</v>
      </c>
      <c r="DL77" s="248">
        <f t="shared" si="358"/>
        <v>3534</v>
      </c>
      <c r="DM77" s="248">
        <f t="shared" si="358"/>
        <v>464</v>
      </c>
      <c r="DN77" s="248">
        <f t="shared" si="358"/>
        <v>69</v>
      </c>
      <c r="DO77" s="248">
        <f t="shared" si="358"/>
        <v>2847</v>
      </c>
      <c r="DP77" s="248">
        <f t="shared" si="358"/>
        <v>16104374</v>
      </c>
      <c r="DQ77" s="248">
        <f t="shared" si="326"/>
        <v>4557</v>
      </c>
      <c r="DR77" s="248">
        <f t="shared" si="327"/>
        <v>9875</v>
      </c>
      <c r="DS77" s="248">
        <f t="shared" si="328"/>
        <v>2987088</v>
      </c>
      <c r="DT77" s="248">
        <f t="shared" si="329"/>
        <v>6438</v>
      </c>
      <c r="DU77" s="248">
        <f t="shared" si="330"/>
        <v>12752</v>
      </c>
      <c r="DV77" s="248">
        <f t="shared" si="331"/>
        <v>419697</v>
      </c>
      <c r="DW77" s="248">
        <f t="shared" si="332"/>
        <v>6083</v>
      </c>
      <c r="DX77" s="248">
        <f t="shared" si="333"/>
        <v>12448</v>
      </c>
      <c r="DY77" s="248">
        <f t="shared" si="334"/>
        <v>25501344</v>
      </c>
      <c r="DZ77" s="248">
        <f t="shared" si="335"/>
        <v>8957</v>
      </c>
      <c r="EA77" s="248">
        <f t="shared" si="336"/>
        <v>21024</v>
      </c>
      <c r="EB77" s="164"/>
      <c r="EC77" s="75">
        <f t="shared" si="337"/>
        <v>7</v>
      </c>
      <c r="ED77" s="74">
        <f t="shared" si="352"/>
        <v>2018</v>
      </c>
      <c r="EE77" s="165">
        <f t="shared" si="353"/>
        <v>43282</v>
      </c>
      <c r="EF77" s="157">
        <f t="shared" si="338"/>
        <v>31</v>
      </c>
      <c r="EG77" s="156"/>
      <c r="EH77" s="166">
        <f t="shared" si="359"/>
        <v>96468</v>
      </c>
      <c r="EI77" s="166">
        <f t="shared" si="359"/>
        <v>0</v>
      </c>
      <c r="EJ77" s="166">
        <f t="shared" si="359"/>
        <v>1273799</v>
      </c>
      <c r="EK77" s="166">
        <f t="shared" si="359"/>
        <v>5274541</v>
      </c>
      <c r="EL77" s="166">
        <f t="shared" si="359"/>
        <v>5837598</v>
      </c>
      <c r="EM77" s="166">
        <f t="shared" si="359"/>
        <v>6057044</v>
      </c>
      <c r="EN77" s="166">
        <f t="shared" si="359"/>
        <v>138367460</v>
      </c>
      <c r="EO77" s="166">
        <f t="shared" si="359"/>
        <v>182223904</v>
      </c>
      <c r="EP77" s="166">
        <f t="shared" si="359"/>
        <v>13609355</v>
      </c>
      <c r="EQ77" s="166">
        <f t="shared" si="359"/>
        <v>0</v>
      </c>
      <c r="ER77" s="166">
        <f t="shared" si="360"/>
        <v>0</v>
      </c>
      <c r="ES77" s="166">
        <f t="shared" si="360"/>
        <v>0</v>
      </c>
      <c r="ET77" s="166">
        <f t="shared" si="360"/>
        <v>0</v>
      </c>
      <c r="EU77" s="166">
        <f t="shared" si="360"/>
        <v>0</v>
      </c>
      <c r="EV77" s="166">
        <f t="shared" si="360"/>
        <v>0</v>
      </c>
      <c r="EW77" s="166">
        <f t="shared" si="360"/>
        <v>0</v>
      </c>
      <c r="EX77" s="166">
        <f t="shared" si="360"/>
        <v>0</v>
      </c>
      <c r="EY77" s="166">
        <f t="shared" si="360"/>
        <v>0</v>
      </c>
      <c r="EZ77" s="166">
        <f t="shared" si="360"/>
        <v>0</v>
      </c>
      <c r="FA77" s="166">
        <f t="shared" si="360"/>
        <v>0</v>
      </c>
      <c r="FB77" s="166">
        <f t="shared" si="361"/>
        <v>58740</v>
      </c>
      <c r="FC77" s="166">
        <f t="shared" si="361"/>
        <v>274385</v>
      </c>
      <c r="FD77" s="166">
        <f t="shared" si="361"/>
        <v>34898541</v>
      </c>
      <c r="FE77" s="166">
        <f t="shared" si="361"/>
        <v>5916696</v>
      </c>
      <c r="FF77" s="166">
        <f t="shared" si="361"/>
        <v>858912</v>
      </c>
      <c r="FG77" s="166">
        <f t="shared" si="361"/>
        <v>59854804</v>
      </c>
      <c r="FH77" s="152"/>
      <c r="FI77" s="405">
        <f t="shared" si="342"/>
        <v>2.1824600520252693</v>
      </c>
      <c r="FJ77" s="405">
        <f t="shared" si="342"/>
        <v>1.68561872909699</v>
      </c>
      <c r="FK77" s="405">
        <f t="shared" si="343"/>
        <v>2.1669080376538741</v>
      </c>
      <c r="FL77" s="405">
        <f t="shared" si="344"/>
        <v>1.6993120926864591</v>
      </c>
      <c r="FM77" s="405">
        <f t="shared" si="345"/>
        <v>1.4691909396629954</v>
      </c>
      <c r="FN77" s="405">
        <f t="shared" si="346"/>
        <v>1.1731641785733351</v>
      </c>
      <c r="FO77" s="405">
        <f t="shared" si="347"/>
        <v>1.9489625787328639</v>
      </c>
      <c r="FP77" s="405">
        <f t="shared" si="348"/>
        <v>1.2324472026676547</v>
      </c>
      <c r="FQ77" s="405">
        <f t="shared" si="349"/>
        <v>1.8937351308485328</v>
      </c>
      <c r="FR77" s="405">
        <f t="shared" si="350"/>
        <v>1.1181601903251388</v>
      </c>
      <c r="FS77" s="65"/>
    </row>
    <row r="78" spans="1:175" ht="10.35" customHeight="1" x14ac:dyDescent="0.2">
      <c r="A78" s="74" t="str">
        <f t="shared" si="262"/>
        <v>2018-19AUGUSTY63</v>
      </c>
      <c r="B78" s="163" t="str">
        <f t="shared" si="351"/>
        <v>2018-19</v>
      </c>
      <c r="C78" s="26" t="s">
        <v>827</v>
      </c>
      <c r="D78" s="163" t="str">
        <f t="shared" si="354"/>
        <v>Y63</v>
      </c>
      <c r="E78" s="163" t="str">
        <f t="shared" si="354"/>
        <v>North East and Yorkshire</v>
      </c>
      <c r="F78" s="163" t="str">
        <f t="shared" si="263"/>
        <v>Y63</v>
      </c>
      <c r="H78" s="75">
        <f t="shared" si="264"/>
        <v>125427</v>
      </c>
      <c r="I78" s="75">
        <f t="shared" si="264"/>
        <v>89198</v>
      </c>
      <c r="J78" s="75">
        <f t="shared" si="264"/>
        <v>262409</v>
      </c>
      <c r="K78" s="75">
        <f t="shared" si="265"/>
        <v>3</v>
      </c>
      <c r="L78" s="75">
        <f t="shared" si="266"/>
        <v>1</v>
      </c>
      <c r="M78" s="75">
        <f t="shared" si="267"/>
        <v>0</v>
      </c>
      <c r="N78" s="75">
        <f t="shared" si="268"/>
        <v>8</v>
      </c>
      <c r="O78" s="75">
        <f t="shared" si="269"/>
        <v>40</v>
      </c>
      <c r="P78" s="75" t="s">
        <v>44</v>
      </c>
      <c r="Q78" s="75">
        <f t="shared" si="355"/>
        <v>0</v>
      </c>
      <c r="R78" s="75">
        <f t="shared" si="355"/>
        <v>0</v>
      </c>
      <c r="S78" s="75">
        <f t="shared" si="355"/>
        <v>0</v>
      </c>
      <c r="T78" s="75">
        <f t="shared" si="355"/>
        <v>97786</v>
      </c>
      <c r="U78" s="75">
        <f t="shared" si="355"/>
        <v>7256</v>
      </c>
      <c r="V78" s="75">
        <f t="shared" si="355"/>
        <v>4894</v>
      </c>
      <c r="W78" s="75">
        <f t="shared" si="355"/>
        <v>53149</v>
      </c>
      <c r="X78" s="75">
        <f t="shared" si="355"/>
        <v>21176</v>
      </c>
      <c r="Y78" s="75">
        <f t="shared" si="355"/>
        <v>1388</v>
      </c>
      <c r="Z78" s="75">
        <f t="shared" si="355"/>
        <v>2952407</v>
      </c>
      <c r="AA78" s="75">
        <f t="shared" si="271"/>
        <v>407</v>
      </c>
      <c r="AB78" s="75">
        <f t="shared" si="272"/>
        <v>694</v>
      </c>
      <c r="AC78" s="75">
        <f t="shared" si="273"/>
        <v>2950308</v>
      </c>
      <c r="AD78" s="75">
        <f t="shared" si="274"/>
        <v>603</v>
      </c>
      <c r="AE78" s="75">
        <f t="shared" si="275"/>
        <v>1080</v>
      </c>
      <c r="AF78" s="75">
        <f t="shared" si="276"/>
        <v>61514818</v>
      </c>
      <c r="AG78" s="75">
        <f t="shared" si="277"/>
        <v>1157</v>
      </c>
      <c r="AH78" s="75">
        <f t="shared" si="278"/>
        <v>2365</v>
      </c>
      <c r="AI78" s="75">
        <f t="shared" si="279"/>
        <v>70036234</v>
      </c>
      <c r="AJ78" s="75">
        <f t="shared" si="280"/>
        <v>3307</v>
      </c>
      <c r="AK78" s="75">
        <f t="shared" si="281"/>
        <v>7704</v>
      </c>
      <c r="AL78" s="75">
        <f t="shared" si="282"/>
        <v>5726048</v>
      </c>
      <c r="AM78" s="75">
        <f t="shared" si="283"/>
        <v>4125</v>
      </c>
      <c r="AN78" s="75">
        <f t="shared" si="284"/>
        <v>10069</v>
      </c>
      <c r="AO78" s="75">
        <f t="shared" si="356"/>
        <v>5903</v>
      </c>
      <c r="AP78" s="75">
        <f t="shared" si="356"/>
        <v>486</v>
      </c>
      <c r="AQ78" s="75">
        <f t="shared" si="356"/>
        <v>1195</v>
      </c>
      <c r="AR78" s="75">
        <f t="shared" si="356"/>
        <v>6807</v>
      </c>
      <c r="AS78" s="75">
        <f t="shared" si="356"/>
        <v>545</v>
      </c>
      <c r="AT78" s="75">
        <f t="shared" si="356"/>
        <v>3677</v>
      </c>
      <c r="AU78" s="75">
        <f t="shared" si="356"/>
        <v>2301</v>
      </c>
      <c r="AV78" s="75">
        <f t="shared" si="356"/>
        <v>57985</v>
      </c>
      <c r="AW78" s="75">
        <f t="shared" si="356"/>
        <v>10268</v>
      </c>
      <c r="AX78" s="75">
        <f t="shared" si="356"/>
        <v>23630</v>
      </c>
      <c r="AY78" s="75">
        <f t="shared" si="357"/>
        <v>91883</v>
      </c>
      <c r="AZ78" s="75">
        <f t="shared" si="357"/>
        <v>15932</v>
      </c>
      <c r="BA78" s="75">
        <f t="shared" si="357"/>
        <v>12211</v>
      </c>
      <c r="BB78" s="75">
        <f t="shared" si="357"/>
        <v>10771</v>
      </c>
      <c r="BC78" s="75">
        <f t="shared" si="357"/>
        <v>8381</v>
      </c>
      <c r="BD78" s="75">
        <f t="shared" si="357"/>
        <v>76868</v>
      </c>
      <c r="BE78" s="75">
        <f t="shared" si="357"/>
        <v>61827</v>
      </c>
      <c r="BF78" s="75">
        <f t="shared" si="357"/>
        <v>40243</v>
      </c>
      <c r="BG78" s="75">
        <f t="shared" si="357"/>
        <v>25794</v>
      </c>
      <c r="BH78" s="75">
        <f t="shared" si="357"/>
        <v>2518</v>
      </c>
      <c r="BI78" s="75">
        <f t="shared" si="357"/>
        <v>1534</v>
      </c>
      <c r="BJ78" s="75">
        <f t="shared" si="357"/>
        <v>0</v>
      </c>
      <c r="BK78" s="75">
        <f t="shared" si="357"/>
        <v>0</v>
      </c>
      <c r="BL78" s="75" t="str">
        <f t="shared" si="287"/>
        <v>-</v>
      </c>
      <c r="BM78" s="75" t="str">
        <f t="shared" si="288"/>
        <v>-</v>
      </c>
      <c r="BN78" s="75">
        <f t="shared" si="289"/>
        <v>0</v>
      </c>
      <c r="BO78" s="75">
        <f t="shared" si="289"/>
        <v>0</v>
      </c>
      <c r="BP78" s="75" t="str">
        <f t="shared" si="290"/>
        <v>-</v>
      </c>
      <c r="BQ78" s="75" t="str">
        <f t="shared" si="291"/>
        <v>-</v>
      </c>
      <c r="BR78" s="75">
        <f t="shared" si="292"/>
        <v>0</v>
      </c>
      <c r="BS78" s="75">
        <f t="shared" si="292"/>
        <v>0</v>
      </c>
      <c r="BT78" s="75" t="str">
        <f t="shared" si="293"/>
        <v>-</v>
      </c>
      <c r="BU78" s="75" t="str">
        <f t="shared" si="294"/>
        <v>-</v>
      </c>
      <c r="BV78" s="75">
        <f t="shared" si="295"/>
        <v>0</v>
      </c>
      <c r="BW78" s="75">
        <f t="shared" si="295"/>
        <v>0</v>
      </c>
      <c r="BX78" s="75" t="str">
        <f t="shared" si="296"/>
        <v>-</v>
      </c>
      <c r="BY78" s="75" t="str">
        <f t="shared" si="297"/>
        <v>-</v>
      </c>
      <c r="BZ78" s="75">
        <f t="shared" si="298"/>
        <v>0</v>
      </c>
      <c r="CA78" s="75">
        <f t="shared" si="298"/>
        <v>0</v>
      </c>
      <c r="CB78" s="75" t="str">
        <f t="shared" si="299"/>
        <v>-</v>
      </c>
      <c r="CC78" s="75" t="str">
        <f t="shared" si="300"/>
        <v>-</v>
      </c>
      <c r="CD78" s="75">
        <f t="shared" si="301"/>
        <v>0</v>
      </c>
      <c r="CE78" s="75">
        <f t="shared" si="301"/>
        <v>0</v>
      </c>
      <c r="CF78" s="75" t="str">
        <f t="shared" si="302"/>
        <v>-</v>
      </c>
      <c r="CG78" s="75" t="str">
        <f t="shared" si="303"/>
        <v>-</v>
      </c>
      <c r="CH78" s="75">
        <f t="shared" si="304"/>
        <v>0</v>
      </c>
      <c r="CI78" s="75">
        <f t="shared" si="304"/>
        <v>0</v>
      </c>
      <c r="CJ78" s="75" t="str">
        <f t="shared" si="305"/>
        <v>-</v>
      </c>
      <c r="CK78" s="75" t="str">
        <f t="shared" si="306"/>
        <v>-</v>
      </c>
      <c r="CL78" s="75">
        <f t="shared" si="307"/>
        <v>0</v>
      </c>
      <c r="CM78" s="75">
        <f t="shared" si="307"/>
        <v>0</v>
      </c>
      <c r="CN78" s="75" t="str">
        <f t="shared" si="308"/>
        <v>-</v>
      </c>
      <c r="CO78" s="75" t="str">
        <f t="shared" si="309"/>
        <v>-</v>
      </c>
      <c r="CP78" s="75">
        <f t="shared" si="310"/>
        <v>0</v>
      </c>
      <c r="CQ78" s="75">
        <f t="shared" si="310"/>
        <v>0</v>
      </c>
      <c r="CR78" s="75" t="str">
        <f t="shared" si="311"/>
        <v>-</v>
      </c>
      <c r="CS78" s="75" t="str">
        <f t="shared" si="312"/>
        <v>-</v>
      </c>
      <c r="CT78" s="75">
        <f t="shared" si="313"/>
        <v>0</v>
      </c>
      <c r="CU78" s="75">
        <f t="shared" si="313"/>
        <v>0</v>
      </c>
      <c r="CV78" s="75" t="str">
        <f t="shared" si="314"/>
        <v>-</v>
      </c>
      <c r="CW78" s="75" t="str">
        <f t="shared" si="315"/>
        <v>-</v>
      </c>
      <c r="CX78" s="75">
        <f t="shared" si="316"/>
        <v>89</v>
      </c>
      <c r="CY78" s="75">
        <f t="shared" si="316"/>
        <v>35855</v>
      </c>
      <c r="CZ78" s="75">
        <f t="shared" si="317"/>
        <v>403</v>
      </c>
      <c r="DA78" s="75">
        <f t="shared" si="318"/>
        <v>636</v>
      </c>
      <c r="DB78" s="75">
        <f t="shared" si="319"/>
        <v>4281</v>
      </c>
      <c r="DC78" s="75">
        <f t="shared" si="319"/>
        <v>145792</v>
      </c>
      <c r="DD78" s="75">
        <f t="shared" si="320"/>
        <v>34</v>
      </c>
      <c r="DE78" s="75">
        <f t="shared" si="321"/>
        <v>60</v>
      </c>
      <c r="DF78" s="75">
        <f t="shared" si="322"/>
        <v>0</v>
      </c>
      <c r="DG78" s="75">
        <f t="shared" si="322"/>
        <v>0</v>
      </c>
      <c r="DH78" s="75" t="str">
        <f t="shared" si="323"/>
        <v>-</v>
      </c>
      <c r="DI78" s="75" t="str">
        <f t="shared" si="324"/>
        <v>-</v>
      </c>
      <c r="DJ78" s="75">
        <f t="shared" si="358"/>
        <v>0</v>
      </c>
      <c r="DK78" s="75">
        <f t="shared" si="358"/>
        <v>616</v>
      </c>
      <c r="DL78" s="248">
        <f t="shared" si="358"/>
        <v>3408</v>
      </c>
      <c r="DM78" s="248">
        <f t="shared" si="358"/>
        <v>1965</v>
      </c>
      <c r="DN78" s="248">
        <f t="shared" si="358"/>
        <v>42</v>
      </c>
      <c r="DO78" s="248">
        <f t="shared" si="358"/>
        <v>2851</v>
      </c>
      <c r="DP78" s="248">
        <f t="shared" si="358"/>
        <v>14781285</v>
      </c>
      <c r="DQ78" s="248">
        <f t="shared" si="326"/>
        <v>4337</v>
      </c>
      <c r="DR78" s="248">
        <f t="shared" si="327"/>
        <v>9356</v>
      </c>
      <c r="DS78" s="248">
        <f t="shared" si="328"/>
        <v>10638760</v>
      </c>
      <c r="DT78" s="248">
        <f t="shared" si="329"/>
        <v>5414</v>
      </c>
      <c r="DU78" s="248">
        <f t="shared" si="330"/>
        <v>11283</v>
      </c>
      <c r="DV78" s="248">
        <f t="shared" si="331"/>
        <v>238182</v>
      </c>
      <c r="DW78" s="248">
        <f t="shared" si="332"/>
        <v>5671</v>
      </c>
      <c r="DX78" s="248">
        <f t="shared" si="333"/>
        <v>11035</v>
      </c>
      <c r="DY78" s="248">
        <f t="shared" si="334"/>
        <v>23839329</v>
      </c>
      <c r="DZ78" s="248">
        <f t="shared" si="335"/>
        <v>8362</v>
      </c>
      <c r="EA78" s="248">
        <f t="shared" si="336"/>
        <v>19344</v>
      </c>
      <c r="EB78" s="164"/>
      <c r="EC78" s="75">
        <f t="shared" si="337"/>
        <v>8</v>
      </c>
      <c r="ED78" s="74">
        <f t="shared" si="352"/>
        <v>2018</v>
      </c>
      <c r="EE78" s="165">
        <f t="shared" si="353"/>
        <v>43313</v>
      </c>
      <c r="EF78" s="157">
        <f t="shared" si="338"/>
        <v>31</v>
      </c>
      <c r="EG78" s="156"/>
      <c r="EH78" s="166">
        <f t="shared" si="359"/>
        <v>89198</v>
      </c>
      <c r="EI78" s="166">
        <f t="shared" si="359"/>
        <v>0</v>
      </c>
      <c r="EJ78" s="166">
        <f t="shared" si="359"/>
        <v>719807</v>
      </c>
      <c r="EK78" s="166">
        <f t="shared" si="359"/>
        <v>3573254</v>
      </c>
      <c r="EL78" s="166">
        <f t="shared" si="359"/>
        <v>5037730</v>
      </c>
      <c r="EM78" s="166">
        <f t="shared" si="359"/>
        <v>5285206</v>
      </c>
      <c r="EN78" s="166">
        <f t="shared" si="359"/>
        <v>125702753</v>
      </c>
      <c r="EO78" s="166">
        <f t="shared" si="359"/>
        <v>163149855</v>
      </c>
      <c r="EP78" s="166">
        <f t="shared" si="359"/>
        <v>13976262</v>
      </c>
      <c r="EQ78" s="166">
        <f t="shared" si="359"/>
        <v>0</v>
      </c>
      <c r="ER78" s="166">
        <f t="shared" si="360"/>
        <v>0</v>
      </c>
      <c r="ES78" s="166">
        <f t="shared" si="360"/>
        <v>0</v>
      </c>
      <c r="ET78" s="166">
        <f t="shared" si="360"/>
        <v>0</v>
      </c>
      <c r="EU78" s="166">
        <f t="shared" si="360"/>
        <v>0</v>
      </c>
      <c r="EV78" s="166">
        <f t="shared" si="360"/>
        <v>0</v>
      </c>
      <c r="EW78" s="166">
        <f t="shared" si="360"/>
        <v>0</v>
      </c>
      <c r="EX78" s="166">
        <f t="shared" si="360"/>
        <v>0</v>
      </c>
      <c r="EY78" s="166">
        <f t="shared" si="360"/>
        <v>0</v>
      </c>
      <c r="EZ78" s="166">
        <f t="shared" si="360"/>
        <v>0</v>
      </c>
      <c r="FA78" s="166">
        <f t="shared" si="360"/>
        <v>0</v>
      </c>
      <c r="FB78" s="166">
        <f t="shared" si="361"/>
        <v>56604</v>
      </c>
      <c r="FC78" s="166">
        <f t="shared" si="361"/>
        <v>255426</v>
      </c>
      <c r="FD78" s="166">
        <f t="shared" si="361"/>
        <v>31885323</v>
      </c>
      <c r="FE78" s="166">
        <f t="shared" si="361"/>
        <v>22170249</v>
      </c>
      <c r="FF78" s="166">
        <f t="shared" si="361"/>
        <v>463470</v>
      </c>
      <c r="FG78" s="166">
        <f t="shared" si="361"/>
        <v>55148564</v>
      </c>
      <c r="FH78" s="152"/>
      <c r="FI78" s="405">
        <f t="shared" si="342"/>
        <v>2.1957001102535831</v>
      </c>
      <c r="FJ78" s="405">
        <f t="shared" si="342"/>
        <v>1.682883131201764</v>
      </c>
      <c r="FK78" s="405">
        <f t="shared" si="343"/>
        <v>2.2008581937065794</v>
      </c>
      <c r="FL78" s="405">
        <f t="shared" si="344"/>
        <v>1.7125051082958724</v>
      </c>
      <c r="FM78" s="405">
        <f t="shared" si="345"/>
        <v>1.4462736834183145</v>
      </c>
      <c r="FN78" s="405">
        <f t="shared" si="346"/>
        <v>1.163276825528232</v>
      </c>
      <c r="FO78" s="405">
        <f t="shared" si="347"/>
        <v>1.900406120136003</v>
      </c>
      <c r="FP78" s="405">
        <f t="shared" si="348"/>
        <v>1.2180770683792974</v>
      </c>
      <c r="FQ78" s="405">
        <f t="shared" si="349"/>
        <v>1.8141210374639769</v>
      </c>
      <c r="FR78" s="405">
        <f t="shared" si="350"/>
        <v>1.1051873198847262</v>
      </c>
      <c r="FS78" s="65"/>
    </row>
    <row r="79" spans="1:175" ht="10.35" customHeight="1" x14ac:dyDescent="0.2">
      <c r="A79" s="74" t="str">
        <f t="shared" si="262"/>
        <v>2018-19SEPTEMBERY63</v>
      </c>
      <c r="B79" s="163" t="str">
        <f t="shared" si="351"/>
        <v>2018-19</v>
      </c>
      <c r="C79" s="26" t="s">
        <v>830</v>
      </c>
      <c r="D79" s="163" t="str">
        <f t="shared" si="354"/>
        <v>Y63</v>
      </c>
      <c r="E79" s="163" t="str">
        <f t="shared" si="354"/>
        <v>North East and Yorkshire</v>
      </c>
      <c r="F79" s="163" t="str">
        <f t="shared" si="263"/>
        <v>Y63</v>
      </c>
      <c r="H79" s="75">
        <f t="shared" si="264"/>
        <v>124274</v>
      </c>
      <c r="I79" s="75">
        <f t="shared" si="264"/>
        <v>89377</v>
      </c>
      <c r="J79" s="75">
        <f t="shared" si="264"/>
        <v>251540</v>
      </c>
      <c r="K79" s="75">
        <f t="shared" si="265"/>
        <v>3</v>
      </c>
      <c r="L79" s="75">
        <f t="shared" si="266"/>
        <v>1</v>
      </c>
      <c r="M79" s="75">
        <f t="shared" si="267"/>
        <v>0</v>
      </c>
      <c r="N79" s="75">
        <f t="shared" si="268"/>
        <v>7</v>
      </c>
      <c r="O79" s="75">
        <f t="shared" si="269"/>
        <v>39</v>
      </c>
      <c r="P79" s="75" t="s">
        <v>44</v>
      </c>
      <c r="Q79" s="75">
        <f t="shared" si="355"/>
        <v>0</v>
      </c>
      <c r="R79" s="75">
        <f t="shared" si="355"/>
        <v>0</v>
      </c>
      <c r="S79" s="75">
        <f t="shared" si="355"/>
        <v>0</v>
      </c>
      <c r="T79" s="75">
        <f t="shared" si="355"/>
        <v>96329</v>
      </c>
      <c r="U79" s="75">
        <f t="shared" si="355"/>
        <v>7411</v>
      </c>
      <c r="V79" s="75">
        <f t="shared" si="355"/>
        <v>5088</v>
      </c>
      <c r="W79" s="75">
        <f t="shared" si="355"/>
        <v>53874</v>
      </c>
      <c r="X79" s="75">
        <f t="shared" si="355"/>
        <v>19923</v>
      </c>
      <c r="Y79" s="75">
        <f t="shared" si="355"/>
        <v>1484</v>
      </c>
      <c r="Z79" s="75">
        <f t="shared" si="355"/>
        <v>3095833</v>
      </c>
      <c r="AA79" s="75">
        <f t="shared" si="271"/>
        <v>418</v>
      </c>
      <c r="AB79" s="75">
        <f t="shared" si="272"/>
        <v>713</v>
      </c>
      <c r="AC79" s="75">
        <f t="shared" si="273"/>
        <v>3005337</v>
      </c>
      <c r="AD79" s="75">
        <f t="shared" si="274"/>
        <v>591</v>
      </c>
      <c r="AE79" s="75">
        <f t="shared" si="275"/>
        <v>1057</v>
      </c>
      <c r="AF79" s="75">
        <f t="shared" si="276"/>
        <v>65617562</v>
      </c>
      <c r="AG79" s="75">
        <f t="shared" si="277"/>
        <v>1218</v>
      </c>
      <c r="AH79" s="75">
        <f t="shared" si="278"/>
        <v>2514</v>
      </c>
      <c r="AI79" s="75">
        <f t="shared" si="279"/>
        <v>72445107</v>
      </c>
      <c r="AJ79" s="75">
        <f t="shared" si="280"/>
        <v>3636</v>
      </c>
      <c r="AK79" s="75">
        <f t="shared" si="281"/>
        <v>8692</v>
      </c>
      <c r="AL79" s="75">
        <f t="shared" si="282"/>
        <v>6338217</v>
      </c>
      <c r="AM79" s="75">
        <f t="shared" si="283"/>
        <v>4271</v>
      </c>
      <c r="AN79" s="75">
        <f t="shared" si="284"/>
        <v>10580</v>
      </c>
      <c r="AO79" s="75">
        <f t="shared" si="356"/>
        <v>5730</v>
      </c>
      <c r="AP79" s="75">
        <f t="shared" si="356"/>
        <v>464</v>
      </c>
      <c r="AQ79" s="75">
        <f t="shared" si="356"/>
        <v>1239</v>
      </c>
      <c r="AR79" s="75">
        <f t="shared" si="356"/>
        <v>6801</v>
      </c>
      <c r="AS79" s="75">
        <f t="shared" si="356"/>
        <v>539</v>
      </c>
      <c r="AT79" s="75">
        <f t="shared" si="356"/>
        <v>3488</v>
      </c>
      <c r="AU79" s="75">
        <f t="shared" si="356"/>
        <v>2308</v>
      </c>
      <c r="AV79" s="75">
        <f t="shared" si="356"/>
        <v>58055</v>
      </c>
      <c r="AW79" s="75">
        <f t="shared" si="356"/>
        <v>9784</v>
      </c>
      <c r="AX79" s="75">
        <f t="shared" si="356"/>
        <v>22760</v>
      </c>
      <c r="AY79" s="75">
        <f t="shared" si="357"/>
        <v>90599</v>
      </c>
      <c r="AZ79" s="75">
        <f t="shared" si="357"/>
        <v>16185</v>
      </c>
      <c r="BA79" s="75">
        <f t="shared" si="357"/>
        <v>12457</v>
      </c>
      <c r="BB79" s="75">
        <f t="shared" si="357"/>
        <v>11121</v>
      </c>
      <c r="BC79" s="75">
        <f t="shared" si="357"/>
        <v>8681</v>
      </c>
      <c r="BD79" s="75">
        <f t="shared" si="357"/>
        <v>78596</v>
      </c>
      <c r="BE79" s="75">
        <f t="shared" si="357"/>
        <v>62979</v>
      </c>
      <c r="BF79" s="75">
        <f t="shared" si="357"/>
        <v>37652</v>
      </c>
      <c r="BG79" s="75">
        <f t="shared" si="357"/>
        <v>23987</v>
      </c>
      <c r="BH79" s="75">
        <f t="shared" si="357"/>
        <v>2929</v>
      </c>
      <c r="BI79" s="75">
        <f t="shared" si="357"/>
        <v>1809</v>
      </c>
      <c r="BJ79" s="75">
        <f t="shared" si="357"/>
        <v>0</v>
      </c>
      <c r="BK79" s="75">
        <f t="shared" si="357"/>
        <v>0</v>
      </c>
      <c r="BL79" s="75" t="str">
        <f t="shared" si="287"/>
        <v>-</v>
      </c>
      <c r="BM79" s="75" t="str">
        <f t="shared" si="288"/>
        <v>-</v>
      </c>
      <c r="BN79" s="75">
        <f t="shared" si="289"/>
        <v>0</v>
      </c>
      <c r="BO79" s="75">
        <f t="shared" si="289"/>
        <v>0</v>
      </c>
      <c r="BP79" s="75" t="str">
        <f t="shared" si="290"/>
        <v>-</v>
      </c>
      <c r="BQ79" s="75" t="str">
        <f t="shared" si="291"/>
        <v>-</v>
      </c>
      <c r="BR79" s="75">
        <f t="shared" si="292"/>
        <v>0</v>
      </c>
      <c r="BS79" s="75">
        <f t="shared" si="292"/>
        <v>0</v>
      </c>
      <c r="BT79" s="75" t="str">
        <f t="shared" si="293"/>
        <v>-</v>
      </c>
      <c r="BU79" s="75" t="str">
        <f t="shared" si="294"/>
        <v>-</v>
      </c>
      <c r="BV79" s="75">
        <f t="shared" si="295"/>
        <v>0</v>
      </c>
      <c r="BW79" s="75">
        <f t="shared" si="295"/>
        <v>0</v>
      </c>
      <c r="BX79" s="75" t="str">
        <f t="shared" si="296"/>
        <v>-</v>
      </c>
      <c r="BY79" s="75" t="str">
        <f t="shared" si="297"/>
        <v>-</v>
      </c>
      <c r="BZ79" s="75">
        <f t="shared" si="298"/>
        <v>0</v>
      </c>
      <c r="CA79" s="75">
        <f t="shared" si="298"/>
        <v>0</v>
      </c>
      <c r="CB79" s="75" t="str">
        <f t="shared" si="299"/>
        <v>-</v>
      </c>
      <c r="CC79" s="75" t="str">
        <f t="shared" si="300"/>
        <v>-</v>
      </c>
      <c r="CD79" s="75">
        <f t="shared" si="301"/>
        <v>0</v>
      </c>
      <c r="CE79" s="75">
        <f t="shared" si="301"/>
        <v>0</v>
      </c>
      <c r="CF79" s="75" t="str">
        <f t="shared" si="302"/>
        <v>-</v>
      </c>
      <c r="CG79" s="75" t="str">
        <f t="shared" si="303"/>
        <v>-</v>
      </c>
      <c r="CH79" s="75">
        <f t="shared" si="304"/>
        <v>0</v>
      </c>
      <c r="CI79" s="75">
        <f t="shared" si="304"/>
        <v>0</v>
      </c>
      <c r="CJ79" s="75" t="str">
        <f t="shared" si="305"/>
        <v>-</v>
      </c>
      <c r="CK79" s="75" t="str">
        <f t="shared" si="306"/>
        <v>-</v>
      </c>
      <c r="CL79" s="75">
        <f t="shared" si="307"/>
        <v>0</v>
      </c>
      <c r="CM79" s="75">
        <f t="shared" si="307"/>
        <v>0</v>
      </c>
      <c r="CN79" s="75" t="str">
        <f t="shared" si="308"/>
        <v>-</v>
      </c>
      <c r="CO79" s="75" t="str">
        <f t="shared" si="309"/>
        <v>-</v>
      </c>
      <c r="CP79" s="75">
        <f t="shared" si="310"/>
        <v>0</v>
      </c>
      <c r="CQ79" s="75">
        <f t="shared" si="310"/>
        <v>0</v>
      </c>
      <c r="CR79" s="75" t="str">
        <f t="shared" si="311"/>
        <v>-</v>
      </c>
      <c r="CS79" s="75" t="str">
        <f t="shared" si="312"/>
        <v>-</v>
      </c>
      <c r="CT79" s="75">
        <f t="shared" si="313"/>
        <v>0</v>
      </c>
      <c r="CU79" s="75">
        <f t="shared" si="313"/>
        <v>0</v>
      </c>
      <c r="CV79" s="75" t="str">
        <f t="shared" si="314"/>
        <v>-</v>
      </c>
      <c r="CW79" s="75" t="str">
        <f t="shared" si="315"/>
        <v>-</v>
      </c>
      <c r="CX79" s="75">
        <f t="shared" si="316"/>
        <v>73</v>
      </c>
      <c r="CY79" s="75">
        <f t="shared" si="316"/>
        <v>32677</v>
      </c>
      <c r="CZ79" s="75">
        <f t="shared" si="317"/>
        <v>448</v>
      </c>
      <c r="DA79" s="75">
        <f t="shared" si="318"/>
        <v>842</v>
      </c>
      <c r="DB79" s="75">
        <f t="shared" si="319"/>
        <v>4516</v>
      </c>
      <c r="DC79" s="75">
        <f t="shared" si="319"/>
        <v>147768</v>
      </c>
      <c r="DD79" s="75">
        <f t="shared" si="320"/>
        <v>33</v>
      </c>
      <c r="DE79" s="75">
        <f t="shared" si="321"/>
        <v>57</v>
      </c>
      <c r="DF79" s="75">
        <f t="shared" si="322"/>
        <v>0</v>
      </c>
      <c r="DG79" s="75">
        <f t="shared" si="322"/>
        <v>0</v>
      </c>
      <c r="DH79" s="75" t="str">
        <f t="shared" si="323"/>
        <v>-</v>
      </c>
      <c r="DI79" s="75" t="str">
        <f t="shared" si="324"/>
        <v>-</v>
      </c>
      <c r="DJ79" s="75">
        <f t="shared" si="358"/>
        <v>0</v>
      </c>
      <c r="DK79" s="75">
        <f t="shared" si="358"/>
        <v>115</v>
      </c>
      <c r="DL79" s="248">
        <f t="shared" si="358"/>
        <v>2481</v>
      </c>
      <c r="DM79" s="248">
        <f t="shared" si="358"/>
        <v>2277</v>
      </c>
      <c r="DN79" s="248">
        <f t="shared" si="358"/>
        <v>49</v>
      </c>
      <c r="DO79" s="248">
        <f t="shared" si="358"/>
        <v>2887</v>
      </c>
      <c r="DP79" s="248">
        <f t="shared" si="358"/>
        <v>11391899</v>
      </c>
      <c r="DQ79" s="248">
        <f t="shared" si="326"/>
        <v>4592</v>
      </c>
      <c r="DR79" s="248">
        <f t="shared" si="327"/>
        <v>10037</v>
      </c>
      <c r="DS79" s="248">
        <f t="shared" si="328"/>
        <v>14748153</v>
      </c>
      <c r="DT79" s="248">
        <f t="shared" si="329"/>
        <v>6477</v>
      </c>
      <c r="DU79" s="248">
        <f t="shared" si="330"/>
        <v>13297</v>
      </c>
      <c r="DV79" s="248">
        <f t="shared" si="331"/>
        <v>263753</v>
      </c>
      <c r="DW79" s="248">
        <f t="shared" si="332"/>
        <v>5383</v>
      </c>
      <c r="DX79" s="248">
        <f t="shared" si="333"/>
        <v>12115</v>
      </c>
      <c r="DY79" s="248">
        <f t="shared" si="334"/>
        <v>26384953</v>
      </c>
      <c r="DZ79" s="248">
        <f t="shared" si="335"/>
        <v>9139</v>
      </c>
      <c r="EA79" s="248">
        <f t="shared" si="336"/>
        <v>20926</v>
      </c>
      <c r="EB79" s="164"/>
      <c r="EC79" s="75">
        <f t="shared" si="337"/>
        <v>9</v>
      </c>
      <c r="ED79" s="74">
        <f t="shared" si="352"/>
        <v>2018</v>
      </c>
      <c r="EE79" s="165">
        <f t="shared" si="353"/>
        <v>43344</v>
      </c>
      <c r="EF79" s="157">
        <f t="shared" si="338"/>
        <v>30</v>
      </c>
      <c r="EG79" s="156"/>
      <c r="EH79" s="166">
        <f t="shared" si="359"/>
        <v>89377</v>
      </c>
      <c r="EI79" s="166">
        <f t="shared" si="359"/>
        <v>0</v>
      </c>
      <c r="EJ79" s="166">
        <f t="shared" si="359"/>
        <v>663272</v>
      </c>
      <c r="EK79" s="166">
        <f t="shared" si="359"/>
        <v>3495607</v>
      </c>
      <c r="EL79" s="166">
        <f t="shared" si="359"/>
        <v>5283355</v>
      </c>
      <c r="EM79" s="166">
        <f t="shared" si="359"/>
        <v>5380350</v>
      </c>
      <c r="EN79" s="166">
        <f t="shared" si="359"/>
        <v>135417630</v>
      </c>
      <c r="EO79" s="166">
        <f t="shared" si="359"/>
        <v>173165911</v>
      </c>
      <c r="EP79" s="166">
        <f t="shared" si="359"/>
        <v>15701342</v>
      </c>
      <c r="EQ79" s="166">
        <f t="shared" si="359"/>
        <v>0</v>
      </c>
      <c r="ER79" s="166">
        <f t="shared" si="360"/>
        <v>0</v>
      </c>
      <c r="ES79" s="166">
        <f t="shared" si="360"/>
        <v>0</v>
      </c>
      <c r="ET79" s="166">
        <f t="shared" si="360"/>
        <v>0</v>
      </c>
      <c r="EU79" s="166">
        <f t="shared" si="360"/>
        <v>0</v>
      </c>
      <c r="EV79" s="166">
        <f t="shared" si="360"/>
        <v>0</v>
      </c>
      <c r="EW79" s="166">
        <f t="shared" si="360"/>
        <v>0</v>
      </c>
      <c r="EX79" s="166">
        <f t="shared" si="360"/>
        <v>0</v>
      </c>
      <c r="EY79" s="166">
        <f t="shared" si="360"/>
        <v>0</v>
      </c>
      <c r="EZ79" s="166">
        <f t="shared" si="360"/>
        <v>0</v>
      </c>
      <c r="FA79" s="166">
        <f t="shared" si="360"/>
        <v>0</v>
      </c>
      <c r="FB79" s="166">
        <f t="shared" si="361"/>
        <v>61466</v>
      </c>
      <c r="FC79" s="166">
        <f t="shared" si="361"/>
        <v>255696</v>
      </c>
      <c r="FD79" s="166">
        <f t="shared" si="361"/>
        <v>24901797</v>
      </c>
      <c r="FE79" s="166">
        <f t="shared" si="361"/>
        <v>30276228</v>
      </c>
      <c r="FF79" s="166">
        <f t="shared" si="361"/>
        <v>593635</v>
      </c>
      <c r="FG79" s="166">
        <f t="shared" si="361"/>
        <v>60412238</v>
      </c>
      <c r="FH79" s="152"/>
      <c r="FI79" s="405">
        <f t="shared" si="342"/>
        <v>2.1839158008365942</v>
      </c>
      <c r="FJ79" s="405">
        <f t="shared" si="342"/>
        <v>1.6808797733099448</v>
      </c>
      <c r="FK79" s="405">
        <f t="shared" si="343"/>
        <v>2.1857311320754715</v>
      </c>
      <c r="FL79" s="405">
        <f t="shared" si="344"/>
        <v>1.7061713836477987</v>
      </c>
      <c r="FM79" s="405">
        <f t="shared" si="345"/>
        <v>1.4588855477595872</v>
      </c>
      <c r="FN79" s="405">
        <f t="shared" si="346"/>
        <v>1.1690054571778594</v>
      </c>
      <c r="FO79" s="405">
        <f t="shared" si="347"/>
        <v>1.8898760226873463</v>
      </c>
      <c r="FP79" s="405">
        <f t="shared" si="348"/>
        <v>1.2039853435727552</v>
      </c>
      <c r="FQ79" s="405">
        <f t="shared" si="349"/>
        <v>1.9737196765498652</v>
      </c>
      <c r="FR79" s="405">
        <f t="shared" si="350"/>
        <v>1.2190026954177897</v>
      </c>
      <c r="FS79" s="65"/>
    </row>
    <row r="80" spans="1:175" ht="10.35" customHeight="1" x14ac:dyDescent="0.2">
      <c r="A80" s="74" t="str">
        <f t="shared" si="262"/>
        <v>2018-19OCTOBERY63</v>
      </c>
      <c r="B80" s="163" t="str">
        <f t="shared" si="351"/>
        <v>2018-19</v>
      </c>
      <c r="C80" s="26" t="s">
        <v>833</v>
      </c>
      <c r="D80" s="163" t="str">
        <f t="shared" si="354"/>
        <v>Y63</v>
      </c>
      <c r="E80" s="163" t="str">
        <f t="shared" si="354"/>
        <v>North East and Yorkshire</v>
      </c>
      <c r="F80" s="163" t="str">
        <f t="shared" si="263"/>
        <v>Y63</v>
      </c>
      <c r="H80" s="75">
        <f t="shared" si="264"/>
        <v>129587</v>
      </c>
      <c r="I80" s="75">
        <f t="shared" si="264"/>
        <v>91283</v>
      </c>
      <c r="J80" s="75">
        <f t="shared" si="264"/>
        <v>279827</v>
      </c>
      <c r="K80" s="75">
        <f t="shared" si="265"/>
        <v>3</v>
      </c>
      <c r="L80" s="75">
        <f t="shared" si="266"/>
        <v>1</v>
      </c>
      <c r="M80" s="75">
        <f t="shared" si="267"/>
        <v>0</v>
      </c>
      <c r="N80" s="75">
        <f t="shared" si="268"/>
        <v>7</v>
      </c>
      <c r="O80" s="75">
        <f t="shared" si="269"/>
        <v>43</v>
      </c>
      <c r="P80" s="75" t="s">
        <v>44</v>
      </c>
      <c r="Q80" s="75">
        <f t="shared" si="355"/>
        <v>0</v>
      </c>
      <c r="R80" s="75">
        <f t="shared" si="355"/>
        <v>0</v>
      </c>
      <c r="S80" s="75">
        <f t="shared" si="355"/>
        <v>0</v>
      </c>
      <c r="T80" s="75">
        <f t="shared" si="355"/>
        <v>101347</v>
      </c>
      <c r="U80" s="75">
        <f t="shared" si="355"/>
        <v>7762</v>
      </c>
      <c r="V80" s="75">
        <f t="shared" si="355"/>
        <v>5417</v>
      </c>
      <c r="W80" s="75">
        <f t="shared" si="355"/>
        <v>56336</v>
      </c>
      <c r="X80" s="75">
        <f t="shared" si="355"/>
        <v>21249</v>
      </c>
      <c r="Y80" s="75">
        <f t="shared" si="355"/>
        <v>1701</v>
      </c>
      <c r="Z80" s="75">
        <f t="shared" si="355"/>
        <v>3198620</v>
      </c>
      <c r="AA80" s="75">
        <f t="shared" si="271"/>
        <v>412</v>
      </c>
      <c r="AB80" s="75">
        <f t="shared" si="272"/>
        <v>708</v>
      </c>
      <c r="AC80" s="75">
        <f t="shared" si="273"/>
        <v>3031087</v>
      </c>
      <c r="AD80" s="75">
        <f t="shared" si="274"/>
        <v>560</v>
      </c>
      <c r="AE80" s="75">
        <f t="shared" si="275"/>
        <v>993</v>
      </c>
      <c r="AF80" s="75">
        <f t="shared" si="276"/>
        <v>68278635</v>
      </c>
      <c r="AG80" s="75">
        <f t="shared" si="277"/>
        <v>1212</v>
      </c>
      <c r="AH80" s="75">
        <f t="shared" si="278"/>
        <v>2526</v>
      </c>
      <c r="AI80" s="75">
        <f t="shared" si="279"/>
        <v>75529393</v>
      </c>
      <c r="AJ80" s="75">
        <f t="shared" si="280"/>
        <v>3554</v>
      </c>
      <c r="AK80" s="75">
        <f t="shared" si="281"/>
        <v>8491</v>
      </c>
      <c r="AL80" s="75">
        <f t="shared" si="282"/>
        <v>7300339</v>
      </c>
      <c r="AM80" s="75">
        <f t="shared" si="283"/>
        <v>4292</v>
      </c>
      <c r="AN80" s="75">
        <f t="shared" si="284"/>
        <v>10377</v>
      </c>
      <c r="AO80" s="75">
        <f t="shared" si="356"/>
        <v>6020</v>
      </c>
      <c r="AP80" s="75">
        <f t="shared" si="356"/>
        <v>510</v>
      </c>
      <c r="AQ80" s="75">
        <f t="shared" si="356"/>
        <v>1146</v>
      </c>
      <c r="AR80" s="75">
        <f t="shared" si="356"/>
        <v>7225</v>
      </c>
      <c r="AS80" s="75">
        <f t="shared" si="356"/>
        <v>616</v>
      </c>
      <c r="AT80" s="75">
        <f t="shared" si="356"/>
        <v>3748</v>
      </c>
      <c r="AU80" s="75">
        <f t="shared" si="356"/>
        <v>678</v>
      </c>
      <c r="AV80" s="75">
        <f t="shared" si="356"/>
        <v>60606</v>
      </c>
      <c r="AW80" s="75">
        <f t="shared" si="356"/>
        <v>10502</v>
      </c>
      <c r="AX80" s="75">
        <f t="shared" si="356"/>
        <v>24219</v>
      </c>
      <c r="AY80" s="75">
        <f t="shared" si="357"/>
        <v>95327</v>
      </c>
      <c r="AZ80" s="75">
        <f t="shared" si="357"/>
        <v>16781</v>
      </c>
      <c r="BA80" s="75">
        <f t="shared" si="357"/>
        <v>12913</v>
      </c>
      <c r="BB80" s="75">
        <f t="shared" si="357"/>
        <v>11556</v>
      </c>
      <c r="BC80" s="75">
        <f t="shared" si="357"/>
        <v>9010</v>
      </c>
      <c r="BD80" s="75">
        <f t="shared" si="357"/>
        <v>81230</v>
      </c>
      <c r="BE80" s="75">
        <f t="shared" si="357"/>
        <v>65229</v>
      </c>
      <c r="BF80" s="75">
        <f t="shared" si="357"/>
        <v>39313</v>
      </c>
      <c r="BG80" s="75">
        <f t="shared" si="357"/>
        <v>25127</v>
      </c>
      <c r="BH80" s="75">
        <f t="shared" si="357"/>
        <v>3362</v>
      </c>
      <c r="BI80" s="75">
        <f t="shared" si="357"/>
        <v>1841</v>
      </c>
      <c r="BJ80" s="75">
        <f t="shared" si="357"/>
        <v>0</v>
      </c>
      <c r="BK80" s="75">
        <f t="shared" si="357"/>
        <v>0</v>
      </c>
      <c r="BL80" s="75" t="str">
        <f t="shared" si="287"/>
        <v>-</v>
      </c>
      <c r="BM80" s="75" t="str">
        <f t="shared" si="288"/>
        <v>-</v>
      </c>
      <c r="BN80" s="75">
        <f t="shared" si="289"/>
        <v>0</v>
      </c>
      <c r="BO80" s="75">
        <f t="shared" si="289"/>
        <v>0</v>
      </c>
      <c r="BP80" s="75" t="str">
        <f t="shared" si="290"/>
        <v>-</v>
      </c>
      <c r="BQ80" s="75" t="str">
        <f t="shared" si="291"/>
        <v>-</v>
      </c>
      <c r="BR80" s="75">
        <f t="shared" si="292"/>
        <v>0</v>
      </c>
      <c r="BS80" s="75">
        <f t="shared" si="292"/>
        <v>0</v>
      </c>
      <c r="BT80" s="75" t="str">
        <f t="shared" si="293"/>
        <v>-</v>
      </c>
      <c r="BU80" s="75" t="str">
        <f t="shared" si="294"/>
        <v>-</v>
      </c>
      <c r="BV80" s="75">
        <f t="shared" si="295"/>
        <v>0</v>
      </c>
      <c r="BW80" s="75">
        <f t="shared" si="295"/>
        <v>0</v>
      </c>
      <c r="BX80" s="75" t="str">
        <f t="shared" si="296"/>
        <v>-</v>
      </c>
      <c r="BY80" s="75" t="str">
        <f t="shared" si="297"/>
        <v>-</v>
      </c>
      <c r="BZ80" s="75">
        <f t="shared" si="298"/>
        <v>0</v>
      </c>
      <c r="CA80" s="75">
        <f t="shared" si="298"/>
        <v>0</v>
      </c>
      <c r="CB80" s="75" t="str">
        <f t="shared" si="299"/>
        <v>-</v>
      </c>
      <c r="CC80" s="75" t="str">
        <f t="shared" si="300"/>
        <v>-</v>
      </c>
      <c r="CD80" s="75">
        <f t="shared" si="301"/>
        <v>0</v>
      </c>
      <c r="CE80" s="75">
        <f t="shared" si="301"/>
        <v>0</v>
      </c>
      <c r="CF80" s="75" t="str">
        <f t="shared" si="302"/>
        <v>-</v>
      </c>
      <c r="CG80" s="75" t="str">
        <f t="shared" si="303"/>
        <v>-</v>
      </c>
      <c r="CH80" s="75">
        <f t="shared" si="304"/>
        <v>0</v>
      </c>
      <c r="CI80" s="75">
        <f t="shared" si="304"/>
        <v>0</v>
      </c>
      <c r="CJ80" s="75" t="str">
        <f t="shared" si="305"/>
        <v>-</v>
      </c>
      <c r="CK80" s="75" t="str">
        <f t="shared" si="306"/>
        <v>-</v>
      </c>
      <c r="CL80" s="75">
        <f t="shared" si="307"/>
        <v>0</v>
      </c>
      <c r="CM80" s="75">
        <f t="shared" si="307"/>
        <v>0</v>
      </c>
      <c r="CN80" s="75" t="str">
        <f t="shared" si="308"/>
        <v>-</v>
      </c>
      <c r="CO80" s="75" t="str">
        <f t="shared" si="309"/>
        <v>-</v>
      </c>
      <c r="CP80" s="75">
        <f t="shared" si="310"/>
        <v>0</v>
      </c>
      <c r="CQ80" s="75">
        <f t="shared" si="310"/>
        <v>0</v>
      </c>
      <c r="CR80" s="75" t="str">
        <f t="shared" si="311"/>
        <v>-</v>
      </c>
      <c r="CS80" s="75" t="str">
        <f t="shared" si="312"/>
        <v>-</v>
      </c>
      <c r="CT80" s="75">
        <f t="shared" si="313"/>
        <v>0</v>
      </c>
      <c r="CU80" s="75">
        <f t="shared" si="313"/>
        <v>0</v>
      </c>
      <c r="CV80" s="75" t="str">
        <f t="shared" si="314"/>
        <v>-</v>
      </c>
      <c r="CW80" s="75" t="str">
        <f t="shared" si="315"/>
        <v>-</v>
      </c>
      <c r="CX80" s="75">
        <f t="shared" si="316"/>
        <v>86</v>
      </c>
      <c r="CY80" s="75">
        <f t="shared" si="316"/>
        <v>33975</v>
      </c>
      <c r="CZ80" s="75">
        <f t="shared" si="317"/>
        <v>395</v>
      </c>
      <c r="DA80" s="75">
        <f t="shared" si="318"/>
        <v>622</v>
      </c>
      <c r="DB80" s="75">
        <f t="shared" si="319"/>
        <v>4881</v>
      </c>
      <c r="DC80" s="75">
        <f t="shared" si="319"/>
        <v>138325</v>
      </c>
      <c r="DD80" s="75">
        <f t="shared" si="320"/>
        <v>28</v>
      </c>
      <c r="DE80" s="75">
        <f t="shared" si="321"/>
        <v>52</v>
      </c>
      <c r="DF80" s="75">
        <f t="shared" si="322"/>
        <v>0</v>
      </c>
      <c r="DG80" s="75">
        <f t="shared" si="322"/>
        <v>0</v>
      </c>
      <c r="DH80" s="75" t="str">
        <f t="shared" si="323"/>
        <v>-</v>
      </c>
      <c r="DI80" s="75" t="str">
        <f t="shared" si="324"/>
        <v>-</v>
      </c>
      <c r="DJ80" s="75">
        <f t="shared" si="358"/>
        <v>0</v>
      </c>
      <c r="DK80" s="75">
        <f t="shared" si="358"/>
        <v>98</v>
      </c>
      <c r="DL80" s="248">
        <f t="shared" si="358"/>
        <v>2495</v>
      </c>
      <c r="DM80" s="248">
        <f t="shared" si="358"/>
        <v>2446</v>
      </c>
      <c r="DN80" s="248">
        <f t="shared" si="358"/>
        <v>44</v>
      </c>
      <c r="DO80" s="248">
        <f t="shared" si="358"/>
        <v>3168</v>
      </c>
      <c r="DP80" s="248">
        <f t="shared" si="358"/>
        <v>10040283</v>
      </c>
      <c r="DQ80" s="248">
        <f t="shared" si="326"/>
        <v>4024</v>
      </c>
      <c r="DR80" s="248">
        <f t="shared" si="327"/>
        <v>9126</v>
      </c>
      <c r="DS80" s="248">
        <f t="shared" si="328"/>
        <v>15686564</v>
      </c>
      <c r="DT80" s="248">
        <f t="shared" si="329"/>
        <v>6413</v>
      </c>
      <c r="DU80" s="248">
        <f t="shared" si="330"/>
        <v>12592</v>
      </c>
      <c r="DV80" s="248">
        <f t="shared" si="331"/>
        <v>295309</v>
      </c>
      <c r="DW80" s="248">
        <f t="shared" si="332"/>
        <v>6712</v>
      </c>
      <c r="DX80" s="248">
        <f t="shared" si="333"/>
        <v>11037</v>
      </c>
      <c r="DY80" s="248">
        <f t="shared" si="334"/>
        <v>27407041</v>
      </c>
      <c r="DZ80" s="248">
        <f t="shared" si="335"/>
        <v>8651</v>
      </c>
      <c r="EA80" s="248">
        <f t="shared" si="336"/>
        <v>19320</v>
      </c>
      <c r="EB80" s="164"/>
      <c r="EC80" s="75">
        <f t="shared" si="337"/>
        <v>10</v>
      </c>
      <c r="ED80" s="74">
        <f t="shared" si="352"/>
        <v>2018</v>
      </c>
      <c r="EE80" s="165">
        <f t="shared" si="353"/>
        <v>43374</v>
      </c>
      <c r="EF80" s="157">
        <f t="shared" si="338"/>
        <v>31</v>
      </c>
      <c r="EG80" s="156"/>
      <c r="EH80" s="166">
        <f t="shared" si="359"/>
        <v>91283</v>
      </c>
      <c r="EI80" s="166">
        <f t="shared" si="359"/>
        <v>0</v>
      </c>
      <c r="EJ80" s="166">
        <f t="shared" si="359"/>
        <v>670707</v>
      </c>
      <c r="EK80" s="166">
        <f t="shared" si="359"/>
        <v>3956075</v>
      </c>
      <c r="EL80" s="166">
        <f t="shared" si="359"/>
        <v>5494993</v>
      </c>
      <c r="EM80" s="166">
        <f t="shared" si="359"/>
        <v>5381584</v>
      </c>
      <c r="EN80" s="166">
        <f t="shared" si="359"/>
        <v>142327192</v>
      </c>
      <c r="EO80" s="166">
        <f t="shared" si="359"/>
        <v>180415532</v>
      </c>
      <c r="EP80" s="166">
        <f t="shared" si="359"/>
        <v>17651716</v>
      </c>
      <c r="EQ80" s="166">
        <f t="shared" si="359"/>
        <v>0</v>
      </c>
      <c r="ER80" s="166">
        <f t="shared" si="360"/>
        <v>0</v>
      </c>
      <c r="ES80" s="166">
        <f t="shared" si="360"/>
        <v>0</v>
      </c>
      <c r="ET80" s="166">
        <f t="shared" si="360"/>
        <v>0</v>
      </c>
      <c r="EU80" s="166">
        <f t="shared" si="360"/>
        <v>0</v>
      </c>
      <c r="EV80" s="166">
        <f t="shared" si="360"/>
        <v>0</v>
      </c>
      <c r="EW80" s="166">
        <f t="shared" si="360"/>
        <v>0</v>
      </c>
      <c r="EX80" s="166">
        <f t="shared" si="360"/>
        <v>0</v>
      </c>
      <c r="EY80" s="166">
        <f t="shared" si="360"/>
        <v>0</v>
      </c>
      <c r="EZ80" s="166">
        <f t="shared" si="360"/>
        <v>0</v>
      </c>
      <c r="FA80" s="166">
        <f t="shared" si="360"/>
        <v>0</v>
      </c>
      <c r="FB80" s="166">
        <f t="shared" si="361"/>
        <v>53492</v>
      </c>
      <c r="FC80" s="166">
        <f t="shared" si="361"/>
        <v>255762</v>
      </c>
      <c r="FD80" s="166">
        <f t="shared" si="361"/>
        <v>22769370</v>
      </c>
      <c r="FE80" s="166">
        <f t="shared" si="361"/>
        <v>30799539</v>
      </c>
      <c r="FF80" s="166">
        <f t="shared" si="361"/>
        <v>485628</v>
      </c>
      <c r="FG80" s="166">
        <f t="shared" si="361"/>
        <v>61206940</v>
      </c>
      <c r="FH80" s="152"/>
      <c r="FI80" s="405">
        <f t="shared" si="342"/>
        <v>2.1619427982478743</v>
      </c>
      <c r="FJ80" s="405">
        <f t="shared" si="342"/>
        <v>1.663617624323628</v>
      </c>
      <c r="FK80" s="405">
        <f t="shared" si="343"/>
        <v>2.1332841055935021</v>
      </c>
      <c r="FL80" s="405">
        <f t="shared" si="344"/>
        <v>1.6632822595532584</v>
      </c>
      <c r="FM80" s="405">
        <f t="shared" si="345"/>
        <v>1.4418844078386821</v>
      </c>
      <c r="FN80" s="405">
        <f t="shared" si="346"/>
        <v>1.1578564328315819</v>
      </c>
      <c r="FO80" s="405">
        <f t="shared" si="347"/>
        <v>1.8501105934396913</v>
      </c>
      <c r="FP80" s="405">
        <f t="shared" si="348"/>
        <v>1.1825027060096946</v>
      </c>
      <c r="FQ80" s="405">
        <f t="shared" si="349"/>
        <v>1.9764844209288654</v>
      </c>
      <c r="FR80" s="405">
        <f t="shared" si="350"/>
        <v>1.0823045267489713</v>
      </c>
      <c r="FS80" s="65"/>
    </row>
    <row r="81" spans="1:175" ht="10.35" customHeight="1" x14ac:dyDescent="0.2">
      <c r="A81" s="74" t="str">
        <f t="shared" si="262"/>
        <v>2018-19NOVEMBERY63</v>
      </c>
      <c r="B81" s="163" t="str">
        <f t="shared" si="351"/>
        <v>2018-19</v>
      </c>
      <c r="C81" s="26" t="s">
        <v>834</v>
      </c>
      <c r="D81" s="163" t="str">
        <f t="shared" si="354"/>
        <v>Y63</v>
      </c>
      <c r="E81" s="163" t="str">
        <f t="shared" si="354"/>
        <v>North East and Yorkshire</v>
      </c>
      <c r="F81" s="163" t="str">
        <f t="shared" si="263"/>
        <v>Y63</v>
      </c>
      <c r="H81" s="75">
        <f t="shared" si="264"/>
        <v>129782</v>
      </c>
      <c r="I81" s="75">
        <f t="shared" si="264"/>
        <v>90020</v>
      </c>
      <c r="J81" s="75">
        <f t="shared" si="264"/>
        <v>191269</v>
      </c>
      <c r="K81" s="75">
        <f t="shared" si="265"/>
        <v>2</v>
      </c>
      <c r="L81" s="75">
        <f t="shared" si="266"/>
        <v>1</v>
      </c>
      <c r="M81" s="75">
        <f t="shared" si="267"/>
        <v>0</v>
      </c>
      <c r="N81" s="75">
        <f t="shared" si="268"/>
        <v>5</v>
      </c>
      <c r="O81" s="75">
        <f t="shared" si="269"/>
        <v>30</v>
      </c>
      <c r="P81" s="75" t="s">
        <v>44</v>
      </c>
      <c r="Q81" s="75">
        <f t="shared" si="355"/>
        <v>0</v>
      </c>
      <c r="R81" s="75">
        <f t="shared" si="355"/>
        <v>0</v>
      </c>
      <c r="S81" s="75">
        <f t="shared" si="355"/>
        <v>0</v>
      </c>
      <c r="T81" s="75">
        <f t="shared" si="355"/>
        <v>101311</v>
      </c>
      <c r="U81" s="75">
        <f t="shared" si="355"/>
        <v>7515</v>
      </c>
      <c r="V81" s="75">
        <f t="shared" si="355"/>
        <v>5253</v>
      </c>
      <c r="W81" s="75">
        <f t="shared" si="355"/>
        <v>57751</v>
      </c>
      <c r="X81" s="75">
        <f t="shared" si="355"/>
        <v>20099</v>
      </c>
      <c r="Y81" s="75">
        <f t="shared" si="355"/>
        <v>1676</v>
      </c>
      <c r="Z81" s="75">
        <f t="shared" si="355"/>
        <v>3052884</v>
      </c>
      <c r="AA81" s="75">
        <f t="shared" si="271"/>
        <v>406</v>
      </c>
      <c r="AB81" s="75">
        <f t="shared" si="272"/>
        <v>706</v>
      </c>
      <c r="AC81" s="75">
        <f t="shared" si="273"/>
        <v>2786774</v>
      </c>
      <c r="AD81" s="75">
        <f t="shared" si="274"/>
        <v>531</v>
      </c>
      <c r="AE81" s="75">
        <f t="shared" si="275"/>
        <v>964</v>
      </c>
      <c r="AF81" s="75">
        <f t="shared" si="276"/>
        <v>74679053</v>
      </c>
      <c r="AG81" s="75">
        <f t="shared" si="277"/>
        <v>1293</v>
      </c>
      <c r="AH81" s="75">
        <f t="shared" si="278"/>
        <v>2678</v>
      </c>
      <c r="AI81" s="75">
        <f t="shared" si="279"/>
        <v>78126293</v>
      </c>
      <c r="AJ81" s="75">
        <f t="shared" si="280"/>
        <v>3887</v>
      </c>
      <c r="AK81" s="75">
        <f t="shared" si="281"/>
        <v>9140</v>
      </c>
      <c r="AL81" s="75">
        <f t="shared" si="282"/>
        <v>7343273</v>
      </c>
      <c r="AM81" s="75">
        <f t="shared" si="283"/>
        <v>4381</v>
      </c>
      <c r="AN81" s="75">
        <f t="shared" si="284"/>
        <v>10545</v>
      </c>
      <c r="AO81" s="75">
        <f t="shared" si="356"/>
        <v>6065</v>
      </c>
      <c r="AP81" s="75">
        <f t="shared" si="356"/>
        <v>569</v>
      </c>
      <c r="AQ81" s="75">
        <f t="shared" si="356"/>
        <v>1228</v>
      </c>
      <c r="AR81" s="75">
        <f t="shared" si="356"/>
        <v>7635</v>
      </c>
      <c r="AS81" s="75">
        <f t="shared" si="356"/>
        <v>560</v>
      </c>
      <c r="AT81" s="75">
        <f t="shared" si="356"/>
        <v>3708</v>
      </c>
      <c r="AU81" s="75">
        <f t="shared" si="356"/>
        <v>830</v>
      </c>
      <c r="AV81" s="75">
        <f t="shared" si="356"/>
        <v>60542</v>
      </c>
      <c r="AW81" s="75">
        <f t="shared" si="356"/>
        <v>10399</v>
      </c>
      <c r="AX81" s="75">
        <f t="shared" si="356"/>
        <v>24305</v>
      </c>
      <c r="AY81" s="75">
        <f t="shared" si="357"/>
        <v>95246</v>
      </c>
      <c r="AZ81" s="75">
        <f t="shared" si="357"/>
        <v>15292</v>
      </c>
      <c r="BA81" s="75">
        <f t="shared" si="357"/>
        <v>12084</v>
      </c>
      <c r="BB81" s="75">
        <f t="shared" si="357"/>
        <v>10556</v>
      </c>
      <c r="BC81" s="75">
        <f t="shared" si="357"/>
        <v>8459</v>
      </c>
      <c r="BD81" s="75">
        <f t="shared" si="357"/>
        <v>81393</v>
      </c>
      <c r="BE81" s="75">
        <f t="shared" si="357"/>
        <v>65609</v>
      </c>
      <c r="BF81" s="75">
        <f t="shared" si="357"/>
        <v>36837</v>
      </c>
      <c r="BG81" s="75">
        <f t="shared" si="357"/>
        <v>23805</v>
      </c>
      <c r="BH81" s="75">
        <f t="shared" si="357"/>
        <v>3127</v>
      </c>
      <c r="BI81" s="75">
        <f t="shared" si="357"/>
        <v>1736</v>
      </c>
      <c r="BJ81" s="75">
        <f t="shared" si="357"/>
        <v>0</v>
      </c>
      <c r="BK81" s="75">
        <f t="shared" si="357"/>
        <v>0</v>
      </c>
      <c r="BL81" s="75" t="str">
        <f t="shared" si="287"/>
        <v>-</v>
      </c>
      <c r="BM81" s="75" t="str">
        <f t="shared" si="288"/>
        <v>-</v>
      </c>
      <c r="BN81" s="75">
        <f t="shared" si="289"/>
        <v>0</v>
      </c>
      <c r="BO81" s="75">
        <f t="shared" si="289"/>
        <v>0</v>
      </c>
      <c r="BP81" s="75" t="str">
        <f t="shared" si="290"/>
        <v>-</v>
      </c>
      <c r="BQ81" s="75" t="str">
        <f t="shared" si="291"/>
        <v>-</v>
      </c>
      <c r="BR81" s="75">
        <f t="shared" si="292"/>
        <v>0</v>
      </c>
      <c r="BS81" s="75">
        <f t="shared" si="292"/>
        <v>0</v>
      </c>
      <c r="BT81" s="75" t="str">
        <f t="shared" si="293"/>
        <v>-</v>
      </c>
      <c r="BU81" s="75" t="str">
        <f t="shared" si="294"/>
        <v>-</v>
      </c>
      <c r="BV81" s="75">
        <f t="shared" si="295"/>
        <v>0</v>
      </c>
      <c r="BW81" s="75">
        <f t="shared" si="295"/>
        <v>0</v>
      </c>
      <c r="BX81" s="75" t="str">
        <f t="shared" si="296"/>
        <v>-</v>
      </c>
      <c r="BY81" s="75" t="str">
        <f t="shared" si="297"/>
        <v>-</v>
      </c>
      <c r="BZ81" s="75">
        <f t="shared" si="298"/>
        <v>0</v>
      </c>
      <c r="CA81" s="75">
        <f t="shared" si="298"/>
        <v>0</v>
      </c>
      <c r="CB81" s="75" t="str">
        <f t="shared" si="299"/>
        <v>-</v>
      </c>
      <c r="CC81" s="75" t="str">
        <f t="shared" si="300"/>
        <v>-</v>
      </c>
      <c r="CD81" s="75">
        <f t="shared" si="301"/>
        <v>0</v>
      </c>
      <c r="CE81" s="75">
        <f t="shared" si="301"/>
        <v>0</v>
      </c>
      <c r="CF81" s="75" t="str">
        <f t="shared" si="302"/>
        <v>-</v>
      </c>
      <c r="CG81" s="75" t="str">
        <f t="shared" si="303"/>
        <v>-</v>
      </c>
      <c r="CH81" s="75">
        <f t="shared" si="304"/>
        <v>0</v>
      </c>
      <c r="CI81" s="75">
        <f t="shared" si="304"/>
        <v>0</v>
      </c>
      <c r="CJ81" s="75" t="str">
        <f t="shared" si="305"/>
        <v>-</v>
      </c>
      <c r="CK81" s="75" t="str">
        <f t="shared" si="306"/>
        <v>-</v>
      </c>
      <c r="CL81" s="75">
        <f t="shared" si="307"/>
        <v>0</v>
      </c>
      <c r="CM81" s="75">
        <f t="shared" si="307"/>
        <v>0</v>
      </c>
      <c r="CN81" s="75" t="str">
        <f t="shared" si="308"/>
        <v>-</v>
      </c>
      <c r="CO81" s="75" t="str">
        <f t="shared" si="309"/>
        <v>-</v>
      </c>
      <c r="CP81" s="75">
        <f t="shared" si="310"/>
        <v>0</v>
      </c>
      <c r="CQ81" s="75">
        <f t="shared" si="310"/>
        <v>0</v>
      </c>
      <c r="CR81" s="75" t="str">
        <f t="shared" si="311"/>
        <v>-</v>
      </c>
      <c r="CS81" s="75" t="str">
        <f t="shared" si="312"/>
        <v>-</v>
      </c>
      <c r="CT81" s="75">
        <f t="shared" si="313"/>
        <v>0</v>
      </c>
      <c r="CU81" s="75">
        <f t="shared" si="313"/>
        <v>0</v>
      </c>
      <c r="CV81" s="75" t="str">
        <f t="shared" si="314"/>
        <v>-</v>
      </c>
      <c r="CW81" s="75" t="str">
        <f t="shared" si="315"/>
        <v>-</v>
      </c>
      <c r="CX81" s="75">
        <f t="shared" si="316"/>
        <v>80</v>
      </c>
      <c r="CY81" s="75">
        <f t="shared" si="316"/>
        <v>31827</v>
      </c>
      <c r="CZ81" s="75">
        <f t="shared" si="317"/>
        <v>398</v>
      </c>
      <c r="DA81" s="75">
        <f t="shared" si="318"/>
        <v>654</v>
      </c>
      <c r="DB81" s="75">
        <f t="shared" si="319"/>
        <v>4892</v>
      </c>
      <c r="DC81" s="75">
        <f t="shared" si="319"/>
        <v>134711</v>
      </c>
      <c r="DD81" s="75">
        <f t="shared" si="320"/>
        <v>28</v>
      </c>
      <c r="DE81" s="75">
        <f t="shared" si="321"/>
        <v>48</v>
      </c>
      <c r="DF81" s="75">
        <f t="shared" si="322"/>
        <v>0</v>
      </c>
      <c r="DG81" s="75">
        <f t="shared" si="322"/>
        <v>0</v>
      </c>
      <c r="DH81" s="75" t="str">
        <f t="shared" si="323"/>
        <v>-</v>
      </c>
      <c r="DI81" s="75" t="str">
        <f t="shared" si="324"/>
        <v>-</v>
      </c>
      <c r="DJ81" s="75">
        <f t="shared" si="358"/>
        <v>0</v>
      </c>
      <c r="DK81" s="75">
        <f t="shared" si="358"/>
        <v>92</v>
      </c>
      <c r="DL81" s="248">
        <f t="shared" si="358"/>
        <v>2504</v>
      </c>
      <c r="DM81" s="248">
        <f t="shared" si="358"/>
        <v>1511</v>
      </c>
      <c r="DN81" s="248">
        <f t="shared" si="358"/>
        <v>41</v>
      </c>
      <c r="DO81" s="248">
        <f t="shared" si="358"/>
        <v>3194</v>
      </c>
      <c r="DP81" s="248">
        <f t="shared" si="358"/>
        <v>10642288</v>
      </c>
      <c r="DQ81" s="248">
        <f t="shared" si="326"/>
        <v>4250</v>
      </c>
      <c r="DR81" s="248">
        <f t="shared" si="327"/>
        <v>9056</v>
      </c>
      <c r="DS81" s="248">
        <f t="shared" si="328"/>
        <v>10833550</v>
      </c>
      <c r="DT81" s="248">
        <f t="shared" si="329"/>
        <v>7170</v>
      </c>
      <c r="DU81" s="248">
        <f t="shared" si="330"/>
        <v>15066</v>
      </c>
      <c r="DV81" s="248">
        <f t="shared" si="331"/>
        <v>256270</v>
      </c>
      <c r="DW81" s="248">
        <f t="shared" si="332"/>
        <v>6250</v>
      </c>
      <c r="DX81" s="248">
        <f t="shared" si="333"/>
        <v>13885</v>
      </c>
      <c r="DY81" s="248">
        <f t="shared" si="334"/>
        <v>27845617</v>
      </c>
      <c r="DZ81" s="248">
        <f t="shared" si="335"/>
        <v>8718</v>
      </c>
      <c r="EA81" s="248">
        <f t="shared" si="336"/>
        <v>19884</v>
      </c>
      <c r="EB81" s="164"/>
      <c r="EC81" s="75">
        <f t="shared" si="337"/>
        <v>11</v>
      </c>
      <c r="ED81" s="74">
        <f t="shared" si="352"/>
        <v>2018</v>
      </c>
      <c r="EE81" s="165">
        <f t="shared" si="353"/>
        <v>43405</v>
      </c>
      <c r="EF81" s="157">
        <f t="shared" si="338"/>
        <v>30</v>
      </c>
      <c r="EG81" s="156"/>
      <c r="EH81" s="166">
        <f t="shared" si="359"/>
        <v>90020</v>
      </c>
      <c r="EI81" s="166">
        <f t="shared" si="359"/>
        <v>0</v>
      </c>
      <c r="EJ81" s="166">
        <f t="shared" si="359"/>
        <v>477940</v>
      </c>
      <c r="EK81" s="166">
        <f t="shared" si="359"/>
        <v>2728940</v>
      </c>
      <c r="EL81" s="166">
        <f t="shared" si="359"/>
        <v>5302611</v>
      </c>
      <c r="EM81" s="166">
        <f t="shared" si="359"/>
        <v>5065336</v>
      </c>
      <c r="EN81" s="166">
        <f t="shared" si="359"/>
        <v>154663172</v>
      </c>
      <c r="EO81" s="166">
        <f t="shared" si="359"/>
        <v>183708481</v>
      </c>
      <c r="EP81" s="166">
        <f t="shared" si="359"/>
        <v>17673738</v>
      </c>
      <c r="EQ81" s="166">
        <f t="shared" si="359"/>
        <v>0</v>
      </c>
      <c r="ER81" s="166">
        <f t="shared" si="360"/>
        <v>0</v>
      </c>
      <c r="ES81" s="166">
        <f t="shared" si="360"/>
        <v>0</v>
      </c>
      <c r="ET81" s="166">
        <f t="shared" si="360"/>
        <v>0</v>
      </c>
      <c r="EU81" s="166">
        <f t="shared" si="360"/>
        <v>0</v>
      </c>
      <c r="EV81" s="166">
        <f t="shared" si="360"/>
        <v>0</v>
      </c>
      <c r="EW81" s="166">
        <f t="shared" si="360"/>
        <v>0</v>
      </c>
      <c r="EX81" s="166">
        <f t="shared" si="360"/>
        <v>0</v>
      </c>
      <c r="EY81" s="166">
        <f t="shared" si="360"/>
        <v>0</v>
      </c>
      <c r="EZ81" s="166">
        <f t="shared" si="360"/>
        <v>0</v>
      </c>
      <c r="FA81" s="166">
        <f t="shared" si="360"/>
        <v>0</v>
      </c>
      <c r="FB81" s="166">
        <f t="shared" si="361"/>
        <v>52320</v>
      </c>
      <c r="FC81" s="166">
        <f t="shared" si="361"/>
        <v>237059</v>
      </c>
      <c r="FD81" s="166">
        <f t="shared" si="361"/>
        <v>22676224</v>
      </c>
      <c r="FE81" s="166">
        <f t="shared" si="361"/>
        <v>22765435</v>
      </c>
      <c r="FF81" s="166">
        <f t="shared" si="361"/>
        <v>569285</v>
      </c>
      <c r="FG81" s="166">
        <f t="shared" si="361"/>
        <v>63510162</v>
      </c>
      <c r="FH81" s="152"/>
      <c r="FI81" s="405">
        <f t="shared" si="342"/>
        <v>2.0348636061210912</v>
      </c>
      <c r="FJ81" s="405">
        <f t="shared" si="342"/>
        <v>1.6079840319361278</v>
      </c>
      <c r="FK81" s="405">
        <f t="shared" si="343"/>
        <v>2.0095183704549782</v>
      </c>
      <c r="FL81" s="405">
        <f t="shared" si="344"/>
        <v>1.6103179135731962</v>
      </c>
      <c r="FM81" s="405">
        <f t="shared" si="345"/>
        <v>1.4093781925854099</v>
      </c>
      <c r="FN81" s="405">
        <f t="shared" si="346"/>
        <v>1.1360669079323302</v>
      </c>
      <c r="FO81" s="405">
        <f t="shared" si="347"/>
        <v>1.8327777501368228</v>
      </c>
      <c r="FP81" s="405">
        <f t="shared" si="348"/>
        <v>1.1843872829494004</v>
      </c>
      <c r="FQ81" s="405">
        <f t="shared" si="349"/>
        <v>1.8657517899761336</v>
      </c>
      <c r="FR81" s="405">
        <f t="shared" si="350"/>
        <v>1.035799522673031</v>
      </c>
      <c r="FS81" s="65"/>
    </row>
    <row r="82" spans="1:175" ht="10.35" customHeight="1" x14ac:dyDescent="0.2">
      <c r="A82" s="74" t="str">
        <f t="shared" si="262"/>
        <v>2018-19DECEMBERY63</v>
      </c>
      <c r="B82" s="163" t="str">
        <f t="shared" si="351"/>
        <v>2018-19</v>
      </c>
      <c r="C82" s="26" t="s">
        <v>835</v>
      </c>
      <c r="D82" s="163" t="str">
        <f t="shared" si="354"/>
        <v>Y63</v>
      </c>
      <c r="E82" s="163" t="str">
        <f t="shared" si="354"/>
        <v>North East and Yorkshire</v>
      </c>
      <c r="F82" s="163" t="str">
        <f t="shared" si="263"/>
        <v>Y63</v>
      </c>
      <c r="H82" s="75">
        <f t="shared" si="264"/>
        <v>141678</v>
      </c>
      <c r="I82" s="75">
        <f t="shared" si="264"/>
        <v>97454</v>
      </c>
      <c r="J82" s="75">
        <f t="shared" si="264"/>
        <v>217774</v>
      </c>
      <c r="K82" s="75">
        <f t="shared" si="265"/>
        <v>2</v>
      </c>
      <c r="L82" s="75">
        <f t="shared" si="266"/>
        <v>1</v>
      </c>
      <c r="M82" s="75">
        <f t="shared" si="267"/>
        <v>0</v>
      </c>
      <c r="N82" s="75">
        <f t="shared" si="268"/>
        <v>5</v>
      </c>
      <c r="O82" s="75">
        <f t="shared" si="269"/>
        <v>31</v>
      </c>
      <c r="P82" s="75" t="s">
        <v>44</v>
      </c>
      <c r="Q82" s="75">
        <f t="shared" si="355"/>
        <v>0</v>
      </c>
      <c r="R82" s="75">
        <f t="shared" si="355"/>
        <v>0</v>
      </c>
      <c r="S82" s="75">
        <f t="shared" si="355"/>
        <v>0</v>
      </c>
      <c r="T82" s="75">
        <f t="shared" si="355"/>
        <v>108613</v>
      </c>
      <c r="U82" s="75">
        <f t="shared" si="355"/>
        <v>8322</v>
      </c>
      <c r="V82" s="75">
        <f t="shared" si="355"/>
        <v>5693</v>
      </c>
      <c r="W82" s="75">
        <f t="shared" si="355"/>
        <v>62647</v>
      </c>
      <c r="X82" s="75">
        <f t="shared" si="355"/>
        <v>20631</v>
      </c>
      <c r="Y82" s="75">
        <f t="shared" si="355"/>
        <v>1967</v>
      </c>
      <c r="Z82" s="75">
        <f t="shared" si="355"/>
        <v>3433672</v>
      </c>
      <c r="AA82" s="75">
        <f t="shared" si="271"/>
        <v>413</v>
      </c>
      <c r="AB82" s="75">
        <f t="shared" si="272"/>
        <v>717</v>
      </c>
      <c r="AC82" s="75">
        <f t="shared" si="273"/>
        <v>2955310</v>
      </c>
      <c r="AD82" s="75">
        <f t="shared" si="274"/>
        <v>519</v>
      </c>
      <c r="AE82" s="75">
        <f t="shared" si="275"/>
        <v>947</v>
      </c>
      <c r="AF82" s="75">
        <f t="shared" si="276"/>
        <v>86094692</v>
      </c>
      <c r="AG82" s="75">
        <f t="shared" si="277"/>
        <v>1374</v>
      </c>
      <c r="AH82" s="75">
        <f t="shared" si="278"/>
        <v>2868</v>
      </c>
      <c r="AI82" s="75">
        <f t="shared" si="279"/>
        <v>90985026</v>
      </c>
      <c r="AJ82" s="75">
        <f t="shared" si="280"/>
        <v>4410</v>
      </c>
      <c r="AK82" s="75">
        <f t="shared" si="281"/>
        <v>10491</v>
      </c>
      <c r="AL82" s="75">
        <f t="shared" si="282"/>
        <v>8615373</v>
      </c>
      <c r="AM82" s="75">
        <f t="shared" si="283"/>
        <v>4380</v>
      </c>
      <c r="AN82" s="75">
        <f t="shared" si="284"/>
        <v>10649</v>
      </c>
      <c r="AO82" s="75">
        <f t="shared" si="356"/>
        <v>6844</v>
      </c>
      <c r="AP82" s="75">
        <f t="shared" si="356"/>
        <v>753</v>
      </c>
      <c r="AQ82" s="75">
        <f t="shared" si="356"/>
        <v>1614</v>
      </c>
      <c r="AR82" s="75">
        <f t="shared" si="356"/>
        <v>7477</v>
      </c>
      <c r="AS82" s="75">
        <f t="shared" si="356"/>
        <v>591</v>
      </c>
      <c r="AT82" s="75">
        <f t="shared" si="356"/>
        <v>3886</v>
      </c>
      <c r="AU82" s="75">
        <f t="shared" si="356"/>
        <v>2519</v>
      </c>
      <c r="AV82" s="75">
        <f t="shared" si="356"/>
        <v>65118</v>
      </c>
      <c r="AW82" s="75">
        <f t="shared" si="356"/>
        <v>10034</v>
      </c>
      <c r="AX82" s="75">
        <f t="shared" si="356"/>
        <v>26617</v>
      </c>
      <c r="AY82" s="75">
        <f t="shared" si="357"/>
        <v>101769</v>
      </c>
      <c r="AZ82" s="75">
        <f t="shared" si="357"/>
        <v>16847</v>
      </c>
      <c r="BA82" s="75">
        <f t="shared" si="357"/>
        <v>13148</v>
      </c>
      <c r="BB82" s="75">
        <f t="shared" si="357"/>
        <v>11318</v>
      </c>
      <c r="BC82" s="75">
        <f t="shared" si="357"/>
        <v>8951</v>
      </c>
      <c r="BD82" s="75">
        <f t="shared" si="357"/>
        <v>87806</v>
      </c>
      <c r="BE82" s="75">
        <f t="shared" si="357"/>
        <v>69816</v>
      </c>
      <c r="BF82" s="75">
        <f t="shared" si="357"/>
        <v>34724</v>
      </c>
      <c r="BG82" s="75">
        <f t="shared" si="357"/>
        <v>21804</v>
      </c>
      <c r="BH82" s="75">
        <f t="shared" si="357"/>
        <v>3817</v>
      </c>
      <c r="BI82" s="75">
        <f t="shared" si="357"/>
        <v>2055</v>
      </c>
      <c r="BJ82" s="75">
        <f t="shared" si="357"/>
        <v>0</v>
      </c>
      <c r="BK82" s="75">
        <f t="shared" si="357"/>
        <v>0</v>
      </c>
      <c r="BL82" s="75" t="str">
        <f t="shared" si="287"/>
        <v>-</v>
      </c>
      <c r="BM82" s="75" t="str">
        <f t="shared" si="288"/>
        <v>-</v>
      </c>
      <c r="BN82" s="75">
        <f t="shared" si="289"/>
        <v>0</v>
      </c>
      <c r="BO82" s="75">
        <f t="shared" si="289"/>
        <v>0</v>
      </c>
      <c r="BP82" s="75" t="str">
        <f t="shared" si="290"/>
        <v>-</v>
      </c>
      <c r="BQ82" s="75" t="str">
        <f t="shared" si="291"/>
        <v>-</v>
      </c>
      <c r="BR82" s="75">
        <f t="shared" si="292"/>
        <v>0</v>
      </c>
      <c r="BS82" s="75">
        <f t="shared" si="292"/>
        <v>0</v>
      </c>
      <c r="BT82" s="75" t="str">
        <f t="shared" si="293"/>
        <v>-</v>
      </c>
      <c r="BU82" s="75" t="str">
        <f t="shared" si="294"/>
        <v>-</v>
      </c>
      <c r="BV82" s="75">
        <f t="shared" si="295"/>
        <v>0</v>
      </c>
      <c r="BW82" s="75">
        <f t="shared" si="295"/>
        <v>0</v>
      </c>
      <c r="BX82" s="75" t="str">
        <f t="shared" si="296"/>
        <v>-</v>
      </c>
      <c r="BY82" s="75" t="str">
        <f t="shared" si="297"/>
        <v>-</v>
      </c>
      <c r="BZ82" s="75">
        <f t="shared" si="298"/>
        <v>0</v>
      </c>
      <c r="CA82" s="75">
        <f t="shared" si="298"/>
        <v>0</v>
      </c>
      <c r="CB82" s="75" t="str">
        <f t="shared" si="299"/>
        <v>-</v>
      </c>
      <c r="CC82" s="75" t="str">
        <f t="shared" si="300"/>
        <v>-</v>
      </c>
      <c r="CD82" s="75">
        <f t="shared" si="301"/>
        <v>0</v>
      </c>
      <c r="CE82" s="75">
        <f t="shared" si="301"/>
        <v>0</v>
      </c>
      <c r="CF82" s="75" t="str">
        <f t="shared" si="302"/>
        <v>-</v>
      </c>
      <c r="CG82" s="75" t="str">
        <f t="shared" si="303"/>
        <v>-</v>
      </c>
      <c r="CH82" s="75">
        <f t="shared" si="304"/>
        <v>0</v>
      </c>
      <c r="CI82" s="75">
        <f t="shared" si="304"/>
        <v>0</v>
      </c>
      <c r="CJ82" s="75" t="str">
        <f t="shared" si="305"/>
        <v>-</v>
      </c>
      <c r="CK82" s="75" t="str">
        <f t="shared" si="306"/>
        <v>-</v>
      </c>
      <c r="CL82" s="75">
        <f t="shared" si="307"/>
        <v>0</v>
      </c>
      <c r="CM82" s="75">
        <f t="shared" si="307"/>
        <v>0</v>
      </c>
      <c r="CN82" s="75" t="str">
        <f t="shared" si="308"/>
        <v>-</v>
      </c>
      <c r="CO82" s="75" t="str">
        <f t="shared" si="309"/>
        <v>-</v>
      </c>
      <c r="CP82" s="75">
        <f t="shared" si="310"/>
        <v>0</v>
      </c>
      <c r="CQ82" s="75">
        <f t="shared" si="310"/>
        <v>0</v>
      </c>
      <c r="CR82" s="75" t="str">
        <f t="shared" si="311"/>
        <v>-</v>
      </c>
      <c r="CS82" s="75" t="str">
        <f t="shared" si="312"/>
        <v>-</v>
      </c>
      <c r="CT82" s="75">
        <f t="shared" si="313"/>
        <v>0</v>
      </c>
      <c r="CU82" s="75">
        <f t="shared" si="313"/>
        <v>0</v>
      </c>
      <c r="CV82" s="75" t="str">
        <f t="shared" si="314"/>
        <v>-</v>
      </c>
      <c r="CW82" s="75" t="str">
        <f t="shared" si="315"/>
        <v>-</v>
      </c>
      <c r="CX82" s="75">
        <f t="shared" si="316"/>
        <v>99</v>
      </c>
      <c r="CY82" s="75">
        <f t="shared" si="316"/>
        <v>41867</v>
      </c>
      <c r="CZ82" s="75">
        <f t="shared" si="317"/>
        <v>423</v>
      </c>
      <c r="DA82" s="75">
        <f t="shared" si="318"/>
        <v>658</v>
      </c>
      <c r="DB82" s="75">
        <f t="shared" si="319"/>
        <v>5419</v>
      </c>
      <c r="DC82" s="75">
        <f t="shared" si="319"/>
        <v>148877</v>
      </c>
      <c r="DD82" s="75">
        <f t="shared" si="320"/>
        <v>27</v>
      </c>
      <c r="DE82" s="75">
        <f t="shared" si="321"/>
        <v>49</v>
      </c>
      <c r="DF82" s="75">
        <f t="shared" si="322"/>
        <v>0</v>
      </c>
      <c r="DG82" s="75">
        <f t="shared" si="322"/>
        <v>0</v>
      </c>
      <c r="DH82" s="75" t="str">
        <f t="shared" si="323"/>
        <v>-</v>
      </c>
      <c r="DI82" s="75" t="str">
        <f t="shared" si="324"/>
        <v>-</v>
      </c>
      <c r="DJ82" s="75">
        <f t="shared" si="358"/>
        <v>0</v>
      </c>
      <c r="DK82" s="75">
        <f t="shared" si="358"/>
        <v>88</v>
      </c>
      <c r="DL82" s="248">
        <f t="shared" si="358"/>
        <v>2579</v>
      </c>
      <c r="DM82" s="248">
        <f t="shared" si="358"/>
        <v>1439</v>
      </c>
      <c r="DN82" s="248">
        <f t="shared" si="358"/>
        <v>41</v>
      </c>
      <c r="DO82" s="248">
        <f t="shared" si="358"/>
        <v>3031</v>
      </c>
      <c r="DP82" s="248">
        <f t="shared" si="358"/>
        <v>10321808</v>
      </c>
      <c r="DQ82" s="248">
        <f t="shared" si="326"/>
        <v>4002</v>
      </c>
      <c r="DR82" s="248">
        <f t="shared" si="327"/>
        <v>8910</v>
      </c>
      <c r="DS82" s="248">
        <f t="shared" si="328"/>
        <v>10504094</v>
      </c>
      <c r="DT82" s="248">
        <f t="shared" si="329"/>
        <v>7300</v>
      </c>
      <c r="DU82" s="248">
        <f t="shared" si="330"/>
        <v>15778</v>
      </c>
      <c r="DV82" s="248">
        <f t="shared" si="331"/>
        <v>244963</v>
      </c>
      <c r="DW82" s="248">
        <f t="shared" si="332"/>
        <v>5975</v>
      </c>
      <c r="DX82" s="248">
        <f t="shared" si="333"/>
        <v>10216</v>
      </c>
      <c r="DY82" s="248">
        <f t="shared" si="334"/>
        <v>23384155</v>
      </c>
      <c r="DZ82" s="248">
        <f t="shared" si="335"/>
        <v>7715</v>
      </c>
      <c r="EA82" s="248">
        <f t="shared" si="336"/>
        <v>17819</v>
      </c>
      <c r="EB82" s="164"/>
      <c r="EC82" s="75">
        <f t="shared" si="337"/>
        <v>12</v>
      </c>
      <c r="ED82" s="74">
        <f t="shared" si="352"/>
        <v>2018</v>
      </c>
      <c r="EE82" s="165">
        <f t="shared" si="353"/>
        <v>43435</v>
      </c>
      <c r="EF82" s="157">
        <f t="shared" si="338"/>
        <v>31</v>
      </c>
      <c r="EG82" s="156"/>
      <c r="EH82" s="166">
        <f t="shared" si="359"/>
        <v>97454</v>
      </c>
      <c r="EI82" s="166">
        <f t="shared" si="359"/>
        <v>0</v>
      </c>
      <c r="EJ82" s="166">
        <f t="shared" si="359"/>
        <v>489518</v>
      </c>
      <c r="EK82" s="166">
        <f t="shared" si="359"/>
        <v>2991774</v>
      </c>
      <c r="EL82" s="166">
        <f t="shared" si="359"/>
        <v>5962738</v>
      </c>
      <c r="EM82" s="166">
        <f t="shared" si="359"/>
        <v>5392843</v>
      </c>
      <c r="EN82" s="166">
        <f t="shared" si="359"/>
        <v>179694173</v>
      </c>
      <c r="EO82" s="166">
        <f t="shared" si="359"/>
        <v>216443991</v>
      </c>
      <c r="EP82" s="166">
        <f t="shared" si="359"/>
        <v>20946535</v>
      </c>
      <c r="EQ82" s="166">
        <f t="shared" si="359"/>
        <v>0</v>
      </c>
      <c r="ER82" s="166">
        <f t="shared" si="360"/>
        <v>0</v>
      </c>
      <c r="ES82" s="166">
        <f t="shared" si="360"/>
        <v>0</v>
      </c>
      <c r="ET82" s="166">
        <f t="shared" si="360"/>
        <v>0</v>
      </c>
      <c r="EU82" s="166">
        <f t="shared" si="360"/>
        <v>0</v>
      </c>
      <c r="EV82" s="166">
        <f t="shared" si="360"/>
        <v>0</v>
      </c>
      <c r="EW82" s="166">
        <f t="shared" si="360"/>
        <v>0</v>
      </c>
      <c r="EX82" s="166">
        <f t="shared" si="360"/>
        <v>0</v>
      </c>
      <c r="EY82" s="166">
        <f t="shared" si="360"/>
        <v>0</v>
      </c>
      <c r="EZ82" s="166">
        <f t="shared" si="360"/>
        <v>0</v>
      </c>
      <c r="FA82" s="166">
        <f t="shared" si="360"/>
        <v>0</v>
      </c>
      <c r="FB82" s="166">
        <f t="shared" si="361"/>
        <v>65142</v>
      </c>
      <c r="FC82" s="166">
        <f t="shared" si="361"/>
        <v>265644</v>
      </c>
      <c r="FD82" s="166">
        <f t="shared" si="361"/>
        <v>22978890</v>
      </c>
      <c r="FE82" s="166">
        <f t="shared" si="361"/>
        <v>22704287</v>
      </c>
      <c r="FF82" s="166">
        <f t="shared" si="361"/>
        <v>418856</v>
      </c>
      <c r="FG82" s="166">
        <f t="shared" si="361"/>
        <v>54008171</v>
      </c>
      <c r="FH82" s="152"/>
      <c r="FI82" s="405">
        <f t="shared" si="342"/>
        <v>2.0243931747176158</v>
      </c>
      <c r="FJ82" s="405">
        <f t="shared" si="342"/>
        <v>1.5799086757990868</v>
      </c>
      <c r="FK82" s="405">
        <f t="shared" si="343"/>
        <v>1.988055506762691</v>
      </c>
      <c r="FL82" s="405">
        <f t="shared" si="344"/>
        <v>1.5722817495169505</v>
      </c>
      <c r="FM82" s="405">
        <f t="shared" si="345"/>
        <v>1.4015994381215382</v>
      </c>
      <c r="FN82" s="405">
        <f t="shared" si="346"/>
        <v>1.1144348492346001</v>
      </c>
      <c r="FO82" s="405">
        <f t="shared" si="347"/>
        <v>1.6830982502060006</v>
      </c>
      <c r="FP82" s="405">
        <f t="shared" si="348"/>
        <v>1.0568561872909699</v>
      </c>
      <c r="FQ82" s="405">
        <f t="shared" si="349"/>
        <v>1.9405185561769192</v>
      </c>
      <c r="FR82" s="405">
        <f t="shared" si="350"/>
        <v>1.0447381799694968</v>
      </c>
      <c r="FS82" s="65"/>
    </row>
    <row r="83" spans="1:175" ht="10.35" customHeight="1" x14ac:dyDescent="0.2">
      <c r="A83" s="74" t="str">
        <f t="shared" si="262"/>
        <v>2018-19JANUARYY63</v>
      </c>
      <c r="B83" s="163" t="str">
        <f t="shared" si="351"/>
        <v>2018-19</v>
      </c>
      <c r="C83" s="26" t="s">
        <v>836</v>
      </c>
      <c r="D83" s="163" t="str">
        <f t="shared" si="354"/>
        <v>Y63</v>
      </c>
      <c r="E83" s="163" t="str">
        <f t="shared" si="354"/>
        <v>North East and Yorkshire</v>
      </c>
      <c r="F83" s="163" t="str">
        <f t="shared" si="263"/>
        <v>Y63</v>
      </c>
      <c r="H83" s="75">
        <f t="shared" si="264"/>
        <v>134650</v>
      </c>
      <c r="I83" s="75">
        <f t="shared" si="264"/>
        <v>95300</v>
      </c>
      <c r="J83" s="75">
        <f t="shared" si="264"/>
        <v>285062</v>
      </c>
      <c r="K83" s="75">
        <f t="shared" si="265"/>
        <v>3</v>
      </c>
      <c r="L83" s="75">
        <f t="shared" si="266"/>
        <v>1</v>
      </c>
      <c r="M83" s="75">
        <f t="shared" si="267"/>
        <v>0</v>
      </c>
      <c r="N83" s="75">
        <f t="shared" si="268"/>
        <v>7</v>
      </c>
      <c r="O83" s="75">
        <f t="shared" si="269"/>
        <v>39</v>
      </c>
      <c r="P83" s="75" t="s">
        <v>44</v>
      </c>
      <c r="Q83" s="75">
        <f t="shared" si="355"/>
        <v>0</v>
      </c>
      <c r="R83" s="75">
        <f t="shared" si="355"/>
        <v>0</v>
      </c>
      <c r="S83" s="75">
        <f t="shared" si="355"/>
        <v>0</v>
      </c>
      <c r="T83" s="75">
        <f t="shared" si="355"/>
        <v>108325</v>
      </c>
      <c r="U83" s="75">
        <f t="shared" si="355"/>
        <v>8147</v>
      </c>
      <c r="V83" s="75">
        <f t="shared" si="355"/>
        <v>5570</v>
      </c>
      <c r="W83" s="75">
        <f t="shared" si="355"/>
        <v>62197</v>
      </c>
      <c r="X83" s="75">
        <f t="shared" si="355"/>
        <v>20260</v>
      </c>
      <c r="Y83" s="75">
        <f t="shared" si="355"/>
        <v>1621</v>
      </c>
      <c r="Z83" s="75">
        <f t="shared" si="355"/>
        <v>3300449</v>
      </c>
      <c r="AA83" s="75">
        <f t="shared" si="271"/>
        <v>405</v>
      </c>
      <c r="AB83" s="75">
        <f t="shared" si="272"/>
        <v>703</v>
      </c>
      <c r="AC83" s="75">
        <f t="shared" si="273"/>
        <v>2878208</v>
      </c>
      <c r="AD83" s="75">
        <f t="shared" si="274"/>
        <v>517</v>
      </c>
      <c r="AE83" s="75">
        <f t="shared" si="275"/>
        <v>918</v>
      </c>
      <c r="AF83" s="75">
        <f t="shared" si="276"/>
        <v>83027401</v>
      </c>
      <c r="AG83" s="75">
        <f t="shared" si="277"/>
        <v>1335</v>
      </c>
      <c r="AH83" s="75">
        <f t="shared" si="278"/>
        <v>2786</v>
      </c>
      <c r="AI83" s="75">
        <f t="shared" si="279"/>
        <v>82558190</v>
      </c>
      <c r="AJ83" s="75">
        <f t="shared" si="280"/>
        <v>4075</v>
      </c>
      <c r="AK83" s="75">
        <f t="shared" si="281"/>
        <v>10050</v>
      </c>
      <c r="AL83" s="75">
        <f t="shared" si="282"/>
        <v>7241555</v>
      </c>
      <c r="AM83" s="75">
        <f t="shared" si="283"/>
        <v>4467</v>
      </c>
      <c r="AN83" s="75">
        <f t="shared" si="284"/>
        <v>10954</v>
      </c>
      <c r="AO83" s="75">
        <f t="shared" si="356"/>
        <v>6791</v>
      </c>
      <c r="AP83" s="75">
        <f t="shared" si="356"/>
        <v>689</v>
      </c>
      <c r="AQ83" s="75">
        <f t="shared" si="356"/>
        <v>1805</v>
      </c>
      <c r="AR83" s="75">
        <f t="shared" si="356"/>
        <v>7959</v>
      </c>
      <c r="AS83" s="75">
        <f t="shared" si="356"/>
        <v>635</v>
      </c>
      <c r="AT83" s="75">
        <f t="shared" si="356"/>
        <v>3662</v>
      </c>
      <c r="AU83" s="75">
        <f t="shared" si="356"/>
        <v>2580</v>
      </c>
      <c r="AV83" s="75">
        <f t="shared" si="356"/>
        <v>65105</v>
      </c>
      <c r="AW83" s="75">
        <f t="shared" si="356"/>
        <v>10654</v>
      </c>
      <c r="AX83" s="75">
        <f t="shared" si="356"/>
        <v>25775</v>
      </c>
      <c r="AY83" s="75">
        <f t="shared" si="357"/>
        <v>101534</v>
      </c>
      <c r="AZ83" s="75">
        <f t="shared" si="357"/>
        <v>16400</v>
      </c>
      <c r="BA83" s="75">
        <f t="shared" si="357"/>
        <v>12912</v>
      </c>
      <c r="BB83" s="75">
        <f t="shared" si="357"/>
        <v>10994</v>
      </c>
      <c r="BC83" s="75">
        <f t="shared" si="357"/>
        <v>8746</v>
      </c>
      <c r="BD83" s="75">
        <f t="shared" si="357"/>
        <v>87006</v>
      </c>
      <c r="BE83" s="75">
        <f t="shared" si="357"/>
        <v>69024</v>
      </c>
      <c r="BF83" s="75">
        <f t="shared" si="357"/>
        <v>34279</v>
      </c>
      <c r="BG83" s="75">
        <f t="shared" si="357"/>
        <v>21341</v>
      </c>
      <c r="BH83" s="75">
        <f t="shared" si="357"/>
        <v>3032</v>
      </c>
      <c r="BI83" s="75">
        <f t="shared" si="357"/>
        <v>1698</v>
      </c>
      <c r="BJ83" s="75">
        <f t="shared" si="357"/>
        <v>0</v>
      </c>
      <c r="BK83" s="75">
        <f t="shared" si="357"/>
        <v>0</v>
      </c>
      <c r="BL83" s="75" t="str">
        <f t="shared" si="287"/>
        <v>-</v>
      </c>
      <c r="BM83" s="75" t="str">
        <f t="shared" si="288"/>
        <v>-</v>
      </c>
      <c r="BN83" s="75">
        <f t="shared" si="289"/>
        <v>0</v>
      </c>
      <c r="BO83" s="75">
        <f t="shared" si="289"/>
        <v>0</v>
      </c>
      <c r="BP83" s="75" t="str">
        <f t="shared" si="290"/>
        <v>-</v>
      </c>
      <c r="BQ83" s="75" t="str">
        <f t="shared" si="291"/>
        <v>-</v>
      </c>
      <c r="BR83" s="75">
        <f t="shared" si="292"/>
        <v>0</v>
      </c>
      <c r="BS83" s="75">
        <f t="shared" si="292"/>
        <v>0</v>
      </c>
      <c r="BT83" s="75" t="str">
        <f t="shared" si="293"/>
        <v>-</v>
      </c>
      <c r="BU83" s="75" t="str">
        <f t="shared" si="294"/>
        <v>-</v>
      </c>
      <c r="BV83" s="75">
        <f t="shared" si="295"/>
        <v>0</v>
      </c>
      <c r="BW83" s="75">
        <f t="shared" si="295"/>
        <v>0</v>
      </c>
      <c r="BX83" s="75" t="str">
        <f t="shared" si="296"/>
        <v>-</v>
      </c>
      <c r="BY83" s="75" t="str">
        <f t="shared" si="297"/>
        <v>-</v>
      </c>
      <c r="BZ83" s="75">
        <f t="shared" si="298"/>
        <v>0</v>
      </c>
      <c r="CA83" s="75">
        <f t="shared" si="298"/>
        <v>0</v>
      </c>
      <c r="CB83" s="75" t="str">
        <f t="shared" si="299"/>
        <v>-</v>
      </c>
      <c r="CC83" s="75" t="str">
        <f t="shared" si="300"/>
        <v>-</v>
      </c>
      <c r="CD83" s="75">
        <f t="shared" si="301"/>
        <v>0</v>
      </c>
      <c r="CE83" s="75">
        <f t="shared" si="301"/>
        <v>0</v>
      </c>
      <c r="CF83" s="75" t="str">
        <f t="shared" si="302"/>
        <v>-</v>
      </c>
      <c r="CG83" s="75" t="str">
        <f t="shared" si="303"/>
        <v>-</v>
      </c>
      <c r="CH83" s="75">
        <f t="shared" si="304"/>
        <v>0</v>
      </c>
      <c r="CI83" s="75">
        <f t="shared" si="304"/>
        <v>0</v>
      </c>
      <c r="CJ83" s="75" t="str">
        <f t="shared" si="305"/>
        <v>-</v>
      </c>
      <c r="CK83" s="75" t="str">
        <f t="shared" si="306"/>
        <v>-</v>
      </c>
      <c r="CL83" s="75">
        <f t="shared" si="307"/>
        <v>0</v>
      </c>
      <c r="CM83" s="75">
        <f t="shared" si="307"/>
        <v>0</v>
      </c>
      <c r="CN83" s="75" t="str">
        <f t="shared" si="308"/>
        <v>-</v>
      </c>
      <c r="CO83" s="75" t="str">
        <f t="shared" si="309"/>
        <v>-</v>
      </c>
      <c r="CP83" s="75">
        <f t="shared" si="310"/>
        <v>0</v>
      </c>
      <c r="CQ83" s="75">
        <f t="shared" si="310"/>
        <v>0</v>
      </c>
      <c r="CR83" s="75" t="str">
        <f t="shared" si="311"/>
        <v>-</v>
      </c>
      <c r="CS83" s="75" t="str">
        <f t="shared" si="312"/>
        <v>-</v>
      </c>
      <c r="CT83" s="75">
        <f t="shared" si="313"/>
        <v>0</v>
      </c>
      <c r="CU83" s="75">
        <f t="shared" si="313"/>
        <v>0</v>
      </c>
      <c r="CV83" s="75" t="str">
        <f t="shared" si="314"/>
        <v>-</v>
      </c>
      <c r="CW83" s="75" t="str">
        <f t="shared" si="315"/>
        <v>-</v>
      </c>
      <c r="CX83" s="75">
        <f t="shared" si="316"/>
        <v>98</v>
      </c>
      <c r="CY83" s="75">
        <f t="shared" si="316"/>
        <v>37746</v>
      </c>
      <c r="CZ83" s="75">
        <f t="shared" si="317"/>
        <v>385</v>
      </c>
      <c r="DA83" s="75">
        <f t="shared" si="318"/>
        <v>620</v>
      </c>
      <c r="DB83" s="75">
        <f t="shared" si="319"/>
        <v>5241</v>
      </c>
      <c r="DC83" s="75">
        <f t="shared" si="319"/>
        <v>149232</v>
      </c>
      <c r="DD83" s="75">
        <f t="shared" si="320"/>
        <v>28</v>
      </c>
      <c r="DE83" s="75">
        <f t="shared" si="321"/>
        <v>52</v>
      </c>
      <c r="DF83" s="75">
        <f t="shared" si="322"/>
        <v>0</v>
      </c>
      <c r="DG83" s="75">
        <f t="shared" si="322"/>
        <v>0</v>
      </c>
      <c r="DH83" s="75" t="str">
        <f t="shared" si="323"/>
        <v>-</v>
      </c>
      <c r="DI83" s="75" t="str">
        <f t="shared" si="324"/>
        <v>-</v>
      </c>
      <c r="DJ83" s="75">
        <f t="shared" si="358"/>
        <v>0</v>
      </c>
      <c r="DK83" s="75">
        <f t="shared" si="358"/>
        <v>89</v>
      </c>
      <c r="DL83" s="248">
        <f t="shared" si="358"/>
        <v>3513</v>
      </c>
      <c r="DM83" s="248">
        <f t="shared" si="358"/>
        <v>1564</v>
      </c>
      <c r="DN83" s="248">
        <f t="shared" si="358"/>
        <v>52</v>
      </c>
      <c r="DO83" s="248">
        <f t="shared" si="358"/>
        <v>2654</v>
      </c>
      <c r="DP83" s="248">
        <f t="shared" si="358"/>
        <v>13557535</v>
      </c>
      <c r="DQ83" s="248">
        <f t="shared" si="326"/>
        <v>3859</v>
      </c>
      <c r="DR83" s="248">
        <f t="shared" si="327"/>
        <v>8148</v>
      </c>
      <c r="DS83" s="248">
        <f t="shared" si="328"/>
        <v>13039001</v>
      </c>
      <c r="DT83" s="248">
        <f t="shared" si="329"/>
        <v>8337</v>
      </c>
      <c r="DU83" s="248">
        <f t="shared" si="330"/>
        <v>18658</v>
      </c>
      <c r="DV83" s="248">
        <f t="shared" si="331"/>
        <v>310083</v>
      </c>
      <c r="DW83" s="248">
        <f t="shared" si="332"/>
        <v>5963</v>
      </c>
      <c r="DX83" s="248">
        <f t="shared" si="333"/>
        <v>12414</v>
      </c>
      <c r="DY83" s="248">
        <f t="shared" si="334"/>
        <v>19482631</v>
      </c>
      <c r="DZ83" s="248">
        <f t="shared" si="335"/>
        <v>7341</v>
      </c>
      <c r="EA83" s="248">
        <f t="shared" si="336"/>
        <v>17183</v>
      </c>
      <c r="EB83" s="164"/>
      <c r="EC83" s="75">
        <f t="shared" si="337"/>
        <v>1</v>
      </c>
      <c r="ED83" s="74">
        <f t="shared" si="352"/>
        <v>2019</v>
      </c>
      <c r="EE83" s="165">
        <f t="shared" si="353"/>
        <v>43466</v>
      </c>
      <c r="EF83" s="157">
        <f t="shared" si="338"/>
        <v>31</v>
      </c>
      <c r="EG83" s="156"/>
      <c r="EH83" s="166">
        <f t="shared" si="359"/>
        <v>95300</v>
      </c>
      <c r="EI83" s="166">
        <f t="shared" si="359"/>
        <v>0</v>
      </c>
      <c r="EJ83" s="166">
        <f t="shared" si="359"/>
        <v>690380</v>
      </c>
      <c r="EK83" s="166">
        <f t="shared" si="359"/>
        <v>3681620</v>
      </c>
      <c r="EL83" s="166">
        <f t="shared" si="359"/>
        <v>5727590</v>
      </c>
      <c r="EM83" s="166">
        <f t="shared" si="359"/>
        <v>5115072</v>
      </c>
      <c r="EN83" s="166">
        <f t="shared" si="359"/>
        <v>173311924</v>
      </c>
      <c r="EO83" s="166">
        <f t="shared" si="359"/>
        <v>203617778</v>
      </c>
      <c r="EP83" s="166">
        <f t="shared" si="359"/>
        <v>17756808</v>
      </c>
      <c r="EQ83" s="166">
        <f t="shared" si="359"/>
        <v>0</v>
      </c>
      <c r="ER83" s="166">
        <f t="shared" si="360"/>
        <v>0</v>
      </c>
      <c r="ES83" s="166">
        <f t="shared" si="360"/>
        <v>0</v>
      </c>
      <c r="ET83" s="166">
        <f t="shared" si="360"/>
        <v>0</v>
      </c>
      <c r="EU83" s="166">
        <f t="shared" si="360"/>
        <v>0</v>
      </c>
      <c r="EV83" s="166">
        <f t="shared" si="360"/>
        <v>0</v>
      </c>
      <c r="EW83" s="166">
        <f t="shared" si="360"/>
        <v>0</v>
      </c>
      <c r="EX83" s="166">
        <f t="shared" si="360"/>
        <v>0</v>
      </c>
      <c r="EY83" s="166">
        <f t="shared" si="360"/>
        <v>0</v>
      </c>
      <c r="EZ83" s="166">
        <f t="shared" si="360"/>
        <v>0</v>
      </c>
      <c r="FA83" s="166">
        <f t="shared" si="360"/>
        <v>0</v>
      </c>
      <c r="FB83" s="166">
        <f t="shared" si="361"/>
        <v>60760</v>
      </c>
      <c r="FC83" s="166">
        <f t="shared" si="361"/>
        <v>273039</v>
      </c>
      <c r="FD83" s="166">
        <f t="shared" si="361"/>
        <v>28623924</v>
      </c>
      <c r="FE83" s="166">
        <f t="shared" si="361"/>
        <v>29180830</v>
      </c>
      <c r="FF83" s="166">
        <f t="shared" si="361"/>
        <v>645528</v>
      </c>
      <c r="FG83" s="166">
        <f t="shared" si="361"/>
        <v>45602786</v>
      </c>
      <c r="FH83" s="152"/>
      <c r="FI83" s="405">
        <f t="shared" si="342"/>
        <v>2.013010924266601</v>
      </c>
      <c r="FJ83" s="405">
        <f t="shared" si="342"/>
        <v>1.58487786915429</v>
      </c>
      <c r="FK83" s="405">
        <f t="shared" si="343"/>
        <v>1.9737881508078994</v>
      </c>
      <c r="FL83" s="405">
        <f t="shared" si="344"/>
        <v>1.570197486535009</v>
      </c>
      <c r="FM83" s="405">
        <f t="shared" si="345"/>
        <v>1.3988777593774619</v>
      </c>
      <c r="FN83" s="405">
        <f t="shared" si="346"/>
        <v>1.1097641365339164</v>
      </c>
      <c r="FO83" s="405">
        <f t="shared" si="347"/>
        <v>1.6919545903257651</v>
      </c>
      <c r="FP83" s="405">
        <f t="shared" si="348"/>
        <v>1.0533563672260613</v>
      </c>
      <c r="FQ83" s="405">
        <f t="shared" si="349"/>
        <v>1.8704503392967304</v>
      </c>
      <c r="FR83" s="405">
        <f t="shared" si="350"/>
        <v>1.0475015422578655</v>
      </c>
      <c r="FS83" s="65"/>
    </row>
    <row r="84" spans="1:175" ht="10.35" customHeight="1" x14ac:dyDescent="0.2">
      <c r="A84" s="74" t="str">
        <f t="shared" si="262"/>
        <v>2018-19FEBRUARYY63</v>
      </c>
      <c r="B84" s="163" t="str">
        <f t="shared" si="351"/>
        <v>2018-19</v>
      </c>
      <c r="C84" s="26" t="s">
        <v>837</v>
      </c>
      <c r="D84" s="163" t="str">
        <f t="shared" ref="D84:E99" si="362">D83</f>
        <v>Y63</v>
      </c>
      <c r="E84" s="163" t="str">
        <f t="shared" si="362"/>
        <v>North East and Yorkshire</v>
      </c>
      <c r="F84" s="163" t="str">
        <f t="shared" si="263"/>
        <v>Y63</v>
      </c>
      <c r="H84" s="75">
        <f t="shared" si="264"/>
        <v>121747</v>
      </c>
      <c r="I84" s="75">
        <f t="shared" si="264"/>
        <v>86513</v>
      </c>
      <c r="J84" s="75">
        <f t="shared" si="264"/>
        <v>352020</v>
      </c>
      <c r="K84" s="75">
        <f t="shared" si="265"/>
        <v>4</v>
      </c>
      <c r="L84" s="75">
        <f t="shared" si="266"/>
        <v>1</v>
      </c>
      <c r="M84" s="75">
        <f t="shared" si="267"/>
        <v>0</v>
      </c>
      <c r="N84" s="75">
        <f t="shared" si="268"/>
        <v>12</v>
      </c>
      <c r="O84" s="75">
        <f t="shared" si="269"/>
        <v>46</v>
      </c>
      <c r="P84" s="75" t="s">
        <v>44</v>
      </c>
      <c r="Q84" s="75">
        <f t="shared" si="355"/>
        <v>0</v>
      </c>
      <c r="R84" s="75">
        <f t="shared" si="355"/>
        <v>0</v>
      </c>
      <c r="S84" s="75">
        <f t="shared" si="355"/>
        <v>0</v>
      </c>
      <c r="T84" s="75">
        <f t="shared" si="355"/>
        <v>96350</v>
      </c>
      <c r="U84" s="75">
        <f t="shared" si="355"/>
        <v>7240</v>
      </c>
      <c r="V84" s="75">
        <f t="shared" si="355"/>
        <v>5048</v>
      </c>
      <c r="W84" s="75">
        <f t="shared" si="355"/>
        <v>54954</v>
      </c>
      <c r="X84" s="75">
        <f t="shared" si="355"/>
        <v>17912</v>
      </c>
      <c r="Y84" s="75">
        <f t="shared" si="355"/>
        <v>1460</v>
      </c>
      <c r="Z84" s="75">
        <f t="shared" si="355"/>
        <v>2937584</v>
      </c>
      <c r="AA84" s="75">
        <f t="shared" si="271"/>
        <v>406</v>
      </c>
      <c r="AB84" s="75">
        <f t="shared" si="272"/>
        <v>696</v>
      </c>
      <c r="AC84" s="75">
        <f t="shared" si="273"/>
        <v>2593808</v>
      </c>
      <c r="AD84" s="75">
        <f t="shared" si="274"/>
        <v>514</v>
      </c>
      <c r="AE84" s="75">
        <f t="shared" si="275"/>
        <v>921</v>
      </c>
      <c r="AF84" s="75">
        <f t="shared" si="276"/>
        <v>72863601</v>
      </c>
      <c r="AG84" s="75">
        <f t="shared" si="277"/>
        <v>1326</v>
      </c>
      <c r="AH84" s="75">
        <f t="shared" si="278"/>
        <v>2770</v>
      </c>
      <c r="AI84" s="75">
        <f t="shared" si="279"/>
        <v>72394687</v>
      </c>
      <c r="AJ84" s="75">
        <f t="shared" si="280"/>
        <v>4042</v>
      </c>
      <c r="AK84" s="75">
        <f t="shared" si="281"/>
        <v>9844</v>
      </c>
      <c r="AL84" s="75">
        <f t="shared" si="282"/>
        <v>5867015</v>
      </c>
      <c r="AM84" s="75">
        <f t="shared" si="283"/>
        <v>4019</v>
      </c>
      <c r="AN84" s="75">
        <f t="shared" si="284"/>
        <v>9539</v>
      </c>
      <c r="AO84" s="75">
        <f t="shared" si="356"/>
        <v>6385</v>
      </c>
      <c r="AP84" s="75">
        <f t="shared" si="356"/>
        <v>679</v>
      </c>
      <c r="AQ84" s="75">
        <f t="shared" si="356"/>
        <v>1823</v>
      </c>
      <c r="AR84" s="75">
        <f t="shared" si="356"/>
        <v>6742</v>
      </c>
      <c r="AS84" s="75">
        <f t="shared" si="356"/>
        <v>442</v>
      </c>
      <c r="AT84" s="75">
        <f t="shared" si="356"/>
        <v>3441</v>
      </c>
      <c r="AU84" s="75">
        <f t="shared" si="356"/>
        <v>2285</v>
      </c>
      <c r="AV84" s="75">
        <f t="shared" si="356"/>
        <v>57590</v>
      </c>
      <c r="AW84" s="75">
        <f t="shared" si="356"/>
        <v>9378</v>
      </c>
      <c r="AX84" s="75">
        <f t="shared" si="356"/>
        <v>22997</v>
      </c>
      <c r="AY84" s="75">
        <f t="shared" si="357"/>
        <v>89965</v>
      </c>
      <c r="AZ84" s="75">
        <f t="shared" si="357"/>
        <v>14602</v>
      </c>
      <c r="BA84" s="75">
        <f t="shared" si="357"/>
        <v>11547</v>
      </c>
      <c r="BB84" s="75">
        <f t="shared" si="357"/>
        <v>9947</v>
      </c>
      <c r="BC84" s="75">
        <f t="shared" si="357"/>
        <v>7956</v>
      </c>
      <c r="BD84" s="75">
        <f t="shared" si="357"/>
        <v>77590</v>
      </c>
      <c r="BE84" s="75">
        <f t="shared" si="357"/>
        <v>61518</v>
      </c>
      <c r="BF84" s="75">
        <f t="shared" si="357"/>
        <v>30716</v>
      </c>
      <c r="BG84" s="75">
        <f t="shared" si="357"/>
        <v>18992</v>
      </c>
      <c r="BH84" s="75">
        <f t="shared" si="357"/>
        <v>2689</v>
      </c>
      <c r="BI84" s="75">
        <f t="shared" si="357"/>
        <v>1524</v>
      </c>
      <c r="BJ84" s="75">
        <f t="shared" si="357"/>
        <v>0</v>
      </c>
      <c r="BK84" s="75">
        <f t="shared" si="357"/>
        <v>0</v>
      </c>
      <c r="BL84" s="75" t="str">
        <f t="shared" si="287"/>
        <v>-</v>
      </c>
      <c r="BM84" s="75" t="str">
        <f t="shared" si="288"/>
        <v>-</v>
      </c>
      <c r="BN84" s="75">
        <f t="shared" si="289"/>
        <v>0</v>
      </c>
      <c r="BO84" s="75">
        <f t="shared" si="289"/>
        <v>0</v>
      </c>
      <c r="BP84" s="75" t="str">
        <f t="shared" si="290"/>
        <v>-</v>
      </c>
      <c r="BQ84" s="75" t="str">
        <f t="shared" si="291"/>
        <v>-</v>
      </c>
      <c r="BR84" s="75">
        <f t="shared" si="292"/>
        <v>0</v>
      </c>
      <c r="BS84" s="75">
        <f t="shared" si="292"/>
        <v>0</v>
      </c>
      <c r="BT84" s="75" t="str">
        <f t="shared" si="293"/>
        <v>-</v>
      </c>
      <c r="BU84" s="75" t="str">
        <f t="shared" si="294"/>
        <v>-</v>
      </c>
      <c r="BV84" s="75">
        <f t="shared" si="295"/>
        <v>0</v>
      </c>
      <c r="BW84" s="75">
        <f t="shared" si="295"/>
        <v>0</v>
      </c>
      <c r="BX84" s="75" t="str">
        <f t="shared" si="296"/>
        <v>-</v>
      </c>
      <c r="BY84" s="75" t="str">
        <f t="shared" si="297"/>
        <v>-</v>
      </c>
      <c r="BZ84" s="75">
        <f t="shared" si="298"/>
        <v>0</v>
      </c>
      <c r="CA84" s="75">
        <f t="shared" si="298"/>
        <v>0</v>
      </c>
      <c r="CB84" s="75" t="str">
        <f t="shared" si="299"/>
        <v>-</v>
      </c>
      <c r="CC84" s="75" t="str">
        <f t="shared" si="300"/>
        <v>-</v>
      </c>
      <c r="CD84" s="75">
        <f t="shared" si="301"/>
        <v>0</v>
      </c>
      <c r="CE84" s="75">
        <f t="shared" si="301"/>
        <v>0</v>
      </c>
      <c r="CF84" s="75" t="str">
        <f t="shared" si="302"/>
        <v>-</v>
      </c>
      <c r="CG84" s="75" t="str">
        <f t="shared" si="303"/>
        <v>-</v>
      </c>
      <c r="CH84" s="75">
        <f t="shared" si="304"/>
        <v>0</v>
      </c>
      <c r="CI84" s="75">
        <f t="shared" si="304"/>
        <v>0</v>
      </c>
      <c r="CJ84" s="75" t="str">
        <f t="shared" si="305"/>
        <v>-</v>
      </c>
      <c r="CK84" s="75" t="str">
        <f t="shared" si="306"/>
        <v>-</v>
      </c>
      <c r="CL84" s="75">
        <f t="shared" si="307"/>
        <v>0</v>
      </c>
      <c r="CM84" s="75">
        <f t="shared" si="307"/>
        <v>0</v>
      </c>
      <c r="CN84" s="75" t="str">
        <f t="shared" si="308"/>
        <v>-</v>
      </c>
      <c r="CO84" s="75" t="str">
        <f t="shared" si="309"/>
        <v>-</v>
      </c>
      <c r="CP84" s="75">
        <f t="shared" si="310"/>
        <v>0</v>
      </c>
      <c r="CQ84" s="75">
        <f t="shared" si="310"/>
        <v>0</v>
      </c>
      <c r="CR84" s="75" t="str">
        <f t="shared" si="311"/>
        <v>-</v>
      </c>
      <c r="CS84" s="75" t="str">
        <f t="shared" si="312"/>
        <v>-</v>
      </c>
      <c r="CT84" s="75">
        <f t="shared" si="313"/>
        <v>0</v>
      </c>
      <c r="CU84" s="75">
        <f t="shared" si="313"/>
        <v>0</v>
      </c>
      <c r="CV84" s="75" t="str">
        <f t="shared" si="314"/>
        <v>-</v>
      </c>
      <c r="CW84" s="75" t="str">
        <f t="shared" si="315"/>
        <v>-</v>
      </c>
      <c r="CX84" s="75">
        <f t="shared" si="316"/>
        <v>92</v>
      </c>
      <c r="CY84" s="75">
        <f t="shared" si="316"/>
        <v>49374</v>
      </c>
      <c r="CZ84" s="75">
        <f t="shared" si="317"/>
        <v>537</v>
      </c>
      <c r="DA84" s="75">
        <f t="shared" si="318"/>
        <v>764</v>
      </c>
      <c r="DB84" s="75">
        <f t="shared" si="319"/>
        <v>4206</v>
      </c>
      <c r="DC84" s="75">
        <f t="shared" si="319"/>
        <v>126848</v>
      </c>
      <c r="DD84" s="75">
        <f t="shared" si="320"/>
        <v>30</v>
      </c>
      <c r="DE84" s="75">
        <f t="shared" si="321"/>
        <v>55</v>
      </c>
      <c r="DF84" s="75">
        <f t="shared" si="322"/>
        <v>0</v>
      </c>
      <c r="DG84" s="75">
        <f t="shared" si="322"/>
        <v>0</v>
      </c>
      <c r="DH84" s="75" t="str">
        <f t="shared" si="323"/>
        <v>-</v>
      </c>
      <c r="DI84" s="75" t="str">
        <f t="shared" si="324"/>
        <v>-</v>
      </c>
      <c r="DJ84" s="75">
        <f t="shared" si="358"/>
        <v>0</v>
      </c>
      <c r="DK84" s="75">
        <f t="shared" si="358"/>
        <v>9</v>
      </c>
      <c r="DL84" s="248">
        <f t="shared" si="358"/>
        <v>3281</v>
      </c>
      <c r="DM84" s="248">
        <f t="shared" si="358"/>
        <v>1100</v>
      </c>
      <c r="DN84" s="248">
        <f t="shared" si="358"/>
        <v>49</v>
      </c>
      <c r="DO84" s="248">
        <f t="shared" si="358"/>
        <v>2564</v>
      </c>
      <c r="DP84" s="248">
        <f t="shared" si="358"/>
        <v>13338323</v>
      </c>
      <c r="DQ84" s="248">
        <f t="shared" si="326"/>
        <v>4065</v>
      </c>
      <c r="DR84" s="248">
        <f t="shared" si="327"/>
        <v>8650</v>
      </c>
      <c r="DS84" s="248">
        <f t="shared" si="328"/>
        <v>9674568</v>
      </c>
      <c r="DT84" s="248">
        <f t="shared" si="329"/>
        <v>8795</v>
      </c>
      <c r="DU84" s="248">
        <f t="shared" si="330"/>
        <v>20423</v>
      </c>
      <c r="DV84" s="248">
        <f t="shared" si="331"/>
        <v>288679</v>
      </c>
      <c r="DW84" s="248">
        <f t="shared" si="332"/>
        <v>5891</v>
      </c>
      <c r="DX84" s="248">
        <f t="shared" si="333"/>
        <v>11010</v>
      </c>
      <c r="DY84" s="248">
        <f t="shared" si="334"/>
        <v>19034744</v>
      </c>
      <c r="DZ84" s="248">
        <f t="shared" si="335"/>
        <v>7424</v>
      </c>
      <c r="EA84" s="248">
        <f t="shared" si="336"/>
        <v>17459</v>
      </c>
      <c r="EB84" s="164"/>
      <c r="EC84" s="75">
        <f t="shared" si="337"/>
        <v>2</v>
      </c>
      <c r="ED84" s="74">
        <f t="shared" si="352"/>
        <v>2019</v>
      </c>
      <c r="EE84" s="165">
        <f t="shared" si="353"/>
        <v>43497</v>
      </c>
      <c r="EF84" s="157">
        <f t="shared" si="338"/>
        <v>28</v>
      </c>
      <c r="EG84" s="156"/>
      <c r="EH84" s="166">
        <f t="shared" si="359"/>
        <v>86513</v>
      </c>
      <c r="EI84" s="166">
        <f t="shared" si="359"/>
        <v>0</v>
      </c>
      <c r="EJ84" s="166">
        <f t="shared" si="359"/>
        <v>1060376</v>
      </c>
      <c r="EK84" s="166">
        <f t="shared" si="359"/>
        <v>4009898</v>
      </c>
      <c r="EL84" s="166">
        <f t="shared" si="359"/>
        <v>5039120</v>
      </c>
      <c r="EM84" s="166">
        <f t="shared" si="359"/>
        <v>4648971</v>
      </c>
      <c r="EN84" s="166">
        <f t="shared" si="359"/>
        <v>152244549</v>
      </c>
      <c r="EO84" s="166">
        <f t="shared" si="359"/>
        <v>176317762</v>
      </c>
      <c r="EP84" s="166">
        <f t="shared" si="359"/>
        <v>13926732</v>
      </c>
      <c r="EQ84" s="166">
        <f t="shared" si="359"/>
        <v>0</v>
      </c>
      <c r="ER84" s="166">
        <f t="shared" si="360"/>
        <v>0</v>
      </c>
      <c r="ES84" s="166">
        <f t="shared" si="360"/>
        <v>0</v>
      </c>
      <c r="ET84" s="166">
        <f t="shared" si="360"/>
        <v>0</v>
      </c>
      <c r="EU84" s="166">
        <f t="shared" si="360"/>
        <v>0</v>
      </c>
      <c r="EV84" s="166">
        <f t="shared" si="360"/>
        <v>0</v>
      </c>
      <c r="EW84" s="166">
        <f t="shared" si="360"/>
        <v>0</v>
      </c>
      <c r="EX84" s="166">
        <f t="shared" si="360"/>
        <v>0</v>
      </c>
      <c r="EY84" s="166">
        <f t="shared" si="360"/>
        <v>0</v>
      </c>
      <c r="EZ84" s="166">
        <f t="shared" si="360"/>
        <v>0</v>
      </c>
      <c r="FA84" s="166">
        <f t="shared" si="360"/>
        <v>0</v>
      </c>
      <c r="FB84" s="166">
        <f t="shared" si="361"/>
        <v>70288</v>
      </c>
      <c r="FC84" s="166">
        <f t="shared" si="361"/>
        <v>231577</v>
      </c>
      <c r="FD84" s="166">
        <f t="shared" si="361"/>
        <v>28380650</v>
      </c>
      <c r="FE84" s="166">
        <f t="shared" si="361"/>
        <v>22465440</v>
      </c>
      <c r="FF84" s="166">
        <f t="shared" si="361"/>
        <v>539490</v>
      </c>
      <c r="FG84" s="166">
        <f t="shared" si="361"/>
        <v>44766028</v>
      </c>
      <c r="FH84" s="152"/>
      <c r="FI84" s="405">
        <f t="shared" si="342"/>
        <v>2.0168508287292819</v>
      </c>
      <c r="FJ84" s="405">
        <f t="shared" si="342"/>
        <v>1.594889502762431</v>
      </c>
      <c r="FK84" s="405">
        <f t="shared" si="343"/>
        <v>1.9704833597464342</v>
      </c>
      <c r="FL84" s="405">
        <f t="shared" si="344"/>
        <v>1.5760697305863709</v>
      </c>
      <c r="FM84" s="405">
        <f t="shared" si="345"/>
        <v>1.4119081413545875</v>
      </c>
      <c r="FN84" s="405">
        <f t="shared" si="346"/>
        <v>1.1194453542963205</v>
      </c>
      <c r="FO84" s="405">
        <f t="shared" si="347"/>
        <v>1.7148280482358196</v>
      </c>
      <c r="FP84" s="405">
        <f t="shared" si="348"/>
        <v>1.0602947744528808</v>
      </c>
      <c r="FQ84" s="405">
        <f t="shared" si="349"/>
        <v>1.8417808219178082</v>
      </c>
      <c r="FR84" s="405">
        <f t="shared" si="350"/>
        <v>1.0438356164383562</v>
      </c>
      <c r="FS84" s="65"/>
    </row>
    <row r="85" spans="1:175" ht="10.35" customHeight="1" x14ac:dyDescent="0.2">
      <c r="A85" s="74" t="str">
        <f t="shared" si="262"/>
        <v>2018-19MARCHY63</v>
      </c>
      <c r="B85" s="163" t="str">
        <f t="shared" si="351"/>
        <v>2018-19</v>
      </c>
      <c r="C85" s="26" t="s">
        <v>838</v>
      </c>
      <c r="D85" s="163" t="str">
        <f t="shared" si="362"/>
        <v>Y63</v>
      </c>
      <c r="E85" s="163" t="str">
        <f t="shared" si="362"/>
        <v>North East and Yorkshire</v>
      </c>
      <c r="F85" s="163" t="str">
        <f t="shared" si="263"/>
        <v>Y63</v>
      </c>
      <c r="H85" s="75">
        <f t="shared" si="264"/>
        <v>130148</v>
      </c>
      <c r="I85" s="75">
        <f t="shared" si="264"/>
        <v>92491</v>
      </c>
      <c r="J85" s="75">
        <f t="shared" si="264"/>
        <v>292956</v>
      </c>
      <c r="K85" s="75">
        <f t="shared" si="265"/>
        <v>3</v>
      </c>
      <c r="L85" s="75">
        <f t="shared" si="266"/>
        <v>1</v>
      </c>
      <c r="M85" s="75">
        <f t="shared" si="267"/>
        <v>0</v>
      </c>
      <c r="N85" s="75">
        <f t="shared" si="268"/>
        <v>6</v>
      </c>
      <c r="O85" s="75">
        <f t="shared" si="269"/>
        <v>33</v>
      </c>
      <c r="P85" s="75" t="s">
        <v>44</v>
      </c>
      <c r="Q85" s="75">
        <f t="shared" si="355"/>
        <v>0</v>
      </c>
      <c r="R85" s="75">
        <f t="shared" si="355"/>
        <v>0</v>
      </c>
      <c r="S85" s="75">
        <f t="shared" si="355"/>
        <v>0</v>
      </c>
      <c r="T85" s="75">
        <f t="shared" si="355"/>
        <v>105125</v>
      </c>
      <c r="U85" s="75">
        <f t="shared" si="355"/>
        <v>7735</v>
      </c>
      <c r="V85" s="75">
        <f t="shared" si="355"/>
        <v>5349</v>
      </c>
      <c r="W85" s="75">
        <f t="shared" si="355"/>
        <v>58631</v>
      </c>
      <c r="X85" s="75">
        <f t="shared" si="355"/>
        <v>20721</v>
      </c>
      <c r="Y85" s="75">
        <f t="shared" si="355"/>
        <v>1798</v>
      </c>
      <c r="Z85" s="75">
        <f t="shared" si="355"/>
        <v>3032450</v>
      </c>
      <c r="AA85" s="75">
        <f t="shared" si="271"/>
        <v>392</v>
      </c>
      <c r="AB85" s="75">
        <f t="shared" si="272"/>
        <v>676</v>
      </c>
      <c r="AC85" s="75">
        <f t="shared" si="273"/>
        <v>2618171</v>
      </c>
      <c r="AD85" s="75">
        <f t="shared" si="274"/>
        <v>489</v>
      </c>
      <c r="AE85" s="75">
        <f t="shared" si="275"/>
        <v>898</v>
      </c>
      <c r="AF85" s="75">
        <f t="shared" si="276"/>
        <v>69506134</v>
      </c>
      <c r="AG85" s="75">
        <f t="shared" si="277"/>
        <v>1185</v>
      </c>
      <c r="AH85" s="75">
        <f t="shared" si="278"/>
        <v>2396</v>
      </c>
      <c r="AI85" s="75">
        <f t="shared" si="279"/>
        <v>68290417</v>
      </c>
      <c r="AJ85" s="75">
        <f t="shared" si="280"/>
        <v>3296</v>
      </c>
      <c r="AK85" s="75">
        <f t="shared" si="281"/>
        <v>7933</v>
      </c>
      <c r="AL85" s="75">
        <f t="shared" si="282"/>
        <v>6516843</v>
      </c>
      <c r="AM85" s="75">
        <f t="shared" si="283"/>
        <v>3624</v>
      </c>
      <c r="AN85" s="75">
        <f t="shared" si="284"/>
        <v>9178</v>
      </c>
      <c r="AO85" s="75">
        <f t="shared" si="356"/>
        <v>6218</v>
      </c>
      <c r="AP85" s="75">
        <f t="shared" si="356"/>
        <v>580</v>
      </c>
      <c r="AQ85" s="75">
        <f t="shared" si="356"/>
        <v>1398</v>
      </c>
      <c r="AR85" s="75">
        <f t="shared" si="356"/>
        <v>6733</v>
      </c>
      <c r="AS85" s="75">
        <f t="shared" si="356"/>
        <v>434</v>
      </c>
      <c r="AT85" s="75">
        <f t="shared" si="356"/>
        <v>3806</v>
      </c>
      <c r="AU85" s="75">
        <f t="shared" si="356"/>
        <v>2763</v>
      </c>
      <c r="AV85" s="75">
        <f t="shared" si="356"/>
        <v>62738</v>
      </c>
      <c r="AW85" s="75">
        <f t="shared" si="356"/>
        <v>10723</v>
      </c>
      <c r="AX85" s="75">
        <f t="shared" si="356"/>
        <v>25446</v>
      </c>
      <c r="AY85" s="75">
        <f t="shared" si="357"/>
        <v>98907</v>
      </c>
      <c r="AZ85" s="75">
        <f t="shared" si="357"/>
        <v>15542</v>
      </c>
      <c r="BA85" s="75">
        <f t="shared" si="357"/>
        <v>12279</v>
      </c>
      <c r="BB85" s="75">
        <f t="shared" si="357"/>
        <v>10514</v>
      </c>
      <c r="BC85" s="75">
        <f t="shared" si="357"/>
        <v>8367</v>
      </c>
      <c r="BD85" s="75">
        <f t="shared" si="357"/>
        <v>81621</v>
      </c>
      <c r="BE85" s="75">
        <f t="shared" si="357"/>
        <v>65394</v>
      </c>
      <c r="BF85" s="75">
        <f t="shared" si="357"/>
        <v>34743</v>
      </c>
      <c r="BG85" s="75">
        <f t="shared" si="357"/>
        <v>22072</v>
      </c>
      <c r="BH85" s="75">
        <f t="shared" si="357"/>
        <v>3454</v>
      </c>
      <c r="BI85" s="75">
        <f t="shared" si="357"/>
        <v>1845</v>
      </c>
      <c r="BJ85" s="75">
        <f t="shared" si="357"/>
        <v>0</v>
      </c>
      <c r="BK85" s="75">
        <f t="shared" si="357"/>
        <v>0</v>
      </c>
      <c r="BL85" s="75" t="str">
        <f t="shared" si="287"/>
        <v>-</v>
      </c>
      <c r="BM85" s="75" t="str">
        <f t="shared" si="288"/>
        <v>-</v>
      </c>
      <c r="BN85" s="75">
        <f t="shared" si="289"/>
        <v>0</v>
      </c>
      <c r="BO85" s="75">
        <f t="shared" si="289"/>
        <v>0</v>
      </c>
      <c r="BP85" s="75" t="str">
        <f t="shared" si="290"/>
        <v>-</v>
      </c>
      <c r="BQ85" s="75" t="str">
        <f t="shared" si="291"/>
        <v>-</v>
      </c>
      <c r="BR85" s="75">
        <f t="shared" si="292"/>
        <v>0</v>
      </c>
      <c r="BS85" s="75">
        <f t="shared" si="292"/>
        <v>0</v>
      </c>
      <c r="BT85" s="75" t="str">
        <f t="shared" si="293"/>
        <v>-</v>
      </c>
      <c r="BU85" s="75" t="str">
        <f t="shared" si="294"/>
        <v>-</v>
      </c>
      <c r="BV85" s="75">
        <f t="shared" si="295"/>
        <v>0</v>
      </c>
      <c r="BW85" s="75">
        <f t="shared" si="295"/>
        <v>0</v>
      </c>
      <c r="BX85" s="75" t="str">
        <f t="shared" si="296"/>
        <v>-</v>
      </c>
      <c r="BY85" s="75" t="str">
        <f t="shared" si="297"/>
        <v>-</v>
      </c>
      <c r="BZ85" s="75">
        <f t="shared" si="298"/>
        <v>0</v>
      </c>
      <c r="CA85" s="75">
        <f t="shared" si="298"/>
        <v>0</v>
      </c>
      <c r="CB85" s="75" t="str">
        <f t="shared" si="299"/>
        <v>-</v>
      </c>
      <c r="CC85" s="75" t="str">
        <f t="shared" si="300"/>
        <v>-</v>
      </c>
      <c r="CD85" s="75">
        <f t="shared" si="301"/>
        <v>0</v>
      </c>
      <c r="CE85" s="75">
        <f t="shared" si="301"/>
        <v>0</v>
      </c>
      <c r="CF85" s="75" t="str">
        <f t="shared" si="302"/>
        <v>-</v>
      </c>
      <c r="CG85" s="75" t="str">
        <f t="shared" si="303"/>
        <v>-</v>
      </c>
      <c r="CH85" s="75">
        <f t="shared" si="304"/>
        <v>0</v>
      </c>
      <c r="CI85" s="75">
        <f t="shared" si="304"/>
        <v>0</v>
      </c>
      <c r="CJ85" s="75" t="str">
        <f t="shared" si="305"/>
        <v>-</v>
      </c>
      <c r="CK85" s="75" t="str">
        <f t="shared" si="306"/>
        <v>-</v>
      </c>
      <c r="CL85" s="75">
        <f t="shared" si="307"/>
        <v>0</v>
      </c>
      <c r="CM85" s="75">
        <f t="shared" si="307"/>
        <v>0</v>
      </c>
      <c r="CN85" s="75" t="str">
        <f t="shared" si="308"/>
        <v>-</v>
      </c>
      <c r="CO85" s="75" t="str">
        <f t="shared" si="309"/>
        <v>-</v>
      </c>
      <c r="CP85" s="75">
        <f t="shared" si="310"/>
        <v>0</v>
      </c>
      <c r="CQ85" s="75">
        <f t="shared" si="310"/>
        <v>0</v>
      </c>
      <c r="CR85" s="75" t="str">
        <f t="shared" si="311"/>
        <v>-</v>
      </c>
      <c r="CS85" s="75" t="str">
        <f t="shared" si="312"/>
        <v>-</v>
      </c>
      <c r="CT85" s="75">
        <f t="shared" si="313"/>
        <v>0</v>
      </c>
      <c r="CU85" s="75">
        <f t="shared" si="313"/>
        <v>0</v>
      </c>
      <c r="CV85" s="75" t="str">
        <f t="shared" si="314"/>
        <v>-</v>
      </c>
      <c r="CW85" s="75" t="str">
        <f t="shared" si="315"/>
        <v>-</v>
      </c>
      <c r="CX85" s="75">
        <f t="shared" si="316"/>
        <v>90</v>
      </c>
      <c r="CY85" s="75">
        <f t="shared" si="316"/>
        <v>34747</v>
      </c>
      <c r="CZ85" s="75">
        <f t="shared" si="317"/>
        <v>386</v>
      </c>
      <c r="DA85" s="75">
        <f t="shared" si="318"/>
        <v>702</v>
      </c>
      <c r="DB85" s="75">
        <f t="shared" si="319"/>
        <v>4419</v>
      </c>
      <c r="DC85" s="75">
        <f t="shared" si="319"/>
        <v>122753</v>
      </c>
      <c r="DD85" s="75">
        <f t="shared" si="320"/>
        <v>28</v>
      </c>
      <c r="DE85" s="75">
        <f t="shared" si="321"/>
        <v>50</v>
      </c>
      <c r="DF85" s="75">
        <f t="shared" si="322"/>
        <v>0</v>
      </c>
      <c r="DG85" s="75">
        <f t="shared" si="322"/>
        <v>0</v>
      </c>
      <c r="DH85" s="75" t="str">
        <f t="shared" si="323"/>
        <v>-</v>
      </c>
      <c r="DI85" s="75" t="str">
        <f t="shared" si="324"/>
        <v>-</v>
      </c>
      <c r="DJ85" s="75">
        <f t="shared" si="358"/>
        <v>0</v>
      </c>
      <c r="DK85" s="75">
        <f t="shared" si="358"/>
        <v>25</v>
      </c>
      <c r="DL85" s="248">
        <f t="shared" si="358"/>
        <v>3719</v>
      </c>
      <c r="DM85" s="248">
        <f t="shared" si="358"/>
        <v>957</v>
      </c>
      <c r="DN85" s="248">
        <f t="shared" si="358"/>
        <v>37</v>
      </c>
      <c r="DO85" s="248">
        <f t="shared" si="358"/>
        <v>3126</v>
      </c>
      <c r="DP85" s="248">
        <f t="shared" si="358"/>
        <v>13175426</v>
      </c>
      <c r="DQ85" s="248">
        <f t="shared" si="326"/>
        <v>3543</v>
      </c>
      <c r="DR85" s="248">
        <f t="shared" si="327"/>
        <v>7420</v>
      </c>
      <c r="DS85" s="248">
        <f t="shared" si="328"/>
        <v>6390034</v>
      </c>
      <c r="DT85" s="248">
        <f t="shared" si="329"/>
        <v>6677</v>
      </c>
      <c r="DU85" s="248">
        <f t="shared" si="330"/>
        <v>14410</v>
      </c>
      <c r="DV85" s="248">
        <f t="shared" si="331"/>
        <v>246281</v>
      </c>
      <c r="DW85" s="248">
        <f t="shared" si="332"/>
        <v>6656</v>
      </c>
      <c r="DX85" s="248">
        <f t="shared" si="333"/>
        <v>12563</v>
      </c>
      <c r="DY85" s="248">
        <f t="shared" si="334"/>
        <v>22614714</v>
      </c>
      <c r="DZ85" s="248">
        <f t="shared" si="335"/>
        <v>7234</v>
      </c>
      <c r="EA85" s="248">
        <f t="shared" si="336"/>
        <v>16370</v>
      </c>
      <c r="EB85" s="164"/>
      <c r="EC85" s="75">
        <f t="shared" si="337"/>
        <v>3</v>
      </c>
      <c r="ED85" s="74">
        <f t="shared" si="352"/>
        <v>2019</v>
      </c>
      <c r="EE85" s="165">
        <f t="shared" si="353"/>
        <v>43525</v>
      </c>
      <c r="EF85" s="157">
        <f t="shared" si="338"/>
        <v>31</v>
      </c>
      <c r="EG85" s="156"/>
      <c r="EH85" s="166">
        <f t="shared" si="359"/>
        <v>92491</v>
      </c>
      <c r="EI85" s="166">
        <f t="shared" si="359"/>
        <v>0</v>
      </c>
      <c r="EJ85" s="166">
        <f t="shared" si="359"/>
        <v>536991</v>
      </c>
      <c r="EK85" s="166">
        <f t="shared" si="359"/>
        <v>3065998</v>
      </c>
      <c r="EL85" s="166">
        <f t="shared" si="359"/>
        <v>5226775</v>
      </c>
      <c r="EM85" s="166">
        <f t="shared" si="359"/>
        <v>4804903</v>
      </c>
      <c r="EN85" s="166">
        <f t="shared" si="359"/>
        <v>140456303</v>
      </c>
      <c r="EO85" s="166">
        <f t="shared" si="359"/>
        <v>164378432</v>
      </c>
      <c r="EP85" s="166">
        <f t="shared" si="359"/>
        <v>16502057</v>
      </c>
      <c r="EQ85" s="166">
        <f t="shared" si="359"/>
        <v>0</v>
      </c>
      <c r="ER85" s="166">
        <f t="shared" si="360"/>
        <v>0</v>
      </c>
      <c r="ES85" s="166">
        <f t="shared" si="360"/>
        <v>0</v>
      </c>
      <c r="ET85" s="166">
        <f t="shared" si="360"/>
        <v>0</v>
      </c>
      <c r="EU85" s="166">
        <f t="shared" si="360"/>
        <v>0</v>
      </c>
      <c r="EV85" s="166">
        <f t="shared" si="360"/>
        <v>0</v>
      </c>
      <c r="EW85" s="166">
        <f t="shared" si="360"/>
        <v>0</v>
      </c>
      <c r="EX85" s="166">
        <f t="shared" si="360"/>
        <v>0</v>
      </c>
      <c r="EY85" s="166">
        <f t="shared" si="360"/>
        <v>0</v>
      </c>
      <c r="EZ85" s="166">
        <f t="shared" si="360"/>
        <v>0</v>
      </c>
      <c r="FA85" s="166">
        <f t="shared" si="360"/>
        <v>0</v>
      </c>
      <c r="FB85" s="166">
        <f t="shared" si="361"/>
        <v>63180</v>
      </c>
      <c r="FC85" s="166">
        <f t="shared" si="361"/>
        <v>219649</v>
      </c>
      <c r="FD85" s="166">
        <f t="shared" si="361"/>
        <v>27594980</v>
      </c>
      <c r="FE85" s="166">
        <f t="shared" si="361"/>
        <v>13790215</v>
      </c>
      <c r="FF85" s="166">
        <f t="shared" si="361"/>
        <v>464831</v>
      </c>
      <c r="FG85" s="166">
        <f t="shared" si="361"/>
        <v>51171082</v>
      </c>
      <c r="FH85" s="152"/>
      <c r="FI85" s="405">
        <f t="shared" si="342"/>
        <v>2.0093083387201034</v>
      </c>
      <c r="FJ85" s="405">
        <f t="shared" si="342"/>
        <v>1.587459599224305</v>
      </c>
      <c r="FK85" s="405">
        <f t="shared" si="343"/>
        <v>1.9656010469246588</v>
      </c>
      <c r="FL85" s="405">
        <f t="shared" si="344"/>
        <v>1.5642176107683678</v>
      </c>
      <c r="FM85" s="405">
        <f t="shared" si="345"/>
        <v>1.3921133871160307</v>
      </c>
      <c r="FN85" s="405">
        <f t="shared" si="346"/>
        <v>1.1153485357575343</v>
      </c>
      <c r="FO85" s="405">
        <f t="shared" si="347"/>
        <v>1.6767047922397567</v>
      </c>
      <c r="FP85" s="405">
        <f t="shared" si="348"/>
        <v>1.0651995560059844</v>
      </c>
      <c r="FQ85" s="405">
        <f t="shared" si="349"/>
        <v>1.9210233592880979</v>
      </c>
      <c r="FR85" s="405">
        <f t="shared" si="350"/>
        <v>1.0261401557285874</v>
      </c>
      <c r="FS85" s="65"/>
    </row>
    <row r="86" spans="1:175" ht="10.35" customHeight="1" x14ac:dyDescent="0.2">
      <c r="A86" s="74" t="str">
        <f t="shared" si="262"/>
        <v>2019-20APRILY63</v>
      </c>
      <c r="B86" s="163" t="str">
        <f t="shared" si="351"/>
        <v>2019-20</v>
      </c>
      <c r="C86" s="26" t="s">
        <v>839</v>
      </c>
      <c r="D86" s="163" t="str">
        <f t="shared" si="362"/>
        <v>Y63</v>
      </c>
      <c r="E86" s="163" t="str">
        <f t="shared" si="362"/>
        <v>North East and Yorkshire</v>
      </c>
      <c r="F86" s="163" t="str">
        <f t="shared" si="263"/>
        <v>Y63</v>
      </c>
      <c r="H86" s="75">
        <f t="shared" ref="H86:J105" si="363">SUMIFS(H$247:H$1257,$B$247:$B$1257,$B86,$C$247:$C$1257,$C86,$D$247:$D$1257,$D86)</f>
        <v>138397</v>
      </c>
      <c r="I86" s="75">
        <f t="shared" si="363"/>
        <v>92135</v>
      </c>
      <c r="J86" s="75">
        <f t="shared" si="363"/>
        <v>279974</v>
      </c>
      <c r="K86" s="75">
        <f t="shared" si="265"/>
        <v>3</v>
      </c>
      <c r="L86" s="75">
        <f t="shared" si="266"/>
        <v>1</v>
      </c>
      <c r="M86" s="75">
        <f t="shared" si="267"/>
        <v>4</v>
      </c>
      <c r="N86" s="75">
        <f t="shared" si="268"/>
        <v>9</v>
      </c>
      <c r="O86" s="75">
        <f t="shared" si="269"/>
        <v>49</v>
      </c>
      <c r="P86" s="75" t="s">
        <v>44</v>
      </c>
      <c r="Q86" s="75">
        <f t="shared" ref="Q86:Z95" si="364">SUMIFS(Q$247:Q$1257,$B$247:$B$1257,$B86,$C$247:$C$1257,$C86,$D$247:$D$1257,$D86)</f>
        <v>0</v>
      </c>
      <c r="R86" s="75">
        <f t="shared" si="364"/>
        <v>0</v>
      </c>
      <c r="S86" s="75">
        <f t="shared" si="364"/>
        <v>0</v>
      </c>
      <c r="T86" s="75">
        <f t="shared" si="364"/>
        <v>100223</v>
      </c>
      <c r="U86" s="75">
        <f t="shared" si="364"/>
        <v>7557</v>
      </c>
      <c r="V86" s="75">
        <f t="shared" si="364"/>
        <v>5244</v>
      </c>
      <c r="W86" s="75">
        <f t="shared" si="364"/>
        <v>57253</v>
      </c>
      <c r="X86" s="75">
        <f t="shared" si="364"/>
        <v>19239</v>
      </c>
      <c r="Y86" s="75">
        <f t="shared" si="364"/>
        <v>1740</v>
      </c>
      <c r="Z86" s="75">
        <f t="shared" si="364"/>
        <v>3059584</v>
      </c>
      <c r="AA86" s="75">
        <f t="shared" si="271"/>
        <v>405</v>
      </c>
      <c r="AB86" s="75">
        <f t="shared" si="272"/>
        <v>698</v>
      </c>
      <c r="AC86" s="75">
        <f t="shared" si="273"/>
        <v>2663321</v>
      </c>
      <c r="AD86" s="75">
        <f t="shared" si="274"/>
        <v>508</v>
      </c>
      <c r="AE86" s="75">
        <f t="shared" si="275"/>
        <v>931</v>
      </c>
      <c r="AF86" s="75">
        <f t="shared" si="276"/>
        <v>75319003</v>
      </c>
      <c r="AG86" s="75">
        <f t="shared" si="277"/>
        <v>1316</v>
      </c>
      <c r="AH86" s="75">
        <f t="shared" si="278"/>
        <v>2727</v>
      </c>
      <c r="AI86" s="75">
        <f t="shared" si="279"/>
        <v>72075296</v>
      </c>
      <c r="AJ86" s="75">
        <f t="shared" si="280"/>
        <v>3746</v>
      </c>
      <c r="AK86" s="75">
        <f t="shared" si="281"/>
        <v>9483</v>
      </c>
      <c r="AL86" s="75">
        <f t="shared" si="282"/>
        <v>6464823</v>
      </c>
      <c r="AM86" s="75">
        <f t="shared" si="283"/>
        <v>3715</v>
      </c>
      <c r="AN86" s="75">
        <f t="shared" si="284"/>
        <v>9105</v>
      </c>
      <c r="AO86" s="75">
        <f t="shared" ref="AO86:AX95" si="365">SUMIFS(AO$247:AO$1257,$B$247:$B$1257,$B86,$C$247:$C$1257,$C86,$D$247:$D$1257,$D86)</f>
        <v>6031</v>
      </c>
      <c r="AP86" s="75">
        <f t="shared" si="365"/>
        <v>685</v>
      </c>
      <c r="AQ86" s="75">
        <f t="shared" si="365"/>
        <v>1407</v>
      </c>
      <c r="AR86" s="75">
        <f t="shared" si="365"/>
        <v>7140</v>
      </c>
      <c r="AS86" s="75">
        <f t="shared" si="365"/>
        <v>499</v>
      </c>
      <c r="AT86" s="75">
        <f t="shared" si="365"/>
        <v>3440</v>
      </c>
      <c r="AU86" s="75">
        <f t="shared" si="365"/>
        <v>2419</v>
      </c>
      <c r="AV86" s="75">
        <f t="shared" si="365"/>
        <v>59727</v>
      </c>
      <c r="AW86" s="75">
        <f t="shared" si="365"/>
        <v>10040</v>
      </c>
      <c r="AX86" s="75">
        <f t="shared" si="365"/>
        <v>24425</v>
      </c>
      <c r="AY86" s="75">
        <f t="shared" ref="AY86:BK95" si="366">SUMIFS(AY$247:AY$1257,$B$247:$B$1257,$B86,$C$247:$C$1257,$C86,$D$247:$D$1257,$D86)</f>
        <v>94192</v>
      </c>
      <c r="AZ86" s="75">
        <f t="shared" si="366"/>
        <v>14526</v>
      </c>
      <c r="BA86" s="75">
        <f t="shared" si="366"/>
        <v>11640</v>
      </c>
      <c r="BB86" s="75">
        <f t="shared" si="366"/>
        <v>9415</v>
      </c>
      <c r="BC86" s="75">
        <f t="shared" si="366"/>
        <v>7643</v>
      </c>
      <c r="BD86" s="75">
        <f t="shared" si="366"/>
        <v>76951</v>
      </c>
      <c r="BE86" s="75">
        <f t="shared" si="366"/>
        <v>63438</v>
      </c>
      <c r="BF86" s="75">
        <f t="shared" si="366"/>
        <v>33776</v>
      </c>
      <c r="BG86" s="75">
        <f t="shared" si="366"/>
        <v>23843</v>
      </c>
      <c r="BH86" s="75">
        <f t="shared" si="366"/>
        <v>2611</v>
      </c>
      <c r="BI86" s="75">
        <f t="shared" si="366"/>
        <v>1814</v>
      </c>
      <c r="BJ86" s="75">
        <f t="shared" si="366"/>
        <v>0</v>
      </c>
      <c r="BK86" s="75">
        <f t="shared" si="366"/>
        <v>0</v>
      </c>
      <c r="BL86" s="75" t="str">
        <f t="shared" si="287"/>
        <v>-</v>
      </c>
      <c r="BM86" s="75" t="str">
        <f t="shared" si="288"/>
        <v>-</v>
      </c>
      <c r="BN86" s="75">
        <f t="shared" ref="BN86:BO105" si="367">SUMIFS(BN$247:BN$1257,$B$247:$B$1257,$B86,$C$247:$C$1257,$C86,$D$247:$D$1257,$D86)</f>
        <v>0</v>
      </c>
      <c r="BO86" s="75">
        <f t="shared" si="367"/>
        <v>0</v>
      </c>
      <c r="BP86" s="75" t="str">
        <f t="shared" si="290"/>
        <v>-</v>
      </c>
      <c r="BQ86" s="75" t="str">
        <f t="shared" si="291"/>
        <v>-</v>
      </c>
      <c r="BR86" s="75">
        <f t="shared" ref="BR86:BS105" si="368">SUMIFS(BR$247:BR$1257,$B$247:$B$1257,$B86,$C$247:$C$1257,$C86,$D$247:$D$1257,$D86)</f>
        <v>0</v>
      </c>
      <c r="BS86" s="75">
        <f t="shared" si="368"/>
        <v>0</v>
      </c>
      <c r="BT86" s="75" t="str">
        <f t="shared" si="293"/>
        <v>-</v>
      </c>
      <c r="BU86" s="75" t="str">
        <f t="shared" si="294"/>
        <v>-</v>
      </c>
      <c r="BV86" s="75">
        <f t="shared" ref="BV86:BW105" si="369">SUMIFS(BV$247:BV$1257,$B$247:$B$1257,$B86,$C$247:$C$1257,$C86,$D$247:$D$1257,$D86)</f>
        <v>0</v>
      </c>
      <c r="BW86" s="75">
        <f t="shared" si="369"/>
        <v>0</v>
      </c>
      <c r="BX86" s="75" t="str">
        <f t="shared" si="296"/>
        <v>-</v>
      </c>
      <c r="BY86" s="75" t="str">
        <f t="shared" si="297"/>
        <v>-</v>
      </c>
      <c r="BZ86" s="75">
        <f t="shared" ref="BZ86:CA105" si="370">SUMIFS(BZ$247:BZ$1257,$B$247:$B$1257,$B86,$C$247:$C$1257,$C86,$D$247:$D$1257,$D86)</f>
        <v>0</v>
      </c>
      <c r="CA86" s="75">
        <f t="shared" si="370"/>
        <v>0</v>
      </c>
      <c r="CB86" s="75" t="str">
        <f t="shared" si="299"/>
        <v>-</v>
      </c>
      <c r="CC86" s="75" t="str">
        <f t="shared" si="300"/>
        <v>-</v>
      </c>
      <c r="CD86" s="75">
        <f t="shared" ref="CD86:CE105" si="371">SUMIFS(CD$247:CD$1257,$B$247:$B$1257,$B86,$C$247:$C$1257,$C86,$D$247:$D$1257,$D86)</f>
        <v>0</v>
      </c>
      <c r="CE86" s="75">
        <f t="shared" si="371"/>
        <v>0</v>
      </c>
      <c r="CF86" s="75" t="str">
        <f t="shared" si="302"/>
        <v>-</v>
      </c>
      <c r="CG86" s="75" t="str">
        <f t="shared" si="303"/>
        <v>-</v>
      </c>
      <c r="CH86" s="75">
        <f t="shared" ref="CH86:CI105" si="372">SUMIFS(CH$247:CH$1257,$B$247:$B$1257,$B86,$C$247:$C$1257,$C86,$D$247:$D$1257,$D86)</f>
        <v>0</v>
      </c>
      <c r="CI86" s="75">
        <f t="shared" si="372"/>
        <v>0</v>
      </c>
      <c r="CJ86" s="75" t="str">
        <f t="shared" si="305"/>
        <v>-</v>
      </c>
      <c r="CK86" s="75" t="str">
        <f t="shared" si="306"/>
        <v>-</v>
      </c>
      <c r="CL86" s="75">
        <f t="shared" ref="CL86:CM105" si="373">SUMIFS(CL$247:CL$1257,$B$247:$B$1257,$B86,$C$247:$C$1257,$C86,$D$247:$D$1257,$D86)</f>
        <v>0</v>
      </c>
      <c r="CM86" s="75">
        <f t="shared" si="373"/>
        <v>0</v>
      </c>
      <c r="CN86" s="75" t="str">
        <f t="shared" si="308"/>
        <v>-</v>
      </c>
      <c r="CO86" s="75" t="str">
        <f t="shared" si="309"/>
        <v>-</v>
      </c>
      <c r="CP86" s="75">
        <f t="shared" ref="CP86:CQ105" si="374">SUMIFS(CP$247:CP$1257,$B$247:$B$1257,$B86,$C$247:$C$1257,$C86,$D$247:$D$1257,$D86)</f>
        <v>0</v>
      </c>
      <c r="CQ86" s="75">
        <f t="shared" si="374"/>
        <v>0</v>
      </c>
      <c r="CR86" s="75" t="str">
        <f t="shared" si="311"/>
        <v>-</v>
      </c>
      <c r="CS86" s="75" t="str">
        <f t="shared" si="312"/>
        <v>-</v>
      </c>
      <c r="CT86" s="75">
        <f t="shared" ref="CT86:CU105" si="375">SUMIFS(CT$247:CT$1257,$B$247:$B$1257,$B86,$C$247:$C$1257,$C86,$D$247:$D$1257,$D86)</f>
        <v>0</v>
      </c>
      <c r="CU86" s="75">
        <f t="shared" si="375"/>
        <v>0</v>
      </c>
      <c r="CV86" s="75" t="str">
        <f t="shared" si="314"/>
        <v>-</v>
      </c>
      <c r="CW86" s="75" t="str">
        <f t="shared" si="315"/>
        <v>-</v>
      </c>
      <c r="CX86" s="75">
        <f t="shared" ref="CX86:CY105" si="376">SUMIFS(CX$247:CX$1257,$B$247:$B$1257,$B86,$C$247:$C$1257,$C86,$D$247:$D$1257,$D86)</f>
        <v>64</v>
      </c>
      <c r="CY86" s="75">
        <f t="shared" si="376"/>
        <v>25898</v>
      </c>
      <c r="CZ86" s="75">
        <f t="shared" si="317"/>
        <v>405</v>
      </c>
      <c r="DA86" s="75">
        <f t="shared" si="318"/>
        <v>663</v>
      </c>
      <c r="DB86" s="75">
        <f t="shared" ref="DB86:DC105" si="377">SUMIFS(DB$247:DB$1257,$B$247:$B$1257,$B86,$C$247:$C$1257,$C86,$D$247:$D$1257,$D86)</f>
        <v>4853</v>
      </c>
      <c r="DC86" s="75">
        <f t="shared" si="377"/>
        <v>147210</v>
      </c>
      <c r="DD86" s="75">
        <f t="shared" si="320"/>
        <v>30</v>
      </c>
      <c r="DE86" s="75">
        <f t="shared" si="321"/>
        <v>54</v>
      </c>
      <c r="DF86" s="75">
        <f t="shared" ref="DF86:DG105" si="378">SUMIFS(DF$247:DF$1257,$B$247:$B$1257,$B86,$C$247:$C$1257,$C86,$D$247:$D$1257,$D86)</f>
        <v>43</v>
      </c>
      <c r="DG86" s="75">
        <f t="shared" si="378"/>
        <v>54310</v>
      </c>
      <c r="DH86" s="75">
        <f t="shared" si="323"/>
        <v>1263</v>
      </c>
      <c r="DI86" s="75">
        <f t="shared" si="324"/>
        <v>2414</v>
      </c>
      <c r="DJ86" s="75">
        <f t="shared" ref="DJ86:DP91" si="379">SUMIFS(DJ$247:DJ$1257,$B$247:$B$1257,$B86,$C$247:$C$1257,$C86,$D$247:$D$1257,$D86)</f>
        <v>37</v>
      </c>
      <c r="DK86" s="75">
        <f t="shared" si="379"/>
        <v>20</v>
      </c>
      <c r="DL86" s="248">
        <f t="shared" si="379"/>
        <v>3703</v>
      </c>
      <c r="DM86" s="248">
        <f t="shared" si="379"/>
        <v>1154</v>
      </c>
      <c r="DN86" s="248">
        <f t="shared" si="379"/>
        <v>44</v>
      </c>
      <c r="DO86" s="248">
        <f t="shared" si="379"/>
        <v>3445</v>
      </c>
      <c r="DP86" s="248">
        <f t="shared" si="379"/>
        <v>16096403</v>
      </c>
      <c r="DQ86" s="248">
        <f t="shared" si="326"/>
        <v>4347</v>
      </c>
      <c r="DR86" s="248">
        <f t="shared" si="327"/>
        <v>9073</v>
      </c>
      <c r="DS86" s="248">
        <f t="shared" si="328"/>
        <v>7820562</v>
      </c>
      <c r="DT86" s="248">
        <f t="shared" si="329"/>
        <v>6777</v>
      </c>
      <c r="DU86" s="248">
        <f t="shared" si="330"/>
        <v>13720</v>
      </c>
      <c r="DV86" s="248">
        <f t="shared" si="331"/>
        <v>294505</v>
      </c>
      <c r="DW86" s="248">
        <f t="shared" si="332"/>
        <v>6693</v>
      </c>
      <c r="DX86" s="248">
        <f t="shared" si="333"/>
        <v>11480</v>
      </c>
      <c r="DY86" s="248">
        <f t="shared" si="334"/>
        <v>29925199</v>
      </c>
      <c r="DZ86" s="248">
        <f t="shared" si="335"/>
        <v>8687</v>
      </c>
      <c r="EA86" s="248">
        <f t="shared" si="336"/>
        <v>18685</v>
      </c>
      <c r="EB86" s="164"/>
      <c r="EC86" s="75">
        <f t="shared" si="337"/>
        <v>4</v>
      </c>
      <c r="ED86" s="74">
        <f t="shared" si="352"/>
        <v>2019</v>
      </c>
      <c r="EE86" s="165">
        <f t="shared" si="353"/>
        <v>43556</v>
      </c>
      <c r="EF86" s="157">
        <f t="shared" si="338"/>
        <v>30</v>
      </c>
      <c r="EG86" s="156"/>
      <c r="EH86" s="166">
        <f t="shared" ref="EH86:EQ95" si="380">SUMIFS(EH$247:EH$1257,$B$247:$B$1257,$B86,$C$247:$C$1257,$C86,$D$247:$D$1257,$D86)</f>
        <v>92135</v>
      </c>
      <c r="EI86" s="166">
        <f t="shared" si="380"/>
        <v>341783</v>
      </c>
      <c r="EJ86" s="166">
        <f t="shared" si="380"/>
        <v>836630</v>
      </c>
      <c r="EK86" s="166">
        <f t="shared" si="380"/>
        <v>4477477</v>
      </c>
      <c r="EL86" s="166">
        <f t="shared" si="380"/>
        <v>5277042</v>
      </c>
      <c r="EM86" s="166">
        <f t="shared" si="380"/>
        <v>4879776</v>
      </c>
      <c r="EN86" s="166">
        <f t="shared" si="380"/>
        <v>156150432</v>
      </c>
      <c r="EO86" s="166">
        <f t="shared" si="380"/>
        <v>182439987</v>
      </c>
      <c r="EP86" s="166">
        <f t="shared" si="380"/>
        <v>15842926</v>
      </c>
      <c r="EQ86" s="166">
        <f t="shared" si="380"/>
        <v>0</v>
      </c>
      <c r="ER86" s="166">
        <f t="shared" ref="ER86:FA95" si="381">SUMIFS(ER$247:ER$1257,$B$247:$B$1257,$B86,$C$247:$C$1257,$C86,$D$247:$D$1257,$D86)</f>
        <v>0</v>
      </c>
      <c r="ES86" s="166">
        <f t="shared" si="381"/>
        <v>0</v>
      </c>
      <c r="ET86" s="166">
        <f t="shared" si="381"/>
        <v>0</v>
      </c>
      <c r="EU86" s="166">
        <f t="shared" si="381"/>
        <v>0</v>
      </c>
      <c r="EV86" s="166">
        <f t="shared" si="381"/>
        <v>0</v>
      </c>
      <c r="EW86" s="166">
        <f t="shared" si="381"/>
        <v>0</v>
      </c>
      <c r="EX86" s="166">
        <f t="shared" si="381"/>
        <v>0</v>
      </c>
      <c r="EY86" s="166">
        <f t="shared" si="381"/>
        <v>0</v>
      </c>
      <c r="EZ86" s="166">
        <f t="shared" si="381"/>
        <v>0</v>
      </c>
      <c r="FA86" s="166">
        <f t="shared" si="381"/>
        <v>103802</v>
      </c>
      <c r="FB86" s="166">
        <f t="shared" ref="FB86:FG95" si="382">SUMIFS(FB$247:FB$1257,$B$247:$B$1257,$B86,$C$247:$C$1257,$C86,$D$247:$D$1257,$D86)</f>
        <v>42432</v>
      </c>
      <c r="FC86" s="166">
        <f t="shared" si="382"/>
        <v>261592</v>
      </c>
      <c r="FD86" s="166">
        <f t="shared" si="382"/>
        <v>33597319</v>
      </c>
      <c r="FE86" s="166">
        <f t="shared" si="382"/>
        <v>15833013</v>
      </c>
      <c r="FF86" s="166">
        <f t="shared" si="382"/>
        <v>505120</v>
      </c>
      <c r="FG86" s="166">
        <f t="shared" si="382"/>
        <v>64369844</v>
      </c>
      <c r="FH86" s="152"/>
      <c r="FI86" s="405">
        <f t="shared" si="342"/>
        <v>1.9221913457721318</v>
      </c>
      <c r="FJ86" s="405">
        <f t="shared" si="342"/>
        <v>1.5402937673680033</v>
      </c>
      <c r="FK86" s="405">
        <f t="shared" si="343"/>
        <v>1.7953852021357741</v>
      </c>
      <c r="FL86" s="405">
        <f t="shared" si="344"/>
        <v>1.4574752097635393</v>
      </c>
      <c r="FM86" s="405">
        <f t="shared" si="345"/>
        <v>1.3440518400782491</v>
      </c>
      <c r="FN86" s="405">
        <f t="shared" si="346"/>
        <v>1.1080292735751838</v>
      </c>
      <c r="FO86" s="405">
        <f t="shared" si="347"/>
        <v>1.7556006029419409</v>
      </c>
      <c r="FP86" s="405">
        <f t="shared" si="348"/>
        <v>1.2393055772129529</v>
      </c>
      <c r="FQ86" s="405">
        <f t="shared" si="349"/>
        <v>1.5005747126436781</v>
      </c>
      <c r="FR86" s="405">
        <f t="shared" si="350"/>
        <v>1.042528735632184</v>
      </c>
      <c r="FS86" s="65"/>
    </row>
    <row r="87" spans="1:175" ht="10.35" customHeight="1" x14ac:dyDescent="0.2">
      <c r="A87" s="74" t="str">
        <f t="shared" si="262"/>
        <v>2019-20MAYY63</v>
      </c>
      <c r="B87" s="163" t="str">
        <f t="shared" si="351"/>
        <v>2019-20</v>
      </c>
      <c r="C87" s="26" t="s">
        <v>840</v>
      </c>
      <c r="D87" s="163" t="str">
        <f t="shared" si="362"/>
        <v>Y63</v>
      </c>
      <c r="E87" s="163" t="str">
        <f t="shared" si="362"/>
        <v>North East and Yorkshire</v>
      </c>
      <c r="F87" s="163" t="str">
        <f t="shared" si="263"/>
        <v>Y63</v>
      </c>
      <c r="H87" s="75">
        <f t="shared" si="363"/>
        <v>141625</v>
      </c>
      <c r="I87" s="75">
        <f t="shared" si="363"/>
        <v>93337</v>
      </c>
      <c r="J87" s="75">
        <f t="shared" si="363"/>
        <v>208542</v>
      </c>
      <c r="K87" s="75">
        <f t="shared" si="265"/>
        <v>2</v>
      </c>
      <c r="L87" s="75">
        <f t="shared" si="266"/>
        <v>1</v>
      </c>
      <c r="M87" s="75">
        <f t="shared" si="267"/>
        <v>3</v>
      </c>
      <c r="N87" s="75">
        <f t="shared" si="268"/>
        <v>5</v>
      </c>
      <c r="O87" s="75">
        <f t="shared" si="269"/>
        <v>34</v>
      </c>
      <c r="P87" s="75" t="s">
        <v>44</v>
      </c>
      <c r="Q87" s="75">
        <f t="shared" si="364"/>
        <v>0</v>
      </c>
      <c r="R87" s="75">
        <f t="shared" si="364"/>
        <v>0</v>
      </c>
      <c r="S87" s="75">
        <f t="shared" si="364"/>
        <v>0</v>
      </c>
      <c r="T87" s="75">
        <f t="shared" si="364"/>
        <v>103753</v>
      </c>
      <c r="U87" s="75">
        <f t="shared" si="364"/>
        <v>7764</v>
      </c>
      <c r="V87" s="75">
        <f t="shared" si="364"/>
        <v>5426</v>
      </c>
      <c r="W87" s="75">
        <f t="shared" si="364"/>
        <v>58003</v>
      </c>
      <c r="X87" s="75">
        <f t="shared" si="364"/>
        <v>20015</v>
      </c>
      <c r="Y87" s="75">
        <f t="shared" si="364"/>
        <v>2819</v>
      </c>
      <c r="Z87" s="75">
        <f t="shared" si="364"/>
        <v>3079248</v>
      </c>
      <c r="AA87" s="75">
        <f t="shared" si="271"/>
        <v>397</v>
      </c>
      <c r="AB87" s="75">
        <f t="shared" si="272"/>
        <v>689</v>
      </c>
      <c r="AC87" s="75">
        <f t="shared" si="273"/>
        <v>2660031</v>
      </c>
      <c r="AD87" s="75">
        <f t="shared" si="274"/>
        <v>490</v>
      </c>
      <c r="AE87" s="75">
        <f t="shared" si="275"/>
        <v>886</v>
      </c>
      <c r="AF87" s="75">
        <f t="shared" si="276"/>
        <v>73054564</v>
      </c>
      <c r="AG87" s="75">
        <f t="shared" si="277"/>
        <v>1259</v>
      </c>
      <c r="AH87" s="75">
        <f t="shared" si="278"/>
        <v>2600</v>
      </c>
      <c r="AI87" s="75">
        <f t="shared" si="279"/>
        <v>71161054</v>
      </c>
      <c r="AJ87" s="75">
        <f t="shared" si="280"/>
        <v>3555</v>
      </c>
      <c r="AK87" s="75">
        <f t="shared" si="281"/>
        <v>8657</v>
      </c>
      <c r="AL87" s="75">
        <f t="shared" si="282"/>
        <v>9575173</v>
      </c>
      <c r="AM87" s="75">
        <f t="shared" si="283"/>
        <v>3397</v>
      </c>
      <c r="AN87" s="75">
        <f t="shared" si="284"/>
        <v>7914</v>
      </c>
      <c r="AO87" s="75">
        <f t="shared" si="365"/>
        <v>6280</v>
      </c>
      <c r="AP87" s="75">
        <f t="shared" si="365"/>
        <v>847</v>
      </c>
      <c r="AQ87" s="75">
        <f t="shared" si="365"/>
        <v>1434</v>
      </c>
      <c r="AR87" s="75">
        <f t="shared" si="365"/>
        <v>7461</v>
      </c>
      <c r="AS87" s="75">
        <f t="shared" si="365"/>
        <v>452</v>
      </c>
      <c r="AT87" s="75">
        <f t="shared" si="365"/>
        <v>3547</v>
      </c>
      <c r="AU87" s="75">
        <f t="shared" si="365"/>
        <v>1721</v>
      </c>
      <c r="AV87" s="75">
        <f t="shared" si="365"/>
        <v>62082</v>
      </c>
      <c r="AW87" s="75">
        <f t="shared" si="365"/>
        <v>10126</v>
      </c>
      <c r="AX87" s="75">
        <f t="shared" si="365"/>
        <v>25265</v>
      </c>
      <c r="AY87" s="75">
        <f t="shared" si="366"/>
        <v>97473</v>
      </c>
      <c r="AZ87" s="75">
        <f t="shared" si="366"/>
        <v>14605</v>
      </c>
      <c r="BA87" s="75">
        <f t="shared" si="366"/>
        <v>11824</v>
      </c>
      <c r="BB87" s="75">
        <f t="shared" si="366"/>
        <v>10074</v>
      </c>
      <c r="BC87" s="75">
        <f t="shared" si="366"/>
        <v>8276</v>
      </c>
      <c r="BD87" s="75">
        <f t="shared" si="366"/>
        <v>76818</v>
      </c>
      <c r="BE87" s="75">
        <f t="shared" si="366"/>
        <v>63966</v>
      </c>
      <c r="BF87" s="75">
        <f t="shared" si="366"/>
        <v>31904</v>
      </c>
      <c r="BG87" s="75">
        <f t="shared" si="366"/>
        <v>20715</v>
      </c>
      <c r="BH87" s="75">
        <f t="shared" si="366"/>
        <v>4206</v>
      </c>
      <c r="BI87" s="75">
        <f t="shared" si="366"/>
        <v>2955</v>
      </c>
      <c r="BJ87" s="75">
        <f t="shared" si="366"/>
        <v>0</v>
      </c>
      <c r="BK87" s="75">
        <f t="shared" si="366"/>
        <v>0</v>
      </c>
      <c r="BL87" s="75" t="str">
        <f t="shared" si="287"/>
        <v>-</v>
      </c>
      <c r="BM87" s="75" t="str">
        <f t="shared" si="288"/>
        <v>-</v>
      </c>
      <c r="BN87" s="75">
        <f t="shared" si="367"/>
        <v>0</v>
      </c>
      <c r="BO87" s="75">
        <f t="shared" si="367"/>
        <v>0</v>
      </c>
      <c r="BP87" s="75" t="str">
        <f t="shared" si="290"/>
        <v>-</v>
      </c>
      <c r="BQ87" s="75" t="str">
        <f t="shared" si="291"/>
        <v>-</v>
      </c>
      <c r="BR87" s="75">
        <f t="shared" si="368"/>
        <v>0</v>
      </c>
      <c r="BS87" s="75">
        <f t="shared" si="368"/>
        <v>0</v>
      </c>
      <c r="BT87" s="75" t="str">
        <f t="shared" si="293"/>
        <v>-</v>
      </c>
      <c r="BU87" s="75" t="str">
        <f t="shared" si="294"/>
        <v>-</v>
      </c>
      <c r="BV87" s="75">
        <f t="shared" si="369"/>
        <v>0</v>
      </c>
      <c r="BW87" s="75">
        <f t="shared" si="369"/>
        <v>0</v>
      </c>
      <c r="BX87" s="75" t="str">
        <f t="shared" si="296"/>
        <v>-</v>
      </c>
      <c r="BY87" s="75" t="str">
        <f t="shared" si="297"/>
        <v>-</v>
      </c>
      <c r="BZ87" s="75">
        <f t="shared" si="370"/>
        <v>0</v>
      </c>
      <c r="CA87" s="75">
        <f t="shared" si="370"/>
        <v>0</v>
      </c>
      <c r="CB87" s="75" t="str">
        <f t="shared" si="299"/>
        <v>-</v>
      </c>
      <c r="CC87" s="75" t="str">
        <f t="shared" si="300"/>
        <v>-</v>
      </c>
      <c r="CD87" s="75">
        <f t="shared" si="371"/>
        <v>0</v>
      </c>
      <c r="CE87" s="75">
        <f t="shared" si="371"/>
        <v>0</v>
      </c>
      <c r="CF87" s="75" t="str">
        <f t="shared" si="302"/>
        <v>-</v>
      </c>
      <c r="CG87" s="75" t="str">
        <f t="shared" si="303"/>
        <v>-</v>
      </c>
      <c r="CH87" s="75">
        <f t="shared" si="372"/>
        <v>0</v>
      </c>
      <c r="CI87" s="75">
        <f t="shared" si="372"/>
        <v>0</v>
      </c>
      <c r="CJ87" s="75" t="str">
        <f t="shared" si="305"/>
        <v>-</v>
      </c>
      <c r="CK87" s="75" t="str">
        <f t="shared" si="306"/>
        <v>-</v>
      </c>
      <c r="CL87" s="75">
        <f t="shared" si="373"/>
        <v>0</v>
      </c>
      <c r="CM87" s="75">
        <f t="shared" si="373"/>
        <v>0</v>
      </c>
      <c r="CN87" s="75" t="str">
        <f t="shared" si="308"/>
        <v>-</v>
      </c>
      <c r="CO87" s="75" t="str">
        <f t="shared" si="309"/>
        <v>-</v>
      </c>
      <c r="CP87" s="75">
        <f t="shared" si="374"/>
        <v>0</v>
      </c>
      <c r="CQ87" s="75">
        <f t="shared" si="374"/>
        <v>0</v>
      </c>
      <c r="CR87" s="75" t="str">
        <f t="shared" si="311"/>
        <v>-</v>
      </c>
      <c r="CS87" s="75" t="str">
        <f t="shared" si="312"/>
        <v>-</v>
      </c>
      <c r="CT87" s="75">
        <f t="shared" si="375"/>
        <v>0</v>
      </c>
      <c r="CU87" s="75">
        <f t="shared" si="375"/>
        <v>0</v>
      </c>
      <c r="CV87" s="75" t="str">
        <f t="shared" si="314"/>
        <v>-</v>
      </c>
      <c r="CW87" s="75" t="str">
        <f t="shared" si="315"/>
        <v>-</v>
      </c>
      <c r="CX87" s="75">
        <f t="shared" si="376"/>
        <v>52</v>
      </c>
      <c r="CY87" s="75">
        <f t="shared" si="376"/>
        <v>18857</v>
      </c>
      <c r="CZ87" s="75">
        <f t="shared" si="317"/>
        <v>363</v>
      </c>
      <c r="DA87" s="75">
        <f t="shared" si="318"/>
        <v>667</v>
      </c>
      <c r="DB87" s="75">
        <f t="shared" si="377"/>
        <v>4851</v>
      </c>
      <c r="DC87" s="75">
        <f t="shared" si="377"/>
        <v>140769</v>
      </c>
      <c r="DD87" s="75">
        <f t="shared" si="320"/>
        <v>29</v>
      </c>
      <c r="DE87" s="75">
        <f t="shared" si="321"/>
        <v>51</v>
      </c>
      <c r="DF87" s="75">
        <f t="shared" si="378"/>
        <v>50</v>
      </c>
      <c r="DG87" s="75">
        <f t="shared" si="378"/>
        <v>71418</v>
      </c>
      <c r="DH87" s="75">
        <f t="shared" si="323"/>
        <v>1428</v>
      </c>
      <c r="DI87" s="75">
        <f t="shared" si="324"/>
        <v>2992</v>
      </c>
      <c r="DJ87" s="75">
        <f t="shared" si="379"/>
        <v>41</v>
      </c>
      <c r="DK87" s="75">
        <f t="shared" si="379"/>
        <v>26</v>
      </c>
      <c r="DL87" s="248">
        <f t="shared" si="379"/>
        <v>3842</v>
      </c>
      <c r="DM87" s="248">
        <f t="shared" si="379"/>
        <v>1251</v>
      </c>
      <c r="DN87" s="248">
        <f t="shared" si="379"/>
        <v>21</v>
      </c>
      <c r="DO87" s="248">
        <f t="shared" si="379"/>
        <v>3679</v>
      </c>
      <c r="DP87" s="248">
        <f t="shared" si="379"/>
        <v>15481068</v>
      </c>
      <c r="DQ87" s="248">
        <f t="shared" si="326"/>
        <v>4029</v>
      </c>
      <c r="DR87" s="248">
        <f t="shared" si="327"/>
        <v>8635</v>
      </c>
      <c r="DS87" s="248">
        <f t="shared" si="328"/>
        <v>8189842</v>
      </c>
      <c r="DT87" s="248">
        <f t="shared" si="329"/>
        <v>6547</v>
      </c>
      <c r="DU87" s="248">
        <f t="shared" si="330"/>
        <v>13191</v>
      </c>
      <c r="DV87" s="248">
        <f t="shared" si="331"/>
        <v>146192</v>
      </c>
      <c r="DW87" s="248">
        <f t="shared" si="332"/>
        <v>6962</v>
      </c>
      <c r="DX87" s="248">
        <f t="shared" si="333"/>
        <v>11938</v>
      </c>
      <c r="DY87" s="248">
        <f t="shared" si="334"/>
        <v>30186462</v>
      </c>
      <c r="DZ87" s="248">
        <f t="shared" si="335"/>
        <v>8205</v>
      </c>
      <c r="EA87" s="248">
        <f t="shared" si="336"/>
        <v>17900</v>
      </c>
      <c r="EB87" s="164"/>
      <c r="EC87" s="75">
        <f t="shared" si="337"/>
        <v>5</v>
      </c>
      <c r="ED87" s="74">
        <f t="shared" si="352"/>
        <v>2019</v>
      </c>
      <c r="EE87" s="165">
        <f t="shared" si="353"/>
        <v>43586</v>
      </c>
      <c r="EF87" s="157">
        <f t="shared" si="338"/>
        <v>31</v>
      </c>
      <c r="EG87" s="156"/>
      <c r="EH87" s="166">
        <f t="shared" si="380"/>
        <v>93337</v>
      </c>
      <c r="EI87" s="166">
        <f t="shared" si="380"/>
        <v>250042</v>
      </c>
      <c r="EJ87" s="166">
        <f t="shared" si="380"/>
        <v>500770</v>
      </c>
      <c r="EK87" s="166">
        <f t="shared" si="380"/>
        <v>3143489</v>
      </c>
      <c r="EL87" s="166">
        <f t="shared" si="380"/>
        <v>5347776</v>
      </c>
      <c r="EM87" s="166">
        <f t="shared" si="380"/>
        <v>4809354</v>
      </c>
      <c r="EN87" s="166">
        <f t="shared" si="380"/>
        <v>150812070</v>
      </c>
      <c r="EO87" s="166">
        <f t="shared" si="380"/>
        <v>173274838</v>
      </c>
      <c r="EP87" s="166">
        <f t="shared" si="380"/>
        <v>22309790</v>
      </c>
      <c r="EQ87" s="166">
        <f t="shared" si="380"/>
        <v>0</v>
      </c>
      <c r="ER87" s="166">
        <f t="shared" si="381"/>
        <v>0</v>
      </c>
      <c r="ES87" s="166">
        <f t="shared" si="381"/>
        <v>0</v>
      </c>
      <c r="ET87" s="166">
        <f t="shared" si="381"/>
        <v>0</v>
      </c>
      <c r="EU87" s="166">
        <f t="shared" si="381"/>
        <v>0</v>
      </c>
      <c r="EV87" s="166">
        <f t="shared" si="381"/>
        <v>0</v>
      </c>
      <c r="EW87" s="166">
        <f t="shared" si="381"/>
        <v>0</v>
      </c>
      <c r="EX87" s="166">
        <f t="shared" si="381"/>
        <v>0</v>
      </c>
      <c r="EY87" s="166">
        <f t="shared" si="381"/>
        <v>0</v>
      </c>
      <c r="EZ87" s="166">
        <f t="shared" si="381"/>
        <v>0</v>
      </c>
      <c r="FA87" s="166">
        <f t="shared" si="381"/>
        <v>149617</v>
      </c>
      <c r="FB87" s="166">
        <f t="shared" si="382"/>
        <v>34684</v>
      </c>
      <c r="FC87" s="166">
        <f t="shared" si="382"/>
        <v>245658</v>
      </c>
      <c r="FD87" s="166">
        <f t="shared" si="382"/>
        <v>33175670</v>
      </c>
      <c r="FE87" s="166">
        <f t="shared" si="382"/>
        <v>16502112</v>
      </c>
      <c r="FF87" s="166">
        <f t="shared" si="382"/>
        <v>250698</v>
      </c>
      <c r="FG87" s="166">
        <f t="shared" si="382"/>
        <v>65853914</v>
      </c>
      <c r="FH87" s="152"/>
      <c r="FI87" s="405">
        <f t="shared" si="342"/>
        <v>1.8811179804224627</v>
      </c>
      <c r="FJ87" s="405">
        <f t="shared" si="342"/>
        <v>1.5229263266357547</v>
      </c>
      <c r="FK87" s="405">
        <f t="shared" si="343"/>
        <v>1.8566162919277553</v>
      </c>
      <c r="FL87" s="405">
        <f t="shared" si="344"/>
        <v>1.5252488020641357</v>
      </c>
      <c r="FM87" s="405">
        <f t="shared" si="345"/>
        <v>1.3243797734599934</v>
      </c>
      <c r="FN87" s="405">
        <f t="shared" si="346"/>
        <v>1.1028050273261727</v>
      </c>
      <c r="FO87" s="405">
        <f t="shared" si="347"/>
        <v>1.5940044966275293</v>
      </c>
      <c r="FP87" s="405">
        <f t="shared" si="348"/>
        <v>1.0349737696727455</v>
      </c>
      <c r="FQ87" s="405">
        <f t="shared" si="349"/>
        <v>1.4920184462575381</v>
      </c>
      <c r="FR87" s="405">
        <f t="shared" si="350"/>
        <v>1.0482440581766583</v>
      </c>
      <c r="FS87" s="65"/>
    </row>
    <row r="88" spans="1:175" ht="10.35" customHeight="1" x14ac:dyDescent="0.2">
      <c r="A88" s="74" t="str">
        <f t="shared" si="262"/>
        <v>2019-20JUNEY63</v>
      </c>
      <c r="B88" s="163" t="str">
        <f t="shared" si="351"/>
        <v>2019-20</v>
      </c>
      <c r="C88" s="26" t="s">
        <v>843</v>
      </c>
      <c r="D88" s="163" t="str">
        <f t="shared" si="362"/>
        <v>Y63</v>
      </c>
      <c r="E88" s="163" t="str">
        <f t="shared" si="362"/>
        <v>North East and Yorkshire</v>
      </c>
      <c r="F88" s="163" t="str">
        <f t="shared" si="263"/>
        <v>Y63</v>
      </c>
      <c r="H88" s="75">
        <f t="shared" si="363"/>
        <v>138670</v>
      </c>
      <c r="I88" s="75">
        <f t="shared" si="363"/>
        <v>91222</v>
      </c>
      <c r="J88" s="75">
        <f t="shared" si="363"/>
        <v>198160</v>
      </c>
      <c r="K88" s="75">
        <f t="shared" si="265"/>
        <v>2</v>
      </c>
      <c r="L88" s="75">
        <f t="shared" si="266"/>
        <v>1</v>
      </c>
      <c r="M88" s="75">
        <f t="shared" si="267"/>
        <v>3</v>
      </c>
      <c r="N88" s="75">
        <f t="shared" si="268"/>
        <v>5</v>
      </c>
      <c r="O88" s="75">
        <f t="shared" si="269"/>
        <v>40</v>
      </c>
      <c r="P88" s="75" t="s">
        <v>44</v>
      </c>
      <c r="Q88" s="75">
        <f t="shared" si="364"/>
        <v>0</v>
      </c>
      <c r="R88" s="75">
        <f t="shared" si="364"/>
        <v>0</v>
      </c>
      <c r="S88" s="75">
        <f t="shared" si="364"/>
        <v>0</v>
      </c>
      <c r="T88" s="75">
        <f t="shared" si="364"/>
        <v>100287</v>
      </c>
      <c r="U88" s="75">
        <f t="shared" si="364"/>
        <v>7660</v>
      </c>
      <c r="V88" s="75">
        <f t="shared" si="364"/>
        <v>5296</v>
      </c>
      <c r="W88" s="75">
        <f t="shared" si="364"/>
        <v>56212</v>
      </c>
      <c r="X88" s="75">
        <f t="shared" si="364"/>
        <v>19149</v>
      </c>
      <c r="Y88" s="75">
        <f t="shared" si="364"/>
        <v>2669</v>
      </c>
      <c r="Z88" s="75">
        <f t="shared" si="364"/>
        <v>3035929</v>
      </c>
      <c r="AA88" s="75">
        <f t="shared" si="271"/>
        <v>396</v>
      </c>
      <c r="AB88" s="75">
        <f t="shared" si="272"/>
        <v>692</v>
      </c>
      <c r="AC88" s="75">
        <f t="shared" si="273"/>
        <v>2627670</v>
      </c>
      <c r="AD88" s="75">
        <f t="shared" si="274"/>
        <v>496</v>
      </c>
      <c r="AE88" s="75">
        <f t="shared" si="275"/>
        <v>897</v>
      </c>
      <c r="AF88" s="75">
        <f t="shared" si="276"/>
        <v>73621836</v>
      </c>
      <c r="AG88" s="75">
        <f t="shared" si="277"/>
        <v>1310</v>
      </c>
      <c r="AH88" s="75">
        <f t="shared" si="278"/>
        <v>2699</v>
      </c>
      <c r="AI88" s="75">
        <f t="shared" si="279"/>
        <v>74363449</v>
      </c>
      <c r="AJ88" s="75">
        <f t="shared" si="280"/>
        <v>3883</v>
      </c>
      <c r="AK88" s="75">
        <f t="shared" si="281"/>
        <v>9571</v>
      </c>
      <c r="AL88" s="75">
        <f t="shared" si="282"/>
        <v>8805549</v>
      </c>
      <c r="AM88" s="75">
        <f t="shared" si="283"/>
        <v>3299</v>
      </c>
      <c r="AN88" s="75">
        <f t="shared" si="284"/>
        <v>7743</v>
      </c>
      <c r="AO88" s="75">
        <f t="shared" si="365"/>
        <v>6058</v>
      </c>
      <c r="AP88" s="75">
        <f t="shared" si="365"/>
        <v>709</v>
      </c>
      <c r="AQ88" s="75">
        <f t="shared" si="365"/>
        <v>1540</v>
      </c>
      <c r="AR88" s="75">
        <f t="shared" si="365"/>
        <v>7366</v>
      </c>
      <c r="AS88" s="75">
        <f t="shared" si="365"/>
        <v>446</v>
      </c>
      <c r="AT88" s="75">
        <f t="shared" si="365"/>
        <v>3363</v>
      </c>
      <c r="AU88" s="75">
        <f t="shared" si="365"/>
        <v>1627</v>
      </c>
      <c r="AV88" s="75">
        <f t="shared" si="365"/>
        <v>59885</v>
      </c>
      <c r="AW88" s="75">
        <f t="shared" si="365"/>
        <v>9332</v>
      </c>
      <c r="AX88" s="75">
        <f t="shared" si="365"/>
        <v>25012</v>
      </c>
      <c r="AY88" s="75">
        <f t="shared" si="366"/>
        <v>94229</v>
      </c>
      <c r="AZ88" s="75">
        <f t="shared" si="366"/>
        <v>14449</v>
      </c>
      <c r="BA88" s="75">
        <f t="shared" si="366"/>
        <v>11591</v>
      </c>
      <c r="BB88" s="75">
        <f t="shared" si="366"/>
        <v>9795</v>
      </c>
      <c r="BC88" s="75">
        <f t="shared" si="366"/>
        <v>7976</v>
      </c>
      <c r="BD88" s="75">
        <f t="shared" si="366"/>
        <v>74600</v>
      </c>
      <c r="BE88" s="75">
        <f t="shared" si="366"/>
        <v>61862</v>
      </c>
      <c r="BF88" s="75">
        <f t="shared" si="366"/>
        <v>30937</v>
      </c>
      <c r="BG88" s="75">
        <f t="shared" si="366"/>
        <v>19829</v>
      </c>
      <c r="BH88" s="75">
        <f t="shared" si="366"/>
        <v>4069</v>
      </c>
      <c r="BI88" s="75">
        <f t="shared" si="366"/>
        <v>2839</v>
      </c>
      <c r="BJ88" s="75">
        <f t="shared" si="366"/>
        <v>0</v>
      </c>
      <c r="BK88" s="75">
        <f t="shared" si="366"/>
        <v>0</v>
      </c>
      <c r="BL88" s="75" t="str">
        <f t="shared" si="287"/>
        <v>-</v>
      </c>
      <c r="BM88" s="75" t="str">
        <f t="shared" si="288"/>
        <v>-</v>
      </c>
      <c r="BN88" s="75">
        <f t="shared" si="367"/>
        <v>0</v>
      </c>
      <c r="BO88" s="75">
        <f t="shared" si="367"/>
        <v>0</v>
      </c>
      <c r="BP88" s="75" t="str">
        <f t="shared" si="290"/>
        <v>-</v>
      </c>
      <c r="BQ88" s="75" t="str">
        <f t="shared" si="291"/>
        <v>-</v>
      </c>
      <c r="BR88" s="75">
        <f t="shared" si="368"/>
        <v>0</v>
      </c>
      <c r="BS88" s="75">
        <f t="shared" si="368"/>
        <v>0</v>
      </c>
      <c r="BT88" s="75" t="str">
        <f t="shared" si="293"/>
        <v>-</v>
      </c>
      <c r="BU88" s="75" t="str">
        <f t="shared" si="294"/>
        <v>-</v>
      </c>
      <c r="BV88" s="75">
        <f t="shared" si="369"/>
        <v>0</v>
      </c>
      <c r="BW88" s="75">
        <f t="shared" si="369"/>
        <v>0</v>
      </c>
      <c r="BX88" s="75" t="str">
        <f t="shared" si="296"/>
        <v>-</v>
      </c>
      <c r="BY88" s="75" t="str">
        <f t="shared" si="297"/>
        <v>-</v>
      </c>
      <c r="BZ88" s="75">
        <f t="shared" si="370"/>
        <v>0</v>
      </c>
      <c r="CA88" s="75">
        <f t="shared" si="370"/>
        <v>0</v>
      </c>
      <c r="CB88" s="75" t="str">
        <f t="shared" si="299"/>
        <v>-</v>
      </c>
      <c r="CC88" s="75" t="str">
        <f t="shared" si="300"/>
        <v>-</v>
      </c>
      <c r="CD88" s="75">
        <f t="shared" si="371"/>
        <v>0</v>
      </c>
      <c r="CE88" s="75">
        <f t="shared" si="371"/>
        <v>0</v>
      </c>
      <c r="CF88" s="75" t="str">
        <f t="shared" si="302"/>
        <v>-</v>
      </c>
      <c r="CG88" s="75" t="str">
        <f t="shared" si="303"/>
        <v>-</v>
      </c>
      <c r="CH88" s="75">
        <f t="shared" si="372"/>
        <v>0</v>
      </c>
      <c r="CI88" s="75">
        <f t="shared" si="372"/>
        <v>0</v>
      </c>
      <c r="CJ88" s="75" t="str">
        <f t="shared" si="305"/>
        <v>-</v>
      </c>
      <c r="CK88" s="75" t="str">
        <f t="shared" si="306"/>
        <v>-</v>
      </c>
      <c r="CL88" s="75">
        <f t="shared" si="373"/>
        <v>0</v>
      </c>
      <c r="CM88" s="75">
        <f t="shared" si="373"/>
        <v>0</v>
      </c>
      <c r="CN88" s="75" t="str">
        <f t="shared" si="308"/>
        <v>-</v>
      </c>
      <c r="CO88" s="75" t="str">
        <f t="shared" si="309"/>
        <v>-</v>
      </c>
      <c r="CP88" s="75">
        <f t="shared" si="374"/>
        <v>0</v>
      </c>
      <c r="CQ88" s="75">
        <f t="shared" si="374"/>
        <v>0</v>
      </c>
      <c r="CR88" s="75" t="str">
        <f t="shared" si="311"/>
        <v>-</v>
      </c>
      <c r="CS88" s="75" t="str">
        <f t="shared" si="312"/>
        <v>-</v>
      </c>
      <c r="CT88" s="75">
        <f t="shared" si="375"/>
        <v>0</v>
      </c>
      <c r="CU88" s="75">
        <f t="shared" si="375"/>
        <v>0</v>
      </c>
      <c r="CV88" s="75" t="str">
        <f t="shared" si="314"/>
        <v>-</v>
      </c>
      <c r="CW88" s="75" t="str">
        <f t="shared" si="315"/>
        <v>-</v>
      </c>
      <c r="CX88" s="75">
        <f t="shared" si="376"/>
        <v>72</v>
      </c>
      <c r="CY88" s="75">
        <f t="shared" si="376"/>
        <v>32038</v>
      </c>
      <c r="CZ88" s="75">
        <f t="shared" si="317"/>
        <v>445</v>
      </c>
      <c r="DA88" s="75">
        <f t="shared" si="318"/>
        <v>616</v>
      </c>
      <c r="DB88" s="75">
        <f t="shared" si="377"/>
        <v>4566</v>
      </c>
      <c r="DC88" s="75">
        <f t="shared" si="377"/>
        <v>132915</v>
      </c>
      <c r="DD88" s="75">
        <f t="shared" si="320"/>
        <v>29</v>
      </c>
      <c r="DE88" s="75">
        <f t="shared" si="321"/>
        <v>52</v>
      </c>
      <c r="DF88" s="75">
        <f t="shared" si="378"/>
        <v>48</v>
      </c>
      <c r="DG88" s="75">
        <f t="shared" si="378"/>
        <v>50455</v>
      </c>
      <c r="DH88" s="75">
        <f t="shared" si="323"/>
        <v>1051</v>
      </c>
      <c r="DI88" s="75">
        <f t="shared" si="324"/>
        <v>2000</v>
      </c>
      <c r="DJ88" s="75">
        <f t="shared" si="379"/>
        <v>40</v>
      </c>
      <c r="DK88" s="75">
        <f t="shared" si="379"/>
        <v>19</v>
      </c>
      <c r="DL88" s="248">
        <f t="shared" si="379"/>
        <v>3924</v>
      </c>
      <c r="DM88" s="248">
        <f t="shared" si="379"/>
        <v>1177</v>
      </c>
      <c r="DN88" s="248">
        <f t="shared" si="379"/>
        <v>23</v>
      </c>
      <c r="DO88" s="248">
        <f t="shared" si="379"/>
        <v>3343</v>
      </c>
      <c r="DP88" s="248">
        <f t="shared" si="379"/>
        <v>16124714</v>
      </c>
      <c r="DQ88" s="248">
        <f t="shared" si="326"/>
        <v>4109</v>
      </c>
      <c r="DR88" s="248">
        <f t="shared" si="327"/>
        <v>8840</v>
      </c>
      <c r="DS88" s="248">
        <f t="shared" si="328"/>
        <v>7699422</v>
      </c>
      <c r="DT88" s="248">
        <f t="shared" si="329"/>
        <v>6542</v>
      </c>
      <c r="DU88" s="248">
        <f t="shared" si="330"/>
        <v>12969</v>
      </c>
      <c r="DV88" s="248">
        <f t="shared" si="331"/>
        <v>109794</v>
      </c>
      <c r="DW88" s="248">
        <f t="shared" si="332"/>
        <v>4774</v>
      </c>
      <c r="DX88" s="248">
        <f t="shared" si="333"/>
        <v>12833</v>
      </c>
      <c r="DY88" s="248">
        <f t="shared" si="334"/>
        <v>25947573</v>
      </c>
      <c r="DZ88" s="248">
        <f t="shared" si="335"/>
        <v>7762</v>
      </c>
      <c r="EA88" s="248">
        <f t="shared" si="336"/>
        <v>17450</v>
      </c>
      <c r="EB88" s="164"/>
      <c r="EC88" s="75">
        <f t="shared" si="337"/>
        <v>6</v>
      </c>
      <c r="ED88" s="74">
        <f t="shared" si="352"/>
        <v>2019</v>
      </c>
      <c r="EE88" s="165">
        <f t="shared" si="353"/>
        <v>43617</v>
      </c>
      <c r="EF88" s="157">
        <f t="shared" si="338"/>
        <v>30</v>
      </c>
      <c r="EG88" s="156"/>
      <c r="EH88" s="166">
        <f t="shared" si="380"/>
        <v>91222</v>
      </c>
      <c r="EI88" s="166">
        <f t="shared" si="380"/>
        <v>277474</v>
      </c>
      <c r="EJ88" s="166">
        <f t="shared" si="380"/>
        <v>463726</v>
      </c>
      <c r="EK88" s="166">
        <f t="shared" si="380"/>
        <v>3672306</v>
      </c>
      <c r="EL88" s="166">
        <f t="shared" si="380"/>
        <v>5300818</v>
      </c>
      <c r="EM88" s="166">
        <f t="shared" si="380"/>
        <v>4750146</v>
      </c>
      <c r="EN88" s="166">
        <f t="shared" si="380"/>
        <v>151724320</v>
      </c>
      <c r="EO88" s="166">
        <f t="shared" si="380"/>
        <v>183284049</v>
      </c>
      <c r="EP88" s="166">
        <f t="shared" si="380"/>
        <v>20666731</v>
      </c>
      <c r="EQ88" s="166">
        <f t="shared" si="380"/>
        <v>0</v>
      </c>
      <c r="ER88" s="166">
        <f t="shared" si="381"/>
        <v>0</v>
      </c>
      <c r="ES88" s="166">
        <f t="shared" si="381"/>
        <v>0</v>
      </c>
      <c r="ET88" s="166">
        <f t="shared" si="381"/>
        <v>0</v>
      </c>
      <c r="EU88" s="166">
        <f t="shared" si="381"/>
        <v>0</v>
      </c>
      <c r="EV88" s="166">
        <f t="shared" si="381"/>
        <v>0</v>
      </c>
      <c r="EW88" s="166">
        <f t="shared" si="381"/>
        <v>0</v>
      </c>
      <c r="EX88" s="166">
        <f t="shared" si="381"/>
        <v>0</v>
      </c>
      <c r="EY88" s="166">
        <f t="shared" si="381"/>
        <v>0</v>
      </c>
      <c r="EZ88" s="166">
        <f t="shared" si="381"/>
        <v>0</v>
      </c>
      <c r="FA88" s="166">
        <f t="shared" si="381"/>
        <v>96000</v>
      </c>
      <c r="FB88" s="166">
        <f t="shared" si="382"/>
        <v>44352</v>
      </c>
      <c r="FC88" s="166">
        <f t="shared" si="382"/>
        <v>238927</v>
      </c>
      <c r="FD88" s="166">
        <f t="shared" si="382"/>
        <v>34688160</v>
      </c>
      <c r="FE88" s="166">
        <f t="shared" si="382"/>
        <v>15264722</v>
      </c>
      <c r="FF88" s="166">
        <f t="shared" si="382"/>
        <v>295159</v>
      </c>
      <c r="FG88" s="166">
        <f t="shared" si="382"/>
        <v>58336535</v>
      </c>
      <c r="FH88" s="152"/>
      <c r="FI88" s="405">
        <f t="shared" si="342"/>
        <v>1.8862924281984335</v>
      </c>
      <c r="FJ88" s="405">
        <f t="shared" si="342"/>
        <v>1.5131853785900784</v>
      </c>
      <c r="FK88" s="405">
        <f t="shared" si="343"/>
        <v>1.8495090634441087</v>
      </c>
      <c r="FL88" s="405">
        <f t="shared" si="344"/>
        <v>1.5060422960725075</v>
      </c>
      <c r="FM88" s="405">
        <f t="shared" si="345"/>
        <v>1.3271187646765814</v>
      </c>
      <c r="FN88" s="405">
        <f t="shared" si="346"/>
        <v>1.1005123461182666</v>
      </c>
      <c r="FO88" s="405">
        <f t="shared" si="347"/>
        <v>1.6155935035772102</v>
      </c>
      <c r="FP88" s="405">
        <f t="shared" si="348"/>
        <v>1.0355109927411352</v>
      </c>
      <c r="FQ88" s="405">
        <f t="shared" si="349"/>
        <v>1.5245410266017234</v>
      </c>
      <c r="FR88" s="405">
        <f t="shared" si="350"/>
        <v>1.0636942675159236</v>
      </c>
      <c r="FS88" s="65"/>
    </row>
    <row r="89" spans="1:175" ht="10.35" customHeight="1" x14ac:dyDescent="0.2">
      <c r="A89" s="74" t="str">
        <f t="shared" si="262"/>
        <v>2019-20JULYY63</v>
      </c>
      <c r="B89" s="163" t="str">
        <f t="shared" si="351"/>
        <v>2019-20</v>
      </c>
      <c r="C89" s="26" t="s">
        <v>847</v>
      </c>
      <c r="D89" s="163" t="str">
        <f t="shared" si="362"/>
        <v>Y63</v>
      </c>
      <c r="E89" s="163" t="str">
        <f t="shared" si="362"/>
        <v>North East and Yorkshire</v>
      </c>
      <c r="F89" s="163" t="str">
        <f t="shared" si="263"/>
        <v>Y63</v>
      </c>
      <c r="H89" s="75">
        <f t="shared" si="363"/>
        <v>149408</v>
      </c>
      <c r="I89" s="75">
        <f t="shared" si="363"/>
        <v>101238</v>
      </c>
      <c r="J89" s="75">
        <f t="shared" si="363"/>
        <v>350263</v>
      </c>
      <c r="K89" s="75">
        <f t="shared" si="265"/>
        <v>3</v>
      </c>
      <c r="L89" s="75">
        <f t="shared" si="266"/>
        <v>1</v>
      </c>
      <c r="M89" s="75">
        <f t="shared" si="267"/>
        <v>4</v>
      </c>
      <c r="N89" s="75">
        <f t="shared" si="268"/>
        <v>13</v>
      </c>
      <c r="O89" s="75">
        <f t="shared" si="269"/>
        <v>55</v>
      </c>
      <c r="P89" s="75" t="s">
        <v>44</v>
      </c>
      <c r="Q89" s="75">
        <f t="shared" si="364"/>
        <v>0</v>
      </c>
      <c r="R89" s="75">
        <f t="shared" si="364"/>
        <v>0</v>
      </c>
      <c r="S89" s="75">
        <f t="shared" si="364"/>
        <v>0</v>
      </c>
      <c r="T89" s="75">
        <f t="shared" si="364"/>
        <v>106701</v>
      </c>
      <c r="U89" s="75">
        <f t="shared" si="364"/>
        <v>8229</v>
      </c>
      <c r="V89" s="75">
        <f t="shared" si="364"/>
        <v>5385</v>
      </c>
      <c r="W89" s="75">
        <f t="shared" si="364"/>
        <v>59750</v>
      </c>
      <c r="X89" s="75">
        <f t="shared" si="364"/>
        <v>20308</v>
      </c>
      <c r="Y89" s="75">
        <f t="shared" si="364"/>
        <v>2991</v>
      </c>
      <c r="Z89" s="75">
        <f t="shared" si="364"/>
        <v>3351845</v>
      </c>
      <c r="AA89" s="75">
        <f t="shared" si="271"/>
        <v>407</v>
      </c>
      <c r="AB89" s="75">
        <f t="shared" si="272"/>
        <v>710</v>
      </c>
      <c r="AC89" s="75">
        <f t="shared" si="273"/>
        <v>2650435</v>
      </c>
      <c r="AD89" s="75">
        <f t="shared" si="274"/>
        <v>492</v>
      </c>
      <c r="AE89" s="75">
        <f t="shared" si="275"/>
        <v>918</v>
      </c>
      <c r="AF89" s="75">
        <f t="shared" si="276"/>
        <v>80892673</v>
      </c>
      <c r="AG89" s="75">
        <f t="shared" si="277"/>
        <v>1354</v>
      </c>
      <c r="AH89" s="75">
        <f t="shared" si="278"/>
        <v>2801</v>
      </c>
      <c r="AI89" s="75">
        <f t="shared" si="279"/>
        <v>81761739</v>
      </c>
      <c r="AJ89" s="75">
        <f t="shared" si="280"/>
        <v>4026</v>
      </c>
      <c r="AK89" s="75">
        <f t="shared" si="281"/>
        <v>9694</v>
      </c>
      <c r="AL89" s="75">
        <f t="shared" si="282"/>
        <v>9349529</v>
      </c>
      <c r="AM89" s="75">
        <f t="shared" si="283"/>
        <v>3126</v>
      </c>
      <c r="AN89" s="75">
        <f t="shared" si="284"/>
        <v>6916</v>
      </c>
      <c r="AO89" s="75">
        <f t="shared" si="365"/>
        <v>6401</v>
      </c>
      <c r="AP89" s="75">
        <f t="shared" si="365"/>
        <v>649</v>
      </c>
      <c r="AQ89" s="75">
        <f t="shared" si="365"/>
        <v>1441</v>
      </c>
      <c r="AR89" s="75">
        <f t="shared" si="365"/>
        <v>7311</v>
      </c>
      <c r="AS89" s="75">
        <f t="shared" si="365"/>
        <v>495</v>
      </c>
      <c r="AT89" s="75">
        <f t="shared" si="365"/>
        <v>3816</v>
      </c>
      <c r="AU89" s="75">
        <f t="shared" si="365"/>
        <v>1994</v>
      </c>
      <c r="AV89" s="75">
        <f t="shared" si="365"/>
        <v>62119</v>
      </c>
      <c r="AW89" s="75">
        <f t="shared" si="365"/>
        <v>9751</v>
      </c>
      <c r="AX89" s="75">
        <f t="shared" si="365"/>
        <v>28430</v>
      </c>
      <c r="AY89" s="75">
        <f t="shared" si="366"/>
        <v>100300</v>
      </c>
      <c r="AZ89" s="75">
        <f t="shared" si="366"/>
        <v>15385</v>
      </c>
      <c r="BA89" s="75">
        <f t="shared" si="366"/>
        <v>12488</v>
      </c>
      <c r="BB89" s="75">
        <f t="shared" si="366"/>
        <v>9816</v>
      </c>
      <c r="BC89" s="75">
        <f t="shared" si="366"/>
        <v>8049</v>
      </c>
      <c r="BD89" s="75">
        <f t="shared" si="366"/>
        <v>79079</v>
      </c>
      <c r="BE89" s="75">
        <f t="shared" si="366"/>
        <v>65819</v>
      </c>
      <c r="BF89" s="75">
        <f t="shared" si="366"/>
        <v>32310</v>
      </c>
      <c r="BG89" s="75">
        <f t="shared" si="366"/>
        <v>21026</v>
      </c>
      <c r="BH89" s="75">
        <f t="shared" si="366"/>
        <v>4383</v>
      </c>
      <c r="BI89" s="75">
        <f t="shared" si="366"/>
        <v>3145</v>
      </c>
      <c r="BJ89" s="75">
        <f t="shared" si="366"/>
        <v>0</v>
      </c>
      <c r="BK89" s="75">
        <f t="shared" si="366"/>
        <v>0</v>
      </c>
      <c r="BL89" s="75" t="str">
        <f t="shared" si="287"/>
        <v>-</v>
      </c>
      <c r="BM89" s="75" t="str">
        <f t="shared" si="288"/>
        <v>-</v>
      </c>
      <c r="BN89" s="75">
        <f t="shared" si="367"/>
        <v>0</v>
      </c>
      <c r="BO89" s="75">
        <f t="shared" si="367"/>
        <v>0</v>
      </c>
      <c r="BP89" s="75" t="str">
        <f t="shared" si="290"/>
        <v>-</v>
      </c>
      <c r="BQ89" s="75" t="str">
        <f t="shared" si="291"/>
        <v>-</v>
      </c>
      <c r="BR89" s="75">
        <f t="shared" si="368"/>
        <v>0</v>
      </c>
      <c r="BS89" s="75">
        <f t="shared" si="368"/>
        <v>0</v>
      </c>
      <c r="BT89" s="75" t="str">
        <f t="shared" si="293"/>
        <v>-</v>
      </c>
      <c r="BU89" s="75" t="str">
        <f t="shared" si="294"/>
        <v>-</v>
      </c>
      <c r="BV89" s="75">
        <f t="shared" si="369"/>
        <v>0</v>
      </c>
      <c r="BW89" s="75">
        <f t="shared" si="369"/>
        <v>0</v>
      </c>
      <c r="BX89" s="75" t="str">
        <f t="shared" si="296"/>
        <v>-</v>
      </c>
      <c r="BY89" s="75" t="str">
        <f t="shared" si="297"/>
        <v>-</v>
      </c>
      <c r="BZ89" s="75">
        <f t="shared" si="370"/>
        <v>0</v>
      </c>
      <c r="CA89" s="75">
        <f t="shared" si="370"/>
        <v>0</v>
      </c>
      <c r="CB89" s="75" t="str">
        <f t="shared" si="299"/>
        <v>-</v>
      </c>
      <c r="CC89" s="75" t="str">
        <f t="shared" si="300"/>
        <v>-</v>
      </c>
      <c r="CD89" s="75">
        <f t="shared" si="371"/>
        <v>0</v>
      </c>
      <c r="CE89" s="75">
        <f t="shared" si="371"/>
        <v>0</v>
      </c>
      <c r="CF89" s="75" t="str">
        <f t="shared" si="302"/>
        <v>-</v>
      </c>
      <c r="CG89" s="75" t="str">
        <f t="shared" si="303"/>
        <v>-</v>
      </c>
      <c r="CH89" s="75">
        <f t="shared" si="372"/>
        <v>0</v>
      </c>
      <c r="CI89" s="75">
        <f t="shared" si="372"/>
        <v>0</v>
      </c>
      <c r="CJ89" s="75" t="str">
        <f t="shared" si="305"/>
        <v>-</v>
      </c>
      <c r="CK89" s="75" t="str">
        <f t="shared" si="306"/>
        <v>-</v>
      </c>
      <c r="CL89" s="75">
        <f t="shared" si="373"/>
        <v>0</v>
      </c>
      <c r="CM89" s="75">
        <f t="shared" si="373"/>
        <v>0</v>
      </c>
      <c r="CN89" s="75" t="str">
        <f t="shared" si="308"/>
        <v>-</v>
      </c>
      <c r="CO89" s="75" t="str">
        <f t="shared" si="309"/>
        <v>-</v>
      </c>
      <c r="CP89" s="75">
        <f t="shared" si="374"/>
        <v>0</v>
      </c>
      <c r="CQ89" s="75">
        <f t="shared" si="374"/>
        <v>0</v>
      </c>
      <c r="CR89" s="75" t="str">
        <f t="shared" si="311"/>
        <v>-</v>
      </c>
      <c r="CS89" s="75" t="str">
        <f t="shared" si="312"/>
        <v>-</v>
      </c>
      <c r="CT89" s="75">
        <f t="shared" si="375"/>
        <v>0</v>
      </c>
      <c r="CU89" s="75">
        <f t="shared" si="375"/>
        <v>0</v>
      </c>
      <c r="CV89" s="75" t="str">
        <f t="shared" si="314"/>
        <v>-</v>
      </c>
      <c r="CW89" s="75" t="str">
        <f t="shared" si="315"/>
        <v>-</v>
      </c>
      <c r="CX89" s="75">
        <f t="shared" si="376"/>
        <v>63</v>
      </c>
      <c r="CY89" s="75">
        <f t="shared" si="376"/>
        <v>26629</v>
      </c>
      <c r="CZ89" s="75">
        <f t="shared" si="317"/>
        <v>423</v>
      </c>
      <c r="DA89" s="75">
        <f t="shared" si="318"/>
        <v>681</v>
      </c>
      <c r="DB89" s="75">
        <f t="shared" si="377"/>
        <v>5109</v>
      </c>
      <c r="DC89" s="75">
        <f t="shared" si="377"/>
        <v>150311</v>
      </c>
      <c r="DD89" s="75">
        <f t="shared" si="320"/>
        <v>29</v>
      </c>
      <c r="DE89" s="75">
        <f t="shared" si="321"/>
        <v>52</v>
      </c>
      <c r="DF89" s="75">
        <f t="shared" si="378"/>
        <v>57</v>
      </c>
      <c r="DG89" s="75">
        <f t="shared" si="378"/>
        <v>65007</v>
      </c>
      <c r="DH89" s="75">
        <f t="shared" si="323"/>
        <v>1140</v>
      </c>
      <c r="DI89" s="75">
        <f t="shared" si="324"/>
        <v>2655</v>
      </c>
      <c r="DJ89" s="75">
        <f t="shared" si="379"/>
        <v>49</v>
      </c>
      <c r="DK89" s="75">
        <f t="shared" si="379"/>
        <v>30</v>
      </c>
      <c r="DL89" s="248">
        <f t="shared" si="379"/>
        <v>4140</v>
      </c>
      <c r="DM89" s="248">
        <f t="shared" si="379"/>
        <v>1290</v>
      </c>
      <c r="DN89" s="248">
        <f t="shared" si="379"/>
        <v>25</v>
      </c>
      <c r="DO89" s="248">
        <f t="shared" si="379"/>
        <v>3436</v>
      </c>
      <c r="DP89" s="248">
        <f t="shared" si="379"/>
        <v>16990552</v>
      </c>
      <c r="DQ89" s="248">
        <f t="shared" si="326"/>
        <v>4104</v>
      </c>
      <c r="DR89" s="248">
        <f t="shared" si="327"/>
        <v>8487</v>
      </c>
      <c r="DS89" s="248">
        <f t="shared" si="328"/>
        <v>8865530</v>
      </c>
      <c r="DT89" s="248">
        <f t="shared" si="329"/>
        <v>6873</v>
      </c>
      <c r="DU89" s="248">
        <f t="shared" si="330"/>
        <v>13315</v>
      </c>
      <c r="DV89" s="248">
        <f t="shared" si="331"/>
        <v>169588</v>
      </c>
      <c r="DW89" s="248">
        <f t="shared" si="332"/>
        <v>6784</v>
      </c>
      <c r="DX89" s="248">
        <f t="shared" si="333"/>
        <v>10355</v>
      </c>
      <c r="DY89" s="248">
        <f t="shared" si="334"/>
        <v>28837187</v>
      </c>
      <c r="DZ89" s="248">
        <f t="shared" si="335"/>
        <v>8393</v>
      </c>
      <c r="EA89" s="248">
        <f t="shared" si="336"/>
        <v>18523</v>
      </c>
      <c r="EB89" s="164"/>
      <c r="EC89" s="75">
        <f t="shared" si="337"/>
        <v>7</v>
      </c>
      <c r="ED89" s="74">
        <f t="shared" si="352"/>
        <v>2019</v>
      </c>
      <c r="EE89" s="165">
        <f t="shared" si="353"/>
        <v>43647</v>
      </c>
      <c r="EF89" s="157">
        <f t="shared" si="338"/>
        <v>31</v>
      </c>
      <c r="EG89" s="156"/>
      <c r="EH89" s="166">
        <f t="shared" si="380"/>
        <v>101238</v>
      </c>
      <c r="EI89" s="166">
        <f t="shared" si="380"/>
        <v>449558</v>
      </c>
      <c r="EJ89" s="166">
        <f t="shared" si="380"/>
        <v>1294294</v>
      </c>
      <c r="EK89" s="166">
        <f t="shared" si="380"/>
        <v>5548542</v>
      </c>
      <c r="EL89" s="166">
        <f t="shared" si="380"/>
        <v>5841159</v>
      </c>
      <c r="EM89" s="166">
        <f t="shared" si="380"/>
        <v>4944078</v>
      </c>
      <c r="EN89" s="166">
        <f t="shared" si="380"/>
        <v>167380907</v>
      </c>
      <c r="EO89" s="166">
        <f t="shared" si="380"/>
        <v>196856004</v>
      </c>
      <c r="EP89" s="166">
        <f t="shared" si="380"/>
        <v>20684564</v>
      </c>
      <c r="EQ89" s="166">
        <f t="shared" si="380"/>
        <v>0</v>
      </c>
      <c r="ER89" s="166">
        <f t="shared" si="381"/>
        <v>0</v>
      </c>
      <c r="ES89" s="166">
        <f t="shared" si="381"/>
        <v>0</v>
      </c>
      <c r="ET89" s="166">
        <f t="shared" si="381"/>
        <v>0</v>
      </c>
      <c r="EU89" s="166">
        <f t="shared" si="381"/>
        <v>0</v>
      </c>
      <c r="EV89" s="166">
        <f t="shared" si="381"/>
        <v>0</v>
      </c>
      <c r="EW89" s="166">
        <f t="shared" si="381"/>
        <v>0</v>
      </c>
      <c r="EX89" s="166">
        <f t="shared" si="381"/>
        <v>0</v>
      </c>
      <c r="EY89" s="166">
        <f t="shared" si="381"/>
        <v>0</v>
      </c>
      <c r="EZ89" s="166">
        <f t="shared" si="381"/>
        <v>0</v>
      </c>
      <c r="FA89" s="166">
        <f t="shared" si="381"/>
        <v>151335</v>
      </c>
      <c r="FB89" s="166">
        <f t="shared" si="382"/>
        <v>42903</v>
      </c>
      <c r="FC89" s="166">
        <f t="shared" si="382"/>
        <v>266811</v>
      </c>
      <c r="FD89" s="166">
        <f t="shared" si="382"/>
        <v>35136180</v>
      </c>
      <c r="FE89" s="166">
        <f t="shared" si="382"/>
        <v>17176096</v>
      </c>
      <c r="FF89" s="166">
        <f t="shared" si="382"/>
        <v>258875</v>
      </c>
      <c r="FG89" s="166">
        <f t="shared" si="382"/>
        <v>63643327</v>
      </c>
      <c r="FH89" s="152"/>
      <c r="FI89" s="405">
        <f t="shared" si="342"/>
        <v>1.8696074857212297</v>
      </c>
      <c r="FJ89" s="405">
        <f t="shared" si="342"/>
        <v>1.5175598493134037</v>
      </c>
      <c r="FK89" s="405">
        <f t="shared" si="343"/>
        <v>1.822841225626741</v>
      </c>
      <c r="FL89" s="405">
        <f t="shared" si="344"/>
        <v>1.4947075208913649</v>
      </c>
      <c r="FM89" s="405">
        <f t="shared" si="345"/>
        <v>1.3234979079497908</v>
      </c>
      <c r="FN89" s="405">
        <f t="shared" si="346"/>
        <v>1.1015732217573222</v>
      </c>
      <c r="FO89" s="405">
        <f t="shared" si="347"/>
        <v>1.5909986212330116</v>
      </c>
      <c r="FP89" s="405">
        <f t="shared" si="348"/>
        <v>1.0353555249162891</v>
      </c>
      <c r="FQ89" s="405">
        <f t="shared" si="349"/>
        <v>1.4653961885656972</v>
      </c>
      <c r="FR89" s="405">
        <f t="shared" si="350"/>
        <v>1.0514877967235039</v>
      </c>
      <c r="FS89" s="65"/>
    </row>
    <row r="90" spans="1:175" ht="10.35" customHeight="1" x14ac:dyDescent="0.2">
      <c r="A90" s="74" t="str">
        <f t="shared" si="262"/>
        <v>2019-20AUGUSTY63</v>
      </c>
      <c r="B90" s="163" t="str">
        <f t="shared" si="351"/>
        <v>2019-20</v>
      </c>
      <c r="C90" s="26" t="s">
        <v>827</v>
      </c>
      <c r="D90" s="163" t="str">
        <f t="shared" si="362"/>
        <v>Y63</v>
      </c>
      <c r="E90" s="163" t="str">
        <f t="shared" si="362"/>
        <v>North East and Yorkshire</v>
      </c>
      <c r="F90" s="163" t="str">
        <f t="shared" si="263"/>
        <v>Y63</v>
      </c>
      <c r="H90" s="75">
        <f t="shared" si="363"/>
        <v>142147</v>
      </c>
      <c r="I90" s="75">
        <f t="shared" si="363"/>
        <v>94891</v>
      </c>
      <c r="J90" s="75">
        <f t="shared" si="363"/>
        <v>325795</v>
      </c>
      <c r="K90" s="75">
        <f t="shared" si="265"/>
        <v>3</v>
      </c>
      <c r="L90" s="75">
        <f t="shared" si="266"/>
        <v>1</v>
      </c>
      <c r="M90" s="75">
        <f t="shared" si="267"/>
        <v>3</v>
      </c>
      <c r="N90" s="75">
        <f t="shared" si="268"/>
        <v>12</v>
      </c>
      <c r="O90" s="75">
        <f t="shared" si="269"/>
        <v>56</v>
      </c>
      <c r="P90" s="75" t="s">
        <v>44</v>
      </c>
      <c r="Q90" s="75">
        <f t="shared" si="364"/>
        <v>0</v>
      </c>
      <c r="R90" s="75">
        <f t="shared" si="364"/>
        <v>0</v>
      </c>
      <c r="S90" s="75">
        <f t="shared" si="364"/>
        <v>0</v>
      </c>
      <c r="T90" s="75">
        <f t="shared" si="364"/>
        <v>103366</v>
      </c>
      <c r="U90" s="75">
        <f t="shared" si="364"/>
        <v>8120</v>
      </c>
      <c r="V90" s="75">
        <f t="shared" si="364"/>
        <v>5287</v>
      </c>
      <c r="W90" s="75">
        <f t="shared" si="364"/>
        <v>57529</v>
      </c>
      <c r="X90" s="75">
        <f t="shared" si="364"/>
        <v>19978</v>
      </c>
      <c r="Y90" s="75">
        <f t="shared" si="364"/>
        <v>3014</v>
      </c>
      <c r="Z90" s="75">
        <f t="shared" si="364"/>
        <v>3289244</v>
      </c>
      <c r="AA90" s="75">
        <f t="shared" si="271"/>
        <v>405</v>
      </c>
      <c r="AB90" s="75">
        <f t="shared" si="272"/>
        <v>702</v>
      </c>
      <c r="AC90" s="75">
        <f t="shared" si="273"/>
        <v>2686039</v>
      </c>
      <c r="AD90" s="75">
        <f t="shared" si="274"/>
        <v>508</v>
      </c>
      <c r="AE90" s="75">
        <f t="shared" si="275"/>
        <v>913</v>
      </c>
      <c r="AF90" s="75">
        <f t="shared" si="276"/>
        <v>72953314</v>
      </c>
      <c r="AG90" s="75">
        <f t="shared" si="277"/>
        <v>1268</v>
      </c>
      <c r="AH90" s="75">
        <f t="shared" si="278"/>
        <v>2625</v>
      </c>
      <c r="AI90" s="75">
        <f t="shared" si="279"/>
        <v>71628861</v>
      </c>
      <c r="AJ90" s="75">
        <f t="shared" si="280"/>
        <v>3585</v>
      </c>
      <c r="AK90" s="75">
        <f t="shared" si="281"/>
        <v>8599</v>
      </c>
      <c r="AL90" s="75">
        <f t="shared" si="282"/>
        <v>8697141</v>
      </c>
      <c r="AM90" s="75">
        <f t="shared" si="283"/>
        <v>2886</v>
      </c>
      <c r="AN90" s="75">
        <f t="shared" si="284"/>
        <v>6477</v>
      </c>
      <c r="AO90" s="75">
        <f t="shared" si="365"/>
        <v>5789</v>
      </c>
      <c r="AP90" s="75">
        <f t="shared" si="365"/>
        <v>602</v>
      </c>
      <c r="AQ90" s="75">
        <f t="shared" si="365"/>
        <v>1207</v>
      </c>
      <c r="AR90" s="75">
        <f t="shared" si="365"/>
        <v>6074</v>
      </c>
      <c r="AS90" s="75">
        <f t="shared" si="365"/>
        <v>396</v>
      </c>
      <c r="AT90" s="75">
        <f t="shared" si="365"/>
        <v>3584</v>
      </c>
      <c r="AU90" s="75">
        <f t="shared" si="365"/>
        <v>1707</v>
      </c>
      <c r="AV90" s="75">
        <f t="shared" si="365"/>
        <v>60602</v>
      </c>
      <c r="AW90" s="75">
        <f t="shared" si="365"/>
        <v>10166</v>
      </c>
      <c r="AX90" s="75">
        <f t="shared" si="365"/>
        <v>26809</v>
      </c>
      <c r="AY90" s="75">
        <f t="shared" si="366"/>
        <v>97577</v>
      </c>
      <c r="AZ90" s="75">
        <f t="shared" si="366"/>
        <v>15444</v>
      </c>
      <c r="BA90" s="75">
        <f t="shared" si="366"/>
        <v>12360</v>
      </c>
      <c r="BB90" s="75">
        <f t="shared" si="366"/>
        <v>9934</v>
      </c>
      <c r="BC90" s="75">
        <f t="shared" si="366"/>
        <v>8033</v>
      </c>
      <c r="BD90" s="75">
        <f t="shared" si="366"/>
        <v>76084</v>
      </c>
      <c r="BE90" s="75">
        <f t="shared" si="366"/>
        <v>63255</v>
      </c>
      <c r="BF90" s="75">
        <f t="shared" si="366"/>
        <v>31577</v>
      </c>
      <c r="BG90" s="75">
        <f t="shared" si="366"/>
        <v>20685</v>
      </c>
      <c r="BH90" s="75">
        <f t="shared" si="366"/>
        <v>4387</v>
      </c>
      <c r="BI90" s="75">
        <f t="shared" si="366"/>
        <v>3178</v>
      </c>
      <c r="BJ90" s="75">
        <f t="shared" si="366"/>
        <v>0</v>
      </c>
      <c r="BK90" s="75">
        <f t="shared" si="366"/>
        <v>0</v>
      </c>
      <c r="BL90" s="75" t="str">
        <f t="shared" si="287"/>
        <v>-</v>
      </c>
      <c r="BM90" s="75" t="str">
        <f t="shared" si="288"/>
        <v>-</v>
      </c>
      <c r="BN90" s="75">
        <f t="shared" si="367"/>
        <v>0</v>
      </c>
      <c r="BO90" s="75">
        <f t="shared" si="367"/>
        <v>0</v>
      </c>
      <c r="BP90" s="75" t="str">
        <f t="shared" si="290"/>
        <v>-</v>
      </c>
      <c r="BQ90" s="75" t="str">
        <f t="shared" si="291"/>
        <v>-</v>
      </c>
      <c r="BR90" s="75">
        <f t="shared" si="368"/>
        <v>0</v>
      </c>
      <c r="BS90" s="75">
        <f t="shared" si="368"/>
        <v>0</v>
      </c>
      <c r="BT90" s="75" t="str">
        <f t="shared" si="293"/>
        <v>-</v>
      </c>
      <c r="BU90" s="75" t="str">
        <f t="shared" si="294"/>
        <v>-</v>
      </c>
      <c r="BV90" s="75">
        <f t="shared" si="369"/>
        <v>0</v>
      </c>
      <c r="BW90" s="75">
        <f t="shared" si="369"/>
        <v>0</v>
      </c>
      <c r="BX90" s="75" t="str">
        <f t="shared" si="296"/>
        <v>-</v>
      </c>
      <c r="BY90" s="75" t="str">
        <f t="shared" si="297"/>
        <v>-</v>
      </c>
      <c r="BZ90" s="75">
        <f t="shared" si="370"/>
        <v>0</v>
      </c>
      <c r="CA90" s="75">
        <f t="shared" si="370"/>
        <v>0</v>
      </c>
      <c r="CB90" s="75" t="str">
        <f t="shared" si="299"/>
        <v>-</v>
      </c>
      <c r="CC90" s="75" t="str">
        <f t="shared" si="300"/>
        <v>-</v>
      </c>
      <c r="CD90" s="75">
        <f t="shared" si="371"/>
        <v>0</v>
      </c>
      <c r="CE90" s="75">
        <f t="shared" si="371"/>
        <v>0</v>
      </c>
      <c r="CF90" s="75" t="str">
        <f t="shared" si="302"/>
        <v>-</v>
      </c>
      <c r="CG90" s="75" t="str">
        <f t="shared" si="303"/>
        <v>-</v>
      </c>
      <c r="CH90" s="75">
        <f t="shared" si="372"/>
        <v>0</v>
      </c>
      <c r="CI90" s="75">
        <f t="shared" si="372"/>
        <v>0</v>
      </c>
      <c r="CJ90" s="75" t="str">
        <f t="shared" si="305"/>
        <v>-</v>
      </c>
      <c r="CK90" s="75" t="str">
        <f t="shared" si="306"/>
        <v>-</v>
      </c>
      <c r="CL90" s="75">
        <f t="shared" si="373"/>
        <v>0</v>
      </c>
      <c r="CM90" s="75">
        <f t="shared" si="373"/>
        <v>0</v>
      </c>
      <c r="CN90" s="75" t="str">
        <f t="shared" si="308"/>
        <v>-</v>
      </c>
      <c r="CO90" s="75" t="str">
        <f t="shared" si="309"/>
        <v>-</v>
      </c>
      <c r="CP90" s="75">
        <f t="shared" si="374"/>
        <v>0</v>
      </c>
      <c r="CQ90" s="75">
        <f t="shared" si="374"/>
        <v>0</v>
      </c>
      <c r="CR90" s="75" t="str">
        <f t="shared" si="311"/>
        <v>-</v>
      </c>
      <c r="CS90" s="75" t="str">
        <f t="shared" si="312"/>
        <v>-</v>
      </c>
      <c r="CT90" s="75">
        <f t="shared" si="375"/>
        <v>0</v>
      </c>
      <c r="CU90" s="75">
        <f t="shared" si="375"/>
        <v>0</v>
      </c>
      <c r="CV90" s="75" t="str">
        <f t="shared" si="314"/>
        <v>-</v>
      </c>
      <c r="CW90" s="75" t="str">
        <f t="shared" si="315"/>
        <v>-</v>
      </c>
      <c r="CX90" s="75">
        <f t="shared" si="376"/>
        <v>78</v>
      </c>
      <c r="CY90" s="75">
        <f t="shared" si="376"/>
        <v>38421</v>
      </c>
      <c r="CZ90" s="75">
        <f t="shared" si="317"/>
        <v>493</v>
      </c>
      <c r="DA90" s="75">
        <f t="shared" si="318"/>
        <v>837</v>
      </c>
      <c r="DB90" s="75">
        <f t="shared" si="377"/>
        <v>5125</v>
      </c>
      <c r="DC90" s="75">
        <f t="shared" si="377"/>
        <v>150966</v>
      </c>
      <c r="DD90" s="75">
        <f t="shared" si="320"/>
        <v>29</v>
      </c>
      <c r="DE90" s="75">
        <f t="shared" si="321"/>
        <v>52</v>
      </c>
      <c r="DF90" s="75">
        <f t="shared" si="378"/>
        <v>42</v>
      </c>
      <c r="DG90" s="75">
        <f t="shared" si="378"/>
        <v>41602</v>
      </c>
      <c r="DH90" s="75">
        <f t="shared" si="323"/>
        <v>991</v>
      </c>
      <c r="DI90" s="75">
        <f t="shared" si="324"/>
        <v>2294</v>
      </c>
      <c r="DJ90" s="75">
        <f t="shared" si="379"/>
        <v>34</v>
      </c>
      <c r="DK90" s="75">
        <f t="shared" si="379"/>
        <v>26</v>
      </c>
      <c r="DL90" s="248">
        <f t="shared" si="379"/>
        <v>4163</v>
      </c>
      <c r="DM90" s="248">
        <f t="shared" si="379"/>
        <v>1219</v>
      </c>
      <c r="DN90" s="248">
        <f t="shared" si="379"/>
        <v>24</v>
      </c>
      <c r="DO90" s="248">
        <f t="shared" si="379"/>
        <v>3459</v>
      </c>
      <c r="DP90" s="248">
        <f t="shared" si="379"/>
        <v>15908026</v>
      </c>
      <c r="DQ90" s="248">
        <f t="shared" si="326"/>
        <v>3821</v>
      </c>
      <c r="DR90" s="248">
        <f t="shared" si="327"/>
        <v>8002</v>
      </c>
      <c r="DS90" s="248">
        <f t="shared" si="328"/>
        <v>7503068</v>
      </c>
      <c r="DT90" s="248">
        <f t="shared" si="329"/>
        <v>6155</v>
      </c>
      <c r="DU90" s="248">
        <f t="shared" si="330"/>
        <v>12255</v>
      </c>
      <c r="DV90" s="248">
        <f t="shared" si="331"/>
        <v>101871</v>
      </c>
      <c r="DW90" s="248">
        <f t="shared" si="332"/>
        <v>4245</v>
      </c>
      <c r="DX90" s="248">
        <f t="shared" si="333"/>
        <v>8283</v>
      </c>
      <c r="DY90" s="248">
        <f t="shared" si="334"/>
        <v>25389647</v>
      </c>
      <c r="DZ90" s="248">
        <f t="shared" si="335"/>
        <v>7340</v>
      </c>
      <c r="EA90" s="248">
        <f t="shared" si="336"/>
        <v>15870</v>
      </c>
      <c r="EB90" s="164"/>
      <c r="EC90" s="75">
        <f t="shared" si="337"/>
        <v>8</v>
      </c>
      <c r="ED90" s="74">
        <f t="shared" si="352"/>
        <v>2019</v>
      </c>
      <c r="EE90" s="165">
        <f t="shared" si="353"/>
        <v>43678</v>
      </c>
      <c r="EF90" s="157">
        <f t="shared" si="338"/>
        <v>31</v>
      </c>
      <c r="EG90" s="156"/>
      <c r="EH90" s="166">
        <f t="shared" si="380"/>
        <v>94891</v>
      </c>
      <c r="EI90" s="166">
        <f t="shared" si="380"/>
        <v>321236</v>
      </c>
      <c r="EJ90" s="166">
        <f t="shared" si="380"/>
        <v>1110585</v>
      </c>
      <c r="EK90" s="166">
        <f t="shared" si="380"/>
        <v>5355312</v>
      </c>
      <c r="EL90" s="166">
        <f t="shared" si="380"/>
        <v>5696644</v>
      </c>
      <c r="EM90" s="166">
        <f t="shared" si="380"/>
        <v>4824856</v>
      </c>
      <c r="EN90" s="166">
        <f t="shared" si="380"/>
        <v>150995808</v>
      </c>
      <c r="EO90" s="166">
        <f t="shared" si="380"/>
        <v>171783464</v>
      </c>
      <c r="EP90" s="166">
        <f t="shared" si="380"/>
        <v>19522322</v>
      </c>
      <c r="EQ90" s="166">
        <f t="shared" si="380"/>
        <v>0</v>
      </c>
      <c r="ER90" s="166">
        <f t="shared" si="381"/>
        <v>0</v>
      </c>
      <c r="ES90" s="166">
        <f t="shared" si="381"/>
        <v>0</v>
      </c>
      <c r="ET90" s="166">
        <f t="shared" si="381"/>
        <v>0</v>
      </c>
      <c r="EU90" s="166">
        <f t="shared" si="381"/>
        <v>0</v>
      </c>
      <c r="EV90" s="166">
        <f t="shared" si="381"/>
        <v>0</v>
      </c>
      <c r="EW90" s="166">
        <f t="shared" si="381"/>
        <v>0</v>
      </c>
      <c r="EX90" s="166">
        <f t="shared" si="381"/>
        <v>0</v>
      </c>
      <c r="EY90" s="166">
        <f t="shared" si="381"/>
        <v>0</v>
      </c>
      <c r="EZ90" s="166">
        <f t="shared" si="381"/>
        <v>0</v>
      </c>
      <c r="FA90" s="166">
        <f t="shared" si="381"/>
        <v>96348</v>
      </c>
      <c r="FB90" s="166">
        <f t="shared" si="382"/>
        <v>65286</v>
      </c>
      <c r="FC90" s="166">
        <f t="shared" si="382"/>
        <v>264275</v>
      </c>
      <c r="FD90" s="166">
        <f t="shared" si="382"/>
        <v>33312326</v>
      </c>
      <c r="FE90" s="166">
        <f t="shared" si="382"/>
        <v>14939218</v>
      </c>
      <c r="FF90" s="166">
        <f t="shared" si="382"/>
        <v>198792</v>
      </c>
      <c r="FG90" s="166">
        <f t="shared" si="382"/>
        <v>54895110</v>
      </c>
      <c r="FH90" s="152"/>
      <c r="FI90" s="405">
        <f t="shared" si="342"/>
        <v>1.9019704433497537</v>
      </c>
      <c r="FJ90" s="405">
        <f t="shared" si="342"/>
        <v>1.5221674876847291</v>
      </c>
      <c r="FK90" s="405">
        <f t="shared" si="343"/>
        <v>1.878948363911481</v>
      </c>
      <c r="FL90" s="405">
        <f t="shared" si="344"/>
        <v>1.5193871760923019</v>
      </c>
      <c r="FM90" s="405">
        <f t="shared" si="345"/>
        <v>1.3225329833649115</v>
      </c>
      <c r="FN90" s="405">
        <f t="shared" si="346"/>
        <v>1.0995324097411741</v>
      </c>
      <c r="FO90" s="405">
        <f t="shared" si="347"/>
        <v>1.5805886475122635</v>
      </c>
      <c r="FP90" s="405">
        <f t="shared" si="348"/>
        <v>1.0353889278206028</v>
      </c>
      <c r="FQ90" s="405">
        <f t="shared" si="349"/>
        <v>1.4555408095554081</v>
      </c>
      <c r="FR90" s="405">
        <f t="shared" si="350"/>
        <v>1.0544127405441275</v>
      </c>
      <c r="FS90" s="65"/>
    </row>
    <row r="91" spans="1:175" ht="10.35" customHeight="1" x14ac:dyDescent="0.2">
      <c r="A91" s="74" t="str">
        <f t="shared" si="262"/>
        <v>2019-20SEPTEMBERY63</v>
      </c>
      <c r="B91" s="163" t="str">
        <f t="shared" si="351"/>
        <v>2019-20</v>
      </c>
      <c r="C91" s="26" t="s">
        <v>830</v>
      </c>
      <c r="D91" s="163" t="str">
        <f t="shared" si="362"/>
        <v>Y63</v>
      </c>
      <c r="E91" s="163" t="str">
        <f t="shared" si="362"/>
        <v>North East and Yorkshire</v>
      </c>
      <c r="F91" s="163" t="str">
        <f t="shared" si="263"/>
        <v>Y63</v>
      </c>
      <c r="H91" s="75">
        <f t="shared" si="363"/>
        <v>140114</v>
      </c>
      <c r="I91" s="75">
        <f t="shared" si="363"/>
        <v>94402</v>
      </c>
      <c r="J91" s="75">
        <f t="shared" si="363"/>
        <v>350561</v>
      </c>
      <c r="K91" s="75">
        <f t="shared" si="265"/>
        <v>4</v>
      </c>
      <c r="L91" s="75">
        <f t="shared" si="266"/>
        <v>1</v>
      </c>
      <c r="M91" s="75">
        <f t="shared" si="267"/>
        <v>5</v>
      </c>
      <c r="N91" s="75">
        <f t="shared" si="268"/>
        <v>11</v>
      </c>
      <c r="O91" s="75">
        <f t="shared" si="269"/>
        <v>57</v>
      </c>
      <c r="P91" s="75" t="s">
        <v>44</v>
      </c>
      <c r="Q91" s="75">
        <f t="shared" si="364"/>
        <v>0</v>
      </c>
      <c r="R91" s="75">
        <f t="shared" si="364"/>
        <v>0</v>
      </c>
      <c r="S91" s="75">
        <f t="shared" si="364"/>
        <v>0</v>
      </c>
      <c r="T91" s="75">
        <f t="shared" si="364"/>
        <v>101034</v>
      </c>
      <c r="U91" s="75">
        <f t="shared" si="364"/>
        <v>7740</v>
      </c>
      <c r="V91" s="75">
        <f t="shared" si="364"/>
        <v>5197</v>
      </c>
      <c r="W91" s="75">
        <f t="shared" si="364"/>
        <v>56800</v>
      </c>
      <c r="X91" s="75">
        <f t="shared" si="364"/>
        <v>19095</v>
      </c>
      <c r="Y91" s="75">
        <f t="shared" si="364"/>
        <v>2810</v>
      </c>
      <c r="Z91" s="75">
        <f t="shared" si="364"/>
        <v>3186316</v>
      </c>
      <c r="AA91" s="75">
        <f t="shared" si="271"/>
        <v>412</v>
      </c>
      <c r="AB91" s="75">
        <f t="shared" si="272"/>
        <v>711</v>
      </c>
      <c r="AC91" s="75">
        <f t="shared" si="273"/>
        <v>2567726</v>
      </c>
      <c r="AD91" s="75">
        <f t="shared" si="274"/>
        <v>494</v>
      </c>
      <c r="AE91" s="75">
        <f t="shared" si="275"/>
        <v>917</v>
      </c>
      <c r="AF91" s="75">
        <f t="shared" si="276"/>
        <v>76227154</v>
      </c>
      <c r="AG91" s="75">
        <f t="shared" si="277"/>
        <v>1342</v>
      </c>
      <c r="AH91" s="75">
        <f t="shared" si="278"/>
        <v>2753</v>
      </c>
      <c r="AI91" s="75">
        <f t="shared" si="279"/>
        <v>73159223</v>
      </c>
      <c r="AJ91" s="75">
        <f t="shared" si="280"/>
        <v>3831</v>
      </c>
      <c r="AK91" s="75">
        <f t="shared" si="281"/>
        <v>9238</v>
      </c>
      <c r="AL91" s="75">
        <f t="shared" si="282"/>
        <v>7848235</v>
      </c>
      <c r="AM91" s="75">
        <f t="shared" si="283"/>
        <v>2793</v>
      </c>
      <c r="AN91" s="75">
        <f t="shared" si="284"/>
        <v>6332</v>
      </c>
      <c r="AO91" s="75">
        <f t="shared" si="365"/>
        <v>5917</v>
      </c>
      <c r="AP91" s="75">
        <f t="shared" si="365"/>
        <v>624</v>
      </c>
      <c r="AQ91" s="75">
        <f t="shared" si="365"/>
        <v>1299</v>
      </c>
      <c r="AR91" s="75">
        <f t="shared" si="365"/>
        <v>6440</v>
      </c>
      <c r="AS91" s="75">
        <f t="shared" si="365"/>
        <v>399</v>
      </c>
      <c r="AT91" s="75">
        <f t="shared" si="365"/>
        <v>3595</v>
      </c>
      <c r="AU91" s="75">
        <f t="shared" si="365"/>
        <v>1981</v>
      </c>
      <c r="AV91" s="75">
        <f t="shared" si="365"/>
        <v>59893</v>
      </c>
      <c r="AW91" s="75">
        <f t="shared" si="365"/>
        <v>9647</v>
      </c>
      <c r="AX91" s="75">
        <f t="shared" si="365"/>
        <v>25577</v>
      </c>
      <c r="AY91" s="75">
        <f t="shared" si="366"/>
        <v>95117</v>
      </c>
      <c r="AZ91" s="75">
        <f t="shared" si="366"/>
        <v>14459</v>
      </c>
      <c r="BA91" s="75">
        <f t="shared" si="366"/>
        <v>11629</v>
      </c>
      <c r="BB91" s="75">
        <f t="shared" si="366"/>
        <v>9576</v>
      </c>
      <c r="BC91" s="75">
        <f t="shared" si="366"/>
        <v>7808</v>
      </c>
      <c r="BD91" s="75">
        <f t="shared" si="366"/>
        <v>74720</v>
      </c>
      <c r="BE91" s="75">
        <f t="shared" si="366"/>
        <v>62084</v>
      </c>
      <c r="BF91" s="75">
        <f t="shared" si="366"/>
        <v>30703</v>
      </c>
      <c r="BG91" s="75">
        <f t="shared" si="366"/>
        <v>19960</v>
      </c>
      <c r="BH91" s="75">
        <f t="shared" si="366"/>
        <v>4040</v>
      </c>
      <c r="BI91" s="75">
        <f t="shared" si="366"/>
        <v>2969</v>
      </c>
      <c r="BJ91" s="75">
        <f t="shared" si="366"/>
        <v>0</v>
      </c>
      <c r="BK91" s="75">
        <f t="shared" si="366"/>
        <v>0</v>
      </c>
      <c r="BL91" s="75" t="str">
        <f t="shared" si="287"/>
        <v>-</v>
      </c>
      <c r="BM91" s="75" t="str">
        <f t="shared" si="288"/>
        <v>-</v>
      </c>
      <c r="BN91" s="75">
        <f t="shared" si="367"/>
        <v>0</v>
      </c>
      <c r="BO91" s="75">
        <f t="shared" si="367"/>
        <v>0</v>
      </c>
      <c r="BP91" s="75" t="str">
        <f t="shared" si="290"/>
        <v>-</v>
      </c>
      <c r="BQ91" s="75" t="str">
        <f t="shared" si="291"/>
        <v>-</v>
      </c>
      <c r="BR91" s="75">
        <f t="shared" si="368"/>
        <v>0</v>
      </c>
      <c r="BS91" s="75">
        <f t="shared" si="368"/>
        <v>0</v>
      </c>
      <c r="BT91" s="75" t="str">
        <f t="shared" si="293"/>
        <v>-</v>
      </c>
      <c r="BU91" s="75" t="str">
        <f t="shared" si="294"/>
        <v>-</v>
      </c>
      <c r="BV91" s="75">
        <f t="shared" si="369"/>
        <v>0</v>
      </c>
      <c r="BW91" s="75">
        <f t="shared" si="369"/>
        <v>0</v>
      </c>
      <c r="BX91" s="75" t="str">
        <f t="shared" si="296"/>
        <v>-</v>
      </c>
      <c r="BY91" s="75" t="str">
        <f t="shared" si="297"/>
        <v>-</v>
      </c>
      <c r="BZ91" s="75">
        <f t="shared" si="370"/>
        <v>0</v>
      </c>
      <c r="CA91" s="75">
        <f t="shared" si="370"/>
        <v>0</v>
      </c>
      <c r="CB91" s="75" t="str">
        <f t="shared" si="299"/>
        <v>-</v>
      </c>
      <c r="CC91" s="75" t="str">
        <f t="shared" si="300"/>
        <v>-</v>
      </c>
      <c r="CD91" s="75">
        <f t="shared" si="371"/>
        <v>0</v>
      </c>
      <c r="CE91" s="75">
        <f t="shared" si="371"/>
        <v>0</v>
      </c>
      <c r="CF91" s="75" t="str">
        <f t="shared" si="302"/>
        <v>-</v>
      </c>
      <c r="CG91" s="75" t="str">
        <f t="shared" si="303"/>
        <v>-</v>
      </c>
      <c r="CH91" s="75">
        <f t="shared" si="372"/>
        <v>0</v>
      </c>
      <c r="CI91" s="75">
        <f t="shared" si="372"/>
        <v>0</v>
      </c>
      <c r="CJ91" s="75" t="str">
        <f t="shared" si="305"/>
        <v>-</v>
      </c>
      <c r="CK91" s="75" t="str">
        <f t="shared" si="306"/>
        <v>-</v>
      </c>
      <c r="CL91" s="75">
        <f t="shared" si="373"/>
        <v>0</v>
      </c>
      <c r="CM91" s="75">
        <f t="shared" si="373"/>
        <v>0</v>
      </c>
      <c r="CN91" s="75" t="str">
        <f t="shared" si="308"/>
        <v>-</v>
      </c>
      <c r="CO91" s="75" t="str">
        <f t="shared" si="309"/>
        <v>-</v>
      </c>
      <c r="CP91" s="75">
        <f t="shared" si="374"/>
        <v>0</v>
      </c>
      <c r="CQ91" s="75">
        <f t="shared" si="374"/>
        <v>0</v>
      </c>
      <c r="CR91" s="75" t="str">
        <f t="shared" si="311"/>
        <v>-</v>
      </c>
      <c r="CS91" s="75" t="str">
        <f t="shared" si="312"/>
        <v>-</v>
      </c>
      <c r="CT91" s="75">
        <f t="shared" si="375"/>
        <v>0</v>
      </c>
      <c r="CU91" s="75">
        <f t="shared" si="375"/>
        <v>0</v>
      </c>
      <c r="CV91" s="75" t="str">
        <f t="shared" si="314"/>
        <v>-</v>
      </c>
      <c r="CW91" s="75" t="str">
        <f t="shared" si="315"/>
        <v>-</v>
      </c>
      <c r="CX91" s="75">
        <f t="shared" si="376"/>
        <v>83</v>
      </c>
      <c r="CY91" s="75">
        <f t="shared" si="376"/>
        <v>38070</v>
      </c>
      <c r="CZ91" s="75">
        <f t="shared" si="317"/>
        <v>459</v>
      </c>
      <c r="DA91" s="75">
        <f t="shared" si="318"/>
        <v>698</v>
      </c>
      <c r="DB91" s="75">
        <f t="shared" si="377"/>
        <v>4665</v>
      </c>
      <c r="DC91" s="75">
        <f t="shared" si="377"/>
        <v>142849</v>
      </c>
      <c r="DD91" s="75">
        <f t="shared" si="320"/>
        <v>31</v>
      </c>
      <c r="DE91" s="75">
        <f t="shared" si="321"/>
        <v>54</v>
      </c>
      <c r="DF91" s="75">
        <f t="shared" si="378"/>
        <v>52</v>
      </c>
      <c r="DG91" s="75">
        <f t="shared" si="378"/>
        <v>60440</v>
      </c>
      <c r="DH91" s="75">
        <f t="shared" si="323"/>
        <v>1162</v>
      </c>
      <c r="DI91" s="75">
        <f t="shared" si="324"/>
        <v>1993</v>
      </c>
      <c r="DJ91" s="75">
        <f t="shared" si="379"/>
        <v>45</v>
      </c>
      <c r="DK91" s="75">
        <f t="shared" si="379"/>
        <v>16</v>
      </c>
      <c r="DL91" s="248">
        <f t="shared" si="379"/>
        <v>3915</v>
      </c>
      <c r="DM91" s="248">
        <f t="shared" si="379"/>
        <v>1205</v>
      </c>
      <c r="DN91" s="248">
        <f t="shared" si="379"/>
        <v>23</v>
      </c>
      <c r="DO91" s="248">
        <f t="shared" si="379"/>
        <v>3139</v>
      </c>
      <c r="DP91" s="248">
        <f t="shared" si="379"/>
        <v>13920024</v>
      </c>
      <c r="DQ91" s="248">
        <f t="shared" si="326"/>
        <v>3556</v>
      </c>
      <c r="DR91" s="248">
        <f t="shared" si="327"/>
        <v>7566</v>
      </c>
      <c r="DS91" s="248">
        <f t="shared" si="328"/>
        <v>8491289</v>
      </c>
      <c r="DT91" s="248">
        <f t="shared" si="329"/>
        <v>7047</v>
      </c>
      <c r="DU91" s="248">
        <f t="shared" si="330"/>
        <v>13979</v>
      </c>
      <c r="DV91" s="248">
        <f t="shared" si="331"/>
        <v>113456</v>
      </c>
      <c r="DW91" s="248">
        <f t="shared" si="332"/>
        <v>4933</v>
      </c>
      <c r="DX91" s="248">
        <f t="shared" si="333"/>
        <v>10144</v>
      </c>
      <c r="DY91" s="248">
        <f t="shared" si="334"/>
        <v>23008679</v>
      </c>
      <c r="DZ91" s="248">
        <f t="shared" si="335"/>
        <v>7330</v>
      </c>
      <c r="EA91" s="248">
        <f t="shared" si="336"/>
        <v>15655</v>
      </c>
      <c r="EB91" s="164"/>
      <c r="EC91" s="75">
        <f t="shared" si="337"/>
        <v>9</v>
      </c>
      <c r="ED91" s="74">
        <f t="shared" si="352"/>
        <v>2019</v>
      </c>
      <c r="EE91" s="165">
        <f t="shared" si="353"/>
        <v>43709</v>
      </c>
      <c r="EF91" s="157">
        <f t="shared" si="338"/>
        <v>30</v>
      </c>
      <c r="EG91" s="156"/>
      <c r="EH91" s="166">
        <f t="shared" si="380"/>
        <v>94402</v>
      </c>
      <c r="EI91" s="166">
        <f t="shared" si="380"/>
        <v>453706</v>
      </c>
      <c r="EJ91" s="166">
        <f t="shared" si="380"/>
        <v>1027298</v>
      </c>
      <c r="EK91" s="166">
        <f t="shared" si="380"/>
        <v>5413578</v>
      </c>
      <c r="EL91" s="166">
        <f t="shared" si="380"/>
        <v>5499345</v>
      </c>
      <c r="EM91" s="166">
        <f t="shared" si="380"/>
        <v>4766628</v>
      </c>
      <c r="EN91" s="166">
        <f t="shared" si="380"/>
        <v>156382540</v>
      </c>
      <c r="EO91" s="166">
        <f t="shared" si="380"/>
        <v>176407620</v>
      </c>
      <c r="EP91" s="166">
        <f t="shared" si="380"/>
        <v>17793414</v>
      </c>
      <c r="EQ91" s="166">
        <f t="shared" si="380"/>
        <v>0</v>
      </c>
      <c r="ER91" s="166">
        <f t="shared" si="381"/>
        <v>0</v>
      </c>
      <c r="ES91" s="166">
        <f t="shared" si="381"/>
        <v>0</v>
      </c>
      <c r="ET91" s="166">
        <f t="shared" si="381"/>
        <v>0</v>
      </c>
      <c r="EU91" s="166">
        <f t="shared" si="381"/>
        <v>0</v>
      </c>
      <c r="EV91" s="166">
        <f t="shared" si="381"/>
        <v>0</v>
      </c>
      <c r="EW91" s="166">
        <f t="shared" si="381"/>
        <v>0</v>
      </c>
      <c r="EX91" s="166">
        <f t="shared" si="381"/>
        <v>0</v>
      </c>
      <c r="EY91" s="166">
        <f t="shared" si="381"/>
        <v>0</v>
      </c>
      <c r="EZ91" s="166">
        <f t="shared" si="381"/>
        <v>0</v>
      </c>
      <c r="FA91" s="166">
        <f t="shared" si="381"/>
        <v>103636</v>
      </c>
      <c r="FB91" s="166">
        <f t="shared" si="382"/>
        <v>57934</v>
      </c>
      <c r="FC91" s="166">
        <f t="shared" si="382"/>
        <v>250467</v>
      </c>
      <c r="FD91" s="166">
        <f t="shared" si="382"/>
        <v>29620890</v>
      </c>
      <c r="FE91" s="166">
        <f t="shared" si="382"/>
        <v>16844146</v>
      </c>
      <c r="FF91" s="166">
        <f t="shared" si="382"/>
        <v>233312</v>
      </c>
      <c r="FG91" s="166">
        <f t="shared" si="382"/>
        <v>49140467</v>
      </c>
      <c r="FH91" s="152"/>
      <c r="FI91" s="405">
        <f t="shared" si="342"/>
        <v>1.8680878552971576</v>
      </c>
      <c r="FJ91" s="405">
        <f t="shared" si="342"/>
        <v>1.5024547803617572</v>
      </c>
      <c r="FK91" s="405">
        <f t="shared" si="343"/>
        <v>1.8426015008658843</v>
      </c>
      <c r="FL91" s="405">
        <f t="shared" si="344"/>
        <v>1.5024052337887244</v>
      </c>
      <c r="FM91" s="405">
        <f t="shared" si="345"/>
        <v>1.3154929577464789</v>
      </c>
      <c r="FN91" s="405">
        <f t="shared" si="346"/>
        <v>1.0930281690140846</v>
      </c>
      <c r="FO91" s="405">
        <f t="shared" si="347"/>
        <v>1.6079078292746793</v>
      </c>
      <c r="FP91" s="405">
        <f t="shared" si="348"/>
        <v>1.045299816705944</v>
      </c>
      <c r="FQ91" s="405">
        <f t="shared" si="349"/>
        <v>1.4377224199288257</v>
      </c>
      <c r="FR91" s="405">
        <f t="shared" si="350"/>
        <v>1.0565836298932385</v>
      </c>
      <c r="FS91" s="65"/>
    </row>
    <row r="92" spans="1:175" ht="10.35" customHeight="1" x14ac:dyDescent="0.2">
      <c r="A92" s="74" t="str">
        <f t="shared" si="262"/>
        <v>2019-20OCTOBERY63</v>
      </c>
      <c r="B92" s="163" t="str">
        <f t="shared" si="351"/>
        <v>2019-20</v>
      </c>
      <c r="C92" s="26" t="s">
        <v>833</v>
      </c>
      <c r="D92" s="163" t="str">
        <f t="shared" si="362"/>
        <v>Y63</v>
      </c>
      <c r="E92" s="163" t="str">
        <f t="shared" si="362"/>
        <v>North East and Yorkshire</v>
      </c>
      <c r="F92" s="163" t="str">
        <f t="shared" si="263"/>
        <v>Y63</v>
      </c>
      <c r="H92" s="75">
        <f t="shared" si="363"/>
        <v>151021</v>
      </c>
      <c r="I92" s="75">
        <f t="shared" si="363"/>
        <v>101187</v>
      </c>
      <c r="J92" s="75">
        <f t="shared" si="363"/>
        <v>463600</v>
      </c>
      <c r="K92" s="75">
        <f t="shared" si="265"/>
        <v>5</v>
      </c>
      <c r="L92" s="75">
        <f t="shared" si="266"/>
        <v>1</v>
      </c>
      <c r="M92" s="75">
        <f t="shared" si="267"/>
        <v>5</v>
      </c>
      <c r="N92" s="75">
        <f t="shared" si="268"/>
        <v>23</v>
      </c>
      <c r="O92" s="75">
        <f t="shared" si="269"/>
        <v>66</v>
      </c>
      <c r="P92" s="75" t="s">
        <v>44</v>
      </c>
      <c r="Q92" s="75">
        <f t="shared" si="364"/>
        <v>482</v>
      </c>
      <c r="R92" s="75">
        <f t="shared" si="364"/>
        <v>2871</v>
      </c>
      <c r="S92" s="75">
        <f t="shared" si="364"/>
        <v>1806</v>
      </c>
      <c r="T92" s="75">
        <f t="shared" si="364"/>
        <v>107495</v>
      </c>
      <c r="U92" s="75">
        <f t="shared" si="364"/>
        <v>9223</v>
      </c>
      <c r="V92" s="75">
        <f t="shared" si="364"/>
        <v>6442</v>
      </c>
      <c r="W92" s="75">
        <f t="shared" si="364"/>
        <v>61776</v>
      </c>
      <c r="X92" s="75">
        <f t="shared" si="364"/>
        <v>18243</v>
      </c>
      <c r="Y92" s="75">
        <f t="shared" si="364"/>
        <v>1033</v>
      </c>
      <c r="Z92" s="75">
        <f t="shared" si="364"/>
        <v>3932283</v>
      </c>
      <c r="AA92" s="75">
        <f t="shared" si="271"/>
        <v>426</v>
      </c>
      <c r="AB92" s="75">
        <f t="shared" si="272"/>
        <v>730</v>
      </c>
      <c r="AC92" s="75">
        <f t="shared" si="273"/>
        <v>3341087</v>
      </c>
      <c r="AD92" s="75">
        <f t="shared" si="274"/>
        <v>519</v>
      </c>
      <c r="AE92" s="75">
        <f t="shared" si="275"/>
        <v>930</v>
      </c>
      <c r="AF92" s="75">
        <f t="shared" si="276"/>
        <v>94066438</v>
      </c>
      <c r="AG92" s="75">
        <f t="shared" si="277"/>
        <v>1523</v>
      </c>
      <c r="AH92" s="75">
        <f t="shared" si="278"/>
        <v>3139</v>
      </c>
      <c r="AI92" s="75">
        <f t="shared" si="279"/>
        <v>80507327</v>
      </c>
      <c r="AJ92" s="75">
        <f t="shared" si="280"/>
        <v>4413</v>
      </c>
      <c r="AK92" s="75">
        <f t="shared" si="281"/>
        <v>10785</v>
      </c>
      <c r="AL92" s="75">
        <f t="shared" si="282"/>
        <v>4586246</v>
      </c>
      <c r="AM92" s="75">
        <f t="shared" si="283"/>
        <v>4440</v>
      </c>
      <c r="AN92" s="75">
        <f t="shared" si="284"/>
        <v>10493</v>
      </c>
      <c r="AO92" s="75">
        <f t="shared" si="365"/>
        <v>6670</v>
      </c>
      <c r="AP92" s="75">
        <f t="shared" si="365"/>
        <v>647</v>
      </c>
      <c r="AQ92" s="75">
        <f t="shared" si="365"/>
        <v>1816</v>
      </c>
      <c r="AR92" s="75">
        <f t="shared" si="365"/>
        <v>7637</v>
      </c>
      <c r="AS92" s="75">
        <f t="shared" si="365"/>
        <v>453</v>
      </c>
      <c r="AT92" s="75">
        <f t="shared" si="365"/>
        <v>3754</v>
      </c>
      <c r="AU92" s="75">
        <f t="shared" si="365"/>
        <v>1968</v>
      </c>
      <c r="AV92" s="75">
        <f t="shared" si="365"/>
        <v>63500</v>
      </c>
      <c r="AW92" s="75">
        <f t="shared" si="365"/>
        <v>10440</v>
      </c>
      <c r="AX92" s="75">
        <f t="shared" si="365"/>
        <v>26885</v>
      </c>
      <c r="AY92" s="75">
        <f t="shared" si="366"/>
        <v>100825</v>
      </c>
      <c r="AZ92" s="75">
        <f t="shared" si="366"/>
        <v>17172</v>
      </c>
      <c r="BA92" s="75">
        <f t="shared" si="366"/>
        <v>13691</v>
      </c>
      <c r="BB92" s="75">
        <f t="shared" si="366"/>
        <v>11676</v>
      </c>
      <c r="BC92" s="75">
        <f t="shared" si="366"/>
        <v>9488</v>
      </c>
      <c r="BD92" s="75">
        <f t="shared" si="366"/>
        <v>81133</v>
      </c>
      <c r="BE92" s="75">
        <f t="shared" si="366"/>
        <v>66504</v>
      </c>
      <c r="BF92" s="75">
        <f t="shared" si="366"/>
        <v>27790</v>
      </c>
      <c r="BG92" s="75">
        <f t="shared" si="366"/>
        <v>19287</v>
      </c>
      <c r="BH92" s="75">
        <f t="shared" si="366"/>
        <v>1649</v>
      </c>
      <c r="BI92" s="75">
        <f t="shared" si="366"/>
        <v>1185</v>
      </c>
      <c r="BJ92" s="75">
        <f t="shared" si="366"/>
        <v>335</v>
      </c>
      <c r="BK92" s="75">
        <f t="shared" si="366"/>
        <v>161366</v>
      </c>
      <c r="BL92" s="75">
        <f t="shared" si="287"/>
        <v>482</v>
      </c>
      <c r="BM92" s="75">
        <f t="shared" si="288"/>
        <v>895</v>
      </c>
      <c r="BN92" s="75">
        <f t="shared" si="367"/>
        <v>116</v>
      </c>
      <c r="BO92" s="75">
        <f t="shared" si="367"/>
        <v>47435</v>
      </c>
      <c r="BP92" s="75">
        <f t="shared" si="290"/>
        <v>409</v>
      </c>
      <c r="BQ92" s="75">
        <f t="shared" si="291"/>
        <v>765</v>
      </c>
      <c r="BR92" s="75">
        <f t="shared" si="368"/>
        <v>8772</v>
      </c>
      <c r="BS92" s="75">
        <f t="shared" si="368"/>
        <v>3723482</v>
      </c>
      <c r="BT92" s="75">
        <f t="shared" si="293"/>
        <v>424</v>
      </c>
      <c r="BU92" s="75">
        <f t="shared" si="294"/>
        <v>726</v>
      </c>
      <c r="BV92" s="75">
        <f t="shared" si="369"/>
        <v>6849</v>
      </c>
      <c r="BW92" s="75">
        <f t="shared" si="369"/>
        <v>11374898</v>
      </c>
      <c r="BX92" s="75">
        <f t="shared" si="296"/>
        <v>1661</v>
      </c>
      <c r="BY92" s="75">
        <f t="shared" si="297"/>
        <v>3345</v>
      </c>
      <c r="BZ92" s="75">
        <f t="shared" si="370"/>
        <v>1244</v>
      </c>
      <c r="CA92" s="75">
        <f t="shared" si="370"/>
        <v>1991130</v>
      </c>
      <c r="CB92" s="75">
        <f t="shared" si="299"/>
        <v>1601</v>
      </c>
      <c r="CC92" s="75">
        <f t="shared" si="300"/>
        <v>3569</v>
      </c>
      <c r="CD92" s="75">
        <f t="shared" si="371"/>
        <v>53683</v>
      </c>
      <c r="CE92" s="75">
        <f t="shared" si="371"/>
        <v>80700410</v>
      </c>
      <c r="CF92" s="75">
        <f t="shared" si="302"/>
        <v>1503</v>
      </c>
      <c r="CG92" s="75">
        <f t="shared" si="303"/>
        <v>3103</v>
      </c>
      <c r="CH92" s="75">
        <f t="shared" si="372"/>
        <v>3159</v>
      </c>
      <c r="CI92" s="75">
        <f t="shared" si="372"/>
        <v>15974999</v>
      </c>
      <c r="CJ92" s="75">
        <f t="shared" si="305"/>
        <v>5057</v>
      </c>
      <c r="CK92" s="75">
        <f t="shared" si="306"/>
        <v>10218</v>
      </c>
      <c r="CL92" s="75">
        <f t="shared" si="373"/>
        <v>1828</v>
      </c>
      <c r="CM92" s="75">
        <f t="shared" si="373"/>
        <v>8544473</v>
      </c>
      <c r="CN92" s="75">
        <f t="shared" si="308"/>
        <v>4674</v>
      </c>
      <c r="CO92" s="75">
        <f t="shared" si="309"/>
        <v>9923</v>
      </c>
      <c r="CP92" s="75">
        <f t="shared" si="374"/>
        <v>2408</v>
      </c>
      <c r="CQ92" s="75">
        <f t="shared" si="374"/>
        <v>17495016</v>
      </c>
      <c r="CR92" s="75">
        <f t="shared" si="311"/>
        <v>7265</v>
      </c>
      <c r="CS92" s="75">
        <f t="shared" si="312"/>
        <v>15305</v>
      </c>
      <c r="CT92" s="75">
        <f t="shared" si="375"/>
        <v>1288</v>
      </c>
      <c r="CU92" s="75">
        <f t="shared" si="375"/>
        <v>6866609</v>
      </c>
      <c r="CV92" s="75">
        <f t="shared" si="314"/>
        <v>5331</v>
      </c>
      <c r="CW92" s="75">
        <f t="shared" si="315"/>
        <v>12295</v>
      </c>
      <c r="CX92" s="75">
        <f t="shared" si="376"/>
        <v>240</v>
      </c>
      <c r="CY92" s="75">
        <f t="shared" si="376"/>
        <v>98471</v>
      </c>
      <c r="CZ92" s="75">
        <f t="shared" si="317"/>
        <v>410</v>
      </c>
      <c r="DA92" s="75">
        <f t="shared" si="318"/>
        <v>634</v>
      </c>
      <c r="DB92" s="75">
        <f t="shared" si="377"/>
        <v>5516</v>
      </c>
      <c r="DC92" s="75">
        <f t="shared" si="377"/>
        <v>177095</v>
      </c>
      <c r="DD92" s="75">
        <f t="shared" si="320"/>
        <v>32</v>
      </c>
      <c r="DE92" s="75">
        <f t="shared" si="321"/>
        <v>58</v>
      </c>
      <c r="DF92" s="75">
        <f t="shared" si="378"/>
        <v>63</v>
      </c>
      <c r="DG92" s="75">
        <f t="shared" si="378"/>
        <v>70788</v>
      </c>
      <c r="DH92" s="75">
        <f t="shared" si="323"/>
        <v>1124</v>
      </c>
      <c r="DI92" s="75">
        <f t="shared" si="324"/>
        <v>2249</v>
      </c>
      <c r="DJ92" s="75">
        <f t="shared" ref="DJ92:DK111" si="383">SUMIFS(DJ$247:DJ$1257,$B$247:$B$1257,$B92,$C$247:$C$1257,$C92,$D$247:$D$1257,$D92)</f>
        <v>51</v>
      </c>
      <c r="DK92" s="75">
        <f t="shared" si="383"/>
        <v>29</v>
      </c>
      <c r="DL92" s="248"/>
      <c r="DM92" s="248"/>
      <c r="DN92" s="248"/>
      <c r="DO92" s="248"/>
      <c r="DP92" s="248"/>
      <c r="DQ92" s="248"/>
      <c r="DR92" s="248"/>
      <c r="DS92" s="248"/>
      <c r="DT92" s="248"/>
      <c r="DU92" s="248"/>
      <c r="DV92" s="248"/>
      <c r="DW92" s="248"/>
      <c r="DX92" s="248"/>
      <c r="DY92" s="248"/>
      <c r="DZ92" s="248"/>
      <c r="EA92" s="248"/>
      <c r="EB92" s="164"/>
      <c r="EC92" s="75">
        <f t="shared" si="337"/>
        <v>10</v>
      </c>
      <c r="ED92" s="74">
        <f t="shared" si="352"/>
        <v>2019</v>
      </c>
      <c r="EE92" s="165">
        <f t="shared" si="353"/>
        <v>43739</v>
      </c>
      <c r="EF92" s="157">
        <f t="shared" si="338"/>
        <v>31</v>
      </c>
      <c r="EG92" s="156"/>
      <c r="EH92" s="166">
        <f t="shared" si="380"/>
        <v>101187</v>
      </c>
      <c r="EI92" s="166">
        <f t="shared" si="380"/>
        <v>515799</v>
      </c>
      <c r="EJ92" s="166">
        <f t="shared" si="380"/>
        <v>2359386</v>
      </c>
      <c r="EK92" s="166">
        <f t="shared" si="380"/>
        <v>6651216</v>
      </c>
      <c r="EL92" s="166">
        <f t="shared" si="380"/>
        <v>6730321</v>
      </c>
      <c r="EM92" s="166">
        <f t="shared" si="380"/>
        <v>5993528</v>
      </c>
      <c r="EN92" s="166">
        <f t="shared" si="380"/>
        <v>193897369</v>
      </c>
      <c r="EO92" s="166">
        <f t="shared" si="380"/>
        <v>196749762</v>
      </c>
      <c r="EP92" s="166">
        <f t="shared" si="380"/>
        <v>10838815</v>
      </c>
      <c r="EQ92" s="166">
        <f t="shared" si="380"/>
        <v>299983</v>
      </c>
      <c r="ER92" s="166">
        <f t="shared" si="381"/>
        <v>88772</v>
      </c>
      <c r="ES92" s="166">
        <f t="shared" si="381"/>
        <v>6364456</v>
      </c>
      <c r="ET92" s="166">
        <f t="shared" si="381"/>
        <v>22908885</v>
      </c>
      <c r="EU92" s="166">
        <f t="shared" si="381"/>
        <v>4439440</v>
      </c>
      <c r="EV92" s="166">
        <f t="shared" si="381"/>
        <v>166594505</v>
      </c>
      <c r="EW92" s="166">
        <f t="shared" si="381"/>
        <v>32278770</v>
      </c>
      <c r="EX92" s="166">
        <f t="shared" si="381"/>
        <v>18139623</v>
      </c>
      <c r="EY92" s="166">
        <f t="shared" si="381"/>
        <v>36853684</v>
      </c>
      <c r="EZ92" s="166">
        <f t="shared" si="381"/>
        <v>15836029</v>
      </c>
      <c r="FA92" s="166">
        <f t="shared" si="381"/>
        <v>141687</v>
      </c>
      <c r="FB92" s="166">
        <f t="shared" si="382"/>
        <v>152080</v>
      </c>
      <c r="FC92" s="166">
        <f t="shared" si="382"/>
        <v>319928</v>
      </c>
      <c r="FD92" s="166">
        <f t="shared" si="382"/>
        <v>0</v>
      </c>
      <c r="FE92" s="166">
        <f t="shared" si="382"/>
        <v>0</v>
      </c>
      <c r="FF92" s="166">
        <f t="shared" si="382"/>
        <v>0</v>
      </c>
      <c r="FG92" s="166">
        <f t="shared" si="382"/>
        <v>0</v>
      </c>
      <c r="FH92" s="152"/>
      <c r="FI92" s="405">
        <f t="shared" si="342"/>
        <v>1.8618670714518053</v>
      </c>
      <c r="FJ92" s="405">
        <f t="shared" si="342"/>
        <v>1.4844410712349561</v>
      </c>
      <c r="FK92" s="405">
        <f t="shared" si="343"/>
        <v>1.8124805960881714</v>
      </c>
      <c r="FL92" s="405">
        <f t="shared" si="344"/>
        <v>1.4728345234399254</v>
      </c>
      <c r="FM92" s="405">
        <f t="shared" si="345"/>
        <v>1.3133417508417509</v>
      </c>
      <c r="FN92" s="405">
        <f t="shared" si="346"/>
        <v>1.0765345765345766</v>
      </c>
      <c r="FO92" s="405">
        <f t="shared" si="347"/>
        <v>1.5233240146905662</v>
      </c>
      <c r="FP92" s="405">
        <f t="shared" si="348"/>
        <v>1.0572274296990627</v>
      </c>
      <c r="FQ92" s="405">
        <f t="shared" si="349"/>
        <v>1.5963213939980638</v>
      </c>
      <c r="FR92" s="405">
        <f t="shared" si="350"/>
        <v>1.1471442400774443</v>
      </c>
      <c r="FS92" s="65"/>
    </row>
    <row r="93" spans="1:175" ht="10.35" customHeight="1" x14ac:dyDescent="0.2">
      <c r="A93" s="74" t="str">
        <f t="shared" si="262"/>
        <v>2019-20NOVEMBERY63</v>
      </c>
      <c r="B93" s="163" t="str">
        <f t="shared" si="351"/>
        <v>2019-20</v>
      </c>
      <c r="C93" s="26" t="s">
        <v>834</v>
      </c>
      <c r="D93" s="163" t="str">
        <f t="shared" si="362"/>
        <v>Y63</v>
      </c>
      <c r="E93" s="163" t="str">
        <f t="shared" si="362"/>
        <v>North East and Yorkshire</v>
      </c>
      <c r="F93" s="163" t="str">
        <f t="shared" si="263"/>
        <v>Y63</v>
      </c>
      <c r="H93" s="75">
        <f t="shared" si="363"/>
        <v>154469</v>
      </c>
      <c r="I93" s="75">
        <f t="shared" si="363"/>
        <v>94925</v>
      </c>
      <c r="J93" s="75">
        <f t="shared" si="363"/>
        <v>722182</v>
      </c>
      <c r="K93" s="75">
        <f t="shared" si="265"/>
        <v>8</v>
      </c>
      <c r="L93" s="75">
        <f t="shared" si="266"/>
        <v>1</v>
      </c>
      <c r="M93" s="75">
        <f t="shared" si="267"/>
        <v>17</v>
      </c>
      <c r="N93" s="75">
        <f t="shared" si="268"/>
        <v>39</v>
      </c>
      <c r="O93" s="75">
        <f t="shared" si="269"/>
        <v>109</v>
      </c>
      <c r="P93" s="75" t="s">
        <v>44</v>
      </c>
      <c r="Q93" s="75">
        <f t="shared" si="364"/>
        <v>509</v>
      </c>
      <c r="R93" s="75">
        <f t="shared" si="364"/>
        <v>2700</v>
      </c>
      <c r="S93" s="75">
        <f t="shared" si="364"/>
        <v>1622</v>
      </c>
      <c r="T93" s="75">
        <f t="shared" si="364"/>
        <v>108294</v>
      </c>
      <c r="U93" s="75">
        <f t="shared" si="364"/>
        <v>9017</v>
      </c>
      <c r="V93" s="75">
        <f t="shared" si="364"/>
        <v>6351</v>
      </c>
      <c r="W93" s="75">
        <f t="shared" si="364"/>
        <v>63280</v>
      </c>
      <c r="X93" s="75">
        <f t="shared" si="364"/>
        <v>17211</v>
      </c>
      <c r="Y93" s="75">
        <f t="shared" si="364"/>
        <v>782</v>
      </c>
      <c r="Z93" s="75">
        <f t="shared" si="364"/>
        <v>3938278</v>
      </c>
      <c r="AA93" s="75">
        <f t="shared" si="271"/>
        <v>437</v>
      </c>
      <c r="AB93" s="75">
        <f t="shared" si="272"/>
        <v>749</v>
      </c>
      <c r="AC93" s="75">
        <f t="shared" si="273"/>
        <v>3325995</v>
      </c>
      <c r="AD93" s="75">
        <f t="shared" si="274"/>
        <v>524</v>
      </c>
      <c r="AE93" s="75">
        <f t="shared" si="275"/>
        <v>938</v>
      </c>
      <c r="AF93" s="75">
        <f t="shared" si="276"/>
        <v>106141674</v>
      </c>
      <c r="AG93" s="75">
        <f t="shared" si="277"/>
        <v>1677</v>
      </c>
      <c r="AH93" s="75">
        <f t="shared" si="278"/>
        <v>3467</v>
      </c>
      <c r="AI93" s="75">
        <f t="shared" si="279"/>
        <v>83606329</v>
      </c>
      <c r="AJ93" s="75">
        <f t="shared" si="280"/>
        <v>4858</v>
      </c>
      <c r="AK93" s="75">
        <f t="shared" si="281"/>
        <v>11839</v>
      </c>
      <c r="AL93" s="75">
        <f t="shared" si="282"/>
        <v>3970250</v>
      </c>
      <c r="AM93" s="75">
        <f t="shared" si="283"/>
        <v>5077</v>
      </c>
      <c r="AN93" s="75">
        <f t="shared" si="284"/>
        <v>11608</v>
      </c>
      <c r="AO93" s="75">
        <f t="shared" si="365"/>
        <v>7473</v>
      </c>
      <c r="AP93" s="75">
        <f t="shared" si="365"/>
        <v>792</v>
      </c>
      <c r="AQ93" s="75">
        <f t="shared" si="365"/>
        <v>2164</v>
      </c>
      <c r="AR93" s="75">
        <f t="shared" si="365"/>
        <v>8435</v>
      </c>
      <c r="AS93" s="75">
        <f t="shared" si="365"/>
        <v>490</v>
      </c>
      <c r="AT93" s="75">
        <f t="shared" si="365"/>
        <v>4027</v>
      </c>
      <c r="AU93" s="75">
        <f t="shared" si="365"/>
        <v>2087</v>
      </c>
      <c r="AV93" s="75">
        <f t="shared" si="365"/>
        <v>63445</v>
      </c>
      <c r="AW93" s="75">
        <f t="shared" si="365"/>
        <v>9942</v>
      </c>
      <c r="AX93" s="75">
        <f t="shared" si="365"/>
        <v>27434</v>
      </c>
      <c r="AY93" s="75">
        <f t="shared" si="366"/>
        <v>100821</v>
      </c>
      <c r="AZ93" s="75">
        <f t="shared" si="366"/>
        <v>17233</v>
      </c>
      <c r="BA93" s="75">
        <f t="shared" si="366"/>
        <v>13689</v>
      </c>
      <c r="BB93" s="75">
        <f t="shared" si="366"/>
        <v>11795</v>
      </c>
      <c r="BC93" s="75">
        <f t="shared" si="366"/>
        <v>9478</v>
      </c>
      <c r="BD93" s="75">
        <f t="shared" si="366"/>
        <v>83923</v>
      </c>
      <c r="BE93" s="75">
        <f t="shared" si="366"/>
        <v>69071</v>
      </c>
      <c r="BF93" s="75">
        <f t="shared" si="366"/>
        <v>26443</v>
      </c>
      <c r="BG93" s="75">
        <f t="shared" si="366"/>
        <v>18820</v>
      </c>
      <c r="BH93" s="75">
        <f t="shared" si="366"/>
        <v>1259</v>
      </c>
      <c r="BI93" s="75">
        <f t="shared" si="366"/>
        <v>822</v>
      </c>
      <c r="BJ93" s="75">
        <f t="shared" si="366"/>
        <v>364</v>
      </c>
      <c r="BK93" s="75">
        <f t="shared" si="366"/>
        <v>182095</v>
      </c>
      <c r="BL93" s="75">
        <f t="shared" si="287"/>
        <v>500</v>
      </c>
      <c r="BM93" s="75">
        <f t="shared" si="288"/>
        <v>840</v>
      </c>
      <c r="BN93" s="75">
        <f t="shared" si="367"/>
        <v>124</v>
      </c>
      <c r="BO93" s="75">
        <f t="shared" si="367"/>
        <v>61850</v>
      </c>
      <c r="BP93" s="75">
        <f t="shared" si="290"/>
        <v>499</v>
      </c>
      <c r="BQ93" s="75">
        <f t="shared" si="291"/>
        <v>881</v>
      </c>
      <c r="BR93" s="75">
        <f t="shared" si="368"/>
        <v>8529</v>
      </c>
      <c r="BS93" s="75">
        <f t="shared" si="368"/>
        <v>3694333</v>
      </c>
      <c r="BT93" s="75">
        <f t="shared" si="293"/>
        <v>433</v>
      </c>
      <c r="BU93" s="75">
        <f t="shared" si="294"/>
        <v>743</v>
      </c>
      <c r="BV93" s="75">
        <f t="shared" si="369"/>
        <v>7855</v>
      </c>
      <c r="BW93" s="75">
        <f t="shared" si="369"/>
        <v>13964920</v>
      </c>
      <c r="BX93" s="75">
        <f t="shared" si="296"/>
        <v>1778</v>
      </c>
      <c r="BY93" s="75">
        <f t="shared" si="297"/>
        <v>3555</v>
      </c>
      <c r="BZ93" s="75">
        <f t="shared" si="370"/>
        <v>1418</v>
      </c>
      <c r="CA93" s="75">
        <f t="shared" si="370"/>
        <v>2425013</v>
      </c>
      <c r="CB93" s="75">
        <f t="shared" si="299"/>
        <v>1710</v>
      </c>
      <c r="CC93" s="75">
        <f t="shared" si="300"/>
        <v>3632</v>
      </c>
      <c r="CD93" s="75">
        <f t="shared" si="371"/>
        <v>54007</v>
      </c>
      <c r="CE93" s="75">
        <f t="shared" si="371"/>
        <v>89751741</v>
      </c>
      <c r="CF93" s="75">
        <f t="shared" si="302"/>
        <v>1662</v>
      </c>
      <c r="CG93" s="75">
        <f t="shared" si="303"/>
        <v>3449</v>
      </c>
      <c r="CH93" s="75">
        <f t="shared" si="372"/>
        <v>2983</v>
      </c>
      <c r="CI93" s="75">
        <f t="shared" si="372"/>
        <v>15958484</v>
      </c>
      <c r="CJ93" s="75">
        <f t="shared" si="305"/>
        <v>5350</v>
      </c>
      <c r="CK93" s="75">
        <f t="shared" si="306"/>
        <v>10702</v>
      </c>
      <c r="CL93" s="75">
        <f t="shared" si="373"/>
        <v>1726</v>
      </c>
      <c r="CM93" s="75">
        <f t="shared" si="373"/>
        <v>9615691</v>
      </c>
      <c r="CN93" s="75">
        <f t="shared" si="308"/>
        <v>5571</v>
      </c>
      <c r="CO93" s="75">
        <f t="shared" si="309"/>
        <v>12169</v>
      </c>
      <c r="CP93" s="75">
        <f t="shared" si="374"/>
        <v>2792</v>
      </c>
      <c r="CQ93" s="75">
        <f t="shared" si="374"/>
        <v>20513891</v>
      </c>
      <c r="CR93" s="75">
        <f t="shared" si="311"/>
        <v>7347</v>
      </c>
      <c r="CS93" s="75">
        <f t="shared" si="312"/>
        <v>16055</v>
      </c>
      <c r="CT93" s="75">
        <f t="shared" si="375"/>
        <v>1323</v>
      </c>
      <c r="CU93" s="75">
        <f t="shared" si="375"/>
        <v>8475746</v>
      </c>
      <c r="CV93" s="75">
        <f t="shared" si="314"/>
        <v>6406</v>
      </c>
      <c r="CW93" s="75">
        <f t="shared" si="315"/>
        <v>16224</v>
      </c>
      <c r="CX93" s="75">
        <f t="shared" si="376"/>
        <v>252</v>
      </c>
      <c r="CY93" s="75">
        <f t="shared" si="376"/>
        <v>96554</v>
      </c>
      <c r="CZ93" s="75">
        <f t="shared" si="317"/>
        <v>383</v>
      </c>
      <c r="DA93" s="75">
        <f t="shared" si="318"/>
        <v>633</v>
      </c>
      <c r="DB93" s="75">
        <f t="shared" si="377"/>
        <v>5494</v>
      </c>
      <c r="DC93" s="75">
        <f t="shared" si="377"/>
        <v>196207</v>
      </c>
      <c r="DD93" s="75">
        <f t="shared" si="320"/>
        <v>36</v>
      </c>
      <c r="DE93" s="75">
        <f t="shared" si="321"/>
        <v>65</v>
      </c>
      <c r="DF93" s="75">
        <f t="shared" si="378"/>
        <v>47</v>
      </c>
      <c r="DG93" s="75">
        <f t="shared" si="378"/>
        <v>76276</v>
      </c>
      <c r="DH93" s="75">
        <f t="shared" si="323"/>
        <v>1623</v>
      </c>
      <c r="DI93" s="75">
        <f t="shared" si="324"/>
        <v>3238</v>
      </c>
      <c r="DJ93" s="75">
        <f t="shared" si="383"/>
        <v>35</v>
      </c>
      <c r="DK93" s="75">
        <f t="shared" si="383"/>
        <v>54</v>
      </c>
      <c r="DL93" s="248"/>
      <c r="DM93" s="248"/>
      <c r="DN93" s="248"/>
      <c r="DO93" s="248"/>
      <c r="DP93" s="248"/>
      <c r="DQ93" s="248"/>
      <c r="DR93" s="248"/>
      <c r="DS93" s="248"/>
      <c r="DT93" s="248"/>
      <c r="DU93" s="248"/>
      <c r="DV93" s="248"/>
      <c r="DW93" s="248"/>
      <c r="DX93" s="248"/>
      <c r="DY93" s="248"/>
      <c r="DZ93" s="248"/>
      <c r="EA93" s="248"/>
      <c r="EB93" s="164"/>
      <c r="EC93" s="75">
        <f t="shared" si="337"/>
        <v>11</v>
      </c>
      <c r="ED93" s="74">
        <f t="shared" si="352"/>
        <v>2019</v>
      </c>
      <c r="EE93" s="165">
        <f t="shared" si="353"/>
        <v>43770</v>
      </c>
      <c r="EF93" s="157">
        <f t="shared" si="338"/>
        <v>30</v>
      </c>
      <c r="EG93" s="156"/>
      <c r="EH93" s="166">
        <f t="shared" si="380"/>
        <v>94925</v>
      </c>
      <c r="EI93" s="166">
        <f t="shared" si="380"/>
        <v>1569287</v>
      </c>
      <c r="EJ93" s="166">
        <f t="shared" si="380"/>
        <v>3726330</v>
      </c>
      <c r="EK93" s="166">
        <f t="shared" si="380"/>
        <v>10310531</v>
      </c>
      <c r="EL93" s="166">
        <f t="shared" si="380"/>
        <v>6755006</v>
      </c>
      <c r="EM93" s="166">
        <f t="shared" si="380"/>
        <v>5958177</v>
      </c>
      <c r="EN93" s="166">
        <f t="shared" si="380"/>
        <v>219363970</v>
      </c>
      <c r="EO93" s="166">
        <f t="shared" si="380"/>
        <v>203758268</v>
      </c>
      <c r="EP93" s="166">
        <f t="shared" si="380"/>
        <v>9077524</v>
      </c>
      <c r="EQ93" s="166">
        <f t="shared" si="380"/>
        <v>305822</v>
      </c>
      <c r="ER93" s="166">
        <f t="shared" si="381"/>
        <v>109194</v>
      </c>
      <c r="ES93" s="166">
        <f t="shared" si="381"/>
        <v>6335367</v>
      </c>
      <c r="ET93" s="166">
        <f t="shared" si="381"/>
        <v>27923227</v>
      </c>
      <c r="EU93" s="166">
        <f t="shared" si="381"/>
        <v>5150562</v>
      </c>
      <c r="EV93" s="166">
        <f t="shared" si="381"/>
        <v>186282415</v>
      </c>
      <c r="EW93" s="166">
        <f t="shared" si="381"/>
        <v>31923036</v>
      </c>
      <c r="EX93" s="166">
        <f t="shared" si="381"/>
        <v>21004311</v>
      </c>
      <c r="EY93" s="166">
        <f t="shared" si="381"/>
        <v>44826152</v>
      </c>
      <c r="EZ93" s="166">
        <f t="shared" si="381"/>
        <v>21464705</v>
      </c>
      <c r="FA93" s="166">
        <f t="shared" si="381"/>
        <v>152186</v>
      </c>
      <c r="FB93" s="166">
        <f t="shared" si="382"/>
        <v>159641</v>
      </c>
      <c r="FC93" s="166">
        <f t="shared" si="382"/>
        <v>355348</v>
      </c>
      <c r="FD93" s="166">
        <f t="shared" si="382"/>
        <v>0</v>
      </c>
      <c r="FE93" s="166">
        <f t="shared" si="382"/>
        <v>0</v>
      </c>
      <c r="FF93" s="166">
        <f t="shared" si="382"/>
        <v>0</v>
      </c>
      <c r="FG93" s="166">
        <f t="shared" si="382"/>
        <v>0</v>
      </c>
      <c r="FH93" s="152"/>
      <c r="FI93" s="405">
        <f t="shared" si="342"/>
        <v>1.9111677941665743</v>
      </c>
      <c r="FJ93" s="405">
        <f t="shared" si="342"/>
        <v>1.5181324165465233</v>
      </c>
      <c r="FK93" s="405">
        <f t="shared" si="343"/>
        <v>1.8571878444339474</v>
      </c>
      <c r="FL93" s="405">
        <f t="shared" si="344"/>
        <v>1.4923634073374272</v>
      </c>
      <c r="FM93" s="405">
        <f t="shared" si="345"/>
        <v>1.326216814159292</v>
      </c>
      <c r="FN93" s="405">
        <f t="shared" si="346"/>
        <v>1.0915139064475348</v>
      </c>
      <c r="FO93" s="405">
        <f t="shared" si="347"/>
        <v>1.5364011388065772</v>
      </c>
      <c r="FP93" s="405">
        <f t="shared" si="348"/>
        <v>1.0934867236069956</v>
      </c>
      <c r="FQ93" s="405">
        <f t="shared" si="349"/>
        <v>1.6099744245524297</v>
      </c>
      <c r="FR93" s="405">
        <f t="shared" si="350"/>
        <v>1.051150895140665</v>
      </c>
      <c r="FS93" s="65"/>
    </row>
    <row r="94" spans="1:175" ht="10.35" customHeight="1" x14ac:dyDescent="0.2">
      <c r="A94" s="74" t="str">
        <f t="shared" si="262"/>
        <v>2019-20DECEMBERY63</v>
      </c>
      <c r="B94" s="163" t="str">
        <f t="shared" si="351"/>
        <v>2019-20</v>
      </c>
      <c r="C94" s="26" t="s">
        <v>835</v>
      </c>
      <c r="D94" s="163" t="str">
        <f t="shared" si="362"/>
        <v>Y63</v>
      </c>
      <c r="E94" s="163" t="str">
        <f t="shared" si="362"/>
        <v>North East and Yorkshire</v>
      </c>
      <c r="F94" s="163" t="str">
        <f t="shared" si="263"/>
        <v>Y63</v>
      </c>
      <c r="H94" s="75">
        <f t="shared" si="363"/>
        <v>164804</v>
      </c>
      <c r="I94" s="75">
        <f t="shared" si="363"/>
        <v>96376</v>
      </c>
      <c r="J94" s="75">
        <f t="shared" si="363"/>
        <v>798366</v>
      </c>
      <c r="K94" s="75">
        <f t="shared" si="265"/>
        <v>8</v>
      </c>
      <c r="L94" s="75">
        <f t="shared" si="266"/>
        <v>1</v>
      </c>
      <c r="M94" s="75">
        <f t="shared" si="267"/>
        <v>13</v>
      </c>
      <c r="N94" s="75">
        <f t="shared" si="268"/>
        <v>34</v>
      </c>
      <c r="O94" s="75">
        <f t="shared" si="269"/>
        <v>94</v>
      </c>
      <c r="P94" s="75" t="s">
        <v>44</v>
      </c>
      <c r="Q94" s="75">
        <f t="shared" si="364"/>
        <v>712</v>
      </c>
      <c r="R94" s="75">
        <f t="shared" si="364"/>
        <v>2885</v>
      </c>
      <c r="S94" s="75">
        <f t="shared" si="364"/>
        <v>2083</v>
      </c>
      <c r="T94" s="75">
        <f t="shared" si="364"/>
        <v>113681</v>
      </c>
      <c r="U94" s="75">
        <f t="shared" si="364"/>
        <v>10010</v>
      </c>
      <c r="V94" s="75">
        <f t="shared" si="364"/>
        <v>7081</v>
      </c>
      <c r="W94" s="75">
        <f t="shared" si="364"/>
        <v>66512</v>
      </c>
      <c r="X94" s="75">
        <f t="shared" si="364"/>
        <v>16194</v>
      </c>
      <c r="Y94" s="75">
        <f t="shared" si="364"/>
        <v>850</v>
      </c>
      <c r="Z94" s="75">
        <f t="shared" si="364"/>
        <v>4482321</v>
      </c>
      <c r="AA94" s="75">
        <f t="shared" si="271"/>
        <v>448</v>
      </c>
      <c r="AB94" s="75">
        <f t="shared" si="272"/>
        <v>770</v>
      </c>
      <c r="AC94" s="75">
        <f t="shared" si="273"/>
        <v>3930929</v>
      </c>
      <c r="AD94" s="75">
        <f t="shared" si="274"/>
        <v>555</v>
      </c>
      <c r="AE94" s="75">
        <f t="shared" si="275"/>
        <v>990</v>
      </c>
      <c r="AF94" s="75">
        <f t="shared" si="276"/>
        <v>124549895</v>
      </c>
      <c r="AG94" s="75">
        <f t="shared" si="277"/>
        <v>1873</v>
      </c>
      <c r="AH94" s="75">
        <f t="shared" si="278"/>
        <v>3879</v>
      </c>
      <c r="AI94" s="75">
        <f t="shared" si="279"/>
        <v>89359320</v>
      </c>
      <c r="AJ94" s="75">
        <f t="shared" si="280"/>
        <v>5518</v>
      </c>
      <c r="AK94" s="75">
        <f t="shared" si="281"/>
        <v>13667</v>
      </c>
      <c r="AL94" s="75">
        <f t="shared" si="282"/>
        <v>4627898</v>
      </c>
      <c r="AM94" s="75">
        <f t="shared" si="283"/>
        <v>5445</v>
      </c>
      <c r="AN94" s="75">
        <f t="shared" si="284"/>
        <v>11690</v>
      </c>
      <c r="AO94" s="75">
        <f t="shared" si="365"/>
        <v>9226</v>
      </c>
      <c r="AP94" s="75">
        <f t="shared" si="365"/>
        <v>877</v>
      </c>
      <c r="AQ94" s="75">
        <f t="shared" si="365"/>
        <v>2448</v>
      </c>
      <c r="AR94" s="75">
        <f t="shared" si="365"/>
        <v>8735</v>
      </c>
      <c r="AS94" s="75">
        <f t="shared" si="365"/>
        <v>1063</v>
      </c>
      <c r="AT94" s="75">
        <f t="shared" si="365"/>
        <v>4838</v>
      </c>
      <c r="AU94" s="75">
        <f t="shared" si="365"/>
        <v>1900</v>
      </c>
      <c r="AV94" s="75">
        <f t="shared" si="365"/>
        <v>65489</v>
      </c>
      <c r="AW94" s="75">
        <f t="shared" si="365"/>
        <v>9995</v>
      </c>
      <c r="AX94" s="75">
        <f t="shared" si="365"/>
        <v>28971</v>
      </c>
      <c r="AY94" s="75">
        <f t="shared" si="366"/>
        <v>104455</v>
      </c>
      <c r="AZ94" s="75">
        <f t="shared" si="366"/>
        <v>19544</v>
      </c>
      <c r="BA94" s="75">
        <f t="shared" si="366"/>
        <v>15648</v>
      </c>
      <c r="BB94" s="75">
        <f t="shared" si="366"/>
        <v>13438</v>
      </c>
      <c r="BC94" s="75">
        <f t="shared" si="366"/>
        <v>10911</v>
      </c>
      <c r="BD94" s="75">
        <f t="shared" si="366"/>
        <v>87653</v>
      </c>
      <c r="BE94" s="75">
        <f t="shared" si="366"/>
        <v>72613</v>
      </c>
      <c r="BF94" s="75">
        <f t="shared" si="366"/>
        <v>24798</v>
      </c>
      <c r="BG94" s="75">
        <f t="shared" si="366"/>
        <v>17659</v>
      </c>
      <c r="BH94" s="75">
        <f t="shared" si="366"/>
        <v>1416</v>
      </c>
      <c r="BI94" s="75">
        <f t="shared" si="366"/>
        <v>1044</v>
      </c>
      <c r="BJ94" s="75">
        <f t="shared" si="366"/>
        <v>319</v>
      </c>
      <c r="BK94" s="75">
        <f t="shared" si="366"/>
        <v>172274</v>
      </c>
      <c r="BL94" s="75">
        <f t="shared" si="287"/>
        <v>540</v>
      </c>
      <c r="BM94" s="75">
        <f t="shared" si="288"/>
        <v>900</v>
      </c>
      <c r="BN94" s="75">
        <f t="shared" si="367"/>
        <v>116</v>
      </c>
      <c r="BO94" s="75">
        <f t="shared" si="367"/>
        <v>47796</v>
      </c>
      <c r="BP94" s="75">
        <f t="shared" si="290"/>
        <v>412</v>
      </c>
      <c r="BQ94" s="75">
        <f t="shared" si="291"/>
        <v>799</v>
      </c>
      <c r="BR94" s="75">
        <f t="shared" si="368"/>
        <v>9575</v>
      </c>
      <c r="BS94" s="75">
        <f t="shared" si="368"/>
        <v>4262251</v>
      </c>
      <c r="BT94" s="75">
        <f t="shared" si="293"/>
        <v>445</v>
      </c>
      <c r="BU94" s="75">
        <f t="shared" si="294"/>
        <v>765</v>
      </c>
      <c r="BV94" s="75">
        <f t="shared" si="369"/>
        <v>7748</v>
      </c>
      <c r="BW94" s="75">
        <f t="shared" si="369"/>
        <v>15305361</v>
      </c>
      <c r="BX94" s="75">
        <f t="shared" si="296"/>
        <v>1975</v>
      </c>
      <c r="BY94" s="75">
        <f t="shared" si="297"/>
        <v>3941</v>
      </c>
      <c r="BZ94" s="75">
        <f t="shared" si="370"/>
        <v>1496</v>
      </c>
      <c r="CA94" s="75">
        <f t="shared" si="370"/>
        <v>2766865</v>
      </c>
      <c r="CB94" s="75">
        <f t="shared" si="299"/>
        <v>1850</v>
      </c>
      <c r="CC94" s="75">
        <f t="shared" si="300"/>
        <v>3808</v>
      </c>
      <c r="CD94" s="75">
        <f t="shared" si="371"/>
        <v>57268</v>
      </c>
      <c r="CE94" s="75">
        <f t="shared" si="371"/>
        <v>106477669</v>
      </c>
      <c r="CF94" s="75">
        <f t="shared" si="302"/>
        <v>1859</v>
      </c>
      <c r="CG94" s="75">
        <f t="shared" si="303"/>
        <v>3873</v>
      </c>
      <c r="CH94" s="75">
        <f t="shared" si="372"/>
        <v>3099</v>
      </c>
      <c r="CI94" s="75">
        <f t="shared" si="372"/>
        <v>16026424</v>
      </c>
      <c r="CJ94" s="75">
        <f t="shared" si="305"/>
        <v>5171</v>
      </c>
      <c r="CK94" s="75">
        <f t="shared" si="306"/>
        <v>11020</v>
      </c>
      <c r="CL94" s="75">
        <f t="shared" si="373"/>
        <v>1814</v>
      </c>
      <c r="CM94" s="75">
        <f t="shared" si="373"/>
        <v>9648951</v>
      </c>
      <c r="CN94" s="75">
        <f t="shared" si="308"/>
        <v>5319</v>
      </c>
      <c r="CO94" s="75">
        <f t="shared" si="309"/>
        <v>11927</v>
      </c>
      <c r="CP94" s="75">
        <f t="shared" si="374"/>
        <v>2620</v>
      </c>
      <c r="CQ94" s="75">
        <f t="shared" si="374"/>
        <v>19162287</v>
      </c>
      <c r="CR94" s="75">
        <f t="shared" si="311"/>
        <v>7314</v>
      </c>
      <c r="CS94" s="75">
        <f t="shared" si="312"/>
        <v>15611</v>
      </c>
      <c r="CT94" s="75">
        <f t="shared" si="375"/>
        <v>1210</v>
      </c>
      <c r="CU94" s="75">
        <f t="shared" si="375"/>
        <v>7087815</v>
      </c>
      <c r="CV94" s="75">
        <f t="shared" si="314"/>
        <v>5858</v>
      </c>
      <c r="CW94" s="75">
        <f t="shared" si="315"/>
        <v>13145</v>
      </c>
      <c r="CX94" s="75">
        <f t="shared" si="376"/>
        <v>314</v>
      </c>
      <c r="CY94" s="75">
        <f t="shared" si="376"/>
        <v>136768</v>
      </c>
      <c r="CZ94" s="75">
        <f t="shared" si="317"/>
        <v>436</v>
      </c>
      <c r="DA94" s="75">
        <f t="shared" si="318"/>
        <v>660</v>
      </c>
      <c r="DB94" s="75">
        <f t="shared" si="377"/>
        <v>6065</v>
      </c>
      <c r="DC94" s="75">
        <f t="shared" si="377"/>
        <v>210717</v>
      </c>
      <c r="DD94" s="75">
        <f t="shared" si="320"/>
        <v>35</v>
      </c>
      <c r="DE94" s="75">
        <f t="shared" si="321"/>
        <v>61</v>
      </c>
      <c r="DF94" s="75">
        <f t="shared" si="378"/>
        <v>49</v>
      </c>
      <c r="DG94" s="75">
        <f t="shared" si="378"/>
        <v>60204</v>
      </c>
      <c r="DH94" s="75">
        <f t="shared" si="323"/>
        <v>1229</v>
      </c>
      <c r="DI94" s="75">
        <f t="shared" si="324"/>
        <v>2535</v>
      </c>
      <c r="DJ94" s="75">
        <f t="shared" si="383"/>
        <v>34</v>
      </c>
      <c r="DK94" s="75">
        <f t="shared" si="383"/>
        <v>32</v>
      </c>
      <c r="DL94" s="248"/>
      <c r="DM94" s="248"/>
      <c r="DN94" s="248"/>
      <c r="DO94" s="248"/>
      <c r="DP94" s="248"/>
      <c r="DQ94" s="248"/>
      <c r="DR94" s="248"/>
      <c r="DS94" s="248"/>
      <c r="DT94" s="248"/>
      <c r="DU94" s="248"/>
      <c r="DV94" s="248"/>
      <c r="DW94" s="248"/>
      <c r="DX94" s="248"/>
      <c r="DY94" s="248"/>
      <c r="DZ94" s="248"/>
      <c r="EA94" s="248"/>
      <c r="EB94" s="164"/>
      <c r="EC94" s="75">
        <f t="shared" si="337"/>
        <v>12</v>
      </c>
      <c r="ED94" s="74">
        <f t="shared" si="352"/>
        <v>2019</v>
      </c>
      <c r="EE94" s="165">
        <f t="shared" si="353"/>
        <v>43800</v>
      </c>
      <c r="EF94" s="157">
        <f t="shared" si="338"/>
        <v>31</v>
      </c>
      <c r="EG94" s="156"/>
      <c r="EH94" s="166">
        <f t="shared" si="380"/>
        <v>96376</v>
      </c>
      <c r="EI94" s="166">
        <f t="shared" si="380"/>
        <v>1274642</v>
      </c>
      <c r="EJ94" s="166">
        <f t="shared" si="380"/>
        <v>3301572</v>
      </c>
      <c r="EK94" s="166">
        <f t="shared" si="380"/>
        <v>9077806</v>
      </c>
      <c r="EL94" s="166">
        <f t="shared" si="380"/>
        <v>7703017</v>
      </c>
      <c r="EM94" s="166">
        <f t="shared" si="380"/>
        <v>7010898</v>
      </c>
      <c r="EN94" s="166">
        <f t="shared" si="380"/>
        <v>257968100</v>
      </c>
      <c r="EO94" s="166">
        <f t="shared" si="380"/>
        <v>221329818</v>
      </c>
      <c r="EP94" s="166">
        <f t="shared" si="380"/>
        <v>9936844</v>
      </c>
      <c r="EQ94" s="166">
        <f t="shared" si="380"/>
        <v>287023</v>
      </c>
      <c r="ER94" s="166">
        <f t="shared" si="381"/>
        <v>92708</v>
      </c>
      <c r="ES94" s="166">
        <f t="shared" si="381"/>
        <v>7320756</v>
      </c>
      <c r="ET94" s="166">
        <f t="shared" si="381"/>
        <v>30532401</v>
      </c>
      <c r="EU94" s="166">
        <f t="shared" si="381"/>
        <v>5696295</v>
      </c>
      <c r="EV94" s="166">
        <f t="shared" si="381"/>
        <v>221809775</v>
      </c>
      <c r="EW94" s="166">
        <f t="shared" si="381"/>
        <v>34151888</v>
      </c>
      <c r="EX94" s="166">
        <f t="shared" si="381"/>
        <v>21635380</v>
      </c>
      <c r="EY94" s="166">
        <f t="shared" si="381"/>
        <v>40899882</v>
      </c>
      <c r="EZ94" s="166">
        <f t="shared" si="381"/>
        <v>15905746</v>
      </c>
      <c r="FA94" s="166">
        <f t="shared" si="381"/>
        <v>124215</v>
      </c>
      <c r="FB94" s="166">
        <f t="shared" si="382"/>
        <v>207188</v>
      </c>
      <c r="FC94" s="166">
        <f t="shared" si="382"/>
        <v>371600</v>
      </c>
      <c r="FD94" s="166">
        <f t="shared" si="382"/>
        <v>0</v>
      </c>
      <c r="FE94" s="166">
        <f t="shared" si="382"/>
        <v>0</v>
      </c>
      <c r="FF94" s="166">
        <f t="shared" si="382"/>
        <v>0</v>
      </c>
      <c r="FG94" s="166">
        <f t="shared" si="382"/>
        <v>0</v>
      </c>
      <c r="FH94" s="152"/>
      <c r="FI94" s="405">
        <f t="shared" si="342"/>
        <v>1.9524475524475524</v>
      </c>
      <c r="FJ94" s="405">
        <f t="shared" si="342"/>
        <v>1.5632367632367632</v>
      </c>
      <c r="FK94" s="405">
        <f t="shared" si="343"/>
        <v>1.8977545544414631</v>
      </c>
      <c r="FL94" s="405">
        <f t="shared" si="344"/>
        <v>1.5408840559243044</v>
      </c>
      <c r="FM94" s="405">
        <f t="shared" si="345"/>
        <v>1.3178524176088526</v>
      </c>
      <c r="FN94" s="405">
        <f t="shared" si="346"/>
        <v>1.0917278085157565</v>
      </c>
      <c r="FO94" s="405">
        <f t="shared" si="347"/>
        <v>1.5313078918117822</v>
      </c>
      <c r="FP94" s="405">
        <f t="shared" si="348"/>
        <v>1.0904656045448933</v>
      </c>
      <c r="FQ94" s="405">
        <f t="shared" si="349"/>
        <v>1.6658823529411764</v>
      </c>
      <c r="FR94" s="405">
        <f t="shared" si="350"/>
        <v>1.2282352941176471</v>
      </c>
      <c r="FS94" s="65"/>
    </row>
    <row r="95" spans="1:175" ht="10.35" customHeight="1" x14ac:dyDescent="0.2">
      <c r="A95" s="74" t="str">
        <f t="shared" si="262"/>
        <v>2019-20JANUARYY63</v>
      </c>
      <c r="B95" s="163" t="str">
        <f t="shared" si="351"/>
        <v>2019-20</v>
      </c>
      <c r="C95" s="26" t="s">
        <v>836</v>
      </c>
      <c r="D95" s="163" t="str">
        <f t="shared" si="362"/>
        <v>Y63</v>
      </c>
      <c r="E95" s="163" t="str">
        <f t="shared" si="362"/>
        <v>North East and Yorkshire</v>
      </c>
      <c r="F95" s="163" t="str">
        <f t="shared" si="263"/>
        <v>Y63</v>
      </c>
      <c r="H95" s="75">
        <f t="shared" si="363"/>
        <v>140922</v>
      </c>
      <c r="I95" s="75">
        <f t="shared" si="363"/>
        <v>79855</v>
      </c>
      <c r="J95" s="75">
        <f t="shared" si="363"/>
        <v>253185</v>
      </c>
      <c r="K95" s="75">
        <f t="shared" si="265"/>
        <v>3</v>
      </c>
      <c r="L95" s="75">
        <f t="shared" si="266"/>
        <v>1</v>
      </c>
      <c r="M95" s="75">
        <f t="shared" si="267"/>
        <v>3</v>
      </c>
      <c r="N95" s="75">
        <f t="shared" si="268"/>
        <v>9</v>
      </c>
      <c r="O95" s="75">
        <f t="shared" si="269"/>
        <v>58</v>
      </c>
      <c r="P95" s="75" t="s">
        <v>44</v>
      </c>
      <c r="Q95" s="75">
        <f t="shared" si="364"/>
        <v>571</v>
      </c>
      <c r="R95" s="75">
        <f t="shared" si="364"/>
        <v>2597</v>
      </c>
      <c r="S95" s="75">
        <f t="shared" si="364"/>
        <v>3054</v>
      </c>
      <c r="T95" s="75">
        <f t="shared" si="364"/>
        <v>108110</v>
      </c>
      <c r="U95" s="75">
        <f t="shared" si="364"/>
        <v>8310</v>
      </c>
      <c r="V95" s="75">
        <f t="shared" si="364"/>
        <v>5666</v>
      </c>
      <c r="W95" s="75">
        <f t="shared" si="364"/>
        <v>60236</v>
      </c>
      <c r="X95" s="75">
        <f t="shared" si="364"/>
        <v>18843</v>
      </c>
      <c r="Y95" s="75">
        <f t="shared" si="364"/>
        <v>1093</v>
      </c>
      <c r="Z95" s="75">
        <f t="shared" si="364"/>
        <v>3363401</v>
      </c>
      <c r="AA95" s="75">
        <f t="shared" si="271"/>
        <v>405</v>
      </c>
      <c r="AB95" s="75">
        <f t="shared" si="272"/>
        <v>694</v>
      </c>
      <c r="AC95" s="75">
        <f t="shared" si="273"/>
        <v>2708397</v>
      </c>
      <c r="AD95" s="75">
        <f t="shared" si="274"/>
        <v>478</v>
      </c>
      <c r="AE95" s="75">
        <f t="shared" si="275"/>
        <v>854</v>
      </c>
      <c r="AF95" s="75">
        <f t="shared" si="276"/>
        <v>75091297</v>
      </c>
      <c r="AG95" s="75">
        <f t="shared" si="277"/>
        <v>1247</v>
      </c>
      <c r="AH95" s="75">
        <f t="shared" si="278"/>
        <v>2544</v>
      </c>
      <c r="AI95" s="75">
        <f t="shared" si="279"/>
        <v>55558155</v>
      </c>
      <c r="AJ95" s="75">
        <f t="shared" si="280"/>
        <v>2948</v>
      </c>
      <c r="AK95" s="75">
        <f t="shared" si="281"/>
        <v>6994</v>
      </c>
      <c r="AL95" s="75">
        <f t="shared" si="282"/>
        <v>3796008</v>
      </c>
      <c r="AM95" s="75">
        <f t="shared" si="283"/>
        <v>3473</v>
      </c>
      <c r="AN95" s="75">
        <f t="shared" si="284"/>
        <v>8173</v>
      </c>
      <c r="AO95" s="75">
        <f t="shared" si="365"/>
        <v>6783</v>
      </c>
      <c r="AP95" s="75">
        <f t="shared" si="365"/>
        <v>428</v>
      </c>
      <c r="AQ95" s="75">
        <f t="shared" si="365"/>
        <v>1330</v>
      </c>
      <c r="AR95" s="75">
        <f t="shared" si="365"/>
        <v>7553</v>
      </c>
      <c r="AS95" s="75">
        <f t="shared" si="365"/>
        <v>756</v>
      </c>
      <c r="AT95" s="75">
        <f t="shared" si="365"/>
        <v>4269</v>
      </c>
      <c r="AU95" s="75">
        <f t="shared" si="365"/>
        <v>2004</v>
      </c>
      <c r="AV95" s="75">
        <f t="shared" si="365"/>
        <v>63430</v>
      </c>
      <c r="AW95" s="75">
        <f t="shared" si="365"/>
        <v>10396</v>
      </c>
      <c r="AX95" s="75">
        <f t="shared" si="365"/>
        <v>27501</v>
      </c>
      <c r="AY95" s="75">
        <f t="shared" si="366"/>
        <v>101327</v>
      </c>
      <c r="AZ95" s="75">
        <f t="shared" si="366"/>
        <v>16194</v>
      </c>
      <c r="BA95" s="75">
        <f t="shared" si="366"/>
        <v>12918</v>
      </c>
      <c r="BB95" s="75">
        <f t="shared" si="366"/>
        <v>10135</v>
      </c>
      <c r="BC95" s="75">
        <f t="shared" si="366"/>
        <v>8229</v>
      </c>
      <c r="BD95" s="75">
        <f t="shared" si="366"/>
        <v>78523</v>
      </c>
      <c r="BE95" s="75">
        <f t="shared" si="366"/>
        <v>65753</v>
      </c>
      <c r="BF95" s="75">
        <f t="shared" si="366"/>
        <v>28678</v>
      </c>
      <c r="BG95" s="75">
        <f t="shared" si="366"/>
        <v>20384</v>
      </c>
      <c r="BH95" s="75">
        <f t="shared" si="366"/>
        <v>1813</v>
      </c>
      <c r="BI95" s="75">
        <f t="shared" si="366"/>
        <v>1294</v>
      </c>
      <c r="BJ95" s="75">
        <f t="shared" si="366"/>
        <v>299</v>
      </c>
      <c r="BK95" s="75">
        <f t="shared" si="366"/>
        <v>140680</v>
      </c>
      <c r="BL95" s="75">
        <f t="shared" si="287"/>
        <v>471</v>
      </c>
      <c r="BM95" s="75">
        <f t="shared" si="288"/>
        <v>821</v>
      </c>
      <c r="BN95" s="75">
        <f t="shared" si="367"/>
        <v>113</v>
      </c>
      <c r="BO95" s="75">
        <f t="shared" si="367"/>
        <v>42575</v>
      </c>
      <c r="BP95" s="75">
        <f t="shared" si="290"/>
        <v>377</v>
      </c>
      <c r="BQ95" s="75">
        <f t="shared" si="291"/>
        <v>780</v>
      </c>
      <c r="BR95" s="75">
        <f t="shared" si="368"/>
        <v>7898</v>
      </c>
      <c r="BS95" s="75">
        <f t="shared" si="368"/>
        <v>3180146</v>
      </c>
      <c r="BT95" s="75">
        <f t="shared" si="293"/>
        <v>403</v>
      </c>
      <c r="BU95" s="75">
        <f t="shared" si="294"/>
        <v>690</v>
      </c>
      <c r="BV95" s="75">
        <f t="shared" si="369"/>
        <v>7522</v>
      </c>
      <c r="BW95" s="75">
        <f t="shared" si="369"/>
        <v>9897644</v>
      </c>
      <c r="BX95" s="75">
        <f t="shared" si="296"/>
        <v>1316</v>
      </c>
      <c r="BY95" s="75">
        <f t="shared" si="297"/>
        <v>2627</v>
      </c>
      <c r="BZ95" s="75">
        <f t="shared" si="370"/>
        <v>1469</v>
      </c>
      <c r="CA95" s="75">
        <f t="shared" si="370"/>
        <v>1673307</v>
      </c>
      <c r="CB95" s="75">
        <f t="shared" si="299"/>
        <v>1139</v>
      </c>
      <c r="CC95" s="75">
        <f t="shared" si="300"/>
        <v>2490</v>
      </c>
      <c r="CD95" s="75">
        <f t="shared" si="371"/>
        <v>51245</v>
      </c>
      <c r="CE95" s="75">
        <f t="shared" si="371"/>
        <v>63520346</v>
      </c>
      <c r="CF95" s="75">
        <f t="shared" si="302"/>
        <v>1240</v>
      </c>
      <c r="CG95" s="75">
        <f t="shared" si="303"/>
        <v>2533</v>
      </c>
      <c r="CH95" s="75">
        <f t="shared" si="372"/>
        <v>3749</v>
      </c>
      <c r="CI95" s="75">
        <f t="shared" si="372"/>
        <v>15328017</v>
      </c>
      <c r="CJ95" s="75">
        <f t="shared" si="305"/>
        <v>4089</v>
      </c>
      <c r="CK95" s="75">
        <f t="shared" si="306"/>
        <v>8338</v>
      </c>
      <c r="CL95" s="75">
        <f t="shared" si="373"/>
        <v>1974</v>
      </c>
      <c r="CM95" s="75">
        <f t="shared" si="373"/>
        <v>6961366</v>
      </c>
      <c r="CN95" s="75">
        <f t="shared" si="308"/>
        <v>3527</v>
      </c>
      <c r="CO95" s="75">
        <f t="shared" si="309"/>
        <v>7548</v>
      </c>
      <c r="CP95" s="75">
        <f t="shared" si="374"/>
        <v>2724</v>
      </c>
      <c r="CQ95" s="75">
        <f t="shared" si="374"/>
        <v>16453114</v>
      </c>
      <c r="CR95" s="75">
        <f t="shared" si="311"/>
        <v>6040</v>
      </c>
      <c r="CS95" s="75">
        <f t="shared" si="312"/>
        <v>13071</v>
      </c>
      <c r="CT95" s="75">
        <f t="shared" si="375"/>
        <v>1297</v>
      </c>
      <c r="CU95" s="75">
        <f t="shared" si="375"/>
        <v>5166341</v>
      </c>
      <c r="CV95" s="75">
        <f t="shared" si="314"/>
        <v>3983</v>
      </c>
      <c r="CW95" s="75">
        <f t="shared" si="315"/>
        <v>9261</v>
      </c>
      <c r="CX95" s="75">
        <f t="shared" si="376"/>
        <v>275</v>
      </c>
      <c r="CY95" s="75">
        <f t="shared" si="376"/>
        <v>96922</v>
      </c>
      <c r="CZ95" s="75">
        <f t="shared" si="317"/>
        <v>352</v>
      </c>
      <c r="DA95" s="75">
        <f t="shared" si="318"/>
        <v>567</v>
      </c>
      <c r="DB95" s="75">
        <f t="shared" si="377"/>
        <v>5165</v>
      </c>
      <c r="DC95" s="75">
        <f t="shared" si="377"/>
        <v>164113</v>
      </c>
      <c r="DD95" s="75">
        <f t="shared" si="320"/>
        <v>32</v>
      </c>
      <c r="DE95" s="75">
        <f t="shared" si="321"/>
        <v>57</v>
      </c>
      <c r="DF95" s="75">
        <f t="shared" si="378"/>
        <v>57</v>
      </c>
      <c r="DG95" s="75">
        <f t="shared" si="378"/>
        <v>52440</v>
      </c>
      <c r="DH95" s="75">
        <f t="shared" si="323"/>
        <v>920</v>
      </c>
      <c r="DI95" s="75">
        <f t="shared" si="324"/>
        <v>2068</v>
      </c>
      <c r="DJ95" s="75">
        <f t="shared" si="383"/>
        <v>48</v>
      </c>
      <c r="DK95" s="75">
        <f t="shared" si="383"/>
        <v>20</v>
      </c>
      <c r="DL95" s="248"/>
      <c r="DM95" s="248"/>
      <c r="DN95" s="248"/>
      <c r="DO95" s="248"/>
      <c r="DP95" s="248"/>
      <c r="DQ95" s="248"/>
      <c r="DR95" s="248"/>
      <c r="DS95" s="248"/>
      <c r="DT95" s="248"/>
      <c r="DU95" s="248"/>
      <c r="DV95" s="248"/>
      <c r="DW95" s="248"/>
      <c r="DX95" s="248"/>
      <c r="DY95" s="248"/>
      <c r="DZ95" s="248"/>
      <c r="EA95" s="248"/>
      <c r="EB95" s="164"/>
      <c r="EC95" s="75">
        <f t="shared" si="337"/>
        <v>1</v>
      </c>
      <c r="ED95" s="74">
        <f t="shared" si="352"/>
        <v>2020</v>
      </c>
      <c r="EE95" s="165">
        <f t="shared" si="353"/>
        <v>43831</v>
      </c>
      <c r="EF95" s="157">
        <f t="shared" si="338"/>
        <v>31</v>
      </c>
      <c r="EG95" s="156"/>
      <c r="EH95" s="166">
        <f t="shared" si="380"/>
        <v>79855</v>
      </c>
      <c r="EI95" s="166">
        <f t="shared" si="380"/>
        <v>203299</v>
      </c>
      <c r="EJ95" s="166">
        <f t="shared" si="380"/>
        <v>713290</v>
      </c>
      <c r="EK95" s="166">
        <f t="shared" si="380"/>
        <v>4649374</v>
      </c>
      <c r="EL95" s="166">
        <f t="shared" si="380"/>
        <v>5770320</v>
      </c>
      <c r="EM95" s="166">
        <f t="shared" si="380"/>
        <v>4840279</v>
      </c>
      <c r="EN95" s="166">
        <f t="shared" si="380"/>
        <v>153251730</v>
      </c>
      <c r="EO95" s="166">
        <f t="shared" si="380"/>
        <v>131794449</v>
      </c>
      <c r="EP95" s="166">
        <f t="shared" si="380"/>
        <v>8933518</v>
      </c>
      <c r="EQ95" s="166">
        <f t="shared" si="380"/>
        <v>245356</v>
      </c>
      <c r="ER95" s="166">
        <f t="shared" si="381"/>
        <v>88111</v>
      </c>
      <c r="ES95" s="166">
        <f t="shared" si="381"/>
        <v>5448229</v>
      </c>
      <c r="ET95" s="166">
        <f t="shared" si="381"/>
        <v>19757459</v>
      </c>
      <c r="EU95" s="166">
        <f t="shared" si="381"/>
        <v>3658297</v>
      </c>
      <c r="EV95" s="166">
        <f t="shared" si="381"/>
        <v>129780431</v>
      </c>
      <c r="EW95" s="166">
        <f t="shared" si="381"/>
        <v>31258838</v>
      </c>
      <c r="EX95" s="166">
        <f t="shared" si="381"/>
        <v>14899064</v>
      </c>
      <c r="EY95" s="166">
        <f t="shared" si="381"/>
        <v>35604726</v>
      </c>
      <c r="EZ95" s="166">
        <f t="shared" si="381"/>
        <v>12011772</v>
      </c>
      <c r="FA95" s="166">
        <f t="shared" si="381"/>
        <v>117876</v>
      </c>
      <c r="FB95" s="166">
        <f t="shared" si="382"/>
        <v>156042</v>
      </c>
      <c r="FC95" s="166">
        <f t="shared" si="382"/>
        <v>293266</v>
      </c>
      <c r="FD95" s="166">
        <f t="shared" si="382"/>
        <v>0</v>
      </c>
      <c r="FE95" s="166">
        <f t="shared" si="382"/>
        <v>0</v>
      </c>
      <c r="FF95" s="166">
        <f t="shared" si="382"/>
        <v>0</v>
      </c>
      <c r="FG95" s="166">
        <f t="shared" si="382"/>
        <v>0</v>
      </c>
      <c r="FH95" s="152"/>
      <c r="FI95" s="405">
        <f t="shared" si="342"/>
        <v>1.9487364620938628</v>
      </c>
      <c r="FJ95" s="405">
        <f t="shared" si="342"/>
        <v>1.5545126353790615</v>
      </c>
      <c r="FK95" s="405">
        <f t="shared" si="343"/>
        <v>1.7887398517472644</v>
      </c>
      <c r="FL95" s="405">
        <f t="shared" si="344"/>
        <v>1.452347334980586</v>
      </c>
      <c r="FM95" s="405">
        <f t="shared" si="345"/>
        <v>1.303589215751378</v>
      </c>
      <c r="FN95" s="405">
        <f t="shared" si="346"/>
        <v>1.0915897469951523</v>
      </c>
      <c r="FO95" s="405">
        <f t="shared" si="347"/>
        <v>1.5219444886695324</v>
      </c>
      <c r="FP95" s="405">
        <f t="shared" si="348"/>
        <v>1.0817810327442552</v>
      </c>
      <c r="FQ95" s="405">
        <f t="shared" si="349"/>
        <v>1.6587374199451053</v>
      </c>
      <c r="FR95" s="405">
        <f t="shared" si="350"/>
        <v>1.1838975297346752</v>
      </c>
      <c r="FS95" s="65"/>
    </row>
    <row r="96" spans="1:175" ht="10.35" customHeight="1" x14ac:dyDescent="0.2">
      <c r="A96" s="74" t="str">
        <f t="shared" si="262"/>
        <v>2019-20FEBRUARYY63</v>
      </c>
      <c r="B96" s="163" t="str">
        <f t="shared" si="351"/>
        <v>2019-20</v>
      </c>
      <c r="C96" s="26" t="s">
        <v>837</v>
      </c>
      <c r="D96" s="163" t="str">
        <f t="shared" si="362"/>
        <v>Y63</v>
      </c>
      <c r="E96" s="163" t="str">
        <f t="shared" si="362"/>
        <v>North East and Yorkshire</v>
      </c>
      <c r="F96" s="163" t="str">
        <f t="shared" si="263"/>
        <v>Y63</v>
      </c>
      <c r="H96" s="75">
        <f t="shared" si="363"/>
        <v>132984</v>
      </c>
      <c r="I96" s="75">
        <f t="shared" si="363"/>
        <v>75277</v>
      </c>
      <c r="J96" s="75">
        <f t="shared" si="363"/>
        <v>216429</v>
      </c>
      <c r="K96" s="75">
        <f t="shared" si="265"/>
        <v>3</v>
      </c>
      <c r="L96" s="75">
        <f t="shared" si="266"/>
        <v>1</v>
      </c>
      <c r="M96" s="75">
        <f t="shared" si="267"/>
        <v>4</v>
      </c>
      <c r="N96" s="75">
        <f t="shared" si="268"/>
        <v>7</v>
      </c>
      <c r="O96" s="75">
        <f t="shared" si="269"/>
        <v>38</v>
      </c>
      <c r="P96" s="75" t="s">
        <v>44</v>
      </c>
      <c r="Q96" s="75">
        <f t="shared" ref="Q96:Z105" si="384">SUMIFS(Q$247:Q$1257,$B$247:$B$1257,$B96,$C$247:$C$1257,$C96,$D$247:$D$1257,$D96)</f>
        <v>515</v>
      </c>
      <c r="R96" s="75">
        <f t="shared" si="384"/>
        <v>2298</v>
      </c>
      <c r="S96" s="75">
        <f t="shared" si="384"/>
        <v>2866</v>
      </c>
      <c r="T96" s="75">
        <f t="shared" si="384"/>
        <v>100507</v>
      </c>
      <c r="U96" s="75">
        <f t="shared" si="384"/>
        <v>7748</v>
      </c>
      <c r="V96" s="75">
        <f t="shared" si="384"/>
        <v>5386</v>
      </c>
      <c r="W96" s="75">
        <f t="shared" si="384"/>
        <v>54790</v>
      </c>
      <c r="X96" s="75">
        <f t="shared" si="384"/>
        <v>18483</v>
      </c>
      <c r="Y96" s="75">
        <f t="shared" si="384"/>
        <v>1065</v>
      </c>
      <c r="Z96" s="75">
        <f t="shared" si="384"/>
        <v>3214709</v>
      </c>
      <c r="AA96" s="75">
        <f t="shared" si="271"/>
        <v>415</v>
      </c>
      <c r="AB96" s="75">
        <f t="shared" si="272"/>
        <v>717</v>
      </c>
      <c r="AC96" s="75">
        <f t="shared" si="273"/>
        <v>2713754</v>
      </c>
      <c r="AD96" s="75">
        <f t="shared" si="274"/>
        <v>504</v>
      </c>
      <c r="AE96" s="75">
        <f t="shared" si="275"/>
        <v>905</v>
      </c>
      <c r="AF96" s="75">
        <f t="shared" si="276"/>
        <v>66662216</v>
      </c>
      <c r="AG96" s="75">
        <f t="shared" si="277"/>
        <v>1217</v>
      </c>
      <c r="AH96" s="75">
        <f t="shared" si="278"/>
        <v>2462</v>
      </c>
      <c r="AI96" s="75">
        <f t="shared" si="279"/>
        <v>55822199</v>
      </c>
      <c r="AJ96" s="75">
        <f t="shared" si="280"/>
        <v>3020</v>
      </c>
      <c r="AK96" s="75">
        <f t="shared" si="281"/>
        <v>7229</v>
      </c>
      <c r="AL96" s="75">
        <f t="shared" si="282"/>
        <v>4123814</v>
      </c>
      <c r="AM96" s="75">
        <f t="shared" si="283"/>
        <v>3872</v>
      </c>
      <c r="AN96" s="75">
        <f t="shared" si="284"/>
        <v>8373</v>
      </c>
      <c r="AO96" s="75">
        <f t="shared" ref="AO96:AX105" si="385">SUMIFS(AO$247:AO$1257,$B$247:$B$1257,$B96,$C$247:$C$1257,$C96,$D$247:$D$1257,$D96)</f>
        <v>6717</v>
      </c>
      <c r="AP96" s="75">
        <f t="shared" si="385"/>
        <v>467</v>
      </c>
      <c r="AQ96" s="75">
        <f t="shared" si="385"/>
        <v>1433</v>
      </c>
      <c r="AR96" s="75">
        <f t="shared" si="385"/>
        <v>6307</v>
      </c>
      <c r="AS96" s="75">
        <f t="shared" si="385"/>
        <v>718</v>
      </c>
      <c r="AT96" s="75">
        <f t="shared" si="385"/>
        <v>4099</v>
      </c>
      <c r="AU96" s="75">
        <f t="shared" si="385"/>
        <v>1884</v>
      </c>
      <c r="AV96" s="75">
        <f t="shared" si="385"/>
        <v>58303</v>
      </c>
      <c r="AW96" s="75">
        <f t="shared" si="385"/>
        <v>9517</v>
      </c>
      <c r="AX96" s="75">
        <f t="shared" si="385"/>
        <v>25970</v>
      </c>
      <c r="AY96" s="75">
        <f t="shared" ref="AY96:BK105" si="386">SUMIFS(AY$247:AY$1257,$B$247:$B$1257,$B96,$C$247:$C$1257,$C96,$D$247:$D$1257,$D96)</f>
        <v>93790</v>
      </c>
      <c r="AZ96" s="75">
        <f t="shared" si="386"/>
        <v>15218</v>
      </c>
      <c r="BA96" s="75">
        <f t="shared" si="386"/>
        <v>12034</v>
      </c>
      <c r="BB96" s="75">
        <f t="shared" si="386"/>
        <v>10281</v>
      </c>
      <c r="BC96" s="75">
        <f t="shared" si="386"/>
        <v>8257</v>
      </c>
      <c r="BD96" s="75">
        <f t="shared" si="386"/>
        <v>71811</v>
      </c>
      <c r="BE96" s="75">
        <f t="shared" si="386"/>
        <v>59608</v>
      </c>
      <c r="BF96" s="75">
        <f t="shared" si="386"/>
        <v>28062</v>
      </c>
      <c r="BG96" s="75">
        <f t="shared" si="386"/>
        <v>19563</v>
      </c>
      <c r="BH96" s="75">
        <f t="shared" si="386"/>
        <v>1771</v>
      </c>
      <c r="BI96" s="75">
        <f t="shared" si="386"/>
        <v>1252</v>
      </c>
      <c r="BJ96" s="75">
        <f t="shared" si="386"/>
        <v>212</v>
      </c>
      <c r="BK96" s="75">
        <f t="shared" si="386"/>
        <v>99253</v>
      </c>
      <c r="BL96" s="75">
        <f t="shared" si="287"/>
        <v>468</v>
      </c>
      <c r="BM96" s="75">
        <f t="shared" si="288"/>
        <v>786</v>
      </c>
      <c r="BN96" s="75">
        <f t="shared" si="367"/>
        <v>107</v>
      </c>
      <c r="BO96" s="75">
        <f t="shared" si="367"/>
        <v>44831</v>
      </c>
      <c r="BP96" s="75">
        <f t="shared" si="290"/>
        <v>419</v>
      </c>
      <c r="BQ96" s="75">
        <f t="shared" si="291"/>
        <v>823</v>
      </c>
      <c r="BR96" s="75">
        <f t="shared" si="368"/>
        <v>7429</v>
      </c>
      <c r="BS96" s="75">
        <f t="shared" si="368"/>
        <v>3070625</v>
      </c>
      <c r="BT96" s="75">
        <f t="shared" si="293"/>
        <v>413</v>
      </c>
      <c r="BU96" s="75">
        <f t="shared" si="294"/>
        <v>712</v>
      </c>
      <c r="BV96" s="75">
        <f t="shared" si="369"/>
        <v>6303</v>
      </c>
      <c r="BW96" s="75">
        <f t="shared" si="369"/>
        <v>7763105</v>
      </c>
      <c r="BX96" s="75">
        <f t="shared" si="296"/>
        <v>1232</v>
      </c>
      <c r="BY96" s="75">
        <f t="shared" si="297"/>
        <v>2423</v>
      </c>
      <c r="BZ96" s="75">
        <f t="shared" si="370"/>
        <v>1381</v>
      </c>
      <c r="CA96" s="75">
        <f t="shared" si="370"/>
        <v>1514999</v>
      </c>
      <c r="CB96" s="75">
        <f t="shared" si="299"/>
        <v>1097</v>
      </c>
      <c r="CC96" s="75">
        <f t="shared" si="300"/>
        <v>2323</v>
      </c>
      <c r="CD96" s="75">
        <f t="shared" si="371"/>
        <v>47106</v>
      </c>
      <c r="CE96" s="75">
        <f t="shared" si="371"/>
        <v>57384112</v>
      </c>
      <c r="CF96" s="75">
        <f t="shared" si="302"/>
        <v>1218</v>
      </c>
      <c r="CG96" s="75">
        <f t="shared" si="303"/>
        <v>2468</v>
      </c>
      <c r="CH96" s="75">
        <f t="shared" si="372"/>
        <v>3277</v>
      </c>
      <c r="CI96" s="75">
        <f t="shared" si="372"/>
        <v>13633893</v>
      </c>
      <c r="CJ96" s="75">
        <f t="shared" si="305"/>
        <v>4160</v>
      </c>
      <c r="CK96" s="75">
        <f t="shared" si="306"/>
        <v>8607</v>
      </c>
      <c r="CL96" s="75">
        <f t="shared" si="373"/>
        <v>1848</v>
      </c>
      <c r="CM96" s="75">
        <f t="shared" si="373"/>
        <v>6195921</v>
      </c>
      <c r="CN96" s="75">
        <f t="shared" si="308"/>
        <v>3353</v>
      </c>
      <c r="CO96" s="75">
        <f t="shared" si="309"/>
        <v>7005</v>
      </c>
      <c r="CP96" s="75">
        <f t="shared" si="374"/>
        <v>2446</v>
      </c>
      <c r="CQ96" s="75">
        <f t="shared" si="374"/>
        <v>15221695</v>
      </c>
      <c r="CR96" s="75">
        <f t="shared" si="311"/>
        <v>6223</v>
      </c>
      <c r="CS96" s="75">
        <f t="shared" si="312"/>
        <v>13455</v>
      </c>
      <c r="CT96" s="75">
        <f t="shared" si="375"/>
        <v>1227</v>
      </c>
      <c r="CU96" s="75">
        <f t="shared" si="375"/>
        <v>5066799</v>
      </c>
      <c r="CV96" s="75">
        <f t="shared" si="314"/>
        <v>4129</v>
      </c>
      <c r="CW96" s="75">
        <f t="shared" si="315"/>
        <v>9549</v>
      </c>
      <c r="CX96" s="75">
        <f t="shared" si="376"/>
        <v>254</v>
      </c>
      <c r="CY96" s="75">
        <f t="shared" si="376"/>
        <v>92186</v>
      </c>
      <c r="CZ96" s="75">
        <f t="shared" si="317"/>
        <v>363</v>
      </c>
      <c r="DA96" s="75">
        <f t="shared" si="318"/>
        <v>550</v>
      </c>
      <c r="DB96" s="75">
        <f t="shared" si="377"/>
        <v>4720</v>
      </c>
      <c r="DC96" s="75">
        <f t="shared" si="377"/>
        <v>149224</v>
      </c>
      <c r="DD96" s="75">
        <f t="shared" si="320"/>
        <v>32</v>
      </c>
      <c r="DE96" s="75">
        <f t="shared" si="321"/>
        <v>56</v>
      </c>
      <c r="DF96" s="75">
        <f t="shared" si="378"/>
        <v>57</v>
      </c>
      <c r="DG96" s="75">
        <f t="shared" si="378"/>
        <v>60365</v>
      </c>
      <c r="DH96" s="75">
        <f t="shared" si="323"/>
        <v>1059</v>
      </c>
      <c r="DI96" s="75">
        <f t="shared" si="324"/>
        <v>2518</v>
      </c>
      <c r="DJ96" s="75">
        <f t="shared" si="383"/>
        <v>50</v>
      </c>
      <c r="DK96" s="75">
        <f t="shared" si="383"/>
        <v>23</v>
      </c>
      <c r="DL96" s="248"/>
      <c r="DM96" s="248"/>
      <c r="DN96" s="248"/>
      <c r="DO96" s="248"/>
      <c r="DP96" s="248"/>
      <c r="DQ96" s="248"/>
      <c r="DR96" s="248"/>
      <c r="DS96" s="248"/>
      <c r="DT96" s="248"/>
      <c r="DU96" s="248"/>
      <c r="DV96" s="248"/>
      <c r="DW96" s="248"/>
      <c r="DX96" s="248"/>
      <c r="DY96" s="248"/>
      <c r="DZ96" s="248"/>
      <c r="EA96" s="248"/>
      <c r="EB96" s="164"/>
      <c r="EC96" s="75">
        <f t="shared" si="337"/>
        <v>2</v>
      </c>
      <c r="ED96" s="74">
        <f t="shared" si="352"/>
        <v>2020</v>
      </c>
      <c r="EE96" s="165">
        <f t="shared" si="353"/>
        <v>43862</v>
      </c>
      <c r="EF96" s="157">
        <f t="shared" si="338"/>
        <v>29</v>
      </c>
      <c r="EG96" s="156"/>
      <c r="EH96" s="166">
        <f t="shared" ref="EH96:EQ105" si="387">SUMIFS(EH$247:EH$1257,$B$247:$B$1257,$B96,$C$247:$C$1257,$C96,$D$247:$D$1257,$D96)</f>
        <v>75277</v>
      </c>
      <c r="EI96" s="166">
        <f t="shared" si="387"/>
        <v>328726</v>
      </c>
      <c r="EJ96" s="166">
        <f t="shared" si="387"/>
        <v>525853</v>
      </c>
      <c r="EK96" s="166">
        <f t="shared" si="387"/>
        <v>2880024</v>
      </c>
      <c r="EL96" s="166">
        <f t="shared" si="387"/>
        <v>5556928</v>
      </c>
      <c r="EM96" s="166">
        <f t="shared" si="387"/>
        <v>4875436</v>
      </c>
      <c r="EN96" s="166">
        <f t="shared" si="387"/>
        <v>134866480</v>
      </c>
      <c r="EO96" s="166">
        <f t="shared" si="387"/>
        <v>133619266</v>
      </c>
      <c r="EP96" s="166">
        <f t="shared" si="387"/>
        <v>8917415</v>
      </c>
      <c r="EQ96" s="166">
        <f t="shared" si="387"/>
        <v>166632</v>
      </c>
      <c r="ER96" s="166">
        <f t="shared" ref="ER96:FA105" si="388">SUMIFS(ER$247:ER$1257,$B$247:$B$1257,$B96,$C$247:$C$1257,$C96,$D$247:$D$1257,$D96)</f>
        <v>88042</v>
      </c>
      <c r="ES96" s="166">
        <f t="shared" si="388"/>
        <v>5293156</v>
      </c>
      <c r="ET96" s="166">
        <f t="shared" si="388"/>
        <v>15273405</v>
      </c>
      <c r="EU96" s="166">
        <f t="shared" si="388"/>
        <v>3207564</v>
      </c>
      <c r="EV96" s="166">
        <f t="shared" si="388"/>
        <v>116268388</v>
      </c>
      <c r="EW96" s="166">
        <f t="shared" si="388"/>
        <v>28204591</v>
      </c>
      <c r="EX96" s="166">
        <f t="shared" si="388"/>
        <v>12945574</v>
      </c>
      <c r="EY96" s="166">
        <f t="shared" si="388"/>
        <v>32911278</v>
      </c>
      <c r="EZ96" s="166">
        <f t="shared" si="388"/>
        <v>11716119</v>
      </c>
      <c r="FA96" s="166">
        <f t="shared" si="388"/>
        <v>143526</v>
      </c>
      <c r="FB96" s="166">
        <f t="shared" ref="FB96:FG105" si="389">SUMIFS(FB$247:FB$1257,$B$247:$B$1257,$B96,$C$247:$C$1257,$C96,$D$247:$D$1257,$D96)</f>
        <v>139614</v>
      </c>
      <c r="FC96" s="166">
        <f t="shared" si="389"/>
        <v>264786</v>
      </c>
      <c r="FD96" s="166">
        <f t="shared" si="389"/>
        <v>0</v>
      </c>
      <c r="FE96" s="166">
        <f t="shared" si="389"/>
        <v>0</v>
      </c>
      <c r="FF96" s="166">
        <f t="shared" si="389"/>
        <v>0</v>
      </c>
      <c r="FG96" s="166">
        <f t="shared" si="389"/>
        <v>0</v>
      </c>
      <c r="FH96" s="152"/>
      <c r="FI96" s="405">
        <f t="shared" si="342"/>
        <v>1.9641197728446051</v>
      </c>
      <c r="FJ96" s="405">
        <f t="shared" si="342"/>
        <v>1.5531750129065565</v>
      </c>
      <c r="FK96" s="405">
        <f t="shared" si="343"/>
        <v>1.9088377274415151</v>
      </c>
      <c r="FL96" s="405">
        <f t="shared" si="344"/>
        <v>1.5330486446342368</v>
      </c>
      <c r="FM96" s="405">
        <f t="shared" si="345"/>
        <v>1.3106588793575471</v>
      </c>
      <c r="FN96" s="405">
        <f t="shared" si="346"/>
        <v>1.0879357546997628</v>
      </c>
      <c r="FO96" s="405">
        <f t="shared" si="347"/>
        <v>1.5182600227235838</v>
      </c>
      <c r="FP96" s="405">
        <f t="shared" si="348"/>
        <v>1.0584320727154684</v>
      </c>
      <c r="FQ96" s="405">
        <f t="shared" si="349"/>
        <v>1.6629107981220657</v>
      </c>
      <c r="FR96" s="405">
        <f t="shared" si="350"/>
        <v>1.1755868544600938</v>
      </c>
      <c r="FS96" s="65"/>
    </row>
    <row r="97" spans="1:175" ht="10.35" customHeight="1" x14ac:dyDescent="0.2">
      <c r="A97" s="74" t="str">
        <f t="shared" si="262"/>
        <v>2019-20MARCHY63</v>
      </c>
      <c r="B97" s="163" t="str">
        <f t="shared" si="351"/>
        <v>2019-20</v>
      </c>
      <c r="C97" s="26" t="s">
        <v>838</v>
      </c>
      <c r="D97" s="163" t="str">
        <f t="shared" si="362"/>
        <v>Y63</v>
      </c>
      <c r="E97" s="163" t="str">
        <f t="shared" si="362"/>
        <v>North East and Yorkshire</v>
      </c>
      <c r="F97" s="163" t="str">
        <f t="shared" si="263"/>
        <v>Y63</v>
      </c>
      <c r="H97" s="75">
        <f t="shared" si="363"/>
        <v>153614</v>
      </c>
      <c r="I97" s="75">
        <f t="shared" si="363"/>
        <v>93384</v>
      </c>
      <c r="J97" s="75">
        <f t="shared" si="363"/>
        <v>1177656</v>
      </c>
      <c r="K97" s="75">
        <f t="shared" si="265"/>
        <v>13</v>
      </c>
      <c r="L97" s="75">
        <f t="shared" si="266"/>
        <v>1</v>
      </c>
      <c r="M97" s="75">
        <f t="shared" si="267"/>
        <v>39</v>
      </c>
      <c r="N97" s="75">
        <f t="shared" si="268"/>
        <v>65</v>
      </c>
      <c r="O97" s="75">
        <f t="shared" si="269"/>
        <v>135</v>
      </c>
      <c r="P97" s="75" t="s">
        <v>44</v>
      </c>
      <c r="Q97" s="75">
        <f t="shared" si="384"/>
        <v>399</v>
      </c>
      <c r="R97" s="75">
        <f t="shared" si="384"/>
        <v>2249</v>
      </c>
      <c r="S97" s="75">
        <f t="shared" si="384"/>
        <v>2808</v>
      </c>
      <c r="T97" s="75">
        <f t="shared" si="384"/>
        <v>110190</v>
      </c>
      <c r="U97" s="75">
        <f t="shared" si="384"/>
        <v>8810</v>
      </c>
      <c r="V97" s="75">
        <f t="shared" si="384"/>
        <v>5559</v>
      </c>
      <c r="W97" s="75">
        <f t="shared" si="384"/>
        <v>57167</v>
      </c>
      <c r="X97" s="75">
        <f t="shared" si="384"/>
        <v>19506</v>
      </c>
      <c r="Y97" s="75">
        <f t="shared" si="384"/>
        <v>1048</v>
      </c>
      <c r="Z97" s="75">
        <f t="shared" si="384"/>
        <v>4054243</v>
      </c>
      <c r="AA97" s="75">
        <f t="shared" si="271"/>
        <v>460</v>
      </c>
      <c r="AB97" s="75">
        <f t="shared" si="272"/>
        <v>774</v>
      </c>
      <c r="AC97" s="75">
        <f t="shared" si="273"/>
        <v>2979252</v>
      </c>
      <c r="AD97" s="75">
        <f t="shared" si="274"/>
        <v>536</v>
      </c>
      <c r="AE97" s="75">
        <f t="shared" si="275"/>
        <v>935</v>
      </c>
      <c r="AF97" s="75">
        <f t="shared" si="276"/>
        <v>86164761</v>
      </c>
      <c r="AG97" s="75">
        <f t="shared" si="277"/>
        <v>1507</v>
      </c>
      <c r="AH97" s="75">
        <f t="shared" si="278"/>
        <v>3082</v>
      </c>
      <c r="AI97" s="75">
        <f t="shared" si="279"/>
        <v>75225940</v>
      </c>
      <c r="AJ97" s="75">
        <f t="shared" si="280"/>
        <v>3857</v>
      </c>
      <c r="AK97" s="75">
        <f t="shared" si="281"/>
        <v>9388</v>
      </c>
      <c r="AL97" s="75">
        <f t="shared" si="282"/>
        <v>4868205</v>
      </c>
      <c r="AM97" s="75">
        <f t="shared" si="283"/>
        <v>4645</v>
      </c>
      <c r="AN97" s="75">
        <f t="shared" si="284"/>
        <v>11350</v>
      </c>
      <c r="AO97" s="75">
        <f t="shared" si="385"/>
        <v>12570</v>
      </c>
      <c r="AP97" s="75">
        <f t="shared" si="385"/>
        <v>1438</v>
      </c>
      <c r="AQ97" s="75">
        <f t="shared" si="385"/>
        <v>1810</v>
      </c>
      <c r="AR97" s="75">
        <f t="shared" si="385"/>
        <v>5160</v>
      </c>
      <c r="AS97" s="75">
        <f t="shared" si="385"/>
        <v>2528</v>
      </c>
      <c r="AT97" s="75">
        <f t="shared" si="385"/>
        <v>6794</v>
      </c>
      <c r="AU97" s="75">
        <f t="shared" si="385"/>
        <v>1879</v>
      </c>
      <c r="AV97" s="75">
        <f t="shared" si="385"/>
        <v>53919</v>
      </c>
      <c r="AW97" s="75">
        <f t="shared" si="385"/>
        <v>8805</v>
      </c>
      <c r="AX97" s="75">
        <f t="shared" si="385"/>
        <v>34896</v>
      </c>
      <c r="AY97" s="75">
        <f t="shared" si="386"/>
        <v>97620</v>
      </c>
      <c r="AZ97" s="75">
        <f t="shared" si="386"/>
        <v>16279</v>
      </c>
      <c r="BA97" s="75">
        <f t="shared" si="386"/>
        <v>13034</v>
      </c>
      <c r="BB97" s="75">
        <f t="shared" si="386"/>
        <v>10057</v>
      </c>
      <c r="BC97" s="75">
        <f t="shared" si="386"/>
        <v>8120</v>
      </c>
      <c r="BD97" s="75">
        <f t="shared" si="386"/>
        <v>74195</v>
      </c>
      <c r="BE97" s="75">
        <f t="shared" si="386"/>
        <v>61300</v>
      </c>
      <c r="BF97" s="75">
        <f t="shared" si="386"/>
        <v>29505</v>
      </c>
      <c r="BG97" s="75">
        <f t="shared" si="386"/>
        <v>20779</v>
      </c>
      <c r="BH97" s="75">
        <f t="shared" si="386"/>
        <v>1838</v>
      </c>
      <c r="BI97" s="75">
        <f t="shared" si="386"/>
        <v>1276</v>
      </c>
      <c r="BJ97" s="75">
        <f t="shared" si="386"/>
        <v>216</v>
      </c>
      <c r="BK97" s="75">
        <f t="shared" si="386"/>
        <v>106533</v>
      </c>
      <c r="BL97" s="75">
        <f t="shared" si="287"/>
        <v>493</v>
      </c>
      <c r="BM97" s="75">
        <f t="shared" si="288"/>
        <v>825</v>
      </c>
      <c r="BN97" s="75">
        <f t="shared" si="367"/>
        <v>104</v>
      </c>
      <c r="BO97" s="75">
        <f t="shared" si="367"/>
        <v>44260</v>
      </c>
      <c r="BP97" s="75">
        <f t="shared" si="290"/>
        <v>426</v>
      </c>
      <c r="BQ97" s="75">
        <f t="shared" si="291"/>
        <v>850</v>
      </c>
      <c r="BR97" s="75">
        <f t="shared" si="368"/>
        <v>8490</v>
      </c>
      <c r="BS97" s="75">
        <f t="shared" si="368"/>
        <v>3903450</v>
      </c>
      <c r="BT97" s="75">
        <f t="shared" si="293"/>
        <v>460</v>
      </c>
      <c r="BU97" s="75">
        <f t="shared" si="294"/>
        <v>773</v>
      </c>
      <c r="BV97" s="75">
        <f t="shared" si="369"/>
        <v>5509</v>
      </c>
      <c r="BW97" s="75">
        <f t="shared" si="369"/>
        <v>7885955</v>
      </c>
      <c r="BX97" s="75">
        <f t="shared" si="296"/>
        <v>1431</v>
      </c>
      <c r="BY97" s="75">
        <f t="shared" si="297"/>
        <v>2827</v>
      </c>
      <c r="BZ97" s="75">
        <f t="shared" si="370"/>
        <v>1275</v>
      </c>
      <c r="CA97" s="75">
        <f t="shared" si="370"/>
        <v>1772407</v>
      </c>
      <c r="CB97" s="75">
        <f t="shared" si="299"/>
        <v>1390</v>
      </c>
      <c r="CC97" s="75">
        <f t="shared" si="300"/>
        <v>2909</v>
      </c>
      <c r="CD97" s="75">
        <f t="shared" si="371"/>
        <v>50383</v>
      </c>
      <c r="CE97" s="75">
        <f t="shared" si="371"/>
        <v>76506399</v>
      </c>
      <c r="CF97" s="75">
        <f t="shared" si="302"/>
        <v>1518</v>
      </c>
      <c r="CG97" s="75">
        <f t="shared" si="303"/>
        <v>3113</v>
      </c>
      <c r="CH97" s="75">
        <f t="shared" si="372"/>
        <v>2952</v>
      </c>
      <c r="CI97" s="75">
        <f t="shared" si="372"/>
        <v>13121461</v>
      </c>
      <c r="CJ97" s="75">
        <f t="shared" si="305"/>
        <v>4445</v>
      </c>
      <c r="CK97" s="75">
        <f t="shared" si="306"/>
        <v>9311</v>
      </c>
      <c r="CL97" s="75">
        <f t="shared" si="373"/>
        <v>1841</v>
      </c>
      <c r="CM97" s="75">
        <f t="shared" si="373"/>
        <v>7512915</v>
      </c>
      <c r="CN97" s="75">
        <f t="shared" si="308"/>
        <v>4081</v>
      </c>
      <c r="CO97" s="75">
        <f t="shared" si="309"/>
        <v>8770</v>
      </c>
      <c r="CP97" s="75">
        <f t="shared" si="374"/>
        <v>2290</v>
      </c>
      <c r="CQ97" s="75">
        <f t="shared" si="374"/>
        <v>14030305</v>
      </c>
      <c r="CR97" s="75">
        <f t="shared" si="311"/>
        <v>6127</v>
      </c>
      <c r="CS97" s="75">
        <f t="shared" si="312"/>
        <v>13207</v>
      </c>
      <c r="CT97" s="75">
        <f t="shared" si="375"/>
        <v>1152</v>
      </c>
      <c r="CU97" s="75">
        <f t="shared" si="375"/>
        <v>5251045</v>
      </c>
      <c r="CV97" s="75">
        <f t="shared" si="314"/>
        <v>4558</v>
      </c>
      <c r="CW97" s="75">
        <f t="shared" si="315"/>
        <v>10579</v>
      </c>
      <c r="CX97" s="75">
        <f t="shared" si="376"/>
        <v>319</v>
      </c>
      <c r="CY97" s="75">
        <f t="shared" si="376"/>
        <v>121982</v>
      </c>
      <c r="CZ97" s="75">
        <f t="shared" si="317"/>
        <v>382</v>
      </c>
      <c r="DA97" s="75">
        <f t="shared" si="318"/>
        <v>615</v>
      </c>
      <c r="DB97" s="75">
        <f t="shared" si="377"/>
        <v>5341</v>
      </c>
      <c r="DC97" s="75">
        <f t="shared" si="377"/>
        <v>220195</v>
      </c>
      <c r="DD97" s="75">
        <f t="shared" si="320"/>
        <v>41</v>
      </c>
      <c r="DE97" s="75">
        <f t="shared" si="321"/>
        <v>79</v>
      </c>
      <c r="DF97" s="75">
        <f t="shared" si="378"/>
        <v>46</v>
      </c>
      <c r="DG97" s="75">
        <f t="shared" si="378"/>
        <v>54782</v>
      </c>
      <c r="DH97" s="75">
        <f t="shared" si="323"/>
        <v>1191</v>
      </c>
      <c r="DI97" s="75">
        <f t="shared" si="324"/>
        <v>2502</v>
      </c>
      <c r="DJ97" s="75">
        <f t="shared" si="383"/>
        <v>37</v>
      </c>
      <c r="DK97" s="75">
        <f t="shared" si="383"/>
        <v>24</v>
      </c>
      <c r="DL97" s="248"/>
      <c r="DM97" s="248"/>
      <c r="DN97" s="248"/>
      <c r="DO97" s="248"/>
      <c r="DP97" s="248"/>
      <c r="DQ97" s="248"/>
      <c r="DR97" s="248"/>
      <c r="DS97" s="248"/>
      <c r="DT97" s="248"/>
      <c r="DU97" s="248"/>
      <c r="DV97" s="248"/>
      <c r="DW97" s="248"/>
      <c r="DX97" s="248"/>
      <c r="DY97" s="248"/>
      <c r="DZ97" s="248"/>
      <c r="EA97" s="248"/>
      <c r="EB97" s="164"/>
      <c r="EC97" s="75">
        <f t="shared" si="337"/>
        <v>3</v>
      </c>
      <c r="ED97" s="74">
        <f t="shared" si="352"/>
        <v>2020</v>
      </c>
      <c r="EE97" s="165">
        <f t="shared" si="353"/>
        <v>43891</v>
      </c>
      <c r="EF97" s="157">
        <f t="shared" si="338"/>
        <v>31</v>
      </c>
      <c r="EG97" s="156"/>
      <c r="EH97" s="166">
        <f t="shared" si="387"/>
        <v>128272</v>
      </c>
      <c r="EI97" s="166">
        <f t="shared" si="387"/>
        <v>3597904</v>
      </c>
      <c r="EJ97" s="166">
        <f t="shared" si="387"/>
        <v>6098808</v>
      </c>
      <c r="EK97" s="166">
        <f t="shared" si="387"/>
        <v>12651160</v>
      </c>
      <c r="EL97" s="166">
        <f t="shared" si="387"/>
        <v>6823159</v>
      </c>
      <c r="EM97" s="166">
        <f t="shared" si="387"/>
        <v>5198503</v>
      </c>
      <c r="EN97" s="166">
        <f t="shared" si="387"/>
        <v>176174258</v>
      </c>
      <c r="EO97" s="166">
        <f t="shared" si="387"/>
        <v>183116904</v>
      </c>
      <c r="EP97" s="166">
        <f t="shared" si="387"/>
        <v>11895240</v>
      </c>
      <c r="EQ97" s="166">
        <f t="shared" si="387"/>
        <v>178177</v>
      </c>
      <c r="ER97" s="166">
        <f t="shared" si="388"/>
        <v>88442</v>
      </c>
      <c r="ES97" s="166">
        <f t="shared" si="388"/>
        <v>6561586</v>
      </c>
      <c r="ET97" s="166">
        <f t="shared" si="388"/>
        <v>15573134</v>
      </c>
      <c r="EU97" s="166">
        <f t="shared" si="388"/>
        <v>3708975</v>
      </c>
      <c r="EV97" s="166">
        <f t="shared" si="388"/>
        <v>156857567</v>
      </c>
      <c r="EW97" s="166">
        <f t="shared" si="388"/>
        <v>27485998</v>
      </c>
      <c r="EX97" s="166">
        <f t="shared" si="388"/>
        <v>16146201</v>
      </c>
      <c r="EY97" s="166">
        <f t="shared" si="388"/>
        <v>30243908</v>
      </c>
      <c r="EZ97" s="166">
        <f t="shared" si="388"/>
        <v>12187560</v>
      </c>
      <c r="FA97" s="166">
        <f t="shared" si="388"/>
        <v>115092</v>
      </c>
      <c r="FB97" s="166">
        <f t="shared" si="389"/>
        <v>196228</v>
      </c>
      <c r="FC97" s="166">
        <f t="shared" si="389"/>
        <v>422919</v>
      </c>
      <c r="FD97" s="166">
        <f t="shared" si="389"/>
        <v>0</v>
      </c>
      <c r="FE97" s="166">
        <f t="shared" si="389"/>
        <v>0</v>
      </c>
      <c r="FF97" s="166">
        <f t="shared" si="389"/>
        <v>0</v>
      </c>
      <c r="FG97" s="166">
        <f t="shared" si="389"/>
        <v>0</v>
      </c>
      <c r="FH97" s="152"/>
      <c r="FI97" s="405">
        <f t="shared" si="342"/>
        <v>1.8477866061293984</v>
      </c>
      <c r="FJ97" s="405">
        <f t="shared" si="342"/>
        <v>1.4794551645856981</v>
      </c>
      <c r="FK97" s="405">
        <f t="shared" si="343"/>
        <v>1.8091383342327756</v>
      </c>
      <c r="FL97" s="405">
        <f t="shared" si="344"/>
        <v>1.4606943694909156</v>
      </c>
      <c r="FM97" s="405">
        <f t="shared" si="345"/>
        <v>1.2978641523956129</v>
      </c>
      <c r="FN97" s="405">
        <f t="shared" si="346"/>
        <v>1.0722969545367083</v>
      </c>
      <c r="FO97" s="405">
        <f t="shared" si="347"/>
        <v>1.5126115041525685</v>
      </c>
      <c r="FP97" s="405">
        <f t="shared" si="348"/>
        <v>1.0652619706756896</v>
      </c>
      <c r="FQ97" s="405">
        <f t="shared" si="349"/>
        <v>1.7538167938931297</v>
      </c>
      <c r="FR97" s="405">
        <f t="shared" si="350"/>
        <v>1.217557251908397</v>
      </c>
      <c r="FS97" s="65"/>
    </row>
    <row r="98" spans="1:175" ht="10.35" customHeight="1" x14ac:dyDescent="0.2">
      <c r="A98" s="74" t="str">
        <f t="shared" si="262"/>
        <v>2020-21APRILY63</v>
      </c>
      <c r="B98" s="163" t="str">
        <f t="shared" si="351"/>
        <v>2020-21</v>
      </c>
      <c r="C98" s="26" t="s">
        <v>839</v>
      </c>
      <c r="D98" s="163" t="str">
        <f t="shared" si="362"/>
        <v>Y63</v>
      </c>
      <c r="E98" s="163" t="str">
        <f t="shared" si="362"/>
        <v>North East and Yorkshire</v>
      </c>
      <c r="F98" s="163" t="str">
        <f t="shared" si="263"/>
        <v>Y63</v>
      </c>
      <c r="H98" s="75">
        <f t="shared" si="363"/>
        <v>124661</v>
      </c>
      <c r="I98" s="75">
        <f t="shared" si="363"/>
        <v>69784</v>
      </c>
      <c r="J98" s="75">
        <f t="shared" si="363"/>
        <v>329171</v>
      </c>
      <c r="K98" s="75">
        <f t="shared" si="265"/>
        <v>5</v>
      </c>
      <c r="L98" s="75">
        <f t="shared" si="266"/>
        <v>1</v>
      </c>
      <c r="M98" s="75">
        <f t="shared" si="267"/>
        <v>7</v>
      </c>
      <c r="N98" s="75">
        <f t="shared" si="268"/>
        <v>20</v>
      </c>
      <c r="O98" s="75">
        <f t="shared" si="269"/>
        <v>89</v>
      </c>
      <c r="P98" s="75" t="s">
        <v>44</v>
      </c>
      <c r="Q98" s="75">
        <f t="shared" si="384"/>
        <v>451</v>
      </c>
      <c r="R98" s="75">
        <f t="shared" si="384"/>
        <v>2607</v>
      </c>
      <c r="S98" s="75">
        <f t="shared" si="384"/>
        <v>418</v>
      </c>
      <c r="T98" s="75">
        <f t="shared" si="384"/>
        <v>99647</v>
      </c>
      <c r="U98" s="75">
        <f t="shared" si="384"/>
        <v>6479</v>
      </c>
      <c r="V98" s="75">
        <f t="shared" si="384"/>
        <v>3357</v>
      </c>
      <c r="W98" s="75">
        <f t="shared" si="384"/>
        <v>48985</v>
      </c>
      <c r="X98" s="75">
        <f t="shared" si="384"/>
        <v>25186</v>
      </c>
      <c r="Y98" s="75">
        <f t="shared" si="384"/>
        <v>1405</v>
      </c>
      <c r="Z98" s="75">
        <f t="shared" si="384"/>
        <v>2682932</v>
      </c>
      <c r="AA98" s="75">
        <f t="shared" si="271"/>
        <v>414</v>
      </c>
      <c r="AB98" s="75">
        <f t="shared" si="272"/>
        <v>707</v>
      </c>
      <c r="AC98" s="75">
        <f t="shared" ref="AC98:AC124" si="390">SUMIFS(AC$247:AC$1257,$B$247:$B$1257,$B98,$C$247:$C$1257,$C98,$D$247:$D$1257,$D98)</f>
        <v>1518197</v>
      </c>
      <c r="AD98" s="75">
        <f t="shared" si="274"/>
        <v>452</v>
      </c>
      <c r="AE98" s="75">
        <f t="shared" si="275"/>
        <v>786</v>
      </c>
      <c r="AF98" s="75">
        <f t="shared" ref="AF98:AF124" si="391">SUMIFS(AF$247:AF$1257,$B$247:$B$1257,$B98,$C$247:$C$1257,$C98,$D$247:$D$1257,$D98)</f>
        <v>50078424</v>
      </c>
      <c r="AG98" s="75">
        <f t="shared" si="277"/>
        <v>1022</v>
      </c>
      <c r="AH98" s="75">
        <f t="shared" si="278"/>
        <v>1996</v>
      </c>
      <c r="AI98" s="75">
        <f t="shared" ref="AI98:AI124" si="392">SUMIFS(AI$247:AI$1257,$B$247:$B$1257,$B98,$C$247:$C$1257,$C98,$D$247:$D$1257,$D98)</f>
        <v>51595657</v>
      </c>
      <c r="AJ98" s="75">
        <f t="shared" si="280"/>
        <v>2049</v>
      </c>
      <c r="AK98" s="75">
        <f t="shared" si="281"/>
        <v>4708</v>
      </c>
      <c r="AL98" s="75">
        <f t="shared" ref="AL98:AL124" si="393">SUMIFS(AL$247:AL$1257,$B$247:$B$1257,$B98,$C$247:$C$1257,$C98,$D$247:$D$1257,$D98)</f>
        <v>4110071</v>
      </c>
      <c r="AM98" s="75">
        <f t="shared" si="283"/>
        <v>2925</v>
      </c>
      <c r="AN98" s="75">
        <f t="shared" si="284"/>
        <v>6811</v>
      </c>
      <c r="AO98" s="75">
        <f t="shared" si="385"/>
        <v>9252</v>
      </c>
      <c r="AP98" s="75">
        <f t="shared" si="385"/>
        <v>964</v>
      </c>
      <c r="AQ98" s="75">
        <f t="shared" si="385"/>
        <v>1384</v>
      </c>
      <c r="AR98" s="75">
        <f t="shared" si="385"/>
        <v>5902</v>
      </c>
      <c r="AS98" s="75">
        <f t="shared" si="385"/>
        <v>2435</v>
      </c>
      <c r="AT98" s="75">
        <f t="shared" si="385"/>
        <v>4469</v>
      </c>
      <c r="AU98" s="75">
        <f t="shared" si="385"/>
        <v>3210</v>
      </c>
      <c r="AV98" s="75">
        <f t="shared" si="385"/>
        <v>43995</v>
      </c>
      <c r="AW98" s="75">
        <f t="shared" si="385"/>
        <v>7620</v>
      </c>
      <c r="AX98" s="75">
        <f t="shared" si="385"/>
        <v>38780</v>
      </c>
      <c r="AY98" s="75">
        <f t="shared" si="386"/>
        <v>90395</v>
      </c>
      <c r="AZ98" s="75">
        <f t="shared" si="386"/>
        <v>11423</v>
      </c>
      <c r="BA98" s="75">
        <f t="shared" si="386"/>
        <v>9170</v>
      </c>
      <c r="BB98" s="75">
        <f t="shared" si="386"/>
        <v>5516</v>
      </c>
      <c r="BC98" s="75">
        <f t="shared" si="386"/>
        <v>4488</v>
      </c>
      <c r="BD98" s="75">
        <f t="shared" si="386"/>
        <v>60598</v>
      </c>
      <c r="BE98" s="75">
        <f t="shared" si="386"/>
        <v>51578</v>
      </c>
      <c r="BF98" s="75">
        <f t="shared" si="386"/>
        <v>34817</v>
      </c>
      <c r="BG98" s="75">
        <f t="shared" si="386"/>
        <v>26331</v>
      </c>
      <c r="BH98" s="75">
        <f t="shared" si="386"/>
        <v>2194</v>
      </c>
      <c r="BI98" s="75">
        <f t="shared" si="386"/>
        <v>1569</v>
      </c>
      <c r="BJ98" s="75">
        <f t="shared" si="386"/>
        <v>161</v>
      </c>
      <c r="BK98" s="75">
        <f t="shared" si="386"/>
        <v>77620</v>
      </c>
      <c r="BL98" s="75">
        <f t="shared" si="287"/>
        <v>482</v>
      </c>
      <c r="BM98" s="75">
        <f t="shared" si="288"/>
        <v>781</v>
      </c>
      <c r="BN98" s="75">
        <f t="shared" si="367"/>
        <v>80</v>
      </c>
      <c r="BO98" s="75">
        <f t="shared" si="367"/>
        <v>32617</v>
      </c>
      <c r="BP98" s="75">
        <f t="shared" si="290"/>
        <v>408</v>
      </c>
      <c r="BQ98" s="75">
        <f t="shared" si="291"/>
        <v>801</v>
      </c>
      <c r="BR98" s="75">
        <f t="shared" si="368"/>
        <v>6238</v>
      </c>
      <c r="BS98" s="75">
        <f t="shared" si="368"/>
        <v>2572695</v>
      </c>
      <c r="BT98" s="75">
        <f t="shared" si="293"/>
        <v>412</v>
      </c>
      <c r="BU98" s="75">
        <f t="shared" si="294"/>
        <v>704</v>
      </c>
      <c r="BV98" s="75">
        <f t="shared" si="369"/>
        <v>5417</v>
      </c>
      <c r="BW98" s="75">
        <f t="shared" si="369"/>
        <v>5303249</v>
      </c>
      <c r="BX98" s="75">
        <f t="shared" si="296"/>
        <v>979</v>
      </c>
      <c r="BY98" s="75">
        <f t="shared" si="297"/>
        <v>1894</v>
      </c>
      <c r="BZ98" s="75">
        <f t="shared" si="370"/>
        <v>859</v>
      </c>
      <c r="CA98" s="75">
        <f t="shared" si="370"/>
        <v>734212</v>
      </c>
      <c r="CB98" s="75">
        <f t="shared" si="299"/>
        <v>855</v>
      </c>
      <c r="CC98" s="75">
        <f t="shared" si="300"/>
        <v>1809</v>
      </c>
      <c r="CD98" s="75">
        <f t="shared" si="371"/>
        <v>42709</v>
      </c>
      <c r="CE98" s="75">
        <f t="shared" si="371"/>
        <v>44040963</v>
      </c>
      <c r="CF98" s="75">
        <f t="shared" si="302"/>
        <v>1031</v>
      </c>
      <c r="CG98" s="75">
        <f t="shared" si="303"/>
        <v>2019</v>
      </c>
      <c r="CH98" s="75">
        <f t="shared" si="372"/>
        <v>3380</v>
      </c>
      <c r="CI98" s="75">
        <f t="shared" si="372"/>
        <v>10197798</v>
      </c>
      <c r="CJ98" s="75">
        <f t="shared" si="305"/>
        <v>3017</v>
      </c>
      <c r="CK98" s="75">
        <f t="shared" si="306"/>
        <v>6281</v>
      </c>
      <c r="CL98" s="75">
        <f t="shared" si="373"/>
        <v>1199</v>
      </c>
      <c r="CM98" s="75">
        <f t="shared" si="373"/>
        <v>3246780</v>
      </c>
      <c r="CN98" s="75">
        <f t="shared" si="308"/>
        <v>2708</v>
      </c>
      <c r="CO98" s="75">
        <f t="shared" si="309"/>
        <v>5828</v>
      </c>
      <c r="CP98" s="75">
        <f t="shared" si="374"/>
        <v>2482</v>
      </c>
      <c r="CQ98" s="75">
        <f t="shared" si="374"/>
        <v>10761798</v>
      </c>
      <c r="CR98" s="75">
        <f t="shared" si="311"/>
        <v>4336</v>
      </c>
      <c r="CS98" s="75">
        <f t="shared" si="312"/>
        <v>9164</v>
      </c>
      <c r="CT98" s="75">
        <f t="shared" si="375"/>
        <v>819</v>
      </c>
      <c r="CU98" s="75">
        <f t="shared" si="375"/>
        <v>2649836</v>
      </c>
      <c r="CV98" s="75">
        <f t="shared" si="314"/>
        <v>3235</v>
      </c>
      <c r="CW98" s="75">
        <f t="shared" si="315"/>
        <v>6940</v>
      </c>
      <c r="CX98" s="75">
        <f t="shared" si="376"/>
        <v>293</v>
      </c>
      <c r="CY98" s="75">
        <f t="shared" si="376"/>
        <v>104590</v>
      </c>
      <c r="CZ98" s="75">
        <f t="shared" si="317"/>
        <v>357</v>
      </c>
      <c r="DA98" s="75">
        <f t="shared" si="318"/>
        <v>588</v>
      </c>
      <c r="DB98" s="75">
        <f t="shared" si="377"/>
        <v>4047</v>
      </c>
      <c r="DC98" s="75">
        <f t="shared" si="377"/>
        <v>129505</v>
      </c>
      <c r="DD98" s="75">
        <f t="shared" si="320"/>
        <v>32</v>
      </c>
      <c r="DE98" s="75">
        <f t="shared" si="321"/>
        <v>57</v>
      </c>
      <c r="DF98" s="75">
        <f t="shared" si="378"/>
        <v>40</v>
      </c>
      <c r="DG98" s="75">
        <f t="shared" si="378"/>
        <v>28265</v>
      </c>
      <c r="DH98" s="75">
        <f t="shared" si="323"/>
        <v>707</v>
      </c>
      <c r="DI98" s="75">
        <f t="shared" si="324"/>
        <v>1217</v>
      </c>
      <c r="DJ98" s="75">
        <f t="shared" si="383"/>
        <v>36</v>
      </c>
      <c r="DK98" s="75">
        <f t="shared" si="383"/>
        <v>14</v>
      </c>
      <c r="DL98" s="248"/>
      <c r="DM98" s="248"/>
      <c r="DN98" s="248"/>
      <c r="DO98" s="248"/>
      <c r="DP98" s="248"/>
      <c r="DQ98" s="248"/>
      <c r="DR98" s="248"/>
      <c r="DS98" s="248"/>
      <c r="DT98" s="248"/>
      <c r="DU98" s="248"/>
      <c r="DV98" s="248"/>
      <c r="DW98" s="248"/>
      <c r="DX98" s="248"/>
      <c r="DY98" s="248"/>
      <c r="DZ98" s="248"/>
      <c r="EA98" s="248"/>
      <c r="EB98" s="164"/>
      <c r="EC98" s="75">
        <f t="shared" si="337"/>
        <v>4</v>
      </c>
      <c r="ED98" s="74">
        <f t="shared" si="352"/>
        <v>2020</v>
      </c>
      <c r="EE98" s="165">
        <f t="shared" si="353"/>
        <v>43922</v>
      </c>
      <c r="EF98" s="157">
        <f t="shared" si="338"/>
        <v>30</v>
      </c>
      <c r="EG98" s="156"/>
      <c r="EH98" s="166">
        <f t="shared" si="387"/>
        <v>69784</v>
      </c>
      <c r="EI98" s="166">
        <f t="shared" si="387"/>
        <v>466218</v>
      </c>
      <c r="EJ98" s="166">
        <f t="shared" si="387"/>
        <v>1430330</v>
      </c>
      <c r="EK98" s="166">
        <f t="shared" si="387"/>
        <v>6201647</v>
      </c>
      <c r="EL98" s="166">
        <f t="shared" si="387"/>
        <v>4578268</v>
      </c>
      <c r="EM98" s="166">
        <f t="shared" si="387"/>
        <v>2637720</v>
      </c>
      <c r="EN98" s="166">
        <f t="shared" si="387"/>
        <v>97794268</v>
      </c>
      <c r="EO98" s="166">
        <f t="shared" si="387"/>
        <v>118569340</v>
      </c>
      <c r="EP98" s="166">
        <f t="shared" si="387"/>
        <v>9569758</v>
      </c>
      <c r="EQ98" s="166">
        <f t="shared" si="387"/>
        <v>125662</v>
      </c>
      <c r="ER98" s="166">
        <f t="shared" si="388"/>
        <v>64083</v>
      </c>
      <c r="ES98" s="166">
        <f t="shared" si="388"/>
        <v>4389698</v>
      </c>
      <c r="ET98" s="166">
        <f t="shared" si="388"/>
        <v>10259186</v>
      </c>
      <c r="EU98" s="166">
        <f t="shared" si="388"/>
        <v>1554039</v>
      </c>
      <c r="EV98" s="166">
        <f t="shared" si="388"/>
        <v>86235003</v>
      </c>
      <c r="EW98" s="166">
        <f t="shared" si="388"/>
        <v>21231284</v>
      </c>
      <c r="EX98" s="166">
        <f t="shared" si="388"/>
        <v>6987311</v>
      </c>
      <c r="EY98" s="166">
        <f t="shared" si="388"/>
        <v>22746134</v>
      </c>
      <c r="EZ98" s="166">
        <f t="shared" si="388"/>
        <v>5683711</v>
      </c>
      <c r="FA98" s="166">
        <f t="shared" si="388"/>
        <v>48680</v>
      </c>
      <c r="FB98" s="166">
        <f t="shared" si="389"/>
        <v>172232</v>
      </c>
      <c r="FC98" s="166">
        <f t="shared" si="389"/>
        <v>231969</v>
      </c>
      <c r="FD98" s="166">
        <f t="shared" si="389"/>
        <v>0</v>
      </c>
      <c r="FE98" s="166">
        <f t="shared" si="389"/>
        <v>0</v>
      </c>
      <c r="FF98" s="166">
        <f t="shared" si="389"/>
        <v>0</v>
      </c>
      <c r="FG98" s="166">
        <f t="shared" si="389"/>
        <v>0</v>
      </c>
      <c r="FH98" s="152"/>
      <c r="FI98" s="405">
        <f t="shared" ref="FI98:FJ124" si="394">IFERROR(AZ98/HLOOKUP(FH$3&amp;FI$3,$U$5:$Y$9539,ROW()-4,0),"-")</f>
        <v>1.7630807223336935</v>
      </c>
      <c r="FJ98" s="405">
        <f t="shared" si="394"/>
        <v>1.4153418737459484</v>
      </c>
      <c r="FK98" s="405">
        <f t="shared" ref="FK98:FK124" si="395">IFERROR(BB98/HLOOKUP(FJ$3&amp;FK$3,$U$5:$Y$9539,ROW()-4,0),"-")</f>
        <v>1.6431337503723562</v>
      </c>
      <c r="FL98" s="405">
        <f t="shared" ref="FL98:FL124" si="396">IFERROR(BC98/HLOOKUP(FK$3&amp;FL$3,$U$5:$Y$9539,ROW()-4,0),"-")</f>
        <v>1.3369079535299375</v>
      </c>
      <c r="FM98" s="405">
        <f t="shared" ref="FM98:FM124" si="397">IFERROR(BD98/HLOOKUP(FL$3&amp;FM$3,$U$5:$Y$9539,ROW()-4,0),"-")</f>
        <v>1.2370725732367052</v>
      </c>
      <c r="FN98" s="405">
        <f t="shared" ref="FN98:FN124" si="398">IFERROR(BE98/HLOOKUP(FM$3&amp;FN$3,$U$5:$Y$9539,ROW()-4,0),"-")</f>
        <v>1.0529345718076963</v>
      </c>
      <c r="FO98" s="405">
        <f t="shared" ref="FO98:FO124" si="399">IFERROR(BF98/HLOOKUP(FN$3&amp;FO$3,$U$5:$Y$9539,ROW()-4,0),"-")</f>
        <v>1.382394981338839</v>
      </c>
      <c r="FP98" s="405">
        <f t="shared" ref="FP98:FP124" si="400">IFERROR(BG98/HLOOKUP(FO$3&amp;FP$3,$U$5:$Y$9539,ROW()-4,0),"-")</f>
        <v>1.0454617644723259</v>
      </c>
      <c r="FQ98" s="405">
        <f t="shared" ref="FQ98:FQ124" si="401">IFERROR(BH98/HLOOKUP(FP$3&amp;FQ$3,$U$5:$Y$9539,ROW()-4,0),"-")</f>
        <v>1.5615658362989324</v>
      </c>
      <c r="FR98" s="405">
        <f t="shared" ref="FR98:FR124" si="402">IFERROR(BI98/HLOOKUP(FQ$3&amp;FR$3,$U$5:$Y$9539,ROW()-4,0),"-")</f>
        <v>1.1167259786476869</v>
      </c>
      <c r="FS98" s="65"/>
    </row>
    <row r="99" spans="1:175" ht="10.35" customHeight="1" x14ac:dyDescent="0.2">
      <c r="A99" s="74" t="str">
        <f t="shared" si="262"/>
        <v>2020-21MAYY63</v>
      </c>
      <c r="B99" s="163" t="str">
        <f t="shared" si="351"/>
        <v>2020-21</v>
      </c>
      <c r="C99" s="26" t="s">
        <v>840</v>
      </c>
      <c r="D99" s="163" t="str">
        <f t="shared" si="362"/>
        <v>Y63</v>
      </c>
      <c r="E99" s="163" t="str">
        <f t="shared" si="362"/>
        <v>North East and Yorkshire</v>
      </c>
      <c r="F99" s="163" t="str">
        <f t="shared" si="263"/>
        <v>Y63</v>
      </c>
      <c r="H99" s="75">
        <f t="shared" si="363"/>
        <v>120583</v>
      </c>
      <c r="I99" s="75">
        <f t="shared" si="363"/>
        <v>65988</v>
      </c>
      <c r="J99" s="75">
        <f t="shared" si="363"/>
        <v>149745</v>
      </c>
      <c r="K99" s="75">
        <f t="shared" si="265"/>
        <v>2</v>
      </c>
      <c r="L99" s="75">
        <f t="shared" si="266"/>
        <v>1</v>
      </c>
      <c r="M99" s="75">
        <f t="shared" si="267"/>
        <v>2</v>
      </c>
      <c r="N99" s="75">
        <f t="shared" si="268"/>
        <v>8</v>
      </c>
      <c r="O99" s="75">
        <f t="shared" si="269"/>
        <v>31</v>
      </c>
      <c r="P99" s="75" t="s">
        <v>44</v>
      </c>
      <c r="Q99" s="75">
        <f t="shared" si="384"/>
        <v>441</v>
      </c>
      <c r="R99" s="75">
        <f t="shared" si="384"/>
        <v>2506</v>
      </c>
      <c r="S99" s="75">
        <f t="shared" si="384"/>
        <v>329</v>
      </c>
      <c r="T99" s="75">
        <f t="shared" si="384"/>
        <v>99140</v>
      </c>
      <c r="U99" s="75">
        <f t="shared" si="384"/>
        <v>6382</v>
      </c>
      <c r="V99" s="75">
        <f t="shared" si="384"/>
        <v>3739</v>
      </c>
      <c r="W99" s="75">
        <f t="shared" si="384"/>
        <v>49153</v>
      </c>
      <c r="X99" s="75">
        <f t="shared" si="384"/>
        <v>25791</v>
      </c>
      <c r="Y99" s="75">
        <f t="shared" si="384"/>
        <v>1532</v>
      </c>
      <c r="Z99" s="75">
        <f t="shared" si="384"/>
        <v>2621157</v>
      </c>
      <c r="AA99" s="75">
        <f t="shared" si="271"/>
        <v>411</v>
      </c>
      <c r="AB99" s="75">
        <f t="shared" si="272"/>
        <v>697</v>
      </c>
      <c r="AC99" s="75">
        <f t="shared" si="390"/>
        <v>1642923</v>
      </c>
      <c r="AD99" s="75">
        <f t="shared" si="274"/>
        <v>439</v>
      </c>
      <c r="AE99" s="75">
        <f t="shared" si="275"/>
        <v>757</v>
      </c>
      <c r="AF99" s="75">
        <f t="shared" si="391"/>
        <v>42682982</v>
      </c>
      <c r="AG99" s="75">
        <f t="shared" si="277"/>
        <v>868</v>
      </c>
      <c r="AH99" s="75">
        <f t="shared" si="278"/>
        <v>1653</v>
      </c>
      <c r="AI99" s="75">
        <f t="shared" si="392"/>
        <v>42630690</v>
      </c>
      <c r="AJ99" s="75">
        <f t="shared" si="280"/>
        <v>1653</v>
      </c>
      <c r="AK99" s="75">
        <f t="shared" si="281"/>
        <v>3699</v>
      </c>
      <c r="AL99" s="75">
        <f t="shared" si="393"/>
        <v>4030641</v>
      </c>
      <c r="AM99" s="75">
        <f t="shared" si="283"/>
        <v>2631</v>
      </c>
      <c r="AN99" s="75">
        <f t="shared" si="284"/>
        <v>6003</v>
      </c>
      <c r="AO99" s="75">
        <f t="shared" si="385"/>
        <v>7324</v>
      </c>
      <c r="AP99" s="75">
        <f t="shared" si="385"/>
        <v>539</v>
      </c>
      <c r="AQ99" s="75">
        <f t="shared" si="385"/>
        <v>1162</v>
      </c>
      <c r="AR99" s="75">
        <f t="shared" si="385"/>
        <v>5492</v>
      </c>
      <c r="AS99" s="75">
        <f t="shared" si="385"/>
        <v>1858</v>
      </c>
      <c r="AT99" s="75">
        <f t="shared" si="385"/>
        <v>3765</v>
      </c>
      <c r="AU99" s="75">
        <f t="shared" si="385"/>
        <v>4328</v>
      </c>
      <c r="AV99" s="75">
        <f t="shared" si="385"/>
        <v>50601</v>
      </c>
      <c r="AW99" s="75">
        <f t="shared" si="385"/>
        <v>7845</v>
      </c>
      <c r="AX99" s="75">
        <f t="shared" si="385"/>
        <v>33370</v>
      </c>
      <c r="AY99" s="75">
        <f t="shared" si="386"/>
        <v>91816</v>
      </c>
      <c r="AZ99" s="75">
        <f t="shared" si="386"/>
        <v>11368</v>
      </c>
      <c r="BA99" s="75">
        <f t="shared" si="386"/>
        <v>9082</v>
      </c>
      <c r="BB99" s="75">
        <f t="shared" si="386"/>
        <v>6166</v>
      </c>
      <c r="BC99" s="75">
        <f t="shared" si="386"/>
        <v>4982</v>
      </c>
      <c r="BD99" s="75">
        <f t="shared" si="386"/>
        <v>60771</v>
      </c>
      <c r="BE99" s="75">
        <f t="shared" si="386"/>
        <v>51967</v>
      </c>
      <c r="BF99" s="75">
        <f t="shared" si="386"/>
        <v>35847</v>
      </c>
      <c r="BG99" s="75">
        <f t="shared" si="386"/>
        <v>26976</v>
      </c>
      <c r="BH99" s="75">
        <f t="shared" si="386"/>
        <v>2428</v>
      </c>
      <c r="BI99" s="75">
        <f t="shared" si="386"/>
        <v>1722</v>
      </c>
      <c r="BJ99" s="75">
        <f t="shared" si="386"/>
        <v>144</v>
      </c>
      <c r="BK99" s="75">
        <f t="shared" si="386"/>
        <v>66931</v>
      </c>
      <c r="BL99" s="75">
        <f t="shared" si="287"/>
        <v>465</v>
      </c>
      <c r="BM99" s="75">
        <f t="shared" si="288"/>
        <v>752</v>
      </c>
      <c r="BN99" s="75">
        <f t="shared" si="367"/>
        <v>85</v>
      </c>
      <c r="BO99" s="75">
        <f t="shared" si="367"/>
        <v>32130</v>
      </c>
      <c r="BP99" s="75">
        <f t="shared" si="290"/>
        <v>378</v>
      </c>
      <c r="BQ99" s="75">
        <f t="shared" si="291"/>
        <v>665</v>
      </c>
      <c r="BR99" s="75">
        <f t="shared" si="368"/>
        <v>6153</v>
      </c>
      <c r="BS99" s="75">
        <f t="shared" si="368"/>
        <v>2522096</v>
      </c>
      <c r="BT99" s="75">
        <f t="shared" si="293"/>
        <v>410</v>
      </c>
      <c r="BU99" s="75">
        <f t="shared" si="294"/>
        <v>694</v>
      </c>
      <c r="BV99" s="75">
        <f t="shared" si="369"/>
        <v>5003</v>
      </c>
      <c r="BW99" s="75">
        <f t="shared" si="369"/>
        <v>4444338</v>
      </c>
      <c r="BX99" s="75">
        <f t="shared" si="296"/>
        <v>888</v>
      </c>
      <c r="BY99" s="75">
        <f t="shared" si="297"/>
        <v>1688</v>
      </c>
      <c r="BZ99" s="75">
        <f t="shared" si="370"/>
        <v>1151</v>
      </c>
      <c r="CA99" s="75">
        <f t="shared" si="370"/>
        <v>800754</v>
      </c>
      <c r="CB99" s="75">
        <f t="shared" si="299"/>
        <v>696</v>
      </c>
      <c r="CC99" s="75">
        <f t="shared" si="300"/>
        <v>1459</v>
      </c>
      <c r="CD99" s="75">
        <f t="shared" si="371"/>
        <v>42999</v>
      </c>
      <c r="CE99" s="75">
        <f t="shared" si="371"/>
        <v>37437890</v>
      </c>
      <c r="CF99" s="75">
        <f t="shared" si="302"/>
        <v>871</v>
      </c>
      <c r="CG99" s="75">
        <f t="shared" si="303"/>
        <v>1655</v>
      </c>
      <c r="CH99" s="75">
        <f t="shared" si="372"/>
        <v>3467</v>
      </c>
      <c r="CI99" s="75">
        <f t="shared" si="372"/>
        <v>10175214</v>
      </c>
      <c r="CJ99" s="75">
        <f t="shared" si="305"/>
        <v>2935</v>
      </c>
      <c r="CK99" s="75">
        <f t="shared" si="306"/>
        <v>6009</v>
      </c>
      <c r="CL99" s="75">
        <f t="shared" si="373"/>
        <v>1554</v>
      </c>
      <c r="CM99" s="75">
        <f t="shared" si="373"/>
        <v>3958646</v>
      </c>
      <c r="CN99" s="75">
        <f t="shared" si="308"/>
        <v>2547</v>
      </c>
      <c r="CO99" s="75">
        <f t="shared" si="309"/>
        <v>5235</v>
      </c>
      <c r="CP99" s="75">
        <f t="shared" si="374"/>
        <v>2622</v>
      </c>
      <c r="CQ99" s="75">
        <f t="shared" si="374"/>
        <v>10948828</v>
      </c>
      <c r="CR99" s="75">
        <f t="shared" si="311"/>
        <v>4176</v>
      </c>
      <c r="CS99" s="75">
        <f t="shared" si="312"/>
        <v>8544</v>
      </c>
      <c r="CT99" s="75">
        <f t="shared" si="375"/>
        <v>915</v>
      </c>
      <c r="CU99" s="75">
        <f t="shared" si="375"/>
        <v>2935068</v>
      </c>
      <c r="CV99" s="75">
        <f t="shared" si="314"/>
        <v>3208</v>
      </c>
      <c r="CW99" s="75">
        <f t="shared" si="315"/>
        <v>6689</v>
      </c>
      <c r="CX99" s="75">
        <f t="shared" si="376"/>
        <v>250</v>
      </c>
      <c r="CY99" s="75">
        <f t="shared" si="376"/>
        <v>88749</v>
      </c>
      <c r="CZ99" s="75">
        <f t="shared" si="317"/>
        <v>355</v>
      </c>
      <c r="DA99" s="75">
        <f t="shared" si="318"/>
        <v>577</v>
      </c>
      <c r="DB99" s="75">
        <f t="shared" si="377"/>
        <v>3869</v>
      </c>
      <c r="DC99" s="75">
        <f t="shared" si="377"/>
        <v>122539</v>
      </c>
      <c r="DD99" s="75">
        <f t="shared" si="320"/>
        <v>32</v>
      </c>
      <c r="DE99" s="75">
        <f t="shared" si="321"/>
        <v>56</v>
      </c>
      <c r="DF99" s="75">
        <f t="shared" si="378"/>
        <v>64</v>
      </c>
      <c r="DG99" s="75">
        <f t="shared" si="378"/>
        <v>52869</v>
      </c>
      <c r="DH99" s="75">
        <f t="shared" si="323"/>
        <v>826</v>
      </c>
      <c r="DI99" s="75">
        <f t="shared" si="324"/>
        <v>1277</v>
      </c>
      <c r="DJ99" s="75">
        <f t="shared" si="383"/>
        <v>57</v>
      </c>
      <c r="DK99" s="75">
        <f t="shared" si="383"/>
        <v>32</v>
      </c>
      <c r="DL99" s="248"/>
      <c r="DM99" s="248"/>
      <c r="DN99" s="248"/>
      <c r="DO99" s="248"/>
      <c r="DP99" s="248"/>
      <c r="DQ99" s="248"/>
      <c r="DR99" s="248"/>
      <c r="DS99" s="248"/>
      <c r="DT99" s="248"/>
      <c r="DU99" s="248"/>
      <c r="DV99" s="248"/>
      <c r="DW99" s="248"/>
      <c r="DX99" s="248"/>
      <c r="DY99" s="248"/>
      <c r="DZ99" s="248"/>
      <c r="EA99" s="248"/>
      <c r="EB99" s="164"/>
      <c r="EC99" s="75">
        <f t="shared" si="337"/>
        <v>5</v>
      </c>
      <c r="ED99" s="74">
        <f t="shared" si="352"/>
        <v>2020</v>
      </c>
      <c r="EE99" s="165">
        <f t="shared" si="353"/>
        <v>43952</v>
      </c>
      <c r="EF99" s="157">
        <f t="shared" si="338"/>
        <v>31</v>
      </c>
      <c r="EG99" s="156"/>
      <c r="EH99" s="166">
        <f t="shared" si="387"/>
        <v>65988</v>
      </c>
      <c r="EI99" s="166">
        <f t="shared" si="387"/>
        <v>143382</v>
      </c>
      <c r="EJ99" s="166">
        <f t="shared" si="387"/>
        <v>539310</v>
      </c>
      <c r="EK99" s="166">
        <f t="shared" si="387"/>
        <v>2077398</v>
      </c>
      <c r="EL99" s="166">
        <f t="shared" si="387"/>
        <v>4448160</v>
      </c>
      <c r="EM99" s="166">
        <f t="shared" si="387"/>
        <v>2830032</v>
      </c>
      <c r="EN99" s="166">
        <f t="shared" si="387"/>
        <v>81253643</v>
      </c>
      <c r="EO99" s="166">
        <f t="shared" si="387"/>
        <v>95401599</v>
      </c>
      <c r="EP99" s="166">
        <f t="shared" si="387"/>
        <v>9196420</v>
      </c>
      <c r="EQ99" s="166">
        <f t="shared" si="387"/>
        <v>108220</v>
      </c>
      <c r="ER99" s="166">
        <f t="shared" si="388"/>
        <v>56528</v>
      </c>
      <c r="ES99" s="166">
        <f t="shared" si="388"/>
        <v>4268334</v>
      </c>
      <c r="ET99" s="166">
        <f t="shared" si="388"/>
        <v>8446106</v>
      </c>
      <c r="EU99" s="166">
        <f t="shared" si="388"/>
        <v>1679286</v>
      </c>
      <c r="EV99" s="166">
        <f t="shared" si="388"/>
        <v>71163900</v>
      </c>
      <c r="EW99" s="166">
        <f t="shared" si="388"/>
        <v>20831574</v>
      </c>
      <c r="EX99" s="166">
        <f t="shared" si="388"/>
        <v>8135148</v>
      </c>
      <c r="EY99" s="166">
        <f t="shared" si="388"/>
        <v>22402102</v>
      </c>
      <c r="EZ99" s="166">
        <f t="shared" si="388"/>
        <v>6120648</v>
      </c>
      <c r="FA99" s="166">
        <f t="shared" si="388"/>
        <v>81728</v>
      </c>
      <c r="FB99" s="166">
        <f t="shared" si="389"/>
        <v>144340</v>
      </c>
      <c r="FC99" s="166">
        <f t="shared" si="389"/>
        <v>216840</v>
      </c>
      <c r="FD99" s="166">
        <f t="shared" si="389"/>
        <v>0</v>
      </c>
      <c r="FE99" s="166">
        <f t="shared" si="389"/>
        <v>0</v>
      </c>
      <c r="FF99" s="166">
        <f t="shared" si="389"/>
        <v>0</v>
      </c>
      <c r="FG99" s="166">
        <f t="shared" si="389"/>
        <v>0</v>
      </c>
      <c r="FH99" s="152"/>
      <c r="FI99" s="405">
        <f t="shared" si="394"/>
        <v>1.7812597931682859</v>
      </c>
      <c r="FJ99" s="405">
        <f t="shared" si="394"/>
        <v>1.4230648699467252</v>
      </c>
      <c r="FK99" s="405">
        <f t="shared" si="395"/>
        <v>1.6491040385129714</v>
      </c>
      <c r="FL99" s="405">
        <f t="shared" si="396"/>
        <v>1.3324418293661406</v>
      </c>
      <c r="FM99" s="405">
        <f t="shared" si="397"/>
        <v>1.2363640062661485</v>
      </c>
      <c r="FN99" s="405">
        <f t="shared" si="398"/>
        <v>1.057249811812097</v>
      </c>
      <c r="FO99" s="405">
        <f t="shared" si="399"/>
        <v>1.3899034546934976</v>
      </c>
      <c r="FP99" s="405">
        <f t="shared" si="400"/>
        <v>1.0459462603233687</v>
      </c>
      <c r="FQ99" s="405">
        <f t="shared" si="401"/>
        <v>1.5848563968668408</v>
      </c>
      <c r="FR99" s="405">
        <f t="shared" si="402"/>
        <v>1.1240208877284594</v>
      </c>
      <c r="FS99" s="65"/>
    </row>
    <row r="100" spans="1:175" ht="10.35" customHeight="1" x14ac:dyDescent="0.2">
      <c r="A100" s="74" t="str">
        <f t="shared" si="262"/>
        <v>2020-21JUNEY63</v>
      </c>
      <c r="B100" s="163" t="str">
        <f t="shared" si="351"/>
        <v>2020-21</v>
      </c>
      <c r="C100" s="26" t="s">
        <v>843</v>
      </c>
      <c r="D100" s="163" t="str">
        <f t="shared" ref="D100:E115" si="403">D99</f>
        <v>Y63</v>
      </c>
      <c r="E100" s="163" t="str">
        <f t="shared" si="403"/>
        <v>North East and Yorkshire</v>
      </c>
      <c r="F100" s="163" t="str">
        <f t="shared" si="263"/>
        <v>Y63</v>
      </c>
      <c r="H100" s="75">
        <f t="shared" si="363"/>
        <v>120737</v>
      </c>
      <c r="I100" s="75">
        <f t="shared" si="363"/>
        <v>65956</v>
      </c>
      <c r="J100" s="75">
        <f t="shared" si="363"/>
        <v>250880</v>
      </c>
      <c r="K100" s="75">
        <f t="shared" si="265"/>
        <v>4</v>
      </c>
      <c r="L100" s="75">
        <f t="shared" si="266"/>
        <v>1</v>
      </c>
      <c r="M100" s="75">
        <f t="shared" si="267"/>
        <v>3</v>
      </c>
      <c r="N100" s="75">
        <f t="shared" si="268"/>
        <v>17</v>
      </c>
      <c r="O100" s="75">
        <f t="shared" si="269"/>
        <v>59</v>
      </c>
      <c r="P100" s="75" t="s">
        <v>44</v>
      </c>
      <c r="Q100" s="75">
        <f t="shared" si="384"/>
        <v>429</v>
      </c>
      <c r="R100" s="75">
        <f t="shared" si="384"/>
        <v>2349</v>
      </c>
      <c r="S100" s="75">
        <f t="shared" si="384"/>
        <v>269</v>
      </c>
      <c r="T100" s="75">
        <f t="shared" si="384"/>
        <v>98025</v>
      </c>
      <c r="U100" s="75">
        <f t="shared" si="384"/>
        <v>6386</v>
      </c>
      <c r="V100" s="75">
        <f t="shared" si="384"/>
        <v>3932</v>
      </c>
      <c r="W100" s="75">
        <f t="shared" si="384"/>
        <v>49635</v>
      </c>
      <c r="X100" s="75">
        <f t="shared" si="384"/>
        <v>24229</v>
      </c>
      <c r="Y100" s="75">
        <f t="shared" si="384"/>
        <v>1499</v>
      </c>
      <c r="Z100" s="75">
        <f t="shared" si="384"/>
        <v>2544416</v>
      </c>
      <c r="AA100" s="75">
        <f t="shared" si="271"/>
        <v>398</v>
      </c>
      <c r="AB100" s="75">
        <f t="shared" si="272"/>
        <v>691</v>
      </c>
      <c r="AC100" s="75">
        <f t="shared" si="390"/>
        <v>1748978</v>
      </c>
      <c r="AD100" s="75">
        <f t="shared" si="274"/>
        <v>445</v>
      </c>
      <c r="AE100" s="75">
        <f t="shared" si="275"/>
        <v>781</v>
      </c>
      <c r="AF100" s="75">
        <f t="shared" si="391"/>
        <v>45513430</v>
      </c>
      <c r="AG100" s="75">
        <f t="shared" si="277"/>
        <v>917</v>
      </c>
      <c r="AH100" s="75">
        <f t="shared" si="278"/>
        <v>1762</v>
      </c>
      <c r="AI100" s="75">
        <f t="shared" si="392"/>
        <v>45930201</v>
      </c>
      <c r="AJ100" s="75">
        <f t="shared" si="280"/>
        <v>1896</v>
      </c>
      <c r="AK100" s="75">
        <f t="shared" si="281"/>
        <v>4386</v>
      </c>
      <c r="AL100" s="75">
        <f t="shared" si="393"/>
        <v>4239993</v>
      </c>
      <c r="AM100" s="75">
        <f t="shared" si="283"/>
        <v>2829</v>
      </c>
      <c r="AN100" s="75">
        <f t="shared" si="284"/>
        <v>6340</v>
      </c>
      <c r="AO100" s="75">
        <f t="shared" si="385"/>
        <v>6845</v>
      </c>
      <c r="AP100" s="75">
        <f t="shared" si="385"/>
        <v>459</v>
      </c>
      <c r="AQ100" s="75">
        <f t="shared" si="385"/>
        <v>1161</v>
      </c>
      <c r="AR100" s="75">
        <f t="shared" si="385"/>
        <v>5241</v>
      </c>
      <c r="AS100" s="75">
        <f t="shared" si="385"/>
        <v>1750</v>
      </c>
      <c r="AT100" s="75">
        <f t="shared" si="385"/>
        <v>3475</v>
      </c>
      <c r="AU100" s="75">
        <f t="shared" si="385"/>
        <v>4635</v>
      </c>
      <c r="AV100" s="75">
        <f t="shared" si="385"/>
        <v>52496</v>
      </c>
      <c r="AW100" s="75">
        <f t="shared" si="385"/>
        <v>8261</v>
      </c>
      <c r="AX100" s="75">
        <f t="shared" si="385"/>
        <v>30423</v>
      </c>
      <c r="AY100" s="75">
        <f t="shared" si="386"/>
        <v>91180</v>
      </c>
      <c r="AZ100" s="75">
        <f t="shared" si="386"/>
        <v>11827</v>
      </c>
      <c r="BA100" s="75">
        <f t="shared" si="386"/>
        <v>9345</v>
      </c>
      <c r="BB100" s="75">
        <f t="shared" si="386"/>
        <v>6753</v>
      </c>
      <c r="BC100" s="75">
        <f t="shared" si="386"/>
        <v>5421</v>
      </c>
      <c r="BD100" s="75">
        <f t="shared" si="386"/>
        <v>61938</v>
      </c>
      <c r="BE100" s="75">
        <f t="shared" si="386"/>
        <v>52702</v>
      </c>
      <c r="BF100" s="75">
        <f t="shared" si="386"/>
        <v>34988</v>
      </c>
      <c r="BG100" s="75">
        <f t="shared" si="386"/>
        <v>25508</v>
      </c>
      <c r="BH100" s="75">
        <f t="shared" si="386"/>
        <v>2427</v>
      </c>
      <c r="BI100" s="75">
        <f t="shared" si="386"/>
        <v>1667</v>
      </c>
      <c r="BJ100" s="75">
        <f t="shared" si="386"/>
        <v>151</v>
      </c>
      <c r="BK100" s="75">
        <f t="shared" si="386"/>
        <v>68737</v>
      </c>
      <c r="BL100" s="75">
        <f t="shared" si="287"/>
        <v>455</v>
      </c>
      <c r="BM100" s="75">
        <f t="shared" si="288"/>
        <v>774</v>
      </c>
      <c r="BN100" s="75">
        <f t="shared" si="367"/>
        <v>84</v>
      </c>
      <c r="BO100" s="75">
        <f t="shared" si="367"/>
        <v>31412</v>
      </c>
      <c r="BP100" s="75">
        <f t="shared" si="290"/>
        <v>374</v>
      </c>
      <c r="BQ100" s="75">
        <f t="shared" si="291"/>
        <v>668</v>
      </c>
      <c r="BR100" s="75">
        <f t="shared" si="368"/>
        <v>6151</v>
      </c>
      <c r="BS100" s="75">
        <f t="shared" si="368"/>
        <v>2444267</v>
      </c>
      <c r="BT100" s="75">
        <f t="shared" si="293"/>
        <v>397</v>
      </c>
      <c r="BU100" s="75">
        <f t="shared" si="294"/>
        <v>690</v>
      </c>
      <c r="BV100" s="75">
        <f t="shared" si="369"/>
        <v>5191</v>
      </c>
      <c r="BW100" s="75">
        <f t="shared" si="369"/>
        <v>4836542</v>
      </c>
      <c r="BX100" s="75">
        <f t="shared" si="296"/>
        <v>932</v>
      </c>
      <c r="BY100" s="75">
        <f t="shared" si="297"/>
        <v>1776</v>
      </c>
      <c r="BZ100" s="75">
        <f t="shared" si="370"/>
        <v>1236</v>
      </c>
      <c r="CA100" s="75">
        <f t="shared" si="370"/>
        <v>1008542</v>
      </c>
      <c r="CB100" s="75">
        <f t="shared" si="299"/>
        <v>816</v>
      </c>
      <c r="CC100" s="75">
        <f t="shared" si="300"/>
        <v>1741</v>
      </c>
      <c r="CD100" s="75">
        <f t="shared" si="371"/>
        <v>43208</v>
      </c>
      <c r="CE100" s="75">
        <f t="shared" si="371"/>
        <v>39668346</v>
      </c>
      <c r="CF100" s="75">
        <f t="shared" si="302"/>
        <v>918</v>
      </c>
      <c r="CG100" s="75">
        <f t="shared" si="303"/>
        <v>1758</v>
      </c>
      <c r="CH100" s="75">
        <f t="shared" si="372"/>
        <v>3772</v>
      </c>
      <c r="CI100" s="75">
        <f t="shared" si="372"/>
        <v>12113466</v>
      </c>
      <c r="CJ100" s="75">
        <f t="shared" si="305"/>
        <v>3211</v>
      </c>
      <c r="CK100" s="75">
        <f t="shared" si="306"/>
        <v>6746</v>
      </c>
      <c r="CL100" s="75">
        <f t="shared" si="373"/>
        <v>1715</v>
      </c>
      <c r="CM100" s="75">
        <f t="shared" si="373"/>
        <v>5613774</v>
      </c>
      <c r="CN100" s="75">
        <f t="shared" si="308"/>
        <v>3273</v>
      </c>
      <c r="CO100" s="75">
        <f t="shared" si="309"/>
        <v>7180</v>
      </c>
      <c r="CP100" s="75">
        <f t="shared" si="374"/>
        <v>2600</v>
      </c>
      <c r="CQ100" s="75">
        <f t="shared" si="374"/>
        <v>12477813</v>
      </c>
      <c r="CR100" s="75">
        <f t="shared" si="311"/>
        <v>4799</v>
      </c>
      <c r="CS100" s="75">
        <f t="shared" si="312"/>
        <v>10122</v>
      </c>
      <c r="CT100" s="75">
        <f t="shared" si="375"/>
        <v>1035</v>
      </c>
      <c r="CU100" s="75">
        <f t="shared" si="375"/>
        <v>5009502</v>
      </c>
      <c r="CV100" s="75">
        <f t="shared" si="314"/>
        <v>4840</v>
      </c>
      <c r="CW100" s="75">
        <f t="shared" si="315"/>
        <v>11129</v>
      </c>
      <c r="CX100" s="75">
        <f t="shared" si="376"/>
        <v>257</v>
      </c>
      <c r="CY100" s="75">
        <f t="shared" si="376"/>
        <v>93402</v>
      </c>
      <c r="CZ100" s="75">
        <f t="shared" si="317"/>
        <v>363</v>
      </c>
      <c r="DA100" s="75">
        <f t="shared" si="318"/>
        <v>576</v>
      </c>
      <c r="DB100" s="75">
        <f t="shared" si="377"/>
        <v>3883</v>
      </c>
      <c r="DC100" s="75">
        <f t="shared" si="377"/>
        <v>122240</v>
      </c>
      <c r="DD100" s="75">
        <f t="shared" si="320"/>
        <v>31</v>
      </c>
      <c r="DE100" s="75">
        <f t="shared" si="321"/>
        <v>56</v>
      </c>
      <c r="DF100" s="75">
        <f t="shared" si="378"/>
        <v>73</v>
      </c>
      <c r="DG100" s="75">
        <f t="shared" si="378"/>
        <v>59875</v>
      </c>
      <c r="DH100" s="75">
        <f t="shared" si="323"/>
        <v>820</v>
      </c>
      <c r="DI100" s="75">
        <f t="shared" si="324"/>
        <v>1249</v>
      </c>
      <c r="DJ100" s="75">
        <f t="shared" si="383"/>
        <v>64</v>
      </c>
      <c r="DK100" s="75">
        <f t="shared" si="383"/>
        <v>17</v>
      </c>
      <c r="DL100" s="248"/>
      <c r="DM100" s="248"/>
      <c r="DN100" s="248"/>
      <c r="DO100" s="248"/>
      <c r="DP100" s="248"/>
      <c r="DQ100" s="248"/>
      <c r="DR100" s="248"/>
      <c r="DS100" s="248"/>
      <c r="DT100" s="248"/>
      <c r="DU100" s="248"/>
      <c r="DV100" s="248"/>
      <c r="DW100" s="248"/>
      <c r="DX100" s="248"/>
      <c r="DY100" s="248"/>
      <c r="DZ100" s="248"/>
      <c r="EA100" s="248"/>
      <c r="EB100" s="164"/>
      <c r="EC100" s="75">
        <f t="shared" si="337"/>
        <v>6</v>
      </c>
      <c r="ED100" s="74">
        <f t="shared" si="352"/>
        <v>2020</v>
      </c>
      <c r="EE100" s="165">
        <f t="shared" si="353"/>
        <v>43983</v>
      </c>
      <c r="EF100" s="157">
        <f t="shared" si="338"/>
        <v>30</v>
      </c>
      <c r="EG100" s="156"/>
      <c r="EH100" s="166">
        <f t="shared" si="387"/>
        <v>65956</v>
      </c>
      <c r="EI100" s="166">
        <f t="shared" si="387"/>
        <v>218596</v>
      </c>
      <c r="EJ100" s="166">
        <f t="shared" si="387"/>
        <v>1125964</v>
      </c>
      <c r="EK100" s="166">
        <f t="shared" si="387"/>
        <v>3909312</v>
      </c>
      <c r="EL100" s="166">
        <f t="shared" si="387"/>
        <v>4413222</v>
      </c>
      <c r="EM100" s="166">
        <f t="shared" si="387"/>
        <v>3069813</v>
      </c>
      <c r="EN100" s="166">
        <f t="shared" si="387"/>
        <v>87443652</v>
      </c>
      <c r="EO100" s="166">
        <f t="shared" si="387"/>
        <v>106277583</v>
      </c>
      <c r="EP100" s="166">
        <f t="shared" si="387"/>
        <v>9504366</v>
      </c>
      <c r="EQ100" s="166">
        <f t="shared" si="387"/>
        <v>116920</v>
      </c>
      <c r="ER100" s="166">
        <f t="shared" si="388"/>
        <v>56124</v>
      </c>
      <c r="ES100" s="166">
        <f t="shared" si="388"/>
        <v>4243211</v>
      </c>
      <c r="ET100" s="166">
        <f t="shared" si="388"/>
        <v>9219223</v>
      </c>
      <c r="EU100" s="166">
        <f t="shared" si="388"/>
        <v>2152326</v>
      </c>
      <c r="EV100" s="166">
        <f t="shared" si="388"/>
        <v>75968178</v>
      </c>
      <c r="EW100" s="166">
        <f t="shared" si="388"/>
        <v>25447301</v>
      </c>
      <c r="EX100" s="166">
        <f t="shared" si="388"/>
        <v>12313328</v>
      </c>
      <c r="EY100" s="166">
        <f t="shared" si="388"/>
        <v>26318476</v>
      </c>
      <c r="EZ100" s="166">
        <f t="shared" si="388"/>
        <v>11518107</v>
      </c>
      <c r="FA100" s="166">
        <f t="shared" si="388"/>
        <v>91197</v>
      </c>
      <c r="FB100" s="166">
        <f t="shared" si="389"/>
        <v>148074</v>
      </c>
      <c r="FC100" s="166">
        <f t="shared" si="389"/>
        <v>216467</v>
      </c>
      <c r="FD100" s="166">
        <f t="shared" si="389"/>
        <v>0</v>
      </c>
      <c r="FE100" s="166">
        <f t="shared" si="389"/>
        <v>0</v>
      </c>
      <c r="FF100" s="166">
        <f t="shared" si="389"/>
        <v>0</v>
      </c>
      <c r="FG100" s="166">
        <f t="shared" si="389"/>
        <v>0</v>
      </c>
      <c r="FH100" s="152"/>
      <c r="FI100" s="405">
        <f t="shared" si="394"/>
        <v>1.8520200438459129</v>
      </c>
      <c r="FJ100" s="405">
        <f t="shared" si="394"/>
        <v>1.4633573441904166</v>
      </c>
      <c r="FK100" s="405">
        <f t="shared" si="395"/>
        <v>1.7174465920651067</v>
      </c>
      <c r="FL100" s="405">
        <f t="shared" si="396"/>
        <v>1.3786876907426246</v>
      </c>
      <c r="FM100" s="405">
        <f t="shared" si="397"/>
        <v>1.2478694469628286</v>
      </c>
      <c r="FN100" s="405">
        <f t="shared" si="398"/>
        <v>1.0617910748463786</v>
      </c>
      <c r="FO100" s="405">
        <f t="shared" si="399"/>
        <v>1.4440546452598126</v>
      </c>
      <c r="FP100" s="405">
        <f t="shared" si="400"/>
        <v>1.0527879813446697</v>
      </c>
      <c r="FQ100" s="405">
        <f t="shared" si="401"/>
        <v>1.619079386257505</v>
      </c>
      <c r="FR100" s="405">
        <f t="shared" si="402"/>
        <v>1.1120747164776517</v>
      </c>
      <c r="FS100" s="65"/>
    </row>
    <row r="101" spans="1:175" ht="10.35" customHeight="1" x14ac:dyDescent="0.2">
      <c r="A101" s="74" t="str">
        <f t="shared" si="262"/>
        <v>2020-21JULYY63</v>
      </c>
      <c r="B101" s="163" t="str">
        <f t="shared" si="351"/>
        <v>2020-21</v>
      </c>
      <c r="C101" s="26" t="s">
        <v>847</v>
      </c>
      <c r="D101" s="163" t="str">
        <f t="shared" si="403"/>
        <v>Y63</v>
      </c>
      <c r="E101" s="163" t="str">
        <f t="shared" si="403"/>
        <v>North East and Yorkshire</v>
      </c>
      <c r="F101" s="163" t="str">
        <f t="shared" si="263"/>
        <v>Y63</v>
      </c>
      <c r="H101" s="75">
        <f t="shared" si="363"/>
        <v>133828</v>
      </c>
      <c r="I101" s="75">
        <f t="shared" si="363"/>
        <v>75143</v>
      </c>
      <c r="J101" s="75">
        <f t="shared" si="363"/>
        <v>300646</v>
      </c>
      <c r="K101" s="75">
        <f t="shared" si="265"/>
        <v>4</v>
      </c>
      <c r="L101" s="75">
        <f t="shared" si="266"/>
        <v>1</v>
      </c>
      <c r="M101" s="75">
        <f t="shared" si="267"/>
        <v>4</v>
      </c>
      <c r="N101" s="75">
        <f t="shared" si="268"/>
        <v>20</v>
      </c>
      <c r="O101" s="75">
        <f t="shared" si="269"/>
        <v>62</v>
      </c>
      <c r="P101" s="75" t="s">
        <v>44</v>
      </c>
      <c r="Q101" s="75">
        <f t="shared" si="384"/>
        <v>399</v>
      </c>
      <c r="R101" s="75">
        <f t="shared" si="384"/>
        <v>2501</v>
      </c>
      <c r="S101" s="75">
        <f t="shared" si="384"/>
        <v>260</v>
      </c>
      <c r="T101" s="75">
        <f t="shared" si="384"/>
        <v>103825</v>
      </c>
      <c r="U101" s="75">
        <f t="shared" si="384"/>
        <v>7164</v>
      </c>
      <c r="V101" s="75">
        <f t="shared" si="384"/>
        <v>4628</v>
      </c>
      <c r="W101" s="75">
        <f t="shared" si="384"/>
        <v>53490</v>
      </c>
      <c r="X101" s="75">
        <f t="shared" si="384"/>
        <v>24652</v>
      </c>
      <c r="Y101" s="75">
        <f t="shared" si="384"/>
        <v>1479</v>
      </c>
      <c r="Z101" s="75">
        <f t="shared" si="384"/>
        <v>2898136</v>
      </c>
      <c r="AA101" s="75">
        <f t="shared" si="271"/>
        <v>405</v>
      </c>
      <c r="AB101" s="75">
        <f t="shared" si="272"/>
        <v>692</v>
      </c>
      <c r="AC101" s="75">
        <f t="shared" si="390"/>
        <v>2200814</v>
      </c>
      <c r="AD101" s="75">
        <f t="shared" si="274"/>
        <v>476</v>
      </c>
      <c r="AE101" s="75">
        <f t="shared" si="275"/>
        <v>843</v>
      </c>
      <c r="AF101" s="75">
        <f t="shared" si="391"/>
        <v>54709308</v>
      </c>
      <c r="AG101" s="75">
        <f t="shared" si="277"/>
        <v>1023</v>
      </c>
      <c r="AH101" s="75">
        <f t="shared" si="278"/>
        <v>2028</v>
      </c>
      <c r="AI101" s="75">
        <f t="shared" si="392"/>
        <v>56390333</v>
      </c>
      <c r="AJ101" s="75">
        <f t="shared" si="280"/>
        <v>2287</v>
      </c>
      <c r="AK101" s="75">
        <f t="shared" si="281"/>
        <v>5329</v>
      </c>
      <c r="AL101" s="75">
        <f t="shared" si="393"/>
        <v>4986106</v>
      </c>
      <c r="AM101" s="75">
        <f t="shared" si="283"/>
        <v>3371</v>
      </c>
      <c r="AN101" s="75">
        <f t="shared" si="284"/>
        <v>7826</v>
      </c>
      <c r="AO101" s="75">
        <f t="shared" si="385"/>
        <v>7292</v>
      </c>
      <c r="AP101" s="75">
        <f t="shared" si="385"/>
        <v>564</v>
      </c>
      <c r="AQ101" s="75">
        <f t="shared" si="385"/>
        <v>1299</v>
      </c>
      <c r="AR101" s="75">
        <f t="shared" si="385"/>
        <v>5847</v>
      </c>
      <c r="AS101" s="75">
        <f t="shared" si="385"/>
        <v>1792</v>
      </c>
      <c r="AT101" s="75">
        <f t="shared" si="385"/>
        <v>3637</v>
      </c>
      <c r="AU101" s="75">
        <f t="shared" si="385"/>
        <v>5163</v>
      </c>
      <c r="AV101" s="75">
        <f t="shared" si="385"/>
        <v>56632</v>
      </c>
      <c r="AW101" s="75">
        <f t="shared" si="385"/>
        <v>8695</v>
      </c>
      <c r="AX101" s="75">
        <f t="shared" si="385"/>
        <v>31206</v>
      </c>
      <c r="AY101" s="75">
        <f t="shared" si="386"/>
        <v>96533</v>
      </c>
      <c r="AZ101" s="75">
        <f t="shared" si="386"/>
        <v>13927</v>
      </c>
      <c r="BA101" s="75">
        <f t="shared" si="386"/>
        <v>10918</v>
      </c>
      <c r="BB101" s="75">
        <f t="shared" si="386"/>
        <v>8813</v>
      </c>
      <c r="BC101" s="75">
        <f t="shared" si="386"/>
        <v>7011</v>
      </c>
      <c r="BD101" s="75">
        <f t="shared" si="386"/>
        <v>68961</v>
      </c>
      <c r="BE101" s="75">
        <f t="shared" si="386"/>
        <v>58008</v>
      </c>
      <c r="BF101" s="75">
        <f t="shared" si="386"/>
        <v>36801</v>
      </c>
      <c r="BG101" s="75">
        <f t="shared" si="386"/>
        <v>26458</v>
      </c>
      <c r="BH101" s="75">
        <f t="shared" si="386"/>
        <v>2523</v>
      </c>
      <c r="BI101" s="75">
        <f t="shared" si="386"/>
        <v>1721</v>
      </c>
      <c r="BJ101" s="75">
        <f t="shared" si="386"/>
        <v>178</v>
      </c>
      <c r="BK101" s="75">
        <f t="shared" si="386"/>
        <v>85984</v>
      </c>
      <c r="BL101" s="75">
        <f t="shared" si="287"/>
        <v>483</v>
      </c>
      <c r="BM101" s="75">
        <f t="shared" si="288"/>
        <v>813</v>
      </c>
      <c r="BN101" s="75">
        <f t="shared" si="367"/>
        <v>104</v>
      </c>
      <c r="BO101" s="75">
        <f t="shared" si="367"/>
        <v>47091</v>
      </c>
      <c r="BP101" s="75">
        <f t="shared" si="290"/>
        <v>453</v>
      </c>
      <c r="BQ101" s="75">
        <f t="shared" si="291"/>
        <v>630</v>
      </c>
      <c r="BR101" s="75">
        <f t="shared" si="368"/>
        <v>6882</v>
      </c>
      <c r="BS101" s="75">
        <f t="shared" si="368"/>
        <v>2765061</v>
      </c>
      <c r="BT101" s="75">
        <f t="shared" si="293"/>
        <v>402</v>
      </c>
      <c r="BU101" s="75">
        <f t="shared" si="294"/>
        <v>689</v>
      </c>
      <c r="BV101" s="75">
        <f t="shared" si="369"/>
        <v>5247</v>
      </c>
      <c r="BW101" s="75">
        <f t="shared" si="369"/>
        <v>5583896</v>
      </c>
      <c r="BX101" s="75">
        <f t="shared" si="296"/>
        <v>1064</v>
      </c>
      <c r="BY101" s="75">
        <f t="shared" si="297"/>
        <v>2087</v>
      </c>
      <c r="BZ101" s="75">
        <f t="shared" si="370"/>
        <v>1323</v>
      </c>
      <c r="CA101" s="75">
        <f t="shared" si="370"/>
        <v>1168123</v>
      </c>
      <c r="CB101" s="75">
        <f t="shared" si="299"/>
        <v>883</v>
      </c>
      <c r="CC101" s="75">
        <f t="shared" si="300"/>
        <v>1866</v>
      </c>
      <c r="CD101" s="75">
        <f t="shared" si="371"/>
        <v>46920</v>
      </c>
      <c r="CE101" s="75">
        <f t="shared" si="371"/>
        <v>47957289</v>
      </c>
      <c r="CF101" s="75">
        <f t="shared" si="302"/>
        <v>1022</v>
      </c>
      <c r="CG101" s="75">
        <f t="shared" si="303"/>
        <v>2024</v>
      </c>
      <c r="CH101" s="75">
        <f t="shared" si="372"/>
        <v>3915</v>
      </c>
      <c r="CI101" s="75">
        <f t="shared" si="372"/>
        <v>14663776</v>
      </c>
      <c r="CJ101" s="75">
        <f t="shared" si="305"/>
        <v>3746</v>
      </c>
      <c r="CK101" s="75">
        <f t="shared" si="306"/>
        <v>7765</v>
      </c>
      <c r="CL101" s="75">
        <f t="shared" si="373"/>
        <v>2014</v>
      </c>
      <c r="CM101" s="75">
        <f t="shared" si="373"/>
        <v>7423391</v>
      </c>
      <c r="CN101" s="75">
        <f t="shared" si="308"/>
        <v>3686</v>
      </c>
      <c r="CO101" s="75">
        <f t="shared" si="309"/>
        <v>8031</v>
      </c>
      <c r="CP101" s="75">
        <f t="shared" si="374"/>
        <v>2493</v>
      </c>
      <c r="CQ101" s="75">
        <f t="shared" si="374"/>
        <v>13793185</v>
      </c>
      <c r="CR101" s="75">
        <f t="shared" si="311"/>
        <v>5533</v>
      </c>
      <c r="CS101" s="75">
        <f t="shared" si="312"/>
        <v>11905</v>
      </c>
      <c r="CT101" s="75">
        <f t="shared" si="375"/>
        <v>1021</v>
      </c>
      <c r="CU101" s="75">
        <f t="shared" si="375"/>
        <v>5708789</v>
      </c>
      <c r="CV101" s="75">
        <f t="shared" si="314"/>
        <v>5591</v>
      </c>
      <c r="CW101" s="75">
        <f t="shared" si="315"/>
        <v>13481</v>
      </c>
      <c r="CX101" s="75">
        <f t="shared" si="376"/>
        <v>277</v>
      </c>
      <c r="CY101" s="75">
        <f t="shared" si="376"/>
        <v>100926</v>
      </c>
      <c r="CZ101" s="75">
        <f t="shared" si="317"/>
        <v>364</v>
      </c>
      <c r="DA101" s="75">
        <f t="shared" si="318"/>
        <v>629</v>
      </c>
      <c r="DB101" s="75">
        <f t="shared" si="377"/>
        <v>4319</v>
      </c>
      <c r="DC101" s="75">
        <f t="shared" si="377"/>
        <v>138887</v>
      </c>
      <c r="DD101" s="75">
        <f t="shared" si="320"/>
        <v>32</v>
      </c>
      <c r="DE101" s="75">
        <f t="shared" si="321"/>
        <v>58</v>
      </c>
      <c r="DF101" s="75">
        <f t="shared" si="378"/>
        <v>70</v>
      </c>
      <c r="DG101" s="75">
        <f t="shared" si="378"/>
        <v>59740</v>
      </c>
      <c r="DH101" s="75">
        <f t="shared" si="323"/>
        <v>853</v>
      </c>
      <c r="DI101" s="75">
        <f t="shared" si="324"/>
        <v>1711</v>
      </c>
      <c r="DJ101" s="75">
        <f t="shared" si="383"/>
        <v>58</v>
      </c>
      <c r="DK101" s="75">
        <f t="shared" si="383"/>
        <v>0</v>
      </c>
      <c r="DL101" s="248"/>
      <c r="DM101" s="248"/>
      <c r="DN101" s="248"/>
      <c r="DO101" s="248"/>
      <c r="DP101" s="248"/>
      <c r="DQ101" s="248"/>
      <c r="DR101" s="248"/>
      <c r="DS101" s="248"/>
      <c r="DT101" s="248"/>
      <c r="DU101" s="248"/>
      <c r="DV101" s="248"/>
      <c r="DW101" s="248"/>
      <c r="DX101" s="248"/>
      <c r="DY101" s="248"/>
      <c r="DZ101" s="248"/>
      <c r="EA101" s="248"/>
      <c r="EB101" s="164"/>
      <c r="EC101" s="75">
        <f t="shared" si="337"/>
        <v>7</v>
      </c>
      <c r="ED101" s="74">
        <f t="shared" si="352"/>
        <v>2020</v>
      </c>
      <c r="EE101" s="165">
        <f t="shared" si="353"/>
        <v>44013</v>
      </c>
      <c r="EF101" s="157">
        <f t="shared" si="338"/>
        <v>31</v>
      </c>
      <c r="EG101" s="156"/>
      <c r="EH101" s="166">
        <f t="shared" si="387"/>
        <v>75143</v>
      </c>
      <c r="EI101" s="166">
        <f t="shared" si="387"/>
        <v>274706</v>
      </c>
      <c r="EJ101" s="166">
        <f t="shared" si="387"/>
        <v>1500217</v>
      </c>
      <c r="EK101" s="166">
        <f t="shared" si="387"/>
        <v>4653392</v>
      </c>
      <c r="EL101" s="166">
        <f t="shared" si="387"/>
        <v>4954284</v>
      </c>
      <c r="EM101" s="166">
        <f t="shared" si="387"/>
        <v>3900498</v>
      </c>
      <c r="EN101" s="166">
        <f t="shared" si="387"/>
        <v>108486275</v>
      </c>
      <c r="EO101" s="166">
        <f t="shared" si="387"/>
        <v>131375376</v>
      </c>
      <c r="EP101" s="166">
        <f t="shared" si="387"/>
        <v>11573969</v>
      </c>
      <c r="EQ101" s="166">
        <f t="shared" si="387"/>
        <v>144653</v>
      </c>
      <c r="ER101" s="166">
        <f t="shared" si="388"/>
        <v>65486</v>
      </c>
      <c r="ES101" s="166">
        <f t="shared" si="388"/>
        <v>4739136</v>
      </c>
      <c r="ET101" s="166">
        <f t="shared" si="388"/>
        <v>10951281</v>
      </c>
      <c r="EU101" s="166">
        <f t="shared" si="388"/>
        <v>2468611</v>
      </c>
      <c r="EV101" s="166">
        <f t="shared" si="388"/>
        <v>94949336</v>
      </c>
      <c r="EW101" s="166">
        <f t="shared" si="388"/>
        <v>30398220</v>
      </c>
      <c r="EX101" s="166">
        <f t="shared" si="388"/>
        <v>16173886</v>
      </c>
      <c r="EY101" s="166">
        <f t="shared" si="388"/>
        <v>29678985</v>
      </c>
      <c r="EZ101" s="166">
        <f t="shared" si="388"/>
        <v>13763866</v>
      </c>
      <c r="FA101" s="166">
        <f t="shared" si="388"/>
        <v>119803</v>
      </c>
      <c r="FB101" s="166">
        <f t="shared" si="389"/>
        <v>174149</v>
      </c>
      <c r="FC101" s="166">
        <f t="shared" si="389"/>
        <v>249438</v>
      </c>
      <c r="FD101" s="166">
        <f t="shared" si="389"/>
        <v>0</v>
      </c>
      <c r="FE101" s="166">
        <f t="shared" si="389"/>
        <v>0</v>
      </c>
      <c r="FF101" s="166">
        <f t="shared" si="389"/>
        <v>0</v>
      </c>
      <c r="FG101" s="166">
        <f t="shared" si="389"/>
        <v>0</v>
      </c>
      <c r="FH101" s="152"/>
      <c r="FI101" s="405">
        <f t="shared" si="394"/>
        <v>1.9440256839754326</v>
      </c>
      <c r="FJ101" s="405">
        <f t="shared" si="394"/>
        <v>1.5240089335566722</v>
      </c>
      <c r="FK101" s="405">
        <f t="shared" si="395"/>
        <v>1.9042783059636992</v>
      </c>
      <c r="FL101" s="405">
        <f t="shared" si="396"/>
        <v>1.5149092480553155</v>
      </c>
      <c r="FM101" s="405">
        <f t="shared" si="397"/>
        <v>1.2892316320807629</v>
      </c>
      <c r="FN101" s="405">
        <f t="shared" si="398"/>
        <v>1.0844643858665171</v>
      </c>
      <c r="FO101" s="405">
        <f t="shared" si="399"/>
        <v>1.4928200551679376</v>
      </c>
      <c r="FP101" s="405">
        <f t="shared" si="400"/>
        <v>1.0732597760830764</v>
      </c>
      <c r="FQ101" s="405">
        <f t="shared" si="401"/>
        <v>1.7058823529411764</v>
      </c>
      <c r="FR101" s="405">
        <f t="shared" si="402"/>
        <v>1.1636240703177823</v>
      </c>
      <c r="FS101" s="65"/>
    </row>
    <row r="102" spans="1:175" ht="10.35" customHeight="1" x14ac:dyDescent="0.2">
      <c r="A102" s="74" t="str">
        <f t="shared" si="262"/>
        <v>2020-21AUGUSTY63</v>
      </c>
      <c r="B102" s="163" t="str">
        <f t="shared" si="351"/>
        <v>2020-21</v>
      </c>
      <c r="C102" s="26" t="s">
        <v>827</v>
      </c>
      <c r="D102" s="163" t="str">
        <f t="shared" si="403"/>
        <v>Y63</v>
      </c>
      <c r="E102" s="163" t="str">
        <f t="shared" si="403"/>
        <v>North East and Yorkshire</v>
      </c>
      <c r="F102" s="163" t="str">
        <f t="shared" si="263"/>
        <v>Y63</v>
      </c>
      <c r="H102" s="75">
        <f t="shared" si="363"/>
        <v>140145</v>
      </c>
      <c r="I102" s="75">
        <f t="shared" si="363"/>
        <v>81678</v>
      </c>
      <c r="J102" s="75">
        <f t="shared" si="363"/>
        <v>477865</v>
      </c>
      <c r="K102" s="75">
        <f t="shared" si="265"/>
        <v>6</v>
      </c>
      <c r="L102" s="75">
        <f t="shared" si="266"/>
        <v>1</v>
      </c>
      <c r="M102" s="75">
        <f t="shared" si="267"/>
        <v>7</v>
      </c>
      <c r="N102" s="75">
        <f t="shared" si="268"/>
        <v>30</v>
      </c>
      <c r="O102" s="75">
        <f t="shared" si="269"/>
        <v>86</v>
      </c>
      <c r="P102" s="75" t="s">
        <v>44</v>
      </c>
      <c r="Q102" s="75">
        <f t="shared" si="384"/>
        <v>440</v>
      </c>
      <c r="R102" s="75">
        <f t="shared" si="384"/>
        <v>2616</v>
      </c>
      <c r="S102" s="75">
        <f t="shared" si="384"/>
        <v>227</v>
      </c>
      <c r="T102" s="75">
        <f t="shared" si="384"/>
        <v>104866</v>
      </c>
      <c r="U102" s="75">
        <f t="shared" si="384"/>
        <v>7463</v>
      </c>
      <c r="V102" s="75">
        <f t="shared" si="384"/>
        <v>4845</v>
      </c>
      <c r="W102" s="75">
        <f t="shared" si="384"/>
        <v>54944</v>
      </c>
      <c r="X102" s="75">
        <f t="shared" si="384"/>
        <v>23564</v>
      </c>
      <c r="Y102" s="75">
        <f t="shared" si="384"/>
        <v>1263</v>
      </c>
      <c r="Z102" s="75">
        <f t="shared" si="384"/>
        <v>3171186</v>
      </c>
      <c r="AA102" s="75">
        <f t="shared" si="271"/>
        <v>425</v>
      </c>
      <c r="AB102" s="75">
        <f t="shared" si="272"/>
        <v>732</v>
      </c>
      <c r="AC102" s="75">
        <f t="shared" si="390"/>
        <v>2455287</v>
      </c>
      <c r="AD102" s="75">
        <f t="shared" si="274"/>
        <v>507</v>
      </c>
      <c r="AE102" s="75">
        <f t="shared" si="275"/>
        <v>906</v>
      </c>
      <c r="AF102" s="75">
        <f t="shared" si="391"/>
        <v>66668394</v>
      </c>
      <c r="AG102" s="75">
        <f t="shared" si="277"/>
        <v>1213</v>
      </c>
      <c r="AH102" s="75">
        <f t="shared" si="278"/>
        <v>2491</v>
      </c>
      <c r="AI102" s="75">
        <f t="shared" si="392"/>
        <v>69556419</v>
      </c>
      <c r="AJ102" s="75">
        <f t="shared" si="280"/>
        <v>2952</v>
      </c>
      <c r="AK102" s="75">
        <f t="shared" si="281"/>
        <v>7071</v>
      </c>
      <c r="AL102" s="75">
        <f t="shared" si="393"/>
        <v>4949300</v>
      </c>
      <c r="AM102" s="75">
        <f t="shared" si="283"/>
        <v>3919</v>
      </c>
      <c r="AN102" s="75">
        <f t="shared" si="284"/>
        <v>9513</v>
      </c>
      <c r="AO102" s="75">
        <f t="shared" si="385"/>
        <v>8551</v>
      </c>
      <c r="AP102" s="75">
        <f t="shared" si="385"/>
        <v>647</v>
      </c>
      <c r="AQ102" s="75">
        <f t="shared" si="385"/>
        <v>1558</v>
      </c>
      <c r="AR102" s="75">
        <f t="shared" si="385"/>
        <v>5942</v>
      </c>
      <c r="AS102" s="75">
        <f t="shared" si="385"/>
        <v>2024</v>
      </c>
      <c r="AT102" s="75">
        <f t="shared" si="385"/>
        <v>4322</v>
      </c>
      <c r="AU102" s="75">
        <f t="shared" si="385"/>
        <v>4779</v>
      </c>
      <c r="AV102" s="75">
        <f t="shared" si="385"/>
        <v>57809</v>
      </c>
      <c r="AW102" s="75">
        <f t="shared" si="385"/>
        <v>8312</v>
      </c>
      <c r="AX102" s="75">
        <f t="shared" si="385"/>
        <v>30194</v>
      </c>
      <c r="AY102" s="75">
        <f t="shared" si="386"/>
        <v>96315</v>
      </c>
      <c r="AZ102" s="75">
        <f t="shared" si="386"/>
        <v>14823</v>
      </c>
      <c r="BA102" s="75">
        <f t="shared" si="386"/>
        <v>11563</v>
      </c>
      <c r="BB102" s="75">
        <f t="shared" si="386"/>
        <v>9467</v>
      </c>
      <c r="BC102" s="75">
        <f t="shared" si="386"/>
        <v>7502</v>
      </c>
      <c r="BD102" s="75">
        <f t="shared" si="386"/>
        <v>72390</v>
      </c>
      <c r="BE102" s="75">
        <f t="shared" si="386"/>
        <v>60012</v>
      </c>
      <c r="BF102" s="75">
        <f t="shared" si="386"/>
        <v>36400</v>
      </c>
      <c r="BG102" s="75">
        <f t="shared" si="386"/>
        <v>25383</v>
      </c>
      <c r="BH102" s="75">
        <f t="shared" si="386"/>
        <v>2019</v>
      </c>
      <c r="BI102" s="75">
        <f t="shared" si="386"/>
        <v>1383</v>
      </c>
      <c r="BJ102" s="75">
        <f t="shared" si="386"/>
        <v>163</v>
      </c>
      <c r="BK102" s="75">
        <f t="shared" si="386"/>
        <v>80291</v>
      </c>
      <c r="BL102" s="75">
        <f t="shared" si="287"/>
        <v>493</v>
      </c>
      <c r="BM102" s="75">
        <f t="shared" si="288"/>
        <v>867</v>
      </c>
      <c r="BN102" s="75">
        <f t="shared" si="367"/>
        <v>114</v>
      </c>
      <c r="BO102" s="75">
        <f t="shared" si="367"/>
        <v>53567</v>
      </c>
      <c r="BP102" s="75">
        <f t="shared" si="290"/>
        <v>470</v>
      </c>
      <c r="BQ102" s="75">
        <f t="shared" si="291"/>
        <v>945</v>
      </c>
      <c r="BR102" s="75">
        <f t="shared" si="368"/>
        <v>7186</v>
      </c>
      <c r="BS102" s="75">
        <f t="shared" si="368"/>
        <v>3037328</v>
      </c>
      <c r="BT102" s="75">
        <f t="shared" si="293"/>
        <v>423</v>
      </c>
      <c r="BU102" s="75">
        <f t="shared" si="294"/>
        <v>725</v>
      </c>
      <c r="BV102" s="75">
        <f t="shared" si="369"/>
        <v>5243</v>
      </c>
      <c r="BW102" s="75">
        <f t="shared" si="369"/>
        <v>6626091</v>
      </c>
      <c r="BX102" s="75">
        <f t="shared" si="296"/>
        <v>1264</v>
      </c>
      <c r="BY102" s="75">
        <f t="shared" si="297"/>
        <v>2542</v>
      </c>
      <c r="BZ102" s="75">
        <f t="shared" si="370"/>
        <v>1376</v>
      </c>
      <c r="CA102" s="75">
        <f t="shared" si="370"/>
        <v>1589145</v>
      </c>
      <c r="CB102" s="75">
        <f t="shared" si="299"/>
        <v>1155</v>
      </c>
      <c r="CC102" s="75">
        <f t="shared" si="300"/>
        <v>2526</v>
      </c>
      <c r="CD102" s="75">
        <f t="shared" si="371"/>
        <v>48325</v>
      </c>
      <c r="CE102" s="75">
        <f t="shared" si="371"/>
        <v>58453158</v>
      </c>
      <c r="CF102" s="75">
        <f t="shared" si="302"/>
        <v>1210</v>
      </c>
      <c r="CG102" s="75">
        <f t="shared" si="303"/>
        <v>2483</v>
      </c>
      <c r="CH102" s="75">
        <f t="shared" si="372"/>
        <v>3585</v>
      </c>
      <c r="CI102" s="75">
        <f t="shared" si="372"/>
        <v>16156502</v>
      </c>
      <c r="CJ102" s="75">
        <f t="shared" si="305"/>
        <v>4507</v>
      </c>
      <c r="CK102" s="75">
        <f t="shared" si="306"/>
        <v>9601</v>
      </c>
      <c r="CL102" s="75">
        <f t="shared" si="373"/>
        <v>1842</v>
      </c>
      <c r="CM102" s="75">
        <f t="shared" si="373"/>
        <v>8768135</v>
      </c>
      <c r="CN102" s="75">
        <f t="shared" si="308"/>
        <v>4760</v>
      </c>
      <c r="CO102" s="75">
        <f t="shared" si="309"/>
        <v>10726</v>
      </c>
      <c r="CP102" s="75">
        <f t="shared" si="374"/>
        <v>2349</v>
      </c>
      <c r="CQ102" s="75">
        <f t="shared" si="374"/>
        <v>15556282</v>
      </c>
      <c r="CR102" s="75">
        <f t="shared" si="311"/>
        <v>6623</v>
      </c>
      <c r="CS102" s="75">
        <f t="shared" si="312"/>
        <v>14350</v>
      </c>
      <c r="CT102" s="75">
        <f t="shared" si="375"/>
        <v>1066</v>
      </c>
      <c r="CU102" s="75">
        <f t="shared" si="375"/>
        <v>7804933</v>
      </c>
      <c r="CV102" s="75">
        <f t="shared" si="314"/>
        <v>7322</v>
      </c>
      <c r="CW102" s="75">
        <f t="shared" si="315"/>
        <v>17632</v>
      </c>
      <c r="CX102" s="75">
        <f t="shared" si="376"/>
        <v>303</v>
      </c>
      <c r="CY102" s="75">
        <f t="shared" si="376"/>
        <v>113235</v>
      </c>
      <c r="CZ102" s="75">
        <f t="shared" si="317"/>
        <v>374</v>
      </c>
      <c r="DA102" s="75">
        <f t="shared" si="318"/>
        <v>660</v>
      </c>
      <c r="DB102" s="75">
        <f t="shared" si="377"/>
        <v>4453</v>
      </c>
      <c r="DC102" s="75">
        <f t="shared" si="377"/>
        <v>150493</v>
      </c>
      <c r="DD102" s="75">
        <f t="shared" si="320"/>
        <v>34</v>
      </c>
      <c r="DE102" s="75">
        <f t="shared" si="321"/>
        <v>62</v>
      </c>
      <c r="DF102" s="75">
        <f t="shared" si="378"/>
        <v>65</v>
      </c>
      <c r="DG102" s="75">
        <f t="shared" si="378"/>
        <v>68909</v>
      </c>
      <c r="DH102" s="75">
        <f t="shared" si="323"/>
        <v>1060</v>
      </c>
      <c r="DI102" s="75">
        <f t="shared" si="324"/>
        <v>2101</v>
      </c>
      <c r="DJ102" s="75">
        <f t="shared" si="383"/>
        <v>56</v>
      </c>
      <c r="DK102" s="75">
        <f t="shared" si="383"/>
        <v>0</v>
      </c>
      <c r="DL102" s="248"/>
      <c r="DM102" s="248"/>
      <c r="DN102" s="248"/>
      <c r="DO102" s="248"/>
      <c r="DP102" s="248"/>
      <c r="DQ102" s="248"/>
      <c r="DR102" s="248"/>
      <c r="DS102" s="248"/>
      <c r="DT102" s="248"/>
      <c r="DU102" s="248"/>
      <c r="DV102" s="248"/>
      <c r="DW102" s="248"/>
      <c r="DX102" s="248"/>
      <c r="DY102" s="248"/>
      <c r="DZ102" s="248"/>
      <c r="EA102" s="248"/>
      <c r="EB102" s="164"/>
      <c r="EC102" s="75">
        <f t="shared" si="337"/>
        <v>8</v>
      </c>
      <c r="ED102" s="74">
        <f t="shared" si="352"/>
        <v>2020</v>
      </c>
      <c r="EE102" s="165">
        <f t="shared" si="353"/>
        <v>44044</v>
      </c>
      <c r="EF102" s="157">
        <f t="shared" si="338"/>
        <v>31</v>
      </c>
      <c r="EG102" s="156"/>
      <c r="EH102" s="166">
        <f t="shared" si="387"/>
        <v>81678</v>
      </c>
      <c r="EI102" s="166">
        <f t="shared" si="387"/>
        <v>586683</v>
      </c>
      <c r="EJ102" s="166">
        <f t="shared" si="387"/>
        <v>2477961</v>
      </c>
      <c r="EK102" s="166">
        <f t="shared" si="387"/>
        <v>7003680</v>
      </c>
      <c r="EL102" s="166">
        <f t="shared" si="387"/>
        <v>5465657</v>
      </c>
      <c r="EM102" s="166">
        <f t="shared" si="387"/>
        <v>4389585</v>
      </c>
      <c r="EN102" s="166">
        <f t="shared" si="387"/>
        <v>136860664</v>
      </c>
      <c r="EO102" s="166">
        <f t="shared" si="387"/>
        <v>166616986</v>
      </c>
      <c r="EP102" s="166">
        <f t="shared" si="387"/>
        <v>12015483</v>
      </c>
      <c r="EQ102" s="166">
        <f t="shared" si="387"/>
        <v>141257</v>
      </c>
      <c r="ER102" s="166">
        <f t="shared" si="388"/>
        <v>107718</v>
      </c>
      <c r="ES102" s="166">
        <f t="shared" si="388"/>
        <v>5207576</v>
      </c>
      <c r="ET102" s="166">
        <f t="shared" si="388"/>
        <v>13327139</v>
      </c>
      <c r="EU102" s="166">
        <f t="shared" si="388"/>
        <v>3475439</v>
      </c>
      <c r="EV102" s="166">
        <f t="shared" si="388"/>
        <v>120013725</v>
      </c>
      <c r="EW102" s="166">
        <f t="shared" si="388"/>
        <v>34418310</v>
      </c>
      <c r="EX102" s="166">
        <f t="shared" si="388"/>
        <v>19756994</v>
      </c>
      <c r="EY102" s="166">
        <f t="shared" si="388"/>
        <v>33707016</v>
      </c>
      <c r="EZ102" s="166">
        <f t="shared" si="388"/>
        <v>18795436</v>
      </c>
      <c r="FA102" s="166">
        <f t="shared" si="388"/>
        <v>136536</v>
      </c>
      <c r="FB102" s="166">
        <f t="shared" si="389"/>
        <v>199899</v>
      </c>
      <c r="FC102" s="166">
        <f t="shared" si="389"/>
        <v>274931</v>
      </c>
      <c r="FD102" s="166">
        <f t="shared" si="389"/>
        <v>0</v>
      </c>
      <c r="FE102" s="166">
        <f t="shared" si="389"/>
        <v>0</v>
      </c>
      <c r="FF102" s="166">
        <f t="shared" si="389"/>
        <v>0</v>
      </c>
      <c r="FG102" s="166">
        <f t="shared" si="389"/>
        <v>0</v>
      </c>
      <c r="FH102" s="152"/>
      <c r="FI102" s="405">
        <f t="shared" si="394"/>
        <v>1.9861985796596542</v>
      </c>
      <c r="FJ102" s="405">
        <f t="shared" si="394"/>
        <v>1.5493769261691008</v>
      </c>
      <c r="FK102" s="405">
        <f t="shared" si="395"/>
        <v>1.9539731682146544</v>
      </c>
      <c r="FL102" s="405">
        <f t="shared" si="396"/>
        <v>1.5484004127966977</v>
      </c>
      <c r="FM102" s="405">
        <f t="shared" si="397"/>
        <v>1.3175232964472918</v>
      </c>
      <c r="FN102" s="405">
        <f t="shared" si="398"/>
        <v>1.0922393709959231</v>
      </c>
      <c r="FO102" s="405">
        <f t="shared" si="399"/>
        <v>1.544729248005432</v>
      </c>
      <c r="FP102" s="405">
        <f t="shared" si="400"/>
        <v>1.0771940247835681</v>
      </c>
      <c r="FQ102" s="405">
        <f t="shared" si="401"/>
        <v>1.5985748218527316</v>
      </c>
      <c r="FR102" s="405">
        <f t="shared" si="402"/>
        <v>1.0950118764845607</v>
      </c>
      <c r="FS102" s="65"/>
    </row>
    <row r="103" spans="1:175" ht="10.35" customHeight="1" x14ac:dyDescent="0.2">
      <c r="A103" s="74" t="str">
        <f t="shared" si="262"/>
        <v>2020-21SEPTEMBERY63</v>
      </c>
      <c r="B103" s="163" t="str">
        <f t="shared" si="351"/>
        <v>2020-21</v>
      </c>
      <c r="C103" s="26" t="s">
        <v>830</v>
      </c>
      <c r="D103" s="163" t="str">
        <f t="shared" si="403"/>
        <v>Y63</v>
      </c>
      <c r="E103" s="163" t="str">
        <f t="shared" si="403"/>
        <v>North East and Yorkshire</v>
      </c>
      <c r="F103" s="163" t="str">
        <f t="shared" si="263"/>
        <v>Y63</v>
      </c>
      <c r="H103" s="75">
        <f t="shared" si="363"/>
        <v>139528</v>
      </c>
      <c r="I103" s="75">
        <f t="shared" si="363"/>
        <v>83472</v>
      </c>
      <c r="J103" s="75">
        <f t="shared" si="363"/>
        <v>898605</v>
      </c>
      <c r="K103" s="75">
        <f t="shared" si="265"/>
        <v>11</v>
      </c>
      <c r="L103" s="75">
        <f t="shared" si="266"/>
        <v>1</v>
      </c>
      <c r="M103" s="75">
        <f t="shared" si="267"/>
        <v>31</v>
      </c>
      <c r="N103" s="75">
        <f t="shared" si="268"/>
        <v>61</v>
      </c>
      <c r="O103" s="75">
        <f t="shared" si="269"/>
        <v>129</v>
      </c>
      <c r="P103" s="75" t="s">
        <v>44</v>
      </c>
      <c r="Q103" s="75">
        <f t="shared" si="384"/>
        <v>426</v>
      </c>
      <c r="R103" s="75">
        <f t="shared" si="384"/>
        <v>2568</v>
      </c>
      <c r="S103" s="75">
        <f t="shared" si="384"/>
        <v>948</v>
      </c>
      <c r="T103" s="75">
        <f t="shared" si="384"/>
        <v>101999</v>
      </c>
      <c r="U103" s="75">
        <f t="shared" si="384"/>
        <v>7547</v>
      </c>
      <c r="V103" s="75">
        <f t="shared" si="384"/>
        <v>4953</v>
      </c>
      <c r="W103" s="75">
        <f t="shared" si="384"/>
        <v>55949</v>
      </c>
      <c r="X103" s="75">
        <f t="shared" si="384"/>
        <v>19206</v>
      </c>
      <c r="Y103" s="75">
        <f t="shared" si="384"/>
        <v>985</v>
      </c>
      <c r="Z103" s="75">
        <f t="shared" si="384"/>
        <v>3330355</v>
      </c>
      <c r="AA103" s="75">
        <f t="shared" si="271"/>
        <v>441</v>
      </c>
      <c r="AB103" s="75">
        <f t="shared" si="272"/>
        <v>758</v>
      </c>
      <c r="AC103" s="75">
        <f t="shared" si="390"/>
        <v>2639844</v>
      </c>
      <c r="AD103" s="75">
        <f t="shared" si="274"/>
        <v>533</v>
      </c>
      <c r="AE103" s="75">
        <f t="shared" si="275"/>
        <v>959</v>
      </c>
      <c r="AF103" s="75">
        <f t="shared" si="391"/>
        <v>78063765</v>
      </c>
      <c r="AG103" s="75">
        <f t="shared" si="277"/>
        <v>1395</v>
      </c>
      <c r="AH103" s="75">
        <f t="shared" si="278"/>
        <v>2867</v>
      </c>
      <c r="AI103" s="75">
        <f t="shared" si="392"/>
        <v>73883703</v>
      </c>
      <c r="AJ103" s="75">
        <f t="shared" si="280"/>
        <v>3847</v>
      </c>
      <c r="AK103" s="75">
        <f t="shared" si="281"/>
        <v>9441</v>
      </c>
      <c r="AL103" s="75">
        <f t="shared" si="393"/>
        <v>4620733</v>
      </c>
      <c r="AM103" s="75">
        <f t="shared" si="283"/>
        <v>4691</v>
      </c>
      <c r="AN103" s="75">
        <f t="shared" si="284"/>
        <v>10695</v>
      </c>
      <c r="AO103" s="75">
        <f t="shared" si="385"/>
        <v>8512</v>
      </c>
      <c r="AP103" s="75">
        <f t="shared" si="385"/>
        <v>676</v>
      </c>
      <c r="AQ103" s="75">
        <f t="shared" si="385"/>
        <v>1570</v>
      </c>
      <c r="AR103" s="75">
        <f t="shared" si="385"/>
        <v>5430</v>
      </c>
      <c r="AS103" s="75">
        <f t="shared" si="385"/>
        <v>1562</v>
      </c>
      <c r="AT103" s="75">
        <f t="shared" si="385"/>
        <v>4704</v>
      </c>
      <c r="AU103" s="75">
        <f t="shared" si="385"/>
        <v>3428</v>
      </c>
      <c r="AV103" s="75">
        <f t="shared" si="385"/>
        <v>56448</v>
      </c>
      <c r="AW103" s="75">
        <f t="shared" si="385"/>
        <v>8213</v>
      </c>
      <c r="AX103" s="75">
        <f t="shared" si="385"/>
        <v>28826</v>
      </c>
      <c r="AY103" s="75">
        <f t="shared" si="386"/>
        <v>93487</v>
      </c>
      <c r="AZ103" s="75">
        <f t="shared" si="386"/>
        <v>14957</v>
      </c>
      <c r="BA103" s="75">
        <f t="shared" si="386"/>
        <v>11639</v>
      </c>
      <c r="BB103" s="75">
        <f t="shared" si="386"/>
        <v>9580</v>
      </c>
      <c r="BC103" s="75">
        <f t="shared" si="386"/>
        <v>7573</v>
      </c>
      <c r="BD103" s="75">
        <f t="shared" si="386"/>
        <v>73843</v>
      </c>
      <c r="BE103" s="75">
        <f t="shared" si="386"/>
        <v>60831</v>
      </c>
      <c r="BF103" s="75">
        <f t="shared" si="386"/>
        <v>30786</v>
      </c>
      <c r="BG103" s="75">
        <f t="shared" si="386"/>
        <v>20735</v>
      </c>
      <c r="BH103" s="75">
        <f t="shared" si="386"/>
        <v>1618</v>
      </c>
      <c r="BI103" s="75">
        <f t="shared" si="386"/>
        <v>1083</v>
      </c>
      <c r="BJ103" s="75">
        <f t="shared" si="386"/>
        <v>182</v>
      </c>
      <c r="BK103" s="75">
        <f t="shared" si="386"/>
        <v>93448</v>
      </c>
      <c r="BL103" s="75">
        <f t="shared" si="287"/>
        <v>513</v>
      </c>
      <c r="BM103" s="75">
        <f t="shared" si="288"/>
        <v>903</v>
      </c>
      <c r="BN103" s="75">
        <f t="shared" si="367"/>
        <v>119</v>
      </c>
      <c r="BO103" s="75">
        <f t="shared" si="367"/>
        <v>50064</v>
      </c>
      <c r="BP103" s="75">
        <f t="shared" si="290"/>
        <v>421</v>
      </c>
      <c r="BQ103" s="75">
        <f t="shared" si="291"/>
        <v>786</v>
      </c>
      <c r="BR103" s="75">
        <f t="shared" si="368"/>
        <v>7246</v>
      </c>
      <c r="BS103" s="75">
        <f t="shared" si="368"/>
        <v>3186843</v>
      </c>
      <c r="BT103" s="75">
        <f t="shared" si="293"/>
        <v>440</v>
      </c>
      <c r="BU103" s="75">
        <f t="shared" si="294"/>
        <v>754</v>
      </c>
      <c r="BV103" s="75">
        <f t="shared" si="369"/>
        <v>5551</v>
      </c>
      <c r="BW103" s="75">
        <f t="shared" si="369"/>
        <v>8189534</v>
      </c>
      <c r="BX103" s="75">
        <f t="shared" si="296"/>
        <v>1475</v>
      </c>
      <c r="BY103" s="75">
        <f t="shared" si="297"/>
        <v>2987</v>
      </c>
      <c r="BZ103" s="75">
        <f t="shared" si="370"/>
        <v>1497</v>
      </c>
      <c r="CA103" s="75">
        <f t="shared" si="370"/>
        <v>2020378</v>
      </c>
      <c r="CB103" s="75">
        <f t="shared" si="299"/>
        <v>1350</v>
      </c>
      <c r="CC103" s="75">
        <f t="shared" si="300"/>
        <v>2908</v>
      </c>
      <c r="CD103" s="75">
        <f t="shared" si="371"/>
        <v>48901</v>
      </c>
      <c r="CE103" s="75">
        <f t="shared" si="371"/>
        <v>67853853</v>
      </c>
      <c r="CF103" s="75">
        <f t="shared" si="302"/>
        <v>1388</v>
      </c>
      <c r="CG103" s="75">
        <f t="shared" si="303"/>
        <v>2856</v>
      </c>
      <c r="CH103" s="75">
        <f t="shared" si="372"/>
        <v>3569</v>
      </c>
      <c r="CI103" s="75">
        <f t="shared" si="372"/>
        <v>19410916</v>
      </c>
      <c r="CJ103" s="75">
        <f t="shared" si="305"/>
        <v>5439</v>
      </c>
      <c r="CK103" s="75">
        <f t="shared" si="306"/>
        <v>11070</v>
      </c>
      <c r="CL103" s="75">
        <f t="shared" si="373"/>
        <v>1889</v>
      </c>
      <c r="CM103" s="75">
        <f t="shared" si="373"/>
        <v>10745257</v>
      </c>
      <c r="CN103" s="75">
        <f t="shared" si="308"/>
        <v>5688</v>
      </c>
      <c r="CO103" s="75">
        <f t="shared" si="309"/>
        <v>11998</v>
      </c>
      <c r="CP103" s="75">
        <f t="shared" si="374"/>
        <v>2524</v>
      </c>
      <c r="CQ103" s="75">
        <f t="shared" si="374"/>
        <v>18847334</v>
      </c>
      <c r="CR103" s="75">
        <f t="shared" si="311"/>
        <v>7467</v>
      </c>
      <c r="CS103" s="75">
        <f t="shared" si="312"/>
        <v>16123</v>
      </c>
      <c r="CT103" s="75">
        <f t="shared" si="375"/>
        <v>862</v>
      </c>
      <c r="CU103" s="75">
        <f t="shared" si="375"/>
        <v>7702573</v>
      </c>
      <c r="CV103" s="75">
        <f t="shared" si="314"/>
        <v>8936</v>
      </c>
      <c r="CW103" s="75">
        <f t="shared" si="315"/>
        <v>21532</v>
      </c>
      <c r="CX103" s="75">
        <f t="shared" si="376"/>
        <v>293</v>
      </c>
      <c r="CY103" s="75">
        <f t="shared" si="376"/>
        <v>114227</v>
      </c>
      <c r="CZ103" s="75">
        <f t="shared" si="317"/>
        <v>390</v>
      </c>
      <c r="DA103" s="75">
        <f t="shared" si="318"/>
        <v>570</v>
      </c>
      <c r="DB103" s="75">
        <f t="shared" si="377"/>
        <v>4481</v>
      </c>
      <c r="DC103" s="75">
        <f t="shared" si="377"/>
        <v>168919</v>
      </c>
      <c r="DD103" s="75">
        <f t="shared" si="320"/>
        <v>38</v>
      </c>
      <c r="DE103" s="75">
        <f t="shared" si="321"/>
        <v>72</v>
      </c>
      <c r="DF103" s="75">
        <f t="shared" si="378"/>
        <v>94</v>
      </c>
      <c r="DG103" s="75">
        <f t="shared" si="378"/>
        <v>127268</v>
      </c>
      <c r="DH103" s="75">
        <f t="shared" si="323"/>
        <v>1354</v>
      </c>
      <c r="DI103" s="75">
        <f t="shared" si="324"/>
        <v>2754</v>
      </c>
      <c r="DJ103" s="75">
        <f t="shared" si="383"/>
        <v>87</v>
      </c>
      <c r="DK103" s="75">
        <f t="shared" si="383"/>
        <v>0</v>
      </c>
      <c r="DL103" s="248"/>
      <c r="DM103" s="248"/>
      <c r="DN103" s="248"/>
      <c r="DO103" s="248"/>
      <c r="DP103" s="248"/>
      <c r="DQ103" s="248"/>
      <c r="DR103" s="248"/>
      <c r="DS103" s="248"/>
      <c r="DT103" s="248"/>
      <c r="DU103" s="248"/>
      <c r="DV103" s="248"/>
      <c r="DW103" s="248"/>
      <c r="DX103" s="248"/>
      <c r="DY103" s="248"/>
      <c r="DZ103" s="248"/>
      <c r="EA103" s="248"/>
      <c r="EB103" s="164"/>
      <c r="EC103" s="75">
        <f t="shared" si="337"/>
        <v>9</v>
      </c>
      <c r="ED103" s="74">
        <f t="shared" si="352"/>
        <v>2020</v>
      </c>
      <c r="EE103" s="165">
        <f t="shared" si="353"/>
        <v>44075</v>
      </c>
      <c r="EF103" s="157">
        <f t="shared" si="338"/>
        <v>30</v>
      </c>
      <c r="EG103" s="156"/>
      <c r="EH103" s="166">
        <f t="shared" si="387"/>
        <v>83472</v>
      </c>
      <c r="EI103" s="166">
        <f t="shared" si="387"/>
        <v>2626629</v>
      </c>
      <c r="EJ103" s="166">
        <f t="shared" si="387"/>
        <v>5068524</v>
      </c>
      <c r="EK103" s="166">
        <f t="shared" si="387"/>
        <v>10752141</v>
      </c>
      <c r="EL103" s="166">
        <f t="shared" si="387"/>
        <v>5718426</v>
      </c>
      <c r="EM103" s="166">
        <f t="shared" si="387"/>
        <v>4750578</v>
      </c>
      <c r="EN103" s="166">
        <f t="shared" si="387"/>
        <v>160409691</v>
      </c>
      <c r="EO103" s="166">
        <f t="shared" si="387"/>
        <v>181326150</v>
      </c>
      <c r="EP103" s="166">
        <f t="shared" si="387"/>
        <v>10534479</v>
      </c>
      <c r="EQ103" s="166">
        <f t="shared" si="387"/>
        <v>164257</v>
      </c>
      <c r="ER103" s="166">
        <f t="shared" si="388"/>
        <v>93593</v>
      </c>
      <c r="ES103" s="166">
        <f t="shared" si="388"/>
        <v>5465554</v>
      </c>
      <c r="ET103" s="166">
        <f t="shared" si="388"/>
        <v>16583199</v>
      </c>
      <c r="EU103" s="166">
        <f t="shared" si="388"/>
        <v>4353662</v>
      </c>
      <c r="EV103" s="166">
        <f t="shared" si="388"/>
        <v>139660733</v>
      </c>
      <c r="EW103" s="166">
        <f t="shared" si="388"/>
        <v>39507361</v>
      </c>
      <c r="EX103" s="166">
        <f t="shared" si="388"/>
        <v>22664065</v>
      </c>
      <c r="EY103" s="166">
        <f t="shared" si="388"/>
        <v>40695512</v>
      </c>
      <c r="EZ103" s="166">
        <f t="shared" si="388"/>
        <v>18560488</v>
      </c>
      <c r="FA103" s="166">
        <f t="shared" si="388"/>
        <v>258913</v>
      </c>
      <c r="FB103" s="166">
        <f t="shared" si="389"/>
        <v>167022</v>
      </c>
      <c r="FC103" s="166">
        <f t="shared" si="389"/>
        <v>324272</v>
      </c>
      <c r="FD103" s="166">
        <f t="shared" si="389"/>
        <v>0</v>
      </c>
      <c r="FE103" s="166">
        <f t="shared" si="389"/>
        <v>0</v>
      </c>
      <c r="FF103" s="166">
        <f t="shared" si="389"/>
        <v>0</v>
      </c>
      <c r="FG103" s="166">
        <f t="shared" si="389"/>
        <v>0</v>
      </c>
      <c r="FH103" s="152"/>
      <c r="FI103" s="405">
        <f t="shared" si="394"/>
        <v>1.9818470915595601</v>
      </c>
      <c r="FJ103" s="405">
        <f t="shared" si="394"/>
        <v>1.5422021995494899</v>
      </c>
      <c r="FK103" s="405">
        <f t="shared" si="395"/>
        <v>1.9341813042600444</v>
      </c>
      <c r="FL103" s="405">
        <f t="shared" si="396"/>
        <v>1.528972339995962</v>
      </c>
      <c r="FM103" s="405">
        <f t="shared" si="397"/>
        <v>1.3198269852901749</v>
      </c>
      <c r="FN103" s="405">
        <f t="shared" si="398"/>
        <v>1.0872580385708412</v>
      </c>
      <c r="FO103" s="405">
        <f t="shared" si="399"/>
        <v>1.6029365823180257</v>
      </c>
      <c r="FP103" s="405">
        <f t="shared" si="400"/>
        <v>1.0796105383734249</v>
      </c>
      <c r="FQ103" s="405">
        <f t="shared" si="401"/>
        <v>1.6426395939086293</v>
      </c>
      <c r="FR103" s="405">
        <f t="shared" si="402"/>
        <v>1.099492385786802</v>
      </c>
      <c r="FS103" s="65"/>
    </row>
    <row r="104" spans="1:175" ht="10.35" customHeight="1" x14ac:dyDescent="0.2">
      <c r="A104" s="74" t="str">
        <f t="shared" si="262"/>
        <v>2020-21OCTOBERY63</v>
      </c>
      <c r="B104" s="163" t="str">
        <f t="shared" si="351"/>
        <v>2020-21</v>
      </c>
      <c r="C104" s="26" t="s">
        <v>833</v>
      </c>
      <c r="D104" s="163" t="str">
        <f t="shared" si="403"/>
        <v>Y63</v>
      </c>
      <c r="E104" s="163" t="str">
        <f t="shared" si="403"/>
        <v>North East and Yorkshire</v>
      </c>
      <c r="F104" s="163" t="str">
        <f t="shared" si="263"/>
        <v>Y63</v>
      </c>
      <c r="H104" s="75">
        <f t="shared" si="363"/>
        <v>139955</v>
      </c>
      <c r="I104" s="75">
        <f t="shared" si="363"/>
        <v>77701</v>
      </c>
      <c r="J104" s="75">
        <f t="shared" si="363"/>
        <v>2017653</v>
      </c>
      <c r="K104" s="75">
        <f t="shared" si="265"/>
        <v>26</v>
      </c>
      <c r="L104" s="75">
        <f t="shared" si="266"/>
        <v>1</v>
      </c>
      <c r="M104" s="75">
        <f t="shared" si="267"/>
        <v>75</v>
      </c>
      <c r="N104" s="75">
        <f t="shared" si="268"/>
        <v>106</v>
      </c>
      <c r="O104" s="75">
        <f t="shared" si="269"/>
        <v>205</v>
      </c>
      <c r="P104" s="75" t="s">
        <v>44</v>
      </c>
      <c r="Q104" s="75">
        <f t="shared" si="384"/>
        <v>414</v>
      </c>
      <c r="R104" s="75">
        <f t="shared" si="384"/>
        <v>3011</v>
      </c>
      <c r="S104" s="75">
        <f t="shared" si="384"/>
        <v>523</v>
      </c>
      <c r="T104" s="75">
        <f t="shared" si="384"/>
        <v>107857</v>
      </c>
      <c r="U104" s="75">
        <f t="shared" si="384"/>
        <v>8324</v>
      </c>
      <c r="V104" s="75">
        <f t="shared" si="384"/>
        <v>5354</v>
      </c>
      <c r="W104" s="75">
        <f t="shared" si="384"/>
        <v>60969</v>
      </c>
      <c r="X104" s="75">
        <f t="shared" si="384"/>
        <v>18203</v>
      </c>
      <c r="Y104" s="75">
        <f t="shared" si="384"/>
        <v>768</v>
      </c>
      <c r="Z104" s="75">
        <f t="shared" si="384"/>
        <v>4031718</v>
      </c>
      <c r="AA104" s="75">
        <f t="shared" si="271"/>
        <v>484</v>
      </c>
      <c r="AB104" s="75">
        <f t="shared" si="272"/>
        <v>834</v>
      </c>
      <c r="AC104" s="75">
        <f t="shared" si="390"/>
        <v>3106979</v>
      </c>
      <c r="AD104" s="75">
        <f t="shared" si="274"/>
        <v>580</v>
      </c>
      <c r="AE104" s="75">
        <f t="shared" si="275"/>
        <v>1023</v>
      </c>
      <c r="AF104" s="75">
        <f t="shared" si="391"/>
        <v>110774072</v>
      </c>
      <c r="AG104" s="75">
        <f t="shared" si="277"/>
        <v>1817</v>
      </c>
      <c r="AH104" s="75">
        <f t="shared" si="278"/>
        <v>3788</v>
      </c>
      <c r="AI104" s="75">
        <f t="shared" si="392"/>
        <v>105562857</v>
      </c>
      <c r="AJ104" s="75">
        <f t="shared" si="280"/>
        <v>5799</v>
      </c>
      <c r="AK104" s="75">
        <f t="shared" si="281"/>
        <v>14210</v>
      </c>
      <c r="AL104" s="75">
        <f t="shared" si="393"/>
        <v>4724675</v>
      </c>
      <c r="AM104" s="75">
        <f t="shared" si="283"/>
        <v>6152</v>
      </c>
      <c r="AN104" s="75">
        <f t="shared" si="284"/>
        <v>14317</v>
      </c>
      <c r="AO104" s="75">
        <f t="shared" si="385"/>
        <v>9944</v>
      </c>
      <c r="AP104" s="75">
        <f t="shared" si="385"/>
        <v>971</v>
      </c>
      <c r="AQ104" s="75">
        <f t="shared" si="385"/>
        <v>2073</v>
      </c>
      <c r="AR104" s="75">
        <f t="shared" si="385"/>
        <v>7308</v>
      </c>
      <c r="AS104" s="75">
        <f t="shared" si="385"/>
        <v>1764</v>
      </c>
      <c r="AT104" s="75">
        <f t="shared" si="385"/>
        <v>5136</v>
      </c>
      <c r="AU104" s="75">
        <f t="shared" si="385"/>
        <v>3156</v>
      </c>
      <c r="AV104" s="75">
        <f t="shared" si="385"/>
        <v>58370</v>
      </c>
      <c r="AW104" s="75">
        <f t="shared" si="385"/>
        <v>8529</v>
      </c>
      <c r="AX104" s="75">
        <f t="shared" si="385"/>
        <v>31014</v>
      </c>
      <c r="AY104" s="75">
        <f t="shared" si="386"/>
        <v>97913</v>
      </c>
      <c r="AZ104" s="75">
        <f t="shared" si="386"/>
        <v>15835</v>
      </c>
      <c r="BA104" s="75">
        <f t="shared" si="386"/>
        <v>12467</v>
      </c>
      <c r="BB104" s="75">
        <f t="shared" si="386"/>
        <v>9980</v>
      </c>
      <c r="BC104" s="75">
        <f t="shared" si="386"/>
        <v>7887</v>
      </c>
      <c r="BD104" s="75">
        <f t="shared" si="386"/>
        <v>79562</v>
      </c>
      <c r="BE104" s="75">
        <f t="shared" si="386"/>
        <v>65901</v>
      </c>
      <c r="BF104" s="75">
        <f t="shared" si="386"/>
        <v>28195</v>
      </c>
      <c r="BG104" s="75">
        <f t="shared" si="386"/>
        <v>19626</v>
      </c>
      <c r="BH104" s="75">
        <f t="shared" si="386"/>
        <v>1254</v>
      </c>
      <c r="BI104" s="75">
        <f t="shared" si="386"/>
        <v>821</v>
      </c>
      <c r="BJ104" s="75">
        <f t="shared" si="386"/>
        <v>195</v>
      </c>
      <c r="BK104" s="75">
        <f t="shared" si="386"/>
        <v>106086</v>
      </c>
      <c r="BL104" s="75">
        <f t="shared" si="287"/>
        <v>544</v>
      </c>
      <c r="BM104" s="75">
        <f t="shared" si="288"/>
        <v>916</v>
      </c>
      <c r="BN104" s="75">
        <f t="shared" si="367"/>
        <v>124</v>
      </c>
      <c r="BO104" s="75">
        <f t="shared" si="367"/>
        <v>63786</v>
      </c>
      <c r="BP104" s="75">
        <f t="shared" si="290"/>
        <v>514</v>
      </c>
      <c r="BQ104" s="75">
        <f t="shared" si="291"/>
        <v>888</v>
      </c>
      <c r="BR104" s="75">
        <f t="shared" si="368"/>
        <v>8005</v>
      </c>
      <c r="BS104" s="75">
        <f t="shared" si="368"/>
        <v>3861846</v>
      </c>
      <c r="BT104" s="75">
        <f t="shared" si="293"/>
        <v>482</v>
      </c>
      <c r="BU104" s="75">
        <f t="shared" si="294"/>
        <v>828</v>
      </c>
      <c r="BV104" s="75">
        <f t="shared" si="369"/>
        <v>6288</v>
      </c>
      <c r="BW104" s="75">
        <f t="shared" si="369"/>
        <v>12338134</v>
      </c>
      <c r="BX104" s="75">
        <f t="shared" si="296"/>
        <v>1962</v>
      </c>
      <c r="BY104" s="75">
        <f t="shared" si="297"/>
        <v>3920</v>
      </c>
      <c r="BZ104" s="75">
        <f t="shared" si="370"/>
        <v>1439</v>
      </c>
      <c r="CA104" s="75">
        <f t="shared" si="370"/>
        <v>2538572</v>
      </c>
      <c r="CB104" s="75">
        <f t="shared" si="299"/>
        <v>1764</v>
      </c>
      <c r="CC104" s="75">
        <f t="shared" si="300"/>
        <v>3800</v>
      </c>
      <c r="CD104" s="75">
        <f t="shared" si="371"/>
        <v>53242</v>
      </c>
      <c r="CE104" s="75">
        <f t="shared" si="371"/>
        <v>95897366</v>
      </c>
      <c r="CF104" s="75">
        <f t="shared" si="302"/>
        <v>1801</v>
      </c>
      <c r="CG104" s="75">
        <f t="shared" si="303"/>
        <v>3771</v>
      </c>
      <c r="CH104" s="75">
        <f t="shared" si="372"/>
        <v>3575</v>
      </c>
      <c r="CI104" s="75">
        <f t="shared" si="372"/>
        <v>23981602</v>
      </c>
      <c r="CJ104" s="75">
        <f t="shared" si="305"/>
        <v>6708</v>
      </c>
      <c r="CK104" s="75">
        <f t="shared" si="306"/>
        <v>14342</v>
      </c>
      <c r="CL104" s="75">
        <f t="shared" si="373"/>
        <v>2023</v>
      </c>
      <c r="CM104" s="75">
        <f t="shared" si="373"/>
        <v>13743574</v>
      </c>
      <c r="CN104" s="75">
        <f t="shared" si="308"/>
        <v>6794</v>
      </c>
      <c r="CO104" s="75">
        <f t="shared" si="309"/>
        <v>15066</v>
      </c>
      <c r="CP104" s="75">
        <f t="shared" si="374"/>
        <v>2528</v>
      </c>
      <c r="CQ104" s="75">
        <f t="shared" si="374"/>
        <v>23236840</v>
      </c>
      <c r="CR104" s="75">
        <f t="shared" si="311"/>
        <v>9192</v>
      </c>
      <c r="CS104" s="75">
        <f t="shared" si="312"/>
        <v>19986</v>
      </c>
      <c r="CT104" s="75">
        <f t="shared" si="375"/>
        <v>984</v>
      </c>
      <c r="CU104" s="75">
        <f t="shared" si="375"/>
        <v>9149332</v>
      </c>
      <c r="CV104" s="75">
        <f t="shared" si="314"/>
        <v>9298</v>
      </c>
      <c r="CW104" s="75">
        <f t="shared" si="315"/>
        <v>22497</v>
      </c>
      <c r="CX104" s="75">
        <f t="shared" si="376"/>
        <v>320</v>
      </c>
      <c r="CY104" s="75">
        <f t="shared" si="376"/>
        <v>119440</v>
      </c>
      <c r="CZ104" s="75">
        <f t="shared" si="317"/>
        <v>373</v>
      </c>
      <c r="DA104" s="75">
        <f t="shared" si="318"/>
        <v>600</v>
      </c>
      <c r="DB104" s="75">
        <f t="shared" si="377"/>
        <v>4268</v>
      </c>
      <c r="DC104" s="75">
        <f t="shared" si="377"/>
        <v>199261</v>
      </c>
      <c r="DD104" s="75">
        <f t="shared" si="320"/>
        <v>47</v>
      </c>
      <c r="DE104" s="75">
        <f t="shared" si="321"/>
        <v>104</v>
      </c>
      <c r="DF104" s="75">
        <f t="shared" si="378"/>
        <v>66</v>
      </c>
      <c r="DG104" s="75">
        <f t="shared" si="378"/>
        <v>141057</v>
      </c>
      <c r="DH104" s="75">
        <f t="shared" si="323"/>
        <v>2137</v>
      </c>
      <c r="DI104" s="75">
        <f t="shared" si="324"/>
        <v>4456</v>
      </c>
      <c r="DJ104" s="75">
        <f t="shared" si="383"/>
        <v>57</v>
      </c>
      <c r="DK104" s="75">
        <f t="shared" si="383"/>
        <v>0</v>
      </c>
      <c r="DL104" s="248"/>
      <c r="DM104" s="248"/>
      <c r="DN104" s="248"/>
      <c r="DO104" s="248"/>
      <c r="DP104" s="248"/>
      <c r="DQ104" s="248"/>
      <c r="DR104" s="248"/>
      <c r="DS104" s="248"/>
      <c r="DT104" s="248"/>
      <c r="DU104" s="248"/>
      <c r="DV104" s="248"/>
      <c r="DW104" s="248"/>
      <c r="DX104" s="248"/>
      <c r="DY104" s="248"/>
      <c r="DZ104" s="248"/>
      <c r="EA104" s="248"/>
      <c r="EB104" s="164"/>
      <c r="EC104" s="75">
        <f t="shared" si="337"/>
        <v>10</v>
      </c>
      <c r="ED104" s="74">
        <f t="shared" si="352"/>
        <v>2020</v>
      </c>
      <c r="EE104" s="165">
        <f t="shared" si="353"/>
        <v>44105</v>
      </c>
      <c r="EF104" s="157">
        <f t="shared" si="338"/>
        <v>31</v>
      </c>
      <c r="EG104" s="156"/>
      <c r="EH104" s="166">
        <f t="shared" si="387"/>
        <v>77701</v>
      </c>
      <c r="EI104" s="166">
        <f t="shared" si="387"/>
        <v>5836167</v>
      </c>
      <c r="EJ104" s="166">
        <f t="shared" si="387"/>
        <v>8211825</v>
      </c>
      <c r="EK104" s="166">
        <f t="shared" si="387"/>
        <v>15934593</v>
      </c>
      <c r="EL104" s="166">
        <f t="shared" si="387"/>
        <v>6939695</v>
      </c>
      <c r="EM104" s="166">
        <f t="shared" si="387"/>
        <v>5479234</v>
      </c>
      <c r="EN104" s="166">
        <f t="shared" si="387"/>
        <v>230948039</v>
      </c>
      <c r="EO104" s="166">
        <f t="shared" si="387"/>
        <v>258659428</v>
      </c>
      <c r="EP104" s="166">
        <f t="shared" si="387"/>
        <v>10995522</v>
      </c>
      <c r="EQ104" s="166">
        <f t="shared" si="387"/>
        <v>178548</v>
      </c>
      <c r="ER104" s="166">
        <f t="shared" si="388"/>
        <v>110128</v>
      </c>
      <c r="ES104" s="166">
        <f t="shared" si="388"/>
        <v>6629430</v>
      </c>
      <c r="ET104" s="166">
        <f t="shared" si="388"/>
        <v>24650423</v>
      </c>
      <c r="EU104" s="166">
        <f t="shared" si="388"/>
        <v>5468480</v>
      </c>
      <c r="EV104" s="166">
        <f t="shared" si="388"/>
        <v>200780493</v>
      </c>
      <c r="EW104" s="166">
        <f t="shared" si="388"/>
        <v>51272405</v>
      </c>
      <c r="EX104" s="166">
        <f t="shared" si="388"/>
        <v>30477704</v>
      </c>
      <c r="EY104" s="166">
        <f t="shared" si="388"/>
        <v>50524970</v>
      </c>
      <c r="EZ104" s="166">
        <f t="shared" si="388"/>
        <v>22136814</v>
      </c>
      <c r="FA104" s="166">
        <f t="shared" si="388"/>
        <v>294064</v>
      </c>
      <c r="FB104" s="166">
        <f t="shared" si="389"/>
        <v>191940</v>
      </c>
      <c r="FC104" s="166">
        <f t="shared" si="389"/>
        <v>442214</v>
      </c>
      <c r="FD104" s="166">
        <f t="shared" si="389"/>
        <v>0</v>
      </c>
      <c r="FE104" s="166">
        <f t="shared" si="389"/>
        <v>0</v>
      </c>
      <c r="FF104" s="166">
        <f t="shared" si="389"/>
        <v>0</v>
      </c>
      <c r="FG104" s="166">
        <f t="shared" si="389"/>
        <v>0</v>
      </c>
      <c r="FH104" s="152"/>
      <c r="FI104" s="405">
        <f t="shared" si="394"/>
        <v>1.9023306102835176</v>
      </c>
      <c r="FJ104" s="405">
        <f t="shared" si="394"/>
        <v>1.4977174435367611</v>
      </c>
      <c r="FK104" s="405">
        <f t="shared" si="395"/>
        <v>1.8640268957788568</v>
      </c>
      <c r="FL104" s="405">
        <f t="shared" si="396"/>
        <v>1.4731042211430705</v>
      </c>
      <c r="FM104" s="405">
        <f t="shared" si="397"/>
        <v>1.3049582574751104</v>
      </c>
      <c r="FN104" s="405">
        <f t="shared" si="398"/>
        <v>1.0808935688628647</v>
      </c>
      <c r="FO104" s="405">
        <f t="shared" si="399"/>
        <v>1.5489205076086359</v>
      </c>
      <c r="FP104" s="405">
        <f t="shared" si="400"/>
        <v>1.0781739273746085</v>
      </c>
      <c r="FQ104" s="405">
        <f t="shared" si="401"/>
        <v>1.6328125</v>
      </c>
      <c r="FR104" s="405">
        <f t="shared" si="402"/>
        <v>1.0690104166666667</v>
      </c>
      <c r="FS104" s="65"/>
    </row>
    <row r="105" spans="1:175" ht="10.35" customHeight="1" x14ac:dyDescent="0.2">
      <c r="A105" s="74" t="str">
        <f t="shared" si="262"/>
        <v>2020-21NOVEMBERY63</v>
      </c>
      <c r="B105" s="163" t="str">
        <f t="shared" si="351"/>
        <v>2020-21</v>
      </c>
      <c r="C105" s="26" t="s">
        <v>834</v>
      </c>
      <c r="D105" s="163" t="str">
        <f t="shared" si="403"/>
        <v>Y63</v>
      </c>
      <c r="E105" s="163" t="str">
        <f t="shared" si="403"/>
        <v>North East and Yorkshire</v>
      </c>
      <c r="F105" s="163" t="str">
        <f t="shared" si="263"/>
        <v>Y63</v>
      </c>
      <c r="H105" s="75">
        <f t="shared" si="363"/>
        <v>132786</v>
      </c>
      <c r="I105" s="75">
        <f t="shared" si="363"/>
        <v>73676</v>
      </c>
      <c r="J105" s="75">
        <f t="shared" si="363"/>
        <v>972742</v>
      </c>
      <c r="K105" s="75">
        <f t="shared" si="265"/>
        <v>13</v>
      </c>
      <c r="L105" s="75">
        <f t="shared" si="266"/>
        <v>1</v>
      </c>
      <c r="M105" s="75">
        <f t="shared" si="267"/>
        <v>34</v>
      </c>
      <c r="N105" s="75">
        <f t="shared" si="268"/>
        <v>69</v>
      </c>
      <c r="O105" s="75">
        <f t="shared" si="269"/>
        <v>147</v>
      </c>
      <c r="P105" s="75" t="s">
        <v>44</v>
      </c>
      <c r="Q105" s="75">
        <f t="shared" si="384"/>
        <v>448</v>
      </c>
      <c r="R105" s="75">
        <f t="shared" si="384"/>
        <v>2638</v>
      </c>
      <c r="S105" s="75">
        <f t="shared" si="384"/>
        <v>133</v>
      </c>
      <c r="T105" s="75">
        <f t="shared" si="384"/>
        <v>103029</v>
      </c>
      <c r="U105" s="75">
        <f t="shared" si="384"/>
        <v>7507</v>
      </c>
      <c r="V105" s="75">
        <f t="shared" si="384"/>
        <v>4733</v>
      </c>
      <c r="W105" s="75">
        <f t="shared" si="384"/>
        <v>57095</v>
      </c>
      <c r="X105" s="75">
        <f t="shared" si="384"/>
        <v>19660</v>
      </c>
      <c r="Y105" s="75">
        <f t="shared" si="384"/>
        <v>656</v>
      </c>
      <c r="Z105" s="75">
        <f t="shared" si="384"/>
        <v>3482989</v>
      </c>
      <c r="AA105" s="75">
        <f t="shared" si="271"/>
        <v>464</v>
      </c>
      <c r="AB105" s="75">
        <f t="shared" si="272"/>
        <v>799</v>
      </c>
      <c r="AC105" s="75">
        <f t="shared" si="390"/>
        <v>2519072</v>
      </c>
      <c r="AD105" s="75">
        <f t="shared" si="274"/>
        <v>532</v>
      </c>
      <c r="AE105" s="75">
        <f t="shared" si="275"/>
        <v>938</v>
      </c>
      <c r="AF105" s="75">
        <f t="shared" si="391"/>
        <v>92098341</v>
      </c>
      <c r="AG105" s="75">
        <f t="shared" si="277"/>
        <v>1613</v>
      </c>
      <c r="AH105" s="75">
        <f t="shared" si="278"/>
        <v>3350</v>
      </c>
      <c r="AI105" s="75">
        <f t="shared" si="392"/>
        <v>90691110</v>
      </c>
      <c r="AJ105" s="75">
        <f t="shared" si="280"/>
        <v>4613</v>
      </c>
      <c r="AK105" s="75">
        <f t="shared" si="281"/>
        <v>11373</v>
      </c>
      <c r="AL105" s="75">
        <f t="shared" si="393"/>
        <v>3455574</v>
      </c>
      <c r="AM105" s="75">
        <f t="shared" si="283"/>
        <v>5268</v>
      </c>
      <c r="AN105" s="75">
        <f t="shared" si="284"/>
        <v>12828</v>
      </c>
      <c r="AO105" s="75">
        <f t="shared" si="385"/>
        <v>9181</v>
      </c>
      <c r="AP105" s="75">
        <f t="shared" si="385"/>
        <v>839</v>
      </c>
      <c r="AQ105" s="75">
        <f t="shared" si="385"/>
        <v>1625</v>
      </c>
      <c r="AR105" s="75">
        <f t="shared" si="385"/>
        <v>7255</v>
      </c>
      <c r="AS105" s="75">
        <f t="shared" si="385"/>
        <v>2150</v>
      </c>
      <c r="AT105" s="75">
        <f t="shared" si="385"/>
        <v>4567</v>
      </c>
      <c r="AU105" s="75">
        <f t="shared" si="385"/>
        <v>2464</v>
      </c>
      <c r="AV105" s="75">
        <f t="shared" si="385"/>
        <v>55513</v>
      </c>
      <c r="AW105" s="75">
        <f t="shared" si="385"/>
        <v>8014</v>
      </c>
      <c r="AX105" s="75">
        <f t="shared" si="385"/>
        <v>30321</v>
      </c>
      <c r="AY105" s="75">
        <f t="shared" si="386"/>
        <v>93848</v>
      </c>
      <c r="AZ105" s="75">
        <f t="shared" si="386"/>
        <v>14150</v>
      </c>
      <c r="BA105" s="75">
        <f t="shared" si="386"/>
        <v>10974</v>
      </c>
      <c r="BB105" s="75">
        <f t="shared" si="386"/>
        <v>8585</v>
      </c>
      <c r="BC105" s="75">
        <f t="shared" si="386"/>
        <v>6752</v>
      </c>
      <c r="BD105" s="75">
        <f t="shared" si="386"/>
        <v>73024</v>
      </c>
      <c r="BE105" s="75">
        <f t="shared" si="386"/>
        <v>60937</v>
      </c>
      <c r="BF105" s="75">
        <f t="shared" si="386"/>
        <v>29330</v>
      </c>
      <c r="BG105" s="75">
        <f t="shared" si="386"/>
        <v>20834</v>
      </c>
      <c r="BH105" s="75">
        <f t="shared" si="386"/>
        <v>1056</v>
      </c>
      <c r="BI105" s="75">
        <f t="shared" si="386"/>
        <v>719</v>
      </c>
      <c r="BJ105" s="75">
        <f t="shared" si="386"/>
        <v>231</v>
      </c>
      <c r="BK105" s="75">
        <f t="shared" si="386"/>
        <v>113568</v>
      </c>
      <c r="BL105" s="75">
        <f t="shared" si="287"/>
        <v>492</v>
      </c>
      <c r="BM105" s="75">
        <f t="shared" si="288"/>
        <v>805</v>
      </c>
      <c r="BN105" s="75">
        <f t="shared" si="367"/>
        <v>118</v>
      </c>
      <c r="BO105" s="75">
        <f t="shared" si="367"/>
        <v>52983</v>
      </c>
      <c r="BP105" s="75">
        <f t="shared" si="290"/>
        <v>449</v>
      </c>
      <c r="BQ105" s="75">
        <f t="shared" si="291"/>
        <v>903</v>
      </c>
      <c r="BR105" s="75">
        <f t="shared" si="368"/>
        <v>7158</v>
      </c>
      <c r="BS105" s="75">
        <f t="shared" si="368"/>
        <v>3316438</v>
      </c>
      <c r="BT105" s="75">
        <f t="shared" si="293"/>
        <v>463</v>
      </c>
      <c r="BU105" s="75">
        <f t="shared" si="294"/>
        <v>796</v>
      </c>
      <c r="BV105" s="75">
        <f t="shared" si="369"/>
        <v>5799</v>
      </c>
      <c r="BW105" s="75">
        <f t="shared" si="369"/>
        <v>10237757</v>
      </c>
      <c r="BX105" s="75">
        <f t="shared" si="296"/>
        <v>1765</v>
      </c>
      <c r="BY105" s="75">
        <f t="shared" si="297"/>
        <v>3603</v>
      </c>
      <c r="BZ105" s="75">
        <f t="shared" si="370"/>
        <v>1369</v>
      </c>
      <c r="CA105" s="75">
        <f t="shared" si="370"/>
        <v>2137097</v>
      </c>
      <c r="CB105" s="75">
        <f t="shared" si="299"/>
        <v>1561</v>
      </c>
      <c r="CC105" s="75">
        <f t="shared" si="300"/>
        <v>3399</v>
      </c>
      <c r="CD105" s="75">
        <f t="shared" si="371"/>
        <v>49927</v>
      </c>
      <c r="CE105" s="75">
        <f t="shared" si="371"/>
        <v>79723487</v>
      </c>
      <c r="CF105" s="75">
        <f t="shared" si="302"/>
        <v>1597</v>
      </c>
      <c r="CG105" s="75">
        <f t="shared" si="303"/>
        <v>3317</v>
      </c>
      <c r="CH105" s="75">
        <f t="shared" si="372"/>
        <v>3502</v>
      </c>
      <c r="CI105" s="75">
        <f t="shared" si="372"/>
        <v>20379288</v>
      </c>
      <c r="CJ105" s="75">
        <f t="shared" si="305"/>
        <v>5819</v>
      </c>
      <c r="CK105" s="75">
        <f t="shared" si="306"/>
        <v>12334</v>
      </c>
      <c r="CL105" s="75">
        <f t="shared" si="373"/>
        <v>1793</v>
      </c>
      <c r="CM105" s="75">
        <f t="shared" si="373"/>
        <v>10781045</v>
      </c>
      <c r="CN105" s="75">
        <f t="shared" si="308"/>
        <v>6013</v>
      </c>
      <c r="CO105" s="75">
        <f t="shared" si="309"/>
        <v>13916</v>
      </c>
      <c r="CP105" s="75">
        <f t="shared" si="374"/>
        <v>2591</v>
      </c>
      <c r="CQ105" s="75">
        <f t="shared" si="374"/>
        <v>20577156</v>
      </c>
      <c r="CR105" s="75">
        <f t="shared" si="311"/>
        <v>7942</v>
      </c>
      <c r="CS105" s="75">
        <f t="shared" si="312"/>
        <v>17153</v>
      </c>
      <c r="CT105" s="75">
        <f t="shared" si="375"/>
        <v>898</v>
      </c>
      <c r="CU105" s="75">
        <f t="shared" si="375"/>
        <v>7052644</v>
      </c>
      <c r="CV105" s="75">
        <f t="shared" si="314"/>
        <v>7854</v>
      </c>
      <c r="CW105" s="75">
        <f t="shared" si="315"/>
        <v>17990</v>
      </c>
      <c r="CX105" s="75">
        <f t="shared" si="376"/>
        <v>316</v>
      </c>
      <c r="CY105" s="75">
        <f t="shared" si="376"/>
        <v>121654</v>
      </c>
      <c r="CZ105" s="75">
        <f t="shared" si="317"/>
        <v>385</v>
      </c>
      <c r="DA105" s="75">
        <f t="shared" si="318"/>
        <v>653</v>
      </c>
      <c r="DB105" s="75">
        <f t="shared" si="377"/>
        <v>4177</v>
      </c>
      <c r="DC105" s="75">
        <f t="shared" si="377"/>
        <v>141224</v>
      </c>
      <c r="DD105" s="75">
        <f t="shared" si="320"/>
        <v>34</v>
      </c>
      <c r="DE105" s="75">
        <f t="shared" si="321"/>
        <v>62</v>
      </c>
      <c r="DF105" s="75">
        <f t="shared" si="378"/>
        <v>67</v>
      </c>
      <c r="DG105" s="75">
        <f t="shared" si="378"/>
        <v>104861</v>
      </c>
      <c r="DH105" s="75">
        <f t="shared" si="323"/>
        <v>1565</v>
      </c>
      <c r="DI105" s="75">
        <f t="shared" si="324"/>
        <v>3084</v>
      </c>
      <c r="DJ105" s="75">
        <f t="shared" si="383"/>
        <v>60</v>
      </c>
      <c r="DK105" s="75">
        <f t="shared" si="383"/>
        <v>0</v>
      </c>
      <c r="DL105" s="248"/>
      <c r="DM105" s="248"/>
      <c r="DN105" s="248"/>
      <c r="DO105" s="248"/>
      <c r="DP105" s="248"/>
      <c r="DQ105" s="248"/>
      <c r="DR105" s="248"/>
      <c r="DS105" s="248"/>
      <c r="DT105" s="248"/>
      <c r="DU105" s="248"/>
      <c r="DV105" s="248"/>
      <c r="DW105" s="248"/>
      <c r="DX105" s="248"/>
      <c r="DY105" s="248"/>
      <c r="DZ105" s="248"/>
      <c r="EA105" s="248"/>
      <c r="EB105" s="164"/>
      <c r="EC105" s="75">
        <f t="shared" si="337"/>
        <v>11</v>
      </c>
      <c r="ED105" s="74">
        <f t="shared" si="352"/>
        <v>2020</v>
      </c>
      <c r="EE105" s="165">
        <f t="shared" si="353"/>
        <v>44136</v>
      </c>
      <c r="EF105" s="157">
        <f t="shared" si="338"/>
        <v>30</v>
      </c>
      <c r="EG105" s="156"/>
      <c r="EH105" s="166">
        <f t="shared" si="387"/>
        <v>73676</v>
      </c>
      <c r="EI105" s="166">
        <f t="shared" si="387"/>
        <v>2514598</v>
      </c>
      <c r="EJ105" s="166">
        <f t="shared" si="387"/>
        <v>5083691</v>
      </c>
      <c r="EK105" s="166">
        <f t="shared" si="387"/>
        <v>10811238</v>
      </c>
      <c r="EL105" s="166">
        <f t="shared" si="387"/>
        <v>5999501</v>
      </c>
      <c r="EM105" s="166">
        <f t="shared" si="387"/>
        <v>4438222</v>
      </c>
      <c r="EN105" s="166">
        <f t="shared" si="387"/>
        <v>191289065</v>
      </c>
      <c r="EO105" s="166">
        <f t="shared" si="387"/>
        <v>223596179</v>
      </c>
      <c r="EP105" s="166">
        <f t="shared" si="387"/>
        <v>8415442</v>
      </c>
      <c r="EQ105" s="166">
        <f t="shared" si="387"/>
        <v>186018</v>
      </c>
      <c r="ER105" s="166">
        <f t="shared" si="388"/>
        <v>106516</v>
      </c>
      <c r="ES105" s="166">
        <f t="shared" si="388"/>
        <v>5697759</v>
      </c>
      <c r="ET105" s="166">
        <f t="shared" si="388"/>
        <v>20895660</v>
      </c>
      <c r="EU105" s="166">
        <f t="shared" si="388"/>
        <v>4652797</v>
      </c>
      <c r="EV105" s="166">
        <f t="shared" si="388"/>
        <v>165611167</v>
      </c>
      <c r="EW105" s="166">
        <f t="shared" si="388"/>
        <v>43194578</v>
      </c>
      <c r="EX105" s="166">
        <f t="shared" si="388"/>
        <v>24950795</v>
      </c>
      <c r="EY105" s="166">
        <f t="shared" si="388"/>
        <v>44443461</v>
      </c>
      <c r="EZ105" s="166">
        <f t="shared" si="388"/>
        <v>16154617</v>
      </c>
      <c r="FA105" s="166">
        <f t="shared" si="388"/>
        <v>206628</v>
      </c>
      <c r="FB105" s="166">
        <f t="shared" si="389"/>
        <v>206237</v>
      </c>
      <c r="FC105" s="166">
        <f t="shared" si="389"/>
        <v>258715</v>
      </c>
      <c r="FD105" s="166">
        <f t="shared" si="389"/>
        <v>0</v>
      </c>
      <c r="FE105" s="166">
        <f t="shared" si="389"/>
        <v>0</v>
      </c>
      <c r="FF105" s="166">
        <f t="shared" si="389"/>
        <v>0</v>
      </c>
      <c r="FG105" s="166">
        <f t="shared" si="389"/>
        <v>0</v>
      </c>
      <c r="FH105" s="152"/>
      <c r="FI105" s="405">
        <f t="shared" si="394"/>
        <v>1.8849074197415745</v>
      </c>
      <c r="FJ105" s="405">
        <f t="shared" si="394"/>
        <v>1.4618356200879179</v>
      </c>
      <c r="FK105" s="405">
        <f t="shared" si="395"/>
        <v>1.8138601309951405</v>
      </c>
      <c r="FL105" s="405">
        <f t="shared" si="396"/>
        <v>1.4265793365729982</v>
      </c>
      <c r="FM105" s="405">
        <f t="shared" si="397"/>
        <v>1.2789911550923898</v>
      </c>
      <c r="FN105" s="405">
        <f t="shared" si="398"/>
        <v>1.067291356511078</v>
      </c>
      <c r="FO105" s="405">
        <f t="shared" si="399"/>
        <v>1.4918616480162767</v>
      </c>
      <c r="FP105" s="405">
        <f t="shared" si="400"/>
        <v>1.0597151576805697</v>
      </c>
      <c r="FQ105" s="405">
        <f t="shared" si="401"/>
        <v>1.6097560975609757</v>
      </c>
      <c r="FR105" s="405">
        <f t="shared" si="402"/>
        <v>1.0960365853658536</v>
      </c>
      <c r="FS105" s="65"/>
    </row>
    <row r="106" spans="1:175" ht="10.35" customHeight="1" x14ac:dyDescent="0.2">
      <c r="A106" s="74" t="str">
        <f t="shared" si="262"/>
        <v>2020-21DECEMBERY63</v>
      </c>
      <c r="B106" s="163" t="str">
        <f t="shared" si="351"/>
        <v>2020-21</v>
      </c>
      <c r="C106" s="26" t="s">
        <v>835</v>
      </c>
      <c r="D106" s="163" t="str">
        <f t="shared" si="403"/>
        <v>Y63</v>
      </c>
      <c r="E106" s="163" t="str">
        <f t="shared" si="403"/>
        <v>North East and Yorkshire</v>
      </c>
      <c r="F106" s="163" t="str">
        <f t="shared" si="263"/>
        <v>Y63</v>
      </c>
      <c r="H106" s="75">
        <f t="shared" ref="H106:J124" si="404">SUMIFS(H$247:H$1257,$B$247:$B$1257,$B106,$C$247:$C$1257,$C106,$D$247:$D$1257,$D106)</f>
        <v>143600</v>
      </c>
      <c r="I106" s="75">
        <f t="shared" si="404"/>
        <v>82587</v>
      </c>
      <c r="J106" s="75">
        <f t="shared" si="404"/>
        <v>597295</v>
      </c>
      <c r="K106" s="75">
        <f t="shared" si="265"/>
        <v>7</v>
      </c>
      <c r="L106" s="75">
        <f t="shared" si="266"/>
        <v>1</v>
      </c>
      <c r="M106" s="75">
        <f t="shared" si="267"/>
        <v>18</v>
      </c>
      <c r="N106" s="75">
        <f t="shared" si="268"/>
        <v>42</v>
      </c>
      <c r="O106" s="75">
        <f t="shared" si="269"/>
        <v>93</v>
      </c>
      <c r="P106" s="75" t="s">
        <v>44</v>
      </c>
      <c r="Q106" s="75">
        <f t="shared" ref="Q106:Z115" si="405">SUMIFS(Q$247:Q$1257,$B$247:$B$1257,$B106,$C$247:$C$1257,$C106,$D$247:$D$1257,$D106)</f>
        <v>501</v>
      </c>
      <c r="R106" s="75">
        <f t="shared" si="405"/>
        <v>2637</v>
      </c>
      <c r="S106" s="75">
        <f t="shared" si="405"/>
        <v>128</v>
      </c>
      <c r="T106" s="75">
        <f t="shared" si="405"/>
        <v>104610</v>
      </c>
      <c r="U106" s="75">
        <f t="shared" si="405"/>
        <v>7834</v>
      </c>
      <c r="V106" s="75">
        <f t="shared" si="405"/>
        <v>4968</v>
      </c>
      <c r="W106" s="75">
        <f t="shared" si="405"/>
        <v>57862</v>
      </c>
      <c r="X106" s="75">
        <f t="shared" si="405"/>
        <v>19933</v>
      </c>
      <c r="Y106" s="75">
        <f t="shared" si="405"/>
        <v>656</v>
      </c>
      <c r="Z106" s="75">
        <f t="shared" si="405"/>
        <v>3557907</v>
      </c>
      <c r="AA106" s="75">
        <f t="shared" si="271"/>
        <v>454</v>
      </c>
      <c r="AB106" s="75">
        <f t="shared" si="272"/>
        <v>787</v>
      </c>
      <c r="AC106" s="75">
        <f t="shared" si="390"/>
        <v>2578579</v>
      </c>
      <c r="AD106" s="75">
        <f t="shared" si="274"/>
        <v>519</v>
      </c>
      <c r="AE106" s="75">
        <f t="shared" si="275"/>
        <v>931</v>
      </c>
      <c r="AF106" s="75">
        <f t="shared" si="391"/>
        <v>93330129</v>
      </c>
      <c r="AG106" s="75">
        <f t="shared" si="277"/>
        <v>1613</v>
      </c>
      <c r="AH106" s="75">
        <f t="shared" si="278"/>
        <v>3360</v>
      </c>
      <c r="AI106" s="75">
        <f t="shared" si="392"/>
        <v>91301805</v>
      </c>
      <c r="AJ106" s="75">
        <f t="shared" si="280"/>
        <v>4580</v>
      </c>
      <c r="AK106" s="75">
        <f t="shared" si="281"/>
        <v>11418</v>
      </c>
      <c r="AL106" s="75">
        <f t="shared" si="393"/>
        <v>3453233</v>
      </c>
      <c r="AM106" s="75">
        <f t="shared" si="283"/>
        <v>5264</v>
      </c>
      <c r="AN106" s="75">
        <f t="shared" si="284"/>
        <v>12327</v>
      </c>
      <c r="AO106" s="75">
        <f t="shared" ref="AO106:AX115" si="406">SUMIFS(AO$247:AO$1257,$B$247:$B$1257,$B106,$C$247:$C$1257,$C106,$D$247:$D$1257,$D106)</f>
        <v>9312</v>
      </c>
      <c r="AP106" s="75">
        <f t="shared" si="406"/>
        <v>883</v>
      </c>
      <c r="AQ106" s="75">
        <f t="shared" si="406"/>
        <v>1740</v>
      </c>
      <c r="AR106" s="75">
        <f t="shared" si="406"/>
        <v>7006</v>
      </c>
      <c r="AS106" s="75">
        <f t="shared" si="406"/>
        <v>2356</v>
      </c>
      <c r="AT106" s="75">
        <f t="shared" si="406"/>
        <v>4333</v>
      </c>
      <c r="AU106" s="75">
        <f t="shared" si="406"/>
        <v>2792</v>
      </c>
      <c r="AV106" s="75">
        <f t="shared" si="406"/>
        <v>56838</v>
      </c>
      <c r="AW106" s="75">
        <f t="shared" si="406"/>
        <v>8150</v>
      </c>
      <c r="AX106" s="75">
        <f t="shared" si="406"/>
        <v>30310</v>
      </c>
      <c r="AY106" s="75">
        <f t="shared" ref="AY106:BK115" si="407">SUMIFS(AY$247:AY$1257,$B$247:$B$1257,$B106,$C$247:$C$1257,$C106,$D$247:$D$1257,$D106)</f>
        <v>95298</v>
      </c>
      <c r="AZ106" s="75">
        <f t="shared" si="407"/>
        <v>15223</v>
      </c>
      <c r="BA106" s="75">
        <f t="shared" si="407"/>
        <v>11795</v>
      </c>
      <c r="BB106" s="75">
        <f t="shared" si="407"/>
        <v>9325</v>
      </c>
      <c r="BC106" s="75">
        <f t="shared" si="407"/>
        <v>7309</v>
      </c>
      <c r="BD106" s="75">
        <f t="shared" si="407"/>
        <v>74925</v>
      </c>
      <c r="BE106" s="75">
        <f t="shared" si="407"/>
        <v>61877</v>
      </c>
      <c r="BF106" s="75">
        <f t="shared" si="407"/>
        <v>30765</v>
      </c>
      <c r="BG106" s="75">
        <f t="shared" si="407"/>
        <v>21278</v>
      </c>
      <c r="BH106" s="75">
        <f t="shared" si="407"/>
        <v>1069</v>
      </c>
      <c r="BI106" s="75">
        <f t="shared" si="407"/>
        <v>682</v>
      </c>
      <c r="BJ106" s="75">
        <f t="shared" si="407"/>
        <v>202</v>
      </c>
      <c r="BK106" s="75">
        <f t="shared" si="407"/>
        <v>103315</v>
      </c>
      <c r="BL106" s="75">
        <f t="shared" si="287"/>
        <v>511</v>
      </c>
      <c r="BM106" s="75">
        <f t="shared" si="288"/>
        <v>911</v>
      </c>
      <c r="BN106" s="75">
        <f t="shared" ref="BN106:BO124" si="408">SUMIFS(BN$247:BN$1257,$B$247:$B$1257,$B106,$C$247:$C$1257,$C106,$D$247:$D$1257,$D106)</f>
        <v>138</v>
      </c>
      <c r="BO106" s="75">
        <f t="shared" si="408"/>
        <v>52624</v>
      </c>
      <c r="BP106" s="75">
        <f t="shared" si="290"/>
        <v>381</v>
      </c>
      <c r="BQ106" s="75">
        <f t="shared" si="291"/>
        <v>774</v>
      </c>
      <c r="BR106" s="75">
        <f t="shared" ref="BR106:BS124" si="409">SUMIFS(BR$247:BR$1257,$B$247:$B$1257,$B106,$C$247:$C$1257,$C106,$D$247:$D$1257,$D106)</f>
        <v>7494</v>
      </c>
      <c r="BS106" s="75">
        <f t="shared" si="409"/>
        <v>3401968</v>
      </c>
      <c r="BT106" s="75">
        <f t="shared" si="293"/>
        <v>454</v>
      </c>
      <c r="BU106" s="75">
        <f t="shared" si="294"/>
        <v>786</v>
      </c>
      <c r="BV106" s="75">
        <f t="shared" ref="BV106:BW124" si="410">SUMIFS(BV$247:BV$1257,$B$247:$B$1257,$B106,$C$247:$C$1257,$C106,$D$247:$D$1257,$D106)</f>
        <v>5860</v>
      </c>
      <c r="BW106" s="75">
        <f t="shared" si="410"/>
        <v>10391693</v>
      </c>
      <c r="BX106" s="75">
        <f t="shared" si="296"/>
        <v>1773</v>
      </c>
      <c r="BY106" s="75">
        <f t="shared" si="297"/>
        <v>3564</v>
      </c>
      <c r="BZ106" s="75">
        <f t="shared" ref="BZ106:CA124" si="411">SUMIFS(BZ$247:BZ$1257,$B$247:$B$1257,$B106,$C$247:$C$1257,$C106,$D$247:$D$1257,$D106)</f>
        <v>1376</v>
      </c>
      <c r="CA106" s="75">
        <f t="shared" si="411"/>
        <v>2093320</v>
      </c>
      <c r="CB106" s="75">
        <f t="shared" si="299"/>
        <v>1521</v>
      </c>
      <c r="CC106" s="75">
        <f t="shared" si="300"/>
        <v>3253</v>
      </c>
      <c r="CD106" s="75">
        <f t="shared" ref="CD106:CE124" si="412">SUMIFS(CD$247:CD$1257,$B$247:$B$1257,$B106,$C$247:$C$1257,$C106,$D$247:$D$1257,$D106)</f>
        <v>50626</v>
      </c>
      <c r="CE106" s="75">
        <f t="shared" si="412"/>
        <v>80845116</v>
      </c>
      <c r="CF106" s="75">
        <f t="shared" si="302"/>
        <v>1597</v>
      </c>
      <c r="CG106" s="75">
        <f t="shared" si="303"/>
        <v>3331</v>
      </c>
      <c r="CH106" s="75">
        <f t="shared" ref="CH106:CI124" si="413">SUMIFS(CH$247:CH$1257,$B$247:$B$1257,$B106,$C$247:$C$1257,$C106,$D$247:$D$1257,$D106)</f>
        <v>3517</v>
      </c>
      <c r="CI106" s="75">
        <f t="shared" si="413"/>
        <v>19835682</v>
      </c>
      <c r="CJ106" s="75">
        <f t="shared" si="305"/>
        <v>5640</v>
      </c>
      <c r="CK106" s="75">
        <f t="shared" si="306"/>
        <v>11906</v>
      </c>
      <c r="CL106" s="75">
        <f t="shared" ref="CL106:CM124" si="414">SUMIFS(CL$247:CL$1257,$B$247:$B$1257,$B106,$C$247:$C$1257,$C106,$D$247:$D$1257,$D106)</f>
        <v>1833</v>
      </c>
      <c r="CM106" s="75">
        <f t="shared" si="414"/>
        <v>10222696</v>
      </c>
      <c r="CN106" s="75">
        <f t="shared" si="308"/>
        <v>5577</v>
      </c>
      <c r="CO106" s="75">
        <f t="shared" si="309"/>
        <v>12025</v>
      </c>
      <c r="CP106" s="75">
        <f t="shared" ref="CP106:CQ124" si="415">SUMIFS(CP$247:CP$1257,$B$247:$B$1257,$B106,$C$247:$C$1257,$C106,$D$247:$D$1257,$D106)</f>
        <v>2569</v>
      </c>
      <c r="CQ106" s="75">
        <f t="shared" si="415"/>
        <v>19723821</v>
      </c>
      <c r="CR106" s="75">
        <f t="shared" si="311"/>
        <v>7678</v>
      </c>
      <c r="CS106" s="75">
        <f t="shared" si="312"/>
        <v>16469</v>
      </c>
      <c r="CT106" s="75">
        <f t="shared" ref="CT106:CU124" si="416">SUMIFS(CT$247:CT$1257,$B$247:$B$1257,$B106,$C$247:$C$1257,$C106,$D$247:$D$1257,$D106)</f>
        <v>953</v>
      </c>
      <c r="CU106" s="75">
        <f t="shared" si="416"/>
        <v>7288067</v>
      </c>
      <c r="CV106" s="75">
        <f t="shared" si="314"/>
        <v>7647</v>
      </c>
      <c r="CW106" s="75">
        <f t="shared" si="315"/>
        <v>19425</v>
      </c>
      <c r="CX106" s="75">
        <f t="shared" ref="CX106:CY124" si="417">SUMIFS(CX$247:CX$1257,$B$247:$B$1257,$B106,$C$247:$C$1257,$C106,$D$247:$D$1257,$D106)</f>
        <v>355</v>
      </c>
      <c r="CY106" s="75">
        <f t="shared" si="417"/>
        <v>127127</v>
      </c>
      <c r="CZ106" s="75">
        <f t="shared" si="317"/>
        <v>358</v>
      </c>
      <c r="DA106" s="75">
        <f t="shared" si="318"/>
        <v>611</v>
      </c>
      <c r="DB106" s="75">
        <f t="shared" ref="DB106:DC124" si="418">SUMIFS(DB$247:DB$1257,$B$247:$B$1257,$B106,$C$247:$C$1257,$C106,$D$247:$D$1257,$D106)</f>
        <v>4651</v>
      </c>
      <c r="DC106" s="75">
        <f t="shared" si="418"/>
        <v>160855</v>
      </c>
      <c r="DD106" s="75">
        <f t="shared" si="320"/>
        <v>35</v>
      </c>
      <c r="DE106" s="75">
        <f t="shared" si="321"/>
        <v>62</v>
      </c>
      <c r="DF106" s="75">
        <f t="shared" ref="DF106:DG124" si="419">SUMIFS(DF$247:DF$1257,$B$247:$B$1257,$B106,$C$247:$C$1257,$C106,$D$247:$D$1257,$D106)</f>
        <v>82</v>
      </c>
      <c r="DG106" s="75">
        <f t="shared" si="419"/>
        <v>117269</v>
      </c>
      <c r="DH106" s="75">
        <f t="shared" si="323"/>
        <v>1430</v>
      </c>
      <c r="DI106" s="75">
        <f t="shared" si="324"/>
        <v>2947</v>
      </c>
      <c r="DJ106" s="75">
        <f t="shared" si="383"/>
        <v>73</v>
      </c>
      <c r="DK106" s="75">
        <f t="shared" si="383"/>
        <v>0</v>
      </c>
      <c r="DL106" s="248"/>
      <c r="DM106" s="248"/>
      <c r="DN106" s="248"/>
      <c r="DO106" s="248"/>
      <c r="DP106" s="248"/>
      <c r="DQ106" s="248"/>
      <c r="DR106" s="248"/>
      <c r="DS106" s="248"/>
      <c r="DT106" s="248"/>
      <c r="DU106" s="248"/>
      <c r="DV106" s="248"/>
      <c r="DW106" s="248"/>
      <c r="DX106" s="248"/>
      <c r="DY106" s="248"/>
      <c r="DZ106" s="248"/>
      <c r="EA106" s="248"/>
      <c r="EB106" s="164"/>
      <c r="EC106" s="75">
        <f t="shared" si="337"/>
        <v>12</v>
      </c>
      <c r="ED106" s="74">
        <f t="shared" si="352"/>
        <v>2020</v>
      </c>
      <c r="EE106" s="165">
        <f t="shared" si="353"/>
        <v>44166</v>
      </c>
      <c r="EF106" s="157">
        <f t="shared" si="338"/>
        <v>31</v>
      </c>
      <c r="EG106" s="156"/>
      <c r="EH106" s="166">
        <f t="shared" ref="EH106:EQ115" si="420">SUMIFS(EH$247:EH$1257,$B$247:$B$1257,$B106,$C$247:$C$1257,$C106,$D$247:$D$1257,$D106)</f>
        <v>50926</v>
      </c>
      <c r="EI106" s="166">
        <f t="shared" si="420"/>
        <v>1461774</v>
      </c>
      <c r="EJ106" s="166">
        <f t="shared" si="420"/>
        <v>3502999</v>
      </c>
      <c r="EK106" s="166">
        <f t="shared" si="420"/>
        <v>7697013</v>
      </c>
      <c r="EL106" s="166">
        <f t="shared" si="420"/>
        <v>6167054</v>
      </c>
      <c r="EM106" s="166">
        <f t="shared" si="420"/>
        <v>4626013</v>
      </c>
      <c r="EN106" s="166">
        <f t="shared" si="420"/>
        <v>194421602</v>
      </c>
      <c r="EO106" s="166">
        <f t="shared" si="420"/>
        <v>227593380</v>
      </c>
      <c r="EP106" s="166">
        <f t="shared" si="420"/>
        <v>8086492</v>
      </c>
      <c r="EQ106" s="166">
        <f t="shared" si="420"/>
        <v>183984</v>
      </c>
      <c r="ER106" s="166">
        <f t="shared" ref="ER106:FA115" si="421">SUMIFS(ER$247:ER$1257,$B$247:$B$1257,$B106,$C$247:$C$1257,$C106,$D$247:$D$1257,$D106)</f>
        <v>106864</v>
      </c>
      <c r="ES106" s="166">
        <f t="shared" si="421"/>
        <v>5887542</v>
      </c>
      <c r="ET106" s="166">
        <f t="shared" si="421"/>
        <v>20885476</v>
      </c>
      <c r="EU106" s="166">
        <f t="shared" si="421"/>
        <v>4476112</v>
      </c>
      <c r="EV106" s="166">
        <f t="shared" si="421"/>
        <v>168638067</v>
      </c>
      <c r="EW106" s="166">
        <f t="shared" si="421"/>
        <v>41874942</v>
      </c>
      <c r="EX106" s="166">
        <f t="shared" si="421"/>
        <v>22042026</v>
      </c>
      <c r="EY106" s="166">
        <f t="shared" si="421"/>
        <v>42309641</v>
      </c>
      <c r="EZ106" s="166">
        <f t="shared" si="421"/>
        <v>18511893</v>
      </c>
      <c r="FA106" s="166">
        <f t="shared" si="421"/>
        <v>241654</v>
      </c>
      <c r="FB106" s="166">
        <f t="shared" ref="FB106:FG115" si="422">SUMIFS(FB$247:FB$1257,$B$247:$B$1257,$B106,$C$247:$C$1257,$C106,$D$247:$D$1257,$D106)</f>
        <v>216740</v>
      </c>
      <c r="FC106" s="166">
        <f t="shared" si="422"/>
        <v>288000</v>
      </c>
      <c r="FD106" s="166">
        <f t="shared" si="422"/>
        <v>0</v>
      </c>
      <c r="FE106" s="166">
        <f t="shared" si="422"/>
        <v>0</v>
      </c>
      <c r="FF106" s="166">
        <f t="shared" si="422"/>
        <v>0</v>
      </c>
      <c r="FG106" s="166">
        <f t="shared" si="422"/>
        <v>0</v>
      </c>
      <c r="FH106" s="152"/>
      <c r="FI106" s="405">
        <f t="shared" si="394"/>
        <v>1.9431963237171304</v>
      </c>
      <c r="FJ106" s="405">
        <f t="shared" si="394"/>
        <v>1.5056165432729129</v>
      </c>
      <c r="FK106" s="405">
        <f t="shared" si="395"/>
        <v>1.8770128824476651</v>
      </c>
      <c r="FL106" s="405">
        <f t="shared" si="396"/>
        <v>1.4712157809983897</v>
      </c>
      <c r="FM106" s="405">
        <f t="shared" si="397"/>
        <v>1.2948912930766305</v>
      </c>
      <c r="FN106" s="405">
        <f t="shared" si="398"/>
        <v>1.0693892364591615</v>
      </c>
      <c r="FO106" s="405">
        <f t="shared" si="399"/>
        <v>1.543420458536096</v>
      </c>
      <c r="FP106" s="405">
        <f t="shared" si="400"/>
        <v>1.0674760447499123</v>
      </c>
      <c r="FQ106" s="405">
        <f t="shared" si="401"/>
        <v>1.6295731707317074</v>
      </c>
      <c r="FR106" s="405">
        <f t="shared" si="402"/>
        <v>1.0396341463414633</v>
      </c>
      <c r="FS106" s="65"/>
    </row>
    <row r="107" spans="1:175" ht="10.35" customHeight="1" x14ac:dyDescent="0.2">
      <c r="A107" s="74" t="str">
        <f t="shared" si="262"/>
        <v>2020-21JANUARYY63</v>
      </c>
      <c r="B107" s="163" t="str">
        <f t="shared" si="351"/>
        <v>2020-21</v>
      </c>
      <c r="C107" s="26" t="s">
        <v>836</v>
      </c>
      <c r="D107" s="163" t="str">
        <f t="shared" si="403"/>
        <v>Y63</v>
      </c>
      <c r="E107" s="163" t="str">
        <f t="shared" si="403"/>
        <v>North East and Yorkshire</v>
      </c>
      <c r="F107" s="163" t="str">
        <f t="shared" si="263"/>
        <v>Y63</v>
      </c>
      <c r="H107" s="75">
        <f t="shared" si="404"/>
        <v>144808</v>
      </c>
      <c r="I107" s="75">
        <f t="shared" si="404"/>
        <v>87819</v>
      </c>
      <c r="J107" s="75">
        <f t="shared" si="404"/>
        <v>1136505</v>
      </c>
      <c r="K107" s="75">
        <f t="shared" si="265"/>
        <v>13</v>
      </c>
      <c r="L107" s="75">
        <f t="shared" si="266"/>
        <v>1</v>
      </c>
      <c r="M107" s="75">
        <f t="shared" si="267"/>
        <v>34</v>
      </c>
      <c r="N107" s="75">
        <f t="shared" si="268"/>
        <v>71</v>
      </c>
      <c r="O107" s="75">
        <f t="shared" si="269"/>
        <v>162</v>
      </c>
      <c r="P107" s="75" t="s">
        <v>44</v>
      </c>
      <c r="Q107" s="75">
        <f t="shared" si="405"/>
        <v>401</v>
      </c>
      <c r="R107" s="75">
        <f t="shared" si="405"/>
        <v>3091</v>
      </c>
      <c r="S107" s="75">
        <f t="shared" si="405"/>
        <v>138</v>
      </c>
      <c r="T107" s="75">
        <f t="shared" si="405"/>
        <v>106593</v>
      </c>
      <c r="U107" s="75">
        <f t="shared" si="405"/>
        <v>7677</v>
      </c>
      <c r="V107" s="75">
        <f t="shared" si="405"/>
        <v>4728</v>
      </c>
      <c r="W107" s="75">
        <f t="shared" si="405"/>
        <v>58650</v>
      </c>
      <c r="X107" s="75">
        <f t="shared" si="405"/>
        <v>19290</v>
      </c>
      <c r="Y107" s="75">
        <f t="shared" si="405"/>
        <v>707</v>
      </c>
      <c r="Z107" s="75">
        <f t="shared" si="405"/>
        <v>3495634</v>
      </c>
      <c r="AA107" s="75">
        <f t="shared" si="271"/>
        <v>455</v>
      </c>
      <c r="AB107" s="75">
        <f t="shared" si="272"/>
        <v>782</v>
      </c>
      <c r="AC107" s="75">
        <f t="shared" si="390"/>
        <v>2469719</v>
      </c>
      <c r="AD107" s="75">
        <f t="shared" si="274"/>
        <v>522</v>
      </c>
      <c r="AE107" s="75">
        <f t="shared" si="275"/>
        <v>920</v>
      </c>
      <c r="AF107" s="75">
        <f t="shared" si="391"/>
        <v>100668004</v>
      </c>
      <c r="AG107" s="75">
        <f t="shared" si="277"/>
        <v>1716</v>
      </c>
      <c r="AH107" s="75">
        <f t="shared" si="278"/>
        <v>3580</v>
      </c>
      <c r="AI107" s="75">
        <f t="shared" si="392"/>
        <v>94995492</v>
      </c>
      <c r="AJ107" s="75">
        <f t="shared" si="280"/>
        <v>4925</v>
      </c>
      <c r="AK107" s="75">
        <f t="shared" si="281"/>
        <v>12056</v>
      </c>
      <c r="AL107" s="75">
        <f t="shared" si="393"/>
        <v>3979406</v>
      </c>
      <c r="AM107" s="75">
        <f t="shared" si="283"/>
        <v>5629</v>
      </c>
      <c r="AN107" s="75">
        <f t="shared" si="284"/>
        <v>13728</v>
      </c>
      <c r="AO107" s="75">
        <f t="shared" si="406"/>
        <v>10786</v>
      </c>
      <c r="AP107" s="75">
        <f t="shared" si="406"/>
        <v>1005</v>
      </c>
      <c r="AQ107" s="75">
        <f t="shared" si="406"/>
        <v>2066</v>
      </c>
      <c r="AR107" s="75">
        <f t="shared" si="406"/>
        <v>6980</v>
      </c>
      <c r="AS107" s="75">
        <f t="shared" si="406"/>
        <v>2564</v>
      </c>
      <c r="AT107" s="75">
        <f t="shared" si="406"/>
        <v>5151</v>
      </c>
      <c r="AU107" s="75">
        <f t="shared" si="406"/>
        <v>2972</v>
      </c>
      <c r="AV107" s="75">
        <f t="shared" si="406"/>
        <v>56369</v>
      </c>
      <c r="AW107" s="75">
        <f t="shared" si="406"/>
        <v>8537</v>
      </c>
      <c r="AX107" s="75">
        <f t="shared" si="406"/>
        <v>30901</v>
      </c>
      <c r="AY107" s="75">
        <f t="shared" si="407"/>
        <v>95807</v>
      </c>
      <c r="AZ107" s="75">
        <f t="shared" si="407"/>
        <v>15022</v>
      </c>
      <c r="BA107" s="75">
        <f t="shared" si="407"/>
        <v>11664</v>
      </c>
      <c r="BB107" s="75">
        <f t="shared" si="407"/>
        <v>8888</v>
      </c>
      <c r="BC107" s="75">
        <f t="shared" si="407"/>
        <v>6968</v>
      </c>
      <c r="BD107" s="75">
        <f t="shared" si="407"/>
        <v>75555</v>
      </c>
      <c r="BE107" s="75">
        <f t="shared" si="407"/>
        <v>62901</v>
      </c>
      <c r="BF107" s="75">
        <f t="shared" si="407"/>
        <v>28950</v>
      </c>
      <c r="BG107" s="75">
        <f t="shared" si="407"/>
        <v>20585</v>
      </c>
      <c r="BH107" s="75">
        <f t="shared" si="407"/>
        <v>1153</v>
      </c>
      <c r="BI107" s="75">
        <f t="shared" si="407"/>
        <v>754</v>
      </c>
      <c r="BJ107" s="75">
        <f t="shared" si="407"/>
        <v>250</v>
      </c>
      <c r="BK107" s="75">
        <f t="shared" si="407"/>
        <v>125831</v>
      </c>
      <c r="BL107" s="75">
        <f t="shared" si="287"/>
        <v>503</v>
      </c>
      <c r="BM107" s="75">
        <f t="shared" si="288"/>
        <v>873</v>
      </c>
      <c r="BN107" s="75">
        <f t="shared" si="408"/>
        <v>111</v>
      </c>
      <c r="BO107" s="75">
        <f t="shared" si="408"/>
        <v>45148</v>
      </c>
      <c r="BP107" s="75">
        <f t="shared" si="290"/>
        <v>407</v>
      </c>
      <c r="BQ107" s="75">
        <f t="shared" si="291"/>
        <v>732</v>
      </c>
      <c r="BR107" s="75">
        <f t="shared" si="409"/>
        <v>7316</v>
      </c>
      <c r="BS107" s="75">
        <f t="shared" si="409"/>
        <v>3324655</v>
      </c>
      <c r="BT107" s="75">
        <f t="shared" si="293"/>
        <v>454</v>
      </c>
      <c r="BU107" s="75">
        <f t="shared" si="294"/>
        <v>781</v>
      </c>
      <c r="BV107" s="75">
        <f t="shared" si="410"/>
        <v>6314</v>
      </c>
      <c r="BW107" s="75">
        <f t="shared" si="410"/>
        <v>11662879</v>
      </c>
      <c r="BX107" s="75">
        <f t="shared" si="296"/>
        <v>1847</v>
      </c>
      <c r="BY107" s="75">
        <f t="shared" si="297"/>
        <v>3733</v>
      </c>
      <c r="BZ107" s="75">
        <f t="shared" si="411"/>
        <v>1324</v>
      </c>
      <c r="CA107" s="75">
        <f t="shared" si="411"/>
        <v>2285092</v>
      </c>
      <c r="CB107" s="75">
        <f t="shared" si="299"/>
        <v>1726</v>
      </c>
      <c r="CC107" s="75">
        <f t="shared" si="300"/>
        <v>3687</v>
      </c>
      <c r="CD107" s="75">
        <f t="shared" si="412"/>
        <v>51012</v>
      </c>
      <c r="CE107" s="75">
        <f t="shared" si="412"/>
        <v>86720033</v>
      </c>
      <c r="CF107" s="75">
        <f t="shared" si="302"/>
        <v>1700</v>
      </c>
      <c r="CG107" s="75">
        <f t="shared" si="303"/>
        <v>3558</v>
      </c>
      <c r="CH107" s="75">
        <f t="shared" si="413"/>
        <v>3724</v>
      </c>
      <c r="CI107" s="75">
        <f t="shared" si="413"/>
        <v>20275924</v>
      </c>
      <c r="CJ107" s="75">
        <f t="shared" si="305"/>
        <v>5445</v>
      </c>
      <c r="CK107" s="75">
        <f t="shared" si="306"/>
        <v>11016</v>
      </c>
      <c r="CL107" s="75">
        <f t="shared" si="414"/>
        <v>2005</v>
      </c>
      <c r="CM107" s="75">
        <f t="shared" si="414"/>
        <v>11485353</v>
      </c>
      <c r="CN107" s="75">
        <f t="shared" si="308"/>
        <v>5728</v>
      </c>
      <c r="CO107" s="75">
        <f t="shared" si="309"/>
        <v>12793</v>
      </c>
      <c r="CP107" s="75">
        <f t="shared" si="415"/>
        <v>2715</v>
      </c>
      <c r="CQ107" s="75">
        <f t="shared" si="415"/>
        <v>22385085</v>
      </c>
      <c r="CR107" s="75">
        <f t="shared" si="311"/>
        <v>8245</v>
      </c>
      <c r="CS107" s="75">
        <f t="shared" si="312"/>
        <v>18208</v>
      </c>
      <c r="CT107" s="75">
        <f t="shared" si="416"/>
        <v>892</v>
      </c>
      <c r="CU107" s="75">
        <f t="shared" si="416"/>
        <v>6472572</v>
      </c>
      <c r="CV107" s="75">
        <f t="shared" si="314"/>
        <v>7256</v>
      </c>
      <c r="CW107" s="75">
        <f t="shared" si="315"/>
        <v>16509</v>
      </c>
      <c r="CX107" s="75">
        <f t="shared" si="417"/>
        <v>381</v>
      </c>
      <c r="CY107" s="75">
        <f t="shared" si="417"/>
        <v>135594</v>
      </c>
      <c r="CZ107" s="75">
        <f t="shared" si="317"/>
        <v>356</v>
      </c>
      <c r="DA107" s="75">
        <f t="shared" si="318"/>
        <v>574</v>
      </c>
      <c r="DB107" s="75">
        <f t="shared" si="418"/>
        <v>4552</v>
      </c>
      <c r="DC107" s="75">
        <f t="shared" si="418"/>
        <v>162890</v>
      </c>
      <c r="DD107" s="75">
        <f t="shared" si="320"/>
        <v>36</v>
      </c>
      <c r="DE107" s="75">
        <f t="shared" si="321"/>
        <v>66</v>
      </c>
      <c r="DF107" s="75">
        <f t="shared" si="419"/>
        <v>85</v>
      </c>
      <c r="DG107" s="75">
        <f t="shared" si="419"/>
        <v>110657</v>
      </c>
      <c r="DH107" s="75">
        <f t="shared" si="323"/>
        <v>1302</v>
      </c>
      <c r="DI107" s="75">
        <f t="shared" si="324"/>
        <v>2518</v>
      </c>
      <c r="DJ107" s="75">
        <f t="shared" si="383"/>
        <v>71</v>
      </c>
      <c r="DK107" s="75">
        <f t="shared" si="383"/>
        <v>0</v>
      </c>
      <c r="DL107" s="248"/>
      <c r="DM107" s="248"/>
      <c r="DN107" s="248"/>
      <c r="DO107" s="248"/>
      <c r="DP107" s="248"/>
      <c r="DQ107" s="248"/>
      <c r="DR107" s="248"/>
      <c r="DS107" s="248"/>
      <c r="DT107" s="248"/>
      <c r="DU107" s="248"/>
      <c r="DV107" s="248"/>
      <c r="DW107" s="248"/>
      <c r="DX107" s="248"/>
      <c r="DY107" s="248"/>
      <c r="DZ107" s="248"/>
      <c r="EA107" s="248"/>
      <c r="EB107" s="164"/>
      <c r="EC107" s="75">
        <f t="shared" si="337"/>
        <v>1</v>
      </c>
      <c r="ED107" s="74">
        <f t="shared" si="352"/>
        <v>2021</v>
      </c>
      <c r="EE107" s="165">
        <f t="shared" si="353"/>
        <v>44197</v>
      </c>
      <c r="EF107" s="157">
        <f t="shared" si="338"/>
        <v>31</v>
      </c>
      <c r="EG107" s="156"/>
      <c r="EH107" s="166">
        <f t="shared" si="420"/>
        <v>52413</v>
      </c>
      <c r="EI107" s="166">
        <f t="shared" si="420"/>
        <v>2971623</v>
      </c>
      <c r="EJ107" s="166">
        <f t="shared" si="420"/>
        <v>6269163</v>
      </c>
      <c r="EK107" s="166">
        <f t="shared" si="420"/>
        <v>14222502</v>
      </c>
      <c r="EL107" s="166">
        <f t="shared" si="420"/>
        <v>6002821</v>
      </c>
      <c r="EM107" s="166">
        <f t="shared" si="420"/>
        <v>4351404</v>
      </c>
      <c r="EN107" s="166">
        <f t="shared" si="420"/>
        <v>209964579</v>
      </c>
      <c r="EO107" s="166">
        <f t="shared" si="420"/>
        <v>232561004</v>
      </c>
      <c r="EP107" s="166">
        <f t="shared" si="420"/>
        <v>9705904</v>
      </c>
      <c r="EQ107" s="166">
        <f t="shared" si="420"/>
        <v>218162</v>
      </c>
      <c r="ER107" s="166">
        <f t="shared" si="421"/>
        <v>81215</v>
      </c>
      <c r="ES107" s="166">
        <f t="shared" si="421"/>
        <v>5710512</v>
      </c>
      <c r="ET107" s="166">
        <f t="shared" si="421"/>
        <v>23572704</v>
      </c>
      <c r="EU107" s="166">
        <f t="shared" si="421"/>
        <v>4881596</v>
      </c>
      <c r="EV107" s="166">
        <f t="shared" si="421"/>
        <v>181519771</v>
      </c>
      <c r="EW107" s="166">
        <f t="shared" si="421"/>
        <v>41025354</v>
      </c>
      <c r="EX107" s="166">
        <f t="shared" si="421"/>
        <v>25649163</v>
      </c>
      <c r="EY107" s="166">
        <f t="shared" si="421"/>
        <v>49434431</v>
      </c>
      <c r="EZ107" s="166">
        <f t="shared" si="421"/>
        <v>14726238</v>
      </c>
      <c r="FA107" s="166">
        <f t="shared" si="421"/>
        <v>214030</v>
      </c>
      <c r="FB107" s="166">
        <f t="shared" si="422"/>
        <v>218535</v>
      </c>
      <c r="FC107" s="166">
        <f t="shared" si="422"/>
        <v>299200</v>
      </c>
      <c r="FD107" s="166">
        <f t="shared" si="422"/>
        <v>0</v>
      </c>
      <c r="FE107" s="166">
        <f t="shared" si="422"/>
        <v>0</v>
      </c>
      <c r="FF107" s="166">
        <f t="shared" si="422"/>
        <v>0</v>
      </c>
      <c r="FG107" s="166">
        <f t="shared" si="422"/>
        <v>0</v>
      </c>
      <c r="FH107" s="152"/>
      <c r="FI107" s="405">
        <f t="shared" si="394"/>
        <v>1.9567539403412793</v>
      </c>
      <c r="FJ107" s="405">
        <f t="shared" si="394"/>
        <v>1.5193434935521688</v>
      </c>
      <c r="FK107" s="405">
        <f t="shared" si="395"/>
        <v>1.8798646362098139</v>
      </c>
      <c r="FL107" s="405">
        <f t="shared" si="396"/>
        <v>1.4737732656514382</v>
      </c>
      <c r="FM107" s="405">
        <f t="shared" si="397"/>
        <v>1.2882352941176471</v>
      </c>
      <c r="FN107" s="405">
        <f t="shared" si="398"/>
        <v>1.0724808184143222</v>
      </c>
      <c r="FO107" s="405">
        <f t="shared" si="399"/>
        <v>1.5007776049766719</v>
      </c>
      <c r="FP107" s="405">
        <f t="shared" si="400"/>
        <v>1.0671332296526699</v>
      </c>
      <c r="FQ107" s="405">
        <f t="shared" si="401"/>
        <v>1.6308345120226309</v>
      </c>
      <c r="FR107" s="405">
        <f t="shared" si="402"/>
        <v>1.0664780763790664</v>
      </c>
      <c r="FS107" s="65"/>
    </row>
    <row r="108" spans="1:175" ht="10.35" customHeight="1" x14ac:dyDescent="0.2">
      <c r="A108" s="74" t="str">
        <f t="shared" si="262"/>
        <v>2020-21FEBRUARYY63</v>
      </c>
      <c r="B108" s="163" t="str">
        <f t="shared" si="351"/>
        <v>2020-21</v>
      </c>
      <c r="C108" s="26" t="s">
        <v>837</v>
      </c>
      <c r="D108" s="163" t="str">
        <f t="shared" si="403"/>
        <v>Y63</v>
      </c>
      <c r="E108" s="163" t="str">
        <f t="shared" si="403"/>
        <v>North East and Yorkshire</v>
      </c>
      <c r="F108" s="163" t="str">
        <f t="shared" si="263"/>
        <v>Y63</v>
      </c>
      <c r="H108" s="75">
        <f t="shared" si="404"/>
        <v>125086</v>
      </c>
      <c r="I108" s="75">
        <f t="shared" si="404"/>
        <v>73167</v>
      </c>
      <c r="J108" s="75">
        <f t="shared" si="404"/>
        <v>438105</v>
      </c>
      <c r="K108" s="75">
        <f t="shared" si="265"/>
        <v>6</v>
      </c>
      <c r="L108" s="75">
        <f t="shared" si="266"/>
        <v>1</v>
      </c>
      <c r="M108" s="75">
        <f t="shared" si="267"/>
        <v>9</v>
      </c>
      <c r="N108" s="75">
        <f t="shared" si="268"/>
        <v>28</v>
      </c>
      <c r="O108" s="75">
        <f t="shared" si="269"/>
        <v>92</v>
      </c>
      <c r="P108" s="75" t="s">
        <v>44</v>
      </c>
      <c r="Q108" s="75">
        <f t="shared" si="405"/>
        <v>397</v>
      </c>
      <c r="R108" s="75">
        <f t="shared" si="405"/>
        <v>3016</v>
      </c>
      <c r="S108" s="75">
        <f t="shared" si="405"/>
        <v>177</v>
      </c>
      <c r="T108" s="75">
        <f t="shared" si="405"/>
        <v>95620</v>
      </c>
      <c r="U108" s="75">
        <f t="shared" si="405"/>
        <v>6450</v>
      </c>
      <c r="V108" s="75">
        <f t="shared" si="405"/>
        <v>4032</v>
      </c>
      <c r="W108" s="75">
        <f t="shared" si="405"/>
        <v>51727</v>
      </c>
      <c r="X108" s="75">
        <f t="shared" si="405"/>
        <v>18803</v>
      </c>
      <c r="Y108" s="75">
        <f t="shared" si="405"/>
        <v>663</v>
      </c>
      <c r="Z108" s="75">
        <f t="shared" si="405"/>
        <v>2697536</v>
      </c>
      <c r="AA108" s="75">
        <f t="shared" si="271"/>
        <v>418</v>
      </c>
      <c r="AB108" s="75">
        <f t="shared" si="272"/>
        <v>716</v>
      </c>
      <c r="AC108" s="75">
        <f t="shared" si="390"/>
        <v>1952662</v>
      </c>
      <c r="AD108" s="75">
        <f t="shared" si="274"/>
        <v>484</v>
      </c>
      <c r="AE108" s="75">
        <f t="shared" si="275"/>
        <v>859</v>
      </c>
      <c r="AF108" s="75">
        <f t="shared" si="391"/>
        <v>71225283</v>
      </c>
      <c r="AG108" s="75">
        <f t="shared" si="277"/>
        <v>1377</v>
      </c>
      <c r="AH108" s="75">
        <f t="shared" si="278"/>
        <v>2840</v>
      </c>
      <c r="AI108" s="75">
        <f t="shared" si="392"/>
        <v>69548156</v>
      </c>
      <c r="AJ108" s="75">
        <f t="shared" si="280"/>
        <v>3699</v>
      </c>
      <c r="AK108" s="75">
        <f t="shared" si="281"/>
        <v>9062</v>
      </c>
      <c r="AL108" s="75">
        <f t="shared" si="393"/>
        <v>3168565</v>
      </c>
      <c r="AM108" s="75">
        <f t="shared" si="283"/>
        <v>4779</v>
      </c>
      <c r="AN108" s="75">
        <f t="shared" si="284"/>
        <v>11711</v>
      </c>
      <c r="AO108" s="75">
        <f t="shared" si="406"/>
        <v>8810</v>
      </c>
      <c r="AP108" s="75">
        <f t="shared" si="406"/>
        <v>735</v>
      </c>
      <c r="AQ108" s="75">
        <f t="shared" si="406"/>
        <v>1550</v>
      </c>
      <c r="AR108" s="75">
        <f t="shared" si="406"/>
        <v>6327</v>
      </c>
      <c r="AS108" s="75">
        <f t="shared" si="406"/>
        <v>2220</v>
      </c>
      <c r="AT108" s="75">
        <f t="shared" si="406"/>
        <v>4305</v>
      </c>
      <c r="AU108" s="75">
        <f t="shared" si="406"/>
        <v>3013</v>
      </c>
      <c r="AV108" s="75">
        <f t="shared" si="406"/>
        <v>51400</v>
      </c>
      <c r="AW108" s="75">
        <f t="shared" si="406"/>
        <v>8283</v>
      </c>
      <c r="AX108" s="75">
        <f t="shared" si="406"/>
        <v>27127</v>
      </c>
      <c r="AY108" s="75">
        <f t="shared" si="407"/>
        <v>86810</v>
      </c>
      <c r="AZ108" s="75">
        <f t="shared" si="407"/>
        <v>12567</v>
      </c>
      <c r="BA108" s="75">
        <f t="shared" si="407"/>
        <v>9801</v>
      </c>
      <c r="BB108" s="75">
        <f t="shared" si="407"/>
        <v>7614</v>
      </c>
      <c r="BC108" s="75">
        <f t="shared" si="407"/>
        <v>5994</v>
      </c>
      <c r="BD108" s="75">
        <f t="shared" si="407"/>
        <v>66229</v>
      </c>
      <c r="BE108" s="75">
        <f t="shared" si="407"/>
        <v>55616</v>
      </c>
      <c r="BF108" s="75">
        <f t="shared" si="407"/>
        <v>28688</v>
      </c>
      <c r="BG108" s="75">
        <f t="shared" si="407"/>
        <v>20252</v>
      </c>
      <c r="BH108" s="75">
        <f t="shared" si="407"/>
        <v>1084</v>
      </c>
      <c r="BI108" s="75">
        <f t="shared" si="407"/>
        <v>717</v>
      </c>
      <c r="BJ108" s="75">
        <f t="shared" si="407"/>
        <v>221</v>
      </c>
      <c r="BK108" s="75">
        <f t="shared" si="407"/>
        <v>107698</v>
      </c>
      <c r="BL108" s="75">
        <f t="shared" si="287"/>
        <v>487</v>
      </c>
      <c r="BM108" s="75">
        <f t="shared" si="288"/>
        <v>776</v>
      </c>
      <c r="BN108" s="75">
        <f t="shared" si="408"/>
        <v>104</v>
      </c>
      <c r="BO108" s="75">
        <f t="shared" si="408"/>
        <v>36834</v>
      </c>
      <c r="BP108" s="75">
        <f t="shared" si="290"/>
        <v>354</v>
      </c>
      <c r="BQ108" s="75">
        <f t="shared" si="291"/>
        <v>648</v>
      </c>
      <c r="BR108" s="75">
        <f t="shared" si="409"/>
        <v>6125</v>
      </c>
      <c r="BS108" s="75">
        <f t="shared" si="409"/>
        <v>2553004</v>
      </c>
      <c r="BT108" s="75">
        <f t="shared" si="293"/>
        <v>417</v>
      </c>
      <c r="BU108" s="75">
        <f t="shared" si="294"/>
        <v>712</v>
      </c>
      <c r="BV108" s="75">
        <f t="shared" si="410"/>
        <v>5821</v>
      </c>
      <c r="BW108" s="75">
        <f t="shared" si="410"/>
        <v>8702305</v>
      </c>
      <c r="BX108" s="75">
        <f t="shared" si="296"/>
        <v>1495</v>
      </c>
      <c r="BY108" s="75">
        <f t="shared" si="297"/>
        <v>2990</v>
      </c>
      <c r="BZ108" s="75">
        <f t="shared" si="411"/>
        <v>1259</v>
      </c>
      <c r="CA108" s="75">
        <f t="shared" si="411"/>
        <v>1642905</v>
      </c>
      <c r="CB108" s="75">
        <f t="shared" si="299"/>
        <v>1305</v>
      </c>
      <c r="CC108" s="75">
        <f t="shared" si="300"/>
        <v>2884</v>
      </c>
      <c r="CD108" s="75">
        <f t="shared" si="412"/>
        <v>44647</v>
      </c>
      <c r="CE108" s="75">
        <f t="shared" si="412"/>
        <v>60880073</v>
      </c>
      <c r="CF108" s="75">
        <f t="shared" si="302"/>
        <v>1364</v>
      </c>
      <c r="CG108" s="75">
        <f t="shared" si="303"/>
        <v>2823</v>
      </c>
      <c r="CH108" s="75">
        <f t="shared" si="413"/>
        <v>3669</v>
      </c>
      <c r="CI108" s="75">
        <f t="shared" si="413"/>
        <v>17624019</v>
      </c>
      <c r="CJ108" s="75">
        <f t="shared" si="305"/>
        <v>4803</v>
      </c>
      <c r="CK108" s="75">
        <f t="shared" si="306"/>
        <v>9859</v>
      </c>
      <c r="CL108" s="75">
        <f t="shared" si="414"/>
        <v>1731</v>
      </c>
      <c r="CM108" s="75">
        <f t="shared" si="414"/>
        <v>8202740</v>
      </c>
      <c r="CN108" s="75">
        <f t="shared" si="308"/>
        <v>4739</v>
      </c>
      <c r="CO108" s="75">
        <f t="shared" si="309"/>
        <v>10109</v>
      </c>
      <c r="CP108" s="75">
        <f t="shared" si="415"/>
        <v>2698</v>
      </c>
      <c r="CQ108" s="75">
        <f t="shared" si="415"/>
        <v>19970239</v>
      </c>
      <c r="CR108" s="75">
        <f t="shared" si="311"/>
        <v>7402</v>
      </c>
      <c r="CS108" s="75">
        <f t="shared" si="312"/>
        <v>15785</v>
      </c>
      <c r="CT108" s="75">
        <f t="shared" si="416"/>
        <v>785</v>
      </c>
      <c r="CU108" s="75">
        <f t="shared" si="416"/>
        <v>4662407</v>
      </c>
      <c r="CV108" s="75">
        <f t="shared" si="314"/>
        <v>5939</v>
      </c>
      <c r="CW108" s="75">
        <f t="shared" si="315"/>
        <v>13266</v>
      </c>
      <c r="CX108" s="75">
        <f t="shared" si="417"/>
        <v>306</v>
      </c>
      <c r="CY108" s="75">
        <f t="shared" si="417"/>
        <v>105123</v>
      </c>
      <c r="CZ108" s="75">
        <f t="shared" si="317"/>
        <v>344</v>
      </c>
      <c r="DA108" s="75">
        <f t="shared" si="318"/>
        <v>553</v>
      </c>
      <c r="DB108" s="75">
        <f t="shared" si="418"/>
        <v>3820</v>
      </c>
      <c r="DC108" s="75">
        <f t="shared" si="418"/>
        <v>131082</v>
      </c>
      <c r="DD108" s="75">
        <f t="shared" si="320"/>
        <v>34</v>
      </c>
      <c r="DE108" s="75">
        <f t="shared" si="321"/>
        <v>60</v>
      </c>
      <c r="DF108" s="75">
        <f t="shared" si="419"/>
        <v>81</v>
      </c>
      <c r="DG108" s="75">
        <f t="shared" si="419"/>
        <v>103299</v>
      </c>
      <c r="DH108" s="75">
        <f t="shared" si="323"/>
        <v>1275</v>
      </c>
      <c r="DI108" s="75">
        <f t="shared" si="324"/>
        <v>2696</v>
      </c>
      <c r="DJ108" s="75">
        <f t="shared" si="383"/>
        <v>72</v>
      </c>
      <c r="DK108" s="75">
        <f t="shared" si="383"/>
        <v>0</v>
      </c>
      <c r="DL108" s="248"/>
      <c r="DM108" s="248"/>
      <c r="DN108" s="248"/>
      <c r="DO108" s="248"/>
      <c r="DP108" s="248"/>
      <c r="DQ108" s="248"/>
      <c r="DR108" s="248"/>
      <c r="DS108" s="248"/>
      <c r="DT108" s="248"/>
      <c r="DU108" s="248"/>
      <c r="DV108" s="248"/>
      <c r="DW108" s="248"/>
      <c r="DX108" s="248"/>
      <c r="DY108" s="248"/>
      <c r="DZ108" s="248"/>
      <c r="EA108" s="248"/>
      <c r="EB108" s="164"/>
      <c r="EC108" s="75">
        <f t="shared" si="337"/>
        <v>2</v>
      </c>
      <c r="ED108" s="74">
        <f t="shared" si="352"/>
        <v>2021</v>
      </c>
      <c r="EE108" s="165">
        <f t="shared" si="353"/>
        <v>44228</v>
      </c>
      <c r="EF108" s="157">
        <f t="shared" si="338"/>
        <v>28</v>
      </c>
      <c r="EG108" s="156"/>
      <c r="EH108" s="166">
        <f t="shared" si="420"/>
        <v>44269</v>
      </c>
      <c r="EI108" s="166">
        <f t="shared" si="420"/>
        <v>622229</v>
      </c>
      <c r="EJ108" s="166">
        <f t="shared" si="420"/>
        <v>2054827</v>
      </c>
      <c r="EK108" s="166">
        <f t="shared" si="420"/>
        <v>6704929</v>
      </c>
      <c r="EL108" s="166">
        <f t="shared" si="420"/>
        <v>4617528</v>
      </c>
      <c r="EM108" s="166">
        <f t="shared" si="420"/>
        <v>3462738</v>
      </c>
      <c r="EN108" s="166">
        <f t="shared" si="420"/>
        <v>146915275</v>
      </c>
      <c r="EO108" s="166">
        <f t="shared" si="420"/>
        <v>170386723</v>
      </c>
      <c r="EP108" s="166">
        <f t="shared" si="420"/>
        <v>7764336</v>
      </c>
      <c r="EQ108" s="166">
        <f t="shared" si="420"/>
        <v>171422</v>
      </c>
      <c r="ER108" s="166">
        <f t="shared" si="421"/>
        <v>67352</v>
      </c>
      <c r="ES108" s="166">
        <f t="shared" si="421"/>
        <v>4360608</v>
      </c>
      <c r="ET108" s="166">
        <f t="shared" si="421"/>
        <v>17405828</v>
      </c>
      <c r="EU108" s="166">
        <f t="shared" si="421"/>
        <v>3630795</v>
      </c>
      <c r="EV108" s="166">
        <f t="shared" si="421"/>
        <v>126043653</v>
      </c>
      <c r="EW108" s="166">
        <f t="shared" si="421"/>
        <v>36173972</v>
      </c>
      <c r="EX108" s="166">
        <f t="shared" si="421"/>
        <v>17498298</v>
      </c>
      <c r="EY108" s="166">
        <f t="shared" si="421"/>
        <v>42588648</v>
      </c>
      <c r="EZ108" s="166">
        <f t="shared" si="421"/>
        <v>10414140</v>
      </c>
      <c r="FA108" s="166">
        <f t="shared" si="421"/>
        <v>218376</v>
      </c>
      <c r="FB108" s="166">
        <f t="shared" si="422"/>
        <v>169258</v>
      </c>
      <c r="FC108" s="166">
        <f t="shared" si="422"/>
        <v>230736</v>
      </c>
      <c r="FD108" s="166">
        <f t="shared" si="422"/>
        <v>0</v>
      </c>
      <c r="FE108" s="166">
        <f t="shared" si="422"/>
        <v>0</v>
      </c>
      <c r="FF108" s="166">
        <f t="shared" si="422"/>
        <v>0</v>
      </c>
      <c r="FG108" s="166">
        <f t="shared" si="422"/>
        <v>0</v>
      </c>
      <c r="FH108" s="152"/>
      <c r="FI108" s="405">
        <f t="shared" si="394"/>
        <v>1.9483720930232558</v>
      </c>
      <c r="FJ108" s="405">
        <f t="shared" si="394"/>
        <v>1.5195348837209302</v>
      </c>
      <c r="FK108" s="405">
        <f t="shared" si="395"/>
        <v>1.8883928571428572</v>
      </c>
      <c r="FL108" s="405">
        <f t="shared" si="396"/>
        <v>1.4866071428571428</v>
      </c>
      <c r="FM108" s="405">
        <f t="shared" si="397"/>
        <v>1.280356486941056</v>
      </c>
      <c r="FN108" s="405">
        <f t="shared" si="398"/>
        <v>1.0751831731977497</v>
      </c>
      <c r="FO108" s="405">
        <f t="shared" si="399"/>
        <v>1.5257139818114132</v>
      </c>
      <c r="FP108" s="405">
        <f t="shared" si="400"/>
        <v>1.0770621709301706</v>
      </c>
      <c r="FQ108" s="405">
        <f t="shared" si="401"/>
        <v>1.6349924585218703</v>
      </c>
      <c r="FR108" s="405">
        <f t="shared" si="402"/>
        <v>1.0814479638009049</v>
      </c>
      <c r="FS108" s="65"/>
    </row>
    <row r="109" spans="1:175" ht="10.35" customHeight="1" x14ac:dyDescent="0.2">
      <c r="A109" s="74" t="str">
        <f t="shared" si="262"/>
        <v>2020-21MARCHY63</v>
      </c>
      <c r="B109" s="163" t="str">
        <f t="shared" si="351"/>
        <v>2020-21</v>
      </c>
      <c r="C109" s="26" t="s">
        <v>838</v>
      </c>
      <c r="D109" s="163" t="str">
        <f t="shared" si="403"/>
        <v>Y63</v>
      </c>
      <c r="E109" s="163" t="str">
        <f t="shared" si="403"/>
        <v>North East and Yorkshire</v>
      </c>
      <c r="F109" s="163" t="str">
        <f t="shared" si="263"/>
        <v>Y63</v>
      </c>
      <c r="H109" s="75">
        <f t="shared" si="404"/>
        <v>140409</v>
      </c>
      <c r="I109" s="75">
        <f t="shared" si="404"/>
        <v>82165</v>
      </c>
      <c r="J109" s="75">
        <f t="shared" si="404"/>
        <v>514288</v>
      </c>
      <c r="K109" s="75">
        <f t="shared" si="265"/>
        <v>6</v>
      </c>
      <c r="L109" s="75">
        <f t="shared" si="266"/>
        <v>1</v>
      </c>
      <c r="M109" s="75">
        <f t="shared" si="267"/>
        <v>10</v>
      </c>
      <c r="N109" s="75">
        <f t="shared" si="268"/>
        <v>34</v>
      </c>
      <c r="O109" s="75">
        <f t="shared" si="269"/>
        <v>88</v>
      </c>
      <c r="P109" s="75" t="s">
        <v>44</v>
      </c>
      <c r="Q109" s="75">
        <f t="shared" si="405"/>
        <v>407</v>
      </c>
      <c r="R109" s="75">
        <f t="shared" si="405"/>
        <v>3175</v>
      </c>
      <c r="S109" s="75">
        <f t="shared" si="405"/>
        <v>166</v>
      </c>
      <c r="T109" s="75">
        <f t="shared" si="405"/>
        <v>106680</v>
      </c>
      <c r="U109" s="75">
        <f t="shared" si="405"/>
        <v>7733</v>
      </c>
      <c r="V109" s="75">
        <f t="shared" si="405"/>
        <v>5055</v>
      </c>
      <c r="W109" s="75">
        <f t="shared" si="405"/>
        <v>56554</v>
      </c>
      <c r="X109" s="75">
        <f t="shared" si="405"/>
        <v>22170</v>
      </c>
      <c r="Y109" s="75">
        <f t="shared" si="405"/>
        <v>685</v>
      </c>
      <c r="Z109" s="75">
        <f t="shared" si="405"/>
        <v>3249807</v>
      </c>
      <c r="AA109" s="75">
        <f t="shared" si="271"/>
        <v>420</v>
      </c>
      <c r="AB109" s="75">
        <f t="shared" si="272"/>
        <v>722</v>
      </c>
      <c r="AC109" s="75">
        <f t="shared" si="390"/>
        <v>2460307</v>
      </c>
      <c r="AD109" s="75">
        <f t="shared" si="274"/>
        <v>487</v>
      </c>
      <c r="AE109" s="75">
        <f t="shared" si="275"/>
        <v>850</v>
      </c>
      <c r="AF109" s="75">
        <f t="shared" si="391"/>
        <v>73296732</v>
      </c>
      <c r="AG109" s="75">
        <f t="shared" si="277"/>
        <v>1296</v>
      </c>
      <c r="AH109" s="75">
        <f t="shared" si="278"/>
        <v>2661</v>
      </c>
      <c r="AI109" s="75">
        <f t="shared" si="392"/>
        <v>76729352</v>
      </c>
      <c r="AJ109" s="75">
        <f t="shared" si="280"/>
        <v>3461</v>
      </c>
      <c r="AK109" s="75">
        <f t="shared" si="281"/>
        <v>8383</v>
      </c>
      <c r="AL109" s="75">
        <f t="shared" si="393"/>
        <v>2940295</v>
      </c>
      <c r="AM109" s="75">
        <f t="shared" si="283"/>
        <v>4292</v>
      </c>
      <c r="AN109" s="75">
        <f t="shared" si="284"/>
        <v>10709</v>
      </c>
      <c r="AO109" s="75">
        <f t="shared" si="406"/>
        <v>9048</v>
      </c>
      <c r="AP109" s="75">
        <f t="shared" si="406"/>
        <v>698</v>
      </c>
      <c r="AQ109" s="75">
        <f t="shared" si="406"/>
        <v>1649</v>
      </c>
      <c r="AR109" s="75">
        <f t="shared" si="406"/>
        <v>6104</v>
      </c>
      <c r="AS109" s="75">
        <f t="shared" si="406"/>
        <v>1996</v>
      </c>
      <c r="AT109" s="75">
        <f t="shared" si="406"/>
        <v>4705</v>
      </c>
      <c r="AU109" s="75">
        <f t="shared" si="406"/>
        <v>3182</v>
      </c>
      <c r="AV109" s="75">
        <f t="shared" si="406"/>
        <v>59013</v>
      </c>
      <c r="AW109" s="75">
        <f t="shared" si="406"/>
        <v>9358</v>
      </c>
      <c r="AX109" s="75">
        <f t="shared" si="406"/>
        <v>29261</v>
      </c>
      <c r="AY109" s="75">
        <f t="shared" si="407"/>
        <v>97632</v>
      </c>
      <c r="AZ109" s="75">
        <f t="shared" si="407"/>
        <v>14883</v>
      </c>
      <c r="BA109" s="75">
        <f t="shared" si="407"/>
        <v>11568</v>
      </c>
      <c r="BB109" s="75">
        <f t="shared" si="407"/>
        <v>9441</v>
      </c>
      <c r="BC109" s="75">
        <f t="shared" si="407"/>
        <v>7399</v>
      </c>
      <c r="BD109" s="75">
        <f t="shared" si="407"/>
        <v>72541</v>
      </c>
      <c r="BE109" s="75">
        <f t="shared" si="407"/>
        <v>60911</v>
      </c>
      <c r="BF109" s="75">
        <f t="shared" si="407"/>
        <v>34049</v>
      </c>
      <c r="BG109" s="75">
        <f t="shared" si="407"/>
        <v>23812</v>
      </c>
      <c r="BH109" s="75">
        <f t="shared" si="407"/>
        <v>1155</v>
      </c>
      <c r="BI109" s="75">
        <f t="shared" si="407"/>
        <v>725</v>
      </c>
      <c r="BJ109" s="75">
        <f t="shared" si="407"/>
        <v>243</v>
      </c>
      <c r="BK109" s="75">
        <f t="shared" si="407"/>
        <v>111994</v>
      </c>
      <c r="BL109" s="75">
        <f t="shared" si="287"/>
        <v>461</v>
      </c>
      <c r="BM109" s="75">
        <f t="shared" si="288"/>
        <v>772</v>
      </c>
      <c r="BN109" s="75">
        <f t="shared" si="408"/>
        <v>110</v>
      </c>
      <c r="BO109" s="75">
        <f t="shared" si="408"/>
        <v>42615</v>
      </c>
      <c r="BP109" s="75">
        <f t="shared" si="290"/>
        <v>387</v>
      </c>
      <c r="BQ109" s="75">
        <f t="shared" si="291"/>
        <v>700</v>
      </c>
      <c r="BR109" s="75">
        <f t="shared" si="409"/>
        <v>7380</v>
      </c>
      <c r="BS109" s="75">
        <f t="shared" si="409"/>
        <v>3095198</v>
      </c>
      <c r="BT109" s="75">
        <f t="shared" si="293"/>
        <v>419</v>
      </c>
      <c r="BU109" s="75">
        <f t="shared" si="294"/>
        <v>718</v>
      </c>
      <c r="BV109" s="75">
        <f t="shared" si="410"/>
        <v>6208</v>
      </c>
      <c r="BW109" s="75">
        <f t="shared" si="410"/>
        <v>8234233</v>
      </c>
      <c r="BX109" s="75">
        <f t="shared" si="296"/>
        <v>1326</v>
      </c>
      <c r="BY109" s="75">
        <f t="shared" si="297"/>
        <v>2650</v>
      </c>
      <c r="BZ109" s="75">
        <f t="shared" si="411"/>
        <v>1377</v>
      </c>
      <c r="CA109" s="75">
        <f t="shared" si="411"/>
        <v>1728578</v>
      </c>
      <c r="CB109" s="75">
        <f t="shared" si="299"/>
        <v>1255</v>
      </c>
      <c r="CC109" s="75">
        <f t="shared" si="300"/>
        <v>2761</v>
      </c>
      <c r="CD109" s="75">
        <f t="shared" si="412"/>
        <v>48969</v>
      </c>
      <c r="CE109" s="75">
        <f t="shared" si="412"/>
        <v>63333921</v>
      </c>
      <c r="CF109" s="75">
        <f t="shared" si="302"/>
        <v>1293</v>
      </c>
      <c r="CG109" s="75">
        <f t="shared" si="303"/>
        <v>2660</v>
      </c>
      <c r="CH109" s="75">
        <f t="shared" si="413"/>
        <v>4153</v>
      </c>
      <c r="CI109" s="75">
        <f t="shared" si="413"/>
        <v>19330599</v>
      </c>
      <c r="CJ109" s="75">
        <f t="shared" si="305"/>
        <v>4655</v>
      </c>
      <c r="CK109" s="75">
        <f t="shared" si="306"/>
        <v>9397</v>
      </c>
      <c r="CL109" s="75">
        <f t="shared" si="414"/>
        <v>2136</v>
      </c>
      <c r="CM109" s="75">
        <f t="shared" si="414"/>
        <v>9675448</v>
      </c>
      <c r="CN109" s="75">
        <f t="shared" si="308"/>
        <v>4530</v>
      </c>
      <c r="CO109" s="75">
        <f t="shared" si="309"/>
        <v>9478</v>
      </c>
      <c r="CP109" s="75">
        <f t="shared" si="415"/>
        <v>2955</v>
      </c>
      <c r="CQ109" s="75">
        <f t="shared" si="415"/>
        <v>19944385</v>
      </c>
      <c r="CR109" s="75">
        <f t="shared" si="311"/>
        <v>6749</v>
      </c>
      <c r="CS109" s="75">
        <f t="shared" si="312"/>
        <v>14550</v>
      </c>
      <c r="CT109" s="75">
        <f t="shared" si="416"/>
        <v>939</v>
      </c>
      <c r="CU109" s="75">
        <f t="shared" si="416"/>
        <v>5703081</v>
      </c>
      <c r="CV109" s="75">
        <f t="shared" si="314"/>
        <v>6074</v>
      </c>
      <c r="CW109" s="75">
        <f t="shared" si="315"/>
        <v>13781</v>
      </c>
      <c r="CX109" s="75">
        <f t="shared" si="417"/>
        <v>320</v>
      </c>
      <c r="CY109" s="75">
        <f t="shared" si="417"/>
        <v>113551</v>
      </c>
      <c r="CZ109" s="75">
        <f t="shared" si="317"/>
        <v>355</v>
      </c>
      <c r="DA109" s="75">
        <f t="shared" si="318"/>
        <v>611</v>
      </c>
      <c r="DB109" s="75">
        <f t="shared" si="418"/>
        <v>4656</v>
      </c>
      <c r="DC109" s="75">
        <f t="shared" si="418"/>
        <v>162355</v>
      </c>
      <c r="DD109" s="75">
        <f t="shared" si="320"/>
        <v>35</v>
      </c>
      <c r="DE109" s="75">
        <f t="shared" si="321"/>
        <v>62</v>
      </c>
      <c r="DF109" s="75">
        <f t="shared" si="419"/>
        <v>117</v>
      </c>
      <c r="DG109" s="75">
        <f t="shared" si="419"/>
        <v>179539</v>
      </c>
      <c r="DH109" s="75">
        <f t="shared" si="323"/>
        <v>1535</v>
      </c>
      <c r="DI109" s="75">
        <f t="shared" si="324"/>
        <v>3326</v>
      </c>
      <c r="DJ109" s="75">
        <f t="shared" si="383"/>
        <v>105</v>
      </c>
      <c r="DK109" s="75">
        <f t="shared" si="383"/>
        <v>0</v>
      </c>
      <c r="DL109" s="248"/>
      <c r="DM109" s="248"/>
      <c r="DN109" s="248"/>
      <c r="DO109" s="248"/>
      <c r="DP109" s="248"/>
      <c r="DQ109" s="248"/>
      <c r="DR109" s="248"/>
      <c r="DS109" s="248"/>
      <c r="DT109" s="248"/>
      <c r="DU109" s="248"/>
      <c r="DV109" s="248"/>
      <c r="DW109" s="248"/>
      <c r="DX109" s="248"/>
      <c r="DY109" s="248"/>
      <c r="DZ109" s="248"/>
      <c r="EA109" s="248"/>
      <c r="EB109" s="164"/>
      <c r="EC109" s="75">
        <f t="shared" si="337"/>
        <v>3</v>
      </c>
      <c r="ED109" s="74">
        <f t="shared" si="352"/>
        <v>2021</v>
      </c>
      <c r="EE109" s="165">
        <f t="shared" si="353"/>
        <v>44256</v>
      </c>
      <c r="EF109" s="157">
        <f t="shared" si="338"/>
        <v>31</v>
      </c>
      <c r="EG109" s="156"/>
      <c r="EH109" s="166">
        <f t="shared" si="420"/>
        <v>51677</v>
      </c>
      <c r="EI109" s="166">
        <f t="shared" si="420"/>
        <v>788571</v>
      </c>
      <c r="EJ109" s="166">
        <f t="shared" si="420"/>
        <v>2817390</v>
      </c>
      <c r="EK109" s="166">
        <f t="shared" si="420"/>
        <v>7271372</v>
      </c>
      <c r="EL109" s="166">
        <f t="shared" si="420"/>
        <v>5586564</v>
      </c>
      <c r="EM109" s="166">
        <f t="shared" si="420"/>
        <v>4297281</v>
      </c>
      <c r="EN109" s="166">
        <f t="shared" si="420"/>
        <v>150467892</v>
      </c>
      <c r="EO109" s="166">
        <f t="shared" si="420"/>
        <v>185861727</v>
      </c>
      <c r="EP109" s="166">
        <f t="shared" si="420"/>
        <v>7335733</v>
      </c>
      <c r="EQ109" s="166">
        <f t="shared" si="420"/>
        <v>187681</v>
      </c>
      <c r="ER109" s="166">
        <f t="shared" si="421"/>
        <v>76980</v>
      </c>
      <c r="ES109" s="166">
        <f t="shared" si="421"/>
        <v>5299812</v>
      </c>
      <c r="ET109" s="166">
        <f t="shared" si="421"/>
        <v>16453552</v>
      </c>
      <c r="EU109" s="166">
        <f t="shared" si="421"/>
        <v>3801954</v>
      </c>
      <c r="EV109" s="166">
        <f t="shared" si="421"/>
        <v>130262244</v>
      </c>
      <c r="EW109" s="166">
        <f t="shared" si="421"/>
        <v>39026743</v>
      </c>
      <c r="EX109" s="166">
        <f t="shared" si="421"/>
        <v>20244528</v>
      </c>
      <c r="EY109" s="166">
        <f t="shared" si="421"/>
        <v>42996288</v>
      </c>
      <c r="EZ109" s="166">
        <f t="shared" si="421"/>
        <v>12940533</v>
      </c>
      <c r="FA109" s="166">
        <f t="shared" si="421"/>
        <v>389142</v>
      </c>
      <c r="FB109" s="166">
        <f t="shared" si="422"/>
        <v>195430</v>
      </c>
      <c r="FC109" s="166">
        <f t="shared" si="422"/>
        <v>289468</v>
      </c>
      <c r="FD109" s="166">
        <f t="shared" si="422"/>
        <v>0</v>
      </c>
      <c r="FE109" s="166">
        <f t="shared" si="422"/>
        <v>0</v>
      </c>
      <c r="FF109" s="166">
        <f t="shared" si="422"/>
        <v>0</v>
      </c>
      <c r="FG109" s="166">
        <f t="shared" si="422"/>
        <v>0</v>
      </c>
      <c r="FH109" s="152"/>
      <c r="FI109" s="405">
        <f t="shared" si="394"/>
        <v>1.9246088193456614</v>
      </c>
      <c r="FJ109" s="405">
        <f t="shared" si="394"/>
        <v>1.4959265485581275</v>
      </c>
      <c r="FK109" s="405">
        <f t="shared" si="395"/>
        <v>1.8676557863501484</v>
      </c>
      <c r="FL109" s="405">
        <f t="shared" si="396"/>
        <v>1.4636993076162215</v>
      </c>
      <c r="FM109" s="405">
        <f t="shared" si="397"/>
        <v>1.2826855748488171</v>
      </c>
      <c r="FN109" s="405">
        <f t="shared" si="398"/>
        <v>1.0770414117480638</v>
      </c>
      <c r="FO109" s="405">
        <f t="shared" si="399"/>
        <v>1.5358141632837168</v>
      </c>
      <c r="FP109" s="405">
        <f t="shared" si="400"/>
        <v>1.0740640505187189</v>
      </c>
      <c r="FQ109" s="405">
        <f t="shared" si="401"/>
        <v>1.6861313868613139</v>
      </c>
      <c r="FR109" s="405">
        <f t="shared" si="402"/>
        <v>1.0583941605839415</v>
      </c>
      <c r="FS109" s="65"/>
    </row>
    <row r="110" spans="1:175" ht="10.35" customHeight="1" x14ac:dyDescent="0.2">
      <c r="A110" s="74" t="str">
        <f t="shared" si="262"/>
        <v>2021-22APRILY63</v>
      </c>
      <c r="B110" s="163" t="str">
        <f t="shared" si="351"/>
        <v>2021-22</v>
      </c>
      <c r="C110" s="26" t="s">
        <v>839</v>
      </c>
      <c r="D110" s="163" t="str">
        <f t="shared" si="403"/>
        <v>Y63</v>
      </c>
      <c r="E110" s="163" t="str">
        <f t="shared" si="403"/>
        <v>North East and Yorkshire</v>
      </c>
      <c r="F110" s="163" t="str">
        <f t="shared" si="263"/>
        <v>Y63</v>
      </c>
      <c r="H110" s="75">
        <f t="shared" si="404"/>
        <v>141466</v>
      </c>
      <c r="I110" s="75">
        <f t="shared" si="404"/>
        <v>83961</v>
      </c>
      <c r="J110" s="75">
        <f t="shared" si="404"/>
        <v>513608</v>
      </c>
      <c r="K110" s="75">
        <f t="shared" si="265"/>
        <v>6</v>
      </c>
      <c r="L110" s="75">
        <f t="shared" si="266"/>
        <v>1</v>
      </c>
      <c r="M110" s="75">
        <f t="shared" si="267"/>
        <v>16</v>
      </c>
      <c r="N110" s="75">
        <f t="shared" si="268"/>
        <v>39</v>
      </c>
      <c r="O110" s="75">
        <f t="shared" si="269"/>
        <v>81</v>
      </c>
      <c r="P110" s="75" t="s">
        <v>44</v>
      </c>
      <c r="Q110" s="75">
        <f t="shared" si="405"/>
        <v>422</v>
      </c>
      <c r="R110" s="75">
        <f t="shared" si="405"/>
        <v>2959</v>
      </c>
      <c r="S110" s="75">
        <f t="shared" si="405"/>
        <v>421</v>
      </c>
      <c r="T110" s="75">
        <f t="shared" si="405"/>
        <v>105656</v>
      </c>
      <c r="U110" s="75">
        <f t="shared" si="405"/>
        <v>7963</v>
      </c>
      <c r="V110" s="75">
        <f t="shared" si="405"/>
        <v>5300</v>
      </c>
      <c r="W110" s="75">
        <f t="shared" si="405"/>
        <v>56112</v>
      </c>
      <c r="X110" s="75">
        <f t="shared" si="405"/>
        <v>21305</v>
      </c>
      <c r="Y110" s="75">
        <f t="shared" si="405"/>
        <v>667</v>
      </c>
      <c r="Z110" s="75">
        <f t="shared" si="405"/>
        <v>3448736</v>
      </c>
      <c r="AA110" s="75">
        <f t="shared" si="271"/>
        <v>433</v>
      </c>
      <c r="AB110" s="75">
        <f t="shared" si="272"/>
        <v>740</v>
      </c>
      <c r="AC110" s="75">
        <f t="shared" si="390"/>
        <v>2648370</v>
      </c>
      <c r="AD110" s="75">
        <f t="shared" si="274"/>
        <v>500</v>
      </c>
      <c r="AE110" s="75">
        <f t="shared" si="275"/>
        <v>866</v>
      </c>
      <c r="AF110" s="75">
        <f t="shared" si="391"/>
        <v>74376442</v>
      </c>
      <c r="AG110" s="75">
        <f t="shared" si="277"/>
        <v>1325</v>
      </c>
      <c r="AH110" s="75">
        <f t="shared" si="278"/>
        <v>2725</v>
      </c>
      <c r="AI110" s="75">
        <f t="shared" si="392"/>
        <v>74889239</v>
      </c>
      <c r="AJ110" s="75">
        <f t="shared" si="280"/>
        <v>3515</v>
      </c>
      <c r="AK110" s="75">
        <f t="shared" si="281"/>
        <v>8522</v>
      </c>
      <c r="AL110" s="75">
        <f t="shared" si="393"/>
        <v>3117949</v>
      </c>
      <c r="AM110" s="75">
        <f t="shared" si="283"/>
        <v>4675</v>
      </c>
      <c r="AN110" s="75">
        <f t="shared" si="284"/>
        <v>11671</v>
      </c>
      <c r="AO110" s="75">
        <f t="shared" si="406"/>
        <v>9403</v>
      </c>
      <c r="AP110" s="75">
        <f t="shared" si="406"/>
        <v>712</v>
      </c>
      <c r="AQ110" s="75">
        <f t="shared" si="406"/>
        <v>1595</v>
      </c>
      <c r="AR110" s="75">
        <f t="shared" si="406"/>
        <v>6073</v>
      </c>
      <c r="AS110" s="75">
        <f t="shared" si="406"/>
        <v>2224</v>
      </c>
      <c r="AT110" s="75">
        <f t="shared" si="406"/>
        <v>4872</v>
      </c>
      <c r="AU110" s="75">
        <f t="shared" si="406"/>
        <v>3016</v>
      </c>
      <c r="AV110" s="75">
        <f t="shared" si="406"/>
        <v>58532</v>
      </c>
      <c r="AW110" s="75">
        <f t="shared" si="406"/>
        <v>9356</v>
      </c>
      <c r="AX110" s="75">
        <f t="shared" si="406"/>
        <v>28365</v>
      </c>
      <c r="AY110" s="75">
        <f t="shared" si="407"/>
        <v>96253</v>
      </c>
      <c r="AZ110" s="75">
        <f t="shared" si="407"/>
        <v>15233</v>
      </c>
      <c r="BA110" s="75">
        <f t="shared" si="407"/>
        <v>11768</v>
      </c>
      <c r="BB110" s="75">
        <f t="shared" si="407"/>
        <v>9731</v>
      </c>
      <c r="BC110" s="75">
        <f t="shared" si="407"/>
        <v>7662</v>
      </c>
      <c r="BD110" s="75">
        <f t="shared" si="407"/>
        <v>72212</v>
      </c>
      <c r="BE110" s="75">
        <f t="shared" si="407"/>
        <v>60575</v>
      </c>
      <c r="BF110" s="75">
        <f t="shared" si="407"/>
        <v>32870</v>
      </c>
      <c r="BG110" s="75">
        <f t="shared" si="407"/>
        <v>22883</v>
      </c>
      <c r="BH110" s="75">
        <f t="shared" si="407"/>
        <v>1141</v>
      </c>
      <c r="BI110" s="75">
        <f t="shared" si="407"/>
        <v>725</v>
      </c>
      <c r="BJ110" s="75">
        <f t="shared" si="407"/>
        <v>207</v>
      </c>
      <c r="BK110" s="75">
        <f t="shared" si="407"/>
        <v>104973</v>
      </c>
      <c r="BL110" s="75">
        <f t="shared" si="287"/>
        <v>507</v>
      </c>
      <c r="BM110" s="75">
        <f t="shared" si="288"/>
        <v>879</v>
      </c>
      <c r="BN110" s="75">
        <f t="shared" si="408"/>
        <v>118</v>
      </c>
      <c r="BO110" s="75">
        <f t="shared" si="408"/>
        <v>45006</v>
      </c>
      <c r="BP110" s="75">
        <f t="shared" si="290"/>
        <v>381</v>
      </c>
      <c r="BQ110" s="75">
        <f t="shared" si="291"/>
        <v>721</v>
      </c>
      <c r="BR110" s="75">
        <f t="shared" si="409"/>
        <v>7638</v>
      </c>
      <c r="BS110" s="75">
        <f t="shared" si="409"/>
        <v>3298757</v>
      </c>
      <c r="BT110" s="75">
        <f t="shared" si="293"/>
        <v>432</v>
      </c>
      <c r="BU110" s="75">
        <f t="shared" si="294"/>
        <v>734</v>
      </c>
      <c r="BV110" s="75">
        <f t="shared" si="410"/>
        <v>5854</v>
      </c>
      <c r="BW110" s="75">
        <f t="shared" si="410"/>
        <v>8080860</v>
      </c>
      <c r="BX110" s="75">
        <f t="shared" si="296"/>
        <v>1380</v>
      </c>
      <c r="BY110" s="75">
        <f t="shared" si="297"/>
        <v>2796</v>
      </c>
      <c r="BZ110" s="75">
        <f t="shared" si="411"/>
        <v>1471</v>
      </c>
      <c r="CA110" s="75">
        <f t="shared" si="411"/>
        <v>1881185</v>
      </c>
      <c r="CB110" s="75">
        <f t="shared" si="299"/>
        <v>1279</v>
      </c>
      <c r="CC110" s="75">
        <f t="shared" si="300"/>
        <v>2706</v>
      </c>
      <c r="CD110" s="75">
        <f t="shared" si="412"/>
        <v>48787</v>
      </c>
      <c r="CE110" s="75">
        <f t="shared" si="412"/>
        <v>64414397</v>
      </c>
      <c r="CF110" s="75">
        <f t="shared" si="302"/>
        <v>1320</v>
      </c>
      <c r="CG110" s="75">
        <f t="shared" si="303"/>
        <v>2713</v>
      </c>
      <c r="CH110" s="75">
        <f t="shared" si="413"/>
        <v>3901</v>
      </c>
      <c r="CI110" s="75">
        <f t="shared" si="413"/>
        <v>18267010</v>
      </c>
      <c r="CJ110" s="75">
        <f t="shared" si="305"/>
        <v>4683</v>
      </c>
      <c r="CK110" s="75">
        <f t="shared" si="306"/>
        <v>9587</v>
      </c>
      <c r="CL110" s="75">
        <f t="shared" si="414"/>
        <v>2171</v>
      </c>
      <c r="CM110" s="75">
        <f t="shared" si="414"/>
        <v>10614214</v>
      </c>
      <c r="CN110" s="75">
        <f t="shared" si="308"/>
        <v>4889</v>
      </c>
      <c r="CO110" s="75">
        <f t="shared" si="309"/>
        <v>10626</v>
      </c>
      <c r="CP110" s="75">
        <f t="shared" si="415"/>
        <v>2682</v>
      </c>
      <c r="CQ110" s="75">
        <f t="shared" si="415"/>
        <v>19338576</v>
      </c>
      <c r="CR110" s="75">
        <f t="shared" si="311"/>
        <v>7211</v>
      </c>
      <c r="CS110" s="75">
        <f t="shared" si="312"/>
        <v>16204</v>
      </c>
      <c r="CT110" s="75">
        <f t="shared" si="416"/>
        <v>905</v>
      </c>
      <c r="CU110" s="75">
        <f t="shared" si="416"/>
        <v>6231758</v>
      </c>
      <c r="CV110" s="75">
        <f t="shared" si="314"/>
        <v>6886</v>
      </c>
      <c r="CW110" s="75">
        <f t="shared" si="315"/>
        <v>16474</v>
      </c>
      <c r="CX110" s="75">
        <f t="shared" si="417"/>
        <v>285</v>
      </c>
      <c r="CY110" s="75">
        <f t="shared" si="417"/>
        <v>113439</v>
      </c>
      <c r="CZ110" s="75">
        <f t="shared" si="317"/>
        <v>398</v>
      </c>
      <c r="DA110" s="75">
        <f t="shared" si="318"/>
        <v>619</v>
      </c>
      <c r="DB110" s="75">
        <f t="shared" si="418"/>
        <v>4860</v>
      </c>
      <c r="DC110" s="75">
        <f t="shared" si="418"/>
        <v>176811</v>
      </c>
      <c r="DD110" s="75">
        <f t="shared" si="320"/>
        <v>36</v>
      </c>
      <c r="DE110" s="75">
        <f t="shared" si="321"/>
        <v>68</v>
      </c>
      <c r="DF110" s="75">
        <f t="shared" si="419"/>
        <v>103</v>
      </c>
      <c r="DG110" s="75">
        <f t="shared" si="419"/>
        <v>148225</v>
      </c>
      <c r="DH110" s="75">
        <f t="shared" si="323"/>
        <v>1439</v>
      </c>
      <c r="DI110" s="75">
        <f t="shared" si="324"/>
        <v>2950</v>
      </c>
      <c r="DJ110" s="75">
        <f t="shared" si="383"/>
        <v>91</v>
      </c>
      <c r="DK110" s="75">
        <f t="shared" si="383"/>
        <v>0</v>
      </c>
      <c r="DL110" s="248"/>
      <c r="DM110" s="248"/>
      <c r="DN110" s="248"/>
      <c r="DO110" s="248"/>
      <c r="DP110" s="248"/>
      <c r="DQ110" s="248"/>
      <c r="DR110" s="248"/>
      <c r="DS110" s="248"/>
      <c r="DT110" s="248"/>
      <c r="DU110" s="248"/>
      <c r="DV110" s="248"/>
      <c r="DW110" s="248"/>
      <c r="DX110" s="248"/>
      <c r="DY110" s="248"/>
      <c r="DZ110" s="248"/>
      <c r="EA110" s="248"/>
      <c r="EB110" s="164"/>
      <c r="EC110" s="75">
        <f t="shared" si="337"/>
        <v>4</v>
      </c>
      <c r="ED110" s="74">
        <f t="shared" si="352"/>
        <v>2021</v>
      </c>
      <c r="EE110" s="165">
        <f t="shared" si="353"/>
        <v>44287</v>
      </c>
      <c r="EF110" s="157">
        <f t="shared" si="338"/>
        <v>30</v>
      </c>
      <c r="EG110" s="156"/>
      <c r="EH110" s="166">
        <f t="shared" si="420"/>
        <v>52181</v>
      </c>
      <c r="EI110" s="166">
        <f t="shared" si="420"/>
        <v>1309239</v>
      </c>
      <c r="EJ110" s="166">
        <f t="shared" si="420"/>
        <v>3233271</v>
      </c>
      <c r="EK110" s="166">
        <f t="shared" si="420"/>
        <v>6770606</v>
      </c>
      <c r="EL110" s="166">
        <f t="shared" si="420"/>
        <v>5890686</v>
      </c>
      <c r="EM110" s="166">
        <f t="shared" si="420"/>
        <v>4589014</v>
      </c>
      <c r="EN110" s="166">
        <f t="shared" si="420"/>
        <v>152881848</v>
      </c>
      <c r="EO110" s="166">
        <f t="shared" si="420"/>
        <v>181570593</v>
      </c>
      <c r="EP110" s="166">
        <f t="shared" si="420"/>
        <v>7784810</v>
      </c>
      <c r="EQ110" s="166">
        <f t="shared" si="420"/>
        <v>181921</v>
      </c>
      <c r="ER110" s="166">
        <f t="shared" si="421"/>
        <v>85044</v>
      </c>
      <c r="ES110" s="166">
        <f t="shared" si="421"/>
        <v>5608712</v>
      </c>
      <c r="ET110" s="166">
        <f t="shared" si="421"/>
        <v>16366654</v>
      </c>
      <c r="EU110" s="166">
        <f t="shared" si="421"/>
        <v>3980060</v>
      </c>
      <c r="EV110" s="166">
        <f t="shared" si="421"/>
        <v>132371362</v>
      </c>
      <c r="EW110" s="166">
        <f t="shared" si="421"/>
        <v>37400313</v>
      </c>
      <c r="EX110" s="166">
        <f t="shared" si="421"/>
        <v>23068768</v>
      </c>
      <c r="EY110" s="166">
        <f t="shared" si="421"/>
        <v>43458684</v>
      </c>
      <c r="EZ110" s="166">
        <f t="shared" si="421"/>
        <v>14908523</v>
      </c>
      <c r="FA110" s="166">
        <f t="shared" si="421"/>
        <v>303901</v>
      </c>
      <c r="FB110" s="166">
        <f t="shared" si="422"/>
        <v>176355</v>
      </c>
      <c r="FC110" s="166">
        <f t="shared" si="422"/>
        <v>328932</v>
      </c>
      <c r="FD110" s="166">
        <f t="shared" si="422"/>
        <v>0</v>
      </c>
      <c r="FE110" s="166">
        <f t="shared" si="422"/>
        <v>0</v>
      </c>
      <c r="FF110" s="166">
        <f t="shared" si="422"/>
        <v>0</v>
      </c>
      <c r="FG110" s="166">
        <f t="shared" si="422"/>
        <v>0</v>
      </c>
      <c r="FH110" s="152"/>
      <c r="FI110" s="405">
        <f t="shared" si="394"/>
        <v>1.9129724978023359</v>
      </c>
      <c r="FJ110" s="405">
        <f t="shared" si="394"/>
        <v>1.4778349868140148</v>
      </c>
      <c r="FK110" s="405">
        <f t="shared" si="395"/>
        <v>1.8360377358490565</v>
      </c>
      <c r="FL110" s="405">
        <f t="shared" si="396"/>
        <v>1.4456603773584906</v>
      </c>
      <c r="FM110" s="405">
        <f t="shared" si="397"/>
        <v>1.2869261477045908</v>
      </c>
      <c r="FN110" s="405">
        <f t="shared" si="398"/>
        <v>1.0795373538637012</v>
      </c>
      <c r="FO110" s="405">
        <f t="shared" si="399"/>
        <v>1.5428303215207697</v>
      </c>
      <c r="FP110" s="405">
        <f t="shared" si="400"/>
        <v>1.0740671203942735</v>
      </c>
      <c r="FQ110" s="405">
        <f t="shared" si="401"/>
        <v>1.7106446776611695</v>
      </c>
      <c r="FR110" s="405">
        <f t="shared" si="402"/>
        <v>1.0869565217391304</v>
      </c>
      <c r="FS110" s="65"/>
    </row>
    <row r="111" spans="1:175" ht="10.35" customHeight="1" x14ac:dyDescent="0.2">
      <c r="A111" s="74" t="str">
        <f t="shared" si="262"/>
        <v>2021-22MAYY63</v>
      </c>
      <c r="B111" s="163" t="str">
        <f t="shared" si="351"/>
        <v>2021-22</v>
      </c>
      <c r="C111" s="26" t="s">
        <v>840</v>
      </c>
      <c r="D111" s="163" t="str">
        <f t="shared" si="403"/>
        <v>Y63</v>
      </c>
      <c r="E111" s="163" t="str">
        <f t="shared" si="403"/>
        <v>North East and Yorkshire</v>
      </c>
      <c r="F111" s="163" t="str">
        <f t="shared" si="263"/>
        <v>Y63</v>
      </c>
      <c r="H111" s="75">
        <f t="shared" si="404"/>
        <v>158650</v>
      </c>
      <c r="I111" s="75">
        <f t="shared" si="404"/>
        <v>96160</v>
      </c>
      <c r="J111" s="75">
        <f t="shared" si="404"/>
        <v>1035954</v>
      </c>
      <c r="K111" s="75">
        <f t="shared" si="265"/>
        <v>11</v>
      </c>
      <c r="L111" s="75">
        <f t="shared" si="266"/>
        <v>1</v>
      </c>
      <c r="M111" s="75">
        <f t="shared" si="267"/>
        <v>37</v>
      </c>
      <c r="N111" s="75">
        <f t="shared" si="268"/>
        <v>61</v>
      </c>
      <c r="O111" s="75">
        <f t="shared" si="269"/>
        <v>108</v>
      </c>
      <c r="P111" s="75" t="s">
        <v>44</v>
      </c>
      <c r="Q111" s="75">
        <f t="shared" si="405"/>
        <v>511</v>
      </c>
      <c r="R111" s="75">
        <f t="shared" si="405"/>
        <v>3150</v>
      </c>
      <c r="S111" s="75">
        <f t="shared" si="405"/>
        <v>355</v>
      </c>
      <c r="T111" s="75">
        <f t="shared" si="405"/>
        <v>112778</v>
      </c>
      <c r="U111" s="75">
        <f t="shared" si="405"/>
        <v>9473</v>
      </c>
      <c r="V111" s="75">
        <f t="shared" si="405"/>
        <v>6439</v>
      </c>
      <c r="W111" s="75">
        <f t="shared" si="405"/>
        <v>62428</v>
      </c>
      <c r="X111" s="75">
        <f t="shared" si="405"/>
        <v>20001</v>
      </c>
      <c r="Y111" s="75">
        <f t="shared" si="405"/>
        <v>700</v>
      </c>
      <c r="Z111" s="75">
        <f t="shared" si="405"/>
        <v>4261814</v>
      </c>
      <c r="AA111" s="75">
        <f t="shared" si="271"/>
        <v>450</v>
      </c>
      <c r="AB111" s="75">
        <f t="shared" si="272"/>
        <v>770</v>
      </c>
      <c r="AC111" s="75">
        <f t="shared" si="390"/>
        <v>3397419</v>
      </c>
      <c r="AD111" s="75">
        <f t="shared" si="274"/>
        <v>528</v>
      </c>
      <c r="AE111" s="75">
        <f t="shared" si="275"/>
        <v>924</v>
      </c>
      <c r="AF111" s="75">
        <f t="shared" si="391"/>
        <v>99300301</v>
      </c>
      <c r="AG111" s="75">
        <f t="shared" si="277"/>
        <v>1591</v>
      </c>
      <c r="AH111" s="75">
        <f t="shared" si="278"/>
        <v>3320</v>
      </c>
      <c r="AI111" s="75">
        <f t="shared" si="392"/>
        <v>95633672</v>
      </c>
      <c r="AJ111" s="75">
        <f t="shared" si="280"/>
        <v>4781</v>
      </c>
      <c r="AK111" s="75">
        <f t="shared" si="281"/>
        <v>11519</v>
      </c>
      <c r="AL111" s="75">
        <f t="shared" si="393"/>
        <v>4194163</v>
      </c>
      <c r="AM111" s="75">
        <f t="shared" si="283"/>
        <v>5992</v>
      </c>
      <c r="AN111" s="75">
        <f t="shared" si="284"/>
        <v>15326</v>
      </c>
      <c r="AO111" s="75">
        <f t="shared" si="406"/>
        <v>10147</v>
      </c>
      <c r="AP111" s="75">
        <f t="shared" si="406"/>
        <v>693</v>
      </c>
      <c r="AQ111" s="75">
        <f t="shared" si="406"/>
        <v>1554</v>
      </c>
      <c r="AR111" s="75">
        <f t="shared" si="406"/>
        <v>6786</v>
      </c>
      <c r="AS111" s="75">
        <f t="shared" si="406"/>
        <v>2619</v>
      </c>
      <c r="AT111" s="75">
        <f t="shared" si="406"/>
        <v>5281</v>
      </c>
      <c r="AU111" s="75">
        <f t="shared" si="406"/>
        <v>2663</v>
      </c>
      <c r="AV111" s="75">
        <f t="shared" si="406"/>
        <v>63049</v>
      </c>
      <c r="AW111" s="75">
        <f t="shared" si="406"/>
        <v>9728</v>
      </c>
      <c r="AX111" s="75">
        <f t="shared" si="406"/>
        <v>29854</v>
      </c>
      <c r="AY111" s="75">
        <f t="shared" si="407"/>
        <v>102631</v>
      </c>
      <c r="AZ111" s="75">
        <f t="shared" si="407"/>
        <v>17829</v>
      </c>
      <c r="BA111" s="75">
        <f t="shared" si="407"/>
        <v>13919</v>
      </c>
      <c r="BB111" s="75">
        <f t="shared" si="407"/>
        <v>11787</v>
      </c>
      <c r="BC111" s="75">
        <f t="shared" si="407"/>
        <v>9297</v>
      </c>
      <c r="BD111" s="75">
        <f t="shared" si="407"/>
        <v>81333</v>
      </c>
      <c r="BE111" s="75">
        <f t="shared" si="407"/>
        <v>67583</v>
      </c>
      <c r="BF111" s="75">
        <f t="shared" si="407"/>
        <v>31398</v>
      </c>
      <c r="BG111" s="75">
        <f t="shared" si="407"/>
        <v>21507</v>
      </c>
      <c r="BH111" s="75">
        <f t="shared" si="407"/>
        <v>1142</v>
      </c>
      <c r="BI111" s="75">
        <f t="shared" si="407"/>
        <v>747</v>
      </c>
      <c r="BJ111" s="75">
        <f t="shared" si="407"/>
        <v>240</v>
      </c>
      <c r="BK111" s="75">
        <f t="shared" si="407"/>
        <v>126629</v>
      </c>
      <c r="BL111" s="75">
        <f t="shared" si="287"/>
        <v>528</v>
      </c>
      <c r="BM111" s="75">
        <f t="shared" si="288"/>
        <v>894</v>
      </c>
      <c r="BN111" s="75">
        <f t="shared" si="408"/>
        <v>130</v>
      </c>
      <c r="BO111" s="75">
        <f t="shared" si="408"/>
        <v>52884</v>
      </c>
      <c r="BP111" s="75">
        <f t="shared" si="290"/>
        <v>407</v>
      </c>
      <c r="BQ111" s="75">
        <f t="shared" si="291"/>
        <v>796</v>
      </c>
      <c r="BR111" s="75">
        <f t="shared" si="409"/>
        <v>9103</v>
      </c>
      <c r="BS111" s="75">
        <f t="shared" si="409"/>
        <v>4082301</v>
      </c>
      <c r="BT111" s="75">
        <f t="shared" si="293"/>
        <v>448</v>
      </c>
      <c r="BU111" s="75">
        <f t="shared" si="294"/>
        <v>764</v>
      </c>
      <c r="BV111" s="75">
        <f t="shared" si="410"/>
        <v>6031</v>
      </c>
      <c r="BW111" s="75">
        <f t="shared" si="410"/>
        <v>9989730</v>
      </c>
      <c r="BX111" s="75">
        <f t="shared" si="296"/>
        <v>1656</v>
      </c>
      <c r="BY111" s="75">
        <f t="shared" si="297"/>
        <v>3390</v>
      </c>
      <c r="BZ111" s="75">
        <f t="shared" si="411"/>
        <v>1624</v>
      </c>
      <c r="CA111" s="75">
        <f t="shared" si="411"/>
        <v>2441215</v>
      </c>
      <c r="CB111" s="75">
        <f t="shared" si="299"/>
        <v>1503</v>
      </c>
      <c r="CC111" s="75">
        <f t="shared" si="300"/>
        <v>3398</v>
      </c>
      <c r="CD111" s="75">
        <f t="shared" si="412"/>
        <v>54773</v>
      </c>
      <c r="CE111" s="75">
        <f t="shared" si="412"/>
        <v>86869356</v>
      </c>
      <c r="CF111" s="75">
        <f t="shared" si="302"/>
        <v>1586</v>
      </c>
      <c r="CG111" s="75">
        <f t="shared" si="303"/>
        <v>3306</v>
      </c>
      <c r="CH111" s="75">
        <f t="shared" si="413"/>
        <v>3746</v>
      </c>
      <c r="CI111" s="75">
        <f t="shared" si="413"/>
        <v>20892006</v>
      </c>
      <c r="CJ111" s="75">
        <f t="shared" si="305"/>
        <v>5577</v>
      </c>
      <c r="CK111" s="75">
        <f t="shared" si="306"/>
        <v>11179</v>
      </c>
      <c r="CL111" s="75">
        <f t="shared" si="414"/>
        <v>2319</v>
      </c>
      <c r="CM111" s="75">
        <f t="shared" si="414"/>
        <v>13234972</v>
      </c>
      <c r="CN111" s="75">
        <f t="shared" si="308"/>
        <v>5707</v>
      </c>
      <c r="CO111" s="75">
        <f t="shared" si="309"/>
        <v>12003</v>
      </c>
      <c r="CP111" s="75">
        <f t="shared" si="415"/>
        <v>2644</v>
      </c>
      <c r="CQ111" s="75">
        <f t="shared" si="415"/>
        <v>22233380</v>
      </c>
      <c r="CR111" s="75">
        <f t="shared" si="311"/>
        <v>8409</v>
      </c>
      <c r="CS111" s="75">
        <f t="shared" si="312"/>
        <v>18347</v>
      </c>
      <c r="CT111" s="75">
        <f t="shared" si="416"/>
        <v>917</v>
      </c>
      <c r="CU111" s="75">
        <f t="shared" si="416"/>
        <v>7816110</v>
      </c>
      <c r="CV111" s="75">
        <f t="shared" si="314"/>
        <v>8524</v>
      </c>
      <c r="CW111" s="75">
        <f t="shared" si="315"/>
        <v>19790</v>
      </c>
      <c r="CX111" s="75">
        <f t="shared" si="417"/>
        <v>307</v>
      </c>
      <c r="CY111" s="75">
        <f t="shared" si="417"/>
        <v>119211</v>
      </c>
      <c r="CZ111" s="75">
        <f t="shared" si="317"/>
        <v>388</v>
      </c>
      <c r="DA111" s="75">
        <f t="shared" si="318"/>
        <v>692</v>
      </c>
      <c r="DB111" s="75">
        <f t="shared" si="418"/>
        <v>5695</v>
      </c>
      <c r="DC111" s="75">
        <f t="shared" si="418"/>
        <v>241643</v>
      </c>
      <c r="DD111" s="75">
        <f t="shared" si="320"/>
        <v>42</v>
      </c>
      <c r="DE111" s="75">
        <f t="shared" si="321"/>
        <v>84</v>
      </c>
      <c r="DF111" s="75">
        <f t="shared" si="419"/>
        <v>113</v>
      </c>
      <c r="DG111" s="75">
        <f t="shared" si="419"/>
        <v>193151</v>
      </c>
      <c r="DH111" s="75">
        <f t="shared" si="323"/>
        <v>1709</v>
      </c>
      <c r="DI111" s="75">
        <f t="shared" si="324"/>
        <v>3445</v>
      </c>
      <c r="DJ111" s="75">
        <f t="shared" si="383"/>
        <v>102</v>
      </c>
      <c r="DK111" s="75">
        <f t="shared" si="383"/>
        <v>0</v>
      </c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164"/>
      <c r="EC111" s="75">
        <f t="shared" si="337"/>
        <v>5</v>
      </c>
      <c r="ED111" s="74">
        <f t="shared" si="352"/>
        <v>2021</v>
      </c>
      <c r="EE111" s="165">
        <f t="shared" si="353"/>
        <v>44317</v>
      </c>
      <c r="EF111" s="157">
        <f t="shared" si="338"/>
        <v>31</v>
      </c>
      <c r="EG111" s="156"/>
      <c r="EH111" s="166">
        <f t="shared" si="420"/>
        <v>60350</v>
      </c>
      <c r="EI111" s="166">
        <f t="shared" si="420"/>
        <v>3603730</v>
      </c>
      <c r="EJ111" s="166">
        <f t="shared" si="420"/>
        <v>5893030</v>
      </c>
      <c r="EK111" s="166">
        <f t="shared" si="420"/>
        <v>10356200</v>
      </c>
      <c r="EL111" s="166">
        <f t="shared" si="420"/>
        <v>7292613</v>
      </c>
      <c r="EM111" s="166">
        <f t="shared" si="420"/>
        <v>5947706</v>
      </c>
      <c r="EN111" s="166">
        <f t="shared" si="420"/>
        <v>207282631</v>
      </c>
      <c r="EO111" s="166">
        <f t="shared" si="420"/>
        <v>230398026</v>
      </c>
      <c r="EP111" s="166">
        <f t="shared" si="420"/>
        <v>10727902</v>
      </c>
      <c r="EQ111" s="166">
        <f t="shared" si="420"/>
        <v>214538</v>
      </c>
      <c r="ER111" s="166">
        <f t="shared" si="421"/>
        <v>103532</v>
      </c>
      <c r="ES111" s="166">
        <f t="shared" si="421"/>
        <v>6952363</v>
      </c>
      <c r="ET111" s="166">
        <f t="shared" si="421"/>
        <v>20447177</v>
      </c>
      <c r="EU111" s="166">
        <f t="shared" si="421"/>
        <v>5519048</v>
      </c>
      <c r="EV111" s="166">
        <f t="shared" si="421"/>
        <v>181094887</v>
      </c>
      <c r="EW111" s="166">
        <f t="shared" si="421"/>
        <v>41875118</v>
      </c>
      <c r="EX111" s="166">
        <f t="shared" si="421"/>
        <v>27835808</v>
      </c>
      <c r="EY111" s="166">
        <f t="shared" si="421"/>
        <v>48510306</v>
      </c>
      <c r="EZ111" s="166">
        <f t="shared" si="421"/>
        <v>18147688</v>
      </c>
      <c r="FA111" s="166">
        <f t="shared" si="421"/>
        <v>389285</v>
      </c>
      <c r="FB111" s="166">
        <f t="shared" si="422"/>
        <v>212538</v>
      </c>
      <c r="FC111" s="166">
        <f t="shared" si="422"/>
        <v>477603</v>
      </c>
      <c r="FD111" s="166">
        <f t="shared" si="422"/>
        <v>0</v>
      </c>
      <c r="FE111" s="166">
        <f t="shared" si="422"/>
        <v>0</v>
      </c>
      <c r="FF111" s="166">
        <f t="shared" si="422"/>
        <v>0</v>
      </c>
      <c r="FG111" s="166">
        <f t="shared" si="422"/>
        <v>0</v>
      </c>
      <c r="FH111" s="152"/>
      <c r="FI111" s="405">
        <f t="shared" si="394"/>
        <v>1.8820859284281644</v>
      </c>
      <c r="FJ111" s="405">
        <f t="shared" si="394"/>
        <v>1.4693338963369578</v>
      </c>
      <c r="FK111" s="405">
        <f t="shared" si="395"/>
        <v>1.8305637521354248</v>
      </c>
      <c r="FL111" s="405">
        <f t="shared" si="396"/>
        <v>1.443857741885386</v>
      </c>
      <c r="FM111" s="405">
        <f t="shared" si="397"/>
        <v>1.3028288588453898</v>
      </c>
      <c r="FN111" s="405">
        <f t="shared" si="398"/>
        <v>1.0825751265457808</v>
      </c>
      <c r="FO111" s="405">
        <f t="shared" si="399"/>
        <v>1.5698215089245537</v>
      </c>
      <c r="FP111" s="405">
        <f t="shared" si="400"/>
        <v>1.0752962351882407</v>
      </c>
      <c r="FQ111" s="405">
        <f t="shared" si="401"/>
        <v>1.6314285714285715</v>
      </c>
      <c r="FR111" s="405">
        <f t="shared" si="402"/>
        <v>1.0671428571428572</v>
      </c>
      <c r="FS111" s="65"/>
    </row>
    <row r="112" spans="1:175" ht="10.35" customHeight="1" x14ac:dyDescent="0.2">
      <c r="A112" s="74" t="str">
        <f t="shared" si="262"/>
        <v>2021-22JUNEY63</v>
      </c>
      <c r="B112" s="163" t="str">
        <f t="shared" si="351"/>
        <v>2021-22</v>
      </c>
      <c r="C112" s="26" t="s">
        <v>843</v>
      </c>
      <c r="D112" s="163" t="str">
        <f t="shared" si="403"/>
        <v>Y63</v>
      </c>
      <c r="E112" s="163" t="str">
        <f t="shared" si="403"/>
        <v>North East and Yorkshire</v>
      </c>
      <c r="F112" s="163" t="str">
        <f t="shared" si="263"/>
        <v>Y63</v>
      </c>
      <c r="H112" s="75">
        <f t="shared" si="404"/>
        <v>159998</v>
      </c>
      <c r="I112" s="75">
        <f t="shared" si="404"/>
        <v>103874</v>
      </c>
      <c r="J112" s="75">
        <f t="shared" si="404"/>
        <v>3701379</v>
      </c>
      <c r="K112" s="75">
        <f t="shared" si="265"/>
        <v>36</v>
      </c>
      <c r="L112" s="75">
        <f t="shared" si="266"/>
        <v>2</v>
      </c>
      <c r="M112" s="75">
        <f t="shared" si="267"/>
        <v>111</v>
      </c>
      <c r="N112" s="75">
        <f t="shared" si="268"/>
        <v>164</v>
      </c>
      <c r="O112" s="75">
        <f t="shared" si="269"/>
        <v>289</v>
      </c>
      <c r="P112" s="75" t="s">
        <v>44</v>
      </c>
      <c r="Q112" s="75">
        <f t="shared" si="405"/>
        <v>401</v>
      </c>
      <c r="R112" s="75">
        <f t="shared" si="405"/>
        <v>3119</v>
      </c>
      <c r="S112" s="75">
        <f t="shared" si="405"/>
        <v>345</v>
      </c>
      <c r="T112" s="75">
        <f t="shared" si="405"/>
        <v>110284</v>
      </c>
      <c r="U112" s="75">
        <f t="shared" si="405"/>
        <v>9988</v>
      </c>
      <c r="V112" s="75">
        <f t="shared" si="405"/>
        <v>6864</v>
      </c>
      <c r="W112" s="75">
        <f t="shared" si="405"/>
        <v>60883</v>
      </c>
      <c r="X112" s="75">
        <f t="shared" si="405"/>
        <v>17665</v>
      </c>
      <c r="Y112" s="75">
        <f t="shared" si="405"/>
        <v>631</v>
      </c>
      <c r="Z112" s="75">
        <f t="shared" si="405"/>
        <v>4855440</v>
      </c>
      <c r="AA112" s="75">
        <f t="shared" si="271"/>
        <v>486</v>
      </c>
      <c r="AB112" s="75">
        <f t="shared" si="272"/>
        <v>832</v>
      </c>
      <c r="AC112" s="75">
        <f t="shared" si="390"/>
        <v>3841536</v>
      </c>
      <c r="AD112" s="75">
        <f t="shared" si="274"/>
        <v>560</v>
      </c>
      <c r="AE112" s="75">
        <f t="shared" si="275"/>
        <v>986</v>
      </c>
      <c r="AF112" s="75">
        <f t="shared" si="391"/>
        <v>114029302</v>
      </c>
      <c r="AG112" s="75">
        <f t="shared" si="277"/>
        <v>1873</v>
      </c>
      <c r="AH112" s="75">
        <f t="shared" si="278"/>
        <v>3943</v>
      </c>
      <c r="AI112" s="75">
        <f t="shared" si="392"/>
        <v>105381692</v>
      </c>
      <c r="AJ112" s="75">
        <f t="shared" si="280"/>
        <v>5966</v>
      </c>
      <c r="AK112" s="75">
        <f t="shared" si="281"/>
        <v>14464</v>
      </c>
      <c r="AL112" s="75">
        <f t="shared" si="393"/>
        <v>4680137</v>
      </c>
      <c r="AM112" s="75">
        <f t="shared" si="283"/>
        <v>7417</v>
      </c>
      <c r="AN112" s="75">
        <f t="shared" si="284"/>
        <v>17831</v>
      </c>
      <c r="AO112" s="75">
        <f t="shared" si="406"/>
        <v>11270</v>
      </c>
      <c r="AP112" s="75">
        <f t="shared" si="406"/>
        <v>701</v>
      </c>
      <c r="AQ112" s="75">
        <f t="shared" si="406"/>
        <v>1353</v>
      </c>
      <c r="AR112" s="75">
        <f t="shared" si="406"/>
        <v>6658</v>
      </c>
      <c r="AS112" s="75">
        <f t="shared" si="406"/>
        <v>2950</v>
      </c>
      <c r="AT112" s="75">
        <f t="shared" si="406"/>
        <v>6266</v>
      </c>
      <c r="AU112" s="75">
        <f t="shared" si="406"/>
        <v>1781</v>
      </c>
      <c r="AV112" s="75">
        <f t="shared" si="406"/>
        <v>60114</v>
      </c>
      <c r="AW112" s="75">
        <f t="shared" si="406"/>
        <v>9618</v>
      </c>
      <c r="AX112" s="75">
        <f t="shared" si="406"/>
        <v>29282</v>
      </c>
      <c r="AY112" s="75">
        <f t="shared" si="407"/>
        <v>99014</v>
      </c>
      <c r="AZ112" s="75">
        <f t="shared" si="407"/>
        <v>18640</v>
      </c>
      <c r="BA112" s="75">
        <f t="shared" si="407"/>
        <v>14571</v>
      </c>
      <c r="BB112" s="75">
        <f t="shared" si="407"/>
        <v>12544</v>
      </c>
      <c r="BC112" s="75">
        <f t="shared" si="407"/>
        <v>9919</v>
      </c>
      <c r="BD112" s="75">
        <f t="shared" si="407"/>
        <v>79668</v>
      </c>
      <c r="BE112" s="75">
        <f t="shared" si="407"/>
        <v>65638</v>
      </c>
      <c r="BF112" s="75">
        <f t="shared" si="407"/>
        <v>27756</v>
      </c>
      <c r="BG112" s="75">
        <f t="shared" si="407"/>
        <v>19074</v>
      </c>
      <c r="BH112" s="75">
        <f t="shared" si="407"/>
        <v>1036</v>
      </c>
      <c r="BI112" s="75">
        <f t="shared" si="407"/>
        <v>681</v>
      </c>
      <c r="BJ112" s="75">
        <f t="shared" si="407"/>
        <v>289</v>
      </c>
      <c r="BK112" s="75">
        <f t="shared" si="407"/>
        <v>159619</v>
      </c>
      <c r="BL112" s="75">
        <f t="shared" si="287"/>
        <v>552</v>
      </c>
      <c r="BM112" s="75">
        <f t="shared" si="288"/>
        <v>915</v>
      </c>
      <c r="BN112" s="75">
        <f t="shared" si="408"/>
        <v>146</v>
      </c>
      <c r="BO112" s="75">
        <f t="shared" si="408"/>
        <v>66043</v>
      </c>
      <c r="BP112" s="75">
        <f t="shared" si="290"/>
        <v>452</v>
      </c>
      <c r="BQ112" s="75">
        <f t="shared" si="291"/>
        <v>872</v>
      </c>
      <c r="BR112" s="75">
        <f t="shared" si="409"/>
        <v>9553</v>
      </c>
      <c r="BS112" s="75">
        <f t="shared" si="409"/>
        <v>4629778</v>
      </c>
      <c r="BT112" s="75">
        <f t="shared" si="293"/>
        <v>485</v>
      </c>
      <c r="BU112" s="75">
        <f t="shared" si="294"/>
        <v>828</v>
      </c>
      <c r="BV112" s="75">
        <f t="shared" si="410"/>
        <v>6043</v>
      </c>
      <c r="BW112" s="75">
        <f t="shared" si="410"/>
        <v>11596930</v>
      </c>
      <c r="BX112" s="75">
        <f t="shared" si="296"/>
        <v>1919</v>
      </c>
      <c r="BY112" s="75">
        <f t="shared" si="297"/>
        <v>3923</v>
      </c>
      <c r="BZ112" s="75">
        <f t="shared" si="411"/>
        <v>1609</v>
      </c>
      <c r="CA112" s="75">
        <f t="shared" si="411"/>
        <v>2793157</v>
      </c>
      <c r="CB112" s="75">
        <f t="shared" si="299"/>
        <v>1736</v>
      </c>
      <c r="CC112" s="75">
        <f t="shared" si="300"/>
        <v>3685</v>
      </c>
      <c r="CD112" s="75">
        <f t="shared" si="412"/>
        <v>53231</v>
      </c>
      <c r="CE112" s="75">
        <f t="shared" si="412"/>
        <v>99639215</v>
      </c>
      <c r="CF112" s="75">
        <f t="shared" si="302"/>
        <v>1872</v>
      </c>
      <c r="CG112" s="75">
        <f t="shared" si="303"/>
        <v>3951</v>
      </c>
      <c r="CH112" s="75">
        <f t="shared" si="413"/>
        <v>3559</v>
      </c>
      <c r="CI112" s="75">
        <f t="shared" si="413"/>
        <v>22310680</v>
      </c>
      <c r="CJ112" s="75">
        <f t="shared" si="305"/>
        <v>6269</v>
      </c>
      <c r="CK112" s="75">
        <f t="shared" si="306"/>
        <v>12950</v>
      </c>
      <c r="CL112" s="75">
        <f t="shared" si="414"/>
        <v>2238</v>
      </c>
      <c r="CM112" s="75">
        <f t="shared" si="414"/>
        <v>14435478</v>
      </c>
      <c r="CN112" s="75">
        <f t="shared" si="308"/>
        <v>6450</v>
      </c>
      <c r="CO112" s="75">
        <f t="shared" si="309"/>
        <v>13502</v>
      </c>
      <c r="CP112" s="75">
        <f t="shared" si="415"/>
        <v>2690</v>
      </c>
      <c r="CQ112" s="75">
        <f t="shared" si="415"/>
        <v>26604438</v>
      </c>
      <c r="CR112" s="75">
        <f t="shared" si="311"/>
        <v>9890</v>
      </c>
      <c r="CS112" s="75">
        <f t="shared" si="312"/>
        <v>21711</v>
      </c>
      <c r="CT112" s="75">
        <f t="shared" si="416"/>
        <v>956</v>
      </c>
      <c r="CU112" s="75">
        <f t="shared" si="416"/>
        <v>9190390</v>
      </c>
      <c r="CV112" s="75">
        <f t="shared" si="314"/>
        <v>9613</v>
      </c>
      <c r="CW112" s="75">
        <f t="shared" si="315"/>
        <v>22751</v>
      </c>
      <c r="CX112" s="75">
        <f t="shared" si="417"/>
        <v>301</v>
      </c>
      <c r="CY112" s="75">
        <f t="shared" si="417"/>
        <v>124470</v>
      </c>
      <c r="CZ112" s="75">
        <f t="shared" si="317"/>
        <v>414</v>
      </c>
      <c r="DA112" s="75">
        <f t="shared" si="318"/>
        <v>691</v>
      </c>
      <c r="DB112" s="75">
        <f t="shared" si="418"/>
        <v>5849</v>
      </c>
      <c r="DC112" s="75">
        <f t="shared" si="418"/>
        <v>352382</v>
      </c>
      <c r="DD112" s="75">
        <f t="shared" si="320"/>
        <v>60</v>
      </c>
      <c r="DE112" s="75">
        <f t="shared" si="321"/>
        <v>145</v>
      </c>
      <c r="DF112" s="75">
        <f t="shared" si="419"/>
        <v>109</v>
      </c>
      <c r="DG112" s="75">
        <f t="shared" si="419"/>
        <v>175953</v>
      </c>
      <c r="DH112" s="75">
        <f t="shared" si="323"/>
        <v>1614</v>
      </c>
      <c r="DI112" s="75">
        <f t="shared" si="324"/>
        <v>3042</v>
      </c>
      <c r="DJ112" s="75">
        <f t="shared" ref="DJ112:DK124" si="423">SUMIFS(DJ$247:DJ$1257,$B$247:$B$1257,$B112,$C$247:$C$1257,$C112,$D$247:$D$1257,$D112)</f>
        <v>96</v>
      </c>
      <c r="DK112" s="75">
        <f t="shared" si="423"/>
        <v>0</v>
      </c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164"/>
      <c r="EC112" s="75">
        <f t="shared" si="337"/>
        <v>6</v>
      </c>
      <c r="ED112" s="74">
        <f t="shared" si="352"/>
        <v>2021</v>
      </c>
      <c r="EE112" s="165">
        <f t="shared" si="353"/>
        <v>44348</v>
      </c>
      <c r="EF112" s="157">
        <f t="shared" si="338"/>
        <v>30</v>
      </c>
      <c r="EG112" s="156"/>
      <c r="EH112" s="166">
        <f t="shared" si="420"/>
        <v>183650</v>
      </c>
      <c r="EI112" s="166">
        <f t="shared" si="420"/>
        <v>11480118</v>
      </c>
      <c r="EJ112" s="166">
        <f t="shared" si="420"/>
        <v>17043596</v>
      </c>
      <c r="EK112" s="166">
        <f t="shared" si="420"/>
        <v>30024494</v>
      </c>
      <c r="EL112" s="166">
        <f t="shared" si="420"/>
        <v>8309760</v>
      </c>
      <c r="EM112" s="166">
        <f t="shared" si="420"/>
        <v>6770472</v>
      </c>
      <c r="EN112" s="166">
        <f t="shared" si="420"/>
        <v>240048542</v>
      </c>
      <c r="EO112" s="166">
        <f t="shared" si="420"/>
        <v>255508512</v>
      </c>
      <c r="EP112" s="166">
        <f t="shared" si="420"/>
        <v>11251308</v>
      </c>
      <c r="EQ112" s="166">
        <f t="shared" si="420"/>
        <v>264462</v>
      </c>
      <c r="ER112" s="166">
        <f t="shared" si="421"/>
        <v>127304</v>
      </c>
      <c r="ES112" s="166">
        <f t="shared" si="421"/>
        <v>7911161</v>
      </c>
      <c r="ET112" s="166">
        <f t="shared" si="421"/>
        <v>23706279</v>
      </c>
      <c r="EU112" s="166">
        <f t="shared" si="421"/>
        <v>5928990</v>
      </c>
      <c r="EV112" s="166">
        <f t="shared" si="421"/>
        <v>210329931</v>
      </c>
      <c r="EW112" s="166">
        <f t="shared" si="421"/>
        <v>46089795</v>
      </c>
      <c r="EX112" s="166">
        <f t="shared" si="421"/>
        <v>30217569</v>
      </c>
      <c r="EY112" s="166">
        <f t="shared" si="421"/>
        <v>58402022</v>
      </c>
      <c r="EZ112" s="166">
        <f t="shared" si="421"/>
        <v>21750341</v>
      </c>
      <c r="FA112" s="166">
        <f t="shared" si="421"/>
        <v>331578</v>
      </c>
      <c r="FB112" s="166">
        <f t="shared" si="422"/>
        <v>207996</v>
      </c>
      <c r="FC112" s="166">
        <f t="shared" si="422"/>
        <v>846576</v>
      </c>
      <c r="FD112" s="166">
        <f t="shared" si="422"/>
        <v>0</v>
      </c>
      <c r="FE112" s="166">
        <f t="shared" si="422"/>
        <v>0</v>
      </c>
      <c r="FF112" s="166">
        <f t="shared" si="422"/>
        <v>0</v>
      </c>
      <c r="FG112" s="166">
        <f t="shared" si="422"/>
        <v>0</v>
      </c>
      <c r="FH112" s="152"/>
      <c r="FI112" s="405">
        <f t="shared" si="394"/>
        <v>1.8662394873848618</v>
      </c>
      <c r="FJ112" s="405">
        <f t="shared" si="394"/>
        <v>1.4588506207448939</v>
      </c>
      <c r="FK112" s="405">
        <f t="shared" si="395"/>
        <v>1.8275058275058276</v>
      </c>
      <c r="FL112" s="405">
        <f t="shared" si="396"/>
        <v>1.4450757575757576</v>
      </c>
      <c r="FM112" s="405">
        <f t="shared" si="397"/>
        <v>1.3085426145229375</v>
      </c>
      <c r="FN112" s="405">
        <f t="shared" si="398"/>
        <v>1.0781006192204721</v>
      </c>
      <c r="FO112" s="405">
        <f t="shared" si="399"/>
        <v>1.5712425700537787</v>
      </c>
      <c r="FP112" s="405">
        <f t="shared" si="400"/>
        <v>1.0797622417209172</v>
      </c>
      <c r="FQ112" s="405">
        <f t="shared" si="401"/>
        <v>1.6418383518225039</v>
      </c>
      <c r="FR112" s="405">
        <f t="shared" si="402"/>
        <v>1.0792393026941363</v>
      </c>
      <c r="FS112" s="65"/>
    </row>
    <row r="113" spans="1:175" ht="10.35" customHeight="1" x14ac:dyDescent="0.2">
      <c r="A113" s="74" t="str">
        <f t="shared" si="262"/>
        <v>2021-22JULYY63</v>
      </c>
      <c r="B113" s="163" t="str">
        <f t="shared" si="351"/>
        <v>2021-22</v>
      </c>
      <c r="C113" s="26" t="s">
        <v>847</v>
      </c>
      <c r="D113" s="163" t="str">
        <f t="shared" si="403"/>
        <v>Y63</v>
      </c>
      <c r="E113" s="163" t="str">
        <f t="shared" si="403"/>
        <v>North East and Yorkshire</v>
      </c>
      <c r="F113" s="163" t="str">
        <f t="shared" si="263"/>
        <v>Y63</v>
      </c>
      <c r="H113" s="75">
        <f t="shared" si="404"/>
        <v>174282</v>
      </c>
      <c r="I113" s="75">
        <f t="shared" si="404"/>
        <v>119916</v>
      </c>
      <c r="J113" s="75">
        <f t="shared" si="404"/>
        <v>9292141</v>
      </c>
      <c r="K113" s="75">
        <f t="shared" si="265"/>
        <v>77</v>
      </c>
      <c r="L113" s="75">
        <f t="shared" si="266"/>
        <v>15</v>
      </c>
      <c r="M113" s="75">
        <f t="shared" si="267"/>
        <v>189</v>
      </c>
      <c r="N113" s="75">
        <f t="shared" si="268"/>
        <v>261</v>
      </c>
      <c r="O113" s="75">
        <f t="shared" si="269"/>
        <v>893</v>
      </c>
      <c r="P113" s="75" t="s">
        <v>44</v>
      </c>
      <c r="Q113" s="75">
        <f t="shared" si="405"/>
        <v>391</v>
      </c>
      <c r="R113" s="75">
        <f t="shared" si="405"/>
        <v>3398</v>
      </c>
      <c r="S113" s="75">
        <f t="shared" si="405"/>
        <v>295</v>
      </c>
      <c r="T113" s="75">
        <f t="shared" si="405"/>
        <v>116175</v>
      </c>
      <c r="U113" s="75">
        <f t="shared" si="405"/>
        <v>11156</v>
      </c>
      <c r="V113" s="75">
        <f t="shared" si="405"/>
        <v>7545</v>
      </c>
      <c r="W113" s="75">
        <f t="shared" si="405"/>
        <v>65391</v>
      </c>
      <c r="X113" s="75">
        <f t="shared" si="405"/>
        <v>16021</v>
      </c>
      <c r="Y113" s="75">
        <f t="shared" si="405"/>
        <v>561</v>
      </c>
      <c r="Z113" s="75">
        <f t="shared" si="405"/>
        <v>5834746</v>
      </c>
      <c r="AA113" s="75">
        <f t="shared" si="271"/>
        <v>523</v>
      </c>
      <c r="AB113" s="75">
        <f t="shared" si="272"/>
        <v>901</v>
      </c>
      <c r="AC113" s="75">
        <f t="shared" si="390"/>
        <v>4596571</v>
      </c>
      <c r="AD113" s="75">
        <f t="shared" si="274"/>
        <v>609</v>
      </c>
      <c r="AE113" s="75">
        <f t="shared" si="275"/>
        <v>1054</v>
      </c>
      <c r="AF113" s="75">
        <f t="shared" si="391"/>
        <v>154587802</v>
      </c>
      <c r="AG113" s="75">
        <f t="shared" si="277"/>
        <v>2364</v>
      </c>
      <c r="AH113" s="75">
        <f t="shared" si="278"/>
        <v>5016</v>
      </c>
      <c r="AI113" s="75">
        <f t="shared" si="392"/>
        <v>130974667</v>
      </c>
      <c r="AJ113" s="75">
        <f t="shared" si="280"/>
        <v>8175</v>
      </c>
      <c r="AK113" s="75">
        <f t="shared" si="281"/>
        <v>19638</v>
      </c>
      <c r="AL113" s="75">
        <f t="shared" si="393"/>
        <v>4703812</v>
      </c>
      <c r="AM113" s="75">
        <f t="shared" si="283"/>
        <v>8385</v>
      </c>
      <c r="AN113" s="75">
        <f t="shared" si="284"/>
        <v>20626</v>
      </c>
      <c r="AO113" s="75">
        <f t="shared" si="406"/>
        <v>14083</v>
      </c>
      <c r="AP113" s="75">
        <f t="shared" si="406"/>
        <v>1009</v>
      </c>
      <c r="AQ113" s="75">
        <f t="shared" si="406"/>
        <v>1592</v>
      </c>
      <c r="AR113" s="75">
        <f t="shared" si="406"/>
        <v>7827</v>
      </c>
      <c r="AS113" s="75">
        <f t="shared" si="406"/>
        <v>3757</v>
      </c>
      <c r="AT113" s="75">
        <f t="shared" si="406"/>
        <v>7725</v>
      </c>
      <c r="AU113" s="75">
        <f t="shared" si="406"/>
        <v>1483</v>
      </c>
      <c r="AV113" s="75">
        <f t="shared" si="406"/>
        <v>61008</v>
      </c>
      <c r="AW113" s="75">
        <f t="shared" si="406"/>
        <v>8908</v>
      </c>
      <c r="AX113" s="75">
        <f t="shared" si="406"/>
        <v>32176</v>
      </c>
      <c r="AY113" s="75">
        <f t="shared" si="407"/>
        <v>102092</v>
      </c>
      <c r="AZ113" s="75">
        <f t="shared" si="407"/>
        <v>20459</v>
      </c>
      <c r="BA113" s="75">
        <f t="shared" si="407"/>
        <v>16094</v>
      </c>
      <c r="BB113" s="75">
        <f t="shared" si="407"/>
        <v>13421</v>
      </c>
      <c r="BC113" s="75">
        <f t="shared" si="407"/>
        <v>10739</v>
      </c>
      <c r="BD113" s="75">
        <f t="shared" si="407"/>
        <v>85701</v>
      </c>
      <c r="BE113" s="75">
        <f t="shared" si="407"/>
        <v>70509</v>
      </c>
      <c r="BF113" s="75">
        <f t="shared" si="407"/>
        <v>24400</v>
      </c>
      <c r="BG113" s="75">
        <f t="shared" si="407"/>
        <v>17345</v>
      </c>
      <c r="BH113" s="75">
        <f t="shared" si="407"/>
        <v>890</v>
      </c>
      <c r="BI113" s="75">
        <f t="shared" si="407"/>
        <v>593</v>
      </c>
      <c r="BJ113" s="75">
        <f t="shared" si="407"/>
        <v>323</v>
      </c>
      <c r="BK113" s="75">
        <f t="shared" si="407"/>
        <v>191097</v>
      </c>
      <c r="BL113" s="75">
        <f t="shared" si="287"/>
        <v>592</v>
      </c>
      <c r="BM113" s="75">
        <f t="shared" si="288"/>
        <v>1001</v>
      </c>
      <c r="BN113" s="75">
        <f t="shared" si="408"/>
        <v>156</v>
      </c>
      <c r="BO113" s="75">
        <f t="shared" si="408"/>
        <v>73787</v>
      </c>
      <c r="BP113" s="75">
        <f t="shared" si="290"/>
        <v>473</v>
      </c>
      <c r="BQ113" s="75">
        <f t="shared" si="291"/>
        <v>825</v>
      </c>
      <c r="BR113" s="75">
        <f t="shared" si="409"/>
        <v>10677</v>
      </c>
      <c r="BS113" s="75">
        <f t="shared" si="409"/>
        <v>5569862</v>
      </c>
      <c r="BT113" s="75">
        <f t="shared" si="293"/>
        <v>522</v>
      </c>
      <c r="BU113" s="75">
        <f t="shared" si="294"/>
        <v>900</v>
      </c>
      <c r="BV113" s="75">
        <f t="shared" si="410"/>
        <v>6554</v>
      </c>
      <c r="BW113" s="75">
        <f t="shared" si="410"/>
        <v>16290221</v>
      </c>
      <c r="BX113" s="75">
        <f t="shared" si="296"/>
        <v>2486</v>
      </c>
      <c r="BY113" s="75">
        <f t="shared" si="297"/>
        <v>5200</v>
      </c>
      <c r="BZ113" s="75">
        <f t="shared" si="411"/>
        <v>1694</v>
      </c>
      <c r="CA113" s="75">
        <f t="shared" si="411"/>
        <v>4043214</v>
      </c>
      <c r="CB113" s="75">
        <f t="shared" si="299"/>
        <v>2387</v>
      </c>
      <c r="CC113" s="75">
        <f t="shared" si="300"/>
        <v>5006</v>
      </c>
      <c r="CD113" s="75">
        <f t="shared" si="412"/>
        <v>57143</v>
      </c>
      <c r="CE113" s="75">
        <f t="shared" si="412"/>
        <v>134254367</v>
      </c>
      <c r="CF113" s="75">
        <f t="shared" si="302"/>
        <v>2349</v>
      </c>
      <c r="CG113" s="75">
        <f t="shared" si="303"/>
        <v>4990</v>
      </c>
      <c r="CH113" s="75">
        <f t="shared" si="413"/>
        <v>3330</v>
      </c>
      <c r="CI113" s="75">
        <f t="shared" si="413"/>
        <v>27438811</v>
      </c>
      <c r="CJ113" s="75">
        <f t="shared" si="305"/>
        <v>8240</v>
      </c>
      <c r="CK113" s="75">
        <f t="shared" si="306"/>
        <v>16771</v>
      </c>
      <c r="CL113" s="75">
        <f t="shared" si="414"/>
        <v>2045</v>
      </c>
      <c r="CM113" s="75">
        <f t="shared" si="414"/>
        <v>19155251</v>
      </c>
      <c r="CN113" s="75">
        <f t="shared" si="308"/>
        <v>9367</v>
      </c>
      <c r="CO113" s="75">
        <f t="shared" si="309"/>
        <v>21149</v>
      </c>
      <c r="CP113" s="75">
        <f t="shared" si="415"/>
        <v>2426</v>
      </c>
      <c r="CQ113" s="75">
        <f t="shared" si="415"/>
        <v>30763313</v>
      </c>
      <c r="CR113" s="75">
        <f t="shared" si="311"/>
        <v>12681</v>
      </c>
      <c r="CS113" s="75">
        <f t="shared" si="312"/>
        <v>27475</v>
      </c>
      <c r="CT113" s="75">
        <f t="shared" si="416"/>
        <v>826</v>
      </c>
      <c r="CU113" s="75">
        <f t="shared" si="416"/>
        <v>13126174</v>
      </c>
      <c r="CV113" s="75">
        <f t="shared" si="314"/>
        <v>15891</v>
      </c>
      <c r="CW113" s="75">
        <f t="shared" si="315"/>
        <v>39061</v>
      </c>
      <c r="CX113" s="75">
        <f t="shared" si="417"/>
        <v>333</v>
      </c>
      <c r="CY113" s="75">
        <f t="shared" si="417"/>
        <v>137001</v>
      </c>
      <c r="CZ113" s="75">
        <f t="shared" si="317"/>
        <v>411</v>
      </c>
      <c r="DA113" s="75">
        <f t="shared" si="318"/>
        <v>653</v>
      </c>
      <c r="DB113" s="75">
        <f t="shared" si="418"/>
        <v>6400</v>
      </c>
      <c r="DC113" s="75">
        <f t="shared" si="418"/>
        <v>418126</v>
      </c>
      <c r="DD113" s="75">
        <f t="shared" si="320"/>
        <v>65</v>
      </c>
      <c r="DE113" s="75">
        <f t="shared" si="321"/>
        <v>191</v>
      </c>
      <c r="DF113" s="75">
        <f t="shared" si="419"/>
        <v>101</v>
      </c>
      <c r="DG113" s="75">
        <f t="shared" si="419"/>
        <v>212654</v>
      </c>
      <c r="DH113" s="75">
        <f t="shared" si="323"/>
        <v>2105</v>
      </c>
      <c r="DI113" s="75">
        <f t="shared" si="324"/>
        <v>4234</v>
      </c>
      <c r="DJ113" s="75">
        <f t="shared" si="423"/>
        <v>89</v>
      </c>
      <c r="DK113" s="75">
        <f t="shared" si="423"/>
        <v>0</v>
      </c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164"/>
      <c r="EC113" s="75">
        <f t="shared" si="337"/>
        <v>7</v>
      </c>
      <c r="ED113" s="74">
        <f t="shared" si="352"/>
        <v>2021</v>
      </c>
      <c r="EE113" s="165">
        <f t="shared" si="353"/>
        <v>44378</v>
      </c>
      <c r="EF113" s="157">
        <f t="shared" si="338"/>
        <v>31</v>
      </c>
      <c r="EG113" s="156"/>
      <c r="EH113" s="166">
        <f t="shared" si="420"/>
        <v>1754784</v>
      </c>
      <c r="EI113" s="166">
        <f t="shared" si="420"/>
        <v>22709628</v>
      </c>
      <c r="EJ113" s="166">
        <f t="shared" si="420"/>
        <v>31301424</v>
      </c>
      <c r="EK113" s="166">
        <f t="shared" si="420"/>
        <v>107038368</v>
      </c>
      <c r="EL113" s="166">
        <f t="shared" si="420"/>
        <v>10050734</v>
      </c>
      <c r="EM113" s="166">
        <f t="shared" si="420"/>
        <v>7951350</v>
      </c>
      <c r="EN113" s="166">
        <f t="shared" si="420"/>
        <v>328018950</v>
      </c>
      <c r="EO113" s="166">
        <f t="shared" si="420"/>
        <v>314620584</v>
      </c>
      <c r="EP113" s="166">
        <f t="shared" si="420"/>
        <v>11571215</v>
      </c>
      <c r="EQ113" s="166">
        <f t="shared" si="420"/>
        <v>323322</v>
      </c>
      <c r="ER113" s="166">
        <f t="shared" si="421"/>
        <v>128662</v>
      </c>
      <c r="ES113" s="166">
        <f t="shared" si="421"/>
        <v>9604160</v>
      </c>
      <c r="ET113" s="166">
        <f t="shared" si="421"/>
        <v>34080923</v>
      </c>
      <c r="EU113" s="166">
        <f t="shared" si="421"/>
        <v>8480596</v>
      </c>
      <c r="EV113" s="166">
        <f t="shared" si="421"/>
        <v>285153184</v>
      </c>
      <c r="EW113" s="166">
        <f t="shared" si="421"/>
        <v>55847010</v>
      </c>
      <c r="EX113" s="166">
        <f t="shared" si="421"/>
        <v>43250550</v>
      </c>
      <c r="EY113" s="166">
        <f t="shared" si="421"/>
        <v>66654754</v>
      </c>
      <c r="EZ113" s="166">
        <f t="shared" si="421"/>
        <v>32264648</v>
      </c>
      <c r="FA113" s="166">
        <f t="shared" si="421"/>
        <v>427634</v>
      </c>
      <c r="FB113" s="166">
        <f t="shared" si="422"/>
        <v>217397</v>
      </c>
      <c r="FC113" s="166">
        <f t="shared" si="422"/>
        <v>1222065</v>
      </c>
      <c r="FD113" s="166">
        <f t="shared" si="422"/>
        <v>0</v>
      </c>
      <c r="FE113" s="166">
        <f t="shared" si="422"/>
        <v>0</v>
      </c>
      <c r="FF113" s="166">
        <f t="shared" si="422"/>
        <v>0</v>
      </c>
      <c r="FG113" s="166">
        <f t="shared" si="422"/>
        <v>0</v>
      </c>
      <c r="FH113" s="152"/>
      <c r="FI113" s="405">
        <f t="shared" si="394"/>
        <v>1.8339010397992113</v>
      </c>
      <c r="FJ113" s="405">
        <f t="shared" si="394"/>
        <v>1.4426317676586591</v>
      </c>
      <c r="FK113" s="405">
        <f t="shared" si="395"/>
        <v>1.7787939032471836</v>
      </c>
      <c r="FL113" s="405">
        <f t="shared" si="396"/>
        <v>1.4233267064280981</v>
      </c>
      <c r="FM113" s="405">
        <f t="shared" si="397"/>
        <v>1.3105932008992063</v>
      </c>
      <c r="FN113" s="405">
        <f t="shared" si="398"/>
        <v>1.078267651511676</v>
      </c>
      <c r="FO113" s="405">
        <f t="shared" si="399"/>
        <v>1.5230010611072966</v>
      </c>
      <c r="FP113" s="405">
        <f t="shared" si="400"/>
        <v>1.0826415329879533</v>
      </c>
      <c r="FQ113" s="405">
        <f t="shared" si="401"/>
        <v>1.5864527629233511</v>
      </c>
      <c r="FR113" s="405">
        <f t="shared" si="402"/>
        <v>1.0570409982174689</v>
      </c>
      <c r="FS113" s="65"/>
    </row>
    <row r="114" spans="1:175" ht="10.35" customHeight="1" x14ac:dyDescent="0.2">
      <c r="A114" s="74" t="str">
        <f t="shared" si="262"/>
        <v>2021-22AUGUSTY63</v>
      </c>
      <c r="B114" s="163" t="str">
        <f t="shared" si="351"/>
        <v>2021-22</v>
      </c>
      <c r="C114" s="26" t="s">
        <v>827</v>
      </c>
      <c r="D114" s="163" t="str">
        <f t="shared" si="403"/>
        <v>Y63</v>
      </c>
      <c r="E114" s="163" t="str">
        <f t="shared" si="403"/>
        <v>North East and Yorkshire</v>
      </c>
      <c r="F114" s="163" t="str">
        <f t="shared" si="263"/>
        <v>Y63</v>
      </c>
      <c r="H114" s="75">
        <f t="shared" si="404"/>
        <v>166734</v>
      </c>
      <c r="I114" s="75">
        <f t="shared" si="404"/>
        <v>110836</v>
      </c>
      <c r="J114" s="75">
        <f t="shared" si="404"/>
        <v>3565040</v>
      </c>
      <c r="K114" s="75">
        <f t="shared" si="265"/>
        <v>32</v>
      </c>
      <c r="L114" s="75">
        <f t="shared" si="266"/>
        <v>1</v>
      </c>
      <c r="M114" s="75">
        <f t="shared" si="267"/>
        <v>100</v>
      </c>
      <c r="N114" s="75">
        <f t="shared" si="268"/>
        <v>157</v>
      </c>
      <c r="O114" s="75">
        <f t="shared" si="269"/>
        <v>283</v>
      </c>
      <c r="P114" s="75" t="s">
        <v>44</v>
      </c>
      <c r="Q114" s="75">
        <f t="shared" si="405"/>
        <v>379</v>
      </c>
      <c r="R114" s="75">
        <f t="shared" si="405"/>
        <v>3228</v>
      </c>
      <c r="S114" s="75">
        <f t="shared" si="405"/>
        <v>235</v>
      </c>
      <c r="T114" s="75">
        <f t="shared" si="405"/>
        <v>109988</v>
      </c>
      <c r="U114" s="75">
        <f t="shared" si="405"/>
        <v>10101</v>
      </c>
      <c r="V114" s="75">
        <f t="shared" si="405"/>
        <v>6908</v>
      </c>
      <c r="W114" s="75">
        <f t="shared" si="405"/>
        <v>61402</v>
      </c>
      <c r="X114" s="75">
        <f t="shared" si="405"/>
        <v>16541</v>
      </c>
      <c r="Y114" s="75">
        <f t="shared" si="405"/>
        <v>633</v>
      </c>
      <c r="Z114" s="75">
        <f t="shared" si="405"/>
        <v>5118671</v>
      </c>
      <c r="AA114" s="75">
        <f t="shared" si="271"/>
        <v>507</v>
      </c>
      <c r="AB114" s="75">
        <f t="shared" si="272"/>
        <v>875</v>
      </c>
      <c r="AC114" s="75">
        <f t="shared" si="390"/>
        <v>4093963</v>
      </c>
      <c r="AD114" s="75">
        <f t="shared" si="274"/>
        <v>593</v>
      </c>
      <c r="AE114" s="75">
        <f t="shared" si="275"/>
        <v>1057</v>
      </c>
      <c r="AF114" s="75">
        <f t="shared" si="391"/>
        <v>137119438</v>
      </c>
      <c r="AG114" s="75">
        <f t="shared" si="277"/>
        <v>2233</v>
      </c>
      <c r="AH114" s="75">
        <f t="shared" si="278"/>
        <v>4790</v>
      </c>
      <c r="AI114" s="75">
        <f t="shared" si="392"/>
        <v>122735614</v>
      </c>
      <c r="AJ114" s="75">
        <f t="shared" si="280"/>
        <v>7420</v>
      </c>
      <c r="AK114" s="75">
        <f t="shared" si="281"/>
        <v>17864</v>
      </c>
      <c r="AL114" s="75">
        <f t="shared" si="393"/>
        <v>5001553</v>
      </c>
      <c r="AM114" s="75">
        <f t="shared" si="283"/>
        <v>7901</v>
      </c>
      <c r="AN114" s="75">
        <f t="shared" si="284"/>
        <v>19638</v>
      </c>
      <c r="AO114" s="75">
        <f t="shared" si="406"/>
        <v>12384</v>
      </c>
      <c r="AP114" s="75">
        <f t="shared" si="406"/>
        <v>911</v>
      </c>
      <c r="AQ114" s="75">
        <f t="shared" si="406"/>
        <v>1768</v>
      </c>
      <c r="AR114" s="75">
        <f t="shared" si="406"/>
        <v>8160</v>
      </c>
      <c r="AS114" s="75">
        <f t="shared" si="406"/>
        <v>3163</v>
      </c>
      <c r="AT114" s="75">
        <f t="shared" si="406"/>
        <v>6542</v>
      </c>
      <c r="AU114" s="75">
        <f t="shared" si="406"/>
        <v>1333</v>
      </c>
      <c r="AV114" s="75">
        <f t="shared" si="406"/>
        <v>58307</v>
      </c>
      <c r="AW114" s="75">
        <f t="shared" si="406"/>
        <v>8789</v>
      </c>
      <c r="AX114" s="75">
        <f t="shared" si="406"/>
        <v>30508</v>
      </c>
      <c r="AY114" s="75">
        <f t="shared" si="407"/>
        <v>97604</v>
      </c>
      <c r="AZ114" s="75">
        <f t="shared" si="407"/>
        <v>18344</v>
      </c>
      <c r="BA114" s="75">
        <f t="shared" si="407"/>
        <v>14440</v>
      </c>
      <c r="BB114" s="75">
        <f t="shared" si="407"/>
        <v>12332</v>
      </c>
      <c r="BC114" s="75">
        <f t="shared" si="407"/>
        <v>9831</v>
      </c>
      <c r="BD114" s="75">
        <f t="shared" si="407"/>
        <v>79948</v>
      </c>
      <c r="BE114" s="75">
        <f t="shared" si="407"/>
        <v>65805</v>
      </c>
      <c r="BF114" s="75">
        <f t="shared" si="407"/>
        <v>25147</v>
      </c>
      <c r="BG114" s="75">
        <f t="shared" si="407"/>
        <v>17824</v>
      </c>
      <c r="BH114" s="75">
        <f t="shared" si="407"/>
        <v>985</v>
      </c>
      <c r="BI114" s="75">
        <f t="shared" si="407"/>
        <v>671</v>
      </c>
      <c r="BJ114" s="75">
        <f t="shared" si="407"/>
        <v>302</v>
      </c>
      <c r="BK114" s="75">
        <f t="shared" si="407"/>
        <v>165054</v>
      </c>
      <c r="BL114" s="75">
        <f t="shared" si="287"/>
        <v>547</v>
      </c>
      <c r="BM114" s="75">
        <f t="shared" si="288"/>
        <v>937</v>
      </c>
      <c r="BN114" s="75">
        <f t="shared" si="408"/>
        <v>136</v>
      </c>
      <c r="BO114" s="75">
        <f t="shared" si="408"/>
        <v>67422</v>
      </c>
      <c r="BP114" s="75">
        <f t="shared" si="290"/>
        <v>496</v>
      </c>
      <c r="BQ114" s="75">
        <f t="shared" si="291"/>
        <v>961</v>
      </c>
      <c r="BR114" s="75">
        <f t="shared" si="409"/>
        <v>9663</v>
      </c>
      <c r="BS114" s="75">
        <f t="shared" si="409"/>
        <v>4886195</v>
      </c>
      <c r="BT114" s="75">
        <f t="shared" si="293"/>
        <v>506</v>
      </c>
      <c r="BU114" s="75">
        <f t="shared" si="294"/>
        <v>872</v>
      </c>
      <c r="BV114" s="75">
        <f t="shared" si="410"/>
        <v>6060</v>
      </c>
      <c r="BW114" s="75">
        <f t="shared" si="410"/>
        <v>14165637</v>
      </c>
      <c r="BX114" s="75">
        <f t="shared" si="296"/>
        <v>2338</v>
      </c>
      <c r="BY114" s="75">
        <f t="shared" si="297"/>
        <v>4783</v>
      </c>
      <c r="BZ114" s="75">
        <f t="shared" si="411"/>
        <v>1619</v>
      </c>
      <c r="CA114" s="75">
        <f t="shared" si="411"/>
        <v>3728571</v>
      </c>
      <c r="CB114" s="75">
        <f t="shared" si="299"/>
        <v>2303</v>
      </c>
      <c r="CC114" s="75">
        <f t="shared" si="300"/>
        <v>5230</v>
      </c>
      <c r="CD114" s="75">
        <f t="shared" si="412"/>
        <v>53723</v>
      </c>
      <c r="CE114" s="75">
        <f t="shared" si="412"/>
        <v>119225230</v>
      </c>
      <c r="CF114" s="75">
        <f t="shared" si="302"/>
        <v>2219</v>
      </c>
      <c r="CG114" s="75">
        <f t="shared" si="303"/>
        <v>4771</v>
      </c>
      <c r="CH114" s="75">
        <f t="shared" si="413"/>
        <v>3314</v>
      </c>
      <c r="CI114" s="75">
        <f t="shared" si="413"/>
        <v>24104226</v>
      </c>
      <c r="CJ114" s="75">
        <f t="shared" si="305"/>
        <v>7273</v>
      </c>
      <c r="CK114" s="75">
        <f t="shared" si="306"/>
        <v>15313</v>
      </c>
      <c r="CL114" s="75">
        <f t="shared" si="414"/>
        <v>2015</v>
      </c>
      <c r="CM114" s="75">
        <f t="shared" si="414"/>
        <v>16567184</v>
      </c>
      <c r="CN114" s="75">
        <f t="shared" si="308"/>
        <v>8222</v>
      </c>
      <c r="CO114" s="75">
        <f t="shared" si="309"/>
        <v>20019</v>
      </c>
      <c r="CP114" s="75">
        <f t="shared" si="415"/>
        <v>2463</v>
      </c>
      <c r="CQ114" s="75">
        <f t="shared" si="415"/>
        <v>27215462</v>
      </c>
      <c r="CR114" s="75">
        <f t="shared" si="311"/>
        <v>11050</v>
      </c>
      <c r="CS114" s="75">
        <f t="shared" si="312"/>
        <v>23979</v>
      </c>
      <c r="CT114" s="75">
        <f t="shared" si="416"/>
        <v>858</v>
      </c>
      <c r="CU114" s="75">
        <f t="shared" si="416"/>
        <v>9985251</v>
      </c>
      <c r="CV114" s="75">
        <f t="shared" si="314"/>
        <v>11638</v>
      </c>
      <c r="CW114" s="75">
        <f t="shared" si="315"/>
        <v>29338</v>
      </c>
      <c r="CX114" s="75">
        <f t="shared" si="417"/>
        <v>290</v>
      </c>
      <c r="CY114" s="75">
        <f t="shared" si="417"/>
        <v>114294</v>
      </c>
      <c r="CZ114" s="75">
        <f t="shared" si="317"/>
        <v>394</v>
      </c>
      <c r="DA114" s="75">
        <f t="shared" si="318"/>
        <v>677</v>
      </c>
      <c r="DB114" s="75">
        <f t="shared" si="418"/>
        <v>5297</v>
      </c>
      <c r="DC114" s="75">
        <f t="shared" si="418"/>
        <v>286632</v>
      </c>
      <c r="DD114" s="75">
        <f t="shared" si="320"/>
        <v>54</v>
      </c>
      <c r="DE114" s="75">
        <f t="shared" si="321"/>
        <v>126</v>
      </c>
      <c r="DF114" s="75">
        <f t="shared" si="419"/>
        <v>71</v>
      </c>
      <c r="DG114" s="75">
        <f t="shared" si="419"/>
        <v>140177</v>
      </c>
      <c r="DH114" s="75">
        <f t="shared" si="323"/>
        <v>1974</v>
      </c>
      <c r="DI114" s="75">
        <f t="shared" si="324"/>
        <v>4106</v>
      </c>
      <c r="DJ114" s="75">
        <f t="shared" si="423"/>
        <v>63</v>
      </c>
      <c r="DK114" s="75">
        <f t="shared" si="423"/>
        <v>0</v>
      </c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164"/>
      <c r="EC114" s="75">
        <f t="shared" si="337"/>
        <v>8</v>
      </c>
      <c r="ED114" s="74">
        <f t="shared" si="352"/>
        <v>2021</v>
      </c>
      <c r="EE114" s="165">
        <f t="shared" si="353"/>
        <v>44409</v>
      </c>
      <c r="EF114" s="157">
        <f t="shared" si="338"/>
        <v>31</v>
      </c>
      <c r="EG114" s="156"/>
      <c r="EH114" s="166">
        <f t="shared" si="420"/>
        <v>151001</v>
      </c>
      <c r="EI114" s="166">
        <f t="shared" si="420"/>
        <v>11042950</v>
      </c>
      <c r="EJ114" s="166">
        <f t="shared" si="420"/>
        <v>17431273</v>
      </c>
      <c r="EK114" s="166">
        <f t="shared" si="420"/>
        <v>31420999</v>
      </c>
      <c r="EL114" s="166">
        <f t="shared" si="420"/>
        <v>8837143</v>
      </c>
      <c r="EM114" s="166">
        <f t="shared" si="420"/>
        <v>7301111</v>
      </c>
      <c r="EN114" s="166">
        <f t="shared" si="420"/>
        <v>294094198</v>
      </c>
      <c r="EO114" s="166">
        <f t="shared" si="420"/>
        <v>295483307</v>
      </c>
      <c r="EP114" s="166">
        <f t="shared" si="420"/>
        <v>12430927</v>
      </c>
      <c r="EQ114" s="166">
        <f t="shared" si="420"/>
        <v>283104</v>
      </c>
      <c r="ER114" s="166">
        <f t="shared" si="421"/>
        <v>130664</v>
      </c>
      <c r="ES114" s="166">
        <f t="shared" si="421"/>
        <v>8430079</v>
      </c>
      <c r="ET114" s="166">
        <f t="shared" si="421"/>
        <v>28983042</v>
      </c>
      <c r="EU114" s="166">
        <f t="shared" si="421"/>
        <v>8467632</v>
      </c>
      <c r="EV114" s="166">
        <f t="shared" si="421"/>
        <v>256295756</v>
      </c>
      <c r="EW114" s="166">
        <f t="shared" si="421"/>
        <v>50747708</v>
      </c>
      <c r="EX114" s="166">
        <f t="shared" si="421"/>
        <v>40337931</v>
      </c>
      <c r="EY114" s="166">
        <f t="shared" si="421"/>
        <v>59059265</v>
      </c>
      <c r="EZ114" s="166">
        <f t="shared" si="421"/>
        <v>25171773</v>
      </c>
      <c r="FA114" s="166">
        <f t="shared" si="421"/>
        <v>291526</v>
      </c>
      <c r="FB114" s="166">
        <f t="shared" si="422"/>
        <v>196234</v>
      </c>
      <c r="FC114" s="166">
        <f t="shared" si="422"/>
        <v>667992</v>
      </c>
      <c r="FD114" s="166">
        <f t="shared" si="422"/>
        <v>0</v>
      </c>
      <c r="FE114" s="166">
        <f t="shared" si="422"/>
        <v>0</v>
      </c>
      <c r="FF114" s="166">
        <f t="shared" si="422"/>
        <v>0</v>
      </c>
      <c r="FG114" s="166">
        <f t="shared" si="422"/>
        <v>0</v>
      </c>
      <c r="FH114" s="152"/>
      <c r="FI114" s="405">
        <f t="shared" si="394"/>
        <v>1.816057816057816</v>
      </c>
      <c r="FJ114" s="405">
        <f t="shared" si="394"/>
        <v>1.4295614295614296</v>
      </c>
      <c r="FK114" s="405">
        <f t="shared" si="395"/>
        <v>1.7851766068326578</v>
      </c>
      <c r="FL114" s="405">
        <f t="shared" si="396"/>
        <v>1.4231325998841922</v>
      </c>
      <c r="FM114" s="405">
        <f t="shared" si="397"/>
        <v>1.3020422787531352</v>
      </c>
      <c r="FN114" s="405">
        <f t="shared" si="398"/>
        <v>1.0717077619621511</v>
      </c>
      <c r="FO114" s="405">
        <f t="shared" si="399"/>
        <v>1.5202829333172119</v>
      </c>
      <c r="FP114" s="405">
        <f t="shared" si="400"/>
        <v>1.0775648388851944</v>
      </c>
      <c r="FQ114" s="405">
        <f t="shared" si="401"/>
        <v>1.55608214849921</v>
      </c>
      <c r="FR114" s="405">
        <f t="shared" si="402"/>
        <v>1.0600315955766193</v>
      </c>
      <c r="FS114" s="65"/>
    </row>
    <row r="115" spans="1:175" ht="10.35" customHeight="1" x14ac:dyDescent="0.2">
      <c r="A115" s="74" t="str">
        <f t="shared" si="262"/>
        <v>2021-22SEPTEMBERY63</v>
      </c>
      <c r="B115" s="163" t="str">
        <f t="shared" si="351"/>
        <v>2021-22</v>
      </c>
      <c r="C115" s="26" t="s">
        <v>830</v>
      </c>
      <c r="D115" s="163" t="str">
        <f t="shared" si="403"/>
        <v>Y63</v>
      </c>
      <c r="E115" s="163" t="str">
        <f t="shared" si="403"/>
        <v>North East and Yorkshire</v>
      </c>
      <c r="F115" s="163" t="str">
        <f t="shared" si="263"/>
        <v>Y63</v>
      </c>
      <c r="H115" s="75">
        <f t="shared" si="404"/>
        <v>160320</v>
      </c>
      <c r="I115" s="75">
        <f t="shared" si="404"/>
        <v>116123</v>
      </c>
      <c r="J115" s="75">
        <f t="shared" si="404"/>
        <v>9094609</v>
      </c>
      <c r="K115" s="75">
        <f t="shared" si="265"/>
        <v>78</v>
      </c>
      <c r="L115" s="75">
        <f t="shared" si="266"/>
        <v>28</v>
      </c>
      <c r="M115" s="75">
        <f t="shared" si="267"/>
        <v>216</v>
      </c>
      <c r="N115" s="75">
        <f t="shared" si="268"/>
        <v>302</v>
      </c>
      <c r="O115" s="75">
        <f t="shared" si="269"/>
        <v>510</v>
      </c>
      <c r="P115" s="75" t="s">
        <v>44</v>
      </c>
      <c r="Q115" s="75">
        <f t="shared" si="405"/>
        <v>297</v>
      </c>
      <c r="R115" s="75">
        <f t="shared" si="405"/>
        <v>2862</v>
      </c>
      <c r="S115" s="75">
        <f t="shared" si="405"/>
        <v>137</v>
      </c>
      <c r="T115" s="75">
        <f t="shared" si="405"/>
        <v>104043</v>
      </c>
      <c r="U115" s="75">
        <f t="shared" si="405"/>
        <v>9952</v>
      </c>
      <c r="V115" s="75">
        <f t="shared" si="405"/>
        <v>6740</v>
      </c>
      <c r="W115" s="75">
        <f t="shared" si="405"/>
        <v>59181</v>
      </c>
      <c r="X115" s="75">
        <f t="shared" si="405"/>
        <v>14777</v>
      </c>
      <c r="Y115" s="75">
        <f t="shared" si="405"/>
        <v>548</v>
      </c>
      <c r="Z115" s="75">
        <f t="shared" si="405"/>
        <v>5384150</v>
      </c>
      <c r="AA115" s="75">
        <f t="shared" si="271"/>
        <v>541</v>
      </c>
      <c r="AB115" s="75">
        <f t="shared" si="272"/>
        <v>937</v>
      </c>
      <c r="AC115" s="75">
        <f t="shared" si="390"/>
        <v>4253741</v>
      </c>
      <c r="AD115" s="75">
        <f t="shared" si="274"/>
        <v>631</v>
      </c>
      <c r="AE115" s="75">
        <f t="shared" si="275"/>
        <v>1104</v>
      </c>
      <c r="AF115" s="75">
        <f t="shared" si="391"/>
        <v>141506776</v>
      </c>
      <c r="AG115" s="75">
        <f t="shared" si="277"/>
        <v>2391</v>
      </c>
      <c r="AH115" s="75">
        <f t="shared" si="278"/>
        <v>5041</v>
      </c>
      <c r="AI115" s="75">
        <f t="shared" si="392"/>
        <v>112773662</v>
      </c>
      <c r="AJ115" s="75">
        <f t="shared" si="280"/>
        <v>7632</v>
      </c>
      <c r="AK115" s="75">
        <f t="shared" si="281"/>
        <v>19264</v>
      </c>
      <c r="AL115" s="75">
        <f t="shared" si="393"/>
        <v>3935607</v>
      </c>
      <c r="AM115" s="75">
        <f t="shared" si="283"/>
        <v>7182</v>
      </c>
      <c r="AN115" s="75">
        <f t="shared" si="284"/>
        <v>16572</v>
      </c>
      <c r="AO115" s="75">
        <f t="shared" si="406"/>
        <v>11460</v>
      </c>
      <c r="AP115" s="75">
        <f t="shared" si="406"/>
        <v>783</v>
      </c>
      <c r="AQ115" s="75">
        <f t="shared" si="406"/>
        <v>2212</v>
      </c>
      <c r="AR115" s="75">
        <f t="shared" si="406"/>
        <v>8614</v>
      </c>
      <c r="AS115" s="75">
        <f t="shared" si="406"/>
        <v>2252</v>
      </c>
      <c r="AT115" s="75">
        <f t="shared" si="406"/>
        <v>6213</v>
      </c>
      <c r="AU115" s="75">
        <f t="shared" si="406"/>
        <v>861</v>
      </c>
      <c r="AV115" s="75">
        <f t="shared" si="406"/>
        <v>55125</v>
      </c>
      <c r="AW115" s="75">
        <f t="shared" si="406"/>
        <v>8334</v>
      </c>
      <c r="AX115" s="75">
        <f t="shared" si="406"/>
        <v>29124</v>
      </c>
      <c r="AY115" s="75">
        <f t="shared" si="407"/>
        <v>92583</v>
      </c>
      <c r="AZ115" s="75">
        <f t="shared" si="407"/>
        <v>18110</v>
      </c>
      <c r="BA115" s="75">
        <f t="shared" si="407"/>
        <v>14247</v>
      </c>
      <c r="BB115" s="75">
        <f t="shared" si="407"/>
        <v>11954</v>
      </c>
      <c r="BC115" s="75">
        <f t="shared" si="407"/>
        <v>9524</v>
      </c>
      <c r="BD115" s="75">
        <f t="shared" si="407"/>
        <v>76553</v>
      </c>
      <c r="BE115" s="75">
        <f t="shared" si="407"/>
        <v>63509</v>
      </c>
      <c r="BF115" s="75">
        <f t="shared" si="407"/>
        <v>22016</v>
      </c>
      <c r="BG115" s="75">
        <f t="shared" si="407"/>
        <v>15814</v>
      </c>
      <c r="BH115" s="75">
        <f t="shared" si="407"/>
        <v>878</v>
      </c>
      <c r="BI115" s="75">
        <f t="shared" si="407"/>
        <v>585</v>
      </c>
      <c r="BJ115" s="75">
        <f t="shared" si="407"/>
        <v>296</v>
      </c>
      <c r="BK115" s="75">
        <f t="shared" si="407"/>
        <v>179983</v>
      </c>
      <c r="BL115" s="75">
        <f t="shared" si="287"/>
        <v>608</v>
      </c>
      <c r="BM115" s="75">
        <f t="shared" si="288"/>
        <v>1047</v>
      </c>
      <c r="BN115" s="75">
        <f t="shared" si="408"/>
        <v>158</v>
      </c>
      <c r="BO115" s="75">
        <f t="shared" si="408"/>
        <v>75621</v>
      </c>
      <c r="BP115" s="75">
        <f t="shared" si="290"/>
        <v>479</v>
      </c>
      <c r="BQ115" s="75">
        <f t="shared" si="291"/>
        <v>969</v>
      </c>
      <c r="BR115" s="75">
        <f t="shared" si="409"/>
        <v>9498</v>
      </c>
      <c r="BS115" s="75">
        <f t="shared" si="409"/>
        <v>5128546</v>
      </c>
      <c r="BT115" s="75">
        <f t="shared" si="293"/>
        <v>540</v>
      </c>
      <c r="BU115" s="75">
        <f t="shared" si="294"/>
        <v>933</v>
      </c>
      <c r="BV115" s="75">
        <f t="shared" si="410"/>
        <v>6175</v>
      </c>
      <c r="BW115" s="75">
        <f t="shared" si="410"/>
        <v>15540552</v>
      </c>
      <c r="BX115" s="75">
        <f t="shared" si="296"/>
        <v>2517</v>
      </c>
      <c r="BY115" s="75">
        <f t="shared" si="297"/>
        <v>5137</v>
      </c>
      <c r="BZ115" s="75">
        <f t="shared" si="411"/>
        <v>1690</v>
      </c>
      <c r="CA115" s="75">
        <f t="shared" si="411"/>
        <v>4284289</v>
      </c>
      <c r="CB115" s="75">
        <f t="shared" si="299"/>
        <v>2535</v>
      </c>
      <c r="CC115" s="75">
        <f t="shared" si="300"/>
        <v>5299</v>
      </c>
      <c r="CD115" s="75">
        <f t="shared" si="412"/>
        <v>51316</v>
      </c>
      <c r="CE115" s="75">
        <f t="shared" si="412"/>
        <v>121681935</v>
      </c>
      <c r="CF115" s="75">
        <f t="shared" si="302"/>
        <v>2371</v>
      </c>
      <c r="CG115" s="75">
        <f t="shared" si="303"/>
        <v>5021</v>
      </c>
      <c r="CH115" s="75">
        <f t="shared" si="413"/>
        <v>3057</v>
      </c>
      <c r="CI115" s="75">
        <f t="shared" si="413"/>
        <v>23259091</v>
      </c>
      <c r="CJ115" s="75">
        <f t="shared" si="305"/>
        <v>7608</v>
      </c>
      <c r="CK115" s="75">
        <f t="shared" si="306"/>
        <v>16049</v>
      </c>
      <c r="CL115" s="75">
        <f t="shared" si="414"/>
        <v>2007</v>
      </c>
      <c r="CM115" s="75">
        <f t="shared" si="414"/>
        <v>17969823</v>
      </c>
      <c r="CN115" s="75">
        <f t="shared" si="308"/>
        <v>8954</v>
      </c>
      <c r="CO115" s="75">
        <f t="shared" si="309"/>
        <v>20345</v>
      </c>
      <c r="CP115" s="75">
        <f t="shared" si="415"/>
        <v>2150</v>
      </c>
      <c r="CQ115" s="75">
        <f t="shared" si="415"/>
        <v>26744437</v>
      </c>
      <c r="CR115" s="75">
        <f t="shared" si="311"/>
        <v>12439</v>
      </c>
      <c r="CS115" s="75">
        <f t="shared" si="312"/>
        <v>27811</v>
      </c>
      <c r="CT115" s="75">
        <f t="shared" si="416"/>
        <v>771</v>
      </c>
      <c r="CU115" s="75">
        <f t="shared" si="416"/>
        <v>11910483</v>
      </c>
      <c r="CV115" s="75">
        <f t="shared" si="314"/>
        <v>15448</v>
      </c>
      <c r="CW115" s="75">
        <f t="shared" si="315"/>
        <v>35721</v>
      </c>
      <c r="CX115" s="75">
        <f t="shared" si="417"/>
        <v>368</v>
      </c>
      <c r="CY115" s="75">
        <f t="shared" si="417"/>
        <v>154734</v>
      </c>
      <c r="CZ115" s="75">
        <f t="shared" si="317"/>
        <v>420</v>
      </c>
      <c r="DA115" s="75">
        <f t="shared" si="318"/>
        <v>687</v>
      </c>
      <c r="DB115" s="75">
        <f t="shared" si="418"/>
        <v>5538</v>
      </c>
      <c r="DC115" s="75">
        <f t="shared" si="418"/>
        <v>441437</v>
      </c>
      <c r="DD115" s="75">
        <f t="shared" si="320"/>
        <v>80</v>
      </c>
      <c r="DE115" s="75">
        <f t="shared" si="321"/>
        <v>216</v>
      </c>
      <c r="DF115" s="75">
        <f t="shared" si="419"/>
        <v>77</v>
      </c>
      <c r="DG115" s="75">
        <f t="shared" si="419"/>
        <v>175181</v>
      </c>
      <c r="DH115" s="75">
        <f t="shared" si="323"/>
        <v>2275</v>
      </c>
      <c r="DI115" s="75">
        <f t="shared" si="324"/>
        <v>4721</v>
      </c>
      <c r="DJ115" s="75">
        <f t="shared" si="423"/>
        <v>61</v>
      </c>
      <c r="DK115" s="75">
        <f t="shared" si="423"/>
        <v>0</v>
      </c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164"/>
      <c r="EC115" s="75">
        <f t="shared" si="337"/>
        <v>9</v>
      </c>
      <c r="ED115" s="74">
        <f t="shared" si="352"/>
        <v>2021</v>
      </c>
      <c r="EE115" s="165">
        <f t="shared" si="353"/>
        <v>44440</v>
      </c>
      <c r="EF115" s="157">
        <f t="shared" si="338"/>
        <v>30</v>
      </c>
      <c r="EG115" s="156"/>
      <c r="EH115" s="166">
        <f t="shared" si="420"/>
        <v>3266788</v>
      </c>
      <c r="EI115" s="166">
        <f t="shared" si="420"/>
        <v>25065334</v>
      </c>
      <c r="EJ115" s="166">
        <f t="shared" si="420"/>
        <v>35063819</v>
      </c>
      <c r="EK115" s="166">
        <f t="shared" si="420"/>
        <v>59171224</v>
      </c>
      <c r="EL115" s="166">
        <f t="shared" si="420"/>
        <v>9326784</v>
      </c>
      <c r="EM115" s="166">
        <f t="shared" si="420"/>
        <v>7443900</v>
      </c>
      <c r="EN115" s="166">
        <f t="shared" si="420"/>
        <v>298303071</v>
      </c>
      <c r="EO115" s="166">
        <f t="shared" si="420"/>
        <v>284666751</v>
      </c>
      <c r="EP115" s="166">
        <f t="shared" si="420"/>
        <v>9081493</v>
      </c>
      <c r="EQ115" s="166">
        <f t="shared" si="420"/>
        <v>309890</v>
      </c>
      <c r="ER115" s="166">
        <f t="shared" si="421"/>
        <v>153151</v>
      </c>
      <c r="ES115" s="166">
        <f t="shared" si="421"/>
        <v>8862309</v>
      </c>
      <c r="ET115" s="166">
        <f t="shared" si="421"/>
        <v>31722860</v>
      </c>
      <c r="EU115" s="166">
        <f t="shared" si="421"/>
        <v>8956128</v>
      </c>
      <c r="EV115" s="166">
        <f t="shared" si="421"/>
        <v>257676760</v>
      </c>
      <c r="EW115" s="166">
        <f t="shared" si="421"/>
        <v>49060707</v>
      </c>
      <c r="EX115" s="166">
        <f t="shared" si="421"/>
        <v>40831746</v>
      </c>
      <c r="EY115" s="166">
        <f t="shared" si="421"/>
        <v>59792800</v>
      </c>
      <c r="EZ115" s="166">
        <f t="shared" si="421"/>
        <v>27541011</v>
      </c>
      <c r="FA115" s="166">
        <f t="shared" si="421"/>
        <v>363517</v>
      </c>
      <c r="FB115" s="166">
        <f t="shared" si="422"/>
        <v>252925</v>
      </c>
      <c r="FC115" s="166">
        <f t="shared" si="422"/>
        <v>1198578</v>
      </c>
      <c r="FD115" s="166">
        <f t="shared" si="422"/>
        <v>0</v>
      </c>
      <c r="FE115" s="166">
        <f t="shared" si="422"/>
        <v>0</v>
      </c>
      <c r="FF115" s="166">
        <f t="shared" si="422"/>
        <v>0</v>
      </c>
      <c r="FG115" s="166">
        <f t="shared" si="422"/>
        <v>0</v>
      </c>
      <c r="FH115" s="152"/>
      <c r="FI115" s="405">
        <f t="shared" si="394"/>
        <v>1.819734726688103</v>
      </c>
      <c r="FJ115" s="405">
        <f t="shared" si="394"/>
        <v>1.4315715434083602</v>
      </c>
      <c r="FK115" s="405">
        <f t="shared" si="395"/>
        <v>1.7735905044510385</v>
      </c>
      <c r="FL115" s="405">
        <f t="shared" si="396"/>
        <v>1.4130563798219584</v>
      </c>
      <c r="FM115" s="405">
        <f t="shared" si="397"/>
        <v>1.2935401564691371</v>
      </c>
      <c r="FN115" s="405">
        <f t="shared" si="398"/>
        <v>1.0731315793920346</v>
      </c>
      <c r="FO115" s="405">
        <f t="shared" si="399"/>
        <v>1.4898829261690465</v>
      </c>
      <c r="FP115" s="405">
        <f t="shared" si="400"/>
        <v>1.0701766258374501</v>
      </c>
      <c r="FQ115" s="405">
        <f t="shared" si="401"/>
        <v>1.6021897810218979</v>
      </c>
      <c r="FR115" s="405">
        <f t="shared" si="402"/>
        <v>1.0675182481751824</v>
      </c>
      <c r="FS115" s="65"/>
    </row>
    <row r="116" spans="1:175" ht="10.35" customHeight="1" x14ac:dyDescent="0.2">
      <c r="A116" s="74" t="str">
        <f t="shared" si="262"/>
        <v>2021-22OCTOBERY63</v>
      </c>
      <c r="B116" s="163" t="str">
        <f t="shared" si="351"/>
        <v>2021-22</v>
      </c>
      <c r="C116" s="26" t="s">
        <v>833</v>
      </c>
      <c r="D116" s="163" t="str">
        <f t="shared" ref="D116:E124" si="424">D115</f>
        <v>Y63</v>
      </c>
      <c r="E116" s="163" t="str">
        <f t="shared" si="424"/>
        <v>North East and Yorkshire</v>
      </c>
      <c r="F116" s="163" t="str">
        <f t="shared" si="263"/>
        <v>Y63</v>
      </c>
      <c r="H116" s="75">
        <f t="shared" si="404"/>
        <v>164366</v>
      </c>
      <c r="I116" s="75">
        <f t="shared" si="404"/>
        <v>122129</v>
      </c>
      <c r="J116" s="75">
        <f t="shared" si="404"/>
        <v>15627100</v>
      </c>
      <c r="K116" s="75">
        <f t="shared" si="265"/>
        <v>128</v>
      </c>
      <c r="L116" s="75">
        <f t="shared" si="266"/>
        <v>77</v>
      </c>
      <c r="M116" s="75">
        <f t="shared" si="267"/>
        <v>315</v>
      </c>
      <c r="N116" s="75">
        <f t="shared" si="268"/>
        <v>424</v>
      </c>
      <c r="O116" s="75">
        <f t="shared" si="269"/>
        <v>685</v>
      </c>
      <c r="P116" s="75" t="s">
        <v>44</v>
      </c>
      <c r="Q116" s="75">
        <f t="shared" ref="Q116:Z124" si="425">SUMIFS(Q$247:Q$1257,$B$247:$B$1257,$B116,$C$247:$C$1257,$C116,$D$247:$D$1257,$D116)</f>
        <v>369</v>
      </c>
      <c r="R116" s="75">
        <f t="shared" si="425"/>
        <v>2940</v>
      </c>
      <c r="S116" s="75">
        <f t="shared" si="425"/>
        <v>158</v>
      </c>
      <c r="T116" s="75">
        <f t="shared" si="425"/>
        <v>107042</v>
      </c>
      <c r="U116" s="75">
        <f t="shared" si="425"/>
        <v>11049</v>
      </c>
      <c r="V116" s="75">
        <f t="shared" si="425"/>
        <v>7630</v>
      </c>
      <c r="W116" s="75">
        <f t="shared" si="425"/>
        <v>61977</v>
      </c>
      <c r="X116" s="75">
        <f t="shared" si="425"/>
        <v>14180</v>
      </c>
      <c r="Y116" s="75">
        <f t="shared" si="425"/>
        <v>527</v>
      </c>
      <c r="Z116" s="75">
        <f t="shared" si="425"/>
        <v>6698046</v>
      </c>
      <c r="AA116" s="75">
        <f t="shared" si="271"/>
        <v>606</v>
      </c>
      <c r="AB116" s="75">
        <f t="shared" si="272"/>
        <v>1040</v>
      </c>
      <c r="AC116" s="75">
        <f t="shared" si="390"/>
        <v>5190252</v>
      </c>
      <c r="AD116" s="75">
        <f t="shared" si="274"/>
        <v>680</v>
      </c>
      <c r="AE116" s="75">
        <f t="shared" si="275"/>
        <v>1174</v>
      </c>
      <c r="AF116" s="75">
        <f t="shared" si="391"/>
        <v>168654259</v>
      </c>
      <c r="AG116" s="75">
        <f t="shared" si="277"/>
        <v>2721</v>
      </c>
      <c r="AH116" s="75">
        <f t="shared" si="278"/>
        <v>5630</v>
      </c>
      <c r="AI116" s="75">
        <f t="shared" si="392"/>
        <v>129980074</v>
      </c>
      <c r="AJ116" s="75">
        <f t="shared" si="280"/>
        <v>9166</v>
      </c>
      <c r="AK116" s="75">
        <f t="shared" si="281"/>
        <v>21800</v>
      </c>
      <c r="AL116" s="75">
        <f t="shared" si="393"/>
        <v>4024671</v>
      </c>
      <c r="AM116" s="75">
        <f t="shared" si="283"/>
        <v>7637</v>
      </c>
      <c r="AN116" s="75">
        <f t="shared" si="284"/>
        <v>19277</v>
      </c>
      <c r="AO116" s="75">
        <f t="shared" ref="AO116:AX124" si="426">SUMIFS(AO$247:AO$1257,$B$247:$B$1257,$B116,$C$247:$C$1257,$C116,$D$247:$D$1257,$D116)</f>
        <v>11402</v>
      </c>
      <c r="AP116" s="75">
        <f t="shared" si="426"/>
        <v>705</v>
      </c>
      <c r="AQ116" s="75">
        <f t="shared" si="426"/>
        <v>2106</v>
      </c>
      <c r="AR116" s="75">
        <f t="shared" si="426"/>
        <v>7731</v>
      </c>
      <c r="AS116" s="75">
        <f t="shared" si="426"/>
        <v>2020</v>
      </c>
      <c r="AT116" s="75">
        <f t="shared" si="426"/>
        <v>6571</v>
      </c>
      <c r="AU116" s="75">
        <f t="shared" si="426"/>
        <v>824</v>
      </c>
      <c r="AV116" s="75">
        <f t="shared" si="426"/>
        <v>57826</v>
      </c>
      <c r="AW116" s="75">
        <f t="shared" si="426"/>
        <v>8262</v>
      </c>
      <c r="AX116" s="75">
        <f t="shared" si="426"/>
        <v>29552</v>
      </c>
      <c r="AY116" s="75">
        <f t="shared" ref="AY116:BK124" si="427">SUMIFS(AY$247:AY$1257,$B$247:$B$1257,$B116,$C$247:$C$1257,$C116,$D$247:$D$1257,$D116)</f>
        <v>95640</v>
      </c>
      <c r="AZ116" s="75">
        <f t="shared" si="427"/>
        <v>18947</v>
      </c>
      <c r="BA116" s="75">
        <f t="shared" si="427"/>
        <v>14980</v>
      </c>
      <c r="BB116" s="75">
        <f t="shared" si="427"/>
        <v>12716</v>
      </c>
      <c r="BC116" s="75">
        <f t="shared" si="427"/>
        <v>10181</v>
      </c>
      <c r="BD116" s="75">
        <f t="shared" si="427"/>
        <v>79622</v>
      </c>
      <c r="BE116" s="75">
        <f t="shared" si="427"/>
        <v>66068</v>
      </c>
      <c r="BF116" s="75">
        <f t="shared" si="427"/>
        <v>20849</v>
      </c>
      <c r="BG116" s="75">
        <f t="shared" si="427"/>
        <v>15228</v>
      </c>
      <c r="BH116" s="75">
        <f t="shared" si="427"/>
        <v>866</v>
      </c>
      <c r="BI116" s="75">
        <f t="shared" si="427"/>
        <v>573</v>
      </c>
      <c r="BJ116" s="75">
        <f t="shared" si="427"/>
        <v>382</v>
      </c>
      <c r="BK116" s="75">
        <f t="shared" si="427"/>
        <v>244849</v>
      </c>
      <c r="BL116" s="75">
        <f t="shared" si="287"/>
        <v>641</v>
      </c>
      <c r="BM116" s="75">
        <f t="shared" si="288"/>
        <v>1033</v>
      </c>
      <c r="BN116" s="75">
        <f t="shared" si="408"/>
        <v>181</v>
      </c>
      <c r="BO116" s="75">
        <f t="shared" si="408"/>
        <v>84850</v>
      </c>
      <c r="BP116" s="75">
        <f t="shared" si="290"/>
        <v>469</v>
      </c>
      <c r="BQ116" s="75">
        <f t="shared" si="291"/>
        <v>915</v>
      </c>
      <c r="BR116" s="75">
        <f t="shared" si="409"/>
        <v>10486</v>
      </c>
      <c r="BS116" s="75">
        <f t="shared" si="409"/>
        <v>6368347</v>
      </c>
      <c r="BT116" s="75">
        <f t="shared" si="293"/>
        <v>607</v>
      </c>
      <c r="BU116" s="75">
        <f t="shared" si="294"/>
        <v>1042</v>
      </c>
      <c r="BV116" s="75">
        <f t="shared" si="410"/>
        <v>6509</v>
      </c>
      <c r="BW116" s="75">
        <f t="shared" si="410"/>
        <v>18800435</v>
      </c>
      <c r="BX116" s="75">
        <f t="shared" si="296"/>
        <v>2888</v>
      </c>
      <c r="BY116" s="75">
        <f t="shared" si="297"/>
        <v>5670</v>
      </c>
      <c r="BZ116" s="75">
        <f t="shared" si="411"/>
        <v>1816</v>
      </c>
      <c r="CA116" s="75">
        <f t="shared" si="411"/>
        <v>5269445</v>
      </c>
      <c r="CB116" s="75">
        <f t="shared" si="299"/>
        <v>2902</v>
      </c>
      <c r="CC116" s="75">
        <f t="shared" si="300"/>
        <v>6114</v>
      </c>
      <c r="CD116" s="75">
        <f t="shared" si="412"/>
        <v>53652</v>
      </c>
      <c r="CE116" s="75">
        <f t="shared" si="412"/>
        <v>144584379</v>
      </c>
      <c r="CF116" s="75">
        <f t="shared" si="302"/>
        <v>2695</v>
      </c>
      <c r="CG116" s="75">
        <f t="shared" si="303"/>
        <v>5597</v>
      </c>
      <c r="CH116" s="75">
        <f t="shared" si="413"/>
        <v>2840</v>
      </c>
      <c r="CI116" s="75">
        <f t="shared" si="413"/>
        <v>24822830</v>
      </c>
      <c r="CJ116" s="75">
        <f t="shared" si="305"/>
        <v>8740</v>
      </c>
      <c r="CK116" s="75">
        <f t="shared" si="306"/>
        <v>18699</v>
      </c>
      <c r="CL116" s="75">
        <f t="shared" si="414"/>
        <v>2021</v>
      </c>
      <c r="CM116" s="75">
        <f t="shared" si="414"/>
        <v>20669936</v>
      </c>
      <c r="CN116" s="75">
        <f t="shared" si="308"/>
        <v>10228</v>
      </c>
      <c r="CO116" s="75">
        <f t="shared" si="309"/>
        <v>25083</v>
      </c>
      <c r="CP116" s="75">
        <f t="shared" si="415"/>
        <v>2206</v>
      </c>
      <c r="CQ116" s="75">
        <f t="shared" si="415"/>
        <v>31577889</v>
      </c>
      <c r="CR116" s="75">
        <f t="shared" si="311"/>
        <v>14315</v>
      </c>
      <c r="CS116" s="75">
        <f t="shared" si="312"/>
        <v>33307</v>
      </c>
      <c r="CT116" s="75">
        <f t="shared" si="416"/>
        <v>675</v>
      </c>
      <c r="CU116" s="75">
        <f t="shared" si="416"/>
        <v>12466790</v>
      </c>
      <c r="CV116" s="75">
        <f t="shared" si="314"/>
        <v>18469</v>
      </c>
      <c r="CW116" s="75">
        <f t="shared" si="315"/>
        <v>45742</v>
      </c>
      <c r="CX116" s="75">
        <f t="shared" si="417"/>
        <v>358</v>
      </c>
      <c r="CY116" s="75">
        <f t="shared" si="417"/>
        <v>176450</v>
      </c>
      <c r="CZ116" s="75">
        <f t="shared" si="317"/>
        <v>493</v>
      </c>
      <c r="DA116" s="75">
        <f t="shared" si="318"/>
        <v>737</v>
      </c>
      <c r="DB116" s="75">
        <f t="shared" si="418"/>
        <v>5881</v>
      </c>
      <c r="DC116" s="75">
        <f t="shared" si="418"/>
        <v>649426</v>
      </c>
      <c r="DD116" s="75">
        <f t="shared" si="320"/>
        <v>110</v>
      </c>
      <c r="DE116" s="75">
        <f t="shared" si="321"/>
        <v>310</v>
      </c>
      <c r="DF116" s="75">
        <f t="shared" si="419"/>
        <v>60</v>
      </c>
      <c r="DG116" s="75">
        <f t="shared" si="419"/>
        <v>154025</v>
      </c>
      <c r="DH116" s="75">
        <f t="shared" si="323"/>
        <v>2567</v>
      </c>
      <c r="DI116" s="75">
        <f t="shared" si="324"/>
        <v>4700</v>
      </c>
      <c r="DJ116" s="75">
        <f t="shared" si="423"/>
        <v>46</v>
      </c>
      <c r="DK116" s="75">
        <f t="shared" si="423"/>
        <v>0</v>
      </c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164"/>
      <c r="EC116" s="75">
        <f t="shared" si="337"/>
        <v>10</v>
      </c>
      <c r="ED116" s="74">
        <f t="shared" si="352"/>
        <v>2021</v>
      </c>
      <c r="EE116" s="165">
        <f t="shared" si="353"/>
        <v>44470</v>
      </c>
      <c r="EF116" s="157">
        <f t="shared" si="338"/>
        <v>31</v>
      </c>
      <c r="EG116" s="156"/>
      <c r="EH116" s="166">
        <f t="shared" ref="EH116:EQ124" si="428">SUMIFS(EH$247:EH$1257,$B$247:$B$1257,$B116,$C$247:$C$1257,$C116,$D$247:$D$1257,$D116)</f>
        <v>9451207</v>
      </c>
      <c r="EI116" s="166">
        <f t="shared" si="428"/>
        <v>38499730</v>
      </c>
      <c r="EJ116" s="166">
        <f t="shared" si="428"/>
        <v>51781974</v>
      </c>
      <c r="EK116" s="166">
        <f t="shared" si="428"/>
        <v>83707514</v>
      </c>
      <c r="EL116" s="166">
        <f t="shared" si="428"/>
        <v>11487780</v>
      </c>
      <c r="EM116" s="166">
        <f t="shared" si="428"/>
        <v>8959809</v>
      </c>
      <c r="EN116" s="166">
        <f t="shared" si="428"/>
        <v>348940497</v>
      </c>
      <c r="EO116" s="166">
        <f t="shared" si="428"/>
        <v>309120280</v>
      </c>
      <c r="EP116" s="166">
        <f t="shared" si="428"/>
        <v>10159127</v>
      </c>
      <c r="EQ116" s="166">
        <f t="shared" si="428"/>
        <v>394438</v>
      </c>
      <c r="ER116" s="166">
        <f t="shared" ref="ER116:FA124" si="429">SUMIFS(ER$247:ER$1257,$B$247:$B$1257,$B116,$C$247:$C$1257,$C116,$D$247:$D$1257,$D116)</f>
        <v>165560</v>
      </c>
      <c r="ES116" s="166">
        <f t="shared" si="429"/>
        <v>10922264</v>
      </c>
      <c r="ET116" s="166">
        <f t="shared" si="429"/>
        <v>36903642</v>
      </c>
      <c r="EU116" s="166">
        <f t="shared" si="429"/>
        <v>11103488</v>
      </c>
      <c r="EV116" s="166">
        <f t="shared" si="429"/>
        <v>300312402</v>
      </c>
      <c r="EW116" s="166">
        <f t="shared" si="429"/>
        <v>53106408</v>
      </c>
      <c r="EX116" s="166">
        <f t="shared" si="429"/>
        <v>50692653</v>
      </c>
      <c r="EY116" s="166">
        <f t="shared" si="429"/>
        <v>73475572</v>
      </c>
      <c r="EZ116" s="166">
        <f t="shared" si="429"/>
        <v>30876174</v>
      </c>
      <c r="FA116" s="166">
        <f t="shared" si="429"/>
        <v>282000</v>
      </c>
      <c r="FB116" s="166">
        <f t="shared" ref="FB116:FG124" si="430">SUMIFS(FB$247:FB$1257,$B$247:$B$1257,$B116,$C$247:$C$1257,$C116,$D$247:$D$1257,$D116)</f>
        <v>263804</v>
      </c>
      <c r="FC116" s="166">
        <f t="shared" si="430"/>
        <v>1820600</v>
      </c>
      <c r="FD116" s="166">
        <f t="shared" si="430"/>
        <v>0</v>
      </c>
      <c r="FE116" s="166">
        <f t="shared" si="430"/>
        <v>0</v>
      </c>
      <c r="FF116" s="166">
        <f t="shared" si="430"/>
        <v>0</v>
      </c>
      <c r="FG116" s="166">
        <f t="shared" si="430"/>
        <v>0</v>
      </c>
      <c r="FH116" s="152"/>
      <c r="FI116" s="405">
        <f t="shared" si="394"/>
        <v>1.7148158204362385</v>
      </c>
      <c r="FJ116" s="405">
        <f t="shared" si="394"/>
        <v>1.35577880351163</v>
      </c>
      <c r="FK116" s="405">
        <f t="shared" si="395"/>
        <v>1.6665792922673657</v>
      </c>
      <c r="FL116" s="405">
        <f t="shared" si="396"/>
        <v>1.3343381389252948</v>
      </c>
      <c r="FM116" s="405">
        <f t="shared" si="397"/>
        <v>1.2847023895961405</v>
      </c>
      <c r="FN116" s="405">
        <f t="shared" si="398"/>
        <v>1.0660083579392354</v>
      </c>
      <c r="FO116" s="405">
        <f t="shared" si="399"/>
        <v>1.4703102961918195</v>
      </c>
      <c r="FP116" s="405">
        <f t="shared" si="400"/>
        <v>1.0739069111424542</v>
      </c>
      <c r="FQ116" s="405">
        <f t="shared" si="401"/>
        <v>1.6432637571157496</v>
      </c>
      <c r="FR116" s="405">
        <f t="shared" si="402"/>
        <v>1.0872865275142316</v>
      </c>
      <c r="FS116" s="65"/>
    </row>
    <row r="117" spans="1:175" ht="10.35" customHeight="1" x14ac:dyDescent="0.2">
      <c r="A117" s="74" t="str">
        <f t="shared" si="262"/>
        <v>2021-22NOVEMBERY63</v>
      </c>
      <c r="B117" s="163" t="str">
        <f t="shared" si="351"/>
        <v>2021-22</v>
      </c>
      <c r="C117" s="26" t="s">
        <v>834</v>
      </c>
      <c r="D117" s="163" t="str">
        <f t="shared" si="424"/>
        <v>Y63</v>
      </c>
      <c r="E117" s="163" t="str">
        <f t="shared" si="424"/>
        <v>North East and Yorkshire</v>
      </c>
      <c r="F117" s="163" t="str">
        <f t="shared" si="263"/>
        <v>Y63</v>
      </c>
      <c r="H117" s="75">
        <f t="shared" si="404"/>
        <v>157167</v>
      </c>
      <c r="I117" s="75">
        <f t="shared" si="404"/>
        <v>113693</v>
      </c>
      <c r="J117" s="75">
        <f t="shared" si="404"/>
        <v>6773006</v>
      </c>
      <c r="K117" s="75">
        <f t="shared" si="265"/>
        <v>60</v>
      </c>
      <c r="L117" s="75">
        <f t="shared" si="266"/>
        <v>5</v>
      </c>
      <c r="M117" s="75">
        <f t="shared" si="267"/>
        <v>191</v>
      </c>
      <c r="N117" s="75">
        <f t="shared" si="268"/>
        <v>267</v>
      </c>
      <c r="O117" s="75">
        <f t="shared" si="269"/>
        <v>459</v>
      </c>
      <c r="P117" s="75" t="s">
        <v>44</v>
      </c>
      <c r="Q117" s="75">
        <f t="shared" si="425"/>
        <v>363</v>
      </c>
      <c r="R117" s="75">
        <f t="shared" si="425"/>
        <v>2580</v>
      </c>
      <c r="S117" s="75">
        <f t="shared" si="425"/>
        <v>263</v>
      </c>
      <c r="T117" s="75">
        <f t="shared" si="425"/>
        <v>104734</v>
      </c>
      <c r="U117" s="75">
        <f t="shared" si="425"/>
        <v>10858</v>
      </c>
      <c r="V117" s="75">
        <f t="shared" si="425"/>
        <v>7460</v>
      </c>
      <c r="W117" s="75">
        <f t="shared" si="425"/>
        <v>59778</v>
      </c>
      <c r="X117" s="75">
        <f t="shared" si="425"/>
        <v>13800</v>
      </c>
      <c r="Y117" s="75">
        <f t="shared" si="425"/>
        <v>584</v>
      </c>
      <c r="Z117" s="75">
        <f t="shared" si="425"/>
        <v>6119668</v>
      </c>
      <c r="AA117" s="75">
        <f t="shared" si="271"/>
        <v>564</v>
      </c>
      <c r="AB117" s="75">
        <f t="shared" si="272"/>
        <v>973</v>
      </c>
      <c r="AC117" s="75">
        <f t="shared" si="390"/>
        <v>4707883</v>
      </c>
      <c r="AD117" s="75">
        <f t="shared" si="274"/>
        <v>631</v>
      </c>
      <c r="AE117" s="75">
        <f t="shared" si="275"/>
        <v>1098</v>
      </c>
      <c r="AF117" s="75">
        <f t="shared" si="391"/>
        <v>149032045</v>
      </c>
      <c r="AG117" s="75">
        <f t="shared" si="277"/>
        <v>2493</v>
      </c>
      <c r="AH117" s="75">
        <f t="shared" si="278"/>
        <v>5298</v>
      </c>
      <c r="AI117" s="75">
        <f t="shared" si="392"/>
        <v>109723177</v>
      </c>
      <c r="AJ117" s="75">
        <f t="shared" si="280"/>
        <v>7951</v>
      </c>
      <c r="AK117" s="75">
        <f t="shared" si="281"/>
        <v>19443</v>
      </c>
      <c r="AL117" s="75">
        <f t="shared" si="393"/>
        <v>4028788</v>
      </c>
      <c r="AM117" s="75">
        <f t="shared" si="283"/>
        <v>6899</v>
      </c>
      <c r="AN117" s="75">
        <f t="shared" si="284"/>
        <v>16353</v>
      </c>
      <c r="AO117" s="75">
        <f t="shared" si="426"/>
        <v>11955</v>
      </c>
      <c r="AP117" s="75">
        <f t="shared" si="426"/>
        <v>472</v>
      </c>
      <c r="AQ117" s="75">
        <f t="shared" si="426"/>
        <v>1381</v>
      </c>
      <c r="AR117" s="75">
        <f t="shared" si="426"/>
        <v>7973</v>
      </c>
      <c r="AS117" s="75">
        <f t="shared" si="426"/>
        <v>2958</v>
      </c>
      <c r="AT117" s="75">
        <f t="shared" si="426"/>
        <v>7144</v>
      </c>
      <c r="AU117" s="75">
        <f t="shared" si="426"/>
        <v>1080</v>
      </c>
      <c r="AV117" s="75">
        <f t="shared" si="426"/>
        <v>56444</v>
      </c>
      <c r="AW117" s="75">
        <f t="shared" si="426"/>
        <v>8323</v>
      </c>
      <c r="AX117" s="75">
        <f t="shared" si="426"/>
        <v>28012</v>
      </c>
      <c r="AY117" s="75">
        <f t="shared" si="427"/>
        <v>92779</v>
      </c>
      <c r="AZ117" s="75">
        <f t="shared" si="427"/>
        <v>18643</v>
      </c>
      <c r="BA117" s="75">
        <f t="shared" si="427"/>
        <v>14713</v>
      </c>
      <c r="BB117" s="75">
        <f t="shared" si="427"/>
        <v>12484</v>
      </c>
      <c r="BC117" s="75">
        <f t="shared" si="427"/>
        <v>9924</v>
      </c>
      <c r="BD117" s="75">
        <f t="shared" si="427"/>
        <v>77202</v>
      </c>
      <c r="BE117" s="75">
        <f t="shared" si="427"/>
        <v>63783</v>
      </c>
      <c r="BF117" s="75">
        <f t="shared" si="427"/>
        <v>20591</v>
      </c>
      <c r="BG117" s="75">
        <f t="shared" si="427"/>
        <v>14789</v>
      </c>
      <c r="BH117" s="75">
        <f t="shared" si="427"/>
        <v>984</v>
      </c>
      <c r="BI117" s="75">
        <f t="shared" si="427"/>
        <v>624</v>
      </c>
      <c r="BJ117" s="75">
        <f t="shared" si="427"/>
        <v>362</v>
      </c>
      <c r="BK117" s="75">
        <f t="shared" si="427"/>
        <v>207786</v>
      </c>
      <c r="BL117" s="75">
        <f t="shared" si="287"/>
        <v>574</v>
      </c>
      <c r="BM117" s="75">
        <f t="shared" si="288"/>
        <v>969</v>
      </c>
      <c r="BN117" s="75">
        <f t="shared" si="408"/>
        <v>167</v>
      </c>
      <c r="BO117" s="75">
        <f t="shared" si="408"/>
        <v>79821</v>
      </c>
      <c r="BP117" s="75">
        <f t="shared" si="290"/>
        <v>478</v>
      </c>
      <c r="BQ117" s="75">
        <f t="shared" si="291"/>
        <v>961</v>
      </c>
      <c r="BR117" s="75">
        <f t="shared" si="409"/>
        <v>10329</v>
      </c>
      <c r="BS117" s="75">
        <f t="shared" si="409"/>
        <v>5832061</v>
      </c>
      <c r="BT117" s="75">
        <f t="shared" si="293"/>
        <v>565</v>
      </c>
      <c r="BU117" s="75">
        <f t="shared" si="294"/>
        <v>974</v>
      </c>
      <c r="BV117" s="75">
        <f t="shared" si="410"/>
        <v>6326</v>
      </c>
      <c r="BW117" s="75">
        <f t="shared" si="410"/>
        <v>16952003</v>
      </c>
      <c r="BX117" s="75">
        <f t="shared" si="296"/>
        <v>2680</v>
      </c>
      <c r="BY117" s="75">
        <f t="shared" si="297"/>
        <v>5509</v>
      </c>
      <c r="BZ117" s="75">
        <f t="shared" si="411"/>
        <v>1797</v>
      </c>
      <c r="CA117" s="75">
        <f t="shared" si="411"/>
        <v>4452424</v>
      </c>
      <c r="CB117" s="75">
        <f t="shared" si="299"/>
        <v>2478</v>
      </c>
      <c r="CC117" s="75">
        <f t="shared" si="300"/>
        <v>5387</v>
      </c>
      <c r="CD117" s="75">
        <f t="shared" si="412"/>
        <v>51655</v>
      </c>
      <c r="CE117" s="75">
        <f t="shared" si="412"/>
        <v>127627618</v>
      </c>
      <c r="CF117" s="75">
        <f t="shared" si="302"/>
        <v>2471</v>
      </c>
      <c r="CG117" s="75">
        <f t="shared" si="303"/>
        <v>5272</v>
      </c>
      <c r="CH117" s="75">
        <f t="shared" si="413"/>
        <v>2000</v>
      </c>
      <c r="CI117" s="75">
        <f t="shared" si="413"/>
        <v>16971829</v>
      </c>
      <c r="CJ117" s="75">
        <f t="shared" si="305"/>
        <v>8486</v>
      </c>
      <c r="CK117" s="75">
        <f t="shared" si="306"/>
        <v>18413</v>
      </c>
      <c r="CL117" s="75">
        <f t="shared" si="414"/>
        <v>1644</v>
      </c>
      <c r="CM117" s="75">
        <f t="shared" si="414"/>
        <v>14880163</v>
      </c>
      <c r="CN117" s="75">
        <f t="shared" si="308"/>
        <v>9051</v>
      </c>
      <c r="CO117" s="75">
        <f t="shared" si="309"/>
        <v>21576</v>
      </c>
      <c r="CP117" s="75">
        <f t="shared" si="415"/>
        <v>2868</v>
      </c>
      <c r="CQ117" s="75">
        <f t="shared" si="415"/>
        <v>33405364</v>
      </c>
      <c r="CR117" s="75">
        <f t="shared" si="311"/>
        <v>11648</v>
      </c>
      <c r="CS117" s="75">
        <f t="shared" si="312"/>
        <v>26239</v>
      </c>
      <c r="CT117" s="75">
        <f t="shared" si="416"/>
        <v>926</v>
      </c>
      <c r="CU117" s="75">
        <f t="shared" si="416"/>
        <v>14234935</v>
      </c>
      <c r="CV117" s="75">
        <f t="shared" si="314"/>
        <v>15373</v>
      </c>
      <c r="CW117" s="75">
        <f t="shared" si="315"/>
        <v>38889</v>
      </c>
      <c r="CX117" s="75">
        <f t="shared" si="417"/>
        <v>379</v>
      </c>
      <c r="CY117" s="75">
        <f t="shared" si="417"/>
        <v>174491</v>
      </c>
      <c r="CZ117" s="75">
        <f t="shared" si="317"/>
        <v>460</v>
      </c>
      <c r="DA117" s="75">
        <f t="shared" si="318"/>
        <v>756</v>
      </c>
      <c r="DB117" s="75">
        <f t="shared" si="418"/>
        <v>5854</v>
      </c>
      <c r="DC117" s="75">
        <f t="shared" si="418"/>
        <v>449964</v>
      </c>
      <c r="DD117" s="75">
        <f t="shared" si="320"/>
        <v>77</v>
      </c>
      <c r="DE117" s="75">
        <f t="shared" si="321"/>
        <v>205</v>
      </c>
      <c r="DF117" s="75">
        <f t="shared" si="419"/>
        <v>67</v>
      </c>
      <c r="DG117" s="75">
        <f t="shared" si="419"/>
        <v>138849</v>
      </c>
      <c r="DH117" s="75">
        <f t="shared" si="323"/>
        <v>2072</v>
      </c>
      <c r="DI117" s="75">
        <f t="shared" si="324"/>
        <v>4137</v>
      </c>
      <c r="DJ117" s="75">
        <f t="shared" si="423"/>
        <v>51</v>
      </c>
      <c r="DK117" s="75">
        <f t="shared" si="423"/>
        <v>0</v>
      </c>
      <c r="DL117" s="248"/>
      <c r="DM117" s="248"/>
      <c r="DN117" s="248"/>
      <c r="DO117" s="248"/>
      <c r="DP117" s="248"/>
      <c r="DQ117" s="248"/>
      <c r="DR117" s="248"/>
      <c r="DS117" s="248"/>
      <c r="DT117" s="248"/>
      <c r="DU117" s="248"/>
      <c r="DV117" s="248"/>
      <c r="DW117" s="248"/>
      <c r="DX117" s="248"/>
      <c r="DY117" s="248"/>
      <c r="DZ117" s="248"/>
      <c r="EA117" s="248"/>
      <c r="EB117" s="164"/>
      <c r="EC117" s="75">
        <f t="shared" si="337"/>
        <v>11</v>
      </c>
      <c r="ED117" s="74">
        <f t="shared" si="352"/>
        <v>2021</v>
      </c>
      <c r="EE117" s="165">
        <f t="shared" si="353"/>
        <v>44501</v>
      </c>
      <c r="EF117" s="157">
        <f t="shared" si="338"/>
        <v>30</v>
      </c>
      <c r="EG117" s="156"/>
      <c r="EH117" s="166">
        <f t="shared" si="428"/>
        <v>622440</v>
      </c>
      <c r="EI117" s="166">
        <f t="shared" si="428"/>
        <v>21759925</v>
      </c>
      <c r="EJ117" s="166">
        <f t="shared" si="428"/>
        <v>30314233</v>
      </c>
      <c r="EK117" s="166">
        <f t="shared" si="428"/>
        <v>52186167</v>
      </c>
      <c r="EL117" s="166">
        <f t="shared" si="428"/>
        <v>10569352</v>
      </c>
      <c r="EM117" s="166">
        <f t="shared" si="428"/>
        <v>8194525</v>
      </c>
      <c r="EN117" s="166">
        <f t="shared" si="428"/>
        <v>316685612</v>
      </c>
      <c r="EO117" s="166">
        <f t="shared" si="428"/>
        <v>268311744</v>
      </c>
      <c r="EP117" s="166">
        <f t="shared" si="428"/>
        <v>9550170</v>
      </c>
      <c r="EQ117" s="166">
        <f t="shared" si="428"/>
        <v>350922</v>
      </c>
      <c r="ER117" s="166">
        <f t="shared" si="429"/>
        <v>160417</v>
      </c>
      <c r="ES117" s="166">
        <f t="shared" si="429"/>
        <v>10055783</v>
      </c>
      <c r="ET117" s="166">
        <f t="shared" si="429"/>
        <v>34851589</v>
      </c>
      <c r="EU117" s="166">
        <f t="shared" si="429"/>
        <v>9680770</v>
      </c>
      <c r="EV117" s="166">
        <f t="shared" si="429"/>
        <v>272317621</v>
      </c>
      <c r="EW117" s="166">
        <f t="shared" si="429"/>
        <v>36825292</v>
      </c>
      <c r="EX117" s="166">
        <f t="shared" si="429"/>
        <v>35471584</v>
      </c>
      <c r="EY117" s="166">
        <f t="shared" si="429"/>
        <v>75253581</v>
      </c>
      <c r="EZ117" s="166">
        <f t="shared" si="429"/>
        <v>36010980</v>
      </c>
      <c r="FA117" s="166">
        <f t="shared" si="429"/>
        <v>277179</v>
      </c>
      <c r="FB117" s="166">
        <f t="shared" si="430"/>
        <v>286706</v>
      </c>
      <c r="FC117" s="166">
        <f t="shared" si="430"/>
        <v>1197608</v>
      </c>
      <c r="FD117" s="166">
        <f t="shared" si="430"/>
        <v>0</v>
      </c>
      <c r="FE117" s="166">
        <f t="shared" si="430"/>
        <v>0</v>
      </c>
      <c r="FF117" s="166">
        <f t="shared" si="430"/>
        <v>0</v>
      </c>
      <c r="FG117" s="166">
        <f t="shared" si="430"/>
        <v>0</v>
      </c>
      <c r="FH117" s="152"/>
      <c r="FI117" s="405">
        <f t="shared" si="394"/>
        <v>1.7169828697734388</v>
      </c>
      <c r="FJ117" s="405">
        <f t="shared" si="394"/>
        <v>1.3550377601768282</v>
      </c>
      <c r="FK117" s="405">
        <f t="shared" si="395"/>
        <v>1.6734584450402146</v>
      </c>
      <c r="FL117" s="405">
        <f t="shared" si="396"/>
        <v>1.3302949061662199</v>
      </c>
      <c r="FM117" s="405">
        <f t="shared" si="397"/>
        <v>1.2914784703402589</v>
      </c>
      <c r="FN117" s="405">
        <f t="shared" si="398"/>
        <v>1.0669978922011443</v>
      </c>
      <c r="FO117" s="405">
        <f t="shared" si="399"/>
        <v>1.4921014492753624</v>
      </c>
      <c r="FP117" s="405">
        <f t="shared" si="400"/>
        <v>1.0716666666666668</v>
      </c>
      <c r="FQ117" s="405">
        <f t="shared" si="401"/>
        <v>1.6849315068493151</v>
      </c>
      <c r="FR117" s="405">
        <f t="shared" si="402"/>
        <v>1.0684931506849316</v>
      </c>
      <c r="FS117" s="65"/>
    </row>
    <row r="118" spans="1:175" ht="10.35" customHeight="1" x14ac:dyDescent="0.2">
      <c r="A118" s="74" t="str">
        <f t="shared" si="262"/>
        <v>2021-22DECEMBERY63</v>
      </c>
      <c r="B118" s="163" t="str">
        <f t="shared" si="351"/>
        <v>2021-22</v>
      </c>
      <c r="C118" s="26" t="s">
        <v>835</v>
      </c>
      <c r="D118" s="163" t="str">
        <f t="shared" si="424"/>
        <v>Y63</v>
      </c>
      <c r="E118" s="163" t="str">
        <f t="shared" si="424"/>
        <v>North East and Yorkshire</v>
      </c>
      <c r="F118" s="163" t="str">
        <f t="shared" si="263"/>
        <v>Y63</v>
      </c>
      <c r="H118" s="75">
        <f t="shared" si="404"/>
        <v>169442</v>
      </c>
      <c r="I118" s="75">
        <f t="shared" si="404"/>
        <v>121659</v>
      </c>
      <c r="J118" s="75">
        <f t="shared" si="404"/>
        <v>4607017</v>
      </c>
      <c r="K118" s="75">
        <f t="shared" si="265"/>
        <v>38</v>
      </c>
      <c r="L118" s="75">
        <f t="shared" si="266"/>
        <v>4</v>
      </c>
      <c r="M118" s="75">
        <f t="shared" si="267"/>
        <v>126</v>
      </c>
      <c r="N118" s="75">
        <f t="shared" si="268"/>
        <v>207</v>
      </c>
      <c r="O118" s="75">
        <f t="shared" si="269"/>
        <v>379</v>
      </c>
      <c r="P118" s="75" t="s">
        <v>44</v>
      </c>
      <c r="Q118" s="75">
        <f t="shared" si="425"/>
        <v>464</v>
      </c>
      <c r="R118" s="75">
        <f t="shared" si="425"/>
        <v>2652</v>
      </c>
      <c r="S118" s="75">
        <f t="shared" si="425"/>
        <v>317</v>
      </c>
      <c r="T118" s="75">
        <f t="shared" si="425"/>
        <v>105743</v>
      </c>
      <c r="U118" s="75">
        <f t="shared" si="425"/>
        <v>11340</v>
      </c>
      <c r="V118" s="75">
        <f t="shared" si="425"/>
        <v>7737</v>
      </c>
      <c r="W118" s="75">
        <f t="shared" si="425"/>
        <v>60048</v>
      </c>
      <c r="X118" s="75">
        <f t="shared" si="425"/>
        <v>13911</v>
      </c>
      <c r="Y118" s="75">
        <f t="shared" si="425"/>
        <v>564</v>
      </c>
      <c r="Z118" s="75">
        <f t="shared" si="425"/>
        <v>6266591</v>
      </c>
      <c r="AA118" s="75">
        <f t="shared" si="271"/>
        <v>553</v>
      </c>
      <c r="AB118" s="75">
        <f t="shared" si="272"/>
        <v>964</v>
      </c>
      <c r="AC118" s="75">
        <f t="shared" si="390"/>
        <v>4805323</v>
      </c>
      <c r="AD118" s="75">
        <f t="shared" si="274"/>
        <v>621</v>
      </c>
      <c r="AE118" s="75">
        <f t="shared" si="275"/>
        <v>1094</v>
      </c>
      <c r="AF118" s="75">
        <f t="shared" si="391"/>
        <v>170274313</v>
      </c>
      <c r="AG118" s="75">
        <f t="shared" si="277"/>
        <v>2836</v>
      </c>
      <c r="AH118" s="75">
        <f t="shared" si="278"/>
        <v>6186</v>
      </c>
      <c r="AI118" s="75">
        <f t="shared" si="392"/>
        <v>130086826</v>
      </c>
      <c r="AJ118" s="75">
        <f t="shared" si="280"/>
        <v>9351</v>
      </c>
      <c r="AK118" s="75">
        <f t="shared" si="281"/>
        <v>23464</v>
      </c>
      <c r="AL118" s="75">
        <f t="shared" si="393"/>
        <v>4310099</v>
      </c>
      <c r="AM118" s="75">
        <f t="shared" si="283"/>
        <v>7642</v>
      </c>
      <c r="AN118" s="75">
        <f t="shared" si="284"/>
        <v>19320</v>
      </c>
      <c r="AO118" s="75">
        <f t="shared" si="426"/>
        <v>12050</v>
      </c>
      <c r="AP118" s="75">
        <f t="shared" si="426"/>
        <v>545</v>
      </c>
      <c r="AQ118" s="75">
        <f t="shared" si="426"/>
        <v>1795</v>
      </c>
      <c r="AR118" s="75">
        <f t="shared" si="426"/>
        <v>9477</v>
      </c>
      <c r="AS118" s="75">
        <f t="shared" si="426"/>
        <v>2911</v>
      </c>
      <c r="AT118" s="75">
        <f t="shared" si="426"/>
        <v>6799</v>
      </c>
      <c r="AU118" s="75">
        <f t="shared" si="426"/>
        <v>1053</v>
      </c>
      <c r="AV118" s="75">
        <f t="shared" si="426"/>
        <v>56280</v>
      </c>
      <c r="AW118" s="75">
        <f t="shared" si="426"/>
        <v>8115</v>
      </c>
      <c r="AX118" s="75">
        <f t="shared" si="426"/>
        <v>29298</v>
      </c>
      <c r="AY118" s="75">
        <f t="shared" si="427"/>
        <v>93693</v>
      </c>
      <c r="AZ118" s="75">
        <f t="shared" si="427"/>
        <v>19714</v>
      </c>
      <c r="BA118" s="75">
        <f t="shared" si="427"/>
        <v>15517</v>
      </c>
      <c r="BB118" s="75">
        <f t="shared" si="427"/>
        <v>12981</v>
      </c>
      <c r="BC118" s="75">
        <f t="shared" si="427"/>
        <v>10346</v>
      </c>
      <c r="BD118" s="75">
        <f t="shared" si="427"/>
        <v>78156</v>
      </c>
      <c r="BE118" s="75">
        <f t="shared" si="427"/>
        <v>63932</v>
      </c>
      <c r="BF118" s="75">
        <f t="shared" si="427"/>
        <v>20442</v>
      </c>
      <c r="BG118" s="75">
        <f t="shared" si="427"/>
        <v>14861</v>
      </c>
      <c r="BH118" s="75">
        <f t="shared" si="427"/>
        <v>897</v>
      </c>
      <c r="BI118" s="75">
        <f t="shared" si="427"/>
        <v>598</v>
      </c>
      <c r="BJ118" s="75">
        <f t="shared" si="427"/>
        <v>342</v>
      </c>
      <c r="BK118" s="75">
        <f t="shared" si="427"/>
        <v>204232</v>
      </c>
      <c r="BL118" s="75">
        <f t="shared" si="287"/>
        <v>597</v>
      </c>
      <c r="BM118" s="75">
        <f t="shared" si="288"/>
        <v>1043</v>
      </c>
      <c r="BN118" s="75">
        <f t="shared" si="408"/>
        <v>157</v>
      </c>
      <c r="BO118" s="75">
        <f t="shared" si="408"/>
        <v>84625</v>
      </c>
      <c r="BP118" s="75">
        <f t="shared" si="290"/>
        <v>539</v>
      </c>
      <c r="BQ118" s="75">
        <f t="shared" si="291"/>
        <v>1170</v>
      </c>
      <c r="BR118" s="75">
        <f t="shared" si="409"/>
        <v>10841</v>
      </c>
      <c r="BS118" s="75">
        <f t="shared" si="409"/>
        <v>5977734</v>
      </c>
      <c r="BT118" s="75">
        <f t="shared" si="293"/>
        <v>551</v>
      </c>
      <c r="BU118" s="75">
        <f t="shared" si="294"/>
        <v>958</v>
      </c>
      <c r="BV118" s="75">
        <f t="shared" si="410"/>
        <v>6168</v>
      </c>
      <c r="BW118" s="75">
        <f t="shared" si="410"/>
        <v>17856277</v>
      </c>
      <c r="BX118" s="75">
        <f t="shared" si="296"/>
        <v>2895</v>
      </c>
      <c r="BY118" s="75">
        <f t="shared" si="297"/>
        <v>6198</v>
      </c>
      <c r="BZ118" s="75">
        <f t="shared" si="411"/>
        <v>1760</v>
      </c>
      <c r="CA118" s="75">
        <f t="shared" si="411"/>
        <v>4357346</v>
      </c>
      <c r="CB118" s="75">
        <f t="shared" si="299"/>
        <v>2476</v>
      </c>
      <c r="CC118" s="75">
        <f t="shared" si="300"/>
        <v>5751</v>
      </c>
      <c r="CD118" s="75">
        <f t="shared" si="412"/>
        <v>52120</v>
      </c>
      <c r="CE118" s="75">
        <f t="shared" si="412"/>
        <v>148060690</v>
      </c>
      <c r="CF118" s="75">
        <f t="shared" si="302"/>
        <v>2841</v>
      </c>
      <c r="CG118" s="75">
        <f t="shared" si="303"/>
        <v>6202</v>
      </c>
      <c r="CH118" s="75">
        <f t="shared" si="413"/>
        <v>2046</v>
      </c>
      <c r="CI118" s="75">
        <f t="shared" si="413"/>
        <v>17726341</v>
      </c>
      <c r="CJ118" s="75">
        <f t="shared" si="305"/>
        <v>8664</v>
      </c>
      <c r="CK118" s="75">
        <f t="shared" si="306"/>
        <v>18332</v>
      </c>
      <c r="CL118" s="75">
        <f t="shared" si="414"/>
        <v>1612</v>
      </c>
      <c r="CM118" s="75">
        <f t="shared" si="414"/>
        <v>16385908</v>
      </c>
      <c r="CN118" s="75">
        <f t="shared" si="308"/>
        <v>10165</v>
      </c>
      <c r="CO118" s="75">
        <f t="shared" si="309"/>
        <v>22779</v>
      </c>
      <c r="CP118" s="75">
        <f t="shared" si="415"/>
        <v>2820</v>
      </c>
      <c r="CQ118" s="75">
        <f t="shared" si="415"/>
        <v>37323724</v>
      </c>
      <c r="CR118" s="75">
        <f t="shared" si="311"/>
        <v>13235</v>
      </c>
      <c r="CS118" s="75">
        <f t="shared" si="312"/>
        <v>31247</v>
      </c>
      <c r="CT118" s="75">
        <f t="shared" si="416"/>
        <v>968</v>
      </c>
      <c r="CU118" s="75">
        <f t="shared" si="416"/>
        <v>16614223</v>
      </c>
      <c r="CV118" s="75">
        <f t="shared" si="314"/>
        <v>17163</v>
      </c>
      <c r="CW118" s="75">
        <f t="shared" si="315"/>
        <v>43476</v>
      </c>
      <c r="CX118" s="75">
        <f t="shared" si="417"/>
        <v>425</v>
      </c>
      <c r="CY118" s="75">
        <f t="shared" si="417"/>
        <v>178616</v>
      </c>
      <c r="CZ118" s="75">
        <f t="shared" si="317"/>
        <v>420</v>
      </c>
      <c r="DA118" s="75">
        <f t="shared" si="318"/>
        <v>734</v>
      </c>
      <c r="DB118" s="75">
        <f t="shared" si="418"/>
        <v>5998</v>
      </c>
      <c r="DC118" s="75">
        <f t="shared" si="418"/>
        <v>386247</v>
      </c>
      <c r="DD118" s="75">
        <f t="shared" si="320"/>
        <v>64</v>
      </c>
      <c r="DE118" s="75">
        <f t="shared" si="321"/>
        <v>146</v>
      </c>
      <c r="DF118" s="75">
        <f t="shared" si="419"/>
        <v>69</v>
      </c>
      <c r="DG118" s="75">
        <f t="shared" si="419"/>
        <v>167014</v>
      </c>
      <c r="DH118" s="75">
        <f t="shared" si="323"/>
        <v>2420</v>
      </c>
      <c r="DI118" s="75">
        <f t="shared" si="324"/>
        <v>5980</v>
      </c>
      <c r="DJ118" s="75">
        <f t="shared" si="423"/>
        <v>55</v>
      </c>
      <c r="DK118" s="75">
        <f t="shared" si="423"/>
        <v>0</v>
      </c>
      <c r="DL118" s="248"/>
      <c r="DM118" s="248"/>
      <c r="DN118" s="248"/>
      <c r="DO118" s="248"/>
      <c r="DP118" s="248"/>
      <c r="DQ118" s="248"/>
      <c r="DR118" s="248"/>
      <c r="DS118" s="248"/>
      <c r="DT118" s="248"/>
      <c r="DU118" s="248"/>
      <c r="DV118" s="248"/>
      <c r="DW118" s="248"/>
      <c r="DX118" s="248"/>
      <c r="DY118" s="248"/>
      <c r="DZ118" s="248"/>
      <c r="EA118" s="248"/>
      <c r="EB118" s="164"/>
      <c r="EC118" s="75">
        <f t="shared" si="337"/>
        <v>12</v>
      </c>
      <c r="ED118" s="74">
        <f t="shared" si="352"/>
        <v>2021</v>
      </c>
      <c r="EE118" s="165">
        <f t="shared" si="353"/>
        <v>44531</v>
      </c>
      <c r="EF118" s="157">
        <f t="shared" si="338"/>
        <v>31</v>
      </c>
      <c r="EG118" s="156"/>
      <c r="EH118" s="166">
        <f t="shared" si="428"/>
        <v>437980</v>
      </c>
      <c r="EI118" s="166">
        <f t="shared" si="428"/>
        <v>15358220</v>
      </c>
      <c r="EJ118" s="166">
        <f t="shared" si="428"/>
        <v>25222315</v>
      </c>
      <c r="EK118" s="166">
        <f t="shared" si="428"/>
        <v>46064963</v>
      </c>
      <c r="EL118" s="166">
        <f t="shared" si="428"/>
        <v>10928984</v>
      </c>
      <c r="EM118" s="166">
        <f t="shared" si="428"/>
        <v>8462273</v>
      </c>
      <c r="EN118" s="166">
        <f t="shared" si="428"/>
        <v>371484072</v>
      </c>
      <c r="EO118" s="166">
        <f t="shared" si="428"/>
        <v>326414367</v>
      </c>
      <c r="EP118" s="166">
        <f t="shared" si="428"/>
        <v>10896204</v>
      </c>
      <c r="EQ118" s="166">
        <f t="shared" si="428"/>
        <v>356862</v>
      </c>
      <c r="ER118" s="166">
        <f t="shared" si="429"/>
        <v>183642</v>
      </c>
      <c r="ES118" s="166">
        <f t="shared" si="429"/>
        <v>10391014</v>
      </c>
      <c r="ET118" s="166">
        <f t="shared" si="429"/>
        <v>38229146</v>
      </c>
      <c r="EU118" s="166">
        <f t="shared" si="429"/>
        <v>10121598</v>
      </c>
      <c r="EV118" s="166">
        <f t="shared" si="429"/>
        <v>323265549</v>
      </c>
      <c r="EW118" s="166">
        <f t="shared" si="429"/>
        <v>37506900</v>
      </c>
      <c r="EX118" s="166">
        <f t="shared" si="429"/>
        <v>36720456</v>
      </c>
      <c r="EY118" s="166">
        <f t="shared" si="429"/>
        <v>88116330</v>
      </c>
      <c r="EZ118" s="166">
        <f t="shared" si="429"/>
        <v>42084778</v>
      </c>
      <c r="FA118" s="166">
        <f t="shared" si="429"/>
        <v>412620</v>
      </c>
      <c r="FB118" s="166">
        <f t="shared" si="430"/>
        <v>311837</v>
      </c>
      <c r="FC118" s="166">
        <f t="shared" si="430"/>
        <v>877836</v>
      </c>
      <c r="FD118" s="166">
        <f t="shared" si="430"/>
        <v>0</v>
      </c>
      <c r="FE118" s="166">
        <f t="shared" si="430"/>
        <v>0</v>
      </c>
      <c r="FF118" s="166">
        <f t="shared" si="430"/>
        <v>0</v>
      </c>
      <c r="FG118" s="166">
        <f t="shared" si="430"/>
        <v>0</v>
      </c>
      <c r="FH118" s="152"/>
      <c r="FI118" s="405">
        <f t="shared" si="394"/>
        <v>1.7384479717813051</v>
      </c>
      <c r="FJ118" s="405">
        <f t="shared" si="394"/>
        <v>1.368342151675485</v>
      </c>
      <c r="FK118" s="405">
        <f t="shared" si="395"/>
        <v>1.677782086079876</v>
      </c>
      <c r="FL118" s="405">
        <f t="shared" si="396"/>
        <v>1.3372108052216622</v>
      </c>
      <c r="FM118" s="405">
        <f t="shared" si="397"/>
        <v>1.3015587529976018</v>
      </c>
      <c r="FN118" s="405">
        <f t="shared" si="398"/>
        <v>1.064681588062883</v>
      </c>
      <c r="FO118" s="405">
        <f t="shared" si="399"/>
        <v>1.4694845805477679</v>
      </c>
      <c r="FP118" s="405">
        <f t="shared" si="400"/>
        <v>1.0682912802817914</v>
      </c>
      <c r="FQ118" s="405">
        <f t="shared" si="401"/>
        <v>1.5904255319148937</v>
      </c>
      <c r="FR118" s="405">
        <f t="shared" si="402"/>
        <v>1.0602836879432624</v>
      </c>
      <c r="FS118" s="65"/>
    </row>
    <row r="119" spans="1:175" ht="10.35" customHeight="1" x14ac:dyDescent="0.2">
      <c r="A119" s="74" t="str">
        <f t="shared" si="262"/>
        <v>2021-22JANUARYY63</v>
      </c>
      <c r="B119" s="163" t="str">
        <f t="shared" si="351"/>
        <v>2021-22</v>
      </c>
      <c r="C119" s="26" t="s">
        <v>836</v>
      </c>
      <c r="D119" s="163" t="str">
        <f t="shared" si="424"/>
        <v>Y63</v>
      </c>
      <c r="E119" s="163" t="str">
        <f t="shared" si="424"/>
        <v>North East and Yorkshire</v>
      </c>
      <c r="F119" s="163" t="str">
        <f t="shared" si="263"/>
        <v>Y63</v>
      </c>
      <c r="H119" s="75">
        <f t="shared" si="404"/>
        <v>148730</v>
      </c>
      <c r="I119" s="75">
        <f t="shared" si="404"/>
        <v>103330</v>
      </c>
      <c r="J119" s="75">
        <f t="shared" si="404"/>
        <v>1778583</v>
      </c>
      <c r="K119" s="75">
        <f t="shared" si="265"/>
        <v>17</v>
      </c>
      <c r="L119" s="75">
        <f t="shared" si="266"/>
        <v>0</v>
      </c>
      <c r="M119" s="75">
        <f t="shared" si="267"/>
        <v>44</v>
      </c>
      <c r="N119" s="75">
        <f t="shared" si="268"/>
        <v>96</v>
      </c>
      <c r="O119" s="75">
        <f t="shared" si="269"/>
        <v>257</v>
      </c>
      <c r="P119" s="75" t="s">
        <v>44</v>
      </c>
      <c r="Q119" s="75">
        <f t="shared" si="425"/>
        <v>410</v>
      </c>
      <c r="R119" s="75">
        <f t="shared" si="425"/>
        <v>2716</v>
      </c>
      <c r="S119" s="75">
        <f t="shared" si="425"/>
        <v>306</v>
      </c>
      <c r="T119" s="75">
        <f t="shared" si="425"/>
        <v>103649</v>
      </c>
      <c r="U119" s="75">
        <f t="shared" si="425"/>
        <v>9868</v>
      </c>
      <c r="V119" s="75">
        <f t="shared" si="425"/>
        <v>6619</v>
      </c>
      <c r="W119" s="75">
        <f t="shared" si="425"/>
        <v>56235</v>
      </c>
      <c r="X119" s="75">
        <f t="shared" si="425"/>
        <v>17609</v>
      </c>
      <c r="Y119" s="75">
        <f t="shared" si="425"/>
        <v>693</v>
      </c>
      <c r="Z119" s="75">
        <f t="shared" si="425"/>
        <v>4937412</v>
      </c>
      <c r="AA119" s="75">
        <f t="shared" si="271"/>
        <v>500</v>
      </c>
      <c r="AB119" s="75">
        <f t="shared" si="272"/>
        <v>883</v>
      </c>
      <c r="AC119" s="75">
        <f t="shared" si="390"/>
        <v>3689841</v>
      </c>
      <c r="AD119" s="75">
        <f t="shared" si="274"/>
        <v>557</v>
      </c>
      <c r="AE119" s="75">
        <f t="shared" si="275"/>
        <v>998</v>
      </c>
      <c r="AF119" s="75">
        <f t="shared" si="391"/>
        <v>108913858</v>
      </c>
      <c r="AG119" s="75">
        <f t="shared" si="277"/>
        <v>1937</v>
      </c>
      <c r="AH119" s="75">
        <f t="shared" si="278"/>
        <v>4252</v>
      </c>
      <c r="AI119" s="75">
        <f t="shared" si="392"/>
        <v>87360509</v>
      </c>
      <c r="AJ119" s="75">
        <f t="shared" si="280"/>
        <v>4961</v>
      </c>
      <c r="AK119" s="75">
        <f t="shared" si="281"/>
        <v>12399</v>
      </c>
      <c r="AL119" s="75">
        <f t="shared" si="393"/>
        <v>3400831</v>
      </c>
      <c r="AM119" s="75">
        <f t="shared" si="283"/>
        <v>4907</v>
      </c>
      <c r="AN119" s="75">
        <f t="shared" si="284"/>
        <v>10576</v>
      </c>
      <c r="AO119" s="75">
        <f t="shared" si="426"/>
        <v>10876</v>
      </c>
      <c r="AP119" s="75">
        <f t="shared" si="426"/>
        <v>592</v>
      </c>
      <c r="AQ119" s="75">
        <f t="shared" si="426"/>
        <v>1416</v>
      </c>
      <c r="AR119" s="75">
        <f t="shared" si="426"/>
        <v>8545</v>
      </c>
      <c r="AS119" s="75">
        <f t="shared" si="426"/>
        <v>2631</v>
      </c>
      <c r="AT119" s="75">
        <f t="shared" si="426"/>
        <v>6237</v>
      </c>
      <c r="AU119" s="75">
        <f t="shared" si="426"/>
        <v>1121</v>
      </c>
      <c r="AV119" s="75">
        <f t="shared" si="426"/>
        <v>55792</v>
      </c>
      <c r="AW119" s="75">
        <f t="shared" si="426"/>
        <v>8019</v>
      </c>
      <c r="AX119" s="75">
        <f t="shared" si="426"/>
        <v>28962</v>
      </c>
      <c r="AY119" s="75">
        <f t="shared" si="427"/>
        <v>92773</v>
      </c>
      <c r="AZ119" s="75">
        <f t="shared" si="427"/>
        <v>16976</v>
      </c>
      <c r="BA119" s="75">
        <f t="shared" si="427"/>
        <v>13395</v>
      </c>
      <c r="BB119" s="75">
        <f t="shared" si="427"/>
        <v>11086</v>
      </c>
      <c r="BC119" s="75">
        <f t="shared" si="427"/>
        <v>8812</v>
      </c>
      <c r="BD119" s="75">
        <f t="shared" si="427"/>
        <v>71506</v>
      </c>
      <c r="BE119" s="75">
        <f t="shared" si="427"/>
        <v>59561</v>
      </c>
      <c r="BF119" s="75">
        <f t="shared" si="427"/>
        <v>25388</v>
      </c>
      <c r="BG119" s="75">
        <f t="shared" si="427"/>
        <v>18531</v>
      </c>
      <c r="BH119" s="75">
        <f t="shared" si="427"/>
        <v>1137</v>
      </c>
      <c r="BI119" s="75">
        <f t="shared" si="427"/>
        <v>739</v>
      </c>
      <c r="BJ119" s="75">
        <f t="shared" si="427"/>
        <v>265</v>
      </c>
      <c r="BK119" s="75">
        <f t="shared" si="427"/>
        <v>139138</v>
      </c>
      <c r="BL119" s="75">
        <f t="shared" si="287"/>
        <v>525</v>
      </c>
      <c r="BM119" s="75">
        <f t="shared" si="288"/>
        <v>891</v>
      </c>
      <c r="BN119" s="75">
        <f t="shared" si="408"/>
        <v>138</v>
      </c>
      <c r="BO119" s="75">
        <f t="shared" si="408"/>
        <v>65980</v>
      </c>
      <c r="BP119" s="75">
        <f t="shared" si="290"/>
        <v>478</v>
      </c>
      <c r="BQ119" s="75">
        <f t="shared" si="291"/>
        <v>904</v>
      </c>
      <c r="BR119" s="75">
        <f t="shared" si="409"/>
        <v>9465</v>
      </c>
      <c r="BS119" s="75">
        <f t="shared" si="409"/>
        <v>4732294</v>
      </c>
      <c r="BT119" s="75">
        <f t="shared" si="293"/>
        <v>500</v>
      </c>
      <c r="BU119" s="75">
        <f t="shared" si="294"/>
        <v>881</v>
      </c>
      <c r="BV119" s="75">
        <f t="shared" si="410"/>
        <v>5855</v>
      </c>
      <c r="BW119" s="75">
        <f t="shared" si="410"/>
        <v>11270927</v>
      </c>
      <c r="BX119" s="75">
        <f t="shared" si="296"/>
        <v>1925</v>
      </c>
      <c r="BY119" s="75">
        <f t="shared" si="297"/>
        <v>4092</v>
      </c>
      <c r="BZ119" s="75">
        <f t="shared" si="411"/>
        <v>1644</v>
      </c>
      <c r="CA119" s="75">
        <f t="shared" si="411"/>
        <v>2884722</v>
      </c>
      <c r="CB119" s="75">
        <f t="shared" si="299"/>
        <v>1755</v>
      </c>
      <c r="CC119" s="75">
        <f t="shared" si="300"/>
        <v>3811</v>
      </c>
      <c r="CD119" s="75">
        <f t="shared" si="412"/>
        <v>48736</v>
      </c>
      <c r="CE119" s="75">
        <f t="shared" si="412"/>
        <v>94758209</v>
      </c>
      <c r="CF119" s="75">
        <f t="shared" si="302"/>
        <v>1944</v>
      </c>
      <c r="CG119" s="75">
        <f t="shared" si="303"/>
        <v>4287</v>
      </c>
      <c r="CH119" s="75">
        <f t="shared" si="413"/>
        <v>2194</v>
      </c>
      <c r="CI119" s="75">
        <f t="shared" si="413"/>
        <v>12296225</v>
      </c>
      <c r="CJ119" s="75">
        <f t="shared" si="305"/>
        <v>5604</v>
      </c>
      <c r="CK119" s="75">
        <f t="shared" si="306"/>
        <v>12054</v>
      </c>
      <c r="CL119" s="75">
        <f t="shared" si="414"/>
        <v>1648</v>
      </c>
      <c r="CM119" s="75">
        <f t="shared" si="414"/>
        <v>9394222</v>
      </c>
      <c r="CN119" s="75">
        <f t="shared" si="308"/>
        <v>5700</v>
      </c>
      <c r="CO119" s="75">
        <f t="shared" si="309"/>
        <v>13047</v>
      </c>
      <c r="CP119" s="75">
        <f t="shared" si="415"/>
        <v>3134</v>
      </c>
      <c r="CQ119" s="75">
        <f t="shared" si="415"/>
        <v>23898584</v>
      </c>
      <c r="CR119" s="75">
        <f t="shared" si="311"/>
        <v>7626</v>
      </c>
      <c r="CS119" s="75">
        <f t="shared" si="312"/>
        <v>15875</v>
      </c>
      <c r="CT119" s="75">
        <f t="shared" si="416"/>
        <v>987</v>
      </c>
      <c r="CU119" s="75">
        <f t="shared" si="416"/>
        <v>8656094</v>
      </c>
      <c r="CV119" s="75">
        <f t="shared" si="314"/>
        <v>8770</v>
      </c>
      <c r="CW119" s="75">
        <f t="shared" si="315"/>
        <v>21060</v>
      </c>
      <c r="CX119" s="75">
        <f t="shared" si="417"/>
        <v>388</v>
      </c>
      <c r="CY119" s="75">
        <f t="shared" si="417"/>
        <v>156432</v>
      </c>
      <c r="CZ119" s="75">
        <f t="shared" si="317"/>
        <v>403</v>
      </c>
      <c r="DA119" s="75">
        <f t="shared" si="318"/>
        <v>707</v>
      </c>
      <c r="DB119" s="75">
        <f t="shared" si="418"/>
        <v>5327</v>
      </c>
      <c r="DC119" s="75">
        <f t="shared" si="418"/>
        <v>250839</v>
      </c>
      <c r="DD119" s="75">
        <f t="shared" si="320"/>
        <v>47</v>
      </c>
      <c r="DE119" s="75">
        <f t="shared" si="321"/>
        <v>93</v>
      </c>
      <c r="DF119" s="75">
        <f t="shared" si="419"/>
        <v>82</v>
      </c>
      <c r="DG119" s="75">
        <f t="shared" si="419"/>
        <v>127282</v>
      </c>
      <c r="DH119" s="75">
        <f t="shared" si="323"/>
        <v>1552</v>
      </c>
      <c r="DI119" s="75">
        <f t="shared" si="324"/>
        <v>2831</v>
      </c>
      <c r="DJ119" s="75">
        <f t="shared" si="423"/>
        <v>72</v>
      </c>
      <c r="DK119" s="75">
        <f t="shared" si="423"/>
        <v>0</v>
      </c>
      <c r="DL119" s="248"/>
      <c r="DM119" s="248"/>
      <c r="DN119" s="248"/>
      <c r="DO119" s="248"/>
      <c r="DP119" s="248"/>
      <c r="DQ119" s="248"/>
      <c r="DR119" s="248"/>
      <c r="DS119" s="248"/>
      <c r="DT119" s="248"/>
      <c r="DU119" s="248"/>
      <c r="DV119" s="248"/>
      <c r="DW119" s="248"/>
      <c r="DX119" s="248"/>
      <c r="DY119" s="248"/>
      <c r="DZ119" s="248"/>
      <c r="EA119" s="248"/>
      <c r="EB119" s="164"/>
      <c r="EC119" s="75">
        <f t="shared" si="337"/>
        <v>1</v>
      </c>
      <c r="ED119" s="74">
        <f t="shared" si="352"/>
        <v>2022</v>
      </c>
      <c r="EE119" s="165">
        <f t="shared" si="353"/>
        <v>44562</v>
      </c>
      <c r="EF119" s="157">
        <f t="shared" si="338"/>
        <v>31</v>
      </c>
      <c r="EG119" s="156"/>
      <c r="EH119" s="166">
        <f t="shared" si="428"/>
        <v>0</v>
      </c>
      <c r="EI119" s="166">
        <f t="shared" si="428"/>
        <v>4546520</v>
      </c>
      <c r="EJ119" s="166">
        <f t="shared" si="428"/>
        <v>9885220</v>
      </c>
      <c r="EK119" s="166">
        <f t="shared" si="428"/>
        <v>26570500</v>
      </c>
      <c r="EL119" s="166">
        <f t="shared" si="428"/>
        <v>8715231</v>
      </c>
      <c r="EM119" s="166">
        <f t="shared" si="428"/>
        <v>6608123</v>
      </c>
      <c r="EN119" s="166">
        <f t="shared" si="428"/>
        <v>239100579</v>
      </c>
      <c r="EO119" s="166">
        <f t="shared" si="428"/>
        <v>218326741</v>
      </c>
      <c r="EP119" s="166">
        <f t="shared" si="428"/>
        <v>7329483</v>
      </c>
      <c r="EQ119" s="166">
        <f t="shared" si="428"/>
        <v>236080</v>
      </c>
      <c r="ER119" s="166">
        <f t="shared" si="429"/>
        <v>124758</v>
      </c>
      <c r="ES119" s="166">
        <f t="shared" si="429"/>
        <v>8342684</v>
      </c>
      <c r="ET119" s="166">
        <f t="shared" si="429"/>
        <v>23961415</v>
      </c>
      <c r="EU119" s="166">
        <f t="shared" si="429"/>
        <v>6266060</v>
      </c>
      <c r="EV119" s="166">
        <f t="shared" si="429"/>
        <v>208925080</v>
      </c>
      <c r="EW119" s="166">
        <f t="shared" si="429"/>
        <v>26445631</v>
      </c>
      <c r="EX119" s="166">
        <f t="shared" si="429"/>
        <v>21500776</v>
      </c>
      <c r="EY119" s="166">
        <f t="shared" si="429"/>
        <v>49750918</v>
      </c>
      <c r="EZ119" s="166">
        <f t="shared" si="429"/>
        <v>20785875</v>
      </c>
      <c r="FA119" s="166">
        <f t="shared" si="429"/>
        <v>232142</v>
      </c>
      <c r="FB119" s="166">
        <f t="shared" si="430"/>
        <v>274273</v>
      </c>
      <c r="FC119" s="166">
        <f t="shared" si="430"/>
        <v>496353</v>
      </c>
      <c r="FD119" s="166">
        <f t="shared" si="430"/>
        <v>0</v>
      </c>
      <c r="FE119" s="166">
        <f t="shared" si="430"/>
        <v>0</v>
      </c>
      <c r="FF119" s="166">
        <f t="shared" si="430"/>
        <v>0</v>
      </c>
      <c r="FG119" s="166">
        <f t="shared" si="430"/>
        <v>0</v>
      </c>
      <c r="FH119" s="152"/>
      <c r="FI119" s="405">
        <f t="shared" si="394"/>
        <v>1.720308066477503</v>
      </c>
      <c r="FJ119" s="405">
        <f t="shared" si="394"/>
        <v>1.3574179164977707</v>
      </c>
      <c r="FK119" s="405">
        <f t="shared" si="395"/>
        <v>1.674875358815531</v>
      </c>
      <c r="FL119" s="405">
        <f t="shared" si="396"/>
        <v>1.331318930352017</v>
      </c>
      <c r="FM119" s="405">
        <f t="shared" si="397"/>
        <v>1.2715568596070064</v>
      </c>
      <c r="FN119" s="405">
        <f t="shared" si="398"/>
        <v>1.0591446607984352</v>
      </c>
      <c r="FO119" s="405">
        <f t="shared" si="399"/>
        <v>1.4417627349650748</v>
      </c>
      <c r="FP119" s="405">
        <f t="shared" si="400"/>
        <v>1.0523595888466126</v>
      </c>
      <c r="FQ119" s="405">
        <f t="shared" si="401"/>
        <v>1.6406926406926408</v>
      </c>
      <c r="FR119" s="405">
        <f t="shared" si="402"/>
        <v>1.0663780663780664</v>
      </c>
      <c r="FS119" s="65"/>
    </row>
    <row r="120" spans="1:175" ht="10.35" customHeight="1" x14ac:dyDescent="0.2">
      <c r="A120" s="74" t="str">
        <f t="shared" si="262"/>
        <v>2021-22FEBRUARYY63</v>
      </c>
      <c r="B120" s="163" t="str">
        <f t="shared" si="351"/>
        <v>2021-22</v>
      </c>
      <c r="C120" s="26" t="s">
        <v>837</v>
      </c>
      <c r="D120" s="163" t="str">
        <f t="shared" si="424"/>
        <v>Y63</v>
      </c>
      <c r="E120" s="163" t="str">
        <f t="shared" si="424"/>
        <v>North East and Yorkshire</v>
      </c>
      <c r="F120" s="163" t="str">
        <f t="shared" si="263"/>
        <v>Y63</v>
      </c>
      <c r="H120" s="75">
        <f t="shared" si="404"/>
        <v>138270</v>
      </c>
      <c r="I120" s="75">
        <f t="shared" si="404"/>
        <v>94766</v>
      </c>
      <c r="J120" s="75">
        <f t="shared" si="404"/>
        <v>618077</v>
      </c>
      <c r="K120" s="75">
        <f t="shared" si="265"/>
        <v>7</v>
      </c>
      <c r="L120" s="75">
        <f t="shared" si="266"/>
        <v>0</v>
      </c>
      <c r="M120" s="75">
        <f t="shared" si="267"/>
        <v>15</v>
      </c>
      <c r="N120" s="75">
        <f t="shared" si="268"/>
        <v>40</v>
      </c>
      <c r="O120" s="75">
        <f t="shared" si="269"/>
        <v>96</v>
      </c>
      <c r="P120" s="75" t="s">
        <v>44</v>
      </c>
      <c r="Q120" s="75">
        <f t="shared" si="425"/>
        <v>396</v>
      </c>
      <c r="R120" s="75">
        <f t="shared" si="425"/>
        <v>2489</v>
      </c>
      <c r="S120" s="75">
        <f t="shared" si="425"/>
        <v>291</v>
      </c>
      <c r="T120" s="75">
        <f t="shared" si="425"/>
        <v>96772</v>
      </c>
      <c r="U120" s="75">
        <f t="shared" si="425"/>
        <v>8861</v>
      </c>
      <c r="V120" s="75">
        <f t="shared" si="425"/>
        <v>6037</v>
      </c>
      <c r="W120" s="75">
        <f t="shared" si="425"/>
        <v>51952</v>
      </c>
      <c r="X120" s="75">
        <f t="shared" si="425"/>
        <v>17115</v>
      </c>
      <c r="Y120" s="75">
        <f t="shared" si="425"/>
        <v>619</v>
      </c>
      <c r="Z120" s="75">
        <f t="shared" si="425"/>
        <v>4328015</v>
      </c>
      <c r="AA120" s="75">
        <f t="shared" si="271"/>
        <v>488</v>
      </c>
      <c r="AB120" s="75">
        <f t="shared" si="272"/>
        <v>855</v>
      </c>
      <c r="AC120" s="75">
        <f t="shared" si="390"/>
        <v>3287709</v>
      </c>
      <c r="AD120" s="75">
        <f t="shared" si="274"/>
        <v>545</v>
      </c>
      <c r="AE120" s="75">
        <f t="shared" si="275"/>
        <v>967</v>
      </c>
      <c r="AF120" s="75">
        <f t="shared" si="391"/>
        <v>90171890</v>
      </c>
      <c r="AG120" s="75">
        <f t="shared" si="277"/>
        <v>1736</v>
      </c>
      <c r="AH120" s="75">
        <f t="shared" si="278"/>
        <v>3649</v>
      </c>
      <c r="AI120" s="75">
        <f t="shared" si="392"/>
        <v>80100565</v>
      </c>
      <c r="AJ120" s="75">
        <f t="shared" si="280"/>
        <v>4680</v>
      </c>
      <c r="AK120" s="75">
        <f t="shared" si="281"/>
        <v>11349</v>
      </c>
      <c r="AL120" s="75">
        <f t="shared" si="393"/>
        <v>3177711</v>
      </c>
      <c r="AM120" s="75">
        <f t="shared" si="283"/>
        <v>5134</v>
      </c>
      <c r="AN120" s="75">
        <f t="shared" si="284"/>
        <v>12214</v>
      </c>
      <c r="AO120" s="75">
        <f t="shared" si="426"/>
        <v>10181</v>
      </c>
      <c r="AP120" s="75">
        <f t="shared" si="426"/>
        <v>625</v>
      </c>
      <c r="AQ120" s="75">
        <f t="shared" si="426"/>
        <v>1377</v>
      </c>
      <c r="AR120" s="75">
        <f t="shared" si="426"/>
        <v>7667</v>
      </c>
      <c r="AS120" s="75">
        <f t="shared" si="426"/>
        <v>2912</v>
      </c>
      <c r="AT120" s="75">
        <f t="shared" si="426"/>
        <v>5267</v>
      </c>
      <c r="AU120" s="75">
        <f t="shared" si="426"/>
        <v>1076</v>
      </c>
      <c r="AV120" s="75">
        <f t="shared" si="426"/>
        <v>52739</v>
      </c>
      <c r="AW120" s="75">
        <f t="shared" si="426"/>
        <v>7732</v>
      </c>
      <c r="AX120" s="75">
        <f t="shared" si="426"/>
        <v>26120</v>
      </c>
      <c r="AY120" s="75">
        <f t="shared" si="427"/>
        <v>86591</v>
      </c>
      <c r="AZ120" s="75">
        <f t="shared" si="427"/>
        <v>15344</v>
      </c>
      <c r="BA120" s="75">
        <f t="shared" si="427"/>
        <v>12055</v>
      </c>
      <c r="BB120" s="75">
        <f t="shared" si="427"/>
        <v>10131</v>
      </c>
      <c r="BC120" s="75">
        <f t="shared" si="427"/>
        <v>8084</v>
      </c>
      <c r="BD120" s="75">
        <f t="shared" si="427"/>
        <v>66365</v>
      </c>
      <c r="BE120" s="75">
        <f t="shared" si="427"/>
        <v>55306</v>
      </c>
      <c r="BF120" s="75">
        <f t="shared" si="427"/>
        <v>25275</v>
      </c>
      <c r="BG120" s="75">
        <f t="shared" si="427"/>
        <v>18190</v>
      </c>
      <c r="BH120" s="75">
        <f t="shared" si="427"/>
        <v>896</v>
      </c>
      <c r="BI120" s="75">
        <f t="shared" si="427"/>
        <v>654</v>
      </c>
      <c r="BJ120" s="75">
        <f t="shared" si="427"/>
        <v>271</v>
      </c>
      <c r="BK120" s="75">
        <f t="shared" si="427"/>
        <v>151097</v>
      </c>
      <c r="BL120" s="75">
        <f t="shared" si="287"/>
        <v>558</v>
      </c>
      <c r="BM120" s="75">
        <f t="shared" si="288"/>
        <v>973</v>
      </c>
      <c r="BN120" s="75">
        <f t="shared" si="408"/>
        <v>123</v>
      </c>
      <c r="BO120" s="75">
        <f t="shared" si="408"/>
        <v>54621</v>
      </c>
      <c r="BP120" s="75">
        <f t="shared" si="290"/>
        <v>444</v>
      </c>
      <c r="BQ120" s="75">
        <f t="shared" si="291"/>
        <v>910</v>
      </c>
      <c r="BR120" s="75">
        <f t="shared" si="409"/>
        <v>8467</v>
      </c>
      <c r="BS120" s="75">
        <f t="shared" si="409"/>
        <v>4122297</v>
      </c>
      <c r="BT120" s="75">
        <f t="shared" si="293"/>
        <v>487</v>
      </c>
      <c r="BU120" s="75">
        <f t="shared" si="294"/>
        <v>852</v>
      </c>
      <c r="BV120" s="75">
        <f t="shared" si="410"/>
        <v>5673</v>
      </c>
      <c r="BW120" s="75">
        <f t="shared" si="410"/>
        <v>10071407</v>
      </c>
      <c r="BX120" s="75">
        <f t="shared" si="296"/>
        <v>1775</v>
      </c>
      <c r="BY120" s="75">
        <f t="shared" si="297"/>
        <v>3630</v>
      </c>
      <c r="BZ120" s="75">
        <f t="shared" si="411"/>
        <v>1517</v>
      </c>
      <c r="CA120" s="75">
        <f t="shared" si="411"/>
        <v>2352747</v>
      </c>
      <c r="CB120" s="75">
        <f t="shared" si="299"/>
        <v>1551</v>
      </c>
      <c r="CC120" s="75">
        <f t="shared" si="300"/>
        <v>3300</v>
      </c>
      <c r="CD120" s="75">
        <f t="shared" si="412"/>
        <v>44762</v>
      </c>
      <c r="CE120" s="75">
        <f t="shared" si="412"/>
        <v>77747736</v>
      </c>
      <c r="CF120" s="75">
        <f t="shared" si="302"/>
        <v>1737</v>
      </c>
      <c r="CG120" s="75">
        <f t="shared" si="303"/>
        <v>3665</v>
      </c>
      <c r="CH120" s="75">
        <f t="shared" si="413"/>
        <v>2190</v>
      </c>
      <c r="CI120" s="75">
        <f t="shared" si="413"/>
        <v>10255812</v>
      </c>
      <c r="CJ120" s="75">
        <f t="shared" si="305"/>
        <v>4683</v>
      </c>
      <c r="CK120" s="75">
        <f t="shared" si="306"/>
        <v>9624</v>
      </c>
      <c r="CL120" s="75">
        <f t="shared" si="414"/>
        <v>1448</v>
      </c>
      <c r="CM120" s="75">
        <f t="shared" si="414"/>
        <v>6301600</v>
      </c>
      <c r="CN120" s="75">
        <f t="shared" si="308"/>
        <v>4352</v>
      </c>
      <c r="CO120" s="75">
        <f t="shared" si="309"/>
        <v>9270</v>
      </c>
      <c r="CP120" s="75">
        <f t="shared" si="415"/>
        <v>3058</v>
      </c>
      <c r="CQ120" s="75">
        <f t="shared" si="415"/>
        <v>22733746</v>
      </c>
      <c r="CR120" s="75">
        <f t="shared" si="311"/>
        <v>7434</v>
      </c>
      <c r="CS120" s="75">
        <f t="shared" si="312"/>
        <v>15015</v>
      </c>
      <c r="CT120" s="75">
        <f t="shared" si="416"/>
        <v>935</v>
      </c>
      <c r="CU120" s="75">
        <f t="shared" si="416"/>
        <v>7079516</v>
      </c>
      <c r="CV120" s="75">
        <f t="shared" si="314"/>
        <v>7572</v>
      </c>
      <c r="CW120" s="75">
        <f t="shared" si="315"/>
        <v>16939</v>
      </c>
      <c r="CX120" s="75">
        <f t="shared" si="417"/>
        <v>296</v>
      </c>
      <c r="CY120" s="75">
        <f t="shared" si="417"/>
        <v>110283</v>
      </c>
      <c r="CZ120" s="75">
        <f t="shared" si="317"/>
        <v>373</v>
      </c>
      <c r="DA120" s="75">
        <f t="shared" si="318"/>
        <v>680</v>
      </c>
      <c r="DB120" s="75">
        <f t="shared" si="418"/>
        <v>4748</v>
      </c>
      <c r="DC120" s="75">
        <f t="shared" si="418"/>
        <v>187109</v>
      </c>
      <c r="DD120" s="75">
        <f t="shared" si="320"/>
        <v>39</v>
      </c>
      <c r="DE120" s="75">
        <f t="shared" si="321"/>
        <v>74</v>
      </c>
      <c r="DF120" s="75">
        <f t="shared" si="419"/>
        <v>60</v>
      </c>
      <c r="DG120" s="75">
        <f t="shared" si="419"/>
        <v>104076</v>
      </c>
      <c r="DH120" s="75">
        <f t="shared" si="323"/>
        <v>1735</v>
      </c>
      <c r="DI120" s="75">
        <f t="shared" si="324"/>
        <v>3475</v>
      </c>
      <c r="DJ120" s="75">
        <f t="shared" si="423"/>
        <v>51</v>
      </c>
      <c r="DK120" s="75">
        <f t="shared" si="423"/>
        <v>0</v>
      </c>
      <c r="DL120" s="248"/>
      <c r="DM120" s="248"/>
      <c r="DN120" s="248"/>
      <c r="DO120" s="248"/>
      <c r="DP120" s="248"/>
      <c r="DQ120" s="248"/>
      <c r="DR120" s="248"/>
      <c r="DS120" s="248"/>
      <c r="DT120" s="248"/>
      <c r="DU120" s="248"/>
      <c r="DV120" s="248"/>
      <c r="DW120" s="248"/>
      <c r="DX120" s="248"/>
      <c r="DY120" s="248"/>
      <c r="DZ120" s="248"/>
      <c r="EA120" s="248"/>
      <c r="EB120" s="164"/>
      <c r="EC120" s="75">
        <f t="shared" si="337"/>
        <v>2</v>
      </c>
      <c r="ED120" s="74">
        <f t="shared" si="352"/>
        <v>2022</v>
      </c>
      <c r="EE120" s="165">
        <f t="shared" si="353"/>
        <v>44593</v>
      </c>
      <c r="EF120" s="157">
        <f t="shared" si="338"/>
        <v>28</v>
      </c>
      <c r="EG120" s="156"/>
      <c r="EH120" s="166">
        <f t="shared" si="428"/>
        <v>0</v>
      </c>
      <c r="EI120" s="166">
        <f t="shared" si="428"/>
        <v>1462832</v>
      </c>
      <c r="EJ120" s="166">
        <f t="shared" si="428"/>
        <v>3784788</v>
      </c>
      <c r="EK120" s="166">
        <f t="shared" si="428"/>
        <v>9124248</v>
      </c>
      <c r="EL120" s="166">
        <f t="shared" si="428"/>
        <v>7578608</v>
      </c>
      <c r="EM120" s="166">
        <f t="shared" si="428"/>
        <v>5838000</v>
      </c>
      <c r="EN120" s="166">
        <f t="shared" si="428"/>
        <v>189582938</v>
      </c>
      <c r="EO120" s="166">
        <f t="shared" si="428"/>
        <v>194245557</v>
      </c>
      <c r="EP120" s="166">
        <f t="shared" si="428"/>
        <v>7560521</v>
      </c>
      <c r="EQ120" s="166">
        <f t="shared" si="428"/>
        <v>263635</v>
      </c>
      <c r="ER120" s="166">
        <f t="shared" si="429"/>
        <v>111890</v>
      </c>
      <c r="ES120" s="166">
        <f t="shared" si="429"/>
        <v>7215633</v>
      </c>
      <c r="ET120" s="166">
        <f t="shared" si="429"/>
        <v>20592579</v>
      </c>
      <c r="EU120" s="166">
        <f t="shared" si="429"/>
        <v>5006045</v>
      </c>
      <c r="EV120" s="166">
        <f t="shared" si="429"/>
        <v>164040433</v>
      </c>
      <c r="EW120" s="166">
        <f t="shared" si="429"/>
        <v>21077442</v>
      </c>
      <c r="EX120" s="166">
        <f t="shared" si="429"/>
        <v>13422884</v>
      </c>
      <c r="EY120" s="166">
        <f t="shared" si="429"/>
        <v>45915333</v>
      </c>
      <c r="EZ120" s="166">
        <f t="shared" si="429"/>
        <v>15838231</v>
      </c>
      <c r="FA120" s="166">
        <f t="shared" si="429"/>
        <v>208500</v>
      </c>
      <c r="FB120" s="166">
        <f t="shared" si="430"/>
        <v>201156</v>
      </c>
      <c r="FC120" s="166">
        <f t="shared" si="430"/>
        <v>349054</v>
      </c>
      <c r="FD120" s="166">
        <f t="shared" si="430"/>
        <v>0</v>
      </c>
      <c r="FE120" s="166">
        <f t="shared" si="430"/>
        <v>0</v>
      </c>
      <c r="FF120" s="166">
        <f t="shared" si="430"/>
        <v>0</v>
      </c>
      <c r="FG120" s="166">
        <f t="shared" si="430"/>
        <v>0</v>
      </c>
      <c r="FH120" s="152"/>
      <c r="FI120" s="405">
        <f t="shared" si="394"/>
        <v>1.7316329985328969</v>
      </c>
      <c r="FJ120" s="405">
        <f t="shared" si="394"/>
        <v>1.3604559304818868</v>
      </c>
      <c r="FK120" s="405">
        <f t="shared" si="395"/>
        <v>1.6781513997018387</v>
      </c>
      <c r="FL120" s="405">
        <f t="shared" si="396"/>
        <v>1.3390756998509192</v>
      </c>
      <c r="FM120" s="405">
        <f t="shared" si="397"/>
        <v>1.2774291653834309</v>
      </c>
      <c r="FN120" s="405">
        <f t="shared" si="398"/>
        <v>1.0645595934708962</v>
      </c>
      <c r="FO120" s="405">
        <f t="shared" si="399"/>
        <v>1.476774758983348</v>
      </c>
      <c r="FP120" s="405">
        <f t="shared" si="400"/>
        <v>1.0628104002337131</v>
      </c>
      <c r="FQ120" s="405">
        <f t="shared" si="401"/>
        <v>1.4474959612277867</v>
      </c>
      <c r="FR120" s="405">
        <f t="shared" si="402"/>
        <v>1.0565428109854604</v>
      </c>
      <c r="FS120" s="65"/>
    </row>
    <row r="121" spans="1:175" ht="10.35" customHeight="1" x14ac:dyDescent="0.2">
      <c r="A121" s="74" t="str">
        <f t="shared" si="262"/>
        <v>2021-22MARCHY63</v>
      </c>
      <c r="B121" s="163" t="str">
        <f t="shared" si="351"/>
        <v>2021-22</v>
      </c>
      <c r="C121" s="26" t="s">
        <v>838</v>
      </c>
      <c r="D121" s="163" t="str">
        <f t="shared" si="424"/>
        <v>Y63</v>
      </c>
      <c r="E121" s="163" t="str">
        <f t="shared" si="424"/>
        <v>North East and Yorkshire</v>
      </c>
      <c r="F121" s="163" t="str">
        <f t="shared" si="263"/>
        <v>Y63</v>
      </c>
      <c r="H121" s="75">
        <f t="shared" si="404"/>
        <v>168546</v>
      </c>
      <c r="I121" s="75">
        <f t="shared" si="404"/>
        <v>121002</v>
      </c>
      <c r="J121" s="75">
        <f t="shared" si="404"/>
        <v>3625847</v>
      </c>
      <c r="K121" s="75">
        <f t="shared" si="265"/>
        <v>30</v>
      </c>
      <c r="L121" s="75">
        <f t="shared" si="266"/>
        <v>2</v>
      </c>
      <c r="M121" s="75">
        <f t="shared" si="267"/>
        <v>90</v>
      </c>
      <c r="N121" s="75">
        <f t="shared" si="268"/>
        <v>160</v>
      </c>
      <c r="O121" s="75">
        <f t="shared" si="269"/>
        <v>351</v>
      </c>
      <c r="P121" s="75" t="s">
        <v>44</v>
      </c>
      <c r="Q121" s="75">
        <f t="shared" si="425"/>
        <v>409</v>
      </c>
      <c r="R121" s="75">
        <f t="shared" si="425"/>
        <v>3286</v>
      </c>
      <c r="S121" s="75">
        <f t="shared" si="425"/>
        <v>284</v>
      </c>
      <c r="T121" s="75">
        <f t="shared" si="425"/>
        <v>108661</v>
      </c>
      <c r="U121" s="75">
        <f t="shared" si="425"/>
        <v>10862</v>
      </c>
      <c r="V121" s="75">
        <f t="shared" si="425"/>
        <v>7242</v>
      </c>
      <c r="W121" s="75">
        <f t="shared" si="425"/>
        <v>59537</v>
      </c>
      <c r="X121" s="75">
        <f t="shared" si="425"/>
        <v>15508</v>
      </c>
      <c r="Y121" s="75">
        <f t="shared" si="425"/>
        <v>568</v>
      </c>
      <c r="Z121" s="75">
        <f t="shared" si="425"/>
        <v>5843237</v>
      </c>
      <c r="AA121" s="75">
        <f t="shared" si="271"/>
        <v>538</v>
      </c>
      <c r="AB121" s="75">
        <f t="shared" si="272"/>
        <v>936</v>
      </c>
      <c r="AC121" s="75">
        <f t="shared" si="390"/>
        <v>4462918</v>
      </c>
      <c r="AD121" s="75">
        <f t="shared" si="274"/>
        <v>616</v>
      </c>
      <c r="AE121" s="75">
        <f t="shared" si="275"/>
        <v>1085</v>
      </c>
      <c r="AF121" s="75">
        <f t="shared" si="391"/>
        <v>150817824</v>
      </c>
      <c r="AG121" s="75">
        <f t="shared" si="277"/>
        <v>2533</v>
      </c>
      <c r="AH121" s="75">
        <f t="shared" si="278"/>
        <v>5450</v>
      </c>
      <c r="AI121" s="75">
        <f t="shared" si="392"/>
        <v>125058286</v>
      </c>
      <c r="AJ121" s="75">
        <f t="shared" si="280"/>
        <v>8064</v>
      </c>
      <c r="AK121" s="75">
        <f t="shared" si="281"/>
        <v>20020</v>
      </c>
      <c r="AL121" s="75">
        <f t="shared" si="393"/>
        <v>3787767</v>
      </c>
      <c r="AM121" s="75">
        <f t="shared" si="283"/>
        <v>6669</v>
      </c>
      <c r="AN121" s="75">
        <f t="shared" si="284"/>
        <v>16061</v>
      </c>
      <c r="AO121" s="75">
        <f t="shared" si="426"/>
        <v>13717</v>
      </c>
      <c r="AP121" s="75">
        <f t="shared" si="426"/>
        <v>756</v>
      </c>
      <c r="AQ121" s="75">
        <f t="shared" si="426"/>
        <v>1939</v>
      </c>
      <c r="AR121" s="75">
        <f t="shared" si="426"/>
        <v>7992</v>
      </c>
      <c r="AS121" s="75">
        <f t="shared" si="426"/>
        <v>4859</v>
      </c>
      <c r="AT121" s="75">
        <f t="shared" si="426"/>
        <v>6163</v>
      </c>
      <c r="AU121" s="75">
        <f t="shared" si="426"/>
        <v>613</v>
      </c>
      <c r="AV121" s="75">
        <f t="shared" si="426"/>
        <v>57405</v>
      </c>
      <c r="AW121" s="75">
        <f t="shared" si="426"/>
        <v>8251</v>
      </c>
      <c r="AX121" s="75">
        <f t="shared" si="426"/>
        <v>29288</v>
      </c>
      <c r="AY121" s="75">
        <f t="shared" si="427"/>
        <v>94944</v>
      </c>
      <c r="AZ121" s="75">
        <f t="shared" si="427"/>
        <v>18753</v>
      </c>
      <c r="BA121" s="75">
        <f t="shared" si="427"/>
        <v>14753</v>
      </c>
      <c r="BB121" s="75">
        <f t="shared" si="427"/>
        <v>12164</v>
      </c>
      <c r="BC121" s="75">
        <f t="shared" si="427"/>
        <v>9682</v>
      </c>
      <c r="BD121" s="75">
        <f t="shared" si="427"/>
        <v>77357</v>
      </c>
      <c r="BE121" s="75">
        <f t="shared" si="427"/>
        <v>63385</v>
      </c>
      <c r="BF121" s="75">
        <f t="shared" si="427"/>
        <v>23102</v>
      </c>
      <c r="BG121" s="75">
        <f t="shared" si="427"/>
        <v>16552</v>
      </c>
      <c r="BH121" s="75">
        <f t="shared" si="427"/>
        <v>900</v>
      </c>
      <c r="BI121" s="75">
        <f t="shared" si="427"/>
        <v>612</v>
      </c>
      <c r="BJ121" s="75">
        <f t="shared" si="427"/>
        <v>291</v>
      </c>
      <c r="BK121" s="75">
        <f t="shared" si="427"/>
        <v>170230</v>
      </c>
      <c r="BL121" s="75">
        <f t="shared" si="287"/>
        <v>585</v>
      </c>
      <c r="BM121" s="75">
        <f t="shared" si="288"/>
        <v>982</v>
      </c>
      <c r="BN121" s="75">
        <f t="shared" si="408"/>
        <v>161</v>
      </c>
      <c r="BO121" s="75">
        <f t="shared" si="408"/>
        <v>83437</v>
      </c>
      <c r="BP121" s="75">
        <f t="shared" si="290"/>
        <v>518</v>
      </c>
      <c r="BQ121" s="75">
        <f t="shared" si="291"/>
        <v>976</v>
      </c>
      <c r="BR121" s="75">
        <f t="shared" si="409"/>
        <v>10410</v>
      </c>
      <c r="BS121" s="75">
        <f t="shared" si="409"/>
        <v>5589570</v>
      </c>
      <c r="BT121" s="75">
        <f t="shared" si="293"/>
        <v>537</v>
      </c>
      <c r="BU121" s="75">
        <f t="shared" si="294"/>
        <v>935</v>
      </c>
      <c r="BV121" s="75">
        <f t="shared" si="410"/>
        <v>6456</v>
      </c>
      <c r="BW121" s="75">
        <f t="shared" si="410"/>
        <v>16561228</v>
      </c>
      <c r="BX121" s="75">
        <f t="shared" si="296"/>
        <v>2565</v>
      </c>
      <c r="BY121" s="75">
        <f t="shared" si="297"/>
        <v>5319</v>
      </c>
      <c r="BZ121" s="75">
        <f t="shared" si="411"/>
        <v>1724</v>
      </c>
      <c r="CA121" s="75">
        <f t="shared" si="411"/>
        <v>3884310</v>
      </c>
      <c r="CB121" s="75">
        <f t="shared" si="299"/>
        <v>2253</v>
      </c>
      <c r="CC121" s="75">
        <f t="shared" si="300"/>
        <v>4999</v>
      </c>
      <c r="CD121" s="75">
        <f t="shared" si="412"/>
        <v>51357</v>
      </c>
      <c r="CE121" s="75">
        <f t="shared" si="412"/>
        <v>130372286</v>
      </c>
      <c r="CF121" s="75">
        <f t="shared" si="302"/>
        <v>2539</v>
      </c>
      <c r="CG121" s="75">
        <f t="shared" si="303"/>
        <v>5484</v>
      </c>
      <c r="CH121" s="75">
        <f t="shared" si="413"/>
        <v>2312</v>
      </c>
      <c r="CI121" s="75">
        <f t="shared" si="413"/>
        <v>20424103</v>
      </c>
      <c r="CJ121" s="75">
        <f t="shared" si="305"/>
        <v>8834</v>
      </c>
      <c r="CK121" s="75">
        <f t="shared" si="306"/>
        <v>19654</v>
      </c>
      <c r="CL121" s="75">
        <f t="shared" si="414"/>
        <v>1530</v>
      </c>
      <c r="CM121" s="75">
        <f t="shared" si="414"/>
        <v>14231365</v>
      </c>
      <c r="CN121" s="75">
        <f t="shared" si="308"/>
        <v>9302</v>
      </c>
      <c r="CO121" s="75">
        <f t="shared" si="309"/>
        <v>20564</v>
      </c>
      <c r="CP121" s="75">
        <f t="shared" si="415"/>
        <v>3200</v>
      </c>
      <c r="CQ121" s="75">
        <f t="shared" si="415"/>
        <v>38979753</v>
      </c>
      <c r="CR121" s="75">
        <f t="shared" si="311"/>
        <v>12181</v>
      </c>
      <c r="CS121" s="75">
        <f t="shared" si="312"/>
        <v>27429</v>
      </c>
      <c r="CT121" s="75">
        <f t="shared" si="416"/>
        <v>985</v>
      </c>
      <c r="CU121" s="75">
        <f t="shared" si="416"/>
        <v>13649218</v>
      </c>
      <c r="CV121" s="75">
        <f t="shared" si="314"/>
        <v>13857</v>
      </c>
      <c r="CW121" s="75">
        <f t="shared" si="315"/>
        <v>32059</v>
      </c>
      <c r="CX121" s="75">
        <f t="shared" si="417"/>
        <v>371</v>
      </c>
      <c r="CY121" s="75">
        <f t="shared" si="417"/>
        <v>156418</v>
      </c>
      <c r="CZ121" s="75">
        <f t="shared" si="317"/>
        <v>422</v>
      </c>
      <c r="DA121" s="75">
        <f t="shared" si="318"/>
        <v>751</v>
      </c>
      <c r="DB121" s="75">
        <f t="shared" si="418"/>
        <v>5999</v>
      </c>
      <c r="DC121" s="75">
        <f t="shared" si="418"/>
        <v>356120</v>
      </c>
      <c r="DD121" s="75">
        <f t="shared" si="320"/>
        <v>59</v>
      </c>
      <c r="DE121" s="75">
        <f t="shared" si="321"/>
        <v>131</v>
      </c>
      <c r="DF121" s="75">
        <f t="shared" si="419"/>
        <v>72</v>
      </c>
      <c r="DG121" s="75">
        <f t="shared" si="419"/>
        <v>188551</v>
      </c>
      <c r="DH121" s="75">
        <f t="shared" si="323"/>
        <v>2619</v>
      </c>
      <c r="DI121" s="75">
        <f t="shared" si="324"/>
        <v>4887</v>
      </c>
      <c r="DJ121" s="75">
        <f t="shared" si="423"/>
        <v>59</v>
      </c>
      <c r="DK121" s="75">
        <f t="shared" si="423"/>
        <v>1</v>
      </c>
      <c r="DL121" s="248"/>
      <c r="DM121" s="248"/>
      <c r="DN121" s="248"/>
      <c r="DO121" s="248"/>
      <c r="DP121" s="248"/>
      <c r="DQ121" s="248"/>
      <c r="DR121" s="248"/>
      <c r="DS121" s="248"/>
      <c r="DT121" s="248"/>
      <c r="DU121" s="248"/>
      <c r="DV121" s="248"/>
      <c r="DW121" s="248"/>
      <c r="DX121" s="248"/>
      <c r="DY121" s="248"/>
      <c r="DZ121" s="248"/>
      <c r="EA121" s="248"/>
      <c r="EB121" s="164"/>
      <c r="EC121" s="75">
        <f t="shared" si="337"/>
        <v>3</v>
      </c>
      <c r="ED121" s="74">
        <f t="shared" si="352"/>
        <v>2022</v>
      </c>
      <c r="EE121" s="165">
        <f t="shared" si="353"/>
        <v>44621</v>
      </c>
      <c r="EF121" s="157">
        <f t="shared" si="338"/>
        <v>31</v>
      </c>
      <c r="EG121" s="156"/>
      <c r="EH121" s="166">
        <f t="shared" si="428"/>
        <v>200505</v>
      </c>
      <c r="EI121" s="166">
        <f t="shared" si="428"/>
        <v>10893675</v>
      </c>
      <c r="EJ121" s="166">
        <f t="shared" si="428"/>
        <v>19323714</v>
      </c>
      <c r="EK121" s="166">
        <f t="shared" si="428"/>
        <v>42501318</v>
      </c>
      <c r="EL121" s="166">
        <f t="shared" si="428"/>
        <v>10171728</v>
      </c>
      <c r="EM121" s="166">
        <f t="shared" si="428"/>
        <v>7857832</v>
      </c>
      <c r="EN121" s="166">
        <f t="shared" si="428"/>
        <v>324502342</v>
      </c>
      <c r="EO121" s="166">
        <f t="shared" si="428"/>
        <v>310474519</v>
      </c>
      <c r="EP121" s="166">
        <f t="shared" si="428"/>
        <v>9122704</v>
      </c>
      <c r="EQ121" s="166">
        <f t="shared" si="428"/>
        <v>285829</v>
      </c>
      <c r="ER121" s="166">
        <f t="shared" si="429"/>
        <v>157215</v>
      </c>
      <c r="ES121" s="166">
        <f t="shared" si="429"/>
        <v>9733732</v>
      </c>
      <c r="ET121" s="166">
        <f t="shared" si="429"/>
        <v>34340716</v>
      </c>
      <c r="EU121" s="166">
        <f t="shared" si="429"/>
        <v>8618261</v>
      </c>
      <c r="EV121" s="166">
        <f t="shared" si="429"/>
        <v>281657606</v>
      </c>
      <c r="EW121" s="166">
        <f t="shared" si="429"/>
        <v>45441177</v>
      </c>
      <c r="EX121" s="166">
        <f t="shared" si="429"/>
        <v>31463100</v>
      </c>
      <c r="EY121" s="166">
        <f t="shared" si="429"/>
        <v>87773651</v>
      </c>
      <c r="EZ121" s="166">
        <f t="shared" si="429"/>
        <v>31577814</v>
      </c>
      <c r="FA121" s="166">
        <f t="shared" si="429"/>
        <v>351864</v>
      </c>
      <c r="FB121" s="166">
        <f t="shared" si="430"/>
        <v>278602</v>
      </c>
      <c r="FC121" s="166">
        <f t="shared" si="430"/>
        <v>786437</v>
      </c>
      <c r="FD121" s="166">
        <f t="shared" si="430"/>
        <v>0</v>
      </c>
      <c r="FE121" s="166">
        <f t="shared" si="430"/>
        <v>0</v>
      </c>
      <c r="FF121" s="166">
        <f t="shared" si="430"/>
        <v>0</v>
      </c>
      <c r="FG121" s="166">
        <f t="shared" si="430"/>
        <v>0</v>
      </c>
      <c r="FH121" s="152"/>
      <c r="FI121" s="405">
        <f t="shared" si="394"/>
        <v>1.7264776284293868</v>
      </c>
      <c r="FJ121" s="405">
        <f t="shared" si="394"/>
        <v>1.35822132204014</v>
      </c>
      <c r="FK121" s="405">
        <f t="shared" si="395"/>
        <v>1.67964650648992</v>
      </c>
      <c r="FL121" s="405">
        <f t="shared" si="396"/>
        <v>1.3369235017950842</v>
      </c>
      <c r="FM121" s="405">
        <f t="shared" si="397"/>
        <v>1.2993096729764684</v>
      </c>
      <c r="FN121" s="405">
        <f t="shared" si="398"/>
        <v>1.0646320775316189</v>
      </c>
      <c r="FO121" s="405">
        <f t="shared" si="399"/>
        <v>1.4896827443899923</v>
      </c>
      <c r="FP121" s="405">
        <f t="shared" si="400"/>
        <v>1.0673200928553004</v>
      </c>
      <c r="FQ121" s="405">
        <f t="shared" si="401"/>
        <v>1.5845070422535212</v>
      </c>
      <c r="FR121" s="405">
        <f t="shared" si="402"/>
        <v>1.0774647887323943</v>
      </c>
      <c r="FS121" s="65"/>
    </row>
    <row r="122" spans="1:175" ht="10.35" customHeight="1" x14ac:dyDescent="0.2">
      <c r="A122" s="74" t="str">
        <f t="shared" si="262"/>
        <v>2022-23APRILY63</v>
      </c>
      <c r="B122" s="163" t="str">
        <f t="shared" si="351"/>
        <v>2022-23</v>
      </c>
      <c r="C122" s="26" t="s">
        <v>839</v>
      </c>
      <c r="D122" s="163" t="str">
        <f t="shared" si="424"/>
        <v>Y63</v>
      </c>
      <c r="E122" s="163" t="str">
        <f t="shared" si="424"/>
        <v>North East and Yorkshire</v>
      </c>
      <c r="F122" s="163" t="str">
        <f t="shared" si="263"/>
        <v>Y63</v>
      </c>
      <c r="H122" s="75">
        <f t="shared" si="404"/>
        <v>152209</v>
      </c>
      <c r="I122" s="75">
        <f t="shared" si="404"/>
        <v>107305</v>
      </c>
      <c r="J122" s="75">
        <f t="shared" si="404"/>
        <v>4295155</v>
      </c>
      <c r="K122" s="75">
        <f t="shared" si="265"/>
        <v>40</v>
      </c>
      <c r="L122" s="75">
        <f t="shared" si="266"/>
        <v>1</v>
      </c>
      <c r="M122" s="75">
        <f t="shared" si="267"/>
        <v>132</v>
      </c>
      <c r="N122" s="75">
        <f t="shared" si="268"/>
        <v>207</v>
      </c>
      <c r="O122" s="75">
        <f t="shared" si="269"/>
        <v>433</v>
      </c>
      <c r="P122" s="75" t="s">
        <v>44</v>
      </c>
      <c r="Q122" s="75">
        <f t="shared" si="425"/>
        <v>397</v>
      </c>
      <c r="R122" s="75">
        <f t="shared" si="425"/>
        <v>3083</v>
      </c>
      <c r="S122" s="75">
        <f t="shared" si="425"/>
        <v>266</v>
      </c>
      <c r="T122" s="75">
        <f t="shared" si="425"/>
        <v>101936</v>
      </c>
      <c r="U122" s="75">
        <f t="shared" si="425"/>
        <v>10405</v>
      </c>
      <c r="V122" s="75">
        <f t="shared" si="425"/>
        <v>7053</v>
      </c>
      <c r="W122" s="75">
        <f t="shared" si="425"/>
        <v>55697</v>
      </c>
      <c r="X122" s="75">
        <f t="shared" si="425"/>
        <v>14725</v>
      </c>
      <c r="Y122" s="75">
        <f t="shared" si="425"/>
        <v>619</v>
      </c>
      <c r="Z122" s="75">
        <f t="shared" si="425"/>
        <v>5576615</v>
      </c>
      <c r="AA122" s="75">
        <f t="shared" si="271"/>
        <v>536</v>
      </c>
      <c r="AB122" s="75">
        <f t="shared" si="272"/>
        <v>942</v>
      </c>
      <c r="AC122" s="75">
        <f t="shared" si="390"/>
        <v>4261892</v>
      </c>
      <c r="AD122" s="75">
        <f t="shared" si="274"/>
        <v>604</v>
      </c>
      <c r="AE122" s="75">
        <f t="shared" si="275"/>
        <v>1071</v>
      </c>
      <c r="AF122" s="75">
        <f t="shared" si="391"/>
        <v>143788293</v>
      </c>
      <c r="AG122" s="75">
        <f t="shared" si="277"/>
        <v>2582</v>
      </c>
      <c r="AH122" s="75">
        <f t="shared" si="278"/>
        <v>5804</v>
      </c>
      <c r="AI122" s="75">
        <f t="shared" si="392"/>
        <v>108605592</v>
      </c>
      <c r="AJ122" s="75">
        <f t="shared" si="280"/>
        <v>7376</v>
      </c>
      <c r="AK122" s="75">
        <f t="shared" si="281"/>
        <v>18923</v>
      </c>
      <c r="AL122" s="75">
        <f t="shared" si="393"/>
        <v>4245095</v>
      </c>
      <c r="AM122" s="75">
        <f t="shared" si="283"/>
        <v>6858</v>
      </c>
      <c r="AN122" s="75">
        <f t="shared" si="284"/>
        <v>14958</v>
      </c>
      <c r="AO122" s="75">
        <f t="shared" si="426"/>
        <v>12579</v>
      </c>
      <c r="AP122" s="75">
        <f t="shared" si="426"/>
        <v>687</v>
      </c>
      <c r="AQ122" s="75">
        <f t="shared" si="426"/>
        <v>1783</v>
      </c>
      <c r="AR122" s="75">
        <f t="shared" si="426"/>
        <v>8281</v>
      </c>
      <c r="AS122" s="75">
        <f t="shared" si="426"/>
        <v>3570</v>
      </c>
      <c r="AT122" s="75">
        <f t="shared" si="426"/>
        <v>6539</v>
      </c>
      <c r="AU122" s="75">
        <f t="shared" si="426"/>
        <v>705</v>
      </c>
      <c r="AV122" s="75">
        <f t="shared" si="426"/>
        <v>54092</v>
      </c>
      <c r="AW122" s="75">
        <f t="shared" si="426"/>
        <v>7816</v>
      </c>
      <c r="AX122" s="75">
        <f t="shared" si="426"/>
        <v>27449</v>
      </c>
      <c r="AY122" s="75">
        <f t="shared" si="427"/>
        <v>89357</v>
      </c>
      <c r="AZ122" s="75">
        <f t="shared" si="427"/>
        <v>18265</v>
      </c>
      <c r="BA122" s="75">
        <f t="shared" si="427"/>
        <v>14255</v>
      </c>
      <c r="BB122" s="75">
        <f t="shared" si="427"/>
        <v>12071</v>
      </c>
      <c r="BC122" s="75">
        <f t="shared" si="427"/>
        <v>9550</v>
      </c>
      <c r="BD122" s="75">
        <f t="shared" si="427"/>
        <v>72038</v>
      </c>
      <c r="BE122" s="75">
        <f t="shared" si="427"/>
        <v>59238</v>
      </c>
      <c r="BF122" s="75">
        <f t="shared" si="427"/>
        <v>21697</v>
      </c>
      <c r="BG122" s="75">
        <f t="shared" si="427"/>
        <v>15775</v>
      </c>
      <c r="BH122" s="75">
        <f t="shared" si="427"/>
        <v>1007</v>
      </c>
      <c r="BI122" s="75">
        <f t="shared" si="427"/>
        <v>667</v>
      </c>
      <c r="BJ122" s="75">
        <f t="shared" si="427"/>
        <v>283</v>
      </c>
      <c r="BK122" s="75">
        <f t="shared" si="427"/>
        <v>173051</v>
      </c>
      <c r="BL122" s="75">
        <f t="shared" si="287"/>
        <v>611</v>
      </c>
      <c r="BM122" s="75">
        <f t="shared" si="288"/>
        <v>968</v>
      </c>
      <c r="BN122" s="75">
        <f t="shared" si="408"/>
        <v>140</v>
      </c>
      <c r="BO122" s="75">
        <f t="shared" si="408"/>
        <v>61169</v>
      </c>
      <c r="BP122" s="75">
        <f t="shared" si="290"/>
        <v>437</v>
      </c>
      <c r="BQ122" s="75">
        <f t="shared" si="291"/>
        <v>807</v>
      </c>
      <c r="BR122" s="75">
        <f t="shared" si="409"/>
        <v>9982</v>
      </c>
      <c r="BS122" s="75">
        <f t="shared" si="409"/>
        <v>5342395</v>
      </c>
      <c r="BT122" s="75">
        <f t="shared" si="293"/>
        <v>535</v>
      </c>
      <c r="BU122" s="75">
        <f t="shared" si="294"/>
        <v>942</v>
      </c>
      <c r="BV122" s="75">
        <f t="shared" si="410"/>
        <v>5525</v>
      </c>
      <c r="BW122" s="75">
        <f t="shared" si="410"/>
        <v>14892254</v>
      </c>
      <c r="BX122" s="75">
        <f t="shared" si="296"/>
        <v>2695</v>
      </c>
      <c r="BY122" s="75">
        <f t="shared" si="297"/>
        <v>5971</v>
      </c>
      <c r="BZ122" s="75">
        <f t="shared" si="411"/>
        <v>1634</v>
      </c>
      <c r="CA122" s="75">
        <f t="shared" si="411"/>
        <v>3516567</v>
      </c>
      <c r="CB122" s="75">
        <f t="shared" si="299"/>
        <v>2152</v>
      </c>
      <c r="CC122" s="75">
        <f t="shared" si="300"/>
        <v>4820</v>
      </c>
      <c r="CD122" s="75">
        <f t="shared" si="412"/>
        <v>48538</v>
      </c>
      <c r="CE122" s="75">
        <f t="shared" si="412"/>
        <v>125379472</v>
      </c>
      <c r="CF122" s="75">
        <f t="shared" si="302"/>
        <v>2583</v>
      </c>
      <c r="CG122" s="75">
        <f t="shared" si="303"/>
        <v>5818</v>
      </c>
      <c r="CH122" s="75">
        <f t="shared" si="413"/>
        <v>2019</v>
      </c>
      <c r="CI122" s="75">
        <f t="shared" si="413"/>
        <v>15668745</v>
      </c>
      <c r="CJ122" s="75">
        <f t="shared" si="305"/>
        <v>7761</v>
      </c>
      <c r="CK122" s="75">
        <f t="shared" si="306"/>
        <v>17543</v>
      </c>
      <c r="CL122" s="75">
        <f t="shared" si="414"/>
        <v>1395</v>
      </c>
      <c r="CM122" s="75">
        <f t="shared" si="414"/>
        <v>11690036</v>
      </c>
      <c r="CN122" s="75">
        <f t="shared" si="308"/>
        <v>8380</v>
      </c>
      <c r="CO122" s="75">
        <f t="shared" si="309"/>
        <v>19640</v>
      </c>
      <c r="CP122" s="75">
        <f t="shared" si="415"/>
        <v>3013</v>
      </c>
      <c r="CQ122" s="75">
        <f t="shared" si="415"/>
        <v>34064407</v>
      </c>
      <c r="CR122" s="75">
        <f t="shared" si="311"/>
        <v>11306</v>
      </c>
      <c r="CS122" s="75">
        <f t="shared" si="312"/>
        <v>26259</v>
      </c>
      <c r="CT122" s="75">
        <f t="shared" si="416"/>
        <v>1005</v>
      </c>
      <c r="CU122" s="75">
        <f t="shared" si="416"/>
        <v>12874223</v>
      </c>
      <c r="CV122" s="75">
        <f t="shared" si="314"/>
        <v>12810</v>
      </c>
      <c r="CW122" s="75">
        <f t="shared" si="315"/>
        <v>33745</v>
      </c>
      <c r="CX122" s="75">
        <f t="shared" si="417"/>
        <v>370</v>
      </c>
      <c r="CY122" s="75">
        <f t="shared" si="417"/>
        <v>151727</v>
      </c>
      <c r="CZ122" s="75">
        <f t="shared" si="317"/>
        <v>410</v>
      </c>
      <c r="DA122" s="75">
        <f t="shared" si="318"/>
        <v>733</v>
      </c>
      <c r="DB122" s="75">
        <f t="shared" si="418"/>
        <v>5885</v>
      </c>
      <c r="DC122" s="75">
        <f t="shared" si="418"/>
        <v>369604</v>
      </c>
      <c r="DD122" s="75">
        <f t="shared" si="320"/>
        <v>63</v>
      </c>
      <c r="DE122" s="75">
        <f t="shared" si="321"/>
        <v>152</v>
      </c>
      <c r="DF122" s="75">
        <f t="shared" si="419"/>
        <v>66</v>
      </c>
      <c r="DG122" s="75">
        <f t="shared" si="419"/>
        <v>148352</v>
      </c>
      <c r="DH122" s="75">
        <f t="shared" si="323"/>
        <v>2248</v>
      </c>
      <c r="DI122" s="75">
        <f t="shared" si="324"/>
        <v>5421</v>
      </c>
      <c r="DJ122" s="75">
        <f t="shared" si="423"/>
        <v>52</v>
      </c>
      <c r="DK122" s="75">
        <f t="shared" si="423"/>
        <v>0</v>
      </c>
      <c r="DL122" s="248"/>
      <c r="DM122" s="248"/>
      <c r="DN122" s="248"/>
      <c r="DO122" s="248"/>
      <c r="DP122" s="248"/>
      <c r="DQ122" s="248"/>
      <c r="DR122" s="248"/>
      <c r="DS122" s="248"/>
      <c r="DT122" s="248"/>
      <c r="DU122" s="248"/>
      <c r="DV122" s="248"/>
      <c r="DW122" s="248"/>
      <c r="DX122" s="248"/>
      <c r="DY122" s="248"/>
      <c r="DZ122" s="248"/>
      <c r="EA122" s="248"/>
      <c r="EB122" s="164"/>
      <c r="EC122" s="75">
        <f t="shared" si="337"/>
        <v>4</v>
      </c>
      <c r="ED122" s="74">
        <f t="shared" si="352"/>
        <v>2022</v>
      </c>
      <c r="EE122" s="165">
        <f t="shared" si="353"/>
        <v>44652</v>
      </c>
      <c r="EF122" s="157">
        <f t="shared" si="338"/>
        <v>30</v>
      </c>
      <c r="EG122" s="156"/>
      <c r="EH122" s="166">
        <f t="shared" si="428"/>
        <v>116742</v>
      </c>
      <c r="EI122" s="166">
        <f t="shared" si="428"/>
        <v>14195960</v>
      </c>
      <c r="EJ122" s="166">
        <f t="shared" si="428"/>
        <v>22249665</v>
      </c>
      <c r="EK122" s="166">
        <f t="shared" si="428"/>
        <v>46473232</v>
      </c>
      <c r="EL122" s="166">
        <f t="shared" si="428"/>
        <v>9797859</v>
      </c>
      <c r="EM122" s="166">
        <f t="shared" si="428"/>
        <v>7552631</v>
      </c>
      <c r="EN122" s="166">
        <f t="shared" si="428"/>
        <v>323284872</v>
      </c>
      <c r="EO122" s="166">
        <f t="shared" si="428"/>
        <v>278640434</v>
      </c>
      <c r="EP122" s="166">
        <f t="shared" si="428"/>
        <v>9258765</v>
      </c>
      <c r="EQ122" s="166">
        <f t="shared" si="428"/>
        <v>273972</v>
      </c>
      <c r="ER122" s="166">
        <f t="shared" si="429"/>
        <v>113046</v>
      </c>
      <c r="ES122" s="166">
        <f t="shared" si="429"/>
        <v>9403068</v>
      </c>
      <c r="ET122" s="166">
        <f t="shared" si="429"/>
        <v>32988743</v>
      </c>
      <c r="EU122" s="166">
        <f t="shared" si="429"/>
        <v>7875506</v>
      </c>
      <c r="EV122" s="166">
        <f t="shared" si="429"/>
        <v>282401294</v>
      </c>
      <c r="EW122" s="166">
        <f t="shared" si="429"/>
        <v>35420195</v>
      </c>
      <c r="EX122" s="166">
        <f t="shared" si="429"/>
        <v>27397827</v>
      </c>
      <c r="EY122" s="166">
        <f t="shared" si="429"/>
        <v>79117789</v>
      </c>
      <c r="EZ122" s="166">
        <f t="shared" si="429"/>
        <v>33913893</v>
      </c>
      <c r="FA122" s="166">
        <f t="shared" si="429"/>
        <v>357786</v>
      </c>
      <c r="FB122" s="166">
        <f t="shared" si="430"/>
        <v>271335</v>
      </c>
      <c r="FC122" s="166">
        <f t="shared" si="430"/>
        <v>894690</v>
      </c>
      <c r="FD122" s="166">
        <f t="shared" si="430"/>
        <v>0</v>
      </c>
      <c r="FE122" s="166">
        <f t="shared" si="430"/>
        <v>0</v>
      </c>
      <c r="FF122" s="166">
        <f t="shared" si="430"/>
        <v>0</v>
      </c>
      <c r="FG122" s="166">
        <f t="shared" si="430"/>
        <v>0</v>
      </c>
      <c r="FH122" s="152"/>
      <c r="FI122" s="405">
        <f t="shared" si="394"/>
        <v>1.755406054781355</v>
      </c>
      <c r="FJ122" s="405">
        <f t="shared" si="394"/>
        <v>1.3700144161460837</v>
      </c>
      <c r="FK122" s="405">
        <f t="shared" si="395"/>
        <v>1.7114702963278037</v>
      </c>
      <c r="FL122" s="405">
        <f t="shared" si="396"/>
        <v>1.3540337445058841</v>
      </c>
      <c r="FM122" s="405">
        <f t="shared" si="397"/>
        <v>1.2933910264466668</v>
      </c>
      <c r="FN122" s="405">
        <f t="shared" si="398"/>
        <v>1.0635761351598829</v>
      </c>
      <c r="FO122" s="405">
        <f t="shared" si="399"/>
        <v>1.4734804753820034</v>
      </c>
      <c r="FP122" s="405">
        <f t="shared" si="400"/>
        <v>1.0713073005093379</v>
      </c>
      <c r="FQ122" s="405">
        <f t="shared" si="401"/>
        <v>1.6268174474959611</v>
      </c>
      <c r="FR122" s="405">
        <f t="shared" si="402"/>
        <v>1.0775444264943457</v>
      </c>
      <c r="FS122" s="65"/>
    </row>
    <row r="123" spans="1:175" ht="10.35" customHeight="1" x14ac:dyDescent="0.2">
      <c r="A123" s="74" t="str">
        <f t="shared" ref="A123" si="431">B123&amp;C123&amp;D123</f>
        <v>2022-23MAYY63</v>
      </c>
      <c r="B123" s="163" t="str">
        <f t="shared" si="351"/>
        <v>2022-23</v>
      </c>
      <c r="C123" s="26" t="s">
        <v>840</v>
      </c>
      <c r="D123" s="163" t="str">
        <f t="shared" si="424"/>
        <v>Y63</v>
      </c>
      <c r="E123" s="163" t="str">
        <f t="shared" si="424"/>
        <v>North East and Yorkshire</v>
      </c>
      <c r="F123" s="163" t="str">
        <f t="shared" ref="F123" si="432">D123</f>
        <v>Y63</v>
      </c>
      <c r="H123" s="75">
        <f t="shared" si="404"/>
        <v>155303</v>
      </c>
      <c r="I123" s="75">
        <f t="shared" si="404"/>
        <v>108426</v>
      </c>
      <c r="J123" s="75">
        <f t="shared" si="404"/>
        <v>1129970</v>
      </c>
      <c r="K123" s="75">
        <f t="shared" ref="K123" si="433">IFERROR(ROUND(J123/I123,$H$1),"-")</f>
        <v>10</v>
      </c>
      <c r="L123" s="75">
        <f t="shared" ref="L123" si="434">IFERROR(ROUND(EH123/I123,$H$1),"-")</f>
        <v>0</v>
      </c>
      <c r="M123" s="75">
        <f t="shared" ref="M123" si="435">IFERROR(ROUND(EI123/I123,$H$1),"-")</f>
        <v>24</v>
      </c>
      <c r="N123" s="75">
        <f t="shared" ref="N123" si="436">IFERROR(ROUND(EJ123/I123,$H$1),"-")</f>
        <v>61</v>
      </c>
      <c r="O123" s="75">
        <f t="shared" ref="O123" si="437">IFERROR(ROUND(EK123/I123,$H$1),"-")</f>
        <v>157</v>
      </c>
      <c r="P123" s="75" t="s">
        <v>44</v>
      </c>
      <c r="Q123" s="75">
        <f t="shared" si="425"/>
        <v>466</v>
      </c>
      <c r="R123" s="75">
        <f t="shared" si="425"/>
        <v>2982</v>
      </c>
      <c r="S123" s="75">
        <f t="shared" si="425"/>
        <v>263</v>
      </c>
      <c r="T123" s="75">
        <f t="shared" si="425"/>
        <v>106604</v>
      </c>
      <c r="U123" s="75">
        <f t="shared" si="425"/>
        <v>10725</v>
      </c>
      <c r="V123" s="75">
        <f t="shared" si="425"/>
        <v>7272</v>
      </c>
      <c r="W123" s="75">
        <f t="shared" si="425"/>
        <v>58146</v>
      </c>
      <c r="X123" s="75">
        <f t="shared" si="425"/>
        <v>16858</v>
      </c>
      <c r="Y123" s="75">
        <f t="shared" si="425"/>
        <v>654</v>
      </c>
      <c r="Z123" s="75">
        <f t="shared" si="425"/>
        <v>5288799</v>
      </c>
      <c r="AA123" s="75">
        <f t="shared" ref="AA123" si="438">IFERROR(ROUND(Z123/U123,$H$1),"-")</f>
        <v>493</v>
      </c>
      <c r="AB123" s="75">
        <f t="shared" ref="AB123" si="439">IFERROR(ROUND(EL123/U123,$H$1),"-")</f>
        <v>858</v>
      </c>
      <c r="AC123" s="75">
        <f t="shared" si="390"/>
        <v>4056301</v>
      </c>
      <c r="AD123" s="75">
        <f t="shared" ref="AD123" si="440">IFERROR(ROUND(AC123/V123,$H$1),"-")</f>
        <v>558</v>
      </c>
      <c r="AE123" s="75">
        <f t="shared" ref="AE123" si="441">IFERROR(ROUND(EM123/V123,$H$1),"-")</f>
        <v>988</v>
      </c>
      <c r="AF123" s="75">
        <f t="shared" si="391"/>
        <v>121606126</v>
      </c>
      <c r="AG123" s="75">
        <f t="shared" ref="AG123" si="442">IFERROR(ROUND(AF123/W123,$H$1),"-")</f>
        <v>2091</v>
      </c>
      <c r="AH123" s="75">
        <f t="shared" ref="AH123" si="443">IFERROR(ROUND(EN123/W123,$H$1),"-")</f>
        <v>4433</v>
      </c>
      <c r="AI123" s="75">
        <f t="shared" si="392"/>
        <v>106172921</v>
      </c>
      <c r="AJ123" s="75">
        <f t="shared" ref="AJ123" si="444">IFERROR(ROUND(AI123/X123,$H$1),"-")</f>
        <v>6298</v>
      </c>
      <c r="AK123" s="75">
        <f t="shared" ref="AK123" si="445">IFERROR(ROUND(EO123/X123,$H$1),"-")</f>
        <v>15371</v>
      </c>
      <c r="AL123" s="75">
        <f t="shared" si="393"/>
        <v>4454812</v>
      </c>
      <c r="AM123" s="75">
        <f t="shared" ref="AM123" si="446">IFERROR(ROUND(AL123/Y123,$H$1),"-")</f>
        <v>6812</v>
      </c>
      <c r="AN123" s="75">
        <f t="shared" ref="AN123" si="447">IFERROR(ROUND(EP123/Y123,$H$1),"-")</f>
        <v>17938</v>
      </c>
      <c r="AO123" s="75">
        <f t="shared" si="426"/>
        <v>11507</v>
      </c>
      <c r="AP123" s="75">
        <f t="shared" si="426"/>
        <v>489</v>
      </c>
      <c r="AQ123" s="75">
        <f t="shared" si="426"/>
        <v>1412</v>
      </c>
      <c r="AR123" s="75">
        <f t="shared" si="426"/>
        <v>8000</v>
      </c>
      <c r="AS123" s="75">
        <f t="shared" si="426"/>
        <v>3883</v>
      </c>
      <c r="AT123" s="75">
        <f t="shared" si="426"/>
        <v>5723</v>
      </c>
      <c r="AU123" s="75">
        <f t="shared" si="426"/>
        <v>929</v>
      </c>
      <c r="AV123" s="75">
        <f t="shared" si="426"/>
        <v>57982</v>
      </c>
      <c r="AW123" s="75">
        <f t="shared" si="426"/>
        <v>8146</v>
      </c>
      <c r="AX123" s="75">
        <f t="shared" si="426"/>
        <v>28969</v>
      </c>
      <c r="AY123" s="75">
        <f t="shared" si="427"/>
        <v>95097</v>
      </c>
      <c r="AZ123" s="75">
        <f t="shared" si="427"/>
        <v>19370</v>
      </c>
      <c r="BA123" s="75">
        <f t="shared" si="427"/>
        <v>14935</v>
      </c>
      <c r="BB123" s="75">
        <f t="shared" si="427"/>
        <v>12809</v>
      </c>
      <c r="BC123" s="75">
        <f t="shared" si="427"/>
        <v>10025</v>
      </c>
      <c r="BD123" s="75">
        <f t="shared" si="427"/>
        <v>76118</v>
      </c>
      <c r="BE123" s="75">
        <f t="shared" si="427"/>
        <v>62406</v>
      </c>
      <c r="BF123" s="75">
        <f t="shared" si="427"/>
        <v>25101</v>
      </c>
      <c r="BG123" s="75">
        <f t="shared" si="427"/>
        <v>18084</v>
      </c>
      <c r="BH123" s="75">
        <f t="shared" si="427"/>
        <v>1093</v>
      </c>
      <c r="BI123" s="75">
        <f t="shared" si="427"/>
        <v>736</v>
      </c>
      <c r="BJ123" s="75">
        <f t="shared" si="427"/>
        <v>294</v>
      </c>
      <c r="BK123" s="75">
        <f t="shared" si="427"/>
        <v>159957</v>
      </c>
      <c r="BL123" s="75">
        <f t="shared" ref="BL123" si="448">IFERROR(ROUND(BK123/BJ123,$H$1),"-")</f>
        <v>544</v>
      </c>
      <c r="BM123" s="75">
        <f t="shared" ref="BM123" si="449">IFERROR(ROUND(EQ123/BJ123,$H$1),"-")</f>
        <v>934</v>
      </c>
      <c r="BN123" s="75">
        <f t="shared" si="408"/>
        <v>144</v>
      </c>
      <c r="BO123" s="75">
        <f t="shared" si="408"/>
        <v>60014</v>
      </c>
      <c r="BP123" s="75">
        <f t="shared" ref="BP123" si="450">IFERROR(ROUND(BO123/BN123,$H$1),"-")</f>
        <v>417</v>
      </c>
      <c r="BQ123" s="75">
        <f t="shared" ref="BQ123" si="451">IFERROR(ROUND(ER123/BN123,$H$1),"-")</f>
        <v>762</v>
      </c>
      <c r="BR123" s="75">
        <f t="shared" si="409"/>
        <v>10287</v>
      </c>
      <c r="BS123" s="75">
        <f t="shared" si="409"/>
        <v>5068828</v>
      </c>
      <c r="BT123" s="75">
        <f t="shared" ref="BT123" si="452">IFERROR(ROUND(BS123/BR123,$H$1),"-")</f>
        <v>493</v>
      </c>
      <c r="BU123" s="75">
        <f t="shared" ref="BU123" si="453">IFERROR(ROUND(ES123/BR123,$H$1),"-")</f>
        <v>856</v>
      </c>
      <c r="BV123" s="75">
        <f t="shared" si="410"/>
        <v>5943</v>
      </c>
      <c r="BW123" s="75">
        <f t="shared" si="410"/>
        <v>12590517</v>
      </c>
      <c r="BX123" s="75">
        <f t="shared" ref="BX123" si="454">IFERROR(ROUND(BW123/BV123,$H$1),"-")</f>
        <v>2119</v>
      </c>
      <c r="BY123" s="75">
        <f t="shared" ref="BY123" si="455">IFERROR(ROUND(ET123/BV123,$H$1),"-")</f>
        <v>4343</v>
      </c>
      <c r="BZ123" s="75">
        <f t="shared" si="411"/>
        <v>1709</v>
      </c>
      <c r="CA123" s="75">
        <f t="shared" si="411"/>
        <v>3138442</v>
      </c>
      <c r="CB123" s="75">
        <f t="shared" ref="CB123" si="456">IFERROR(ROUND(CA123/BZ123,$H$1),"-")</f>
        <v>1836</v>
      </c>
      <c r="CC123" s="75">
        <f t="shared" ref="CC123" si="457">IFERROR(ROUND(EU123/BZ123,$H$1),"-")</f>
        <v>3944</v>
      </c>
      <c r="CD123" s="75">
        <f t="shared" si="412"/>
        <v>50494</v>
      </c>
      <c r="CE123" s="75">
        <f t="shared" si="412"/>
        <v>105877167</v>
      </c>
      <c r="CF123" s="75">
        <f t="shared" ref="CF123" si="458">IFERROR(ROUND(CE123/CD123,$H$1),"-")</f>
        <v>2097</v>
      </c>
      <c r="CG123" s="75">
        <f t="shared" ref="CG123" si="459">IFERROR(ROUND(EV123/CD123,$H$1),"-")</f>
        <v>4459</v>
      </c>
      <c r="CH123" s="75">
        <f t="shared" si="413"/>
        <v>2203</v>
      </c>
      <c r="CI123" s="75">
        <f t="shared" si="413"/>
        <v>14890105</v>
      </c>
      <c r="CJ123" s="75">
        <f t="shared" ref="CJ123" si="460">IFERROR(ROUND(CI123/CH123,$H$1),"-")</f>
        <v>6759</v>
      </c>
      <c r="CK123" s="75">
        <f t="shared" ref="CK123" si="461">IFERROR(ROUND(EW123/CH123,$H$1),"-")</f>
        <v>14213</v>
      </c>
      <c r="CL123" s="75">
        <f t="shared" si="414"/>
        <v>1493</v>
      </c>
      <c r="CM123" s="75">
        <f t="shared" si="414"/>
        <v>10349532</v>
      </c>
      <c r="CN123" s="75">
        <f t="shared" ref="CN123" si="462">IFERROR(ROUND(CM123/CL123,$H$1),"-")</f>
        <v>6932</v>
      </c>
      <c r="CO123" s="75">
        <f t="shared" ref="CO123" si="463">IFERROR(ROUND(EX123/CL123,$H$1),"-")</f>
        <v>15852</v>
      </c>
      <c r="CP123" s="75">
        <f t="shared" si="415"/>
        <v>3155</v>
      </c>
      <c r="CQ123" s="75">
        <f t="shared" si="415"/>
        <v>32192844</v>
      </c>
      <c r="CR123" s="75">
        <f t="shared" ref="CR123" si="464">IFERROR(ROUND(CQ123/CP123,$H$1),"-")</f>
        <v>10204</v>
      </c>
      <c r="CS123" s="75">
        <f t="shared" ref="CS123" si="465">IFERROR(ROUND(EY123/CP123,$H$1),"-")</f>
        <v>23214</v>
      </c>
      <c r="CT123" s="75">
        <f t="shared" si="416"/>
        <v>1135</v>
      </c>
      <c r="CU123" s="75">
        <f t="shared" si="416"/>
        <v>12777401</v>
      </c>
      <c r="CV123" s="75">
        <f t="shared" ref="CV123" si="466">IFERROR(ROUND(CU123/CT123,$H$1),"-")</f>
        <v>11258</v>
      </c>
      <c r="CW123" s="75">
        <f t="shared" ref="CW123" si="467">IFERROR(ROUND(EZ123/CT123,$H$1),"-")</f>
        <v>27922</v>
      </c>
      <c r="CX123" s="75">
        <f t="shared" si="417"/>
        <v>332</v>
      </c>
      <c r="CY123" s="75">
        <f t="shared" si="417"/>
        <v>144007</v>
      </c>
      <c r="CZ123" s="75">
        <f t="shared" ref="CZ123" si="468">IFERROR(ROUND(CY123/CX123,$H$1),"-")</f>
        <v>434</v>
      </c>
      <c r="DA123" s="75">
        <f t="shared" ref="DA123" si="469">IFERROR(ROUND(FB123/CX123,$H$1),"-")</f>
        <v>728</v>
      </c>
      <c r="DB123" s="75">
        <f t="shared" si="418"/>
        <v>6024</v>
      </c>
      <c r="DC123" s="75">
        <f t="shared" si="418"/>
        <v>259979</v>
      </c>
      <c r="DD123" s="75">
        <f t="shared" ref="DD123" si="470">IFERROR(ROUND(DC123/DB123,$H$1),"-")</f>
        <v>43</v>
      </c>
      <c r="DE123" s="75">
        <f t="shared" ref="DE123" si="471">IFERROR(ROUND(FC123/DB123,$H$1),"-")</f>
        <v>83</v>
      </c>
      <c r="DF123" s="75">
        <f t="shared" si="419"/>
        <v>86</v>
      </c>
      <c r="DG123" s="75">
        <f t="shared" si="419"/>
        <v>144941</v>
      </c>
      <c r="DH123" s="75">
        <f t="shared" ref="DH123" si="472">IFERROR(ROUND(DG123/DF123,$H$1),"-")</f>
        <v>1685</v>
      </c>
      <c r="DI123" s="75">
        <f t="shared" ref="DI123" si="473">IFERROR(ROUND(FA123/DF123,$H$1),"-")</f>
        <v>3031</v>
      </c>
      <c r="DJ123" s="75">
        <f t="shared" si="423"/>
        <v>73</v>
      </c>
      <c r="DK123" s="75">
        <f t="shared" si="423"/>
        <v>0</v>
      </c>
      <c r="DL123" s="248"/>
      <c r="DM123" s="248"/>
      <c r="DN123" s="248"/>
      <c r="DO123" s="248"/>
      <c r="DP123" s="248"/>
      <c r="DQ123" s="248"/>
      <c r="DR123" s="248"/>
      <c r="DS123" s="248"/>
      <c r="DT123" s="248"/>
      <c r="DU123" s="248"/>
      <c r="DV123" s="248"/>
      <c r="DW123" s="248"/>
      <c r="DX123" s="248"/>
      <c r="DY123" s="248"/>
      <c r="DZ123" s="248"/>
      <c r="EA123" s="248"/>
      <c r="EB123" s="164"/>
      <c r="EC123" s="75">
        <f t="shared" ref="EC123" si="474">MONTH(1&amp;C123)</f>
        <v>5</v>
      </c>
      <c r="ED123" s="74">
        <f t="shared" ref="ED123" si="475">LEFT($B123,4)+IF(EC123&lt;4,1,0)</f>
        <v>2022</v>
      </c>
      <c r="EE123" s="165">
        <f t="shared" ref="EE123" si="476">DATE(LEFT($B123,4)+IF(EC123&lt;4,1,0),EC123,1)</f>
        <v>44682</v>
      </c>
      <c r="EF123" s="157">
        <f t="shared" si="338"/>
        <v>31</v>
      </c>
      <c r="EG123" s="156"/>
      <c r="EH123" s="166">
        <f t="shared" si="428"/>
        <v>38038</v>
      </c>
      <c r="EI123" s="166">
        <f t="shared" si="428"/>
        <v>2632442</v>
      </c>
      <c r="EJ123" s="166">
        <f t="shared" si="428"/>
        <v>6562440</v>
      </c>
      <c r="EK123" s="166">
        <f t="shared" si="428"/>
        <v>17074074</v>
      </c>
      <c r="EL123" s="166">
        <f t="shared" si="428"/>
        <v>9204540</v>
      </c>
      <c r="EM123" s="166">
        <f t="shared" si="428"/>
        <v>7187808</v>
      </c>
      <c r="EN123" s="166">
        <f t="shared" si="428"/>
        <v>257770317</v>
      </c>
      <c r="EO123" s="166">
        <f t="shared" si="428"/>
        <v>259123256</v>
      </c>
      <c r="EP123" s="166">
        <f t="shared" si="428"/>
        <v>11731722</v>
      </c>
      <c r="EQ123" s="166">
        <f t="shared" si="428"/>
        <v>274568</v>
      </c>
      <c r="ER123" s="166">
        <f t="shared" si="429"/>
        <v>109669</v>
      </c>
      <c r="ES123" s="166">
        <f t="shared" si="429"/>
        <v>8803140</v>
      </c>
      <c r="ET123" s="166">
        <f t="shared" si="429"/>
        <v>25807866</v>
      </c>
      <c r="EU123" s="166">
        <f t="shared" si="429"/>
        <v>6739653</v>
      </c>
      <c r="EV123" s="166">
        <f t="shared" si="429"/>
        <v>225159552</v>
      </c>
      <c r="EW123" s="166">
        <f t="shared" si="429"/>
        <v>31311526</v>
      </c>
      <c r="EX123" s="166">
        <f t="shared" si="429"/>
        <v>23666429</v>
      </c>
      <c r="EY123" s="166">
        <f t="shared" si="429"/>
        <v>73239415</v>
      </c>
      <c r="EZ123" s="166">
        <f t="shared" si="429"/>
        <v>31691120</v>
      </c>
      <c r="FA123" s="166">
        <f t="shared" si="429"/>
        <v>260666</v>
      </c>
      <c r="FB123" s="166">
        <f t="shared" si="430"/>
        <v>241536</v>
      </c>
      <c r="FC123" s="166">
        <f t="shared" si="430"/>
        <v>500202</v>
      </c>
      <c r="FD123" s="166">
        <f t="shared" si="430"/>
        <v>0</v>
      </c>
      <c r="FE123" s="166">
        <f t="shared" si="430"/>
        <v>0</v>
      </c>
      <c r="FF123" s="166">
        <f t="shared" si="430"/>
        <v>0</v>
      </c>
      <c r="FG123" s="166">
        <f t="shared" si="430"/>
        <v>0</v>
      </c>
      <c r="FH123" s="152"/>
      <c r="FI123" s="405">
        <f t="shared" si="394"/>
        <v>1.8060606060606061</v>
      </c>
      <c r="FJ123" s="405">
        <f t="shared" si="394"/>
        <v>1.3925407925407924</v>
      </c>
      <c r="FK123" s="405">
        <f t="shared" si="395"/>
        <v>1.7614136413641364</v>
      </c>
      <c r="FL123" s="405">
        <f t="shared" si="396"/>
        <v>1.3785753575357536</v>
      </c>
      <c r="FM123" s="405">
        <f t="shared" si="397"/>
        <v>1.3090840298558801</v>
      </c>
      <c r="FN123" s="405">
        <f t="shared" si="398"/>
        <v>1.0732638530595398</v>
      </c>
      <c r="FO123" s="405">
        <f t="shared" si="399"/>
        <v>1.4889666627120655</v>
      </c>
      <c r="FP123" s="405">
        <f t="shared" si="400"/>
        <v>1.0727251156720845</v>
      </c>
      <c r="FQ123" s="405">
        <f t="shared" si="401"/>
        <v>1.6712538226299694</v>
      </c>
      <c r="FR123" s="405">
        <f t="shared" si="402"/>
        <v>1.1253822629969419</v>
      </c>
      <c r="FS123" s="65"/>
    </row>
    <row r="124" spans="1:175" ht="10.35" customHeight="1" x14ac:dyDescent="0.2">
      <c r="A124" s="74" t="str">
        <f t="shared" ref="A124" si="477">B124&amp;C124&amp;D124</f>
        <v>2022-23JUNEY63</v>
      </c>
      <c r="B124" s="163" t="str">
        <f t="shared" si="351"/>
        <v>2022-23</v>
      </c>
      <c r="C124" s="26" t="s">
        <v>843</v>
      </c>
      <c r="D124" s="163" t="str">
        <f t="shared" si="424"/>
        <v>Y63</v>
      </c>
      <c r="E124" s="163" t="str">
        <f t="shared" si="424"/>
        <v>North East and Yorkshire</v>
      </c>
      <c r="F124" s="163" t="str">
        <f t="shared" ref="F124" si="478">D124</f>
        <v>Y63</v>
      </c>
      <c r="H124" s="75">
        <f t="shared" si="404"/>
        <v>160636</v>
      </c>
      <c r="I124" s="75">
        <f t="shared" si="404"/>
        <v>114036</v>
      </c>
      <c r="J124" s="75">
        <f t="shared" si="404"/>
        <v>2829381</v>
      </c>
      <c r="K124" s="75">
        <f t="shared" ref="K124" si="479">IFERROR(ROUND(J124/I124,$H$1),"-")</f>
        <v>25</v>
      </c>
      <c r="L124" s="75">
        <f t="shared" ref="L124" si="480">IFERROR(ROUND(EH124/I124,$H$1),"-")</f>
        <v>1</v>
      </c>
      <c r="M124" s="75">
        <f t="shared" ref="M124" si="481">IFERROR(ROUND(EI124/I124,$H$1),"-")</f>
        <v>79</v>
      </c>
      <c r="N124" s="75">
        <f t="shared" ref="N124" si="482">IFERROR(ROUND(EJ124/I124,$H$1),"-")</f>
        <v>136</v>
      </c>
      <c r="O124" s="75">
        <f t="shared" ref="O124" si="483">IFERROR(ROUND(EK124/I124,$H$1),"-")</f>
        <v>261</v>
      </c>
      <c r="P124" s="75" t="s">
        <v>44</v>
      </c>
      <c r="Q124" s="75">
        <f t="shared" si="425"/>
        <v>413</v>
      </c>
      <c r="R124" s="75">
        <f t="shared" si="425"/>
        <v>2806</v>
      </c>
      <c r="S124" s="75">
        <f t="shared" si="425"/>
        <v>215</v>
      </c>
      <c r="T124" s="75">
        <f t="shared" si="425"/>
        <v>104339</v>
      </c>
      <c r="U124" s="75">
        <f t="shared" si="425"/>
        <v>11034</v>
      </c>
      <c r="V124" s="75">
        <f t="shared" si="425"/>
        <v>7600</v>
      </c>
      <c r="W124" s="75">
        <f t="shared" si="425"/>
        <v>57559</v>
      </c>
      <c r="X124" s="75">
        <f t="shared" si="425"/>
        <v>14380</v>
      </c>
      <c r="Y124" s="75">
        <f t="shared" si="425"/>
        <v>575</v>
      </c>
      <c r="Z124" s="75">
        <f t="shared" si="425"/>
        <v>5904312</v>
      </c>
      <c r="AA124" s="75">
        <f t="shared" ref="AA124" si="484">IFERROR(ROUND(Z124/U124,$H$1),"-")</f>
        <v>535</v>
      </c>
      <c r="AB124" s="75">
        <f t="shared" ref="AB124" si="485">IFERROR(ROUND(EL124/U124,$H$1),"-")</f>
        <v>925</v>
      </c>
      <c r="AC124" s="75">
        <f t="shared" si="390"/>
        <v>4570144</v>
      </c>
      <c r="AD124" s="75">
        <f t="shared" ref="AD124" si="486">IFERROR(ROUND(AC124/V124,$H$1),"-")</f>
        <v>601</v>
      </c>
      <c r="AE124" s="75">
        <f t="shared" ref="AE124" si="487">IFERROR(ROUND(EM124/V124,$H$1),"-")</f>
        <v>1048</v>
      </c>
      <c r="AF124" s="75">
        <f t="shared" si="391"/>
        <v>150407998</v>
      </c>
      <c r="AG124" s="75">
        <f t="shared" ref="AG124" si="488">IFERROR(ROUND(AF124/W124,$H$1),"-")</f>
        <v>2613</v>
      </c>
      <c r="AH124" s="75">
        <f t="shared" ref="AH124" si="489">IFERROR(ROUND(EN124/W124,$H$1),"-")</f>
        <v>5689</v>
      </c>
      <c r="AI124" s="75">
        <f t="shared" si="392"/>
        <v>118106680</v>
      </c>
      <c r="AJ124" s="75">
        <f t="shared" ref="AJ124" si="490">IFERROR(ROUND(AI124/X124,$H$1),"-")</f>
        <v>8213</v>
      </c>
      <c r="AK124" s="75">
        <f t="shared" ref="AK124" si="491">IFERROR(ROUND(EO124/X124,$H$1),"-")</f>
        <v>20116</v>
      </c>
      <c r="AL124" s="75">
        <f t="shared" si="393"/>
        <v>3960734</v>
      </c>
      <c r="AM124" s="75">
        <f t="shared" ref="AM124" si="492">IFERROR(ROUND(AL124/Y124,$H$1),"-")</f>
        <v>6888</v>
      </c>
      <c r="AN124" s="75">
        <f t="shared" ref="AN124" si="493">IFERROR(ROUND(EP124/Y124,$H$1),"-")</f>
        <v>16263</v>
      </c>
      <c r="AO124" s="75">
        <f t="shared" si="426"/>
        <v>12782</v>
      </c>
      <c r="AP124" s="75">
        <f t="shared" si="426"/>
        <v>660</v>
      </c>
      <c r="AQ124" s="75">
        <f t="shared" si="426"/>
        <v>1735</v>
      </c>
      <c r="AR124" s="75">
        <f t="shared" si="426"/>
        <v>8003</v>
      </c>
      <c r="AS124" s="75">
        <f t="shared" si="426"/>
        <v>4266</v>
      </c>
      <c r="AT124" s="75">
        <f t="shared" si="426"/>
        <v>6121</v>
      </c>
      <c r="AU124" s="75">
        <f t="shared" si="426"/>
        <v>550</v>
      </c>
      <c r="AV124" s="75">
        <f t="shared" si="426"/>
        <v>55607</v>
      </c>
      <c r="AW124" s="75">
        <f t="shared" si="426"/>
        <v>7737</v>
      </c>
      <c r="AX124" s="75">
        <f t="shared" si="426"/>
        <v>28213</v>
      </c>
      <c r="AY124" s="75">
        <f t="shared" si="427"/>
        <v>91557</v>
      </c>
      <c r="AZ124" s="75">
        <f t="shared" si="427"/>
        <v>19874</v>
      </c>
      <c r="BA124" s="75">
        <f t="shared" si="427"/>
        <v>15328</v>
      </c>
      <c r="BB124" s="75">
        <f t="shared" si="427"/>
        <v>13387</v>
      </c>
      <c r="BC124" s="75">
        <f t="shared" si="427"/>
        <v>10371</v>
      </c>
      <c r="BD124" s="75">
        <f t="shared" si="427"/>
        <v>76793</v>
      </c>
      <c r="BE124" s="75">
        <f t="shared" si="427"/>
        <v>62585</v>
      </c>
      <c r="BF124" s="75">
        <f t="shared" si="427"/>
        <v>21077</v>
      </c>
      <c r="BG124" s="75">
        <f t="shared" si="427"/>
        <v>15456</v>
      </c>
      <c r="BH124" s="75">
        <f t="shared" si="427"/>
        <v>945</v>
      </c>
      <c r="BI124" s="75">
        <f t="shared" si="427"/>
        <v>626</v>
      </c>
      <c r="BJ124" s="75">
        <f t="shared" si="427"/>
        <v>321</v>
      </c>
      <c r="BK124" s="75">
        <f t="shared" si="427"/>
        <v>181783</v>
      </c>
      <c r="BL124" s="75">
        <f t="shared" ref="BL124" si="494">IFERROR(ROUND(BK124/BJ124,$H$1),"-")</f>
        <v>566</v>
      </c>
      <c r="BM124" s="75">
        <f t="shared" ref="BM124" si="495">IFERROR(ROUND(EQ124/BJ124,$H$1),"-")</f>
        <v>1030</v>
      </c>
      <c r="BN124" s="75">
        <f t="shared" si="408"/>
        <v>146</v>
      </c>
      <c r="BO124" s="75">
        <f t="shared" si="408"/>
        <v>60928</v>
      </c>
      <c r="BP124" s="75">
        <f t="shared" ref="BP124" si="496">IFERROR(ROUND(BO124/BN124,$H$1),"-")</f>
        <v>417</v>
      </c>
      <c r="BQ124" s="75">
        <f t="shared" ref="BQ124" si="497">IFERROR(ROUND(ER124/BN124,$H$1),"-")</f>
        <v>823</v>
      </c>
      <c r="BR124" s="75">
        <f t="shared" si="409"/>
        <v>10567</v>
      </c>
      <c r="BS124" s="75">
        <f t="shared" si="409"/>
        <v>5661601</v>
      </c>
      <c r="BT124" s="75">
        <f t="shared" ref="BT124" si="498">IFERROR(ROUND(BS124/BR124,$H$1),"-")</f>
        <v>536</v>
      </c>
      <c r="BU124" s="75">
        <f t="shared" ref="BU124" si="499">IFERROR(ROUND(ES124/BR124,$H$1),"-")</f>
        <v>923</v>
      </c>
      <c r="BV124" s="75">
        <f t="shared" si="410"/>
        <v>5888</v>
      </c>
      <c r="BW124" s="75">
        <f t="shared" si="410"/>
        <v>15721239</v>
      </c>
      <c r="BX124" s="75">
        <f t="shared" ref="BX124" si="500">IFERROR(ROUND(BW124/BV124,$H$1),"-")</f>
        <v>2670</v>
      </c>
      <c r="BY124" s="75">
        <f t="shared" ref="BY124" si="501">IFERROR(ROUND(ET124/BV124,$H$1),"-")</f>
        <v>5597</v>
      </c>
      <c r="BZ124" s="75">
        <f t="shared" si="411"/>
        <v>1658</v>
      </c>
      <c r="CA124" s="75">
        <f t="shared" si="411"/>
        <v>3733692</v>
      </c>
      <c r="CB124" s="75">
        <f t="shared" ref="CB124" si="502">IFERROR(ROUND(CA124/BZ124,$H$1),"-")</f>
        <v>2252</v>
      </c>
      <c r="CC124" s="75">
        <f t="shared" ref="CC124" si="503">IFERROR(ROUND(EU124/BZ124,$H$1),"-")</f>
        <v>5087</v>
      </c>
      <c r="CD124" s="75">
        <f t="shared" si="412"/>
        <v>50013</v>
      </c>
      <c r="CE124" s="75">
        <f t="shared" si="412"/>
        <v>130953067</v>
      </c>
      <c r="CF124" s="75">
        <f t="shared" ref="CF124" si="504">IFERROR(ROUND(CE124/CD124,$H$1),"-")</f>
        <v>2618</v>
      </c>
      <c r="CG124" s="75">
        <f t="shared" ref="CG124" si="505">IFERROR(ROUND(EV124/CD124,$H$1),"-")</f>
        <v>5716</v>
      </c>
      <c r="CH124" s="75">
        <f t="shared" si="413"/>
        <v>2171</v>
      </c>
      <c r="CI124" s="75">
        <f t="shared" si="413"/>
        <v>16853410</v>
      </c>
      <c r="CJ124" s="75">
        <f t="shared" ref="CJ124" si="506">IFERROR(ROUND(CI124/CH124,$H$1),"-")</f>
        <v>7763</v>
      </c>
      <c r="CK124" s="75">
        <f t="shared" ref="CK124" si="507">IFERROR(ROUND(EW124/CH124,$H$1),"-")</f>
        <v>16131</v>
      </c>
      <c r="CL124" s="75">
        <f t="shared" si="414"/>
        <v>1406</v>
      </c>
      <c r="CM124" s="75">
        <f t="shared" si="414"/>
        <v>9790925</v>
      </c>
      <c r="CN124" s="75">
        <f t="shared" ref="CN124" si="508">IFERROR(ROUND(CM124/CL124,$H$1),"-")</f>
        <v>6964</v>
      </c>
      <c r="CO124" s="75">
        <f t="shared" ref="CO124" si="509">IFERROR(ROUND(EX124/CL124,$H$1),"-")</f>
        <v>15159</v>
      </c>
      <c r="CP124" s="75">
        <f t="shared" si="415"/>
        <v>2863</v>
      </c>
      <c r="CQ124" s="75">
        <f t="shared" si="415"/>
        <v>33231732</v>
      </c>
      <c r="CR124" s="75">
        <f t="shared" ref="CR124" si="510">IFERROR(ROUND(CQ124/CP124,$H$1),"-")</f>
        <v>11607</v>
      </c>
      <c r="CS124" s="75">
        <f t="shared" ref="CS124" si="511">IFERROR(ROUND(EY124/CP124,$H$1),"-")</f>
        <v>27422</v>
      </c>
      <c r="CT124" s="75">
        <f t="shared" si="416"/>
        <v>982</v>
      </c>
      <c r="CU124" s="75">
        <f t="shared" si="416"/>
        <v>12987927</v>
      </c>
      <c r="CV124" s="75">
        <f t="shared" ref="CV124" si="512">IFERROR(ROUND(CU124/CT124,$H$1),"-")</f>
        <v>13226</v>
      </c>
      <c r="CW124" s="75">
        <f t="shared" ref="CW124" si="513">IFERROR(ROUND(EZ124/CT124,$H$1),"-")</f>
        <v>33504</v>
      </c>
      <c r="CX124" s="75">
        <f t="shared" si="417"/>
        <v>338</v>
      </c>
      <c r="CY124" s="75">
        <f t="shared" si="417"/>
        <v>142732</v>
      </c>
      <c r="CZ124" s="75">
        <f t="shared" ref="CZ124" si="514">IFERROR(ROUND(CY124/CX124,$H$1),"-")</f>
        <v>422</v>
      </c>
      <c r="DA124" s="75">
        <f t="shared" ref="DA124" si="515">IFERROR(ROUND(FB124/CX124,$H$1),"-")</f>
        <v>731</v>
      </c>
      <c r="DB124" s="75">
        <f t="shared" si="418"/>
        <v>6263</v>
      </c>
      <c r="DC124" s="75">
        <f t="shared" si="418"/>
        <v>354359</v>
      </c>
      <c r="DD124" s="75">
        <f t="shared" ref="DD124" si="516">IFERROR(ROUND(DC124/DB124,$H$1),"-")</f>
        <v>57</v>
      </c>
      <c r="DE124" s="75">
        <f t="shared" ref="DE124" si="517">IFERROR(ROUND(FC124/DB124,$H$1),"-")</f>
        <v>124</v>
      </c>
      <c r="DF124" s="75">
        <f t="shared" si="419"/>
        <v>71</v>
      </c>
      <c r="DG124" s="75">
        <f t="shared" si="419"/>
        <v>155004</v>
      </c>
      <c r="DH124" s="75">
        <f t="shared" ref="DH124" si="518">IFERROR(ROUND(DG124/DF124,$H$1),"-")</f>
        <v>2183</v>
      </c>
      <c r="DI124" s="75">
        <f t="shared" ref="DI124" si="519">IFERROR(ROUND(FA124/DF124,$H$1),"-")</f>
        <v>4140</v>
      </c>
      <c r="DJ124" s="75">
        <f t="shared" si="423"/>
        <v>57</v>
      </c>
      <c r="DK124" s="75">
        <f t="shared" si="423"/>
        <v>0</v>
      </c>
      <c r="DL124" s="248"/>
      <c r="DM124" s="248"/>
      <c r="DN124" s="248"/>
      <c r="DO124" s="248"/>
      <c r="DP124" s="248"/>
      <c r="DQ124" s="248"/>
      <c r="DR124" s="248"/>
      <c r="DS124" s="248"/>
      <c r="DT124" s="248"/>
      <c r="DU124" s="248"/>
      <c r="DV124" s="248"/>
      <c r="DW124" s="248"/>
      <c r="DX124" s="248"/>
      <c r="DY124" s="248"/>
      <c r="DZ124" s="248"/>
      <c r="EA124" s="248"/>
      <c r="EB124" s="164"/>
      <c r="EC124" s="75">
        <f t="shared" ref="EC124" si="520">MONTH(1&amp;C124)</f>
        <v>6</v>
      </c>
      <c r="ED124" s="74">
        <f t="shared" ref="ED124" si="521">LEFT($B124,4)+IF(EC124&lt;4,1,0)</f>
        <v>2022</v>
      </c>
      <c r="EE124" s="165">
        <f t="shared" ref="EE124" si="522">DATE(LEFT($B124,4)+IF(EC124&lt;4,1,0),EC124,1)</f>
        <v>44713</v>
      </c>
      <c r="EF124" s="157">
        <f t="shared" si="338"/>
        <v>30</v>
      </c>
      <c r="EG124" s="156"/>
      <c r="EH124" s="166">
        <f t="shared" si="428"/>
        <v>156800</v>
      </c>
      <c r="EI124" s="166">
        <f t="shared" si="428"/>
        <v>8987460</v>
      </c>
      <c r="EJ124" s="166">
        <f t="shared" si="428"/>
        <v>15523144</v>
      </c>
      <c r="EK124" s="166">
        <f t="shared" si="428"/>
        <v>29763384</v>
      </c>
      <c r="EL124" s="166">
        <f t="shared" si="428"/>
        <v>10202739</v>
      </c>
      <c r="EM124" s="166">
        <f t="shared" si="428"/>
        <v>7961216</v>
      </c>
      <c r="EN124" s="166">
        <f t="shared" si="428"/>
        <v>327472251</v>
      </c>
      <c r="EO124" s="166">
        <f t="shared" si="428"/>
        <v>289267140</v>
      </c>
      <c r="EP124" s="166">
        <f t="shared" si="428"/>
        <v>9351131</v>
      </c>
      <c r="EQ124" s="166">
        <f t="shared" si="428"/>
        <v>330726</v>
      </c>
      <c r="ER124" s="166">
        <f t="shared" si="429"/>
        <v>120188</v>
      </c>
      <c r="ES124" s="166">
        <f t="shared" si="429"/>
        <v>9754616</v>
      </c>
      <c r="ET124" s="166">
        <f t="shared" si="429"/>
        <v>32956234</v>
      </c>
      <c r="EU124" s="166">
        <f t="shared" si="429"/>
        <v>8433908</v>
      </c>
      <c r="EV124" s="166">
        <f t="shared" si="429"/>
        <v>285851763</v>
      </c>
      <c r="EW124" s="166">
        <f t="shared" si="429"/>
        <v>35020381</v>
      </c>
      <c r="EX124" s="166">
        <f t="shared" si="429"/>
        <v>21313204</v>
      </c>
      <c r="EY124" s="166">
        <f t="shared" si="429"/>
        <v>78507937</v>
      </c>
      <c r="EZ124" s="166">
        <f t="shared" si="429"/>
        <v>32901046</v>
      </c>
      <c r="FA124" s="166">
        <f t="shared" si="429"/>
        <v>293940</v>
      </c>
      <c r="FB124" s="166">
        <f t="shared" si="430"/>
        <v>246913</v>
      </c>
      <c r="FC124" s="166">
        <f t="shared" si="430"/>
        <v>775249</v>
      </c>
      <c r="FD124" s="166">
        <f t="shared" si="430"/>
        <v>0</v>
      </c>
      <c r="FE124" s="166">
        <f t="shared" si="430"/>
        <v>0</v>
      </c>
      <c r="FF124" s="166">
        <f t="shared" si="430"/>
        <v>0</v>
      </c>
      <c r="FG124" s="166">
        <f t="shared" si="430"/>
        <v>0</v>
      </c>
      <c r="FH124" s="152"/>
      <c r="FI124" s="405">
        <f t="shared" si="394"/>
        <v>1.8011600507522205</v>
      </c>
      <c r="FJ124" s="405">
        <f t="shared" si="394"/>
        <v>1.3891607757839406</v>
      </c>
      <c r="FK124" s="405">
        <f t="shared" si="395"/>
        <v>1.7614473684210525</v>
      </c>
      <c r="FL124" s="405">
        <f t="shared" si="396"/>
        <v>1.3646052631578947</v>
      </c>
      <c r="FM124" s="405">
        <f t="shared" si="397"/>
        <v>1.33416146910127</v>
      </c>
      <c r="FN124" s="405">
        <f t="shared" si="398"/>
        <v>1.0873190986639796</v>
      </c>
      <c r="FO124" s="405">
        <f t="shared" si="399"/>
        <v>1.4657162726008346</v>
      </c>
      <c r="FP124" s="405">
        <f t="shared" si="400"/>
        <v>1.074826147426982</v>
      </c>
      <c r="FQ124" s="405">
        <f t="shared" si="401"/>
        <v>1.6434782608695653</v>
      </c>
      <c r="FR124" s="405">
        <f t="shared" si="402"/>
        <v>1.0886956521739131</v>
      </c>
      <c r="FS124" s="65"/>
    </row>
    <row r="125" spans="1:175" ht="10.35" customHeight="1" x14ac:dyDescent="0.2">
      <c r="A125" s="380"/>
      <c r="H125" s="75"/>
      <c r="I125" s="75"/>
      <c r="J125" s="75"/>
      <c r="K125" s="75"/>
      <c r="L125" s="75"/>
      <c r="M125" s="75"/>
      <c r="N125" s="75"/>
      <c r="O125" s="75"/>
      <c r="P125" s="75"/>
      <c r="Q125" s="75"/>
      <c r="R125" s="75"/>
      <c r="S125" s="75"/>
      <c r="T125" s="75"/>
      <c r="U125" s="75"/>
      <c r="V125" s="75"/>
      <c r="W125" s="75"/>
      <c r="X125" s="75"/>
      <c r="Y125" s="75"/>
      <c r="Z125" s="75"/>
      <c r="AA125" s="75"/>
      <c r="AB125" s="75"/>
      <c r="AC125" s="75"/>
      <c r="AD125" s="75"/>
      <c r="AE125" s="75"/>
      <c r="AF125" s="75"/>
      <c r="AG125" s="75"/>
      <c r="AH125" s="75"/>
      <c r="AI125" s="75"/>
      <c r="AJ125" s="75"/>
      <c r="AK125" s="75"/>
      <c r="AL125" s="75"/>
      <c r="AM125" s="75"/>
      <c r="AN125" s="75"/>
      <c r="AO125" s="75"/>
      <c r="AP125" s="75"/>
      <c r="AQ125" s="75"/>
      <c r="AR125" s="75"/>
      <c r="AS125" s="75"/>
      <c r="AT125" s="75"/>
      <c r="AU125" s="75"/>
      <c r="AV125" s="75"/>
      <c r="AW125" s="75"/>
      <c r="AX125" s="75"/>
      <c r="AY125" s="75"/>
      <c r="AZ125" s="75"/>
      <c r="BA125" s="75"/>
      <c r="BB125" s="75"/>
      <c r="BC125" s="75"/>
      <c r="BD125" s="75"/>
      <c r="BE125" s="75"/>
      <c r="BF125" s="75"/>
      <c r="BG125" s="75"/>
      <c r="BH125" s="75"/>
      <c r="BI125" s="75"/>
      <c r="BJ125" s="75"/>
      <c r="BK125" s="75"/>
      <c r="BL125" s="75"/>
      <c r="BM125" s="75"/>
      <c r="BN125" s="75"/>
      <c r="BO125" s="75"/>
      <c r="BP125" s="75"/>
      <c r="BQ125" s="75"/>
      <c r="BR125" s="75"/>
      <c r="BS125" s="75"/>
      <c r="BT125" s="75"/>
      <c r="BU125" s="75"/>
      <c r="BV125" s="75"/>
      <c r="BW125" s="75"/>
      <c r="BX125" s="75"/>
      <c r="BY125" s="75"/>
      <c r="BZ125" s="75"/>
      <c r="CA125" s="75"/>
      <c r="CB125" s="75"/>
      <c r="CC125" s="75"/>
      <c r="CD125" s="75"/>
      <c r="CE125" s="75"/>
      <c r="CF125" s="75"/>
      <c r="CG125" s="75"/>
      <c r="CH125" s="75"/>
      <c r="CI125" s="75"/>
      <c r="CJ125" s="75"/>
      <c r="CK125" s="75"/>
      <c r="CL125" s="75"/>
      <c r="CM125" s="75"/>
      <c r="CN125" s="75"/>
      <c r="CO125" s="75"/>
      <c r="CP125" s="75"/>
      <c r="CQ125" s="75"/>
      <c r="CR125" s="75"/>
      <c r="CS125" s="75"/>
      <c r="CT125" s="75"/>
      <c r="CU125" s="75"/>
      <c r="CV125" s="75"/>
      <c r="CW125" s="75"/>
      <c r="CX125" s="75"/>
      <c r="CY125" s="75"/>
      <c r="CZ125" s="75"/>
      <c r="DA125" s="75"/>
      <c r="DB125" s="75"/>
      <c r="DC125" s="75"/>
      <c r="DD125" s="75"/>
      <c r="DE125" s="75"/>
      <c r="DF125" s="75"/>
      <c r="DG125" s="75"/>
      <c r="DH125" s="75"/>
      <c r="DI125" s="75"/>
      <c r="DJ125" s="75"/>
      <c r="DK125" s="75"/>
      <c r="DL125" s="75"/>
      <c r="DM125" s="75"/>
      <c r="DN125" s="75"/>
      <c r="DO125" s="75"/>
      <c r="DP125" s="75"/>
      <c r="DQ125" s="75"/>
      <c r="DR125" s="75"/>
      <c r="DS125" s="75"/>
      <c r="DT125" s="75"/>
      <c r="DU125" s="75"/>
      <c r="DV125" s="75"/>
      <c r="DW125" s="75"/>
      <c r="DX125" s="75"/>
      <c r="DY125" s="75"/>
      <c r="DZ125" s="75"/>
      <c r="EA125" s="75"/>
      <c r="EB125" s="164"/>
      <c r="EC125" s="75"/>
      <c r="ED125" s="75"/>
      <c r="EE125" s="75"/>
      <c r="EF125" s="157"/>
      <c r="EG125" s="156"/>
      <c r="EH125" s="152"/>
      <c r="EI125" s="152"/>
      <c r="EJ125" s="152"/>
      <c r="EK125" s="152"/>
      <c r="EL125" s="152"/>
      <c r="EM125" s="152"/>
      <c r="EN125" s="152"/>
      <c r="EO125" s="152"/>
      <c r="EP125" s="152"/>
      <c r="EQ125" s="152"/>
      <c r="ER125" s="152"/>
      <c r="ES125" s="152"/>
      <c r="ET125" s="152"/>
      <c r="EU125" s="152"/>
      <c r="EV125" s="152"/>
      <c r="EW125" s="152"/>
      <c r="EX125" s="152"/>
      <c r="EY125" s="152"/>
      <c r="EZ125" s="152"/>
      <c r="FA125" s="152"/>
      <c r="FB125" s="152"/>
      <c r="FC125" s="152"/>
      <c r="FD125" s="152"/>
      <c r="FE125" s="152"/>
      <c r="FF125" s="152"/>
      <c r="FG125" s="152"/>
      <c r="FI125" s="65"/>
      <c r="FJ125" s="65"/>
      <c r="FK125" s="65"/>
      <c r="FL125" s="65"/>
      <c r="FM125" s="65"/>
      <c r="FN125" s="65"/>
      <c r="FO125" s="65"/>
      <c r="FP125" s="65"/>
      <c r="FQ125" s="65"/>
      <c r="FR125" s="65"/>
      <c r="FS125" s="65"/>
    </row>
    <row r="126" spans="1:175" ht="10.35" customHeight="1" x14ac:dyDescent="0.2">
      <c r="A126" s="74" t="str">
        <f t="shared" ref="A126:A182" si="523">B126&amp;C126&amp;D126</f>
        <v>2017-18AUGUSTY60</v>
      </c>
      <c r="B126" s="26" t="s">
        <v>128</v>
      </c>
      <c r="C126" s="26" t="s">
        <v>827</v>
      </c>
      <c r="D126" s="28" t="s">
        <v>409</v>
      </c>
      <c r="E126" s="28" t="s">
        <v>408</v>
      </c>
      <c r="F126" s="163" t="str">
        <f t="shared" ref="F126:F182" si="524">D126</f>
        <v>Y60</v>
      </c>
      <c r="H126" s="75">
        <f t="shared" ref="H126:J145" si="525">SUMIFS(H$247:H$1257,$B$247:$B$1257,$B126,$C$247:$C$1257,$C126,$D$247:$D$1257,$D126)</f>
        <v>78197</v>
      </c>
      <c r="I126" s="75">
        <f t="shared" si="525"/>
        <v>65196</v>
      </c>
      <c r="J126" s="75">
        <f t="shared" si="525"/>
        <v>330364</v>
      </c>
      <c r="K126" s="75">
        <f t="shared" ref="K126:K182" si="526">IFERROR(ROUND(J126/I126,$H$1),"-")</f>
        <v>5</v>
      </c>
      <c r="L126" s="75">
        <f t="shared" ref="L126:L182" si="527">IFERROR(ROUND(EH126/I126,$H$1),"-")</f>
        <v>2</v>
      </c>
      <c r="M126" s="75">
        <f t="shared" ref="M126:M182" si="528">IFERROR(ROUND(EI126/I126,$H$1),"-")</f>
        <v>0</v>
      </c>
      <c r="N126" s="75">
        <f t="shared" ref="N126:N182" si="529">IFERROR(ROUND(EJ126/I126,$H$1),"-")</f>
        <v>37</v>
      </c>
      <c r="O126" s="75">
        <f t="shared" ref="O126:O182" si="530">IFERROR(ROUND(EK126/I126,$H$1),"-")</f>
        <v>105</v>
      </c>
      <c r="P126" s="75" t="s">
        <v>44</v>
      </c>
      <c r="Q126" s="75">
        <f t="shared" ref="Q126:Z135" si="531">SUMIFS(Q$247:Q$1257,$B$247:$B$1257,$B126,$C$247:$C$1257,$C126,$D$247:$D$1257,$D126)</f>
        <v>0</v>
      </c>
      <c r="R126" s="75">
        <f t="shared" si="531"/>
        <v>0</v>
      </c>
      <c r="S126" s="75">
        <f t="shared" si="531"/>
        <v>0</v>
      </c>
      <c r="T126" s="75">
        <f t="shared" si="531"/>
        <v>58813</v>
      </c>
      <c r="U126" s="75">
        <f t="shared" si="531"/>
        <v>4260</v>
      </c>
      <c r="V126" s="75">
        <f t="shared" si="531"/>
        <v>2750</v>
      </c>
      <c r="W126" s="75">
        <f t="shared" si="531"/>
        <v>30513</v>
      </c>
      <c r="X126" s="75">
        <f t="shared" si="531"/>
        <v>13988</v>
      </c>
      <c r="Y126" s="75">
        <f t="shared" si="531"/>
        <v>251</v>
      </c>
      <c r="Z126" s="75">
        <f t="shared" si="531"/>
        <v>2043438</v>
      </c>
      <c r="AA126" s="75">
        <f t="shared" ref="AA126:AA182" si="532">IFERROR(ROUND(Z126/U126,$H$1),"-")</f>
        <v>480</v>
      </c>
      <c r="AB126" s="75">
        <f t="shared" ref="AB126:AB182" si="533">IFERROR(ROUND(EL126/U126,$H$1),"-")</f>
        <v>845</v>
      </c>
      <c r="AC126" s="75">
        <f t="shared" ref="AC126:AC157" si="534">SUMIFS(AC$247:AC$1257,$B$247:$B$1257,$B126,$C$247:$C$1257,$C126,$D$247:$D$1257,$D126)</f>
        <v>3120718</v>
      </c>
      <c r="AD126" s="75">
        <f t="shared" ref="AD126:AD182" si="535">IFERROR(ROUND(AC126/V126,$H$1),"-")</f>
        <v>1135</v>
      </c>
      <c r="AE126" s="75">
        <f t="shared" ref="AE126:AE182" si="536">IFERROR(ROUND(EM126/V126,$H$1),"-")</f>
        <v>2607</v>
      </c>
      <c r="AF126" s="75">
        <f t="shared" ref="AF126:AF157" si="537">SUMIFS(AF$247:AF$1257,$B$247:$B$1257,$B126,$C$247:$C$1257,$C126,$D$247:$D$1257,$D126)</f>
        <v>42873166</v>
      </c>
      <c r="AG126" s="75">
        <f t="shared" ref="AG126:AG182" si="538">IFERROR(ROUND(AF126/W126,$H$1),"-")</f>
        <v>1405</v>
      </c>
      <c r="AH126" s="75">
        <f t="shared" ref="AH126:AH182" si="539">IFERROR(ROUND(EN126/W126,$H$1),"-")</f>
        <v>2986</v>
      </c>
      <c r="AI126" s="75">
        <f t="shared" ref="AI126:AI157" si="540">SUMIFS(AI$247:AI$1257,$B$247:$B$1257,$B126,$C$247:$C$1257,$C126,$D$247:$D$1257,$D126)</f>
        <v>51297861</v>
      </c>
      <c r="AJ126" s="75">
        <f t="shared" ref="AJ126:AJ182" si="541">IFERROR(ROUND(AI126/X126,$H$1),"-")</f>
        <v>3667</v>
      </c>
      <c r="AK126" s="75">
        <f t="shared" ref="AK126:AK182" si="542">IFERROR(ROUND(EO126/X126,$H$1),"-")</f>
        <v>8696</v>
      </c>
      <c r="AL126" s="75">
        <f t="shared" ref="AL126:AL157" si="543">SUMIFS(AL$247:AL$1257,$B$247:$B$1257,$B126,$C$247:$C$1257,$C126,$D$247:$D$1257,$D126)</f>
        <v>831404</v>
      </c>
      <c r="AM126" s="75">
        <f t="shared" ref="AM126:AM182" si="544">IFERROR(ROUND(AL126/Y126,$H$1),"-")</f>
        <v>3312</v>
      </c>
      <c r="AN126" s="75">
        <f t="shared" ref="AN126:AN182" si="545">IFERROR(ROUND(EP126/Y126,$H$1),"-")</f>
        <v>8303</v>
      </c>
      <c r="AO126" s="75">
        <f t="shared" ref="AO126:AX135" si="546">SUMIFS(AO$247:AO$1257,$B$247:$B$1257,$B126,$C$247:$C$1257,$C126,$D$247:$D$1257,$D126)</f>
        <v>6083</v>
      </c>
      <c r="AP126" s="75">
        <f t="shared" si="546"/>
        <v>0</v>
      </c>
      <c r="AQ126" s="75">
        <f t="shared" si="546"/>
        <v>2714</v>
      </c>
      <c r="AR126" s="75">
        <f t="shared" si="546"/>
        <v>7</v>
      </c>
      <c r="AS126" s="75">
        <f t="shared" si="546"/>
        <v>0</v>
      </c>
      <c r="AT126" s="75">
        <f t="shared" si="546"/>
        <v>3369</v>
      </c>
      <c r="AU126" s="75">
        <f t="shared" si="546"/>
        <v>13</v>
      </c>
      <c r="AV126" s="75">
        <f t="shared" si="546"/>
        <v>36658</v>
      </c>
      <c r="AW126" s="75">
        <f t="shared" si="546"/>
        <v>761</v>
      </c>
      <c r="AX126" s="75">
        <f t="shared" si="546"/>
        <v>15311</v>
      </c>
      <c r="AY126" s="75">
        <f t="shared" ref="AY126:BK135" si="547">SUMIFS(AY$247:AY$1257,$B$247:$B$1257,$B126,$C$247:$C$1257,$C126,$D$247:$D$1257,$D126)</f>
        <v>52730</v>
      </c>
      <c r="AZ126" s="75">
        <f t="shared" si="547"/>
        <v>7979</v>
      </c>
      <c r="BA126" s="75">
        <f t="shared" si="547"/>
        <v>6604</v>
      </c>
      <c r="BB126" s="75">
        <f t="shared" si="547"/>
        <v>5321</v>
      </c>
      <c r="BC126" s="75">
        <f t="shared" si="547"/>
        <v>4491</v>
      </c>
      <c r="BD126" s="75">
        <f t="shared" si="547"/>
        <v>38992</v>
      </c>
      <c r="BE126" s="75">
        <f t="shared" si="547"/>
        <v>34260</v>
      </c>
      <c r="BF126" s="75">
        <f t="shared" si="547"/>
        <v>18479</v>
      </c>
      <c r="BG126" s="75">
        <f t="shared" si="547"/>
        <v>14916</v>
      </c>
      <c r="BH126" s="75">
        <f t="shared" si="547"/>
        <v>316</v>
      </c>
      <c r="BI126" s="75">
        <f t="shared" si="547"/>
        <v>261</v>
      </c>
      <c r="BJ126" s="75">
        <f t="shared" si="547"/>
        <v>0</v>
      </c>
      <c r="BK126" s="75">
        <f t="shared" si="547"/>
        <v>0</v>
      </c>
      <c r="BL126" s="75" t="str">
        <f t="shared" ref="BL126:BL182" si="548">IFERROR(ROUND(BK126/BJ126,$H$1),"-")</f>
        <v>-</v>
      </c>
      <c r="BM126" s="75" t="str">
        <f t="shared" ref="BM126:BM182" si="549">IFERROR(ROUND(EQ126/BJ126,$H$1),"-")</f>
        <v>-</v>
      </c>
      <c r="BN126" s="75">
        <f t="shared" ref="BN126:BO145" si="550">SUMIFS(BN$247:BN$1257,$B$247:$B$1257,$B126,$C$247:$C$1257,$C126,$D$247:$D$1257,$D126)</f>
        <v>0</v>
      </c>
      <c r="BO126" s="75">
        <f t="shared" si="550"/>
        <v>0</v>
      </c>
      <c r="BP126" s="75" t="str">
        <f t="shared" ref="BP126:BP182" si="551">IFERROR(ROUND(BO126/BN126,$H$1),"-")</f>
        <v>-</v>
      </c>
      <c r="BQ126" s="75" t="str">
        <f t="shared" ref="BQ126:BQ182" si="552">IFERROR(ROUND(ER126/BN126,$H$1),"-")</f>
        <v>-</v>
      </c>
      <c r="BR126" s="75">
        <f t="shared" ref="BR126:BS145" si="553">SUMIFS(BR$247:BR$1257,$B$247:$B$1257,$B126,$C$247:$C$1257,$C126,$D$247:$D$1257,$D126)</f>
        <v>0</v>
      </c>
      <c r="BS126" s="75">
        <f t="shared" si="553"/>
        <v>0</v>
      </c>
      <c r="BT126" s="75" t="str">
        <f t="shared" ref="BT126:BT182" si="554">IFERROR(ROUND(BS126/BR126,$H$1),"-")</f>
        <v>-</v>
      </c>
      <c r="BU126" s="75" t="str">
        <f t="shared" ref="BU126:BU182" si="555">IFERROR(ROUND(ES126/BR126,$H$1),"-")</f>
        <v>-</v>
      </c>
      <c r="BV126" s="75">
        <f t="shared" ref="BV126:BW145" si="556">SUMIFS(BV$247:BV$1257,$B$247:$B$1257,$B126,$C$247:$C$1257,$C126,$D$247:$D$1257,$D126)</f>
        <v>0</v>
      </c>
      <c r="BW126" s="75">
        <f t="shared" si="556"/>
        <v>0</v>
      </c>
      <c r="BX126" s="75" t="str">
        <f t="shared" ref="BX126:BX182" si="557">IFERROR(ROUND(BW126/BV126,$H$1),"-")</f>
        <v>-</v>
      </c>
      <c r="BY126" s="75" t="str">
        <f t="shared" ref="BY126:BY182" si="558">IFERROR(ROUND(ET126/BV126,$H$1),"-")</f>
        <v>-</v>
      </c>
      <c r="BZ126" s="75">
        <f t="shared" ref="BZ126:CA145" si="559">SUMIFS(BZ$247:BZ$1257,$B$247:$B$1257,$B126,$C$247:$C$1257,$C126,$D$247:$D$1257,$D126)</f>
        <v>0</v>
      </c>
      <c r="CA126" s="75">
        <f t="shared" si="559"/>
        <v>0</v>
      </c>
      <c r="CB126" s="75" t="str">
        <f t="shared" ref="CB126:CB182" si="560">IFERROR(ROUND(CA126/BZ126,$H$1),"-")</f>
        <v>-</v>
      </c>
      <c r="CC126" s="75" t="str">
        <f t="shared" ref="CC126:CC182" si="561">IFERROR(ROUND(EU126/BZ126,$H$1),"-")</f>
        <v>-</v>
      </c>
      <c r="CD126" s="75">
        <f t="shared" ref="CD126:CE145" si="562">SUMIFS(CD$247:CD$1257,$B$247:$B$1257,$B126,$C$247:$C$1257,$C126,$D$247:$D$1257,$D126)</f>
        <v>0</v>
      </c>
      <c r="CE126" s="75">
        <f t="shared" si="562"/>
        <v>0</v>
      </c>
      <c r="CF126" s="75" t="str">
        <f t="shared" ref="CF126:CF182" si="563">IFERROR(ROUND(CE126/CD126,$H$1),"-")</f>
        <v>-</v>
      </c>
      <c r="CG126" s="75" t="str">
        <f t="shared" ref="CG126:CG182" si="564">IFERROR(ROUND(EV126/CD126,$H$1),"-")</f>
        <v>-</v>
      </c>
      <c r="CH126" s="75">
        <f t="shared" ref="CH126:CI145" si="565">SUMIFS(CH$247:CH$1257,$B$247:$B$1257,$B126,$C$247:$C$1257,$C126,$D$247:$D$1257,$D126)</f>
        <v>0</v>
      </c>
      <c r="CI126" s="75">
        <f t="shared" si="565"/>
        <v>0</v>
      </c>
      <c r="CJ126" s="75" t="str">
        <f t="shared" ref="CJ126:CJ182" si="566">IFERROR(ROUND(CI126/CH126,$H$1),"-")</f>
        <v>-</v>
      </c>
      <c r="CK126" s="75" t="str">
        <f t="shared" ref="CK126:CK182" si="567">IFERROR(ROUND(EW126/CH126,$H$1),"-")</f>
        <v>-</v>
      </c>
      <c r="CL126" s="75">
        <f t="shared" ref="CL126:CM145" si="568">SUMIFS(CL$247:CL$1257,$B$247:$B$1257,$B126,$C$247:$C$1257,$C126,$D$247:$D$1257,$D126)</f>
        <v>0</v>
      </c>
      <c r="CM126" s="75">
        <f t="shared" si="568"/>
        <v>0</v>
      </c>
      <c r="CN126" s="75" t="str">
        <f t="shared" ref="CN126:CN182" si="569">IFERROR(ROUND(CM126/CL126,$H$1),"-")</f>
        <v>-</v>
      </c>
      <c r="CO126" s="75" t="str">
        <f t="shared" ref="CO126:CO182" si="570">IFERROR(ROUND(EX126/CL126,$H$1),"-")</f>
        <v>-</v>
      </c>
      <c r="CP126" s="75">
        <f t="shared" ref="CP126:CQ145" si="571">SUMIFS(CP$247:CP$1257,$B$247:$B$1257,$B126,$C$247:$C$1257,$C126,$D$247:$D$1257,$D126)</f>
        <v>0</v>
      </c>
      <c r="CQ126" s="75">
        <f t="shared" si="571"/>
        <v>0</v>
      </c>
      <c r="CR126" s="75" t="str">
        <f t="shared" ref="CR126:CR182" si="572">IFERROR(ROUND(CQ126/CP126,$H$1),"-")</f>
        <v>-</v>
      </c>
      <c r="CS126" s="75" t="str">
        <f t="shared" ref="CS126:CS182" si="573">IFERROR(ROUND(EY126/CP126,$H$1),"-")</f>
        <v>-</v>
      </c>
      <c r="CT126" s="75">
        <f t="shared" ref="CT126:CU145" si="574">SUMIFS(CT$247:CT$1257,$B$247:$B$1257,$B126,$C$247:$C$1257,$C126,$D$247:$D$1257,$D126)</f>
        <v>0</v>
      </c>
      <c r="CU126" s="75">
        <f t="shared" si="574"/>
        <v>0</v>
      </c>
      <c r="CV126" s="75" t="str">
        <f t="shared" ref="CV126:CV182" si="575">IFERROR(ROUND(CU126/CT126,$H$1),"-")</f>
        <v>-</v>
      </c>
      <c r="CW126" s="75" t="str">
        <f t="shared" ref="CW126:CW182" si="576">IFERROR(ROUND(EZ126/CT126,$H$1),"-")</f>
        <v>-</v>
      </c>
      <c r="CX126" s="75">
        <f t="shared" ref="CX126:CY145" si="577">SUMIFS(CX$247:CX$1257,$B$247:$B$1257,$B126,$C$247:$C$1257,$C126,$D$247:$D$1257,$D126)</f>
        <v>0</v>
      </c>
      <c r="CY126" s="75">
        <f t="shared" si="577"/>
        <v>0</v>
      </c>
      <c r="CZ126" s="75" t="str">
        <f t="shared" ref="CZ126:CZ182" si="578">IFERROR(ROUND(CY126/CX126,$H$1),"-")</f>
        <v>-</v>
      </c>
      <c r="DA126" s="75" t="str">
        <f t="shared" ref="DA126:DA182" si="579">IFERROR(ROUND(FB126/CX126,$H$1),"-")</f>
        <v>-</v>
      </c>
      <c r="DB126" s="75">
        <f t="shared" ref="DB126:DC145" si="580">SUMIFS(DB$247:DB$1257,$B$247:$B$1257,$B126,$C$247:$C$1257,$C126,$D$247:$D$1257,$D126)</f>
        <v>0</v>
      </c>
      <c r="DC126" s="75">
        <f t="shared" si="580"/>
        <v>0</v>
      </c>
      <c r="DD126" s="75" t="str">
        <f t="shared" ref="DD126:DD182" si="581">IFERROR(ROUND(DC126/DB126,$H$1),"-")</f>
        <v>-</v>
      </c>
      <c r="DE126" s="75" t="str">
        <f t="shared" ref="DE126:DE182" si="582">IFERROR(ROUND(FC126/DB126,$H$1),"-")</f>
        <v>-</v>
      </c>
      <c r="DF126" s="75">
        <f t="shared" ref="DF126:DG145" si="583">SUMIFS(DF$247:DF$1257,$B$247:$B$1257,$B126,$C$247:$C$1257,$C126,$D$247:$D$1257,$D126)</f>
        <v>0</v>
      </c>
      <c r="DG126" s="75">
        <f t="shared" si="583"/>
        <v>0</v>
      </c>
      <c r="DH126" s="75" t="str">
        <f t="shared" ref="DH126:DH182" si="584">IFERROR(ROUND(DG126/DF126,$H$1),"-")</f>
        <v>-</v>
      </c>
      <c r="DI126" s="75" t="str">
        <f t="shared" ref="DI126:DI182" si="585">IFERROR(ROUND(FA126/DF126,$H$1),"-")</f>
        <v>-</v>
      </c>
      <c r="DJ126" s="75">
        <f t="shared" ref="DJ126:DP135" si="586">SUMIFS(DJ$247:DJ$1257,$B$247:$B$1257,$B126,$C$247:$C$1257,$C126,$D$247:$D$1257,$D126)</f>
        <v>0</v>
      </c>
      <c r="DK126" s="75">
        <f t="shared" si="586"/>
        <v>0</v>
      </c>
      <c r="DL126" s="248">
        <f t="shared" si="586"/>
        <v>950</v>
      </c>
      <c r="DM126" s="248">
        <f t="shared" si="586"/>
        <v>1061</v>
      </c>
      <c r="DN126" s="248">
        <f t="shared" si="586"/>
        <v>8</v>
      </c>
      <c r="DO126" s="248">
        <f t="shared" si="586"/>
        <v>1699</v>
      </c>
      <c r="DP126" s="248">
        <f t="shared" si="586"/>
        <v>5110633</v>
      </c>
      <c r="DQ126" s="248">
        <f t="shared" ref="DQ126:DQ151" si="587">IFERROR(ROUND(DP126/DL126,$H$1),"-")</f>
        <v>5380</v>
      </c>
      <c r="DR126" s="248">
        <f t="shared" ref="DR126:DR151" si="588">IFERROR(ROUND(FD126/DL126,$H$1),"-")</f>
        <v>10208</v>
      </c>
      <c r="DS126" s="248">
        <f t="shared" ref="DS126:DS151" si="589">SUMIFS(DS$247:DS$1257,$B$247:$B$1257,$B126,$C$247:$C$1257,$C126,$D$247:$D$1257,$D126)</f>
        <v>8059250</v>
      </c>
      <c r="DT126" s="248">
        <f t="shared" ref="DT126:DT151" si="590">IFERROR(ROUND(DS126/DM126,$H$1),"-")</f>
        <v>7596</v>
      </c>
      <c r="DU126" s="248">
        <f t="shared" ref="DU126:DU151" si="591">IFERROR(ROUND(FE126/DM126,$H$1),"-")</f>
        <v>13348</v>
      </c>
      <c r="DV126" s="248">
        <f t="shared" ref="DV126:DV151" si="592">SUMIFS(DV$247:DV$1257,$B$247:$B$1257,$B126,$C$247:$C$1257,$C126,$D$247:$D$1257,$D126)</f>
        <v>91873</v>
      </c>
      <c r="DW126" s="248">
        <f t="shared" ref="DW126:DW151" si="593">IFERROR(ROUND(DV126/DN126,$H$1),"-")</f>
        <v>11484</v>
      </c>
      <c r="DX126" s="248">
        <f t="shared" ref="DX126:DX151" si="594">IFERROR(ROUND(FF126/DN126,$H$1),"-")</f>
        <v>14577</v>
      </c>
      <c r="DY126" s="248">
        <f t="shared" ref="DY126:DY151" si="595">SUMIFS(DY$247:DY$1257,$B$247:$B$1257,$B126,$C$247:$C$1257,$C126,$D$247:$D$1257,$D126)</f>
        <v>20475613</v>
      </c>
      <c r="DZ126" s="248">
        <f t="shared" ref="DZ126:DZ151" si="596">IFERROR(ROUND(DY126/DO126,$H$1),"-")</f>
        <v>12052</v>
      </c>
      <c r="EA126" s="248">
        <f t="shared" ref="EA126:EA151" si="597">IFERROR(ROUND(FG126/DO126,$H$1),"-")</f>
        <v>21964</v>
      </c>
      <c r="EB126" s="164"/>
      <c r="EC126" s="75">
        <f t="shared" ref="EC126:EC182" si="598">MONTH(1&amp;C126)</f>
        <v>8</v>
      </c>
      <c r="ED126" s="74">
        <f>LEFT($B126,4)+IF(EC126&lt;4,1,0)</f>
        <v>2017</v>
      </c>
      <c r="EE126" s="165">
        <f>DATE($ED126,$EC126,1)</f>
        <v>42948</v>
      </c>
      <c r="EF126" s="157">
        <f t="shared" ref="EF126:EF184" si="599">DAY(EOMONTH($EE126,0))</f>
        <v>31</v>
      </c>
      <c r="EG126" s="156"/>
      <c r="EH126" s="166">
        <f t="shared" ref="EH126:EQ135" si="600">SUMIFS(EH$247:EH$1257,$B$247:$B$1257,$B126,$C$247:$C$1257,$C126,$D$247:$D$1257,$D126)</f>
        <v>130392</v>
      </c>
      <c r="EI126" s="166">
        <f t="shared" si="600"/>
        <v>0</v>
      </c>
      <c r="EJ126" s="166">
        <f t="shared" si="600"/>
        <v>2412252</v>
      </c>
      <c r="EK126" s="166">
        <f t="shared" si="600"/>
        <v>6845580</v>
      </c>
      <c r="EL126" s="166">
        <f t="shared" si="600"/>
        <v>3599700</v>
      </c>
      <c r="EM126" s="166">
        <f t="shared" si="600"/>
        <v>7169250</v>
      </c>
      <c r="EN126" s="166">
        <f t="shared" si="600"/>
        <v>91111818</v>
      </c>
      <c r="EO126" s="166">
        <f t="shared" si="600"/>
        <v>121639648</v>
      </c>
      <c r="EP126" s="166">
        <f t="shared" si="600"/>
        <v>2084053</v>
      </c>
      <c r="EQ126" s="166">
        <f t="shared" si="600"/>
        <v>0</v>
      </c>
      <c r="ER126" s="166">
        <f t="shared" ref="ER126:FA135" si="601">SUMIFS(ER$247:ER$1257,$B$247:$B$1257,$B126,$C$247:$C$1257,$C126,$D$247:$D$1257,$D126)</f>
        <v>0</v>
      </c>
      <c r="ES126" s="166">
        <f t="shared" si="601"/>
        <v>0</v>
      </c>
      <c r="ET126" s="166">
        <f t="shared" si="601"/>
        <v>0</v>
      </c>
      <c r="EU126" s="166">
        <f t="shared" si="601"/>
        <v>0</v>
      </c>
      <c r="EV126" s="166">
        <f t="shared" si="601"/>
        <v>0</v>
      </c>
      <c r="EW126" s="166">
        <f t="shared" si="601"/>
        <v>0</v>
      </c>
      <c r="EX126" s="166">
        <f t="shared" si="601"/>
        <v>0</v>
      </c>
      <c r="EY126" s="166">
        <f t="shared" si="601"/>
        <v>0</v>
      </c>
      <c r="EZ126" s="166">
        <f t="shared" si="601"/>
        <v>0</v>
      </c>
      <c r="FA126" s="166">
        <f t="shared" si="601"/>
        <v>0</v>
      </c>
      <c r="FB126" s="166">
        <f t="shared" ref="FB126:FG135" si="602">SUMIFS(FB$247:FB$1257,$B$247:$B$1257,$B126,$C$247:$C$1257,$C126,$D$247:$D$1257,$D126)</f>
        <v>0</v>
      </c>
      <c r="FC126" s="166">
        <f t="shared" si="602"/>
        <v>0</v>
      </c>
      <c r="FD126" s="166">
        <f t="shared" si="602"/>
        <v>9697600</v>
      </c>
      <c r="FE126" s="166">
        <f t="shared" si="602"/>
        <v>14162228</v>
      </c>
      <c r="FF126" s="166">
        <f t="shared" si="602"/>
        <v>116616</v>
      </c>
      <c r="FG126" s="166">
        <f t="shared" si="602"/>
        <v>37316836</v>
      </c>
      <c r="FH126" s="152"/>
      <c r="FI126" s="405">
        <f t="shared" ref="FI126:FJ157" si="603">IFERROR(AZ126/HLOOKUP(FH$3&amp;FI$3,$U$5:$Y$9539,ROW()-4,0),"-")</f>
        <v>1.8730046948356807</v>
      </c>
      <c r="FJ126" s="405">
        <f t="shared" si="603"/>
        <v>1.5502347417840376</v>
      </c>
      <c r="FK126" s="405">
        <f t="shared" ref="FK126:FK157" si="604">IFERROR(BB126/HLOOKUP(FJ$3&amp;FK$3,$U$5:$Y$9539,ROW()-4,0),"-")</f>
        <v>1.9349090909090909</v>
      </c>
      <c r="FL126" s="405">
        <f t="shared" ref="FL126:FL157" si="605">IFERROR(BC126/HLOOKUP(FK$3&amp;FL$3,$U$5:$Y$9539,ROW()-4,0),"-")</f>
        <v>1.6330909090909091</v>
      </c>
      <c r="FM126" s="405">
        <f t="shared" ref="FM126:FM157" si="606">IFERROR(BD126/HLOOKUP(FL$3&amp;FM$3,$U$5:$Y$9539,ROW()-4,0),"-")</f>
        <v>1.2778815586799068</v>
      </c>
      <c r="FN126" s="405">
        <f t="shared" ref="FN126:FN157" si="607">IFERROR(BE126/HLOOKUP(FM$3&amp;FN$3,$U$5:$Y$9539,ROW()-4,0),"-")</f>
        <v>1.1228001179824993</v>
      </c>
      <c r="FO126" s="405">
        <f t="shared" ref="FO126:FO157" si="608">IFERROR(BF126/HLOOKUP(FN$3&amp;FO$3,$U$5:$Y$9539,ROW()-4,0),"-")</f>
        <v>1.3210609093508723</v>
      </c>
      <c r="FP126" s="405">
        <f t="shared" ref="FP126:FP157" si="609">IFERROR(BG126/HLOOKUP(FO$3&amp;FP$3,$U$5:$Y$9539,ROW()-4,0),"-")</f>
        <v>1.0663425793537318</v>
      </c>
      <c r="FQ126" s="405">
        <f t="shared" ref="FQ126:FQ157" si="610">IFERROR(BH126/HLOOKUP(FP$3&amp;FQ$3,$U$5:$Y$9539,ROW()-4,0),"-")</f>
        <v>1.2589641434262948</v>
      </c>
      <c r="FR126" s="405">
        <f t="shared" ref="FR126:FR157" si="611">IFERROR(BI126/HLOOKUP(FQ$3&amp;FR$3,$U$5:$Y$9539,ROW()-4,0),"-")</f>
        <v>1.0398406374501992</v>
      </c>
      <c r="FS126" s="65"/>
    </row>
    <row r="127" spans="1:175" ht="10.35" customHeight="1" x14ac:dyDescent="0.2">
      <c r="A127" s="74" t="str">
        <f t="shared" si="523"/>
        <v>2017-18SEPTEMBERY60</v>
      </c>
      <c r="B127" s="163" t="str">
        <f t="shared" ref="B127:B184" si="612">IF($C127="April",LEFT($B126,4)+1&amp;"-"&amp;RIGHT($B126,2)+1,$B126)</f>
        <v>2017-18</v>
      </c>
      <c r="C127" s="26" t="s">
        <v>830</v>
      </c>
      <c r="D127" s="163" t="str">
        <f>D126</f>
        <v>Y60</v>
      </c>
      <c r="E127" s="163" t="str">
        <f>E126</f>
        <v>Midlands</v>
      </c>
      <c r="F127" s="163" t="str">
        <f t="shared" si="524"/>
        <v>Y60</v>
      </c>
      <c r="H127" s="75">
        <f t="shared" si="525"/>
        <v>165170</v>
      </c>
      <c r="I127" s="75">
        <f t="shared" si="525"/>
        <v>128296</v>
      </c>
      <c r="J127" s="75">
        <f t="shared" si="525"/>
        <v>444624</v>
      </c>
      <c r="K127" s="75">
        <f t="shared" si="526"/>
        <v>3</v>
      </c>
      <c r="L127" s="75">
        <f t="shared" si="527"/>
        <v>2</v>
      </c>
      <c r="M127" s="75">
        <f t="shared" si="528"/>
        <v>0</v>
      </c>
      <c r="N127" s="75">
        <f t="shared" si="529"/>
        <v>19</v>
      </c>
      <c r="O127" s="75">
        <f t="shared" si="530"/>
        <v>60</v>
      </c>
      <c r="P127" s="75" t="s">
        <v>44</v>
      </c>
      <c r="Q127" s="75">
        <f t="shared" si="531"/>
        <v>0</v>
      </c>
      <c r="R127" s="75">
        <f t="shared" si="531"/>
        <v>0</v>
      </c>
      <c r="S127" s="75">
        <f t="shared" si="531"/>
        <v>0</v>
      </c>
      <c r="T127" s="75">
        <f t="shared" si="531"/>
        <v>124303</v>
      </c>
      <c r="U127" s="75">
        <f t="shared" si="531"/>
        <v>9506</v>
      </c>
      <c r="V127" s="75">
        <f t="shared" si="531"/>
        <v>6296</v>
      </c>
      <c r="W127" s="75">
        <f t="shared" si="531"/>
        <v>59072</v>
      </c>
      <c r="X127" s="75">
        <f t="shared" si="531"/>
        <v>39779</v>
      </c>
      <c r="Y127" s="75">
        <f t="shared" si="531"/>
        <v>1979</v>
      </c>
      <c r="Z127" s="75">
        <f t="shared" si="531"/>
        <v>4303301</v>
      </c>
      <c r="AA127" s="75">
        <f t="shared" si="532"/>
        <v>453</v>
      </c>
      <c r="AB127" s="75">
        <f t="shared" si="533"/>
        <v>797</v>
      </c>
      <c r="AC127" s="75">
        <f t="shared" si="534"/>
        <v>5217148</v>
      </c>
      <c r="AD127" s="75">
        <f t="shared" si="535"/>
        <v>829</v>
      </c>
      <c r="AE127" s="75">
        <f t="shared" si="536"/>
        <v>1796</v>
      </c>
      <c r="AF127" s="75">
        <f t="shared" si="537"/>
        <v>70319089</v>
      </c>
      <c r="AG127" s="75">
        <f t="shared" si="538"/>
        <v>1190</v>
      </c>
      <c r="AH127" s="75">
        <f t="shared" si="539"/>
        <v>2415</v>
      </c>
      <c r="AI127" s="75">
        <f t="shared" si="540"/>
        <v>113522600</v>
      </c>
      <c r="AJ127" s="75">
        <f t="shared" si="541"/>
        <v>2854</v>
      </c>
      <c r="AK127" s="75">
        <f t="shared" si="542"/>
        <v>6706</v>
      </c>
      <c r="AL127" s="75">
        <f t="shared" si="543"/>
        <v>7002002</v>
      </c>
      <c r="AM127" s="75">
        <f t="shared" si="544"/>
        <v>3538</v>
      </c>
      <c r="AN127" s="75">
        <f t="shared" si="545"/>
        <v>9093</v>
      </c>
      <c r="AO127" s="75">
        <f t="shared" si="546"/>
        <v>8424</v>
      </c>
      <c r="AP127" s="75">
        <f t="shared" si="546"/>
        <v>423</v>
      </c>
      <c r="AQ127" s="75">
        <f t="shared" si="546"/>
        <v>2412</v>
      </c>
      <c r="AR127" s="75">
        <f t="shared" si="546"/>
        <v>112</v>
      </c>
      <c r="AS127" s="75">
        <f t="shared" si="546"/>
        <v>426</v>
      </c>
      <c r="AT127" s="75">
        <f t="shared" si="546"/>
        <v>5163</v>
      </c>
      <c r="AU127" s="75">
        <f t="shared" si="546"/>
        <v>1359</v>
      </c>
      <c r="AV127" s="75">
        <f t="shared" si="546"/>
        <v>74372</v>
      </c>
      <c r="AW127" s="75">
        <f t="shared" si="546"/>
        <v>3169</v>
      </c>
      <c r="AX127" s="75">
        <f t="shared" si="546"/>
        <v>38338</v>
      </c>
      <c r="AY127" s="75">
        <f t="shared" si="547"/>
        <v>115879</v>
      </c>
      <c r="AZ127" s="75">
        <f t="shared" si="547"/>
        <v>17371</v>
      </c>
      <c r="BA127" s="75">
        <f t="shared" si="547"/>
        <v>13670</v>
      </c>
      <c r="BB127" s="75">
        <f t="shared" si="547"/>
        <v>11581</v>
      </c>
      <c r="BC127" s="75">
        <f t="shared" si="547"/>
        <v>9290</v>
      </c>
      <c r="BD127" s="75">
        <f t="shared" si="547"/>
        <v>76339</v>
      </c>
      <c r="BE127" s="75">
        <f t="shared" si="547"/>
        <v>64992</v>
      </c>
      <c r="BF127" s="75">
        <f t="shared" si="547"/>
        <v>62743</v>
      </c>
      <c r="BG127" s="75">
        <f t="shared" si="547"/>
        <v>42304</v>
      </c>
      <c r="BH127" s="75">
        <f t="shared" si="547"/>
        <v>4140</v>
      </c>
      <c r="BI127" s="75">
        <f t="shared" si="547"/>
        <v>2106</v>
      </c>
      <c r="BJ127" s="75">
        <f t="shared" si="547"/>
        <v>0</v>
      </c>
      <c r="BK127" s="75">
        <f t="shared" si="547"/>
        <v>0</v>
      </c>
      <c r="BL127" s="75" t="str">
        <f t="shared" si="548"/>
        <v>-</v>
      </c>
      <c r="BM127" s="75" t="str">
        <f t="shared" si="549"/>
        <v>-</v>
      </c>
      <c r="BN127" s="75">
        <f t="shared" si="550"/>
        <v>0</v>
      </c>
      <c r="BO127" s="75">
        <f t="shared" si="550"/>
        <v>0</v>
      </c>
      <c r="BP127" s="75" t="str">
        <f t="shared" si="551"/>
        <v>-</v>
      </c>
      <c r="BQ127" s="75" t="str">
        <f t="shared" si="552"/>
        <v>-</v>
      </c>
      <c r="BR127" s="75">
        <f t="shared" si="553"/>
        <v>0</v>
      </c>
      <c r="BS127" s="75">
        <f t="shared" si="553"/>
        <v>0</v>
      </c>
      <c r="BT127" s="75" t="str">
        <f t="shared" si="554"/>
        <v>-</v>
      </c>
      <c r="BU127" s="75" t="str">
        <f t="shared" si="555"/>
        <v>-</v>
      </c>
      <c r="BV127" s="75">
        <f t="shared" si="556"/>
        <v>0</v>
      </c>
      <c r="BW127" s="75">
        <f t="shared" si="556"/>
        <v>0</v>
      </c>
      <c r="BX127" s="75" t="str">
        <f t="shared" si="557"/>
        <v>-</v>
      </c>
      <c r="BY127" s="75" t="str">
        <f t="shared" si="558"/>
        <v>-</v>
      </c>
      <c r="BZ127" s="75">
        <f t="shared" si="559"/>
        <v>0</v>
      </c>
      <c r="CA127" s="75">
        <f t="shared" si="559"/>
        <v>0</v>
      </c>
      <c r="CB127" s="75" t="str">
        <f t="shared" si="560"/>
        <v>-</v>
      </c>
      <c r="CC127" s="75" t="str">
        <f t="shared" si="561"/>
        <v>-</v>
      </c>
      <c r="CD127" s="75">
        <f t="shared" si="562"/>
        <v>0</v>
      </c>
      <c r="CE127" s="75">
        <f t="shared" si="562"/>
        <v>0</v>
      </c>
      <c r="CF127" s="75" t="str">
        <f t="shared" si="563"/>
        <v>-</v>
      </c>
      <c r="CG127" s="75" t="str">
        <f t="shared" si="564"/>
        <v>-</v>
      </c>
      <c r="CH127" s="75">
        <f t="shared" si="565"/>
        <v>0</v>
      </c>
      <c r="CI127" s="75">
        <f t="shared" si="565"/>
        <v>0</v>
      </c>
      <c r="CJ127" s="75" t="str">
        <f t="shared" si="566"/>
        <v>-</v>
      </c>
      <c r="CK127" s="75" t="str">
        <f t="shared" si="567"/>
        <v>-</v>
      </c>
      <c r="CL127" s="75">
        <f t="shared" si="568"/>
        <v>0</v>
      </c>
      <c r="CM127" s="75">
        <f t="shared" si="568"/>
        <v>0</v>
      </c>
      <c r="CN127" s="75" t="str">
        <f t="shared" si="569"/>
        <v>-</v>
      </c>
      <c r="CO127" s="75" t="str">
        <f t="shared" si="570"/>
        <v>-</v>
      </c>
      <c r="CP127" s="75">
        <f t="shared" si="571"/>
        <v>0</v>
      </c>
      <c r="CQ127" s="75">
        <f t="shared" si="571"/>
        <v>0</v>
      </c>
      <c r="CR127" s="75" t="str">
        <f t="shared" si="572"/>
        <v>-</v>
      </c>
      <c r="CS127" s="75" t="str">
        <f t="shared" si="573"/>
        <v>-</v>
      </c>
      <c r="CT127" s="75">
        <f t="shared" si="574"/>
        <v>0</v>
      </c>
      <c r="CU127" s="75">
        <f t="shared" si="574"/>
        <v>0</v>
      </c>
      <c r="CV127" s="75" t="str">
        <f t="shared" si="575"/>
        <v>-</v>
      </c>
      <c r="CW127" s="75" t="str">
        <f t="shared" si="576"/>
        <v>-</v>
      </c>
      <c r="CX127" s="75">
        <f t="shared" si="577"/>
        <v>0</v>
      </c>
      <c r="CY127" s="75">
        <f t="shared" si="577"/>
        <v>0</v>
      </c>
      <c r="CZ127" s="75" t="str">
        <f t="shared" si="578"/>
        <v>-</v>
      </c>
      <c r="DA127" s="75" t="str">
        <f t="shared" si="579"/>
        <v>-</v>
      </c>
      <c r="DB127" s="75">
        <f t="shared" si="580"/>
        <v>3810</v>
      </c>
      <c r="DC127" s="75">
        <f t="shared" si="580"/>
        <v>213928</v>
      </c>
      <c r="DD127" s="75">
        <f t="shared" si="581"/>
        <v>56</v>
      </c>
      <c r="DE127" s="75">
        <f t="shared" si="582"/>
        <v>74</v>
      </c>
      <c r="DF127" s="75">
        <f t="shared" si="583"/>
        <v>0</v>
      </c>
      <c r="DG127" s="75">
        <f t="shared" si="583"/>
        <v>0</v>
      </c>
      <c r="DH127" s="75" t="str">
        <f t="shared" si="584"/>
        <v>-</v>
      </c>
      <c r="DI127" s="75" t="str">
        <f t="shared" si="585"/>
        <v>-</v>
      </c>
      <c r="DJ127" s="75">
        <f t="shared" si="586"/>
        <v>0</v>
      </c>
      <c r="DK127" s="75">
        <f t="shared" si="586"/>
        <v>198</v>
      </c>
      <c r="DL127" s="248">
        <f t="shared" si="586"/>
        <v>626</v>
      </c>
      <c r="DM127" s="248">
        <f t="shared" si="586"/>
        <v>1732</v>
      </c>
      <c r="DN127" s="248">
        <f t="shared" si="586"/>
        <v>4</v>
      </c>
      <c r="DO127" s="248">
        <f t="shared" si="586"/>
        <v>2983</v>
      </c>
      <c r="DP127" s="248">
        <f t="shared" si="586"/>
        <v>4131250</v>
      </c>
      <c r="DQ127" s="248">
        <f t="shared" si="587"/>
        <v>6599</v>
      </c>
      <c r="DR127" s="248">
        <f t="shared" si="588"/>
        <v>12191</v>
      </c>
      <c r="DS127" s="248">
        <f t="shared" si="589"/>
        <v>11911657</v>
      </c>
      <c r="DT127" s="248">
        <f t="shared" si="590"/>
        <v>6877</v>
      </c>
      <c r="DU127" s="248">
        <f t="shared" si="591"/>
        <v>14036</v>
      </c>
      <c r="DV127" s="248">
        <f t="shared" si="592"/>
        <v>26457</v>
      </c>
      <c r="DW127" s="248">
        <f t="shared" si="593"/>
        <v>6614</v>
      </c>
      <c r="DX127" s="248">
        <f t="shared" si="594"/>
        <v>15747</v>
      </c>
      <c r="DY127" s="248">
        <f t="shared" si="595"/>
        <v>35602826</v>
      </c>
      <c r="DZ127" s="248">
        <f t="shared" si="596"/>
        <v>11935</v>
      </c>
      <c r="EA127" s="248">
        <f t="shared" si="597"/>
        <v>23056</v>
      </c>
      <c r="EB127" s="164"/>
      <c r="EC127" s="75">
        <f t="shared" si="598"/>
        <v>9</v>
      </c>
      <c r="ED127" s="74">
        <f t="shared" ref="ED127:ED182" si="613">LEFT($B127,4)+IF(EC127&lt;4,1,0)</f>
        <v>2017</v>
      </c>
      <c r="EE127" s="165">
        <f t="shared" ref="EE127:EE182" si="614">DATE(LEFT($B127,4)+IF(EC127&lt;4,1,0),EC127,1)</f>
        <v>42979</v>
      </c>
      <c r="EF127" s="157">
        <f t="shared" si="599"/>
        <v>30</v>
      </c>
      <c r="EG127" s="156"/>
      <c r="EH127" s="166">
        <f t="shared" si="600"/>
        <v>195744</v>
      </c>
      <c r="EI127" s="166">
        <f t="shared" si="600"/>
        <v>0</v>
      </c>
      <c r="EJ127" s="166">
        <f t="shared" si="600"/>
        <v>2450824</v>
      </c>
      <c r="EK127" s="166">
        <f t="shared" si="600"/>
        <v>7661864</v>
      </c>
      <c r="EL127" s="166">
        <f t="shared" si="600"/>
        <v>7576170</v>
      </c>
      <c r="EM127" s="166">
        <f t="shared" si="600"/>
        <v>11306872</v>
      </c>
      <c r="EN127" s="166">
        <f t="shared" si="600"/>
        <v>142639952</v>
      </c>
      <c r="EO127" s="166">
        <f t="shared" si="600"/>
        <v>266756773</v>
      </c>
      <c r="EP127" s="166">
        <f t="shared" si="600"/>
        <v>17994571</v>
      </c>
      <c r="EQ127" s="166">
        <f t="shared" si="600"/>
        <v>0</v>
      </c>
      <c r="ER127" s="166">
        <f t="shared" si="601"/>
        <v>0</v>
      </c>
      <c r="ES127" s="166">
        <f t="shared" si="601"/>
        <v>0</v>
      </c>
      <c r="ET127" s="166">
        <f t="shared" si="601"/>
        <v>0</v>
      </c>
      <c r="EU127" s="166">
        <f t="shared" si="601"/>
        <v>0</v>
      </c>
      <c r="EV127" s="166">
        <f t="shared" si="601"/>
        <v>0</v>
      </c>
      <c r="EW127" s="166">
        <f t="shared" si="601"/>
        <v>0</v>
      </c>
      <c r="EX127" s="166">
        <f t="shared" si="601"/>
        <v>0</v>
      </c>
      <c r="EY127" s="166">
        <f t="shared" si="601"/>
        <v>0</v>
      </c>
      <c r="EZ127" s="166">
        <f t="shared" si="601"/>
        <v>0</v>
      </c>
      <c r="FA127" s="166">
        <f t="shared" si="601"/>
        <v>0</v>
      </c>
      <c r="FB127" s="166">
        <f t="shared" si="602"/>
        <v>0</v>
      </c>
      <c r="FC127" s="166">
        <f t="shared" si="602"/>
        <v>281940</v>
      </c>
      <c r="FD127" s="166">
        <f t="shared" si="602"/>
        <v>7631445</v>
      </c>
      <c r="FE127" s="166">
        <f t="shared" si="602"/>
        <v>24310478</v>
      </c>
      <c r="FF127" s="166">
        <f t="shared" si="602"/>
        <v>62988</v>
      </c>
      <c r="FG127" s="166">
        <f t="shared" si="602"/>
        <v>68776695</v>
      </c>
      <c r="FH127" s="152"/>
      <c r="FI127" s="405">
        <f t="shared" si="603"/>
        <v>1.8273721859877972</v>
      </c>
      <c r="FJ127" s="405">
        <f t="shared" si="603"/>
        <v>1.4380391331790447</v>
      </c>
      <c r="FK127" s="405">
        <f t="shared" si="604"/>
        <v>1.8394218551461246</v>
      </c>
      <c r="FL127" s="405">
        <f t="shared" si="605"/>
        <v>1.4755400254129607</v>
      </c>
      <c r="FM127" s="405">
        <f t="shared" si="606"/>
        <v>1.2923043066088842</v>
      </c>
      <c r="FN127" s="405">
        <f t="shared" si="607"/>
        <v>1.1002166847237269</v>
      </c>
      <c r="FO127" s="405">
        <f t="shared" si="608"/>
        <v>1.577289524623545</v>
      </c>
      <c r="FP127" s="405">
        <f t="shared" si="609"/>
        <v>1.0634757032605144</v>
      </c>
      <c r="FQ127" s="405">
        <f t="shared" si="610"/>
        <v>2.0919656392117232</v>
      </c>
      <c r="FR127" s="405">
        <f t="shared" si="611"/>
        <v>1.0641738251642243</v>
      </c>
      <c r="FS127" s="65"/>
    </row>
    <row r="128" spans="1:175" ht="10.35" customHeight="1" x14ac:dyDescent="0.2">
      <c r="A128" s="74" t="str">
        <f t="shared" si="523"/>
        <v>2017-18OCTOBERY60</v>
      </c>
      <c r="B128" s="163" t="str">
        <f t="shared" si="612"/>
        <v>2017-18</v>
      </c>
      <c r="C128" s="26" t="s">
        <v>833</v>
      </c>
      <c r="D128" s="163" t="str">
        <f t="shared" ref="D128:E143" si="615">D127</f>
        <v>Y60</v>
      </c>
      <c r="E128" s="163" t="str">
        <f t="shared" si="615"/>
        <v>Midlands</v>
      </c>
      <c r="F128" s="163" t="str">
        <f t="shared" si="524"/>
        <v>Y60</v>
      </c>
      <c r="H128" s="75">
        <f t="shared" si="525"/>
        <v>191292</v>
      </c>
      <c r="I128" s="75">
        <f t="shared" si="525"/>
        <v>147129</v>
      </c>
      <c r="J128" s="75">
        <f t="shared" si="525"/>
        <v>496323</v>
      </c>
      <c r="K128" s="75">
        <f t="shared" si="526"/>
        <v>3</v>
      </c>
      <c r="L128" s="75">
        <f t="shared" si="527"/>
        <v>1</v>
      </c>
      <c r="M128" s="75">
        <f t="shared" si="528"/>
        <v>0</v>
      </c>
      <c r="N128" s="75">
        <f t="shared" si="529"/>
        <v>18</v>
      </c>
      <c r="O128" s="75">
        <f t="shared" si="530"/>
        <v>59</v>
      </c>
      <c r="P128" s="75" t="s">
        <v>44</v>
      </c>
      <c r="Q128" s="75">
        <f t="shared" si="531"/>
        <v>0</v>
      </c>
      <c r="R128" s="75">
        <f t="shared" si="531"/>
        <v>0</v>
      </c>
      <c r="S128" s="75">
        <f t="shared" si="531"/>
        <v>0</v>
      </c>
      <c r="T128" s="75">
        <f t="shared" si="531"/>
        <v>145503</v>
      </c>
      <c r="U128" s="75">
        <f t="shared" si="531"/>
        <v>11319</v>
      </c>
      <c r="V128" s="75">
        <f t="shared" si="531"/>
        <v>7436</v>
      </c>
      <c r="W128" s="75">
        <f t="shared" si="531"/>
        <v>69245</v>
      </c>
      <c r="X128" s="75">
        <f t="shared" si="531"/>
        <v>48574</v>
      </c>
      <c r="Y128" s="75">
        <f t="shared" si="531"/>
        <v>2567</v>
      </c>
      <c r="Z128" s="75">
        <f t="shared" si="531"/>
        <v>5014904</v>
      </c>
      <c r="AA128" s="75">
        <f t="shared" si="532"/>
        <v>443</v>
      </c>
      <c r="AB128" s="75">
        <f t="shared" si="533"/>
        <v>766</v>
      </c>
      <c r="AC128" s="75">
        <f t="shared" si="534"/>
        <v>6148955</v>
      </c>
      <c r="AD128" s="75">
        <f t="shared" si="535"/>
        <v>827</v>
      </c>
      <c r="AE128" s="75">
        <f t="shared" si="536"/>
        <v>1752</v>
      </c>
      <c r="AF128" s="75">
        <f t="shared" si="537"/>
        <v>82703286</v>
      </c>
      <c r="AG128" s="75">
        <f t="shared" si="538"/>
        <v>1194</v>
      </c>
      <c r="AH128" s="75">
        <f t="shared" si="539"/>
        <v>2444</v>
      </c>
      <c r="AI128" s="75">
        <f t="shared" si="540"/>
        <v>125591515</v>
      </c>
      <c r="AJ128" s="75">
        <f t="shared" si="541"/>
        <v>2586</v>
      </c>
      <c r="AK128" s="75">
        <f t="shared" si="542"/>
        <v>6050</v>
      </c>
      <c r="AL128" s="75">
        <f t="shared" si="543"/>
        <v>7980546</v>
      </c>
      <c r="AM128" s="75">
        <f t="shared" si="544"/>
        <v>3109</v>
      </c>
      <c r="AN128" s="75">
        <f t="shared" si="545"/>
        <v>8451</v>
      </c>
      <c r="AO128" s="75">
        <f t="shared" si="546"/>
        <v>7444</v>
      </c>
      <c r="AP128" s="75">
        <f t="shared" si="546"/>
        <v>1312</v>
      </c>
      <c r="AQ128" s="75">
        <f t="shared" si="546"/>
        <v>1438</v>
      </c>
      <c r="AR128" s="75">
        <f t="shared" si="546"/>
        <v>14</v>
      </c>
      <c r="AS128" s="75">
        <f t="shared" si="546"/>
        <v>904</v>
      </c>
      <c r="AT128" s="75">
        <f t="shared" si="546"/>
        <v>3790</v>
      </c>
      <c r="AU128" s="75">
        <f t="shared" si="546"/>
        <v>2026</v>
      </c>
      <c r="AV128" s="75">
        <f t="shared" si="546"/>
        <v>87540</v>
      </c>
      <c r="AW128" s="75">
        <f t="shared" si="546"/>
        <v>3914</v>
      </c>
      <c r="AX128" s="75">
        <f t="shared" si="546"/>
        <v>46605</v>
      </c>
      <c r="AY128" s="75">
        <f t="shared" si="547"/>
        <v>138059</v>
      </c>
      <c r="AZ128" s="75">
        <f t="shared" si="547"/>
        <v>20536</v>
      </c>
      <c r="BA128" s="75">
        <f t="shared" si="547"/>
        <v>16021</v>
      </c>
      <c r="BB128" s="75">
        <f t="shared" si="547"/>
        <v>13642</v>
      </c>
      <c r="BC128" s="75">
        <f t="shared" si="547"/>
        <v>10841</v>
      </c>
      <c r="BD128" s="75">
        <f t="shared" si="547"/>
        <v>89709</v>
      </c>
      <c r="BE128" s="75">
        <f t="shared" si="547"/>
        <v>76499</v>
      </c>
      <c r="BF128" s="75">
        <f t="shared" si="547"/>
        <v>75729</v>
      </c>
      <c r="BG128" s="75">
        <f t="shared" si="547"/>
        <v>51619</v>
      </c>
      <c r="BH128" s="75">
        <f t="shared" si="547"/>
        <v>5626</v>
      </c>
      <c r="BI128" s="75">
        <f t="shared" si="547"/>
        <v>2706</v>
      </c>
      <c r="BJ128" s="75">
        <f t="shared" si="547"/>
        <v>0</v>
      </c>
      <c r="BK128" s="75">
        <f t="shared" si="547"/>
        <v>0</v>
      </c>
      <c r="BL128" s="75" t="str">
        <f t="shared" si="548"/>
        <v>-</v>
      </c>
      <c r="BM128" s="75" t="str">
        <f t="shared" si="549"/>
        <v>-</v>
      </c>
      <c r="BN128" s="75">
        <f t="shared" si="550"/>
        <v>0</v>
      </c>
      <c r="BO128" s="75">
        <f t="shared" si="550"/>
        <v>0</v>
      </c>
      <c r="BP128" s="75" t="str">
        <f t="shared" si="551"/>
        <v>-</v>
      </c>
      <c r="BQ128" s="75" t="str">
        <f t="shared" si="552"/>
        <v>-</v>
      </c>
      <c r="BR128" s="75">
        <f t="shared" si="553"/>
        <v>0</v>
      </c>
      <c r="BS128" s="75">
        <f t="shared" si="553"/>
        <v>0</v>
      </c>
      <c r="BT128" s="75" t="str">
        <f t="shared" si="554"/>
        <v>-</v>
      </c>
      <c r="BU128" s="75" t="str">
        <f t="shared" si="555"/>
        <v>-</v>
      </c>
      <c r="BV128" s="75">
        <f t="shared" si="556"/>
        <v>0</v>
      </c>
      <c r="BW128" s="75">
        <f t="shared" si="556"/>
        <v>0</v>
      </c>
      <c r="BX128" s="75" t="str">
        <f t="shared" si="557"/>
        <v>-</v>
      </c>
      <c r="BY128" s="75" t="str">
        <f t="shared" si="558"/>
        <v>-</v>
      </c>
      <c r="BZ128" s="75">
        <f t="shared" si="559"/>
        <v>0</v>
      </c>
      <c r="CA128" s="75">
        <f t="shared" si="559"/>
        <v>0</v>
      </c>
      <c r="CB128" s="75" t="str">
        <f t="shared" si="560"/>
        <v>-</v>
      </c>
      <c r="CC128" s="75" t="str">
        <f t="shared" si="561"/>
        <v>-</v>
      </c>
      <c r="CD128" s="75">
        <f t="shared" si="562"/>
        <v>0</v>
      </c>
      <c r="CE128" s="75">
        <f t="shared" si="562"/>
        <v>0</v>
      </c>
      <c r="CF128" s="75" t="str">
        <f t="shared" si="563"/>
        <v>-</v>
      </c>
      <c r="CG128" s="75" t="str">
        <f t="shared" si="564"/>
        <v>-</v>
      </c>
      <c r="CH128" s="75">
        <f t="shared" si="565"/>
        <v>0</v>
      </c>
      <c r="CI128" s="75">
        <f t="shared" si="565"/>
        <v>0</v>
      </c>
      <c r="CJ128" s="75" t="str">
        <f t="shared" si="566"/>
        <v>-</v>
      </c>
      <c r="CK128" s="75" t="str">
        <f t="shared" si="567"/>
        <v>-</v>
      </c>
      <c r="CL128" s="75">
        <f t="shared" si="568"/>
        <v>0</v>
      </c>
      <c r="CM128" s="75">
        <f t="shared" si="568"/>
        <v>0</v>
      </c>
      <c r="CN128" s="75" t="str">
        <f t="shared" si="569"/>
        <v>-</v>
      </c>
      <c r="CO128" s="75" t="str">
        <f t="shared" si="570"/>
        <v>-</v>
      </c>
      <c r="CP128" s="75">
        <f t="shared" si="571"/>
        <v>0</v>
      </c>
      <c r="CQ128" s="75">
        <f t="shared" si="571"/>
        <v>0</v>
      </c>
      <c r="CR128" s="75" t="str">
        <f t="shared" si="572"/>
        <v>-</v>
      </c>
      <c r="CS128" s="75" t="str">
        <f t="shared" si="573"/>
        <v>-</v>
      </c>
      <c r="CT128" s="75">
        <f t="shared" si="574"/>
        <v>0</v>
      </c>
      <c r="CU128" s="75">
        <f t="shared" si="574"/>
        <v>0</v>
      </c>
      <c r="CV128" s="75" t="str">
        <f t="shared" si="575"/>
        <v>-</v>
      </c>
      <c r="CW128" s="75" t="str">
        <f t="shared" si="576"/>
        <v>-</v>
      </c>
      <c r="CX128" s="75">
        <f t="shared" si="577"/>
        <v>22</v>
      </c>
      <c r="CY128" s="75">
        <f t="shared" si="577"/>
        <v>3801</v>
      </c>
      <c r="CZ128" s="75">
        <f t="shared" si="578"/>
        <v>173</v>
      </c>
      <c r="DA128" s="75">
        <f t="shared" si="579"/>
        <v>294</v>
      </c>
      <c r="DB128" s="75">
        <f t="shared" si="580"/>
        <v>6138</v>
      </c>
      <c r="DC128" s="75">
        <f t="shared" si="580"/>
        <v>268549</v>
      </c>
      <c r="DD128" s="75">
        <f t="shared" si="581"/>
        <v>44</v>
      </c>
      <c r="DE128" s="75">
        <f t="shared" si="582"/>
        <v>60</v>
      </c>
      <c r="DF128" s="75">
        <f t="shared" si="583"/>
        <v>0</v>
      </c>
      <c r="DG128" s="75">
        <f t="shared" si="583"/>
        <v>0</v>
      </c>
      <c r="DH128" s="75" t="str">
        <f t="shared" si="584"/>
        <v>-</v>
      </c>
      <c r="DI128" s="75" t="str">
        <f t="shared" si="585"/>
        <v>-</v>
      </c>
      <c r="DJ128" s="75">
        <f t="shared" si="586"/>
        <v>0</v>
      </c>
      <c r="DK128" s="75">
        <f t="shared" si="586"/>
        <v>272</v>
      </c>
      <c r="DL128" s="248">
        <f t="shared" si="586"/>
        <v>552</v>
      </c>
      <c r="DM128" s="248">
        <f t="shared" si="586"/>
        <v>2169</v>
      </c>
      <c r="DN128" s="248">
        <f t="shared" si="586"/>
        <v>3</v>
      </c>
      <c r="DO128" s="248">
        <f t="shared" si="586"/>
        <v>3357</v>
      </c>
      <c r="DP128" s="248">
        <f t="shared" si="586"/>
        <v>3851701</v>
      </c>
      <c r="DQ128" s="248">
        <f t="shared" si="587"/>
        <v>6978</v>
      </c>
      <c r="DR128" s="248">
        <f t="shared" si="588"/>
        <v>13316</v>
      </c>
      <c r="DS128" s="248">
        <f t="shared" si="589"/>
        <v>12767254</v>
      </c>
      <c r="DT128" s="248">
        <f t="shared" si="590"/>
        <v>5886</v>
      </c>
      <c r="DU128" s="248">
        <f t="shared" si="591"/>
        <v>12206</v>
      </c>
      <c r="DV128" s="248">
        <f t="shared" si="592"/>
        <v>48214</v>
      </c>
      <c r="DW128" s="248">
        <f t="shared" si="593"/>
        <v>16071</v>
      </c>
      <c r="DX128" s="248">
        <f t="shared" si="594"/>
        <v>19713</v>
      </c>
      <c r="DY128" s="248">
        <f t="shared" si="595"/>
        <v>38228425</v>
      </c>
      <c r="DZ128" s="248">
        <f t="shared" si="596"/>
        <v>11388</v>
      </c>
      <c r="EA128" s="248">
        <f t="shared" si="597"/>
        <v>21124</v>
      </c>
      <c r="EB128" s="164"/>
      <c r="EC128" s="75">
        <f t="shared" si="598"/>
        <v>10</v>
      </c>
      <c r="ED128" s="74">
        <f t="shared" si="613"/>
        <v>2017</v>
      </c>
      <c r="EE128" s="165">
        <f t="shared" si="614"/>
        <v>43009</v>
      </c>
      <c r="EF128" s="157">
        <f t="shared" si="599"/>
        <v>31</v>
      </c>
      <c r="EG128" s="156"/>
      <c r="EH128" s="166">
        <f t="shared" si="600"/>
        <v>216207</v>
      </c>
      <c r="EI128" s="166">
        <f t="shared" si="600"/>
        <v>0</v>
      </c>
      <c r="EJ128" s="166">
        <f t="shared" si="600"/>
        <v>2585511</v>
      </c>
      <c r="EK128" s="166">
        <f t="shared" si="600"/>
        <v>8726331</v>
      </c>
      <c r="EL128" s="166">
        <f t="shared" si="600"/>
        <v>8667384</v>
      </c>
      <c r="EM128" s="166">
        <f t="shared" si="600"/>
        <v>13030552</v>
      </c>
      <c r="EN128" s="166">
        <f t="shared" si="600"/>
        <v>169226553</v>
      </c>
      <c r="EO128" s="166">
        <f t="shared" si="600"/>
        <v>293888270</v>
      </c>
      <c r="EP128" s="166">
        <f t="shared" si="600"/>
        <v>21693463</v>
      </c>
      <c r="EQ128" s="166">
        <f t="shared" si="600"/>
        <v>0</v>
      </c>
      <c r="ER128" s="166">
        <f t="shared" si="601"/>
        <v>0</v>
      </c>
      <c r="ES128" s="166">
        <f t="shared" si="601"/>
        <v>0</v>
      </c>
      <c r="ET128" s="166">
        <f t="shared" si="601"/>
        <v>0</v>
      </c>
      <c r="EU128" s="166">
        <f t="shared" si="601"/>
        <v>0</v>
      </c>
      <c r="EV128" s="166">
        <f t="shared" si="601"/>
        <v>0</v>
      </c>
      <c r="EW128" s="166">
        <f t="shared" si="601"/>
        <v>0</v>
      </c>
      <c r="EX128" s="166">
        <f t="shared" si="601"/>
        <v>0</v>
      </c>
      <c r="EY128" s="166">
        <f t="shared" si="601"/>
        <v>0</v>
      </c>
      <c r="EZ128" s="166">
        <f t="shared" si="601"/>
        <v>0</v>
      </c>
      <c r="FA128" s="166">
        <f t="shared" si="601"/>
        <v>0</v>
      </c>
      <c r="FB128" s="166">
        <f t="shared" si="602"/>
        <v>6468</v>
      </c>
      <c r="FC128" s="166">
        <f t="shared" si="602"/>
        <v>367298</v>
      </c>
      <c r="FD128" s="166">
        <f t="shared" si="602"/>
        <v>7350432</v>
      </c>
      <c r="FE128" s="166">
        <f t="shared" si="602"/>
        <v>26474260</v>
      </c>
      <c r="FF128" s="166">
        <f t="shared" si="602"/>
        <v>59139</v>
      </c>
      <c r="FG128" s="166">
        <f t="shared" si="602"/>
        <v>70913368</v>
      </c>
      <c r="FH128" s="152"/>
      <c r="FI128" s="405">
        <f t="shared" si="603"/>
        <v>1.8142945489884266</v>
      </c>
      <c r="FJ128" s="405">
        <f t="shared" si="603"/>
        <v>1.4154077215301706</v>
      </c>
      <c r="FK128" s="405">
        <f t="shared" si="604"/>
        <v>1.8345884884346422</v>
      </c>
      <c r="FL128" s="405">
        <f t="shared" si="605"/>
        <v>1.4579074771382463</v>
      </c>
      <c r="FM128" s="405">
        <f t="shared" si="606"/>
        <v>1.2955303632031194</v>
      </c>
      <c r="FN128" s="405">
        <f t="shared" si="607"/>
        <v>1.1047584663152574</v>
      </c>
      <c r="FO128" s="405">
        <f t="shared" si="608"/>
        <v>1.5590439329682546</v>
      </c>
      <c r="FP128" s="405">
        <f t="shared" si="609"/>
        <v>1.0626878577016512</v>
      </c>
      <c r="FQ128" s="405">
        <f t="shared" si="610"/>
        <v>2.1916634203350216</v>
      </c>
      <c r="FR128" s="405">
        <f t="shared" si="611"/>
        <v>1.0541488118426179</v>
      </c>
      <c r="FS128" s="65"/>
    </row>
    <row r="129" spans="1:175" ht="10.35" customHeight="1" x14ac:dyDescent="0.2">
      <c r="A129" s="74" t="str">
        <f t="shared" si="523"/>
        <v>2017-18NOVEMBERY60</v>
      </c>
      <c r="B129" s="163" t="str">
        <f t="shared" si="612"/>
        <v>2017-18</v>
      </c>
      <c r="C129" s="26" t="s">
        <v>834</v>
      </c>
      <c r="D129" s="163" t="str">
        <f t="shared" si="615"/>
        <v>Y60</v>
      </c>
      <c r="E129" s="163" t="str">
        <f t="shared" si="615"/>
        <v>Midlands</v>
      </c>
      <c r="F129" s="163" t="str">
        <f t="shared" si="524"/>
        <v>Y60</v>
      </c>
      <c r="H129" s="75">
        <f t="shared" si="525"/>
        <v>184003</v>
      </c>
      <c r="I129" s="75">
        <f t="shared" si="525"/>
        <v>144980</v>
      </c>
      <c r="J129" s="75">
        <f t="shared" si="525"/>
        <v>505756</v>
      </c>
      <c r="K129" s="75">
        <f t="shared" si="526"/>
        <v>3</v>
      </c>
      <c r="L129" s="75">
        <f t="shared" si="527"/>
        <v>1</v>
      </c>
      <c r="M129" s="75">
        <f t="shared" si="528"/>
        <v>0</v>
      </c>
      <c r="N129" s="75">
        <f t="shared" si="529"/>
        <v>20</v>
      </c>
      <c r="O129" s="75">
        <f t="shared" si="530"/>
        <v>61</v>
      </c>
      <c r="P129" s="75" t="s">
        <v>44</v>
      </c>
      <c r="Q129" s="75">
        <f t="shared" si="531"/>
        <v>0</v>
      </c>
      <c r="R129" s="75">
        <f t="shared" si="531"/>
        <v>0</v>
      </c>
      <c r="S129" s="75">
        <f t="shared" si="531"/>
        <v>0</v>
      </c>
      <c r="T129" s="75">
        <f t="shared" si="531"/>
        <v>143918</v>
      </c>
      <c r="U129" s="75">
        <f t="shared" si="531"/>
        <v>12622</v>
      </c>
      <c r="V129" s="75">
        <f t="shared" si="531"/>
        <v>8471</v>
      </c>
      <c r="W129" s="75">
        <f t="shared" si="531"/>
        <v>69169</v>
      </c>
      <c r="X129" s="75">
        <f t="shared" si="531"/>
        <v>46600</v>
      </c>
      <c r="Y129" s="75">
        <f t="shared" si="531"/>
        <v>2458</v>
      </c>
      <c r="Z129" s="75">
        <f t="shared" si="531"/>
        <v>5775298</v>
      </c>
      <c r="AA129" s="75">
        <f t="shared" si="532"/>
        <v>458</v>
      </c>
      <c r="AB129" s="75">
        <f t="shared" si="533"/>
        <v>806</v>
      </c>
      <c r="AC129" s="75">
        <f t="shared" si="534"/>
        <v>7386590</v>
      </c>
      <c r="AD129" s="75">
        <f t="shared" si="535"/>
        <v>872</v>
      </c>
      <c r="AE129" s="75">
        <f t="shared" si="536"/>
        <v>1911</v>
      </c>
      <c r="AF129" s="75">
        <f t="shared" si="537"/>
        <v>92446163</v>
      </c>
      <c r="AG129" s="75">
        <f t="shared" si="538"/>
        <v>1337</v>
      </c>
      <c r="AH129" s="75">
        <f t="shared" si="539"/>
        <v>2743</v>
      </c>
      <c r="AI129" s="75">
        <f t="shared" si="540"/>
        <v>123589374</v>
      </c>
      <c r="AJ129" s="75">
        <f t="shared" si="541"/>
        <v>2652</v>
      </c>
      <c r="AK129" s="75">
        <f t="shared" si="542"/>
        <v>6138</v>
      </c>
      <c r="AL129" s="75">
        <f t="shared" si="543"/>
        <v>7441739</v>
      </c>
      <c r="AM129" s="75">
        <f t="shared" si="544"/>
        <v>3028</v>
      </c>
      <c r="AN129" s="75">
        <f t="shared" si="545"/>
        <v>7778</v>
      </c>
      <c r="AO129" s="75">
        <f t="shared" si="546"/>
        <v>7620</v>
      </c>
      <c r="AP129" s="75">
        <f t="shared" si="546"/>
        <v>1396</v>
      </c>
      <c r="AQ129" s="75">
        <f t="shared" si="546"/>
        <v>1667</v>
      </c>
      <c r="AR129" s="75">
        <f t="shared" si="546"/>
        <v>9</v>
      </c>
      <c r="AS129" s="75">
        <f t="shared" si="546"/>
        <v>800</v>
      </c>
      <c r="AT129" s="75">
        <f t="shared" si="546"/>
        <v>3757</v>
      </c>
      <c r="AU129" s="75">
        <f t="shared" si="546"/>
        <v>1987</v>
      </c>
      <c r="AV129" s="75">
        <f t="shared" si="546"/>
        <v>86032</v>
      </c>
      <c r="AW129" s="75">
        <f t="shared" si="546"/>
        <v>3891</v>
      </c>
      <c r="AX129" s="75">
        <f t="shared" si="546"/>
        <v>46375</v>
      </c>
      <c r="AY129" s="75">
        <f t="shared" si="547"/>
        <v>136298</v>
      </c>
      <c r="AZ129" s="75">
        <f t="shared" si="547"/>
        <v>22791</v>
      </c>
      <c r="BA129" s="75">
        <f t="shared" si="547"/>
        <v>17732</v>
      </c>
      <c r="BB129" s="75">
        <f t="shared" si="547"/>
        <v>15459</v>
      </c>
      <c r="BC129" s="75">
        <f t="shared" si="547"/>
        <v>12193</v>
      </c>
      <c r="BD129" s="75">
        <f t="shared" si="547"/>
        <v>90642</v>
      </c>
      <c r="BE129" s="75">
        <f t="shared" si="547"/>
        <v>76417</v>
      </c>
      <c r="BF129" s="75">
        <f t="shared" si="547"/>
        <v>73433</v>
      </c>
      <c r="BG129" s="75">
        <f t="shared" si="547"/>
        <v>49830</v>
      </c>
      <c r="BH129" s="75">
        <f t="shared" si="547"/>
        <v>5433</v>
      </c>
      <c r="BI129" s="75">
        <f t="shared" si="547"/>
        <v>2611</v>
      </c>
      <c r="BJ129" s="75">
        <f t="shared" si="547"/>
        <v>0</v>
      </c>
      <c r="BK129" s="75">
        <f t="shared" si="547"/>
        <v>0</v>
      </c>
      <c r="BL129" s="75" t="str">
        <f t="shared" si="548"/>
        <v>-</v>
      </c>
      <c r="BM129" s="75" t="str">
        <f t="shared" si="549"/>
        <v>-</v>
      </c>
      <c r="BN129" s="75">
        <f t="shared" si="550"/>
        <v>0</v>
      </c>
      <c r="BO129" s="75">
        <f t="shared" si="550"/>
        <v>0</v>
      </c>
      <c r="BP129" s="75" t="str">
        <f t="shared" si="551"/>
        <v>-</v>
      </c>
      <c r="BQ129" s="75" t="str">
        <f t="shared" si="552"/>
        <v>-</v>
      </c>
      <c r="BR129" s="75">
        <f t="shared" si="553"/>
        <v>0</v>
      </c>
      <c r="BS129" s="75">
        <f t="shared" si="553"/>
        <v>0</v>
      </c>
      <c r="BT129" s="75" t="str">
        <f t="shared" si="554"/>
        <v>-</v>
      </c>
      <c r="BU129" s="75" t="str">
        <f t="shared" si="555"/>
        <v>-</v>
      </c>
      <c r="BV129" s="75">
        <f t="shared" si="556"/>
        <v>0</v>
      </c>
      <c r="BW129" s="75">
        <f t="shared" si="556"/>
        <v>0</v>
      </c>
      <c r="BX129" s="75" t="str">
        <f t="shared" si="557"/>
        <v>-</v>
      </c>
      <c r="BY129" s="75" t="str">
        <f t="shared" si="558"/>
        <v>-</v>
      </c>
      <c r="BZ129" s="75">
        <f t="shared" si="559"/>
        <v>0</v>
      </c>
      <c r="CA129" s="75">
        <f t="shared" si="559"/>
        <v>0</v>
      </c>
      <c r="CB129" s="75" t="str">
        <f t="shared" si="560"/>
        <v>-</v>
      </c>
      <c r="CC129" s="75" t="str">
        <f t="shared" si="561"/>
        <v>-</v>
      </c>
      <c r="CD129" s="75">
        <f t="shared" si="562"/>
        <v>0</v>
      </c>
      <c r="CE129" s="75">
        <f t="shared" si="562"/>
        <v>0</v>
      </c>
      <c r="CF129" s="75" t="str">
        <f t="shared" si="563"/>
        <v>-</v>
      </c>
      <c r="CG129" s="75" t="str">
        <f t="shared" si="564"/>
        <v>-</v>
      </c>
      <c r="CH129" s="75">
        <f t="shared" si="565"/>
        <v>0</v>
      </c>
      <c r="CI129" s="75">
        <f t="shared" si="565"/>
        <v>0</v>
      </c>
      <c r="CJ129" s="75" t="str">
        <f t="shared" si="566"/>
        <v>-</v>
      </c>
      <c r="CK129" s="75" t="str">
        <f t="shared" si="567"/>
        <v>-</v>
      </c>
      <c r="CL129" s="75">
        <f t="shared" si="568"/>
        <v>0</v>
      </c>
      <c r="CM129" s="75">
        <f t="shared" si="568"/>
        <v>0</v>
      </c>
      <c r="CN129" s="75" t="str">
        <f t="shared" si="569"/>
        <v>-</v>
      </c>
      <c r="CO129" s="75" t="str">
        <f t="shared" si="570"/>
        <v>-</v>
      </c>
      <c r="CP129" s="75">
        <f t="shared" si="571"/>
        <v>0</v>
      </c>
      <c r="CQ129" s="75">
        <f t="shared" si="571"/>
        <v>0</v>
      </c>
      <c r="CR129" s="75" t="str">
        <f t="shared" si="572"/>
        <v>-</v>
      </c>
      <c r="CS129" s="75" t="str">
        <f t="shared" si="573"/>
        <v>-</v>
      </c>
      <c r="CT129" s="75">
        <f t="shared" si="574"/>
        <v>0</v>
      </c>
      <c r="CU129" s="75">
        <f t="shared" si="574"/>
        <v>0</v>
      </c>
      <c r="CV129" s="75" t="str">
        <f t="shared" si="575"/>
        <v>-</v>
      </c>
      <c r="CW129" s="75" t="str">
        <f t="shared" si="576"/>
        <v>-</v>
      </c>
      <c r="CX129" s="75">
        <f t="shared" si="577"/>
        <v>408</v>
      </c>
      <c r="CY129" s="75">
        <f t="shared" si="577"/>
        <v>85739</v>
      </c>
      <c r="CZ129" s="75">
        <f t="shared" si="578"/>
        <v>210</v>
      </c>
      <c r="DA129" s="75">
        <f t="shared" si="579"/>
        <v>358</v>
      </c>
      <c r="DB129" s="75">
        <f t="shared" si="580"/>
        <v>7854</v>
      </c>
      <c r="DC129" s="75">
        <f t="shared" si="580"/>
        <v>454212</v>
      </c>
      <c r="DD129" s="75">
        <f t="shared" si="581"/>
        <v>58</v>
      </c>
      <c r="DE129" s="75">
        <f t="shared" si="582"/>
        <v>62</v>
      </c>
      <c r="DF129" s="75">
        <f t="shared" si="583"/>
        <v>0</v>
      </c>
      <c r="DG129" s="75">
        <f t="shared" si="583"/>
        <v>0</v>
      </c>
      <c r="DH129" s="75" t="str">
        <f t="shared" si="584"/>
        <v>-</v>
      </c>
      <c r="DI129" s="75" t="str">
        <f t="shared" si="585"/>
        <v>-</v>
      </c>
      <c r="DJ129" s="75">
        <f t="shared" si="586"/>
        <v>0</v>
      </c>
      <c r="DK129" s="75">
        <f t="shared" si="586"/>
        <v>240</v>
      </c>
      <c r="DL129" s="248">
        <f t="shared" si="586"/>
        <v>347</v>
      </c>
      <c r="DM129" s="248">
        <f t="shared" si="586"/>
        <v>1750</v>
      </c>
      <c r="DN129" s="248">
        <f t="shared" si="586"/>
        <v>4</v>
      </c>
      <c r="DO129" s="248">
        <f t="shared" si="586"/>
        <v>3108</v>
      </c>
      <c r="DP129" s="248">
        <f t="shared" si="586"/>
        <v>2539674</v>
      </c>
      <c r="DQ129" s="248">
        <f t="shared" si="587"/>
        <v>7319</v>
      </c>
      <c r="DR129" s="248">
        <f t="shared" si="588"/>
        <v>14881</v>
      </c>
      <c r="DS129" s="248">
        <f t="shared" si="589"/>
        <v>11091008</v>
      </c>
      <c r="DT129" s="248">
        <f t="shared" si="590"/>
        <v>6338</v>
      </c>
      <c r="DU129" s="248">
        <f t="shared" si="591"/>
        <v>13731</v>
      </c>
      <c r="DV129" s="248">
        <f t="shared" si="592"/>
        <v>23920</v>
      </c>
      <c r="DW129" s="248">
        <f t="shared" si="593"/>
        <v>5980</v>
      </c>
      <c r="DX129" s="248">
        <f t="shared" si="594"/>
        <v>9829</v>
      </c>
      <c r="DY129" s="248">
        <f t="shared" si="595"/>
        <v>38583419</v>
      </c>
      <c r="DZ129" s="248">
        <f t="shared" si="596"/>
        <v>12414</v>
      </c>
      <c r="EA129" s="248">
        <f t="shared" si="597"/>
        <v>22680</v>
      </c>
      <c r="EB129" s="164"/>
      <c r="EC129" s="75">
        <f t="shared" si="598"/>
        <v>11</v>
      </c>
      <c r="ED129" s="74">
        <f t="shared" si="613"/>
        <v>2017</v>
      </c>
      <c r="EE129" s="165">
        <f t="shared" si="614"/>
        <v>43040</v>
      </c>
      <c r="EF129" s="157">
        <f t="shared" si="599"/>
        <v>30</v>
      </c>
      <c r="EG129" s="156"/>
      <c r="EH129" s="166">
        <f t="shared" si="600"/>
        <v>213397</v>
      </c>
      <c r="EI129" s="166">
        <f t="shared" si="600"/>
        <v>0</v>
      </c>
      <c r="EJ129" s="166">
        <f t="shared" si="600"/>
        <v>2834432</v>
      </c>
      <c r="EK129" s="166">
        <f t="shared" si="600"/>
        <v>8869819</v>
      </c>
      <c r="EL129" s="166">
        <f t="shared" si="600"/>
        <v>10169408</v>
      </c>
      <c r="EM129" s="166">
        <f t="shared" si="600"/>
        <v>16189260</v>
      </c>
      <c r="EN129" s="166">
        <f t="shared" si="600"/>
        <v>189760789</v>
      </c>
      <c r="EO129" s="166">
        <f t="shared" si="600"/>
        <v>286032776</v>
      </c>
      <c r="EP129" s="166">
        <f t="shared" si="600"/>
        <v>19117918</v>
      </c>
      <c r="EQ129" s="166">
        <f t="shared" si="600"/>
        <v>0</v>
      </c>
      <c r="ER129" s="166">
        <f t="shared" si="601"/>
        <v>0</v>
      </c>
      <c r="ES129" s="166">
        <f t="shared" si="601"/>
        <v>0</v>
      </c>
      <c r="ET129" s="166">
        <f t="shared" si="601"/>
        <v>0</v>
      </c>
      <c r="EU129" s="166">
        <f t="shared" si="601"/>
        <v>0</v>
      </c>
      <c r="EV129" s="166">
        <f t="shared" si="601"/>
        <v>0</v>
      </c>
      <c r="EW129" s="166">
        <f t="shared" si="601"/>
        <v>0</v>
      </c>
      <c r="EX129" s="166">
        <f t="shared" si="601"/>
        <v>0</v>
      </c>
      <c r="EY129" s="166">
        <f t="shared" si="601"/>
        <v>0</v>
      </c>
      <c r="EZ129" s="166">
        <f t="shared" si="601"/>
        <v>0</v>
      </c>
      <c r="FA129" s="166">
        <f t="shared" si="601"/>
        <v>0</v>
      </c>
      <c r="FB129" s="166">
        <f t="shared" si="602"/>
        <v>146064</v>
      </c>
      <c r="FC129" s="166">
        <f t="shared" si="602"/>
        <v>483984</v>
      </c>
      <c r="FD129" s="166">
        <f t="shared" si="602"/>
        <v>5163707</v>
      </c>
      <c r="FE129" s="166">
        <f t="shared" si="602"/>
        <v>24028442</v>
      </c>
      <c r="FF129" s="166">
        <f t="shared" si="602"/>
        <v>39316</v>
      </c>
      <c r="FG129" s="166">
        <f t="shared" si="602"/>
        <v>70489770</v>
      </c>
      <c r="FH129" s="152"/>
      <c r="FI129" s="405">
        <f t="shared" si="603"/>
        <v>1.8056567897322136</v>
      </c>
      <c r="FJ129" s="405">
        <f t="shared" si="603"/>
        <v>1.4048486769133259</v>
      </c>
      <c r="FK129" s="405">
        <f t="shared" si="604"/>
        <v>1.8249321213552119</v>
      </c>
      <c r="FL129" s="405">
        <f t="shared" si="605"/>
        <v>1.4393814189588006</v>
      </c>
      <c r="FM129" s="405">
        <f t="shared" si="606"/>
        <v>1.3104425392878312</v>
      </c>
      <c r="FN129" s="405">
        <f t="shared" si="607"/>
        <v>1.1047868264685046</v>
      </c>
      <c r="FO129" s="405">
        <f t="shared" si="608"/>
        <v>1.5758154506437769</v>
      </c>
      <c r="FP129" s="405">
        <f t="shared" si="609"/>
        <v>1.0693133047210301</v>
      </c>
      <c r="FQ129" s="405">
        <f t="shared" si="610"/>
        <v>2.21033360455655</v>
      </c>
      <c r="FR129" s="405">
        <f t="shared" si="611"/>
        <v>1.0622457282343369</v>
      </c>
      <c r="FS129" s="65"/>
    </row>
    <row r="130" spans="1:175" ht="10.35" customHeight="1" x14ac:dyDescent="0.2">
      <c r="A130" s="74" t="str">
        <f t="shared" si="523"/>
        <v>2017-18DECEMBERY60</v>
      </c>
      <c r="B130" s="163" t="str">
        <f t="shared" si="612"/>
        <v>2017-18</v>
      </c>
      <c r="C130" s="26" t="s">
        <v>835</v>
      </c>
      <c r="D130" s="163" t="str">
        <f t="shared" si="615"/>
        <v>Y60</v>
      </c>
      <c r="E130" s="163" t="str">
        <f t="shared" si="615"/>
        <v>Midlands</v>
      </c>
      <c r="F130" s="163" t="str">
        <f t="shared" si="524"/>
        <v>Y60</v>
      </c>
      <c r="H130" s="75">
        <f t="shared" si="525"/>
        <v>207860</v>
      </c>
      <c r="I130" s="75">
        <f t="shared" si="525"/>
        <v>165483</v>
      </c>
      <c r="J130" s="75">
        <f t="shared" si="525"/>
        <v>554105</v>
      </c>
      <c r="K130" s="75">
        <f t="shared" si="526"/>
        <v>3</v>
      </c>
      <c r="L130" s="75">
        <f t="shared" si="527"/>
        <v>1</v>
      </c>
      <c r="M130" s="75">
        <f t="shared" si="528"/>
        <v>0</v>
      </c>
      <c r="N130" s="75">
        <f t="shared" si="529"/>
        <v>16</v>
      </c>
      <c r="O130" s="75">
        <f t="shared" si="530"/>
        <v>55</v>
      </c>
      <c r="P130" s="75" t="s">
        <v>44</v>
      </c>
      <c r="Q130" s="75">
        <f t="shared" si="531"/>
        <v>0</v>
      </c>
      <c r="R130" s="75">
        <f t="shared" si="531"/>
        <v>0</v>
      </c>
      <c r="S130" s="75">
        <f t="shared" si="531"/>
        <v>0</v>
      </c>
      <c r="T130" s="75">
        <f t="shared" si="531"/>
        <v>157925</v>
      </c>
      <c r="U130" s="75">
        <f t="shared" si="531"/>
        <v>12611</v>
      </c>
      <c r="V130" s="75">
        <f t="shared" si="531"/>
        <v>8149</v>
      </c>
      <c r="W130" s="75">
        <f t="shared" si="531"/>
        <v>80751</v>
      </c>
      <c r="X130" s="75">
        <f t="shared" si="531"/>
        <v>46994</v>
      </c>
      <c r="Y130" s="75">
        <f t="shared" si="531"/>
        <v>2542</v>
      </c>
      <c r="Z130" s="75">
        <f t="shared" si="531"/>
        <v>6354255</v>
      </c>
      <c r="AA130" s="75">
        <f t="shared" si="532"/>
        <v>504</v>
      </c>
      <c r="AB130" s="75">
        <f t="shared" si="533"/>
        <v>887</v>
      </c>
      <c r="AC130" s="75">
        <f t="shared" si="534"/>
        <v>7777347</v>
      </c>
      <c r="AD130" s="75">
        <f t="shared" si="535"/>
        <v>954</v>
      </c>
      <c r="AE130" s="75">
        <f t="shared" si="536"/>
        <v>2126</v>
      </c>
      <c r="AF130" s="75">
        <f t="shared" si="537"/>
        <v>125572800</v>
      </c>
      <c r="AG130" s="75">
        <f t="shared" si="538"/>
        <v>1555</v>
      </c>
      <c r="AH130" s="75">
        <f t="shared" si="539"/>
        <v>3252</v>
      </c>
      <c r="AI130" s="75">
        <f t="shared" si="540"/>
        <v>151504528</v>
      </c>
      <c r="AJ130" s="75">
        <f t="shared" si="541"/>
        <v>3224</v>
      </c>
      <c r="AK130" s="75">
        <f t="shared" si="542"/>
        <v>7588</v>
      </c>
      <c r="AL130" s="75">
        <f t="shared" si="543"/>
        <v>10123438</v>
      </c>
      <c r="AM130" s="75">
        <f t="shared" si="544"/>
        <v>3982</v>
      </c>
      <c r="AN130" s="75">
        <f t="shared" si="545"/>
        <v>10457</v>
      </c>
      <c r="AO130" s="75">
        <f t="shared" si="546"/>
        <v>9573</v>
      </c>
      <c r="AP130" s="75">
        <f t="shared" si="546"/>
        <v>1902</v>
      </c>
      <c r="AQ130" s="75">
        <f t="shared" si="546"/>
        <v>2430</v>
      </c>
      <c r="AR130" s="75">
        <f t="shared" si="546"/>
        <v>5</v>
      </c>
      <c r="AS130" s="75">
        <f t="shared" si="546"/>
        <v>891</v>
      </c>
      <c r="AT130" s="75">
        <f t="shared" si="546"/>
        <v>4350</v>
      </c>
      <c r="AU130" s="75">
        <f t="shared" si="546"/>
        <v>2142</v>
      </c>
      <c r="AV130" s="75">
        <f t="shared" si="546"/>
        <v>92560</v>
      </c>
      <c r="AW130" s="75">
        <f t="shared" si="546"/>
        <v>3877</v>
      </c>
      <c r="AX130" s="75">
        <f t="shared" si="546"/>
        <v>51915</v>
      </c>
      <c r="AY130" s="75">
        <f t="shared" si="547"/>
        <v>148352</v>
      </c>
      <c r="AZ130" s="75">
        <f t="shared" si="547"/>
        <v>22965</v>
      </c>
      <c r="BA130" s="75">
        <f t="shared" si="547"/>
        <v>17753</v>
      </c>
      <c r="BB130" s="75">
        <f t="shared" si="547"/>
        <v>14994</v>
      </c>
      <c r="BC130" s="75">
        <f t="shared" si="547"/>
        <v>11767</v>
      </c>
      <c r="BD130" s="75">
        <f t="shared" si="547"/>
        <v>106562</v>
      </c>
      <c r="BE130" s="75">
        <f t="shared" si="547"/>
        <v>89567</v>
      </c>
      <c r="BF130" s="75">
        <f t="shared" si="547"/>
        <v>76806</v>
      </c>
      <c r="BG130" s="75">
        <f t="shared" si="547"/>
        <v>50584</v>
      </c>
      <c r="BH130" s="75">
        <f t="shared" si="547"/>
        <v>5513</v>
      </c>
      <c r="BI130" s="75">
        <f t="shared" si="547"/>
        <v>2706</v>
      </c>
      <c r="BJ130" s="75">
        <f t="shared" si="547"/>
        <v>0</v>
      </c>
      <c r="BK130" s="75">
        <f t="shared" si="547"/>
        <v>0</v>
      </c>
      <c r="BL130" s="75" t="str">
        <f t="shared" si="548"/>
        <v>-</v>
      </c>
      <c r="BM130" s="75" t="str">
        <f t="shared" si="549"/>
        <v>-</v>
      </c>
      <c r="BN130" s="75">
        <f t="shared" si="550"/>
        <v>0</v>
      </c>
      <c r="BO130" s="75">
        <f t="shared" si="550"/>
        <v>0</v>
      </c>
      <c r="BP130" s="75" t="str">
        <f t="shared" si="551"/>
        <v>-</v>
      </c>
      <c r="BQ130" s="75" t="str">
        <f t="shared" si="552"/>
        <v>-</v>
      </c>
      <c r="BR130" s="75">
        <f t="shared" si="553"/>
        <v>0</v>
      </c>
      <c r="BS130" s="75">
        <f t="shared" si="553"/>
        <v>0</v>
      </c>
      <c r="BT130" s="75" t="str">
        <f t="shared" si="554"/>
        <v>-</v>
      </c>
      <c r="BU130" s="75" t="str">
        <f t="shared" si="555"/>
        <v>-</v>
      </c>
      <c r="BV130" s="75">
        <f t="shared" si="556"/>
        <v>0</v>
      </c>
      <c r="BW130" s="75">
        <f t="shared" si="556"/>
        <v>0</v>
      </c>
      <c r="BX130" s="75" t="str">
        <f t="shared" si="557"/>
        <v>-</v>
      </c>
      <c r="BY130" s="75" t="str">
        <f t="shared" si="558"/>
        <v>-</v>
      </c>
      <c r="BZ130" s="75">
        <f t="shared" si="559"/>
        <v>0</v>
      </c>
      <c r="CA130" s="75">
        <f t="shared" si="559"/>
        <v>0</v>
      </c>
      <c r="CB130" s="75" t="str">
        <f t="shared" si="560"/>
        <v>-</v>
      </c>
      <c r="CC130" s="75" t="str">
        <f t="shared" si="561"/>
        <v>-</v>
      </c>
      <c r="CD130" s="75">
        <f t="shared" si="562"/>
        <v>0</v>
      </c>
      <c r="CE130" s="75">
        <f t="shared" si="562"/>
        <v>0</v>
      </c>
      <c r="CF130" s="75" t="str">
        <f t="shared" si="563"/>
        <v>-</v>
      </c>
      <c r="CG130" s="75" t="str">
        <f t="shared" si="564"/>
        <v>-</v>
      </c>
      <c r="CH130" s="75">
        <f t="shared" si="565"/>
        <v>0</v>
      </c>
      <c r="CI130" s="75">
        <f t="shared" si="565"/>
        <v>0</v>
      </c>
      <c r="CJ130" s="75" t="str">
        <f t="shared" si="566"/>
        <v>-</v>
      </c>
      <c r="CK130" s="75" t="str">
        <f t="shared" si="567"/>
        <v>-</v>
      </c>
      <c r="CL130" s="75">
        <f t="shared" si="568"/>
        <v>0</v>
      </c>
      <c r="CM130" s="75">
        <f t="shared" si="568"/>
        <v>0</v>
      </c>
      <c r="CN130" s="75" t="str">
        <f t="shared" si="569"/>
        <v>-</v>
      </c>
      <c r="CO130" s="75" t="str">
        <f t="shared" si="570"/>
        <v>-</v>
      </c>
      <c r="CP130" s="75">
        <f t="shared" si="571"/>
        <v>0</v>
      </c>
      <c r="CQ130" s="75">
        <f t="shared" si="571"/>
        <v>0</v>
      </c>
      <c r="CR130" s="75" t="str">
        <f t="shared" si="572"/>
        <v>-</v>
      </c>
      <c r="CS130" s="75" t="str">
        <f t="shared" si="573"/>
        <v>-</v>
      </c>
      <c r="CT130" s="75">
        <f t="shared" si="574"/>
        <v>0</v>
      </c>
      <c r="CU130" s="75">
        <f t="shared" si="574"/>
        <v>0</v>
      </c>
      <c r="CV130" s="75" t="str">
        <f t="shared" si="575"/>
        <v>-</v>
      </c>
      <c r="CW130" s="75" t="str">
        <f t="shared" si="576"/>
        <v>-</v>
      </c>
      <c r="CX130" s="75">
        <f t="shared" si="577"/>
        <v>769</v>
      </c>
      <c r="CY130" s="75">
        <f t="shared" si="577"/>
        <v>181250</v>
      </c>
      <c r="CZ130" s="75">
        <f t="shared" si="578"/>
        <v>236</v>
      </c>
      <c r="DA130" s="75">
        <f t="shared" si="579"/>
        <v>416</v>
      </c>
      <c r="DB130" s="75">
        <f t="shared" si="580"/>
        <v>6686</v>
      </c>
      <c r="DC130" s="75">
        <f t="shared" si="580"/>
        <v>298783</v>
      </c>
      <c r="DD130" s="75">
        <f t="shared" si="581"/>
        <v>45</v>
      </c>
      <c r="DE130" s="75">
        <f t="shared" si="582"/>
        <v>60</v>
      </c>
      <c r="DF130" s="75">
        <f t="shared" si="583"/>
        <v>0</v>
      </c>
      <c r="DG130" s="75">
        <f t="shared" si="583"/>
        <v>0</v>
      </c>
      <c r="DH130" s="75" t="str">
        <f t="shared" si="584"/>
        <v>-</v>
      </c>
      <c r="DI130" s="75" t="str">
        <f t="shared" si="585"/>
        <v>-</v>
      </c>
      <c r="DJ130" s="75">
        <f t="shared" si="586"/>
        <v>0</v>
      </c>
      <c r="DK130" s="75">
        <f t="shared" si="586"/>
        <v>251</v>
      </c>
      <c r="DL130" s="248">
        <f t="shared" si="586"/>
        <v>312</v>
      </c>
      <c r="DM130" s="248">
        <f t="shared" si="586"/>
        <v>1590</v>
      </c>
      <c r="DN130" s="248">
        <f t="shared" si="586"/>
        <v>2</v>
      </c>
      <c r="DO130" s="248">
        <f t="shared" si="586"/>
        <v>3299</v>
      </c>
      <c r="DP130" s="248">
        <f t="shared" si="586"/>
        <v>2745335</v>
      </c>
      <c r="DQ130" s="248">
        <f t="shared" si="587"/>
        <v>8799</v>
      </c>
      <c r="DR130" s="248">
        <f t="shared" si="588"/>
        <v>19953</v>
      </c>
      <c r="DS130" s="248">
        <f t="shared" si="589"/>
        <v>10853578</v>
      </c>
      <c r="DT130" s="248">
        <f t="shared" si="590"/>
        <v>6826</v>
      </c>
      <c r="DU130" s="248">
        <f t="shared" si="591"/>
        <v>14918</v>
      </c>
      <c r="DV130" s="248">
        <f t="shared" si="592"/>
        <v>12905</v>
      </c>
      <c r="DW130" s="248">
        <f t="shared" si="593"/>
        <v>6453</v>
      </c>
      <c r="DX130" s="248">
        <f t="shared" si="594"/>
        <v>8893</v>
      </c>
      <c r="DY130" s="248">
        <f t="shared" si="595"/>
        <v>42444028</v>
      </c>
      <c r="DZ130" s="248">
        <f t="shared" si="596"/>
        <v>12866</v>
      </c>
      <c r="EA130" s="248">
        <f t="shared" si="597"/>
        <v>25062</v>
      </c>
      <c r="EB130" s="164"/>
      <c r="EC130" s="75">
        <f t="shared" si="598"/>
        <v>12</v>
      </c>
      <c r="ED130" s="74">
        <f t="shared" si="613"/>
        <v>2017</v>
      </c>
      <c r="EE130" s="165">
        <f t="shared" si="614"/>
        <v>43070</v>
      </c>
      <c r="EF130" s="157">
        <f t="shared" si="599"/>
        <v>31</v>
      </c>
      <c r="EG130" s="156"/>
      <c r="EH130" s="166">
        <f t="shared" si="600"/>
        <v>243982</v>
      </c>
      <c r="EI130" s="166">
        <f t="shared" si="600"/>
        <v>0</v>
      </c>
      <c r="EJ130" s="166">
        <f t="shared" si="600"/>
        <v>2622273</v>
      </c>
      <c r="EK130" s="166">
        <f t="shared" si="600"/>
        <v>9139773</v>
      </c>
      <c r="EL130" s="166">
        <f t="shared" si="600"/>
        <v>11186911</v>
      </c>
      <c r="EM130" s="166">
        <f t="shared" si="600"/>
        <v>17327443</v>
      </c>
      <c r="EN130" s="166">
        <f t="shared" si="600"/>
        <v>262630992</v>
      </c>
      <c r="EO130" s="166">
        <f t="shared" si="600"/>
        <v>356599664</v>
      </c>
      <c r="EP130" s="166">
        <f t="shared" si="600"/>
        <v>26582642</v>
      </c>
      <c r="EQ130" s="166">
        <f t="shared" si="600"/>
        <v>0</v>
      </c>
      <c r="ER130" s="166">
        <f t="shared" si="601"/>
        <v>0</v>
      </c>
      <c r="ES130" s="166">
        <f t="shared" si="601"/>
        <v>0</v>
      </c>
      <c r="ET130" s="166">
        <f t="shared" si="601"/>
        <v>0</v>
      </c>
      <c r="EU130" s="166">
        <f t="shared" si="601"/>
        <v>0</v>
      </c>
      <c r="EV130" s="166">
        <f t="shared" si="601"/>
        <v>0</v>
      </c>
      <c r="EW130" s="166">
        <f t="shared" si="601"/>
        <v>0</v>
      </c>
      <c r="EX130" s="166">
        <f t="shared" si="601"/>
        <v>0</v>
      </c>
      <c r="EY130" s="166">
        <f t="shared" si="601"/>
        <v>0</v>
      </c>
      <c r="EZ130" s="166">
        <f t="shared" si="601"/>
        <v>0</v>
      </c>
      <c r="FA130" s="166">
        <f t="shared" si="601"/>
        <v>0</v>
      </c>
      <c r="FB130" s="166">
        <f t="shared" si="602"/>
        <v>319767</v>
      </c>
      <c r="FC130" s="166">
        <f t="shared" si="602"/>
        <v>404254</v>
      </c>
      <c r="FD130" s="166">
        <f t="shared" si="602"/>
        <v>6225252</v>
      </c>
      <c r="FE130" s="166">
        <f t="shared" si="602"/>
        <v>23719475</v>
      </c>
      <c r="FF130" s="166">
        <f t="shared" si="602"/>
        <v>17786</v>
      </c>
      <c r="FG130" s="166">
        <f t="shared" si="602"/>
        <v>82680168</v>
      </c>
      <c r="FH130" s="152"/>
      <c r="FI130" s="405">
        <f t="shared" si="603"/>
        <v>1.8210292601696931</v>
      </c>
      <c r="FJ130" s="405">
        <f t="shared" si="603"/>
        <v>1.4077392752359053</v>
      </c>
      <c r="FK130" s="405">
        <f t="shared" si="604"/>
        <v>1.8399803656890417</v>
      </c>
      <c r="FL130" s="405">
        <f t="shared" si="605"/>
        <v>1.4439808565468155</v>
      </c>
      <c r="FM130" s="405">
        <f t="shared" si="606"/>
        <v>1.3196369085212567</v>
      </c>
      <c r="FN130" s="405">
        <f t="shared" si="607"/>
        <v>1.109175118574383</v>
      </c>
      <c r="FO130" s="405">
        <f t="shared" si="608"/>
        <v>1.6343788568753459</v>
      </c>
      <c r="FP130" s="405">
        <f t="shared" si="609"/>
        <v>1.0763927309869346</v>
      </c>
      <c r="FQ130" s="405">
        <f t="shared" si="610"/>
        <v>2.1687647521636508</v>
      </c>
      <c r="FR130" s="405">
        <f t="shared" si="611"/>
        <v>1.064516129032258</v>
      </c>
      <c r="FS130" s="65"/>
    </row>
    <row r="131" spans="1:175" ht="10.35" customHeight="1" x14ac:dyDescent="0.2">
      <c r="A131" s="74" t="str">
        <f t="shared" si="523"/>
        <v>2017-18JANUARYY60</v>
      </c>
      <c r="B131" s="163" t="str">
        <f t="shared" si="612"/>
        <v>2017-18</v>
      </c>
      <c r="C131" s="26" t="s">
        <v>836</v>
      </c>
      <c r="D131" s="163" t="str">
        <f t="shared" si="615"/>
        <v>Y60</v>
      </c>
      <c r="E131" s="163" t="str">
        <f t="shared" si="615"/>
        <v>Midlands</v>
      </c>
      <c r="F131" s="163" t="str">
        <f t="shared" si="524"/>
        <v>Y60</v>
      </c>
      <c r="H131" s="75">
        <f t="shared" si="525"/>
        <v>201872</v>
      </c>
      <c r="I131" s="75">
        <f t="shared" si="525"/>
        <v>153028</v>
      </c>
      <c r="J131" s="75">
        <f t="shared" si="525"/>
        <v>441509</v>
      </c>
      <c r="K131" s="75">
        <f t="shared" si="526"/>
        <v>3</v>
      </c>
      <c r="L131" s="75">
        <f t="shared" si="527"/>
        <v>1</v>
      </c>
      <c r="M131" s="75">
        <f t="shared" si="528"/>
        <v>0</v>
      </c>
      <c r="N131" s="75">
        <f t="shared" si="529"/>
        <v>9</v>
      </c>
      <c r="O131" s="75">
        <f t="shared" si="530"/>
        <v>37</v>
      </c>
      <c r="P131" s="75" t="s">
        <v>44</v>
      </c>
      <c r="Q131" s="75">
        <f t="shared" si="531"/>
        <v>0</v>
      </c>
      <c r="R131" s="75">
        <f t="shared" si="531"/>
        <v>0</v>
      </c>
      <c r="S131" s="75">
        <f t="shared" si="531"/>
        <v>0</v>
      </c>
      <c r="T131" s="75">
        <f t="shared" si="531"/>
        <v>155389</v>
      </c>
      <c r="U131" s="75">
        <f t="shared" si="531"/>
        <v>12116</v>
      </c>
      <c r="V131" s="75">
        <f t="shared" si="531"/>
        <v>7735</v>
      </c>
      <c r="W131" s="75">
        <f t="shared" si="531"/>
        <v>79778</v>
      </c>
      <c r="X131" s="75">
        <f t="shared" si="531"/>
        <v>45705</v>
      </c>
      <c r="Y131" s="75">
        <f t="shared" si="531"/>
        <v>2707</v>
      </c>
      <c r="Z131" s="75">
        <f t="shared" si="531"/>
        <v>5925600</v>
      </c>
      <c r="AA131" s="75">
        <f t="shared" si="532"/>
        <v>489</v>
      </c>
      <c r="AB131" s="75">
        <f t="shared" si="533"/>
        <v>864</v>
      </c>
      <c r="AC131" s="75">
        <f t="shared" si="534"/>
        <v>7162727</v>
      </c>
      <c r="AD131" s="75">
        <f t="shared" si="535"/>
        <v>926</v>
      </c>
      <c r="AE131" s="75">
        <f t="shared" si="536"/>
        <v>2058</v>
      </c>
      <c r="AF131" s="75">
        <f t="shared" si="537"/>
        <v>114235123</v>
      </c>
      <c r="AG131" s="75">
        <f t="shared" si="538"/>
        <v>1432</v>
      </c>
      <c r="AH131" s="75">
        <f t="shared" si="539"/>
        <v>3009</v>
      </c>
      <c r="AI131" s="75">
        <f t="shared" si="540"/>
        <v>128418609</v>
      </c>
      <c r="AJ131" s="75">
        <f t="shared" si="541"/>
        <v>2810</v>
      </c>
      <c r="AK131" s="75">
        <f t="shared" si="542"/>
        <v>6665</v>
      </c>
      <c r="AL131" s="75">
        <f t="shared" si="543"/>
        <v>9617795</v>
      </c>
      <c r="AM131" s="75">
        <f t="shared" si="544"/>
        <v>3553</v>
      </c>
      <c r="AN131" s="75">
        <f t="shared" si="545"/>
        <v>9003</v>
      </c>
      <c r="AO131" s="75">
        <f t="shared" si="546"/>
        <v>8755</v>
      </c>
      <c r="AP131" s="75">
        <f t="shared" si="546"/>
        <v>1765</v>
      </c>
      <c r="AQ131" s="75">
        <f t="shared" si="546"/>
        <v>2040</v>
      </c>
      <c r="AR131" s="75">
        <f t="shared" si="546"/>
        <v>5</v>
      </c>
      <c r="AS131" s="75">
        <f t="shared" si="546"/>
        <v>865</v>
      </c>
      <c r="AT131" s="75">
        <f t="shared" si="546"/>
        <v>4085</v>
      </c>
      <c r="AU131" s="75">
        <f t="shared" si="546"/>
        <v>2094</v>
      </c>
      <c r="AV131" s="75">
        <f t="shared" si="546"/>
        <v>89249</v>
      </c>
      <c r="AW131" s="75">
        <f t="shared" si="546"/>
        <v>6040</v>
      </c>
      <c r="AX131" s="75">
        <f t="shared" si="546"/>
        <v>51345</v>
      </c>
      <c r="AY131" s="75">
        <f t="shared" si="547"/>
        <v>146634</v>
      </c>
      <c r="AZ131" s="75">
        <f t="shared" si="547"/>
        <v>22202</v>
      </c>
      <c r="BA131" s="75">
        <f t="shared" si="547"/>
        <v>17058</v>
      </c>
      <c r="BB131" s="75">
        <f t="shared" si="547"/>
        <v>14225</v>
      </c>
      <c r="BC131" s="75">
        <f t="shared" si="547"/>
        <v>11163</v>
      </c>
      <c r="BD131" s="75">
        <f t="shared" si="547"/>
        <v>103914</v>
      </c>
      <c r="BE131" s="75">
        <f t="shared" si="547"/>
        <v>88046</v>
      </c>
      <c r="BF131" s="75">
        <f t="shared" si="547"/>
        <v>73750</v>
      </c>
      <c r="BG131" s="75">
        <f t="shared" si="547"/>
        <v>48746</v>
      </c>
      <c r="BH131" s="75">
        <f t="shared" si="547"/>
        <v>6113</v>
      </c>
      <c r="BI131" s="75">
        <f t="shared" si="547"/>
        <v>2852</v>
      </c>
      <c r="BJ131" s="75">
        <f t="shared" si="547"/>
        <v>0</v>
      </c>
      <c r="BK131" s="75">
        <f t="shared" si="547"/>
        <v>0</v>
      </c>
      <c r="BL131" s="75" t="str">
        <f t="shared" si="548"/>
        <v>-</v>
      </c>
      <c r="BM131" s="75" t="str">
        <f t="shared" si="549"/>
        <v>-</v>
      </c>
      <c r="BN131" s="75">
        <f t="shared" si="550"/>
        <v>0</v>
      </c>
      <c r="BO131" s="75">
        <f t="shared" si="550"/>
        <v>0</v>
      </c>
      <c r="BP131" s="75" t="str">
        <f t="shared" si="551"/>
        <v>-</v>
      </c>
      <c r="BQ131" s="75" t="str">
        <f t="shared" si="552"/>
        <v>-</v>
      </c>
      <c r="BR131" s="75">
        <f t="shared" si="553"/>
        <v>0</v>
      </c>
      <c r="BS131" s="75">
        <f t="shared" si="553"/>
        <v>0</v>
      </c>
      <c r="BT131" s="75" t="str">
        <f t="shared" si="554"/>
        <v>-</v>
      </c>
      <c r="BU131" s="75" t="str">
        <f t="shared" si="555"/>
        <v>-</v>
      </c>
      <c r="BV131" s="75">
        <f t="shared" si="556"/>
        <v>0</v>
      </c>
      <c r="BW131" s="75">
        <f t="shared" si="556"/>
        <v>0</v>
      </c>
      <c r="BX131" s="75" t="str">
        <f t="shared" si="557"/>
        <v>-</v>
      </c>
      <c r="BY131" s="75" t="str">
        <f t="shared" si="558"/>
        <v>-</v>
      </c>
      <c r="BZ131" s="75">
        <f t="shared" si="559"/>
        <v>0</v>
      </c>
      <c r="CA131" s="75">
        <f t="shared" si="559"/>
        <v>0</v>
      </c>
      <c r="CB131" s="75" t="str">
        <f t="shared" si="560"/>
        <v>-</v>
      </c>
      <c r="CC131" s="75" t="str">
        <f t="shared" si="561"/>
        <v>-</v>
      </c>
      <c r="CD131" s="75">
        <f t="shared" si="562"/>
        <v>0</v>
      </c>
      <c r="CE131" s="75">
        <f t="shared" si="562"/>
        <v>0</v>
      </c>
      <c r="CF131" s="75" t="str">
        <f t="shared" si="563"/>
        <v>-</v>
      </c>
      <c r="CG131" s="75" t="str">
        <f t="shared" si="564"/>
        <v>-</v>
      </c>
      <c r="CH131" s="75">
        <f t="shared" si="565"/>
        <v>0</v>
      </c>
      <c r="CI131" s="75">
        <f t="shared" si="565"/>
        <v>0</v>
      </c>
      <c r="CJ131" s="75" t="str">
        <f t="shared" si="566"/>
        <v>-</v>
      </c>
      <c r="CK131" s="75" t="str">
        <f t="shared" si="567"/>
        <v>-</v>
      </c>
      <c r="CL131" s="75">
        <f t="shared" si="568"/>
        <v>0</v>
      </c>
      <c r="CM131" s="75">
        <f t="shared" si="568"/>
        <v>0</v>
      </c>
      <c r="CN131" s="75" t="str">
        <f t="shared" si="569"/>
        <v>-</v>
      </c>
      <c r="CO131" s="75" t="str">
        <f t="shared" si="570"/>
        <v>-</v>
      </c>
      <c r="CP131" s="75">
        <f t="shared" si="571"/>
        <v>0</v>
      </c>
      <c r="CQ131" s="75">
        <f t="shared" si="571"/>
        <v>0</v>
      </c>
      <c r="CR131" s="75" t="str">
        <f t="shared" si="572"/>
        <v>-</v>
      </c>
      <c r="CS131" s="75" t="str">
        <f t="shared" si="573"/>
        <v>-</v>
      </c>
      <c r="CT131" s="75">
        <f t="shared" si="574"/>
        <v>0</v>
      </c>
      <c r="CU131" s="75">
        <f t="shared" si="574"/>
        <v>0</v>
      </c>
      <c r="CV131" s="75" t="str">
        <f t="shared" si="575"/>
        <v>-</v>
      </c>
      <c r="CW131" s="75" t="str">
        <f t="shared" si="576"/>
        <v>-</v>
      </c>
      <c r="CX131" s="75">
        <f t="shared" si="577"/>
        <v>749</v>
      </c>
      <c r="CY131" s="75">
        <f t="shared" si="577"/>
        <v>182175</v>
      </c>
      <c r="CZ131" s="75">
        <f t="shared" si="578"/>
        <v>243</v>
      </c>
      <c r="DA131" s="75">
        <f t="shared" si="579"/>
        <v>400</v>
      </c>
      <c r="DB131" s="75">
        <f t="shared" si="580"/>
        <v>6656</v>
      </c>
      <c r="DC131" s="75">
        <f t="shared" si="580"/>
        <v>280567</v>
      </c>
      <c r="DD131" s="75">
        <f t="shared" si="581"/>
        <v>42</v>
      </c>
      <c r="DE131" s="75">
        <f t="shared" si="582"/>
        <v>70</v>
      </c>
      <c r="DF131" s="75">
        <f t="shared" si="583"/>
        <v>0</v>
      </c>
      <c r="DG131" s="75">
        <f t="shared" si="583"/>
        <v>0</v>
      </c>
      <c r="DH131" s="75" t="str">
        <f t="shared" si="584"/>
        <v>-</v>
      </c>
      <c r="DI131" s="75" t="str">
        <f t="shared" si="585"/>
        <v>-</v>
      </c>
      <c r="DJ131" s="75">
        <f t="shared" si="586"/>
        <v>0</v>
      </c>
      <c r="DK131" s="75">
        <f t="shared" si="586"/>
        <v>1889</v>
      </c>
      <c r="DL131" s="248">
        <f t="shared" si="586"/>
        <v>360</v>
      </c>
      <c r="DM131" s="248">
        <f t="shared" si="586"/>
        <v>1900</v>
      </c>
      <c r="DN131" s="248">
        <f t="shared" si="586"/>
        <v>2</v>
      </c>
      <c r="DO131" s="248">
        <f t="shared" si="586"/>
        <v>3738</v>
      </c>
      <c r="DP131" s="248">
        <f t="shared" si="586"/>
        <v>2640886</v>
      </c>
      <c r="DQ131" s="248">
        <f t="shared" si="587"/>
        <v>7336</v>
      </c>
      <c r="DR131" s="248">
        <f t="shared" si="588"/>
        <v>14183</v>
      </c>
      <c r="DS131" s="248">
        <f t="shared" si="589"/>
        <v>10554261</v>
      </c>
      <c r="DT131" s="248">
        <f t="shared" si="590"/>
        <v>5555</v>
      </c>
      <c r="DU131" s="248">
        <f t="shared" si="591"/>
        <v>11774</v>
      </c>
      <c r="DV131" s="248">
        <f t="shared" si="592"/>
        <v>14542</v>
      </c>
      <c r="DW131" s="248">
        <f t="shared" si="593"/>
        <v>7271</v>
      </c>
      <c r="DX131" s="248">
        <f t="shared" si="594"/>
        <v>9197</v>
      </c>
      <c r="DY131" s="248">
        <f t="shared" si="595"/>
        <v>41236630</v>
      </c>
      <c r="DZ131" s="248">
        <f t="shared" si="596"/>
        <v>11032</v>
      </c>
      <c r="EA131" s="248">
        <f t="shared" si="597"/>
        <v>22016</v>
      </c>
      <c r="EB131" s="164"/>
      <c r="EC131" s="75">
        <f t="shared" si="598"/>
        <v>1</v>
      </c>
      <c r="ED131" s="74">
        <f t="shared" si="613"/>
        <v>2018</v>
      </c>
      <c r="EE131" s="165">
        <f t="shared" si="614"/>
        <v>43101</v>
      </c>
      <c r="EF131" s="157">
        <f t="shared" si="599"/>
        <v>31</v>
      </c>
      <c r="EG131" s="156"/>
      <c r="EH131" s="166">
        <f t="shared" si="600"/>
        <v>224102</v>
      </c>
      <c r="EI131" s="166">
        <f t="shared" si="600"/>
        <v>0</v>
      </c>
      <c r="EJ131" s="166">
        <f t="shared" si="600"/>
        <v>1360578</v>
      </c>
      <c r="EK131" s="166">
        <f t="shared" si="600"/>
        <v>5683796</v>
      </c>
      <c r="EL131" s="166">
        <f t="shared" si="600"/>
        <v>10467224</v>
      </c>
      <c r="EM131" s="166">
        <f t="shared" si="600"/>
        <v>15919415</v>
      </c>
      <c r="EN131" s="166">
        <f t="shared" si="600"/>
        <v>240014604</v>
      </c>
      <c r="EO131" s="166">
        <f t="shared" si="600"/>
        <v>304630293</v>
      </c>
      <c r="EP131" s="166">
        <f t="shared" si="600"/>
        <v>24372125</v>
      </c>
      <c r="EQ131" s="166">
        <f t="shared" si="600"/>
        <v>0</v>
      </c>
      <c r="ER131" s="166">
        <f t="shared" si="601"/>
        <v>0</v>
      </c>
      <c r="ES131" s="166">
        <f t="shared" si="601"/>
        <v>0</v>
      </c>
      <c r="ET131" s="166">
        <f t="shared" si="601"/>
        <v>0</v>
      </c>
      <c r="EU131" s="166">
        <f t="shared" si="601"/>
        <v>0</v>
      </c>
      <c r="EV131" s="166">
        <f t="shared" si="601"/>
        <v>0</v>
      </c>
      <c r="EW131" s="166">
        <f t="shared" si="601"/>
        <v>0</v>
      </c>
      <c r="EX131" s="166">
        <f t="shared" si="601"/>
        <v>0</v>
      </c>
      <c r="EY131" s="166">
        <f t="shared" si="601"/>
        <v>0</v>
      </c>
      <c r="EZ131" s="166">
        <f t="shared" si="601"/>
        <v>0</v>
      </c>
      <c r="FA131" s="166">
        <f t="shared" si="601"/>
        <v>0</v>
      </c>
      <c r="FB131" s="166">
        <f t="shared" si="602"/>
        <v>299773</v>
      </c>
      <c r="FC131" s="166">
        <f t="shared" si="602"/>
        <v>462960</v>
      </c>
      <c r="FD131" s="166">
        <f t="shared" si="602"/>
        <v>5105967</v>
      </c>
      <c r="FE131" s="166">
        <f t="shared" si="602"/>
        <v>22370448</v>
      </c>
      <c r="FF131" s="166">
        <f t="shared" si="602"/>
        <v>18394</v>
      </c>
      <c r="FG131" s="166">
        <f t="shared" si="602"/>
        <v>82295642</v>
      </c>
      <c r="FH131" s="152"/>
      <c r="FI131" s="405">
        <f t="shared" si="603"/>
        <v>1.8324529547705513</v>
      </c>
      <c r="FJ131" s="405">
        <f t="shared" si="603"/>
        <v>1.4078903928689337</v>
      </c>
      <c r="FK131" s="405">
        <f t="shared" si="604"/>
        <v>1.8390433096315448</v>
      </c>
      <c r="FL131" s="405">
        <f t="shared" si="605"/>
        <v>1.443180349062702</v>
      </c>
      <c r="FM131" s="405">
        <f t="shared" si="606"/>
        <v>1.302539547243601</v>
      </c>
      <c r="FN131" s="405">
        <f t="shared" si="607"/>
        <v>1.1036375943242498</v>
      </c>
      <c r="FO131" s="405">
        <f t="shared" si="608"/>
        <v>1.613609014331036</v>
      </c>
      <c r="FP131" s="405">
        <f t="shared" si="609"/>
        <v>1.0665353900010939</v>
      </c>
      <c r="FQ131" s="405">
        <f t="shared" si="610"/>
        <v>2.2582194311045436</v>
      </c>
      <c r="FR131" s="405">
        <f t="shared" si="611"/>
        <v>1.0535648319172515</v>
      </c>
      <c r="FS131" s="65"/>
    </row>
    <row r="132" spans="1:175" ht="10.35" customHeight="1" x14ac:dyDescent="0.2">
      <c r="A132" s="74" t="str">
        <f t="shared" si="523"/>
        <v>2017-18FEBRUARYY60</v>
      </c>
      <c r="B132" s="163" t="str">
        <f t="shared" si="612"/>
        <v>2017-18</v>
      </c>
      <c r="C132" s="26" t="s">
        <v>837</v>
      </c>
      <c r="D132" s="163" t="str">
        <f t="shared" si="615"/>
        <v>Y60</v>
      </c>
      <c r="E132" s="163" t="str">
        <f t="shared" si="615"/>
        <v>Midlands</v>
      </c>
      <c r="F132" s="163" t="str">
        <f t="shared" si="524"/>
        <v>Y60</v>
      </c>
      <c r="H132" s="75">
        <f t="shared" si="525"/>
        <v>186492</v>
      </c>
      <c r="I132" s="75">
        <f t="shared" si="525"/>
        <v>142145</v>
      </c>
      <c r="J132" s="75">
        <f t="shared" si="525"/>
        <v>597860</v>
      </c>
      <c r="K132" s="75">
        <f t="shared" si="526"/>
        <v>4</v>
      </c>
      <c r="L132" s="75">
        <f t="shared" si="527"/>
        <v>1</v>
      </c>
      <c r="M132" s="75">
        <f t="shared" si="528"/>
        <v>0</v>
      </c>
      <c r="N132" s="75">
        <f t="shared" si="529"/>
        <v>21</v>
      </c>
      <c r="O132" s="75">
        <f t="shared" si="530"/>
        <v>57</v>
      </c>
      <c r="P132" s="75" t="s">
        <v>44</v>
      </c>
      <c r="Q132" s="75">
        <f t="shared" si="531"/>
        <v>0</v>
      </c>
      <c r="R132" s="75">
        <f t="shared" si="531"/>
        <v>0</v>
      </c>
      <c r="S132" s="75">
        <f t="shared" si="531"/>
        <v>0</v>
      </c>
      <c r="T132" s="75">
        <f t="shared" si="531"/>
        <v>137349</v>
      </c>
      <c r="U132" s="75">
        <f t="shared" si="531"/>
        <v>11165</v>
      </c>
      <c r="V132" s="75">
        <f t="shared" si="531"/>
        <v>7214</v>
      </c>
      <c r="W132" s="75">
        <f t="shared" si="531"/>
        <v>71169</v>
      </c>
      <c r="X132" s="75">
        <f t="shared" si="531"/>
        <v>40241</v>
      </c>
      <c r="Y132" s="75">
        <f t="shared" si="531"/>
        <v>2137</v>
      </c>
      <c r="Z132" s="75">
        <f t="shared" si="531"/>
        <v>5618100</v>
      </c>
      <c r="AA132" s="75">
        <f t="shared" si="532"/>
        <v>503</v>
      </c>
      <c r="AB132" s="75">
        <f t="shared" si="533"/>
        <v>873</v>
      </c>
      <c r="AC132" s="75">
        <f t="shared" si="534"/>
        <v>6932832</v>
      </c>
      <c r="AD132" s="75">
        <f t="shared" si="535"/>
        <v>961</v>
      </c>
      <c r="AE132" s="75">
        <f t="shared" si="536"/>
        <v>2211</v>
      </c>
      <c r="AF132" s="75">
        <f t="shared" si="537"/>
        <v>112950474</v>
      </c>
      <c r="AG132" s="75">
        <f t="shared" si="538"/>
        <v>1587</v>
      </c>
      <c r="AH132" s="75">
        <f t="shared" si="539"/>
        <v>3327</v>
      </c>
      <c r="AI132" s="75">
        <f t="shared" si="540"/>
        <v>134887848</v>
      </c>
      <c r="AJ132" s="75">
        <f t="shared" si="541"/>
        <v>3352</v>
      </c>
      <c r="AK132" s="75">
        <f t="shared" si="542"/>
        <v>7891</v>
      </c>
      <c r="AL132" s="75">
        <f t="shared" si="543"/>
        <v>8057274</v>
      </c>
      <c r="AM132" s="75">
        <f t="shared" si="544"/>
        <v>3770</v>
      </c>
      <c r="AN132" s="75">
        <f t="shared" si="545"/>
        <v>9871</v>
      </c>
      <c r="AO132" s="75">
        <f t="shared" si="546"/>
        <v>7443</v>
      </c>
      <c r="AP132" s="75">
        <f t="shared" si="546"/>
        <v>1549</v>
      </c>
      <c r="AQ132" s="75">
        <f t="shared" si="546"/>
        <v>1687</v>
      </c>
      <c r="AR132" s="75">
        <f t="shared" si="546"/>
        <v>11</v>
      </c>
      <c r="AS132" s="75">
        <f t="shared" si="546"/>
        <v>744</v>
      </c>
      <c r="AT132" s="75">
        <f t="shared" si="546"/>
        <v>3463</v>
      </c>
      <c r="AU132" s="75">
        <f t="shared" si="546"/>
        <v>1748</v>
      </c>
      <c r="AV132" s="75">
        <f t="shared" si="546"/>
        <v>79302</v>
      </c>
      <c r="AW132" s="75">
        <f t="shared" si="546"/>
        <v>5260</v>
      </c>
      <c r="AX132" s="75">
        <f t="shared" si="546"/>
        <v>45344</v>
      </c>
      <c r="AY132" s="75">
        <f t="shared" si="547"/>
        <v>129906</v>
      </c>
      <c r="AZ132" s="75">
        <f t="shared" si="547"/>
        <v>20424</v>
      </c>
      <c r="BA132" s="75">
        <f t="shared" si="547"/>
        <v>15723</v>
      </c>
      <c r="BB132" s="75">
        <f t="shared" si="547"/>
        <v>13340</v>
      </c>
      <c r="BC132" s="75">
        <f t="shared" si="547"/>
        <v>10466</v>
      </c>
      <c r="BD132" s="75">
        <f t="shared" si="547"/>
        <v>93195</v>
      </c>
      <c r="BE132" s="75">
        <f t="shared" si="547"/>
        <v>78298</v>
      </c>
      <c r="BF132" s="75">
        <f t="shared" si="547"/>
        <v>65724</v>
      </c>
      <c r="BG132" s="75">
        <f t="shared" si="547"/>
        <v>42777</v>
      </c>
      <c r="BH132" s="75">
        <f t="shared" si="547"/>
        <v>4664</v>
      </c>
      <c r="BI132" s="75">
        <f t="shared" si="547"/>
        <v>2259</v>
      </c>
      <c r="BJ132" s="75">
        <f t="shared" si="547"/>
        <v>0</v>
      </c>
      <c r="BK132" s="75">
        <f t="shared" si="547"/>
        <v>0</v>
      </c>
      <c r="BL132" s="75" t="str">
        <f t="shared" si="548"/>
        <v>-</v>
      </c>
      <c r="BM132" s="75" t="str">
        <f t="shared" si="549"/>
        <v>-</v>
      </c>
      <c r="BN132" s="75">
        <f t="shared" si="550"/>
        <v>0</v>
      </c>
      <c r="BO132" s="75">
        <f t="shared" si="550"/>
        <v>0</v>
      </c>
      <c r="BP132" s="75" t="str">
        <f t="shared" si="551"/>
        <v>-</v>
      </c>
      <c r="BQ132" s="75" t="str">
        <f t="shared" si="552"/>
        <v>-</v>
      </c>
      <c r="BR132" s="75">
        <f t="shared" si="553"/>
        <v>0</v>
      </c>
      <c r="BS132" s="75">
        <f t="shared" si="553"/>
        <v>0</v>
      </c>
      <c r="BT132" s="75" t="str">
        <f t="shared" si="554"/>
        <v>-</v>
      </c>
      <c r="BU132" s="75" t="str">
        <f t="shared" si="555"/>
        <v>-</v>
      </c>
      <c r="BV132" s="75">
        <f t="shared" si="556"/>
        <v>0</v>
      </c>
      <c r="BW132" s="75">
        <f t="shared" si="556"/>
        <v>0</v>
      </c>
      <c r="BX132" s="75" t="str">
        <f t="shared" si="557"/>
        <v>-</v>
      </c>
      <c r="BY132" s="75" t="str">
        <f t="shared" si="558"/>
        <v>-</v>
      </c>
      <c r="BZ132" s="75">
        <f t="shared" si="559"/>
        <v>0</v>
      </c>
      <c r="CA132" s="75">
        <f t="shared" si="559"/>
        <v>0</v>
      </c>
      <c r="CB132" s="75" t="str">
        <f t="shared" si="560"/>
        <v>-</v>
      </c>
      <c r="CC132" s="75" t="str">
        <f t="shared" si="561"/>
        <v>-</v>
      </c>
      <c r="CD132" s="75">
        <f t="shared" si="562"/>
        <v>0</v>
      </c>
      <c r="CE132" s="75">
        <f t="shared" si="562"/>
        <v>0</v>
      </c>
      <c r="CF132" s="75" t="str">
        <f t="shared" si="563"/>
        <v>-</v>
      </c>
      <c r="CG132" s="75" t="str">
        <f t="shared" si="564"/>
        <v>-</v>
      </c>
      <c r="CH132" s="75">
        <f t="shared" si="565"/>
        <v>0</v>
      </c>
      <c r="CI132" s="75">
        <f t="shared" si="565"/>
        <v>0</v>
      </c>
      <c r="CJ132" s="75" t="str">
        <f t="shared" si="566"/>
        <v>-</v>
      </c>
      <c r="CK132" s="75" t="str">
        <f t="shared" si="567"/>
        <v>-</v>
      </c>
      <c r="CL132" s="75">
        <f t="shared" si="568"/>
        <v>0</v>
      </c>
      <c r="CM132" s="75">
        <f t="shared" si="568"/>
        <v>0</v>
      </c>
      <c r="CN132" s="75" t="str">
        <f t="shared" si="569"/>
        <v>-</v>
      </c>
      <c r="CO132" s="75" t="str">
        <f t="shared" si="570"/>
        <v>-</v>
      </c>
      <c r="CP132" s="75">
        <f t="shared" si="571"/>
        <v>0</v>
      </c>
      <c r="CQ132" s="75">
        <f t="shared" si="571"/>
        <v>0</v>
      </c>
      <c r="CR132" s="75" t="str">
        <f t="shared" si="572"/>
        <v>-</v>
      </c>
      <c r="CS132" s="75" t="str">
        <f t="shared" si="573"/>
        <v>-</v>
      </c>
      <c r="CT132" s="75">
        <f t="shared" si="574"/>
        <v>0</v>
      </c>
      <c r="CU132" s="75">
        <f t="shared" si="574"/>
        <v>0</v>
      </c>
      <c r="CV132" s="75" t="str">
        <f t="shared" si="575"/>
        <v>-</v>
      </c>
      <c r="CW132" s="75" t="str">
        <f t="shared" si="576"/>
        <v>-</v>
      </c>
      <c r="CX132" s="75">
        <f t="shared" si="577"/>
        <v>575</v>
      </c>
      <c r="CY132" s="75">
        <f t="shared" si="577"/>
        <v>171081</v>
      </c>
      <c r="CZ132" s="75">
        <f t="shared" si="578"/>
        <v>298</v>
      </c>
      <c r="DA132" s="75">
        <f t="shared" si="579"/>
        <v>500</v>
      </c>
      <c r="DB132" s="75">
        <f t="shared" si="580"/>
        <v>6321</v>
      </c>
      <c r="DC132" s="75">
        <f t="shared" si="580"/>
        <v>403722</v>
      </c>
      <c r="DD132" s="75">
        <f t="shared" si="581"/>
        <v>64</v>
      </c>
      <c r="DE132" s="75">
        <f t="shared" si="582"/>
        <v>87</v>
      </c>
      <c r="DF132" s="75">
        <f t="shared" si="583"/>
        <v>0</v>
      </c>
      <c r="DG132" s="75">
        <f t="shared" si="583"/>
        <v>0</v>
      </c>
      <c r="DH132" s="75" t="str">
        <f t="shared" si="584"/>
        <v>-</v>
      </c>
      <c r="DI132" s="75" t="str">
        <f t="shared" si="585"/>
        <v>-</v>
      </c>
      <c r="DJ132" s="75">
        <f t="shared" si="586"/>
        <v>0</v>
      </c>
      <c r="DK132" s="75">
        <f t="shared" si="586"/>
        <v>1588</v>
      </c>
      <c r="DL132" s="248">
        <f t="shared" si="586"/>
        <v>167</v>
      </c>
      <c r="DM132" s="248">
        <f t="shared" si="586"/>
        <v>1770</v>
      </c>
      <c r="DN132" s="248">
        <f t="shared" si="586"/>
        <v>2</v>
      </c>
      <c r="DO132" s="248">
        <f t="shared" si="586"/>
        <v>2999</v>
      </c>
      <c r="DP132" s="248">
        <f t="shared" si="586"/>
        <v>1284170</v>
      </c>
      <c r="DQ132" s="248">
        <f t="shared" si="587"/>
        <v>7690</v>
      </c>
      <c r="DR132" s="248">
        <f t="shared" si="588"/>
        <v>17120</v>
      </c>
      <c r="DS132" s="248">
        <f t="shared" si="589"/>
        <v>8931847</v>
      </c>
      <c r="DT132" s="248">
        <f t="shared" si="590"/>
        <v>5046</v>
      </c>
      <c r="DU132" s="248">
        <f t="shared" si="591"/>
        <v>10456</v>
      </c>
      <c r="DV132" s="248">
        <f t="shared" si="592"/>
        <v>9790</v>
      </c>
      <c r="DW132" s="248">
        <f t="shared" si="593"/>
        <v>4895</v>
      </c>
      <c r="DX132" s="248">
        <f t="shared" si="594"/>
        <v>8418</v>
      </c>
      <c r="DY132" s="248">
        <f t="shared" si="595"/>
        <v>30395124</v>
      </c>
      <c r="DZ132" s="248">
        <f t="shared" si="596"/>
        <v>10135</v>
      </c>
      <c r="EA132" s="248">
        <f t="shared" si="597"/>
        <v>20009</v>
      </c>
      <c r="EB132" s="164"/>
      <c r="EC132" s="75">
        <f t="shared" si="598"/>
        <v>2</v>
      </c>
      <c r="ED132" s="74">
        <f t="shared" si="613"/>
        <v>2018</v>
      </c>
      <c r="EE132" s="165">
        <f t="shared" si="614"/>
        <v>43132</v>
      </c>
      <c r="EF132" s="157">
        <f t="shared" si="599"/>
        <v>28</v>
      </c>
      <c r="EG132" s="156"/>
      <c r="EH132" s="166">
        <f t="shared" si="600"/>
        <v>209528</v>
      </c>
      <c r="EI132" s="166">
        <f t="shared" si="600"/>
        <v>0</v>
      </c>
      <c r="EJ132" s="166">
        <f t="shared" si="600"/>
        <v>3052428</v>
      </c>
      <c r="EK132" s="166">
        <f t="shared" si="600"/>
        <v>8088479</v>
      </c>
      <c r="EL132" s="166">
        <f t="shared" si="600"/>
        <v>9747995</v>
      </c>
      <c r="EM132" s="166">
        <f t="shared" si="600"/>
        <v>15947850</v>
      </c>
      <c r="EN132" s="166">
        <f t="shared" si="600"/>
        <v>236787008</v>
      </c>
      <c r="EO132" s="166">
        <f t="shared" si="600"/>
        <v>317539291</v>
      </c>
      <c r="EP132" s="166">
        <f t="shared" si="600"/>
        <v>21093617</v>
      </c>
      <c r="EQ132" s="166">
        <f t="shared" si="600"/>
        <v>0</v>
      </c>
      <c r="ER132" s="166">
        <f t="shared" si="601"/>
        <v>0</v>
      </c>
      <c r="ES132" s="166">
        <f t="shared" si="601"/>
        <v>0</v>
      </c>
      <c r="ET132" s="166">
        <f t="shared" si="601"/>
        <v>0</v>
      </c>
      <c r="EU132" s="166">
        <f t="shared" si="601"/>
        <v>0</v>
      </c>
      <c r="EV132" s="166">
        <f t="shared" si="601"/>
        <v>0</v>
      </c>
      <c r="EW132" s="166">
        <f t="shared" si="601"/>
        <v>0</v>
      </c>
      <c r="EX132" s="166">
        <f t="shared" si="601"/>
        <v>0</v>
      </c>
      <c r="EY132" s="166">
        <f t="shared" si="601"/>
        <v>0</v>
      </c>
      <c r="EZ132" s="166">
        <f t="shared" si="601"/>
        <v>0</v>
      </c>
      <c r="FA132" s="166">
        <f t="shared" si="601"/>
        <v>0</v>
      </c>
      <c r="FB132" s="166">
        <f t="shared" si="602"/>
        <v>287700</v>
      </c>
      <c r="FC132" s="166">
        <f t="shared" si="602"/>
        <v>548275</v>
      </c>
      <c r="FD132" s="166">
        <f t="shared" si="602"/>
        <v>2859040</v>
      </c>
      <c r="FE132" s="166">
        <f t="shared" si="602"/>
        <v>18507954</v>
      </c>
      <c r="FF132" s="166">
        <f t="shared" si="602"/>
        <v>16836</v>
      </c>
      <c r="FG132" s="166">
        <f t="shared" si="602"/>
        <v>60006184</v>
      </c>
      <c r="FH132" s="152"/>
      <c r="FI132" s="405">
        <f t="shared" si="603"/>
        <v>1.8292879534258843</v>
      </c>
      <c r="FJ132" s="405">
        <f t="shared" si="603"/>
        <v>1.4082400358262428</v>
      </c>
      <c r="FK132" s="405">
        <f t="shared" si="604"/>
        <v>1.8491821458275575</v>
      </c>
      <c r="FL132" s="405">
        <f t="shared" si="605"/>
        <v>1.4507901303021902</v>
      </c>
      <c r="FM132" s="405">
        <f t="shared" si="606"/>
        <v>1.3094886818699152</v>
      </c>
      <c r="FN132" s="405">
        <f t="shared" si="607"/>
        <v>1.1001700178448481</v>
      </c>
      <c r="FO132" s="405">
        <f t="shared" si="608"/>
        <v>1.6332596108446609</v>
      </c>
      <c r="FP132" s="405">
        <f t="shared" si="609"/>
        <v>1.0630203026763749</v>
      </c>
      <c r="FQ132" s="405">
        <f t="shared" si="610"/>
        <v>2.1824988301357044</v>
      </c>
      <c r="FR132" s="405">
        <f t="shared" si="611"/>
        <v>1.0570893776321946</v>
      </c>
      <c r="FS132" s="65"/>
    </row>
    <row r="133" spans="1:175" ht="10.35" customHeight="1" x14ac:dyDescent="0.2">
      <c r="A133" s="74" t="str">
        <f t="shared" si="523"/>
        <v>2017-18MARCHY60</v>
      </c>
      <c r="B133" s="163" t="str">
        <f t="shared" si="612"/>
        <v>2017-18</v>
      </c>
      <c r="C133" s="26" t="s">
        <v>838</v>
      </c>
      <c r="D133" s="163" t="str">
        <f t="shared" si="615"/>
        <v>Y60</v>
      </c>
      <c r="E133" s="163" t="str">
        <f t="shared" si="615"/>
        <v>Midlands</v>
      </c>
      <c r="F133" s="163" t="str">
        <f t="shared" si="524"/>
        <v>Y60</v>
      </c>
      <c r="H133" s="75">
        <f t="shared" si="525"/>
        <v>205340</v>
      </c>
      <c r="I133" s="75">
        <f t="shared" si="525"/>
        <v>158132</v>
      </c>
      <c r="J133" s="75">
        <f t="shared" si="525"/>
        <v>621884</v>
      </c>
      <c r="K133" s="75">
        <f t="shared" si="526"/>
        <v>4</v>
      </c>
      <c r="L133" s="75">
        <f t="shared" si="527"/>
        <v>1</v>
      </c>
      <c r="M133" s="75">
        <f t="shared" si="528"/>
        <v>0</v>
      </c>
      <c r="N133" s="75">
        <f t="shared" si="529"/>
        <v>19</v>
      </c>
      <c r="O133" s="75">
        <f t="shared" si="530"/>
        <v>57</v>
      </c>
      <c r="P133" s="75" t="s">
        <v>44</v>
      </c>
      <c r="Q133" s="75">
        <f t="shared" si="531"/>
        <v>0</v>
      </c>
      <c r="R133" s="75">
        <f t="shared" si="531"/>
        <v>0</v>
      </c>
      <c r="S133" s="75">
        <f t="shared" si="531"/>
        <v>0</v>
      </c>
      <c r="T133" s="75">
        <f t="shared" si="531"/>
        <v>148111</v>
      </c>
      <c r="U133" s="75">
        <f t="shared" si="531"/>
        <v>11709</v>
      </c>
      <c r="V133" s="75">
        <f t="shared" si="531"/>
        <v>7491</v>
      </c>
      <c r="W133" s="75">
        <f t="shared" si="531"/>
        <v>77578</v>
      </c>
      <c r="X133" s="75">
        <f t="shared" si="531"/>
        <v>43476</v>
      </c>
      <c r="Y133" s="75">
        <f t="shared" si="531"/>
        <v>2023</v>
      </c>
      <c r="Z133" s="75">
        <f t="shared" si="531"/>
        <v>6036402</v>
      </c>
      <c r="AA133" s="75">
        <f t="shared" si="532"/>
        <v>516</v>
      </c>
      <c r="AB133" s="75">
        <f t="shared" si="533"/>
        <v>918</v>
      </c>
      <c r="AC133" s="75">
        <f t="shared" si="534"/>
        <v>6980645</v>
      </c>
      <c r="AD133" s="75">
        <f t="shared" si="535"/>
        <v>932</v>
      </c>
      <c r="AE133" s="75">
        <f t="shared" si="536"/>
        <v>1949</v>
      </c>
      <c r="AF133" s="75">
        <f t="shared" si="537"/>
        <v>133873789</v>
      </c>
      <c r="AG133" s="75">
        <f t="shared" si="538"/>
        <v>1726</v>
      </c>
      <c r="AH133" s="75">
        <f t="shared" si="539"/>
        <v>3688</v>
      </c>
      <c r="AI133" s="75">
        <f t="shared" si="540"/>
        <v>150328182</v>
      </c>
      <c r="AJ133" s="75">
        <f t="shared" si="541"/>
        <v>3458</v>
      </c>
      <c r="AK133" s="75">
        <f t="shared" si="542"/>
        <v>8333</v>
      </c>
      <c r="AL133" s="75">
        <f t="shared" si="543"/>
        <v>7341065</v>
      </c>
      <c r="AM133" s="75">
        <f t="shared" si="544"/>
        <v>3629</v>
      </c>
      <c r="AN133" s="75">
        <f t="shared" si="545"/>
        <v>9355</v>
      </c>
      <c r="AO133" s="75">
        <f t="shared" si="546"/>
        <v>8260</v>
      </c>
      <c r="AP133" s="75">
        <f t="shared" si="546"/>
        <v>1659</v>
      </c>
      <c r="AQ133" s="75">
        <f t="shared" si="546"/>
        <v>1695</v>
      </c>
      <c r="AR133" s="75">
        <f t="shared" si="546"/>
        <v>10</v>
      </c>
      <c r="AS133" s="75">
        <f t="shared" si="546"/>
        <v>865</v>
      </c>
      <c r="AT133" s="75">
        <f t="shared" si="546"/>
        <v>4041</v>
      </c>
      <c r="AU133" s="75">
        <f t="shared" si="546"/>
        <v>1871</v>
      </c>
      <c r="AV133" s="75">
        <f t="shared" si="546"/>
        <v>85603</v>
      </c>
      <c r="AW133" s="75">
        <f t="shared" si="546"/>
        <v>5655</v>
      </c>
      <c r="AX133" s="75">
        <f t="shared" si="546"/>
        <v>48593</v>
      </c>
      <c r="AY133" s="75">
        <f t="shared" si="547"/>
        <v>139851</v>
      </c>
      <c r="AZ133" s="75">
        <f t="shared" si="547"/>
        <v>21140</v>
      </c>
      <c r="BA133" s="75">
        <f t="shared" si="547"/>
        <v>16262</v>
      </c>
      <c r="BB133" s="75">
        <f t="shared" si="547"/>
        <v>13673</v>
      </c>
      <c r="BC133" s="75">
        <f t="shared" si="547"/>
        <v>10728</v>
      </c>
      <c r="BD133" s="75">
        <f t="shared" si="547"/>
        <v>101287</v>
      </c>
      <c r="BE133" s="75">
        <f t="shared" si="547"/>
        <v>85055</v>
      </c>
      <c r="BF133" s="75">
        <f t="shared" si="547"/>
        <v>69208</v>
      </c>
      <c r="BG133" s="75">
        <f t="shared" si="547"/>
        <v>46089</v>
      </c>
      <c r="BH133" s="75">
        <f t="shared" si="547"/>
        <v>4399</v>
      </c>
      <c r="BI133" s="75">
        <f t="shared" si="547"/>
        <v>2143</v>
      </c>
      <c r="BJ133" s="75">
        <f t="shared" si="547"/>
        <v>0</v>
      </c>
      <c r="BK133" s="75">
        <f t="shared" si="547"/>
        <v>0</v>
      </c>
      <c r="BL133" s="75" t="str">
        <f t="shared" si="548"/>
        <v>-</v>
      </c>
      <c r="BM133" s="75" t="str">
        <f t="shared" si="549"/>
        <v>-</v>
      </c>
      <c r="BN133" s="75">
        <f t="shared" si="550"/>
        <v>0</v>
      </c>
      <c r="BO133" s="75">
        <f t="shared" si="550"/>
        <v>0</v>
      </c>
      <c r="BP133" s="75" t="str">
        <f t="shared" si="551"/>
        <v>-</v>
      </c>
      <c r="BQ133" s="75" t="str">
        <f t="shared" si="552"/>
        <v>-</v>
      </c>
      <c r="BR133" s="75">
        <f t="shared" si="553"/>
        <v>0</v>
      </c>
      <c r="BS133" s="75">
        <f t="shared" si="553"/>
        <v>0</v>
      </c>
      <c r="BT133" s="75" t="str">
        <f t="shared" si="554"/>
        <v>-</v>
      </c>
      <c r="BU133" s="75" t="str">
        <f t="shared" si="555"/>
        <v>-</v>
      </c>
      <c r="BV133" s="75">
        <f t="shared" si="556"/>
        <v>0</v>
      </c>
      <c r="BW133" s="75">
        <f t="shared" si="556"/>
        <v>0</v>
      </c>
      <c r="BX133" s="75" t="str">
        <f t="shared" si="557"/>
        <v>-</v>
      </c>
      <c r="BY133" s="75" t="str">
        <f t="shared" si="558"/>
        <v>-</v>
      </c>
      <c r="BZ133" s="75">
        <f t="shared" si="559"/>
        <v>0</v>
      </c>
      <c r="CA133" s="75">
        <f t="shared" si="559"/>
        <v>0</v>
      </c>
      <c r="CB133" s="75" t="str">
        <f t="shared" si="560"/>
        <v>-</v>
      </c>
      <c r="CC133" s="75" t="str">
        <f t="shared" si="561"/>
        <v>-</v>
      </c>
      <c r="CD133" s="75">
        <f t="shared" si="562"/>
        <v>0</v>
      </c>
      <c r="CE133" s="75">
        <f t="shared" si="562"/>
        <v>0</v>
      </c>
      <c r="CF133" s="75" t="str">
        <f t="shared" si="563"/>
        <v>-</v>
      </c>
      <c r="CG133" s="75" t="str">
        <f t="shared" si="564"/>
        <v>-</v>
      </c>
      <c r="CH133" s="75">
        <f t="shared" si="565"/>
        <v>0</v>
      </c>
      <c r="CI133" s="75">
        <f t="shared" si="565"/>
        <v>0</v>
      </c>
      <c r="CJ133" s="75" t="str">
        <f t="shared" si="566"/>
        <v>-</v>
      </c>
      <c r="CK133" s="75" t="str">
        <f t="shared" si="567"/>
        <v>-</v>
      </c>
      <c r="CL133" s="75">
        <f t="shared" si="568"/>
        <v>0</v>
      </c>
      <c r="CM133" s="75">
        <f t="shared" si="568"/>
        <v>0</v>
      </c>
      <c r="CN133" s="75" t="str">
        <f t="shared" si="569"/>
        <v>-</v>
      </c>
      <c r="CO133" s="75" t="str">
        <f t="shared" si="570"/>
        <v>-</v>
      </c>
      <c r="CP133" s="75">
        <f t="shared" si="571"/>
        <v>0</v>
      </c>
      <c r="CQ133" s="75">
        <f t="shared" si="571"/>
        <v>0</v>
      </c>
      <c r="CR133" s="75" t="str">
        <f t="shared" si="572"/>
        <v>-</v>
      </c>
      <c r="CS133" s="75" t="str">
        <f t="shared" si="573"/>
        <v>-</v>
      </c>
      <c r="CT133" s="75">
        <f t="shared" si="574"/>
        <v>0</v>
      </c>
      <c r="CU133" s="75">
        <f t="shared" si="574"/>
        <v>0</v>
      </c>
      <c r="CV133" s="75" t="str">
        <f t="shared" si="575"/>
        <v>-</v>
      </c>
      <c r="CW133" s="75" t="str">
        <f t="shared" si="576"/>
        <v>-</v>
      </c>
      <c r="CX133" s="75">
        <f t="shared" si="577"/>
        <v>622</v>
      </c>
      <c r="CY133" s="75">
        <f t="shared" si="577"/>
        <v>187483</v>
      </c>
      <c r="CZ133" s="75">
        <f t="shared" si="578"/>
        <v>301</v>
      </c>
      <c r="DA133" s="75">
        <f t="shared" si="579"/>
        <v>517</v>
      </c>
      <c r="DB133" s="75">
        <f t="shared" si="580"/>
        <v>6742</v>
      </c>
      <c r="DC133" s="75">
        <f t="shared" si="580"/>
        <v>333745</v>
      </c>
      <c r="DD133" s="75">
        <f t="shared" si="581"/>
        <v>50</v>
      </c>
      <c r="DE133" s="75">
        <f t="shared" si="582"/>
        <v>226</v>
      </c>
      <c r="DF133" s="75">
        <f t="shared" si="583"/>
        <v>0</v>
      </c>
      <c r="DG133" s="75">
        <f t="shared" si="583"/>
        <v>0</v>
      </c>
      <c r="DH133" s="75" t="str">
        <f t="shared" si="584"/>
        <v>-</v>
      </c>
      <c r="DI133" s="75" t="str">
        <f t="shared" si="585"/>
        <v>-</v>
      </c>
      <c r="DJ133" s="75">
        <f t="shared" si="586"/>
        <v>0</v>
      </c>
      <c r="DK133" s="75">
        <f t="shared" si="586"/>
        <v>1529</v>
      </c>
      <c r="DL133" s="248">
        <f t="shared" si="586"/>
        <v>166</v>
      </c>
      <c r="DM133" s="248">
        <f t="shared" si="586"/>
        <v>1742</v>
      </c>
      <c r="DN133" s="248">
        <f t="shared" si="586"/>
        <v>1</v>
      </c>
      <c r="DO133" s="248">
        <f t="shared" si="586"/>
        <v>2868</v>
      </c>
      <c r="DP133" s="248">
        <f t="shared" si="586"/>
        <v>1193728</v>
      </c>
      <c r="DQ133" s="248">
        <f t="shared" si="587"/>
        <v>7191</v>
      </c>
      <c r="DR133" s="248">
        <f t="shared" si="588"/>
        <v>16967</v>
      </c>
      <c r="DS133" s="248">
        <f t="shared" si="589"/>
        <v>8602785</v>
      </c>
      <c r="DT133" s="248">
        <f t="shared" si="590"/>
        <v>4938</v>
      </c>
      <c r="DU133" s="248">
        <f t="shared" si="591"/>
        <v>10629</v>
      </c>
      <c r="DV133" s="248">
        <f t="shared" si="592"/>
        <v>8120</v>
      </c>
      <c r="DW133" s="248">
        <f t="shared" si="593"/>
        <v>8120</v>
      </c>
      <c r="DX133" s="248">
        <f t="shared" si="594"/>
        <v>8120</v>
      </c>
      <c r="DY133" s="248">
        <f t="shared" si="595"/>
        <v>26346918</v>
      </c>
      <c r="DZ133" s="248">
        <f t="shared" si="596"/>
        <v>9187</v>
      </c>
      <c r="EA133" s="248">
        <f t="shared" si="597"/>
        <v>19828</v>
      </c>
      <c r="EB133" s="164"/>
      <c r="EC133" s="75">
        <f t="shared" si="598"/>
        <v>3</v>
      </c>
      <c r="ED133" s="74">
        <f t="shared" si="613"/>
        <v>2018</v>
      </c>
      <c r="EE133" s="165">
        <f t="shared" si="614"/>
        <v>43160</v>
      </c>
      <c r="EF133" s="157">
        <f t="shared" si="599"/>
        <v>31</v>
      </c>
      <c r="EG133" s="156"/>
      <c r="EH133" s="166">
        <f t="shared" si="600"/>
        <v>233633</v>
      </c>
      <c r="EI133" s="166">
        <f t="shared" si="600"/>
        <v>0</v>
      </c>
      <c r="EJ133" s="166">
        <f t="shared" si="600"/>
        <v>2997378</v>
      </c>
      <c r="EK133" s="166">
        <f t="shared" si="600"/>
        <v>9053375</v>
      </c>
      <c r="EL133" s="166">
        <f t="shared" si="600"/>
        <v>10743459</v>
      </c>
      <c r="EM133" s="166">
        <f t="shared" si="600"/>
        <v>14598648</v>
      </c>
      <c r="EN133" s="166">
        <f t="shared" si="600"/>
        <v>286098504</v>
      </c>
      <c r="EO133" s="166">
        <f t="shared" si="600"/>
        <v>362304946</v>
      </c>
      <c r="EP133" s="166">
        <f t="shared" si="600"/>
        <v>18925145</v>
      </c>
      <c r="EQ133" s="166">
        <f t="shared" si="600"/>
        <v>0</v>
      </c>
      <c r="ER133" s="166">
        <f t="shared" si="601"/>
        <v>0</v>
      </c>
      <c r="ES133" s="166">
        <f t="shared" si="601"/>
        <v>0</v>
      </c>
      <c r="ET133" s="166">
        <f t="shared" si="601"/>
        <v>0</v>
      </c>
      <c r="EU133" s="166">
        <f t="shared" si="601"/>
        <v>0</v>
      </c>
      <c r="EV133" s="166">
        <f t="shared" si="601"/>
        <v>0</v>
      </c>
      <c r="EW133" s="166">
        <f t="shared" si="601"/>
        <v>0</v>
      </c>
      <c r="EX133" s="166">
        <f t="shared" si="601"/>
        <v>0</v>
      </c>
      <c r="EY133" s="166">
        <f t="shared" si="601"/>
        <v>0</v>
      </c>
      <c r="EZ133" s="166">
        <f t="shared" si="601"/>
        <v>0</v>
      </c>
      <c r="FA133" s="166">
        <f t="shared" si="601"/>
        <v>0</v>
      </c>
      <c r="FB133" s="166">
        <f t="shared" si="602"/>
        <v>321600</v>
      </c>
      <c r="FC133" s="166">
        <f t="shared" si="602"/>
        <v>1522644</v>
      </c>
      <c r="FD133" s="166">
        <f t="shared" si="602"/>
        <v>2816576</v>
      </c>
      <c r="FE133" s="166">
        <f t="shared" si="602"/>
        <v>18515106</v>
      </c>
      <c r="FF133" s="166">
        <f t="shared" si="602"/>
        <v>8120</v>
      </c>
      <c r="FG133" s="166">
        <f t="shared" si="602"/>
        <v>56865730</v>
      </c>
      <c r="FH133" s="152"/>
      <c r="FI133" s="405">
        <f t="shared" si="603"/>
        <v>1.8054488000683235</v>
      </c>
      <c r="FJ133" s="405">
        <f t="shared" si="603"/>
        <v>1.3888461866939961</v>
      </c>
      <c r="FK133" s="405">
        <f t="shared" si="604"/>
        <v>1.8252569750367107</v>
      </c>
      <c r="FL133" s="405">
        <f t="shared" si="605"/>
        <v>1.4321185422507008</v>
      </c>
      <c r="FM133" s="405">
        <f t="shared" si="606"/>
        <v>1.3056149939415813</v>
      </c>
      <c r="FN133" s="405">
        <f t="shared" si="607"/>
        <v>1.0963804171285674</v>
      </c>
      <c r="FO133" s="405">
        <f t="shared" si="608"/>
        <v>1.5918667770724078</v>
      </c>
      <c r="FP133" s="405">
        <f t="shared" si="609"/>
        <v>1.0601021253105161</v>
      </c>
      <c r="FQ133" s="405">
        <f t="shared" si="610"/>
        <v>2.1744933267424615</v>
      </c>
      <c r="FR133" s="405">
        <f t="shared" si="611"/>
        <v>1.0593178447849727</v>
      </c>
      <c r="FS133" s="65"/>
    </row>
    <row r="134" spans="1:175" ht="10.35" customHeight="1" x14ac:dyDescent="0.2">
      <c r="A134" s="74" t="str">
        <f t="shared" si="523"/>
        <v>2018-19APRILY60</v>
      </c>
      <c r="B134" s="163" t="str">
        <f t="shared" si="612"/>
        <v>2018-19</v>
      </c>
      <c r="C134" s="26" t="s">
        <v>839</v>
      </c>
      <c r="D134" s="163" t="str">
        <f t="shared" si="615"/>
        <v>Y60</v>
      </c>
      <c r="E134" s="163" t="str">
        <f t="shared" si="615"/>
        <v>Midlands</v>
      </c>
      <c r="F134" s="163" t="str">
        <f t="shared" si="524"/>
        <v>Y60</v>
      </c>
      <c r="H134" s="75">
        <f t="shared" si="525"/>
        <v>177939</v>
      </c>
      <c r="I134" s="75">
        <f t="shared" si="525"/>
        <v>134790</v>
      </c>
      <c r="J134" s="75">
        <f t="shared" si="525"/>
        <v>343906</v>
      </c>
      <c r="K134" s="75">
        <f t="shared" si="526"/>
        <v>3</v>
      </c>
      <c r="L134" s="75">
        <f t="shared" si="527"/>
        <v>1</v>
      </c>
      <c r="M134" s="75">
        <f t="shared" si="528"/>
        <v>0</v>
      </c>
      <c r="N134" s="75">
        <f t="shared" si="529"/>
        <v>4</v>
      </c>
      <c r="O134" s="75">
        <f t="shared" si="530"/>
        <v>39</v>
      </c>
      <c r="P134" s="75" t="s">
        <v>44</v>
      </c>
      <c r="Q134" s="75">
        <f t="shared" si="531"/>
        <v>0</v>
      </c>
      <c r="R134" s="75">
        <f t="shared" si="531"/>
        <v>0</v>
      </c>
      <c r="S134" s="75">
        <f t="shared" si="531"/>
        <v>0</v>
      </c>
      <c r="T134" s="75">
        <f t="shared" si="531"/>
        <v>138946</v>
      </c>
      <c r="U134" s="75">
        <f t="shared" si="531"/>
        <v>10376</v>
      </c>
      <c r="V134" s="75">
        <f t="shared" si="531"/>
        <v>6678</v>
      </c>
      <c r="W134" s="75">
        <f t="shared" si="531"/>
        <v>69057</v>
      </c>
      <c r="X134" s="75">
        <f t="shared" si="531"/>
        <v>44783</v>
      </c>
      <c r="Y134" s="75">
        <f t="shared" si="531"/>
        <v>2106</v>
      </c>
      <c r="Z134" s="75">
        <f t="shared" si="531"/>
        <v>4853063</v>
      </c>
      <c r="AA134" s="75">
        <f t="shared" si="532"/>
        <v>468</v>
      </c>
      <c r="AB134" s="75">
        <f t="shared" si="533"/>
        <v>842</v>
      </c>
      <c r="AC134" s="75">
        <f t="shared" si="534"/>
        <v>5463910</v>
      </c>
      <c r="AD134" s="75">
        <f t="shared" si="535"/>
        <v>818</v>
      </c>
      <c r="AE134" s="75">
        <f t="shared" si="536"/>
        <v>1717</v>
      </c>
      <c r="AF134" s="75">
        <f t="shared" si="537"/>
        <v>87187852</v>
      </c>
      <c r="AG134" s="75">
        <f t="shared" si="538"/>
        <v>1263</v>
      </c>
      <c r="AH134" s="75">
        <f t="shared" si="539"/>
        <v>2568</v>
      </c>
      <c r="AI134" s="75">
        <f t="shared" si="540"/>
        <v>97852116</v>
      </c>
      <c r="AJ134" s="75">
        <f t="shared" si="541"/>
        <v>2185</v>
      </c>
      <c r="AK134" s="75">
        <f t="shared" si="542"/>
        <v>4962</v>
      </c>
      <c r="AL134" s="75">
        <f t="shared" si="543"/>
        <v>5145013</v>
      </c>
      <c r="AM134" s="75">
        <f t="shared" si="544"/>
        <v>2443</v>
      </c>
      <c r="AN134" s="75">
        <f t="shared" si="545"/>
        <v>5730</v>
      </c>
      <c r="AO134" s="75">
        <f t="shared" si="546"/>
        <v>6221</v>
      </c>
      <c r="AP134" s="75">
        <f t="shared" si="546"/>
        <v>1103</v>
      </c>
      <c r="AQ134" s="75">
        <f t="shared" si="546"/>
        <v>1190</v>
      </c>
      <c r="AR134" s="75">
        <f t="shared" si="546"/>
        <v>3</v>
      </c>
      <c r="AS134" s="75">
        <f t="shared" si="546"/>
        <v>733</v>
      </c>
      <c r="AT134" s="75">
        <f t="shared" si="546"/>
        <v>3195</v>
      </c>
      <c r="AU134" s="75">
        <f t="shared" si="546"/>
        <v>1830</v>
      </c>
      <c r="AV134" s="75">
        <f t="shared" si="546"/>
        <v>81765</v>
      </c>
      <c r="AW134" s="75">
        <f t="shared" si="546"/>
        <v>5734</v>
      </c>
      <c r="AX134" s="75">
        <f t="shared" si="546"/>
        <v>45226</v>
      </c>
      <c r="AY134" s="75">
        <f t="shared" si="547"/>
        <v>132725</v>
      </c>
      <c r="AZ134" s="75">
        <f t="shared" si="547"/>
        <v>19074</v>
      </c>
      <c r="BA134" s="75">
        <f t="shared" si="547"/>
        <v>14724</v>
      </c>
      <c r="BB134" s="75">
        <f t="shared" si="547"/>
        <v>12464</v>
      </c>
      <c r="BC134" s="75">
        <f t="shared" si="547"/>
        <v>9711</v>
      </c>
      <c r="BD134" s="75">
        <f t="shared" si="547"/>
        <v>87862</v>
      </c>
      <c r="BE134" s="75">
        <f t="shared" si="547"/>
        <v>74276</v>
      </c>
      <c r="BF134" s="75">
        <f t="shared" si="547"/>
        <v>68067</v>
      </c>
      <c r="BG134" s="75">
        <f t="shared" si="547"/>
        <v>47060</v>
      </c>
      <c r="BH134" s="75">
        <f t="shared" si="547"/>
        <v>4335</v>
      </c>
      <c r="BI134" s="75">
        <f t="shared" si="547"/>
        <v>2225</v>
      </c>
      <c r="BJ134" s="75">
        <f t="shared" si="547"/>
        <v>0</v>
      </c>
      <c r="BK134" s="75">
        <f t="shared" si="547"/>
        <v>0</v>
      </c>
      <c r="BL134" s="75" t="str">
        <f t="shared" si="548"/>
        <v>-</v>
      </c>
      <c r="BM134" s="75" t="str">
        <f t="shared" si="549"/>
        <v>-</v>
      </c>
      <c r="BN134" s="75">
        <f t="shared" si="550"/>
        <v>0</v>
      </c>
      <c r="BO134" s="75">
        <f t="shared" si="550"/>
        <v>0</v>
      </c>
      <c r="BP134" s="75" t="str">
        <f t="shared" si="551"/>
        <v>-</v>
      </c>
      <c r="BQ134" s="75" t="str">
        <f t="shared" si="552"/>
        <v>-</v>
      </c>
      <c r="BR134" s="75">
        <f t="shared" si="553"/>
        <v>0</v>
      </c>
      <c r="BS134" s="75">
        <f t="shared" si="553"/>
        <v>0</v>
      </c>
      <c r="BT134" s="75" t="str">
        <f t="shared" si="554"/>
        <v>-</v>
      </c>
      <c r="BU134" s="75" t="str">
        <f t="shared" si="555"/>
        <v>-</v>
      </c>
      <c r="BV134" s="75">
        <f t="shared" si="556"/>
        <v>0</v>
      </c>
      <c r="BW134" s="75">
        <f t="shared" si="556"/>
        <v>0</v>
      </c>
      <c r="BX134" s="75" t="str">
        <f t="shared" si="557"/>
        <v>-</v>
      </c>
      <c r="BY134" s="75" t="str">
        <f t="shared" si="558"/>
        <v>-</v>
      </c>
      <c r="BZ134" s="75">
        <f t="shared" si="559"/>
        <v>0</v>
      </c>
      <c r="CA134" s="75">
        <f t="shared" si="559"/>
        <v>0</v>
      </c>
      <c r="CB134" s="75" t="str">
        <f t="shared" si="560"/>
        <v>-</v>
      </c>
      <c r="CC134" s="75" t="str">
        <f t="shared" si="561"/>
        <v>-</v>
      </c>
      <c r="CD134" s="75">
        <f t="shared" si="562"/>
        <v>0</v>
      </c>
      <c r="CE134" s="75">
        <f t="shared" si="562"/>
        <v>0</v>
      </c>
      <c r="CF134" s="75" t="str">
        <f t="shared" si="563"/>
        <v>-</v>
      </c>
      <c r="CG134" s="75" t="str">
        <f t="shared" si="564"/>
        <v>-</v>
      </c>
      <c r="CH134" s="75">
        <f t="shared" si="565"/>
        <v>0</v>
      </c>
      <c r="CI134" s="75">
        <f t="shared" si="565"/>
        <v>0</v>
      </c>
      <c r="CJ134" s="75" t="str">
        <f t="shared" si="566"/>
        <v>-</v>
      </c>
      <c r="CK134" s="75" t="str">
        <f t="shared" si="567"/>
        <v>-</v>
      </c>
      <c r="CL134" s="75">
        <f t="shared" si="568"/>
        <v>0</v>
      </c>
      <c r="CM134" s="75">
        <f t="shared" si="568"/>
        <v>0</v>
      </c>
      <c r="CN134" s="75" t="str">
        <f t="shared" si="569"/>
        <v>-</v>
      </c>
      <c r="CO134" s="75" t="str">
        <f t="shared" si="570"/>
        <v>-</v>
      </c>
      <c r="CP134" s="75">
        <f t="shared" si="571"/>
        <v>0</v>
      </c>
      <c r="CQ134" s="75">
        <f t="shared" si="571"/>
        <v>0</v>
      </c>
      <c r="CR134" s="75" t="str">
        <f t="shared" si="572"/>
        <v>-</v>
      </c>
      <c r="CS134" s="75" t="str">
        <f t="shared" si="573"/>
        <v>-</v>
      </c>
      <c r="CT134" s="75">
        <f t="shared" si="574"/>
        <v>0</v>
      </c>
      <c r="CU134" s="75">
        <f t="shared" si="574"/>
        <v>0</v>
      </c>
      <c r="CV134" s="75" t="str">
        <f t="shared" si="575"/>
        <v>-</v>
      </c>
      <c r="CW134" s="75" t="str">
        <f t="shared" si="576"/>
        <v>-</v>
      </c>
      <c r="CX134" s="75">
        <f t="shared" si="577"/>
        <v>503</v>
      </c>
      <c r="CY134" s="75">
        <f t="shared" si="577"/>
        <v>153362</v>
      </c>
      <c r="CZ134" s="75">
        <f t="shared" si="578"/>
        <v>305</v>
      </c>
      <c r="DA134" s="75">
        <f t="shared" si="579"/>
        <v>532</v>
      </c>
      <c r="DB134" s="75">
        <f t="shared" si="580"/>
        <v>6155</v>
      </c>
      <c r="DC134" s="75">
        <f t="shared" si="580"/>
        <v>218035</v>
      </c>
      <c r="DD134" s="75">
        <f t="shared" si="581"/>
        <v>35</v>
      </c>
      <c r="DE134" s="75">
        <f t="shared" si="582"/>
        <v>63</v>
      </c>
      <c r="DF134" s="75">
        <f t="shared" si="583"/>
        <v>0</v>
      </c>
      <c r="DG134" s="75">
        <f t="shared" si="583"/>
        <v>0</v>
      </c>
      <c r="DH134" s="75" t="str">
        <f t="shared" si="584"/>
        <v>-</v>
      </c>
      <c r="DI134" s="75" t="str">
        <f t="shared" si="585"/>
        <v>-</v>
      </c>
      <c r="DJ134" s="75">
        <f t="shared" si="586"/>
        <v>0</v>
      </c>
      <c r="DK134" s="75">
        <f t="shared" si="586"/>
        <v>287</v>
      </c>
      <c r="DL134" s="248">
        <f t="shared" si="586"/>
        <v>515</v>
      </c>
      <c r="DM134" s="248">
        <f t="shared" si="586"/>
        <v>2253</v>
      </c>
      <c r="DN134" s="248">
        <f t="shared" si="586"/>
        <v>1</v>
      </c>
      <c r="DO134" s="248">
        <f t="shared" si="586"/>
        <v>3347</v>
      </c>
      <c r="DP134" s="248">
        <f t="shared" si="586"/>
        <v>2251111</v>
      </c>
      <c r="DQ134" s="248">
        <f t="shared" si="587"/>
        <v>4371</v>
      </c>
      <c r="DR134" s="248">
        <f t="shared" si="588"/>
        <v>8173</v>
      </c>
      <c r="DS134" s="248">
        <f t="shared" si="589"/>
        <v>8707799</v>
      </c>
      <c r="DT134" s="248">
        <f t="shared" si="590"/>
        <v>3865</v>
      </c>
      <c r="DU134" s="248">
        <f t="shared" si="591"/>
        <v>8031</v>
      </c>
      <c r="DV134" s="248">
        <f t="shared" si="592"/>
        <v>3309</v>
      </c>
      <c r="DW134" s="248">
        <f t="shared" si="593"/>
        <v>3309</v>
      </c>
      <c r="DX134" s="248">
        <f t="shared" si="594"/>
        <v>3309</v>
      </c>
      <c r="DY134" s="248">
        <f t="shared" si="595"/>
        <v>19347982</v>
      </c>
      <c r="DZ134" s="248">
        <f t="shared" si="596"/>
        <v>5781</v>
      </c>
      <c r="EA134" s="248">
        <f t="shared" si="597"/>
        <v>12483</v>
      </c>
      <c r="EB134" s="164"/>
      <c r="EC134" s="75">
        <f t="shared" si="598"/>
        <v>4</v>
      </c>
      <c r="ED134" s="74">
        <f t="shared" si="613"/>
        <v>2018</v>
      </c>
      <c r="EE134" s="165">
        <f t="shared" si="614"/>
        <v>43191</v>
      </c>
      <c r="EF134" s="157">
        <f t="shared" si="599"/>
        <v>30</v>
      </c>
      <c r="EG134" s="156"/>
      <c r="EH134" s="166">
        <f t="shared" si="600"/>
        <v>198079</v>
      </c>
      <c r="EI134" s="166">
        <f t="shared" si="600"/>
        <v>0</v>
      </c>
      <c r="EJ134" s="166">
        <f t="shared" si="600"/>
        <v>539160</v>
      </c>
      <c r="EK134" s="166">
        <f t="shared" si="600"/>
        <v>5317692</v>
      </c>
      <c r="EL134" s="166">
        <f t="shared" si="600"/>
        <v>8732556</v>
      </c>
      <c r="EM134" s="166">
        <f t="shared" si="600"/>
        <v>11466790</v>
      </c>
      <c r="EN134" s="166">
        <f t="shared" si="600"/>
        <v>177306084</v>
      </c>
      <c r="EO134" s="166">
        <f t="shared" si="600"/>
        <v>222202815</v>
      </c>
      <c r="EP134" s="166">
        <f t="shared" si="600"/>
        <v>12066700</v>
      </c>
      <c r="EQ134" s="166">
        <f t="shared" si="600"/>
        <v>0</v>
      </c>
      <c r="ER134" s="166">
        <f t="shared" si="601"/>
        <v>0</v>
      </c>
      <c r="ES134" s="166">
        <f t="shared" si="601"/>
        <v>0</v>
      </c>
      <c r="ET134" s="166">
        <f t="shared" si="601"/>
        <v>0</v>
      </c>
      <c r="EU134" s="166">
        <f t="shared" si="601"/>
        <v>0</v>
      </c>
      <c r="EV134" s="166">
        <f t="shared" si="601"/>
        <v>0</v>
      </c>
      <c r="EW134" s="166">
        <f t="shared" si="601"/>
        <v>0</v>
      </c>
      <c r="EX134" s="166">
        <f t="shared" si="601"/>
        <v>0</v>
      </c>
      <c r="EY134" s="166">
        <f t="shared" si="601"/>
        <v>0</v>
      </c>
      <c r="EZ134" s="166">
        <f t="shared" si="601"/>
        <v>0</v>
      </c>
      <c r="FA134" s="166">
        <f t="shared" si="601"/>
        <v>0</v>
      </c>
      <c r="FB134" s="166">
        <f t="shared" si="602"/>
        <v>267505</v>
      </c>
      <c r="FC134" s="166">
        <f t="shared" si="602"/>
        <v>386558</v>
      </c>
      <c r="FD134" s="166">
        <f t="shared" si="602"/>
        <v>4209349</v>
      </c>
      <c r="FE134" s="166">
        <f t="shared" si="602"/>
        <v>18093380</v>
      </c>
      <c r="FF134" s="166">
        <f t="shared" si="602"/>
        <v>3309</v>
      </c>
      <c r="FG134" s="166">
        <f t="shared" si="602"/>
        <v>41779585</v>
      </c>
      <c r="FH134" s="152"/>
      <c r="FI134" s="405">
        <f t="shared" si="603"/>
        <v>1.8382806476484195</v>
      </c>
      <c r="FJ134" s="405">
        <f t="shared" si="603"/>
        <v>1.4190439475713184</v>
      </c>
      <c r="FK134" s="405">
        <f t="shared" si="604"/>
        <v>1.8664270739742437</v>
      </c>
      <c r="FL134" s="405">
        <f t="shared" si="605"/>
        <v>1.454177897574124</v>
      </c>
      <c r="FM134" s="405">
        <f t="shared" si="606"/>
        <v>1.2723112790882893</v>
      </c>
      <c r="FN134" s="405">
        <f t="shared" si="607"/>
        <v>1.0755752494316289</v>
      </c>
      <c r="FO134" s="405">
        <f t="shared" si="608"/>
        <v>1.5199294375097694</v>
      </c>
      <c r="FP134" s="405">
        <f t="shared" si="609"/>
        <v>1.05084518678963</v>
      </c>
      <c r="FQ134" s="405">
        <f t="shared" si="610"/>
        <v>2.0584045584045585</v>
      </c>
      <c r="FR134" s="405">
        <f t="shared" si="611"/>
        <v>1.0565052231718899</v>
      </c>
      <c r="FS134" s="65"/>
    </row>
    <row r="135" spans="1:175" ht="10.35" customHeight="1" x14ac:dyDescent="0.2">
      <c r="A135" s="74" t="str">
        <f t="shared" si="523"/>
        <v>2018-19MAYY60</v>
      </c>
      <c r="B135" s="163" t="str">
        <f t="shared" si="612"/>
        <v>2018-19</v>
      </c>
      <c r="C135" s="26" t="s">
        <v>840</v>
      </c>
      <c r="D135" s="163" t="str">
        <f t="shared" si="615"/>
        <v>Y60</v>
      </c>
      <c r="E135" s="163" t="str">
        <f t="shared" si="615"/>
        <v>Midlands</v>
      </c>
      <c r="F135" s="163" t="str">
        <f t="shared" si="524"/>
        <v>Y60</v>
      </c>
      <c r="H135" s="75">
        <f t="shared" si="525"/>
        <v>194663</v>
      </c>
      <c r="I135" s="75">
        <f t="shared" si="525"/>
        <v>148962</v>
      </c>
      <c r="J135" s="75">
        <f t="shared" si="525"/>
        <v>417427</v>
      </c>
      <c r="K135" s="75">
        <f t="shared" si="526"/>
        <v>3</v>
      </c>
      <c r="L135" s="75">
        <f t="shared" si="527"/>
        <v>1</v>
      </c>
      <c r="M135" s="75">
        <f t="shared" si="528"/>
        <v>0</v>
      </c>
      <c r="N135" s="75">
        <f t="shared" si="529"/>
        <v>7</v>
      </c>
      <c r="O135" s="75">
        <f t="shared" si="530"/>
        <v>43</v>
      </c>
      <c r="P135" s="75" t="s">
        <v>44</v>
      </c>
      <c r="Q135" s="75">
        <f t="shared" si="531"/>
        <v>0</v>
      </c>
      <c r="R135" s="75">
        <f t="shared" si="531"/>
        <v>0</v>
      </c>
      <c r="S135" s="75">
        <f t="shared" si="531"/>
        <v>0</v>
      </c>
      <c r="T135" s="75">
        <f t="shared" si="531"/>
        <v>147534</v>
      </c>
      <c r="U135" s="75">
        <f t="shared" si="531"/>
        <v>10921</v>
      </c>
      <c r="V135" s="75">
        <f t="shared" si="531"/>
        <v>6938</v>
      </c>
      <c r="W135" s="75">
        <f t="shared" si="531"/>
        <v>73164</v>
      </c>
      <c r="X135" s="75">
        <f t="shared" si="531"/>
        <v>47805</v>
      </c>
      <c r="Y135" s="75">
        <f t="shared" si="531"/>
        <v>2212</v>
      </c>
      <c r="Z135" s="75">
        <f t="shared" si="531"/>
        <v>4941864</v>
      </c>
      <c r="AA135" s="75">
        <f t="shared" si="532"/>
        <v>453</v>
      </c>
      <c r="AB135" s="75">
        <f t="shared" si="533"/>
        <v>801</v>
      </c>
      <c r="AC135" s="75">
        <f t="shared" si="534"/>
        <v>5861756</v>
      </c>
      <c r="AD135" s="75">
        <f t="shared" si="535"/>
        <v>845</v>
      </c>
      <c r="AE135" s="75">
        <f t="shared" si="536"/>
        <v>1847</v>
      </c>
      <c r="AF135" s="75">
        <f t="shared" si="537"/>
        <v>90977043</v>
      </c>
      <c r="AG135" s="75">
        <f t="shared" si="538"/>
        <v>1243</v>
      </c>
      <c r="AH135" s="75">
        <f t="shared" si="539"/>
        <v>2493</v>
      </c>
      <c r="AI135" s="75">
        <f t="shared" si="540"/>
        <v>119497517</v>
      </c>
      <c r="AJ135" s="75">
        <f t="shared" si="541"/>
        <v>2500</v>
      </c>
      <c r="AK135" s="75">
        <f t="shared" si="542"/>
        <v>5720</v>
      </c>
      <c r="AL135" s="75">
        <f t="shared" si="543"/>
        <v>6793622</v>
      </c>
      <c r="AM135" s="75">
        <f t="shared" si="544"/>
        <v>3071</v>
      </c>
      <c r="AN135" s="75">
        <f t="shared" si="545"/>
        <v>7654</v>
      </c>
      <c r="AO135" s="75">
        <f t="shared" si="546"/>
        <v>6698</v>
      </c>
      <c r="AP135" s="75">
        <f t="shared" si="546"/>
        <v>1147</v>
      </c>
      <c r="AQ135" s="75">
        <f t="shared" si="546"/>
        <v>1118</v>
      </c>
      <c r="AR135" s="75">
        <f t="shared" si="546"/>
        <v>7</v>
      </c>
      <c r="AS135" s="75">
        <f t="shared" si="546"/>
        <v>858</v>
      </c>
      <c r="AT135" s="75">
        <f t="shared" si="546"/>
        <v>3575</v>
      </c>
      <c r="AU135" s="75">
        <f t="shared" si="546"/>
        <v>1853</v>
      </c>
      <c r="AV135" s="75">
        <f t="shared" si="546"/>
        <v>86310</v>
      </c>
      <c r="AW135" s="75">
        <f t="shared" si="546"/>
        <v>6056</v>
      </c>
      <c r="AX135" s="75">
        <f t="shared" si="546"/>
        <v>48470</v>
      </c>
      <c r="AY135" s="75">
        <f t="shared" si="547"/>
        <v>140836</v>
      </c>
      <c r="AZ135" s="75">
        <f t="shared" si="547"/>
        <v>20408</v>
      </c>
      <c r="BA135" s="75">
        <f t="shared" si="547"/>
        <v>15655</v>
      </c>
      <c r="BB135" s="75">
        <f t="shared" si="547"/>
        <v>13161</v>
      </c>
      <c r="BC135" s="75">
        <f t="shared" si="547"/>
        <v>10278</v>
      </c>
      <c r="BD135" s="75">
        <f t="shared" si="547"/>
        <v>93132</v>
      </c>
      <c r="BE135" s="75">
        <f t="shared" si="547"/>
        <v>78088</v>
      </c>
      <c r="BF135" s="75">
        <f t="shared" si="547"/>
        <v>74859</v>
      </c>
      <c r="BG135" s="75">
        <f t="shared" si="547"/>
        <v>50227</v>
      </c>
      <c r="BH135" s="75">
        <f t="shared" si="547"/>
        <v>4858</v>
      </c>
      <c r="BI135" s="75">
        <f t="shared" si="547"/>
        <v>2295</v>
      </c>
      <c r="BJ135" s="75">
        <f t="shared" si="547"/>
        <v>0</v>
      </c>
      <c r="BK135" s="75">
        <f t="shared" si="547"/>
        <v>0</v>
      </c>
      <c r="BL135" s="75" t="str">
        <f t="shared" si="548"/>
        <v>-</v>
      </c>
      <c r="BM135" s="75" t="str">
        <f t="shared" si="549"/>
        <v>-</v>
      </c>
      <c r="BN135" s="75">
        <f t="shared" si="550"/>
        <v>0</v>
      </c>
      <c r="BO135" s="75">
        <f t="shared" si="550"/>
        <v>0</v>
      </c>
      <c r="BP135" s="75" t="str">
        <f t="shared" si="551"/>
        <v>-</v>
      </c>
      <c r="BQ135" s="75" t="str">
        <f t="shared" si="552"/>
        <v>-</v>
      </c>
      <c r="BR135" s="75">
        <f t="shared" si="553"/>
        <v>0</v>
      </c>
      <c r="BS135" s="75">
        <f t="shared" si="553"/>
        <v>0</v>
      </c>
      <c r="BT135" s="75" t="str">
        <f t="shared" si="554"/>
        <v>-</v>
      </c>
      <c r="BU135" s="75" t="str">
        <f t="shared" si="555"/>
        <v>-</v>
      </c>
      <c r="BV135" s="75">
        <f t="shared" si="556"/>
        <v>0</v>
      </c>
      <c r="BW135" s="75">
        <f t="shared" si="556"/>
        <v>0</v>
      </c>
      <c r="BX135" s="75" t="str">
        <f t="shared" si="557"/>
        <v>-</v>
      </c>
      <c r="BY135" s="75" t="str">
        <f t="shared" si="558"/>
        <v>-</v>
      </c>
      <c r="BZ135" s="75">
        <f t="shared" si="559"/>
        <v>0</v>
      </c>
      <c r="CA135" s="75">
        <f t="shared" si="559"/>
        <v>0</v>
      </c>
      <c r="CB135" s="75" t="str">
        <f t="shared" si="560"/>
        <v>-</v>
      </c>
      <c r="CC135" s="75" t="str">
        <f t="shared" si="561"/>
        <v>-</v>
      </c>
      <c r="CD135" s="75">
        <f t="shared" si="562"/>
        <v>0</v>
      </c>
      <c r="CE135" s="75">
        <f t="shared" si="562"/>
        <v>0</v>
      </c>
      <c r="CF135" s="75" t="str">
        <f t="shared" si="563"/>
        <v>-</v>
      </c>
      <c r="CG135" s="75" t="str">
        <f t="shared" si="564"/>
        <v>-</v>
      </c>
      <c r="CH135" s="75">
        <f t="shared" si="565"/>
        <v>0</v>
      </c>
      <c r="CI135" s="75">
        <f t="shared" si="565"/>
        <v>0</v>
      </c>
      <c r="CJ135" s="75" t="str">
        <f t="shared" si="566"/>
        <v>-</v>
      </c>
      <c r="CK135" s="75" t="str">
        <f t="shared" si="567"/>
        <v>-</v>
      </c>
      <c r="CL135" s="75">
        <f t="shared" si="568"/>
        <v>0</v>
      </c>
      <c r="CM135" s="75">
        <f t="shared" si="568"/>
        <v>0</v>
      </c>
      <c r="CN135" s="75" t="str">
        <f t="shared" si="569"/>
        <v>-</v>
      </c>
      <c r="CO135" s="75" t="str">
        <f t="shared" si="570"/>
        <v>-</v>
      </c>
      <c r="CP135" s="75">
        <f t="shared" si="571"/>
        <v>0</v>
      </c>
      <c r="CQ135" s="75">
        <f t="shared" si="571"/>
        <v>0</v>
      </c>
      <c r="CR135" s="75" t="str">
        <f t="shared" si="572"/>
        <v>-</v>
      </c>
      <c r="CS135" s="75" t="str">
        <f t="shared" si="573"/>
        <v>-</v>
      </c>
      <c r="CT135" s="75">
        <f t="shared" si="574"/>
        <v>0</v>
      </c>
      <c r="CU135" s="75">
        <f t="shared" si="574"/>
        <v>0</v>
      </c>
      <c r="CV135" s="75" t="str">
        <f t="shared" si="575"/>
        <v>-</v>
      </c>
      <c r="CW135" s="75" t="str">
        <f t="shared" si="576"/>
        <v>-</v>
      </c>
      <c r="CX135" s="75">
        <f t="shared" si="577"/>
        <v>495</v>
      </c>
      <c r="CY135" s="75">
        <f t="shared" si="577"/>
        <v>141803</v>
      </c>
      <c r="CZ135" s="75">
        <f t="shared" si="578"/>
        <v>286</v>
      </c>
      <c r="DA135" s="75">
        <f t="shared" si="579"/>
        <v>483</v>
      </c>
      <c r="DB135" s="75">
        <f t="shared" si="580"/>
        <v>6635</v>
      </c>
      <c r="DC135" s="75">
        <f t="shared" si="580"/>
        <v>252560</v>
      </c>
      <c r="DD135" s="75">
        <f t="shared" si="581"/>
        <v>38</v>
      </c>
      <c r="DE135" s="75">
        <f t="shared" si="582"/>
        <v>63</v>
      </c>
      <c r="DF135" s="75">
        <f t="shared" si="583"/>
        <v>0</v>
      </c>
      <c r="DG135" s="75">
        <f t="shared" si="583"/>
        <v>0</v>
      </c>
      <c r="DH135" s="75" t="str">
        <f t="shared" si="584"/>
        <v>-</v>
      </c>
      <c r="DI135" s="75" t="str">
        <f t="shared" si="585"/>
        <v>-</v>
      </c>
      <c r="DJ135" s="75">
        <f t="shared" si="586"/>
        <v>0</v>
      </c>
      <c r="DK135" s="75">
        <f t="shared" si="586"/>
        <v>280</v>
      </c>
      <c r="DL135" s="248">
        <f t="shared" si="586"/>
        <v>469</v>
      </c>
      <c r="DM135" s="248">
        <f t="shared" si="586"/>
        <v>2217</v>
      </c>
      <c r="DN135" s="248">
        <f t="shared" si="586"/>
        <v>3</v>
      </c>
      <c r="DO135" s="248">
        <f t="shared" si="586"/>
        <v>3765</v>
      </c>
      <c r="DP135" s="248">
        <f t="shared" si="586"/>
        <v>1781311</v>
      </c>
      <c r="DQ135" s="248">
        <f t="shared" si="587"/>
        <v>3798</v>
      </c>
      <c r="DR135" s="248">
        <f t="shared" si="588"/>
        <v>7447</v>
      </c>
      <c r="DS135" s="248">
        <f t="shared" si="589"/>
        <v>9302190</v>
      </c>
      <c r="DT135" s="248">
        <f t="shared" si="590"/>
        <v>4196</v>
      </c>
      <c r="DU135" s="248">
        <f t="shared" si="591"/>
        <v>8675</v>
      </c>
      <c r="DV135" s="248">
        <f t="shared" si="592"/>
        <v>16803</v>
      </c>
      <c r="DW135" s="248">
        <f t="shared" si="593"/>
        <v>5601</v>
      </c>
      <c r="DX135" s="248">
        <f t="shared" si="594"/>
        <v>6753</v>
      </c>
      <c r="DY135" s="248">
        <f t="shared" si="595"/>
        <v>23867457</v>
      </c>
      <c r="DZ135" s="248">
        <f t="shared" si="596"/>
        <v>6339</v>
      </c>
      <c r="EA135" s="248">
        <f t="shared" si="597"/>
        <v>14263</v>
      </c>
      <c r="EB135" s="164"/>
      <c r="EC135" s="75">
        <f t="shared" si="598"/>
        <v>5</v>
      </c>
      <c r="ED135" s="74">
        <f t="shared" si="613"/>
        <v>2018</v>
      </c>
      <c r="EE135" s="165">
        <f t="shared" si="614"/>
        <v>43221</v>
      </c>
      <c r="EF135" s="157">
        <f t="shared" si="599"/>
        <v>31</v>
      </c>
      <c r="EG135" s="156"/>
      <c r="EH135" s="166">
        <f t="shared" si="600"/>
        <v>219059</v>
      </c>
      <c r="EI135" s="166">
        <f t="shared" si="600"/>
        <v>0</v>
      </c>
      <c r="EJ135" s="166">
        <f t="shared" si="600"/>
        <v>972637</v>
      </c>
      <c r="EK135" s="166">
        <f t="shared" si="600"/>
        <v>6352758</v>
      </c>
      <c r="EL135" s="166">
        <f t="shared" si="600"/>
        <v>8746258</v>
      </c>
      <c r="EM135" s="166">
        <f t="shared" si="600"/>
        <v>12812234</v>
      </c>
      <c r="EN135" s="166">
        <f t="shared" si="600"/>
        <v>182411150</v>
      </c>
      <c r="EO135" s="166">
        <f t="shared" si="600"/>
        <v>273465699</v>
      </c>
      <c r="EP135" s="166">
        <f t="shared" si="600"/>
        <v>16929557</v>
      </c>
      <c r="EQ135" s="166">
        <f t="shared" si="600"/>
        <v>0</v>
      </c>
      <c r="ER135" s="166">
        <f t="shared" si="601"/>
        <v>0</v>
      </c>
      <c r="ES135" s="166">
        <f t="shared" si="601"/>
        <v>0</v>
      </c>
      <c r="ET135" s="166">
        <f t="shared" si="601"/>
        <v>0</v>
      </c>
      <c r="EU135" s="166">
        <f t="shared" si="601"/>
        <v>0</v>
      </c>
      <c r="EV135" s="166">
        <f t="shared" si="601"/>
        <v>0</v>
      </c>
      <c r="EW135" s="166">
        <f t="shared" si="601"/>
        <v>0</v>
      </c>
      <c r="EX135" s="166">
        <f t="shared" si="601"/>
        <v>0</v>
      </c>
      <c r="EY135" s="166">
        <f t="shared" si="601"/>
        <v>0</v>
      </c>
      <c r="EZ135" s="166">
        <f t="shared" si="601"/>
        <v>0</v>
      </c>
      <c r="FA135" s="166">
        <f t="shared" si="601"/>
        <v>0</v>
      </c>
      <c r="FB135" s="166">
        <f t="shared" si="602"/>
        <v>238880</v>
      </c>
      <c r="FC135" s="166">
        <f t="shared" si="602"/>
        <v>415901</v>
      </c>
      <c r="FD135" s="166">
        <f t="shared" si="602"/>
        <v>3492467</v>
      </c>
      <c r="FE135" s="166">
        <f t="shared" si="602"/>
        <v>19232115</v>
      </c>
      <c r="FF135" s="166">
        <f t="shared" si="602"/>
        <v>20259</v>
      </c>
      <c r="FG135" s="166">
        <f t="shared" si="602"/>
        <v>53701435</v>
      </c>
      <c r="FH135" s="152"/>
      <c r="FI135" s="405">
        <f t="shared" si="603"/>
        <v>1.8686933431004487</v>
      </c>
      <c r="FJ135" s="405">
        <f t="shared" si="603"/>
        <v>1.4334767878399415</v>
      </c>
      <c r="FK135" s="405">
        <f t="shared" si="604"/>
        <v>1.8969443643701356</v>
      </c>
      <c r="FL135" s="405">
        <f t="shared" si="605"/>
        <v>1.4814067454597868</v>
      </c>
      <c r="FM135" s="405">
        <f t="shared" si="606"/>
        <v>1.2729211087420043</v>
      </c>
      <c r="FN135" s="405">
        <f t="shared" si="607"/>
        <v>1.0673008583456345</v>
      </c>
      <c r="FO135" s="405">
        <f t="shared" si="608"/>
        <v>1.5659240665202385</v>
      </c>
      <c r="FP135" s="405">
        <f t="shared" si="609"/>
        <v>1.0506641564689887</v>
      </c>
      <c r="FQ135" s="405">
        <f t="shared" si="610"/>
        <v>2.1962025316455698</v>
      </c>
      <c r="FR135" s="405">
        <f t="shared" si="611"/>
        <v>1.0375226039783001</v>
      </c>
      <c r="FS135" s="65"/>
    </row>
    <row r="136" spans="1:175" ht="10.35" customHeight="1" x14ac:dyDescent="0.2">
      <c r="A136" s="74" t="str">
        <f t="shared" si="523"/>
        <v>2018-19JUNEY60</v>
      </c>
      <c r="B136" s="163" t="str">
        <f t="shared" si="612"/>
        <v>2018-19</v>
      </c>
      <c r="C136" s="26" t="s">
        <v>843</v>
      </c>
      <c r="D136" s="163" t="str">
        <f t="shared" si="615"/>
        <v>Y60</v>
      </c>
      <c r="E136" s="163" t="str">
        <f t="shared" si="615"/>
        <v>Midlands</v>
      </c>
      <c r="F136" s="163" t="str">
        <f t="shared" si="524"/>
        <v>Y60</v>
      </c>
      <c r="H136" s="75">
        <f t="shared" si="525"/>
        <v>189833</v>
      </c>
      <c r="I136" s="75">
        <f t="shared" si="525"/>
        <v>146687</v>
      </c>
      <c r="J136" s="75">
        <f t="shared" si="525"/>
        <v>491255</v>
      </c>
      <c r="K136" s="75">
        <f t="shared" si="526"/>
        <v>3</v>
      </c>
      <c r="L136" s="75">
        <f t="shared" si="527"/>
        <v>1</v>
      </c>
      <c r="M136" s="75">
        <f t="shared" si="528"/>
        <v>0</v>
      </c>
      <c r="N136" s="75">
        <f t="shared" si="529"/>
        <v>12</v>
      </c>
      <c r="O136" s="75">
        <f t="shared" si="530"/>
        <v>47</v>
      </c>
      <c r="P136" s="75" t="s">
        <v>44</v>
      </c>
      <c r="Q136" s="75">
        <f t="shared" ref="Q136:Z145" si="616">SUMIFS(Q$247:Q$1257,$B$247:$B$1257,$B136,$C$247:$C$1257,$C136,$D$247:$D$1257,$D136)</f>
        <v>0</v>
      </c>
      <c r="R136" s="75">
        <f t="shared" si="616"/>
        <v>0</v>
      </c>
      <c r="S136" s="75">
        <f t="shared" si="616"/>
        <v>0</v>
      </c>
      <c r="T136" s="75">
        <f t="shared" si="616"/>
        <v>142539</v>
      </c>
      <c r="U136" s="75">
        <f t="shared" si="616"/>
        <v>10988</v>
      </c>
      <c r="V136" s="75">
        <f t="shared" si="616"/>
        <v>6937</v>
      </c>
      <c r="W136" s="75">
        <f t="shared" si="616"/>
        <v>70542</v>
      </c>
      <c r="X136" s="75">
        <f t="shared" si="616"/>
        <v>45798</v>
      </c>
      <c r="Y136" s="75">
        <f t="shared" si="616"/>
        <v>2073</v>
      </c>
      <c r="Z136" s="75">
        <f t="shared" si="616"/>
        <v>4700840</v>
      </c>
      <c r="AA136" s="75">
        <f t="shared" si="532"/>
        <v>428</v>
      </c>
      <c r="AB136" s="75">
        <f t="shared" si="533"/>
        <v>753</v>
      </c>
      <c r="AC136" s="75">
        <f t="shared" si="534"/>
        <v>5482468</v>
      </c>
      <c r="AD136" s="75">
        <f t="shared" si="535"/>
        <v>790</v>
      </c>
      <c r="AE136" s="75">
        <f t="shared" si="536"/>
        <v>1701</v>
      </c>
      <c r="AF136" s="75">
        <f t="shared" si="537"/>
        <v>88951746</v>
      </c>
      <c r="AG136" s="75">
        <f t="shared" si="538"/>
        <v>1261</v>
      </c>
      <c r="AH136" s="75">
        <f t="shared" si="539"/>
        <v>2534</v>
      </c>
      <c r="AI136" s="75">
        <f t="shared" si="540"/>
        <v>121462146</v>
      </c>
      <c r="AJ136" s="75">
        <f t="shared" si="541"/>
        <v>2652</v>
      </c>
      <c r="AK136" s="75">
        <f t="shared" si="542"/>
        <v>6100</v>
      </c>
      <c r="AL136" s="75">
        <f t="shared" si="543"/>
        <v>6893574</v>
      </c>
      <c r="AM136" s="75">
        <f t="shared" si="544"/>
        <v>3325</v>
      </c>
      <c r="AN136" s="75">
        <f t="shared" si="545"/>
        <v>7707</v>
      </c>
      <c r="AO136" s="75">
        <f t="shared" ref="AO136:AX145" si="617">SUMIFS(AO$247:AO$1257,$B$247:$B$1257,$B136,$C$247:$C$1257,$C136,$D$247:$D$1257,$D136)</f>
        <v>6582</v>
      </c>
      <c r="AP136" s="75">
        <f t="shared" si="617"/>
        <v>1066</v>
      </c>
      <c r="AQ136" s="75">
        <f t="shared" si="617"/>
        <v>1174</v>
      </c>
      <c r="AR136" s="75">
        <f t="shared" si="617"/>
        <v>4</v>
      </c>
      <c r="AS136" s="75">
        <f t="shared" si="617"/>
        <v>781</v>
      </c>
      <c r="AT136" s="75">
        <f t="shared" si="617"/>
        <v>3561</v>
      </c>
      <c r="AU136" s="75">
        <f t="shared" si="617"/>
        <v>1875</v>
      </c>
      <c r="AV136" s="75">
        <f t="shared" si="617"/>
        <v>83106</v>
      </c>
      <c r="AW136" s="75">
        <f t="shared" si="617"/>
        <v>5746</v>
      </c>
      <c r="AX136" s="75">
        <f t="shared" si="617"/>
        <v>47105</v>
      </c>
      <c r="AY136" s="75">
        <f t="shared" ref="AY136:BK145" si="618">SUMIFS(AY$247:AY$1257,$B$247:$B$1257,$B136,$C$247:$C$1257,$C136,$D$247:$D$1257,$D136)</f>
        <v>135957</v>
      </c>
      <c r="AZ136" s="75">
        <f t="shared" si="618"/>
        <v>20948</v>
      </c>
      <c r="BA136" s="75">
        <f t="shared" si="618"/>
        <v>15789</v>
      </c>
      <c r="BB136" s="75">
        <f t="shared" si="618"/>
        <v>13417</v>
      </c>
      <c r="BC136" s="75">
        <f t="shared" si="618"/>
        <v>10304</v>
      </c>
      <c r="BD136" s="75">
        <f t="shared" si="618"/>
        <v>90664</v>
      </c>
      <c r="BE136" s="75">
        <f t="shared" si="618"/>
        <v>75255</v>
      </c>
      <c r="BF136" s="75">
        <f t="shared" si="618"/>
        <v>72592</v>
      </c>
      <c r="BG136" s="75">
        <f t="shared" si="618"/>
        <v>48056</v>
      </c>
      <c r="BH136" s="75">
        <f t="shared" si="618"/>
        <v>4443</v>
      </c>
      <c r="BI136" s="75">
        <f t="shared" si="618"/>
        <v>2151</v>
      </c>
      <c r="BJ136" s="75">
        <f t="shared" si="618"/>
        <v>0</v>
      </c>
      <c r="BK136" s="75">
        <f t="shared" si="618"/>
        <v>0</v>
      </c>
      <c r="BL136" s="75" t="str">
        <f t="shared" si="548"/>
        <v>-</v>
      </c>
      <c r="BM136" s="75" t="str">
        <f t="shared" si="549"/>
        <v>-</v>
      </c>
      <c r="BN136" s="75">
        <f t="shared" si="550"/>
        <v>0</v>
      </c>
      <c r="BO136" s="75">
        <f t="shared" si="550"/>
        <v>0</v>
      </c>
      <c r="BP136" s="75" t="str">
        <f t="shared" si="551"/>
        <v>-</v>
      </c>
      <c r="BQ136" s="75" t="str">
        <f t="shared" si="552"/>
        <v>-</v>
      </c>
      <c r="BR136" s="75">
        <f t="shared" si="553"/>
        <v>0</v>
      </c>
      <c r="BS136" s="75">
        <f t="shared" si="553"/>
        <v>0</v>
      </c>
      <c r="BT136" s="75" t="str">
        <f t="shared" si="554"/>
        <v>-</v>
      </c>
      <c r="BU136" s="75" t="str">
        <f t="shared" si="555"/>
        <v>-</v>
      </c>
      <c r="BV136" s="75">
        <f t="shared" si="556"/>
        <v>0</v>
      </c>
      <c r="BW136" s="75">
        <f t="shared" si="556"/>
        <v>0</v>
      </c>
      <c r="BX136" s="75" t="str">
        <f t="shared" si="557"/>
        <v>-</v>
      </c>
      <c r="BY136" s="75" t="str">
        <f t="shared" si="558"/>
        <v>-</v>
      </c>
      <c r="BZ136" s="75">
        <f t="shared" si="559"/>
        <v>0</v>
      </c>
      <c r="CA136" s="75">
        <f t="shared" si="559"/>
        <v>0</v>
      </c>
      <c r="CB136" s="75" t="str">
        <f t="shared" si="560"/>
        <v>-</v>
      </c>
      <c r="CC136" s="75" t="str">
        <f t="shared" si="561"/>
        <v>-</v>
      </c>
      <c r="CD136" s="75">
        <f t="shared" si="562"/>
        <v>0</v>
      </c>
      <c r="CE136" s="75">
        <f t="shared" si="562"/>
        <v>0</v>
      </c>
      <c r="CF136" s="75" t="str">
        <f t="shared" si="563"/>
        <v>-</v>
      </c>
      <c r="CG136" s="75" t="str">
        <f t="shared" si="564"/>
        <v>-</v>
      </c>
      <c r="CH136" s="75">
        <f t="shared" si="565"/>
        <v>0</v>
      </c>
      <c r="CI136" s="75">
        <f t="shared" si="565"/>
        <v>0</v>
      </c>
      <c r="CJ136" s="75" t="str">
        <f t="shared" si="566"/>
        <v>-</v>
      </c>
      <c r="CK136" s="75" t="str">
        <f t="shared" si="567"/>
        <v>-</v>
      </c>
      <c r="CL136" s="75">
        <f t="shared" si="568"/>
        <v>0</v>
      </c>
      <c r="CM136" s="75">
        <f t="shared" si="568"/>
        <v>0</v>
      </c>
      <c r="CN136" s="75" t="str">
        <f t="shared" si="569"/>
        <v>-</v>
      </c>
      <c r="CO136" s="75" t="str">
        <f t="shared" si="570"/>
        <v>-</v>
      </c>
      <c r="CP136" s="75">
        <f t="shared" si="571"/>
        <v>0</v>
      </c>
      <c r="CQ136" s="75">
        <f t="shared" si="571"/>
        <v>0</v>
      </c>
      <c r="CR136" s="75" t="str">
        <f t="shared" si="572"/>
        <v>-</v>
      </c>
      <c r="CS136" s="75" t="str">
        <f t="shared" si="573"/>
        <v>-</v>
      </c>
      <c r="CT136" s="75">
        <f t="shared" si="574"/>
        <v>0</v>
      </c>
      <c r="CU136" s="75">
        <f t="shared" si="574"/>
        <v>0</v>
      </c>
      <c r="CV136" s="75" t="str">
        <f t="shared" si="575"/>
        <v>-</v>
      </c>
      <c r="CW136" s="75" t="str">
        <f t="shared" si="576"/>
        <v>-</v>
      </c>
      <c r="CX136" s="75">
        <f t="shared" si="577"/>
        <v>460</v>
      </c>
      <c r="CY136" s="75">
        <f t="shared" si="577"/>
        <v>131952</v>
      </c>
      <c r="CZ136" s="75">
        <f t="shared" si="578"/>
        <v>287</v>
      </c>
      <c r="DA136" s="75">
        <f t="shared" si="579"/>
        <v>497</v>
      </c>
      <c r="DB136" s="75">
        <f t="shared" si="580"/>
        <v>6564</v>
      </c>
      <c r="DC136" s="75">
        <f t="shared" si="580"/>
        <v>230290</v>
      </c>
      <c r="DD136" s="75">
        <f t="shared" si="581"/>
        <v>35</v>
      </c>
      <c r="DE136" s="75">
        <f t="shared" si="582"/>
        <v>70</v>
      </c>
      <c r="DF136" s="75">
        <f t="shared" si="583"/>
        <v>0</v>
      </c>
      <c r="DG136" s="75">
        <f t="shared" si="583"/>
        <v>0</v>
      </c>
      <c r="DH136" s="75" t="str">
        <f t="shared" si="584"/>
        <v>-</v>
      </c>
      <c r="DI136" s="75" t="str">
        <f t="shared" si="585"/>
        <v>-</v>
      </c>
      <c r="DJ136" s="75">
        <f t="shared" ref="DJ136:DP145" si="619">SUMIFS(DJ$247:DJ$1257,$B$247:$B$1257,$B136,$C$247:$C$1257,$C136,$D$247:$D$1257,$D136)</f>
        <v>0</v>
      </c>
      <c r="DK136" s="75">
        <f t="shared" si="619"/>
        <v>230</v>
      </c>
      <c r="DL136" s="248">
        <f t="shared" si="619"/>
        <v>568</v>
      </c>
      <c r="DM136" s="248">
        <f t="shared" si="619"/>
        <v>2196</v>
      </c>
      <c r="DN136" s="248">
        <f t="shared" si="619"/>
        <v>1</v>
      </c>
      <c r="DO136" s="248">
        <f t="shared" si="619"/>
        <v>3561</v>
      </c>
      <c r="DP136" s="248">
        <f t="shared" si="619"/>
        <v>2529801</v>
      </c>
      <c r="DQ136" s="248">
        <f t="shared" si="587"/>
        <v>4454</v>
      </c>
      <c r="DR136" s="248">
        <f t="shared" si="588"/>
        <v>9489</v>
      </c>
      <c r="DS136" s="248">
        <f t="shared" si="589"/>
        <v>10551137</v>
      </c>
      <c r="DT136" s="248">
        <f t="shared" si="590"/>
        <v>4805</v>
      </c>
      <c r="DU136" s="248">
        <f t="shared" si="591"/>
        <v>10295</v>
      </c>
      <c r="DV136" s="248">
        <f t="shared" si="592"/>
        <v>8739</v>
      </c>
      <c r="DW136" s="248">
        <f t="shared" si="593"/>
        <v>8739</v>
      </c>
      <c r="DX136" s="248">
        <f t="shared" si="594"/>
        <v>8739</v>
      </c>
      <c r="DY136" s="248">
        <f t="shared" si="595"/>
        <v>23950437</v>
      </c>
      <c r="DZ136" s="248">
        <f t="shared" si="596"/>
        <v>6726</v>
      </c>
      <c r="EA136" s="248">
        <f t="shared" si="597"/>
        <v>14815</v>
      </c>
      <c r="EB136" s="164"/>
      <c r="EC136" s="75">
        <f t="shared" si="598"/>
        <v>6</v>
      </c>
      <c r="ED136" s="74">
        <f t="shared" si="613"/>
        <v>2018</v>
      </c>
      <c r="EE136" s="165">
        <f t="shared" si="614"/>
        <v>43252</v>
      </c>
      <c r="EF136" s="157">
        <f t="shared" si="599"/>
        <v>30</v>
      </c>
      <c r="EG136" s="156"/>
      <c r="EH136" s="166">
        <f t="shared" ref="EH136:EQ145" si="620">SUMIFS(EH$247:EH$1257,$B$247:$B$1257,$B136,$C$247:$C$1257,$C136,$D$247:$D$1257,$D136)</f>
        <v>214673</v>
      </c>
      <c r="EI136" s="166">
        <f t="shared" si="620"/>
        <v>0</v>
      </c>
      <c r="EJ136" s="166">
        <f t="shared" si="620"/>
        <v>1756548</v>
      </c>
      <c r="EK136" s="166">
        <f t="shared" si="620"/>
        <v>6951560</v>
      </c>
      <c r="EL136" s="166">
        <f t="shared" si="620"/>
        <v>8274984</v>
      </c>
      <c r="EM136" s="166">
        <f t="shared" si="620"/>
        <v>11798937</v>
      </c>
      <c r="EN136" s="166">
        <f t="shared" si="620"/>
        <v>178786618</v>
      </c>
      <c r="EO136" s="166">
        <f t="shared" si="620"/>
        <v>279365220</v>
      </c>
      <c r="EP136" s="166">
        <f t="shared" si="620"/>
        <v>15975641</v>
      </c>
      <c r="EQ136" s="166">
        <f t="shared" si="620"/>
        <v>0</v>
      </c>
      <c r="ER136" s="166">
        <f t="shared" ref="ER136:FA145" si="621">SUMIFS(ER$247:ER$1257,$B$247:$B$1257,$B136,$C$247:$C$1257,$C136,$D$247:$D$1257,$D136)</f>
        <v>0</v>
      </c>
      <c r="ES136" s="166">
        <f t="shared" si="621"/>
        <v>0</v>
      </c>
      <c r="ET136" s="166">
        <f t="shared" si="621"/>
        <v>0</v>
      </c>
      <c r="EU136" s="166">
        <f t="shared" si="621"/>
        <v>0</v>
      </c>
      <c r="EV136" s="166">
        <f t="shared" si="621"/>
        <v>0</v>
      </c>
      <c r="EW136" s="166">
        <f t="shared" si="621"/>
        <v>0</v>
      </c>
      <c r="EX136" s="166">
        <f t="shared" si="621"/>
        <v>0</v>
      </c>
      <c r="EY136" s="166">
        <f t="shared" si="621"/>
        <v>0</v>
      </c>
      <c r="EZ136" s="166">
        <f t="shared" si="621"/>
        <v>0</v>
      </c>
      <c r="FA136" s="166">
        <f t="shared" si="621"/>
        <v>0</v>
      </c>
      <c r="FB136" s="166">
        <f t="shared" ref="FB136:FG145" si="622">SUMIFS(FB$247:FB$1257,$B$247:$B$1257,$B136,$C$247:$C$1257,$C136,$D$247:$D$1257,$D136)</f>
        <v>228778</v>
      </c>
      <c r="FC136" s="166">
        <f t="shared" si="622"/>
        <v>457588</v>
      </c>
      <c r="FD136" s="166">
        <f t="shared" si="622"/>
        <v>5389752</v>
      </c>
      <c r="FE136" s="166">
        <f t="shared" si="622"/>
        <v>22606872</v>
      </c>
      <c r="FF136" s="166">
        <f t="shared" si="622"/>
        <v>8739</v>
      </c>
      <c r="FG136" s="166">
        <f t="shared" si="622"/>
        <v>52754655</v>
      </c>
      <c r="FH136" s="152"/>
      <c r="FI136" s="405">
        <f t="shared" si="603"/>
        <v>1.9064433927921369</v>
      </c>
      <c r="FJ136" s="405">
        <f t="shared" si="603"/>
        <v>1.4369311976701857</v>
      </c>
      <c r="FK136" s="405">
        <f t="shared" si="604"/>
        <v>1.9341213781173419</v>
      </c>
      <c r="FL136" s="405">
        <f t="shared" si="605"/>
        <v>1.4853683148335015</v>
      </c>
      <c r="FM136" s="405">
        <f t="shared" si="606"/>
        <v>1.2852485044370729</v>
      </c>
      <c r="FN136" s="405">
        <f t="shared" si="607"/>
        <v>1.0668112613762013</v>
      </c>
      <c r="FO136" s="405">
        <f t="shared" si="608"/>
        <v>1.5850473819817459</v>
      </c>
      <c r="FP136" s="405">
        <f t="shared" si="609"/>
        <v>1.0493034630333202</v>
      </c>
      <c r="FQ136" s="405">
        <f t="shared" si="610"/>
        <v>2.1432706222865412</v>
      </c>
      <c r="FR136" s="405">
        <f t="shared" si="611"/>
        <v>1.0376266280752533</v>
      </c>
      <c r="FS136" s="65"/>
    </row>
    <row r="137" spans="1:175" ht="10.35" customHeight="1" x14ac:dyDescent="0.2">
      <c r="A137" s="74" t="str">
        <f t="shared" si="523"/>
        <v>2018-19JULYY60</v>
      </c>
      <c r="B137" s="163" t="str">
        <f t="shared" si="612"/>
        <v>2018-19</v>
      </c>
      <c r="C137" s="26" t="s">
        <v>847</v>
      </c>
      <c r="D137" s="163" t="str">
        <f t="shared" si="615"/>
        <v>Y60</v>
      </c>
      <c r="E137" s="163" t="str">
        <f t="shared" si="615"/>
        <v>Midlands</v>
      </c>
      <c r="F137" s="163" t="str">
        <f t="shared" si="524"/>
        <v>Y60</v>
      </c>
      <c r="H137" s="75">
        <f t="shared" si="525"/>
        <v>206652</v>
      </c>
      <c r="I137" s="75">
        <f t="shared" si="525"/>
        <v>159136</v>
      </c>
      <c r="J137" s="75">
        <f t="shared" si="525"/>
        <v>672681</v>
      </c>
      <c r="K137" s="75">
        <f t="shared" si="526"/>
        <v>4</v>
      </c>
      <c r="L137" s="75">
        <f t="shared" si="527"/>
        <v>1</v>
      </c>
      <c r="M137" s="75">
        <f t="shared" si="528"/>
        <v>0</v>
      </c>
      <c r="N137" s="75">
        <f t="shared" si="529"/>
        <v>21</v>
      </c>
      <c r="O137" s="75">
        <f t="shared" si="530"/>
        <v>58</v>
      </c>
      <c r="P137" s="75" t="s">
        <v>44</v>
      </c>
      <c r="Q137" s="75">
        <f t="shared" si="616"/>
        <v>0</v>
      </c>
      <c r="R137" s="75">
        <f t="shared" si="616"/>
        <v>0</v>
      </c>
      <c r="S137" s="75">
        <f t="shared" si="616"/>
        <v>0</v>
      </c>
      <c r="T137" s="75">
        <f t="shared" si="616"/>
        <v>151691</v>
      </c>
      <c r="U137" s="75">
        <f t="shared" si="616"/>
        <v>12014</v>
      </c>
      <c r="V137" s="75">
        <f t="shared" si="616"/>
        <v>7529</v>
      </c>
      <c r="W137" s="75">
        <f t="shared" si="616"/>
        <v>75650</v>
      </c>
      <c r="X137" s="75">
        <f t="shared" si="616"/>
        <v>48241</v>
      </c>
      <c r="Y137" s="75">
        <f t="shared" si="616"/>
        <v>1830</v>
      </c>
      <c r="Z137" s="75">
        <f t="shared" si="616"/>
        <v>5255849</v>
      </c>
      <c r="AA137" s="75">
        <f t="shared" si="532"/>
        <v>437</v>
      </c>
      <c r="AB137" s="75">
        <f t="shared" si="533"/>
        <v>775</v>
      </c>
      <c r="AC137" s="75">
        <f t="shared" si="534"/>
        <v>6065700</v>
      </c>
      <c r="AD137" s="75">
        <f t="shared" si="535"/>
        <v>806</v>
      </c>
      <c r="AE137" s="75">
        <f t="shared" si="536"/>
        <v>1787</v>
      </c>
      <c r="AF137" s="75">
        <f t="shared" si="537"/>
        <v>100311323</v>
      </c>
      <c r="AG137" s="75">
        <f t="shared" si="538"/>
        <v>1326</v>
      </c>
      <c r="AH137" s="75">
        <f t="shared" si="539"/>
        <v>2685</v>
      </c>
      <c r="AI137" s="75">
        <f t="shared" si="540"/>
        <v>143356519</v>
      </c>
      <c r="AJ137" s="75">
        <f t="shared" si="541"/>
        <v>2972</v>
      </c>
      <c r="AK137" s="75">
        <f t="shared" si="542"/>
        <v>7040</v>
      </c>
      <c r="AL137" s="75">
        <f t="shared" si="543"/>
        <v>6324645</v>
      </c>
      <c r="AM137" s="75">
        <f t="shared" si="544"/>
        <v>3456</v>
      </c>
      <c r="AN137" s="75">
        <f t="shared" si="545"/>
        <v>8254</v>
      </c>
      <c r="AO137" s="75">
        <f t="shared" si="617"/>
        <v>7365</v>
      </c>
      <c r="AP137" s="75">
        <f t="shared" si="617"/>
        <v>1392</v>
      </c>
      <c r="AQ137" s="75">
        <f t="shared" si="617"/>
        <v>1211</v>
      </c>
      <c r="AR137" s="75">
        <f t="shared" si="617"/>
        <v>6</v>
      </c>
      <c r="AS137" s="75">
        <f t="shared" si="617"/>
        <v>929</v>
      </c>
      <c r="AT137" s="75">
        <f t="shared" si="617"/>
        <v>3833</v>
      </c>
      <c r="AU137" s="75">
        <f t="shared" si="617"/>
        <v>1975</v>
      </c>
      <c r="AV137" s="75">
        <f t="shared" si="617"/>
        <v>87553</v>
      </c>
      <c r="AW137" s="75">
        <f t="shared" si="617"/>
        <v>5806</v>
      </c>
      <c r="AX137" s="75">
        <f t="shared" si="617"/>
        <v>50967</v>
      </c>
      <c r="AY137" s="75">
        <f t="shared" si="618"/>
        <v>144326</v>
      </c>
      <c r="AZ137" s="75">
        <f t="shared" si="618"/>
        <v>22594</v>
      </c>
      <c r="BA137" s="75">
        <f t="shared" si="618"/>
        <v>17062</v>
      </c>
      <c r="BB137" s="75">
        <f t="shared" si="618"/>
        <v>14500</v>
      </c>
      <c r="BC137" s="75">
        <f t="shared" si="618"/>
        <v>11109</v>
      </c>
      <c r="BD137" s="75">
        <f t="shared" si="618"/>
        <v>97457</v>
      </c>
      <c r="BE137" s="75">
        <f t="shared" si="618"/>
        <v>80688</v>
      </c>
      <c r="BF137" s="75">
        <f t="shared" si="618"/>
        <v>77926</v>
      </c>
      <c r="BG137" s="75">
        <f t="shared" si="618"/>
        <v>50582</v>
      </c>
      <c r="BH137" s="75">
        <f t="shared" si="618"/>
        <v>3967</v>
      </c>
      <c r="BI137" s="75">
        <f t="shared" si="618"/>
        <v>1927</v>
      </c>
      <c r="BJ137" s="75">
        <f t="shared" si="618"/>
        <v>0</v>
      </c>
      <c r="BK137" s="75">
        <f t="shared" si="618"/>
        <v>0</v>
      </c>
      <c r="BL137" s="75" t="str">
        <f t="shared" si="548"/>
        <v>-</v>
      </c>
      <c r="BM137" s="75" t="str">
        <f t="shared" si="549"/>
        <v>-</v>
      </c>
      <c r="BN137" s="75">
        <f t="shared" si="550"/>
        <v>0</v>
      </c>
      <c r="BO137" s="75">
        <f t="shared" si="550"/>
        <v>0</v>
      </c>
      <c r="BP137" s="75" t="str">
        <f t="shared" si="551"/>
        <v>-</v>
      </c>
      <c r="BQ137" s="75" t="str">
        <f t="shared" si="552"/>
        <v>-</v>
      </c>
      <c r="BR137" s="75">
        <f t="shared" si="553"/>
        <v>0</v>
      </c>
      <c r="BS137" s="75">
        <f t="shared" si="553"/>
        <v>0</v>
      </c>
      <c r="BT137" s="75" t="str">
        <f t="shared" si="554"/>
        <v>-</v>
      </c>
      <c r="BU137" s="75" t="str">
        <f t="shared" si="555"/>
        <v>-</v>
      </c>
      <c r="BV137" s="75">
        <f t="shared" si="556"/>
        <v>0</v>
      </c>
      <c r="BW137" s="75">
        <f t="shared" si="556"/>
        <v>0</v>
      </c>
      <c r="BX137" s="75" t="str">
        <f t="shared" si="557"/>
        <v>-</v>
      </c>
      <c r="BY137" s="75" t="str">
        <f t="shared" si="558"/>
        <v>-</v>
      </c>
      <c r="BZ137" s="75">
        <f t="shared" si="559"/>
        <v>0</v>
      </c>
      <c r="CA137" s="75">
        <f t="shared" si="559"/>
        <v>0</v>
      </c>
      <c r="CB137" s="75" t="str">
        <f t="shared" si="560"/>
        <v>-</v>
      </c>
      <c r="CC137" s="75" t="str">
        <f t="shared" si="561"/>
        <v>-</v>
      </c>
      <c r="CD137" s="75">
        <f t="shared" si="562"/>
        <v>0</v>
      </c>
      <c r="CE137" s="75">
        <f t="shared" si="562"/>
        <v>0</v>
      </c>
      <c r="CF137" s="75" t="str">
        <f t="shared" si="563"/>
        <v>-</v>
      </c>
      <c r="CG137" s="75" t="str">
        <f t="shared" si="564"/>
        <v>-</v>
      </c>
      <c r="CH137" s="75">
        <f t="shared" si="565"/>
        <v>0</v>
      </c>
      <c r="CI137" s="75">
        <f t="shared" si="565"/>
        <v>0</v>
      </c>
      <c r="CJ137" s="75" t="str">
        <f t="shared" si="566"/>
        <v>-</v>
      </c>
      <c r="CK137" s="75" t="str">
        <f t="shared" si="567"/>
        <v>-</v>
      </c>
      <c r="CL137" s="75">
        <f t="shared" si="568"/>
        <v>0</v>
      </c>
      <c r="CM137" s="75">
        <f t="shared" si="568"/>
        <v>0</v>
      </c>
      <c r="CN137" s="75" t="str">
        <f t="shared" si="569"/>
        <v>-</v>
      </c>
      <c r="CO137" s="75" t="str">
        <f t="shared" si="570"/>
        <v>-</v>
      </c>
      <c r="CP137" s="75">
        <f t="shared" si="571"/>
        <v>0</v>
      </c>
      <c r="CQ137" s="75">
        <f t="shared" si="571"/>
        <v>0</v>
      </c>
      <c r="CR137" s="75" t="str">
        <f t="shared" si="572"/>
        <v>-</v>
      </c>
      <c r="CS137" s="75" t="str">
        <f t="shared" si="573"/>
        <v>-</v>
      </c>
      <c r="CT137" s="75">
        <f t="shared" si="574"/>
        <v>0</v>
      </c>
      <c r="CU137" s="75">
        <f t="shared" si="574"/>
        <v>0</v>
      </c>
      <c r="CV137" s="75" t="str">
        <f t="shared" si="575"/>
        <v>-</v>
      </c>
      <c r="CW137" s="75" t="str">
        <f t="shared" si="576"/>
        <v>-</v>
      </c>
      <c r="CX137" s="75">
        <f t="shared" si="577"/>
        <v>514</v>
      </c>
      <c r="CY137" s="75">
        <f t="shared" si="577"/>
        <v>143344</v>
      </c>
      <c r="CZ137" s="75">
        <f t="shared" si="578"/>
        <v>279</v>
      </c>
      <c r="DA137" s="75">
        <f t="shared" si="579"/>
        <v>452</v>
      </c>
      <c r="DB137" s="75">
        <f t="shared" si="580"/>
        <v>7029</v>
      </c>
      <c r="DC137" s="75">
        <f t="shared" si="580"/>
        <v>419880</v>
      </c>
      <c r="DD137" s="75">
        <f t="shared" si="581"/>
        <v>60</v>
      </c>
      <c r="DE137" s="75">
        <f t="shared" si="582"/>
        <v>73</v>
      </c>
      <c r="DF137" s="75">
        <f t="shared" si="583"/>
        <v>0</v>
      </c>
      <c r="DG137" s="75">
        <f t="shared" si="583"/>
        <v>0</v>
      </c>
      <c r="DH137" s="75" t="str">
        <f t="shared" si="584"/>
        <v>-</v>
      </c>
      <c r="DI137" s="75" t="str">
        <f t="shared" si="585"/>
        <v>-</v>
      </c>
      <c r="DJ137" s="75">
        <f t="shared" si="619"/>
        <v>0</v>
      </c>
      <c r="DK137" s="75">
        <f t="shared" si="619"/>
        <v>260</v>
      </c>
      <c r="DL137" s="248">
        <f t="shared" si="619"/>
        <v>402</v>
      </c>
      <c r="DM137" s="248">
        <f t="shared" si="619"/>
        <v>2038</v>
      </c>
      <c r="DN137" s="248">
        <f t="shared" si="619"/>
        <v>0</v>
      </c>
      <c r="DO137" s="248">
        <f t="shared" si="619"/>
        <v>3891</v>
      </c>
      <c r="DP137" s="248">
        <f t="shared" si="619"/>
        <v>2229194</v>
      </c>
      <c r="DQ137" s="248">
        <f t="shared" si="587"/>
        <v>5545</v>
      </c>
      <c r="DR137" s="248">
        <f t="shared" si="588"/>
        <v>10093</v>
      </c>
      <c r="DS137" s="248">
        <f t="shared" si="589"/>
        <v>10770997</v>
      </c>
      <c r="DT137" s="248">
        <f t="shared" si="590"/>
        <v>5285</v>
      </c>
      <c r="DU137" s="248">
        <f t="shared" si="591"/>
        <v>11962</v>
      </c>
      <c r="DV137" s="248">
        <f t="shared" si="592"/>
        <v>0</v>
      </c>
      <c r="DW137" s="248" t="str">
        <f t="shared" si="593"/>
        <v>-</v>
      </c>
      <c r="DX137" s="248" t="str">
        <f t="shared" si="594"/>
        <v>-</v>
      </c>
      <c r="DY137" s="248">
        <f t="shared" si="595"/>
        <v>29686922</v>
      </c>
      <c r="DZ137" s="248">
        <f t="shared" si="596"/>
        <v>7630</v>
      </c>
      <c r="EA137" s="248">
        <f t="shared" si="597"/>
        <v>17058</v>
      </c>
      <c r="EB137" s="164"/>
      <c r="EC137" s="75">
        <f t="shared" si="598"/>
        <v>7</v>
      </c>
      <c r="ED137" s="74">
        <f t="shared" si="613"/>
        <v>2018</v>
      </c>
      <c r="EE137" s="165">
        <f t="shared" si="614"/>
        <v>43282</v>
      </c>
      <c r="EF137" s="157">
        <f t="shared" si="599"/>
        <v>31</v>
      </c>
      <c r="EG137" s="156"/>
      <c r="EH137" s="166">
        <f t="shared" si="620"/>
        <v>233504</v>
      </c>
      <c r="EI137" s="166">
        <f t="shared" si="620"/>
        <v>0</v>
      </c>
      <c r="EJ137" s="166">
        <f t="shared" si="620"/>
        <v>3298688</v>
      </c>
      <c r="EK137" s="166">
        <f t="shared" si="620"/>
        <v>9188288</v>
      </c>
      <c r="EL137" s="166">
        <f t="shared" si="620"/>
        <v>9307336</v>
      </c>
      <c r="EM137" s="166">
        <f t="shared" si="620"/>
        <v>13457598</v>
      </c>
      <c r="EN137" s="166">
        <f t="shared" si="620"/>
        <v>203083150</v>
      </c>
      <c r="EO137" s="166">
        <f t="shared" si="620"/>
        <v>339639892</v>
      </c>
      <c r="EP137" s="166">
        <f t="shared" si="620"/>
        <v>15105010</v>
      </c>
      <c r="EQ137" s="166">
        <f t="shared" si="620"/>
        <v>0</v>
      </c>
      <c r="ER137" s="166">
        <f t="shared" si="621"/>
        <v>0</v>
      </c>
      <c r="ES137" s="166">
        <f t="shared" si="621"/>
        <v>0</v>
      </c>
      <c r="ET137" s="166">
        <f t="shared" si="621"/>
        <v>0</v>
      </c>
      <c r="EU137" s="166">
        <f t="shared" si="621"/>
        <v>0</v>
      </c>
      <c r="EV137" s="166">
        <f t="shared" si="621"/>
        <v>0</v>
      </c>
      <c r="EW137" s="166">
        <f t="shared" si="621"/>
        <v>0</v>
      </c>
      <c r="EX137" s="166">
        <f t="shared" si="621"/>
        <v>0</v>
      </c>
      <c r="EY137" s="166">
        <f t="shared" si="621"/>
        <v>0</v>
      </c>
      <c r="EZ137" s="166">
        <f t="shared" si="621"/>
        <v>0</v>
      </c>
      <c r="FA137" s="166">
        <f t="shared" si="621"/>
        <v>0</v>
      </c>
      <c r="FB137" s="166">
        <f t="shared" si="622"/>
        <v>232544</v>
      </c>
      <c r="FC137" s="166">
        <f t="shared" si="622"/>
        <v>511161</v>
      </c>
      <c r="FD137" s="166">
        <f t="shared" si="622"/>
        <v>4057244</v>
      </c>
      <c r="FE137" s="166">
        <f t="shared" si="622"/>
        <v>24378605</v>
      </c>
      <c r="FF137" s="166">
        <f t="shared" si="622"/>
        <v>0</v>
      </c>
      <c r="FG137" s="166">
        <f t="shared" si="622"/>
        <v>66373132</v>
      </c>
      <c r="FH137" s="152"/>
      <c r="FI137" s="405">
        <f t="shared" si="603"/>
        <v>1.8806392542034294</v>
      </c>
      <c r="FJ137" s="405">
        <f t="shared" si="603"/>
        <v>1.4201764607957383</v>
      </c>
      <c r="FK137" s="405">
        <f t="shared" si="604"/>
        <v>1.925886571921902</v>
      </c>
      <c r="FL137" s="405">
        <f t="shared" si="605"/>
        <v>1.4754947536193386</v>
      </c>
      <c r="FM137" s="405">
        <f t="shared" si="606"/>
        <v>1.2882617316589557</v>
      </c>
      <c r="FN137" s="405">
        <f t="shared" si="607"/>
        <v>1.0665961665565102</v>
      </c>
      <c r="FO137" s="405">
        <f t="shared" si="608"/>
        <v>1.6153479405484961</v>
      </c>
      <c r="FP137" s="405">
        <f t="shared" si="609"/>
        <v>1.048527186418192</v>
      </c>
      <c r="FQ137" s="405">
        <f t="shared" si="610"/>
        <v>2.16775956284153</v>
      </c>
      <c r="FR137" s="405">
        <f t="shared" si="611"/>
        <v>1.0530054644808744</v>
      </c>
      <c r="FS137" s="65"/>
    </row>
    <row r="138" spans="1:175" ht="10.35" customHeight="1" x14ac:dyDescent="0.2">
      <c r="A138" s="74" t="str">
        <f t="shared" si="523"/>
        <v>2018-19AUGUSTY60</v>
      </c>
      <c r="B138" s="163" t="str">
        <f t="shared" si="612"/>
        <v>2018-19</v>
      </c>
      <c r="C138" s="26" t="s">
        <v>827</v>
      </c>
      <c r="D138" s="163" t="str">
        <f t="shared" si="615"/>
        <v>Y60</v>
      </c>
      <c r="E138" s="163" t="str">
        <f t="shared" si="615"/>
        <v>Midlands</v>
      </c>
      <c r="F138" s="163" t="str">
        <f t="shared" si="524"/>
        <v>Y60</v>
      </c>
      <c r="H138" s="75">
        <f t="shared" si="525"/>
        <v>187744</v>
      </c>
      <c r="I138" s="75">
        <f t="shared" si="525"/>
        <v>144574</v>
      </c>
      <c r="J138" s="75">
        <f t="shared" si="525"/>
        <v>551289</v>
      </c>
      <c r="K138" s="75">
        <f t="shared" si="526"/>
        <v>4</v>
      </c>
      <c r="L138" s="75">
        <f t="shared" si="527"/>
        <v>1</v>
      </c>
      <c r="M138" s="75">
        <f t="shared" si="528"/>
        <v>0</v>
      </c>
      <c r="N138" s="75">
        <f t="shared" si="529"/>
        <v>19</v>
      </c>
      <c r="O138" s="75">
        <f t="shared" si="530"/>
        <v>52</v>
      </c>
      <c r="P138" s="75" t="s">
        <v>44</v>
      </c>
      <c r="Q138" s="75">
        <f t="shared" si="616"/>
        <v>0</v>
      </c>
      <c r="R138" s="75">
        <f t="shared" si="616"/>
        <v>0</v>
      </c>
      <c r="S138" s="75">
        <f t="shared" si="616"/>
        <v>0</v>
      </c>
      <c r="T138" s="75">
        <f t="shared" si="616"/>
        <v>142349</v>
      </c>
      <c r="U138" s="75">
        <f t="shared" si="616"/>
        <v>10932</v>
      </c>
      <c r="V138" s="75">
        <f t="shared" si="616"/>
        <v>6901</v>
      </c>
      <c r="W138" s="75">
        <f t="shared" si="616"/>
        <v>72474</v>
      </c>
      <c r="X138" s="75">
        <f t="shared" si="616"/>
        <v>43144</v>
      </c>
      <c r="Y138" s="75">
        <f t="shared" si="616"/>
        <v>1814</v>
      </c>
      <c r="Z138" s="75">
        <f t="shared" si="616"/>
        <v>4684086</v>
      </c>
      <c r="AA138" s="75">
        <f t="shared" si="532"/>
        <v>428</v>
      </c>
      <c r="AB138" s="75">
        <f t="shared" si="533"/>
        <v>759</v>
      </c>
      <c r="AC138" s="75">
        <f t="shared" si="534"/>
        <v>5413960</v>
      </c>
      <c r="AD138" s="75">
        <f t="shared" si="535"/>
        <v>785</v>
      </c>
      <c r="AE138" s="75">
        <f t="shared" si="536"/>
        <v>1709</v>
      </c>
      <c r="AF138" s="75">
        <f t="shared" si="537"/>
        <v>90046792</v>
      </c>
      <c r="AG138" s="75">
        <f t="shared" si="538"/>
        <v>1242</v>
      </c>
      <c r="AH138" s="75">
        <f t="shared" si="539"/>
        <v>2522</v>
      </c>
      <c r="AI138" s="75">
        <f t="shared" si="540"/>
        <v>108875491</v>
      </c>
      <c r="AJ138" s="75">
        <f t="shared" si="541"/>
        <v>2524</v>
      </c>
      <c r="AK138" s="75">
        <f t="shared" si="542"/>
        <v>5839</v>
      </c>
      <c r="AL138" s="75">
        <f t="shared" si="543"/>
        <v>5238147</v>
      </c>
      <c r="AM138" s="75">
        <f t="shared" si="544"/>
        <v>2888</v>
      </c>
      <c r="AN138" s="75">
        <f t="shared" si="545"/>
        <v>6541</v>
      </c>
      <c r="AO138" s="75">
        <f t="shared" si="617"/>
        <v>6506</v>
      </c>
      <c r="AP138" s="75">
        <f t="shared" si="617"/>
        <v>1468</v>
      </c>
      <c r="AQ138" s="75">
        <f t="shared" si="617"/>
        <v>845</v>
      </c>
      <c r="AR138" s="75">
        <f t="shared" si="617"/>
        <v>8</v>
      </c>
      <c r="AS138" s="75">
        <f t="shared" si="617"/>
        <v>1037</v>
      </c>
      <c r="AT138" s="75">
        <f t="shared" si="617"/>
        <v>3156</v>
      </c>
      <c r="AU138" s="75">
        <f t="shared" si="617"/>
        <v>1999</v>
      </c>
      <c r="AV138" s="75">
        <f t="shared" si="617"/>
        <v>83653</v>
      </c>
      <c r="AW138" s="75">
        <f t="shared" si="617"/>
        <v>5607</v>
      </c>
      <c r="AX138" s="75">
        <f t="shared" si="617"/>
        <v>46583</v>
      </c>
      <c r="AY138" s="75">
        <f t="shared" si="618"/>
        <v>135843</v>
      </c>
      <c r="AZ138" s="75">
        <f t="shared" si="618"/>
        <v>20905</v>
      </c>
      <c r="BA138" s="75">
        <f t="shared" si="618"/>
        <v>15746</v>
      </c>
      <c r="BB138" s="75">
        <f t="shared" si="618"/>
        <v>13494</v>
      </c>
      <c r="BC138" s="75">
        <f t="shared" si="618"/>
        <v>10314</v>
      </c>
      <c r="BD138" s="75">
        <f t="shared" si="618"/>
        <v>93607</v>
      </c>
      <c r="BE138" s="75">
        <f t="shared" si="618"/>
        <v>77404</v>
      </c>
      <c r="BF138" s="75">
        <f t="shared" si="618"/>
        <v>69041</v>
      </c>
      <c r="BG138" s="75">
        <f t="shared" si="618"/>
        <v>45249</v>
      </c>
      <c r="BH138" s="75">
        <f t="shared" si="618"/>
        <v>4030</v>
      </c>
      <c r="BI138" s="75">
        <f t="shared" si="618"/>
        <v>1896</v>
      </c>
      <c r="BJ138" s="75">
        <f t="shared" si="618"/>
        <v>0</v>
      </c>
      <c r="BK138" s="75">
        <f t="shared" si="618"/>
        <v>0</v>
      </c>
      <c r="BL138" s="75" t="str">
        <f t="shared" si="548"/>
        <v>-</v>
      </c>
      <c r="BM138" s="75" t="str">
        <f t="shared" si="549"/>
        <v>-</v>
      </c>
      <c r="BN138" s="75">
        <f t="shared" si="550"/>
        <v>0</v>
      </c>
      <c r="BO138" s="75">
        <f t="shared" si="550"/>
        <v>0</v>
      </c>
      <c r="BP138" s="75" t="str">
        <f t="shared" si="551"/>
        <v>-</v>
      </c>
      <c r="BQ138" s="75" t="str">
        <f t="shared" si="552"/>
        <v>-</v>
      </c>
      <c r="BR138" s="75">
        <f t="shared" si="553"/>
        <v>0</v>
      </c>
      <c r="BS138" s="75">
        <f t="shared" si="553"/>
        <v>0</v>
      </c>
      <c r="BT138" s="75" t="str">
        <f t="shared" si="554"/>
        <v>-</v>
      </c>
      <c r="BU138" s="75" t="str">
        <f t="shared" si="555"/>
        <v>-</v>
      </c>
      <c r="BV138" s="75">
        <f t="shared" si="556"/>
        <v>0</v>
      </c>
      <c r="BW138" s="75">
        <f t="shared" si="556"/>
        <v>0</v>
      </c>
      <c r="BX138" s="75" t="str">
        <f t="shared" si="557"/>
        <v>-</v>
      </c>
      <c r="BY138" s="75" t="str">
        <f t="shared" si="558"/>
        <v>-</v>
      </c>
      <c r="BZ138" s="75">
        <f t="shared" si="559"/>
        <v>0</v>
      </c>
      <c r="CA138" s="75">
        <f t="shared" si="559"/>
        <v>0</v>
      </c>
      <c r="CB138" s="75" t="str">
        <f t="shared" si="560"/>
        <v>-</v>
      </c>
      <c r="CC138" s="75" t="str">
        <f t="shared" si="561"/>
        <v>-</v>
      </c>
      <c r="CD138" s="75">
        <f t="shared" si="562"/>
        <v>0</v>
      </c>
      <c r="CE138" s="75">
        <f t="shared" si="562"/>
        <v>0</v>
      </c>
      <c r="CF138" s="75" t="str">
        <f t="shared" si="563"/>
        <v>-</v>
      </c>
      <c r="CG138" s="75" t="str">
        <f t="shared" si="564"/>
        <v>-</v>
      </c>
      <c r="CH138" s="75">
        <f t="shared" si="565"/>
        <v>0</v>
      </c>
      <c r="CI138" s="75">
        <f t="shared" si="565"/>
        <v>0</v>
      </c>
      <c r="CJ138" s="75" t="str">
        <f t="shared" si="566"/>
        <v>-</v>
      </c>
      <c r="CK138" s="75" t="str">
        <f t="shared" si="567"/>
        <v>-</v>
      </c>
      <c r="CL138" s="75">
        <f t="shared" si="568"/>
        <v>0</v>
      </c>
      <c r="CM138" s="75">
        <f t="shared" si="568"/>
        <v>0</v>
      </c>
      <c r="CN138" s="75" t="str">
        <f t="shared" si="569"/>
        <v>-</v>
      </c>
      <c r="CO138" s="75" t="str">
        <f t="shared" si="570"/>
        <v>-</v>
      </c>
      <c r="CP138" s="75">
        <f t="shared" si="571"/>
        <v>0</v>
      </c>
      <c r="CQ138" s="75">
        <f t="shared" si="571"/>
        <v>0</v>
      </c>
      <c r="CR138" s="75" t="str">
        <f t="shared" si="572"/>
        <v>-</v>
      </c>
      <c r="CS138" s="75" t="str">
        <f t="shared" si="573"/>
        <v>-</v>
      </c>
      <c r="CT138" s="75">
        <f t="shared" si="574"/>
        <v>0</v>
      </c>
      <c r="CU138" s="75">
        <f t="shared" si="574"/>
        <v>0</v>
      </c>
      <c r="CV138" s="75" t="str">
        <f t="shared" si="575"/>
        <v>-</v>
      </c>
      <c r="CW138" s="75" t="str">
        <f t="shared" si="576"/>
        <v>-</v>
      </c>
      <c r="CX138" s="75">
        <f t="shared" si="577"/>
        <v>495</v>
      </c>
      <c r="CY138" s="75">
        <f t="shared" si="577"/>
        <v>132868</v>
      </c>
      <c r="CZ138" s="75">
        <f t="shared" si="578"/>
        <v>268</v>
      </c>
      <c r="DA138" s="75">
        <f t="shared" si="579"/>
        <v>459</v>
      </c>
      <c r="DB138" s="75">
        <f t="shared" si="580"/>
        <v>6267</v>
      </c>
      <c r="DC138" s="75">
        <f t="shared" si="580"/>
        <v>214041</v>
      </c>
      <c r="DD138" s="75">
        <f t="shared" si="581"/>
        <v>34</v>
      </c>
      <c r="DE138" s="75">
        <f t="shared" si="582"/>
        <v>65</v>
      </c>
      <c r="DF138" s="75">
        <f t="shared" si="583"/>
        <v>0</v>
      </c>
      <c r="DG138" s="75">
        <f t="shared" si="583"/>
        <v>0</v>
      </c>
      <c r="DH138" s="75" t="str">
        <f t="shared" si="584"/>
        <v>-</v>
      </c>
      <c r="DI138" s="75" t="str">
        <f t="shared" si="585"/>
        <v>-</v>
      </c>
      <c r="DJ138" s="75">
        <f t="shared" si="619"/>
        <v>0</v>
      </c>
      <c r="DK138" s="75">
        <f t="shared" si="619"/>
        <v>229</v>
      </c>
      <c r="DL138" s="248">
        <f t="shared" si="619"/>
        <v>478</v>
      </c>
      <c r="DM138" s="248">
        <f t="shared" si="619"/>
        <v>3149</v>
      </c>
      <c r="DN138" s="248">
        <f t="shared" si="619"/>
        <v>2</v>
      </c>
      <c r="DO138" s="248">
        <f t="shared" si="619"/>
        <v>3612</v>
      </c>
      <c r="DP138" s="248">
        <f t="shared" si="619"/>
        <v>2313277</v>
      </c>
      <c r="DQ138" s="248">
        <f t="shared" si="587"/>
        <v>4839</v>
      </c>
      <c r="DR138" s="248">
        <f t="shared" si="588"/>
        <v>9632</v>
      </c>
      <c r="DS138" s="248">
        <f t="shared" si="589"/>
        <v>14631000</v>
      </c>
      <c r="DT138" s="248">
        <f t="shared" si="590"/>
        <v>4646</v>
      </c>
      <c r="DU138" s="248">
        <f t="shared" si="591"/>
        <v>10763</v>
      </c>
      <c r="DV138" s="248">
        <f t="shared" si="592"/>
        <v>10787</v>
      </c>
      <c r="DW138" s="248">
        <f t="shared" si="593"/>
        <v>5394</v>
      </c>
      <c r="DX138" s="248">
        <f t="shared" si="594"/>
        <v>8668</v>
      </c>
      <c r="DY138" s="248">
        <f t="shared" si="595"/>
        <v>26545617</v>
      </c>
      <c r="DZ138" s="248">
        <f t="shared" si="596"/>
        <v>7349</v>
      </c>
      <c r="EA138" s="248">
        <f t="shared" si="597"/>
        <v>16544</v>
      </c>
      <c r="EB138" s="164"/>
      <c r="EC138" s="75">
        <f t="shared" si="598"/>
        <v>8</v>
      </c>
      <c r="ED138" s="74">
        <f t="shared" si="613"/>
        <v>2018</v>
      </c>
      <c r="EE138" s="165">
        <f t="shared" si="614"/>
        <v>43313</v>
      </c>
      <c r="EF138" s="157">
        <f t="shared" si="599"/>
        <v>31</v>
      </c>
      <c r="EG138" s="156"/>
      <c r="EH138" s="166">
        <f t="shared" si="620"/>
        <v>213748</v>
      </c>
      <c r="EI138" s="166">
        <f t="shared" si="620"/>
        <v>0</v>
      </c>
      <c r="EJ138" s="166">
        <f t="shared" si="620"/>
        <v>2677732</v>
      </c>
      <c r="EK138" s="166">
        <f t="shared" si="620"/>
        <v>7461814</v>
      </c>
      <c r="EL138" s="166">
        <f t="shared" si="620"/>
        <v>8296391</v>
      </c>
      <c r="EM138" s="166">
        <f t="shared" si="620"/>
        <v>11793139</v>
      </c>
      <c r="EN138" s="166">
        <f t="shared" si="620"/>
        <v>182812674</v>
      </c>
      <c r="EO138" s="166">
        <f t="shared" si="620"/>
        <v>251906380</v>
      </c>
      <c r="EP138" s="166">
        <f t="shared" si="620"/>
        <v>11865132</v>
      </c>
      <c r="EQ138" s="166">
        <f t="shared" si="620"/>
        <v>0</v>
      </c>
      <c r="ER138" s="166">
        <f t="shared" si="621"/>
        <v>0</v>
      </c>
      <c r="ES138" s="166">
        <f t="shared" si="621"/>
        <v>0</v>
      </c>
      <c r="ET138" s="166">
        <f t="shared" si="621"/>
        <v>0</v>
      </c>
      <c r="EU138" s="166">
        <f t="shared" si="621"/>
        <v>0</v>
      </c>
      <c r="EV138" s="166">
        <f t="shared" si="621"/>
        <v>0</v>
      </c>
      <c r="EW138" s="166">
        <f t="shared" si="621"/>
        <v>0</v>
      </c>
      <c r="EX138" s="166">
        <f t="shared" si="621"/>
        <v>0</v>
      </c>
      <c r="EY138" s="166">
        <f t="shared" si="621"/>
        <v>0</v>
      </c>
      <c r="EZ138" s="166">
        <f t="shared" si="621"/>
        <v>0</v>
      </c>
      <c r="FA138" s="166">
        <f t="shared" si="621"/>
        <v>0</v>
      </c>
      <c r="FB138" s="166">
        <f t="shared" si="622"/>
        <v>226974</v>
      </c>
      <c r="FC138" s="166">
        <f t="shared" si="622"/>
        <v>406879</v>
      </c>
      <c r="FD138" s="166">
        <f t="shared" si="622"/>
        <v>4604096</v>
      </c>
      <c r="FE138" s="166">
        <f t="shared" si="622"/>
        <v>33892256</v>
      </c>
      <c r="FF138" s="166">
        <f t="shared" si="622"/>
        <v>17336</v>
      </c>
      <c r="FG138" s="166">
        <f t="shared" si="622"/>
        <v>59757312</v>
      </c>
      <c r="FH138" s="152"/>
      <c r="FI138" s="405">
        <f t="shared" si="603"/>
        <v>1.9122758873033296</v>
      </c>
      <c r="FJ138" s="405">
        <f t="shared" si="603"/>
        <v>1.4403585803146726</v>
      </c>
      <c r="FK138" s="405">
        <f t="shared" si="604"/>
        <v>1.9553687871322996</v>
      </c>
      <c r="FL138" s="405">
        <f t="shared" si="605"/>
        <v>1.4945660049268221</v>
      </c>
      <c r="FM138" s="405">
        <f t="shared" si="606"/>
        <v>1.2915942268951623</v>
      </c>
      <c r="FN138" s="405">
        <f t="shared" si="607"/>
        <v>1.0680243949554322</v>
      </c>
      <c r="FO138" s="405">
        <f t="shared" si="608"/>
        <v>1.6002456888559244</v>
      </c>
      <c r="FP138" s="405">
        <f t="shared" si="609"/>
        <v>1.0487900982755423</v>
      </c>
      <c r="FQ138" s="405">
        <f t="shared" si="610"/>
        <v>2.2216097023153254</v>
      </c>
      <c r="FR138" s="405">
        <f t="shared" si="611"/>
        <v>1.0452039691289967</v>
      </c>
      <c r="FS138" s="65"/>
    </row>
    <row r="139" spans="1:175" ht="10.35" customHeight="1" x14ac:dyDescent="0.2">
      <c r="A139" s="74" t="str">
        <f t="shared" si="523"/>
        <v>2018-19SEPTEMBERY60</v>
      </c>
      <c r="B139" s="163" t="str">
        <f t="shared" si="612"/>
        <v>2018-19</v>
      </c>
      <c r="C139" s="26" t="s">
        <v>830</v>
      </c>
      <c r="D139" s="163" t="str">
        <f t="shared" si="615"/>
        <v>Y60</v>
      </c>
      <c r="E139" s="163" t="str">
        <f t="shared" si="615"/>
        <v>Midlands</v>
      </c>
      <c r="F139" s="163" t="str">
        <f t="shared" si="524"/>
        <v>Y60</v>
      </c>
      <c r="H139" s="75">
        <f t="shared" si="525"/>
        <v>190280</v>
      </c>
      <c r="I139" s="75">
        <f t="shared" si="525"/>
        <v>146142</v>
      </c>
      <c r="J139" s="75">
        <f t="shared" si="525"/>
        <v>595386</v>
      </c>
      <c r="K139" s="75">
        <f t="shared" si="526"/>
        <v>4</v>
      </c>
      <c r="L139" s="75">
        <f t="shared" si="527"/>
        <v>1</v>
      </c>
      <c r="M139" s="75">
        <f t="shared" si="528"/>
        <v>0</v>
      </c>
      <c r="N139" s="75">
        <f t="shared" si="529"/>
        <v>20</v>
      </c>
      <c r="O139" s="75">
        <f t="shared" si="530"/>
        <v>52</v>
      </c>
      <c r="P139" s="75" t="s">
        <v>44</v>
      </c>
      <c r="Q139" s="75">
        <f t="shared" si="616"/>
        <v>0</v>
      </c>
      <c r="R139" s="75">
        <f t="shared" si="616"/>
        <v>0</v>
      </c>
      <c r="S139" s="75">
        <f t="shared" si="616"/>
        <v>0</v>
      </c>
      <c r="T139" s="75">
        <f t="shared" si="616"/>
        <v>142414</v>
      </c>
      <c r="U139" s="75">
        <f t="shared" si="616"/>
        <v>11195</v>
      </c>
      <c r="V139" s="75">
        <f t="shared" si="616"/>
        <v>7148</v>
      </c>
      <c r="W139" s="75">
        <f t="shared" si="616"/>
        <v>74816</v>
      </c>
      <c r="X139" s="75">
        <f t="shared" si="616"/>
        <v>42147</v>
      </c>
      <c r="Y139" s="75">
        <f t="shared" si="616"/>
        <v>1675</v>
      </c>
      <c r="Z139" s="75">
        <f t="shared" si="616"/>
        <v>4780876</v>
      </c>
      <c r="AA139" s="75">
        <f t="shared" si="532"/>
        <v>427</v>
      </c>
      <c r="AB139" s="75">
        <f t="shared" si="533"/>
        <v>753</v>
      </c>
      <c r="AC139" s="75">
        <f t="shared" si="534"/>
        <v>5572480</v>
      </c>
      <c r="AD139" s="75">
        <f t="shared" si="535"/>
        <v>780</v>
      </c>
      <c r="AE139" s="75">
        <f t="shared" si="536"/>
        <v>1743</v>
      </c>
      <c r="AF139" s="75">
        <f t="shared" si="537"/>
        <v>95646702</v>
      </c>
      <c r="AG139" s="75">
        <f t="shared" si="538"/>
        <v>1278</v>
      </c>
      <c r="AH139" s="75">
        <f t="shared" si="539"/>
        <v>2578</v>
      </c>
      <c r="AI139" s="75">
        <f t="shared" si="540"/>
        <v>115028223</v>
      </c>
      <c r="AJ139" s="75">
        <f t="shared" si="541"/>
        <v>2729</v>
      </c>
      <c r="AK139" s="75">
        <f t="shared" si="542"/>
        <v>6319</v>
      </c>
      <c r="AL139" s="75">
        <f t="shared" si="543"/>
        <v>5067998</v>
      </c>
      <c r="AM139" s="75">
        <f t="shared" si="544"/>
        <v>3026</v>
      </c>
      <c r="AN139" s="75">
        <f t="shared" si="545"/>
        <v>7677</v>
      </c>
      <c r="AO139" s="75">
        <f t="shared" si="617"/>
        <v>6417</v>
      </c>
      <c r="AP139" s="75">
        <f t="shared" si="617"/>
        <v>1592</v>
      </c>
      <c r="AQ139" s="75">
        <f t="shared" si="617"/>
        <v>789</v>
      </c>
      <c r="AR139" s="75">
        <f t="shared" si="617"/>
        <v>6</v>
      </c>
      <c r="AS139" s="75">
        <f t="shared" si="617"/>
        <v>945</v>
      </c>
      <c r="AT139" s="75">
        <f t="shared" si="617"/>
        <v>3091</v>
      </c>
      <c r="AU139" s="75">
        <f t="shared" si="617"/>
        <v>1773</v>
      </c>
      <c r="AV139" s="75">
        <f t="shared" si="617"/>
        <v>83619</v>
      </c>
      <c r="AW139" s="75">
        <f t="shared" si="617"/>
        <v>5640</v>
      </c>
      <c r="AX139" s="75">
        <f t="shared" si="617"/>
        <v>46738</v>
      </c>
      <c r="AY139" s="75">
        <f t="shared" si="618"/>
        <v>135997</v>
      </c>
      <c r="AZ139" s="75">
        <f t="shared" si="618"/>
        <v>21229</v>
      </c>
      <c r="BA139" s="75">
        <f t="shared" si="618"/>
        <v>16043</v>
      </c>
      <c r="BB139" s="75">
        <f t="shared" si="618"/>
        <v>13812</v>
      </c>
      <c r="BC139" s="75">
        <f t="shared" si="618"/>
        <v>10584</v>
      </c>
      <c r="BD139" s="75">
        <f t="shared" si="618"/>
        <v>95755</v>
      </c>
      <c r="BE139" s="75">
        <f t="shared" si="618"/>
        <v>79641</v>
      </c>
      <c r="BF139" s="75">
        <f t="shared" si="618"/>
        <v>69449</v>
      </c>
      <c r="BG139" s="75">
        <f t="shared" si="618"/>
        <v>44039</v>
      </c>
      <c r="BH139" s="75">
        <f t="shared" si="618"/>
        <v>4051</v>
      </c>
      <c r="BI139" s="75">
        <f t="shared" si="618"/>
        <v>1744</v>
      </c>
      <c r="BJ139" s="75">
        <f t="shared" si="618"/>
        <v>0</v>
      </c>
      <c r="BK139" s="75">
        <f t="shared" si="618"/>
        <v>0</v>
      </c>
      <c r="BL139" s="75" t="str">
        <f t="shared" si="548"/>
        <v>-</v>
      </c>
      <c r="BM139" s="75" t="str">
        <f t="shared" si="549"/>
        <v>-</v>
      </c>
      <c r="BN139" s="75">
        <f t="shared" si="550"/>
        <v>0</v>
      </c>
      <c r="BO139" s="75">
        <f t="shared" si="550"/>
        <v>0</v>
      </c>
      <c r="BP139" s="75" t="str">
        <f t="shared" si="551"/>
        <v>-</v>
      </c>
      <c r="BQ139" s="75" t="str">
        <f t="shared" si="552"/>
        <v>-</v>
      </c>
      <c r="BR139" s="75">
        <f t="shared" si="553"/>
        <v>0</v>
      </c>
      <c r="BS139" s="75">
        <f t="shared" si="553"/>
        <v>0</v>
      </c>
      <c r="BT139" s="75" t="str">
        <f t="shared" si="554"/>
        <v>-</v>
      </c>
      <c r="BU139" s="75" t="str">
        <f t="shared" si="555"/>
        <v>-</v>
      </c>
      <c r="BV139" s="75">
        <f t="shared" si="556"/>
        <v>0</v>
      </c>
      <c r="BW139" s="75">
        <f t="shared" si="556"/>
        <v>0</v>
      </c>
      <c r="BX139" s="75" t="str">
        <f t="shared" si="557"/>
        <v>-</v>
      </c>
      <c r="BY139" s="75" t="str">
        <f t="shared" si="558"/>
        <v>-</v>
      </c>
      <c r="BZ139" s="75">
        <f t="shared" si="559"/>
        <v>0</v>
      </c>
      <c r="CA139" s="75">
        <f t="shared" si="559"/>
        <v>0</v>
      </c>
      <c r="CB139" s="75" t="str">
        <f t="shared" si="560"/>
        <v>-</v>
      </c>
      <c r="CC139" s="75" t="str">
        <f t="shared" si="561"/>
        <v>-</v>
      </c>
      <c r="CD139" s="75">
        <f t="shared" si="562"/>
        <v>0</v>
      </c>
      <c r="CE139" s="75">
        <f t="shared" si="562"/>
        <v>0</v>
      </c>
      <c r="CF139" s="75" t="str">
        <f t="shared" si="563"/>
        <v>-</v>
      </c>
      <c r="CG139" s="75" t="str">
        <f t="shared" si="564"/>
        <v>-</v>
      </c>
      <c r="CH139" s="75">
        <f t="shared" si="565"/>
        <v>0</v>
      </c>
      <c r="CI139" s="75">
        <f t="shared" si="565"/>
        <v>0</v>
      </c>
      <c r="CJ139" s="75" t="str">
        <f t="shared" si="566"/>
        <v>-</v>
      </c>
      <c r="CK139" s="75" t="str">
        <f t="shared" si="567"/>
        <v>-</v>
      </c>
      <c r="CL139" s="75">
        <f t="shared" si="568"/>
        <v>0</v>
      </c>
      <c r="CM139" s="75">
        <f t="shared" si="568"/>
        <v>0</v>
      </c>
      <c r="CN139" s="75" t="str">
        <f t="shared" si="569"/>
        <v>-</v>
      </c>
      <c r="CO139" s="75" t="str">
        <f t="shared" si="570"/>
        <v>-</v>
      </c>
      <c r="CP139" s="75">
        <f t="shared" si="571"/>
        <v>0</v>
      </c>
      <c r="CQ139" s="75">
        <f t="shared" si="571"/>
        <v>0</v>
      </c>
      <c r="CR139" s="75" t="str">
        <f t="shared" si="572"/>
        <v>-</v>
      </c>
      <c r="CS139" s="75" t="str">
        <f t="shared" si="573"/>
        <v>-</v>
      </c>
      <c r="CT139" s="75">
        <f t="shared" si="574"/>
        <v>0</v>
      </c>
      <c r="CU139" s="75">
        <f t="shared" si="574"/>
        <v>0</v>
      </c>
      <c r="CV139" s="75" t="str">
        <f t="shared" si="575"/>
        <v>-</v>
      </c>
      <c r="CW139" s="75" t="str">
        <f t="shared" si="576"/>
        <v>-</v>
      </c>
      <c r="CX139" s="75">
        <f t="shared" si="577"/>
        <v>470</v>
      </c>
      <c r="CY139" s="75">
        <f t="shared" si="577"/>
        <v>124462</v>
      </c>
      <c r="CZ139" s="75">
        <f t="shared" si="578"/>
        <v>265</v>
      </c>
      <c r="DA139" s="75">
        <f t="shared" si="579"/>
        <v>478</v>
      </c>
      <c r="DB139" s="75">
        <f t="shared" si="580"/>
        <v>6261</v>
      </c>
      <c r="DC139" s="75">
        <f t="shared" si="580"/>
        <v>211901</v>
      </c>
      <c r="DD139" s="75">
        <f t="shared" si="581"/>
        <v>34</v>
      </c>
      <c r="DE139" s="75">
        <f t="shared" si="582"/>
        <v>65</v>
      </c>
      <c r="DF139" s="75">
        <f t="shared" si="583"/>
        <v>0</v>
      </c>
      <c r="DG139" s="75">
        <f t="shared" si="583"/>
        <v>0</v>
      </c>
      <c r="DH139" s="75" t="str">
        <f t="shared" si="584"/>
        <v>-</v>
      </c>
      <c r="DI139" s="75" t="str">
        <f t="shared" si="585"/>
        <v>-</v>
      </c>
      <c r="DJ139" s="75">
        <f t="shared" si="619"/>
        <v>0</v>
      </c>
      <c r="DK139" s="75">
        <f t="shared" si="619"/>
        <v>191</v>
      </c>
      <c r="DL139" s="248">
        <f t="shared" si="619"/>
        <v>316</v>
      </c>
      <c r="DM139" s="248">
        <f t="shared" si="619"/>
        <v>2438</v>
      </c>
      <c r="DN139" s="248">
        <f t="shared" si="619"/>
        <v>4</v>
      </c>
      <c r="DO139" s="248">
        <f t="shared" si="619"/>
        <v>3215</v>
      </c>
      <c r="DP139" s="248">
        <f t="shared" si="619"/>
        <v>1711986</v>
      </c>
      <c r="DQ139" s="248">
        <f t="shared" si="587"/>
        <v>5418</v>
      </c>
      <c r="DR139" s="248">
        <f t="shared" si="588"/>
        <v>11782</v>
      </c>
      <c r="DS139" s="248">
        <f t="shared" si="589"/>
        <v>14260034</v>
      </c>
      <c r="DT139" s="248">
        <f t="shared" si="590"/>
        <v>5849</v>
      </c>
      <c r="DU139" s="248">
        <f t="shared" si="591"/>
        <v>13382</v>
      </c>
      <c r="DV139" s="248">
        <f t="shared" si="592"/>
        <v>22322</v>
      </c>
      <c r="DW139" s="248">
        <f t="shared" si="593"/>
        <v>5581</v>
      </c>
      <c r="DX139" s="248">
        <f t="shared" si="594"/>
        <v>9782</v>
      </c>
      <c r="DY139" s="248">
        <f t="shared" si="595"/>
        <v>25355564</v>
      </c>
      <c r="DZ139" s="248">
        <f t="shared" si="596"/>
        <v>7887</v>
      </c>
      <c r="EA139" s="248">
        <f t="shared" si="597"/>
        <v>18203</v>
      </c>
      <c r="EB139" s="164"/>
      <c r="EC139" s="75">
        <f t="shared" si="598"/>
        <v>9</v>
      </c>
      <c r="ED139" s="74">
        <f t="shared" si="613"/>
        <v>2018</v>
      </c>
      <c r="EE139" s="165">
        <f t="shared" si="614"/>
        <v>43344</v>
      </c>
      <c r="EF139" s="157">
        <f t="shared" si="599"/>
        <v>30</v>
      </c>
      <c r="EG139" s="156"/>
      <c r="EH139" s="166">
        <f t="shared" si="620"/>
        <v>214695</v>
      </c>
      <c r="EI139" s="166">
        <f t="shared" si="620"/>
        <v>0</v>
      </c>
      <c r="EJ139" s="166">
        <f t="shared" si="620"/>
        <v>2863323</v>
      </c>
      <c r="EK139" s="166">
        <f t="shared" si="620"/>
        <v>7664202</v>
      </c>
      <c r="EL139" s="166">
        <f t="shared" si="620"/>
        <v>8425261</v>
      </c>
      <c r="EM139" s="166">
        <f t="shared" si="620"/>
        <v>12456964</v>
      </c>
      <c r="EN139" s="166">
        <f t="shared" si="620"/>
        <v>192849874</v>
      </c>
      <c r="EO139" s="166">
        <f t="shared" si="620"/>
        <v>266346864</v>
      </c>
      <c r="EP139" s="166">
        <f t="shared" si="620"/>
        <v>12859250</v>
      </c>
      <c r="EQ139" s="166">
        <f t="shared" si="620"/>
        <v>0</v>
      </c>
      <c r="ER139" s="166">
        <f t="shared" si="621"/>
        <v>0</v>
      </c>
      <c r="ES139" s="166">
        <f t="shared" si="621"/>
        <v>0</v>
      </c>
      <c r="ET139" s="166">
        <f t="shared" si="621"/>
        <v>0</v>
      </c>
      <c r="EU139" s="166">
        <f t="shared" si="621"/>
        <v>0</v>
      </c>
      <c r="EV139" s="166">
        <f t="shared" si="621"/>
        <v>0</v>
      </c>
      <c r="EW139" s="166">
        <f t="shared" si="621"/>
        <v>0</v>
      </c>
      <c r="EX139" s="166">
        <f t="shared" si="621"/>
        <v>0</v>
      </c>
      <c r="EY139" s="166">
        <f t="shared" si="621"/>
        <v>0</v>
      </c>
      <c r="EZ139" s="166">
        <f t="shared" si="621"/>
        <v>0</v>
      </c>
      <c r="FA139" s="166">
        <f t="shared" si="621"/>
        <v>0</v>
      </c>
      <c r="FB139" s="166">
        <f t="shared" si="622"/>
        <v>224806</v>
      </c>
      <c r="FC139" s="166">
        <f t="shared" si="622"/>
        <v>408617</v>
      </c>
      <c r="FD139" s="166">
        <f t="shared" si="622"/>
        <v>3723112</v>
      </c>
      <c r="FE139" s="166">
        <f t="shared" si="622"/>
        <v>32624773</v>
      </c>
      <c r="FF139" s="166">
        <f t="shared" si="622"/>
        <v>39128</v>
      </c>
      <c r="FG139" s="166">
        <f t="shared" si="622"/>
        <v>58523768</v>
      </c>
      <c r="FH139" s="152"/>
      <c r="FI139" s="405">
        <f t="shared" si="603"/>
        <v>1.8962929879410451</v>
      </c>
      <c r="FJ139" s="405">
        <f t="shared" si="603"/>
        <v>1.4330504689593568</v>
      </c>
      <c r="FK139" s="405">
        <f t="shared" si="604"/>
        <v>1.932288752098489</v>
      </c>
      <c r="FL139" s="405">
        <f t="shared" si="605"/>
        <v>1.4806939003917179</v>
      </c>
      <c r="FM139" s="405">
        <f t="shared" si="606"/>
        <v>1.2798732891360136</v>
      </c>
      <c r="FN139" s="405">
        <f t="shared" si="607"/>
        <v>1.0644915526090675</v>
      </c>
      <c r="FO139" s="405">
        <f t="shared" si="608"/>
        <v>1.6477803876907016</v>
      </c>
      <c r="FP139" s="405">
        <f t="shared" si="609"/>
        <v>1.0448905022896053</v>
      </c>
      <c r="FQ139" s="405">
        <f t="shared" si="610"/>
        <v>2.4185074626865672</v>
      </c>
      <c r="FR139" s="405">
        <f t="shared" si="611"/>
        <v>1.0411940298507463</v>
      </c>
      <c r="FS139" s="65"/>
    </row>
    <row r="140" spans="1:175" ht="10.35" customHeight="1" x14ac:dyDescent="0.2">
      <c r="A140" s="74" t="str">
        <f t="shared" si="523"/>
        <v>2018-19OCTOBERY60</v>
      </c>
      <c r="B140" s="163" t="str">
        <f t="shared" si="612"/>
        <v>2018-19</v>
      </c>
      <c r="C140" s="26" t="s">
        <v>833</v>
      </c>
      <c r="D140" s="163" t="str">
        <f t="shared" si="615"/>
        <v>Y60</v>
      </c>
      <c r="E140" s="163" t="str">
        <f t="shared" si="615"/>
        <v>Midlands</v>
      </c>
      <c r="F140" s="163" t="str">
        <f t="shared" si="524"/>
        <v>Y60</v>
      </c>
      <c r="H140" s="75">
        <f t="shared" si="525"/>
        <v>194124</v>
      </c>
      <c r="I140" s="75">
        <f t="shared" si="525"/>
        <v>146980</v>
      </c>
      <c r="J140" s="75">
        <f t="shared" si="525"/>
        <v>687275</v>
      </c>
      <c r="K140" s="75">
        <f t="shared" si="526"/>
        <v>5</v>
      </c>
      <c r="L140" s="75">
        <f t="shared" si="527"/>
        <v>1</v>
      </c>
      <c r="M140" s="75">
        <f t="shared" si="528"/>
        <v>0</v>
      </c>
      <c r="N140" s="75">
        <f t="shared" si="529"/>
        <v>26</v>
      </c>
      <c r="O140" s="75">
        <f t="shared" si="530"/>
        <v>60</v>
      </c>
      <c r="P140" s="75" t="s">
        <v>44</v>
      </c>
      <c r="Q140" s="75">
        <f t="shared" si="616"/>
        <v>0</v>
      </c>
      <c r="R140" s="75">
        <f t="shared" si="616"/>
        <v>0</v>
      </c>
      <c r="S140" s="75">
        <f t="shared" si="616"/>
        <v>0</v>
      </c>
      <c r="T140" s="75">
        <f t="shared" si="616"/>
        <v>148687</v>
      </c>
      <c r="U140" s="75">
        <f t="shared" si="616"/>
        <v>11563</v>
      </c>
      <c r="V140" s="75">
        <f t="shared" si="616"/>
        <v>7546</v>
      </c>
      <c r="W140" s="75">
        <f t="shared" si="616"/>
        <v>76406</v>
      </c>
      <c r="X140" s="75">
        <f t="shared" si="616"/>
        <v>44888</v>
      </c>
      <c r="Y140" s="75">
        <f t="shared" si="616"/>
        <v>1775</v>
      </c>
      <c r="Z140" s="75">
        <f t="shared" si="616"/>
        <v>5031856</v>
      </c>
      <c r="AA140" s="75">
        <f t="shared" si="532"/>
        <v>435</v>
      </c>
      <c r="AB140" s="75">
        <f t="shared" si="533"/>
        <v>762</v>
      </c>
      <c r="AC140" s="75">
        <f t="shared" si="534"/>
        <v>5798260</v>
      </c>
      <c r="AD140" s="75">
        <f t="shared" si="535"/>
        <v>768</v>
      </c>
      <c r="AE140" s="75">
        <f t="shared" si="536"/>
        <v>1658</v>
      </c>
      <c r="AF140" s="75">
        <f t="shared" si="537"/>
        <v>91834801</v>
      </c>
      <c r="AG140" s="75">
        <f t="shared" si="538"/>
        <v>1202</v>
      </c>
      <c r="AH140" s="75">
        <f t="shared" si="539"/>
        <v>2393</v>
      </c>
      <c r="AI140" s="75">
        <f t="shared" si="540"/>
        <v>116550269</v>
      </c>
      <c r="AJ140" s="75">
        <f t="shared" si="541"/>
        <v>2596</v>
      </c>
      <c r="AK140" s="75">
        <f t="shared" si="542"/>
        <v>5967</v>
      </c>
      <c r="AL140" s="75">
        <f t="shared" si="543"/>
        <v>5602716</v>
      </c>
      <c r="AM140" s="75">
        <f t="shared" si="544"/>
        <v>3156</v>
      </c>
      <c r="AN140" s="75">
        <f t="shared" si="545"/>
        <v>7517</v>
      </c>
      <c r="AO140" s="75">
        <f t="shared" si="617"/>
        <v>6977</v>
      </c>
      <c r="AP140" s="75">
        <f t="shared" si="617"/>
        <v>1843</v>
      </c>
      <c r="AQ140" s="75">
        <f t="shared" si="617"/>
        <v>879</v>
      </c>
      <c r="AR140" s="75">
        <f t="shared" si="617"/>
        <v>10</v>
      </c>
      <c r="AS140" s="75">
        <f t="shared" si="617"/>
        <v>1061</v>
      </c>
      <c r="AT140" s="75">
        <f t="shared" si="617"/>
        <v>3194</v>
      </c>
      <c r="AU140" s="75">
        <f t="shared" si="617"/>
        <v>1890</v>
      </c>
      <c r="AV140" s="75">
        <f t="shared" si="617"/>
        <v>87973</v>
      </c>
      <c r="AW140" s="75">
        <f t="shared" si="617"/>
        <v>5963</v>
      </c>
      <c r="AX140" s="75">
        <f t="shared" si="617"/>
        <v>47774</v>
      </c>
      <c r="AY140" s="75">
        <f t="shared" si="618"/>
        <v>141710</v>
      </c>
      <c r="AZ140" s="75">
        <f t="shared" si="618"/>
        <v>21558</v>
      </c>
      <c r="BA140" s="75">
        <f t="shared" si="618"/>
        <v>16472</v>
      </c>
      <c r="BB140" s="75">
        <f t="shared" si="618"/>
        <v>14273</v>
      </c>
      <c r="BC140" s="75">
        <f t="shared" si="618"/>
        <v>11076</v>
      </c>
      <c r="BD140" s="75">
        <f t="shared" si="618"/>
        <v>97301</v>
      </c>
      <c r="BE140" s="75">
        <f t="shared" si="618"/>
        <v>81116</v>
      </c>
      <c r="BF140" s="75">
        <f t="shared" si="618"/>
        <v>73858</v>
      </c>
      <c r="BG140" s="75">
        <f t="shared" si="618"/>
        <v>46884</v>
      </c>
      <c r="BH140" s="75">
        <f t="shared" si="618"/>
        <v>4234</v>
      </c>
      <c r="BI140" s="75">
        <f t="shared" si="618"/>
        <v>1842</v>
      </c>
      <c r="BJ140" s="75">
        <f t="shared" si="618"/>
        <v>0</v>
      </c>
      <c r="BK140" s="75">
        <f t="shared" si="618"/>
        <v>0</v>
      </c>
      <c r="BL140" s="75" t="str">
        <f t="shared" si="548"/>
        <v>-</v>
      </c>
      <c r="BM140" s="75" t="str">
        <f t="shared" si="549"/>
        <v>-</v>
      </c>
      <c r="BN140" s="75">
        <f t="shared" si="550"/>
        <v>0</v>
      </c>
      <c r="BO140" s="75">
        <f t="shared" si="550"/>
        <v>0</v>
      </c>
      <c r="BP140" s="75" t="str">
        <f t="shared" si="551"/>
        <v>-</v>
      </c>
      <c r="BQ140" s="75" t="str">
        <f t="shared" si="552"/>
        <v>-</v>
      </c>
      <c r="BR140" s="75">
        <f t="shared" si="553"/>
        <v>0</v>
      </c>
      <c r="BS140" s="75">
        <f t="shared" si="553"/>
        <v>0</v>
      </c>
      <c r="BT140" s="75" t="str">
        <f t="shared" si="554"/>
        <v>-</v>
      </c>
      <c r="BU140" s="75" t="str">
        <f t="shared" si="555"/>
        <v>-</v>
      </c>
      <c r="BV140" s="75">
        <f t="shared" si="556"/>
        <v>0</v>
      </c>
      <c r="BW140" s="75">
        <f t="shared" si="556"/>
        <v>0</v>
      </c>
      <c r="BX140" s="75" t="str">
        <f t="shared" si="557"/>
        <v>-</v>
      </c>
      <c r="BY140" s="75" t="str">
        <f t="shared" si="558"/>
        <v>-</v>
      </c>
      <c r="BZ140" s="75">
        <f t="shared" si="559"/>
        <v>0</v>
      </c>
      <c r="CA140" s="75">
        <f t="shared" si="559"/>
        <v>0</v>
      </c>
      <c r="CB140" s="75" t="str">
        <f t="shared" si="560"/>
        <v>-</v>
      </c>
      <c r="CC140" s="75" t="str">
        <f t="shared" si="561"/>
        <v>-</v>
      </c>
      <c r="CD140" s="75">
        <f t="shared" si="562"/>
        <v>0</v>
      </c>
      <c r="CE140" s="75">
        <f t="shared" si="562"/>
        <v>0</v>
      </c>
      <c r="CF140" s="75" t="str">
        <f t="shared" si="563"/>
        <v>-</v>
      </c>
      <c r="CG140" s="75" t="str">
        <f t="shared" si="564"/>
        <v>-</v>
      </c>
      <c r="CH140" s="75">
        <f t="shared" si="565"/>
        <v>0</v>
      </c>
      <c r="CI140" s="75">
        <f t="shared" si="565"/>
        <v>0</v>
      </c>
      <c r="CJ140" s="75" t="str">
        <f t="shared" si="566"/>
        <v>-</v>
      </c>
      <c r="CK140" s="75" t="str">
        <f t="shared" si="567"/>
        <v>-</v>
      </c>
      <c r="CL140" s="75">
        <f t="shared" si="568"/>
        <v>0</v>
      </c>
      <c r="CM140" s="75">
        <f t="shared" si="568"/>
        <v>0</v>
      </c>
      <c r="CN140" s="75" t="str">
        <f t="shared" si="569"/>
        <v>-</v>
      </c>
      <c r="CO140" s="75" t="str">
        <f t="shared" si="570"/>
        <v>-</v>
      </c>
      <c r="CP140" s="75">
        <f t="shared" si="571"/>
        <v>0</v>
      </c>
      <c r="CQ140" s="75">
        <f t="shared" si="571"/>
        <v>0</v>
      </c>
      <c r="CR140" s="75" t="str">
        <f t="shared" si="572"/>
        <v>-</v>
      </c>
      <c r="CS140" s="75" t="str">
        <f t="shared" si="573"/>
        <v>-</v>
      </c>
      <c r="CT140" s="75">
        <f t="shared" si="574"/>
        <v>0</v>
      </c>
      <c r="CU140" s="75">
        <f t="shared" si="574"/>
        <v>0</v>
      </c>
      <c r="CV140" s="75" t="str">
        <f t="shared" si="575"/>
        <v>-</v>
      </c>
      <c r="CW140" s="75" t="str">
        <f t="shared" si="576"/>
        <v>-</v>
      </c>
      <c r="CX140" s="75">
        <f t="shared" si="577"/>
        <v>497</v>
      </c>
      <c r="CY140" s="75">
        <f t="shared" si="577"/>
        <v>144544</v>
      </c>
      <c r="CZ140" s="75">
        <f t="shared" si="578"/>
        <v>291</v>
      </c>
      <c r="DA140" s="75">
        <f t="shared" si="579"/>
        <v>545</v>
      </c>
      <c r="DB140" s="75">
        <f t="shared" si="580"/>
        <v>6644</v>
      </c>
      <c r="DC140" s="75">
        <f t="shared" si="580"/>
        <v>230259</v>
      </c>
      <c r="DD140" s="75">
        <f t="shared" si="581"/>
        <v>35</v>
      </c>
      <c r="DE140" s="75">
        <f t="shared" si="582"/>
        <v>68</v>
      </c>
      <c r="DF140" s="75">
        <f t="shared" si="583"/>
        <v>0</v>
      </c>
      <c r="DG140" s="75">
        <f t="shared" si="583"/>
        <v>0</v>
      </c>
      <c r="DH140" s="75" t="str">
        <f t="shared" si="584"/>
        <v>-</v>
      </c>
      <c r="DI140" s="75" t="str">
        <f t="shared" si="585"/>
        <v>-</v>
      </c>
      <c r="DJ140" s="75">
        <f t="shared" si="619"/>
        <v>0</v>
      </c>
      <c r="DK140" s="75">
        <f t="shared" si="619"/>
        <v>239</v>
      </c>
      <c r="DL140" s="248">
        <f t="shared" si="619"/>
        <v>375</v>
      </c>
      <c r="DM140" s="248">
        <f t="shared" si="619"/>
        <v>2821</v>
      </c>
      <c r="DN140" s="248">
        <f t="shared" si="619"/>
        <v>1</v>
      </c>
      <c r="DO140" s="248">
        <f t="shared" si="619"/>
        <v>3645</v>
      </c>
      <c r="DP140" s="248">
        <f t="shared" si="619"/>
        <v>1951640</v>
      </c>
      <c r="DQ140" s="248">
        <f t="shared" si="587"/>
        <v>5204</v>
      </c>
      <c r="DR140" s="248">
        <f t="shared" si="588"/>
        <v>11189</v>
      </c>
      <c r="DS140" s="248">
        <f t="shared" si="589"/>
        <v>16265432</v>
      </c>
      <c r="DT140" s="248">
        <f t="shared" si="590"/>
        <v>5766</v>
      </c>
      <c r="DU140" s="248">
        <f t="shared" si="591"/>
        <v>12906</v>
      </c>
      <c r="DV140" s="248">
        <f t="shared" si="592"/>
        <v>9519</v>
      </c>
      <c r="DW140" s="248">
        <f t="shared" si="593"/>
        <v>9519</v>
      </c>
      <c r="DX140" s="248">
        <f t="shared" si="594"/>
        <v>9519</v>
      </c>
      <c r="DY140" s="248">
        <f t="shared" si="595"/>
        <v>29014350</v>
      </c>
      <c r="DZ140" s="248">
        <f t="shared" si="596"/>
        <v>7960</v>
      </c>
      <c r="EA140" s="248">
        <f t="shared" si="597"/>
        <v>17820</v>
      </c>
      <c r="EB140" s="164"/>
      <c r="EC140" s="75">
        <f t="shared" si="598"/>
        <v>10</v>
      </c>
      <c r="ED140" s="74">
        <f t="shared" si="613"/>
        <v>2018</v>
      </c>
      <c r="EE140" s="165">
        <f t="shared" si="614"/>
        <v>43374</v>
      </c>
      <c r="EF140" s="157">
        <f t="shared" si="599"/>
        <v>31</v>
      </c>
      <c r="EG140" s="156"/>
      <c r="EH140" s="166">
        <f t="shared" si="620"/>
        <v>215150</v>
      </c>
      <c r="EI140" s="166">
        <f t="shared" si="620"/>
        <v>0</v>
      </c>
      <c r="EJ140" s="166">
        <f t="shared" si="620"/>
        <v>3778920</v>
      </c>
      <c r="EK140" s="166">
        <f t="shared" si="620"/>
        <v>8884990</v>
      </c>
      <c r="EL140" s="166">
        <f t="shared" si="620"/>
        <v>8806664</v>
      </c>
      <c r="EM140" s="166">
        <f t="shared" si="620"/>
        <v>12514708</v>
      </c>
      <c r="EN140" s="166">
        <f t="shared" si="620"/>
        <v>182861177</v>
      </c>
      <c r="EO140" s="166">
        <f t="shared" si="620"/>
        <v>267834839</v>
      </c>
      <c r="EP140" s="166">
        <f t="shared" si="620"/>
        <v>13343249</v>
      </c>
      <c r="EQ140" s="166">
        <f t="shared" si="620"/>
        <v>0</v>
      </c>
      <c r="ER140" s="166">
        <f t="shared" si="621"/>
        <v>0</v>
      </c>
      <c r="ES140" s="166">
        <f t="shared" si="621"/>
        <v>0</v>
      </c>
      <c r="ET140" s="166">
        <f t="shared" si="621"/>
        <v>0</v>
      </c>
      <c r="EU140" s="166">
        <f t="shared" si="621"/>
        <v>0</v>
      </c>
      <c r="EV140" s="166">
        <f t="shared" si="621"/>
        <v>0</v>
      </c>
      <c r="EW140" s="166">
        <f t="shared" si="621"/>
        <v>0</v>
      </c>
      <c r="EX140" s="166">
        <f t="shared" si="621"/>
        <v>0</v>
      </c>
      <c r="EY140" s="166">
        <f t="shared" si="621"/>
        <v>0</v>
      </c>
      <c r="EZ140" s="166">
        <f t="shared" si="621"/>
        <v>0</v>
      </c>
      <c r="FA140" s="166">
        <f t="shared" si="621"/>
        <v>0</v>
      </c>
      <c r="FB140" s="166">
        <f t="shared" si="622"/>
        <v>270659</v>
      </c>
      <c r="FC140" s="166">
        <f t="shared" si="622"/>
        <v>451764</v>
      </c>
      <c r="FD140" s="166">
        <f t="shared" si="622"/>
        <v>4195875</v>
      </c>
      <c r="FE140" s="166">
        <f t="shared" si="622"/>
        <v>36407381</v>
      </c>
      <c r="FF140" s="166">
        <f t="shared" si="622"/>
        <v>9519</v>
      </c>
      <c r="FG140" s="166">
        <f t="shared" si="622"/>
        <v>64953142</v>
      </c>
      <c r="FH140" s="152"/>
      <c r="FI140" s="405">
        <f t="shared" si="603"/>
        <v>1.8643950531868891</v>
      </c>
      <c r="FJ140" s="405">
        <f t="shared" si="603"/>
        <v>1.4245438035111995</v>
      </c>
      <c r="FK140" s="405">
        <f t="shared" si="604"/>
        <v>1.8914656771799629</v>
      </c>
      <c r="FL140" s="405">
        <f t="shared" si="605"/>
        <v>1.4677975086138351</v>
      </c>
      <c r="FM140" s="405">
        <f t="shared" si="606"/>
        <v>1.2734732874381594</v>
      </c>
      <c r="FN140" s="405">
        <f t="shared" si="607"/>
        <v>1.0616443734785226</v>
      </c>
      <c r="FO140" s="405">
        <f t="shared" si="608"/>
        <v>1.6453840670112279</v>
      </c>
      <c r="FP140" s="405">
        <f t="shared" si="609"/>
        <v>1.0444662270540011</v>
      </c>
      <c r="FQ140" s="405">
        <f t="shared" si="610"/>
        <v>2.3853521126760562</v>
      </c>
      <c r="FR140" s="405">
        <f t="shared" si="611"/>
        <v>1.0377464788732393</v>
      </c>
      <c r="FS140" s="65"/>
    </row>
    <row r="141" spans="1:175" ht="10.35" customHeight="1" x14ac:dyDescent="0.2">
      <c r="A141" s="74" t="str">
        <f t="shared" si="523"/>
        <v>2018-19NOVEMBERY60</v>
      </c>
      <c r="B141" s="163" t="str">
        <f t="shared" si="612"/>
        <v>2018-19</v>
      </c>
      <c r="C141" s="26" t="s">
        <v>834</v>
      </c>
      <c r="D141" s="163" t="str">
        <f t="shared" si="615"/>
        <v>Y60</v>
      </c>
      <c r="E141" s="163" t="str">
        <f t="shared" si="615"/>
        <v>Midlands</v>
      </c>
      <c r="F141" s="163" t="str">
        <f t="shared" si="524"/>
        <v>Y60</v>
      </c>
      <c r="H141" s="75">
        <f t="shared" si="525"/>
        <v>197527</v>
      </c>
      <c r="I141" s="75">
        <f t="shared" si="525"/>
        <v>148396</v>
      </c>
      <c r="J141" s="75">
        <f t="shared" si="525"/>
        <v>739978</v>
      </c>
      <c r="K141" s="75">
        <f t="shared" si="526"/>
        <v>5</v>
      </c>
      <c r="L141" s="75">
        <f t="shared" si="527"/>
        <v>1</v>
      </c>
      <c r="M141" s="75">
        <f t="shared" si="528"/>
        <v>0</v>
      </c>
      <c r="N141" s="75">
        <f t="shared" si="529"/>
        <v>28</v>
      </c>
      <c r="O141" s="75">
        <f t="shared" si="530"/>
        <v>61</v>
      </c>
      <c r="P141" s="75" t="s">
        <v>44</v>
      </c>
      <c r="Q141" s="75">
        <f t="shared" si="616"/>
        <v>0</v>
      </c>
      <c r="R141" s="75">
        <f t="shared" si="616"/>
        <v>0</v>
      </c>
      <c r="S141" s="75">
        <f t="shared" si="616"/>
        <v>0</v>
      </c>
      <c r="T141" s="75">
        <f t="shared" si="616"/>
        <v>150645</v>
      </c>
      <c r="U141" s="75">
        <f t="shared" si="616"/>
        <v>12108</v>
      </c>
      <c r="V141" s="75">
        <f t="shared" si="616"/>
        <v>7864</v>
      </c>
      <c r="W141" s="75">
        <f t="shared" si="616"/>
        <v>77808</v>
      </c>
      <c r="X141" s="75">
        <f t="shared" si="616"/>
        <v>43452</v>
      </c>
      <c r="Y141" s="75">
        <f t="shared" si="616"/>
        <v>1577</v>
      </c>
      <c r="Z141" s="75">
        <f t="shared" si="616"/>
        <v>5369470</v>
      </c>
      <c r="AA141" s="75">
        <f t="shared" si="532"/>
        <v>443</v>
      </c>
      <c r="AB141" s="75">
        <f t="shared" si="533"/>
        <v>776</v>
      </c>
      <c r="AC141" s="75">
        <f t="shared" si="534"/>
        <v>6159344</v>
      </c>
      <c r="AD141" s="75">
        <f t="shared" si="535"/>
        <v>783</v>
      </c>
      <c r="AE141" s="75">
        <f t="shared" si="536"/>
        <v>1679</v>
      </c>
      <c r="AF141" s="75">
        <f t="shared" si="537"/>
        <v>97930332</v>
      </c>
      <c r="AG141" s="75">
        <f t="shared" si="538"/>
        <v>1259</v>
      </c>
      <c r="AH141" s="75">
        <f t="shared" si="539"/>
        <v>2521</v>
      </c>
      <c r="AI141" s="75">
        <f t="shared" si="540"/>
        <v>127398288</v>
      </c>
      <c r="AJ141" s="75">
        <f t="shared" si="541"/>
        <v>2932</v>
      </c>
      <c r="AK141" s="75">
        <f t="shared" si="542"/>
        <v>6689</v>
      </c>
      <c r="AL141" s="75">
        <f t="shared" si="543"/>
        <v>5545289</v>
      </c>
      <c r="AM141" s="75">
        <f t="shared" si="544"/>
        <v>3516</v>
      </c>
      <c r="AN141" s="75">
        <f t="shared" si="545"/>
        <v>8725</v>
      </c>
      <c r="AO141" s="75">
        <f t="shared" si="617"/>
        <v>7651</v>
      </c>
      <c r="AP141" s="75">
        <f t="shared" si="617"/>
        <v>2396</v>
      </c>
      <c r="AQ141" s="75">
        <f t="shared" si="617"/>
        <v>1101</v>
      </c>
      <c r="AR141" s="75">
        <f t="shared" si="617"/>
        <v>11</v>
      </c>
      <c r="AS141" s="75">
        <f t="shared" si="617"/>
        <v>999</v>
      </c>
      <c r="AT141" s="75">
        <f t="shared" si="617"/>
        <v>3155</v>
      </c>
      <c r="AU141" s="75">
        <f t="shared" si="617"/>
        <v>2070</v>
      </c>
      <c r="AV141" s="75">
        <f t="shared" si="617"/>
        <v>89242</v>
      </c>
      <c r="AW141" s="75">
        <f t="shared" si="617"/>
        <v>6077</v>
      </c>
      <c r="AX141" s="75">
        <f t="shared" si="617"/>
        <v>47675</v>
      </c>
      <c r="AY141" s="75">
        <f t="shared" si="618"/>
        <v>142994</v>
      </c>
      <c r="AZ141" s="75">
        <f t="shared" si="618"/>
        <v>22145</v>
      </c>
      <c r="BA141" s="75">
        <f t="shared" si="618"/>
        <v>17096</v>
      </c>
      <c r="BB141" s="75">
        <f t="shared" si="618"/>
        <v>14494</v>
      </c>
      <c r="BC141" s="75">
        <f t="shared" si="618"/>
        <v>11386</v>
      </c>
      <c r="BD141" s="75">
        <f t="shared" si="618"/>
        <v>99343</v>
      </c>
      <c r="BE141" s="75">
        <f t="shared" si="618"/>
        <v>82511</v>
      </c>
      <c r="BF141" s="75">
        <f t="shared" si="618"/>
        <v>73132</v>
      </c>
      <c r="BG141" s="75">
        <f t="shared" si="618"/>
        <v>45331</v>
      </c>
      <c r="BH141" s="75">
        <f t="shared" si="618"/>
        <v>3792</v>
      </c>
      <c r="BI141" s="75">
        <f t="shared" si="618"/>
        <v>1626</v>
      </c>
      <c r="BJ141" s="75">
        <f t="shared" si="618"/>
        <v>0</v>
      </c>
      <c r="BK141" s="75">
        <f t="shared" si="618"/>
        <v>0</v>
      </c>
      <c r="BL141" s="75" t="str">
        <f t="shared" si="548"/>
        <v>-</v>
      </c>
      <c r="BM141" s="75" t="str">
        <f t="shared" si="549"/>
        <v>-</v>
      </c>
      <c r="BN141" s="75">
        <f t="shared" si="550"/>
        <v>0</v>
      </c>
      <c r="BO141" s="75">
        <f t="shared" si="550"/>
        <v>0</v>
      </c>
      <c r="BP141" s="75" t="str">
        <f t="shared" si="551"/>
        <v>-</v>
      </c>
      <c r="BQ141" s="75" t="str">
        <f t="shared" si="552"/>
        <v>-</v>
      </c>
      <c r="BR141" s="75">
        <f t="shared" si="553"/>
        <v>0</v>
      </c>
      <c r="BS141" s="75">
        <f t="shared" si="553"/>
        <v>0</v>
      </c>
      <c r="BT141" s="75" t="str">
        <f t="shared" si="554"/>
        <v>-</v>
      </c>
      <c r="BU141" s="75" t="str">
        <f t="shared" si="555"/>
        <v>-</v>
      </c>
      <c r="BV141" s="75">
        <f t="shared" si="556"/>
        <v>0</v>
      </c>
      <c r="BW141" s="75">
        <f t="shared" si="556"/>
        <v>0</v>
      </c>
      <c r="BX141" s="75" t="str">
        <f t="shared" si="557"/>
        <v>-</v>
      </c>
      <c r="BY141" s="75" t="str">
        <f t="shared" si="558"/>
        <v>-</v>
      </c>
      <c r="BZ141" s="75">
        <f t="shared" si="559"/>
        <v>0</v>
      </c>
      <c r="CA141" s="75">
        <f t="shared" si="559"/>
        <v>0</v>
      </c>
      <c r="CB141" s="75" t="str">
        <f t="shared" si="560"/>
        <v>-</v>
      </c>
      <c r="CC141" s="75" t="str">
        <f t="shared" si="561"/>
        <v>-</v>
      </c>
      <c r="CD141" s="75">
        <f t="shared" si="562"/>
        <v>0</v>
      </c>
      <c r="CE141" s="75">
        <f t="shared" si="562"/>
        <v>0</v>
      </c>
      <c r="CF141" s="75" t="str">
        <f t="shared" si="563"/>
        <v>-</v>
      </c>
      <c r="CG141" s="75" t="str">
        <f t="shared" si="564"/>
        <v>-</v>
      </c>
      <c r="CH141" s="75">
        <f t="shared" si="565"/>
        <v>0</v>
      </c>
      <c r="CI141" s="75">
        <f t="shared" si="565"/>
        <v>0</v>
      </c>
      <c r="CJ141" s="75" t="str">
        <f t="shared" si="566"/>
        <v>-</v>
      </c>
      <c r="CK141" s="75" t="str">
        <f t="shared" si="567"/>
        <v>-</v>
      </c>
      <c r="CL141" s="75">
        <f t="shared" si="568"/>
        <v>0</v>
      </c>
      <c r="CM141" s="75">
        <f t="shared" si="568"/>
        <v>0</v>
      </c>
      <c r="CN141" s="75" t="str">
        <f t="shared" si="569"/>
        <v>-</v>
      </c>
      <c r="CO141" s="75" t="str">
        <f t="shared" si="570"/>
        <v>-</v>
      </c>
      <c r="CP141" s="75">
        <f t="shared" si="571"/>
        <v>0</v>
      </c>
      <c r="CQ141" s="75">
        <f t="shared" si="571"/>
        <v>0</v>
      </c>
      <c r="CR141" s="75" t="str">
        <f t="shared" si="572"/>
        <v>-</v>
      </c>
      <c r="CS141" s="75" t="str">
        <f t="shared" si="573"/>
        <v>-</v>
      </c>
      <c r="CT141" s="75">
        <f t="shared" si="574"/>
        <v>0</v>
      </c>
      <c r="CU141" s="75">
        <f t="shared" si="574"/>
        <v>0</v>
      </c>
      <c r="CV141" s="75" t="str">
        <f t="shared" si="575"/>
        <v>-</v>
      </c>
      <c r="CW141" s="75" t="str">
        <f t="shared" si="576"/>
        <v>-</v>
      </c>
      <c r="CX141" s="75">
        <f t="shared" si="577"/>
        <v>561</v>
      </c>
      <c r="CY141" s="75">
        <f t="shared" si="577"/>
        <v>165993</v>
      </c>
      <c r="CZ141" s="75">
        <f t="shared" si="578"/>
        <v>296</v>
      </c>
      <c r="DA141" s="75">
        <f t="shared" si="579"/>
        <v>514</v>
      </c>
      <c r="DB141" s="75">
        <f t="shared" si="580"/>
        <v>6941</v>
      </c>
      <c r="DC141" s="75">
        <f t="shared" si="580"/>
        <v>240835</v>
      </c>
      <c r="DD141" s="75">
        <f t="shared" si="581"/>
        <v>35</v>
      </c>
      <c r="DE141" s="75">
        <f t="shared" si="582"/>
        <v>67</v>
      </c>
      <c r="DF141" s="75">
        <f t="shared" si="583"/>
        <v>0</v>
      </c>
      <c r="DG141" s="75">
        <f t="shared" si="583"/>
        <v>0</v>
      </c>
      <c r="DH141" s="75" t="str">
        <f t="shared" si="584"/>
        <v>-</v>
      </c>
      <c r="DI141" s="75" t="str">
        <f t="shared" si="585"/>
        <v>-</v>
      </c>
      <c r="DJ141" s="75">
        <f t="shared" si="619"/>
        <v>0</v>
      </c>
      <c r="DK141" s="75">
        <f t="shared" si="619"/>
        <v>247</v>
      </c>
      <c r="DL141" s="248">
        <f t="shared" si="619"/>
        <v>362</v>
      </c>
      <c r="DM141" s="248">
        <f t="shared" si="619"/>
        <v>3351</v>
      </c>
      <c r="DN141" s="248">
        <f t="shared" si="619"/>
        <v>1</v>
      </c>
      <c r="DO141" s="248">
        <f t="shared" si="619"/>
        <v>4088</v>
      </c>
      <c r="DP141" s="248">
        <f t="shared" si="619"/>
        <v>1938320</v>
      </c>
      <c r="DQ141" s="248">
        <f t="shared" si="587"/>
        <v>5354</v>
      </c>
      <c r="DR141" s="248">
        <f t="shared" si="588"/>
        <v>11401</v>
      </c>
      <c r="DS141" s="248">
        <f t="shared" si="589"/>
        <v>17225533</v>
      </c>
      <c r="DT141" s="248">
        <f t="shared" si="590"/>
        <v>5140</v>
      </c>
      <c r="DU141" s="248">
        <f t="shared" si="591"/>
        <v>11763</v>
      </c>
      <c r="DV141" s="248">
        <f t="shared" si="592"/>
        <v>3118</v>
      </c>
      <c r="DW141" s="248">
        <f t="shared" si="593"/>
        <v>3118</v>
      </c>
      <c r="DX141" s="248">
        <f t="shared" si="594"/>
        <v>3118</v>
      </c>
      <c r="DY141" s="248">
        <f t="shared" si="595"/>
        <v>33244471</v>
      </c>
      <c r="DZ141" s="248">
        <f t="shared" si="596"/>
        <v>8132</v>
      </c>
      <c r="EA141" s="248">
        <f t="shared" si="597"/>
        <v>17066</v>
      </c>
      <c r="EB141" s="164"/>
      <c r="EC141" s="75">
        <f t="shared" si="598"/>
        <v>11</v>
      </c>
      <c r="ED141" s="74">
        <f t="shared" si="613"/>
        <v>2018</v>
      </c>
      <c r="EE141" s="165">
        <f t="shared" si="614"/>
        <v>43405</v>
      </c>
      <c r="EF141" s="157">
        <f t="shared" si="599"/>
        <v>30</v>
      </c>
      <c r="EG141" s="156"/>
      <c r="EH141" s="166">
        <f t="shared" si="620"/>
        <v>216398</v>
      </c>
      <c r="EI141" s="166">
        <f t="shared" si="620"/>
        <v>0</v>
      </c>
      <c r="EJ141" s="166">
        <f t="shared" si="620"/>
        <v>4148738</v>
      </c>
      <c r="EK141" s="166">
        <f t="shared" si="620"/>
        <v>9125892</v>
      </c>
      <c r="EL141" s="166">
        <f t="shared" si="620"/>
        <v>9397669</v>
      </c>
      <c r="EM141" s="166">
        <f t="shared" si="620"/>
        <v>13200696</v>
      </c>
      <c r="EN141" s="166">
        <f t="shared" si="620"/>
        <v>196159269</v>
      </c>
      <c r="EO141" s="166">
        <f t="shared" si="620"/>
        <v>290651268</v>
      </c>
      <c r="EP141" s="166">
        <f t="shared" si="620"/>
        <v>13759442</v>
      </c>
      <c r="EQ141" s="166">
        <f t="shared" si="620"/>
        <v>0</v>
      </c>
      <c r="ER141" s="166">
        <f t="shared" si="621"/>
        <v>0</v>
      </c>
      <c r="ES141" s="166">
        <f t="shared" si="621"/>
        <v>0</v>
      </c>
      <c r="ET141" s="166">
        <f t="shared" si="621"/>
        <v>0</v>
      </c>
      <c r="EU141" s="166">
        <f t="shared" si="621"/>
        <v>0</v>
      </c>
      <c r="EV141" s="166">
        <f t="shared" si="621"/>
        <v>0</v>
      </c>
      <c r="EW141" s="166">
        <f t="shared" si="621"/>
        <v>0</v>
      </c>
      <c r="EX141" s="166">
        <f t="shared" si="621"/>
        <v>0</v>
      </c>
      <c r="EY141" s="166">
        <f t="shared" si="621"/>
        <v>0</v>
      </c>
      <c r="EZ141" s="166">
        <f t="shared" si="621"/>
        <v>0</v>
      </c>
      <c r="FA141" s="166">
        <f t="shared" si="621"/>
        <v>0</v>
      </c>
      <c r="FB141" s="166">
        <f t="shared" si="622"/>
        <v>288105</v>
      </c>
      <c r="FC141" s="166">
        <f t="shared" si="622"/>
        <v>464105</v>
      </c>
      <c r="FD141" s="166">
        <f t="shared" si="622"/>
        <v>4127162</v>
      </c>
      <c r="FE141" s="166">
        <f t="shared" si="622"/>
        <v>39417063</v>
      </c>
      <c r="FF141" s="166">
        <f t="shared" si="622"/>
        <v>3118</v>
      </c>
      <c r="FG141" s="166">
        <f t="shared" si="622"/>
        <v>69766622</v>
      </c>
      <c r="FH141" s="152"/>
      <c r="FI141" s="405">
        <f t="shared" si="603"/>
        <v>1.8289560621076975</v>
      </c>
      <c r="FJ141" s="405">
        <f t="shared" si="603"/>
        <v>1.4119590353485298</v>
      </c>
      <c r="FK141" s="405">
        <f t="shared" si="604"/>
        <v>1.8430824008138351</v>
      </c>
      <c r="FL141" s="405">
        <f t="shared" si="605"/>
        <v>1.4478636826042726</v>
      </c>
      <c r="FM141" s="405">
        <f t="shared" si="606"/>
        <v>1.2767710261155665</v>
      </c>
      <c r="FN141" s="405">
        <f t="shared" si="607"/>
        <v>1.0604436561793131</v>
      </c>
      <c r="FO141" s="405">
        <f t="shared" si="608"/>
        <v>1.6830525637485041</v>
      </c>
      <c r="FP141" s="405">
        <f t="shared" si="609"/>
        <v>1.0432431188437816</v>
      </c>
      <c r="FQ141" s="405">
        <f t="shared" si="610"/>
        <v>2.4045656309448318</v>
      </c>
      <c r="FR141" s="405">
        <f t="shared" si="611"/>
        <v>1.0310716550412176</v>
      </c>
      <c r="FS141" s="65"/>
    </row>
    <row r="142" spans="1:175" ht="10.35" customHeight="1" x14ac:dyDescent="0.2">
      <c r="A142" s="74" t="str">
        <f t="shared" si="523"/>
        <v>2018-19DECEMBERY60</v>
      </c>
      <c r="B142" s="163" t="str">
        <f t="shared" si="612"/>
        <v>2018-19</v>
      </c>
      <c r="C142" s="26" t="s">
        <v>835</v>
      </c>
      <c r="D142" s="163" t="str">
        <f t="shared" si="615"/>
        <v>Y60</v>
      </c>
      <c r="E142" s="163" t="str">
        <f t="shared" si="615"/>
        <v>Midlands</v>
      </c>
      <c r="F142" s="163" t="str">
        <f t="shared" si="524"/>
        <v>Y60</v>
      </c>
      <c r="H142" s="75">
        <f t="shared" si="525"/>
        <v>210756</v>
      </c>
      <c r="I142" s="75">
        <f t="shared" si="525"/>
        <v>158633</v>
      </c>
      <c r="J142" s="75">
        <f t="shared" si="525"/>
        <v>652730</v>
      </c>
      <c r="K142" s="75">
        <f t="shared" si="526"/>
        <v>4</v>
      </c>
      <c r="L142" s="75">
        <f t="shared" si="527"/>
        <v>1</v>
      </c>
      <c r="M142" s="75">
        <f t="shared" si="528"/>
        <v>0</v>
      </c>
      <c r="N142" s="75">
        <f t="shared" si="529"/>
        <v>21</v>
      </c>
      <c r="O142" s="75">
        <f t="shared" si="530"/>
        <v>58</v>
      </c>
      <c r="P142" s="75" t="s">
        <v>44</v>
      </c>
      <c r="Q142" s="75">
        <f t="shared" si="616"/>
        <v>0</v>
      </c>
      <c r="R142" s="75">
        <f t="shared" si="616"/>
        <v>0</v>
      </c>
      <c r="S142" s="75">
        <f t="shared" si="616"/>
        <v>0</v>
      </c>
      <c r="T142" s="75">
        <f t="shared" si="616"/>
        <v>160358</v>
      </c>
      <c r="U142" s="75">
        <f t="shared" si="616"/>
        <v>12263</v>
      </c>
      <c r="V142" s="75">
        <f t="shared" si="616"/>
        <v>8020</v>
      </c>
      <c r="W142" s="75">
        <f t="shared" si="616"/>
        <v>85998</v>
      </c>
      <c r="X142" s="75">
        <f t="shared" si="616"/>
        <v>43779</v>
      </c>
      <c r="Y142" s="75">
        <f t="shared" si="616"/>
        <v>1764</v>
      </c>
      <c r="Z142" s="75">
        <f t="shared" si="616"/>
        <v>5365342</v>
      </c>
      <c r="AA142" s="75">
        <f t="shared" si="532"/>
        <v>438</v>
      </c>
      <c r="AB142" s="75">
        <f t="shared" si="533"/>
        <v>772</v>
      </c>
      <c r="AC142" s="75">
        <f t="shared" si="534"/>
        <v>6216439</v>
      </c>
      <c r="AD142" s="75">
        <f t="shared" si="535"/>
        <v>775</v>
      </c>
      <c r="AE142" s="75">
        <f t="shared" si="536"/>
        <v>1689</v>
      </c>
      <c r="AF142" s="75">
        <f t="shared" si="537"/>
        <v>109792875</v>
      </c>
      <c r="AG142" s="75">
        <f t="shared" si="538"/>
        <v>1277</v>
      </c>
      <c r="AH142" s="75">
        <f t="shared" si="539"/>
        <v>2597</v>
      </c>
      <c r="AI142" s="75">
        <f t="shared" si="540"/>
        <v>130399207</v>
      </c>
      <c r="AJ142" s="75">
        <f t="shared" si="541"/>
        <v>2979</v>
      </c>
      <c r="AK142" s="75">
        <f t="shared" si="542"/>
        <v>6947</v>
      </c>
      <c r="AL142" s="75">
        <f t="shared" si="543"/>
        <v>5631316</v>
      </c>
      <c r="AM142" s="75">
        <f t="shared" si="544"/>
        <v>3192</v>
      </c>
      <c r="AN142" s="75">
        <f t="shared" si="545"/>
        <v>7593</v>
      </c>
      <c r="AO142" s="75">
        <f t="shared" si="617"/>
        <v>8560</v>
      </c>
      <c r="AP142" s="75">
        <f t="shared" si="617"/>
        <v>2666</v>
      </c>
      <c r="AQ142" s="75">
        <f t="shared" si="617"/>
        <v>1154</v>
      </c>
      <c r="AR142" s="75">
        <f t="shared" si="617"/>
        <v>13</v>
      </c>
      <c r="AS142" s="75">
        <f t="shared" si="617"/>
        <v>1177</v>
      </c>
      <c r="AT142" s="75">
        <f t="shared" si="617"/>
        <v>3563</v>
      </c>
      <c r="AU142" s="75">
        <f t="shared" si="617"/>
        <v>2202</v>
      </c>
      <c r="AV142" s="75">
        <f t="shared" si="617"/>
        <v>94307</v>
      </c>
      <c r="AW142" s="75">
        <f t="shared" si="617"/>
        <v>6071</v>
      </c>
      <c r="AX142" s="75">
        <f t="shared" si="617"/>
        <v>51420</v>
      </c>
      <c r="AY142" s="75">
        <f t="shared" si="618"/>
        <v>151798</v>
      </c>
      <c r="AZ142" s="75">
        <f t="shared" si="618"/>
        <v>22968</v>
      </c>
      <c r="BA142" s="75">
        <f t="shared" si="618"/>
        <v>17520</v>
      </c>
      <c r="BB142" s="75">
        <f t="shared" si="618"/>
        <v>15138</v>
      </c>
      <c r="BC142" s="75">
        <f t="shared" si="618"/>
        <v>11712</v>
      </c>
      <c r="BD142" s="75">
        <f t="shared" si="618"/>
        <v>110323</v>
      </c>
      <c r="BE142" s="75">
        <f t="shared" si="618"/>
        <v>91472</v>
      </c>
      <c r="BF142" s="75">
        <f t="shared" si="618"/>
        <v>73071</v>
      </c>
      <c r="BG142" s="75">
        <f t="shared" si="618"/>
        <v>45683</v>
      </c>
      <c r="BH142" s="75">
        <f t="shared" si="618"/>
        <v>4214</v>
      </c>
      <c r="BI142" s="75">
        <f t="shared" si="618"/>
        <v>1839</v>
      </c>
      <c r="BJ142" s="75">
        <f t="shared" si="618"/>
        <v>0</v>
      </c>
      <c r="BK142" s="75">
        <f t="shared" si="618"/>
        <v>0</v>
      </c>
      <c r="BL142" s="75" t="str">
        <f t="shared" si="548"/>
        <v>-</v>
      </c>
      <c r="BM142" s="75" t="str">
        <f t="shared" si="549"/>
        <v>-</v>
      </c>
      <c r="BN142" s="75">
        <f t="shared" si="550"/>
        <v>0</v>
      </c>
      <c r="BO142" s="75">
        <f t="shared" si="550"/>
        <v>0</v>
      </c>
      <c r="BP142" s="75" t="str">
        <f t="shared" si="551"/>
        <v>-</v>
      </c>
      <c r="BQ142" s="75" t="str">
        <f t="shared" si="552"/>
        <v>-</v>
      </c>
      <c r="BR142" s="75">
        <f t="shared" si="553"/>
        <v>0</v>
      </c>
      <c r="BS142" s="75">
        <f t="shared" si="553"/>
        <v>0</v>
      </c>
      <c r="BT142" s="75" t="str">
        <f t="shared" si="554"/>
        <v>-</v>
      </c>
      <c r="BU142" s="75" t="str">
        <f t="shared" si="555"/>
        <v>-</v>
      </c>
      <c r="BV142" s="75">
        <f t="shared" si="556"/>
        <v>0</v>
      </c>
      <c r="BW142" s="75">
        <f t="shared" si="556"/>
        <v>0</v>
      </c>
      <c r="BX142" s="75" t="str">
        <f t="shared" si="557"/>
        <v>-</v>
      </c>
      <c r="BY142" s="75" t="str">
        <f t="shared" si="558"/>
        <v>-</v>
      </c>
      <c r="BZ142" s="75">
        <f t="shared" si="559"/>
        <v>0</v>
      </c>
      <c r="CA142" s="75">
        <f t="shared" si="559"/>
        <v>0</v>
      </c>
      <c r="CB142" s="75" t="str">
        <f t="shared" si="560"/>
        <v>-</v>
      </c>
      <c r="CC142" s="75" t="str">
        <f t="shared" si="561"/>
        <v>-</v>
      </c>
      <c r="CD142" s="75">
        <f t="shared" si="562"/>
        <v>0</v>
      </c>
      <c r="CE142" s="75">
        <f t="shared" si="562"/>
        <v>0</v>
      </c>
      <c r="CF142" s="75" t="str">
        <f t="shared" si="563"/>
        <v>-</v>
      </c>
      <c r="CG142" s="75" t="str">
        <f t="shared" si="564"/>
        <v>-</v>
      </c>
      <c r="CH142" s="75">
        <f t="shared" si="565"/>
        <v>0</v>
      </c>
      <c r="CI142" s="75">
        <f t="shared" si="565"/>
        <v>0</v>
      </c>
      <c r="CJ142" s="75" t="str">
        <f t="shared" si="566"/>
        <v>-</v>
      </c>
      <c r="CK142" s="75" t="str">
        <f t="shared" si="567"/>
        <v>-</v>
      </c>
      <c r="CL142" s="75">
        <f t="shared" si="568"/>
        <v>0</v>
      </c>
      <c r="CM142" s="75">
        <f t="shared" si="568"/>
        <v>0</v>
      </c>
      <c r="CN142" s="75" t="str">
        <f t="shared" si="569"/>
        <v>-</v>
      </c>
      <c r="CO142" s="75" t="str">
        <f t="shared" si="570"/>
        <v>-</v>
      </c>
      <c r="CP142" s="75">
        <f t="shared" si="571"/>
        <v>0</v>
      </c>
      <c r="CQ142" s="75">
        <f t="shared" si="571"/>
        <v>0</v>
      </c>
      <c r="CR142" s="75" t="str">
        <f t="shared" si="572"/>
        <v>-</v>
      </c>
      <c r="CS142" s="75" t="str">
        <f t="shared" si="573"/>
        <v>-</v>
      </c>
      <c r="CT142" s="75">
        <f t="shared" si="574"/>
        <v>0</v>
      </c>
      <c r="CU142" s="75">
        <f t="shared" si="574"/>
        <v>0</v>
      </c>
      <c r="CV142" s="75" t="str">
        <f t="shared" si="575"/>
        <v>-</v>
      </c>
      <c r="CW142" s="75" t="str">
        <f t="shared" si="576"/>
        <v>-</v>
      </c>
      <c r="CX142" s="75">
        <f t="shared" si="577"/>
        <v>577</v>
      </c>
      <c r="CY142" s="75">
        <f t="shared" si="577"/>
        <v>159940</v>
      </c>
      <c r="CZ142" s="75">
        <f t="shared" si="578"/>
        <v>277</v>
      </c>
      <c r="DA142" s="75">
        <f t="shared" si="579"/>
        <v>485</v>
      </c>
      <c r="DB142" s="75">
        <f t="shared" si="580"/>
        <v>7024</v>
      </c>
      <c r="DC142" s="75">
        <f t="shared" si="580"/>
        <v>229439</v>
      </c>
      <c r="DD142" s="75">
        <f t="shared" si="581"/>
        <v>33</v>
      </c>
      <c r="DE142" s="75">
        <f t="shared" si="582"/>
        <v>62</v>
      </c>
      <c r="DF142" s="75">
        <f t="shared" si="583"/>
        <v>0</v>
      </c>
      <c r="DG142" s="75">
        <f t="shared" si="583"/>
        <v>0</v>
      </c>
      <c r="DH142" s="75" t="str">
        <f t="shared" si="584"/>
        <v>-</v>
      </c>
      <c r="DI142" s="75" t="str">
        <f t="shared" si="585"/>
        <v>-</v>
      </c>
      <c r="DJ142" s="75">
        <f t="shared" si="619"/>
        <v>0</v>
      </c>
      <c r="DK142" s="75">
        <f t="shared" si="619"/>
        <v>300</v>
      </c>
      <c r="DL142" s="248">
        <f t="shared" si="619"/>
        <v>302</v>
      </c>
      <c r="DM142" s="248">
        <f t="shared" si="619"/>
        <v>3350</v>
      </c>
      <c r="DN142" s="248">
        <f t="shared" si="619"/>
        <v>5</v>
      </c>
      <c r="DO142" s="248">
        <f t="shared" si="619"/>
        <v>4040</v>
      </c>
      <c r="DP142" s="248">
        <f t="shared" si="619"/>
        <v>1467261</v>
      </c>
      <c r="DQ142" s="248">
        <f t="shared" si="587"/>
        <v>4858</v>
      </c>
      <c r="DR142" s="248">
        <f t="shared" si="588"/>
        <v>10795</v>
      </c>
      <c r="DS142" s="248">
        <f t="shared" si="589"/>
        <v>14305686</v>
      </c>
      <c r="DT142" s="248">
        <f t="shared" si="590"/>
        <v>4270</v>
      </c>
      <c r="DU142" s="248">
        <f t="shared" si="591"/>
        <v>9766</v>
      </c>
      <c r="DV142" s="248">
        <f t="shared" si="592"/>
        <v>68883</v>
      </c>
      <c r="DW142" s="248">
        <f t="shared" si="593"/>
        <v>13777</v>
      </c>
      <c r="DX142" s="248">
        <f t="shared" si="594"/>
        <v>25520</v>
      </c>
      <c r="DY142" s="248">
        <f t="shared" si="595"/>
        <v>31395830</v>
      </c>
      <c r="DZ142" s="248">
        <f t="shared" si="596"/>
        <v>7771</v>
      </c>
      <c r="EA142" s="248">
        <f t="shared" si="597"/>
        <v>16538</v>
      </c>
      <c r="EB142" s="164"/>
      <c r="EC142" s="75">
        <f t="shared" si="598"/>
        <v>12</v>
      </c>
      <c r="ED142" s="74">
        <f t="shared" si="613"/>
        <v>2018</v>
      </c>
      <c r="EE142" s="165">
        <f t="shared" si="614"/>
        <v>43435</v>
      </c>
      <c r="EF142" s="157">
        <f t="shared" si="599"/>
        <v>31</v>
      </c>
      <c r="EG142" s="156"/>
      <c r="EH142" s="166">
        <f t="shared" si="620"/>
        <v>232331</v>
      </c>
      <c r="EI142" s="166">
        <f t="shared" si="620"/>
        <v>0</v>
      </c>
      <c r="EJ142" s="166">
        <f t="shared" si="620"/>
        <v>3337569</v>
      </c>
      <c r="EK142" s="166">
        <f t="shared" si="620"/>
        <v>9230779</v>
      </c>
      <c r="EL142" s="166">
        <f t="shared" si="620"/>
        <v>9469109</v>
      </c>
      <c r="EM142" s="166">
        <f t="shared" si="620"/>
        <v>13542626</v>
      </c>
      <c r="EN142" s="166">
        <f t="shared" si="620"/>
        <v>223300768</v>
      </c>
      <c r="EO142" s="166">
        <f t="shared" si="620"/>
        <v>304119027</v>
      </c>
      <c r="EP142" s="166">
        <f t="shared" si="620"/>
        <v>13393629</v>
      </c>
      <c r="EQ142" s="166">
        <f t="shared" si="620"/>
        <v>0</v>
      </c>
      <c r="ER142" s="166">
        <f t="shared" si="621"/>
        <v>0</v>
      </c>
      <c r="ES142" s="166">
        <f t="shared" si="621"/>
        <v>0</v>
      </c>
      <c r="ET142" s="166">
        <f t="shared" si="621"/>
        <v>0</v>
      </c>
      <c r="EU142" s="166">
        <f t="shared" si="621"/>
        <v>0</v>
      </c>
      <c r="EV142" s="166">
        <f t="shared" si="621"/>
        <v>0</v>
      </c>
      <c r="EW142" s="166">
        <f t="shared" si="621"/>
        <v>0</v>
      </c>
      <c r="EX142" s="166">
        <f t="shared" si="621"/>
        <v>0</v>
      </c>
      <c r="EY142" s="166">
        <f t="shared" si="621"/>
        <v>0</v>
      </c>
      <c r="EZ142" s="166">
        <f t="shared" si="621"/>
        <v>0</v>
      </c>
      <c r="FA142" s="166">
        <f t="shared" si="621"/>
        <v>0</v>
      </c>
      <c r="FB142" s="166">
        <f t="shared" si="622"/>
        <v>279638</v>
      </c>
      <c r="FC142" s="166">
        <f t="shared" si="622"/>
        <v>437716</v>
      </c>
      <c r="FD142" s="166">
        <f t="shared" si="622"/>
        <v>3260090</v>
      </c>
      <c r="FE142" s="166">
        <f t="shared" si="622"/>
        <v>32716825</v>
      </c>
      <c r="FF142" s="166">
        <f t="shared" si="622"/>
        <v>127600</v>
      </c>
      <c r="FG142" s="166">
        <f t="shared" si="622"/>
        <v>66813032</v>
      </c>
      <c r="FH142" s="152"/>
      <c r="FI142" s="405">
        <f t="shared" si="603"/>
        <v>1.8729511538775176</v>
      </c>
      <c r="FJ142" s="405">
        <f t="shared" si="603"/>
        <v>1.4286879230204681</v>
      </c>
      <c r="FK142" s="405">
        <f t="shared" si="604"/>
        <v>1.8875311720698253</v>
      </c>
      <c r="FL142" s="405">
        <f t="shared" si="605"/>
        <v>1.4603491271820448</v>
      </c>
      <c r="FM142" s="405">
        <f t="shared" si="606"/>
        <v>1.2828554152422149</v>
      </c>
      <c r="FN142" s="405">
        <f t="shared" si="607"/>
        <v>1.0636526430847228</v>
      </c>
      <c r="FO142" s="405">
        <f t="shared" si="608"/>
        <v>1.6690879188652092</v>
      </c>
      <c r="FP142" s="405">
        <f t="shared" si="609"/>
        <v>1.043491171566276</v>
      </c>
      <c r="FQ142" s="405">
        <f t="shared" si="610"/>
        <v>2.3888888888888888</v>
      </c>
      <c r="FR142" s="405">
        <f t="shared" si="611"/>
        <v>1.0425170068027212</v>
      </c>
      <c r="FS142" s="65"/>
    </row>
    <row r="143" spans="1:175" ht="10.35" customHeight="1" x14ac:dyDescent="0.2">
      <c r="A143" s="74" t="str">
        <f t="shared" si="523"/>
        <v>2018-19JANUARYY60</v>
      </c>
      <c r="B143" s="163" t="str">
        <f t="shared" si="612"/>
        <v>2018-19</v>
      </c>
      <c r="C143" s="26" t="s">
        <v>836</v>
      </c>
      <c r="D143" s="163" t="str">
        <f t="shared" si="615"/>
        <v>Y60</v>
      </c>
      <c r="E143" s="163" t="str">
        <f t="shared" si="615"/>
        <v>Midlands</v>
      </c>
      <c r="F143" s="163" t="str">
        <f t="shared" si="524"/>
        <v>Y60</v>
      </c>
      <c r="H143" s="75">
        <f t="shared" si="525"/>
        <v>206066</v>
      </c>
      <c r="I143" s="75">
        <f t="shared" si="525"/>
        <v>155938</v>
      </c>
      <c r="J143" s="75">
        <f t="shared" si="525"/>
        <v>413107</v>
      </c>
      <c r="K143" s="75">
        <f t="shared" si="526"/>
        <v>3</v>
      </c>
      <c r="L143" s="75">
        <f t="shared" si="527"/>
        <v>1</v>
      </c>
      <c r="M143" s="75">
        <f t="shared" si="528"/>
        <v>0</v>
      </c>
      <c r="N143" s="75">
        <f t="shared" si="529"/>
        <v>5</v>
      </c>
      <c r="O143" s="75">
        <f t="shared" si="530"/>
        <v>37</v>
      </c>
      <c r="P143" s="75" t="s">
        <v>44</v>
      </c>
      <c r="Q143" s="75">
        <f t="shared" si="616"/>
        <v>0</v>
      </c>
      <c r="R143" s="75">
        <f t="shared" si="616"/>
        <v>0</v>
      </c>
      <c r="S143" s="75">
        <f t="shared" si="616"/>
        <v>0</v>
      </c>
      <c r="T143" s="75">
        <f t="shared" si="616"/>
        <v>159602</v>
      </c>
      <c r="U143" s="75">
        <f t="shared" si="616"/>
        <v>11978</v>
      </c>
      <c r="V143" s="75">
        <f t="shared" si="616"/>
        <v>7767</v>
      </c>
      <c r="W143" s="75">
        <f t="shared" si="616"/>
        <v>85263</v>
      </c>
      <c r="X143" s="75">
        <f t="shared" si="616"/>
        <v>43798</v>
      </c>
      <c r="Y143" s="75">
        <f t="shared" si="616"/>
        <v>1784</v>
      </c>
      <c r="Z143" s="75">
        <f t="shared" si="616"/>
        <v>5195382</v>
      </c>
      <c r="AA143" s="75">
        <f t="shared" si="532"/>
        <v>434</v>
      </c>
      <c r="AB143" s="75">
        <f t="shared" si="533"/>
        <v>758</v>
      </c>
      <c r="AC143" s="75">
        <f t="shared" si="534"/>
        <v>6172940</v>
      </c>
      <c r="AD143" s="75">
        <f t="shared" si="535"/>
        <v>795</v>
      </c>
      <c r="AE143" s="75">
        <f t="shared" si="536"/>
        <v>1770</v>
      </c>
      <c r="AF143" s="75">
        <f t="shared" si="537"/>
        <v>106437754</v>
      </c>
      <c r="AG143" s="75">
        <f t="shared" si="538"/>
        <v>1248</v>
      </c>
      <c r="AH143" s="75">
        <f t="shared" si="539"/>
        <v>2538</v>
      </c>
      <c r="AI143" s="75">
        <f t="shared" si="540"/>
        <v>125713389</v>
      </c>
      <c r="AJ143" s="75">
        <f t="shared" si="541"/>
        <v>2870</v>
      </c>
      <c r="AK143" s="75">
        <f t="shared" si="542"/>
        <v>6686</v>
      </c>
      <c r="AL143" s="75">
        <f t="shared" si="543"/>
        <v>5534129</v>
      </c>
      <c r="AM143" s="75">
        <f t="shared" si="544"/>
        <v>3102</v>
      </c>
      <c r="AN143" s="75">
        <f t="shared" si="545"/>
        <v>7661</v>
      </c>
      <c r="AO143" s="75">
        <f t="shared" si="617"/>
        <v>7637</v>
      </c>
      <c r="AP143" s="75">
        <f t="shared" si="617"/>
        <v>2104</v>
      </c>
      <c r="AQ143" s="75">
        <f t="shared" si="617"/>
        <v>1019</v>
      </c>
      <c r="AR143" s="75">
        <f t="shared" si="617"/>
        <v>12</v>
      </c>
      <c r="AS143" s="75">
        <f t="shared" si="617"/>
        <v>1036</v>
      </c>
      <c r="AT143" s="75">
        <f t="shared" si="617"/>
        <v>3478</v>
      </c>
      <c r="AU143" s="75">
        <f t="shared" si="617"/>
        <v>2308</v>
      </c>
      <c r="AV143" s="75">
        <f t="shared" si="617"/>
        <v>95156</v>
      </c>
      <c r="AW143" s="75">
        <f t="shared" si="617"/>
        <v>6606</v>
      </c>
      <c r="AX143" s="75">
        <f t="shared" si="617"/>
        <v>50203</v>
      </c>
      <c r="AY143" s="75">
        <f t="shared" si="618"/>
        <v>151965</v>
      </c>
      <c r="AZ143" s="75">
        <f t="shared" si="618"/>
        <v>22302</v>
      </c>
      <c r="BA143" s="75">
        <f t="shared" si="618"/>
        <v>17121</v>
      </c>
      <c r="BB143" s="75">
        <f t="shared" si="618"/>
        <v>14496</v>
      </c>
      <c r="BC143" s="75">
        <f t="shared" si="618"/>
        <v>11309</v>
      </c>
      <c r="BD143" s="75">
        <f t="shared" si="618"/>
        <v>108791</v>
      </c>
      <c r="BE143" s="75">
        <f t="shared" si="618"/>
        <v>90739</v>
      </c>
      <c r="BF143" s="75">
        <f t="shared" si="618"/>
        <v>73301</v>
      </c>
      <c r="BG143" s="75">
        <f t="shared" si="618"/>
        <v>45706</v>
      </c>
      <c r="BH143" s="75">
        <f t="shared" si="618"/>
        <v>4274</v>
      </c>
      <c r="BI143" s="75">
        <f t="shared" si="618"/>
        <v>1859</v>
      </c>
      <c r="BJ143" s="75">
        <f t="shared" si="618"/>
        <v>0</v>
      </c>
      <c r="BK143" s="75">
        <f t="shared" si="618"/>
        <v>0</v>
      </c>
      <c r="BL143" s="75" t="str">
        <f t="shared" si="548"/>
        <v>-</v>
      </c>
      <c r="BM143" s="75" t="str">
        <f t="shared" si="549"/>
        <v>-</v>
      </c>
      <c r="BN143" s="75">
        <f t="shared" si="550"/>
        <v>0</v>
      </c>
      <c r="BO143" s="75">
        <f t="shared" si="550"/>
        <v>0</v>
      </c>
      <c r="BP143" s="75" t="str">
        <f t="shared" si="551"/>
        <v>-</v>
      </c>
      <c r="BQ143" s="75" t="str">
        <f t="shared" si="552"/>
        <v>-</v>
      </c>
      <c r="BR143" s="75">
        <f t="shared" si="553"/>
        <v>0</v>
      </c>
      <c r="BS143" s="75">
        <f t="shared" si="553"/>
        <v>0</v>
      </c>
      <c r="BT143" s="75" t="str">
        <f t="shared" si="554"/>
        <v>-</v>
      </c>
      <c r="BU143" s="75" t="str">
        <f t="shared" si="555"/>
        <v>-</v>
      </c>
      <c r="BV143" s="75">
        <f t="shared" si="556"/>
        <v>0</v>
      </c>
      <c r="BW143" s="75">
        <f t="shared" si="556"/>
        <v>0</v>
      </c>
      <c r="BX143" s="75" t="str">
        <f t="shared" si="557"/>
        <v>-</v>
      </c>
      <c r="BY143" s="75" t="str">
        <f t="shared" si="558"/>
        <v>-</v>
      </c>
      <c r="BZ143" s="75">
        <f t="shared" si="559"/>
        <v>0</v>
      </c>
      <c r="CA143" s="75">
        <f t="shared" si="559"/>
        <v>0</v>
      </c>
      <c r="CB143" s="75" t="str">
        <f t="shared" si="560"/>
        <v>-</v>
      </c>
      <c r="CC143" s="75" t="str">
        <f t="shared" si="561"/>
        <v>-</v>
      </c>
      <c r="CD143" s="75">
        <f t="shared" si="562"/>
        <v>0</v>
      </c>
      <c r="CE143" s="75">
        <f t="shared" si="562"/>
        <v>0</v>
      </c>
      <c r="CF143" s="75" t="str">
        <f t="shared" si="563"/>
        <v>-</v>
      </c>
      <c r="CG143" s="75" t="str">
        <f t="shared" si="564"/>
        <v>-</v>
      </c>
      <c r="CH143" s="75">
        <f t="shared" si="565"/>
        <v>0</v>
      </c>
      <c r="CI143" s="75">
        <f t="shared" si="565"/>
        <v>0</v>
      </c>
      <c r="CJ143" s="75" t="str">
        <f t="shared" si="566"/>
        <v>-</v>
      </c>
      <c r="CK143" s="75" t="str">
        <f t="shared" si="567"/>
        <v>-</v>
      </c>
      <c r="CL143" s="75">
        <f t="shared" si="568"/>
        <v>0</v>
      </c>
      <c r="CM143" s="75">
        <f t="shared" si="568"/>
        <v>0</v>
      </c>
      <c r="CN143" s="75" t="str">
        <f t="shared" si="569"/>
        <v>-</v>
      </c>
      <c r="CO143" s="75" t="str">
        <f t="shared" si="570"/>
        <v>-</v>
      </c>
      <c r="CP143" s="75">
        <f t="shared" si="571"/>
        <v>0</v>
      </c>
      <c r="CQ143" s="75">
        <f t="shared" si="571"/>
        <v>0</v>
      </c>
      <c r="CR143" s="75" t="str">
        <f t="shared" si="572"/>
        <v>-</v>
      </c>
      <c r="CS143" s="75" t="str">
        <f t="shared" si="573"/>
        <v>-</v>
      </c>
      <c r="CT143" s="75">
        <f t="shared" si="574"/>
        <v>0</v>
      </c>
      <c r="CU143" s="75">
        <f t="shared" si="574"/>
        <v>0</v>
      </c>
      <c r="CV143" s="75" t="str">
        <f t="shared" si="575"/>
        <v>-</v>
      </c>
      <c r="CW143" s="75" t="str">
        <f t="shared" si="576"/>
        <v>-</v>
      </c>
      <c r="CX143" s="75">
        <f t="shared" si="577"/>
        <v>594</v>
      </c>
      <c r="CY143" s="75">
        <f t="shared" si="577"/>
        <v>166442</v>
      </c>
      <c r="CZ143" s="75">
        <f t="shared" si="578"/>
        <v>280</v>
      </c>
      <c r="DA143" s="75">
        <f t="shared" si="579"/>
        <v>491</v>
      </c>
      <c r="DB143" s="75">
        <f t="shared" si="580"/>
        <v>7065</v>
      </c>
      <c r="DC143" s="75">
        <f t="shared" si="580"/>
        <v>220119</v>
      </c>
      <c r="DD143" s="75">
        <f t="shared" si="581"/>
        <v>31</v>
      </c>
      <c r="DE143" s="75">
        <f t="shared" si="582"/>
        <v>59</v>
      </c>
      <c r="DF143" s="75">
        <f t="shared" si="583"/>
        <v>0</v>
      </c>
      <c r="DG143" s="75">
        <f t="shared" si="583"/>
        <v>0</v>
      </c>
      <c r="DH143" s="75" t="str">
        <f t="shared" si="584"/>
        <v>-</v>
      </c>
      <c r="DI143" s="75" t="str">
        <f t="shared" si="585"/>
        <v>-</v>
      </c>
      <c r="DJ143" s="75">
        <f t="shared" si="619"/>
        <v>0</v>
      </c>
      <c r="DK143" s="75">
        <f t="shared" si="619"/>
        <v>451</v>
      </c>
      <c r="DL143" s="248">
        <f t="shared" si="619"/>
        <v>344</v>
      </c>
      <c r="DM143" s="248">
        <f t="shared" si="619"/>
        <v>4008</v>
      </c>
      <c r="DN143" s="248">
        <f t="shared" si="619"/>
        <v>1</v>
      </c>
      <c r="DO143" s="248">
        <f t="shared" si="619"/>
        <v>4338</v>
      </c>
      <c r="DP143" s="248">
        <f t="shared" si="619"/>
        <v>1627072</v>
      </c>
      <c r="DQ143" s="248">
        <f t="shared" si="587"/>
        <v>4730</v>
      </c>
      <c r="DR143" s="248">
        <f t="shared" si="588"/>
        <v>9244</v>
      </c>
      <c r="DS143" s="248">
        <f t="shared" si="589"/>
        <v>16492595</v>
      </c>
      <c r="DT143" s="248">
        <f t="shared" si="590"/>
        <v>4115</v>
      </c>
      <c r="DU143" s="248">
        <f t="shared" si="591"/>
        <v>9524</v>
      </c>
      <c r="DV143" s="248">
        <f t="shared" si="592"/>
        <v>10642</v>
      </c>
      <c r="DW143" s="248">
        <f t="shared" si="593"/>
        <v>10642</v>
      </c>
      <c r="DX143" s="248">
        <f t="shared" si="594"/>
        <v>10642</v>
      </c>
      <c r="DY143" s="248">
        <f t="shared" si="595"/>
        <v>32732194</v>
      </c>
      <c r="DZ143" s="248">
        <f t="shared" si="596"/>
        <v>7545</v>
      </c>
      <c r="EA143" s="248">
        <f t="shared" si="597"/>
        <v>15880</v>
      </c>
      <c r="EB143" s="164"/>
      <c r="EC143" s="75">
        <f t="shared" si="598"/>
        <v>1</v>
      </c>
      <c r="ED143" s="74">
        <f t="shared" si="613"/>
        <v>2019</v>
      </c>
      <c r="EE143" s="165">
        <f t="shared" si="614"/>
        <v>43466</v>
      </c>
      <c r="EF143" s="157">
        <f t="shared" si="599"/>
        <v>31</v>
      </c>
      <c r="EG143" s="156"/>
      <c r="EH143" s="166">
        <f t="shared" si="620"/>
        <v>228261</v>
      </c>
      <c r="EI143" s="166">
        <f t="shared" si="620"/>
        <v>0</v>
      </c>
      <c r="EJ143" s="166">
        <f t="shared" si="620"/>
        <v>790982</v>
      </c>
      <c r="EK143" s="166">
        <f t="shared" si="620"/>
        <v>5740401</v>
      </c>
      <c r="EL143" s="166">
        <f t="shared" si="620"/>
        <v>9073580</v>
      </c>
      <c r="EM143" s="166">
        <f t="shared" si="620"/>
        <v>13744237</v>
      </c>
      <c r="EN143" s="166">
        <f t="shared" si="620"/>
        <v>216385272</v>
      </c>
      <c r="EO143" s="166">
        <f t="shared" si="620"/>
        <v>292814884</v>
      </c>
      <c r="EP143" s="166">
        <f t="shared" si="620"/>
        <v>13667092</v>
      </c>
      <c r="EQ143" s="166">
        <f t="shared" si="620"/>
        <v>0</v>
      </c>
      <c r="ER143" s="166">
        <f t="shared" si="621"/>
        <v>0</v>
      </c>
      <c r="ES143" s="166">
        <f t="shared" si="621"/>
        <v>0</v>
      </c>
      <c r="ET143" s="166">
        <f t="shared" si="621"/>
        <v>0</v>
      </c>
      <c r="EU143" s="166">
        <f t="shared" si="621"/>
        <v>0</v>
      </c>
      <c r="EV143" s="166">
        <f t="shared" si="621"/>
        <v>0</v>
      </c>
      <c r="EW143" s="166">
        <f t="shared" si="621"/>
        <v>0</v>
      </c>
      <c r="EX143" s="166">
        <f t="shared" si="621"/>
        <v>0</v>
      </c>
      <c r="EY143" s="166">
        <f t="shared" si="621"/>
        <v>0</v>
      </c>
      <c r="EZ143" s="166">
        <f t="shared" si="621"/>
        <v>0</v>
      </c>
      <c r="FA143" s="166">
        <f t="shared" si="621"/>
        <v>0</v>
      </c>
      <c r="FB143" s="166">
        <f t="shared" si="622"/>
        <v>291769</v>
      </c>
      <c r="FC143" s="166">
        <f t="shared" si="622"/>
        <v>413965</v>
      </c>
      <c r="FD143" s="166">
        <f t="shared" si="622"/>
        <v>3179936</v>
      </c>
      <c r="FE143" s="166">
        <f t="shared" si="622"/>
        <v>38170597</v>
      </c>
      <c r="FF143" s="166">
        <f t="shared" si="622"/>
        <v>10642</v>
      </c>
      <c r="FG143" s="166">
        <f t="shared" si="622"/>
        <v>68889330</v>
      </c>
      <c r="FH143" s="152"/>
      <c r="FI143" s="405">
        <f t="shared" si="603"/>
        <v>1.8619135080981799</v>
      </c>
      <c r="FJ143" s="405">
        <f t="shared" si="603"/>
        <v>1.4293705126064451</v>
      </c>
      <c r="FK143" s="405">
        <f t="shared" si="604"/>
        <v>1.8663576670529163</v>
      </c>
      <c r="FL143" s="405">
        <f t="shared" si="605"/>
        <v>1.4560319299600875</v>
      </c>
      <c r="FM143" s="405">
        <f t="shared" si="606"/>
        <v>1.2759461900238087</v>
      </c>
      <c r="FN143" s="405">
        <f t="shared" si="607"/>
        <v>1.0642248102928586</v>
      </c>
      <c r="FO143" s="405">
        <f t="shared" si="608"/>
        <v>1.6736152335723093</v>
      </c>
      <c r="FP143" s="405">
        <f t="shared" si="609"/>
        <v>1.0435636330426046</v>
      </c>
      <c r="FQ143" s="405">
        <f t="shared" si="610"/>
        <v>2.3957399103139014</v>
      </c>
      <c r="FR143" s="405">
        <f t="shared" si="611"/>
        <v>1.0420403587443947</v>
      </c>
      <c r="FS143" s="65"/>
    </row>
    <row r="144" spans="1:175" ht="10.35" customHeight="1" x14ac:dyDescent="0.2">
      <c r="A144" s="74" t="str">
        <f t="shared" si="523"/>
        <v>2018-19FEBRUARYY60</v>
      </c>
      <c r="B144" s="163" t="str">
        <f t="shared" si="612"/>
        <v>2018-19</v>
      </c>
      <c r="C144" s="26" t="s">
        <v>837</v>
      </c>
      <c r="D144" s="163" t="str">
        <f t="shared" ref="D144:E159" si="623">D143</f>
        <v>Y60</v>
      </c>
      <c r="E144" s="163" t="str">
        <f t="shared" si="623"/>
        <v>Midlands</v>
      </c>
      <c r="F144" s="163" t="str">
        <f t="shared" si="524"/>
        <v>Y60</v>
      </c>
      <c r="H144" s="75">
        <f t="shared" si="525"/>
        <v>184806</v>
      </c>
      <c r="I144" s="75">
        <f t="shared" si="525"/>
        <v>139997</v>
      </c>
      <c r="J144" s="75">
        <f t="shared" si="525"/>
        <v>466365</v>
      </c>
      <c r="K144" s="75">
        <f t="shared" si="526"/>
        <v>3</v>
      </c>
      <c r="L144" s="75">
        <f t="shared" si="527"/>
        <v>1</v>
      </c>
      <c r="M144" s="75">
        <f t="shared" si="528"/>
        <v>0</v>
      </c>
      <c r="N144" s="75">
        <f t="shared" si="529"/>
        <v>12</v>
      </c>
      <c r="O144" s="75">
        <f t="shared" si="530"/>
        <v>47</v>
      </c>
      <c r="P144" s="75" t="s">
        <v>44</v>
      </c>
      <c r="Q144" s="75">
        <f t="shared" si="616"/>
        <v>0</v>
      </c>
      <c r="R144" s="75">
        <f t="shared" si="616"/>
        <v>0</v>
      </c>
      <c r="S144" s="75">
        <f t="shared" si="616"/>
        <v>0</v>
      </c>
      <c r="T144" s="75">
        <f t="shared" si="616"/>
        <v>143137</v>
      </c>
      <c r="U144" s="75">
        <f t="shared" si="616"/>
        <v>10600</v>
      </c>
      <c r="V144" s="75">
        <f t="shared" si="616"/>
        <v>6894</v>
      </c>
      <c r="W144" s="75">
        <f t="shared" si="616"/>
        <v>75589</v>
      </c>
      <c r="X144" s="75">
        <f t="shared" si="616"/>
        <v>40565</v>
      </c>
      <c r="Y144" s="75">
        <f t="shared" si="616"/>
        <v>1798</v>
      </c>
      <c r="Z144" s="75">
        <f t="shared" si="616"/>
        <v>4592182</v>
      </c>
      <c r="AA144" s="75">
        <f t="shared" si="532"/>
        <v>433</v>
      </c>
      <c r="AB144" s="75">
        <f t="shared" si="533"/>
        <v>764</v>
      </c>
      <c r="AC144" s="75">
        <f t="shared" si="534"/>
        <v>5242927</v>
      </c>
      <c r="AD144" s="75">
        <f t="shared" si="535"/>
        <v>761</v>
      </c>
      <c r="AE144" s="75">
        <f t="shared" si="536"/>
        <v>1625</v>
      </c>
      <c r="AF144" s="75">
        <f t="shared" si="537"/>
        <v>93542045</v>
      </c>
      <c r="AG144" s="75">
        <f t="shared" si="538"/>
        <v>1238</v>
      </c>
      <c r="AH144" s="75">
        <f t="shared" si="539"/>
        <v>2506</v>
      </c>
      <c r="AI144" s="75">
        <f t="shared" si="540"/>
        <v>117419078</v>
      </c>
      <c r="AJ144" s="75">
        <f t="shared" si="541"/>
        <v>2895</v>
      </c>
      <c r="AK144" s="75">
        <f t="shared" si="542"/>
        <v>6829</v>
      </c>
      <c r="AL144" s="75">
        <f t="shared" si="543"/>
        <v>6229920</v>
      </c>
      <c r="AM144" s="75">
        <f t="shared" si="544"/>
        <v>3465</v>
      </c>
      <c r="AN144" s="75">
        <f t="shared" si="545"/>
        <v>8104</v>
      </c>
      <c r="AO144" s="75">
        <f t="shared" si="617"/>
        <v>6440</v>
      </c>
      <c r="AP144" s="75">
        <f t="shared" si="617"/>
        <v>1521</v>
      </c>
      <c r="AQ144" s="75">
        <f t="shared" si="617"/>
        <v>822</v>
      </c>
      <c r="AR144" s="75">
        <f t="shared" si="617"/>
        <v>8</v>
      </c>
      <c r="AS144" s="75">
        <f t="shared" si="617"/>
        <v>858</v>
      </c>
      <c r="AT144" s="75">
        <f t="shared" si="617"/>
        <v>3239</v>
      </c>
      <c r="AU144" s="75">
        <f t="shared" si="617"/>
        <v>2014</v>
      </c>
      <c r="AV144" s="75">
        <f t="shared" si="617"/>
        <v>84934</v>
      </c>
      <c r="AW144" s="75">
        <f t="shared" si="617"/>
        <v>5855</v>
      </c>
      <c r="AX144" s="75">
        <f t="shared" si="617"/>
        <v>45908</v>
      </c>
      <c r="AY144" s="75">
        <f t="shared" si="618"/>
        <v>136697</v>
      </c>
      <c r="AZ144" s="75">
        <f t="shared" si="618"/>
        <v>19576</v>
      </c>
      <c r="BA144" s="75">
        <f t="shared" si="618"/>
        <v>15087</v>
      </c>
      <c r="BB144" s="75">
        <f t="shared" si="618"/>
        <v>12844</v>
      </c>
      <c r="BC144" s="75">
        <f t="shared" si="618"/>
        <v>10039</v>
      </c>
      <c r="BD144" s="75">
        <f t="shared" si="618"/>
        <v>96926</v>
      </c>
      <c r="BE144" s="75">
        <f t="shared" si="618"/>
        <v>80522</v>
      </c>
      <c r="BF144" s="75">
        <f t="shared" si="618"/>
        <v>68474</v>
      </c>
      <c r="BG144" s="75">
        <f t="shared" si="618"/>
        <v>42261</v>
      </c>
      <c r="BH144" s="75">
        <f t="shared" si="618"/>
        <v>3776</v>
      </c>
      <c r="BI144" s="75">
        <f t="shared" si="618"/>
        <v>1841</v>
      </c>
      <c r="BJ144" s="75">
        <f t="shared" si="618"/>
        <v>0</v>
      </c>
      <c r="BK144" s="75">
        <f t="shared" si="618"/>
        <v>0</v>
      </c>
      <c r="BL144" s="75" t="str">
        <f t="shared" si="548"/>
        <v>-</v>
      </c>
      <c r="BM144" s="75" t="str">
        <f t="shared" si="549"/>
        <v>-</v>
      </c>
      <c r="BN144" s="75">
        <f t="shared" si="550"/>
        <v>0</v>
      </c>
      <c r="BO144" s="75">
        <f t="shared" si="550"/>
        <v>0</v>
      </c>
      <c r="BP144" s="75" t="str">
        <f t="shared" si="551"/>
        <v>-</v>
      </c>
      <c r="BQ144" s="75" t="str">
        <f t="shared" si="552"/>
        <v>-</v>
      </c>
      <c r="BR144" s="75">
        <f t="shared" si="553"/>
        <v>0</v>
      </c>
      <c r="BS144" s="75">
        <f t="shared" si="553"/>
        <v>0</v>
      </c>
      <c r="BT144" s="75" t="str">
        <f t="shared" si="554"/>
        <v>-</v>
      </c>
      <c r="BU144" s="75" t="str">
        <f t="shared" si="555"/>
        <v>-</v>
      </c>
      <c r="BV144" s="75">
        <f t="shared" si="556"/>
        <v>0</v>
      </c>
      <c r="BW144" s="75">
        <f t="shared" si="556"/>
        <v>0</v>
      </c>
      <c r="BX144" s="75" t="str">
        <f t="shared" si="557"/>
        <v>-</v>
      </c>
      <c r="BY144" s="75" t="str">
        <f t="shared" si="558"/>
        <v>-</v>
      </c>
      <c r="BZ144" s="75">
        <f t="shared" si="559"/>
        <v>0</v>
      </c>
      <c r="CA144" s="75">
        <f t="shared" si="559"/>
        <v>0</v>
      </c>
      <c r="CB144" s="75" t="str">
        <f t="shared" si="560"/>
        <v>-</v>
      </c>
      <c r="CC144" s="75" t="str">
        <f t="shared" si="561"/>
        <v>-</v>
      </c>
      <c r="CD144" s="75">
        <f t="shared" si="562"/>
        <v>0</v>
      </c>
      <c r="CE144" s="75">
        <f t="shared" si="562"/>
        <v>0</v>
      </c>
      <c r="CF144" s="75" t="str">
        <f t="shared" si="563"/>
        <v>-</v>
      </c>
      <c r="CG144" s="75" t="str">
        <f t="shared" si="564"/>
        <v>-</v>
      </c>
      <c r="CH144" s="75">
        <f t="shared" si="565"/>
        <v>0</v>
      </c>
      <c r="CI144" s="75">
        <f t="shared" si="565"/>
        <v>0</v>
      </c>
      <c r="CJ144" s="75" t="str">
        <f t="shared" si="566"/>
        <v>-</v>
      </c>
      <c r="CK144" s="75" t="str">
        <f t="shared" si="567"/>
        <v>-</v>
      </c>
      <c r="CL144" s="75">
        <f t="shared" si="568"/>
        <v>0</v>
      </c>
      <c r="CM144" s="75">
        <f t="shared" si="568"/>
        <v>0</v>
      </c>
      <c r="CN144" s="75" t="str">
        <f t="shared" si="569"/>
        <v>-</v>
      </c>
      <c r="CO144" s="75" t="str">
        <f t="shared" si="570"/>
        <v>-</v>
      </c>
      <c r="CP144" s="75">
        <f t="shared" si="571"/>
        <v>0</v>
      </c>
      <c r="CQ144" s="75">
        <f t="shared" si="571"/>
        <v>0</v>
      </c>
      <c r="CR144" s="75" t="str">
        <f t="shared" si="572"/>
        <v>-</v>
      </c>
      <c r="CS144" s="75" t="str">
        <f t="shared" si="573"/>
        <v>-</v>
      </c>
      <c r="CT144" s="75">
        <f t="shared" si="574"/>
        <v>0</v>
      </c>
      <c r="CU144" s="75">
        <f t="shared" si="574"/>
        <v>0</v>
      </c>
      <c r="CV144" s="75" t="str">
        <f t="shared" si="575"/>
        <v>-</v>
      </c>
      <c r="CW144" s="75" t="str">
        <f t="shared" si="576"/>
        <v>-</v>
      </c>
      <c r="CX144" s="75">
        <f t="shared" si="577"/>
        <v>519</v>
      </c>
      <c r="CY144" s="75">
        <f t="shared" si="577"/>
        <v>149939</v>
      </c>
      <c r="CZ144" s="75">
        <f t="shared" si="578"/>
        <v>289</v>
      </c>
      <c r="DA144" s="75">
        <f t="shared" si="579"/>
        <v>508</v>
      </c>
      <c r="DB144" s="75">
        <f t="shared" si="580"/>
        <v>6129</v>
      </c>
      <c r="DC144" s="75">
        <f t="shared" si="580"/>
        <v>195829</v>
      </c>
      <c r="DD144" s="75">
        <f t="shared" si="581"/>
        <v>32</v>
      </c>
      <c r="DE144" s="75">
        <f t="shared" si="582"/>
        <v>60</v>
      </c>
      <c r="DF144" s="75">
        <f t="shared" si="583"/>
        <v>0</v>
      </c>
      <c r="DG144" s="75">
        <f t="shared" si="583"/>
        <v>0</v>
      </c>
      <c r="DH144" s="75" t="str">
        <f t="shared" si="584"/>
        <v>-</v>
      </c>
      <c r="DI144" s="75" t="str">
        <f t="shared" si="585"/>
        <v>-</v>
      </c>
      <c r="DJ144" s="75">
        <f t="shared" si="619"/>
        <v>0</v>
      </c>
      <c r="DK144" s="75">
        <f t="shared" si="619"/>
        <v>416</v>
      </c>
      <c r="DL144" s="248">
        <f t="shared" si="619"/>
        <v>305</v>
      </c>
      <c r="DM144" s="248">
        <f t="shared" si="619"/>
        <v>3567</v>
      </c>
      <c r="DN144" s="248">
        <f t="shared" si="619"/>
        <v>2</v>
      </c>
      <c r="DO144" s="248">
        <f t="shared" si="619"/>
        <v>3855</v>
      </c>
      <c r="DP144" s="248">
        <f t="shared" si="619"/>
        <v>1522992</v>
      </c>
      <c r="DQ144" s="248">
        <f t="shared" si="587"/>
        <v>4993</v>
      </c>
      <c r="DR144" s="248">
        <f t="shared" si="588"/>
        <v>9855</v>
      </c>
      <c r="DS144" s="248">
        <f t="shared" si="589"/>
        <v>14946868</v>
      </c>
      <c r="DT144" s="248">
        <f t="shared" si="590"/>
        <v>4190</v>
      </c>
      <c r="DU144" s="248">
        <f t="shared" si="591"/>
        <v>9492</v>
      </c>
      <c r="DV144" s="248">
        <f t="shared" si="592"/>
        <v>13522</v>
      </c>
      <c r="DW144" s="248">
        <f t="shared" si="593"/>
        <v>6761</v>
      </c>
      <c r="DX144" s="248">
        <f t="shared" si="594"/>
        <v>7247</v>
      </c>
      <c r="DY144" s="248">
        <f t="shared" si="595"/>
        <v>27708889</v>
      </c>
      <c r="DZ144" s="248">
        <f t="shared" si="596"/>
        <v>7188</v>
      </c>
      <c r="EA144" s="248">
        <f t="shared" si="597"/>
        <v>15492</v>
      </c>
      <c r="EB144" s="164"/>
      <c r="EC144" s="75">
        <f t="shared" si="598"/>
        <v>2</v>
      </c>
      <c r="ED144" s="74">
        <f t="shared" si="613"/>
        <v>2019</v>
      </c>
      <c r="EE144" s="165">
        <f t="shared" si="614"/>
        <v>43497</v>
      </c>
      <c r="EF144" s="157">
        <f t="shared" si="599"/>
        <v>28</v>
      </c>
      <c r="EG144" s="156"/>
      <c r="EH144" s="166">
        <f t="shared" si="620"/>
        <v>203433</v>
      </c>
      <c r="EI144" s="166">
        <f t="shared" si="620"/>
        <v>0</v>
      </c>
      <c r="EJ144" s="166">
        <f t="shared" si="620"/>
        <v>1706214</v>
      </c>
      <c r="EK144" s="166">
        <f t="shared" si="620"/>
        <v>6525170</v>
      </c>
      <c r="EL144" s="166">
        <f t="shared" si="620"/>
        <v>8095080</v>
      </c>
      <c r="EM144" s="166">
        <f t="shared" si="620"/>
        <v>11200986</v>
      </c>
      <c r="EN144" s="166">
        <f t="shared" si="620"/>
        <v>189435449</v>
      </c>
      <c r="EO144" s="166">
        <f t="shared" si="620"/>
        <v>277031319</v>
      </c>
      <c r="EP144" s="166">
        <f t="shared" si="620"/>
        <v>14570504</v>
      </c>
      <c r="EQ144" s="166">
        <f t="shared" si="620"/>
        <v>0</v>
      </c>
      <c r="ER144" s="166">
        <f t="shared" si="621"/>
        <v>0</v>
      </c>
      <c r="ES144" s="166">
        <f t="shared" si="621"/>
        <v>0</v>
      </c>
      <c r="ET144" s="166">
        <f t="shared" si="621"/>
        <v>0</v>
      </c>
      <c r="EU144" s="166">
        <f t="shared" si="621"/>
        <v>0</v>
      </c>
      <c r="EV144" s="166">
        <f t="shared" si="621"/>
        <v>0</v>
      </c>
      <c r="EW144" s="166">
        <f t="shared" si="621"/>
        <v>0</v>
      </c>
      <c r="EX144" s="166">
        <f t="shared" si="621"/>
        <v>0</v>
      </c>
      <c r="EY144" s="166">
        <f t="shared" si="621"/>
        <v>0</v>
      </c>
      <c r="EZ144" s="166">
        <f t="shared" si="621"/>
        <v>0</v>
      </c>
      <c r="FA144" s="166">
        <f t="shared" si="621"/>
        <v>0</v>
      </c>
      <c r="FB144" s="166">
        <f t="shared" si="622"/>
        <v>263848</v>
      </c>
      <c r="FC144" s="166">
        <f t="shared" si="622"/>
        <v>369861</v>
      </c>
      <c r="FD144" s="166">
        <f t="shared" si="622"/>
        <v>3005775</v>
      </c>
      <c r="FE144" s="166">
        <f t="shared" si="622"/>
        <v>33857187</v>
      </c>
      <c r="FF144" s="166">
        <f t="shared" si="622"/>
        <v>14494</v>
      </c>
      <c r="FG144" s="166">
        <f t="shared" si="622"/>
        <v>59722914</v>
      </c>
      <c r="FH144" s="152"/>
      <c r="FI144" s="405">
        <f t="shared" si="603"/>
        <v>1.8467924528301887</v>
      </c>
      <c r="FJ144" s="405">
        <f t="shared" si="603"/>
        <v>1.4233018867924527</v>
      </c>
      <c r="FK144" s="405">
        <f t="shared" si="604"/>
        <v>1.8630693356541921</v>
      </c>
      <c r="FL144" s="405">
        <f t="shared" si="605"/>
        <v>1.4561937917029302</v>
      </c>
      <c r="FM144" s="405">
        <f t="shared" si="606"/>
        <v>1.2822765217161227</v>
      </c>
      <c r="FN144" s="405">
        <f t="shared" si="607"/>
        <v>1.0652608183730436</v>
      </c>
      <c r="FO144" s="405">
        <f t="shared" si="608"/>
        <v>1.6880069025021571</v>
      </c>
      <c r="FP144" s="405">
        <f t="shared" si="609"/>
        <v>1.0418094416368791</v>
      </c>
      <c r="FQ144" s="405">
        <f t="shared" si="610"/>
        <v>2.1001112347052282</v>
      </c>
      <c r="FR144" s="405">
        <f t="shared" si="611"/>
        <v>1.0239154616240267</v>
      </c>
      <c r="FS144" s="65"/>
    </row>
    <row r="145" spans="1:175" ht="10.35" customHeight="1" x14ac:dyDescent="0.2">
      <c r="A145" s="74" t="str">
        <f t="shared" si="523"/>
        <v>2018-19MARCHY60</v>
      </c>
      <c r="B145" s="163" t="str">
        <f t="shared" si="612"/>
        <v>2018-19</v>
      </c>
      <c r="C145" s="26" t="s">
        <v>838</v>
      </c>
      <c r="D145" s="163" t="str">
        <f t="shared" si="623"/>
        <v>Y60</v>
      </c>
      <c r="E145" s="163" t="str">
        <f t="shared" si="623"/>
        <v>Midlands</v>
      </c>
      <c r="F145" s="163" t="str">
        <f t="shared" si="524"/>
        <v>Y60</v>
      </c>
      <c r="H145" s="75">
        <f t="shared" si="525"/>
        <v>197677</v>
      </c>
      <c r="I145" s="75">
        <f t="shared" si="525"/>
        <v>149903</v>
      </c>
      <c r="J145" s="75">
        <f t="shared" si="525"/>
        <v>463218</v>
      </c>
      <c r="K145" s="75">
        <f t="shared" si="526"/>
        <v>3</v>
      </c>
      <c r="L145" s="75">
        <f t="shared" si="527"/>
        <v>1</v>
      </c>
      <c r="M145" s="75">
        <f t="shared" si="528"/>
        <v>0</v>
      </c>
      <c r="N145" s="75">
        <f t="shared" si="529"/>
        <v>10</v>
      </c>
      <c r="O145" s="75">
        <f t="shared" si="530"/>
        <v>44</v>
      </c>
      <c r="P145" s="75" t="s">
        <v>44</v>
      </c>
      <c r="Q145" s="75">
        <f t="shared" si="616"/>
        <v>0</v>
      </c>
      <c r="R145" s="75">
        <f t="shared" si="616"/>
        <v>0</v>
      </c>
      <c r="S145" s="75">
        <f t="shared" si="616"/>
        <v>0</v>
      </c>
      <c r="T145" s="75">
        <f t="shared" si="616"/>
        <v>155745</v>
      </c>
      <c r="U145" s="75">
        <f t="shared" si="616"/>
        <v>11862</v>
      </c>
      <c r="V145" s="75">
        <f t="shared" si="616"/>
        <v>7650</v>
      </c>
      <c r="W145" s="75">
        <f t="shared" si="616"/>
        <v>80180</v>
      </c>
      <c r="X145" s="75">
        <f t="shared" si="616"/>
        <v>45625</v>
      </c>
      <c r="Y145" s="75">
        <f t="shared" si="616"/>
        <v>2422</v>
      </c>
      <c r="Z145" s="75">
        <f t="shared" si="616"/>
        <v>5088101</v>
      </c>
      <c r="AA145" s="75">
        <f t="shared" si="532"/>
        <v>429</v>
      </c>
      <c r="AB145" s="75">
        <f t="shared" si="533"/>
        <v>762</v>
      </c>
      <c r="AC145" s="75">
        <f t="shared" si="534"/>
        <v>5618820</v>
      </c>
      <c r="AD145" s="75">
        <f t="shared" si="535"/>
        <v>734</v>
      </c>
      <c r="AE145" s="75">
        <f t="shared" si="536"/>
        <v>1551</v>
      </c>
      <c r="AF145" s="75">
        <f t="shared" si="537"/>
        <v>89451089</v>
      </c>
      <c r="AG145" s="75">
        <f t="shared" si="538"/>
        <v>1116</v>
      </c>
      <c r="AH145" s="75">
        <f t="shared" si="539"/>
        <v>2202</v>
      </c>
      <c r="AI145" s="75">
        <f t="shared" si="540"/>
        <v>115515093</v>
      </c>
      <c r="AJ145" s="75">
        <f t="shared" si="541"/>
        <v>2532</v>
      </c>
      <c r="AK145" s="75">
        <f t="shared" si="542"/>
        <v>5903</v>
      </c>
      <c r="AL145" s="75">
        <f t="shared" si="543"/>
        <v>8313923</v>
      </c>
      <c r="AM145" s="75">
        <f t="shared" si="544"/>
        <v>3433</v>
      </c>
      <c r="AN145" s="75">
        <f t="shared" si="545"/>
        <v>7795</v>
      </c>
      <c r="AO145" s="75">
        <f t="shared" si="617"/>
        <v>6780</v>
      </c>
      <c r="AP145" s="75">
        <f t="shared" si="617"/>
        <v>1531</v>
      </c>
      <c r="AQ145" s="75">
        <f t="shared" si="617"/>
        <v>724</v>
      </c>
      <c r="AR145" s="75">
        <f t="shared" si="617"/>
        <v>10</v>
      </c>
      <c r="AS145" s="75">
        <f t="shared" si="617"/>
        <v>1026</v>
      </c>
      <c r="AT145" s="75">
        <f t="shared" si="617"/>
        <v>3499</v>
      </c>
      <c r="AU145" s="75">
        <f t="shared" si="617"/>
        <v>2285</v>
      </c>
      <c r="AV145" s="75">
        <f t="shared" si="617"/>
        <v>92548</v>
      </c>
      <c r="AW145" s="75">
        <f t="shared" si="617"/>
        <v>6337</v>
      </c>
      <c r="AX145" s="75">
        <f t="shared" si="617"/>
        <v>50080</v>
      </c>
      <c r="AY145" s="75">
        <f t="shared" si="618"/>
        <v>148965</v>
      </c>
      <c r="AZ145" s="75">
        <f t="shared" si="618"/>
        <v>21918</v>
      </c>
      <c r="BA145" s="75">
        <f t="shared" si="618"/>
        <v>16767</v>
      </c>
      <c r="BB145" s="75">
        <f t="shared" si="618"/>
        <v>14202</v>
      </c>
      <c r="BC145" s="75">
        <f t="shared" si="618"/>
        <v>10799</v>
      </c>
      <c r="BD145" s="75">
        <f t="shared" si="618"/>
        <v>102172</v>
      </c>
      <c r="BE145" s="75">
        <f t="shared" si="618"/>
        <v>85135</v>
      </c>
      <c r="BF145" s="75">
        <f t="shared" si="618"/>
        <v>75562</v>
      </c>
      <c r="BG145" s="75">
        <f t="shared" si="618"/>
        <v>47525</v>
      </c>
      <c r="BH145" s="75">
        <f t="shared" si="618"/>
        <v>4842</v>
      </c>
      <c r="BI145" s="75">
        <f t="shared" si="618"/>
        <v>2493</v>
      </c>
      <c r="BJ145" s="75">
        <f t="shared" si="618"/>
        <v>0</v>
      </c>
      <c r="BK145" s="75">
        <f t="shared" si="618"/>
        <v>0</v>
      </c>
      <c r="BL145" s="75" t="str">
        <f t="shared" si="548"/>
        <v>-</v>
      </c>
      <c r="BM145" s="75" t="str">
        <f t="shared" si="549"/>
        <v>-</v>
      </c>
      <c r="BN145" s="75">
        <f t="shared" si="550"/>
        <v>0</v>
      </c>
      <c r="BO145" s="75">
        <f t="shared" si="550"/>
        <v>0</v>
      </c>
      <c r="BP145" s="75" t="str">
        <f t="shared" si="551"/>
        <v>-</v>
      </c>
      <c r="BQ145" s="75" t="str">
        <f t="shared" si="552"/>
        <v>-</v>
      </c>
      <c r="BR145" s="75">
        <f t="shared" si="553"/>
        <v>0</v>
      </c>
      <c r="BS145" s="75">
        <f t="shared" si="553"/>
        <v>0</v>
      </c>
      <c r="BT145" s="75" t="str">
        <f t="shared" si="554"/>
        <v>-</v>
      </c>
      <c r="BU145" s="75" t="str">
        <f t="shared" si="555"/>
        <v>-</v>
      </c>
      <c r="BV145" s="75">
        <f t="shared" si="556"/>
        <v>0</v>
      </c>
      <c r="BW145" s="75">
        <f t="shared" si="556"/>
        <v>0</v>
      </c>
      <c r="BX145" s="75" t="str">
        <f t="shared" si="557"/>
        <v>-</v>
      </c>
      <c r="BY145" s="75" t="str">
        <f t="shared" si="558"/>
        <v>-</v>
      </c>
      <c r="BZ145" s="75">
        <f t="shared" si="559"/>
        <v>0</v>
      </c>
      <c r="CA145" s="75">
        <f t="shared" si="559"/>
        <v>0</v>
      </c>
      <c r="CB145" s="75" t="str">
        <f t="shared" si="560"/>
        <v>-</v>
      </c>
      <c r="CC145" s="75" t="str">
        <f t="shared" si="561"/>
        <v>-</v>
      </c>
      <c r="CD145" s="75">
        <f t="shared" si="562"/>
        <v>0</v>
      </c>
      <c r="CE145" s="75">
        <f t="shared" si="562"/>
        <v>0</v>
      </c>
      <c r="CF145" s="75" t="str">
        <f t="shared" si="563"/>
        <v>-</v>
      </c>
      <c r="CG145" s="75" t="str">
        <f t="shared" si="564"/>
        <v>-</v>
      </c>
      <c r="CH145" s="75">
        <f t="shared" si="565"/>
        <v>0</v>
      </c>
      <c r="CI145" s="75">
        <f t="shared" si="565"/>
        <v>0</v>
      </c>
      <c r="CJ145" s="75" t="str">
        <f t="shared" si="566"/>
        <v>-</v>
      </c>
      <c r="CK145" s="75" t="str">
        <f t="shared" si="567"/>
        <v>-</v>
      </c>
      <c r="CL145" s="75">
        <f t="shared" si="568"/>
        <v>0</v>
      </c>
      <c r="CM145" s="75">
        <f t="shared" si="568"/>
        <v>0</v>
      </c>
      <c r="CN145" s="75" t="str">
        <f t="shared" si="569"/>
        <v>-</v>
      </c>
      <c r="CO145" s="75" t="str">
        <f t="shared" si="570"/>
        <v>-</v>
      </c>
      <c r="CP145" s="75">
        <f t="shared" si="571"/>
        <v>0</v>
      </c>
      <c r="CQ145" s="75">
        <f t="shared" si="571"/>
        <v>0</v>
      </c>
      <c r="CR145" s="75" t="str">
        <f t="shared" si="572"/>
        <v>-</v>
      </c>
      <c r="CS145" s="75" t="str">
        <f t="shared" si="573"/>
        <v>-</v>
      </c>
      <c r="CT145" s="75">
        <f t="shared" si="574"/>
        <v>0</v>
      </c>
      <c r="CU145" s="75">
        <f t="shared" si="574"/>
        <v>0</v>
      </c>
      <c r="CV145" s="75" t="str">
        <f t="shared" si="575"/>
        <v>-</v>
      </c>
      <c r="CW145" s="75" t="str">
        <f t="shared" si="576"/>
        <v>-</v>
      </c>
      <c r="CX145" s="75">
        <f t="shared" si="577"/>
        <v>509</v>
      </c>
      <c r="CY145" s="75">
        <f t="shared" si="577"/>
        <v>138859</v>
      </c>
      <c r="CZ145" s="75">
        <f t="shared" si="578"/>
        <v>273</v>
      </c>
      <c r="DA145" s="75">
        <f t="shared" si="579"/>
        <v>473</v>
      </c>
      <c r="DB145" s="75">
        <f t="shared" si="580"/>
        <v>6878</v>
      </c>
      <c r="DC145" s="75">
        <f t="shared" si="580"/>
        <v>218329</v>
      </c>
      <c r="DD145" s="75">
        <f t="shared" si="581"/>
        <v>32</v>
      </c>
      <c r="DE145" s="75">
        <f t="shared" si="582"/>
        <v>61</v>
      </c>
      <c r="DF145" s="75">
        <f t="shared" si="583"/>
        <v>0</v>
      </c>
      <c r="DG145" s="75">
        <f t="shared" si="583"/>
        <v>0</v>
      </c>
      <c r="DH145" s="75" t="str">
        <f t="shared" si="584"/>
        <v>-</v>
      </c>
      <c r="DI145" s="75" t="str">
        <f t="shared" si="585"/>
        <v>-</v>
      </c>
      <c r="DJ145" s="75">
        <f t="shared" si="619"/>
        <v>0</v>
      </c>
      <c r="DK145" s="75">
        <f t="shared" si="619"/>
        <v>412</v>
      </c>
      <c r="DL145" s="248">
        <f t="shared" si="619"/>
        <v>419</v>
      </c>
      <c r="DM145" s="248">
        <f t="shared" si="619"/>
        <v>4164</v>
      </c>
      <c r="DN145" s="248">
        <f t="shared" si="619"/>
        <v>1</v>
      </c>
      <c r="DO145" s="248">
        <f t="shared" si="619"/>
        <v>3880</v>
      </c>
      <c r="DP145" s="248">
        <f t="shared" si="619"/>
        <v>2401090</v>
      </c>
      <c r="DQ145" s="248">
        <f t="shared" si="587"/>
        <v>5731</v>
      </c>
      <c r="DR145" s="248">
        <f t="shared" si="588"/>
        <v>11973</v>
      </c>
      <c r="DS145" s="248">
        <f t="shared" si="589"/>
        <v>16186260</v>
      </c>
      <c r="DT145" s="248">
        <f t="shared" si="590"/>
        <v>3887</v>
      </c>
      <c r="DU145" s="248">
        <f t="shared" si="591"/>
        <v>8786</v>
      </c>
      <c r="DV145" s="248">
        <f t="shared" si="592"/>
        <v>2879</v>
      </c>
      <c r="DW145" s="248">
        <f t="shared" si="593"/>
        <v>2879</v>
      </c>
      <c r="DX145" s="248">
        <f t="shared" si="594"/>
        <v>2879</v>
      </c>
      <c r="DY145" s="248">
        <f t="shared" si="595"/>
        <v>27153487</v>
      </c>
      <c r="DZ145" s="248">
        <f t="shared" si="596"/>
        <v>6998</v>
      </c>
      <c r="EA145" s="248">
        <f t="shared" si="597"/>
        <v>15120</v>
      </c>
      <c r="EB145" s="164"/>
      <c r="EC145" s="75">
        <f t="shared" si="598"/>
        <v>3</v>
      </c>
      <c r="ED145" s="74">
        <f t="shared" si="613"/>
        <v>2019</v>
      </c>
      <c r="EE145" s="165">
        <f t="shared" si="614"/>
        <v>43525</v>
      </c>
      <c r="EF145" s="157">
        <f t="shared" si="599"/>
        <v>31</v>
      </c>
      <c r="EG145" s="156"/>
      <c r="EH145" s="166">
        <f t="shared" si="620"/>
        <v>218162</v>
      </c>
      <c r="EI145" s="166">
        <f t="shared" si="620"/>
        <v>0</v>
      </c>
      <c r="EJ145" s="166">
        <f t="shared" si="620"/>
        <v>1553904</v>
      </c>
      <c r="EK145" s="166">
        <f t="shared" si="620"/>
        <v>6585015</v>
      </c>
      <c r="EL145" s="166">
        <f t="shared" si="620"/>
        <v>9040869</v>
      </c>
      <c r="EM145" s="166">
        <f t="shared" si="620"/>
        <v>11864793</v>
      </c>
      <c r="EN145" s="166">
        <f t="shared" si="620"/>
        <v>176567623</v>
      </c>
      <c r="EO145" s="166">
        <f t="shared" si="620"/>
        <v>269313568</v>
      </c>
      <c r="EP145" s="166">
        <f t="shared" si="620"/>
        <v>18878693</v>
      </c>
      <c r="EQ145" s="166">
        <f t="shared" si="620"/>
        <v>0</v>
      </c>
      <c r="ER145" s="166">
        <f t="shared" si="621"/>
        <v>0</v>
      </c>
      <c r="ES145" s="166">
        <f t="shared" si="621"/>
        <v>0</v>
      </c>
      <c r="ET145" s="166">
        <f t="shared" si="621"/>
        <v>0</v>
      </c>
      <c r="EU145" s="166">
        <f t="shared" si="621"/>
        <v>0</v>
      </c>
      <c r="EV145" s="166">
        <f t="shared" si="621"/>
        <v>0</v>
      </c>
      <c r="EW145" s="166">
        <f t="shared" si="621"/>
        <v>0</v>
      </c>
      <c r="EX145" s="166">
        <f t="shared" si="621"/>
        <v>0</v>
      </c>
      <c r="EY145" s="166">
        <f t="shared" si="621"/>
        <v>0</v>
      </c>
      <c r="EZ145" s="166">
        <f t="shared" si="621"/>
        <v>0</v>
      </c>
      <c r="FA145" s="166">
        <f t="shared" si="621"/>
        <v>0</v>
      </c>
      <c r="FB145" s="166">
        <f t="shared" si="622"/>
        <v>240716</v>
      </c>
      <c r="FC145" s="166">
        <f t="shared" si="622"/>
        <v>421990</v>
      </c>
      <c r="FD145" s="166">
        <f t="shared" si="622"/>
        <v>5016687</v>
      </c>
      <c r="FE145" s="166">
        <f t="shared" si="622"/>
        <v>36582855</v>
      </c>
      <c r="FF145" s="166">
        <f t="shared" si="622"/>
        <v>2879</v>
      </c>
      <c r="FG145" s="166">
        <f t="shared" si="622"/>
        <v>58664610</v>
      </c>
      <c r="FH145" s="152"/>
      <c r="FI145" s="405">
        <f t="shared" si="603"/>
        <v>1.847749114820435</v>
      </c>
      <c r="FJ145" s="405">
        <f t="shared" si="603"/>
        <v>1.4135053110773901</v>
      </c>
      <c r="FK145" s="405">
        <f t="shared" si="604"/>
        <v>1.8564705882352941</v>
      </c>
      <c r="FL145" s="405">
        <f t="shared" si="605"/>
        <v>1.4116339869281045</v>
      </c>
      <c r="FM145" s="405">
        <f t="shared" si="606"/>
        <v>1.2742828635569967</v>
      </c>
      <c r="FN145" s="405">
        <f t="shared" si="607"/>
        <v>1.0617984534796707</v>
      </c>
      <c r="FO145" s="405">
        <f t="shared" si="608"/>
        <v>1.6561534246575342</v>
      </c>
      <c r="FP145" s="405">
        <f t="shared" si="609"/>
        <v>1.0416438356164384</v>
      </c>
      <c r="FQ145" s="405">
        <f t="shared" si="610"/>
        <v>1.9991742361684559</v>
      </c>
      <c r="FR145" s="405">
        <f t="shared" si="611"/>
        <v>1.0293146160198183</v>
      </c>
      <c r="FS145" s="65"/>
    </row>
    <row r="146" spans="1:175" ht="10.35" customHeight="1" x14ac:dyDescent="0.2">
      <c r="A146" s="74" t="str">
        <f t="shared" si="523"/>
        <v>2019-20APRILY60</v>
      </c>
      <c r="B146" s="163" t="str">
        <f t="shared" si="612"/>
        <v>2019-20</v>
      </c>
      <c r="C146" s="26" t="s">
        <v>839</v>
      </c>
      <c r="D146" s="163" t="str">
        <f t="shared" si="623"/>
        <v>Y60</v>
      </c>
      <c r="E146" s="163" t="str">
        <f t="shared" si="623"/>
        <v>Midlands</v>
      </c>
      <c r="F146" s="163" t="str">
        <f t="shared" si="524"/>
        <v>Y60</v>
      </c>
      <c r="H146" s="75">
        <f t="shared" ref="H146:J165" si="624">SUMIFS(H$247:H$1257,$B$247:$B$1257,$B146,$C$247:$C$1257,$C146,$D$247:$D$1257,$D146)</f>
        <v>192584</v>
      </c>
      <c r="I146" s="75">
        <f t="shared" si="624"/>
        <v>146303</v>
      </c>
      <c r="J146" s="75">
        <f t="shared" si="624"/>
        <v>428330</v>
      </c>
      <c r="K146" s="75">
        <f t="shared" si="526"/>
        <v>3</v>
      </c>
      <c r="L146" s="75">
        <f t="shared" si="527"/>
        <v>1</v>
      </c>
      <c r="M146" s="75">
        <f t="shared" si="528"/>
        <v>4</v>
      </c>
      <c r="N146" s="75">
        <f t="shared" si="529"/>
        <v>11</v>
      </c>
      <c r="O146" s="75">
        <f t="shared" si="530"/>
        <v>37</v>
      </c>
      <c r="P146" s="75" t="s">
        <v>44</v>
      </c>
      <c r="Q146" s="75">
        <f t="shared" ref="Q146:Z155" si="625">SUMIFS(Q$247:Q$1257,$B$247:$B$1257,$B146,$C$247:$C$1257,$C146,$D$247:$D$1257,$D146)</f>
        <v>0</v>
      </c>
      <c r="R146" s="75">
        <f t="shared" si="625"/>
        <v>0</v>
      </c>
      <c r="S146" s="75">
        <f t="shared" si="625"/>
        <v>0</v>
      </c>
      <c r="T146" s="75">
        <f t="shared" si="625"/>
        <v>152079</v>
      </c>
      <c r="U146" s="75">
        <f t="shared" si="625"/>
        <v>11202</v>
      </c>
      <c r="V146" s="75">
        <f t="shared" si="625"/>
        <v>7305</v>
      </c>
      <c r="W146" s="75">
        <f t="shared" si="625"/>
        <v>79026</v>
      </c>
      <c r="X146" s="75">
        <f t="shared" si="625"/>
        <v>44124</v>
      </c>
      <c r="Y146" s="75">
        <f t="shared" si="625"/>
        <v>2166</v>
      </c>
      <c r="Z146" s="75">
        <f t="shared" si="625"/>
        <v>4712573</v>
      </c>
      <c r="AA146" s="75">
        <f t="shared" si="532"/>
        <v>421</v>
      </c>
      <c r="AB146" s="75">
        <f t="shared" si="533"/>
        <v>742</v>
      </c>
      <c r="AC146" s="75">
        <f t="shared" si="534"/>
        <v>5279965</v>
      </c>
      <c r="AD146" s="75">
        <f t="shared" si="535"/>
        <v>723</v>
      </c>
      <c r="AE146" s="75">
        <f t="shared" si="536"/>
        <v>1555</v>
      </c>
      <c r="AF146" s="75">
        <f t="shared" si="537"/>
        <v>87330143</v>
      </c>
      <c r="AG146" s="75">
        <f t="shared" si="538"/>
        <v>1105</v>
      </c>
      <c r="AH146" s="75">
        <f t="shared" si="539"/>
        <v>2212</v>
      </c>
      <c r="AI146" s="75">
        <f t="shared" si="540"/>
        <v>110165237</v>
      </c>
      <c r="AJ146" s="75">
        <f t="shared" si="541"/>
        <v>2497</v>
      </c>
      <c r="AK146" s="75">
        <f t="shared" si="542"/>
        <v>5875</v>
      </c>
      <c r="AL146" s="75">
        <f t="shared" si="543"/>
        <v>7037433</v>
      </c>
      <c r="AM146" s="75">
        <f t="shared" si="544"/>
        <v>3249</v>
      </c>
      <c r="AN146" s="75">
        <f t="shared" si="545"/>
        <v>7502</v>
      </c>
      <c r="AO146" s="75">
        <f t="shared" ref="AO146:AX155" si="626">SUMIFS(AO$247:AO$1257,$B$247:$B$1257,$B146,$C$247:$C$1257,$C146,$D$247:$D$1257,$D146)</f>
        <v>7036</v>
      </c>
      <c r="AP146" s="75">
        <f t="shared" si="626"/>
        <v>1610</v>
      </c>
      <c r="AQ146" s="75">
        <f t="shared" si="626"/>
        <v>898</v>
      </c>
      <c r="AR146" s="75">
        <f t="shared" si="626"/>
        <v>11</v>
      </c>
      <c r="AS146" s="75">
        <f t="shared" si="626"/>
        <v>1070</v>
      </c>
      <c r="AT146" s="75">
        <f t="shared" si="626"/>
        <v>3458</v>
      </c>
      <c r="AU146" s="75">
        <f t="shared" si="626"/>
        <v>2215</v>
      </c>
      <c r="AV146" s="75">
        <f t="shared" si="626"/>
        <v>90938</v>
      </c>
      <c r="AW146" s="75">
        <f t="shared" si="626"/>
        <v>6043</v>
      </c>
      <c r="AX146" s="75">
        <f t="shared" si="626"/>
        <v>48062</v>
      </c>
      <c r="AY146" s="75">
        <f t="shared" ref="AY146:BK155" si="627">SUMIFS(AY$247:AY$1257,$B$247:$B$1257,$B146,$C$247:$C$1257,$C146,$D$247:$D$1257,$D146)</f>
        <v>145043</v>
      </c>
      <c r="AZ146" s="75">
        <f t="shared" si="627"/>
        <v>20718</v>
      </c>
      <c r="BA146" s="75">
        <f t="shared" si="627"/>
        <v>15950</v>
      </c>
      <c r="BB146" s="75">
        <f t="shared" si="627"/>
        <v>13612</v>
      </c>
      <c r="BC146" s="75">
        <f t="shared" si="627"/>
        <v>10669</v>
      </c>
      <c r="BD146" s="75">
        <f t="shared" si="627"/>
        <v>100306</v>
      </c>
      <c r="BE146" s="75">
        <f t="shared" si="627"/>
        <v>83804</v>
      </c>
      <c r="BF146" s="75">
        <f t="shared" si="627"/>
        <v>72377</v>
      </c>
      <c r="BG146" s="75">
        <f t="shared" si="627"/>
        <v>45895</v>
      </c>
      <c r="BH146" s="75">
        <f t="shared" si="627"/>
        <v>4189</v>
      </c>
      <c r="BI146" s="75">
        <f t="shared" si="627"/>
        <v>2210</v>
      </c>
      <c r="BJ146" s="75">
        <f t="shared" si="627"/>
        <v>0</v>
      </c>
      <c r="BK146" s="75">
        <f t="shared" si="627"/>
        <v>0</v>
      </c>
      <c r="BL146" s="75" t="str">
        <f t="shared" si="548"/>
        <v>-</v>
      </c>
      <c r="BM146" s="75" t="str">
        <f t="shared" si="549"/>
        <v>-</v>
      </c>
      <c r="BN146" s="75">
        <f t="shared" ref="BN146:BO165" si="628">SUMIFS(BN$247:BN$1257,$B$247:$B$1257,$B146,$C$247:$C$1257,$C146,$D$247:$D$1257,$D146)</f>
        <v>0</v>
      </c>
      <c r="BO146" s="75">
        <f t="shared" si="628"/>
        <v>0</v>
      </c>
      <c r="BP146" s="75" t="str">
        <f t="shared" si="551"/>
        <v>-</v>
      </c>
      <c r="BQ146" s="75" t="str">
        <f t="shared" si="552"/>
        <v>-</v>
      </c>
      <c r="BR146" s="75">
        <f t="shared" ref="BR146:BS165" si="629">SUMIFS(BR$247:BR$1257,$B$247:$B$1257,$B146,$C$247:$C$1257,$C146,$D$247:$D$1257,$D146)</f>
        <v>0</v>
      </c>
      <c r="BS146" s="75">
        <f t="shared" si="629"/>
        <v>0</v>
      </c>
      <c r="BT146" s="75" t="str">
        <f t="shared" si="554"/>
        <v>-</v>
      </c>
      <c r="BU146" s="75" t="str">
        <f t="shared" si="555"/>
        <v>-</v>
      </c>
      <c r="BV146" s="75">
        <f t="shared" ref="BV146:BW165" si="630">SUMIFS(BV$247:BV$1257,$B$247:$B$1257,$B146,$C$247:$C$1257,$C146,$D$247:$D$1257,$D146)</f>
        <v>0</v>
      </c>
      <c r="BW146" s="75">
        <f t="shared" si="630"/>
        <v>0</v>
      </c>
      <c r="BX146" s="75" t="str">
        <f t="shared" si="557"/>
        <v>-</v>
      </c>
      <c r="BY146" s="75" t="str">
        <f t="shared" si="558"/>
        <v>-</v>
      </c>
      <c r="BZ146" s="75">
        <f t="shared" ref="BZ146:CA165" si="631">SUMIFS(BZ$247:BZ$1257,$B$247:$B$1257,$B146,$C$247:$C$1257,$C146,$D$247:$D$1257,$D146)</f>
        <v>0</v>
      </c>
      <c r="CA146" s="75">
        <f t="shared" si="631"/>
        <v>0</v>
      </c>
      <c r="CB146" s="75" t="str">
        <f t="shared" si="560"/>
        <v>-</v>
      </c>
      <c r="CC146" s="75" t="str">
        <f t="shared" si="561"/>
        <v>-</v>
      </c>
      <c r="CD146" s="75">
        <f t="shared" ref="CD146:CE165" si="632">SUMIFS(CD$247:CD$1257,$B$247:$B$1257,$B146,$C$247:$C$1257,$C146,$D$247:$D$1257,$D146)</f>
        <v>0</v>
      </c>
      <c r="CE146" s="75">
        <f t="shared" si="632"/>
        <v>0</v>
      </c>
      <c r="CF146" s="75" t="str">
        <f t="shared" si="563"/>
        <v>-</v>
      </c>
      <c r="CG146" s="75" t="str">
        <f t="shared" si="564"/>
        <v>-</v>
      </c>
      <c r="CH146" s="75">
        <f t="shared" ref="CH146:CI165" si="633">SUMIFS(CH$247:CH$1257,$B$247:$B$1257,$B146,$C$247:$C$1257,$C146,$D$247:$D$1257,$D146)</f>
        <v>0</v>
      </c>
      <c r="CI146" s="75">
        <f t="shared" si="633"/>
        <v>0</v>
      </c>
      <c r="CJ146" s="75" t="str">
        <f t="shared" si="566"/>
        <v>-</v>
      </c>
      <c r="CK146" s="75" t="str">
        <f t="shared" si="567"/>
        <v>-</v>
      </c>
      <c r="CL146" s="75">
        <f t="shared" ref="CL146:CM165" si="634">SUMIFS(CL$247:CL$1257,$B$247:$B$1257,$B146,$C$247:$C$1257,$C146,$D$247:$D$1257,$D146)</f>
        <v>0</v>
      </c>
      <c r="CM146" s="75">
        <f t="shared" si="634"/>
        <v>0</v>
      </c>
      <c r="CN146" s="75" t="str">
        <f t="shared" si="569"/>
        <v>-</v>
      </c>
      <c r="CO146" s="75" t="str">
        <f t="shared" si="570"/>
        <v>-</v>
      </c>
      <c r="CP146" s="75">
        <f t="shared" ref="CP146:CQ165" si="635">SUMIFS(CP$247:CP$1257,$B$247:$B$1257,$B146,$C$247:$C$1257,$C146,$D$247:$D$1257,$D146)</f>
        <v>0</v>
      </c>
      <c r="CQ146" s="75">
        <f t="shared" si="635"/>
        <v>0</v>
      </c>
      <c r="CR146" s="75" t="str">
        <f t="shared" si="572"/>
        <v>-</v>
      </c>
      <c r="CS146" s="75" t="str">
        <f t="shared" si="573"/>
        <v>-</v>
      </c>
      <c r="CT146" s="75">
        <f t="shared" ref="CT146:CU165" si="636">SUMIFS(CT$247:CT$1257,$B$247:$B$1257,$B146,$C$247:$C$1257,$C146,$D$247:$D$1257,$D146)</f>
        <v>0</v>
      </c>
      <c r="CU146" s="75">
        <f t="shared" si="636"/>
        <v>0</v>
      </c>
      <c r="CV146" s="75" t="str">
        <f t="shared" si="575"/>
        <v>-</v>
      </c>
      <c r="CW146" s="75" t="str">
        <f t="shared" si="576"/>
        <v>-</v>
      </c>
      <c r="CX146" s="75">
        <f t="shared" ref="CX146:CY165" si="637">SUMIFS(CX$247:CX$1257,$B$247:$B$1257,$B146,$C$247:$C$1257,$C146,$D$247:$D$1257,$D146)</f>
        <v>542</v>
      </c>
      <c r="CY146" s="75">
        <f t="shared" si="637"/>
        <v>151972</v>
      </c>
      <c r="CZ146" s="75">
        <f t="shared" si="578"/>
        <v>280</v>
      </c>
      <c r="DA146" s="75">
        <f t="shared" si="579"/>
        <v>497</v>
      </c>
      <c r="DB146" s="75">
        <f t="shared" ref="DB146:DC165" si="638">SUMIFS(DB$247:DB$1257,$B$247:$B$1257,$B146,$C$247:$C$1257,$C146,$D$247:$D$1257,$D146)</f>
        <v>6452</v>
      </c>
      <c r="DC146" s="75">
        <f t="shared" si="638"/>
        <v>200694</v>
      </c>
      <c r="DD146" s="75">
        <f t="shared" si="581"/>
        <v>31</v>
      </c>
      <c r="DE146" s="75">
        <f t="shared" si="582"/>
        <v>59</v>
      </c>
      <c r="DF146" s="75">
        <f t="shared" ref="DF146:DG165" si="639">SUMIFS(DF$247:DF$1257,$B$247:$B$1257,$B146,$C$247:$C$1257,$C146,$D$247:$D$1257,$D146)</f>
        <v>140</v>
      </c>
      <c r="DG146" s="75">
        <f t="shared" si="639"/>
        <v>134460</v>
      </c>
      <c r="DH146" s="75">
        <f t="shared" si="584"/>
        <v>960</v>
      </c>
      <c r="DI146" s="75">
        <f t="shared" si="585"/>
        <v>1834</v>
      </c>
      <c r="DJ146" s="75">
        <f t="shared" ref="DJ146:DP151" si="640">SUMIFS(DJ$247:DJ$1257,$B$247:$B$1257,$B146,$C$247:$C$1257,$C146,$D$247:$D$1257,$D146)</f>
        <v>126</v>
      </c>
      <c r="DK146" s="75">
        <f t="shared" si="640"/>
        <v>265</v>
      </c>
      <c r="DL146" s="248">
        <f t="shared" si="640"/>
        <v>494</v>
      </c>
      <c r="DM146" s="248">
        <f t="shared" si="640"/>
        <v>4326</v>
      </c>
      <c r="DN146" s="248">
        <f t="shared" si="640"/>
        <v>4</v>
      </c>
      <c r="DO146" s="248">
        <f t="shared" si="640"/>
        <v>3436</v>
      </c>
      <c r="DP146" s="248">
        <f t="shared" si="640"/>
        <v>2099982</v>
      </c>
      <c r="DQ146" s="248">
        <f t="shared" si="587"/>
        <v>4251</v>
      </c>
      <c r="DR146" s="248">
        <f t="shared" si="588"/>
        <v>9098</v>
      </c>
      <c r="DS146" s="248">
        <f t="shared" si="589"/>
        <v>18279392</v>
      </c>
      <c r="DT146" s="248">
        <f t="shared" si="590"/>
        <v>4225</v>
      </c>
      <c r="DU146" s="248">
        <f t="shared" si="591"/>
        <v>9784</v>
      </c>
      <c r="DV146" s="248">
        <f t="shared" si="592"/>
        <v>10316</v>
      </c>
      <c r="DW146" s="248">
        <f t="shared" si="593"/>
        <v>2579</v>
      </c>
      <c r="DX146" s="248">
        <f t="shared" si="594"/>
        <v>3314</v>
      </c>
      <c r="DY146" s="248">
        <f t="shared" si="595"/>
        <v>22561562</v>
      </c>
      <c r="DZ146" s="248">
        <f t="shared" si="596"/>
        <v>6566</v>
      </c>
      <c r="EA146" s="248">
        <f t="shared" si="597"/>
        <v>14694</v>
      </c>
      <c r="EB146" s="164"/>
      <c r="EC146" s="75">
        <f t="shared" si="598"/>
        <v>4</v>
      </c>
      <c r="ED146" s="74">
        <f t="shared" si="613"/>
        <v>2019</v>
      </c>
      <c r="EE146" s="165">
        <f t="shared" si="614"/>
        <v>43556</v>
      </c>
      <c r="EF146" s="157">
        <f t="shared" si="599"/>
        <v>30</v>
      </c>
      <c r="EG146" s="156"/>
      <c r="EH146" s="166">
        <f t="shared" ref="EH146:EQ155" si="641">SUMIFS(EH$247:EH$1257,$B$247:$B$1257,$B146,$C$247:$C$1257,$C146,$D$247:$D$1257,$D146)</f>
        <v>211493</v>
      </c>
      <c r="EI146" s="166">
        <f t="shared" si="641"/>
        <v>520022</v>
      </c>
      <c r="EJ146" s="166">
        <f t="shared" si="641"/>
        <v>1558568</v>
      </c>
      <c r="EK146" s="166">
        <f t="shared" si="641"/>
        <v>5476903</v>
      </c>
      <c r="EL146" s="166">
        <f t="shared" si="641"/>
        <v>8310768</v>
      </c>
      <c r="EM146" s="166">
        <f t="shared" si="641"/>
        <v>11359719</v>
      </c>
      <c r="EN146" s="166">
        <f t="shared" si="641"/>
        <v>174788867</v>
      </c>
      <c r="EO146" s="166">
        <f t="shared" si="641"/>
        <v>259222719</v>
      </c>
      <c r="EP146" s="166">
        <f t="shared" si="641"/>
        <v>16250034</v>
      </c>
      <c r="EQ146" s="166">
        <f t="shared" si="641"/>
        <v>0</v>
      </c>
      <c r="ER146" s="166">
        <f t="shared" ref="ER146:FA155" si="642">SUMIFS(ER$247:ER$1257,$B$247:$B$1257,$B146,$C$247:$C$1257,$C146,$D$247:$D$1257,$D146)</f>
        <v>0</v>
      </c>
      <c r="ES146" s="166">
        <f t="shared" si="642"/>
        <v>0</v>
      </c>
      <c r="ET146" s="166">
        <f t="shared" si="642"/>
        <v>0</v>
      </c>
      <c r="EU146" s="166">
        <f t="shared" si="642"/>
        <v>0</v>
      </c>
      <c r="EV146" s="166">
        <f t="shared" si="642"/>
        <v>0</v>
      </c>
      <c r="EW146" s="166">
        <f t="shared" si="642"/>
        <v>0</v>
      </c>
      <c r="EX146" s="166">
        <f t="shared" si="642"/>
        <v>0</v>
      </c>
      <c r="EY146" s="166">
        <f t="shared" si="642"/>
        <v>0</v>
      </c>
      <c r="EZ146" s="166">
        <f t="shared" si="642"/>
        <v>0</v>
      </c>
      <c r="FA146" s="166">
        <f t="shared" si="642"/>
        <v>256712</v>
      </c>
      <c r="FB146" s="166">
        <f t="shared" ref="FB146:FG155" si="643">SUMIFS(FB$247:FB$1257,$B$247:$B$1257,$B146,$C$247:$C$1257,$C146,$D$247:$D$1257,$D146)</f>
        <v>269194</v>
      </c>
      <c r="FC146" s="166">
        <f t="shared" si="643"/>
        <v>379508</v>
      </c>
      <c r="FD146" s="166">
        <f t="shared" si="643"/>
        <v>4494412</v>
      </c>
      <c r="FE146" s="166">
        <f t="shared" si="643"/>
        <v>42326067</v>
      </c>
      <c r="FF146" s="166">
        <f t="shared" si="643"/>
        <v>13256</v>
      </c>
      <c r="FG146" s="166">
        <f t="shared" si="643"/>
        <v>50488860</v>
      </c>
      <c r="FH146" s="152"/>
      <c r="FI146" s="405">
        <f t="shared" si="603"/>
        <v>1.8494911622924477</v>
      </c>
      <c r="FJ146" s="405">
        <f t="shared" si="603"/>
        <v>1.4238528834136761</v>
      </c>
      <c r="FK146" s="405">
        <f t="shared" si="604"/>
        <v>1.8633812457221082</v>
      </c>
      <c r="FL146" s="405">
        <f t="shared" si="605"/>
        <v>1.4605065023956194</v>
      </c>
      <c r="FM146" s="405">
        <f t="shared" si="606"/>
        <v>1.2692784653152127</v>
      </c>
      <c r="FN146" s="405">
        <f t="shared" si="607"/>
        <v>1.0604611140637259</v>
      </c>
      <c r="FO146" s="405">
        <f t="shared" si="608"/>
        <v>1.6403091288187834</v>
      </c>
      <c r="FP146" s="405">
        <f t="shared" si="609"/>
        <v>1.0401368869549452</v>
      </c>
      <c r="FQ146" s="405">
        <f t="shared" si="610"/>
        <v>1.9339796860572485</v>
      </c>
      <c r="FR146" s="405">
        <f t="shared" si="611"/>
        <v>1.0203139427516159</v>
      </c>
      <c r="FS146" s="65"/>
    </row>
    <row r="147" spans="1:175" ht="10.35" customHeight="1" x14ac:dyDescent="0.2">
      <c r="A147" s="74" t="str">
        <f t="shared" si="523"/>
        <v>2019-20MAYY60</v>
      </c>
      <c r="B147" s="163" t="str">
        <f t="shared" si="612"/>
        <v>2019-20</v>
      </c>
      <c r="C147" s="26" t="s">
        <v>840</v>
      </c>
      <c r="D147" s="163" t="str">
        <f t="shared" si="623"/>
        <v>Y60</v>
      </c>
      <c r="E147" s="163" t="str">
        <f t="shared" si="623"/>
        <v>Midlands</v>
      </c>
      <c r="F147" s="163" t="str">
        <f t="shared" si="524"/>
        <v>Y60</v>
      </c>
      <c r="H147" s="75">
        <f t="shared" si="624"/>
        <v>193859</v>
      </c>
      <c r="I147" s="75">
        <f t="shared" si="624"/>
        <v>147472</v>
      </c>
      <c r="J147" s="75">
        <f t="shared" si="624"/>
        <v>393093</v>
      </c>
      <c r="K147" s="75">
        <f t="shared" si="526"/>
        <v>3</v>
      </c>
      <c r="L147" s="75">
        <f t="shared" si="527"/>
        <v>1</v>
      </c>
      <c r="M147" s="75">
        <f t="shared" si="528"/>
        <v>3</v>
      </c>
      <c r="N147" s="75">
        <f t="shared" si="529"/>
        <v>8</v>
      </c>
      <c r="O147" s="75">
        <f t="shared" si="530"/>
        <v>35</v>
      </c>
      <c r="P147" s="75" t="s">
        <v>44</v>
      </c>
      <c r="Q147" s="75">
        <f t="shared" si="625"/>
        <v>0</v>
      </c>
      <c r="R147" s="75">
        <f t="shared" si="625"/>
        <v>0</v>
      </c>
      <c r="S147" s="75">
        <f t="shared" si="625"/>
        <v>0</v>
      </c>
      <c r="T147" s="75">
        <f t="shared" si="625"/>
        <v>154721</v>
      </c>
      <c r="U147" s="75">
        <f t="shared" si="625"/>
        <v>11419</v>
      </c>
      <c r="V147" s="75">
        <f t="shared" si="625"/>
        <v>7412</v>
      </c>
      <c r="W147" s="75">
        <f t="shared" si="625"/>
        <v>78903</v>
      </c>
      <c r="X147" s="75">
        <f t="shared" si="625"/>
        <v>45168</v>
      </c>
      <c r="Y147" s="75">
        <f t="shared" si="625"/>
        <v>2449</v>
      </c>
      <c r="Z147" s="75">
        <f t="shared" si="625"/>
        <v>4855502</v>
      </c>
      <c r="AA147" s="75">
        <f t="shared" si="532"/>
        <v>425</v>
      </c>
      <c r="AB147" s="75">
        <f t="shared" si="533"/>
        <v>745</v>
      </c>
      <c r="AC147" s="75">
        <f t="shared" si="534"/>
        <v>5297260</v>
      </c>
      <c r="AD147" s="75">
        <f t="shared" si="535"/>
        <v>715</v>
      </c>
      <c r="AE147" s="75">
        <f t="shared" si="536"/>
        <v>1510</v>
      </c>
      <c r="AF147" s="75">
        <f t="shared" si="537"/>
        <v>86282280</v>
      </c>
      <c r="AG147" s="75">
        <f t="shared" si="538"/>
        <v>1094</v>
      </c>
      <c r="AH147" s="75">
        <f t="shared" si="539"/>
        <v>2182</v>
      </c>
      <c r="AI147" s="75">
        <f t="shared" si="540"/>
        <v>107663823</v>
      </c>
      <c r="AJ147" s="75">
        <f t="shared" si="541"/>
        <v>2384</v>
      </c>
      <c r="AK147" s="75">
        <f t="shared" si="542"/>
        <v>5495</v>
      </c>
      <c r="AL147" s="75">
        <f t="shared" si="543"/>
        <v>7841360</v>
      </c>
      <c r="AM147" s="75">
        <f t="shared" si="544"/>
        <v>3202</v>
      </c>
      <c r="AN147" s="75">
        <f t="shared" si="545"/>
        <v>7266</v>
      </c>
      <c r="AO147" s="75">
        <f t="shared" si="626"/>
        <v>7977</v>
      </c>
      <c r="AP147" s="75">
        <f t="shared" si="626"/>
        <v>1706</v>
      </c>
      <c r="AQ147" s="75">
        <f t="shared" si="626"/>
        <v>807</v>
      </c>
      <c r="AR147" s="75">
        <f t="shared" si="626"/>
        <v>19</v>
      </c>
      <c r="AS147" s="75">
        <f t="shared" si="626"/>
        <v>2171</v>
      </c>
      <c r="AT147" s="75">
        <f t="shared" si="626"/>
        <v>3293</v>
      </c>
      <c r="AU147" s="75">
        <f t="shared" si="626"/>
        <v>2339</v>
      </c>
      <c r="AV147" s="75">
        <f t="shared" si="626"/>
        <v>92015</v>
      </c>
      <c r="AW147" s="75">
        <f t="shared" si="626"/>
        <v>6266</v>
      </c>
      <c r="AX147" s="75">
        <f t="shared" si="626"/>
        <v>48463</v>
      </c>
      <c r="AY147" s="75">
        <f t="shared" si="627"/>
        <v>146744</v>
      </c>
      <c r="AZ147" s="75">
        <f t="shared" si="627"/>
        <v>21020</v>
      </c>
      <c r="BA147" s="75">
        <f t="shared" si="627"/>
        <v>16177</v>
      </c>
      <c r="BB147" s="75">
        <f t="shared" si="627"/>
        <v>13647</v>
      </c>
      <c r="BC147" s="75">
        <f t="shared" si="627"/>
        <v>10639</v>
      </c>
      <c r="BD147" s="75">
        <f t="shared" si="627"/>
        <v>100469</v>
      </c>
      <c r="BE147" s="75">
        <f t="shared" si="627"/>
        <v>83933</v>
      </c>
      <c r="BF147" s="75">
        <f t="shared" si="627"/>
        <v>74210</v>
      </c>
      <c r="BG147" s="75">
        <f t="shared" si="627"/>
        <v>47015</v>
      </c>
      <c r="BH147" s="75">
        <f t="shared" si="627"/>
        <v>4920</v>
      </c>
      <c r="BI147" s="75">
        <f t="shared" si="627"/>
        <v>2490</v>
      </c>
      <c r="BJ147" s="75">
        <f t="shared" si="627"/>
        <v>0</v>
      </c>
      <c r="BK147" s="75">
        <f t="shared" si="627"/>
        <v>0</v>
      </c>
      <c r="BL147" s="75" t="str">
        <f t="shared" si="548"/>
        <v>-</v>
      </c>
      <c r="BM147" s="75" t="str">
        <f t="shared" si="549"/>
        <v>-</v>
      </c>
      <c r="BN147" s="75">
        <f t="shared" si="628"/>
        <v>0</v>
      </c>
      <c r="BO147" s="75">
        <f t="shared" si="628"/>
        <v>0</v>
      </c>
      <c r="BP147" s="75" t="str">
        <f t="shared" si="551"/>
        <v>-</v>
      </c>
      <c r="BQ147" s="75" t="str">
        <f t="shared" si="552"/>
        <v>-</v>
      </c>
      <c r="BR147" s="75">
        <f t="shared" si="629"/>
        <v>0</v>
      </c>
      <c r="BS147" s="75">
        <f t="shared" si="629"/>
        <v>0</v>
      </c>
      <c r="BT147" s="75" t="str">
        <f t="shared" si="554"/>
        <v>-</v>
      </c>
      <c r="BU147" s="75" t="str">
        <f t="shared" si="555"/>
        <v>-</v>
      </c>
      <c r="BV147" s="75">
        <f t="shared" si="630"/>
        <v>0</v>
      </c>
      <c r="BW147" s="75">
        <f t="shared" si="630"/>
        <v>0</v>
      </c>
      <c r="BX147" s="75" t="str">
        <f t="shared" si="557"/>
        <v>-</v>
      </c>
      <c r="BY147" s="75" t="str">
        <f t="shared" si="558"/>
        <v>-</v>
      </c>
      <c r="BZ147" s="75">
        <f t="shared" si="631"/>
        <v>0</v>
      </c>
      <c r="CA147" s="75">
        <f t="shared" si="631"/>
        <v>0</v>
      </c>
      <c r="CB147" s="75" t="str">
        <f t="shared" si="560"/>
        <v>-</v>
      </c>
      <c r="CC147" s="75" t="str">
        <f t="shared" si="561"/>
        <v>-</v>
      </c>
      <c r="CD147" s="75">
        <f t="shared" si="632"/>
        <v>0</v>
      </c>
      <c r="CE147" s="75">
        <f t="shared" si="632"/>
        <v>0</v>
      </c>
      <c r="CF147" s="75" t="str">
        <f t="shared" si="563"/>
        <v>-</v>
      </c>
      <c r="CG147" s="75" t="str">
        <f t="shared" si="564"/>
        <v>-</v>
      </c>
      <c r="CH147" s="75">
        <f t="shared" si="633"/>
        <v>0</v>
      </c>
      <c r="CI147" s="75">
        <f t="shared" si="633"/>
        <v>0</v>
      </c>
      <c r="CJ147" s="75" t="str">
        <f t="shared" si="566"/>
        <v>-</v>
      </c>
      <c r="CK147" s="75" t="str">
        <f t="shared" si="567"/>
        <v>-</v>
      </c>
      <c r="CL147" s="75">
        <f t="shared" si="634"/>
        <v>0</v>
      </c>
      <c r="CM147" s="75">
        <f t="shared" si="634"/>
        <v>0</v>
      </c>
      <c r="CN147" s="75" t="str">
        <f t="shared" si="569"/>
        <v>-</v>
      </c>
      <c r="CO147" s="75" t="str">
        <f t="shared" si="570"/>
        <v>-</v>
      </c>
      <c r="CP147" s="75">
        <f t="shared" si="635"/>
        <v>0</v>
      </c>
      <c r="CQ147" s="75">
        <f t="shared" si="635"/>
        <v>0</v>
      </c>
      <c r="CR147" s="75" t="str">
        <f t="shared" si="572"/>
        <v>-</v>
      </c>
      <c r="CS147" s="75" t="str">
        <f t="shared" si="573"/>
        <v>-</v>
      </c>
      <c r="CT147" s="75">
        <f t="shared" si="636"/>
        <v>0</v>
      </c>
      <c r="CU147" s="75">
        <f t="shared" si="636"/>
        <v>0</v>
      </c>
      <c r="CV147" s="75" t="str">
        <f t="shared" si="575"/>
        <v>-</v>
      </c>
      <c r="CW147" s="75" t="str">
        <f t="shared" si="576"/>
        <v>-</v>
      </c>
      <c r="CX147" s="75">
        <f t="shared" si="637"/>
        <v>477</v>
      </c>
      <c r="CY147" s="75">
        <f t="shared" si="637"/>
        <v>137821</v>
      </c>
      <c r="CZ147" s="75">
        <f t="shared" si="578"/>
        <v>289</v>
      </c>
      <c r="DA147" s="75">
        <f t="shared" si="579"/>
        <v>517</v>
      </c>
      <c r="DB147" s="75">
        <f t="shared" si="638"/>
        <v>6601</v>
      </c>
      <c r="DC147" s="75">
        <f t="shared" si="638"/>
        <v>207963</v>
      </c>
      <c r="DD147" s="75">
        <f t="shared" si="581"/>
        <v>32</v>
      </c>
      <c r="DE147" s="75">
        <f t="shared" si="582"/>
        <v>59</v>
      </c>
      <c r="DF147" s="75">
        <f t="shared" si="639"/>
        <v>140</v>
      </c>
      <c r="DG147" s="75">
        <f t="shared" si="639"/>
        <v>130794</v>
      </c>
      <c r="DH147" s="75">
        <f t="shared" si="584"/>
        <v>934</v>
      </c>
      <c r="DI147" s="75">
        <f t="shared" si="585"/>
        <v>1660</v>
      </c>
      <c r="DJ147" s="75">
        <f t="shared" si="640"/>
        <v>130</v>
      </c>
      <c r="DK147" s="75">
        <f t="shared" si="640"/>
        <v>270</v>
      </c>
      <c r="DL147" s="248">
        <f t="shared" si="640"/>
        <v>477</v>
      </c>
      <c r="DM147" s="248">
        <f t="shared" si="640"/>
        <v>4412</v>
      </c>
      <c r="DN147" s="248">
        <f t="shared" si="640"/>
        <v>5</v>
      </c>
      <c r="DO147" s="248">
        <f t="shared" si="640"/>
        <v>3641</v>
      </c>
      <c r="DP147" s="248">
        <f t="shared" si="640"/>
        <v>2130612</v>
      </c>
      <c r="DQ147" s="248">
        <f t="shared" si="587"/>
        <v>4467</v>
      </c>
      <c r="DR147" s="248">
        <f t="shared" si="588"/>
        <v>9113</v>
      </c>
      <c r="DS147" s="248">
        <f t="shared" si="589"/>
        <v>17501985</v>
      </c>
      <c r="DT147" s="248">
        <f t="shared" si="590"/>
        <v>3967</v>
      </c>
      <c r="DU147" s="248">
        <f t="shared" si="591"/>
        <v>9342</v>
      </c>
      <c r="DV147" s="248">
        <f t="shared" si="592"/>
        <v>38604</v>
      </c>
      <c r="DW147" s="248">
        <f t="shared" si="593"/>
        <v>7721</v>
      </c>
      <c r="DX147" s="248">
        <f t="shared" si="594"/>
        <v>13181</v>
      </c>
      <c r="DY147" s="248">
        <f t="shared" si="595"/>
        <v>24979425</v>
      </c>
      <c r="DZ147" s="248">
        <f t="shared" si="596"/>
        <v>6861</v>
      </c>
      <c r="EA147" s="248">
        <f t="shared" si="597"/>
        <v>15120</v>
      </c>
      <c r="EB147" s="164"/>
      <c r="EC147" s="75">
        <f t="shared" si="598"/>
        <v>5</v>
      </c>
      <c r="ED147" s="74">
        <f t="shared" si="613"/>
        <v>2019</v>
      </c>
      <c r="EE147" s="165">
        <f t="shared" si="614"/>
        <v>43586</v>
      </c>
      <c r="EF147" s="157">
        <f t="shared" si="599"/>
        <v>31</v>
      </c>
      <c r="EG147" s="156"/>
      <c r="EH147" s="166">
        <f t="shared" si="641"/>
        <v>214420</v>
      </c>
      <c r="EI147" s="166">
        <f t="shared" si="641"/>
        <v>442416</v>
      </c>
      <c r="EJ147" s="166">
        <f t="shared" si="641"/>
        <v>1234080</v>
      </c>
      <c r="EK147" s="166">
        <f t="shared" si="641"/>
        <v>5175096</v>
      </c>
      <c r="EL147" s="166">
        <f t="shared" si="641"/>
        <v>8509689</v>
      </c>
      <c r="EM147" s="166">
        <f t="shared" si="641"/>
        <v>11193701</v>
      </c>
      <c r="EN147" s="166">
        <f t="shared" si="641"/>
        <v>172130893</v>
      </c>
      <c r="EO147" s="166">
        <f t="shared" si="641"/>
        <v>248211440</v>
      </c>
      <c r="EP147" s="166">
        <f t="shared" si="641"/>
        <v>17794219</v>
      </c>
      <c r="EQ147" s="166">
        <f t="shared" si="641"/>
        <v>0</v>
      </c>
      <c r="ER147" s="166">
        <f t="shared" si="642"/>
        <v>0</v>
      </c>
      <c r="ES147" s="166">
        <f t="shared" si="642"/>
        <v>0</v>
      </c>
      <c r="ET147" s="166">
        <f t="shared" si="642"/>
        <v>0</v>
      </c>
      <c r="EU147" s="166">
        <f t="shared" si="642"/>
        <v>0</v>
      </c>
      <c r="EV147" s="166">
        <f t="shared" si="642"/>
        <v>0</v>
      </c>
      <c r="EW147" s="166">
        <f t="shared" si="642"/>
        <v>0</v>
      </c>
      <c r="EX147" s="166">
        <f t="shared" si="642"/>
        <v>0</v>
      </c>
      <c r="EY147" s="166">
        <f t="shared" si="642"/>
        <v>0</v>
      </c>
      <c r="EZ147" s="166">
        <f t="shared" si="642"/>
        <v>0</v>
      </c>
      <c r="FA147" s="166">
        <f t="shared" si="642"/>
        <v>232400</v>
      </c>
      <c r="FB147" s="166">
        <f t="shared" si="643"/>
        <v>246822</v>
      </c>
      <c r="FC147" s="166">
        <f t="shared" si="643"/>
        <v>387867</v>
      </c>
      <c r="FD147" s="166">
        <f t="shared" si="643"/>
        <v>4346901</v>
      </c>
      <c r="FE147" s="166">
        <f t="shared" si="643"/>
        <v>41216662</v>
      </c>
      <c r="FF147" s="166">
        <f t="shared" si="643"/>
        <v>65905</v>
      </c>
      <c r="FG147" s="166">
        <f t="shared" si="643"/>
        <v>55053507</v>
      </c>
      <c r="FH147" s="152"/>
      <c r="FI147" s="405">
        <f t="shared" si="603"/>
        <v>1.8407916630177774</v>
      </c>
      <c r="FJ147" s="405">
        <f t="shared" si="603"/>
        <v>1.4166739644452229</v>
      </c>
      <c r="FK147" s="405">
        <f t="shared" si="604"/>
        <v>1.8412034538586077</v>
      </c>
      <c r="FL147" s="405">
        <f t="shared" si="605"/>
        <v>1.435375067458176</v>
      </c>
      <c r="FM147" s="405">
        <f t="shared" si="606"/>
        <v>1.2733229408260776</v>
      </c>
      <c r="FN147" s="405">
        <f t="shared" si="607"/>
        <v>1.0637491603614564</v>
      </c>
      <c r="FO147" s="405">
        <f t="shared" si="608"/>
        <v>1.6429773290825362</v>
      </c>
      <c r="FP147" s="405">
        <f t="shared" si="609"/>
        <v>1.0408917817924195</v>
      </c>
      <c r="FQ147" s="405">
        <f t="shared" si="610"/>
        <v>2.008983258472846</v>
      </c>
      <c r="FR147" s="405">
        <f t="shared" si="611"/>
        <v>1.0167415271539404</v>
      </c>
      <c r="FS147" s="65"/>
    </row>
    <row r="148" spans="1:175" ht="10.35" customHeight="1" x14ac:dyDescent="0.2">
      <c r="A148" s="74" t="str">
        <f t="shared" si="523"/>
        <v>2019-20JUNEY60</v>
      </c>
      <c r="B148" s="163" t="str">
        <f t="shared" si="612"/>
        <v>2019-20</v>
      </c>
      <c r="C148" s="26" t="s">
        <v>843</v>
      </c>
      <c r="D148" s="163" t="str">
        <f t="shared" si="623"/>
        <v>Y60</v>
      </c>
      <c r="E148" s="163" t="str">
        <f t="shared" si="623"/>
        <v>Midlands</v>
      </c>
      <c r="F148" s="163" t="str">
        <f t="shared" si="524"/>
        <v>Y60</v>
      </c>
      <c r="H148" s="75">
        <f t="shared" si="624"/>
        <v>196717</v>
      </c>
      <c r="I148" s="75">
        <f t="shared" si="624"/>
        <v>149486</v>
      </c>
      <c r="J148" s="75">
        <f t="shared" si="624"/>
        <v>520713</v>
      </c>
      <c r="K148" s="75">
        <f t="shared" si="526"/>
        <v>3</v>
      </c>
      <c r="L148" s="75">
        <f t="shared" si="527"/>
        <v>1</v>
      </c>
      <c r="M148" s="75">
        <f t="shared" si="528"/>
        <v>6</v>
      </c>
      <c r="N148" s="75">
        <f t="shared" si="529"/>
        <v>13</v>
      </c>
      <c r="O148" s="75">
        <f t="shared" si="530"/>
        <v>47</v>
      </c>
      <c r="P148" s="75" t="s">
        <v>44</v>
      </c>
      <c r="Q148" s="75">
        <f t="shared" si="625"/>
        <v>0</v>
      </c>
      <c r="R148" s="75">
        <f t="shared" si="625"/>
        <v>0</v>
      </c>
      <c r="S148" s="75">
        <f t="shared" si="625"/>
        <v>0</v>
      </c>
      <c r="T148" s="75">
        <f t="shared" si="625"/>
        <v>150766</v>
      </c>
      <c r="U148" s="75">
        <f t="shared" si="625"/>
        <v>11241</v>
      </c>
      <c r="V148" s="75">
        <f t="shared" si="625"/>
        <v>7414</v>
      </c>
      <c r="W148" s="75">
        <f t="shared" si="625"/>
        <v>78008</v>
      </c>
      <c r="X148" s="75">
        <f t="shared" si="625"/>
        <v>43110</v>
      </c>
      <c r="Y148" s="75">
        <f t="shared" si="625"/>
        <v>1937</v>
      </c>
      <c r="Z148" s="75">
        <f t="shared" si="625"/>
        <v>4865332</v>
      </c>
      <c r="AA148" s="75">
        <f t="shared" si="532"/>
        <v>433</v>
      </c>
      <c r="AB148" s="75">
        <f t="shared" si="533"/>
        <v>773</v>
      </c>
      <c r="AC148" s="75">
        <f t="shared" si="534"/>
        <v>5537943</v>
      </c>
      <c r="AD148" s="75">
        <f t="shared" si="535"/>
        <v>747</v>
      </c>
      <c r="AE148" s="75">
        <f t="shared" si="536"/>
        <v>1575</v>
      </c>
      <c r="AF148" s="75">
        <f t="shared" si="537"/>
        <v>92971152</v>
      </c>
      <c r="AG148" s="75">
        <f t="shared" si="538"/>
        <v>1192</v>
      </c>
      <c r="AH148" s="75">
        <f t="shared" si="539"/>
        <v>2362</v>
      </c>
      <c r="AI148" s="75">
        <f t="shared" si="540"/>
        <v>135776369</v>
      </c>
      <c r="AJ148" s="75">
        <f t="shared" si="541"/>
        <v>3150</v>
      </c>
      <c r="AK148" s="75">
        <f t="shared" si="542"/>
        <v>7412</v>
      </c>
      <c r="AL148" s="75">
        <f t="shared" si="543"/>
        <v>7818251</v>
      </c>
      <c r="AM148" s="75">
        <f t="shared" si="544"/>
        <v>4036</v>
      </c>
      <c r="AN148" s="75">
        <f t="shared" si="545"/>
        <v>9105</v>
      </c>
      <c r="AO148" s="75">
        <f t="shared" si="626"/>
        <v>8438</v>
      </c>
      <c r="AP148" s="75">
        <f t="shared" si="626"/>
        <v>1910</v>
      </c>
      <c r="AQ148" s="75">
        <f t="shared" si="626"/>
        <v>767</v>
      </c>
      <c r="AR148" s="75">
        <f t="shared" si="626"/>
        <v>13</v>
      </c>
      <c r="AS148" s="75">
        <f t="shared" si="626"/>
        <v>2457</v>
      </c>
      <c r="AT148" s="75">
        <f t="shared" si="626"/>
        <v>3304</v>
      </c>
      <c r="AU148" s="75">
        <f t="shared" si="626"/>
        <v>2117</v>
      </c>
      <c r="AV148" s="75">
        <f t="shared" si="626"/>
        <v>89232</v>
      </c>
      <c r="AW148" s="75">
        <f t="shared" si="626"/>
        <v>6099</v>
      </c>
      <c r="AX148" s="75">
        <f t="shared" si="626"/>
        <v>46997</v>
      </c>
      <c r="AY148" s="75">
        <f t="shared" si="627"/>
        <v>142328</v>
      </c>
      <c r="AZ148" s="75">
        <f t="shared" si="627"/>
        <v>20717</v>
      </c>
      <c r="BA148" s="75">
        <f t="shared" si="627"/>
        <v>15964</v>
      </c>
      <c r="BB148" s="75">
        <f t="shared" si="627"/>
        <v>13697</v>
      </c>
      <c r="BC148" s="75">
        <f t="shared" si="627"/>
        <v>10745</v>
      </c>
      <c r="BD148" s="75">
        <f t="shared" si="627"/>
        <v>99603</v>
      </c>
      <c r="BE148" s="75">
        <f t="shared" si="627"/>
        <v>82933</v>
      </c>
      <c r="BF148" s="75">
        <f t="shared" si="627"/>
        <v>73988</v>
      </c>
      <c r="BG148" s="75">
        <f t="shared" si="627"/>
        <v>44909</v>
      </c>
      <c r="BH148" s="75">
        <f t="shared" si="627"/>
        <v>4005</v>
      </c>
      <c r="BI148" s="75">
        <f t="shared" si="627"/>
        <v>1988</v>
      </c>
      <c r="BJ148" s="75">
        <f t="shared" si="627"/>
        <v>0</v>
      </c>
      <c r="BK148" s="75">
        <f t="shared" si="627"/>
        <v>0</v>
      </c>
      <c r="BL148" s="75" t="str">
        <f t="shared" si="548"/>
        <v>-</v>
      </c>
      <c r="BM148" s="75" t="str">
        <f t="shared" si="549"/>
        <v>-</v>
      </c>
      <c r="BN148" s="75">
        <f t="shared" si="628"/>
        <v>0</v>
      </c>
      <c r="BO148" s="75">
        <f t="shared" si="628"/>
        <v>0</v>
      </c>
      <c r="BP148" s="75" t="str">
        <f t="shared" si="551"/>
        <v>-</v>
      </c>
      <c r="BQ148" s="75" t="str">
        <f t="shared" si="552"/>
        <v>-</v>
      </c>
      <c r="BR148" s="75">
        <f t="shared" si="629"/>
        <v>0</v>
      </c>
      <c r="BS148" s="75">
        <f t="shared" si="629"/>
        <v>0</v>
      </c>
      <c r="BT148" s="75" t="str">
        <f t="shared" si="554"/>
        <v>-</v>
      </c>
      <c r="BU148" s="75" t="str">
        <f t="shared" si="555"/>
        <v>-</v>
      </c>
      <c r="BV148" s="75">
        <f t="shared" si="630"/>
        <v>0</v>
      </c>
      <c r="BW148" s="75">
        <f t="shared" si="630"/>
        <v>0</v>
      </c>
      <c r="BX148" s="75" t="str">
        <f t="shared" si="557"/>
        <v>-</v>
      </c>
      <c r="BY148" s="75" t="str">
        <f t="shared" si="558"/>
        <v>-</v>
      </c>
      <c r="BZ148" s="75">
        <f t="shared" si="631"/>
        <v>0</v>
      </c>
      <c r="CA148" s="75">
        <f t="shared" si="631"/>
        <v>0</v>
      </c>
      <c r="CB148" s="75" t="str">
        <f t="shared" si="560"/>
        <v>-</v>
      </c>
      <c r="CC148" s="75" t="str">
        <f t="shared" si="561"/>
        <v>-</v>
      </c>
      <c r="CD148" s="75">
        <f t="shared" si="632"/>
        <v>0</v>
      </c>
      <c r="CE148" s="75">
        <f t="shared" si="632"/>
        <v>0</v>
      </c>
      <c r="CF148" s="75" t="str">
        <f t="shared" si="563"/>
        <v>-</v>
      </c>
      <c r="CG148" s="75" t="str">
        <f t="shared" si="564"/>
        <v>-</v>
      </c>
      <c r="CH148" s="75">
        <f t="shared" si="633"/>
        <v>0</v>
      </c>
      <c r="CI148" s="75">
        <f t="shared" si="633"/>
        <v>0</v>
      </c>
      <c r="CJ148" s="75" t="str">
        <f t="shared" si="566"/>
        <v>-</v>
      </c>
      <c r="CK148" s="75" t="str">
        <f t="shared" si="567"/>
        <v>-</v>
      </c>
      <c r="CL148" s="75">
        <f t="shared" si="634"/>
        <v>0</v>
      </c>
      <c r="CM148" s="75">
        <f t="shared" si="634"/>
        <v>0</v>
      </c>
      <c r="CN148" s="75" t="str">
        <f t="shared" si="569"/>
        <v>-</v>
      </c>
      <c r="CO148" s="75" t="str">
        <f t="shared" si="570"/>
        <v>-</v>
      </c>
      <c r="CP148" s="75">
        <f t="shared" si="635"/>
        <v>0</v>
      </c>
      <c r="CQ148" s="75">
        <f t="shared" si="635"/>
        <v>0</v>
      </c>
      <c r="CR148" s="75" t="str">
        <f t="shared" si="572"/>
        <v>-</v>
      </c>
      <c r="CS148" s="75" t="str">
        <f t="shared" si="573"/>
        <v>-</v>
      </c>
      <c r="CT148" s="75">
        <f t="shared" si="636"/>
        <v>0</v>
      </c>
      <c r="CU148" s="75">
        <f t="shared" si="636"/>
        <v>0</v>
      </c>
      <c r="CV148" s="75" t="str">
        <f t="shared" si="575"/>
        <v>-</v>
      </c>
      <c r="CW148" s="75" t="str">
        <f t="shared" si="576"/>
        <v>-</v>
      </c>
      <c r="CX148" s="75">
        <f t="shared" si="637"/>
        <v>483</v>
      </c>
      <c r="CY148" s="75">
        <f t="shared" si="637"/>
        <v>142506</v>
      </c>
      <c r="CZ148" s="75">
        <f t="shared" si="578"/>
        <v>295</v>
      </c>
      <c r="DA148" s="75">
        <f t="shared" si="579"/>
        <v>513</v>
      </c>
      <c r="DB148" s="75">
        <f t="shared" si="638"/>
        <v>6246</v>
      </c>
      <c r="DC148" s="75">
        <f t="shared" si="638"/>
        <v>204771</v>
      </c>
      <c r="DD148" s="75">
        <f t="shared" si="581"/>
        <v>33</v>
      </c>
      <c r="DE148" s="75">
        <f t="shared" si="582"/>
        <v>64</v>
      </c>
      <c r="DF148" s="75">
        <f t="shared" si="639"/>
        <v>151</v>
      </c>
      <c r="DG148" s="75">
        <f t="shared" si="639"/>
        <v>146183</v>
      </c>
      <c r="DH148" s="75">
        <f t="shared" si="584"/>
        <v>968</v>
      </c>
      <c r="DI148" s="75">
        <f t="shared" si="585"/>
        <v>1965</v>
      </c>
      <c r="DJ148" s="75">
        <f t="shared" si="640"/>
        <v>140</v>
      </c>
      <c r="DK148" s="75">
        <f t="shared" si="640"/>
        <v>248</v>
      </c>
      <c r="DL148" s="248">
        <f t="shared" si="640"/>
        <v>383</v>
      </c>
      <c r="DM148" s="248">
        <f t="shared" si="640"/>
        <v>4057</v>
      </c>
      <c r="DN148" s="248">
        <f t="shared" si="640"/>
        <v>3</v>
      </c>
      <c r="DO148" s="248">
        <f t="shared" si="640"/>
        <v>3342</v>
      </c>
      <c r="DP148" s="248">
        <f t="shared" si="640"/>
        <v>1988595</v>
      </c>
      <c r="DQ148" s="248">
        <f t="shared" si="587"/>
        <v>5192</v>
      </c>
      <c r="DR148" s="248">
        <f t="shared" si="588"/>
        <v>10305</v>
      </c>
      <c r="DS148" s="248">
        <f t="shared" si="589"/>
        <v>20960411</v>
      </c>
      <c r="DT148" s="248">
        <f t="shared" si="590"/>
        <v>5166</v>
      </c>
      <c r="DU148" s="248">
        <f t="shared" si="591"/>
        <v>12677</v>
      </c>
      <c r="DV148" s="248">
        <f t="shared" si="592"/>
        <v>9535</v>
      </c>
      <c r="DW148" s="248">
        <f t="shared" si="593"/>
        <v>3178</v>
      </c>
      <c r="DX148" s="248">
        <f t="shared" si="594"/>
        <v>3611</v>
      </c>
      <c r="DY148" s="248">
        <f t="shared" si="595"/>
        <v>26435612</v>
      </c>
      <c r="DZ148" s="248">
        <f t="shared" si="596"/>
        <v>7910</v>
      </c>
      <c r="EA148" s="248">
        <f t="shared" si="597"/>
        <v>17604</v>
      </c>
      <c r="EB148" s="164"/>
      <c r="EC148" s="75">
        <f t="shared" si="598"/>
        <v>6</v>
      </c>
      <c r="ED148" s="74">
        <f t="shared" si="613"/>
        <v>2019</v>
      </c>
      <c r="EE148" s="165">
        <f t="shared" si="614"/>
        <v>43617</v>
      </c>
      <c r="EF148" s="157">
        <f t="shared" si="599"/>
        <v>30</v>
      </c>
      <c r="EG148" s="156"/>
      <c r="EH148" s="166">
        <f t="shared" si="641"/>
        <v>216419</v>
      </c>
      <c r="EI148" s="166">
        <f t="shared" si="641"/>
        <v>928156</v>
      </c>
      <c r="EJ148" s="166">
        <f t="shared" si="641"/>
        <v>1918792</v>
      </c>
      <c r="EK148" s="166">
        <f t="shared" si="641"/>
        <v>7010222</v>
      </c>
      <c r="EL148" s="166">
        <f t="shared" si="641"/>
        <v>8687560</v>
      </c>
      <c r="EM148" s="166">
        <f t="shared" si="641"/>
        <v>11674968</v>
      </c>
      <c r="EN148" s="166">
        <f t="shared" si="641"/>
        <v>184238961</v>
      </c>
      <c r="EO148" s="166">
        <f t="shared" si="641"/>
        <v>319535472</v>
      </c>
      <c r="EP148" s="166">
        <f t="shared" si="641"/>
        <v>17635637</v>
      </c>
      <c r="EQ148" s="166">
        <f t="shared" si="641"/>
        <v>0</v>
      </c>
      <c r="ER148" s="166">
        <f t="shared" si="642"/>
        <v>0</v>
      </c>
      <c r="ES148" s="166">
        <f t="shared" si="642"/>
        <v>0</v>
      </c>
      <c r="ET148" s="166">
        <f t="shared" si="642"/>
        <v>0</v>
      </c>
      <c r="EU148" s="166">
        <f t="shared" si="642"/>
        <v>0</v>
      </c>
      <c r="EV148" s="166">
        <f t="shared" si="642"/>
        <v>0</v>
      </c>
      <c r="EW148" s="166">
        <f t="shared" si="642"/>
        <v>0</v>
      </c>
      <c r="EX148" s="166">
        <f t="shared" si="642"/>
        <v>0</v>
      </c>
      <c r="EY148" s="166">
        <f t="shared" si="642"/>
        <v>0</v>
      </c>
      <c r="EZ148" s="166">
        <f t="shared" si="642"/>
        <v>0</v>
      </c>
      <c r="FA148" s="166">
        <f t="shared" si="642"/>
        <v>296693</v>
      </c>
      <c r="FB148" s="166">
        <f t="shared" si="643"/>
        <v>247605</v>
      </c>
      <c r="FC148" s="166">
        <f t="shared" si="643"/>
        <v>400428</v>
      </c>
      <c r="FD148" s="166">
        <f t="shared" si="643"/>
        <v>3946815</v>
      </c>
      <c r="FE148" s="166">
        <f t="shared" si="643"/>
        <v>51429135</v>
      </c>
      <c r="FF148" s="166">
        <f t="shared" si="643"/>
        <v>10833</v>
      </c>
      <c r="FG148" s="166">
        <f t="shared" si="643"/>
        <v>58834102</v>
      </c>
      <c r="FH148" s="152"/>
      <c r="FI148" s="405">
        <f t="shared" si="603"/>
        <v>1.8429854995107198</v>
      </c>
      <c r="FJ148" s="405">
        <f t="shared" si="603"/>
        <v>1.4201583489013434</v>
      </c>
      <c r="FK148" s="405">
        <f t="shared" si="604"/>
        <v>1.847450768815754</v>
      </c>
      <c r="FL148" s="405">
        <f t="shared" si="605"/>
        <v>1.4492851362287564</v>
      </c>
      <c r="FM148" s="405">
        <f t="shared" si="606"/>
        <v>1.2768305814788228</v>
      </c>
      <c r="FN148" s="405">
        <f t="shared" si="607"/>
        <v>1.0631345503025331</v>
      </c>
      <c r="FO148" s="405">
        <f t="shared" si="608"/>
        <v>1.7162607283692879</v>
      </c>
      <c r="FP148" s="405">
        <f t="shared" si="609"/>
        <v>1.0417304569705406</v>
      </c>
      <c r="FQ148" s="405">
        <f t="shared" si="610"/>
        <v>2.0676303562209601</v>
      </c>
      <c r="FR148" s="405">
        <f t="shared" si="611"/>
        <v>1.0263293753226639</v>
      </c>
      <c r="FS148" s="65"/>
    </row>
    <row r="149" spans="1:175" ht="10.35" customHeight="1" x14ac:dyDescent="0.2">
      <c r="A149" s="74" t="str">
        <f t="shared" si="523"/>
        <v>2019-20JULYY60</v>
      </c>
      <c r="B149" s="163" t="str">
        <f t="shared" si="612"/>
        <v>2019-20</v>
      </c>
      <c r="C149" s="26" t="s">
        <v>847</v>
      </c>
      <c r="D149" s="163" t="str">
        <f t="shared" si="623"/>
        <v>Y60</v>
      </c>
      <c r="E149" s="163" t="str">
        <f t="shared" si="623"/>
        <v>Midlands</v>
      </c>
      <c r="F149" s="163" t="str">
        <f t="shared" si="524"/>
        <v>Y60</v>
      </c>
      <c r="H149" s="75">
        <f t="shared" si="624"/>
        <v>211199</v>
      </c>
      <c r="I149" s="75">
        <f t="shared" si="624"/>
        <v>162922</v>
      </c>
      <c r="J149" s="75">
        <f t="shared" si="624"/>
        <v>596868</v>
      </c>
      <c r="K149" s="75">
        <f t="shared" si="526"/>
        <v>4</v>
      </c>
      <c r="L149" s="75">
        <f t="shared" si="527"/>
        <v>1</v>
      </c>
      <c r="M149" s="75">
        <f t="shared" si="528"/>
        <v>8</v>
      </c>
      <c r="N149" s="75">
        <f t="shared" si="529"/>
        <v>14</v>
      </c>
      <c r="O149" s="75">
        <f t="shared" si="530"/>
        <v>44</v>
      </c>
      <c r="P149" s="75" t="s">
        <v>44</v>
      </c>
      <c r="Q149" s="75">
        <f t="shared" si="625"/>
        <v>0</v>
      </c>
      <c r="R149" s="75">
        <f t="shared" si="625"/>
        <v>0</v>
      </c>
      <c r="S149" s="75">
        <f t="shared" si="625"/>
        <v>0</v>
      </c>
      <c r="T149" s="75">
        <f t="shared" si="625"/>
        <v>157269</v>
      </c>
      <c r="U149" s="75">
        <f t="shared" si="625"/>
        <v>11912</v>
      </c>
      <c r="V149" s="75">
        <f t="shared" si="625"/>
        <v>7896</v>
      </c>
      <c r="W149" s="75">
        <f t="shared" si="625"/>
        <v>81902</v>
      </c>
      <c r="X149" s="75">
        <f t="shared" si="625"/>
        <v>43790</v>
      </c>
      <c r="Y149" s="75">
        <f t="shared" si="625"/>
        <v>2006</v>
      </c>
      <c r="Z149" s="75">
        <f t="shared" si="625"/>
        <v>5223689</v>
      </c>
      <c r="AA149" s="75">
        <f t="shared" si="532"/>
        <v>439</v>
      </c>
      <c r="AB149" s="75">
        <f t="shared" si="533"/>
        <v>775</v>
      </c>
      <c r="AC149" s="75">
        <f t="shared" si="534"/>
        <v>6246406</v>
      </c>
      <c r="AD149" s="75">
        <f t="shared" si="535"/>
        <v>791</v>
      </c>
      <c r="AE149" s="75">
        <f t="shared" si="536"/>
        <v>1784</v>
      </c>
      <c r="AF149" s="75">
        <f t="shared" si="537"/>
        <v>107972629</v>
      </c>
      <c r="AG149" s="75">
        <f t="shared" si="538"/>
        <v>1318</v>
      </c>
      <c r="AH149" s="75">
        <f t="shared" si="539"/>
        <v>2639</v>
      </c>
      <c r="AI149" s="75">
        <f t="shared" si="540"/>
        <v>154755453</v>
      </c>
      <c r="AJ149" s="75">
        <f t="shared" si="541"/>
        <v>3534</v>
      </c>
      <c r="AK149" s="75">
        <f t="shared" si="542"/>
        <v>8768</v>
      </c>
      <c r="AL149" s="75">
        <f t="shared" si="543"/>
        <v>9130120</v>
      </c>
      <c r="AM149" s="75">
        <f t="shared" si="544"/>
        <v>4551</v>
      </c>
      <c r="AN149" s="75">
        <f t="shared" si="545"/>
        <v>10934</v>
      </c>
      <c r="AO149" s="75">
        <f t="shared" si="626"/>
        <v>9353</v>
      </c>
      <c r="AP149" s="75">
        <f t="shared" si="626"/>
        <v>2242</v>
      </c>
      <c r="AQ149" s="75">
        <f t="shared" si="626"/>
        <v>656</v>
      </c>
      <c r="AR149" s="75">
        <f t="shared" si="626"/>
        <v>7</v>
      </c>
      <c r="AS149" s="75">
        <f t="shared" si="626"/>
        <v>2751</v>
      </c>
      <c r="AT149" s="75">
        <f t="shared" si="626"/>
        <v>3704</v>
      </c>
      <c r="AU149" s="75">
        <f t="shared" si="626"/>
        <v>2282</v>
      </c>
      <c r="AV149" s="75">
        <f t="shared" si="626"/>
        <v>90641</v>
      </c>
      <c r="AW149" s="75">
        <f t="shared" si="626"/>
        <v>8107</v>
      </c>
      <c r="AX149" s="75">
        <f t="shared" si="626"/>
        <v>49168</v>
      </c>
      <c r="AY149" s="75">
        <f t="shared" si="627"/>
        <v>147916</v>
      </c>
      <c r="AZ149" s="75">
        <f t="shared" si="627"/>
        <v>21698</v>
      </c>
      <c r="BA149" s="75">
        <f t="shared" si="627"/>
        <v>16773</v>
      </c>
      <c r="BB149" s="75">
        <f t="shared" si="627"/>
        <v>14566</v>
      </c>
      <c r="BC149" s="75">
        <f t="shared" si="627"/>
        <v>11421</v>
      </c>
      <c r="BD149" s="75">
        <f t="shared" si="627"/>
        <v>106580</v>
      </c>
      <c r="BE149" s="75">
        <f t="shared" si="627"/>
        <v>87275</v>
      </c>
      <c r="BF149" s="75">
        <f t="shared" si="627"/>
        <v>76488</v>
      </c>
      <c r="BG149" s="75">
        <f t="shared" si="627"/>
        <v>45657</v>
      </c>
      <c r="BH149" s="75">
        <f t="shared" si="627"/>
        <v>4606</v>
      </c>
      <c r="BI149" s="75">
        <f t="shared" si="627"/>
        <v>2036</v>
      </c>
      <c r="BJ149" s="75">
        <f t="shared" si="627"/>
        <v>0</v>
      </c>
      <c r="BK149" s="75">
        <f t="shared" si="627"/>
        <v>0</v>
      </c>
      <c r="BL149" s="75" t="str">
        <f t="shared" si="548"/>
        <v>-</v>
      </c>
      <c r="BM149" s="75" t="str">
        <f t="shared" si="549"/>
        <v>-</v>
      </c>
      <c r="BN149" s="75">
        <f t="shared" si="628"/>
        <v>0</v>
      </c>
      <c r="BO149" s="75">
        <f t="shared" si="628"/>
        <v>0</v>
      </c>
      <c r="BP149" s="75" t="str">
        <f t="shared" si="551"/>
        <v>-</v>
      </c>
      <c r="BQ149" s="75" t="str">
        <f t="shared" si="552"/>
        <v>-</v>
      </c>
      <c r="BR149" s="75">
        <f t="shared" si="629"/>
        <v>0</v>
      </c>
      <c r="BS149" s="75">
        <f t="shared" si="629"/>
        <v>0</v>
      </c>
      <c r="BT149" s="75" t="str">
        <f t="shared" si="554"/>
        <v>-</v>
      </c>
      <c r="BU149" s="75" t="str">
        <f t="shared" si="555"/>
        <v>-</v>
      </c>
      <c r="BV149" s="75">
        <f t="shared" si="630"/>
        <v>0</v>
      </c>
      <c r="BW149" s="75">
        <f t="shared" si="630"/>
        <v>0</v>
      </c>
      <c r="BX149" s="75" t="str">
        <f t="shared" si="557"/>
        <v>-</v>
      </c>
      <c r="BY149" s="75" t="str">
        <f t="shared" si="558"/>
        <v>-</v>
      </c>
      <c r="BZ149" s="75">
        <f t="shared" si="631"/>
        <v>0</v>
      </c>
      <c r="CA149" s="75">
        <f t="shared" si="631"/>
        <v>0</v>
      </c>
      <c r="CB149" s="75" t="str">
        <f t="shared" si="560"/>
        <v>-</v>
      </c>
      <c r="CC149" s="75" t="str">
        <f t="shared" si="561"/>
        <v>-</v>
      </c>
      <c r="CD149" s="75">
        <f t="shared" si="632"/>
        <v>0</v>
      </c>
      <c r="CE149" s="75">
        <f t="shared" si="632"/>
        <v>0</v>
      </c>
      <c r="CF149" s="75" t="str">
        <f t="shared" si="563"/>
        <v>-</v>
      </c>
      <c r="CG149" s="75" t="str">
        <f t="shared" si="564"/>
        <v>-</v>
      </c>
      <c r="CH149" s="75">
        <f t="shared" si="633"/>
        <v>0</v>
      </c>
      <c r="CI149" s="75">
        <f t="shared" si="633"/>
        <v>0</v>
      </c>
      <c r="CJ149" s="75" t="str">
        <f t="shared" si="566"/>
        <v>-</v>
      </c>
      <c r="CK149" s="75" t="str">
        <f t="shared" si="567"/>
        <v>-</v>
      </c>
      <c r="CL149" s="75">
        <f t="shared" si="634"/>
        <v>0</v>
      </c>
      <c r="CM149" s="75">
        <f t="shared" si="634"/>
        <v>0</v>
      </c>
      <c r="CN149" s="75" t="str">
        <f t="shared" si="569"/>
        <v>-</v>
      </c>
      <c r="CO149" s="75" t="str">
        <f t="shared" si="570"/>
        <v>-</v>
      </c>
      <c r="CP149" s="75">
        <f t="shared" si="635"/>
        <v>0</v>
      </c>
      <c r="CQ149" s="75">
        <f t="shared" si="635"/>
        <v>0</v>
      </c>
      <c r="CR149" s="75" t="str">
        <f t="shared" si="572"/>
        <v>-</v>
      </c>
      <c r="CS149" s="75" t="str">
        <f t="shared" si="573"/>
        <v>-</v>
      </c>
      <c r="CT149" s="75">
        <f t="shared" si="636"/>
        <v>0</v>
      </c>
      <c r="CU149" s="75">
        <f t="shared" si="636"/>
        <v>0</v>
      </c>
      <c r="CV149" s="75" t="str">
        <f t="shared" si="575"/>
        <v>-</v>
      </c>
      <c r="CW149" s="75" t="str">
        <f t="shared" si="576"/>
        <v>-</v>
      </c>
      <c r="CX149" s="75">
        <f t="shared" si="637"/>
        <v>497</v>
      </c>
      <c r="CY149" s="75">
        <f t="shared" si="637"/>
        <v>143077</v>
      </c>
      <c r="CZ149" s="75">
        <f t="shared" si="578"/>
        <v>288</v>
      </c>
      <c r="DA149" s="75">
        <f t="shared" si="579"/>
        <v>484</v>
      </c>
      <c r="DB149" s="75">
        <f t="shared" si="638"/>
        <v>6726</v>
      </c>
      <c r="DC149" s="75">
        <f t="shared" si="638"/>
        <v>222747</v>
      </c>
      <c r="DD149" s="75">
        <f t="shared" si="581"/>
        <v>33</v>
      </c>
      <c r="DE149" s="75">
        <f t="shared" si="582"/>
        <v>62</v>
      </c>
      <c r="DF149" s="75">
        <f t="shared" si="639"/>
        <v>165</v>
      </c>
      <c r="DG149" s="75">
        <f t="shared" si="639"/>
        <v>185429</v>
      </c>
      <c r="DH149" s="75">
        <f t="shared" si="584"/>
        <v>1124</v>
      </c>
      <c r="DI149" s="75">
        <f t="shared" si="585"/>
        <v>2511</v>
      </c>
      <c r="DJ149" s="75">
        <f t="shared" si="640"/>
        <v>152</v>
      </c>
      <c r="DK149" s="75">
        <f t="shared" si="640"/>
        <v>236</v>
      </c>
      <c r="DL149" s="248">
        <f t="shared" si="640"/>
        <v>408</v>
      </c>
      <c r="DM149" s="248">
        <f t="shared" si="640"/>
        <v>3874</v>
      </c>
      <c r="DN149" s="248">
        <f t="shared" si="640"/>
        <v>1</v>
      </c>
      <c r="DO149" s="248">
        <f t="shared" si="640"/>
        <v>3788</v>
      </c>
      <c r="DP149" s="248">
        <f t="shared" si="640"/>
        <v>2128448</v>
      </c>
      <c r="DQ149" s="248">
        <f t="shared" si="587"/>
        <v>5217</v>
      </c>
      <c r="DR149" s="248">
        <f t="shared" si="588"/>
        <v>10178</v>
      </c>
      <c r="DS149" s="248">
        <f t="shared" si="589"/>
        <v>21420048</v>
      </c>
      <c r="DT149" s="248">
        <f t="shared" si="590"/>
        <v>5529</v>
      </c>
      <c r="DU149" s="248">
        <f t="shared" si="591"/>
        <v>13728</v>
      </c>
      <c r="DV149" s="248">
        <f t="shared" si="592"/>
        <v>13907</v>
      </c>
      <c r="DW149" s="248">
        <f t="shared" si="593"/>
        <v>13907</v>
      </c>
      <c r="DX149" s="248">
        <f t="shared" si="594"/>
        <v>13907</v>
      </c>
      <c r="DY149" s="248">
        <f t="shared" si="595"/>
        <v>30922014</v>
      </c>
      <c r="DZ149" s="248">
        <f t="shared" si="596"/>
        <v>8163</v>
      </c>
      <c r="EA149" s="248">
        <f t="shared" si="597"/>
        <v>17634</v>
      </c>
      <c r="EB149" s="164"/>
      <c r="EC149" s="75">
        <f t="shared" si="598"/>
        <v>7</v>
      </c>
      <c r="ED149" s="74">
        <f t="shared" si="613"/>
        <v>2019</v>
      </c>
      <c r="EE149" s="165">
        <f t="shared" si="614"/>
        <v>43647</v>
      </c>
      <c r="EF149" s="157">
        <f t="shared" si="599"/>
        <v>31</v>
      </c>
      <c r="EG149" s="156"/>
      <c r="EH149" s="166">
        <f t="shared" si="641"/>
        <v>237582</v>
      </c>
      <c r="EI149" s="166">
        <f t="shared" si="641"/>
        <v>1269522</v>
      </c>
      <c r="EJ149" s="166">
        <f t="shared" si="641"/>
        <v>2328666</v>
      </c>
      <c r="EK149" s="166">
        <f t="shared" si="641"/>
        <v>7222976</v>
      </c>
      <c r="EL149" s="166">
        <f t="shared" si="641"/>
        <v>9230766</v>
      </c>
      <c r="EM149" s="166">
        <f t="shared" si="641"/>
        <v>14087864</v>
      </c>
      <c r="EN149" s="166">
        <f t="shared" si="641"/>
        <v>216152509</v>
      </c>
      <c r="EO149" s="166">
        <f t="shared" si="641"/>
        <v>383944160</v>
      </c>
      <c r="EP149" s="166">
        <f t="shared" si="641"/>
        <v>21933270</v>
      </c>
      <c r="EQ149" s="166">
        <f t="shared" si="641"/>
        <v>0</v>
      </c>
      <c r="ER149" s="166">
        <f t="shared" si="642"/>
        <v>0</v>
      </c>
      <c r="ES149" s="166">
        <f t="shared" si="642"/>
        <v>0</v>
      </c>
      <c r="ET149" s="166">
        <f t="shared" si="642"/>
        <v>0</v>
      </c>
      <c r="EU149" s="166">
        <f t="shared" si="642"/>
        <v>0</v>
      </c>
      <c r="EV149" s="166">
        <f t="shared" si="642"/>
        <v>0</v>
      </c>
      <c r="EW149" s="166">
        <f t="shared" si="642"/>
        <v>0</v>
      </c>
      <c r="EX149" s="166">
        <f t="shared" si="642"/>
        <v>0</v>
      </c>
      <c r="EY149" s="166">
        <f t="shared" si="642"/>
        <v>0</v>
      </c>
      <c r="EZ149" s="166">
        <f t="shared" si="642"/>
        <v>0</v>
      </c>
      <c r="FA149" s="166">
        <f t="shared" si="642"/>
        <v>414339</v>
      </c>
      <c r="FB149" s="166">
        <f t="shared" si="643"/>
        <v>240561</v>
      </c>
      <c r="FC149" s="166">
        <f t="shared" si="643"/>
        <v>417795</v>
      </c>
      <c r="FD149" s="166">
        <f t="shared" si="643"/>
        <v>4152624</v>
      </c>
      <c r="FE149" s="166">
        <f t="shared" si="643"/>
        <v>53182678</v>
      </c>
      <c r="FF149" s="166">
        <f t="shared" si="643"/>
        <v>13907</v>
      </c>
      <c r="FG149" s="166">
        <f t="shared" si="643"/>
        <v>66795923</v>
      </c>
      <c r="FH149" s="152"/>
      <c r="FI149" s="405">
        <f t="shared" si="603"/>
        <v>1.8215245130960376</v>
      </c>
      <c r="FJ149" s="405">
        <f t="shared" si="603"/>
        <v>1.4080758898589658</v>
      </c>
      <c r="FK149" s="405">
        <f t="shared" si="604"/>
        <v>1.8447315096251267</v>
      </c>
      <c r="FL149" s="405">
        <f t="shared" si="605"/>
        <v>1.4464285714285714</v>
      </c>
      <c r="FM149" s="405">
        <f t="shared" si="606"/>
        <v>1.3013113232888085</v>
      </c>
      <c r="FN149" s="405">
        <f t="shared" si="607"/>
        <v>1.0656027935825743</v>
      </c>
      <c r="FO149" s="405">
        <f t="shared" si="608"/>
        <v>1.7467001598538479</v>
      </c>
      <c r="FP149" s="405">
        <f t="shared" si="609"/>
        <v>1.0426353048641241</v>
      </c>
      <c r="FQ149" s="405">
        <f t="shared" si="610"/>
        <v>2.2961116650049851</v>
      </c>
      <c r="FR149" s="405">
        <f t="shared" si="611"/>
        <v>1.0149551345962113</v>
      </c>
      <c r="FS149" s="65"/>
    </row>
    <row r="150" spans="1:175" ht="10.35" customHeight="1" x14ac:dyDescent="0.2">
      <c r="A150" s="74" t="str">
        <f t="shared" si="523"/>
        <v>2019-20AUGUSTY60</v>
      </c>
      <c r="B150" s="163" t="str">
        <f t="shared" si="612"/>
        <v>2019-20</v>
      </c>
      <c r="C150" s="26" t="s">
        <v>827</v>
      </c>
      <c r="D150" s="163" t="str">
        <f t="shared" si="623"/>
        <v>Y60</v>
      </c>
      <c r="E150" s="163" t="str">
        <f t="shared" si="623"/>
        <v>Midlands</v>
      </c>
      <c r="F150" s="163" t="str">
        <f t="shared" si="524"/>
        <v>Y60</v>
      </c>
      <c r="H150" s="75">
        <f t="shared" si="624"/>
        <v>199697</v>
      </c>
      <c r="I150" s="75">
        <f t="shared" si="624"/>
        <v>153798</v>
      </c>
      <c r="J150" s="75">
        <f t="shared" si="624"/>
        <v>551133</v>
      </c>
      <c r="K150" s="75">
        <f t="shared" si="526"/>
        <v>4</v>
      </c>
      <c r="L150" s="75">
        <f t="shared" si="527"/>
        <v>1</v>
      </c>
      <c r="M150" s="75">
        <f t="shared" si="528"/>
        <v>7</v>
      </c>
      <c r="N150" s="75">
        <f t="shared" si="529"/>
        <v>15</v>
      </c>
      <c r="O150" s="75">
        <f t="shared" si="530"/>
        <v>46</v>
      </c>
      <c r="P150" s="75" t="s">
        <v>44</v>
      </c>
      <c r="Q150" s="75">
        <f t="shared" si="625"/>
        <v>0</v>
      </c>
      <c r="R150" s="75">
        <f t="shared" si="625"/>
        <v>0</v>
      </c>
      <c r="S150" s="75">
        <f t="shared" si="625"/>
        <v>0</v>
      </c>
      <c r="T150" s="75">
        <f t="shared" si="625"/>
        <v>153320</v>
      </c>
      <c r="U150" s="75">
        <f t="shared" si="625"/>
        <v>11502</v>
      </c>
      <c r="V150" s="75">
        <f t="shared" si="625"/>
        <v>7520</v>
      </c>
      <c r="W150" s="75">
        <f t="shared" si="625"/>
        <v>79356</v>
      </c>
      <c r="X150" s="75">
        <f t="shared" si="625"/>
        <v>43188</v>
      </c>
      <c r="Y150" s="75">
        <f t="shared" si="625"/>
        <v>2201</v>
      </c>
      <c r="Z150" s="75">
        <f t="shared" si="625"/>
        <v>4891357</v>
      </c>
      <c r="AA150" s="75">
        <f t="shared" si="532"/>
        <v>425</v>
      </c>
      <c r="AB150" s="75">
        <f t="shared" si="533"/>
        <v>755</v>
      </c>
      <c r="AC150" s="75">
        <f t="shared" si="534"/>
        <v>5663437</v>
      </c>
      <c r="AD150" s="75">
        <f t="shared" si="535"/>
        <v>753</v>
      </c>
      <c r="AE150" s="75">
        <f t="shared" si="536"/>
        <v>1631</v>
      </c>
      <c r="AF150" s="75">
        <f t="shared" si="537"/>
        <v>97533831</v>
      </c>
      <c r="AG150" s="75">
        <f t="shared" si="538"/>
        <v>1229</v>
      </c>
      <c r="AH150" s="75">
        <f t="shared" si="539"/>
        <v>2470</v>
      </c>
      <c r="AI150" s="75">
        <f t="shared" si="540"/>
        <v>133021958</v>
      </c>
      <c r="AJ150" s="75">
        <f t="shared" si="541"/>
        <v>3080</v>
      </c>
      <c r="AK150" s="75">
        <f t="shared" si="542"/>
        <v>7261</v>
      </c>
      <c r="AL150" s="75">
        <f t="shared" si="543"/>
        <v>8787108</v>
      </c>
      <c r="AM150" s="75">
        <f t="shared" si="544"/>
        <v>3992</v>
      </c>
      <c r="AN150" s="75">
        <f t="shared" si="545"/>
        <v>9114</v>
      </c>
      <c r="AO150" s="75">
        <f t="shared" si="626"/>
        <v>8709</v>
      </c>
      <c r="AP150" s="75">
        <f t="shared" si="626"/>
        <v>1934</v>
      </c>
      <c r="AQ150" s="75">
        <f t="shared" si="626"/>
        <v>693</v>
      </c>
      <c r="AR150" s="75">
        <f t="shared" si="626"/>
        <v>9</v>
      </c>
      <c r="AS150" s="75">
        <f t="shared" si="626"/>
        <v>2594</v>
      </c>
      <c r="AT150" s="75">
        <f t="shared" si="626"/>
        <v>3488</v>
      </c>
      <c r="AU150" s="75">
        <f t="shared" si="626"/>
        <v>2307</v>
      </c>
      <c r="AV150" s="75">
        <f t="shared" si="626"/>
        <v>87830</v>
      </c>
      <c r="AW150" s="75">
        <f t="shared" si="626"/>
        <v>8709</v>
      </c>
      <c r="AX150" s="75">
        <f t="shared" si="626"/>
        <v>48072</v>
      </c>
      <c r="AY150" s="75">
        <f t="shared" si="627"/>
        <v>144611</v>
      </c>
      <c r="AZ150" s="75">
        <f t="shared" si="627"/>
        <v>21220</v>
      </c>
      <c r="BA150" s="75">
        <f t="shared" si="627"/>
        <v>16452</v>
      </c>
      <c r="BB150" s="75">
        <f t="shared" si="627"/>
        <v>14035</v>
      </c>
      <c r="BC150" s="75">
        <f t="shared" si="627"/>
        <v>11034</v>
      </c>
      <c r="BD150" s="75">
        <f t="shared" si="627"/>
        <v>102506</v>
      </c>
      <c r="BE150" s="75">
        <f t="shared" si="627"/>
        <v>84215</v>
      </c>
      <c r="BF150" s="75">
        <f t="shared" si="627"/>
        <v>73493</v>
      </c>
      <c r="BG150" s="75">
        <f t="shared" si="627"/>
        <v>45051</v>
      </c>
      <c r="BH150" s="75">
        <f t="shared" si="627"/>
        <v>4773</v>
      </c>
      <c r="BI150" s="75">
        <f t="shared" si="627"/>
        <v>2255</v>
      </c>
      <c r="BJ150" s="75">
        <f t="shared" si="627"/>
        <v>0</v>
      </c>
      <c r="BK150" s="75">
        <f t="shared" si="627"/>
        <v>0</v>
      </c>
      <c r="BL150" s="75" t="str">
        <f t="shared" si="548"/>
        <v>-</v>
      </c>
      <c r="BM150" s="75" t="str">
        <f t="shared" si="549"/>
        <v>-</v>
      </c>
      <c r="BN150" s="75">
        <f t="shared" si="628"/>
        <v>0</v>
      </c>
      <c r="BO150" s="75">
        <f t="shared" si="628"/>
        <v>0</v>
      </c>
      <c r="BP150" s="75" t="str">
        <f t="shared" si="551"/>
        <v>-</v>
      </c>
      <c r="BQ150" s="75" t="str">
        <f t="shared" si="552"/>
        <v>-</v>
      </c>
      <c r="BR150" s="75">
        <f t="shared" si="629"/>
        <v>0</v>
      </c>
      <c r="BS150" s="75">
        <f t="shared" si="629"/>
        <v>0</v>
      </c>
      <c r="BT150" s="75" t="str">
        <f t="shared" si="554"/>
        <v>-</v>
      </c>
      <c r="BU150" s="75" t="str">
        <f t="shared" si="555"/>
        <v>-</v>
      </c>
      <c r="BV150" s="75">
        <f t="shared" si="630"/>
        <v>0</v>
      </c>
      <c r="BW150" s="75">
        <f t="shared" si="630"/>
        <v>0</v>
      </c>
      <c r="BX150" s="75" t="str">
        <f t="shared" si="557"/>
        <v>-</v>
      </c>
      <c r="BY150" s="75" t="str">
        <f t="shared" si="558"/>
        <v>-</v>
      </c>
      <c r="BZ150" s="75">
        <f t="shared" si="631"/>
        <v>0</v>
      </c>
      <c r="CA150" s="75">
        <f t="shared" si="631"/>
        <v>0</v>
      </c>
      <c r="CB150" s="75" t="str">
        <f t="shared" si="560"/>
        <v>-</v>
      </c>
      <c r="CC150" s="75" t="str">
        <f t="shared" si="561"/>
        <v>-</v>
      </c>
      <c r="CD150" s="75">
        <f t="shared" si="632"/>
        <v>0</v>
      </c>
      <c r="CE150" s="75">
        <f t="shared" si="632"/>
        <v>0</v>
      </c>
      <c r="CF150" s="75" t="str">
        <f t="shared" si="563"/>
        <v>-</v>
      </c>
      <c r="CG150" s="75" t="str">
        <f t="shared" si="564"/>
        <v>-</v>
      </c>
      <c r="CH150" s="75">
        <f t="shared" si="633"/>
        <v>0</v>
      </c>
      <c r="CI150" s="75">
        <f t="shared" si="633"/>
        <v>0</v>
      </c>
      <c r="CJ150" s="75" t="str">
        <f t="shared" si="566"/>
        <v>-</v>
      </c>
      <c r="CK150" s="75" t="str">
        <f t="shared" si="567"/>
        <v>-</v>
      </c>
      <c r="CL150" s="75">
        <f t="shared" si="634"/>
        <v>0</v>
      </c>
      <c r="CM150" s="75">
        <f t="shared" si="634"/>
        <v>0</v>
      </c>
      <c r="CN150" s="75" t="str">
        <f t="shared" si="569"/>
        <v>-</v>
      </c>
      <c r="CO150" s="75" t="str">
        <f t="shared" si="570"/>
        <v>-</v>
      </c>
      <c r="CP150" s="75">
        <f t="shared" si="635"/>
        <v>0</v>
      </c>
      <c r="CQ150" s="75">
        <f t="shared" si="635"/>
        <v>0</v>
      </c>
      <c r="CR150" s="75" t="str">
        <f t="shared" si="572"/>
        <v>-</v>
      </c>
      <c r="CS150" s="75" t="str">
        <f t="shared" si="573"/>
        <v>-</v>
      </c>
      <c r="CT150" s="75">
        <f t="shared" si="636"/>
        <v>0</v>
      </c>
      <c r="CU150" s="75">
        <f t="shared" si="636"/>
        <v>0</v>
      </c>
      <c r="CV150" s="75" t="str">
        <f t="shared" si="575"/>
        <v>-</v>
      </c>
      <c r="CW150" s="75" t="str">
        <f t="shared" si="576"/>
        <v>-</v>
      </c>
      <c r="CX150" s="75">
        <f t="shared" si="637"/>
        <v>520</v>
      </c>
      <c r="CY150" s="75">
        <f t="shared" si="637"/>
        <v>144294</v>
      </c>
      <c r="CZ150" s="75">
        <f t="shared" si="578"/>
        <v>277</v>
      </c>
      <c r="DA150" s="75">
        <f t="shared" si="579"/>
        <v>479</v>
      </c>
      <c r="DB150" s="75">
        <f t="shared" si="638"/>
        <v>6515</v>
      </c>
      <c r="DC150" s="75">
        <f t="shared" si="638"/>
        <v>209737</v>
      </c>
      <c r="DD150" s="75">
        <f t="shared" si="581"/>
        <v>32</v>
      </c>
      <c r="DE150" s="75">
        <f t="shared" si="582"/>
        <v>61</v>
      </c>
      <c r="DF150" s="75">
        <f t="shared" si="639"/>
        <v>149</v>
      </c>
      <c r="DG150" s="75">
        <f t="shared" si="639"/>
        <v>135301</v>
      </c>
      <c r="DH150" s="75">
        <f t="shared" si="584"/>
        <v>908</v>
      </c>
      <c r="DI150" s="75">
        <f t="shared" si="585"/>
        <v>1665</v>
      </c>
      <c r="DJ150" s="75">
        <f t="shared" si="640"/>
        <v>139</v>
      </c>
      <c r="DK150" s="75">
        <f t="shared" si="640"/>
        <v>240</v>
      </c>
      <c r="DL150" s="248">
        <f t="shared" si="640"/>
        <v>424</v>
      </c>
      <c r="DM150" s="248">
        <f t="shared" si="640"/>
        <v>4100</v>
      </c>
      <c r="DN150" s="248">
        <f t="shared" si="640"/>
        <v>2</v>
      </c>
      <c r="DO150" s="248">
        <f t="shared" si="640"/>
        <v>3598</v>
      </c>
      <c r="DP150" s="248">
        <f t="shared" si="640"/>
        <v>2082849</v>
      </c>
      <c r="DQ150" s="248">
        <f t="shared" si="587"/>
        <v>4912</v>
      </c>
      <c r="DR150" s="248">
        <f t="shared" si="588"/>
        <v>9505</v>
      </c>
      <c r="DS150" s="248">
        <f t="shared" si="589"/>
        <v>18871322</v>
      </c>
      <c r="DT150" s="248">
        <f t="shared" si="590"/>
        <v>4603</v>
      </c>
      <c r="DU150" s="248">
        <f t="shared" si="591"/>
        <v>11416</v>
      </c>
      <c r="DV150" s="248">
        <f t="shared" si="592"/>
        <v>27438</v>
      </c>
      <c r="DW150" s="248">
        <f t="shared" si="593"/>
        <v>13719</v>
      </c>
      <c r="DX150" s="248">
        <f t="shared" si="594"/>
        <v>16045</v>
      </c>
      <c r="DY150" s="248">
        <f t="shared" si="595"/>
        <v>26240822</v>
      </c>
      <c r="DZ150" s="248">
        <f t="shared" si="596"/>
        <v>7293</v>
      </c>
      <c r="EA150" s="248">
        <f t="shared" si="597"/>
        <v>16571</v>
      </c>
      <c r="EB150" s="164"/>
      <c r="EC150" s="75">
        <f t="shared" si="598"/>
        <v>8</v>
      </c>
      <c r="ED150" s="74">
        <f t="shared" si="613"/>
        <v>2019</v>
      </c>
      <c r="EE150" s="165">
        <f t="shared" si="614"/>
        <v>43678</v>
      </c>
      <c r="EF150" s="157">
        <f t="shared" si="599"/>
        <v>31</v>
      </c>
      <c r="EG150" s="156"/>
      <c r="EH150" s="166">
        <f t="shared" si="641"/>
        <v>225534</v>
      </c>
      <c r="EI150" s="166">
        <f t="shared" si="641"/>
        <v>1117890</v>
      </c>
      <c r="EJ150" s="166">
        <f t="shared" si="641"/>
        <v>2256432</v>
      </c>
      <c r="EK150" s="166">
        <f t="shared" si="641"/>
        <v>7054602</v>
      </c>
      <c r="EL150" s="166">
        <f t="shared" si="641"/>
        <v>8680970</v>
      </c>
      <c r="EM150" s="166">
        <f t="shared" si="641"/>
        <v>12265434</v>
      </c>
      <c r="EN150" s="166">
        <f t="shared" si="641"/>
        <v>195986392</v>
      </c>
      <c r="EO150" s="166">
        <f t="shared" si="641"/>
        <v>313583720</v>
      </c>
      <c r="EP150" s="166">
        <f t="shared" si="641"/>
        <v>20059068</v>
      </c>
      <c r="EQ150" s="166">
        <f t="shared" si="641"/>
        <v>0</v>
      </c>
      <c r="ER150" s="166">
        <f t="shared" si="642"/>
        <v>0</v>
      </c>
      <c r="ES150" s="166">
        <f t="shared" si="642"/>
        <v>0</v>
      </c>
      <c r="ET150" s="166">
        <f t="shared" si="642"/>
        <v>0</v>
      </c>
      <c r="EU150" s="166">
        <f t="shared" si="642"/>
        <v>0</v>
      </c>
      <c r="EV150" s="166">
        <f t="shared" si="642"/>
        <v>0</v>
      </c>
      <c r="EW150" s="166">
        <f t="shared" si="642"/>
        <v>0</v>
      </c>
      <c r="EX150" s="166">
        <f t="shared" si="642"/>
        <v>0</v>
      </c>
      <c r="EY150" s="166">
        <f t="shared" si="642"/>
        <v>0</v>
      </c>
      <c r="EZ150" s="166">
        <f t="shared" si="642"/>
        <v>0</v>
      </c>
      <c r="FA150" s="166">
        <f t="shared" si="642"/>
        <v>248061</v>
      </c>
      <c r="FB150" s="166">
        <f t="shared" si="643"/>
        <v>248980</v>
      </c>
      <c r="FC150" s="166">
        <f t="shared" si="643"/>
        <v>397859</v>
      </c>
      <c r="FD150" s="166">
        <f t="shared" si="643"/>
        <v>4030120</v>
      </c>
      <c r="FE150" s="166">
        <f t="shared" si="643"/>
        <v>46804120</v>
      </c>
      <c r="FF150" s="166">
        <f t="shared" si="643"/>
        <v>32090</v>
      </c>
      <c r="FG150" s="166">
        <f t="shared" si="643"/>
        <v>59620862</v>
      </c>
      <c r="FH150" s="152"/>
      <c r="FI150" s="405">
        <f t="shared" si="603"/>
        <v>1.8448965397322206</v>
      </c>
      <c r="FJ150" s="405">
        <f t="shared" si="603"/>
        <v>1.4303599374021909</v>
      </c>
      <c r="FK150" s="405">
        <f t="shared" si="604"/>
        <v>1.8663563829787233</v>
      </c>
      <c r="FL150" s="405">
        <f t="shared" si="605"/>
        <v>1.4672872340425531</v>
      </c>
      <c r="FM150" s="405">
        <f t="shared" si="606"/>
        <v>1.2917233731538889</v>
      </c>
      <c r="FN150" s="405">
        <f t="shared" si="607"/>
        <v>1.0612304047583043</v>
      </c>
      <c r="FO150" s="405">
        <f t="shared" si="608"/>
        <v>1.7016995461702324</v>
      </c>
      <c r="FP150" s="405">
        <f t="shared" si="609"/>
        <v>1.0431369824951375</v>
      </c>
      <c r="FQ150" s="405">
        <f t="shared" si="610"/>
        <v>2.1685597455701955</v>
      </c>
      <c r="FR150" s="405">
        <f t="shared" si="611"/>
        <v>1.024534302589732</v>
      </c>
      <c r="FS150" s="65"/>
    </row>
    <row r="151" spans="1:175" ht="10.35" customHeight="1" x14ac:dyDescent="0.2">
      <c r="A151" s="74" t="str">
        <f t="shared" si="523"/>
        <v>2019-20SEPTEMBERY60</v>
      </c>
      <c r="B151" s="163" t="str">
        <f t="shared" si="612"/>
        <v>2019-20</v>
      </c>
      <c r="C151" s="26" t="s">
        <v>830</v>
      </c>
      <c r="D151" s="163" t="str">
        <f t="shared" si="623"/>
        <v>Y60</v>
      </c>
      <c r="E151" s="163" t="str">
        <f t="shared" si="623"/>
        <v>Midlands</v>
      </c>
      <c r="F151" s="163" t="str">
        <f t="shared" si="524"/>
        <v>Y60</v>
      </c>
      <c r="H151" s="75">
        <f t="shared" si="624"/>
        <v>198212</v>
      </c>
      <c r="I151" s="75">
        <f t="shared" si="624"/>
        <v>152163</v>
      </c>
      <c r="J151" s="75">
        <f t="shared" si="624"/>
        <v>493220</v>
      </c>
      <c r="K151" s="75">
        <f t="shared" si="526"/>
        <v>3</v>
      </c>
      <c r="L151" s="75">
        <f t="shared" si="527"/>
        <v>1</v>
      </c>
      <c r="M151" s="75">
        <f t="shared" si="528"/>
        <v>6</v>
      </c>
      <c r="N151" s="75">
        <f t="shared" si="529"/>
        <v>13</v>
      </c>
      <c r="O151" s="75">
        <f t="shared" si="530"/>
        <v>45</v>
      </c>
      <c r="P151" s="75" t="s">
        <v>44</v>
      </c>
      <c r="Q151" s="75">
        <f t="shared" si="625"/>
        <v>0</v>
      </c>
      <c r="R151" s="75">
        <f t="shared" si="625"/>
        <v>0</v>
      </c>
      <c r="S151" s="75">
        <f t="shared" si="625"/>
        <v>0</v>
      </c>
      <c r="T151" s="75">
        <f t="shared" si="625"/>
        <v>150570</v>
      </c>
      <c r="U151" s="75">
        <f t="shared" si="625"/>
        <v>11547</v>
      </c>
      <c r="V151" s="75">
        <f t="shared" si="625"/>
        <v>7599</v>
      </c>
      <c r="W151" s="75">
        <f t="shared" si="625"/>
        <v>79851</v>
      </c>
      <c r="X151" s="75">
        <f t="shared" si="625"/>
        <v>40907</v>
      </c>
      <c r="Y151" s="75">
        <f t="shared" si="625"/>
        <v>2040</v>
      </c>
      <c r="Z151" s="75">
        <f t="shared" si="625"/>
        <v>5052024</v>
      </c>
      <c r="AA151" s="75">
        <f t="shared" si="532"/>
        <v>438</v>
      </c>
      <c r="AB151" s="75">
        <f t="shared" si="533"/>
        <v>775</v>
      </c>
      <c r="AC151" s="75">
        <f t="shared" si="534"/>
        <v>5750382</v>
      </c>
      <c r="AD151" s="75">
        <f t="shared" si="535"/>
        <v>757</v>
      </c>
      <c r="AE151" s="75">
        <f t="shared" si="536"/>
        <v>1641</v>
      </c>
      <c r="AF151" s="75">
        <f t="shared" si="537"/>
        <v>96773154</v>
      </c>
      <c r="AG151" s="75">
        <f t="shared" si="538"/>
        <v>1212</v>
      </c>
      <c r="AH151" s="75">
        <f t="shared" si="539"/>
        <v>2394</v>
      </c>
      <c r="AI151" s="75">
        <f t="shared" si="540"/>
        <v>140955265</v>
      </c>
      <c r="AJ151" s="75">
        <f t="shared" si="541"/>
        <v>3446</v>
      </c>
      <c r="AK151" s="75">
        <f t="shared" si="542"/>
        <v>8160</v>
      </c>
      <c r="AL151" s="75">
        <f t="shared" si="543"/>
        <v>9218655</v>
      </c>
      <c r="AM151" s="75">
        <f t="shared" si="544"/>
        <v>4519</v>
      </c>
      <c r="AN151" s="75">
        <f t="shared" si="545"/>
        <v>10541</v>
      </c>
      <c r="AO151" s="75">
        <f t="shared" si="626"/>
        <v>8343</v>
      </c>
      <c r="AP151" s="75">
        <f t="shared" si="626"/>
        <v>1628</v>
      </c>
      <c r="AQ151" s="75">
        <f t="shared" si="626"/>
        <v>508</v>
      </c>
      <c r="AR151" s="75">
        <f t="shared" si="626"/>
        <v>38</v>
      </c>
      <c r="AS151" s="75">
        <f t="shared" si="626"/>
        <v>2534</v>
      </c>
      <c r="AT151" s="75">
        <f t="shared" si="626"/>
        <v>3673</v>
      </c>
      <c r="AU151" s="75">
        <f t="shared" si="626"/>
        <v>2230</v>
      </c>
      <c r="AV151" s="75">
        <f t="shared" si="626"/>
        <v>87193</v>
      </c>
      <c r="AW151" s="75">
        <f t="shared" si="626"/>
        <v>8733</v>
      </c>
      <c r="AX151" s="75">
        <f t="shared" si="626"/>
        <v>46301</v>
      </c>
      <c r="AY151" s="75">
        <f t="shared" si="627"/>
        <v>142227</v>
      </c>
      <c r="AZ151" s="75">
        <f t="shared" si="627"/>
        <v>21358</v>
      </c>
      <c r="BA151" s="75">
        <f t="shared" si="627"/>
        <v>16346</v>
      </c>
      <c r="BB151" s="75">
        <f t="shared" si="627"/>
        <v>14156</v>
      </c>
      <c r="BC151" s="75">
        <f t="shared" si="627"/>
        <v>11000</v>
      </c>
      <c r="BD151" s="75">
        <f t="shared" si="627"/>
        <v>103966</v>
      </c>
      <c r="BE151" s="75">
        <f t="shared" si="627"/>
        <v>84714</v>
      </c>
      <c r="BF151" s="75">
        <f t="shared" si="627"/>
        <v>73603</v>
      </c>
      <c r="BG151" s="75">
        <f t="shared" si="627"/>
        <v>42878</v>
      </c>
      <c r="BH151" s="75">
        <f t="shared" si="627"/>
        <v>4387</v>
      </c>
      <c r="BI151" s="75">
        <f t="shared" si="627"/>
        <v>2088</v>
      </c>
      <c r="BJ151" s="75">
        <f t="shared" si="627"/>
        <v>0</v>
      </c>
      <c r="BK151" s="75">
        <f t="shared" si="627"/>
        <v>0</v>
      </c>
      <c r="BL151" s="75" t="str">
        <f t="shared" si="548"/>
        <v>-</v>
      </c>
      <c r="BM151" s="75" t="str">
        <f t="shared" si="549"/>
        <v>-</v>
      </c>
      <c r="BN151" s="75">
        <f t="shared" si="628"/>
        <v>0</v>
      </c>
      <c r="BO151" s="75">
        <f t="shared" si="628"/>
        <v>0</v>
      </c>
      <c r="BP151" s="75" t="str">
        <f t="shared" si="551"/>
        <v>-</v>
      </c>
      <c r="BQ151" s="75" t="str">
        <f t="shared" si="552"/>
        <v>-</v>
      </c>
      <c r="BR151" s="75">
        <f t="shared" si="629"/>
        <v>0</v>
      </c>
      <c r="BS151" s="75">
        <f t="shared" si="629"/>
        <v>0</v>
      </c>
      <c r="BT151" s="75" t="str">
        <f t="shared" si="554"/>
        <v>-</v>
      </c>
      <c r="BU151" s="75" t="str">
        <f t="shared" si="555"/>
        <v>-</v>
      </c>
      <c r="BV151" s="75">
        <f t="shared" si="630"/>
        <v>0</v>
      </c>
      <c r="BW151" s="75">
        <f t="shared" si="630"/>
        <v>0</v>
      </c>
      <c r="BX151" s="75" t="str">
        <f t="shared" si="557"/>
        <v>-</v>
      </c>
      <c r="BY151" s="75" t="str">
        <f t="shared" si="558"/>
        <v>-</v>
      </c>
      <c r="BZ151" s="75">
        <f t="shared" si="631"/>
        <v>0</v>
      </c>
      <c r="CA151" s="75">
        <f t="shared" si="631"/>
        <v>0</v>
      </c>
      <c r="CB151" s="75" t="str">
        <f t="shared" si="560"/>
        <v>-</v>
      </c>
      <c r="CC151" s="75" t="str">
        <f t="shared" si="561"/>
        <v>-</v>
      </c>
      <c r="CD151" s="75">
        <f t="shared" si="632"/>
        <v>0</v>
      </c>
      <c r="CE151" s="75">
        <f t="shared" si="632"/>
        <v>0</v>
      </c>
      <c r="CF151" s="75" t="str">
        <f t="shared" si="563"/>
        <v>-</v>
      </c>
      <c r="CG151" s="75" t="str">
        <f t="shared" si="564"/>
        <v>-</v>
      </c>
      <c r="CH151" s="75">
        <f t="shared" si="633"/>
        <v>0</v>
      </c>
      <c r="CI151" s="75">
        <f t="shared" si="633"/>
        <v>0</v>
      </c>
      <c r="CJ151" s="75" t="str">
        <f t="shared" si="566"/>
        <v>-</v>
      </c>
      <c r="CK151" s="75" t="str">
        <f t="shared" si="567"/>
        <v>-</v>
      </c>
      <c r="CL151" s="75">
        <f t="shared" si="634"/>
        <v>0</v>
      </c>
      <c r="CM151" s="75">
        <f t="shared" si="634"/>
        <v>0</v>
      </c>
      <c r="CN151" s="75" t="str">
        <f t="shared" si="569"/>
        <v>-</v>
      </c>
      <c r="CO151" s="75" t="str">
        <f t="shared" si="570"/>
        <v>-</v>
      </c>
      <c r="CP151" s="75">
        <f t="shared" si="635"/>
        <v>0</v>
      </c>
      <c r="CQ151" s="75">
        <f t="shared" si="635"/>
        <v>0</v>
      </c>
      <c r="CR151" s="75" t="str">
        <f t="shared" si="572"/>
        <v>-</v>
      </c>
      <c r="CS151" s="75" t="str">
        <f t="shared" si="573"/>
        <v>-</v>
      </c>
      <c r="CT151" s="75">
        <f t="shared" si="636"/>
        <v>0</v>
      </c>
      <c r="CU151" s="75">
        <f t="shared" si="636"/>
        <v>0</v>
      </c>
      <c r="CV151" s="75" t="str">
        <f t="shared" si="575"/>
        <v>-</v>
      </c>
      <c r="CW151" s="75" t="str">
        <f t="shared" si="576"/>
        <v>-</v>
      </c>
      <c r="CX151" s="75">
        <f t="shared" si="637"/>
        <v>480</v>
      </c>
      <c r="CY151" s="75">
        <f t="shared" si="637"/>
        <v>130124</v>
      </c>
      <c r="CZ151" s="75">
        <f t="shared" si="578"/>
        <v>271</v>
      </c>
      <c r="DA151" s="75">
        <f t="shared" si="579"/>
        <v>448</v>
      </c>
      <c r="DB151" s="75">
        <f t="shared" si="638"/>
        <v>6548</v>
      </c>
      <c r="DC151" s="75">
        <f t="shared" si="638"/>
        <v>214966</v>
      </c>
      <c r="DD151" s="75">
        <f t="shared" si="581"/>
        <v>33</v>
      </c>
      <c r="DE151" s="75">
        <f t="shared" si="582"/>
        <v>62</v>
      </c>
      <c r="DF151" s="75">
        <f t="shared" si="639"/>
        <v>158</v>
      </c>
      <c r="DG151" s="75">
        <f t="shared" si="639"/>
        <v>169378</v>
      </c>
      <c r="DH151" s="75">
        <f t="shared" si="584"/>
        <v>1072</v>
      </c>
      <c r="DI151" s="75">
        <f t="shared" si="585"/>
        <v>2395</v>
      </c>
      <c r="DJ151" s="75">
        <f t="shared" si="640"/>
        <v>140</v>
      </c>
      <c r="DK151" s="75">
        <f t="shared" si="640"/>
        <v>219</v>
      </c>
      <c r="DL151" s="248">
        <f t="shared" si="640"/>
        <v>397</v>
      </c>
      <c r="DM151" s="248">
        <f t="shared" si="640"/>
        <v>3805</v>
      </c>
      <c r="DN151" s="248">
        <f t="shared" si="640"/>
        <v>5</v>
      </c>
      <c r="DO151" s="248">
        <f t="shared" si="640"/>
        <v>3456</v>
      </c>
      <c r="DP151" s="248">
        <f t="shared" si="640"/>
        <v>2085367</v>
      </c>
      <c r="DQ151" s="248">
        <f t="shared" si="587"/>
        <v>5253</v>
      </c>
      <c r="DR151" s="248">
        <f t="shared" si="588"/>
        <v>10730</v>
      </c>
      <c r="DS151" s="248">
        <f t="shared" si="589"/>
        <v>20143742</v>
      </c>
      <c r="DT151" s="248">
        <f t="shared" si="590"/>
        <v>5294</v>
      </c>
      <c r="DU151" s="248">
        <f t="shared" si="591"/>
        <v>12773</v>
      </c>
      <c r="DV151" s="248">
        <f t="shared" si="592"/>
        <v>41278</v>
      </c>
      <c r="DW151" s="248">
        <f t="shared" si="593"/>
        <v>8256</v>
      </c>
      <c r="DX151" s="248">
        <f t="shared" si="594"/>
        <v>12596</v>
      </c>
      <c r="DY151" s="248">
        <f t="shared" si="595"/>
        <v>27270264</v>
      </c>
      <c r="DZ151" s="248">
        <f t="shared" si="596"/>
        <v>7891</v>
      </c>
      <c r="EA151" s="248">
        <f t="shared" si="597"/>
        <v>17586</v>
      </c>
      <c r="EB151" s="164"/>
      <c r="EC151" s="75">
        <f t="shared" si="598"/>
        <v>9</v>
      </c>
      <c r="ED151" s="74">
        <f t="shared" si="613"/>
        <v>2019</v>
      </c>
      <c r="EE151" s="165">
        <f t="shared" si="614"/>
        <v>43709</v>
      </c>
      <c r="EF151" s="157">
        <f t="shared" si="599"/>
        <v>30</v>
      </c>
      <c r="EG151" s="156"/>
      <c r="EH151" s="166">
        <f t="shared" si="641"/>
        <v>221061</v>
      </c>
      <c r="EI151" s="166">
        <f t="shared" si="641"/>
        <v>872814</v>
      </c>
      <c r="EJ151" s="166">
        <f t="shared" si="641"/>
        <v>1940892</v>
      </c>
      <c r="EK151" s="166">
        <f t="shared" si="641"/>
        <v>6778437</v>
      </c>
      <c r="EL151" s="166">
        <f t="shared" si="641"/>
        <v>8944142</v>
      </c>
      <c r="EM151" s="166">
        <f t="shared" si="641"/>
        <v>12466967</v>
      </c>
      <c r="EN151" s="166">
        <f t="shared" si="641"/>
        <v>191202579</v>
      </c>
      <c r="EO151" s="166">
        <f t="shared" si="641"/>
        <v>333800541</v>
      </c>
      <c r="EP151" s="166">
        <f t="shared" si="641"/>
        <v>21503451</v>
      </c>
      <c r="EQ151" s="166">
        <f t="shared" si="641"/>
        <v>0</v>
      </c>
      <c r="ER151" s="166">
        <f t="shared" si="642"/>
        <v>0</v>
      </c>
      <c r="ES151" s="166">
        <f t="shared" si="642"/>
        <v>0</v>
      </c>
      <c r="ET151" s="166">
        <f t="shared" si="642"/>
        <v>0</v>
      </c>
      <c r="EU151" s="166">
        <f t="shared" si="642"/>
        <v>0</v>
      </c>
      <c r="EV151" s="166">
        <f t="shared" si="642"/>
        <v>0</v>
      </c>
      <c r="EW151" s="166">
        <f t="shared" si="642"/>
        <v>0</v>
      </c>
      <c r="EX151" s="166">
        <f t="shared" si="642"/>
        <v>0</v>
      </c>
      <c r="EY151" s="166">
        <f t="shared" si="642"/>
        <v>0</v>
      </c>
      <c r="EZ151" s="166">
        <f t="shared" si="642"/>
        <v>0</v>
      </c>
      <c r="FA151" s="166">
        <f t="shared" si="642"/>
        <v>378346</v>
      </c>
      <c r="FB151" s="166">
        <f t="shared" si="643"/>
        <v>215244</v>
      </c>
      <c r="FC151" s="166">
        <f t="shared" si="643"/>
        <v>403078</v>
      </c>
      <c r="FD151" s="166">
        <f t="shared" si="643"/>
        <v>4259810</v>
      </c>
      <c r="FE151" s="166">
        <f t="shared" si="643"/>
        <v>48601156</v>
      </c>
      <c r="FF151" s="166">
        <f t="shared" si="643"/>
        <v>62980</v>
      </c>
      <c r="FG151" s="166">
        <f t="shared" si="643"/>
        <v>60777772</v>
      </c>
      <c r="FH151" s="152"/>
      <c r="FI151" s="405">
        <f t="shared" si="603"/>
        <v>1.8496579198060101</v>
      </c>
      <c r="FJ151" s="405">
        <f t="shared" si="603"/>
        <v>1.4156057850523946</v>
      </c>
      <c r="FK151" s="405">
        <f t="shared" si="604"/>
        <v>1.8628766943018817</v>
      </c>
      <c r="FL151" s="405">
        <f t="shared" si="605"/>
        <v>1.4475588893275431</v>
      </c>
      <c r="FM151" s="405">
        <f t="shared" si="606"/>
        <v>1.3019999749533506</v>
      </c>
      <c r="FN151" s="405">
        <f t="shared" si="607"/>
        <v>1.0609009279783597</v>
      </c>
      <c r="FO151" s="405">
        <f t="shared" si="608"/>
        <v>1.7992764074608258</v>
      </c>
      <c r="FP151" s="405">
        <f t="shared" si="609"/>
        <v>1.0481824626592027</v>
      </c>
      <c r="FQ151" s="405">
        <f t="shared" si="610"/>
        <v>2.1504901960784313</v>
      </c>
      <c r="FR151" s="405">
        <f t="shared" si="611"/>
        <v>1.0235294117647058</v>
      </c>
      <c r="FS151" s="65"/>
    </row>
    <row r="152" spans="1:175" ht="10.35" customHeight="1" x14ac:dyDescent="0.2">
      <c r="A152" s="74" t="str">
        <f t="shared" si="523"/>
        <v>2019-20OCTOBERY60</v>
      </c>
      <c r="B152" s="163" t="str">
        <f t="shared" si="612"/>
        <v>2019-20</v>
      </c>
      <c r="C152" s="26" t="s">
        <v>833</v>
      </c>
      <c r="D152" s="163" t="str">
        <f t="shared" si="623"/>
        <v>Y60</v>
      </c>
      <c r="E152" s="163" t="str">
        <f t="shared" si="623"/>
        <v>Midlands</v>
      </c>
      <c r="F152" s="163" t="str">
        <f t="shared" si="524"/>
        <v>Y60</v>
      </c>
      <c r="H152" s="75">
        <f t="shared" si="624"/>
        <v>213599</v>
      </c>
      <c r="I152" s="75">
        <f t="shared" si="624"/>
        <v>163339</v>
      </c>
      <c r="J152" s="75">
        <f t="shared" si="624"/>
        <v>476692</v>
      </c>
      <c r="K152" s="75">
        <f t="shared" si="526"/>
        <v>3</v>
      </c>
      <c r="L152" s="75">
        <f t="shared" si="527"/>
        <v>1</v>
      </c>
      <c r="M152" s="75">
        <f t="shared" si="528"/>
        <v>5</v>
      </c>
      <c r="N152" s="75">
        <f t="shared" si="529"/>
        <v>12</v>
      </c>
      <c r="O152" s="75">
        <f t="shared" si="530"/>
        <v>41</v>
      </c>
      <c r="P152" s="75" t="s">
        <v>44</v>
      </c>
      <c r="Q152" s="75">
        <f t="shared" si="625"/>
        <v>587</v>
      </c>
      <c r="R152" s="75">
        <f t="shared" si="625"/>
        <v>2315</v>
      </c>
      <c r="S152" s="75">
        <f t="shared" si="625"/>
        <v>75</v>
      </c>
      <c r="T152" s="75">
        <f t="shared" si="625"/>
        <v>159298</v>
      </c>
      <c r="U152" s="75">
        <f t="shared" si="625"/>
        <v>12901</v>
      </c>
      <c r="V152" s="75">
        <f t="shared" si="625"/>
        <v>8700</v>
      </c>
      <c r="W152" s="75">
        <f t="shared" si="625"/>
        <v>85683</v>
      </c>
      <c r="X152" s="75">
        <f t="shared" si="625"/>
        <v>41441</v>
      </c>
      <c r="Y152" s="75">
        <f t="shared" si="625"/>
        <v>1980</v>
      </c>
      <c r="Z152" s="75">
        <f t="shared" si="625"/>
        <v>5736072</v>
      </c>
      <c r="AA152" s="75">
        <f t="shared" si="532"/>
        <v>445</v>
      </c>
      <c r="AB152" s="75">
        <f t="shared" si="533"/>
        <v>791</v>
      </c>
      <c r="AC152" s="75">
        <f t="shared" si="534"/>
        <v>6805377</v>
      </c>
      <c r="AD152" s="75">
        <f t="shared" si="535"/>
        <v>782</v>
      </c>
      <c r="AE152" s="75">
        <f t="shared" si="536"/>
        <v>1726</v>
      </c>
      <c r="AF152" s="75">
        <f t="shared" si="537"/>
        <v>114719092</v>
      </c>
      <c r="AG152" s="75">
        <f t="shared" si="538"/>
        <v>1339</v>
      </c>
      <c r="AH152" s="75">
        <f t="shared" si="539"/>
        <v>2656</v>
      </c>
      <c r="AI152" s="75">
        <f t="shared" si="540"/>
        <v>164732129</v>
      </c>
      <c r="AJ152" s="75">
        <f t="shared" si="541"/>
        <v>3975</v>
      </c>
      <c r="AK152" s="75">
        <f t="shared" si="542"/>
        <v>9332</v>
      </c>
      <c r="AL152" s="75">
        <f t="shared" si="543"/>
        <v>10322854</v>
      </c>
      <c r="AM152" s="75">
        <f t="shared" si="544"/>
        <v>5214</v>
      </c>
      <c r="AN152" s="75">
        <f t="shared" si="545"/>
        <v>12110</v>
      </c>
      <c r="AO152" s="75">
        <f t="shared" si="626"/>
        <v>8745</v>
      </c>
      <c r="AP152" s="75">
        <f t="shared" si="626"/>
        <v>1671</v>
      </c>
      <c r="AQ152" s="75">
        <f t="shared" si="626"/>
        <v>707</v>
      </c>
      <c r="AR152" s="75">
        <f t="shared" si="626"/>
        <v>15</v>
      </c>
      <c r="AS152" s="75">
        <f t="shared" si="626"/>
        <v>2622</v>
      </c>
      <c r="AT152" s="75">
        <f t="shared" si="626"/>
        <v>3745</v>
      </c>
      <c r="AU152" s="75">
        <f t="shared" si="626"/>
        <v>2324</v>
      </c>
      <c r="AV152" s="75">
        <f t="shared" si="626"/>
        <v>93013</v>
      </c>
      <c r="AW152" s="75">
        <f t="shared" si="626"/>
        <v>9109</v>
      </c>
      <c r="AX152" s="75">
        <f t="shared" si="626"/>
        <v>48431</v>
      </c>
      <c r="AY152" s="75">
        <f t="shared" si="627"/>
        <v>150553</v>
      </c>
      <c r="AZ152" s="75">
        <f t="shared" si="627"/>
        <v>23567</v>
      </c>
      <c r="BA152" s="75">
        <f t="shared" si="627"/>
        <v>18096</v>
      </c>
      <c r="BB152" s="75">
        <f t="shared" si="627"/>
        <v>15974</v>
      </c>
      <c r="BC152" s="75">
        <f t="shared" si="627"/>
        <v>12446</v>
      </c>
      <c r="BD152" s="75">
        <f t="shared" si="627"/>
        <v>111228</v>
      </c>
      <c r="BE152" s="75">
        <f t="shared" si="627"/>
        <v>90259</v>
      </c>
      <c r="BF152" s="75">
        <f t="shared" si="627"/>
        <v>76268</v>
      </c>
      <c r="BG152" s="75">
        <f t="shared" si="627"/>
        <v>43582</v>
      </c>
      <c r="BH152" s="75">
        <f t="shared" si="627"/>
        <v>4519</v>
      </c>
      <c r="BI152" s="75">
        <f t="shared" si="627"/>
        <v>2012</v>
      </c>
      <c r="BJ152" s="75">
        <f t="shared" si="627"/>
        <v>136</v>
      </c>
      <c r="BK152" s="75">
        <f t="shared" si="627"/>
        <v>69263</v>
      </c>
      <c r="BL152" s="75">
        <f t="shared" si="548"/>
        <v>509</v>
      </c>
      <c r="BM152" s="75">
        <f t="shared" si="549"/>
        <v>887</v>
      </c>
      <c r="BN152" s="75">
        <f t="shared" si="628"/>
        <v>127</v>
      </c>
      <c r="BO152" s="75">
        <f t="shared" si="628"/>
        <v>52654</v>
      </c>
      <c r="BP152" s="75">
        <f t="shared" si="551"/>
        <v>415</v>
      </c>
      <c r="BQ152" s="75">
        <f t="shared" si="552"/>
        <v>748</v>
      </c>
      <c r="BR152" s="75">
        <f t="shared" si="629"/>
        <v>12638</v>
      </c>
      <c r="BS152" s="75">
        <f t="shared" si="629"/>
        <v>5614155</v>
      </c>
      <c r="BT152" s="75">
        <f t="shared" si="554"/>
        <v>444</v>
      </c>
      <c r="BU152" s="75">
        <f t="shared" si="555"/>
        <v>790</v>
      </c>
      <c r="BV152" s="75">
        <f t="shared" si="630"/>
        <v>6227</v>
      </c>
      <c r="BW152" s="75">
        <f t="shared" si="630"/>
        <v>5691455</v>
      </c>
      <c r="BX152" s="75">
        <f t="shared" si="557"/>
        <v>914</v>
      </c>
      <c r="BY152" s="75">
        <f t="shared" si="558"/>
        <v>1708</v>
      </c>
      <c r="BZ152" s="75">
        <f t="shared" si="631"/>
        <v>1776</v>
      </c>
      <c r="CA152" s="75">
        <f t="shared" si="631"/>
        <v>2115992</v>
      </c>
      <c r="CB152" s="75">
        <f t="shared" si="560"/>
        <v>1191</v>
      </c>
      <c r="CC152" s="75">
        <f t="shared" si="561"/>
        <v>2539</v>
      </c>
      <c r="CD152" s="75">
        <f t="shared" si="632"/>
        <v>77680</v>
      </c>
      <c r="CE152" s="75">
        <f t="shared" si="632"/>
        <v>106911645</v>
      </c>
      <c r="CF152" s="75">
        <f t="shared" si="563"/>
        <v>1376</v>
      </c>
      <c r="CG152" s="75">
        <f t="shared" si="564"/>
        <v>2733</v>
      </c>
      <c r="CH152" s="75">
        <f t="shared" si="633"/>
        <v>3031</v>
      </c>
      <c r="CI152" s="75">
        <f t="shared" si="633"/>
        <v>16832798</v>
      </c>
      <c r="CJ152" s="75">
        <f t="shared" si="566"/>
        <v>5554</v>
      </c>
      <c r="CK152" s="75">
        <f t="shared" si="567"/>
        <v>13481</v>
      </c>
      <c r="CL152" s="75">
        <f t="shared" si="634"/>
        <v>1065</v>
      </c>
      <c r="CM152" s="75">
        <f t="shared" si="634"/>
        <v>5782959</v>
      </c>
      <c r="CN152" s="75">
        <f t="shared" si="569"/>
        <v>5430</v>
      </c>
      <c r="CO152" s="75">
        <f t="shared" si="570"/>
        <v>13358</v>
      </c>
      <c r="CP152" s="75">
        <f t="shared" si="635"/>
        <v>3428</v>
      </c>
      <c r="CQ152" s="75">
        <f t="shared" si="635"/>
        <v>25701928</v>
      </c>
      <c r="CR152" s="75">
        <f t="shared" si="572"/>
        <v>7498</v>
      </c>
      <c r="CS152" s="75">
        <f t="shared" si="573"/>
        <v>16600</v>
      </c>
      <c r="CT152" s="75">
        <f t="shared" si="636"/>
        <v>481</v>
      </c>
      <c r="CU152" s="75">
        <f t="shared" si="636"/>
        <v>4537396</v>
      </c>
      <c r="CV152" s="75">
        <f t="shared" si="575"/>
        <v>9433</v>
      </c>
      <c r="CW152" s="75">
        <f t="shared" si="576"/>
        <v>20485</v>
      </c>
      <c r="CX152" s="75">
        <f t="shared" si="637"/>
        <v>545</v>
      </c>
      <c r="CY152" s="75">
        <f t="shared" si="637"/>
        <v>160005</v>
      </c>
      <c r="CZ152" s="75">
        <f t="shared" si="578"/>
        <v>294</v>
      </c>
      <c r="DA152" s="75">
        <f t="shared" si="579"/>
        <v>492</v>
      </c>
      <c r="DB152" s="75">
        <f t="shared" si="638"/>
        <v>8224</v>
      </c>
      <c r="DC152" s="75">
        <f t="shared" si="638"/>
        <v>282439</v>
      </c>
      <c r="DD152" s="75">
        <f t="shared" si="581"/>
        <v>34</v>
      </c>
      <c r="DE152" s="75">
        <f t="shared" si="582"/>
        <v>62</v>
      </c>
      <c r="DF152" s="75">
        <f t="shared" si="639"/>
        <v>147</v>
      </c>
      <c r="DG152" s="75">
        <f t="shared" si="639"/>
        <v>168684</v>
      </c>
      <c r="DH152" s="75">
        <f t="shared" si="584"/>
        <v>1148</v>
      </c>
      <c r="DI152" s="75">
        <f t="shared" si="585"/>
        <v>1953</v>
      </c>
      <c r="DJ152" s="75">
        <f t="shared" ref="DJ152:DK171" si="644">SUMIFS(DJ$247:DJ$1257,$B$247:$B$1257,$B152,$C$247:$C$1257,$C152,$D$247:$D$1257,$D152)</f>
        <v>133</v>
      </c>
      <c r="DK152" s="75">
        <f t="shared" si="644"/>
        <v>2189</v>
      </c>
      <c r="DL152" s="248"/>
      <c r="DM152" s="248"/>
      <c r="DN152" s="248"/>
      <c r="DO152" s="248"/>
      <c r="DP152" s="248"/>
      <c r="DQ152" s="248"/>
      <c r="DR152" s="248"/>
      <c r="DS152" s="248"/>
      <c r="DT152" s="248"/>
      <c r="DU152" s="248"/>
      <c r="DV152" s="248"/>
      <c r="DW152" s="248"/>
      <c r="DX152" s="248"/>
      <c r="DY152" s="248"/>
      <c r="DZ152" s="248"/>
      <c r="EA152" s="248"/>
      <c r="EB152" s="164"/>
      <c r="EC152" s="75">
        <f t="shared" si="598"/>
        <v>10</v>
      </c>
      <c r="ED152" s="74">
        <f t="shared" si="613"/>
        <v>2019</v>
      </c>
      <c r="EE152" s="165">
        <f t="shared" si="614"/>
        <v>43739</v>
      </c>
      <c r="EF152" s="157">
        <f t="shared" si="599"/>
        <v>31</v>
      </c>
      <c r="EG152" s="156"/>
      <c r="EH152" s="166">
        <f t="shared" si="641"/>
        <v>238325</v>
      </c>
      <c r="EI152" s="166">
        <f t="shared" si="641"/>
        <v>768443</v>
      </c>
      <c r="EJ152" s="166">
        <f t="shared" si="641"/>
        <v>1903665</v>
      </c>
      <c r="EK152" s="166">
        <f t="shared" si="641"/>
        <v>6737000</v>
      </c>
      <c r="EL152" s="166">
        <f t="shared" si="641"/>
        <v>10207183</v>
      </c>
      <c r="EM152" s="166">
        <f t="shared" si="641"/>
        <v>15015305</v>
      </c>
      <c r="EN152" s="166">
        <f t="shared" si="641"/>
        <v>227535006</v>
      </c>
      <c r="EO152" s="166">
        <f t="shared" si="641"/>
        <v>386715437</v>
      </c>
      <c r="EP152" s="166">
        <f t="shared" si="641"/>
        <v>23977146</v>
      </c>
      <c r="EQ152" s="166">
        <f t="shared" si="641"/>
        <v>120632</v>
      </c>
      <c r="ER152" s="166">
        <f t="shared" si="642"/>
        <v>94956</v>
      </c>
      <c r="ES152" s="166">
        <f t="shared" si="642"/>
        <v>9987564</v>
      </c>
      <c r="ET152" s="166">
        <f t="shared" si="642"/>
        <v>10636938</v>
      </c>
      <c r="EU152" s="166">
        <f t="shared" si="642"/>
        <v>4508828</v>
      </c>
      <c r="EV152" s="166">
        <f t="shared" si="642"/>
        <v>212280755</v>
      </c>
      <c r="EW152" s="166">
        <f t="shared" si="642"/>
        <v>40860417</v>
      </c>
      <c r="EX152" s="166">
        <f t="shared" si="642"/>
        <v>14225904</v>
      </c>
      <c r="EY152" s="166">
        <f t="shared" si="642"/>
        <v>56906204</v>
      </c>
      <c r="EZ152" s="166">
        <f t="shared" si="642"/>
        <v>9853340</v>
      </c>
      <c r="FA152" s="166">
        <f t="shared" si="642"/>
        <v>287028</v>
      </c>
      <c r="FB152" s="166">
        <f t="shared" si="643"/>
        <v>268115</v>
      </c>
      <c r="FC152" s="166">
        <f t="shared" si="643"/>
        <v>513252</v>
      </c>
      <c r="FD152" s="166">
        <f t="shared" si="643"/>
        <v>0</v>
      </c>
      <c r="FE152" s="166">
        <f t="shared" si="643"/>
        <v>0</v>
      </c>
      <c r="FF152" s="166">
        <f t="shared" si="643"/>
        <v>0</v>
      </c>
      <c r="FG152" s="166">
        <f t="shared" si="643"/>
        <v>0</v>
      </c>
      <c r="FH152" s="152"/>
      <c r="FI152" s="405">
        <f t="shared" si="603"/>
        <v>1.8267576156887062</v>
      </c>
      <c r="FJ152" s="405">
        <f t="shared" si="603"/>
        <v>1.4026819626385552</v>
      </c>
      <c r="FK152" s="405">
        <f t="shared" si="604"/>
        <v>1.8360919540229885</v>
      </c>
      <c r="FL152" s="405">
        <f t="shared" si="605"/>
        <v>1.4305747126436781</v>
      </c>
      <c r="FM152" s="405">
        <f t="shared" si="606"/>
        <v>1.298133818843878</v>
      </c>
      <c r="FN152" s="405">
        <f t="shared" si="607"/>
        <v>1.0534061599150357</v>
      </c>
      <c r="FO152" s="405">
        <f t="shared" si="608"/>
        <v>1.8403996042566539</v>
      </c>
      <c r="FP152" s="405">
        <f t="shared" si="609"/>
        <v>1.0516638112014671</v>
      </c>
      <c r="FQ152" s="405">
        <f t="shared" si="610"/>
        <v>2.2823232323232325</v>
      </c>
      <c r="FR152" s="405">
        <f t="shared" si="611"/>
        <v>1.0161616161616163</v>
      </c>
      <c r="FS152" s="65"/>
    </row>
    <row r="153" spans="1:175" ht="10.35" customHeight="1" x14ac:dyDescent="0.2">
      <c r="A153" s="74" t="str">
        <f t="shared" si="523"/>
        <v>2019-20NOVEMBERY60</v>
      </c>
      <c r="B153" s="163" t="str">
        <f t="shared" si="612"/>
        <v>2019-20</v>
      </c>
      <c r="C153" s="26" t="s">
        <v>834</v>
      </c>
      <c r="D153" s="163" t="str">
        <f t="shared" si="623"/>
        <v>Y60</v>
      </c>
      <c r="E153" s="163" t="str">
        <f t="shared" si="623"/>
        <v>Midlands</v>
      </c>
      <c r="F153" s="163" t="str">
        <f t="shared" si="524"/>
        <v>Y60</v>
      </c>
      <c r="H153" s="75">
        <f t="shared" si="624"/>
        <v>217128</v>
      </c>
      <c r="I153" s="75">
        <f t="shared" si="624"/>
        <v>165260</v>
      </c>
      <c r="J153" s="75">
        <f t="shared" si="624"/>
        <v>673317</v>
      </c>
      <c r="K153" s="75">
        <f t="shared" si="526"/>
        <v>4</v>
      </c>
      <c r="L153" s="75">
        <f t="shared" si="527"/>
        <v>1</v>
      </c>
      <c r="M153" s="75">
        <f t="shared" si="528"/>
        <v>8</v>
      </c>
      <c r="N153" s="75">
        <f t="shared" si="529"/>
        <v>21</v>
      </c>
      <c r="O153" s="75">
        <f t="shared" si="530"/>
        <v>55</v>
      </c>
      <c r="P153" s="75" t="s">
        <v>44</v>
      </c>
      <c r="Q153" s="75">
        <f t="shared" si="625"/>
        <v>713</v>
      </c>
      <c r="R153" s="75">
        <f t="shared" si="625"/>
        <v>2168</v>
      </c>
      <c r="S153" s="75">
        <f t="shared" si="625"/>
        <v>46</v>
      </c>
      <c r="T153" s="75">
        <f t="shared" si="625"/>
        <v>160230</v>
      </c>
      <c r="U153" s="75">
        <f t="shared" si="625"/>
        <v>13839</v>
      </c>
      <c r="V153" s="75">
        <f t="shared" si="625"/>
        <v>9181</v>
      </c>
      <c r="W153" s="75">
        <f t="shared" si="625"/>
        <v>87784</v>
      </c>
      <c r="X153" s="75">
        <f t="shared" si="625"/>
        <v>39521</v>
      </c>
      <c r="Y153" s="75">
        <f t="shared" si="625"/>
        <v>1788</v>
      </c>
      <c r="Z153" s="75">
        <f t="shared" si="625"/>
        <v>6322059</v>
      </c>
      <c r="AA153" s="75">
        <f t="shared" si="532"/>
        <v>457</v>
      </c>
      <c r="AB153" s="75">
        <f t="shared" si="533"/>
        <v>812</v>
      </c>
      <c r="AC153" s="75">
        <f t="shared" si="534"/>
        <v>7254869</v>
      </c>
      <c r="AD153" s="75">
        <f t="shared" si="535"/>
        <v>790</v>
      </c>
      <c r="AE153" s="75">
        <f t="shared" si="536"/>
        <v>1689</v>
      </c>
      <c r="AF153" s="75">
        <f t="shared" si="537"/>
        <v>127635495</v>
      </c>
      <c r="AG153" s="75">
        <f t="shared" si="538"/>
        <v>1454</v>
      </c>
      <c r="AH153" s="75">
        <f t="shared" si="539"/>
        <v>2932</v>
      </c>
      <c r="AI153" s="75">
        <f t="shared" si="540"/>
        <v>171631127</v>
      </c>
      <c r="AJ153" s="75">
        <f t="shared" si="541"/>
        <v>4343</v>
      </c>
      <c r="AK153" s="75">
        <f t="shared" si="542"/>
        <v>10178</v>
      </c>
      <c r="AL153" s="75">
        <f t="shared" si="543"/>
        <v>9792669</v>
      </c>
      <c r="AM153" s="75">
        <f t="shared" si="544"/>
        <v>5477</v>
      </c>
      <c r="AN153" s="75">
        <f t="shared" si="545"/>
        <v>12728</v>
      </c>
      <c r="AO153" s="75">
        <f t="shared" si="626"/>
        <v>9042</v>
      </c>
      <c r="AP153" s="75">
        <f t="shared" si="626"/>
        <v>1971</v>
      </c>
      <c r="AQ153" s="75">
        <f t="shared" si="626"/>
        <v>728</v>
      </c>
      <c r="AR153" s="75">
        <f t="shared" si="626"/>
        <v>15</v>
      </c>
      <c r="AS153" s="75">
        <f t="shared" si="626"/>
        <v>2681</v>
      </c>
      <c r="AT153" s="75">
        <f t="shared" si="626"/>
        <v>3662</v>
      </c>
      <c r="AU153" s="75">
        <f t="shared" si="626"/>
        <v>2245</v>
      </c>
      <c r="AV153" s="75">
        <f t="shared" si="626"/>
        <v>93330</v>
      </c>
      <c r="AW153" s="75">
        <f t="shared" si="626"/>
        <v>9019</v>
      </c>
      <c r="AX153" s="75">
        <f t="shared" si="626"/>
        <v>48839</v>
      </c>
      <c r="AY153" s="75">
        <f t="shared" si="627"/>
        <v>151188</v>
      </c>
      <c r="AZ153" s="75">
        <f t="shared" si="627"/>
        <v>25229</v>
      </c>
      <c r="BA153" s="75">
        <f t="shared" si="627"/>
        <v>19203</v>
      </c>
      <c r="BB153" s="75">
        <f t="shared" si="627"/>
        <v>16764</v>
      </c>
      <c r="BC153" s="75">
        <f t="shared" si="627"/>
        <v>12941</v>
      </c>
      <c r="BD153" s="75">
        <f t="shared" si="627"/>
        <v>114617</v>
      </c>
      <c r="BE153" s="75">
        <f t="shared" si="627"/>
        <v>92404</v>
      </c>
      <c r="BF153" s="75">
        <f t="shared" si="627"/>
        <v>74701</v>
      </c>
      <c r="BG153" s="75">
        <f t="shared" si="627"/>
        <v>41659</v>
      </c>
      <c r="BH153" s="75">
        <f t="shared" si="627"/>
        <v>3884</v>
      </c>
      <c r="BI153" s="75">
        <f t="shared" si="627"/>
        <v>1798</v>
      </c>
      <c r="BJ153" s="75">
        <f t="shared" si="627"/>
        <v>163</v>
      </c>
      <c r="BK153" s="75">
        <f t="shared" si="627"/>
        <v>79070</v>
      </c>
      <c r="BL153" s="75">
        <f t="shared" si="548"/>
        <v>485</v>
      </c>
      <c r="BM153" s="75">
        <f t="shared" si="549"/>
        <v>766</v>
      </c>
      <c r="BN153" s="75">
        <f t="shared" si="628"/>
        <v>109</v>
      </c>
      <c r="BO153" s="75">
        <f t="shared" si="628"/>
        <v>50948</v>
      </c>
      <c r="BP153" s="75">
        <f t="shared" si="551"/>
        <v>467</v>
      </c>
      <c r="BQ153" s="75">
        <f t="shared" si="552"/>
        <v>822</v>
      </c>
      <c r="BR153" s="75">
        <f t="shared" si="629"/>
        <v>13567</v>
      </c>
      <c r="BS153" s="75">
        <f t="shared" si="629"/>
        <v>6192041</v>
      </c>
      <c r="BT153" s="75">
        <f t="shared" si="554"/>
        <v>456</v>
      </c>
      <c r="BU153" s="75">
        <f t="shared" si="555"/>
        <v>812</v>
      </c>
      <c r="BV153" s="75">
        <f t="shared" si="630"/>
        <v>6450</v>
      </c>
      <c r="BW153" s="75">
        <f t="shared" si="630"/>
        <v>6227869</v>
      </c>
      <c r="BX153" s="75">
        <f t="shared" si="557"/>
        <v>966</v>
      </c>
      <c r="BY153" s="75">
        <f t="shared" si="558"/>
        <v>1799</v>
      </c>
      <c r="BZ153" s="75">
        <f t="shared" si="631"/>
        <v>1764</v>
      </c>
      <c r="CA153" s="75">
        <f t="shared" si="631"/>
        <v>2359761</v>
      </c>
      <c r="CB153" s="75">
        <f t="shared" si="560"/>
        <v>1338</v>
      </c>
      <c r="CC153" s="75">
        <f t="shared" si="561"/>
        <v>2991</v>
      </c>
      <c r="CD153" s="75">
        <f t="shared" si="632"/>
        <v>79570</v>
      </c>
      <c r="CE153" s="75">
        <f t="shared" si="632"/>
        <v>119047865</v>
      </c>
      <c r="CF153" s="75">
        <f t="shared" si="563"/>
        <v>1496</v>
      </c>
      <c r="CG153" s="75">
        <f t="shared" si="564"/>
        <v>3020</v>
      </c>
      <c r="CH153" s="75">
        <f t="shared" si="633"/>
        <v>3070</v>
      </c>
      <c r="CI153" s="75">
        <f t="shared" si="633"/>
        <v>17852686</v>
      </c>
      <c r="CJ153" s="75">
        <f t="shared" si="566"/>
        <v>5815</v>
      </c>
      <c r="CK153" s="75">
        <f t="shared" si="567"/>
        <v>13483</v>
      </c>
      <c r="CL153" s="75">
        <f t="shared" si="634"/>
        <v>994</v>
      </c>
      <c r="CM153" s="75">
        <f t="shared" si="634"/>
        <v>6026576</v>
      </c>
      <c r="CN153" s="75">
        <f t="shared" si="569"/>
        <v>6063</v>
      </c>
      <c r="CO153" s="75">
        <f t="shared" si="570"/>
        <v>15279</v>
      </c>
      <c r="CP153" s="75">
        <f t="shared" si="635"/>
        <v>3388</v>
      </c>
      <c r="CQ153" s="75">
        <f t="shared" si="635"/>
        <v>26512750</v>
      </c>
      <c r="CR153" s="75">
        <f t="shared" si="572"/>
        <v>7825</v>
      </c>
      <c r="CS153" s="75">
        <f t="shared" si="573"/>
        <v>16632</v>
      </c>
      <c r="CT153" s="75">
        <f t="shared" si="636"/>
        <v>395</v>
      </c>
      <c r="CU153" s="75">
        <f t="shared" si="636"/>
        <v>3333404</v>
      </c>
      <c r="CV153" s="75">
        <f t="shared" si="575"/>
        <v>8439</v>
      </c>
      <c r="CW153" s="75">
        <f t="shared" si="576"/>
        <v>19402</v>
      </c>
      <c r="CX153" s="75">
        <f t="shared" si="637"/>
        <v>563</v>
      </c>
      <c r="CY153" s="75">
        <f t="shared" si="637"/>
        <v>151824</v>
      </c>
      <c r="CZ153" s="75">
        <f t="shared" si="578"/>
        <v>270</v>
      </c>
      <c r="DA153" s="75">
        <f t="shared" si="579"/>
        <v>472</v>
      </c>
      <c r="DB153" s="75">
        <f t="shared" si="638"/>
        <v>8361</v>
      </c>
      <c r="DC153" s="75">
        <f t="shared" si="638"/>
        <v>289056</v>
      </c>
      <c r="DD153" s="75">
        <f t="shared" si="581"/>
        <v>35</v>
      </c>
      <c r="DE153" s="75">
        <f t="shared" si="582"/>
        <v>65</v>
      </c>
      <c r="DF153" s="75">
        <f t="shared" si="639"/>
        <v>130</v>
      </c>
      <c r="DG153" s="75">
        <f t="shared" si="639"/>
        <v>142363</v>
      </c>
      <c r="DH153" s="75">
        <f t="shared" si="584"/>
        <v>1095</v>
      </c>
      <c r="DI153" s="75">
        <f t="shared" si="585"/>
        <v>2134</v>
      </c>
      <c r="DJ153" s="75">
        <f t="shared" si="644"/>
        <v>116</v>
      </c>
      <c r="DK153" s="75">
        <f t="shared" si="644"/>
        <v>277</v>
      </c>
      <c r="DL153" s="248"/>
      <c r="DM153" s="248"/>
      <c r="DN153" s="248"/>
      <c r="DO153" s="248"/>
      <c r="DP153" s="248"/>
      <c r="DQ153" s="248"/>
      <c r="DR153" s="248"/>
      <c r="DS153" s="248"/>
      <c r="DT153" s="248"/>
      <c r="DU153" s="248"/>
      <c r="DV153" s="248"/>
      <c r="DW153" s="248"/>
      <c r="DX153" s="248"/>
      <c r="DY153" s="248"/>
      <c r="DZ153" s="248"/>
      <c r="EA153" s="248"/>
      <c r="EB153" s="164"/>
      <c r="EC153" s="75">
        <f t="shared" si="598"/>
        <v>11</v>
      </c>
      <c r="ED153" s="74">
        <f t="shared" si="613"/>
        <v>2019</v>
      </c>
      <c r="EE153" s="165">
        <f t="shared" si="614"/>
        <v>43770</v>
      </c>
      <c r="EF153" s="157">
        <f t="shared" si="599"/>
        <v>30</v>
      </c>
      <c r="EG153" s="156"/>
      <c r="EH153" s="166">
        <f t="shared" si="641"/>
        <v>241598</v>
      </c>
      <c r="EI153" s="166">
        <f t="shared" si="641"/>
        <v>1296078</v>
      </c>
      <c r="EJ153" s="166">
        <f t="shared" si="641"/>
        <v>3508212</v>
      </c>
      <c r="EK153" s="166">
        <f t="shared" si="641"/>
        <v>9077550</v>
      </c>
      <c r="EL153" s="166">
        <f t="shared" si="641"/>
        <v>11236949</v>
      </c>
      <c r="EM153" s="166">
        <f t="shared" si="641"/>
        <v>15505987</v>
      </c>
      <c r="EN153" s="166">
        <f t="shared" si="641"/>
        <v>257357446</v>
      </c>
      <c r="EO153" s="166">
        <f t="shared" si="641"/>
        <v>402239572</v>
      </c>
      <c r="EP153" s="166">
        <f t="shared" si="641"/>
        <v>22757604</v>
      </c>
      <c r="EQ153" s="166">
        <f t="shared" si="641"/>
        <v>124858</v>
      </c>
      <c r="ER153" s="166">
        <f t="shared" si="642"/>
        <v>89562</v>
      </c>
      <c r="ES153" s="166">
        <f t="shared" si="642"/>
        <v>11016110</v>
      </c>
      <c r="ET153" s="166">
        <f t="shared" si="642"/>
        <v>11606466</v>
      </c>
      <c r="EU153" s="166">
        <f t="shared" si="642"/>
        <v>5275256</v>
      </c>
      <c r="EV153" s="166">
        <f t="shared" si="642"/>
        <v>240310431</v>
      </c>
      <c r="EW153" s="166">
        <f t="shared" si="642"/>
        <v>41394122</v>
      </c>
      <c r="EX153" s="166">
        <f t="shared" si="642"/>
        <v>15186960</v>
      </c>
      <c r="EY153" s="166">
        <f t="shared" si="642"/>
        <v>56348592</v>
      </c>
      <c r="EZ153" s="166">
        <f t="shared" si="642"/>
        <v>7663852</v>
      </c>
      <c r="FA153" s="166">
        <f t="shared" si="642"/>
        <v>277460</v>
      </c>
      <c r="FB153" s="166">
        <f t="shared" si="643"/>
        <v>265974</v>
      </c>
      <c r="FC153" s="166">
        <f t="shared" si="643"/>
        <v>546519</v>
      </c>
      <c r="FD153" s="166">
        <f t="shared" si="643"/>
        <v>0</v>
      </c>
      <c r="FE153" s="166">
        <f t="shared" si="643"/>
        <v>0</v>
      </c>
      <c r="FF153" s="166">
        <f t="shared" si="643"/>
        <v>0</v>
      </c>
      <c r="FG153" s="166">
        <f t="shared" si="643"/>
        <v>0</v>
      </c>
      <c r="FH153" s="152"/>
      <c r="FI153" s="405">
        <f t="shared" si="603"/>
        <v>1.8230363465568322</v>
      </c>
      <c r="FJ153" s="405">
        <f t="shared" si="603"/>
        <v>1.3876002601344029</v>
      </c>
      <c r="FK153" s="405">
        <f t="shared" si="604"/>
        <v>1.8259448861779763</v>
      </c>
      <c r="FL153" s="405">
        <f t="shared" si="605"/>
        <v>1.4095414442871146</v>
      </c>
      <c r="FM153" s="405">
        <f t="shared" si="606"/>
        <v>1.305670737264194</v>
      </c>
      <c r="FN153" s="405">
        <f t="shared" si="607"/>
        <v>1.0526291807163037</v>
      </c>
      <c r="FO153" s="405">
        <f t="shared" si="608"/>
        <v>1.8901596619518737</v>
      </c>
      <c r="FP153" s="405">
        <f t="shared" si="609"/>
        <v>1.0540978214114016</v>
      </c>
      <c r="FQ153" s="405">
        <f t="shared" si="610"/>
        <v>2.1722595078299776</v>
      </c>
      <c r="FR153" s="405">
        <f t="shared" si="611"/>
        <v>1.005592841163311</v>
      </c>
      <c r="FS153" s="65"/>
    </row>
    <row r="154" spans="1:175" ht="10.35" customHeight="1" x14ac:dyDescent="0.2">
      <c r="A154" s="74" t="str">
        <f t="shared" si="523"/>
        <v>2019-20DECEMBERY60</v>
      </c>
      <c r="B154" s="163" t="str">
        <f t="shared" si="612"/>
        <v>2019-20</v>
      </c>
      <c r="C154" s="26" t="s">
        <v>835</v>
      </c>
      <c r="D154" s="163" t="str">
        <f t="shared" si="623"/>
        <v>Y60</v>
      </c>
      <c r="E154" s="163" t="str">
        <f t="shared" si="623"/>
        <v>Midlands</v>
      </c>
      <c r="F154" s="163" t="str">
        <f t="shared" si="524"/>
        <v>Y60</v>
      </c>
      <c r="H154" s="75">
        <f t="shared" si="624"/>
        <v>235846</v>
      </c>
      <c r="I154" s="75">
        <f t="shared" si="624"/>
        <v>177931</v>
      </c>
      <c r="J154" s="75">
        <f t="shared" si="624"/>
        <v>800604</v>
      </c>
      <c r="K154" s="75">
        <f t="shared" si="526"/>
        <v>4</v>
      </c>
      <c r="L154" s="75">
        <f t="shared" si="527"/>
        <v>1</v>
      </c>
      <c r="M154" s="75">
        <f t="shared" si="528"/>
        <v>9</v>
      </c>
      <c r="N154" s="75">
        <f t="shared" si="529"/>
        <v>23</v>
      </c>
      <c r="O154" s="75">
        <f t="shared" si="530"/>
        <v>57</v>
      </c>
      <c r="P154" s="75" t="s">
        <v>44</v>
      </c>
      <c r="Q154" s="75">
        <f t="shared" si="625"/>
        <v>986</v>
      </c>
      <c r="R154" s="75">
        <f t="shared" si="625"/>
        <v>2191</v>
      </c>
      <c r="S154" s="75">
        <f t="shared" si="625"/>
        <v>56</v>
      </c>
      <c r="T154" s="75">
        <f t="shared" si="625"/>
        <v>171460</v>
      </c>
      <c r="U154" s="75">
        <f t="shared" si="625"/>
        <v>15423</v>
      </c>
      <c r="V154" s="75">
        <f t="shared" si="625"/>
        <v>10220</v>
      </c>
      <c r="W154" s="75">
        <f t="shared" si="625"/>
        <v>95285</v>
      </c>
      <c r="X154" s="75">
        <f t="shared" si="625"/>
        <v>39134</v>
      </c>
      <c r="Y154" s="75">
        <f t="shared" si="625"/>
        <v>2350</v>
      </c>
      <c r="Z154" s="75">
        <f t="shared" si="625"/>
        <v>7087088</v>
      </c>
      <c r="AA154" s="75">
        <f t="shared" si="532"/>
        <v>460</v>
      </c>
      <c r="AB154" s="75">
        <f t="shared" si="533"/>
        <v>812</v>
      </c>
      <c r="AC154" s="75">
        <f t="shared" si="534"/>
        <v>7931756</v>
      </c>
      <c r="AD154" s="75">
        <f t="shared" si="535"/>
        <v>776</v>
      </c>
      <c r="AE154" s="75">
        <f t="shared" si="536"/>
        <v>1629</v>
      </c>
      <c r="AF154" s="75">
        <f t="shared" si="537"/>
        <v>154434959</v>
      </c>
      <c r="AG154" s="75">
        <f t="shared" si="538"/>
        <v>1621</v>
      </c>
      <c r="AH154" s="75">
        <f t="shared" si="539"/>
        <v>3290</v>
      </c>
      <c r="AI154" s="75">
        <f t="shared" si="540"/>
        <v>179238216</v>
      </c>
      <c r="AJ154" s="75">
        <f t="shared" si="541"/>
        <v>4580</v>
      </c>
      <c r="AK154" s="75">
        <f t="shared" si="542"/>
        <v>11000</v>
      </c>
      <c r="AL154" s="75">
        <f t="shared" si="543"/>
        <v>12948396</v>
      </c>
      <c r="AM154" s="75">
        <f t="shared" si="544"/>
        <v>5510</v>
      </c>
      <c r="AN154" s="75">
        <f t="shared" si="545"/>
        <v>13095</v>
      </c>
      <c r="AO154" s="75">
        <f t="shared" si="626"/>
        <v>11039</v>
      </c>
      <c r="AP154" s="75">
        <f t="shared" si="626"/>
        <v>2143</v>
      </c>
      <c r="AQ154" s="75">
        <f t="shared" si="626"/>
        <v>947</v>
      </c>
      <c r="AR154" s="75">
        <f t="shared" si="626"/>
        <v>30</v>
      </c>
      <c r="AS154" s="75">
        <f t="shared" si="626"/>
        <v>3500</v>
      </c>
      <c r="AT154" s="75">
        <f t="shared" si="626"/>
        <v>4449</v>
      </c>
      <c r="AU154" s="75">
        <f t="shared" si="626"/>
        <v>2517</v>
      </c>
      <c r="AV154" s="75">
        <f t="shared" si="626"/>
        <v>98038</v>
      </c>
      <c r="AW154" s="75">
        <f t="shared" si="626"/>
        <v>9442</v>
      </c>
      <c r="AX154" s="75">
        <f t="shared" si="626"/>
        <v>52941</v>
      </c>
      <c r="AY154" s="75">
        <f t="shared" si="627"/>
        <v>160421</v>
      </c>
      <c r="AZ154" s="75">
        <f t="shared" si="627"/>
        <v>28169</v>
      </c>
      <c r="BA154" s="75">
        <f t="shared" si="627"/>
        <v>21268</v>
      </c>
      <c r="BB154" s="75">
        <f t="shared" si="627"/>
        <v>18766</v>
      </c>
      <c r="BC154" s="75">
        <f t="shared" si="627"/>
        <v>14299</v>
      </c>
      <c r="BD154" s="75">
        <f t="shared" si="627"/>
        <v>125031</v>
      </c>
      <c r="BE154" s="75">
        <f t="shared" si="627"/>
        <v>100092</v>
      </c>
      <c r="BF154" s="75">
        <f t="shared" si="627"/>
        <v>74157</v>
      </c>
      <c r="BG154" s="75">
        <f t="shared" si="627"/>
        <v>41361</v>
      </c>
      <c r="BH154" s="75">
        <f t="shared" si="627"/>
        <v>4654</v>
      </c>
      <c r="BI154" s="75">
        <f t="shared" si="627"/>
        <v>2362</v>
      </c>
      <c r="BJ154" s="75">
        <f t="shared" si="627"/>
        <v>128</v>
      </c>
      <c r="BK154" s="75">
        <f t="shared" si="627"/>
        <v>65744</v>
      </c>
      <c r="BL154" s="75">
        <f t="shared" si="548"/>
        <v>514</v>
      </c>
      <c r="BM154" s="75">
        <f t="shared" si="549"/>
        <v>847</v>
      </c>
      <c r="BN154" s="75">
        <f t="shared" si="628"/>
        <v>115</v>
      </c>
      <c r="BO154" s="75">
        <f t="shared" si="628"/>
        <v>51590</v>
      </c>
      <c r="BP154" s="75">
        <f t="shared" si="551"/>
        <v>449</v>
      </c>
      <c r="BQ154" s="75">
        <f t="shared" si="552"/>
        <v>868</v>
      </c>
      <c r="BR154" s="75">
        <f t="shared" si="629"/>
        <v>15180</v>
      </c>
      <c r="BS154" s="75">
        <f t="shared" si="629"/>
        <v>6969754</v>
      </c>
      <c r="BT154" s="75">
        <f t="shared" si="554"/>
        <v>459</v>
      </c>
      <c r="BU154" s="75">
        <f t="shared" si="555"/>
        <v>812</v>
      </c>
      <c r="BV154" s="75">
        <f t="shared" si="630"/>
        <v>6906</v>
      </c>
      <c r="BW154" s="75">
        <f t="shared" si="630"/>
        <v>6958292</v>
      </c>
      <c r="BX154" s="75">
        <f t="shared" si="557"/>
        <v>1008</v>
      </c>
      <c r="BY154" s="75">
        <f t="shared" si="558"/>
        <v>1932</v>
      </c>
      <c r="BZ154" s="75">
        <f t="shared" si="631"/>
        <v>1961</v>
      </c>
      <c r="CA154" s="75">
        <f t="shared" si="631"/>
        <v>2843013</v>
      </c>
      <c r="CB154" s="75">
        <f t="shared" si="560"/>
        <v>1450</v>
      </c>
      <c r="CC154" s="75">
        <f t="shared" si="561"/>
        <v>3104</v>
      </c>
      <c r="CD154" s="75">
        <f t="shared" si="632"/>
        <v>86418</v>
      </c>
      <c r="CE154" s="75">
        <f t="shared" si="632"/>
        <v>144633654</v>
      </c>
      <c r="CF154" s="75">
        <f t="shared" si="563"/>
        <v>1674</v>
      </c>
      <c r="CG154" s="75">
        <f t="shared" si="564"/>
        <v>3401</v>
      </c>
      <c r="CH154" s="75">
        <f t="shared" si="633"/>
        <v>3010</v>
      </c>
      <c r="CI154" s="75">
        <f t="shared" si="633"/>
        <v>18583744</v>
      </c>
      <c r="CJ154" s="75">
        <f t="shared" si="566"/>
        <v>6174</v>
      </c>
      <c r="CK154" s="75">
        <f t="shared" si="567"/>
        <v>14001</v>
      </c>
      <c r="CL154" s="75">
        <f t="shared" si="634"/>
        <v>927</v>
      </c>
      <c r="CM154" s="75">
        <f t="shared" si="634"/>
        <v>5914582</v>
      </c>
      <c r="CN154" s="75">
        <f t="shared" si="569"/>
        <v>6380</v>
      </c>
      <c r="CO154" s="75">
        <f t="shared" si="570"/>
        <v>15139</v>
      </c>
      <c r="CP154" s="75">
        <f t="shared" si="635"/>
        <v>2906</v>
      </c>
      <c r="CQ154" s="75">
        <f t="shared" si="635"/>
        <v>22534034</v>
      </c>
      <c r="CR154" s="75">
        <f t="shared" si="572"/>
        <v>7754</v>
      </c>
      <c r="CS154" s="75">
        <f t="shared" si="573"/>
        <v>16580</v>
      </c>
      <c r="CT154" s="75">
        <f t="shared" si="636"/>
        <v>416</v>
      </c>
      <c r="CU154" s="75">
        <f t="shared" si="636"/>
        <v>4012219</v>
      </c>
      <c r="CV154" s="75">
        <f t="shared" si="575"/>
        <v>9645</v>
      </c>
      <c r="CW154" s="75">
        <f t="shared" si="576"/>
        <v>23120</v>
      </c>
      <c r="CX154" s="75">
        <f t="shared" si="637"/>
        <v>661</v>
      </c>
      <c r="CY154" s="75">
        <f t="shared" si="637"/>
        <v>187541</v>
      </c>
      <c r="CZ154" s="75">
        <f t="shared" si="578"/>
        <v>284</v>
      </c>
      <c r="DA154" s="75">
        <f t="shared" si="579"/>
        <v>493</v>
      </c>
      <c r="DB154" s="75">
        <f t="shared" si="638"/>
        <v>8676</v>
      </c>
      <c r="DC154" s="75">
        <f t="shared" si="638"/>
        <v>297707</v>
      </c>
      <c r="DD154" s="75">
        <f t="shared" si="581"/>
        <v>34</v>
      </c>
      <c r="DE154" s="75">
        <f t="shared" si="582"/>
        <v>67</v>
      </c>
      <c r="DF154" s="75">
        <f t="shared" si="639"/>
        <v>167</v>
      </c>
      <c r="DG154" s="75">
        <f t="shared" si="639"/>
        <v>202728</v>
      </c>
      <c r="DH154" s="75">
        <f t="shared" si="584"/>
        <v>1214</v>
      </c>
      <c r="DI154" s="75">
        <f t="shared" si="585"/>
        <v>2148</v>
      </c>
      <c r="DJ154" s="75">
        <f t="shared" si="644"/>
        <v>149</v>
      </c>
      <c r="DK154" s="75">
        <f t="shared" si="644"/>
        <v>334</v>
      </c>
      <c r="DL154" s="248"/>
      <c r="DM154" s="248"/>
      <c r="DN154" s="248"/>
      <c r="DO154" s="248"/>
      <c r="DP154" s="248"/>
      <c r="DQ154" s="248"/>
      <c r="DR154" s="248"/>
      <c r="DS154" s="248"/>
      <c r="DT154" s="248"/>
      <c r="DU154" s="248"/>
      <c r="DV154" s="248"/>
      <c r="DW154" s="248"/>
      <c r="DX154" s="248"/>
      <c r="DY154" s="248"/>
      <c r="DZ154" s="248"/>
      <c r="EA154" s="248"/>
      <c r="EB154" s="164"/>
      <c r="EC154" s="75">
        <f t="shared" si="598"/>
        <v>12</v>
      </c>
      <c r="ED154" s="74">
        <f t="shared" si="613"/>
        <v>2019</v>
      </c>
      <c r="EE154" s="165">
        <f t="shared" si="614"/>
        <v>43800</v>
      </c>
      <c r="EF154" s="157">
        <f t="shared" si="599"/>
        <v>31</v>
      </c>
      <c r="EG154" s="156"/>
      <c r="EH154" s="166">
        <f t="shared" si="641"/>
        <v>260726</v>
      </c>
      <c r="EI154" s="166">
        <f t="shared" si="641"/>
        <v>1567948</v>
      </c>
      <c r="EJ154" s="166">
        <f t="shared" si="641"/>
        <v>4046641</v>
      </c>
      <c r="EK154" s="166">
        <f t="shared" si="641"/>
        <v>10117385</v>
      </c>
      <c r="EL154" s="166">
        <f t="shared" si="641"/>
        <v>12526885</v>
      </c>
      <c r="EM154" s="166">
        <f t="shared" si="641"/>
        <v>16644432</v>
      </c>
      <c r="EN154" s="166">
        <f t="shared" si="641"/>
        <v>313511815</v>
      </c>
      <c r="EO154" s="166">
        <f t="shared" si="641"/>
        <v>430479605</v>
      </c>
      <c r="EP154" s="166">
        <f t="shared" si="641"/>
        <v>30772572</v>
      </c>
      <c r="EQ154" s="166">
        <f t="shared" si="641"/>
        <v>108416</v>
      </c>
      <c r="ER154" s="166">
        <f t="shared" si="642"/>
        <v>99797</v>
      </c>
      <c r="ES154" s="166">
        <f t="shared" si="642"/>
        <v>12324972</v>
      </c>
      <c r="ET154" s="166">
        <f t="shared" si="642"/>
        <v>13341954</v>
      </c>
      <c r="EU154" s="166">
        <f t="shared" si="642"/>
        <v>6086930</v>
      </c>
      <c r="EV154" s="166">
        <f t="shared" si="642"/>
        <v>293872162</v>
      </c>
      <c r="EW154" s="166">
        <f t="shared" si="642"/>
        <v>42141737</v>
      </c>
      <c r="EX154" s="166">
        <f t="shared" si="642"/>
        <v>14033570</v>
      </c>
      <c r="EY154" s="166">
        <f t="shared" si="642"/>
        <v>48182420</v>
      </c>
      <c r="EZ154" s="166">
        <f t="shared" si="642"/>
        <v>9618050</v>
      </c>
      <c r="FA154" s="166">
        <f t="shared" si="642"/>
        <v>358751</v>
      </c>
      <c r="FB154" s="166">
        <f t="shared" si="643"/>
        <v>325760</v>
      </c>
      <c r="FC154" s="166">
        <f t="shared" si="643"/>
        <v>577647</v>
      </c>
      <c r="FD154" s="166">
        <f t="shared" si="643"/>
        <v>0</v>
      </c>
      <c r="FE154" s="166">
        <f t="shared" si="643"/>
        <v>0</v>
      </c>
      <c r="FF154" s="166">
        <f t="shared" si="643"/>
        <v>0</v>
      </c>
      <c r="FG154" s="166">
        <f t="shared" si="643"/>
        <v>0</v>
      </c>
      <c r="FH154" s="152"/>
      <c r="FI154" s="405">
        <f t="shared" si="603"/>
        <v>1.8264280619853466</v>
      </c>
      <c r="FJ154" s="405">
        <f t="shared" si="603"/>
        <v>1.3789794462815277</v>
      </c>
      <c r="FK154" s="405">
        <f t="shared" si="604"/>
        <v>1.8362035225048923</v>
      </c>
      <c r="FL154" s="405">
        <f t="shared" si="605"/>
        <v>1.3991193737769081</v>
      </c>
      <c r="FM154" s="405">
        <f t="shared" si="606"/>
        <v>1.3121792517185287</v>
      </c>
      <c r="FN154" s="405">
        <f t="shared" si="607"/>
        <v>1.0504486540378863</v>
      </c>
      <c r="FO154" s="405">
        <f t="shared" si="608"/>
        <v>1.8949506822711708</v>
      </c>
      <c r="FP154" s="405">
        <f t="shared" si="609"/>
        <v>1.0569070373588185</v>
      </c>
      <c r="FQ154" s="405">
        <f t="shared" si="610"/>
        <v>1.9804255319148936</v>
      </c>
      <c r="FR154" s="405">
        <f t="shared" si="611"/>
        <v>1.0051063829787235</v>
      </c>
      <c r="FS154" s="65"/>
    </row>
    <row r="155" spans="1:175" ht="10.35" customHeight="1" x14ac:dyDescent="0.2">
      <c r="A155" s="74" t="str">
        <f t="shared" si="523"/>
        <v>2019-20JANUARYY60</v>
      </c>
      <c r="B155" s="163" t="str">
        <f t="shared" si="612"/>
        <v>2019-20</v>
      </c>
      <c r="C155" s="26" t="s">
        <v>836</v>
      </c>
      <c r="D155" s="163" t="str">
        <f t="shared" si="623"/>
        <v>Y60</v>
      </c>
      <c r="E155" s="163" t="str">
        <f t="shared" si="623"/>
        <v>Midlands</v>
      </c>
      <c r="F155" s="163" t="str">
        <f t="shared" si="524"/>
        <v>Y60</v>
      </c>
      <c r="H155" s="75">
        <f t="shared" si="624"/>
        <v>199402</v>
      </c>
      <c r="I155" s="75">
        <f t="shared" si="624"/>
        <v>150379</v>
      </c>
      <c r="J155" s="75">
        <f t="shared" si="624"/>
        <v>446494</v>
      </c>
      <c r="K155" s="75">
        <f t="shared" si="526"/>
        <v>3</v>
      </c>
      <c r="L155" s="75">
        <f t="shared" si="527"/>
        <v>1</v>
      </c>
      <c r="M155" s="75">
        <f t="shared" si="528"/>
        <v>3</v>
      </c>
      <c r="N155" s="75">
        <f t="shared" si="529"/>
        <v>8</v>
      </c>
      <c r="O155" s="75">
        <f t="shared" si="530"/>
        <v>44</v>
      </c>
      <c r="P155" s="75" t="s">
        <v>44</v>
      </c>
      <c r="Q155" s="75">
        <f t="shared" si="625"/>
        <v>775</v>
      </c>
      <c r="R155" s="75">
        <f t="shared" si="625"/>
        <v>2355</v>
      </c>
      <c r="S155" s="75">
        <f t="shared" si="625"/>
        <v>1306</v>
      </c>
      <c r="T155" s="75">
        <f t="shared" si="625"/>
        <v>160446</v>
      </c>
      <c r="U155" s="75">
        <f t="shared" si="625"/>
        <v>12928</v>
      </c>
      <c r="V155" s="75">
        <f t="shared" si="625"/>
        <v>8336</v>
      </c>
      <c r="W155" s="75">
        <f t="shared" si="625"/>
        <v>84747</v>
      </c>
      <c r="X155" s="75">
        <f t="shared" si="625"/>
        <v>40611</v>
      </c>
      <c r="Y155" s="75">
        <f t="shared" si="625"/>
        <v>2305</v>
      </c>
      <c r="Z155" s="75">
        <f t="shared" si="625"/>
        <v>5639492</v>
      </c>
      <c r="AA155" s="75">
        <f t="shared" si="532"/>
        <v>436</v>
      </c>
      <c r="AB155" s="75">
        <f t="shared" si="533"/>
        <v>775</v>
      </c>
      <c r="AC155" s="75">
        <f t="shared" si="534"/>
        <v>6201559</v>
      </c>
      <c r="AD155" s="75">
        <f t="shared" si="535"/>
        <v>744</v>
      </c>
      <c r="AE155" s="75">
        <f t="shared" si="536"/>
        <v>1565</v>
      </c>
      <c r="AF155" s="75">
        <f t="shared" si="537"/>
        <v>97826363</v>
      </c>
      <c r="AG155" s="75">
        <f t="shared" si="538"/>
        <v>1154</v>
      </c>
      <c r="AH155" s="75">
        <f t="shared" si="539"/>
        <v>2271</v>
      </c>
      <c r="AI155" s="75">
        <f t="shared" si="540"/>
        <v>101915837</v>
      </c>
      <c r="AJ155" s="75">
        <f t="shared" si="541"/>
        <v>2510</v>
      </c>
      <c r="AK155" s="75">
        <f t="shared" si="542"/>
        <v>5777</v>
      </c>
      <c r="AL155" s="75">
        <f t="shared" si="543"/>
        <v>8444916</v>
      </c>
      <c r="AM155" s="75">
        <f t="shared" si="544"/>
        <v>3664</v>
      </c>
      <c r="AN155" s="75">
        <f t="shared" si="545"/>
        <v>8239</v>
      </c>
      <c r="AO155" s="75">
        <f t="shared" si="626"/>
        <v>8940</v>
      </c>
      <c r="AP155" s="75">
        <f t="shared" si="626"/>
        <v>1209</v>
      </c>
      <c r="AQ155" s="75">
        <f t="shared" si="626"/>
        <v>541</v>
      </c>
      <c r="AR155" s="75">
        <f t="shared" si="626"/>
        <v>8</v>
      </c>
      <c r="AS155" s="75">
        <f t="shared" si="626"/>
        <v>3603</v>
      </c>
      <c r="AT155" s="75">
        <f t="shared" si="626"/>
        <v>3587</v>
      </c>
      <c r="AU155" s="75">
        <f t="shared" si="626"/>
        <v>2623</v>
      </c>
      <c r="AV155" s="75">
        <f t="shared" si="626"/>
        <v>93288</v>
      </c>
      <c r="AW155" s="75">
        <f t="shared" si="626"/>
        <v>8934</v>
      </c>
      <c r="AX155" s="75">
        <f t="shared" si="626"/>
        <v>49284</v>
      </c>
      <c r="AY155" s="75">
        <f t="shared" si="627"/>
        <v>151506</v>
      </c>
      <c r="AZ155" s="75">
        <f t="shared" si="627"/>
        <v>23965</v>
      </c>
      <c r="BA155" s="75">
        <f t="shared" si="627"/>
        <v>18110</v>
      </c>
      <c r="BB155" s="75">
        <f t="shared" si="627"/>
        <v>15402</v>
      </c>
      <c r="BC155" s="75">
        <f t="shared" si="627"/>
        <v>11880</v>
      </c>
      <c r="BD155" s="75">
        <f t="shared" si="627"/>
        <v>108256</v>
      </c>
      <c r="BE155" s="75">
        <f t="shared" si="627"/>
        <v>88799</v>
      </c>
      <c r="BF155" s="75">
        <f t="shared" si="627"/>
        <v>70742</v>
      </c>
      <c r="BG155" s="75">
        <f t="shared" si="627"/>
        <v>42501</v>
      </c>
      <c r="BH155" s="75">
        <f t="shared" si="627"/>
        <v>4983</v>
      </c>
      <c r="BI155" s="75">
        <f t="shared" si="627"/>
        <v>2336</v>
      </c>
      <c r="BJ155" s="75">
        <f t="shared" si="627"/>
        <v>116</v>
      </c>
      <c r="BK155" s="75">
        <f t="shared" si="627"/>
        <v>60092</v>
      </c>
      <c r="BL155" s="75">
        <f t="shared" si="548"/>
        <v>518</v>
      </c>
      <c r="BM155" s="75">
        <f t="shared" si="549"/>
        <v>971</v>
      </c>
      <c r="BN155" s="75">
        <f t="shared" si="628"/>
        <v>86</v>
      </c>
      <c r="BO155" s="75">
        <f t="shared" si="628"/>
        <v>37211</v>
      </c>
      <c r="BP155" s="75">
        <f t="shared" si="551"/>
        <v>433</v>
      </c>
      <c r="BQ155" s="75">
        <f t="shared" si="552"/>
        <v>895</v>
      </c>
      <c r="BR155" s="75">
        <f t="shared" si="629"/>
        <v>12726</v>
      </c>
      <c r="BS155" s="75">
        <f t="shared" si="629"/>
        <v>5542189</v>
      </c>
      <c r="BT155" s="75">
        <f t="shared" si="554"/>
        <v>436</v>
      </c>
      <c r="BU155" s="75">
        <f t="shared" si="555"/>
        <v>774</v>
      </c>
      <c r="BV155" s="75">
        <f t="shared" si="630"/>
        <v>6540</v>
      </c>
      <c r="BW155" s="75">
        <f t="shared" si="630"/>
        <v>5520126</v>
      </c>
      <c r="BX155" s="75">
        <f t="shared" si="557"/>
        <v>844</v>
      </c>
      <c r="BY155" s="75">
        <f t="shared" si="558"/>
        <v>1569</v>
      </c>
      <c r="BZ155" s="75">
        <f t="shared" si="631"/>
        <v>1864</v>
      </c>
      <c r="CA155" s="75">
        <f t="shared" si="631"/>
        <v>1982055</v>
      </c>
      <c r="CB155" s="75">
        <f t="shared" si="560"/>
        <v>1063</v>
      </c>
      <c r="CC155" s="75">
        <f t="shared" si="561"/>
        <v>2297</v>
      </c>
      <c r="CD155" s="75">
        <f t="shared" si="632"/>
        <v>76343</v>
      </c>
      <c r="CE155" s="75">
        <f t="shared" si="632"/>
        <v>90324182</v>
      </c>
      <c r="CF155" s="75">
        <f t="shared" si="563"/>
        <v>1183</v>
      </c>
      <c r="CG155" s="75">
        <f t="shared" si="564"/>
        <v>2330</v>
      </c>
      <c r="CH155" s="75">
        <f t="shared" si="633"/>
        <v>3474</v>
      </c>
      <c r="CI155" s="75">
        <f t="shared" si="633"/>
        <v>11694862</v>
      </c>
      <c r="CJ155" s="75">
        <f t="shared" si="566"/>
        <v>3366</v>
      </c>
      <c r="CK155" s="75">
        <f t="shared" si="567"/>
        <v>7913</v>
      </c>
      <c r="CL155" s="75">
        <f t="shared" si="634"/>
        <v>1036</v>
      </c>
      <c r="CM155" s="75">
        <f t="shared" si="634"/>
        <v>3815450</v>
      </c>
      <c r="CN155" s="75">
        <f t="shared" si="569"/>
        <v>3683</v>
      </c>
      <c r="CO155" s="75">
        <f t="shared" si="570"/>
        <v>9106</v>
      </c>
      <c r="CP155" s="75">
        <f t="shared" si="635"/>
        <v>4039</v>
      </c>
      <c r="CQ155" s="75">
        <f t="shared" si="635"/>
        <v>23371924</v>
      </c>
      <c r="CR155" s="75">
        <f t="shared" si="572"/>
        <v>5787</v>
      </c>
      <c r="CS155" s="75">
        <f t="shared" si="573"/>
        <v>12955</v>
      </c>
      <c r="CT155" s="75">
        <f t="shared" si="636"/>
        <v>454</v>
      </c>
      <c r="CU155" s="75">
        <f t="shared" si="636"/>
        <v>2426206</v>
      </c>
      <c r="CV155" s="75">
        <f t="shared" si="575"/>
        <v>5344</v>
      </c>
      <c r="CW155" s="75">
        <f t="shared" si="576"/>
        <v>13064</v>
      </c>
      <c r="CX155" s="75">
        <f t="shared" si="637"/>
        <v>540</v>
      </c>
      <c r="CY155" s="75">
        <f t="shared" si="637"/>
        <v>155306</v>
      </c>
      <c r="CZ155" s="75">
        <f t="shared" si="578"/>
        <v>288</v>
      </c>
      <c r="DA155" s="75">
        <f t="shared" si="579"/>
        <v>492</v>
      </c>
      <c r="DB155" s="75">
        <f t="shared" si="638"/>
        <v>7390</v>
      </c>
      <c r="DC155" s="75">
        <f t="shared" si="638"/>
        <v>238354</v>
      </c>
      <c r="DD155" s="75">
        <f t="shared" si="581"/>
        <v>32</v>
      </c>
      <c r="DE155" s="75">
        <f t="shared" si="582"/>
        <v>62</v>
      </c>
      <c r="DF155" s="75">
        <f t="shared" si="639"/>
        <v>164</v>
      </c>
      <c r="DG155" s="75">
        <f t="shared" si="639"/>
        <v>187193</v>
      </c>
      <c r="DH155" s="75">
        <f t="shared" si="584"/>
        <v>1141</v>
      </c>
      <c r="DI155" s="75">
        <f t="shared" si="585"/>
        <v>1998</v>
      </c>
      <c r="DJ155" s="75">
        <f t="shared" si="644"/>
        <v>145</v>
      </c>
      <c r="DK155" s="75">
        <f t="shared" si="644"/>
        <v>475</v>
      </c>
      <c r="DL155" s="248"/>
      <c r="DM155" s="248"/>
      <c r="DN155" s="248"/>
      <c r="DO155" s="248"/>
      <c r="DP155" s="248"/>
      <c r="DQ155" s="248"/>
      <c r="DR155" s="248"/>
      <c r="DS155" s="248"/>
      <c r="DT155" s="248"/>
      <c r="DU155" s="248"/>
      <c r="DV155" s="248"/>
      <c r="DW155" s="248"/>
      <c r="DX155" s="248"/>
      <c r="DY155" s="248"/>
      <c r="DZ155" s="248"/>
      <c r="EA155" s="248"/>
      <c r="EB155" s="164"/>
      <c r="EC155" s="75">
        <f t="shared" si="598"/>
        <v>1</v>
      </c>
      <c r="ED155" s="74">
        <f t="shared" si="613"/>
        <v>2020</v>
      </c>
      <c r="EE155" s="165">
        <f t="shared" si="614"/>
        <v>43831</v>
      </c>
      <c r="EF155" s="157">
        <f t="shared" si="599"/>
        <v>31</v>
      </c>
      <c r="EG155" s="156"/>
      <c r="EH155" s="166">
        <f t="shared" si="641"/>
        <v>219081</v>
      </c>
      <c r="EI155" s="166">
        <f t="shared" si="641"/>
        <v>451137</v>
      </c>
      <c r="EJ155" s="166">
        <f t="shared" si="641"/>
        <v>1254932</v>
      </c>
      <c r="EK155" s="166">
        <f t="shared" si="641"/>
        <v>6568603</v>
      </c>
      <c r="EL155" s="166">
        <f t="shared" si="641"/>
        <v>10020768</v>
      </c>
      <c r="EM155" s="166">
        <f t="shared" si="641"/>
        <v>13046590</v>
      </c>
      <c r="EN155" s="166">
        <f t="shared" si="641"/>
        <v>192465243</v>
      </c>
      <c r="EO155" s="166">
        <f t="shared" si="641"/>
        <v>234612372</v>
      </c>
      <c r="EP155" s="166">
        <f t="shared" si="641"/>
        <v>18989934</v>
      </c>
      <c r="EQ155" s="166">
        <f t="shared" si="641"/>
        <v>112636</v>
      </c>
      <c r="ER155" s="166">
        <f t="shared" si="642"/>
        <v>77004</v>
      </c>
      <c r="ES155" s="166">
        <f t="shared" si="642"/>
        <v>9854834</v>
      </c>
      <c r="ET155" s="166">
        <f t="shared" si="642"/>
        <v>10264134</v>
      </c>
      <c r="EU155" s="166">
        <f t="shared" si="642"/>
        <v>4281034</v>
      </c>
      <c r="EV155" s="166">
        <f t="shared" si="642"/>
        <v>177867252</v>
      </c>
      <c r="EW155" s="166">
        <f t="shared" si="642"/>
        <v>27490518</v>
      </c>
      <c r="EX155" s="166">
        <f t="shared" si="642"/>
        <v>9433578</v>
      </c>
      <c r="EY155" s="166">
        <f t="shared" si="642"/>
        <v>52324741</v>
      </c>
      <c r="EZ155" s="166">
        <f t="shared" si="642"/>
        <v>5930985</v>
      </c>
      <c r="FA155" s="166">
        <f t="shared" si="642"/>
        <v>327706</v>
      </c>
      <c r="FB155" s="166">
        <f t="shared" si="643"/>
        <v>265490</v>
      </c>
      <c r="FC155" s="166">
        <f t="shared" si="643"/>
        <v>459384</v>
      </c>
      <c r="FD155" s="166">
        <f t="shared" si="643"/>
        <v>0</v>
      </c>
      <c r="FE155" s="166">
        <f t="shared" si="643"/>
        <v>0</v>
      </c>
      <c r="FF155" s="166">
        <f t="shared" si="643"/>
        <v>0</v>
      </c>
      <c r="FG155" s="166">
        <f t="shared" si="643"/>
        <v>0</v>
      </c>
      <c r="FH155" s="152"/>
      <c r="FI155" s="405">
        <f t="shared" si="603"/>
        <v>1.8537283415841583</v>
      </c>
      <c r="FJ155" s="405">
        <f t="shared" si="603"/>
        <v>1.4008353960396041</v>
      </c>
      <c r="FK155" s="405">
        <f t="shared" si="604"/>
        <v>1.8476487523992322</v>
      </c>
      <c r="FL155" s="405">
        <f t="shared" si="605"/>
        <v>1.4251439539347408</v>
      </c>
      <c r="FM155" s="405">
        <f t="shared" si="606"/>
        <v>1.277402149928611</v>
      </c>
      <c r="FN155" s="405">
        <f t="shared" si="607"/>
        <v>1.0478129019316318</v>
      </c>
      <c r="FO155" s="405">
        <f t="shared" si="608"/>
        <v>1.7419418384181626</v>
      </c>
      <c r="FP155" s="405">
        <f t="shared" si="609"/>
        <v>1.0465391150180985</v>
      </c>
      <c r="FQ155" s="405">
        <f t="shared" si="610"/>
        <v>2.1618221258134489</v>
      </c>
      <c r="FR155" s="405">
        <f t="shared" si="611"/>
        <v>1.0134490238611713</v>
      </c>
      <c r="FS155" s="65"/>
    </row>
    <row r="156" spans="1:175" ht="10.35" customHeight="1" x14ac:dyDescent="0.2">
      <c r="A156" s="74" t="str">
        <f t="shared" si="523"/>
        <v>2019-20FEBRUARYY60</v>
      </c>
      <c r="B156" s="163" t="str">
        <f t="shared" si="612"/>
        <v>2019-20</v>
      </c>
      <c r="C156" s="26" t="s">
        <v>837</v>
      </c>
      <c r="D156" s="163" t="str">
        <f t="shared" si="623"/>
        <v>Y60</v>
      </c>
      <c r="E156" s="163" t="str">
        <f t="shared" si="623"/>
        <v>Midlands</v>
      </c>
      <c r="F156" s="163" t="str">
        <f t="shared" si="524"/>
        <v>Y60</v>
      </c>
      <c r="H156" s="75">
        <f t="shared" si="624"/>
        <v>190885</v>
      </c>
      <c r="I156" s="75">
        <f t="shared" si="624"/>
        <v>143130</v>
      </c>
      <c r="J156" s="75">
        <f t="shared" si="624"/>
        <v>613073</v>
      </c>
      <c r="K156" s="75">
        <f t="shared" si="526"/>
        <v>4</v>
      </c>
      <c r="L156" s="75">
        <f t="shared" si="527"/>
        <v>1</v>
      </c>
      <c r="M156" s="75">
        <f t="shared" si="528"/>
        <v>6</v>
      </c>
      <c r="N156" s="75">
        <f t="shared" si="529"/>
        <v>23</v>
      </c>
      <c r="O156" s="75">
        <f t="shared" si="530"/>
        <v>58</v>
      </c>
      <c r="P156" s="75" t="s">
        <v>44</v>
      </c>
      <c r="Q156" s="75">
        <f t="shared" ref="Q156:Z165" si="645">SUMIFS(Q$247:Q$1257,$B$247:$B$1257,$B156,$C$247:$C$1257,$C156,$D$247:$D$1257,$D156)</f>
        <v>692</v>
      </c>
      <c r="R156" s="75">
        <f t="shared" si="645"/>
        <v>2055</v>
      </c>
      <c r="S156" s="75">
        <f t="shared" si="645"/>
        <v>968</v>
      </c>
      <c r="T156" s="75">
        <f t="shared" si="645"/>
        <v>149675</v>
      </c>
      <c r="U156" s="75">
        <f t="shared" si="645"/>
        <v>12061</v>
      </c>
      <c r="V156" s="75">
        <f t="shared" si="645"/>
        <v>7845</v>
      </c>
      <c r="W156" s="75">
        <f t="shared" si="645"/>
        <v>77195</v>
      </c>
      <c r="X156" s="75">
        <f t="shared" si="645"/>
        <v>40357</v>
      </c>
      <c r="Y156" s="75">
        <f t="shared" si="645"/>
        <v>1525</v>
      </c>
      <c r="Z156" s="75">
        <f t="shared" si="645"/>
        <v>5357958</v>
      </c>
      <c r="AA156" s="75">
        <f t="shared" si="532"/>
        <v>444</v>
      </c>
      <c r="AB156" s="75">
        <f t="shared" si="533"/>
        <v>794</v>
      </c>
      <c r="AC156" s="75">
        <f t="shared" si="534"/>
        <v>5596962</v>
      </c>
      <c r="AD156" s="75">
        <f t="shared" si="535"/>
        <v>713</v>
      </c>
      <c r="AE156" s="75">
        <f t="shared" si="536"/>
        <v>1479</v>
      </c>
      <c r="AF156" s="75">
        <f t="shared" si="537"/>
        <v>88448997</v>
      </c>
      <c r="AG156" s="75">
        <f t="shared" si="538"/>
        <v>1146</v>
      </c>
      <c r="AH156" s="75">
        <f t="shared" si="539"/>
        <v>2248</v>
      </c>
      <c r="AI156" s="75">
        <f t="shared" si="540"/>
        <v>123040831</v>
      </c>
      <c r="AJ156" s="75">
        <f t="shared" si="541"/>
        <v>3049</v>
      </c>
      <c r="AK156" s="75">
        <f t="shared" si="542"/>
        <v>7020</v>
      </c>
      <c r="AL156" s="75">
        <f t="shared" si="543"/>
        <v>5823716</v>
      </c>
      <c r="AM156" s="75">
        <f t="shared" si="544"/>
        <v>3819</v>
      </c>
      <c r="AN156" s="75">
        <f t="shared" si="545"/>
        <v>9205</v>
      </c>
      <c r="AO156" s="75">
        <f t="shared" ref="AO156:AX165" si="646">SUMIFS(AO$247:AO$1257,$B$247:$B$1257,$B156,$C$247:$C$1257,$C156,$D$247:$D$1257,$D156)</f>
        <v>8771</v>
      </c>
      <c r="AP156" s="75">
        <f t="shared" si="646"/>
        <v>1269</v>
      </c>
      <c r="AQ156" s="75">
        <f t="shared" si="646"/>
        <v>513</v>
      </c>
      <c r="AR156" s="75">
        <f t="shared" si="646"/>
        <v>4</v>
      </c>
      <c r="AS156" s="75">
        <f t="shared" si="646"/>
        <v>3417</v>
      </c>
      <c r="AT156" s="75">
        <f t="shared" si="646"/>
        <v>3572</v>
      </c>
      <c r="AU156" s="75">
        <f t="shared" si="646"/>
        <v>2416</v>
      </c>
      <c r="AV156" s="75">
        <f t="shared" si="646"/>
        <v>86142</v>
      </c>
      <c r="AW156" s="75">
        <f t="shared" si="646"/>
        <v>8356</v>
      </c>
      <c r="AX156" s="75">
        <f t="shared" si="646"/>
        <v>46406</v>
      </c>
      <c r="AY156" s="75">
        <f t="shared" ref="AY156:BK165" si="647">SUMIFS(AY$247:AY$1257,$B$247:$B$1257,$B156,$C$247:$C$1257,$C156,$D$247:$D$1257,$D156)</f>
        <v>140904</v>
      </c>
      <c r="AZ156" s="75">
        <f t="shared" si="647"/>
        <v>22211</v>
      </c>
      <c r="BA156" s="75">
        <f t="shared" si="647"/>
        <v>16785</v>
      </c>
      <c r="BB156" s="75">
        <f t="shared" si="647"/>
        <v>14446</v>
      </c>
      <c r="BC156" s="75">
        <f t="shared" si="647"/>
        <v>11085</v>
      </c>
      <c r="BD156" s="75">
        <f t="shared" si="647"/>
        <v>100067</v>
      </c>
      <c r="BE156" s="75">
        <f t="shared" si="647"/>
        <v>81201</v>
      </c>
      <c r="BF156" s="75">
        <f t="shared" si="647"/>
        <v>71842</v>
      </c>
      <c r="BG156" s="75">
        <f t="shared" si="647"/>
        <v>42129</v>
      </c>
      <c r="BH156" s="75">
        <f t="shared" si="647"/>
        <v>3795</v>
      </c>
      <c r="BI156" s="75">
        <f t="shared" si="647"/>
        <v>1526</v>
      </c>
      <c r="BJ156" s="75">
        <f t="shared" si="647"/>
        <v>95</v>
      </c>
      <c r="BK156" s="75">
        <f t="shared" si="647"/>
        <v>46167</v>
      </c>
      <c r="BL156" s="75">
        <f t="shared" si="548"/>
        <v>486</v>
      </c>
      <c r="BM156" s="75">
        <f t="shared" si="549"/>
        <v>784</v>
      </c>
      <c r="BN156" s="75">
        <f t="shared" si="628"/>
        <v>87</v>
      </c>
      <c r="BO156" s="75">
        <f t="shared" si="628"/>
        <v>38801</v>
      </c>
      <c r="BP156" s="75">
        <f t="shared" si="551"/>
        <v>446</v>
      </c>
      <c r="BQ156" s="75">
        <f t="shared" si="552"/>
        <v>732</v>
      </c>
      <c r="BR156" s="75">
        <f t="shared" si="629"/>
        <v>11879</v>
      </c>
      <c r="BS156" s="75">
        <f t="shared" si="629"/>
        <v>5272990</v>
      </c>
      <c r="BT156" s="75">
        <f t="shared" si="554"/>
        <v>444</v>
      </c>
      <c r="BU156" s="75">
        <f t="shared" si="555"/>
        <v>794</v>
      </c>
      <c r="BV156" s="75">
        <f t="shared" si="630"/>
        <v>5759</v>
      </c>
      <c r="BW156" s="75">
        <f t="shared" si="630"/>
        <v>4993860</v>
      </c>
      <c r="BX156" s="75">
        <f t="shared" si="557"/>
        <v>867</v>
      </c>
      <c r="BY156" s="75">
        <f t="shared" si="558"/>
        <v>1583</v>
      </c>
      <c r="BZ156" s="75">
        <f t="shared" si="631"/>
        <v>1620</v>
      </c>
      <c r="CA156" s="75">
        <f t="shared" si="631"/>
        <v>1743288</v>
      </c>
      <c r="CB156" s="75">
        <f t="shared" si="560"/>
        <v>1076</v>
      </c>
      <c r="CC156" s="75">
        <f t="shared" si="561"/>
        <v>2347</v>
      </c>
      <c r="CD156" s="75">
        <f t="shared" si="632"/>
        <v>69816</v>
      </c>
      <c r="CE156" s="75">
        <f t="shared" si="632"/>
        <v>81711849</v>
      </c>
      <c r="CF156" s="75">
        <f t="shared" si="563"/>
        <v>1170</v>
      </c>
      <c r="CG156" s="75">
        <f t="shared" si="564"/>
        <v>2299</v>
      </c>
      <c r="CH156" s="75">
        <f t="shared" si="633"/>
        <v>3299</v>
      </c>
      <c r="CI156" s="75">
        <f t="shared" si="633"/>
        <v>13759012</v>
      </c>
      <c r="CJ156" s="75">
        <f t="shared" si="566"/>
        <v>4171</v>
      </c>
      <c r="CK156" s="75">
        <f t="shared" si="567"/>
        <v>9424</v>
      </c>
      <c r="CL156" s="75">
        <f t="shared" si="634"/>
        <v>1018</v>
      </c>
      <c r="CM156" s="75">
        <f t="shared" si="634"/>
        <v>4470210</v>
      </c>
      <c r="CN156" s="75">
        <f t="shared" si="569"/>
        <v>4391</v>
      </c>
      <c r="CO156" s="75">
        <f t="shared" si="570"/>
        <v>10272</v>
      </c>
      <c r="CP156" s="75">
        <f t="shared" si="635"/>
        <v>3530</v>
      </c>
      <c r="CQ156" s="75">
        <f t="shared" si="635"/>
        <v>22688944</v>
      </c>
      <c r="CR156" s="75">
        <f t="shared" si="572"/>
        <v>6427</v>
      </c>
      <c r="CS156" s="75">
        <f t="shared" si="573"/>
        <v>13901</v>
      </c>
      <c r="CT156" s="75">
        <f t="shared" si="636"/>
        <v>402</v>
      </c>
      <c r="CU156" s="75">
        <f t="shared" si="636"/>
        <v>2602838</v>
      </c>
      <c r="CV156" s="75">
        <f t="shared" si="575"/>
        <v>6475</v>
      </c>
      <c r="CW156" s="75">
        <f t="shared" si="576"/>
        <v>16136</v>
      </c>
      <c r="CX156" s="75">
        <f t="shared" si="637"/>
        <v>494</v>
      </c>
      <c r="CY156" s="75">
        <f t="shared" si="637"/>
        <v>144676</v>
      </c>
      <c r="CZ156" s="75">
        <f t="shared" si="578"/>
        <v>293</v>
      </c>
      <c r="DA156" s="75">
        <f t="shared" si="579"/>
        <v>505</v>
      </c>
      <c r="DB156" s="75">
        <f t="shared" si="638"/>
        <v>7050</v>
      </c>
      <c r="DC156" s="75">
        <f t="shared" si="638"/>
        <v>233944</v>
      </c>
      <c r="DD156" s="75">
        <f t="shared" si="581"/>
        <v>33</v>
      </c>
      <c r="DE156" s="75">
        <f t="shared" si="582"/>
        <v>62</v>
      </c>
      <c r="DF156" s="75">
        <f t="shared" si="639"/>
        <v>141</v>
      </c>
      <c r="DG156" s="75">
        <f t="shared" si="639"/>
        <v>144068</v>
      </c>
      <c r="DH156" s="75">
        <f t="shared" si="584"/>
        <v>1022</v>
      </c>
      <c r="DI156" s="75">
        <f t="shared" si="585"/>
        <v>1904</v>
      </c>
      <c r="DJ156" s="75">
        <f t="shared" si="644"/>
        <v>128</v>
      </c>
      <c r="DK156" s="75">
        <f t="shared" si="644"/>
        <v>437</v>
      </c>
      <c r="DL156" s="248"/>
      <c r="DM156" s="248"/>
      <c r="DN156" s="248"/>
      <c r="DO156" s="248"/>
      <c r="DP156" s="248"/>
      <c r="DQ156" s="248"/>
      <c r="DR156" s="248"/>
      <c r="DS156" s="248"/>
      <c r="DT156" s="248"/>
      <c r="DU156" s="248"/>
      <c r="DV156" s="248"/>
      <c r="DW156" s="248"/>
      <c r="DX156" s="248"/>
      <c r="DY156" s="248"/>
      <c r="DZ156" s="248"/>
      <c r="EA156" s="248"/>
      <c r="EB156" s="164"/>
      <c r="EC156" s="75">
        <f t="shared" si="598"/>
        <v>2</v>
      </c>
      <c r="ED156" s="74">
        <f t="shared" si="613"/>
        <v>2020</v>
      </c>
      <c r="EE156" s="165">
        <f t="shared" si="614"/>
        <v>43862</v>
      </c>
      <c r="EF156" s="157">
        <f t="shared" si="599"/>
        <v>29</v>
      </c>
      <c r="EG156" s="156"/>
      <c r="EH156" s="166">
        <f t="shared" ref="EH156:EQ165" si="648">SUMIFS(EH$247:EH$1257,$B$247:$B$1257,$B156,$C$247:$C$1257,$C156,$D$247:$D$1257,$D156)</f>
        <v>207700</v>
      </c>
      <c r="EI156" s="166">
        <f t="shared" si="648"/>
        <v>886760</v>
      </c>
      <c r="EJ156" s="166">
        <f t="shared" si="648"/>
        <v>3264010</v>
      </c>
      <c r="EK156" s="166">
        <f t="shared" si="648"/>
        <v>8248810</v>
      </c>
      <c r="EL156" s="166">
        <f t="shared" si="648"/>
        <v>9581523</v>
      </c>
      <c r="EM156" s="166">
        <f t="shared" si="648"/>
        <v>11598855</v>
      </c>
      <c r="EN156" s="166">
        <f t="shared" si="648"/>
        <v>173565659</v>
      </c>
      <c r="EO156" s="166">
        <f t="shared" si="648"/>
        <v>283316179</v>
      </c>
      <c r="EP156" s="166">
        <f t="shared" si="648"/>
        <v>14038356</v>
      </c>
      <c r="EQ156" s="166">
        <f t="shared" si="648"/>
        <v>74480</v>
      </c>
      <c r="ER156" s="166">
        <f t="shared" ref="ER156:FA165" si="649">SUMIFS(ER$247:ER$1257,$B$247:$B$1257,$B156,$C$247:$C$1257,$C156,$D$247:$D$1257,$D156)</f>
        <v>63710</v>
      </c>
      <c r="ES156" s="166">
        <f t="shared" si="649"/>
        <v>9426018</v>
      </c>
      <c r="ET156" s="166">
        <f t="shared" si="649"/>
        <v>9117978</v>
      </c>
      <c r="EU156" s="166">
        <f t="shared" si="649"/>
        <v>3802131</v>
      </c>
      <c r="EV156" s="166">
        <f t="shared" si="649"/>
        <v>160499958</v>
      </c>
      <c r="EW156" s="166">
        <f t="shared" si="649"/>
        <v>31089257</v>
      </c>
      <c r="EX156" s="166">
        <f t="shared" si="649"/>
        <v>10457044</v>
      </c>
      <c r="EY156" s="166">
        <f t="shared" si="649"/>
        <v>49069712</v>
      </c>
      <c r="EZ156" s="166">
        <f t="shared" si="649"/>
        <v>6486486</v>
      </c>
      <c r="FA156" s="166">
        <f t="shared" si="649"/>
        <v>268494</v>
      </c>
      <c r="FB156" s="166">
        <f t="shared" ref="FB156:FG165" si="650">SUMIFS(FB$247:FB$1257,$B$247:$B$1257,$B156,$C$247:$C$1257,$C156,$D$247:$D$1257,$D156)</f>
        <v>249366</v>
      </c>
      <c r="FC156" s="166">
        <f t="shared" si="650"/>
        <v>440450</v>
      </c>
      <c r="FD156" s="166">
        <f t="shared" si="650"/>
        <v>0</v>
      </c>
      <c r="FE156" s="166">
        <f t="shared" si="650"/>
        <v>0</v>
      </c>
      <c r="FF156" s="166">
        <f t="shared" si="650"/>
        <v>0</v>
      </c>
      <c r="FG156" s="166">
        <f t="shared" si="650"/>
        <v>0</v>
      </c>
      <c r="FH156" s="152"/>
      <c r="FI156" s="405">
        <f t="shared" si="603"/>
        <v>1.8415554265815439</v>
      </c>
      <c r="FJ156" s="405">
        <f t="shared" si="603"/>
        <v>1.3916756487853412</v>
      </c>
      <c r="FK156" s="405">
        <f t="shared" si="604"/>
        <v>1.8414276609305289</v>
      </c>
      <c r="FL156" s="405">
        <f t="shared" si="605"/>
        <v>1.4130019120458892</v>
      </c>
      <c r="FM156" s="405">
        <f t="shared" si="606"/>
        <v>1.2962886197292571</v>
      </c>
      <c r="FN156" s="405">
        <f t="shared" si="607"/>
        <v>1.0518945527560075</v>
      </c>
      <c r="FO156" s="405">
        <f t="shared" si="608"/>
        <v>1.7801620536709863</v>
      </c>
      <c r="FP156" s="405">
        <f t="shared" si="609"/>
        <v>1.0439081200287434</v>
      </c>
      <c r="FQ156" s="405">
        <f t="shared" si="610"/>
        <v>2.4885245901639346</v>
      </c>
      <c r="FR156" s="405">
        <f t="shared" si="611"/>
        <v>1.0006557377049181</v>
      </c>
      <c r="FS156" s="65"/>
    </row>
    <row r="157" spans="1:175" ht="10.35" customHeight="1" x14ac:dyDescent="0.2">
      <c r="A157" s="74" t="str">
        <f t="shared" si="523"/>
        <v>2019-20MARCHY60</v>
      </c>
      <c r="B157" s="163" t="str">
        <f t="shared" si="612"/>
        <v>2019-20</v>
      </c>
      <c r="C157" s="26" t="s">
        <v>838</v>
      </c>
      <c r="D157" s="163" t="str">
        <f t="shared" si="623"/>
        <v>Y60</v>
      </c>
      <c r="E157" s="163" t="str">
        <f t="shared" si="623"/>
        <v>Midlands</v>
      </c>
      <c r="F157" s="163" t="str">
        <f t="shared" si="524"/>
        <v>Y60</v>
      </c>
      <c r="H157" s="75">
        <f t="shared" si="624"/>
        <v>219342</v>
      </c>
      <c r="I157" s="75">
        <f t="shared" si="624"/>
        <v>171132</v>
      </c>
      <c r="J157" s="75">
        <f t="shared" si="624"/>
        <v>1693103</v>
      </c>
      <c r="K157" s="75">
        <f t="shared" si="526"/>
        <v>10</v>
      </c>
      <c r="L157" s="75">
        <f t="shared" si="527"/>
        <v>1</v>
      </c>
      <c r="M157" s="75">
        <f t="shared" si="528"/>
        <v>33</v>
      </c>
      <c r="N157" s="75">
        <f t="shared" si="529"/>
        <v>56</v>
      </c>
      <c r="O157" s="75">
        <f t="shared" si="530"/>
        <v>110</v>
      </c>
      <c r="P157" s="75" t="s">
        <v>44</v>
      </c>
      <c r="Q157" s="75">
        <f t="shared" si="645"/>
        <v>499</v>
      </c>
      <c r="R157" s="75">
        <f t="shared" si="645"/>
        <v>1806</v>
      </c>
      <c r="S157" s="75">
        <f t="shared" si="645"/>
        <v>941</v>
      </c>
      <c r="T157" s="75">
        <f t="shared" si="645"/>
        <v>169287</v>
      </c>
      <c r="U157" s="75">
        <f t="shared" si="645"/>
        <v>13006</v>
      </c>
      <c r="V157" s="75">
        <f t="shared" si="645"/>
        <v>7787</v>
      </c>
      <c r="W157" s="75">
        <f t="shared" si="645"/>
        <v>85007</v>
      </c>
      <c r="X157" s="75">
        <f t="shared" si="645"/>
        <v>46796</v>
      </c>
      <c r="Y157" s="75">
        <f t="shared" si="645"/>
        <v>1564</v>
      </c>
      <c r="Z157" s="75">
        <f t="shared" si="645"/>
        <v>5915871</v>
      </c>
      <c r="AA157" s="75">
        <f t="shared" si="532"/>
        <v>455</v>
      </c>
      <c r="AB157" s="75">
        <f t="shared" si="533"/>
        <v>816</v>
      </c>
      <c r="AC157" s="75">
        <f t="shared" si="534"/>
        <v>5902472</v>
      </c>
      <c r="AD157" s="75">
        <f t="shared" si="535"/>
        <v>758</v>
      </c>
      <c r="AE157" s="75">
        <f t="shared" si="536"/>
        <v>1655</v>
      </c>
      <c r="AF157" s="75">
        <f t="shared" si="537"/>
        <v>106022737</v>
      </c>
      <c r="AG157" s="75">
        <f t="shared" si="538"/>
        <v>1247</v>
      </c>
      <c r="AH157" s="75">
        <f t="shared" si="539"/>
        <v>2464</v>
      </c>
      <c r="AI157" s="75">
        <f t="shared" si="540"/>
        <v>173922214</v>
      </c>
      <c r="AJ157" s="75">
        <f t="shared" si="541"/>
        <v>3717</v>
      </c>
      <c r="AK157" s="75">
        <f t="shared" si="542"/>
        <v>8762</v>
      </c>
      <c r="AL157" s="75">
        <f t="shared" si="543"/>
        <v>6362842</v>
      </c>
      <c r="AM157" s="75">
        <f t="shared" si="544"/>
        <v>4068</v>
      </c>
      <c r="AN157" s="75">
        <f t="shared" si="545"/>
        <v>10095</v>
      </c>
      <c r="AO157" s="75">
        <f t="shared" si="646"/>
        <v>13728</v>
      </c>
      <c r="AP157" s="75">
        <f t="shared" si="646"/>
        <v>1570</v>
      </c>
      <c r="AQ157" s="75">
        <f t="shared" si="646"/>
        <v>500</v>
      </c>
      <c r="AR157" s="75">
        <f t="shared" si="646"/>
        <v>6</v>
      </c>
      <c r="AS157" s="75">
        <f t="shared" si="646"/>
        <v>4922</v>
      </c>
      <c r="AT157" s="75">
        <f t="shared" si="646"/>
        <v>6736</v>
      </c>
      <c r="AU157" s="75">
        <f t="shared" si="646"/>
        <v>3867</v>
      </c>
      <c r="AV157" s="75">
        <f t="shared" si="646"/>
        <v>82490</v>
      </c>
      <c r="AW157" s="75">
        <f t="shared" si="646"/>
        <v>8361</v>
      </c>
      <c r="AX157" s="75">
        <f t="shared" si="646"/>
        <v>64708</v>
      </c>
      <c r="AY157" s="75">
        <f t="shared" si="647"/>
        <v>155559</v>
      </c>
      <c r="AZ157" s="75">
        <f t="shared" si="647"/>
        <v>24025</v>
      </c>
      <c r="BA157" s="75">
        <f t="shared" si="647"/>
        <v>18299</v>
      </c>
      <c r="BB157" s="75">
        <f t="shared" si="647"/>
        <v>14418</v>
      </c>
      <c r="BC157" s="75">
        <f t="shared" si="647"/>
        <v>11168</v>
      </c>
      <c r="BD157" s="75">
        <f t="shared" si="647"/>
        <v>107961</v>
      </c>
      <c r="BE157" s="75">
        <f t="shared" si="647"/>
        <v>88911</v>
      </c>
      <c r="BF157" s="75">
        <f t="shared" si="647"/>
        <v>77226</v>
      </c>
      <c r="BG157" s="75">
        <f t="shared" si="647"/>
        <v>48561</v>
      </c>
      <c r="BH157" s="75">
        <f t="shared" si="647"/>
        <v>3277</v>
      </c>
      <c r="BI157" s="75">
        <f t="shared" si="647"/>
        <v>1576</v>
      </c>
      <c r="BJ157" s="75">
        <f t="shared" si="647"/>
        <v>83</v>
      </c>
      <c r="BK157" s="75">
        <f t="shared" si="647"/>
        <v>38973</v>
      </c>
      <c r="BL157" s="75">
        <f t="shared" si="548"/>
        <v>470</v>
      </c>
      <c r="BM157" s="75">
        <f t="shared" si="549"/>
        <v>736</v>
      </c>
      <c r="BN157" s="75">
        <f t="shared" si="628"/>
        <v>60</v>
      </c>
      <c r="BO157" s="75">
        <f t="shared" si="628"/>
        <v>31718</v>
      </c>
      <c r="BP157" s="75">
        <f t="shared" si="551"/>
        <v>529</v>
      </c>
      <c r="BQ157" s="75">
        <f t="shared" si="552"/>
        <v>942</v>
      </c>
      <c r="BR157" s="75">
        <f t="shared" si="629"/>
        <v>12863</v>
      </c>
      <c r="BS157" s="75">
        <f t="shared" si="629"/>
        <v>5845180</v>
      </c>
      <c r="BT157" s="75">
        <f t="shared" si="554"/>
        <v>454</v>
      </c>
      <c r="BU157" s="75">
        <f t="shared" si="555"/>
        <v>815</v>
      </c>
      <c r="BV157" s="75">
        <f t="shared" si="630"/>
        <v>4709</v>
      </c>
      <c r="BW157" s="75">
        <f t="shared" si="630"/>
        <v>4389423</v>
      </c>
      <c r="BX157" s="75">
        <f t="shared" si="557"/>
        <v>932</v>
      </c>
      <c r="BY157" s="75">
        <f t="shared" si="558"/>
        <v>1759</v>
      </c>
      <c r="BZ157" s="75">
        <f t="shared" si="631"/>
        <v>1469</v>
      </c>
      <c r="CA157" s="75">
        <f t="shared" si="631"/>
        <v>1787145</v>
      </c>
      <c r="CB157" s="75">
        <f t="shared" si="560"/>
        <v>1217</v>
      </c>
      <c r="CC157" s="75">
        <f t="shared" si="561"/>
        <v>2746</v>
      </c>
      <c r="CD157" s="75">
        <f t="shared" si="632"/>
        <v>78829</v>
      </c>
      <c r="CE157" s="75">
        <f t="shared" si="632"/>
        <v>99846169</v>
      </c>
      <c r="CF157" s="75">
        <f t="shared" si="563"/>
        <v>1267</v>
      </c>
      <c r="CG157" s="75">
        <f t="shared" si="564"/>
        <v>2501</v>
      </c>
      <c r="CH157" s="75">
        <f t="shared" si="633"/>
        <v>2980</v>
      </c>
      <c r="CI157" s="75">
        <f t="shared" si="633"/>
        <v>12245475</v>
      </c>
      <c r="CJ157" s="75">
        <f t="shared" si="566"/>
        <v>4109</v>
      </c>
      <c r="CK157" s="75">
        <f t="shared" si="567"/>
        <v>9405</v>
      </c>
      <c r="CL157" s="75">
        <f t="shared" si="634"/>
        <v>1145</v>
      </c>
      <c r="CM157" s="75">
        <f t="shared" si="634"/>
        <v>5313486</v>
      </c>
      <c r="CN157" s="75">
        <f t="shared" si="569"/>
        <v>4641</v>
      </c>
      <c r="CO157" s="75">
        <f t="shared" si="570"/>
        <v>11428</v>
      </c>
      <c r="CP157" s="75">
        <f t="shared" si="635"/>
        <v>3140</v>
      </c>
      <c r="CQ157" s="75">
        <f t="shared" si="635"/>
        <v>18330898</v>
      </c>
      <c r="CR157" s="75">
        <f t="shared" si="572"/>
        <v>5838</v>
      </c>
      <c r="CS157" s="75">
        <f t="shared" si="573"/>
        <v>12970</v>
      </c>
      <c r="CT157" s="75">
        <f t="shared" si="636"/>
        <v>388</v>
      </c>
      <c r="CU157" s="75">
        <f t="shared" si="636"/>
        <v>2413703</v>
      </c>
      <c r="CV157" s="75">
        <f t="shared" si="575"/>
        <v>6221</v>
      </c>
      <c r="CW157" s="75">
        <f t="shared" si="576"/>
        <v>16546</v>
      </c>
      <c r="CX157" s="75">
        <f t="shared" si="637"/>
        <v>601</v>
      </c>
      <c r="CY157" s="75">
        <f t="shared" si="637"/>
        <v>184265</v>
      </c>
      <c r="CZ157" s="75">
        <f t="shared" si="578"/>
        <v>307</v>
      </c>
      <c r="DA157" s="75">
        <f t="shared" si="579"/>
        <v>484</v>
      </c>
      <c r="DB157" s="75">
        <f t="shared" si="638"/>
        <v>7625</v>
      </c>
      <c r="DC157" s="75">
        <f t="shared" si="638"/>
        <v>305136</v>
      </c>
      <c r="DD157" s="75">
        <f t="shared" si="581"/>
        <v>40</v>
      </c>
      <c r="DE157" s="75">
        <f t="shared" si="582"/>
        <v>80</v>
      </c>
      <c r="DF157" s="75">
        <f t="shared" si="639"/>
        <v>160</v>
      </c>
      <c r="DG157" s="75">
        <f t="shared" si="639"/>
        <v>181086</v>
      </c>
      <c r="DH157" s="75">
        <f t="shared" si="584"/>
        <v>1132</v>
      </c>
      <c r="DI157" s="75">
        <f t="shared" si="585"/>
        <v>2266</v>
      </c>
      <c r="DJ157" s="75">
        <f t="shared" si="644"/>
        <v>150</v>
      </c>
      <c r="DK157" s="75">
        <f t="shared" si="644"/>
        <v>2079</v>
      </c>
      <c r="DL157" s="248"/>
      <c r="DM157" s="248"/>
      <c r="DN157" s="248"/>
      <c r="DO157" s="248"/>
      <c r="DP157" s="248"/>
      <c r="DQ157" s="248"/>
      <c r="DR157" s="248"/>
      <c r="DS157" s="248"/>
      <c r="DT157" s="248"/>
      <c r="DU157" s="248"/>
      <c r="DV157" s="248"/>
      <c r="DW157" s="248"/>
      <c r="DX157" s="248"/>
      <c r="DY157" s="248"/>
      <c r="DZ157" s="248"/>
      <c r="EA157" s="248"/>
      <c r="EB157" s="164"/>
      <c r="EC157" s="75">
        <f t="shared" si="598"/>
        <v>3</v>
      </c>
      <c r="ED157" s="74">
        <f t="shared" si="613"/>
        <v>2020</v>
      </c>
      <c r="EE157" s="165">
        <f t="shared" si="614"/>
        <v>43891</v>
      </c>
      <c r="EF157" s="157">
        <f t="shared" si="599"/>
        <v>31</v>
      </c>
      <c r="EG157" s="156"/>
      <c r="EH157" s="166">
        <f t="shared" si="648"/>
        <v>245136</v>
      </c>
      <c r="EI157" s="166">
        <f t="shared" si="648"/>
        <v>5582616</v>
      </c>
      <c r="EJ157" s="166">
        <f t="shared" si="648"/>
        <v>9597288</v>
      </c>
      <c r="EK157" s="166">
        <f t="shared" si="648"/>
        <v>18893928</v>
      </c>
      <c r="EL157" s="166">
        <f t="shared" si="648"/>
        <v>10606664</v>
      </c>
      <c r="EM157" s="166">
        <f t="shared" si="648"/>
        <v>12883832</v>
      </c>
      <c r="EN157" s="166">
        <f t="shared" si="648"/>
        <v>209470220</v>
      </c>
      <c r="EO157" s="166">
        <f t="shared" si="648"/>
        <v>410030086</v>
      </c>
      <c r="EP157" s="166">
        <f t="shared" si="648"/>
        <v>15788586</v>
      </c>
      <c r="EQ157" s="166">
        <f t="shared" si="648"/>
        <v>61088</v>
      </c>
      <c r="ER157" s="166">
        <f t="shared" si="649"/>
        <v>56529</v>
      </c>
      <c r="ES157" s="166">
        <f t="shared" si="649"/>
        <v>10483462</v>
      </c>
      <c r="ET157" s="166">
        <f t="shared" si="649"/>
        <v>8282760</v>
      </c>
      <c r="EU157" s="166">
        <f t="shared" si="649"/>
        <v>4034072</v>
      </c>
      <c r="EV157" s="166">
        <f t="shared" si="649"/>
        <v>197187716</v>
      </c>
      <c r="EW157" s="166">
        <f t="shared" si="649"/>
        <v>28026236</v>
      </c>
      <c r="EX157" s="166">
        <f t="shared" si="649"/>
        <v>13085350</v>
      </c>
      <c r="EY157" s="166">
        <f t="shared" si="649"/>
        <v>40727298</v>
      </c>
      <c r="EZ157" s="166">
        <f t="shared" si="649"/>
        <v>6419756</v>
      </c>
      <c r="FA157" s="166">
        <f t="shared" si="649"/>
        <v>362560</v>
      </c>
      <c r="FB157" s="166">
        <f t="shared" si="650"/>
        <v>290758</v>
      </c>
      <c r="FC157" s="166">
        <f t="shared" si="650"/>
        <v>606606</v>
      </c>
      <c r="FD157" s="166">
        <f t="shared" si="650"/>
        <v>0</v>
      </c>
      <c r="FE157" s="166">
        <f t="shared" si="650"/>
        <v>0</v>
      </c>
      <c r="FF157" s="166">
        <f t="shared" si="650"/>
        <v>0</v>
      </c>
      <c r="FG157" s="166">
        <f t="shared" si="650"/>
        <v>0</v>
      </c>
      <c r="FH157" s="152"/>
      <c r="FI157" s="405">
        <f t="shared" si="603"/>
        <v>1.8472243579886207</v>
      </c>
      <c r="FJ157" s="405">
        <f t="shared" si="603"/>
        <v>1.4069660156850685</v>
      </c>
      <c r="FK157" s="405">
        <f t="shared" si="604"/>
        <v>1.8515474508796712</v>
      </c>
      <c r="FL157" s="405">
        <f t="shared" si="605"/>
        <v>1.4341851804289201</v>
      </c>
      <c r="FM157" s="405">
        <f t="shared" si="606"/>
        <v>1.2700248214852894</v>
      </c>
      <c r="FN157" s="405">
        <f t="shared" si="607"/>
        <v>1.0459256296540285</v>
      </c>
      <c r="FO157" s="405">
        <f t="shared" si="608"/>
        <v>1.6502692537823747</v>
      </c>
      <c r="FP157" s="405">
        <f t="shared" si="609"/>
        <v>1.0377168988802461</v>
      </c>
      <c r="FQ157" s="405">
        <f t="shared" si="610"/>
        <v>2.0952685421994883</v>
      </c>
      <c r="FR157" s="405">
        <f t="shared" si="611"/>
        <v>1.0076726342710998</v>
      </c>
      <c r="FS157" s="65"/>
    </row>
    <row r="158" spans="1:175" ht="10.35" customHeight="1" x14ac:dyDescent="0.2">
      <c r="A158" s="74" t="str">
        <f t="shared" si="523"/>
        <v>2020-21APRILY60</v>
      </c>
      <c r="B158" s="163" t="str">
        <f t="shared" si="612"/>
        <v>2020-21</v>
      </c>
      <c r="C158" s="26" t="s">
        <v>839</v>
      </c>
      <c r="D158" s="163" t="str">
        <f t="shared" si="623"/>
        <v>Y60</v>
      </c>
      <c r="E158" s="163" t="str">
        <f t="shared" si="623"/>
        <v>Midlands</v>
      </c>
      <c r="F158" s="163" t="str">
        <f t="shared" si="524"/>
        <v>Y60</v>
      </c>
      <c r="H158" s="75">
        <f t="shared" si="624"/>
        <v>175563</v>
      </c>
      <c r="I158" s="75">
        <f t="shared" si="624"/>
        <v>129771</v>
      </c>
      <c r="J158" s="75">
        <f t="shared" si="624"/>
        <v>252877</v>
      </c>
      <c r="K158" s="75">
        <f t="shared" si="526"/>
        <v>2</v>
      </c>
      <c r="L158" s="75">
        <f t="shared" si="527"/>
        <v>1</v>
      </c>
      <c r="M158" s="75">
        <f t="shared" si="528"/>
        <v>2</v>
      </c>
      <c r="N158" s="75">
        <f t="shared" si="529"/>
        <v>3</v>
      </c>
      <c r="O158" s="75">
        <f t="shared" si="530"/>
        <v>24</v>
      </c>
      <c r="P158" s="75" t="s">
        <v>44</v>
      </c>
      <c r="Q158" s="75">
        <f t="shared" si="645"/>
        <v>551</v>
      </c>
      <c r="R158" s="75">
        <f t="shared" si="645"/>
        <v>1632</v>
      </c>
      <c r="S158" s="75">
        <f t="shared" si="645"/>
        <v>1112</v>
      </c>
      <c r="T158" s="75">
        <f t="shared" si="645"/>
        <v>150588</v>
      </c>
      <c r="U158" s="75">
        <f t="shared" si="645"/>
        <v>10050</v>
      </c>
      <c r="V158" s="75">
        <f t="shared" si="645"/>
        <v>4971</v>
      </c>
      <c r="W158" s="75">
        <f t="shared" si="645"/>
        <v>67467</v>
      </c>
      <c r="X158" s="75">
        <f t="shared" si="645"/>
        <v>50646</v>
      </c>
      <c r="Y158" s="75">
        <f t="shared" si="645"/>
        <v>2089</v>
      </c>
      <c r="Z158" s="75">
        <f t="shared" si="645"/>
        <v>4128145</v>
      </c>
      <c r="AA158" s="75">
        <f t="shared" si="532"/>
        <v>411</v>
      </c>
      <c r="AB158" s="75">
        <f t="shared" si="533"/>
        <v>724</v>
      </c>
      <c r="AC158" s="75">
        <f t="shared" ref="AC158:AC184" si="651">SUMIFS(AC$247:AC$1257,$B$247:$B$1257,$B158,$C$247:$C$1257,$C158,$D$247:$D$1257,$D158)</f>
        <v>3022573</v>
      </c>
      <c r="AD158" s="75">
        <f t="shared" si="535"/>
        <v>608</v>
      </c>
      <c r="AE158" s="75">
        <f t="shared" si="536"/>
        <v>1231</v>
      </c>
      <c r="AF158" s="75">
        <f t="shared" ref="AF158:AF184" si="652">SUMIFS(AF$247:AF$1257,$B$247:$B$1257,$B158,$C$247:$C$1257,$C158,$D$247:$D$1257,$D158)</f>
        <v>55385587</v>
      </c>
      <c r="AG158" s="75">
        <f t="shared" si="538"/>
        <v>821</v>
      </c>
      <c r="AH158" s="75">
        <f t="shared" si="539"/>
        <v>1528</v>
      </c>
      <c r="AI158" s="75">
        <f t="shared" ref="AI158:AI184" si="653">SUMIFS(AI$247:AI$1257,$B$247:$B$1257,$B158,$C$247:$C$1257,$C158,$D$247:$D$1257,$D158)</f>
        <v>82491125</v>
      </c>
      <c r="AJ158" s="75">
        <f t="shared" si="541"/>
        <v>1629</v>
      </c>
      <c r="AK158" s="75">
        <f t="shared" si="542"/>
        <v>3475</v>
      </c>
      <c r="AL158" s="75">
        <f t="shared" ref="AL158:AL184" si="654">SUMIFS(AL$247:AL$1257,$B$247:$B$1257,$B158,$C$247:$C$1257,$C158,$D$247:$D$1257,$D158)</f>
        <v>3997159</v>
      </c>
      <c r="AM158" s="75">
        <f t="shared" si="544"/>
        <v>1913</v>
      </c>
      <c r="AN158" s="75">
        <f t="shared" si="545"/>
        <v>3870</v>
      </c>
      <c r="AO158" s="75">
        <f t="shared" si="646"/>
        <v>10778</v>
      </c>
      <c r="AP158" s="75">
        <f t="shared" si="646"/>
        <v>1390</v>
      </c>
      <c r="AQ158" s="75">
        <f t="shared" si="646"/>
        <v>285</v>
      </c>
      <c r="AR158" s="75">
        <f t="shared" si="646"/>
        <v>7</v>
      </c>
      <c r="AS158" s="75">
        <f t="shared" si="646"/>
        <v>3819</v>
      </c>
      <c r="AT158" s="75">
        <f t="shared" si="646"/>
        <v>5284</v>
      </c>
      <c r="AU158" s="75">
        <f t="shared" si="646"/>
        <v>3251</v>
      </c>
      <c r="AV158" s="75">
        <f t="shared" si="646"/>
        <v>64117</v>
      </c>
      <c r="AW158" s="75">
        <f t="shared" si="646"/>
        <v>9473</v>
      </c>
      <c r="AX158" s="75">
        <f t="shared" si="646"/>
        <v>66220</v>
      </c>
      <c r="AY158" s="75">
        <f t="shared" si="647"/>
        <v>139810</v>
      </c>
      <c r="AZ158" s="75">
        <f t="shared" si="647"/>
        <v>18968</v>
      </c>
      <c r="BA158" s="75">
        <f t="shared" si="647"/>
        <v>14722</v>
      </c>
      <c r="BB158" s="75">
        <f t="shared" si="647"/>
        <v>9311</v>
      </c>
      <c r="BC158" s="75">
        <f t="shared" si="647"/>
        <v>7344</v>
      </c>
      <c r="BD158" s="75">
        <f t="shared" si="647"/>
        <v>83426</v>
      </c>
      <c r="BE158" s="75">
        <f t="shared" si="647"/>
        <v>70954</v>
      </c>
      <c r="BF158" s="75">
        <f t="shared" si="647"/>
        <v>72197</v>
      </c>
      <c r="BG158" s="75">
        <f t="shared" si="647"/>
        <v>52525</v>
      </c>
      <c r="BH158" s="75">
        <f t="shared" si="647"/>
        <v>3810</v>
      </c>
      <c r="BI158" s="75">
        <f t="shared" si="647"/>
        <v>2113</v>
      </c>
      <c r="BJ158" s="75">
        <f t="shared" si="647"/>
        <v>159</v>
      </c>
      <c r="BK158" s="75">
        <f t="shared" si="647"/>
        <v>87160</v>
      </c>
      <c r="BL158" s="75">
        <f t="shared" si="548"/>
        <v>548</v>
      </c>
      <c r="BM158" s="75">
        <f t="shared" si="549"/>
        <v>927</v>
      </c>
      <c r="BN158" s="75">
        <f t="shared" si="628"/>
        <v>94</v>
      </c>
      <c r="BO158" s="75">
        <f t="shared" si="628"/>
        <v>45865</v>
      </c>
      <c r="BP158" s="75">
        <f t="shared" si="551"/>
        <v>488</v>
      </c>
      <c r="BQ158" s="75">
        <f t="shared" si="552"/>
        <v>774</v>
      </c>
      <c r="BR158" s="75">
        <f t="shared" si="629"/>
        <v>9797</v>
      </c>
      <c r="BS158" s="75">
        <f t="shared" si="629"/>
        <v>3995120</v>
      </c>
      <c r="BT158" s="75">
        <f t="shared" si="554"/>
        <v>408</v>
      </c>
      <c r="BU158" s="75">
        <f t="shared" si="555"/>
        <v>719</v>
      </c>
      <c r="BV158" s="75">
        <f t="shared" si="630"/>
        <v>3791</v>
      </c>
      <c r="BW158" s="75">
        <f t="shared" si="630"/>
        <v>2732237</v>
      </c>
      <c r="BX158" s="75">
        <f t="shared" si="557"/>
        <v>721</v>
      </c>
      <c r="BY158" s="75">
        <f t="shared" si="558"/>
        <v>1285</v>
      </c>
      <c r="BZ158" s="75">
        <f t="shared" si="631"/>
        <v>977</v>
      </c>
      <c r="CA158" s="75">
        <f t="shared" si="631"/>
        <v>746511</v>
      </c>
      <c r="CB158" s="75">
        <f t="shared" si="560"/>
        <v>764</v>
      </c>
      <c r="CC158" s="75">
        <f t="shared" si="561"/>
        <v>1594</v>
      </c>
      <c r="CD158" s="75">
        <f t="shared" si="632"/>
        <v>62699</v>
      </c>
      <c r="CE158" s="75">
        <f t="shared" si="632"/>
        <v>51906839</v>
      </c>
      <c r="CF158" s="75">
        <f t="shared" si="563"/>
        <v>828</v>
      </c>
      <c r="CG158" s="75">
        <f t="shared" si="564"/>
        <v>1542</v>
      </c>
      <c r="CH158" s="75">
        <f t="shared" si="633"/>
        <v>2837</v>
      </c>
      <c r="CI158" s="75">
        <f t="shared" si="633"/>
        <v>5513419</v>
      </c>
      <c r="CJ158" s="75">
        <f t="shared" si="566"/>
        <v>1943</v>
      </c>
      <c r="CK158" s="75">
        <f t="shared" si="567"/>
        <v>4165</v>
      </c>
      <c r="CL158" s="75">
        <f t="shared" si="634"/>
        <v>717</v>
      </c>
      <c r="CM158" s="75">
        <f t="shared" si="634"/>
        <v>1251194</v>
      </c>
      <c r="CN158" s="75">
        <f t="shared" si="569"/>
        <v>1745</v>
      </c>
      <c r="CO158" s="75">
        <f t="shared" si="570"/>
        <v>3943</v>
      </c>
      <c r="CP158" s="75">
        <f t="shared" si="635"/>
        <v>3188</v>
      </c>
      <c r="CQ158" s="75">
        <f t="shared" si="635"/>
        <v>9909720</v>
      </c>
      <c r="CR158" s="75">
        <f t="shared" si="572"/>
        <v>3108</v>
      </c>
      <c r="CS158" s="75">
        <f t="shared" si="573"/>
        <v>5956</v>
      </c>
      <c r="CT158" s="75">
        <f t="shared" si="636"/>
        <v>354</v>
      </c>
      <c r="CU158" s="75">
        <f t="shared" si="636"/>
        <v>806203</v>
      </c>
      <c r="CV158" s="75">
        <f t="shared" si="575"/>
        <v>2277</v>
      </c>
      <c r="CW158" s="75">
        <f t="shared" si="576"/>
        <v>4877</v>
      </c>
      <c r="CX158" s="75">
        <f t="shared" si="637"/>
        <v>726</v>
      </c>
      <c r="CY158" s="75">
        <f t="shared" si="637"/>
        <v>203199</v>
      </c>
      <c r="CZ158" s="75">
        <f t="shared" si="578"/>
        <v>280</v>
      </c>
      <c r="DA158" s="75">
        <f t="shared" si="579"/>
        <v>471</v>
      </c>
      <c r="DB158" s="75">
        <f t="shared" si="638"/>
        <v>5850</v>
      </c>
      <c r="DC158" s="75">
        <f t="shared" si="638"/>
        <v>180186</v>
      </c>
      <c r="DD158" s="75">
        <f t="shared" si="581"/>
        <v>31</v>
      </c>
      <c r="DE158" s="75">
        <f t="shared" si="582"/>
        <v>61</v>
      </c>
      <c r="DF158" s="75">
        <f t="shared" si="639"/>
        <v>137</v>
      </c>
      <c r="DG158" s="75">
        <f t="shared" si="639"/>
        <v>106122</v>
      </c>
      <c r="DH158" s="75">
        <f t="shared" si="584"/>
        <v>775</v>
      </c>
      <c r="DI158" s="75">
        <f t="shared" si="585"/>
        <v>1386</v>
      </c>
      <c r="DJ158" s="75">
        <f t="shared" si="644"/>
        <v>131</v>
      </c>
      <c r="DK158" s="75">
        <f t="shared" si="644"/>
        <v>2663</v>
      </c>
      <c r="DL158" s="248"/>
      <c r="DM158" s="248"/>
      <c r="DN158" s="248"/>
      <c r="DO158" s="248"/>
      <c r="DP158" s="248"/>
      <c r="DQ158" s="248"/>
      <c r="DR158" s="248"/>
      <c r="DS158" s="248"/>
      <c r="DT158" s="248"/>
      <c r="DU158" s="248"/>
      <c r="DV158" s="248"/>
      <c r="DW158" s="248"/>
      <c r="DX158" s="248"/>
      <c r="DY158" s="248"/>
      <c r="DZ158" s="248"/>
      <c r="EA158" s="248"/>
      <c r="EB158" s="164"/>
      <c r="EC158" s="75">
        <f t="shared" si="598"/>
        <v>4</v>
      </c>
      <c r="ED158" s="74">
        <f t="shared" si="613"/>
        <v>2020</v>
      </c>
      <c r="EE158" s="165">
        <f t="shared" si="614"/>
        <v>43922</v>
      </c>
      <c r="EF158" s="157">
        <f t="shared" si="599"/>
        <v>30</v>
      </c>
      <c r="EG158" s="156"/>
      <c r="EH158" s="166">
        <f t="shared" si="648"/>
        <v>186113</v>
      </c>
      <c r="EI158" s="166">
        <f t="shared" si="648"/>
        <v>242455</v>
      </c>
      <c r="EJ158" s="166">
        <f t="shared" si="648"/>
        <v>372226</v>
      </c>
      <c r="EK158" s="166">
        <f t="shared" si="648"/>
        <v>3117741</v>
      </c>
      <c r="EL158" s="166">
        <f t="shared" si="648"/>
        <v>7271292</v>
      </c>
      <c r="EM158" s="166">
        <f t="shared" si="648"/>
        <v>6117764</v>
      </c>
      <c r="EN158" s="166">
        <f t="shared" si="648"/>
        <v>103067962</v>
      </c>
      <c r="EO158" s="166">
        <f t="shared" si="648"/>
        <v>175985594</v>
      </c>
      <c r="EP158" s="166">
        <f t="shared" si="648"/>
        <v>8083853</v>
      </c>
      <c r="EQ158" s="166">
        <f t="shared" si="648"/>
        <v>147393</v>
      </c>
      <c r="ER158" s="166">
        <f t="shared" si="649"/>
        <v>72750</v>
      </c>
      <c r="ES158" s="166">
        <f t="shared" si="649"/>
        <v>7048929</v>
      </c>
      <c r="ET158" s="166">
        <f t="shared" si="649"/>
        <v>4872146</v>
      </c>
      <c r="EU158" s="166">
        <f t="shared" si="649"/>
        <v>1557747</v>
      </c>
      <c r="EV158" s="166">
        <f t="shared" si="649"/>
        <v>96669970</v>
      </c>
      <c r="EW158" s="166">
        <f t="shared" si="649"/>
        <v>11815970</v>
      </c>
      <c r="EX158" s="166">
        <f t="shared" si="649"/>
        <v>2827381</v>
      </c>
      <c r="EY158" s="166">
        <f t="shared" si="649"/>
        <v>18987984</v>
      </c>
      <c r="EZ158" s="166">
        <f t="shared" si="649"/>
        <v>1726389</v>
      </c>
      <c r="FA158" s="166">
        <f t="shared" si="649"/>
        <v>189907</v>
      </c>
      <c r="FB158" s="166">
        <f t="shared" si="650"/>
        <v>341892</v>
      </c>
      <c r="FC158" s="166">
        <f t="shared" si="650"/>
        <v>358362</v>
      </c>
      <c r="FD158" s="166">
        <f t="shared" si="650"/>
        <v>0</v>
      </c>
      <c r="FE158" s="166">
        <f t="shared" si="650"/>
        <v>0</v>
      </c>
      <c r="FF158" s="166">
        <f t="shared" si="650"/>
        <v>0</v>
      </c>
      <c r="FG158" s="166">
        <f t="shared" si="650"/>
        <v>0</v>
      </c>
      <c r="FH158" s="152"/>
      <c r="FI158" s="405">
        <f t="shared" ref="FI158:FJ184" si="655">IFERROR(AZ158/HLOOKUP(FH$3&amp;FI$3,$U$5:$Y$9539,ROW()-4,0),"-")</f>
        <v>1.8873631840796019</v>
      </c>
      <c r="FJ158" s="405">
        <f t="shared" si="655"/>
        <v>1.4648756218905472</v>
      </c>
      <c r="FK158" s="405">
        <f t="shared" ref="FK158:FK184" si="656">IFERROR(BB158/HLOOKUP(FJ$3&amp;FK$3,$U$5:$Y$9539,ROW()-4,0),"-")</f>
        <v>1.8730637698652182</v>
      </c>
      <c r="FL158" s="405">
        <f t="shared" ref="FL158:FL184" si="657">IFERROR(BC158/HLOOKUP(FK$3&amp;FL$3,$U$5:$Y$9539,ROW()-4,0),"-")</f>
        <v>1.4773687386843692</v>
      </c>
      <c r="FM158" s="405">
        <f t="shared" ref="FM158:FM184" si="658">IFERROR(BD158/HLOOKUP(FL$3&amp;FM$3,$U$5:$Y$9539,ROW()-4,0),"-")</f>
        <v>1.2365452739858005</v>
      </c>
      <c r="FN158" s="405">
        <f t="shared" ref="FN158:FN184" si="659">IFERROR(BE158/HLOOKUP(FM$3&amp;FN$3,$U$5:$Y$9539,ROW()-4,0),"-")</f>
        <v>1.0516845272503594</v>
      </c>
      <c r="FO158" s="405">
        <f t="shared" ref="FO158:FO184" si="660">IFERROR(BF158/HLOOKUP(FN$3&amp;FO$3,$U$5:$Y$9539,ROW()-4,0),"-")</f>
        <v>1.4255222524977293</v>
      </c>
      <c r="FP158" s="405">
        <f t="shared" ref="FP158:FP184" si="661">IFERROR(BG158/HLOOKUP(FO$3&amp;FP$3,$U$5:$Y$9539,ROW()-4,0),"-")</f>
        <v>1.0371006594795245</v>
      </c>
      <c r="FQ158" s="405">
        <f t="shared" ref="FQ158:FQ184" si="662">IFERROR(BH158/HLOOKUP(FP$3&amp;FQ$3,$U$5:$Y$9539,ROW()-4,0),"-")</f>
        <v>1.8238391574916228</v>
      </c>
      <c r="FR158" s="405">
        <f t="shared" ref="FR158:FR184" si="663">IFERROR(BI158/HLOOKUP(FQ$3&amp;FR$3,$U$5:$Y$9539,ROW()-4,0),"-")</f>
        <v>1.0114887505983725</v>
      </c>
      <c r="FS158" s="65"/>
    </row>
    <row r="159" spans="1:175" ht="10.35" customHeight="1" x14ac:dyDescent="0.2">
      <c r="A159" s="74" t="str">
        <f t="shared" si="523"/>
        <v>2020-21MAYY60</v>
      </c>
      <c r="B159" s="163" t="str">
        <f t="shared" si="612"/>
        <v>2020-21</v>
      </c>
      <c r="C159" s="26" t="s">
        <v>840</v>
      </c>
      <c r="D159" s="163" t="str">
        <f t="shared" si="623"/>
        <v>Y60</v>
      </c>
      <c r="E159" s="163" t="str">
        <f t="shared" si="623"/>
        <v>Midlands</v>
      </c>
      <c r="F159" s="163" t="str">
        <f t="shared" si="524"/>
        <v>Y60</v>
      </c>
      <c r="H159" s="75">
        <f t="shared" si="624"/>
        <v>170866</v>
      </c>
      <c r="I159" s="75">
        <f t="shared" si="624"/>
        <v>120938</v>
      </c>
      <c r="J159" s="75">
        <f t="shared" si="624"/>
        <v>172401</v>
      </c>
      <c r="K159" s="75">
        <f t="shared" si="526"/>
        <v>1</v>
      </c>
      <c r="L159" s="75">
        <f t="shared" si="527"/>
        <v>1</v>
      </c>
      <c r="M159" s="75">
        <f t="shared" si="528"/>
        <v>1</v>
      </c>
      <c r="N159" s="75">
        <f t="shared" si="529"/>
        <v>2</v>
      </c>
      <c r="O159" s="75">
        <f t="shared" si="530"/>
        <v>5</v>
      </c>
      <c r="P159" s="75" t="s">
        <v>44</v>
      </c>
      <c r="Q159" s="75">
        <f t="shared" si="645"/>
        <v>697</v>
      </c>
      <c r="R159" s="75">
        <f t="shared" si="645"/>
        <v>2069</v>
      </c>
      <c r="S159" s="75">
        <f t="shared" si="645"/>
        <v>1265</v>
      </c>
      <c r="T159" s="75">
        <f t="shared" si="645"/>
        <v>149157</v>
      </c>
      <c r="U159" s="75">
        <f t="shared" si="645"/>
        <v>9783</v>
      </c>
      <c r="V159" s="75">
        <f t="shared" si="645"/>
        <v>5338</v>
      </c>
      <c r="W159" s="75">
        <f t="shared" si="645"/>
        <v>66790</v>
      </c>
      <c r="X159" s="75">
        <f t="shared" si="645"/>
        <v>51396</v>
      </c>
      <c r="Y159" s="75">
        <f t="shared" si="645"/>
        <v>2517</v>
      </c>
      <c r="Z159" s="75">
        <f t="shared" si="645"/>
        <v>3902667</v>
      </c>
      <c r="AA159" s="75">
        <f t="shared" si="532"/>
        <v>399</v>
      </c>
      <c r="AB159" s="75">
        <f t="shared" si="533"/>
        <v>694</v>
      </c>
      <c r="AC159" s="75">
        <f t="shared" si="651"/>
        <v>3029912</v>
      </c>
      <c r="AD159" s="75">
        <f t="shared" si="535"/>
        <v>568</v>
      </c>
      <c r="AE159" s="75">
        <f t="shared" si="536"/>
        <v>1127</v>
      </c>
      <c r="AF159" s="75">
        <f t="shared" si="652"/>
        <v>49394426</v>
      </c>
      <c r="AG159" s="75">
        <f t="shared" si="538"/>
        <v>740</v>
      </c>
      <c r="AH159" s="75">
        <f t="shared" si="539"/>
        <v>1356</v>
      </c>
      <c r="AI159" s="75">
        <f t="shared" si="653"/>
        <v>62066895</v>
      </c>
      <c r="AJ159" s="75">
        <f t="shared" si="541"/>
        <v>1208</v>
      </c>
      <c r="AK159" s="75">
        <f t="shared" si="542"/>
        <v>2416</v>
      </c>
      <c r="AL159" s="75">
        <f t="shared" si="654"/>
        <v>4093752</v>
      </c>
      <c r="AM159" s="75">
        <f t="shared" si="544"/>
        <v>1626</v>
      </c>
      <c r="AN159" s="75">
        <f t="shared" si="545"/>
        <v>3264</v>
      </c>
      <c r="AO159" s="75">
        <f t="shared" si="646"/>
        <v>7272</v>
      </c>
      <c r="AP159" s="75">
        <f t="shared" si="646"/>
        <v>646</v>
      </c>
      <c r="AQ159" s="75">
        <f t="shared" si="646"/>
        <v>246</v>
      </c>
      <c r="AR159" s="75">
        <f t="shared" si="646"/>
        <v>4</v>
      </c>
      <c r="AS159" s="75">
        <f t="shared" si="646"/>
        <v>2809</v>
      </c>
      <c r="AT159" s="75">
        <f t="shared" si="646"/>
        <v>3571</v>
      </c>
      <c r="AU159" s="75">
        <f t="shared" si="646"/>
        <v>3272</v>
      </c>
      <c r="AV159" s="75">
        <f t="shared" si="646"/>
        <v>73397</v>
      </c>
      <c r="AW159" s="75">
        <f t="shared" si="646"/>
        <v>10208</v>
      </c>
      <c r="AX159" s="75">
        <f t="shared" si="646"/>
        <v>58280</v>
      </c>
      <c r="AY159" s="75">
        <f t="shared" si="647"/>
        <v>141885</v>
      </c>
      <c r="AZ159" s="75">
        <f t="shared" si="647"/>
        <v>18476</v>
      </c>
      <c r="BA159" s="75">
        <f t="shared" si="647"/>
        <v>14252</v>
      </c>
      <c r="BB159" s="75">
        <f t="shared" si="647"/>
        <v>10072</v>
      </c>
      <c r="BC159" s="75">
        <f t="shared" si="647"/>
        <v>7932</v>
      </c>
      <c r="BD159" s="75">
        <f t="shared" si="647"/>
        <v>82531</v>
      </c>
      <c r="BE159" s="75">
        <f t="shared" si="647"/>
        <v>70489</v>
      </c>
      <c r="BF159" s="75">
        <f t="shared" si="647"/>
        <v>71021</v>
      </c>
      <c r="BG159" s="75">
        <f t="shared" si="647"/>
        <v>53477</v>
      </c>
      <c r="BH159" s="75">
        <f t="shared" si="647"/>
        <v>4131</v>
      </c>
      <c r="BI159" s="75">
        <f t="shared" si="647"/>
        <v>2501</v>
      </c>
      <c r="BJ159" s="75">
        <f t="shared" si="647"/>
        <v>83</v>
      </c>
      <c r="BK159" s="75">
        <f t="shared" si="647"/>
        <v>45563</v>
      </c>
      <c r="BL159" s="75">
        <f t="shared" si="548"/>
        <v>549</v>
      </c>
      <c r="BM159" s="75">
        <f t="shared" si="549"/>
        <v>919</v>
      </c>
      <c r="BN159" s="75">
        <f t="shared" si="628"/>
        <v>82</v>
      </c>
      <c r="BO159" s="75">
        <f t="shared" si="628"/>
        <v>40268</v>
      </c>
      <c r="BP159" s="75">
        <f t="shared" si="551"/>
        <v>491</v>
      </c>
      <c r="BQ159" s="75">
        <f t="shared" si="552"/>
        <v>789</v>
      </c>
      <c r="BR159" s="75">
        <f t="shared" si="629"/>
        <v>9618</v>
      </c>
      <c r="BS159" s="75">
        <f t="shared" si="629"/>
        <v>3816836</v>
      </c>
      <c r="BT159" s="75">
        <f t="shared" si="554"/>
        <v>397</v>
      </c>
      <c r="BU159" s="75">
        <f t="shared" si="555"/>
        <v>691</v>
      </c>
      <c r="BV159" s="75">
        <f t="shared" si="630"/>
        <v>3377</v>
      </c>
      <c r="BW159" s="75">
        <f t="shared" si="630"/>
        <v>2279376</v>
      </c>
      <c r="BX159" s="75">
        <f t="shared" si="557"/>
        <v>675</v>
      </c>
      <c r="BY159" s="75">
        <f t="shared" si="558"/>
        <v>1191</v>
      </c>
      <c r="BZ159" s="75">
        <f t="shared" si="631"/>
        <v>1208</v>
      </c>
      <c r="CA159" s="75">
        <f t="shared" si="631"/>
        <v>766856</v>
      </c>
      <c r="CB159" s="75">
        <f t="shared" si="560"/>
        <v>635</v>
      </c>
      <c r="CC159" s="75">
        <f t="shared" si="561"/>
        <v>1348</v>
      </c>
      <c r="CD159" s="75">
        <f t="shared" si="632"/>
        <v>62205</v>
      </c>
      <c r="CE159" s="75">
        <f t="shared" si="632"/>
        <v>46348194</v>
      </c>
      <c r="CF159" s="75">
        <f t="shared" si="563"/>
        <v>745</v>
      </c>
      <c r="CG159" s="75">
        <f t="shared" si="564"/>
        <v>1365</v>
      </c>
      <c r="CH159" s="75">
        <f t="shared" si="633"/>
        <v>3268</v>
      </c>
      <c r="CI159" s="75">
        <f t="shared" si="633"/>
        <v>5495219</v>
      </c>
      <c r="CJ159" s="75">
        <f t="shared" si="566"/>
        <v>1682</v>
      </c>
      <c r="CK159" s="75">
        <f t="shared" si="567"/>
        <v>3487</v>
      </c>
      <c r="CL159" s="75">
        <f t="shared" si="634"/>
        <v>916</v>
      </c>
      <c r="CM159" s="75">
        <f t="shared" si="634"/>
        <v>1320351</v>
      </c>
      <c r="CN159" s="75">
        <f t="shared" si="569"/>
        <v>1441</v>
      </c>
      <c r="CO159" s="75">
        <f t="shared" si="570"/>
        <v>3314</v>
      </c>
      <c r="CP159" s="75">
        <f t="shared" si="635"/>
        <v>3869</v>
      </c>
      <c r="CQ159" s="75">
        <f t="shared" si="635"/>
        <v>11381649</v>
      </c>
      <c r="CR159" s="75">
        <f t="shared" si="572"/>
        <v>2942</v>
      </c>
      <c r="CS159" s="75">
        <f t="shared" si="573"/>
        <v>5762</v>
      </c>
      <c r="CT159" s="75">
        <f t="shared" si="636"/>
        <v>384</v>
      </c>
      <c r="CU159" s="75">
        <f t="shared" si="636"/>
        <v>1012329</v>
      </c>
      <c r="CV159" s="75">
        <f t="shared" si="575"/>
        <v>2636</v>
      </c>
      <c r="CW159" s="75">
        <f t="shared" si="576"/>
        <v>5527</v>
      </c>
      <c r="CX159" s="75">
        <f t="shared" si="637"/>
        <v>569</v>
      </c>
      <c r="CY159" s="75">
        <f t="shared" si="637"/>
        <v>164536</v>
      </c>
      <c r="CZ159" s="75">
        <f t="shared" si="578"/>
        <v>289</v>
      </c>
      <c r="DA159" s="75">
        <f t="shared" si="579"/>
        <v>489</v>
      </c>
      <c r="DB159" s="75">
        <f t="shared" si="638"/>
        <v>5578</v>
      </c>
      <c r="DC159" s="75">
        <f t="shared" si="638"/>
        <v>175896</v>
      </c>
      <c r="DD159" s="75">
        <f t="shared" si="581"/>
        <v>32</v>
      </c>
      <c r="DE159" s="75">
        <f t="shared" si="582"/>
        <v>58</v>
      </c>
      <c r="DF159" s="75">
        <f t="shared" si="639"/>
        <v>171</v>
      </c>
      <c r="DG159" s="75">
        <f t="shared" si="639"/>
        <v>124551</v>
      </c>
      <c r="DH159" s="75">
        <f t="shared" si="584"/>
        <v>728</v>
      </c>
      <c r="DI159" s="75">
        <f t="shared" si="585"/>
        <v>1396</v>
      </c>
      <c r="DJ159" s="75">
        <f t="shared" si="644"/>
        <v>158</v>
      </c>
      <c r="DK159" s="75">
        <f t="shared" si="644"/>
        <v>3348</v>
      </c>
      <c r="DL159" s="248"/>
      <c r="DM159" s="248"/>
      <c r="DN159" s="248"/>
      <c r="DO159" s="248"/>
      <c r="DP159" s="248"/>
      <c r="DQ159" s="248"/>
      <c r="DR159" s="248"/>
      <c r="DS159" s="248"/>
      <c r="DT159" s="248"/>
      <c r="DU159" s="248"/>
      <c r="DV159" s="248"/>
      <c r="DW159" s="248"/>
      <c r="DX159" s="248"/>
      <c r="DY159" s="248"/>
      <c r="DZ159" s="248"/>
      <c r="EA159" s="248"/>
      <c r="EB159" s="164"/>
      <c r="EC159" s="75">
        <f t="shared" si="598"/>
        <v>5</v>
      </c>
      <c r="ED159" s="74">
        <f t="shared" si="613"/>
        <v>2020</v>
      </c>
      <c r="EE159" s="165">
        <f t="shared" si="614"/>
        <v>43952</v>
      </c>
      <c r="EF159" s="157">
        <f t="shared" si="599"/>
        <v>31</v>
      </c>
      <c r="EG159" s="156"/>
      <c r="EH159" s="166">
        <f t="shared" si="648"/>
        <v>175963</v>
      </c>
      <c r="EI159" s="166">
        <f t="shared" si="648"/>
        <v>175963</v>
      </c>
      <c r="EJ159" s="166">
        <f t="shared" si="648"/>
        <v>296901</v>
      </c>
      <c r="EK159" s="166">
        <f t="shared" si="648"/>
        <v>627051</v>
      </c>
      <c r="EL159" s="166">
        <f t="shared" si="648"/>
        <v>6792928</v>
      </c>
      <c r="EM159" s="166">
        <f t="shared" si="648"/>
        <v>6016485</v>
      </c>
      <c r="EN159" s="166">
        <f t="shared" si="648"/>
        <v>90534184</v>
      </c>
      <c r="EO159" s="166">
        <f t="shared" si="648"/>
        <v>124149774</v>
      </c>
      <c r="EP159" s="166">
        <f t="shared" si="648"/>
        <v>8216277</v>
      </c>
      <c r="EQ159" s="166">
        <f t="shared" si="648"/>
        <v>76277</v>
      </c>
      <c r="ER159" s="166">
        <f t="shared" si="649"/>
        <v>64720</v>
      </c>
      <c r="ES159" s="166">
        <f t="shared" si="649"/>
        <v>6645316</v>
      </c>
      <c r="ET159" s="166">
        <f t="shared" si="649"/>
        <v>4022622</v>
      </c>
      <c r="EU159" s="166">
        <f t="shared" si="649"/>
        <v>1628281</v>
      </c>
      <c r="EV159" s="166">
        <f t="shared" si="649"/>
        <v>84906594</v>
      </c>
      <c r="EW159" s="166">
        <f t="shared" si="649"/>
        <v>11394088</v>
      </c>
      <c r="EX159" s="166">
        <f t="shared" si="649"/>
        <v>3035952</v>
      </c>
      <c r="EY159" s="166">
        <f t="shared" si="649"/>
        <v>22293831</v>
      </c>
      <c r="EZ159" s="166">
        <f t="shared" si="649"/>
        <v>2122478</v>
      </c>
      <c r="FA159" s="166">
        <f t="shared" si="649"/>
        <v>238741</v>
      </c>
      <c r="FB159" s="166">
        <f t="shared" si="650"/>
        <v>278519</v>
      </c>
      <c r="FC159" s="166">
        <f t="shared" si="650"/>
        <v>321950</v>
      </c>
      <c r="FD159" s="166">
        <f t="shared" si="650"/>
        <v>0</v>
      </c>
      <c r="FE159" s="166">
        <f t="shared" si="650"/>
        <v>0</v>
      </c>
      <c r="FF159" s="166">
        <f t="shared" si="650"/>
        <v>0</v>
      </c>
      <c r="FG159" s="166">
        <f t="shared" si="650"/>
        <v>0</v>
      </c>
      <c r="FH159" s="152"/>
      <c r="FI159" s="405">
        <f t="shared" si="655"/>
        <v>1.8885822344883982</v>
      </c>
      <c r="FJ159" s="405">
        <f t="shared" si="655"/>
        <v>1.4568128385975672</v>
      </c>
      <c r="FK159" s="405">
        <f t="shared" si="656"/>
        <v>1.8868490071187711</v>
      </c>
      <c r="FL159" s="405">
        <f t="shared" si="657"/>
        <v>1.485949793930311</v>
      </c>
      <c r="FM159" s="405">
        <f t="shared" si="658"/>
        <v>1.2356789938613566</v>
      </c>
      <c r="FN159" s="405">
        <f t="shared" si="659"/>
        <v>1.0553825422967511</v>
      </c>
      <c r="FO159" s="405">
        <f t="shared" si="660"/>
        <v>1.38183905362285</v>
      </c>
      <c r="FP159" s="405">
        <f t="shared" si="661"/>
        <v>1.0404895322593197</v>
      </c>
      <c r="FQ159" s="405">
        <f t="shared" si="662"/>
        <v>1.6412395709177592</v>
      </c>
      <c r="FR159" s="405">
        <f t="shared" si="663"/>
        <v>0.99364322606277311</v>
      </c>
      <c r="FS159" s="65"/>
    </row>
    <row r="160" spans="1:175" ht="10.35" customHeight="1" x14ac:dyDescent="0.2">
      <c r="A160" s="74" t="str">
        <f t="shared" si="523"/>
        <v>2020-21JUNEY60</v>
      </c>
      <c r="B160" s="163" t="str">
        <f t="shared" si="612"/>
        <v>2020-21</v>
      </c>
      <c r="C160" s="26" t="s">
        <v>843</v>
      </c>
      <c r="D160" s="163" t="str">
        <f t="shared" ref="D160:E175" si="664">D159</f>
        <v>Y60</v>
      </c>
      <c r="E160" s="163" t="str">
        <f t="shared" si="664"/>
        <v>Midlands</v>
      </c>
      <c r="F160" s="163" t="str">
        <f t="shared" si="524"/>
        <v>Y60</v>
      </c>
      <c r="H160" s="75">
        <f t="shared" si="624"/>
        <v>173859</v>
      </c>
      <c r="I160" s="75">
        <f t="shared" si="624"/>
        <v>124608</v>
      </c>
      <c r="J160" s="75">
        <f t="shared" si="624"/>
        <v>295169</v>
      </c>
      <c r="K160" s="75">
        <f t="shared" si="526"/>
        <v>2</v>
      </c>
      <c r="L160" s="75">
        <f t="shared" si="527"/>
        <v>1</v>
      </c>
      <c r="M160" s="75">
        <f t="shared" si="528"/>
        <v>2</v>
      </c>
      <c r="N160" s="75">
        <f t="shared" si="529"/>
        <v>3</v>
      </c>
      <c r="O160" s="75">
        <f t="shared" si="530"/>
        <v>16</v>
      </c>
      <c r="P160" s="75" t="s">
        <v>44</v>
      </c>
      <c r="Q160" s="75">
        <f t="shared" si="645"/>
        <v>685</v>
      </c>
      <c r="R160" s="75">
        <f t="shared" si="645"/>
        <v>2167</v>
      </c>
      <c r="S160" s="75">
        <f t="shared" si="645"/>
        <v>1036</v>
      </c>
      <c r="T160" s="75">
        <f t="shared" si="645"/>
        <v>149109</v>
      </c>
      <c r="U160" s="75">
        <f t="shared" si="645"/>
        <v>9911</v>
      </c>
      <c r="V160" s="75">
        <f t="shared" si="645"/>
        <v>5673</v>
      </c>
      <c r="W160" s="75">
        <f t="shared" si="645"/>
        <v>69424</v>
      </c>
      <c r="X160" s="75">
        <f t="shared" si="645"/>
        <v>48209</v>
      </c>
      <c r="Y160" s="75">
        <f t="shared" si="645"/>
        <v>2222</v>
      </c>
      <c r="Z160" s="75">
        <f t="shared" si="645"/>
        <v>3969137</v>
      </c>
      <c r="AA160" s="75">
        <f t="shared" si="532"/>
        <v>400</v>
      </c>
      <c r="AB160" s="75">
        <f t="shared" si="533"/>
        <v>686</v>
      </c>
      <c r="AC160" s="75">
        <f t="shared" si="651"/>
        <v>3414581</v>
      </c>
      <c r="AD160" s="75">
        <f t="shared" si="535"/>
        <v>602</v>
      </c>
      <c r="AE160" s="75">
        <f t="shared" si="536"/>
        <v>1193</v>
      </c>
      <c r="AF160" s="75">
        <f t="shared" si="652"/>
        <v>56362720</v>
      </c>
      <c r="AG160" s="75">
        <f t="shared" si="538"/>
        <v>812</v>
      </c>
      <c r="AH160" s="75">
        <f t="shared" si="539"/>
        <v>1518</v>
      </c>
      <c r="AI160" s="75">
        <f t="shared" si="653"/>
        <v>69872776</v>
      </c>
      <c r="AJ160" s="75">
        <f t="shared" si="541"/>
        <v>1449</v>
      </c>
      <c r="AK160" s="75">
        <f t="shared" si="542"/>
        <v>3083</v>
      </c>
      <c r="AL160" s="75">
        <f t="shared" si="654"/>
        <v>4155429</v>
      </c>
      <c r="AM160" s="75">
        <f t="shared" si="544"/>
        <v>1870</v>
      </c>
      <c r="AN160" s="75">
        <f t="shared" si="545"/>
        <v>3803</v>
      </c>
      <c r="AO160" s="75">
        <f t="shared" si="646"/>
        <v>7825</v>
      </c>
      <c r="AP160" s="75">
        <f t="shared" si="646"/>
        <v>858</v>
      </c>
      <c r="AQ160" s="75">
        <f t="shared" si="646"/>
        <v>525</v>
      </c>
      <c r="AR160" s="75">
        <f t="shared" si="646"/>
        <v>5</v>
      </c>
      <c r="AS160" s="75">
        <f t="shared" si="646"/>
        <v>2617</v>
      </c>
      <c r="AT160" s="75">
        <f t="shared" si="646"/>
        <v>3825</v>
      </c>
      <c r="AU160" s="75">
        <f t="shared" si="646"/>
        <v>3255</v>
      </c>
      <c r="AV160" s="75">
        <f t="shared" si="646"/>
        <v>76616</v>
      </c>
      <c r="AW160" s="75">
        <f t="shared" si="646"/>
        <v>10623</v>
      </c>
      <c r="AX160" s="75">
        <f t="shared" si="646"/>
        <v>54045</v>
      </c>
      <c r="AY160" s="75">
        <f t="shared" si="647"/>
        <v>141284</v>
      </c>
      <c r="AZ160" s="75">
        <f t="shared" si="647"/>
        <v>18704</v>
      </c>
      <c r="BA160" s="75">
        <f t="shared" si="647"/>
        <v>14292</v>
      </c>
      <c r="BB160" s="75">
        <f t="shared" si="647"/>
        <v>10735</v>
      </c>
      <c r="BC160" s="75">
        <f t="shared" si="647"/>
        <v>8355</v>
      </c>
      <c r="BD160" s="75">
        <f t="shared" si="647"/>
        <v>86793</v>
      </c>
      <c r="BE160" s="75">
        <f t="shared" si="647"/>
        <v>73186</v>
      </c>
      <c r="BF160" s="75">
        <f t="shared" si="647"/>
        <v>69694</v>
      </c>
      <c r="BG160" s="75">
        <f t="shared" si="647"/>
        <v>50170</v>
      </c>
      <c r="BH160" s="75">
        <f t="shared" si="647"/>
        <v>4033</v>
      </c>
      <c r="BI160" s="75">
        <f t="shared" si="647"/>
        <v>2206</v>
      </c>
      <c r="BJ160" s="75">
        <f t="shared" si="647"/>
        <v>60</v>
      </c>
      <c r="BK160" s="75">
        <f t="shared" si="647"/>
        <v>30192</v>
      </c>
      <c r="BL160" s="75">
        <f t="shared" si="548"/>
        <v>503</v>
      </c>
      <c r="BM160" s="75">
        <f t="shared" si="549"/>
        <v>862</v>
      </c>
      <c r="BN160" s="75">
        <f t="shared" si="628"/>
        <v>80</v>
      </c>
      <c r="BO160" s="75">
        <f t="shared" si="628"/>
        <v>32465</v>
      </c>
      <c r="BP160" s="75">
        <f t="shared" si="551"/>
        <v>406</v>
      </c>
      <c r="BQ160" s="75">
        <f t="shared" si="552"/>
        <v>622</v>
      </c>
      <c r="BR160" s="75">
        <f t="shared" si="629"/>
        <v>9771</v>
      </c>
      <c r="BS160" s="75">
        <f t="shared" si="629"/>
        <v>3906480</v>
      </c>
      <c r="BT160" s="75">
        <f t="shared" si="554"/>
        <v>400</v>
      </c>
      <c r="BU160" s="75">
        <f t="shared" si="555"/>
        <v>685</v>
      </c>
      <c r="BV160" s="75">
        <f t="shared" si="630"/>
        <v>3698</v>
      </c>
      <c r="BW160" s="75">
        <f t="shared" si="630"/>
        <v>2643612</v>
      </c>
      <c r="BX160" s="75">
        <f t="shared" si="557"/>
        <v>715</v>
      </c>
      <c r="BY160" s="75">
        <f t="shared" si="558"/>
        <v>1287</v>
      </c>
      <c r="BZ160" s="75">
        <f t="shared" si="631"/>
        <v>1415</v>
      </c>
      <c r="CA160" s="75">
        <f t="shared" si="631"/>
        <v>1015891</v>
      </c>
      <c r="CB160" s="75">
        <f t="shared" si="560"/>
        <v>718</v>
      </c>
      <c r="CC160" s="75">
        <f t="shared" si="561"/>
        <v>1565</v>
      </c>
      <c r="CD160" s="75">
        <f t="shared" si="632"/>
        <v>64311</v>
      </c>
      <c r="CE160" s="75">
        <f t="shared" si="632"/>
        <v>52703217</v>
      </c>
      <c r="CF160" s="75">
        <f t="shared" si="563"/>
        <v>820</v>
      </c>
      <c r="CG160" s="75">
        <f t="shared" si="564"/>
        <v>1531</v>
      </c>
      <c r="CH160" s="75">
        <f t="shared" si="633"/>
        <v>3341</v>
      </c>
      <c r="CI160" s="75">
        <f t="shared" si="633"/>
        <v>6166687</v>
      </c>
      <c r="CJ160" s="75">
        <f t="shared" si="566"/>
        <v>1846</v>
      </c>
      <c r="CK160" s="75">
        <f t="shared" si="567"/>
        <v>3935</v>
      </c>
      <c r="CL160" s="75">
        <f t="shared" si="634"/>
        <v>988</v>
      </c>
      <c r="CM160" s="75">
        <f t="shared" si="634"/>
        <v>1765754</v>
      </c>
      <c r="CN160" s="75">
        <f t="shared" si="569"/>
        <v>1787</v>
      </c>
      <c r="CO160" s="75">
        <f t="shared" si="570"/>
        <v>4296</v>
      </c>
      <c r="CP160" s="75">
        <f t="shared" si="635"/>
        <v>3963</v>
      </c>
      <c r="CQ160" s="75">
        <f t="shared" si="635"/>
        <v>13759519</v>
      </c>
      <c r="CR160" s="75">
        <f t="shared" si="572"/>
        <v>3472</v>
      </c>
      <c r="CS160" s="75">
        <f t="shared" si="573"/>
        <v>7118</v>
      </c>
      <c r="CT160" s="75">
        <f t="shared" si="636"/>
        <v>400</v>
      </c>
      <c r="CU160" s="75">
        <f t="shared" si="636"/>
        <v>1041522</v>
      </c>
      <c r="CV160" s="75">
        <f t="shared" si="575"/>
        <v>2604</v>
      </c>
      <c r="CW160" s="75">
        <f t="shared" si="576"/>
        <v>5556</v>
      </c>
      <c r="CX160" s="75">
        <f t="shared" si="637"/>
        <v>554</v>
      </c>
      <c r="CY160" s="75">
        <f t="shared" si="637"/>
        <v>163061</v>
      </c>
      <c r="CZ160" s="75">
        <f t="shared" si="578"/>
        <v>294</v>
      </c>
      <c r="DA160" s="75">
        <f t="shared" si="579"/>
        <v>497</v>
      </c>
      <c r="DB160" s="75">
        <f t="shared" si="638"/>
        <v>5672</v>
      </c>
      <c r="DC160" s="75">
        <f t="shared" si="638"/>
        <v>172085</v>
      </c>
      <c r="DD160" s="75">
        <f t="shared" si="581"/>
        <v>30</v>
      </c>
      <c r="DE160" s="75">
        <f t="shared" si="582"/>
        <v>58</v>
      </c>
      <c r="DF160" s="75">
        <f t="shared" si="639"/>
        <v>166</v>
      </c>
      <c r="DG160" s="75">
        <f t="shared" si="639"/>
        <v>132453</v>
      </c>
      <c r="DH160" s="75">
        <f t="shared" si="584"/>
        <v>798</v>
      </c>
      <c r="DI160" s="75">
        <f t="shared" si="585"/>
        <v>1568</v>
      </c>
      <c r="DJ160" s="75">
        <f t="shared" si="644"/>
        <v>152</v>
      </c>
      <c r="DK160" s="75">
        <f t="shared" si="644"/>
        <v>3622</v>
      </c>
      <c r="DL160" s="248"/>
      <c r="DM160" s="248"/>
      <c r="DN160" s="248"/>
      <c r="DO160" s="248"/>
      <c r="DP160" s="248"/>
      <c r="DQ160" s="248"/>
      <c r="DR160" s="248"/>
      <c r="DS160" s="248"/>
      <c r="DT160" s="248"/>
      <c r="DU160" s="248"/>
      <c r="DV160" s="248"/>
      <c r="DW160" s="248"/>
      <c r="DX160" s="248"/>
      <c r="DY160" s="248"/>
      <c r="DZ160" s="248"/>
      <c r="EA160" s="248"/>
      <c r="EB160" s="164"/>
      <c r="EC160" s="75">
        <f t="shared" si="598"/>
        <v>6</v>
      </c>
      <c r="ED160" s="74">
        <f t="shared" si="613"/>
        <v>2020</v>
      </c>
      <c r="EE160" s="165">
        <f t="shared" si="614"/>
        <v>43983</v>
      </c>
      <c r="EF160" s="157">
        <f t="shared" si="599"/>
        <v>30</v>
      </c>
      <c r="EG160" s="156"/>
      <c r="EH160" s="166">
        <f t="shared" si="648"/>
        <v>181569</v>
      </c>
      <c r="EI160" s="166">
        <f t="shared" si="648"/>
        <v>295491</v>
      </c>
      <c r="EJ160" s="166">
        <f t="shared" si="648"/>
        <v>363138</v>
      </c>
      <c r="EK160" s="166">
        <f t="shared" si="648"/>
        <v>1968732</v>
      </c>
      <c r="EL160" s="166">
        <f t="shared" si="648"/>
        <v>6802538</v>
      </c>
      <c r="EM160" s="166">
        <f t="shared" si="648"/>
        <v>6767910</v>
      </c>
      <c r="EN160" s="166">
        <f t="shared" si="648"/>
        <v>105412868</v>
      </c>
      <c r="EO160" s="166">
        <f t="shared" si="648"/>
        <v>148633703</v>
      </c>
      <c r="EP160" s="166">
        <f t="shared" si="648"/>
        <v>8451014</v>
      </c>
      <c r="EQ160" s="166">
        <f t="shared" si="648"/>
        <v>51720</v>
      </c>
      <c r="ER160" s="166">
        <f t="shared" si="649"/>
        <v>49760</v>
      </c>
      <c r="ES160" s="166">
        <f t="shared" si="649"/>
        <v>6695578</v>
      </c>
      <c r="ET160" s="166">
        <f t="shared" si="649"/>
        <v>4759410</v>
      </c>
      <c r="EU160" s="166">
        <f t="shared" si="649"/>
        <v>2214230</v>
      </c>
      <c r="EV160" s="166">
        <f t="shared" si="649"/>
        <v>98442704</v>
      </c>
      <c r="EW160" s="166">
        <f t="shared" si="649"/>
        <v>13145280</v>
      </c>
      <c r="EX160" s="166">
        <f t="shared" si="649"/>
        <v>4243968</v>
      </c>
      <c r="EY160" s="166">
        <f t="shared" si="649"/>
        <v>28206745</v>
      </c>
      <c r="EZ160" s="166">
        <f t="shared" si="649"/>
        <v>2222400</v>
      </c>
      <c r="FA160" s="166">
        <f t="shared" si="649"/>
        <v>260256</v>
      </c>
      <c r="FB160" s="166">
        <f t="shared" si="650"/>
        <v>275510</v>
      </c>
      <c r="FC160" s="166">
        <f t="shared" si="650"/>
        <v>328256</v>
      </c>
      <c r="FD160" s="166">
        <f t="shared" si="650"/>
        <v>0</v>
      </c>
      <c r="FE160" s="166">
        <f t="shared" si="650"/>
        <v>0</v>
      </c>
      <c r="FF160" s="166">
        <f t="shared" si="650"/>
        <v>0</v>
      </c>
      <c r="FG160" s="166">
        <f t="shared" si="650"/>
        <v>0</v>
      </c>
      <c r="FH160" s="152"/>
      <c r="FI160" s="405">
        <f t="shared" si="655"/>
        <v>1.8871960447987086</v>
      </c>
      <c r="FJ160" s="405">
        <f t="shared" si="655"/>
        <v>1.44203410352134</v>
      </c>
      <c r="FK160" s="405">
        <f t="shared" si="656"/>
        <v>1.8922968447029791</v>
      </c>
      <c r="FL160" s="405">
        <f t="shared" si="657"/>
        <v>1.4727657324167107</v>
      </c>
      <c r="FM160" s="405">
        <f t="shared" si="658"/>
        <v>1.2501872551279096</v>
      </c>
      <c r="FN160" s="405">
        <f t="shared" si="659"/>
        <v>1.0541887531689329</v>
      </c>
      <c r="FO160" s="405">
        <f t="shared" si="660"/>
        <v>1.4456636727581986</v>
      </c>
      <c r="FP160" s="405">
        <f t="shared" si="661"/>
        <v>1.040677052002738</v>
      </c>
      <c r="FQ160" s="405">
        <f t="shared" si="662"/>
        <v>1.815031503150315</v>
      </c>
      <c r="FR160" s="405">
        <f t="shared" si="663"/>
        <v>0.99279927992799277</v>
      </c>
      <c r="FS160" s="65"/>
    </row>
    <row r="161" spans="1:175" ht="10.35" customHeight="1" x14ac:dyDescent="0.2">
      <c r="A161" s="74" t="str">
        <f t="shared" si="523"/>
        <v>2020-21JULYY60</v>
      </c>
      <c r="B161" s="163" t="str">
        <f t="shared" si="612"/>
        <v>2020-21</v>
      </c>
      <c r="C161" s="26" t="s">
        <v>847</v>
      </c>
      <c r="D161" s="163" t="str">
        <f t="shared" si="664"/>
        <v>Y60</v>
      </c>
      <c r="E161" s="163" t="str">
        <f t="shared" si="664"/>
        <v>Midlands</v>
      </c>
      <c r="F161" s="163" t="str">
        <f t="shared" si="524"/>
        <v>Y60</v>
      </c>
      <c r="H161" s="75">
        <f t="shared" si="624"/>
        <v>187159</v>
      </c>
      <c r="I161" s="75">
        <f t="shared" si="624"/>
        <v>135375</v>
      </c>
      <c r="J161" s="75">
        <f t="shared" si="624"/>
        <v>316887</v>
      </c>
      <c r="K161" s="75">
        <f t="shared" si="526"/>
        <v>2</v>
      </c>
      <c r="L161" s="75">
        <f t="shared" si="527"/>
        <v>2</v>
      </c>
      <c r="M161" s="75">
        <f t="shared" si="528"/>
        <v>2</v>
      </c>
      <c r="N161" s="75">
        <f t="shared" si="529"/>
        <v>3</v>
      </c>
      <c r="O161" s="75">
        <f t="shared" si="530"/>
        <v>27</v>
      </c>
      <c r="P161" s="75" t="s">
        <v>44</v>
      </c>
      <c r="Q161" s="75">
        <f t="shared" si="645"/>
        <v>727</v>
      </c>
      <c r="R161" s="75">
        <f t="shared" si="645"/>
        <v>2088</v>
      </c>
      <c r="S161" s="75">
        <f t="shared" si="645"/>
        <v>1234</v>
      </c>
      <c r="T161" s="75">
        <f t="shared" si="645"/>
        <v>156354</v>
      </c>
      <c r="U161" s="75">
        <f t="shared" si="645"/>
        <v>11424</v>
      </c>
      <c r="V161" s="75">
        <f t="shared" si="645"/>
        <v>6852</v>
      </c>
      <c r="W161" s="75">
        <f t="shared" si="645"/>
        <v>72849</v>
      </c>
      <c r="X161" s="75">
        <f t="shared" si="645"/>
        <v>49771</v>
      </c>
      <c r="Y161" s="75">
        <f t="shared" si="645"/>
        <v>2242</v>
      </c>
      <c r="Z161" s="75">
        <f t="shared" si="645"/>
        <v>4700307</v>
      </c>
      <c r="AA161" s="75">
        <f t="shared" si="532"/>
        <v>411</v>
      </c>
      <c r="AB161" s="75">
        <f t="shared" si="533"/>
        <v>725</v>
      </c>
      <c r="AC161" s="75">
        <f t="shared" si="651"/>
        <v>4356754</v>
      </c>
      <c r="AD161" s="75">
        <f t="shared" si="535"/>
        <v>636</v>
      </c>
      <c r="AE161" s="75">
        <f t="shared" si="536"/>
        <v>1299</v>
      </c>
      <c r="AF161" s="75">
        <f t="shared" si="652"/>
        <v>63405350</v>
      </c>
      <c r="AG161" s="75">
        <f t="shared" si="538"/>
        <v>870</v>
      </c>
      <c r="AH161" s="75">
        <f t="shared" si="539"/>
        <v>1672</v>
      </c>
      <c r="AI161" s="75">
        <f t="shared" si="653"/>
        <v>85995285</v>
      </c>
      <c r="AJ161" s="75">
        <f t="shared" si="541"/>
        <v>1728</v>
      </c>
      <c r="AK161" s="75">
        <f t="shared" si="542"/>
        <v>3803</v>
      </c>
      <c r="AL161" s="75">
        <f t="shared" si="654"/>
        <v>5032605</v>
      </c>
      <c r="AM161" s="75">
        <f t="shared" si="544"/>
        <v>2245</v>
      </c>
      <c r="AN161" s="75">
        <f t="shared" si="545"/>
        <v>4902</v>
      </c>
      <c r="AO161" s="75">
        <f t="shared" si="646"/>
        <v>8171</v>
      </c>
      <c r="AP161" s="75">
        <f t="shared" si="646"/>
        <v>847</v>
      </c>
      <c r="AQ161" s="75">
        <f t="shared" si="646"/>
        <v>468</v>
      </c>
      <c r="AR161" s="75">
        <f t="shared" si="646"/>
        <v>12</v>
      </c>
      <c r="AS161" s="75">
        <f t="shared" si="646"/>
        <v>2731</v>
      </c>
      <c r="AT161" s="75">
        <f t="shared" si="646"/>
        <v>4125</v>
      </c>
      <c r="AU161" s="75">
        <f t="shared" si="646"/>
        <v>3255</v>
      </c>
      <c r="AV161" s="75">
        <f t="shared" si="646"/>
        <v>82598</v>
      </c>
      <c r="AW161" s="75">
        <f t="shared" si="646"/>
        <v>10456</v>
      </c>
      <c r="AX161" s="75">
        <f t="shared" si="646"/>
        <v>55129</v>
      </c>
      <c r="AY161" s="75">
        <f t="shared" si="647"/>
        <v>148183</v>
      </c>
      <c r="AZ161" s="75">
        <f t="shared" si="647"/>
        <v>22199</v>
      </c>
      <c r="BA161" s="75">
        <f t="shared" si="647"/>
        <v>16719</v>
      </c>
      <c r="BB161" s="75">
        <f t="shared" si="647"/>
        <v>13406</v>
      </c>
      <c r="BC161" s="75">
        <f t="shared" si="647"/>
        <v>10236</v>
      </c>
      <c r="BD161" s="75">
        <f t="shared" si="647"/>
        <v>92734</v>
      </c>
      <c r="BE161" s="75">
        <f t="shared" si="647"/>
        <v>77048</v>
      </c>
      <c r="BF161" s="75">
        <f t="shared" si="647"/>
        <v>76076</v>
      </c>
      <c r="BG161" s="75">
        <f t="shared" si="647"/>
        <v>52081</v>
      </c>
      <c r="BH161" s="75">
        <f t="shared" si="647"/>
        <v>4432</v>
      </c>
      <c r="BI161" s="75">
        <f t="shared" si="647"/>
        <v>2265</v>
      </c>
      <c r="BJ161" s="75">
        <f t="shared" si="647"/>
        <v>63</v>
      </c>
      <c r="BK161" s="75">
        <f t="shared" si="647"/>
        <v>31896</v>
      </c>
      <c r="BL161" s="75">
        <f t="shared" si="548"/>
        <v>506</v>
      </c>
      <c r="BM161" s="75">
        <f t="shared" si="549"/>
        <v>943</v>
      </c>
      <c r="BN161" s="75">
        <f t="shared" si="628"/>
        <v>68</v>
      </c>
      <c r="BO161" s="75">
        <f t="shared" si="628"/>
        <v>27948</v>
      </c>
      <c r="BP161" s="75">
        <f t="shared" si="551"/>
        <v>411</v>
      </c>
      <c r="BQ161" s="75">
        <f t="shared" si="552"/>
        <v>637</v>
      </c>
      <c r="BR161" s="75">
        <f t="shared" si="629"/>
        <v>11293</v>
      </c>
      <c r="BS161" s="75">
        <f t="shared" si="629"/>
        <v>4640463</v>
      </c>
      <c r="BT161" s="75">
        <f t="shared" si="554"/>
        <v>411</v>
      </c>
      <c r="BU161" s="75">
        <f t="shared" si="555"/>
        <v>723</v>
      </c>
      <c r="BV161" s="75">
        <f t="shared" si="630"/>
        <v>3658</v>
      </c>
      <c r="BW161" s="75">
        <f t="shared" si="630"/>
        <v>2751690</v>
      </c>
      <c r="BX161" s="75">
        <f t="shared" si="557"/>
        <v>752</v>
      </c>
      <c r="BY161" s="75">
        <f t="shared" si="558"/>
        <v>1355</v>
      </c>
      <c r="BZ161" s="75">
        <f t="shared" si="631"/>
        <v>1497</v>
      </c>
      <c r="CA161" s="75">
        <f t="shared" si="631"/>
        <v>1158142</v>
      </c>
      <c r="CB161" s="75">
        <f t="shared" si="560"/>
        <v>774</v>
      </c>
      <c r="CC161" s="75">
        <f t="shared" si="561"/>
        <v>1665</v>
      </c>
      <c r="CD161" s="75">
        <f t="shared" si="632"/>
        <v>67694</v>
      </c>
      <c r="CE161" s="75">
        <f t="shared" si="632"/>
        <v>59495518</v>
      </c>
      <c r="CF161" s="75">
        <f t="shared" si="563"/>
        <v>879</v>
      </c>
      <c r="CG161" s="75">
        <f t="shared" si="564"/>
        <v>1688</v>
      </c>
      <c r="CH161" s="75">
        <f t="shared" si="633"/>
        <v>3322</v>
      </c>
      <c r="CI161" s="75">
        <f t="shared" si="633"/>
        <v>7079925</v>
      </c>
      <c r="CJ161" s="75">
        <f t="shared" si="566"/>
        <v>2131</v>
      </c>
      <c r="CK161" s="75">
        <f t="shared" si="567"/>
        <v>4491</v>
      </c>
      <c r="CL161" s="75">
        <f t="shared" si="634"/>
        <v>1099</v>
      </c>
      <c r="CM161" s="75">
        <f t="shared" si="634"/>
        <v>2385508</v>
      </c>
      <c r="CN161" s="75">
        <f t="shared" si="569"/>
        <v>2171</v>
      </c>
      <c r="CO161" s="75">
        <f t="shared" si="570"/>
        <v>4795</v>
      </c>
      <c r="CP161" s="75">
        <f t="shared" si="635"/>
        <v>4109</v>
      </c>
      <c r="CQ161" s="75">
        <f t="shared" si="635"/>
        <v>15493465</v>
      </c>
      <c r="CR161" s="75">
        <f t="shared" si="572"/>
        <v>3771</v>
      </c>
      <c r="CS161" s="75">
        <f t="shared" si="573"/>
        <v>7499</v>
      </c>
      <c r="CT161" s="75">
        <f t="shared" si="636"/>
        <v>412</v>
      </c>
      <c r="CU161" s="75">
        <f t="shared" si="636"/>
        <v>1247746</v>
      </c>
      <c r="CV161" s="75">
        <f t="shared" si="575"/>
        <v>3029</v>
      </c>
      <c r="CW161" s="75">
        <f t="shared" si="576"/>
        <v>6959</v>
      </c>
      <c r="CX161" s="75">
        <f t="shared" si="637"/>
        <v>617</v>
      </c>
      <c r="CY161" s="75">
        <f t="shared" si="637"/>
        <v>180391</v>
      </c>
      <c r="CZ161" s="75">
        <f t="shared" si="578"/>
        <v>292</v>
      </c>
      <c r="DA161" s="75">
        <f t="shared" si="579"/>
        <v>499</v>
      </c>
      <c r="DB161" s="75">
        <f t="shared" si="638"/>
        <v>6533</v>
      </c>
      <c r="DC161" s="75">
        <f t="shared" si="638"/>
        <v>203784</v>
      </c>
      <c r="DD161" s="75">
        <f t="shared" si="581"/>
        <v>31</v>
      </c>
      <c r="DE161" s="75">
        <f t="shared" si="582"/>
        <v>54</v>
      </c>
      <c r="DF161" s="75">
        <f t="shared" si="639"/>
        <v>192</v>
      </c>
      <c r="DG161" s="75">
        <f t="shared" si="639"/>
        <v>144082</v>
      </c>
      <c r="DH161" s="75">
        <f t="shared" si="584"/>
        <v>750</v>
      </c>
      <c r="DI161" s="75">
        <f t="shared" si="585"/>
        <v>1485</v>
      </c>
      <c r="DJ161" s="75">
        <f t="shared" si="644"/>
        <v>175</v>
      </c>
      <c r="DK161" s="75">
        <f t="shared" si="644"/>
        <v>3526</v>
      </c>
      <c r="DL161" s="248"/>
      <c r="DM161" s="248"/>
      <c r="DN161" s="248"/>
      <c r="DO161" s="248"/>
      <c r="DP161" s="248"/>
      <c r="DQ161" s="248"/>
      <c r="DR161" s="248"/>
      <c r="DS161" s="248"/>
      <c r="DT161" s="248"/>
      <c r="DU161" s="248"/>
      <c r="DV161" s="248"/>
      <c r="DW161" s="248"/>
      <c r="DX161" s="248"/>
      <c r="DY161" s="248"/>
      <c r="DZ161" s="248"/>
      <c r="EA161" s="248"/>
      <c r="EB161" s="164"/>
      <c r="EC161" s="75">
        <f t="shared" si="598"/>
        <v>7</v>
      </c>
      <c r="ED161" s="74">
        <f t="shared" si="613"/>
        <v>2020</v>
      </c>
      <c r="EE161" s="165">
        <f t="shared" si="614"/>
        <v>44013</v>
      </c>
      <c r="EF161" s="157">
        <f t="shared" si="599"/>
        <v>31</v>
      </c>
      <c r="EG161" s="156"/>
      <c r="EH161" s="166">
        <f t="shared" si="648"/>
        <v>259879</v>
      </c>
      <c r="EI161" s="166">
        <f t="shared" si="648"/>
        <v>322131</v>
      </c>
      <c r="EJ161" s="166">
        <f t="shared" si="648"/>
        <v>395254</v>
      </c>
      <c r="EK161" s="166">
        <f t="shared" si="648"/>
        <v>3643229</v>
      </c>
      <c r="EL161" s="166">
        <f t="shared" si="648"/>
        <v>8278872</v>
      </c>
      <c r="EM161" s="166">
        <f t="shared" si="648"/>
        <v>8897568</v>
      </c>
      <c r="EN161" s="166">
        <f t="shared" si="648"/>
        <v>121784531</v>
      </c>
      <c r="EO161" s="166">
        <f t="shared" si="648"/>
        <v>189269846</v>
      </c>
      <c r="EP161" s="166">
        <f t="shared" si="648"/>
        <v>10989238</v>
      </c>
      <c r="EQ161" s="166">
        <f t="shared" si="648"/>
        <v>59409</v>
      </c>
      <c r="ER161" s="166">
        <f t="shared" si="649"/>
        <v>43312</v>
      </c>
      <c r="ES161" s="166">
        <f t="shared" si="649"/>
        <v>8164319</v>
      </c>
      <c r="ET161" s="166">
        <f t="shared" si="649"/>
        <v>4956335</v>
      </c>
      <c r="EU161" s="166">
        <f t="shared" si="649"/>
        <v>2492119</v>
      </c>
      <c r="EV161" s="166">
        <f t="shared" si="649"/>
        <v>114295949</v>
      </c>
      <c r="EW161" s="166">
        <f t="shared" si="649"/>
        <v>14918091</v>
      </c>
      <c r="EX161" s="166">
        <f t="shared" si="649"/>
        <v>5270065</v>
      </c>
      <c r="EY161" s="166">
        <f t="shared" si="649"/>
        <v>30814982</v>
      </c>
      <c r="EZ161" s="166">
        <f t="shared" si="649"/>
        <v>2867143</v>
      </c>
      <c r="FA161" s="166">
        <f t="shared" si="649"/>
        <v>285168</v>
      </c>
      <c r="FB161" s="166">
        <f t="shared" si="650"/>
        <v>307731</v>
      </c>
      <c r="FC161" s="166">
        <f t="shared" si="650"/>
        <v>352145</v>
      </c>
      <c r="FD161" s="166">
        <f t="shared" si="650"/>
        <v>0</v>
      </c>
      <c r="FE161" s="166">
        <f t="shared" si="650"/>
        <v>0</v>
      </c>
      <c r="FF161" s="166">
        <f t="shared" si="650"/>
        <v>0</v>
      </c>
      <c r="FG161" s="166">
        <f t="shared" si="650"/>
        <v>0</v>
      </c>
      <c r="FH161" s="152"/>
      <c r="FI161" s="405">
        <f t="shared" si="655"/>
        <v>1.9431897759103642</v>
      </c>
      <c r="FJ161" s="405">
        <f t="shared" si="655"/>
        <v>1.4634978991596639</v>
      </c>
      <c r="FK161" s="405">
        <f t="shared" si="656"/>
        <v>1.9565090484530063</v>
      </c>
      <c r="FL161" s="405">
        <f t="shared" si="657"/>
        <v>1.4938704028021015</v>
      </c>
      <c r="FM161" s="405">
        <f t="shared" si="658"/>
        <v>1.2729618800532609</v>
      </c>
      <c r="FN161" s="405">
        <f t="shared" si="659"/>
        <v>1.0576397754258808</v>
      </c>
      <c r="FO161" s="405">
        <f t="shared" si="660"/>
        <v>1.5285206244600269</v>
      </c>
      <c r="FP161" s="405">
        <f t="shared" si="661"/>
        <v>1.0464125695686244</v>
      </c>
      <c r="FQ161" s="405">
        <f t="shared" si="662"/>
        <v>1.976806422836753</v>
      </c>
      <c r="FR161" s="405">
        <f t="shared" si="663"/>
        <v>1.0102586975914363</v>
      </c>
      <c r="FS161" s="65"/>
    </row>
    <row r="162" spans="1:175" ht="10.35" customHeight="1" x14ac:dyDescent="0.2">
      <c r="A162" s="74" t="str">
        <f t="shared" si="523"/>
        <v>2020-21AUGUSTY60</v>
      </c>
      <c r="B162" s="163" t="str">
        <f>IF($C162="April",LEFT($B161,4)+1&amp;"-"&amp;RIGHT($B161,2)+1,$B161)</f>
        <v>2020-21</v>
      </c>
      <c r="C162" s="26" t="s">
        <v>827</v>
      </c>
      <c r="D162" s="163" t="str">
        <f>D161</f>
        <v>Y60</v>
      </c>
      <c r="E162" s="163" t="str">
        <f>E161</f>
        <v>Midlands</v>
      </c>
      <c r="F162" s="163" t="str">
        <f t="shared" si="524"/>
        <v>Y60</v>
      </c>
      <c r="H162" s="75">
        <f t="shared" si="624"/>
        <v>196996</v>
      </c>
      <c r="I162" s="75">
        <f t="shared" si="624"/>
        <v>144377</v>
      </c>
      <c r="J162" s="75">
        <f t="shared" si="624"/>
        <v>338055</v>
      </c>
      <c r="K162" s="75">
        <f t="shared" si="526"/>
        <v>2</v>
      </c>
      <c r="L162" s="75">
        <f t="shared" si="527"/>
        <v>2</v>
      </c>
      <c r="M162" s="75">
        <f t="shared" si="528"/>
        <v>3</v>
      </c>
      <c r="N162" s="75">
        <f t="shared" si="529"/>
        <v>3</v>
      </c>
      <c r="O162" s="75">
        <f t="shared" si="530"/>
        <v>26</v>
      </c>
      <c r="P162" s="75" t="s">
        <v>44</v>
      </c>
      <c r="Q162" s="75">
        <f t="shared" si="645"/>
        <v>698</v>
      </c>
      <c r="R162" s="75">
        <f t="shared" si="645"/>
        <v>1929</v>
      </c>
      <c r="S162" s="75">
        <f t="shared" si="645"/>
        <v>1073</v>
      </c>
      <c r="T162" s="75">
        <f t="shared" si="645"/>
        <v>159276</v>
      </c>
      <c r="U162" s="75">
        <f t="shared" si="645"/>
        <v>11722</v>
      </c>
      <c r="V162" s="75">
        <f t="shared" si="645"/>
        <v>6978</v>
      </c>
      <c r="W162" s="75">
        <f t="shared" si="645"/>
        <v>77274</v>
      </c>
      <c r="X162" s="75">
        <f t="shared" si="645"/>
        <v>48518</v>
      </c>
      <c r="Y162" s="75">
        <f t="shared" si="645"/>
        <v>2072</v>
      </c>
      <c r="Z162" s="75">
        <f t="shared" si="645"/>
        <v>4970979</v>
      </c>
      <c r="AA162" s="75">
        <f t="shared" si="532"/>
        <v>424</v>
      </c>
      <c r="AB162" s="75">
        <f t="shared" si="533"/>
        <v>751</v>
      </c>
      <c r="AC162" s="75">
        <f t="shared" si="651"/>
        <v>4626820</v>
      </c>
      <c r="AD162" s="75">
        <f t="shared" si="535"/>
        <v>663</v>
      </c>
      <c r="AE162" s="75">
        <f t="shared" si="536"/>
        <v>1371</v>
      </c>
      <c r="AF162" s="75">
        <f t="shared" si="652"/>
        <v>79254002</v>
      </c>
      <c r="AG162" s="75">
        <f t="shared" si="538"/>
        <v>1026</v>
      </c>
      <c r="AH162" s="75">
        <f t="shared" si="539"/>
        <v>2018</v>
      </c>
      <c r="AI162" s="75">
        <f t="shared" si="653"/>
        <v>112012478</v>
      </c>
      <c r="AJ162" s="75">
        <f t="shared" si="541"/>
        <v>2309</v>
      </c>
      <c r="AK162" s="75">
        <f t="shared" si="542"/>
        <v>5231</v>
      </c>
      <c r="AL162" s="75">
        <f t="shared" si="654"/>
        <v>5578034</v>
      </c>
      <c r="AM162" s="75">
        <f t="shared" si="544"/>
        <v>2692</v>
      </c>
      <c r="AN162" s="75">
        <f t="shared" si="545"/>
        <v>6278</v>
      </c>
      <c r="AO162" s="75">
        <f t="shared" si="646"/>
        <v>9263</v>
      </c>
      <c r="AP162" s="75">
        <f t="shared" si="646"/>
        <v>1028</v>
      </c>
      <c r="AQ162" s="75">
        <f t="shared" si="646"/>
        <v>691</v>
      </c>
      <c r="AR162" s="75">
        <f t="shared" si="646"/>
        <v>3</v>
      </c>
      <c r="AS162" s="75">
        <f t="shared" si="646"/>
        <v>2666</v>
      </c>
      <c r="AT162" s="75">
        <f t="shared" si="646"/>
        <v>4878</v>
      </c>
      <c r="AU162" s="75">
        <f t="shared" si="646"/>
        <v>3367</v>
      </c>
      <c r="AV162" s="75">
        <f t="shared" si="646"/>
        <v>84532</v>
      </c>
      <c r="AW162" s="75">
        <f t="shared" si="646"/>
        <v>9741</v>
      </c>
      <c r="AX162" s="75">
        <f t="shared" si="646"/>
        <v>55740</v>
      </c>
      <c r="AY162" s="75">
        <f t="shared" si="647"/>
        <v>150013</v>
      </c>
      <c r="AZ162" s="75">
        <f t="shared" si="647"/>
        <v>22322</v>
      </c>
      <c r="BA162" s="75">
        <f t="shared" si="647"/>
        <v>16889</v>
      </c>
      <c r="BB162" s="75">
        <f t="shared" si="647"/>
        <v>13422</v>
      </c>
      <c r="BC162" s="75">
        <f t="shared" si="647"/>
        <v>10310</v>
      </c>
      <c r="BD162" s="75">
        <f t="shared" si="647"/>
        <v>99577</v>
      </c>
      <c r="BE162" s="75">
        <f t="shared" si="647"/>
        <v>81599</v>
      </c>
      <c r="BF162" s="75">
        <f t="shared" si="647"/>
        <v>78182</v>
      </c>
      <c r="BG162" s="75">
        <f t="shared" si="647"/>
        <v>50640</v>
      </c>
      <c r="BH162" s="75">
        <f t="shared" si="647"/>
        <v>4465</v>
      </c>
      <c r="BI162" s="75">
        <f t="shared" si="647"/>
        <v>2066</v>
      </c>
      <c r="BJ162" s="75">
        <f t="shared" si="647"/>
        <v>73</v>
      </c>
      <c r="BK162" s="75">
        <f t="shared" si="647"/>
        <v>37908</v>
      </c>
      <c r="BL162" s="75">
        <f t="shared" si="548"/>
        <v>519</v>
      </c>
      <c r="BM162" s="75">
        <f t="shared" si="549"/>
        <v>813</v>
      </c>
      <c r="BN162" s="75">
        <f t="shared" si="628"/>
        <v>84</v>
      </c>
      <c r="BO162" s="75">
        <f t="shared" si="628"/>
        <v>38540</v>
      </c>
      <c r="BP162" s="75">
        <f t="shared" si="551"/>
        <v>459</v>
      </c>
      <c r="BQ162" s="75">
        <f t="shared" si="552"/>
        <v>788</v>
      </c>
      <c r="BR162" s="75">
        <f t="shared" si="629"/>
        <v>11565</v>
      </c>
      <c r="BS162" s="75">
        <f t="shared" si="629"/>
        <v>4894531</v>
      </c>
      <c r="BT162" s="75">
        <f t="shared" si="554"/>
        <v>423</v>
      </c>
      <c r="BU162" s="75">
        <f t="shared" si="555"/>
        <v>750</v>
      </c>
      <c r="BV162" s="75">
        <f t="shared" si="630"/>
        <v>3655</v>
      </c>
      <c r="BW162" s="75">
        <f t="shared" si="630"/>
        <v>3128618</v>
      </c>
      <c r="BX162" s="75">
        <f t="shared" si="557"/>
        <v>856</v>
      </c>
      <c r="BY162" s="75">
        <f t="shared" si="558"/>
        <v>1625</v>
      </c>
      <c r="BZ162" s="75">
        <f t="shared" si="631"/>
        <v>1626</v>
      </c>
      <c r="CA162" s="75">
        <f t="shared" si="631"/>
        <v>1519735</v>
      </c>
      <c r="CB162" s="75">
        <f t="shared" si="560"/>
        <v>935</v>
      </c>
      <c r="CC162" s="75">
        <f t="shared" si="561"/>
        <v>2081</v>
      </c>
      <c r="CD162" s="75">
        <f t="shared" si="632"/>
        <v>71993</v>
      </c>
      <c r="CE162" s="75">
        <f t="shared" si="632"/>
        <v>74605649</v>
      </c>
      <c r="CF162" s="75">
        <f t="shared" si="563"/>
        <v>1036</v>
      </c>
      <c r="CG162" s="75">
        <f t="shared" si="564"/>
        <v>2037</v>
      </c>
      <c r="CH162" s="75">
        <f t="shared" si="633"/>
        <v>3008</v>
      </c>
      <c r="CI162" s="75">
        <f t="shared" si="633"/>
        <v>8056556</v>
      </c>
      <c r="CJ162" s="75">
        <f t="shared" si="566"/>
        <v>2678</v>
      </c>
      <c r="CK162" s="75">
        <f t="shared" si="567"/>
        <v>5692</v>
      </c>
      <c r="CL162" s="75">
        <f t="shared" si="634"/>
        <v>1083</v>
      </c>
      <c r="CM162" s="75">
        <f t="shared" si="634"/>
        <v>3139447</v>
      </c>
      <c r="CN162" s="75">
        <f t="shared" si="569"/>
        <v>2899</v>
      </c>
      <c r="CO162" s="75">
        <f t="shared" si="570"/>
        <v>6843</v>
      </c>
      <c r="CP162" s="75">
        <f t="shared" si="635"/>
        <v>3491</v>
      </c>
      <c r="CQ162" s="75">
        <f t="shared" si="635"/>
        <v>16919592</v>
      </c>
      <c r="CR162" s="75">
        <f t="shared" si="572"/>
        <v>4847</v>
      </c>
      <c r="CS162" s="75">
        <f t="shared" si="573"/>
        <v>9954</v>
      </c>
      <c r="CT162" s="75">
        <f t="shared" si="636"/>
        <v>330</v>
      </c>
      <c r="CU162" s="75">
        <f t="shared" si="636"/>
        <v>1328895</v>
      </c>
      <c r="CV162" s="75">
        <f t="shared" si="575"/>
        <v>4027</v>
      </c>
      <c r="CW162" s="75">
        <f t="shared" si="576"/>
        <v>8890</v>
      </c>
      <c r="CX162" s="75">
        <f t="shared" si="637"/>
        <v>662</v>
      </c>
      <c r="CY162" s="75">
        <f t="shared" si="637"/>
        <v>197061</v>
      </c>
      <c r="CZ162" s="75">
        <f t="shared" si="578"/>
        <v>298</v>
      </c>
      <c r="DA162" s="75">
        <f t="shared" si="579"/>
        <v>495</v>
      </c>
      <c r="DB162" s="75">
        <f t="shared" si="638"/>
        <v>6606</v>
      </c>
      <c r="DC162" s="75">
        <f t="shared" si="638"/>
        <v>204191</v>
      </c>
      <c r="DD162" s="75">
        <f t="shared" si="581"/>
        <v>31</v>
      </c>
      <c r="DE162" s="75">
        <f t="shared" si="582"/>
        <v>56</v>
      </c>
      <c r="DF162" s="75">
        <f t="shared" si="639"/>
        <v>170</v>
      </c>
      <c r="DG162" s="75">
        <f t="shared" si="639"/>
        <v>154497</v>
      </c>
      <c r="DH162" s="75">
        <f t="shared" si="584"/>
        <v>909</v>
      </c>
      <c r="DI162" s="75">
        <f t="shared" si="585"/>
        <v>1935</v>
      </c>
      <c r="DJ162" s="75">
        <f t="shared" si="644"/>
        <v>157</v>
      </c>
      <c r="DK162" s="75">
        <f t="shared" si="644"/>
        <v>2975</v>
      </c>
      <c r="DL162" s="248"/>
      <c r="DM162" s="248"/>
      <c r="DN162" s="248"/>
      <c r="DO162" s="248"/>
      <c r="DP162" s="248"/>
      <c r="DQ162" s="248"/>
      <c r="DR162" s="248"/>
      <c r="DS162" s="248"/>
      <c r="DT162" s="248"/>
      <c r="DU162" s="248"/>
      <c r="DV162" s="248"/>
      <c r="DW162" s="248"/>
      <c r="DX162" s="248"/>
      <c r="DY162" s="248"/>
      <c r="DZ162" s="248"/>
      <c r="EA162" s="248"/>
      <c r="EB162" s="164"/>
      <c r="EC162" s="75">
        <f t="shared" si="598"/>
        <v>8</v>
      </c>
      <c r="ED162" s="74">
        <f t="shared" si="613"/>
        <v>2020</v>
      </c>
      <c r="EE162" s="165">
        <f t="shared" si="614"/>
        <v>44044</v>
      </c>
      <c r="EF162" s="157">
        <f t="shared" si="599"/>
        <v>31</v>
      </c>
      <c r="EG162" s="156"/>
      <c r="EH162" s="166">
        <f t="shared" si="648"/>
        <v>278031</v>
      </c>
      <c r="EI162" s="166">
        <f t="shared" si="648"/>
        <v>422408</v>
      </c>
      <c r="EJ162" s="166">
        <f t="shared" si="648"/>
        <v>422408</v>
      </c>
      <c r="EK162" s="166">
        <f t="shared" si="648"/>
        <v>3705165</v>
      </c>
      <c r="EL162" s="166">
        <f t="shared" si="648"/>
        <v>8804778</v>
      </c>
      <c r="EM162" s="166">
        <f t="shared" si="648"/>
        <v>9564554</v>
      </c>
      <c r="EN162" s="166">
        <f t="shared" si="648"/>
        <v>155966620</v>
      </c>
      <c r="EO162" s="166">
        <f t="shared" si="648"/>
        <v>253785994</v>
      </c>
      <c r="EP162" s="166">
        <f t="shared" si="648"/>
        <v>13007794</v>
      </c>
      <c r="EQ162" s="166">
        <f t="shared" si="648"/>
        <v>59349</v>
      </c>
      <c r="ER162" s="166">
        <f t="shared" si="649"/>
        <v>66163</v>
      </c>
      <c r="ES162" s="166">
        <f t="shared" si="649"/>
        <v>8671899</v>
      </c>
      <c r="ET162" s="166">
        <f t="shared" si="649"/>
        <v>5940536</v>
      </c>
      <c r="EU162" s="166">
        <f t="shared" si="649"/>
        <v>3382974</v>
      </c>
      <c r="EV162" s="166">
        <f t="shared" si="649"/>
        <v>146661697</v>
      </c>
      <c r="EW162" s="166">
        <f t="shared" si="649"/>
        <v>17121418</v>
      </c>
      <c r="EX162" s="166">
        <f t="shared" si="649"/>
        <v>7411094</v>
      </c>
      <c r="EY162" s="166">
        <f t="shared" si="649"/>
        <v>34751043</v>
      </c>
      <c r="EZ162" s="166">
        <f t="shared" si="649"/>
        <v>2933690</v>
      </c>
      <c r="FA162" s="166">
        <f t="shared" si="649"/>
        <v>328884</v>
      </c>
      <c r="FB162" s="166">
        <f t="shared" si="650"/>
        <v>327990</v>
      </c>
      <c r="FC162" s="166">
        <f t="shared" si="650"/>
        <v>367244</v>
      </c>
      <c r="FD162" s="166">
        <f t="shared" si="650"/>
        <v>0</v>
      </c>
      <c r="FE162" s="166">
        <f t="shared" si="650"/>
        <v>0</v>
      </c>
      <c r="FF162" s="166">
        <f t="shared" si="650"/>
        <v>0</v>
      </c>
      <c r="FG162" s="166">
        <f t="shared" si="650"/>
        <v>0</v>
      </c>
      <c r="FH162" s="152"/>
      <c r="FI162" s="405">
        <f t="shared" si="655"/>
        <v>1.9042825456406756</v>
      </c>
      <c r="FJ162" s="405">
        <f t="shared" si="655"/>
        <v>1.440795086162771</v>
      </c>
      <c r="FK162" s="405">
        <f t="shared" si="656"/>
        <v>1.9234737747205504</v>
      </c>
      <c r="FL162" s="405">
        <f t="shared" si="657"/>
        <v>1.4775007165376899</v>
      </c>
      <c r="FM162" s="405">
        <f t="shared" si="658"/>
        <v>1.2886223050443875</v>
      </c>
      <c r="FN162" s="405">
        <f t="shared" si="659"/>
        <v>1.0559696663819655</v>
      </c>
      <c r="FO162" s="405">
        <f t="shared" si="660"/>
        <v>1.6114019539140112</v>
      </c>
      <c r="FP162" s="405">
        <f t="shared" si="661"/>
        <v>1.043736345273919</v>
      </c>
      <c r="FQ162" s="405">
        <f t="shared" si="662"/>
        <v>2.1549227799227801</v>
      </c>
      <c r="FR162" s="405">
        <f t="shared" si="663"/>
        <v>0.99710424710424705</v>
      </c>
      <c r="FS162" s="65"/>
    </row>
    <row r="163" spans="1:175" ht="10.35" customHeight="1" x14ac:dyDescent="0.2">
      <c r="A163" s="74" t="str">
        <f t="shared" si="523"/>
        <v>2020-21SEPTEMBERY60</v>
      </c>
      <c r="B163" s="163" t="str">
        <f t="shared" si="612"/>
        <v>2020-21</v>
      </c>
      <c r="C163" s="26" t="s">
        <v>830</v>
      </c>
      <c r="D163" s="163" t="str">
        <f t="shared" si="664"/>
        <v>Y60</v>
      </c>
      <c r="E163" s="163" t="str">
        <f t="shared" si="664"/>
        <v>Midlands</v>
      </c>
      <c r="F163" s="163" t="str">
        <f t="shared" si="524"/>
        <v>Y60</v>
      </c>
      <c r="H163" s="75">
        <f t="shared" si="624"/>
        <v>203212</v>
      </c>
      <c r="I163" s="75">
        <f t="shared" si="624"/>
        <v>151703</v>
      </c>
      <c r="J163" s="75">
        <f t="shared" si="624"/>
        <v>526035</v>
      </c>
      <c r="K163" s="75">
        <f t="shared" si="526"/>
        <v>3</v>
      </c>
      <c r="L163" s="75">
        <f t="shared" si="527"/>
        <v>2</v>
      </c>
      <c r="M163" s="75">
        <f t="shared" si="528"/>
        <v>2</v>
      </c>
      <c r="N163" s="75">
        <f t="shared" si="529"/>
        <v>15</v>
      </c>
      <c r="O163" s="75">
        <f t="shared" si="530"/>
        <v>43</v>
      </c>
      <c r="P163" s="75" t="s">
        <v>44</v>
      </c>
      <c r="Q163" s="75">
        <f t="shared" si="645"/>
        <v>735</v>
      </c>
      <c r="R163" s="75">
        <f t="shared" si="645"/>
        <v>2053</v>
      </c>
      <c r="S163" s="75">
        <f t="shared" si="645"/>
        <v>953</v>
      </c>
      <c r="T163" s="75">
        <f t="shared" si="645"/>
        <v>157591</v>
      </c>
      <c r="U163" s="75">
        <f t="shared" si="645"/>
        <v>12858</v>
      </c>
      <c r="V163" s="75">
        <f t="shared" si="645"/>
        <v>7866</v>
      </c>
      <c r="W163" s="75">
        <f t="shared" si="645"/>
        <v>78950</v>
      </c>
      <c r="X163" s="75">
        <f t="shared" si="645"/>
        <v>44195</v>
      </c>
      <c r="Y163" s="75">
        <f t="shared" si="645"/>
        <v>1786</v>
      </c>
      <c r="Z163" s="75">
        <f t="shared" si="645"/>
        <v>5713588</v>
      </c>
      <c r="AA163" s="75">
        <f t="shared" si="532"/>
        <v>444</v>
      </c>
      <c r="AB163" s="75">
        <f t="shared" si="533"/>
        <v>792</v>
      </c>
      <c r="AC163" s="75">
        <f t="shared" si="651"/>
        <v>5711781</v>
      </c>
      <c r="AD163" s="75">
        <f t="shared" si="535"/>
        <v>726</v>
      </c>
      <c r="AE163" s="75">
        <f t="shared" si="536"/>
        <v>1538</v>
      </c>
      <c r="AF163" s="75">
        <f t="shared" si="652"/>
        <v>96287726</v>
      </c>
      <c r="AG163" s="75">
        <f t="shared" si="538"/>
        <v>1220</v>
      </c>
      <c r="AH163" s="75">
        <f t="shared" si="539"/>
        <v>2431</v>
      </c>
      <c r="AI163" s="75">
        <f t="shared" si="653"/>
        <v>143508838</v>
      </c>
      <c r="AJ163" s="75">
        <f t="shared" si="541"/>
        <v>3247</v>
      </c>
      <c r="AK163" s="75">
        <f t="shared" si="542"/>
        <v>7583</v>
      </c>
      <c r="AL163" s="75">
        <f t="shared" si="654"/>
        <v>6488628</v>
      </c>
      <c r="AM163" s="75">
        <f t="shared" si="544"/>
        <v>3633</v>
      </c>
      <c r="AN163" s="75">
        <f t="shared" si="545"/>
        <v>8690</v>
      </c>
      <c r="AO163" s="75">
        <f t="shared" si="646"/>
        <v>9627</v>
      </c>
      <c r="AP163" s="75">
        <f t="shared" si="646"/>
        <v>1105</v>
      </c>
      <c r="AQ163" s="75">
        <f t="shared" si="646"/>
        <v>585</v>
      </c>
      <c r="AR163" s="75">
        <f t="shared" si="646"/>
        <v>9</v>
      </c>
      <c r="AS163" s="75">
        <f t="shared" si="646"/>
        <v>2552</v>
      </c>
      <c r="AT163" s="75">
        <f t="shared" si="646"/>
        <v>5385</v>
      </c>
      <c r="AU163" s="75">
        <f t="shared" si="646"/>
        <v>3245</v>
      </c>
      <c r="AV163" s="75">
        <f t="shared" si="646"/>
        <v>83472</v>
      </c>
      <c r="AW163" s="75">
        <f t="shared" si="646"/>
        <v>9591</v>
      </c>
      <c r="AX163" s="75">
        <f t="shared" si="646"/>
        <v>54901</v>
      </c>
      <c r="AY163" s="75">
        <f t="shared" si="647"/>
        <v>147964</v>
      </c>
      <c r="AZ163" s="75">
        <f t="shared" si="647"/>
        <v>24298</v>
      </c>
      <c r="BA163" s="75">
        <f t="shared" si="647"/>
        <v>18212</v>
      </c>
      <c r="BB163" s="75">
        <f t="shared" si="647"/>
        <v>14958</v>
      </c>
      <c r="BC163" s="75">
        <f t="shared" si="647"/>
        <v>11412</v>
      </c>
      <c r="BD163" s="75">
        <f t="shared" si="647"/>
        <v>102832</v>
      </c>
      <c r="BE163" s="75">
        <f t="shared" si="647"/>
        <v>83014</v>
      </c>
      <c r="BF163" s="75">
        <f t="shared" si="647"/>
        <v>75827</v>
      </c>
      <c r="BG163" s="75">
        <f t="shared" si="647"/>
        <v>46073</v>
      </c>
      <c r="BH163" s="75">
        <f t="shared" si="647"/>
        <v>4163</v>
      </c>
      <c r="BI163" s="75">
        <f t="shared" si="647"/>
        <v>1791</v>
      </c>
      <c r="BJ163" s="75">
        <f t="shared" si="647"/>
        <v>151</v>
      </c>
      <c r="BK163" s="75">
        <f t="shared" si="647"/>
        <v>74440</v>
      </c>
      <c r="BL163" s="75">
        <f t="shared" si="548"/>
        <v>493</v>
      </c>
      <c r="BM163" s="75">
        <f t="shared" si="549"/>
        <v>827</v>
      </c>
      <c r="BN163" s="75">
        <f t="shared" si="628"/>
        <v>82</v>
      </c>
      <c r="BO163" s="75">
        <f t="shared" si="628"/>
        <v>38397</v>
      </c>
      <c r="BP163" s="75">
        <f t="shared" si="551"/>
        <v>468</v>
      </c>
      <c r="BQ163" s="75">
        <f t="shared" si="552"/>
        <v>903</v>
      </c>
      <c r="BR163" s="75">
        <f t="shared" si="629"/>
        <v>12625</v>
      </c>
      <c r="BS163" s="75">
        <f t="shared" si="629"/>
        <v>5600751</v>
      </c>
      <c r="BT163" s="75">
        <f t="shared" si="554"/>
        <v>444</v>
      </c>
      <c r="BU163" s="75">
        <f t="shared" si="555"/>
        <v>790</v>
      </c>
      <c r="BV163" s="75">
        <f t="shared" si="630"/>
        <v>3984</v>
      </c>
      <c r="BW163" s="75">
        <f t="shared" si="630"/>
        <v>3827370</v>
      </c>
      <c r="BX163" s="75">
        <f t="shared" si="557"/>
        <v>961</v>
      </c>
      <c r="BY163" s="75">
        <f t="shared" si="558"/>
        <v>1786</v>
      </c>
      <c r="BZ163" s="75">
        <f t="shared" si="631"/>
        <v>1615</v>
      </c>
      <c r="CA163" s="75">
        <f t="shared" si="631"/>
        <v>1952037</v>
      </c>
      <c r="CB163" s="75">
        <f t="shared" si="560"/>
        <v>1209</v>
      </c>
      <c r="CC163" s="75">
        <f t="shared" si="561"/>
        <v>2691</v>
      </c>
      <c r="CD163" s="75">
        <f t="shared" si="632"/>
        <v>73351</v>
      </c>
      <c r="CE163" s="75">
        <f t="shared" si="632"/>
        <v>90508319</v>
      </c>
      <c r="CF163" s="75">
        <f t="shared" si="563"/>
        <v>1234</v>
      </c>
      <c r="CG163" s="75">
        <f t="shared" si="564"/>
        <v>2459</v>
      </c>
      <c r="CH163" s="75">
        <f t="shared" si="633"/>
        <v>2977</v>
      </c>
      <c r="CI163" s="75">
        <f t="shared" si="633"/>
        <v>10199755</v>
      </c>
      <c r="CJ163" s="75">
        <f t="shared" si="566"/>
        <v>3426</v>
      </c>
      <c r="CK163" s="75">
        <f t="shared" si="567"/>
        <v>7474</v>
      </c>
      <c r="CL163" s="75">
        <f t="shared" si="634"/>
        <v>938</v>
      </c>
      <c r="CM163" s="75">
        <f t="shared" si="634"/>
        <v>4539019</v>
      </c>
      <c r="CN163" s="75">
        <f t="shared" si="569"/>
        <v>4839</v>
      </c>
      <c r="CO163" s="75">
        <f t="shared" si="570"/>
        <v>11554</v>
      </c>
      <c r="CP163" s="75">
        <f t="shared" si="635"/>
        <v>3743</v>
      </c>
      <c r="CQ163" s="75">
        <f t="shared" si="635"/>
        <v>21297262</v>
      </c>
      <c r="CR163" s="75">
        <f t="shared" si="572"/>
        <v>5690</v>
      </c>
      <c r="CS163" s="75">
        <f t="shared" si="573"/>
        <v>11674</v>
      </c>
      <c r="CT163" s="75">
        <f t="shared" si="636"/>
        <v>349</v>
      </c>
      <c r="CU163" s="75">
        <f t="shared" si="636"/>
        <v>2296411</v>
      </c>
      <c r="CV163" s="75">
        <f t="shared" si="575"/>
        <v>6580</v>
      </c>
      <c r="CW163" s="75">
        <f t="shared" si="576"/>
        <v>16414</v>
      </c>
      <c r="CX163" s="75">
        <f t="shared" si="637"/>
        <v>637</v>
      </c>
      <c r="CY163" s="75">
        <f t="shared" si="637"/>
        <v>195221</v>
      </c>
      <c r="CZ163" s="75">
        <f t="shared" si="578"/>
        <v>306</v>
      </c>
      <c r="DA163" s="75">
        <f t="shared" si="579"/>
        <v>540</v>
      </c>
      <c r="DB163" s="75">
        <f t="shared" si="638"/>
        <v>7100</v>
      </c>
      <c r="DC163" s="75">
        <f t="shared" si="638"/>
        <v>234969</v>
      </c>
      <c r="DD163" s="75">
        <f t="shared" si="581"/>
        <v>33</v>
      </c>
      <c r="DE163" s="75">
        <f t="shared" si="582"/>
        <v>59</v>
      </c>
      <c r="DF163" s="75">
        <f t="shared" si="639"/>
        <v>210</v>
      </c>
      <c r="DG163" s="75">
        <f t="shared" si="639"/>
        <v>228890</v>
      </c>
      <c r="DH163" s="75">
        <f t="shared" si="584"/>
        <v>1090</v>
      </c>
      <c r="DI163" s="75">
        <f t="shared" si="585"/>
        <v>2150</v>
      </c>
      <c r="DJ163" s="75">
        <f t="shared" si="644"/>
        <v>191</v>
      </c>
      <c r="DK163" s="75">
        <f t="shared" si="644"/>
        <v>2965</v>
      </c>
      <c r="DL163" s="248"/>
      <c r="DM163" s="248"/>
      <c r="DN163" s="248"/>
      <c r="DO163" s="248"/>
      <c r="DP163" s="248"/>
      <c r="DQ163" s="248"/>
      <c r="DR163" s="248"/>
      <c r="DS163" s="248"/>
      <c r="DT163" s="248"/>
      <c r="DU163" s="248"/>
      <c r="DV163" s="248"/>
      <c r="DW163" s="248"/>
      <c r="DX163" s="248"/>
      <c r="DY163" s="248"/>
      <c r="DZ163" s="248"/>
      <c r="EA163" s="248"/>
      <c r="EB163" s="164"/>
      <c r="EC163" s="75">
        <f t="shared" si="598"/>
        <v>9</v>
      </c>
      <c r="ED163" s="74">
        <f t="shared" si="613"/>
        <v>2020</v>
      </c>
      <c r="EE163" s="165">
        <f t="shared" si="614"/>
        <v>44075</v>
      </c>
      <c r="EF163" s="157">
        <f t="shared" si="599"/>
        <v>30</v>
      </c>
      <c r="EG163" s="156"/>
      <c r="EH163" s="166">
        <f t="shared" si="648"/>
        <v>293339</v>
      </c>
      <c r="EI163" s="166">
        <f t="shared" si="648"/>
        <v>364157</v>
      </c>
      <c r="EJ163" s="166">
        <f t="shared" si="648"/>
        <v>2215492</v>
      </c>
      <c r="EK163" s="166">
        <f t="shared" si="648"/>
        <v>6484706</v>
      </c>
      <c r="EL163" s="166">
        <f t="shared" si="648"/>
        <v>10180414</v>
      </c>
      <c r="EM163" s="166">
        <f t="shared" si="648"/>
        <v>12098364</v>
      </c>
      <c r="EN163" s="166">
        <f t="shared" si="648"/>
        <v>191958105</v>
      </c>
      <c r="EO163" s="166">
        <f t="shared" si="648"/>
        <v>335151649</v>
      </c>
      <c r="EP163" s="166">
        <f t="shared" si="648"/>
        <v>15520948</v>
      </c>
      <c r="EQ163" s="166">
        <f t="shared" si="648"/>
        <v>124877</v>
      </c>
      <c r="ER163" s="166">
        <f t="shared" si="649"/>
        <v>74015</v>
      </c>
      <c r="ES163" s="166">
        <f t="shared" si="649"/>
        <v>9979662</v>
      </c>
      <c r="ET163" s="166">
        <f t="shared" si="649"/>
        <v>7115112</v>
      </c>
      <c r="EU163" s="166">
        <f t="shared" si="649"/>
        <v>4345616</v>
      </c>
      <c r="EV163" s="166">
        <f t="shared" si="649"/>
        <v>180404673</v>
      </c>
      <c r="EW163" s="166">
        <f t="shared" si="649"/>
        <v>22250194</v>
      </c>
      <c r="EX163" s="166">
        <f t="shared" si="649"/>
        <v>10837678</v>
      </c>
      <c r="EY163" s="166">
        <f t="shared" si="649"/>
        <v>43694847</v>
      </c>
      <c r="EZ163" s="166">
        <f t="shared" si="649"/>
        <v>5728525</v>
      </c>
      <c r="FA163" s="166">
        <f t="shared" si="649"/>
        <v>451539</v>
      </c>
      <c r="FB163" s="166">
        <f t="shared" si="650"/>
        <v>343700</v>
      </c>
      <c r="FC163" s="166">
        <f t="shared" si="650"/>
        <v>419566</v>
      </c>
      <c r="FD163" s="166">
        <f t="shared" si="650"/>
        <v>0</v>
      </c>
      <c r="FE163" s="166">
        <f t="shared" si="650"/>
        <v>0</v>
      </c>
      <c r="FF163" s="166">
        <f t="shared" si="650"/>
        <v>0</v>
      </c>
      <c r="FG163" s="166">
        <f t="shared" si="650"/>
        <v>0</v>
      </c>
      <c r="FH163" s="152"/>
      <c r="FI163" s="405">
        <f t="shared" si="655"/>
        <v>1.8897184632135635</v>
      </c>
      <c r="FJ163" s="405">
        <f t="shared" si="655"/>
        <v>1.4163944625913827</v>
      </c>
      <c r="FK163" s="405">
        <f t="shared" si="656"/>
        <v>1.9016018306636155</v>
      </c>
      <c r="FL163" s="405">
        <f t="shared" si="657"/>
        <v>1.4508009153318078</v>
      </c>
      <c r="FM163" s="405">
        <f t="shared" si="658"/>
        <v>1.302495250158328</v>
      </c>
      <c r="FN163" s="405">
        <f t="shared" si="659"/>
        <v>1.0514756174794173</v>
      </c>
      <c r="FO163" s="405">
        <f t="shared" si="660"/>
        <v>1.7157370743296754</v>
      </c>
      <c r="FP163" s="405">
        <f t="shared" si="661"/>
        <v>1.0424934947392239</v>
      </c>
      <c r="FQ163" s="405">
        <f t="shared" si="662"/>
        <v>2.3309070548712207</v>
      </c>
      <c r="FR163" s="405">
        <f t="shared" si="663"/>
        <v>1.0027995520716686</v>
      </c>
      <c r="FS163" s="65"/>
    </row>
    <row r="164" spans="1:175" ht="10.35" customHeight="1" x14ac:dyDescent="0.2">
      <c r="A164" s="74" t="str">
        <f t="shared" si="523"/>
        <v>2020-21OCTOBERY60</v>
      </c>
      <c r="B164" s="163" t="str">
        <f t="shared" si="612"/>
        <v>2020-21</v>
      </c>
      <c r="C164" s="26" t="s">
        <v>833</v>
      </c>
      <c r="D164" s="163" t="str">
        <f t="shared" si="664"/>
        <v>Y60</v>
      </c>
      <c r="E164" s="163" t="str">
        <f t="shared" si="664"/>
        <v>Midlands</v>
      </c>
      <c r="F164" s="163" t="str">
        <f t="shared" si="524"/>
        <v>Y60</v>
      </c>
      <c r="H164" s="75">
        <f t="shared" si="624"/>
        <v>213954</v>
      </c>
      <c r="I164" s="75">
        <f t="shared" si="624"/>
        <v>160120</v>
      </c>
      <c r="J164" s="75">
        <f t="shared" si="624"/>
        <v>702174</v>
      </c>
      <c r="K164" s="75">
        <f t="shared" si="526"/>
        <v>4</v>
      </c>
      <c r="L164" s="75">
        <f t="shared" si="527"/>
        <v>2</v>
      </c>
      <c r="M164" s="75">
        <f t="shared" si="528"/>
        <v>8</v>
      </c>
      <c r="N164" s="75">
        <f t="shared" si="529"/>
        <v>22</v>
      </c>
      <c r="O164" s="75">
        <f t="shared" si="530"/>
        <v>51</v>
      </c>
      <c r="P164" s="75" t="s">
        <v>44</v>
      </c>
      <c r="Q164" s="75">
        <f t="shared" si="645"/>
        <v>765</v>
      </c>
      <c r="R164" s="75">
        <f t="shared" si="645"/>
        <v>2121</v>
      </c>
      <c r="S164" s="75">
        <f t="shared" si="645"/>
        <v>832</v>
      </c>
      <c r="T164" s="75">
        <f t="shared" si="645"/>
        <v>163353</v>
      </c>
      <c r="U164" s="75">
        <f t="shared" si="645"/>
        <v>13439</v>
      </c>
      <c r="V164" s="75">
        <f t="shared" si="645"/>
        <v>8210</v>
      </c>
      <c r="W164" s="75">
        <f t="shared" si="645"/>
        <v>82734</v>
      </c>
      <c r="X164" s="75">
        <f t="shared" si="645"/>
        <v>44787</v>
      </c>
      <c r="Y164" s="75">
        <f t="shared" si="645"/>
        <v>1962</v>
      </c>
      <c r="Z164" s="75">
        <f t="shared" si="645"/>
        <v>6039174</v>
      </c>
      <c r="AA164" s="75">
        <f t="shared" si="532"/>
        <v>449</v>
      </c>
      <c r="AB164" s="75">
        <f t="shared" si="533"/>
        <v>791</v>
      </c>
      <c r="AC164" s="75">
        <f t="shared" si="651"/>
        <v>6090158</v>
      </c>
      <c r="AD164" s="75">
        <f t="shared" si="535"/>
        <v>742</v>
      </c>
      <c r="AE164" s="75">
        <f t="shared" si="536"/>
        <v>1567</v>
      </c>
      <c r="AF164" s="75">
        <f t="shared" si="652"/>
        <v>106469410</v>
      </c>
      <c r="AG164" s="75">
        <f t="shared" si="538"/>
        <v>1287</v>
      </c>
      <c r="AH164" s="75">
        <f t="shared" si="539"/>
        <v>2592</v>
      </c>
      <c r="AI164" s="75">
        <f t="shared" si="653"/>
        <v>149997548</v>
      </c>
      <c r="AJ164" s="75">
        <f t="shared" si="541"/>
        <v>3349</v>
      </c>
      <c r="AK164" s="75">
        <f t="shared" si="542"/>
        <v>7936</v>
      </c>
      <c r="AL164" s="75">
        <f t="shared" si="654"/>
        <v>7415498</v>
      </c>
      <c r="AM164" s="75">
        <f t="shared" si="544"/>
        <v>3780</v>
      </c>
      <c r="AN164" s="75">
        <f t="shared" si="545"/>
        <v>9143</v>
      </c>
      <c r="AO164" s="75">
        <f t="shared" si="646"/>
        <v>10303</v>
      </c>
      <c r="AP164" s="75">
        <f t="shared" si="646"/>
        <v>1338</v>
      </c>
      <c r="AQ164" s="75">
        <f t="shared" si="646"/>
        <v>479</v>
      </c>
      <c r="AR164" s="75">
        <f t="shared" si="646"/>
        <v>13</v>
      </c>
      <c r="AS164" s="75">
        <f t="shared" si="646"/>
        <v>3631</v>
      </c>
      <c r="AT164" s="75">
        <f t="shared" si="646"/>
        <v>4855</v>
      </c>
      <c r="AU164" s="75">
        <f t="shared" si="646"/>
        <v>3272</v>
      </c>
      <c r="AV164" s="75">
        <f t="shared" si="646"/>
        <v>86235</v>
      </c>
      <c r="AW164" s="75">
        <f t="shared" si="646"/>
        <v>9664</v>
      </c>
      <c r="AX164" s="75">
        <f t="shared" si="646"/>
        <v>57151</v>
      </c>
      <c r="AY164" s="75">
        <f t="shared" si="647"/>
        <v>153050</v>
      </c>
      <c r="AZ164" s="75">
        <f t="shared" si="647"/>
        <v>25679</v>
      </c>
      <c r="BA164" s="75">
        <f t="shared" si="647"/>
        <v>19255</v>
      </c>
      <c r="BB164" s="75">
        <f t="shared" si="647"/>
        <v>15775</v>
      </c>
      <c r="BC164" s="75">
        <f t="shared" si="647"/>
        <v>12014</v>
      </c>
      <c r="BD164" s="75">
        <f t="shared" si="647"/>
        <v>107359</v>
      </c>
      <c r="BE164" s="75">
        <f t="shared" si="647"/>
        <v>86945</v>
      </c>
      <c r="BF164" s="75">
        <f t="shared" si="647"/>
        <v>77025</v>
      </c>
      <c r="BG164" s="75">
        <f t="shared" si="647"/>
        <v>46720</v>
      </c>
      <c r="BH164" s="75">
        <f t="shared" si="647"/>
        <v>4703</v>
      </c>
      <c r="BI164" s="75">
        <f t="shared" si="647"/>
        <v>1971</v>
      </c>
      <c r="BJ164" s="75">
        <f t="shared" si="647"/>
        <v>134</v>
      </c>
      <c r="BK164" s="75">
        <f t="shared" si="647"/>
        <v>76224</v>
      </c>
      <c r="BL164" s="75">
        <f t="shared" si="548"/>
        <v>569</v>
      </c>
      <c r="BM164" s="75">
        <f t="shared" si="549"/>
        <v>974</v>
      </c>
      <c r="BN164" s="75">
        <f t="shared" si="628"/>
        <v>94</v>
      </c>
      <c r="BO164" s="75">
        <f t="shared" si="628"/>
        <v>38810</v>
      </c>
      <c r="BP164" s="75">
        <f t="shared" si="551"/>
        <v>413</v>
      </c>
      <c r="BQ164" s="75">
        <f t="shared" si="552"/>
        <v>709</v>
      </c>
      <c r="BR164" s="75">
        <f t="shared" si="629"/>
        <v>13211</v>
      </c>
      <c r="BS164" s="75">
        <f t="shared" si="629"/>
        <v>5924140</v>
      </c>
      <c r="BT164" s="75">
        <f t="shared" si="554"/>
        <v>448</v>
      </c>
      <c r="BU164" s="75">
        <f t="shared" si="555"/>
        <v>790</v>
      </c>
      <c r="BV164" s="75">
        <f t="shared" si="630"/>
        <v>4327</v>
      </c>
      <c r="BW164" s="75">
        <f t="shared" si="630"/>
        <v>4165669</v>
      </c>
      <c r="BX164" s="75">
        <f t="shared" si="557"/>
        <v>963</v>
      </c>
      <c r="BY164" s="75">
        <f t="shared" si="558"/>
        <v>1815</v>
      </c>
      <c r="BZ164" s="75">
        <f t="shared" si="631"/>
        <v>1746</v>
      </c>
      <c r="CA164" s="75">
        <f t="shared" si="631"/>
        <v>2187003</v>
      </c>
      <c r="CB164" s="75">
        <f t="shared" si="560"/>
        <v>1253</v>
      </c>
      <c r="CC164" s="75">
        <f t="shared" si="561"/>
        <v>2733</v>
      </c>
      <c r="CD164" s="75">
        <f t="shared" si="632"/>
        <v>76661</v>
      </c>
      <c r="CE164" s="75">
        <f t="shared" si="632"/>
        <v>100116738</v>
      </c>
      <c r="CF164" s="75">
        <f t="shared" si="563"/>
        <v>1306</v>
      </c>
      <c r="CG164" s="75">
        <f t="shared" si="564"/>
        <v>2631</v>
      </c>
      <c r="CH164" s="75">
        <f t="shared" si="633"/>
        <v>3179</v>
      </c>
      <c r="CI164" s="75">
        <f t="shared" si="633"/>
        <v>11292604</v>
      </c>
      <c r="CJ164" s="75">
        <f t="shared" si="566"/>
        <v>3552</v>
      </c>
      <c r="CK164" s="75">
        <f t="shared" si="567"/>
        <v>7531</v>
      </c>
      <c r="CL164" s="75">
        <f t="shared" si="634"/>
        <v>1009</v>
      </c>
      <c r="CM164" s="75">
        <f t="shared" si="634"/>
        <v>5135192</v>
      </c>
      <c r="CN164" s="75">
        <f t="shared" si="569"/>
        <v>5089</v>
      </c>
      <c r="CO164" s="75">
        <f t="shared" si="570"/>
        <v>11760</v>
      </c>
      <c r="CP164" s="75">
        <f t="shared" si="635"/>
        <v>3743</v>
      </c>
      <c r="CQ164" s="75">
        <f t="shared" si="635"/>
        <v>21502415</v>
      </c>
      <c r="CR164" s="75">
        <f t="shared" si="572"/>
        <v>5745</v>
      </c>
      <c r="CS164" s="75">
        <f t="shared" si="573"/>
        <v>12050</v>
      </c>
      <c r="CT164" s="75">
        <f t="shared" si="636"/>
        <v>311</v>
      </c>
      <c r="CU164" s="75">
        <f t="shared" si="636"/>
        <v>2405158</v>
      </c>
      <c r="CV164" s="75">
        <f t="shared" si="575"/>
        <v>7734</v>
      </c>
      <c r="CW164" s="75">
        <f t="shared" si="576"/>
        <v>20754</v>
      </c>
      <c r="CX164" s="75">
        <f t="shared" si="637"/>
        <v>722</v>
      </c>
      <c r="CY164" s="75">
        <f t="shared" si="637"/>
        <v>231943</v>
      </c>
      <c r="CZ164" s="75">
        <f t="shared" si="578"/>
        <v>321</v>
      </c>
      <c r="DA164" s="75">
        <f t="shared" si="579"/>
        <v>520</v>
      </c>
      <c r="DB164" s="75">
        <f t="shared" si="638"/>
        <v>7413</v>
      </c>
      <c r="DC164" s="75">
        <f t="shared" si="638"/>
        <v>250734</v>
      </c>
      <c r="DD164" s="75">
        <f t="shared" si="581"/>
        <v>34</v>
      </c>
      <c r="DE164" s="75">
        <f t="shared" si="582"/>
        <v>64</v>
      </c>
      <c r="DF164" s="75">
        <f t="shared" si="639"/>
        <v>173</v>
      </c>
      <c r="DG164" s="75">
        <f t="shared" si="639"/>
        <v>182524</v>
      </c>
      <c r="DH164" s="75">
        <f t="shared" si="584"/>
        <v>1055</v>
      </c>
      <c r="DI164" s="75">
        <f t="shared" si="585"/>
        <v>2274</v>
      </c>
      <c r="DJ164" s="75">
        <f t="shared" si="644"/>
        <v>159</v>
      </c>
      <c r="DK164" s="75">
        <f t="shared" si="644"/>
        <v>2867</v>
      </c>
      <c r="DL164" s="248"/>
      <c r="DM164" s="248"/>
      <c r="DN164" s="248"/>
      <c r="DO164" s="248"/>
      <c r="DP164" s="248"/>
      <c r="DQ164" s="248"/>
      <c r="DR164" s="248"/>
      <c r="DS164" s="248"/>
      <c r="DT164" s="248"/>
      <c r="DU164" s="248"/>
      <c r="DV164" s="248"/>
      <c r="DW164" s="248"/>
      <c r="DX164" s="248"/>
      <c r="DY164" s="248"/>
      <c r="DZ164" s="248"/>
      <c r="EA164" s="248"/>
      <c r="EB164" s="164"/>
      <c r="EC164" s="75">
        <f t="shared" si="598"/>
        <v>10</v>
      </c>
      <c r="ED164" s="74">
        <f t="shared" si="613"/>
        <v>2020</v>
      </c>
      <c r="EE164" s="165">
        <f t="shared" si="614"/>
        <v>44105</v>
      </c>
      <c r="EF164" s="157">
        <f t="shared" si="599"/>
        <v>31</v>
      </c>
      <c r="EG164" s="156"/>
      <c r="EH164" s="166">
        <f t="shared" si="648"/>
        <v>314920</v>
      </c>
      <c r="EI164" s="166">
        <f t="shared" si="648"/>
        <v>1243720</v>
      </c>
      <c r="EJ164" s="166">
        <f t="shared" si="648"/>
        <v>3571040</v>
      </c>
      <c r="EK164" s="166">
        <f t="shared" si="648"/>
        <v>8225680</v>
      </c>
      <c r="EL164" s="166">
        <f t="shared" si="648"/>
        <v>10635875</v>
      </c>
      <c r="EM164" s="166">
        <f t="shared" si="648"/>
        <v>12864061</v>
      </c>
      <c r="EN164" s="166">
        <f t="shared" si="648"/>
        <v>214473986</v>
      </c>
      <c r="EO164" s="166">
        <f t="shared" si="648"/>
        <v>355430185</v>
      </c>
      <c r="EP164" s="166">
        <f t="shared" si="648"/>
        <v>17939187</v>
      </c>
      <c r="EQ164" s="166">
        <f t="shared" si="648"/>
        <v>130516</v>
      </c>
      <c r="ER164" s="166">
        <f t="shared" si="649"/>
        <v>66685</v>
      </c>
      <c r="ES164" s="166">
        <f t="shared" si="649"/>
        <v>10430832</v>
      </c>
      <c r="ET164" s="166">
        <f t="shared" si="649"/>
        <v>7854346</v>
      </c>
      <c r="EU164" s="166">
        <f t="shared" si="649"/>
        <v>4772019</v>
      </c>
      <c r="EV164" s="166">
        <f t="shared" si="649"/>
        <v>201713433</v>
      </c>
      <c r="EW164" s="166">
        <f t="shared" si="649"/>
        <v>23941162</v>
      </c>
      <c r="EX164" s="166">
        <f t="shared" si="649"/>
        <v>11865828</v>
      </c>
      <c r="EY164" s="166">
        <f t="shared" si="649"/>
        <v>45102221</v>
      </c>
      <c r="EZ164" s="166">
        <f t="shared" si="649"/>
        <v>6454583</v>
      </c>
      <c r="FA164" s="166">
        <f t="shared" si="649"/>
        <v>393411</v>
      </c>
      <c r="FB164" s="166">
        <f t="shared" si="650"/>
        <v>375524</v>
      </c>
      <c r="FC164" s="166">
        <f t="shared" si="650"/>
        <v>474154</v>
      </c>
      <c r="FD164" s="166">
        <f t="shared" si="650"/>
        <v>0</v>
      </c>
      <c r="FE164" s="166">
        <f t="shared" si="650"/>
        <v>0</v>
      </c>
      <c r="FF164" s="166">
        <f t="shared" si="650"/>
        <v>0</v>
      </c>
      <c r="FG164" s="166">
        <f t="shared" si="650"/>
        <v>0</v>
      </c>
      <c r="FH164" s="152"/>
      <c r="FI164" s="405">
        <f t="shared" si="655"/>
        <v>1.9107820522360295</v>
      </c>
      <c r="FJ164" s="405">
        <f t="shared" si="655"/>
        <v>1.4327702954088846</v>
      </c>
      <c r="FK164" s="405">
        <f t="shared" si="656"/>
        <v>1.9214372716199757</v>
      </c>
      <c r="FL164" s="405">
        <f t="shared" si="657"/>
        <v>1.4633373934226552</v>
      </c>
      <c r="FM164" s="405">
        <f t="shared" si="658"/>
        <v>1.2976406314211812</v>
      </c>
      <c r="FN164" s="405">
        <f t="shared" si="659"/>
        <v>1.0508980588391714</v>
      </c>
      <c r="FO164" s="405">
        <f t="shared" si="660"/>
        <v>1.7198070868778887</v>
      </c>
      <c r="FP164" s="405">
        <f t="shared" si="661"/>
        <v>1.043159845490879</v>
      </c>
      <c r="FQ164" s="405">
        <f t="shared" si="662"/>
        <v>2.3970438328236492</v>
      </c>
      <c r="FR164" s="405">
        <f t="shared" si="663"/>
        <v>1.0045871559633028</v>
      </c>
      <c r="FS164" s="65"/>
    </row>
    <row r="165" spans="1:175" ht="10.35" customHeight="1" x14ac:dyDescent="0.2">
      <c r="A165" s="74" t="str">
        <f t="shared" si="523"/>
        <v>2020-21NOVEMBERY60</v>
      </c>
      <c r="B165" s="163" t="str">
        <f t="shared" si="612"/>
        <v>2020-21</v>
      </c>
      <c r="C165" s="26" t="s">
        <v>834</v>
      </c>
      <c r="D165" s="163" t="str">
        <f t="shared" si="664"/>
        <v>Y60</v>
      </c>
      <c r="E165" s="163" t="str">
        <f t="shared" si="664"/>
        <v>Midlands</v>
      </c>
      <c r="F165" s="163" t="str">
        <f t="shared" si="524"/>
        <v>Y60</v>
      </c>
      <c r="H165" s="75">
        <f t="shared" si="624"/>
        <v>207056</v>
      </c>
      <c r="I165" s="75">
        <f t="shared" si="624"/>
        <v>138333</v>
      </c>
      <c r="J165" s="75">
        <f t="shared" si="624"/>
        <v>553022</v>
      </c>
      <c r="K165" s="75">
        <f t="shared" si="526"/>
        <v>4</v>
      </c>
      <c r="L165" s="75">
        <f t="shared" si="527"/>
        <v>1</v>
      </c>
      <c r="M165" s="75">
        <f t="shared" si="528"/>
        <v>5</v>
      </c>
      <c r="N165" s="75">
        <f t="shared" si="529"/>
        <v>22</v>
      </c>
      <c r="O165" s="75">
        <f t="shared" si="530"/>
        <v>56</v>
      </c>
      <c r="P165" s="75" t="s">
        <v>44</v>
      </c>
      <c r="Q165" s="75">
        <f t="shared" si="645"/>
        <v>757</v>
      </c>
      <c r="R165" s="75">
        <f t="shared" si="645"/>
        <v>2189</v>
      </c>
      <c r="S165" s="75">
        <f t="shared" si="645"/>
        <v>719</v>
      </c>
      <c r="T165" s="75">
        <f t="shared" si="645"/>
        <v>159315</v>
      </c>
      <c r="U165" s="75">
        <f t="shared" si="645"/>
        <v>12435</v>
      </c>
      <c r="V165" s="75">
        <f t="shared" si="645"/>
        <v>7287</v>
      </c>
      <c r="W165" s="75">
        <f t="shared" si="645"/>
        <v>80533</v>
      </c>
      <c r="X165" s="75">
        <f t="shared" si="645"/>
        <v>44505</v>
      </c>
      <c r="Y165" s="75">
        <f t="shared" si="645"/>
        <v>1793</v>
      </c>
      <c r="Z165" s="75">
        <f t="shared" si="645"/>
        <v>5301887</v>
      </c>
      <c r="AA165" s="75">
        <f t="shared" si="532"/>
        <v>426</v>
      </c>
      <c r="AB165" s="75">
        <f t="shared" si="533"/>
        <v>745</v>
      </c>
      <c r="AC165" s="75">
        <f t="shared" si="651"/>
        <v>5043705</v>
      </c>
      <c r="AD165" s="75">
        <f t="shared" si="535"/>
        <v>692</v>
      </c>
      <c r="AE165" s="75">
        <f t="shared" si="536"/>
        <v>1476</v>
      </c>
      <c r="AF165" s="75">
        <f t="shared" si="652"/>
        <v>98114788</v>
      </c>
      <c r="AG165" s="75">
        <f t="shared" si="538"/>
        <v>1218</v>
      </c>
      <c r="AH165" s="75">
        <f t="shared" si="539"/>
        <v>2438</v>
      </c>
      <c r="AI165" s="75">
        <f t="shared" si="653"/>
        <v>144746046</v>
      </c>
      <c r="AJ165" s="75">
        <f t="shared" si="541"/>
        <v>3252</v>
      </c>
      <c r="AK165" s="75">
        <f t="shared" si="542"/>
        <v>7698</v>
      </c>
      <c r="AL165" s="75">
        <f t="shared" si="654"/>
        <v>6267994</v>
      </c>
      <c r="AM165" s="75">
        <f t="shared" si="544"/>
        <v>3496</v>
      </c>
      <c r="AN165" s="75">
        <f t="shared" si="545"/>
        <v>8352</v>
      </c>
      <c r="AO165" s="75">
        <f t="shared" si="646"/>
        <v>10481</v>
      </c>
      <c r="AP165" s="75">
        <f t="shared" si="646"/>
        <v>1285</v>
      </c>
      <c r="AQ165" s="75">
        <f t="shared" si="646"/>
        <v>708</v>
      </c>
      <c r="AR165" s="75">
        <f t="shared" si="646"/>
        <v>16</v>
      </c>
      <c r="AS165" s="75">
        <f t="shared" si="646"/>
        <v>3487</v>
      </c>
      <c r="AT165" s="75">
        <f t="shared" si="646"/>
        <v>5001</v>
      </c>
      <c r="AU165" s="75">
        <f t="shared" si="646"/>
        <v>3129</v>
      </c>
      <c r="AV165" s="75">
        <f t="shared" si="646"/>
        <v>81141</v>
      </c>
      <c r="AW165" s="75">
        <f t="shared" si="646"/>
        <v>9411</v>
      </c>
      <c r="AX165" s="75">
        <f t="shared" si="646"/>
        <v>58282</v>
      </c>
      <c r="AY165" s="75">
        <f t="shared" si="647"/>
        <v>148834</v>
      </c>
      <c r="AZ165" s="75">
        <f t="shared" si="647"/>
        <v>24891</v>
      </c>
      <c r="BA165" s="75">
        <f t="shared" si="647"/>
        <v>18171</v>
      </c>
      <c r="BB165" s="75">
        <f t="shared" si="647"/>
        <v>14604</v>
      </c>
      <c r="BC165" s="75">
        <f t="shared" si="647"/>
        <v>10836</v>
      </c>
      <c r="BD165" s="75">
        <f t="shared" si="647"/>
        <v>104266</v>
      </c>
      <c r="BE165" s="75">
        <f t="shared" si="647"/>
        <v>84600</v>
      </c>
      <c r="BF165" s="75">
        <f t="shared" si="647"/>
        <v>76038</v>
      </c>
      <c r="BG165" s="75">
        <f t="shared" si="647"/>
        <v>46560</v>
      </c>
      <c r="BH165" s="75">
        <f t="shared" si="647"/>
        <v>4312</v>
      </c>
      <c r="BI165" s="75">
        <f t="shared" si="647"/>
        <v>1821</v>
      </c>
      <c r="BJ165" s="75">
        <f t="shared" si="647"/>
        <v>116</v>
      </c>
      <c r="BK165" s="75">
        <f t="shared" si="647"/>
        <v>53981</v>
      </c>
      <c r="BL165" s="75">
        <f t="shared" si="548"/>
        <v>465</v>
      </c>
      <c r="BM165" s="75">
        <f t="shared" si="549"/>
        <v>696</v>
      </c>
      <c r="BN165" s="75">
        <f t="shared" si="628"/>
        <v>87</v>
      </c>
      <c r="BO165" s="75">
        <f t="shared" si="628"/>
        <v>47670</v>
      </c>
      <c r="BP165" s="75">
        <f t="shared" si="551"/>
        <v>548</v>
      </c>
      <c r="BQ165" s="75">
        <f t="shared" si="552"/>
        <v>951</v>
      </c>
      <c r="BR165" s="75">
        <f t="shared" si="629"/>
        <v>12232</v>
      </c>
      <c r="BS165" s="75">
        <f t="shared" si="629"/>
        <v>5200236</v>
      </c>
      <c r="BT165" s="75">
        <f t="shared" si="554"/>
        <v>425</v>
      </c>
      <c r="BU165" s="75">
        <f t="shared" si="555"/>
        <v>743</v>
      </c>
      <c r="BV165" s="75">
        <f t="shared" si="630"/>
        <v>4351</v>
      </c>
      <c r="BW165" s="75">
        <f t="shared" si="630"/>
        <v>4145328</v>
      </c>
      <c r="BX165" s="75">
        <f t="shared" si="557"/>
        <v>953</v>
      </c>
      <c r="BY165" s="75">
        <f t="shared" si="558"/>
        <v>1801</v>
      </c>
      <c r="BZ165" s="75">
        <f t="shared" si="631"/>
        <v>1585</v>
      </c>
      <c r="CA165" s="75">
        <f t="shared" si="631"/>
        <v>2028949</v>
      </c>
      <c r="CB165" s="75">
        <f t="shared" si="560"/>
        <v>1280</v>
      </c>
      <c r="CC165" s="75">
        <f t="shared" si="561"/>
        <v>2791</v>
      </c>
      <c r="CD165" s="75">
        <f t="shared" si="632"/>
        <v>74597</v>
      </c>
      <c r="CE165" s="75">
        <f t="shared" si="632"/>
        <v>91940511</v>
      </c>
      <c r="CF165" s="75">
        <f t="shared" si="563"/>
        <v>1232</v>
      </c>
      <c r="CG165" s="75">
        <f t="shared" si="564"/>
        <v>2467</v>
      </c>
      <c r="CH165" s="75">
        <f t="shared" si="633"/>
        <v>3078</v>
      </c>
      <c r="CI165" s="75">
        <f t="shared" si="633"/>
        <v>11399006</v>
      </c>
      <c r="CJ165" s="75">
        <f t="shared" si="566"/>
        <v>3703</v>
      </c>
      <c r="CK165" s="75">
        <f t="shared" si="567"/>
        <v>8062</v>
      </c>
      <c r="CL165" s="75">
        <f t="shared" si="634"/>
        <v>916</v>
      </c>
      <c r="CM165" s="75">
        <f t="shared" si="634"/>
        <v>3731939</v>
      </c>
      <c r="CN165" s="75">
        <f t="shared" si="569"/>
        <v>4074</v>
      </c>
      <c r="CO165" s="75">
        <f t="shared" si="570"/>
        <v>10025</v>
      </c>
      <c r="CP165" s="75">
        <f t="shared" si="635"/>
        <v>3677</v>
      </c>
      <c r="CQ165" s="75">
        <f t="shared" si="635"/>
        <v>19919899</v>
      </c>
      <c r="CR165" s="75">
        <f t="shared" si="572"/>
        <v>5417</v>
      </c>
      <c r="CS165" s="75">
        <f t="shared" si="573"/>
        <v>11407</v>
      </c>
      <c r="CT165" s="75">
        <f t="shared" si="636"/>
        <v>317</v>
      </c>
      <c r="CU165" s="75">
        <f t="shared" si="636"/>
        <v>2034845</v>
      </c>
      <c r="CV165" s="75">
        <f t="shared" si="575"/>
        <v>6419</v>
      </c>
      <c r="CW165" s="75">
        <f t="shared" si="576"/>
        <v>15992</v>
      </c>
      <c r="CX165" s="75">
        <f t="shared" si="637"/>
        <v>715</v>
      </c>
      <c r="CY165" s="75">
        <f t="shared" si="637"/>
        <v>205447</v>
      </c>
      <c r="CZ165" s="75">
        <f t="shared" si="578"/>
        <v>287</v>
      </c>
      <c r="DA165" s="75">
        <f t="shared" si="579"/>
        <v>494</v>
      </c>
      <c r="DB165" s="75">
        <f t="shared" si="638"/>
        <v>7077</v>
      </c>
      <c r="DC165" s="75">
        <f t="shared" si="638"/>
        <v>222868</v>
      </c>
      <c r="DD165" s="75">
        <f t="shared" si="581"/>
        <v>31</v>
      </c>
      <c r="DE165" s="75">
        <f t="shared" si="582"/>
        <v>62</v>
      </c>
      <c r="DF165" s="75">
        <f t="shared" si="639"/>
        <v>166</v>
      </c>
      <c r="DG165" s="75">
        <f t="shared" si="639"/>
        <v>192536</v>
      </c>
      <c r="DH165" s="75">
        <f t="shared" si="584"/>
        <v>1160</v>
      </c>
      <c r="DI165" s="75">
        <f t="shared" si="585"/>
        <v>2278</v>
      </c>
      <c r="DJ165" s="75">
        <f t="shared" si="644"/>
        <v>154</v>
      </c>
      <c r="DK165" s="75">
        <f t="shared" si="644"/>
        <v>2786</v>
      </c>
      <c r="DL165" s="248"/>
      <c r="DM165" s="248"/>
      <c r="DN165" s="248"/>
      <c r="DO165" s="248"/>
      <c r="DP165" s="248"/>
      <c r="DQ165" s="248"/>
      <c r="DR165" s="248"/>
      <c r="DS165" s="248"/>
      <c r="DT165" s="248"/>
      <c r="DU165" s="248"/>
      <c r="DV165" s="248"/>
      <c r="DW165" s="248"/>
      <c r="DX165" s="248"/>
      <c r="DY165" s="248"/>
      <c r="DZ165" s="248"/>
      <c r="EA165" s="248"/>
      <c r="EB165" s="164"/>
      <c r="EC165" s="75">
        <f t="shared" si="598"/>
        <v>11</v>
      </c>
      <c r="ED165" s="74">
        <f t="shared" si="613"/>
        <v>2020</v>
      </c>
      <c r="EE165" s="165">
        <f t="shared" si="614"/>
        <v>44136</v>
      </c>
      <c r="EF165" s="157">
        <f t="shared" si="599"/>
        <v>30</v>
      </c>
      <c r="EG165" s="156"/>
      <c r="EH165" s="166">
        <f t="shared" si="648"/>
        <v>205902</v>
      </c>
      <c r="EI165" s="166">
        <f t="shared" si="648"/>
        <v>756039</v>
      </c>
      <c r="EJ165" s="166">
        <f t="shared" si="648"/>
        <v>3020961</v>
      </c>
      <c r="EK165" s="166">
        <f t="shared" si="648"/>
        <v>7689138</v>
      </c>
      <c r="EL165" s="166">
        <f t="shared" si="648"/>
        <v>9262582</v>
      </c>
      <c r="EM165" s="166">
        <f t="shared" si="648"/>
        <v>10753054</v>
      </c>
      <c r="EN165" s="166">
        <f t="shared" si="648"/>
        <v>196353131</v>
      </c>
      <c r="EO165" s="166">
        <f t="shared" si="648"/>
        <v>342585412</v>
      </c>
      <c r="EP165" s="166">
        <f t="shared" si="648"/>
        <v>14974447</v>
      </c>
      <c r="EQ165" s="166">
        <f t="shared" si="648"/>
        <v>80736</v>
      </c>
      <c r="ER165" s="166">
        <f t="shared" si="649"/>
        <v>82697</v>
      </c>
      <c r="ES165" s="166">
        <f t="shared" si="649"/>
        <v>9093548</v>
      </c>
      <c r="ET165" s="166">
        <f t="shared" si="649"/>
        <v>7838084</v>
      </c>
      <c r="EU165" s="166">
        <f t="shared" si="649"/>
        <v>4423839</v>
      </c>
      <c r="EV165" s="166">
        <f t="shared" si="649"/>
        <v>184013638</v>
      </c>
      <c r="EW165" s="166">
        <f t="shared" si="649"/>
        <v>24813362</v>
      </c>
      <c r="EX165" s="166">
        <f t="shared" si="649"/>
        <v>9182756</v>
      </c>
      <c r="EY165" s="166">
        <f t="shared" si="649"/>
        <v>41942252</v>
      </c>
      <c r="EZ165" s="166">
        <f t="shared" si="649"/>
        <v>5069493</v>
      </c>
      <c r="FA165" s="166">
        <f t="shared" si="649"/>
        <v>378132</v>
      </c>
      <c r="FB165" s="166">
        <f t="shared" si="650"/>
        <v>353410</v>
      </c>
      <c r="FC165" s="166">
        <f t="shared" si="650"/>
        <v>437918</v>
      </c>
      <c r="FD165" s="166">
        <f t="shared" si="650"/>
        <v>0</v>
      </c>
      <c r="FE165" s="166">
        <f t="shared" si="650"/>
        <v>0</v>
      </c>
      <c r="FF165" s="166">
        <f t="shared" si="650"/>
        <v>0</v>
      </c>
      <c r="FG165" s="166">
        <f t="shared" si="650"/>
        <v>0</v>
      </c>
      <c r="FH165" s="152"/>
      <c r="FI165" s="405">
        <f t="shared" si="655"/>
        <v>2.0016887816646562</v>
      </c>
      <c r="FJ165" s="405">
        <f t="shared" si="655"/>
        <v>1.4612786489746683</v>
      </c>
      <c r="FK165" s="405">
        <f t="shared" si="656"/>
        <v>2.0041169205434337</v>
      </c>
      <c r="FL165" s="405">
        <f t="shared" si="657"/>
        <v>1.4870317002881845</v>
      </c>
      <c r="FM165" s="405">
        <f t="shared" si="658"/>
        <v>1.2946990674630277</v>
      </c>
      <c r="FN165" s="405">
        <f t="shared" si="659"/>
        <v>1.05050103684204</v>
      </c>
      <c r="FO165" s="405">
        <f t="shared" si="660"/>
        <v>1.7085271317829458</v>
      </c>
      <c r="FP165" s="405">
        <f t="shared" si="661"/>
        <v>1.0461745871250421</v>
      </c>
      <c r="FQ165" s="405">
        <f t="shared" si="662"/>
        <v>2.4049079754601226</v>
      </c>
      <c r="FR165" s="405">
        <f t="shared" si="663"/>
        <v>1.0156162855549358</v>
      </c>
      <c r="FS165" s="65"/>
    </row>
    <row r="166" spans="1:175" ht="10.35" customHeight="1" x14ac:dyDescent="0.2">
      <c r="A166" s="74" t="str">
        <f t="shared" si="523"/>
        <v>2020-21DECEMBERY60</v>
      </c>
      <c r="B166" s="163" t="str">
        <f t="shared" si="612"/>
        <v>2020-21</v>
      </c>
      <c r="C166" s="26" t="s">
        <v>835</v>
      </c>
      <c r="D166" s="163" t="str">
        <f t="shared" si="664"/>
        <v>Y60</v>
      </c>
      <c r="E166" s="163" t="str">
        <f t="shared" si="664"/>
        <v>Midlands</v>
      </c>
      <c r="F166" s="163" t="str">
        <f t="shared" si="524"/>
        <v>Y60</v>
      </c>
      <c r="H166" s="75">
        <f t="shared" ref="H166:J184" si="665">SUMIFS(H$247:H$1257,$B$247:$B$1257,$B166,$C$247:$C$1257,$C166,$D$247:$D$1257,$D166)</f>
        <v>212723</v>
      </c>
      <c r="I166" s="75">
        <f t="shared" si="665"/>
        <v>152964</v>
      </c>
      <c r="J166" s="75">
        <f t="shared" si="665"/>
        <v>304415</v>
      </c>
      <c r="K166" s="75">
        <f t="shared" si="526"/>
        <v>2</v>
      </c>
      <c r="L166" s="75">
        <f t="shared" si="527"/>
        <v>1</v>
      </c>
      <c r="M166" s="75">
        <f t="shared" si="528"/>
        <v>2</v>
      </c>
      <c r="N166" s="75">
        <f t="shared" si="529"/>
        <v>3</v>
      </c>
      <c r="O166" s="75">
        <f t="shared" si="530"/>
        <v>31</v>
      </c>
      <c r="P166" s="75" t="s">
        <v>44</v>
      </c>
      <c r="Q166" s="75">
        <f t="shared" ref="Q166:Z175" si="666">SUMIFS(Q$247:Q$1257,$B$247:$B$1257,$B166,$C$247:$C$1257,$C166,$D$247:$D$1257,$D166)</f>
        <v>861</v>
      </c>
      <c r="R166" s="75">
        <f t="shared" si="666"/>
        <v>2412</v>
      </c>
      <c r="S166" s="75">
        <f t="shared" si="666"/>
        <v>804</v>
      </c>
      <c r="T166" s="75">
        <f t="shared" si="666"/>
        <v>165435</v>
      </c>
      <c r="U166" s="75">
        <f t="shared" si="666"/>
        <v>13316</v>
      </c>
      <c r="V166" s="75">
        <f t="shared" si="666"/>
        <v>7824</v>
      </c>
      <c r="W166" s="75">
        <f t="shared" si="666"/>
        <v>84352</v>
      </c>
      <c r="X166" s="75">
        <f t="shared" si="666"/>
        <v>44630</v>
      </c>
      <c r="Y166" s="75">
        <f t="shared" si="666"/>
        <v>1813</v>
      </c>
      <c r="Z166" s="75">
        <f t="shared" si="666"/>
        <v>5725516</v>
      </c>
      <c r="AA166" s="75">
        <f t="shared" si="532"/>
        <v>430</v>
      </c>
      <c r="AB166" s="75">
        <f t="shared" si="533"/>
        <v>758</v>
      </c>
      <c r="AC166" s="75">
        <f t="shared" si="651"/>
        <v>5626060</v>
      </c>
      <c r="AD166" s="75">
        <f t="shared" si="535"/>
        <v>719</v>
      </c>
      <c r="AE166" s="75">
        <f t="shared" si="536"/>
        <v>1539</v>
      </c>
      <c r="AF166" s="75">
        <f t="shared" si="652"/>
        <v>102969526</v>
      </c>
      <c r="AG166" s="75">
        <f t="shared" si="538"/>
        <v>1221</v>
      </c>
      <c r="AH166" s="75">
        <f t="shared" si="539"/>
        <v>2428</v>
      </c>
      <c r="AI166" s="75">
        <f t="shared" si="653"/>
        <v>154132905</v>
      </c>
      <c r="AJ166" s="75">
        <f t="shared" si="541"/>
        <v>3454</v>
      </c>
      <c r="AK166" s="75">
        <f t="shared" si="542"/>
        <v>8085</v>
      </c>
      <c r="AL166" s="75">
        <f t="shared" si="654"/>
        <v>6759942</v>
      </c>
      <c r="AM166" s="75">
        <f t="shared" si="544"/>
        <v>3729</v>
      </c>
      <c r="AN166" s="75">
        <f t="shared" si="545"/>
        <v>8907</v>
      </c>
      <c r="AO166" s="75">
        <f t="shared" ref="AO166:AX175" si="667">SUMIFS(AO$247:AO$1257,$B$247:$B$1257,$B166,$C$247:$C$1257,$C166,$D$247:$D$1257,$D166)</f>
        <v>11294</v>
      </c>
      <c r="AP166" s="75">
        <f t="shared" si="667"/>
        <v>1577</v>
      </c>
      <c r="AQ166" s="75">
        <f t="shared" si="667"/>
        <v>944</v>
      </c>
      <c r="AR166" s="75">
        <f t="shared" si="667"/>
        <v>8</v>
      </c>
      <c r="AS166" s="75">
        <f t="shared" si="667"/>
        <v>3631</v>
      </c>
      <c r="AT166" s="75">
        <f t="shared" si="667"/>
        <v>5142</v>
      </c>
      <c r="AU166" s="75">
        <f t="shared" si="667"/>
        <v>3621</v>
      </c>
      <c r="AV166" s="75">
        <f t="shared" si="667"/>
        <v>83959</v>
      </c>
      <c r="AW166" s="75">
        <f t="shared" si="667"/>
        <v>9817</v>
      </c>
      <c r="AX166" s="75">
        <f t="shared" si="667"/>
        <v>60365</v>
      </c>
      <c r="AY166" s="75">
        <f t="shared" ref="AY166:BK175" si="668">SUMIFS(AY$247:AY$1257,$B$247:$B$1257,$B166,$C$247:$C$1257,$C166,$D$247:$D$1257,$D166)</f>
        <v>154141</v>
      </c>
      <c r="AZ166" s="75">
        <f t="shared" si="668"/>
        <v>26839</v>
      </c>
      <c r="BA166" s="75">
        <f t="shared" si="668"/>
        <v>19618</v>
      </c>
      <c r="BB166" s="75">
        <f t="shared" si="668"/>
        <v>15785</v>
      </c>
      <c r="BC166" s="75">
        <f t="shared" si="668"/>
        <v>11724</v>
      </c>
      <c r="BD166" s="75">
        <f t="shared" si="668"/>
        <v>109805</v>
      </c>
      <c r="BE166" s="75">
        <f t="shared" si="668"/>
        <v>88906</v>
      </c>
      <c r="BF166" s="75">
        <f t="shared" si="668"/>
        <v>76711</v>
      </c>
      <c r="BG166" s="75">
        <f t="shared" si="668"/>
        <v>46782</v>
      </c>
      <c r="BH166" s="75">
        <f t="shared" si="668"/>
        <v>4157</v>
      </c>
      <c r="BI166" s="75">
        <f t="shared" si="668"/>
        <v>1812</v>
      </c>
      <c r="BJ166" s="75">
        <f t="shared" si="668"/>
        <v>108</v>
      </c>
      <c r="BK166" s="75">
        <f t="shared" si="668"/>
        <v>58663</v>
      </c>
      <c r="BL166" s="75">
        <f t="shared" si="548"/>
        <v>543</v>
      </c>
      <c r="BM166" s="75">
        <f t="shared" si="549"/>
        <v>905</v>
      </c>
      <c r="BN166" s="75">
        <f t="shared" ref="BN166:BO184" si="669">SUMIFS(BN$247:BN$1257,$B$247:$B$1257,$B166,$C$247:$C$1257,$C166,$D$247:$D$1257,$D166)</f>
        <v>107</v>
      </c>
      <c r="BO166" s="75">
        <f t="shared" si="669"/>
        <v>41417</v>
      </c>
      <c r="BP166" s="75">
        <f t="shared" si="551"/>
        <v>387</v>
      </c>
      <c r="BQ166" s="75">
        <f t="shared" si="552"/>
        <v>680</v>
      </c>
      <c r="BR166" s="75">
        <f t="shared" ref="BR166:BS184" si="670">SUMIFS(BR$247:BR$1257,$B$247:$B$1257,$B166,$C$247:$C$1257,$C166,$D$247:$D$1257,$D166)</f>
        <v>13101</v>
      </c>
      <c r="BS166" s="75">
        <f t="shared" si="670"/>
        <v>5625436</v>
      </c>
      <c r="BT166" s="75">
        <f t="shared" si="554"/>
        <v>429</v>
      </c>
      <c r="BU166" s="75">
        <f t="shared" si="555"/>
        <v>757</v>
      </c>
      <c r="BV166" s="75">
        <f t="shared" ref="BV166:BW184" si="671">SUMIFS(BV$247:BV$1257,$B$247:$B$1257,$B166,$C$247:$C$1257,$C166,$D$247:$D$1257,$D166)</f>
        <v>4581</v>
      </c>
      <c r="BW166" s="75">
        <f t="shared" si="671"/>
        <v>4699851</v>
      </c>
      <c r="BX166" s="75">
        <f t="shared" si="557"/>
        <v>1026</v>
      </c>
      <c r="BY166" s="75">
        <f t="shared" si="558"/>
        <v>1984</v>
      </c>
      <c r="BZ166" s="75">
        <f t="shared" ref="BZ166:CA184" si="672">SUMIFS(BZ$247:BZ$1257,$B$247:$B$1257,$B166,$C$247:$C$1257,$C166,$D$247:$D$1257,$D166)</f>
        <v>1708</v>
      </c>
      <c r="CA166" s="75">
        <f t="shared" si="672"/>
        <v>2061698</v>
      </c>
      <c r="CB166" s="75">
        <f t="shared" si="560"/>
        <v>1207</v>
      </c>
      <c r="CC166" s="75">
        <f t="shared" si="561"/>
        <v>2628</v>
      </c>
      <c r="CD166" s="75">
        <f t="shared" ref="CD166:CE184" si="673">SUMIFS(CD$247:CD$1257,$B$247:$B$1257,$B166,$C$247:$C$1257,$C166,$D$247:$D$1257,$D166)</f>
        <v>78063</v>
      </c>
      <c r="CE166" s="75">
        <f t="shared" si="673"/>
        <v>96207977</v>
      </c>
      <c r="CF166" s="75">
        <f t="shared" si="563"/>
        <v>1232</v>
      </c>
      <c r="CG166" s="75">
        <f t="shared" si="564"/>
        <v>2449</v>
      </c>
      <c r="CH166" s="75">
        <f t="shared" ref="CH166:CI184" si="674">SUMIFS(CH$247:CH$1257,$B$247:$B$1257,$B166,$C$247:$C$1257,$C166,$D$247:$D$1257,$D166)</f>
        <v>3174</v>
      </c>
      <c r="CI166" s="75">
        <f t="shared" si="674"/>
        <v>13888595</v>
      </c>
      <c r="CJ166" s="75">
        <f t="shared" si="566"/>
        <v>4376</v>
      </c>
      <c r="CK166" s="75">
        <f t="shared" si="567"/>
        <v>9529</v>
      </c>
      <c r="CL166" s="75">
        <f t="shared" ref="CL166:CM184" si="675">SUMIFS(CL$247:CL$1257,$B$247:$B$1257,$B166,$C$247:$C$1257,$C166,$D$247:$D$1257,$D166)</f>
        <v>919</v>
      </c>
      <c r="CM166" s="75">
        <f t="shared" si="675"/>
        <v>4302028</v>
      </c>
      <c r="CN166" s="75">
        <f t="shared" si="569"/>
        <v>4681</v>
      </c>
      <c r="CO166" s="75">
        <f t="shared" si="570"/>
        <v>10538</v>
      </c>
      <c r="CP166" s="75">
        <f t="shared" ref="CP166:CQ184" si="676">SUMIFS(CP$247:CP$1257,$B$247:$B$1257,$B166,$C$247:$C$1257,$C166,$D$247:$D$1257,$D166)</f>
        <v>3906</v>
      </c>
      <c r="CQ166" s="75">
        <f t="shared" si="676"/>
        <v>23116560</v>
      </c>
      <c r="CR166" s="75">
        <f t="shared" si="572"/>
        <v>5918</v>
      </c>
      <c r="CS166" s="75">
        <f t="shared" si="573"/>
        <v>12784</v>
      </c>
      <c r="CT166" s="75">
        <f t="shared" ref="CT166:CU184" si="677">SUMIFS(CT$247:CT$1257,$B$247:$B$1257,$B166,$C$247:$C$1257,$C166,$D$247:$D$1257,$D166)</f>
        <v>301</v>
      </c>
      <c r="CU166" s="75">
        <f t="shared" si="677"/>
        <v>1677794</v>
      </c>
      <c r="CV166" s="75">
        <f t="shared" si="575"/>
        <v>5574</v>
      </c>
      <c r="CW166" s="75">
        <f t="shared" si="576"/>
        <v>13471</v>
      </c>
      <c r="CX166" s="75">
        <f t="shared" ref="CX166:CY184" si="678">SUMIFS(CX$247:CX$1257,$B$247:$B$1257,$B166,$C$247:$C$1257,$C166,$D$247:$D$1257,$D166)</f>
        <v>784</v>
      </c>
      <c r="CY166" s="75">
        <f t="shared" si="678"/>
        <v>227928</v>
      </c>
      <c r="CZ166" s="75">
        <f t="shared" si="578"/>
        <v>291</v>
      </c>
      <c r="DA166" s="75">
        <f t="shared" si="579"/>
        <v>506</v>
      </c>
      <c r="DB166" s="75">
        <f t="shared" ref="DB166:DC184" si="679">SUMIFS(DB$247:DB$1257,$B$247:$B$1257,$B166,$C$247:$C$1257,$C166,$D$247:$D$1257,$D166)</f>
        <v>7540</v>
      </c>
      <c r="DC166" s="75">
        <f t="shared" si="679"/>
        <v>231806</v>
      </c>
      <c r="DD166" s="75">
        <f t="shared" si="581"/>
        <v>31</v>
      </c>
      <c r="DE166" s="75">
        <f t="shared" si="582"/>
        <v>56</v>
      </c>
      <c r="DF166" s="75">
        <f t="shared" ref="DF166:DG184" si="680">SUMIFS(DF$247:DF$1257,$B$247:$B$1257,$B166,$C$247:$C$1257,$C166,$D$247:$D$1257,$D166)</f>
        <v>126</v>
      </c>
      <c r="DG166" s="75">
        <f t="shared" si="680"/>
        <v>150991</v>
      </c>
      <c r="DH166" s="75">
        <f t="shared" si="584"/>
        <v>1198</v>
      </c>
      <c r="DI166" s="75">
        <f t="shared" si="585"/>
        <v>2293</v>
      </c>
      <c r="DJ166" s="75">
        <f t="shared" si="644"/>
        <v>108</v>
      </c>
      <c r="DK166" s="75">
        <f t="shared" si="644"/>
        <v>3052</v>
      </c>
      <c r="DL166" s="248"/>
      <c r="DM166" s="248"/>
      <c r="DN166" s="248"/>
      <c r="DO166" s="248"/>
      <c r="DP166" s="248"/>
      <c r="DQ166" s="248"/>
      <c r="DR166" s="248"/>
      <c r="DS166" s="248"/>
      <c r="DT166" s="248"/>
      <c r="DU166" s="248"/>
      <c r="DV166" s="248"/>
      <c r="DW166" s="248"/>
      <c r="DX166" s="248"/>
      <c r="DY166" s="248"/>
      <c r="DZ166" s="248"/>
      <c r="EA166" s="248"/>
      <c r="EB166" s="164"/>
      <c r="EC166" s="75">
        <f t="shared" si="598"/>
        <v>12</v>
      </c>
      <c r="ED166" s="74">
        <f t="shared" si="613"/>
        <v>2020</v>
      </c>
      <c r="EE166" s="165">
        <f t="shared" si="614"/>
        <v>44166</v>
      </c>
      <c r="EF166" s="157">
        <f t="shared" si="599"/>
        <v>31</v>
      </c>
      <c r="EG166" s="156"/>
      <c r="EH166" s="166">
        <f t="shared" ref="EH166:EQ175" si="681">SUMIFS(EH$247:EH$1257,$B$247:$B$1257,$B166,$C$247:$C$1257,$C166,$D$247:$D$1257,$D166)</f>
        <v>209565</v>
      </c>
      <c r="EI166" s="166">
        <f t="shared" si="681"/>
        <v>279420</v>
      </c>
      <c r="EJ166" s="166">
        <f t="shared" si="681"/>
        <v>488985</v>
      </c>
      <c r="EK166" s="166">
        <f t="shared" si="681"/>
        <v>4676700</v>
      </c>
      <c r="EL166" s="166">
        <f t="shared" si="681"/>
        <v>10100020</v>
      </c>
      <c r="EM166" s="166">
        <f t="shared" si="681"/>
        <v>12040352</v>
      </c>
      <c r="EN166" s="166">
        <f t="shared" si="681"/>
        <v>204805906</v>
      </c>
      <c r="EO166" s="166">
        <f t="shared" si="681"/>
        <v>360836940</v>
      </c>
      <c r="EP166" s="166">
        <f t="shared" si="681"/>
        <v>16147572</v>
      </c>
      <c r="EQ166" s="166">
        <f t="shared" si="681"/>
        <v>97740</v>
      </c>
      <c r="ER166" s="166">
        <f t="shared" ref="ER166:FA175" si="682">SUMIFS(ER$247:ER$1257,$B$247:$B$1257,$B166,$C$247:$C$1257,$C166,$D$247:$D$1257,$D166)</f>
        <v>72794</v>
      </c>
      <c r="ES166" s="166">
        <f t="shared" si="682"/>
        <v>9914096</v>
      </c>
      <c r="ET166" s="166">
        <f t="shared" si="682"/>
        <v>9087563</v>
      </c>
      <c r="EU166" s="166">
        <f t="shared" si="682"/>
        <v>4488616</v>
      </c>
      <c r="EV166" s="166">
        <f t="shared" si="682"/>
        <v>191167761</v>
      </c>
      <c r="EW166" s="166">
        <f t="shared" si="682"/>
        <v>30243523</v>
      </c>
      <c r="EX166" s="166">
        <f t="shared" si="682"/>
        <v>9684198</v>
      </c>
      <c r="EY166" s="166">
        <f t="shared" si="682"/>
        <v>49933044</v>
      </c>
      <c r="EZ166" s="166">
        <f t="shared" si="682"/>
        <v>4054642</v>
      </c>
      <c r="FA166" s="166">
        <f t="shared" si="682"/>
        <v>288939</v>
      </c>
      <c r="FB166" s="166">
        <f t="shared" ref="FB166:FG175" si="683">SUMIFS(FB$247:FB$1257,$B$247:$B$1257,$B166,$C$247:$C$1257,$C166,$D$247:$D$1257,$D166)</f>
        <v>396784</v>
      </c>
      <c r="FC166" s="166">
        <f t="shared" si="683"/>
        <v>419976</v>
      </c>
      <c r="FD166" s="166">
        <f t="shared" si="683"/>
        <v>0</v>
      </c>
      <c r="FE166" s="166">
        <f t="shared" si="683"/>
        <v>0</v>
      </c>
      <c r="FF166" s="166">
        <f t="shared" si="683"/>
        <v>0</v>
      </c>
      <c r="FG166" s="166">
        <f t="shared" si="683"/>
        <v>0</v>
      </c>
      <c r="FH166" s="152"/>
      <c r="FI166" s="405">
        <f t="shared" si="655"/>
        <v>2.0155452087714028</v>
      </c>
      <c r="FJ166" s="405">
        <f t="shared" si="655"/>
        <v>1.4732652448182637</v>
      </c>
      <c r="FK166" s="405">
        <f t="shared" si="656"/>
        <v>2.0175102249488752</v>
      </c>
      <c r="FL166" s="405">
        <f t="shared" si="657"/>
        <v>1.4984662576687116</v>
      </c>
      <c r="FM166" s="405">
        <f t="shared" si="658"/>
        <v>1.3017474393019728</v>
      </c>
      <c r="FN166" s="405">
        <f t="shared" si="659"/>
        <v>1.0539880500758725</v>
      </c>
      <c r="FO166" s="405">
        <f t="shared" si="660"/>
        <v>1.7188214205691239</v>
      </c>
      <c r="FP166" s="405">
        <f t="shared" si="661"/>
        <v>1.0482186869818508</v>
      </c>
      <c r="FQ166" s="405">
        <f t="shared" si="662"/>
        <v>2.2928847214561499</v>
      </c>
      <c r="FR166" s="405">
        <f t="shared" si="663"/>
        <v>0.99944842801985656</v>
      </c>
      <c r="FS166" s="65"/>
    </row>
    <row r="167" spans="1:175" ht="10.35" customHeight="1" x14ac:dyDescent="0.2">
      <c r="A167" s="74" t="str">
        <f t="shared" si="523"/>
        <v>2020-21JANUARYY60</v>
      </c>
      <c r="B167" s="163" t="str">
        <f t="shared" si="612"/>
        <v>2020-21</v>
      </c>
      <c r="C167" s="26" t="s">
        <v>836</v>
      </c>
      <c r="D167" s="163" t="str">
        <f t="shared" si="664"/>
        <v>Y60</v>
      </c>
      <c r="E167" s="163" t="str">
        <f t="shared" si="664"/>
        <v>Midlands</v>
      </c>
      <c r="F167" s="163" t="str">
        <f t="shared" si="524"/>
        <v>Y60</v>
      </c>
      <c r="H167" s="75">
        <f t="shared" si="665"/>
        <v>224747</v>
      </c>
      <c r="I167" s="75">
        <f t="shared" si="665"/>
        <v>163401</v>
      </c>
      <c r="J167" s="75">
        <f t="shared" si="665"/>
        <v>852593</v>
      </c>
      <c r="K167" s="75">
        <f t="shared" si="526"/>
        <v>5</v>
      </c>
      <c r="L167" s="75">
        <f t="shared" si="527"/>
        <v>1</v>
      </c>
      <c r="M167" s="75">
        <f t="shared" si="528"/>
        <v>12</v>
      </c>
      <c r="N167" s="75">
        <f t="shared" si="529"/>
        <v>29</v>
      </c>
      <c r="O167" s="75">
        <f t="shared" si="530"/>
        <v>76</v>
      </c>
      <c r="P167" s="75" t="s">
        <v>44</v>
      </c>
      <c r="Q167" s="75">
        <f t="shared" si="666"/>
        <v>780</v>
      </c>
      <c r="R167" s="75">
        <f t="shared" si="666"/>
        <v>2450</v>
      </c>
      <c r="S167" s="75">
        <f t="shared" si="666"/>
        <v>783</v>
      </c>
      <c r="T167" s="75">
        <f t="shared" si="666"/>
        <v>171962</v>
      </c>
      <c r="U167" s="75">
        <f t="shared" si="666"/>
        <v>13068</v>
      </c>
      <c r="V167" s="75">
        <f t="shared" si="666"/>
        <v>7259</v>
      </c>
      <c r="W167" s="75">
        <f t="shared" si="666"/>
        <v>90344</v>
      </c>
      <c r="X167" s="75">
        <f t="shared" si="666"/>
        <v>44143</v>
      </c>
      <c r="Y167" s="75">
        <f t="shared" si="666"/>
        <v>1746</v>
      </c>
      <c r="Z167" s="75">
        <f t="shared" si="666"/>
        <v>5684857</v>
      </c>
      <c r="AA167" s="75">
        <f t="shared" si="532"/>
        <v>435</v>
      </c>
      <c r="AB167" s="75">
        <f t="shared" si="533"/>
        <v>763</v>
      </c>
      <c r="AC167" s="75">
        <f t="shared" si="651"/>
        <v>5238025</v>
      </c>
      <c r="AD167" s="75">
        <f t="shared" si="535"/>
        <v>722</v>
      </c>
      <c r="AE167" s="75">
        <f t="shared" si="536"/>
        <v>1534</v>
      </c>
      <c r="AF167" s="75">
        <f t="shared" si="652"/>
        <v>117030489</v>
      </c>
      <c r="AG167" s="75">
        <f t="shared" si="538"/>
        <v>1295</v>
      </c>
      <c r="AH167" s="75">
        <f t="shared" si="539"/>
        <v>2586</v>
      </c>
      <c r="AI167" s="75">
        <f t="shared" si="653"/>
        <v>170635782</v>
      </c>
      <c r="AJ167" s="75">
        <f t="shared" si="541"/>
        <v>3866</v>
      </c>
      <c r="AK167" s="75">
        <f t="shared" si="542"/>
        <v>9142</v>
      </c>
      <c r="AL167" s="75">
        <f t="shared" si="654"/>
        <v>6939382</v>
      </c>
      <c r="AM167" s="75">
        <f t="shared" si="544"/>
        <v>3974</v>
      </c>
      <c r="AN167" s="75">
        <f t="shared" si="545"/>
        <v>9345</v>
      </c>
      <c r="AO167" s="75">
        <f t="shared" si="667"/>
        <v>12747</v>
      </c>
      <c r="AP167" s="75">
        <f t="shared" si="667"/>
        <v>1742</v>
      </c>
      <c r="AQ167" s="75">
        <f t="shared" si="667"/>
        <v>963</v>
      </c>
      <c r="AR167" s="75">
        <f t="shared" si="667"/>
        <v>10</v>
      </c>
      <c r="AS167" s="75">
        <f t="shared" si="667"/>
        <v>3904</v>
      </c>
      <c r="AT167" s="75">
        <f t="shared" si="667"/>
        <v>6138</v>
      </c>
      <c r="AU167" s="75">
        <f t="shared" si="667"/>
        <v>4773</v>
      </c>
      <c r="AV167" s="75">
        <f t="shared" si="667"/>
        <v>83188</v>
      </c>
      <c r="AW167" s="75">
        <f t="shared" si="667"/>
        <v>10239</v>
      </c>
      <c r="AX167" s="75">
        <f t="shared" si="667"/>
        <v>65788</v>
      </c>
      <c r="AY167" s="75">
        <f t="shared" si="668"/>
        <v>159215</v>
      </c>
      <c r="AZ167" s="75">
        <f t="shared" si="668"/>
        <v>26357</v>
      </c>
      <c r="BA167" s="75">
        <f t="shared" si="668"/>
        <v>19311</v>
      </c>
      <c r="BB167" s="75">
        <f t="shared" si="668"/>
        <v>14573</v>
      </c>
      <c r="BC167" s="75">
        <f t="shared" si="668"/>
        <v>10870</v>
      </c>
      <c r="BD167" s="75">
        <f t="shared" si="668"/>
        <v>117173</v>
      </c>
      <c r="BE167" s="75">
        <f t="shared" si="668"/>
        <v>95146</v>
      </c>
      <c r="BF167" s="75">
        <f t="shared" si="668"/>
        <v>77026</v>
      </c>
      <c r="BG167" s="75">
        <f t="shared" si="668"/>
        <v>46239</v>
      </c>
      <c r="BH167" s="75">
        <f t="shared" si="668"/>
        <v>3799</v>
      </c>
      <c r="BI167" s="75">
        <f t="shared" si="668"/>
        <v>1777</v>
      </c>
      <c r="BJ167" s="75">
        <f t="shared" si="668"/>
        <v>110</v>
      </c>
      <c r="BK167" s="75">
        <f t="shared" si="668"/>
        <v>63069</v>
      </c>
      <c r="BL167" s="75">
        <f t="shared" si="548"/>
        <v>573</v>
      </c>
      <c r="BM167" s="75">
        <f t="shared" si="549"/>
        <v>1108</v>
      </c>
      <c r="BN167" s="75">
        <f t="shared" si="669"/>
        <v>101</v>
      </c>
      <c r="BO167" s="75">
        <f t="shared" si="669"/>
        <v>50575</v>
      </c>
      <c r="BP167" s="75">
        <f t="shared" si="551"/>
        <v>501</v>
      </c>
      <c r="BQ167" s="75">
        <f t="shared" si="552"/>
        <v>896</v>
      </c>
      <c r="BR167" s="75">
        <f t="shared" si="670"/>
        <v>12857</v>
      </c>
      <c r="BS167" s="75">
        <f t="shared" si="670"/>
        <v>5571213</v>
      </c>
      <c r="BT167" s="75">
        <f t="shared" si="554"/>
        <v>433</v>
      </c>
      <c r="BU167" s="75">
        <f t="shared" si="555"/>
        <v>760</v>
      </c>
      <c r="BV167" s="75">
        <f t="shared" si="671"/>
        <v>4964</v>
      </c>
      <c r="BW167" s="75">
        <f t="shared" si="671"/>
        <v>4862513</v>
      </c>
      <c r="BX167" s="75">
        <f t="shared" si="557"/>
        <v>980</v>
      </c>
      <c r="BY167" s="75">
        <f t="shared" si="558"/>
        <v>1811</v>
      </c>
      <c r="BZ167" s="75">
        <f t="shared" si="672"/>
        <v>1573</v>
      </c>
      <c r="CA167" s="75">
        <f t="shared" si="672"/>
        <v>1966486</v>
      </c>
      <c r="CB167" s="75">
        <f t="shared" si="560"/>
        <v>1250</v>
      </c>
      <c r="CC167" s="75">
        <f t="shared" si="561"/>
        <v>2646</v>
      </c>
      <c r="CD167" s="75">
        <f t="shared" si="673"/>
        <v>83807</v>
      </c>
      <c r="CE167" s="75">
        <f t="shared" si="673"/>
        <v>110201490</v>
      </c>
      <c r="CF167" s="75">
        <f t="shared" si="563"/>
        <v>1315</v>
      </c>
      <c r="CG167" s="75">
        <f t="shared" si="564"/>
        <v>2630</v>
      </c>
      <c r="CH167" s="75">
        <f t="shared" si="674"/>
        <v>2998</v>
      </c>
      <c r="CI167" s="75">
        <f t="shared" si="674"/>
        <v>12017625</v>
      </c>
      <c r="CJ167" s="75">
        <f t="shared" si="566"/>
        <v>4009</v>
      </c>
      <c r="CK167" s="75">
        <f t="shared" si="567"/>
        <v>8541</v>
      </c>
      <c r="CL167" s="75">
        <f t="shared" si="675"/>
        <v>865</v>
      </c>
      <c r="CM167" s="75">
        <f t="shared" si="675"/>
        <v>4260141</v>
      </c>
      <c r="CN167" s="75">
        <f t="shared" si="569"/>
        <v>4925</v>
      </c>
      <c r="CO167" s="75">
        <f t="shared" si="570"/>
        <v>11697</v>
      </c>
      <c r="CP167" s="75">
        <f t="shared" si="676"/>
        <v>3772</v>
      </c>
      <c r="CQ167" s="75">
        <f t="shared" si="676"/>
        <v>20368808</v>
      </c>
      <c r="CR167" s="75">
        <f t="shared" si="572"/>
        <v>5400</v>
      </c>
      <c r="CS167" s="75">
        <f t="shared" si="573"/>
        <v>11165</v>
      </c>
      <c r="CT167" s="75">
        <f t="shared" si="677"/>
        <v>271</v>
      </c>
      <c r="CU167" s="75">
        <f t="shared" si="677"/>
        <v>1754193</v>
      </c>
      <c r="CV167" s="75">
        <f t="shared" si="575"/>
        <v>6473</v>
      </c>
      <c r="CW167" s="75">
        <f t="shared" si="576"/>
        <v>15081</v>
      </c>
      <c r="CX167" s="75">
        <f t="shared" si="678"/>
        <v>892</v>
      </c>
      <c r="CY167" s="75">
        <f t="shared" si="678"/>
        <v>262884</v>
      </c>
      <c r="CZ167" s="75">
        <f t="shared" si="578"/>
        <v>295</v>
      </c>
      <c r="DA167" s="75">
        <f t="shared" si="579"/>
        <v>488</v>
      </c>
      <c r="DB167" s="75">
        <f t="shared" si="679"/>
        <v>7645</v>
      </c>
      <c r="DC167" s="75">
        <f t="shared" si="679"/>
        <v>289234</v>
      </c>
      <c r="DD167" s="75">
        <f t="shared" si="581"/>
        <v>38</v>
      </c>
      <c r="DE167" s="75">
        <f t="shared" si="582"/>
        <v>69</v>
      </c>
      <c r="DF167" s="75">
        <f t="shared" si="680"/>
        <v>167</v>
      </c>
      <c r="DG167" s="75">
        <f t="shared" si="680"/>
        <v>183783</v>
      </c>
      <c r="DH167" s="75">
        <f t="shared" si="584"/>
        <v>1100</v>
      </c>
      <c r="DI167" s="75">
        <f t="shared" si="585"/>
        <v>2271</v>
      </c>
      <c r="DJ167" s="75">
        <f t="shared" si="644"/>
        <v>155</v>
      </c>
      <c r="DK167" s="75">
        <f t="shared" si="644"/>
        <v>3347</v>
      </c>
      <c r="DL167" s="248"/>
      <c r="DM167" s="248"/>
      <c r="DN167" s="248"/>
      <c r="DO167" s="248"/>
      <c r="DP167" s="248"/>
      <c r="DQ167" s="248"/>
      <c r="DR167" s="248"/>
      <c r="DS167" s="248"/>
      <c r="DT167" s="248"/>
      <c r="DU167" s="248"/>
      <c r="DV167" s="248"/>
      <c r="DW167" s="248"/>
      <c r="DX167" s="248"/>
      <c r="DY167" s="248"/>
      <c r="DZ167" s="248"/>
      <c r="EA167" s="248"/>
      <c r="EB167" s="164"/>
      <c r="EC167" s="75">
        <f t="shared" si="598"/>
        <v>1</v>
      </c>
      <c r="ED167" s="74">
        <f t="shared" si="613"/>
        <v>2021</v>
      </c>
      <c r="EE167" s="165">
        <f t="shared" si="614"/>
        <v>44197</v>
      </c>
      <c r="EF167" s="157">
        <f t="shared" si="599"/>
        <v>31</v>
      </c>
      <c r="EG167" s="156"/>
      <c r="EH167" s="166">
        <f t="shared" si="681"/>
        <v>223164</v>
      </c>
      <c r="EI167" s="166">
        <f t="shared" si="681"/>
        <v>2008476</v>
      </c>
      <c r="EJ167" s="166">
        <f t="shared" si="681"/>
        <v>4790082</v>
      </c>
      <c r="EK167" s="166">
        <f t="shared" si="681"/>
        <v>12342093</v>
      </c>
      <c r="EL167" s="166">
        <f t="shared" si="681"/>
        <v>9977256</v>
      </c>
      <c r="EM167" s="166">
        <f t="shared" si="681"/>
        <v>11135827</v>
      </c>
      <c r="EN167" s="166">
        <f t="shared" si="681"/>
        <v>233667384</v>
      </c>
      <c r="EO167" s="166">
        <f t="shared" si="681"/>
        <v>403564606</v>
      </c>
      <c r="EP167" s="166">
        <f t="shared" si="681"/>
        <v>16316874</v>
      </c>
      <c r="EQ167" s="166">
        <f t="shared" si="681"/>
        <v>121880</v>
      </c>
      <c r="ER167" s="166">
        <f t="shared" si="682"/>
        <v>90466</v>
      </c>
      <c r="ES167" s="166">
        <f t="shared" si="682"/>
        <v>9770943</v>
      </c>
      <c r="ET167" s="166">
        <f t="shared" si="682"/>
        <v>8989593</v>
      </c>
      <c r="EU167" s="166">
        <f t="shared" si="682"/>
        <v>4162665</v>
      </c>
      <c r="EV167" s="166">
        <f t="shared" si="682"/>
        <v>220439270</v>
      </c>
      <c r="EW167" s="166">
        <f t="shared" si="682"/>
        <v>25604982</v>
      </c>
      <c r="EX167" s="166">
        <f t="shared" si="682"/>
        <v>10118318</v>
      </c>
      <c r="EY167" s="166">
        <f t="shared" si="682"/>
        <v>42112685</v>
      </c>
      <c r="EZ167" s="166">
        <f t="shared" si="682"/>
        <v>4086883</v>
      </c>
      <c r="FA167" s="166">
        <f t="shared" si="682"/>
        <v>379290</v>
      </c>
      <c r="FB167" s="166">
        <f t="shared" si="683"/>
        <v>434880</v>
      </c>
      <c r="FC167" s="166">
        <f t="shared" si="683"/>
        <v>526500</v>
      </c>
      <c r="FD167" s="166">
        <f t="shared" si="683"/>
        <v>0</v>
      </c>
      <c r="FE167" s="166">
        <f t="shared" si="683"/>
        <v>0</v>
      </c>
      <c r="FF167" s="166">
        <f t="shared" si="683"/>
        <v>0</v>
      </c>
      <c r="FG167" s="166">
        <f t="shared" si="683"/>
        <v>0</v>
      </c>
      <c r="FH167" s="152"/>
      <c r="FI167" s="405">
        <f t="shared" si="655"/>
        <v>2.0169115396388122</v>
      </c>
      <c r="FJ167" s="405">
        <f t="shared" si="655"/>
        <v>1.4777318640955004</v>
      </c>
      <c r="FK167" s="405">
        <f t="shared" si="656"/>
        <v>2.0075768012122883</v>
      </c>
      <c r="FL167" s="405">
        <f t="shared" si="657"/>
        <v>1.4974514395922303</v>
      </c>
      <c r="FM167" s="405">
        <f t="shared" si="658"/>
        <v>1.2969649340299301</v>
      </c>
      <c r="FN167" s="405">
        <f t="shared" si="659"/>
        <v>1.0531523952891171</v>
      </c>
      <c r="FO167" s="405">
        <f t="shared" si="660"/>
        <v>1.7449199193530118</v>
      </c>
      <c r="FP167" s="405">
        <f t="shared" si="661"/>
        <v>1.0474820469836668</v>
      </c>
      <c r="FQ167" s="405">
        <f t="shared" si="662"/>
        <v>2.1758304696449025</v>
      </c>
      <c r="FR167" s="405">
        <f t="shared" si="663"/>
        <v>1.0177548682703321</v>
      </c>
      <c r="FS167" s="65"/>
    </row>
    <row r="168" spans="1:175" ht="10.35" customHeight="1" x14ac:dyDescent="0.2">
      <c r="A168" s="74" t="str">
        <f t="shared" si="523"/>
        <v>2020-21FEBRUARYY60</v>
      </c>
      <c r="B168" s="163" t="str">
        <f t="shared" si="612"/>
        <v>2020-21</v>
      </c>
      <c r="C168" s="26" t="s">
        <v>837</v>
      </c>
      <c r="D168" s="163" t="str">
        <f t="shared" si="664"/>
        <v>Y60</v>
      </c>
      <c r="E168" s="163" t="str">
        <f t="shared" si="664"/>
        <v>Midlands</v>
      </c>
      <c r="F168" s="163" t="str">
        <f t="shared" si="524"/>
        <v>Y60</v>
      </c>
      <c r="H168" s="75">
        <f t="shared" si="665"/>
        <v>180163</v>
      </c>
      <c r="I168" s="75">
        <f t="shared" si="665"/>
        <v>127951</v>
      </c>
      <c r="J168" s="75">
        <f t="shared" si="665"/>
        <v>362752</v>
      </c>
      <c r="K168" s="75">
        <f t="shared" si="526"/>
        <v>3</v>
      </c>
      <c r="L168" s="75">
        <f t="shared" si="527"/>
        <v>1</v>
      </c>
      <c r="M168" s="75">
        <f t="shared" si="528"/>
        <v>2</v>
      </c>
      <c r="N168" s="75">
        <f t="shared" si="529"/>
        <v>11</v>
      </c>
      <c r="O168" s="75">
        <f t="shared" si="530"/>
        <v>43</v>
      </c>
      <c r="P168" s="75" t="s">
        <v>44</v>
      </c>
      <c r="Q168" s="75">
        <f t="shared" si="666"/>
        <v>701</v>
      </c>
      <c r="R168" s="75">
        <f t="shared" si="666"/>
        <v>2160</v>
      </c>
      <c r="S168" s="75">
        <f t="shared" si="666"/>
        <v>849</v>
      </c>
      <c r="T168" s="75">
        <f t="shared" si="666"/>
        <v>148774</v>
      </c>
      <c r="U168" s="75">
        <f t="shared" si="666"/>
        <v>10855</v>
      </c>
      <c r="V168" s="75">
        <f t="shared" si="666"/>
        <v>6220</v>
      </c>
      <c r="W168" s="75">
        <f t="shared" si="666"/>
        <v>74359</v>
      </c>
      <c r="X168" s="75">
        <f t="shared" si="666"/>
        <v>42352</v>
      </c>
      <c r="Y168" s="75">
        <f t="shared" si="666"/>
        <v>2042</v>
      </c>
      <c r="Z168" s="75">
        <f t="shared" si="666"/>
        <v>4453355</v>
      </c>
      <c r="AA168" s="75">
        <f t="shared" si="532"/>
        <v>410</v>
      </c>
      <c r="AB168" s="75">
        <f t="shared" si="533"/>
        <v>723</v>
      </c>
      <c r="AC168" s="75">
        <f t="shared" si="651"/>
        <v>4195952</v>
      </c>
      <c r="AD168" s="75">
        <f t="shared" si="535"/>
        <v>675</v>
      </c>
      <c r="AE168" s="75">
        <f t="shared" si="536"/>
        <v>1427</v>
      </c>
      <c r="AF168" s="75">
        <f t="shared" si="652"/>
        <v>77714312</v>
      </c>
      <c r="AG168" s="75">
        <f t="shared" si="538"/>
        <v>1045</v>
      </c>
      <c r="AH168" s="75">
        <f t="shared" si="539"/>
        <v>2029</v>
      </c>
      <c r="AI168" s="75">
        <f t="shared" si="653"/>
        <v>94303111</v>
      </c>
      <c r="AJ168" s="75">
        <f t="shared" si="541"/>
        <v>2227</v>
      </c>
      <c r="AK168" s="75">
        <f t="shared" si="542"/>
        <v>5078</v>
      </c>
      <c r="AL168" s="75">
        <f t="shared" si="654"/>
        <v>4646317</v>
      </c>
      <c r="AM168" s="75">
        <f t="shared" si="544"/>
        <v>2275</v>
      </c>
      <c r="AN168" s="75">
        <f t="shared" si="545"/>
        <v>5071</v>
      </c>
      <c r="AO168" s="75">
        <f t="shared" si="667"/>
        <v>9618</v>
      </c>
      <c r="AP168" s="75">
        <f t="shared" si="667"/>
        <v>1323</v>
      </c>
      <c r="AQ168" s="75">
        <f t="shared" si="667"/>
        <v>736</v>
      </c>
      <c r="AR168" s="75">
        <f t="shared" si="667"/>
        <v>19</v>
      </c>
      <c r="AS168" s="75">
        <f t="shared" si="667"/>
        <v>3073</v>
      </c>
      <c r="AT168" s="75">
        <f t="shared" si="667"/>
        <v>4486</v>
      </c>
      <c r="AU168" s="75">
        <f t="shared" si="667"/>
        <v>4199</v>
      </c>
      <c r="AV168" s="75">
        <f t="shared" si="667"/>
        <v>74704</v>
      </c>
      <c r="AW168" s="75">
        <f t="shared" si="667"/>
        <v>9631</v>
      </c>
      <c r="AX168" s="75">
        <f t="shared" si="667"/>
        <v>54821</v>
      </c>
      <c r="AY168" s="75">
        <f t="shared" si="668"/>
        <v>139156</v>
      </c>
      <c r="AZ168" s="75">
        <f t="shared" si="668"/>
        <v>21799</v>
      </c>
      <c r="BA168" s="75">
        <f t="shared" si="668"/>
        <v>16063</v>
      </c>
      <c r="BB168" s="75">
        <f t="shared" si="668"/>
        <v>12472</v>
      </c>
      <c r="BC168" s="75">
        <f t="shared" si="668"/>
        <v>9364</v>
      </c>
      <c r="BD168" s="75">
        <f t="shared" si="668"/>
        <v>94867</v>
      </c>
      <c r="BE168" s="75">
        <f t="shared" si="668"/>
        <v>78204</v>
      </c>
      <c r="BF168" s="75">
        <f t="shared" si="668"/>
        <v>67542</v>
      </c>
      <c r="BG168" s="75">
        <f t="shared" si="668"/>
        <v>44309</v>
      </c>
      <c r="BH168" s="75">
        <f t="shared" si="668"/>
        <v>4202</v>
      </c>
      <c r="BI168" s="75">
        <f t="shared" si="668"/>
        <v>2079</v>
      </c>
      <c r="BJ168" s="75">
        <f t="shared" si="668"/>
        <v>98</v>
      </c>
      <c r="BK168" s="75">
        <f t="shared" si="668"/>
        <v>46487</v>
      </c>
      <c r="BL168" s="75">
        <f t="shared" si="548"/>
        <v>474</v>
      </c>
      <c r="BM168" s="75">
        <f t="shared" si="549"/>
        <v>783</v>
      </c>
      <c r="BN168" s="75">
        <f t="shared" si="669"/>
        <v>68</v>
      </c>
      <c r="BO168" s="75">
        <f t="shared" si="669"/>
        <v>31684</v>
      </c>
      <c r="BP168" s="75">
        <f t="shared" si="551"/>
        <v>466</v>
      </c>
      <c r="BQ168" s="75">
        <f t="shared" si="552"/>
        <v>830</v>
      </c>
      <c r="BR168" s="75">
        <f t="shared" si="670"/>
        <v>10689</v>
      </c>
      <c r="BS168" s="75">
        <f t="shared" si="670"/>
        <v>4375184</v>
      </c>
      <c r="BT168" s="75">
        <f t="shared" si="554"/>
        <v>409</v>
      </c>
      <c r="BU168" s="75">
        <f t="shared" si="555"/>
        <v>721</v>
      </c>
      <c r="BV168" s="75">
        <f t="shared" si="671"/>
        <v>4070</v>
      </c>
      <c r="BW168" s="75">
        <f t="shared" si="671"/>
        <v>3384624</v>
      </c>
      <c r="BX168" s="75">
        <f t="shared" si="557"/>
        <v>832</v>
      </c>
      <c r="BY168" s="75">
        <f t="shared" si="558"/>
        <v>1536</v>
      </c>
      <c r="BZ168" s="75">
        <f t="shared" si="672"/>
        <v>1382</v>
      </c>
      <c r="CA168" s="75">
        <f t="shared" si="672"/>
        <v>1394780</v>
      </c>
      <c r="CB168" s="75">
        <f t="shared" si="560"/>
        <v>1009</v>
      </c>
      <c r="CC168" s="75">
        <f t="shared" si="561"/>
        <v>2239</v>
      </c>
      <c r="CD168" s="75">
        <f t="shared" si="673"/>
        <v>68907</v>
      </c>
      <c r="CE168" s="75">
        <f t="shared" si="673"/>
        <v>72934908</v>
      </c>
      <c r="CF168" s="75">
        <f t="shared" si="563"/>
        <v>1058</v>
      </c>
      <c r="CG168" s="75">
        <f t="shared" si="564"/>
        <v>2055</v>
      </c>
      <c r="CH168" s="75">
        <f t="shared" si="674"/>
        <v>2988</v>
      </c>
      <c r="CI168" s="75">
        <f t="shared" si="674"/>
        <v>7074899</v>
      </c>
      <c r="CJ168" s="75">
        <f t="shared" si="566"/>
        <v>2368</v>
      </c>
      <c r="CK168" s="75">
        <f t="shared" si="567"/>
        <v>5173</v>
      </c>
      <c r="CL168" s="75">
        <f t="shared" si="675"/>
        <v>912</v>
      </c>
      <c r="CM168" s="75">
        <f t="shared" si="675"/>
        <v>2654515</v>
      </c>
      <c r="CN168" s="75">
        <f t="shared" si="569"/>
        <v>2911</v>
      </c>
      <c r="CO168" s="75">
        <f t="shared" si="570"/>
        <v>7278</v>
      </c>
      <c r="CP168" s="75">
        <f t="shared" si="676"/>
        <v>3579</v>
      </c>
      <c r="CQ168" s="75">
        <f t="shared" si="676"/>
        <v>14094628</v>
      </c>
      <c r="CR168" s="75">
        <f t="shared" si="572"/>
        <v>3938</v>
      </c>
      <c r="CS168" s="75">
        <f t="shared" si="573"/>
        <v>8106</v>
      </c>
      <c r="CT168" s="75">
        <f t="shared" si="677"/>
        <v>261</v>
      </c>
      <c r="CU168" s="75">
        <f t="shared" si="677"/>
        <v>884291</v>
      </c>
      <c r="CV168" s="75">
        <f t="shared" si="575"/>
        <v>3388</v>
      </c>
      <c r="CW168" s="75">
        <f t="shared" si="576"/>
        <v>7366</v>
      </c>
      <c r="CX168" s="75">
        <f t="shared" si="678"/>
        <v>564</v>
      </c>
      <c r="CY168" s="75">
        <f t="shared" si="678"/>
        <v>154295</v>
      </c>
      <c r="CZ168" s="75">
        <f t="shared" si="578"/>
        <v>274</v>
      </c>
      <c r="DA168" s="75">
        <f t="shared" si="579"/>
        <v>470</v>
      </c>
      <c r="DB168" s="75">
        <f t="shared" si="679"/>
        <v>6193</v>
      </c>
      <c r="DC168" s="75">
        <f t="shared" si="679"/>
        <v>197616</v>
      </c>
      <c r="DD168" s="75">
        <f t="shared" si="581"/>
        <v>32</v>
      </c>
      <c r="DE168" s="75">
        <f t="shared" si="582"/>
        <v>58</v>
      </c>
      <c r="DF168" s="75">
        <f t="shared" si="680"/>
        <v>163</v>
      </c>
      <c r="DG168" s="75">
        <f t="shared" si="680"/>
        <v>153500</v>
      </c>
      <c r="DH168" s="75">
        <f t="shared" si="584"/>
        <v>942</v>
      </c>
      <c r="DI168" s="75">
        <f t="shared" si="585"/>
        <v>1771</v>
      </c>
      <c r="DJ168" s="75">
        <f t="shared" si="644"/>
        <v>151</v>
      </c>
      <c r="DK168" s="75">
        <f t="shared" si="644"/>
        <v>2853</v>
      </c>
      <c r="DL168" s="248"/>
      <c r="DM168" s="248"/>
      <c r="DN168" s="248"/>
      <c r="DO168" s="248"/>
      <c r="DP168" s="248"/>
      <c r="DQ168" s="248"/>
      <c r="DR168" s="248"/>
      <c r="DS168" s="248"/>
      <c r="DT168" s="248"/>
      <c r="DU168" s="248"/>
      <c r="DV168" s="248"/>
      <c r="DW168" s="248"/>
      <c r="DX168" s="248"/>
      <c r="DY168" s="248"/>
      <c r="DZ168" s="248"/>
      <c r="EA168" s="248"/>
      <c r="EB168" s="164"/>
      <c r="EC168" s="75">
        <f t="shared" si="598"/>
        <v>2</v>
      </c>
      <c r="ED168" s="74">
        <f t="shared" si="613"/>
        <v>2021</v>
      </c>
      <c r="EE168" s="165">
        <f t="shared" si="614"/>
        <v>44228</v>
      </c>
      <c r="EF168" s="157">
        <f t="shared" si="599"/>
        <v>28</v>
      </c>
      <c r="EG168" s="156"/>
      <c r="EH168" s="166">
        <f t="shared" si="681"/>
        <v>179154</v>
      </c>
      <c r="EI168" s="166">
        <f t="shared" si="681"/>
        <v>238872</v>
      </c>
      <c r="EJ168" s="166">
        <f t="shared" si="681"/>
        <v>1373514</v>
      </c>
      <c r="EK168" s="166">
        <f t="shared" si="681"/>
        <v>5562176</v>
      </c>
      <c r="EL168" s="166">
        <f t="shared" si="681"/>
        <v>7847105</v>
      </c>
      <c r="EM168" s="166">
        <f t="shared" si="681"/>
        <v>8875254</v>
      </c>
      <c r="EN168" s="166">
        <f t="shared" si="681"/>
        <v>150907623</v>
      </c>
      <c r="EO168" s="166">
        <f t="shared" si="681"/>
        <v>215080326</v>
      </c>
      <c r="EP168" s="166">
        <f t="shared" si="681"/>
        <v>10355694</v>
      </c>
      <c r="EQ168" s="166">
        <f t="shared" si="681"/>
        <v>76734</v>
      </c>
      <c r="ER168" s="166">
        <f t="shared" si="682"/>
        <v>56440</v>
      </c>
      <c r="ES168" s="166">
        <f t="shared" si="682"/>
        <v>7709964</v>
      </c>
      <c r="ET168" s="166">
        <f t="shared" si="682"/>
        <v>6249975</v>
      </c>
      <c r="EU168" s="166">
        <f t="shared" si="682"/>
        <v>3094384</v>
      </c>
      <c r="EV168" s="166">
        <f t="shared" si="682"/>
        <v>141573741</v>
      </c>
      <c r="EW168" s="166">
        <f t="shared" si="682"/>
        <v>15457104</v>
      </c>
      <c r="EX168" s="166">
        <f t="shared" si="682"/>
        <v>6637432</v>
      </c>
      <c r="EY168" s="166">
        <f t="shared" si="682"/>
        <v>29011305</v>
      </c>
      <c r="EZ168" s="166">
        <f t="shared" si="682"/>
        <v>1922619</v>
      </c>
      <c r="FA168" s="166">
        <f t="shared" si="682"/>
        <v>288598</v>
      </c>
      <c r="FB168" s="166">
        <f t="shared" si="683"/>
        <v>265245</v>
      </c>
      <c r="FC168" s="166">
        <f t="shared" si="683"/>
        <v>361186</v>
      </c>
      <c r="FD168" s="166">
        <f t="shared" si="683"/>
        <v>0</v>
      </c>
      <c r="FE168" s="166">
        <f t="shared" si="683"/>
        <v>0</v>
      </c>
      <c r="FF168" s="166">
        <f t="shared" si="683"/>
        <v>0</v>
      </c>
      <c r="FG168" s="166">
        <f t="shared" si="683"/>
        <v>0</v>
      </c>
      <c r="FH168" s="152"/>
      <c r="FI168" s="405">
        <f t="shared" si="655"/>
        <v>2.0081989866421006</v>
      </c>
      <c r="FJ168" s="405">
        <f t="shared" si="655"/>
        <v>1.4797789037309996</v>
      </c>
      <c r="FK168" s="405">
        <f t="shared" si="656"/>
        <v>2.0051446945337621</v>
      </c>
      <c r="FL168" s="405">
        <f t="shared" si="657"/>
        <v>1.5054662379421222</v>
      </c>
      <c r="FM168" s="405">
        <f t="shared" si="658"/>
        <v>1.275797146276846</v>
      </c>
      <c r="FN168" s="405">
        <f t="shared" si="659"/>
        <v>1.0517086028591025</v>
      </c>
      <c r="FO168" s="405">
        <f t="shared" si="660"/>
        <v>1.5947771061579146</v>
      </c>
      <c r="FP168" s="405">
        <f t="shared" si="661"/>
        <v>1.0462079712882508</v>
      </c>
      <c r="FQ168" s="405">
        <f t="shared" si="662"/>
        <v>2.0577864838393731</v>
      </c>
      <c r="FR168" s="405">
        <f t="shared" si="663"/>
        <v>1.0181194906953968</v>
      </c>
      <c r="FS168" s="65"/>
    </row>
    <row r="169" spans="1:175" ht="10.35" customHeight="1" x14ac:dyDescent="0.2">
      <c r="A169" s="74" t="str">
        <f t="shared" si="523"/>
        <v>2020-21MARCHY60</v>
      </c>
      <c r="B169" s="163" t="str">
        <f t="shared" si="612"/>
        <v>2020-21</v>
      </c>
      <c r="C169" s="26" t="s">
        <v>838</v>
      </c>
      <c r="D169" s="163" t="str">
        <f t="shared" si="664"/>
        <v>Y60</v>
      </c>
      <c r="E169" s="163" t="str">
        <f t="shared" si="664"/>
        <v>Midlands</v>
      </c>
      <c r="F169" s="163" t="str">
        <f t="shared" si="524"/>
        <v>Y60</v>
      </c>
      <c r="H169" s="75">
        <f t="shared" si="665"/>
        <v>202461</v>
      </c>
      <c r="I169" s="75">
        <f t="shared" si="665"/>
        <v>143659</v>
      </c>
      <c r="J169" s="75">
        <f t="shared" si="665"/>
        <v>449660</v>
      </c>
      <c r="K169" s="75">
        <f t="shared" si="526"/>
        <v>3</v>
      </c>
      <c r="L169" s="75">
        <f t="shared" si="527"/>
        <v>1</v>
      </c>
      <c r="M169" s="75">
        <f t="shared" si="528"/>
        <v>2</v>
      </c>
      <c r="N169" s="75">
        <f t="shared" si="529"/>
        <v>15</v>
      </c>
      <c r="O169" s="75">
        <f t="shared" si="530"/>
        <v>49</v>
      </c>
      <c r="P169" s="75" t="s">
        <v>44</v>
      </c>
      <c r="Q169" s="75">
        <f t="shared" si="666"/>
        <v>805</v>
      </c>
      <c r="R169" s="75">
        <f t="shared" si="666"/>
        <v>2424</v>
      </c>
      <c r="S169" s="75">
        <f t="shared" si="666"/>
        <v>1047</v>
      </c>
      <c r="T169" s="75">
        <f t="shared" si="666"/>
        <v>164376</v>
      </c>
      <c r="U169" s="75">
        <f t="shared" si="666"/>
        <v>12408</v>
      </c>
      <c r="V169" s="75">
        <f t="shared" si="666"/>
        <v>7391</v>
      </c>
      <c r="W169" s="75">
        <f t="shared" si="666"/>
        <v>80998</v>
      </c>
      <c r="X169" s="75">
        <f t="shared" si="666"/>
        <v>48046</v>
      </c>
      <c r="Y169" s="75">
        <f t="shared" si="666"/>
        <v>2299</v>
      </c>
      <c r="Z169" s="75">
        <f t="shared" si="666"/>
        <v>5105950</v>
      </c>
      <c r="AA169" s="75">
        <f t="shared" si="532"/>
        <v>412</v>
      </c>
      <c r="AB169" s="75">
        <f t="shared" si="533"/>
        <v>720</v>
      </c>
      <c r="AC169" s="75">
        <f t="shared" si="651"/>
        <v>4923421</v>
      </c>
      <c r="AD169" s="75">
        <f t="shared" si="535"/>
        <v>666</v>
      </c>
      <c r="AE169" s="75">
        <f t="shared" si="536"/>
        <v>1414</v>
      </c>
      <c r="AF169" s="75">
        <f t="shared" si="652"/>
        <v>86417910</v>
      </c>
      <c r="AG169" s="75">
        <f t="shared" si="538"/>
        <v>1067</v>
      </c>
      <c r="AH169" s="75">
        <f t="shared" si="539"/>
        <v>2098</v>
      </c>
      <c r="AI169" s="75">
        <f t="shared" si="653"/>
        <v>112543405</v>
      </c>
      <c r="AJ169" s="75">
        <f t="shared" si="541"/>
        <v>2342</v>
      </c>
      <c r="AK169" s="75">
        <f t="shared" si="542"/>
        <v>5274</v>
      </c>
      <c r="AL169" s="75">
        <f t="shared" si="654"/>
        <v>6124762</v>
      </c>
      <c r="AM169" s="75">
        <f t="shared" si="544"/>
        <v>2664</v>
      </c>
      <c r="AN169" s="75">
        <f t="shared" si="545"/>
        <v>6117</v>
      </c>
      <c r="AO169" s="75">
        <f t="shared" si="667"/>
        <v>9836</v>
      </c>
      <c r="AP169" s="75">
        <f t="shared" si="667"/>
        <v>1246</v>
      </c>
      <c r="AQ169" s="75">
        <f t="shared" si="667"/>
        <v>708</v>
      </c>
      <c r="AR169" s="75">
        <f t="shared" si="667"/>
        <v>18</v>
      </c>
      <c r="AS169" s="75">
        <f t="shared" si="667"/>
        <v>3420</v>
      </c>
      <c r="AT169" s="75">
        <f t="shared" si="667"/>
        <v>4462</v>
      </c>
      <c r="AU169" s="75">
        <f t="shared" si="667"/>
        <v>4966</v>
      </c>
      <c r="AV169" s="75">
        <f t="shared" si="667"/>
        <v>85606</v>
      </c>
      <c r="AW169" s="75">
        <f t="shared" si="667"/>
        <v>10992</v>
      </c>
      <c r="AX169" s="75">
        <f t="shared" si="667"/>
        <v>57942</v>
      </c>
      <c r="AY169" s="75">
        <f t="shared" si="668"/>
        <v>154540</v>
      </c>
      <c r="AZ169" s="75">
        <f t="shared" si="668"/>
        <v>24265</v>
      </c>
      <c r="BA169" s="75">
        <f t="shared" si="668"/>
        <v>18019</v>
      </c>
      <c r="BB169" s="75">
        <f t="shared" si="668"/>
        <v>14503</v>
      </c>
      <c r="BC169" s="75">
        <f t="shared" si="668"/>
        <v>10949</v>
      </c>
      <c r="BD169" s="75">
        <f t="shared" si="668"/>
        <v>102212</v>
      </c>
      <c r="BE169" s="75">
        <f t="shared" si="668"/>
        <v>84324</v>
      </c>
      <c r="BF169" s="75">
        <f t="shared" si="668"/>
        <v>76790</v>
      </c>
      <c r="BG169" s="75">
        <f t="shared" si="668"/>
        <v>49671</v>
      </c>
      <c r="BH169" s="75">
        <f t="shared" si="668"/>
        <v>4844</v>
      </c>
      <c r="BI169" s="75">
        <f t="shared" si="668"/>
        <v>2271</v>
      </c>
      <c r="BJ169" s="75">
        <f t="shared" si="668"/>
        <v>109</v>
      </c>
      <c r="BK169" s="75">
        <f t="shared" si="668"/>
        <v>53524</v>
      </c>
      <c r="BL169" s="75">
        <f t="shared" si="548"/>
        <v>491</v>
      </c>
      <c r="BM169" s="75">
        <f t="shared" si="549"/>
        <v>834</v>
      </c>
      <c r="BN169" s="75">
        <f t="shared" si="669"/>
        <v>76</v>
      </c>
      <c r="BO169" s="75">
        <f t="shared" si="669"/>
        <v>36457</v>
      </c>
      <c r="BP169" s="75">
        <f t="shared" si="551"/>
        <v>480</v>
      </c>
      <c r="BQ169" s="75">
        <f t="shared" si="552"/>
        <v>860</v>
      </c>
      <c r="BR169" s="75">
        <f t="shared" si="670"/>
        <v>12223</v>
      </c>
      <c r="BS169" s="75">
        <f t="shared" si="670"/>
        <v>5015969</v>
      </c>
      <c r="BT169" s="75">
        <f t="shared" si="554"/>
        <v>410</v>
      </c>
      <c r="BU169" s="75">
        <f t="shared" si="555"/>
        <v>717</v>
      </c>
      <c r="BV169" s="75">
        <f t="shared" si="671"/>
        <v>4441</v>
      </c>
      <c r="BW169" s="75">
        <f t="shared" si="671"/>
        <v>3807455</v>
      </c>
      <c r="BX169" s="75">
        <f t="shared" si="557"/>
        <v>857</v>
      </c>
      <c r="BY169" s="75">
        <f t="shared" si="558"/>
        <v>1581</v>
      </c>
      <c r="BZ169" s="75">
        <f t="shared" si="672"/>
        <v>1608</v>
      </c>
      <c r="CA169" s="75">
        <f t="shared" si="672"/>
        <v>1616960</v>
      </c>
      <c r="CB169" s="75">
        <f t="shared" si="560"/>
        <v>1006</v>
      </c>
      <c r="CC169" s="75">
        <f t="shared" si="561"/>
        <v>2259</v>
      </c>
      <c r="CD169" s="75">
        <f t="shared" si="673"/>
        <v>74949</v>
      </c>
      <c r="CE169" s="75">
        <f t="shared" si="673"/>
        <v>80993495</v>
      </c>
      <c r="CF169" s="75">
        <f t="shared" si="563"/>
        <v>1081</v>
      </c>
      <c r="CG169" s="75">
        <f t="shared" si="564"/>
        <v>2124</v>
      </c>
      <c r="CH169" s="75">
        <f t="shared" si="674"/>
        <v>3294</v>
      </c>
      <c r="CI169" s="75">
        <f t="shared" si="674"/>
        <v>8472822</v>
      </c>
      <c r="CJ169" s="75">
        <f t="shared" si="566"/>
        <v>2572</v>
      </c>
      <c r="CK169" s="75">
        <f t="shared" si="567"/>
        <v>5406</v>
      </c>
      <c r="CL169" s="75">
        <f t="shared" si="675"/>
        <v>1056</v>
      </c>
      <c r="CM169" s="75">
        <f t="shared" si="675"/>
        <v>3616639</v>
      </c>
      <c r="CN169" s="75">
        <f t="shared" si="569"/>
        <v>3425</v>
      </c>
      <c r="CO169" s="75">
        <f t="shared" si="570"/>
        <v>8171</v>
      </c>
      <c r="CP169" s="75">
        <f t="shared" si="676"/>
        <v>4150</v>
      </c>
      <c r="CQ169" s="75">
        <f t="shared" si="676"/>
        <v>18077841</v>
      </c>
      <c r="CR169" s="75">
        <f t="shared" si="572"/>
        <v>4356</v>
      </c>
      <c r="CS169" s="75">
        <f t="shared" si="573"/>
        <v>9149</v>
      </c>
      <c r="CT169" s="75">
        <f t="shared" si="677"/>
        <v>259</v>
      </c>
      <c r="CU169" s="75">
        <f t="shared" si="677"/>
        <v>1113919</v>
      </c>
      <c r="CV169" s="75">
        <f t="shared" si="575"/>
        <v>4301</v>
      </c>
      <c r="CW169" s="75">
        <f t="shared" si="576"/>
        <v>9625</v>
      </c>
      <c r="CX169" s="75">
        <f t="shared" si="678"/>
        <v>582</v>
      </c>
      <c r="CY169" s="75">
        <f t="shared" si="678"/>
        <v>165387</v>
      </c>
      <c r="CZ169" s="75">
        <f t="shared" si="578"/>
        <v>284</v>
      </c>
      <c r="DA169" s="75">
        <f t="shared" si="579"/>
        <v>465</v>
      </c>
      <c r="DB169" s="75">
        <f t="shared" si="679"/>
        <v>7176</v>
      </c>
      <c r="DC169" s="75">
        <f t="shared" si="679"/>
        <v>223397</v>
      </c>
      <c r="DD169" s="75">
        <f t="shared" si="581"/>
        <v>31</v>
      </c>
      <c r="DE169" s="75">
        <f t="shared" si="582"/>
        <v>58</v>
      </c>
      <c r="DF169" s="75">
        <f t="shared" si="680"/>
        <v>200</v>
      </c>
      <c r="DG169" s="75">
        <f t="shared" si="680"/>
        <v>193331</v>
      </c>
      <c r="DH169" s="75">
        <f t="shared" si="584"/>
        <v>967</v>
      </c>
      <c r="DI169" s="75">
        <f t="shared" si="585"/>
        <v>1825</v>
      </c>
      <c r="DJ169" s="75">
        <f t="shared" si="644"/>
        <v>184</v>
      </c>
      <c r="DK169" s="75">
        <f t="shared" si="644"/>
        <v>3174</v>
      </c>
      <c r="DL169" s="248"/>
      <c r="DM169" s="248"/>
      <c r="DN169" s="248"/>
      <c r="DO169" s="248"/>
      <c r="DP169" s="248"/>
      <c r="DQ169" s="248"/>
      <c r="DR169" s="248"/>
      <c r="DS169" s="248"/>
      <c r="DT169" s="248"/>
      <c r="DU169" s="248"/>
      <c r="DV169" s="248"/>
      <c r="DW169" s="248"/>
      <c r="DX169" s="248"/>
      <c r="DY169" s="248"/>
      <c r="DZ169" s="248"/>
      <c r="EA169" s="248"/>
      <c r="EB169" s="164"/>
      <c r="EC169" s="75">
        <f t="shared" si="598"/>
        <v>3</v>
      </c>
      <c r="ED169" s="74">
        <f t="shared" si="613"/>
        <v>2021</v>
      </c>
      <c r="EE169" s="165">
        <f t="shared" si="614"/>
        <v>44256</v>
      </c>
      <c r="EF169" s="157">
        <f t="shared" si="599"/>
        <v>31</v>
      </c>
      <c r="EG169" s="156"/>
      <c r="EH169" s="166">
        <f t="shared" si="681"/>
        <v>202707</v>
      </c>
      <c r="EI169" s="166">
        <f t="shared" si="681"/>
        <v>270276</v>
      </c>
      <c r="EJ169" s="166">
        <f t="shared" si="681"/>
        <v>2094639</v>
      </c>
      <c r="EK169" s="166">
        <f t="shared" si="681"/>
        <v>7019853</v>
      </c>
      <c r="EL169" s="166">
        <f t="shared" si="681"/>
        <v>8936640</v>
      </c>
      <c r="EM169" s="166">
        <f t="shared" si="681"/>
        <v>10454081</v>
      </c>
      <c r="EN169" s="166">
        <f t="shared" si="681"/>
        <v>169900729</v>
      </c>
      <c r="EO169" s="166">
        <f t="shared" si="681"/>
        <v>253400293</v>
      </c>
      <c r="EP169" s="166">
        <f t="shared" si="681"/>
        <v>14063288</v>
      </c>
      <c r="EQ169" s="166">
        <f t="shared" si="681"/>
        <v>90906</v>
      </c>
      <c r="ER169" s="166">
        <f t="shared" si="682"/>
        <v>65341</v>
      </c>
      <c r="ES169" s="166">
        <f t="shared" si="682"/>
        <v>8763379</v>
      </c>
      <c r="ET169" s="166">
        <f t="shared" si="682"/>
        <v>7022991</v>
      </c>
      <c r="EU169" s="166">
        <f t="shared" si="682"/>
        <v>3631752</v>
      </c>
      <c r="EV169" s="166">
        <f t="shared" si="682"/>
        <v>159184793</v>
      </c>
      <c r="EW169" s="166">
        <f t="shared" si="682"/>
        <v>17806026</v>
      </c>
      <c r="EX169" s="166">
        <f t="shared" si="682"/>
        <v>8629080</v>
      </c>
      <c r="EY169" s="166">
        <f t="shared" si="682"/>
        <v>37968945</v>
      </c>
      <c r="EZ169" s="166">
        <f t="shared" si="682"/>
        <v>2492910</v>
      </c>
      <c r="FA169" s="166">
        <f t="shared" si="682"/>
        <v>365087</v>
      </c>
      <c r="FB169" s="166">
        <f t="shared" si="683"/>
        <v>270396</v>
      </c>
      <c r="FC169" s="166">
        <f t="shared" si="683"/>
        <v>416684</v>
      </c>
      <c r="FD169" s="166">
        <f t="shared" si="683"/>
        <v>0</v>
      </c>
      <c r="FE169" s="166">
        <f t="shared" si="683"/>
        <v>0</v>
      </c>
      <c r="FF169" s="166">
        <f t="shared" si="683"/>
        <v>0</v>
      </c>
      <c r="FG169" s="166">
        <f t="shared" si="683"/>
        <v>0</v>
      </c>
      <c r="FH169" s="152"/>
      <c r="FI169" s="405">
        <f t="shared" si="655"/>
        <v>1.9555931656995487</v>
      </c>
      <c r="FJ169" s="405">
        <f t="shared" si="655"/>
        <v>1.4522082527401676</v>
      </c>
      <c r="FK169" s="405">
        <f t="shared" si="656"/>
        <v>1.9622513868218103</v>
      </c>
      <c r="FL169" s="405">
        <f t="shared" si="657"/>
        <v>1.4813962927885267</v>
      </c>
      <c r="FM169" s="405">
        <f t="shared" si="658"/>
        <v>1.2619077014247266</v>
      </c>
      <c r="FN169" s="405">
        <f t="shared" si="659"/>
        <v>1.041062742289933</v>
      </c>
      <c r="FO169" s="405">
        <f t="shared" si="660"/>
        <v>1.5982600008325354</v>
      </c>
      <c r="FP169" s="405">
        <f t="shared" si="661"/>
        <v>1.0338217541522707</v>
      </c>
      <c r="FQ169" s="405">
        <f t="shared" si="662"/>
        <v>2.107003044802088</v>
      </c>
      <c r="FR169" s="405">
        <f t="shared" si="663"/>
        <v>0.98782079164854286</v>
      </c>
      <c r="FS169" s="65"/>
    </row>
    <row r="170" spans="1:175" ht="10.35" customHeight="1" x14ac:dyDescent="0.2">
      <c r="A170" s="74" t="str">
        <f t="shared" si="523"/>
        <v>2021-22APRILY60</v>
      </c>
      <c r="B170" s="163" t="str">
        <f t="shared" si="612"/>
        <v>2021-22</v>
      </c>
      <c r="C170" s="26" t="s">
        <v>839</v>
      </c>
      <c r="D170" s="163" t="str">
        <f t="shared" si="664"/>
        <v>Y60</v>
      </c>
      <c r="E170" s="163" t="str">
        <f t="shared" si="664"/>
        <v>Midlands</v>
      </c>
      <c r="F170" s="163" t="str">
        <f t="shared" si="524"/>
        <v>Y60</v>
      </c>
      <c r="H170" s="75">
        <f t="shared" si="665"/>
        <v>204130</v>
      </c>
      <c r="I170" s="75">
        <f t="shared" si="665"/>
        <v>146105</v>
      </c>
      <c r="J170" s="75">
        <f t="shared" si="665"/>
        <v>462765</v>
      </c>
      <c r="K170" s="75">
        <f t="shared" si="526"/>
        <v>3</v>
      </c>
      <c r="L170" s="75">
        <f t="shared" si="527"/>
        <v>1</v>
      </c>
      <c r="M170" s="75">
        <f t="shared" si="528"/>
        <v>2</v>
      </c>
      <c r="N170" s="75">
        <f t="shared" si="529"/>
        <v>15</v>
      </c>
      <c r="O170" s="75">
        <f t="shared" si="530"/>
        <v>48</v>
      </c>
      <c r="P170" s="75" t="s">
        <v>44</v>
      </c>
      <c r="Q170" s="75">
        <f t="shared" si="666"/>
        <v>746</v>
      </c>
      <c r="R170" s="75">
        <f t="shared" si="666"/>
        <v>2294</v>
      </c>
      <c r="S170" s="75">
        <f t="shared" si="666"/>
        <v>921</v>
      </c>
      <c r="T170" s="75">
        <f t="shared" si="666"/>
        <v>162456</v>
      </c>
      <c r="U170" s="75">
        <f t="shared" si="666"/>
        <v>12219</v>
      </c>
      <c r="V170" s="75">
        <f t="shared" si="666"/>
        <v>7555</v>
      </c>
      <c r="W170" s="75">
        <f t="shared" si="666"/>
        <v>81766</v>
      </c>
      <c r="X170" s="75">
        <f t="shared" si="666"/>
        <v>45996</v>
      </c>
      <c r="Y170" s="75">
        <f t="shared" si="666"/>
        <v>2053</v>
      </c>
      <c r="Z170" s="75">
        <f t="shared" si="666"/>
        <v>5108924</v>
      </c>
      <c r="AA170" s="75">
        <f t="shared" si="532"/>
        <v>418</v>
      </c>
      <c r="AB170" s="75">
        <f t="shared" si="533"/>
        <v>739</v>
      </c>
      <c r="AC170" s="75">
        <f t="shared" si="651"/>
        <v>5165886</v>
      </c>
      <c r="AD170" s="75">
        <f t="shared" si="535"/>
        <v>684</v>
      </c>
      <c r="AE170" s="75">
        <f t="shared" si="536"/>
        <v>1430</v>
      </c>
      <c r="AF170" s="75">
        <f t="shared" si="652"/>
        <v>92753564</v>
      </c>
      <c r="AG170" s="75">
        <f t="shared" si="538"/>
        <v>1134</v>
      </c>
      <c r="AH170" s="75">
        <f t="shared" si="539"/>
        <v>2248</v>
      </c>
      <c r="AI170" s="75">
        <f t="shared" si="653"/>
        <v>128395880</v>
      </c>
      <c r="AJ170" s="75">
        <f t="shared" si="541"/>
        <v>2791</v>
      </c>
      <c r="AK170" s="75">
        <f t="shared" si="542"/>
        <v>6470</v>
      </c>
      <c r="AL170" s="75">
        <f t="shared" si="654"/>
        <v>6664182</v>
      </c>
      <c r="AM170" s="75">
        <f t="shared" si="544"/>
        <v>3246</v>
      </c>
      <c r="AN170" s="75">
        <f t="shared" si="545"/>
        <v>7670</v>
      </c>
      <c r="AO170" s="75">
        <f t="shared" si="667"/>
        <v>10420</v>
      </c>
      <c r="AP170" s="75">
        <f t="shared" si="667"/>
        <v>1430</v>
      </c>
      <c r="AQ170" s="75">
        <f t="shared" si="667"/>
        <v>841</v>
      </c>
      <c r="AR170" s="75">
        <f t="shared" si="667"/>
        <v>19</v>
      </c>
      <c r="AS170" s="75">
        <f t="shared" si="667"/>
        <v>3747</v>
      </c>
      <c r="AT170" s="75">
        <f t="shared" si="667"/>
        <v>4402</v>
      </c>
      <c r="AU170" s="75">
        <f t="shared" si="667"/>
        <v>5113</v>
      </c>
      <c r="AV170" s="75">
        <f t="shared" si="667"/>
        <v>86230</v>
      </c>
      <c r="AW170" s="75">
        <f t="shared" si="667"/>
        <v>10175</v>
      </c>
      <c r="AX170" s="75">
        <f t="shared" si="667"/>
        <v>55631</v>
      </c>
      <c r="AY170" s="75">
        <f t="shared" si="668"/>
        <v>152036</v>
      </c>
      <c r="AZ170" s="75">
        <f t="shared" si="668"/>
        <v>24177</v>
      </c>
      <c r="BA170" s="75">
        <f t="shared" si="668"/>
        <v>17786</v>
      </c>
      <c r="BB170" s="75">
        <f t="shared" si="668"/>
        <v>15113</v>
      </c>
      <c r="BC170" s="75">
        <f t="shared" si="668"/>
        <v>11270</v>
      </c>
      <c r="BD170" s="75">
        <f t="shared" si="668"/>
        <v>104723</v>
      </c>
      <c r="BE170" s="75">
        <f t="shared" si="668"/>
        <v>85285</v>
      </c>
      <c r="BF170" s="75">
        <f t="shared" si="668"/>
        <v>77872</v>
      </c>
      <c r="BG170" s="75">
        <f t="shared" si="668"/>
        <v>47424</v>
      </c>
      <c r="BH170" s="75">
        <f t="shared" si="668"/>
        <v>4912</v>
      </c>
      <c r="BI170" s="75">
        <f t="shared" si="668"/>
        <v>2016</v>
      </c>
      <c r="BJ170" s="75">
        <f t="shared" si="668"/>
        <v>79</v>
      </c>
      <c r="BK170" s="75">
        <f t="shared" si="668"/>
        <v>40221</v>
      </c>
      <c r="BL170" s="75">
        <f t="shared" si="548"/>
        <v>509</v>
      </c>
      <c r="BM170" s="75">
        <f t="shared" si="549"/>
        <v>820</v>
      </c>
      <c r="BN170" s="75">
        <f t="shared" si="669"/>
        <v>71</v>
      </c>
      <c r="BO170" s="75">
        <f t="shared" si="669"/>
        <v>27562</v>
      </c>
      <c r="BP170" s="75">
        <f t="shared" si="551"/>
        <v>388</v>
      </c>
      <c r="BQ170" s="75">
        <f t="shared" si="552"/>
        <v>629</v>
      </c>
      <c r="BR170" s="75">
        <f t="shared" si="670"/>
        <v>12069</v>
      </c>
      <c r="BS170" s="75">
        <f t="shared" si="670"/>
        <v>5041141</v>
      </c>
      <c r="BT170" s="75">
        <f t="shared" si="554"/>
        <v>418</v>
      </c>
      <c r="BU170" s="75">
        <f t="shared" si="555"/>
        <v>739</v>
      </c>
      <c r="BV170" s="75">
        <f t="shared" si="671"/>
        <v>4194</v>
      </c>
      <c r="BW170" s="75">
        <f t="shared" si="671"/>
        <v>3978879</v>
      </c>
      <c r="BX170" s="75">
        <f t="shared" si="557"/>
        <v>949</v>
      </c>
      <c r="BY170" s="75">
        <f t="shared" si="558"/>
        <v>1821</v>
      </c>
      <c r="BZ170" s="75">
        <f t="shared" si="672"/>
        <v>1687</v>
      </c>
      <c r="CA170" s="75">
        <f t="shared" si="672"/>
        <v>2065722</v>
      </c>
      <c r="CB170" s="75">
        <f t="shared" si="560"/>
        <v>1224</v>
      </c>
      <c r="CC170" s="75">
        <f t="shared" si="561"/>
        <v>2829</v>
      </c>
      <c r="CD170" s="75">
        <f t="shared" si="673"/>
        <v>75885</v>
      </c>
      <c r="CE170" s="75">
        <f t="shared" si="673"/>
        <v>86708963</v>
      </c>
      <c r="CF170" s="75">
        <f t="shared" si="563"/>
        <v>1143</v>
      </c>
      <c r="CG170" s="75">
        <f t="shared" si="564"/>
        <v>2255</v>
      </c>
      <c r="CH170" s="75">
        <f t="shared" si="674"/>
        <v>3136</v>
      </c>
      <c r="CI170" s="75">
        <f t="shared" si="674"/>
        <v>9150216</v>
      </c>
      <c r="CJ170" s="75">
        <f t="shared" si="566"/>
        <v>2918</v>
      </c>
      <c r="CK170" s="75">
        <f t="shared" si="567"/>
        <v>6206</v>
      </c>
      <c r="CL170" s="75">
        <f t="shared" si="675"/>
        <v>1090</v>
      </c>
      <c r="CM170" s="75">
        <f t="shared" si="675"/>
        <v>4361212</v>
      </c>
      <c r="CN170" s="75">
        <f t="shared" si="569"/>
        <v>4001</v>
      </c>
      <c r="CO170" s="75">
        <f t="shared" si="570"/>
        <v>9300</v>
      </c>
      <c r="CP170" s="75">
        <f t="shared" si="676"/>
        <v>3808</v>
      </c>
      <c r="CQ170" s="75">
        <f t="shared" si="676"/>
        <v>19983467</v>
      </c>
      <c r="CR170" s="75">
        <f t="shared" si="572"/>
        <v>5248</v>
      </c>
      <c r="CS170" s="75">
        <f t="shared" si="573"/>
        <v>10752</v>
      </c>
      <c r="CT170" s="75">
        <f t="shared" si="677"/>
        <v>305</v>
      </c>
      <c r="CU170" s="75">
        <f t="shared" si="677"/>
        <v>1538074</v>
      </c>
      <c r="CV170" s="75">
        <f t="shared" si="575"/>
        <v>5043</v>
      </c>
      <c r="CW170" s="75">
        <f t="shared" si="576"/>
        <v>11940</v>
      </c>
      <c r="CX170" s="75">
        <f t="shared" si="678"/>
        <v>556</v>
      </c>
      <c r="CY170" s="75">
        <f t="shared" si="678"/>
        <v>151141</v>
      </c>
      <c r="CZ170" s="75">
        <f t="shared" si="578"/>
        <v>272</v>
      </c>
      <c r="DA170" s="75">
        <f t="shared" si="579"/>
        <v>441</v>
      </c>
      <c r="DB170" s="75">
        <f t="shared" si="679"/>
        <v>6934</v>
      </c>
      <c r="DC170" s="75">
        <f t="shared" si="679"/>
        <v>225837</v>
      </c>
      <c r="DD170" s="75">
        <f t="shared" si="581"/>
        <v>33</v>
      </c>
      <c r="DE170" s="75">
        <f t="shared" si="582"/>
        <v>60</v>
      </c>
      <c r="DF170" s="75">
        <f t="shared" si="680"/>
        <v>160</v>
      </c>
      <c r="DG170" s="75">
        <f t="shared" si="680"/>
        <v>148910</v>
      </c>
      <c r="DH170" s="75">
        <f t="shared" si="584"/>
        <v>931</v>
      </c>
      <c r="DI170" s="75">
        <f t="shared" si="585"/>
        <v>1671</v>
      </c>
      <c r="DJ170" s="75">
        <f t="shared" si="644"/>
        <v>151</v>
      </c>
      <c r="DK170" s="75">
        <f t="shared" si="644"/>
        <v>720</v>
      </c>
      <c r="DL170" s="248"/>
      <c r="DM170" s="248"/>
      <c r="DN170" s="248"/>
      <c r="DO170" s="248"/>
      <c r="DP170" s="248"/>
      <c r="DQ170" s="248"/>
      <c r="DR170" s="248"/>
      <c r="DS170" s="248"/>
      <c r="DT170" s="248"/>
      <c r="DU170" s="248"/>
      <c r="DV170" s="248"/>
      <c r="DW170" s="248"/>
      <c r="DX170" s="248"/>
      <c r="DY170" s="248"/>
      <c r="DZ170" s="248"/>
      <c r="EA170" s="248"/>
      <c r="EB170" s="164"/>
      <c r="EC170" s="75">
        <f t="shared" si="598"/>
        <v>4</v>
      </c>
      <c r="ED170" s="74">
        <f t="shared" si="613"/>
        <v>2021</v>
      </c>
      <c r="EE170" s="165">
        <f t="shared" si="614"/>
        <v>44287</v>
      </c>
      <c r="EF170" s="157">
        <f t="shared" si="599"/>
        <v>30</v>
      </c>
      <c r="EG170" s="156"/>
      <c r="EH170" s="166">
        <f t="shared" si="681"/>
        <v>207732</v>
      </c>
      <c r="EI170" s="166">
        <f t="shared" si="681"/>
        <v>276976</v>
      </c>
      <c r="EJ170" s="166">
        <f t="shared" si="681"/>
        <v>2215808</v>
      </c>
      <c r="EK170" s="166">
        <f t="shared" si="681"/>
        <v>7015804</v>
      </c>
      <c r="EL170" s="166">
        <f t="shared" si="681"/>
        <v>9029422</v>
      </c>
      <c r="EM170" s="166">
        <f t="shared" si="681"/>
        <v>10806690</v>
      </c>
      <c r="EN170" s="166">
        <f t="shared" si="681"/>
        <v>183773244</v>
      </c>
      <c r="EO170" s="166">
        <f t="shared" si="681"/>
        <v>297593043</v>
      </c>
      <c r="EP170" s="166">
        <f t="shared" si="681"/>
        <v>15746625</v>
      </c>
      <c r="EQ170" s="166">
        <f t="shared" si="681"/>
        <v>64780</v>
      </c>
      <c r="ER170" s="166">
        <f t="shared" si="682"/>
        <v>44663</v>
      </c>
      <c r="ES170" s="166">
        <f t="shared" si="682"/>
        <v>8918031</v>
      </c>
      <c r="ET170" s="166">
        <f t="shared" si="682"/>
        <v>7636078</v>
      </c>
      <c r="EU170" s="166">
        <f t="shared" si="682"/>
        <v>4772094</v>
      </c>
      <c r="EV170" s="166">
        <f t="shared" si="682"/>
        <v>171150747</v>
      </c>
      <c r="EW170" s="166">
        <f t="shared" si="682"/>
        <v>19460658</v>
      </c>
      <c r="EX170" s="166">
        <f t="shared" si="682"/>
        <v>10136658</v>
      </c>
      <c r="EY170" s="166">
        <f t="shared" si="682"/>
        <v>40943925</v>
      </c>
      <c r="EZ170" s="166">
        <f t="shared" si="682"/>
        <v>3641775</v>
      </c>
      <c r="FA170" s="166">
        <f t="shared" si="682"/>
        <v>267330</v>
      </c>
      <c r="FB170" s="166">
        <f t="shared" si="683"/>
        <v>244943</v>
      </c>
      <c r="FC170" s="166">
        <f t="shared" si="683"/>
        <v>418934</v>
      </c>
      <c r="FD170" s="166">
        <f t="shared" si="683"/>
        <v>0</v>
      </c>
      <c r="FE170" s="166">
        <f t="shared" si="683"/>
        <v>0</v>
      </c>
      <c r="FF170" s="166">
        <f t="shared" si="683"/>
        <v>0</v>
      </c>
      <c r="FG170" s="166">
        <f t="shared" si="683"/>
        <v>0</v>
      </c>
      <c r="FH170" s="152"/>
      <c r="FI170" s="405">
        <f t="shared" si="655"/>
        <v>1.9786398232261233</v>
      </c>
      <c r="FJ170" s="405">
        <f t="shared" si="655"/>
        <v>1.4556019314182831</v>
      </c>
      <c r="FK170" s="405">
        <f t="shared" si="656"/>
        <v>2.0003970880211779</v>
      </c>
      <c r="FL170" s="405">
        <f t="shared" si="657"/>
        <v>1.4917273328921243</v>
      </c>
      <c r="FM170" s="405">
        <f t="shared" si="658"/>
        <v>1.2807646209916101</v>
      </c>
      <c r="FN170" s="405">
        <f t="shared" si="659"/>
        <v>1.0430374483281559</v>
      </c>
      <c r="FO170" s="405">
        <f t="shared" si="660"/>
        <v>1.6930167840681798</v>
      </c>
      <c r="FP170" s="405">
        <f t="shared" si="661"/>
        <v>1.0310461779285156</v>
      </c>
      <c r="FQ170" s="405">
        <f t="shared" si="662"/>
        <v>2.392596200681929</v>
      </c>
      <c r="FR170" s="405">
        <f t="shared" si="663"/>
        <v>0.98197759376522165</v>
      </c>
      <c r="FS170" s="65"/>
    </row>
    <row r="171" spans="1:175" ht="10.35" customHeight="1" x14ac:dyDescent="0.2">
      <c r="A171" s="74" t="str">
        <f t="shared" si="523"/>
        <v>2021-22MAYY60</v>
      </c>
      <c r="B171" s="163" t="str">
        <f t="shared" si="612"/>
        <v>2021-22</v>
      </c>
      <c r="C171" s="26" t="s">
        <v>840</v>
      </c>
      <c r="D171" s="163" t="str">
        <f t="shared" si="664"/>
        <v>Y60</v>
      </c>
      <c r="E171" s="163" t="str">
        <f t="shared" si="664"/>
        <v>Midlands</v>
      </c>
      <c r="F171" s="163" t="str">
        <f t="shared" si="524"/>
        <v>Y60</v>
      </c>
      <c r="H171" s="75">
        <f t="shared" si="665"/>
        <v>234570</v>
      </c>
      <c r="I171" s="75">
        <f t="shared" si="665"/>
        <v>168932</v>
      </c>
      <c r="J171" s="75">
        <f t="shared" si="665"/>
        <v>793230</v>
      </c>
      <c r="K171" s="75">
        <f t="shared" si="526"/>
        <v>5</v>
      </c>
      <c r="L171" s="75">
        <f t="shared" si="527"/>
        <v>1</v>
      </c>
      <c r="M171" s="75">
        <f t="shared" si="528"/>
        <v>11</v>
      </c>
      <c r="N171" s="75">
        <f t="shared" si="529"/>
        <v>26</v>
      </c>
      <c r="O171" s="75">
        <f t="shared" si="530"/>
        <v>63</v>
      </c>
      <c r="P171" s="75" t="s">
        <v>44</v>
      </c>
      <c r="Q171" s="75">
        <f t="shared" si="666"/>
        <v>838</v>
      </c>
      <c r="R171" s="75">
        <f t="shared" si="666"/>
        <v>2423</v>
      </c>
      <c r="S171" s="75">
        <f t="shared" si="666"/>
        <v>843</v>
      </c>
      <c r="T171" s="75">
        <f t="shared" si="666"/>
        <v>173986</v>
      </c>
      <c r="U171" s="75">
        <f t="shared" si="666"/>
        <v>14141</v>
      </c>
      <c r="V171" s="75">
        <f t="shared" si="666"/>
        <v>8925</v>
      </c>
      <c r="W171" s="75">
        <f t="shared" si="666"/>
        <v>92340</v>
      </c>
      <c r="X171" s="75">
        <f t="shared" si="666"/>
        <v>43874</v>
      </c>
      <c r="Y171" s="75">
        <f t="shared" si="666"/>
        <v>1660</v>
      </c>
      <c r="Z171" s="75">
        <f t="shared" si="666"/>
        <v>6200330</v>
      </c>
      <c r="AA171" s="75">
        <f t="shared" si="532"/>
        <v>438</v>
      </c>
      <c r="AB171" s="75">
        <f t="shared" si="533"/>
        <v>773</v>
      </c>
      <c r="AC171" s="75">
        <f t="shared" si="651"/>
        <v>6300039</v>
      </c>
      <c r="AD171" s="75">
        <f t="shared" si="535"/>
        <v>706</v>
      </c>
      <c r="AE171" s="75">
        <f t="shared" si="536"/>
        <v>1463</v>
      </c>
      <c r="AF171" s="75">
        <f t="shared" si="652"/>
        <v>129538437</v>
      </c>
      <c r="AG171" s="75">
        <f t="shared" si="538"/>
        <v>1403</v>
      </c>
      <c r="AH171" s="75">
        <f t="shared" si="539"/>
        <v>2814</v>
      </c>
      <c r="AI171" s="75">
        <f t="shared" si="653"/>
        <v>195597850</v>
      </c>
      <c r="AJ171" s="75">
        <f t="shared" si="541"/>
        <v>4458</v>
      </c>
      <c r="AK171" s="75">
        <f t="shared" si="542"/>
        <v>10436</v>
      </c>
      <c r="AL171" s="75">
        <f t="shared" si="654"/>
        <v>8128675</v>
      </c>
      <c r="AM171" s="75">
        <f t="shared" si="544"/>
        <v>4897</v>
      </c>
      <c r="AN171" s="75">
        <f t="shared" si="545"/>
        <v>11252</v>
      </c>
      <c r="AO171" s="75">
        <f t="shared" si="667"/>
        <v>12579</v>
      </c>
      <c r="AP171" s="75">
        <f t="shared" si="667"/>
        <v>1781</v>
      </c>
      <c r="AQ171" s="75">
        <f t="shared" si="667"/>
        <v>1196</v>
      </c>
      <c r="AR171" s="75">
        <f t="shared" si="667"/>
        <v>24</v>
      </c>
      <c r="AS171" s="75">
        <f t="shared" si="667"/>
        <v>4223</v>
      </c>
      <c r="AT171" s="75">
        <f t="shared" si="667"/>
        <v>5379</v>
      </c>
      <c r="AU171" s="75">
        <f t="shared" si="667"/>
        <v>5422</v>
      </c>
      <c r="AV171" s="75">
        <f t="shared" si="667"/>
        <v>91868</v>
      </c>
      <c r="AW171" s="75">
        <f t="shared" si="667"/>
        <v>10442</v>
      </c>
      <c r="AX171" s="75">
        <f t="shared" si="667"/>
        <v>59097</v>
      </c>
      <c r="AY171" s="75">
        <f t="shared" si="668"/>
        <v>161407</v>
      </c>
      <c r="AZ171" s="75">
        <f t="shared" si="668"/>
        <v>28026</v>
      </c>
      <c r="BA171" s="75">
        <f t="shared" si="668"/>
        <v>20615</v>
      </c>
      <c r="BB171" s="75">
        <f t="shared" si="668"/>
        <v>17783</v>
      </c>
      <c r="BC171" s="75">
        <f t="shared" si="668"/>
        <v>13213</v>
      </c>
      <c r="BD171" s="75">
        <f t="shared" si="668"/>
        <v>120616</v>
      </c>
      <c r="BE171" s="75">
        <f t="shared" si="668"/>
        <v>97033</v>
      </c>
      <c r="BF171" s="75">
        <f t="shared" si="668"/>
        <v>80146</v>
      </c>
      <c r="BG171" s="75">
        <f t="shared" si="668"/>
        <v>45787</v>
      </c>
      <c r="BH171" s="75">
        <f t="shared" si="668"/>
        <v>4071</v>
      </c>
      <c r="BI171" s="75">
        <f t="shared" si="668"/>
        <v>1628</v>
      </c>
      <c r="BJ171" s="75">
        <f t="shared" si="668"/>
        <v>94</v>
      </c>
      <c r="BK171" s="75">
        <f t="shared" si="668"/>
        <v>51778</v>
      </c>
      <c r="BL171" s="75">
        <f t="shared" si="548"/>
        <v>551</v>
      </c>
      <c r="BM171" s="75">
        <f t="shared" si="549"/>
        <v>1089</v>
      </c>
      <c r="BN171" s="75">
        <f t="shared" si="669"/>
        <v>130</v>
      </c>
      <c r="BO171" s="75">
        <f t="shared" si="669"/>
        <v>58000</v>
      </c>
      <c r="BP171" s="75">
        <f t="shared" si="551"/>
        <v>446</v>
      </c>
      <c r="BQ171" s="75">
        <f t="shared" si="552"/>
        <v>808</v>
      </c>
      <c r="BR171" s="75">
        <f t="shared" si="670"/>
        <v>13917</v>
      </c>
      <c r="BS171" s="75">
        <f t="shared" si="670"/>
        <v>6090552</v>
      </c>
      <c r="BT171" s="75">
        <f t="shared" si="554"/>
        <v>438</v>
      </c>
      <c r="BU171" s="75">
        <f t="shared" si="555"/>
        <v>772</v>
      </c>
      <c r="BV171" s="75">
        <f t="shared" si="671"/>
        <v>4526</v>
      </c>
      <c r="BW171" s="75">
        <f t="shared" si="671"/>
        <v>5049782</v>
      </c>
      <c r="BX171" s="75">
        <f t="shared" si="557"/>
        <v>1116</v>
      </c>
      <c r="BY171" s="75">
        <f t="shared" si="558"/>
        <v>2158</v>
      </c>
      <c r="BZ171" s="75">
        <f t="shared" si="672"/>
        <v>1936</v>
      </c>
      <c r="CA171" s="75">
        <f t="shared" si="672"/>
        <v>2799454</v>
      </c>
      <c r="CB171" s="75">
        <f t="shared" si="560"/>
        <v>1446</v>
      </c>
      <c r="CC171" s="75">
        <f t="shared" si="561"/>
        <v>3095</v>
      </c>
      <c r="CD171" s="75">
        <f t="shared" si="673"/>
        <v>85878</v>
      </c>
      <c r="CE171" s="75">
        <f t="shared" si="673"/>
        <v>121689201</v>
      </c>
      <c r="CF171" s="75">
        <f t="shared" si="563"/>
        <v>1417</v>
      </c>
      <c r="CG171" s="75">
        <f t="shared" si="564"/>
        <v>2841</v>
      </c>
      <c r="CH171" s="75">
        <f t="shared" si="674"/>
        <v>3015</v>
      </c>
      <c r="CI171" s="75">
        <f t="shared" si="674"/>
        <v>13250515</v>
      </c>
      <c r="CJ171" s="75">
        <f t="shared" si="566"/>
        <v>4395</v>
      </c>
      <c r="CK171" s="75">
        <f t="shared" si="567"/>
        <v>9257</v>
      </c>
      <c r="CL171" s="75">
        <f t="shared" si="675"/>
        <v>1001</v>
      </c>
      <c r="CM171" s="75">
        <f t="shared" si="675"/>
        <v>6012191</v>
      </c>
      <c r="CN171" s="75">
        <f t="shared" si="569"/>
        <v>6006</v>
      </c>
      <c r="CO171" s="75">
        <f t="shared" si="570"/>
        <v>13609</v>
      </c>
      <c r="CP171" s="75">
        <f t="shared" si="676"/>
        <v>3612</v>
      </c>
      <c r="CQ171" s="75">
        <f t="shared" si="676"/>
        <v>22596180</v>
      </c>
      <c r="CR171" s="75">
        <f t="shared" si="572"/>
        <v>6256</v>
      </c>
      <c r="CS171" s="75">
        <f t="shared" si="573"/>
        <v>13581</v>
      </c>
      <c r="CT171" s="75">
        <f t="shared" si="677"/>
        <v>299</v>
      </c>
      <c r="CU171" s="75">
        <f t="shared" si="677"/>
        <v>2085967</v>
      </c>
      <c r="CV171" s="75">
        <f t="shared" si="575"/>
        <v>6976</v>
      </c>
      <c r="CW171" s="75">
        <f t="shared" si="576"/>
        <v>18557</v>
      </c>
      <c r="CX171" s="75">
        <f t="shared" si="678"/>
        <v>602</v>
      </c>
      <c r="CY171" s="75">
        <f t="shared" si="678"/>
        <v>177394</v>
      </c>
      <c r="CZ171" s="75">
        <f t="shared" si="578"/>
        <v>295</v>
      </c>
      <c r="DA171" s="75">
        <f t="shared" si="579"/>
        <v>501</v>
      </c>
      <c r="DB171" s="75">
        <f t="shared" si="679"/>
        <v>7893</v>
      </c>
      <c r="DC171" s="75">
        <f t="shared" si="679"/>
        <v>268464</v>
      </c>
      <c r="DD171" s="75">
        <f t="shared" si="581"/>
        <v>34</v>
      </c>
      <c r="DE171" s="75">
        <f t="shared" si="582"/>
        <v>66</v>
      </c>
      <c r="DF171" s="75">
        <f t="shared" si="680"/>
        <v>188</v>
      </c>
      <c r="DG171" s="75">
        <f t="shared" si="680"/>
        <v>222687</v>
      </c>
      <c r="DH171" s="75">
        <f t="shared" si="584"/>
        <v>1185</v>
      </c>
      <c r="DI171" s="75">
        <f t="shared" si="585"/>
        <v>2389</v>
      </c>
      <c r="DJ171" s="75">
        <f t="shared" si="644"/>
        <v>174</v>
      </c>
      <c r="DK171" s="75">
        <f t="shared" si="644"/>
        <v>602</v>
      </c>
      <c r="DL171" s="248"/>
      <c r="DM171" s="248"/>
      <c r="DN171" s="248"/>
      <c r="DO171" s="248"/>
      <c r="DP171" s="248"/>
      <c r="DQ171" s="248"/>
      <c r="DR171" s="248"/>
      <c r="DS171" s="248"/>
      <c r="DT171" s="248"/>
      <c r="DU171" s="248"/>
      <c r="DV171" s="248"/>
      <c r="DW171" s="248"/>
      <c r="DX171" s="248"/>
      <c r="DY171" s="248"/>
      <c r="DZ171" s="248"/>
      <c r="EA171" s="248"/>
      <c r="EB171" s="164"/>
      <c r="EC171" s="75">
        <f t="shared" si="598"/>
        <v>5</v>
      </c>
      <c r="ED171" s="74">
        <f t="shared" si="613"/>
        <v>2021</v>
      </c>
      <c r="EE171" s="165">
        <f t="shared" si="614"/>
        <v>44317</v>
      </c>
      <c r="EF171" s="157">
        <f t="shared" si="599"/>
        <v>31</v>
      </c>
      <c r="EG171" s="156"/>
      <c r="EH171" s="166">
        <f t="shared" si="681"/>
        <v>238257</v>
      </c>
      <c r="EI171" s="166">
        <f t="shared" si="681"/>
        <v>1906056</v>
      </c>
      <c r="EJ171" s="166">
        <f t="shared" si="681"/>
        <v>4378139</v>
      </c>
      <c r="EK171" s="166">
        <f t="shared" si="681"/>
        <v>10595675</v>
      </c>
      <c r="EL171" s="166">
        <f t="shared" si="681"/>
        <v>10925875</v>
      </c>
      <c r="EM171" s="166">
        <f t="shared" si="681"/>
        <v>13060829</v>
      </c>
      <c r="EN171" s="166">
        <f t="shared" si="681"/>
        <v>259856601</v>
      </c>
      <c r="EO171" s="166">
        <f t="shared" si="681"/>
        <v>457852370</v>
      </c>
      <c r="EP171" s="166">
        <f t="shared" si="681"/>
        <v>18677902</v>
      </c>
      <c r="EQ171" s="166">
        <f t="shared" si="681"/>
        <v>102366</v>
      </c>
      <c r="ER171" s="166">
        <f t="shared" si="682"/>
        <v>105077</v>
      </c>
      <c r="ES171" s="166">
        <f t="shared" si="682"/>
        <v>10740250</v>
      </c>
      <c r="ET171" s="166">
        <f t="shared" si="682"/>
        <v>9765880</v>
      </c>
      <c r="EU171" s="166">
        <f t="shared" si="682"/>
        <v>5991516</v>
      </c>
      <c r="EV171" s="166">
        <f t="shared" si="682"/>
        <v>243965524</v>
      </c>
      <c r="EW171" s="166">
        <f t="shared" si="682"/>
        <v>27909633</v>
      </c>
      <c r="EX171" s="166">
        <f t="shared" si="682"/>
        <v>13622258</v>
      </c>
      <c r="EY171" s="166">
        <f t="shared" si="682"/>
        <v>49056286</v>
      </c>
      <c r="EZ171" s="166">
        <f t="shared" si="682"/>
        <v>5548631</v>
      </c>
      <c r="FA171" s="166">
        <f t="shared" si="682"/>
        <v>449116</v>
      </c>
      <c r="FB171" s="166">
        <f t="shared" si="683"/>
        <v>301442</v>
      </c>
      <c r="FC171" s="166">
        <f t="shared" si="683"/>
        <v>523362</v>
      </c>
      <c r="FD171" s="166">
        <f t="shared" si="683"/>
        <v>0</v>
      </c>
      <c r="FE171" s="166">
        <f t="shared" si="683"/>
        <v>0</v>
      </c>
      <c r="FF171" s="166">
        <f t="shared" si="683"/>
        <v>0</v>
      </c>
      <c r="FG171" s="166">
        <f t="shared" si="683"/>
        <v>0</v>
      </c>
      <c r="FH171" s="152"/>
      <c r="FI171" s="405">
        <f t="shared" si="655"/>
        <v>1.9818966126865143</v>
      </c>
      <c r="FJ171" s="405">
        <f t="shared" si="655"/>
        <v>1.4578176932324447</v>
      </c>
      <c r="FK171" s="405">
        <f t="shared" si="656"/>
        <v>1.9924929971988796</v>
      </c>
      <c r="FL171" s="405">
        <f t="shared" si="657"/>
        <v>1.4804481792717086</v>
      </c>
      <c r="FM171" s="405">
        <f t="shared" si="658"/>
        <v>1.3062161576781459</v>
      </c>
      <c r="FN171" s="405">
        <f t="shared" si="659"/>
        <v>1.0508230452674898</v>
      </c>
      <c r="FO171" s="405">
        <f t="shared" si="660"/>
        <v>1.8267310935861787</v>
      </c>
      <c r="FP171" s="405">
        <f t="shared" si="661"/>
        <v>1.0436021333819574</v>
      </c>
      <c r="FQ171" s="405">
        <f t="shared" si="662"/>
        <v>2.4524096385542169</v>
      </c>
      <c r="FR171" s="405">
        <f t="shared" si="663"/>
        <v>0.98072289156626502</v>
      </c>
      <c r="FS171" s="65"/>
    </row>
    <row r="172" spans="1:175" ht="10.35" customHeight="1" x14ac:dyDescent="0.2">
      <c r="A172" s="74" t="str">
        <f t="shared" si="523"/>
        <v>2021-22JUNEY60</v>
      </c>
      <c r="B172" s="163" t="str">
        <f t="shared" si="612"/>
        <v>2021-22</v>
      </c>
      <c r="C172" s="26" t="s">
        <v>843</v>
      </c>
      <c r="D172" s="163" t="str">
        <f t="shared" si="664"/>
        <v>Y60</v>
      </c>
      <c r="E172" s="163" t="str">
        <f t="shared" si="664"/>
        <v>Midlands</v>
      </c>
      <c r="F172" s="163" t="str">
        <f t="shared" si="524"/>
        <v>Y60</v>
      </c>
      <c r="H172" s="75">
        <f t="shared" si="665"/>
        <v>247252</v>
      </c>
      <c r="I172" s="75">
        <f t="shared" si="665"/>
        <v>190316</v>
      </c>
      <c r="J172" s="75">
        <f t="shared" si="665"/>
        <v>1975138</v>
      </c>
      <c r="K172" s="75">
        <f t="shared" si="526"/>
        <v>10</v>
      </c>
      <c r="L172" s="75">
        <f t="shared" si="527"/>
        <v>1</v>
      </c>
      <c r="M172" s="75">
        <f t="shared" si="528"/>
        <v>34</v>
      </c>
      <c r="N172" s="75">
        <f t="shared" si="529"/>
        <v>57</v>
      </c>
      <c r="O172" s="75">
        <f t="shared" si="530"/>
        <v>110</v>
      </c>
      <c r="P172" s="75" t="s">
        <v>44</v>
      </c>
      <c r="Q172" s="75">
        <f t="shared" si="666"/>
        <v>755</v>
      </c>
      <c r="R172" s="75">
        <f t="shared" si="666"/>
        <v>2701</v>
      </c>
      <c r="S172" s="75">
        <f t="shared" si="666"/>
        <v>708</v>
      </c>
      <c r="T172" s="75">
        <f t="shared" si="666"/>
        <v>169958</v>
      </c>
      <c r="U172" s="75">
        <f t="shared" si="666"/>
        <v>15660</v>
      </c>
      <c r="V172" s="75">
        <f t="shared" si="666"/>
        <v>9869</v>
      </c>
      <c r="W172" s="75">
        <f t="shared" si="666"/>
        <v>91412</v>
      </c>
      <c r="X172" s="75">
        <f t="shared" si="666"/>
        <v>37831</v>
      </c>
      <c r="Y172" s="75">
        <f t="shared" si="666"/>
        <v>1365</v>
      </c>
      <c r="Z172" s="75">
        <f t="shared" si="666"/>
        <v>7253456</v>
      </c>
      <c r="AA172" s="75">
        <f t="shared" si="532"/>
        <v>463</v>
      </c>
      <c r="AB172" s="75">
        <f t="shared" si="533"/>
        <v>815</v>
      </c>
      <c r="AC172" s="75">
        <f t="shared" si="651"/>
        <v>7344422</v>
      </c>
      <c r="AD172" s="75">
        <f t="shared" si="535"/>
        <v>744</v>
      </c>
      <c r="AE172" s="75">
        <f t="shared" si="536"/>
        <v>1539</v>
      </c>
      <c r="AF172" s="75">
        <f t="shared" si="652"/>
        <v>159917945</v>
      </c>
      <c r="AG172" s="75">
        <f t="shared" si="538"/>
        <v>1749</v>
      </c>
      <c r="AH172" s="75">
        <f t="shared" si="539"/>
        <v>3583</v>
      </c>
      <c r="AI172" s="75">
        <f t="shared" si="653"/>
        <v>237124321</v>
      </c>
      <c r="AJ172" s="75">
        <f t="shared" si="541"/>
        <v>6268</v>
      </c>
      <c r="AK172" s="75">
        <f t="shared" si="542"/>
        <v>14942</v>
      </c>
      <c r="AL172" s="75">
        <f t="shared" si="654"/>
        <v>9850646</v>
      </c>
      <c r="AM172" s="75">
        <f t="shared" si="544"/>
        <v>7217</v>
      </c>
      <c r="AN172" s="75">
        <f t="shared" si="545"/>
        <v>17768</v>
      </c>
      <c r="AO172" s="75">
        <f t="shared" si="667"/>
        <v>14729</v>
      </c>
      <c r="AP172" s="75">
        <f t="shared" si="667"/>
        <v>1846</v>
      </c>
      <c r="AQ172" s="75">
        <f t="shared" si="667"/>
        <v>1238</v>
      </c>
      <c r="AR172" s="75">
        <f t="shared" si="667"/>
        <v>17</v>
      </c>
      <c r="AS172" s="75">
        <f t="shared" si="667"/>
        <v>4850</v>
      </c>
      <c r="AT172" s="75">
        <f t="shared" si="667"/>
        <v>6795</v>
      </c>
      <c r="AU172" s="75">
        <f t="shared" si="667"/>
        <v>5714</v>
      </c>
      <c r="AV172" s="75">
        <f t="shared" si="667"/>
        <v>88084</v>
      </c>
      <c r="AW172" s="75">
        <f t="shared" si="667"/>
        <v>9880</v>
      </c>
      <c r="AX172" s="75">
        <f t="shared" si="667"/>
        <v>57265</v>
      </c>
      <c r="AY172" s="75">
        <f t="shared" si="668"/>
        <v>155229</v>
      </c>
      <c r="AZ172" s="75">
        <f t="shared" si="668"/>
        <v>30676</v>
      </c>
      <c r="BA172" s="75">
        <f t="shared" si="668"/>
        <v>22160</v>
      </c>
      <c r="BB172" s="75">
        <f t="shared" si="668"/>
        <v>19369</v>
      </c>
      <c r="BC172" s="75">
        <f t="shared" si="668"/>
        <v>14274</v>
      </c>
      <c r="BD172" s="75">
        <f t="shared" si="668"/>
        <v>123287</v>
      </c>
      <c r="BE172" s="75">
        <f t="shared" si="668"/>
        <v>96478</v>
      </c>
      <c r="BF172" s="75">
        <f t="shared" si="668"/>
        <v>71106</v>
      </c>
      <c r="BG172" s="75">
        <f t="shared" si="668"/>
        <v>39629</v>
      </c>
      <c r="BH172" s="75">
        <f t="shared" si="668"/>
        <v>3266</v>
      </c>
      <c r="BI172" s="75">
        <f t="shared" si="668"/>
        <v>1348</v>
      </c>
      <c r="BJ172" s="75">
        <f t="shared" si="668"/>
        <v>116</v>
      </c>
      <c r="BK172" s="75">
        <f t="shared" si="668"/>
        <v>57869</v>
      </c>
      <c r="BL172" s="75">
        <f t="shared" si="548"/>
        <v>499</v>
      </c>
      <c r="BM172" s="75">
        <f t="shared" si="549"/>
        <v>911</v>
      </c>
      <c r="BN172" s="75">
        <f t="shared" si="669"/>
        <v>88</v>
      </c>
      <c r="BO172" s="75">
        <f t="shared" si="669"/>
        <v>45908</v>
      </c>
      <c r="BP172" s="75">
        <f t="shared" si="551"/>
        <v>522</v>
      </c>
      <c r="BQ172" s="75">
        <f t="shared" si="552"/>
        <v>995</v>
      </c>
      <c r="BR172" s="75">
        <f t="shared" si="670"/>
        <v>15456</v>
      </c>
      <c r="BS172" s="75">
        <f t="shared" si="670"/>
        <v>7149679</v>
      </c>
      <c r="BT172" s="75">
        <f t="shared" si="554"/>
        <v>463</v>
      </c>
      <c r="BU172" s="75">
        <f t="shared" si="555"/>
        <v>813</v>
      </c>
      <c r="BV172" s="75">
        <f t="shared" si="671"/>
        <v>4646</v>
      </c>
      <c r="BW172" s="75">
        <f t="shared" si="671"/>
        <v>6141584</v>
      </c>
      <c r="BX172" s="75">
        <f t="shared" si="557"/>
        <v>1322</v>
      </c>
      <c r="BY172" s="75">
        <f t="shared" si="558"/>
        <v>2663</v>
      </c>
      <c r="BZ172" s="75">
        <f t="shared" si="672"/>
        <v>1835</v>
      </c>
      <c r="CA172" s="75">
        <f t="shared" si="672"/>
        <v>3191241</v>
      </c>
      <c r="CB172" s="75">
        <f t="shared" si="560"/>
        <v>1739</v>
      </c>
      <c r="CC172" s="75">
        <f t="shared" si="561"/>
        <v>4019</v>
      </c>
      <c r="CD172" s="75">
        <f t="shared" si="673"/>
        <v>84931</v>
      </c>
      <c r="CE172" s="75">
        <f t="shared" si="673"/>
        <v>150585120</v>
      </c>
      <c r="CF172" s="75">
        <f t="shared" si="563"/>
        <v>1773</v>
      </c>
      <c r="CG172" s="75">
        <f t="shared" si="564"/>
        <v>3627</v>
      </c>
      <c r="CH172" s="75">
        <f t="shared" si="674"/>
        <v>2951</v>
      </c>
      <c r="CI172" s="75">
        <f t="shared" si="674"/>
        <v>16393613</v>
      </c>
      <c r="CJ172" s="75">
        <f t="shared" si="566"/>
        <v>5555</v>
      </c>
      <c r="CK172" s="75">
        <f t="shared" si="567"/>
        <v>12088</v>
      </c>
      <c r="CL172" s="75">
        <f t="shared" si="675"/>
        <v>877</v>
      </c>
      <c r="CM172" s="75">
        <f t="shared" si="675"/>
        <v>7103867</v>
      </c>
      <c r="CN172" s="75">
        <f t="shared" si="569"/>
        <v>8100</v>
      </c>
      <c r="CO172" s="75">
        <f t="shared" si="570"/>
        <v>19421</v>
      </c>
      <c r="CP172" s="75">
        <f t="shared" si="676"/>
        <v>3834</v>
      </c>
      <c r="CQ172" s="75">
        <f t="shared" si="676"/>
        <v>27889942</v>
      </c>
      <c r="CR172" s="75">
        <f t="shared" si="572"/>
        <v>7274</v>
      </c>
      <c r="CS172" s="75">
        <f t="shared" si="573"/>
        <v>15337</v>
      </c>
      <c r="CT172" s="75">
        <f t="shared" si="677"/>
        <v>265</v>
      </c>
      <c r="CU172" s="75">
        <f t="shared" si="677"/>
        <v>2468788</v>
      </c>
      <c r="CV172" s="75">
        <f t="shared" si="575"/>
        <v>9316</v>
      </c>
      <c r="CW172" s="75">
        <f t="shared" si="576"/>
        <v>25089</v>
      </c>
      <c r="CX172" s="75">
        <f t="shared" si="678"/>
        <v>610</v>
      </c>
      <c r="CY172" s="75">
        <f t="shared" si="678"/>
        <v>180336</v>
      </c>
      <c r="CZ172" s="75">
        <f t="shared" si="578"/>
        <v>296</v>
      </c>
      <c r="DA172" s="75">
        <f t="shared" si="579"/>
        <v>497</v>
      </c>
      <c r="DB172" s="75">
        <f t="shared" si="679"/>
        <v>8769</v>
      </c>
      <c r="DC172" s="75">
        <f t="shared" si="679"/>
        <v>361760</v>
      </c>
      <c r="DD172" s="75">
        <f t="shared" si="581"/>
        <v>41</v>
      </c>
      <c r="DE172" s="75">
        <f t="shared" si="582"/>
        <v>86</v>
      </c>
      <c r="DF172" s="75">
        <f t="shared" si="680"/>
        <v>233</v>
      </c>
      <c r="DG172" s="75">
        <f t="shared" si="680"/>
        <v>355357</v>
      </c>
      <c r="DH172" s="75">
        <f t="shared" si="584"/>
        <v>1525</v>
      </c>
      <c r="DI172" s="75">
        <f t="shared" si="585"/>
        <v>2862</v>
      </c>
      <c r="DJ172" s="75">
        <f t="shared" ref="DJ172:DK184" si="684">SUMIFS(DJ$247:DJ$1257,$B$247:$B$1257,$B172,$C$247:$C$1257,$C172,$D$247:$D$1257,$D172)</f>
        <v>215</v>
      </c>
      <c r="DK172" s="75">
        <f t="shared" si="684"/>
        <v>313</v>
      </c>
      <c r="DL172" s="248"/>
      <c r="DM172" s="248"/>
      <c r="DN172" s="248"/>
      <c r="DO172" s="248"/>
      <c r="DP172" s="248"/>
      <c r="DQ172" s="248"/>
      <c r="DR172" s="248"/>
      <c r="DS172" s="248"/>
      <c r="DT172" s="248"/>
      <c r="DU172" s="248"/>
      <c r="DV172" s="248"/>
      <c r="DW172" s="248"/>
      <c r="DX172" s="248"/>
      <c r="DY172" s="248"/>
      <c r="DZ172" s="248"/>
      <c r="EA172" s="248"/>
      <c r="EB172" s="164"/>
      <c r="EC172" s="75">
        <f t="shared" si="598"/>
        <v>6</v>
      </c>
      <c r="ED172" s="74">
        <f t="shared" si="613"/>
        <v>2021</v>
      </c>
      <c r="EE172" s="165">
        <f t="shared" si="614"/>
        <v>44348</v>
      </c>
      <c r="EF172" s="157">
        <f t="shared" si="599"/>
        <v>30</v>
      </c>
      <c r="EG172" s="156"/>
      <c r="EH172" s="166">
        <f t="shared" si="681"/>
        <v>260085</v>
      </c>
      <c r="EI172" s="166">
        <f t="shared" si="681"/>
        <v>6502125</v>
      </c>
      <c r="EJ172" s="166">
        <f t="shared" si="681"/>
        <v>10798893</v>
      </c>
      <c r="EK172" s="166">
        <f t="shared" si="681"/>
        <v>20950874</v>
      </c>
      <c r="EL172" s="166">
        <f t="shared" si="681"/>
        <v>12766205</v>
      </c>
      <c r="EM172" s="166">
        <f t="shared" si="681"/>
        <v>15187412</v>
      </c>
      <c r="EN172" s="166">
        <f t="shared" si="681"/>
        <v>327512812</v>
      </c>
      <c r="EO172" s="166">
        <f t="shared" si="681"/>
        <v>565270739</v>
      </c>
      <c r="EP172" s="166">
        <f t="shared" si="681"/>
        <v>24253005</v>
      </c>
      <c r="EQ172" s="166">
        <f t="shared" si="681"/>
        <v>105676</v>
      </c>
      <c r="ER172" s="166">
        <f t="shared" si="682"/>
        <v>87562</v>
      </c>
      <c r="ES172" s="166">
        <f t="shared" si="682"/>
        <v>12562284</v>
      </c>
      <c r="ET172" s="166">
        <f t="shared" si="682"/>
        <v>12371961</v>
      </c>
      <c r="EU172" s="166">
        <f t="shared" si="682"/>
        <v>7375394</v>
      </c>
      <c r="EV172" s="166">
        <f t="shared" si="682"/>
        <v>308021985</v>
      </c>
      <c r="EW172" s="166">
        <f t="shared" si="682"/>
        <v>35672907</v>
      </c>
      <c r="EX172" s="166">
        <f t="shared" si="682"/>
        <v>17032527</v>
      </c>
      <c r="EY172" s="166">
        <f t="shared" si="682"/>
        <v>58801565</v>
      </c>
      <c r="EZ172" s="166">
        <f t="shared" si="682"/>
        <v>6648473</v>
      </c>
      <c r="FA172" s="166">
        <f t="shared" si="682"/>
        <v>666878</v>
      </c>
      <c r="FB172" s="166">
        <f t="shared" si="683"/>
        <v>303131</v>
      </c>
      <c r="FC172" s="166">
        <f t="shared" si="683"/>
        <v>749847</v>
      </c>
      <c r="FD172" s="166">
        <f t="shared" si="683"/>
        <v>0</v>
      </c>
      <c r="FE172" s="166">
        <f t="shared" si="683"/>
        <v>0</v>
      </c>
      <c r="FF172" s="166">
        <f t="shared" si="683"/>
        <v>0</v>
      </c>
      <c r="FG172" s="166">
        <f t="shared" si="683"/>
        <v>0</v>
      </c>
      <c r="FH172" s="152"/>
      <c r="FI172" s="405">
        <f t="shared" si="655"/>
        <v>1.9588761174968072</v>
      </c>
      <c r="FJ172" s="405">
        <f t="shared" si="655"/>
        <v>1.4150702426564497</v>
      </c>
      <c r="FK172" s="405">
        <f t="shared" si="656"/>
        <v>1.9626101935353126</v>
      </c>
      <c r="FL172" s="405">
        <f t="shared" si="657"/>
        <v>1.4463471476340055</v>
      </c>
      <c r="FM172" s="405">
        <f t="shared" si="658"/>
        <v>1.3486960136524746</v>
      </c>
      <c r="FN172" s="405">
        <f t="shared" si="659"/>
        <v>1.0554194197698332</v>
      </c>
      <c r="FO172" s="405">
        <f t="shared" si="660"/>
        <v>1.8795696650894769</v>
      </c>
      <c r="FP172" s="405">
        <f t="shared" si="661"/>
        <v>1.0475271602653908</v>
      </c>
      <c r="FQ172" s="405">
        <f t="shared" si="662"/>
        <v>2.3926739926739926</v>
      </c>
      <c r="FR172" s="405">
        <f t="shared" si="663"/>
        <v>0.98754578754578759</v>
      </c>
      <c r="FS172" s="65"/>
    </row>
    <row r="173" spans="1:175" ht="10.35" customHeight="1" x14ac:dyDescent="0.2">
      <c r="A173" s="74" t="str">
        <f t="shared" si="523"/>
        <v>2021-22JULYY60</v>
      </c>
      <c r="B173" s="163" t="str">
        <f t="shared" si="612"/>
        <v>2021-22</v>
      </c>
      <c r="C173" s="26" t="s">
        <v>847</v>
      </c>
      <c r="D173" s="163" t="str">
        <f t="shared" si="664"/>
        <v>Y60</v>
      </c>
      <c r="E173" s="163" t="str">
        <f t="shared" si="664"/>
        <v>Midlands</v>
      </c>
      <c r="F173" s="163" t="str">
        <f t="shared" si="524"/>
        <v>Y60</v>
      </c>
      <c r="H173" s="75">
        <f t="shared" si="665"/>
        <v>280295</v>
      </c>
      <c r="I173" s="75">
        <f t="shared" si="665"/>
        <v>225883</v>
      </c>
      <c r="J173" s="75">
        <f t="shared" si="665"/>
        <v>4298683</v>
      </c>
      <c r="K173" s="75">
        <f t="shared" si="526"/>
        <v>19</v>
      </c>
      <c r="L173" s="75">
        <f t="shared" si="527"/>
        <v>1</v>
      </c>
      <c r="M173" s="75">
        <f t="shared" si="528"/>
        <v>56</v>
      </c>
      <c r="N173" s="75">
        <f t="shared" si="529"/>
        <v>102</v>
      </c>
      <c r="O173" s="75">
        <f t="shared" si="530"/>
        <v>240</v>
      </c>
      <c r="P173" s="75" t="s">
        <v>44</v>
      </c>
      <c r="Q173" s="75">
        <f t="shared" si="666"/>
        <v>685</v>
      </c>
      <c r="R173" s="75">
        <f t="shared" si="666"/>
        <v>2608</v>
      </c>
      <c r="S173" s="75">
        <f t="shared" si="666"/>
        <v>741</v>
      </c>
      <c r="T173" s="75">
        <f t="shared" si="666"/>
        <v>171765</v>
      </c>
      <c r="U173" s="75">
        <f t="shared" si="666"/>
        <v>18323</v>
      </c>
      <c r="V173" s="75">
        <f t="shared" si="666"/>
        <v>11416</v>
      </c>
      <c r="W173" s="75">
        <f t="shared" si="666"/>
        <v>94957</v>
      </c>
      <c r="X173" s="75">
        <f t="shared" si="666"/>
        <v>30253</v>
      </c>
      <c r="Y173" s="75">
        <f t="shared" si="666"/>
        <v>1155</v>
      </c>
      <c r="Z173" s="75">
        <f t="shared" si="666"/>
        <v>9217148</v>
      </c>
      <c r="AA173" s="75">
        <f t="shared" si="532"/>
        <v>503</v>
      </c>
      <c r="AB173" s="75">
        <f t="shared" si="533"/>
        <v>896</v>
      </c>
      <c r="AC173" s="75">
        <f t="shared" si="651"/>
        <v>8877039</v>
      </c>
      <c r="AD173" s="75">
        <f t="shared" si="535"/>
        <v>778</v>
      </c>
      <c r="AE173" s="75">
        <f t="shared" si="536"/>
        <v>1605</v>
      </c>
      <c r="AF173" s="75">
        <f t="shared" si="652"/>
        <v>228131095</v>
      </c>
      <c r="AG173" s="75">
        <f t="shared" si="538"/>
        <v>2402</v>
      </c>
      <c r="AH173" s="75">
        <f t="shared" si="539"/>
        <v>5094</v>
      </c>
      <c r="AI173" s="75">
        <f t="shared" si="653"/>
        <v>314248384</v>
      </c>
      <c r="AJ173" s="75">
        <f t="shared" si="541"/>
        <v>10387</v>
      </c>
      <c r="AK173" s="75">
        <f t="shared" si="542"/>
        <v>25543</v>
      </c>
      <c r="AL173" s="75">
        <f t="shared" si="654"/>
        <v>12983582</v>
      </c>
      <c r="AM173" s="75">
        <f t="shared" si="544"/>
        <v>11241</v>
      </c>
      <c r="AN173" s="75">
        <f t="shared" si="545"/>
        <v>26797</v>
      </c>
      <c r="AO173" s="75">
        <f t="shared" si="667"/>
        <v>18758</v>
      </c>
      <c r="AP173" s="75">
        <f t="shared" si="667"/>
        <v>1976</v>
      </c>
      <c r="AQ173" s="75">
        <f t="shared" si="667"/>
        <v>1514</v>
      </c>
      <c r="AR173" s="75">
        <f t="shared" si="667"/>
        <v>43</v>
      </c>
      <c r="AS173" s="75">
        <f t="shared" si="667"/>
        <v>5821</v>
      </c>
      <c r="AT173" s="75">
        <f t="shared" si="667"/>
        <v>9447</v>
      </c>
      <c r="AU173" s="75">
        <f t="shared" si="667"/>
        <v>6061</v>
      </c>
      <c r="AV173" s="75">
        <f t="shared" si="667"/>
        <v>85041</v>
      </c>
      <c r="AW173" s="75">
        <f t="shared" si="667"/>
        <v>9822</v>
      </c>
      <c r="AX173" s="75">
        <f t="shared" si="667"/>
        <v>58144</v>
      </c>
      <c r="AY173" s="75">
        <f t="shared" si="668"/>
        <v>153007</v>
      </c>
      <c r="AZ173" s="75">
        <f t="shared" si="668"/>
        <v>35310</v>
      </c>
      <c r="BA173" s="75">
        <f t="shared" si="668"/>
        <v>25640</v>
      </c>
      <c r="BB173" s="75">
        <f t="shared" si="668"/>
        <v>21861</v>
      </c>
      <c r="BC173" s="75">
        <f t="shared" si="668"/>
        <v>16222</v>
      </c>
      <c r="BD173" s="75">
        <f t="shared" si="668"/>
        <v>129103</v>
      </c>
      <c r="BE173" s="75">
        <f t="shared" si="668"/>
        <v>100514</v>
      </c>
      <c r="BF173" s="75">
        <f t="shared" si="668"/>
        <v>55771</v>
      </c>
      <c r="BG173" s="75">
        <f t="shared" si="668"/>
        <v>31885</v>
      </c>
      <c r="BH173" s="75">
        <f t="shared" si="668"/>
        <v>2324</v>
      </c>
      <c r="BI173" s="75">
        <f t="shared" si="668"/>
        <v>1121</v>
      </c>
      <c r="BJ173" s="75">
        <f t="shared" si="668"/>
        <v>112</v>
      </c>
      <c r="BK173" s="75">
        <f t="shared" si="668"/>
        <v>65726</v>
      </c>
      <c r="BL173" s="75">
        <f t="shared" si="548"/>
        <v>587</v>
      </c>
      <c r="BM173" s="75">
        <f t="shared" si="549"/>
        <v>1022</v>
      </c>
      <c r="BN173" s="75">
        <f t="shared" si="669"/>
        <v>111</v>
      </c>
      <c r="BO173" s="75">
        <f t="shared" si="669"/>
        <v>68707</v>
      </c>
      <c r="BP173" s="75">
        <f t="shared" si="551"/>
        <v>619</v>
      </c>
      <c r="BQ173" s="75">
        <f t="shared" si="552"/>
        <v>1270</v>
      </c>
      <c r="BR173" s="75">
        <f t="shared" si="670"/>
        <v>18100</v>
      </c>
      <c r="BS173" s="75">
        <f t="shared" si="670"/>
        <v>9082715</v>
      </c>
      <c r="BT173" s="75">
        <f t="shared" si="554"/>
        <v>502</v>
      </c>
      <c r="BU173" s="75">
        <f t="shared" si="555"/>
        <v>894</v>
      </c>
      <c r="BV173" s="75">
        <f t="shared" si="671"/>
        <v>5500</v>
      </c>
      <c r="BW173" s="75">
        <f t="shared" si="671"/>
        <v>10797500</v>
      </c>
      <c r="BX173" s="75">
        <f t="shared" si="557"/>
        <v>1963</v>
      </c>
      <c r="BY173" s="75">
        <f t="shared" si="558"/>
        <v>4037</v>
      </c>
      <c r="BZ173" s="75">
        <f t="shared" si="672"/>
        <v>2044</v>
      </c>
      <c r="CA173" s="75">
        <f t="shared" si="672"/>
        <v>5272784</v>
      </c>
      <c r="CB173" s="75">
        <f t="shared" si="560"/>
        <v>2580</v>
      </c>
      <c r="CC173" s="75">
        <f t="shared" si="561"/>
        <v>5619</v>
      </c>
      <c r="CD173" s="75">
        <f t="shared" si="673"/>
        <v>87413</v>
      </c>
      <c r="CE173" s="75">
        <f t="shared" si="673"/>
        <v>212060811</v>
      </c>
      <c r="CF173" s="75">
        <f t="shared" si="563"/>
        <v>2426</v>
      </c>
      <c r="CG173" s="75">
        <f t="shared" si="564"/>
        <v>5144</v>
      </c>
      <c r="CH173" s="75">
        <f t="shared" si="674"/>
        <v>2351</v>
      </c>
      <c r="CI173" s="75">
        <f t="shared" si="674"/>
        <v>18936337</v>
      </c>
      <c r="CJ173" s="75">
        <f t="shared" si="566"/>
        <v>8055</v>
      </c>
      <c r="CK173" s="75">
        <f t="shared" si="567"/>
        <v>18763</v>
      </c>
      <c r="CL173" s="75">
        <f t="shared" si="675"/>
        <v>734</v>
      </c>
      <c r="CM173" s="75">
        <f t="shared" si="675"/>
        <v>8093973</v>
      </c>
      <c r="CN173" s="75">
        <f t="shared" si="569"/>
        <v>11027</v>
      </c>
      <c r="CO173" s="75">
        <f t="shared" si="570"/>
        <v>28070</v>
      </c>
      <c r="CP173" s="75">
        <f t="shared" si="676"/>
        <v>3820</v>
      </c>
      <c r="CQ173" s="75">
        <f t="shared" si="676"/>
        <v>32417327</v>
      </c>
      <c r="CR173" s="75">
        <f t="shared" si="572"/>
        <v>8486</v>
      </c>
      <c r="CS173" s="75">
        <f t="shared" si="573"/>
        <v>17724</v>
      </c>
      <c r="CT173" s="75">
        <f t="shared" si="677"/>
        <v>311</v>
      </c>
      <c r="CU173" s="75">
        <f t="shared" si="677"/>
        <v>2927732</v>
      </c>
      <c r="CV173" s="75">
        <f t="shared" si="575"/>
        <v>9414</v>
      </c>
      <c r="CW173" s="75">
        <f t="shared" si="576"/>
        <v>23877</v>
      </c>
      <c r="CX173" s="75">
        <f t="shared" si="678"/>
        <v>745</v>
      </c>
      <c r="CY173" s="75">
        <f t="shared" si="678"/>
        <v>238307</v>
      </c>
      <c r="CZ173" s="75">
        <f t="shared" si="578"/>
        <v>320</v>
      </c>
      <c r="DA173" s="75">
        <f t="shared" si="579"/>
        <v>570</v>
      </c>
      <c r="DB173" s="75">
        <f t="shared" si="679"/>
        <v>10206</v>
      </c>
      <c r="DC173" s="75">
        <f t="shared" si="679"/>
        <v>505156</v>
      </c>
      <c r="DD173" s="75">
        <f t="shared" si="581"/>
        <v>49</v>
      </c>
      <c r="DE173" s="75">
        <f t="shared" si="582"/>
        <v>106</v>
      </c>
      <c r="DF173" s="75">
        <f t="shared" si="680"/>
        <v>182</v>
      </c>
      <c r="DG173" s="75">
        <f t="shared" si="680"/>
        <v>377842</v>
      </c>
      <c r="DH173" s="75">
        <f t="shared" si="584"/>
        <v>2076</v>
      </c>
      <c r="DI173" s="75">
        <f t="shared" si="585"/>
        <v>4400</v>
      </c>
      <c r="DJ173" s="75">
        <f t="shared" si="684"/>
        <v>160</v>
      </c>
      <c r="DK173" s="75">
        <f t="shared" si="684"/>
        <v>336</v>
      </c>
      <c r="DL173" s="248"/>
      <c r="DM173" s="248"/>
      <c r="DN173" s="248"/>
      <c r="DO173" s="248"/>
      <c r="DP173" s="248"/>
      <c r="DQ173" s="248"/>
      <c r="DR173" s="248"/>
      <c r="DS173" s="248"/>
      <c r="DT173" s="248"/>
      <c r="DU173" s="248"/>
      <c r="DV173" s="248"/>
      <c r="DW173" s="248"/>
      <c r="DX173" s="248"/>
      <c r="DY173" s="248"/>
      <c r="DZ173" s="248"/>
      <c r="EA173" s="248"/>
      <c r="EB173" s="164"/>
      <c r="EC173" s="75">
        <f t="shared" si="598"/>
        <v>7</v>
      </c>
      <c r="ED173" s="74">
        <f t="shared" si="613"/>
        <v>2021</v>
      </c>
      <c r="EE173" s="165">
        <f t="shared" si="614"/>
        <v>44378</v>
      </c>
      <c r="EF173" s="157">
        <f t="shared" si="599"/>
        <v>31</v>
      </c>
      <c r="EG173" s="156"/>
      <c r="EH173" s="166">
        <f t="shared" si="681"/>
        <v>290460</v>
      </c>
      <c r="EI173" s="166">
        <f t="shared" si="681"/>
        <v>12747178</v>
      </c>
      <c r="EJ173" s="166">
        <f t="shared" si="681"/>
        <v>23008733</v>
      </c>
      <c r="EK173" s="166">
        <f t="shared" si="681"/>
        <v>54212193</v>
      </c>
      <c r="EL173" s="166">
        <f t="shared" si="681"/>
        <v>16424293</v>
      </c>
      <c r="EM173" s="166">
        <f t="shared" si="681"/>
        <v>18322836</v>
      </c>
      <c r="EN173" s="166">
        <f t="shared" si="681"/>
        <v>483666052</v>
      </c>
      <c r="EO173" s="166">
        <f t="shared" si="681"/>
        <v>772753508</v>
      </c>
      <c r="EP173" s="166">
        <f t="shared" si="681"/>
        <v>30950436</v>
      </c>
      <c r="EQ173" s="166">
        <f t="shared" si="681"/>
        <v>114464</v>
      </c>
      <c r="ER173" s="166">
        <f t="shared" si="682"/>
        <v>141009</v>
      </c>
      <c r="ES173" s="166">
        <f t="shared" si="682"/>
        <v>16183774</v>
      </c>
      <c r="ET173" s="166">
        <f t="shared" si="682"/>
        <v>22203400</v>
      </c>
      <c r="EU173" s="166">
        <f t="shared" si="682"/>
        <v>11485341</v>
      </c>
      <c r="EV173" s="166">
        <f t="shared" si="682"/>
        <v>449664053</v>
      </c>
      <c r="EW173" s="166">
        <f t="shared" si="682"/>
        <v>44111431</v>
      </c>
      <c r="EX173" s="166">
        <f t="shared" si="682"/>
        <v>20603614</v>
      </c>
      <c r="EY173" s="166">
        <f t="shared" si="682"/>
        <v>67704746</v>
      </c>
      <c r="EZ173" s="166">
        <f t="shared" si="682"/>
        <v>7425778</v>
      </c>
      <c r="FA173" s="166">
        <f t="shared" si="682"/>
        <v>800884</v>
      </c>
      <c r="FB173" s="166">
        <f t="shared" si="683"/>
        <v>424850</v>
      </c>
      <c r="FC173" s="166">
        <f t="shared" si="683"/>
        <v>1080926</v>
      </c>
      <c r="FD173" s="166">
        <f t="shared" si="683"/>
        <v>0</v>
      </c>
      <c r="FE173" s="166">
        <f t="shared" si="683"/>
        <v>0</v>
      </c>
      <c r="FF173" s="166">
        <f t="shared" si="683"/>
        <v>0</v>
      </c>
      <c r="FG173" s="166">
        <f t="shared" si="683"/>
        <v>0</v>
      </c>
      <c r="FH173" s="152"/>
      <c r="FI173" s="405">
        <f t="shared" si="655"/>
        <v>1.927086175844567</v>
      </c>
      <c r="FJ173" s="405">
        <f t="shared" si="655"/>
        <v>1.3993341701686406</v>
      </c>
      <c r="FK173" s="405">
        <f t="shared" si="656"/>
        <v>1.9149439383321654</v>
      </c>
      <c r="FL173" s="405">
        <f t="shared" si="657"/>
        <v>1.4209880868955851</v>
      </c>
      <c r="FM173" s="405">
        <f t="shared" si="658"/>
        <v>1.3595943427024864</v>
      </c>
      <c r="FN173" s="405">
        <f t="shared" si="659"/>
        <v>1.0585212253967586</v>
      </c>
      <c r="FO173" s="405">
        <f t="shared" si="660"/>
        <v>1.843486596370608</v>
      </c>
      <c r="FP173" s="405">
        <f t="shared" si="661"/>
        <v>1.0539450632995075</v>
      </c>
      <c r="FQ173" s="405">
        <f t="shared" si="662"/>
        <v>2.0121212121212122</v>
      </c>
      <c r="FR173" s="405">
        <f t="shared" si="663"/>
        <v>0.97056277056277052</v>
      </c>
      <c r="FS173" s="65"/>
    </row>
    <row r="174" spans="1:175" ht="10.35" customHeight="1" x14ac:dyDescent="0.2">
      <c r="A174" s="74" t="str">
        <f t="shared" si="523"/>
        <v>2021-22AUGUSTY60</v>
      </c>
      <c r="B174" s="163" t="str">
        <f t="shared" si="612"/>
        <v>2021-22</v>
      </c>
      <c r="C174" s="26" t="s">
        <v>827</v>
      </c>
      <c r="D174" s="163" t="str">
        <f t="shared" si="664"/>
        <v>Y60</v>
      </c>
      <c r="E174" s="163" t="str">
        <f t="shared" si="664"/>
        <v>Midlands</v>
      </c>
      <c r="F174" s="163" t="str">
        <f t="shared" si="524"/>
        <v>Y60</v>
      </c>
      <c r="H174" s="75">
        <f t="shared" si="665"/>
        <v>246942</v>
      </c>
      <c r="I174" s="75">
        <f t="shared" si="665"/>
        <v>196412</v>
      </c>
      <c r="J174" s="75">
        <f t="shared" si="665"/>
        <v>2229849</v>
      </c>
      <c r="K174" s="75">
        <f t="shared" si="526"/>
        <v>11</v>
      </c>
      <c r="L174" s="75">
        <f t="shared" si="527"/>
        <v>1</v>
      </c>
      <c r="M174" s="75">
        <f t="shared" si="528"/>
        <v>34</v>
      </c>
      <c r="N174" s="75">
        <f t="shared" si="529"/>
        <v>64</v>
      </c>
      <c r="O174" s="75">
        <f t="shared" si="530"/>
        <v>149</v>
      </c>
      <c r="P174" s="75" t="s">
        <v>44</v>
      </c>
      <c r="Q174" s="75">
        <f t="shared" si="666"/>
        <v>640</v>
      </c>
      <c r="R174" s="75">
        <f t="shared" si="666"/>
        <v>2521</v>
      </c>
      <c r="S174" s="75">
        <f t="shared" si="666"/>
        <v>926</v>
      </c>
      <c r="T174" s="75">
        <f t="shared" si="666"/>
        <v>164974</v>
      </c>
      <c r="U174" s="75">
        <f t="shared" si="666"/>
        <v>16143</v>
      </c>
      <c r="V174" s="75">
        <f t="shared" si="666"/>
        <v>10122</v>
      </c>
      <c r="W174" s="75">
        <f t="shared" si="666"/>
        <v>87794</v>
      </c>
      <c r="X174" s="75">
        <f t="shared" si="666"/>
        <v>28408</v>
      </c>
      <c r="Y174" s="75">
        <f t="shared" si="666"/>
        <v>1361</v>
      </c>
      <c r="Z174" s="75">
        <f t="shared" si="666"/>
        <v>7794044</v>
      </c>
      <c r="AA174" s="75">
        <f t="shared" si="532"/>
        <v>483</v>
      </c>
      <c r="AB174" s="75">
        <f t="shared" si="533"/>
        <v>864</v>
      </c>
      <c r="AC174" s="75">
        <f t="shared" si="651"/>
        <v>7890413</v>
      </c>
      <c r="AD174" s="75">
        <f t="shared" si="535"/>
        <v>780</v>
      </c>
      <c r="AE174" s="75">
        <f t="shared" si="536"/>
        <v>1679</v>
      </c>
      <c r="AF174" s="75">
        <f t="shared" si="652"/>
        <v>169036961</v>
      </c>
      <c r="AG174" s="75">
        <f t="shared" si="538"/>
        <v>1925</v>
      </c>
      <c r="AH174" s="75">
        <f t="shared" si="539"/>
        <v>4027</v>
      </c>
      <c r="AI174" s="75">
        <f t="shared" si="653"/>
        <v>216411703</v>
      </c>
      <c r="AJ174" s="75">
        <f t="shared" si="541"/>
        <v>7618</v>
      </c>
      <c r="AK174" s="75">
        <f t="shared" si="542"/>
        <v>17919</v>
      </c>
      <c r="AL174" s="75">
        <f t="shared" si="654"/>
        <v>10760660</v>
      </c>
      <c r="AM174" s="75">
        <f t="shared" si="544"/>
        <v>7906</v>
      </c>
      <c r="AN174" s="75">
        <f t="shared" si="545"/>
        <v>17745</v>
      </c>
      <c r="AO174" s="75">
        <f t="shared" si="667"/>
        <v>22491</v>
      </c>
      <c r="AP174" s="75">
        <f t="shared" si="667"/>
        <v>2591</v>
      </c>
      <c r="AQ174" s="75">
        <f t="shared" si="667"/>
        <v>3411</v>
      </c>
      <c r="AR174" s="75">
        <f t="shared" si="667"/>
        <v>34</v>
      </c>
      <c r="AS174" s="75">
        <f t="shared" si="667"/>
        <v>5918</v>
      </c>
      <c r="AT174" s="75">
        <f t="shared" si="667"/>
        <v>10571</v>
      </c>
      <c r="AU174" s="75">
        <f t="shared" si="667"/>
        <v>5652</v>
      </c>
      <c r="AV174" s="75">
        <f t="shared" si="667"/>
        <v>80672</v>
      </c>
      <c r="AW174" s="75">
        <f t="shared" si="667"/>
        <v>9320</v>
      </c>
      <c r="AX174" s="75">
        <f t="shared" si="667"/>
        <v>52491</v>
      </c>
      <c r="AY174" s="75">
        <f t="shared" si="668"/>
        <v>142483</v>
      </c>
      <c r="AZ174" s="75">
        <f t="shared" si="668"/>
        <v>31279</v>
      </c>
      <c r="BA174" s="75">
        <f t="shared" si="668"/>
        <v>22881</v>
      </c>
      <c r="BB174" s="75">
        <f t="shared" si="668"/>
        <v>19484</v>
      </c>
      <c r="BC174" s="75">
        <f t="shared" si="668"/>
        <v>14629</v>
      </c>
      <c r="BD174" s="75">
        <f t="shared" si="668"/>
        <v>117993</v>
      </c>
      <c r="BE174" s="75">
        <f t="shared" si="668"/>
        <v>92844</v>
      </c>
      <c r="BF174" s="75">
        <f t="shared" si="668"/>
        <v>53579</v>
      </c>
      <c r="BG174" s="75">
        <f t="shared" si="668"/>
        <v>30010</v>
      </c>
      <c r="BH174" s="75">
        <f t="shared" si="668"/>
        <v>3440</v>
      </c>
      <c r="BI174" s="75">
        <f t="shared" si="668"/>
        <v>1356</v>
      </c>
      <c r="BJ174" s="75">
        <f t="shared" si="668"/>
        <v>114</v>
      </c>
      <c r="BK174" s="75">
        <f t="shared" si="668"/>
        <v>62153</v>
      </c>
      <c r="BL174" s="75">
        <f t="shared" si="548"/>
        <v>545</v>
      </c>
      <c r="BM174" s="75">
        <f t="shared" si="549"/>
        <v>874</v>
      </c>
      <c r="BN174" s="75">
        <f t="shared" si="669"/>
        <v>103</v>
      </c>
      <c r="BO174" s="75">
        <f t="shared" si="669"/>
        <v>49804</v>
      </c>
      <c r="BP174" s="75">
        <f t="shared" si="551"/>
        <v>484</v>
      </c>
      <c r="BQ174" s="75">
        <f t="shared" si="552"/>
        <v>877</v>
      </c>
      <c r="BR174" s="75">
        <f t="shared" si="670"/>
        <v>15926</v>
      </c>
      <c r="BS174" s="75">
        <f t="shared" si="670"/>
        <v>7682087</v>
      </c>
      <c r="BT174" s="75">
        <f t="shared" si="554"/>
        <v>482</v>
      </c>
      <c r="BU174" s="75">
        <f t="shared" si="555"/>
        <v>863</v>
      </c>
      <c r="BV174" s="75">
        <f t="shared" si="671"/>
        <v>5020</v>
      </c>
      <c r="BW174" s="75">
        <f t="shared" si="671"/>
        <v>7588851</v>
      </c>
      <c r="BX174" s="75">
        <f t="shared" si="557"/>
        <v>1512</v>
      </c>
      <c r="BY174" s="75">
        <f t="shared" si="558"/>
        <v>3097</v>
      </c>
      <c r="BZ174" s="75">
        <f t="shared" si="672"/>
        <v>1984</v>
      </c>
      <c r="CA174" s="75">
        <f t="shared" si="672"/>
        <v>4197426</v>
      </c>
      <c r="CB174" s="75">
        <f t="shared" si="560"/>
        <v>2116</v>
      </c>
      <c r="CC174" s="75">
        <f t="shared" si="561"/>
        <v>4638</v>
      </c>
      <c r="CD174" s="75">
        <f t="shared" si="673"/>
        <v>80790</v>
      </c>
      <c r="CE174" s="75">
        <f t="shared" si="673"/>
        <v>157250684</v>
      </c>
      <c r="CF174" s="75">
        <f t="shared" si="563"/>
        <v>1946</v>
      </c>
      <c r="CG174" s="75">
        <f t="shared" si="564"/>
        <v>4071</v>
      </c>
      <c r="CH174" s="75">
        <f t="shared" si="674"/>
        <v>2735</v>
      </c>
      <c r="CI174" s="75">
        <f t="shared" si="674"/>
        <v>15793854</v>
      </c>
      <c r="CJ174" s="75">
        <f t="shared" si="566"/>
        <v>5775</v>
      </c>
      <c r="CK174" s="75">
        <f t="shared" si="567"/>
        <v>12339</v>
      </c>
      <c r="CL174" s="75">
        <f t="shared" si="675"/>
        <v>834</v>
      </c>
      <c r="CM174" s="75">
        <f t="shared" si="675"/>
        <v>6792175</v>
      </c>
      <c r="CN174" s="75">
        <f t="shared" si="569"/>
        <v>8144</v>
      </c>
      <c r="CO174" s="75">
        <f t="shared" si="570"/>
        <v>20626</v>
      </c>
      <c r="CP174" s="75">
        <f t="shared" si="676"/>
        <v>3807</v>
      </c>
      <c r="CQ174" s="75">
        <f t="shared" si="676"/>
        <v>27186477</v>
      </c>
      <c r="CR174" s="75">
        <f t="shared" si="572"/>
        <v>7141</v>
      </c>
      <c r="CS174" s="75">
        <f t="shared" si="573"/>
        <v>15200</v>
      </c>
      <c r="CT174" s="75">
        <f t="shared" si="677"/>
        <v>273</v>
      </c>
      <c r="CU174" s="75">
        <f t="shared" si="677"/>
        <v>2941494</v>
      </c>
      <c r="CV174" s="75">
        <f t="shared" si="575"/>
        <v>10775</v>
      </c>
      <c r="CW174" s="75">
        <f t="shared" si="576"/>
        <v>30748</v>
      </c>
      <c r="CX174" s="75">
        <f t="shared" si="678"/>
        <v>644</v>
      </c>
      <c r="CY174" s="75">
        <f t="shared" si="678"/>
        <v>199165</v>
      </c>
      <c r="CZ174" s="75">
        <f t="shared" si="578"/>
        <v>309</v>
      </c>
      <c r="DA174" s="75">
        <f t="shared" si="579"/>
        <v>531</v>
      </c>
      <c r="DB174" s="75">
        <f t="shared" si="679"/>
        <v>8947</v>
      </c>
      <c r="DC174" s="75">
        <f t="shared" si="679"/>
        <v>378773</v>
      </c>
      <c r="DD174" s="75">
        <f t="shared" si="581"/>
        <v>42</v>
      </c>
      <c r="DE174" s="75">
        <f t="shared" si="582"/>
        <v>87</v>
      </c>
      <c r="DF174" s="75">
        <f t="shared" si="680"/>
        <v>185</v>
      </c>
      <c r="DG174" s="75">
        <f t="shared" si="680"/>
        <v>263163</v>
      </c>
      <c r="DH174" s="75">
        <f t="shared" si="584"/>
        <v>1423</v>
      </c>
      <c r="DI174" s="75">
        <f t="shared" si="585"/>
        <v>2758</v>
      </c>
      <c r="DJ174" s="75">
        <f t="shared" si="684"/>
        <v>170</v>
      </c>
      <c r="DK174" s="75">
        <f t="shared" si="684"/>
        <v>177</v>
      </c>
      <c r="DL174" s="248"/>
      <c r="DM174" s="248"/>
      <c r="DN174" s="248"/>
      <c r="DO174" s="248"/>
      <c r="DP174" s="248"/>
      <c r="DQ174" s="248"/>
      <c r="DR174" s="248"/>
      <c r="DS174" s="248"/>
      <c r="DT174" s="248"/>
      <c r="DU174" s="248"/>
      <c r="DV174" s="248"/>
      <c r="DW174" s="248"/>
      <c r="DX174" s="248"/>
      <c r="DY174" s="248"/>
      <c r="DZ174" s="248"/>
      <c r="EA174" s="248"/>
      <c r="EB174" s="164"/>
      <c r="EC174" s="75">
        <f t="shared" si="598"/>
        <v>8</v>
      </c>
      <c r="ED174" s="74">
        <f t="shared" si="613"/>
        <v>2021</v>
      </c>
      <c r="EE174" s="165">
        <f t="shared" si="614"/>
        <v>44409</v>
      </c>
      <c r="EF174" s="157">
        <f t="shared" si="599"/>
        <v>31</v>
      </c>
      <c r="EG174" s="156"/>
      <c r="EH174" s="166">
        <f t="shared" si="681"/>
        <v>172020</v>
      </c>
      <c r="EI174" s="166">
        <f t="shared" si="681"/>
        <v>6622770</v>
      </c>
      <c r="EJ174" s="166">
        <f t="shared" si="681"/>
        <v>12590858</v>
      </c>
      <c r="EK174" s="166">
        <f t="shared" si="681"/>
        <v>29351324</v>
      </c>
      <c r="EL174" s="166">
        <f t="shared" si="681"/>
        <v>13947289</v>
      </c>
      <c r="EM174" s="166">
        <f t="shared" si="681"/>
        <v>16991296</v>
      </c>
      <c r="EN174" s="166">
        <f t="shared" si="681"/>
        <v>353547910</v>
      </c>
      <c r="EO174" s="166">
        <f t="shared" si="681"/>
        <v>509047963</v>
      </c>
      <c r="EP174" s="166">
        <f t="shared" si="681"/>
        <v>24151017</v>
      </c>
      <c r="EQ174" s="166">
        <f t="shared" si="681"/>
        <v>99636</v>
      </c>
      <c r="ER174" s="166">
        <f t="shared" si="682"/>
        <v>90303</v>
      </c>
      <c r="ES174" s="166">
        <f t="shared" si="682"/>
        <v>13739532</v>
      </c>
      <c r="ET174" s="166">
        <f t="shared" si="682"/>
        <v>15545796</v>
      </c>
      <c r="EU174" s="166">
        <f t="shared" si="682"/>
        <v>9201728</v>
      </c>
      <c r="EV174" s="166">
        <f t="shared" si="682"/>
        <v>328883720</v>
      </c>
      <c r="EW174" s="166">
        <f t="shared" si="682"/>
        <v>33747818</v>
      </c>
      <c r="EX174" s="166">
        <f t="shared" si="682"/>
        <v>17202375</v>
      </c>
      <c r="EY174" s="166">
        <f t="shared" si="682"/>
        <v>57864934</v>
      </c>
      <c r="EZ174" s="166">
        <f t="shared" si="682"/>
        <v>8394295</v>
      </c>
      <c r="FA174" s="166">
        <f t="shared" si="682"/>
        <v>510203</v>
      </c>
      <c r="FB174" s="166">
        <f t="shared" si="683"/>
        <v>342104</v>
      </c>
      <c r="FC174" s="166">
        <f t="shared" si="683"/>
        <v>774787</v>
      </c>
      <c r="FD174" s="166">
        <f t="shared" si="683"/>
        <v>0</v>
      </c>
      <c r="FE174" s="166">
        <f t="shared" si="683"/>
        <v>0</v>
      </c>
      <c r="FF174" s="166">
        <f t="shared" si="683"/>
        <v>0</v>
      </c>
      <c r="FG174" s="166">
        <f t="shared" si="683"/>
        <v>0</v>
      </c>
      <c r="FH174" s="152"/>
      <c r="FI174" s="405">
        <f t="shared" si="655"/>
        <v>1.9376200210617605</v>
      </c>
      <c r="FJ174" s="405">
        <f t="shared" si="655"/>
        <v>1.4173945363315368</v>
      </c>
      <c r="FK174" s="405">
        <f t="shared" si="656"/>
        <v>1.9249160245010868</v>
      </c>
      <c r="FL174" s="405">
        <f t="shared" si="657"/>
        <v>1.4452677336494764</v>
      </c>
      <c r="FM174" s="405">
        <f t="shared" si="658"/>
        <v>1.3439756703191561</v>
      </c>
      <c r="FN174" s="405">
        <f t="shared" si="659"/>
        <v>1.0575210151035379</v>
      </c>
      <c r="FO174" s="405">
        <f t="shared" si="660"/>
        <v>1.8860532244438186</v>
      </c>
      <c r="FP174" s="405">
        <f t="shared" si="661"/>
        <v>1.0563925654745143</v>
      </c>
      <c r="FQ174" s="405">
        <f t="shared" si="662"/>
        <v>2.5275532696546659</v>
      </c>
      <c r="FR174" s="405">
        <f t="shared" si="663"/>
        <v>0.9963262307127112</v>
      </c>
      <c r="FS174" s="65"/>
    </row>
    <row r="175" spans="1:175" ht="10.35" customHeight="1" x14ac:dyDescent="0.2">
      <c r="A175" s="74" t="str">
        <f t="shared" si="523"/>
        <v>2021-22SEPTEMBERY60</v>
      </c>
      <c r="B175" s="163" t="str">
        <f t="shared" si="612"/>
        <v>2021-22</v>
      </c>
      <c r="C175" s="26" t="s">
        <v>830</v>
      </c>
      <c r="D175" s="163" t="str">
        <f t="shared" si="664"/>
        <v>Y60</v>
      </c>
      <c r="E175" s="163" t="str">
        <f t="shared" si="664"/>
        <v>Midlands</v>
      </c>
      <c r="F175" s="163" t="str">
        <f t="shared" si="524"/>
        <v>Y60</v>
      </c>
      <c r="H175" s="75">
        <f t="shared" si="665"/>
        <v>253006</v>
      </c>
      <c r="I175" s="75">
        <f t="shared" si="665"/>
        <v>205540</v>
      </c>
      <c r="J175" s="75">
        <f t="shared" si="665"/>
        <v>3280444</v>
      </c>
      <c r="K175" s="75">
        <f t="shared" si="526"/>
        <v>16</v>
      </c>
      <c r="L175" s="75">
        <f t="shared" si="527"/>
        <v>1</v>
      </c>
      <c r="M175" s="75">
        <f t="shared" si="528"/>
        <v>52</v>
      </c>
      <c r="N175" s="75">
        <f t="shared" si="529"/>
        <v>89</v>
      </c>
      <c r="O175" s="75">
        <f t="shared" si="530"/>
        <v>195</v>
      </c>
      <c r="P175" s="75" t="s">
        <v>44</v>
      </c>
      <c r="Q175" s="75">
        <f t="shared" si="666"/>
        <v>590</v>
      </c>
      <c r="R175" s="75">
        <f t="shared" si="666"/>
        <v>2270</v>
      </c>
      <c r="S175" s="75">
        <f t="shared" si="666"/>
        <v>769</v>
      </c>
      <c r="T175" s="75">
        <f t="shared" si="666"/>
        <v>162467</v>
      </c>
      <c r="U175" s="75">
        <f t="shared" si="666"/>
        <v>17339</v>
      </c>
      <c r="V175" s="75">
        <f t="shared" si="666"/>
        <v>10895</v>
      </c>
      <c r="W175" s="75">
        <f t="shared" si="666"/>
        <v>87508</v>
      </c>
      <c r="X175" s="75">
        <f t="shared" si="666"/>
        <v>23916</v>
      </c>
      <c r="Y175" s="75">
        <f t="shared" si="666"/>
        <v>1087</v>
      </c>
      <c r="Z175" s="75">
        <f t="shared" si="666"/>
        <v>8885057</v>
      </c>
      <c r="AA175" s="75">
        <f t="shared" si="532"/>
        <v>512</v>
      </c>
      <c r="AB175" s="75">
        <f t="shared" si="533"/>
        <v>910</v>
      </c>
      <c r="AC175" s="75">
        <f t="shared" si="651"/>
        <v>8538578</v>
      </c>
      <c r="AD175" s="75">
        <f t="shared" si="535"/>
        <v>784</v>
      </c>
      <c r="AE175" s="75">
        <f t="shared" si="536"/>
        <v>1627</v>
      </c>
      <c r="AF175" s="75">
        <f t="shared" si="652"/>
        <v>212599162</v>
      </c>
      <c r="AG175" s="75">
        <f t="shared" si="538"/>
        <v>2429</v>
      </c>
      <c r="AH175" s="75">
        <f t="shared" si="539"/>
        <v>5245</v>
      </c>
      <c r="AI175" s="75">
        <f t="shared" si="653"/>
        <v>233794537</v>
      </c>
      <c r="AJ175" s="75">
        <f t="shared" si="541"/>
        <v>9776</v>
      </c>
      <c r="AK175" s="75">
        <f t="shared" si="542"/>
        <v>23846</v>
      </c>
      <c r="AL175" s="75">
        <f t="shared" si="654"/>
        <v>11568131</v>
      </c>
      <c r="AM175" s="75">
        <f t="shared" si="544"/>
        <v>10642</v>
      </c>
      <c r="AN175" s="75">
        <f t="shared" si="545"/>
        <v>24145</v>
      </c>
      <c r="AO175" s="75">
        <f t="shared" si="667"/>
        <v>24951</v>
      </c>
      <c r="AP175" s="75">
        <f t="shared" si="667"/>
        <v>2846</v>
      </c>
      <c r="AQ175" s="75">
        <f t="shared" si="667"/>
        <v>2859</v>
      </c>
      <c r="AR175" s="75">
        <f t="shared" si="667"/>
        <v>36</v>
      </c>
      <c r="AS175" s="75">
        <f t="shared" si="667"/>
        <v>7060</v>
      </c>
      <c r="AT175" s="75">
        <f t="shared" si="667"/>
        <v>12186</v>
      </c>
      <c r="AU175" s="75">
        <f t="shared" si="667"/>
        <v>5417</v>
      </c>
      <c r="AV175" s="75">
        <f t="shared" si="667"/>
        <v>77885</v>
      </c>
      <c r="AW175" s="75">
        <f t="shared" si="667"/>
        <v>8941</v>
      </c>
      <c r="AX175" s="75">
        <f t="shared" si="667"/>
        <v>50690</v>
      </c>
      <c r="AY175" s="75">
        <f t="shared" si="668"/>
        <v>137516</v>
      </c>
      <c r="AZ175" s="75">
        <f t="shared" si="668"/>
        <v>33115</v>
      </c>
      <c r="BA175" s="75">
        <f t="shared" si="668"/>
        <v>24232</v>
      </c>
      <c r="BB175" s="75">
        <f t="shared" si="668"/>
        <v>20702</v>
      </c>
      <c r="BC175" s="75">
        <f t="shared" si="668"/>
        <v>15549</v>
      </c>
      <c r="BD175" s="75">
        <f t="shared" si="668"/>
        <v>118950</v>
      </c>
      <c r="BE175" s="75">
        <f t="shared" si="668"/>
        <v>92348</v>
      </c>
      <c r="BF175" s="75">
        <f t="shared" si="668"/>
        <v>45363</v>
      </c>
      <c r="BG175" s="75">
        <f t="shared" si="668"/>
        <v>25335</v>
      </c>
      <c r="BH175" s="75">
        <f t="shared" si="668"/>
        <v>2913</v>
      </c>
      <c r="BI175" s="75">
        <f t="shared" si="668"/>
        <v>1128</v>
      </c>
      <c r="BJ175" s="75">
        <f t="shared" si="668"/>
        <v>162</v>
      </c>
      <c r="BK175" s="75">
        <f t="shared" si="668"/>
        <v>97126</v>
      </c>
      <c r="BL175" s="75">
        <f t="shared" si="548"/>
        <v>600</v>
      </c>
      <c r="BM175" s="75">
        <f t="shared" si="549"/>
        <v>1061</v>
      </c>
      <c r="BN175" s="75">
        <f t="shared" si="669"/>
        <v>93</v>
      </c>
      <c r="BO175" s="75">
        <f t="shared" si="669"/>
        <v>53169</v>
      </c>
      <c r="BP175" s="75">
        <f t="shared" si="551"/>
        <v>572</v>
      </c>
      <c r="BQ175" s="75">
        <f t="shared" si="552"/>
        <v>911</v>
      </c>
      <c r="BR175" s="75">
        <f t="shared" si="670"/>
        <v>17084</v>
      </c>
      <c r="BS175" s="75">
        <f t="shared" si="670"/>
        <v>8734762</v>
      </c>
      <c r="BT175" s="75">
        <f t="shared" si="554"/>
        <v>511</v>
      </c>
      <c r="BU175" s="75">
        <f t="shared" si="555"/>
        <v>909</v>
      </c>
      <c r="BV175" s="75">
        <f t="shared" si="671"/>
        <v>5422</v>
      </c>
      <c r="BW175" s="75">
        <f t="shared" si="671"/>
        <v>11060388</v>
      </c>
      <c r="BX175" s="75">
        <f t="shared" si="557"/>
        <v>2040</v>
      </c>
      <c r="BY175" s="75">
        <f t="shared" si="558"/>
        <v>4362</v>
      </c>
      <c r="BZ175" s="75">
        <f t="shared" si="672"/>
        <v>2022</v>
      </c>
      <c r="CA175" s="75">
        <f t="shared" si="672"/>
        <v>5951640</v>
      </c>
      <c r="CB175" s="75">
        <f t="shared" si="560"/>
        <v>2943</v>
      </c>
      <c r="CC175" s="75">
        <f t="shared" si="561"/>
        <v>6764</v>
      </c>
      <c r="CD175" s="75">
        <f t="shared" si="673"/>
        <v>80064</v>
      </c>
      <c r="CE175" s="75">
        <f t="shared" si="673"/>
        <v>195587134</v>
      </c>
      <c r="CF175" s="75">
        <f t="shared" si="563"/>
        <v>2443</v>
      </c>
      <c r="CG175" s="75">
        <f t="shared" si="564"/>
        <v>5270</v>
      </c>
      <c r="CH175" s="75">
        <f t="shared" si="674"/>
        <v>2263</v>
      </c>
      <c r="CI175" s="75">
        <f t="shared" si="674"/>
        <v>18857402</v>
      </c>
      <c r="CJ175" s="75">
        <f t="shared" si="566"/>
        <v>8333</v>
      </c>
      <c r="CK175" s="75">
        <f t="shared" si="567"/>
        <v>18657</v>
      </c>
      <c r="CL175" s="75">
        <f t="shared" si="675"/>
        <v>714</v>
      </c>
      <c r="CM175" s="75">
        <f t="shared" si="675"/>
        <v>7444127</v>
      </c>
      <c r="CN175" s="75">
        <f t="shared" si="569"/>
        <v>10426</v>
      </c>
      <c r="CO175" s="75">
        <f t="shared" si="570"/>
        <v>26635</v>
      </c>
      <c r="CP175" s="75">
        <f t="shared" si="676"/>
        <v>3485</v>
      </c>
      <c r="CQ175" s="75">
        <f t="shared" si="676"/>
        <v>35088516</v>
      </c>
      <c r="CR175" s="75">
        <f t="shared" si="572"/>
        <v>10068</v>
      </c>
      <c r="CS175" s="75">
        <f t="shared" si="573"/>
        <v>19914</v>
      </c>
      <c r="CT175" s="75">
        <f t="shared" si="677"/>
        <v>251</v>
      </c>
      <c r="CU175" s="75">
        <f t="shared" si="677"/>
        <v>3690488</v>
      </c>
      <c r="CV175" s="75">
        <f t="shared" si="575"/>
        <v>14703</v>
      </c>
      <c r="CW175" s="75">
        <f t="shared" si="576"/>
        <v>38910</v>
      </c>
      <c r="CX175" s="75">
        <f t="shared" si="678"/>
        <v>705</v>
      </c>
      <c r="CY175" s="75">
        <f t="shared" si="678"/>
        <v>222171</v>
      </c>
      <c r="CZ175" s="75">
        <f t="shared" si="578"/>
        <v>315</v>
      </c>
      <c r="DA175" s="75">
        <f t="shared" si="579"/>
        <v>526</v>
      </c>
      <c r="DB175" s="75">
        <f t="shared" si="679"/>
        <v>9732</v>
      </c>
      <c r="DC175" s="75">
        <f t="shared" si="679"/>
        <v>525554</v>
      </c>
      <c r="DD175" s="75">
        <f t="shared" si="581"/>
        <v>54</v>
      </c>
      <c r="DE175" s="75">
        <f t="shared" si="582"/>
        <v>117</v>
      </c>
      <c r="DF175" s="75">
        <f t="shared" si="680"/>
        <v>168</v>
      </c>
      <c r="DG175" s="75">
        <f t="shared" si="680"/>
        <v>318611</v>
      </c>
      <c r="DH175" s="75">
        <f t="shared" si="584"/>
        <v>1896</v>
      </c>
      <c r="DI175" s="75">
        <f t="shared" si="585"/>
        <v>3956</v>
      </c>
      <c r="DJ175" s="75">
        <f t="shared" si="684"/>
        <v>146</v>
      </c>
      <c r="DK175" s="75">
        <f t="shared" si="684"/>
        <v>169</v>
      </c>
      <c r="DL175" s="248"/>
      <c r="DM175" s="248"/>
      <c r="DN175" s="248"/>
      <c r="DO175" s="248"/>
      <c r="DP175" s="248"/>
      <c r="DQ175" s="248"/>
      <c r="DR175" s="248"/>
      <c r="DS175" s="248"/>
      <c r="DT175" s="248"/>
      <c r="DU175" s="248"/>
      <c r="DV175" s="248"/>
      <c r="DW175" s="248"/>
      <c r="DX175" s="248"/>
      <c r="DY175" s="248"/>
      <c r="DZ175" s="248"/>
      <c r="EA175" s="248"/>
      <c r="EB175" s="164"/>
      <c r="EC175" s="75">
        <f t="shared" si="598"/>
        <v>9</v>
      </c>
      <c r="ED175" s="74">
        <f t="shared" si="613"/>
        <v>2021</v>
      </c>
      <c r="EE175" s="165">
        <f t="shared" si="614"/>
        <v>44440</v>
      </c>
      <c r="EF175" s="157">
        <f t="shared" si="599"/>
        <v>30</v>
      </c>
      <c r="EG175" s="156"/>
      <c r="EH175" s="166">
        <f t="shared" si="681"/>
        <v>178742</v>
      </c>
      <c r="EI175" s="166">
        <f t="shared" si="681"/>
        <v>10706566</v>
      </c>
      <c r="EJ175" s="166">
        <f t="shared" si="681"/>
        <v>18249239</v>
      </c>
      <c r="EK175" s="166">
        <f t="shared" si="681"/>
        <v>40117139</v>
      </c>
      <c r="EL175" s="166">
        <f t="shared" si="681"/>
        <v>15779432</v>
      </c>
      <c r="EM175" s="166">
        <f t="shared" si="681"/>
        <v>17727038</v>
      </c>
      <c r="EN175" s="166">
        <f t="shared" si="681"/>
        <v>458955284</v>
      </c>
      <c r="EO175" s="166">
        <f t="shared" si="681"/>
        <v>570304252</v>
      </c>
      <c r="EP175" s="166">
        <f t="shared" si="681"/>
        <v>26245824</v>
      </c>
      <c r="EQ175" s="166">
        <f t="shared" si="681"/>
        <v>171882</v>
      </c>
      <c r="ER175" s="166">
        <f t="shared" si="682"/>
        <v>84741</v>
      </c>
      <c r="ES175" s="166">
        <f t="shared" si="682"/>
        <v>15526644</v>
      </c>
      <c r="ET175" s="166">
        <f t="shared" si="682"/>
        <v>23652113</v>
      </c>
      <c r="EU175" s="166">
        <f t="shared" si="682"/>
        <v>13677710</v>
      </c>
      <c r="EV175" s="166">
        <f t="shared" si="682"/>
        <v>421907026</v>
      </c>
      <c r="EW175" s="166">
        <f t="shared" si="682"/>
        <v>42221113</v>
      </c>
      <c r="EX175" s="166">
        <f t="shared" si="682"/>
        <v>19017702</v>
      </c>
      <c r="EY175" s="166">
        <f t="shared" si="682"/>
        <v>69399332</v>
      </c>
      <c r="EZ175" s="166">
        <f t="shared" si="682"/>
        <v>9766376</v>
      </c>
      <c r="FA175" s="166">
        <f t="shared" si="682"/>
        <v>664536</v>
      </c>
      <c r="FB175" s="166">
        <f t="shared" si="683"/>
        <v>371155</v>
      </c>
      <c r="FC175" s="166">
        <f t="shared" si="683"/>
        <v>1140120</v>
      </c>
      <c r="FD175" s="166">
        <f t="shared" si="683"/>
        <v>0</v>
      </c>
      <c r="FE175" s="166">
        <f t="shared" si="683"/>
        <v>0</v>
      </c>
      <c r="FF175" s="166">
        <f t="shared" si="683"/>
        <v>0</v>
      </c>
      <c r="FG175" s="166">
        <f t="shared" si="683"/>
        <v>0</v>
      </c>
      <c r="FH175" s="152"/>
      <c r="FI175" s="405">
        <f t="shared" si="655"/>
        <v>1.909856393102255</v>
      </c>
      <c r="FJ175" s="405">
        <f t="shared" si="655"/>
        <v>1.3975431109060499</v>
      </c>
      <c r="FK175" s="405">
        <f t="shared" si="656"/>
        <v>1.9001376778338688</v>
      </c>
      <c r="FL175" s="405">
        <f t="shared" si="657"/>
        <v>1.4271684258834327</v>
      </c>
      <c r="FM175" s="405">
        <f t="shared" si="658"/>
        <v>1.3593042921790008</v>
      </c>
      <c r="FN175" s="405">
        <f t="shared" si="659"/>
        <v>1.0553092288705033</v>
      </c>
      <c r="FO175" s="405">
        <f t="shared" si="660"/>
        <v>1.8967636728549924</v>
      </c>
      <c r="FP175" s="405">
        <f t="shared" si="661"/>
        <v>1.059332664325138</v>
      </c>
      <c r="FQ175" s="405">
        <f t="shared" si="662"/>
        <v>2.6798528058877644</v>
      </c>
      <c r="FR175" s="405">
        <f t="shared" si="663"/>
        <v>1.0377184912603497</v>
      </c>
      <c r="FS175" s="65"/>
    </row>
    <row r="176" spans="1:175" ht="10.35" customHeight="1" x14ac:dyDescent="0.2">
      <c r="A176" s="74" t="str">
        <f t="shared" si="523"/>
        <v>2021-22OCTOBERY60</v>
      </c>
      <c r="B176" s="163" t="str">
        <f t="shared" si="612"/>
        <v>2021-22</v>
      </c>
      <c r="C176" s="26" t="s">
        <v>833</v>
      </c>
      <c r="D176" s="163" t="str">
        <f t="shared" ref="D176:E184" si="685">D175</f>
        <v>Y60</v>
      </c>
      <c r="E176" s="163" t="str">
        <f t="shared" si="685"/>
        <v>Midlands</v>
      </c>
      <c r="F176" s="163" t="str">
        <f t="shared" si="524"/>
        <v>Y60</v>
      </c>
      <c r="H176" s="75">
        <f t="shared" si="665"/>
        <v>273693</v>
      </c>
      <c r="I176" s="75">
        <f t="shared" si="665"/>
        <v>221804</v>
      </c>
      <c r="J176" s="75">
        <f t="shared" si="665"/>
        <v>3789663</v>
      </c>
      <c r="K176" s="75">
        <f t="shared" si="526"/>
        <v>17</v>
      </c>
      <c r="L176" s="75">
        <f t="shared" si="527"/>
        <v>1</v>
      </c>
      <c r="M176" s="75">
        <f t="shared" si="528"/>
        <v>57</v>
      </c>
      <c r="N176" s="75">
        <f t="shared" si="529"/>
        <v>89</v>
      </c>
      <c r="O176" s="75">
        <f t="shared" si="530"/>
        <v>161</v>
      </c>
      <c r="P176" s="75" t="s">
        <v>44</v>
      </c>
      <c r="Q176" s="75">
        <f t="shared" ref="Q176:Z184" si="686">SUMIFS(Q$247:Q$1257,$B$247:$B$1257,$B176,$C$247:$C$1257,$C176,$D$247:$D$1257,$D176)</f>
        <v>569</v>
      </c>
      <c r="R176" s="75">
        <f t="shared" si="686"/>
        <v>2112</v>
      </c>
      <c r="S176" s="75">
        <f t="shared" si="686"/>
        <v>664</v>
      </c>
      <c r="T176" s="75">
        <f t="shared" si="686"/>
        <v>164937</v>
      </c>
      <c r="U176" s="75">
        <f t="shared" si="686"/>
        <v>18968</v>
      </c>
      <c r="V176" s="75">
        <f t="shared" si="686"/>
        <v>11983</v>
      </c>
      <c r="W176" s="75">
        <f t="shared" si="686"/>
        <v>93281</v>
      </c>
      <c r="X176" s="75">
        <f t="shared" si="686"/>
        <v>20944</v>
      </c>
      <c r="Y176" s="75">
        <f t="shared" si="686"/>
        <v>701</v>
      </c>
      <c r="Z176" s="75">
        <f t="shared" si="686"/>
        <v>10005259</v>
      </c>
      <c r="AA176" s="75">
        <f t="shared" si="532"/>
        <v>527</v>
      </c>
      <c r="AB176" s="75">
        <f t="shared" si="533"/>
        <v>937</v>
      </c>
      <c r="AC176" s="75">
        <f t="shared" si="651"/>
        <v>9250868</v>
      </c>
      <c r="AD176" s="75">
        <f t="shared" si="535"/>
        <v>772</v>
      </c>
      <c r="AE176" s="75">
        <f t="shared" si="536"/>
        <v>1551</v>
      </c>
      <c r="AF176" s="75">
        <f t="shared" si="652"/>
        <v>291404249</v>
      </c>
      <c r="AG176" s="75">
        <f t="shared" si="538"/>
        <v>3124</v>
      </c>
      <c r="AH176" s="75">
        <f t="shared" si="539"/>
        <v>6929</v>
      </c>
      <c r="AI176" s="75">
        <f t="shared" si="653"/>
        <v>301698786</v>
      </c>
      <c r="AJ176" s="75">
        <f t="shared" si="541"/>
        <v>14405</v>
      </c>
      <c r="AK176" s="75">
        <f t="shared" si="542"/>
        <v>35526</v>
      </c>
      <c r="AL176" s="75">
        <f t="shared" si="654"/>
        <v>11404047</v>
      </c>
      <c r="AM176" s="75">
        <f t="shared" si="544"/>
        <v>16268</v>
      </c>
      <c r="AN176" s="75">
        <f t="shared" si="545"/>
        <v>35510</v>
      </c>
      <c r="AO176" s="75">
        <f t="shared" ref="AO176:AX184" si="687">SUMIFS(AO$247:AO$1257,$B$247:$B$1257,$B176,$C$247:$C$1257,$C176,$D$247:$D$1257,$D176)</f>
        <v>24448</v>
      </c>
      <c r="AP176" s="75">
        <f t="shared" si="687"/>
        <v>2464</v>
      </c>
      <c r="AQ176" s="75">
        <f t="shared" si="687"/>
        <v>2140</v>
      </c>
      <c r="AR176" s="75">
        <f t="shared" si="687"/>
        <v>27</v>
      </c>
      <c r="AS176" s="75">
        <f t="shared" si="687"/>
        <v>7415</v>
      </c>
      <c r="AT176" s="75">
        <f t="shared" si="687"/>
        <v>12429</v>
      </c>
      <c r="AU176" s="75">
        <f t="shared" si="687"/>
        <v>5808</v>
      </c>
      <c r="AV176" s="75">
        <f t="shared" si="687"/>
        <v>80240</v>
      </c>
      <c r="AW176" s="75">
        <f t="shared" si="687"/>
        <v>8940</v>
      </c>
      <c r="AX176" s="75">
        <f t="shared" si="687"/>
        <v>51309</v>
      </c>
      <c r="AY176" s="75">
        <f t="shared" ref="AY176:BK184" si="688">SUMIFS(AY$247:AY$1257,$B$247:$B$1257,$B176,$C$247:$C$1257,$C176,$D$247:$D$1257,$D176)</f>
        <v>140489</v>
      </c>
      <c r="AZ176" s="75">
        <f t="shared" si="688"/>
        <v>36339</v>
      </c>
      <c r="BA176" s="75">
        <f t="shared" si="688"/>
        <v>26547</v>
      </c>
      <c r="BB176" s="75">
        <f t="shared" si="688"/>
        <v>22812</v>
      </c>
      <c r="BC176" s="75">
        <f t="shared" si="688"/>
        <v>17039</v>
      </c>
      <c r="BD176" s="75">
        <f t="shared" si="688"/>
        <v>127574</v>
      </c>
      <c r="BE176" s="75">
        <f t="shared" si="688"/>
        <v>98491</v>
      </c>
      <c r="BF176" s="75">
        <f t="shared" si="688"/>
        <v>38271</v>
      </c>
      <c r="BG176" s="75">
        <f t="shared" si="688"/>
        <v>22241</v>
      </c>
      <c r="BH176" s="75">
        <f t="shared" si="688"/>
        <v>1678</v>
      </c>
      <c r="BI176" s="75">
        <f t="shared" si="688"/>
        <v>703</v>
      </c>
      <c r="BJ176" s="75">
        <f t="shared" si="688"/>
        <v>175</v>
      </c>
      <c r="BK176" s="75">
        <f t="shared" si="688"/>
        <v>109018</v>
      </c>
      <c r="BL176" s="75">
        <f t="shared" si="548"/>
        <v>623</v>
      </c>
      <c r="BM176" s="75">
        <f t="shared" si="549"/>
        <v>1032</v>
      </c>
      <c r="BN176" s="75">
        <f t="shared" si="669"/>
        <v>133</v>
      </c>
      <c r="BO176" s="75">
        <f t="shared" si="669"/>
        <v>78290</v>
      </c>
      <c r="BP176" s="75">
        <f t="shared" si="551"/>
        <v>589</v>
      </c>
      <c r="BQ176" s="75">
        <f t="shared" si="552"/>
        <v>1073</v>
      </c>
      <c r="BR176" s="75">
        <f t="shared" si="670"/>
        <v>18660</v>
      </c>
      <c r="BS176" s="75">
        <f t="shared" si="670"/>
        <v>9817951</v>
      </c>
      <c r="BT176" s="75">
        <f t="shared" si="554"/>
        <v>526</v>
      </c>
      <c r="BU176" s="75">
        <f t="shared" si="555"/>
        <v>932</v>
      </c>
      <c r="BV176" s="75">
        <f t="shared" si="671"/>
        <v>6271</v>
      </c>
      <c r="BW176" s="75">
        <f t="shared" si="671"/>
        <v>18304123</v>
      </c>
      <c r="BX176" s="75">
        <f t="shared" si="557"/>
        <v>2919</v>
      </c>
      <c r="BY176" s="75">
        <f t="shared" si="558"/>
        <v>6467</v>
      </c>
      <c r="BZ176" s="75">
        <f t="shared" si="672"/>
        <v>2109</v>
      </c>
      <c r="CA176" s="75">
        <f t="shared" si="672"/>
        <v>7492894</v>
      </c>
      <c r="CB176" s="75">
        <f t="shared" si="560"/>
        <v>3553</v>
      </c>
      <c r="CC176" s="75">
        <f t="shared" si="561"/>
        <v>8206</v>
      </c>
      <c r="CD176" s="75">
        <f t="shared" si="673"/>
        <v>84901</v>
      </c>
      <c r="CE176" s="75">
        <f t="shared" si="673"/>
        <v>265607232</v>
      </c>
      <c r="CF176" s="75">
        <f t="shared" si="563"/>
        <v>3128</v>
      </c>
      <c r="CG176" s="75">
        <f t="shared" si="564"/>
        <v>6939</v>
      </c>
      <c r="CH176" s="75">
        <f t="shared" si="674"/>
        <v>1544</v>
      </c>
      <c r="CI176" s="75">
        <f t="shared" si="674"/>
        <v>20125632</v>
      </c>
      <c r="CJ176" s="75">
        <f t="shared" si="566"/>
        <v>13035</v>
      </c>
      <c r="CK176" s="75">
        <f t="shared" si="567"/>
        <v>29461</v>
      </c>
      <c r="CL176" s="75">
        <f t="shared" si="675"/>
        <v>588</v>
      </c>
      <c r="CM176" s="75">
        <f t="shared" si="675"/>
        <v>8608070</v>
      </c>
      <c r="CN176" s="75">
        <f t="shared" si="569"/>
        <v>14640</v>
      </c>
      <c r="CO176" s="75">
        <f t="shared" si="570"/>
        <v>35713</v>
      </c>
      <c r="CP176" s="75">
        <f t="shared" si="676"/>
        <v>3391</v>
      </c>
      <c r="CQ176" s="75">
        <f t="shared" si="676"/>
        <v>45392070</v>
      </c>
      <c r="CR176" s="75">
        <f t="shared" si="572"/>
        <v>13386</v>
      </c>
      <c r="CS176" s="75">
        <f t="shared" si="573"/>
        <v>28579</v>
      </c>
      <c r="CT176" s="75">
        <f t="shared" si="677"/>
        <v>253</v>
      </c>
      <c r="CU176" s="75">
        <f t="shared" si="677"/>
        <v>4455361</v>
      </c>
      <c r="CV176" s="75">
        <f t="shared" si="575"/>
        <v>17610</v>
      </c>
      <c r="CW176" s="75">
        <f t="shared" si="576"/>
        <v>46691</v>
      </c>
      <c r="CX176" s="75">
        <f t="shared" si="678"/>
        <v>850</v>
      </c>
      <c r="CY176" s="75">
        <f t="shared" si="678"/>
        <v>267604</v>
      </c>
      <c r="CZ176" s="75">
        <f t="shared" si="578"/>
        <v>315</v>
      </c>
      <c r="DA176" s="75">
        <f t="shared" si="579"/>
        <v>566</v>
      </c>
      <c r="DB176" s="75">
        <f t="shared" si="679"/>
        <v>10792</v>
      </c>
      <c r="DC176" s="75">
        <f t="shared" si="679"/>
        <v>524365</v>
      </c>
      <c r="DD176" s="75">
        <f t="shared" si="581"/>
        <v>49</v>
      </c>
      <c r="DE176" s="75">
        <f t="shared" si="582"/>
        <v>105</v>
      </c>
      <c r="DF176" s="75">
        <f t="shared" si="680"/>
        <v>178</v>
      </c>
      <c r="DG176" s="75">
        <f t="shared" si="680"/>
        <v>449175</v>
      </c>
      <c r="DH176" s="75">
        <f t="shared" si="584"/>
        <v>2523</v>
      </c>
      <c r="DI176" s="75">
        <f t="shared" si="585"/>
        <v>5465</v>
      </c>
      <c r="DJ176" s="75">
        <f t="shared" si="684"/>
        <v>152</v>
      </c>
      <c r="DK176" s="75">
        <f t="shared" si="684"/>
        <v>142</v>
      </c>
      <c r="DL176" s="248"/>
      <c r="DM176" s="248"/>
      <c r="DN176" s="248"/>
      <c r="DO176" s="248"/>
      <c r="DP176" s="248"/>
      <c r="DQ176" s="248"/>
      <c r="DR176" s="248"/>
      <c r="DS176" s="248"/>
      <c r="DT176" s="248"/>
      <c r="DU176" s="248"/>
      <c r="DV176" s="248"/>
      <c r="DW176" s="248"/>
      <c r="DX176" s="248"/>
      <c r="DY176" s="248"/>
      <c r="DZ176" s="248"/>
      <c r="EA176" s="248"/>
      <c r="EB176" s="164"/>
      <c r="EC176" s="75">
        <f t="shared" si="598"/>
        <v>10</v>
      </c>
      <c r="ED176" s="74">
        <f t="shared" si="613"/>
        <v>2021</v>
      </c>
      <c r="EE176" s="165">
        <f t="shared" si="614"/>
        <v>44470</v>
      </c>
      <c r="EF176" s="157">
        <f t="shared" si="599"/>
        <v>31</v>
      </c>
      <c r="EG176" s="156"/>
      <c r="EH176" s="166">
        <f t="shared" ref="EH176:EQ184" si="689">SUMIFS(EH$247:EH$1257,$B$247:$B$1257,$B176,$C$247:$C$1257,$C176,$D$247:$D$1257,$D176)</f>
        <v>187530</v>
      </c>
      <c r="EI176" s="166">
        <f t="shared" si="689"/>
        <v>12746891</v>
      </c>
      <c r="EJ176" s="166">
        <f t="shared" si="689"/>
        <v>19824551</v>
      </c>
      <c r="EK176" s="166">
        <f t="shared" si="689"/>
        <v>35763360</v>
      </c>
      <c r="EL176" s="166">
        <f t="shared" si="689"/>
        <v>17767968</v>
      </c>
      <c r="EM176" s="166">
        <f t="shared" si="689"/>
        <v>18590283</v>
      </c>
      <c r="EN176" s="166">
        <f t="shared" si="689"/>
        <v>646315959</v>
      </c>
      <c r="EO176" s="166">
        <f t="shared" si="689"/>
        <v>744061472</v>
      </c>
      <c r="EP176" s="166">
        <f t="shared" si="689"/>
        <v>24892733</v>
      </c>
      <c r="EQ176" s="166">
        <f t="shared" si="689"/>
        <v>180600</v>
      </c>
      <c r="ER176" s="166">
        <f t="shared" ref="ER176:FA184" si="690">SUMIFS(ER$247:ER$1257,$B$247:$B$1257,$B176,$C$247:$C$1257,$C176,$D$247:$D$1257,$D176)</f>
        <v>142645</v>
      </c>
      <c r="ES176" s="166">
        <f t="shared" si="690"/>
        <v>17389920</v>
      </c>
      <c r="ET176" s="166">
        <f t="shared" si="690"/>
        <v>40554390</v>
      </c>
      <c r="EU176" s="166">
        <f t="shared" si="690"/>
        <v>17306354</v>
      </c>
      <c r="EV176" s="166">
        <f t="shared" si="690"/>
        <v>589105013</v>
      </c>
      <c r="EW176" s="166">
        <f t="shared" si="690"/>
        <v>45487784</v>
      </c>
      <c r="EX176" s="166">
        <f t="shared" si="690"/>
        <v>20999307</v>
      </c>
      <c r="EY176" s="166">
        <f t="shared" si="690"/>
        <v>96911035</v>
      </c>
      <c r="EZ176" s="166">
        <f t="shared" si="690"/>
        <v>11812708</v>
      </c>
      <c r="FA176" s="166">
        <f t="shared" si="690"/>
        <v>972809</v>
      </c>
      <c r="FB176" s="166">
        <f t="shared" ref="FB176:FG184" si="691">SUMIFS(FB$247:FB$1257,$B$247:$B$1257,$B176,$C$247:$C$1257,$C176,$D$247:$D$1257,$D176)</f>
        <v>480968</v>
      </c>
      <c r="FC176" s="166">
        <f t="shared" si="691"/>
        <v>1135836</v>
      </c>
      <c r="FD176" s="166">
        <f t="shared" si="691"/>
        <v>0</v>
      </c>
      <c r="FE176" s="166">
        <f t="shared" si="691"/>
        <v>0</v>
      </c>
      <c r="FF176" s="166">
        <f t="shared" si="691"/>
        <v>0</v>
      </c>
      <c r="FG176" s="166">
        <f t="shared" si="691"/>
        <v>0</v>
      </c>
      <c r="FH176" s="152"/>
      <c r="FI176" s="405">
        <f t="shared" si="655"/>
        <v>1.9158055672711936</v>
      </c>
      <c r="FJ176" s="405">
        <f t="shared" si="655"/>
        <v>1.3995676929565584</v>
      </c>
      <c r="FK176" s="405">
        <f t="shared" si="656"/>
        <v>1.9036969039472587</v>
      </c>
      <c r="FL176" s="405">
        <f t="shared" si="657"/>
        <v>1.4219310690144371</v>
      </c>
      <c r="FM176" s="405">
        <f t="shared" si="658"/>
        <v>1.3676311360298452</v>
      </c>
      <c r="FN176" s="405">
        <f t="shared" si="659"/>
        <v>1.0558527460040095</v>
      </c>
      <c r="FO176" s="405">
        <f t="shared" si="660"/>
        <v>1.8273013750954927</v>
      </c>
      <c r="FP176" s="405">
        <f t="shared" si="661"/>
        <v>1.0619270435446906</v>
      </c>
      <c r="FQ176" s="405">
        <f t="shared" si="662"/>
        <v>2.3937232524964336</v>
      </c>
      <c r="FR176" s="405">
        <f t="shared" si="663"/>
        <v>1.0028530670470757</v>
      </c>
      <c r="FS176" s="65"/>
    </row>
    <row r="177" spans="1:180" ht="10.35" customHeight="1" x14ac:dyDescent="0.2">
      <c r="A177" s="74" t="str">
        <f t="shared" si="523"/>
        <v>2021-22NOVEMBERY60</v>
      </c>
      <c r="B177" s="163" t="str">
        <f t="shared" si="612"/>
        <v>2021-22</v>
      </c>
      <c r="C177" s="26" t="s">
        <v>834</v>
      </c>
      <c r="D177" s="163" t="str">
        <f t="shared" si="685"/>
        <v>Y60</v>
      </c>
      <c r="E177" s="163" t="str">
        <f t="shared" si="685"/>
        <v>Midlands</v>
      </c>
      <c r="F177" s="163" t="str">
        <f t="shared" si="524"/>
        <v>Y60</v>
      </c>
      <c r="H177" s="75">
        <f t="shared" si="665"/>
        <v>244377</v>
      </c>
      <c r="I177" s="75">
        <f t="shared" si="665"/>
        <v>194513</v>
      </c>
      <c r="J177" s="75">
        <f t="shared" si="665"/>
        <v>3323678</v>
      </c>
      <c r="K177" s="75">
        <f t="shared" si="526"/>
        <v>17</v>
      </c>
      <c r="L177" s="75">
        <f t="shared" si="527"/>
        <v>2</v>
      </c>
      <c r="M177" s="75">
        <f t="shared" si="528"/>
        <v>58</v>
      </c>
      <c r="N177" s="75">
        <f t="shared" si="529"/>
        <v>91</v>
      </c>
      <c r="O177" s="75">
        <f t="shared" si="530"/>
        <v>160</v>
      </c>
      <c r="P177" s="75" t="s">
        <v>44</v>
      </c>
      <c r="Q177" s="75">
        <f t="shared" si="686"/>
        <v>475</v>
      </c>
      <c r="R177" s="75">
        <f t="shared" si="686"/>
        <v>2047</v>
      </c>
      <c r="S177" s="75">
        <f t="shared" si="686"/>
        <v>728</v>
      </c>
      <c r="T177" s="75">
        <f t="shared" si="686"/>
        <v>156893</v>
      </c>
      <c r="U177" s="75">
        <f t="shared" si="686"/>
        <v>17716</v>
      </c>
      <c r="V177" s="75">
        <f t="shared" si="686"/>
        <v>11164</v>
      </c>
      <c r="W177" s="75">
        <f t="shared" si="686"/>
        <v>89084</v>
      </c>
      <c r="X177" s="75">
        <f t="shared" si="686"/>
        <v>20469</v>
      </c>
      <c r="Y177" s="75">
        <f t="shared" si="686"/>
        <v>697</v>
      </c>
      <c r="Z177" s="75">
        <f t="shared" si="686"/>
        <v>9266088</v>
      </c>
      <c r="AA177" s="75">
        <f t="shared" si="532"/>
        <v>523</v>
      </c>
      <c r="AB177" s="75">
        <f t="shared" si="533"/>
        <v>920</v>
      </c>
      <c r="AC177" s="75">
        <f t="shared" si="651"/>
        <v>8663561</v>
      </c>
      <c r="AD177" s="75">
        <f t="shared" si="535"/>
        <v>776</v>
      </c>
      <c r="AE177" s="75">
        <f t="shared" si="536"/>
        <v>1631</v>
      </c>
      <c r="AF177" s="75">
        <f t="shared" si="652"/>
        <v>247590044</v>
      </c>
      <c r="AG177" s="75">
        <f t="shared" si="538"/>
        <v>2779</v>
      </c>
      <c r="AH177" s="75">
        <f t="shared" si="539"/>
        <v>6140</v>
      </c>
      <c r="AI177" s="75">
        <f t="shared" si="653"/>
        <v>242969576</v>
      </c>
      <c r="AJ177" s="75">
        <f t="shared" si="541"/>
        <v>11870</v>
      </c>
      <c r="AK177" s="75">
        <f t="shared" si="542"/>
        <v>30030</v>
      </c>
      <c r="AL177" s="75">
        <f t="shared" si="654"/>
        <v>10322217</v>
      </c>
      <c r="AM177" s="75">
        <f t="shared" si="544"/>
        <v>14809</v>
      </c>
      <c r="AN177" s="75">
        <f t="shared" si="545"/>
        <v>37581</v>
      </c>
      <c r="AO177" s="75">
        <f t="shared" si="687"/>
        <v>22398</v>
      </c>
      <c r="AP177" s="75">
        <f t="shared" si="687"/>
        <v>2161</v>
      </c>
      <c r="AQ177" s="75">
        <f t="shared" si="687"/>
        <v>1491</v>
      </c>
      <c r="AR177" s="75">
        <f t="shared" si="687"/>
        <v>38</v>
      </c>
      <c r="AS177" s="75">
        <f t="shared" si="687"/>
        <v>6652</v>
      </c>
      <c r="AT177" s="75">
        <f t="shared" si="687"/>
        <v>12094</v>
      </c>
      <c r="AU177" s="75">
        <f t="shared" si="687"/>
        <v>6054</v>
      </c>
      <c r="AV177" s="75">
        <f t="shared" si="687"/>
        <v>76570</v>
      </c>
      <c r="AW177" s="75">
        <f t="shared" si="687"/>
        <v>8959</v>
      </c>
      <c r="AX177" s="75">
        <f t="shared" si="687"/>
        <v>48966</v>
      </c>
      <c r="AY177" s="75">
        <f t="shared" si="688"/>
        <v>134495</v>
      </c>
      <c r="AZ177" s="75">
        <f t="shared" si="688"/>
        <v>34048</v>
      </c>
      <c r="BA177" s="75">
        <f t="shared" si="688"/>
        <v>24888</v>
      </c>
      <c r="BB177" s="75">
        <f t="shared" si="688"/>
        <v>21283</v>
      </c>
      <c r="BC177" s="75">
        <f t="shared" si="688"/>
        <v>15926</v>
      </c>
      <c r="BD177" s="75">
        <f t="shared" si="688"/>
        <v>121120</v>
      </c>
      <c r="BE177" s="75">
        <f t="shared" si="688"/>
        <v>93829</v>
      </c>
      <c r="BF177" s="75">
        <f t="shared" si="688"/>
        <v>38635</v>
      </c>
      <c r="BG177" s="75">
        <f t="shared" si="688"/>
        <v>21578</v>
      </c>
      <c r="BH177" s="75">
        <f t="shared" si="688"/>
        <v>1711</v>
      </c>
      <c r="BI177" s="75">
        <f t="shared" si="688"/>
        <v>706</v>
      </c>
      <c r="BJ177" s="75">
        <f t="shared" si="688"/>
        <v>160</v>
      </c>
      <c r="BK177" s="75">
        <f t="shared" si="688"/>
        <v>89534</v>
      </c>
      <c r="BL177" s="75">
        <f t="shared" si="548"/>
        <v>560</v>
      </c>
      <c r="BM177" s="75">
        <f t="shared" si="549"/>
        <v>998</v>
      </c>
      <c r="BN177" s="75">
        <f t="shared" si="669"/>
        <v>116</v>
      </c>
      <c r="BO177" s="75">
        <f t="shared" si="669"/>
        <v>67050</v>
      </c>
      <c r="BP177" s="75">
        <f t="shared" si="551"/>
        <v>578</v>
      </c>
      <c r="BQ177" s="75">
        <f t="shared" si="552"/>
        <v>1085</v>
      </c>
      <c r="BR177" s="75">
        <f t="shared" si="670"/>
        <v>17440</v>
      </c>
      <c r="BS177" s="75">
        <f t="shared" si="670"/>
        <v>9109504</v>
      </c>
      <c r="BT177" s="75">
        <f t="shared" si="554"/>
        <v>522</v>
      </c>
      <c r="BU177" s="75">
        <f t="shared" si="555"/>
        <v>919</v>
      </c>
      <c r="BV177" s="75">
        <f t="shared" si="671"/>
        <v>5977</v>
      </c>
      <c r="BW177" s="75">
        <f t="shared" si="671"/>
        <v>15014651</v>
      </c>
      <c r="BX177" s="75">
        <f t="shared" si="557"/>
        <v>2512</v>
      </c>
      <c r="BY177" s="75">
        <f t="shared" si="558"/>
        <v>5487</v>
      </c>
      <c r="BZ177" s="75">
        <f t="shared" si="672"/>
        <v>2089</v>
      </c>
      <c r="CA177" s="75">
        <f t="shared" si="672"/>
        <v>6308371</v>
      </c>
      <c r="CB177" s="75">
        <f t="shared" si="560"/>
        <v>3020</v>
      </c>
      <c r="CC177" s="75">
        <f t="shared" si="561"/>
        <v>7148</v>
      </c>
      <c r="CD177" s="75">
        <f t="shared" si="673"/>
        <v>81018</v>
      </c>
      <c r="CE177" s="75">
        <f t="shared" si="673"/>
        <v>226267022</v>
      </c>
      <c r="CF177" s="75">
        <f t="shared" si="563"/>
        <v>2793</v>
      </c>
      <c r="CG177" s="75">
        <f t="shared" si="564"/>
        <v>6152</v>
      </c>
      <c r="CH177" s="75">
        <f t="shared" si="674"/>
        <v>1420</v>
      </c>
      <c r="CI177" s="75">
        <f t="shared" si="674"/>
        <v>17793662</v>
      </c>
      <c r="CJ177" s="75">
        <f t="shared" si="566"/>
        <v>12531</v>
      </c>
      <c r="CK177" s="75">
        <f t="shared" si="567"/>
        <v>29521</v>
      </c>
      <c r="CL177" s="75">
        <f t="shared" si="675"/>
        <v>545</v>
      </c>
      <c r="CM177" s="75">
        <f t="shared" si="675"/>
        <v>7651735</v>
      </c>
      <c r="CN177" s="75">
        <f t="shared" si="569"/>
        <v>14040</v>
      </c>
      <c r="CO177" s="75">
        <f t="shared" si="570"/>
        <v>40115</v>
      </c>
      <c r="CP177" s="75">
        <f t="shared" si="676"/>
        <v>3456</v>
      </c>
      <c r="CQ177" s="75">
        <f t="shared" si="676"/>
        <v>41730310</v>
      </c>
      <c r="CR177" s="75">
        <f t="shared" si="572"/>
        <v>12075</v>
      </c>
      <c r="CS177" s="75">
        <f t="shared" si="573"/>
        <v>24480</v>
      </c>
      <c r="CT177" s="75">
        <f t="shared" si="677"/>
        <v>225</v>
      </c>
      <c r="CU177" s="75">
        <f t="shared" si="677"/>
        <v>3492395</v>
      </c>
      <c r="CV177" s="75">
        <f t="shared" si="575"/>
        <v>15522</v>
      </c>
      <c r="CW177" s="75">
        <f t="shared" si="576"/>
        <v>38843</v>
      </c>
      <c r="CX177" s="75">
        <f t="shared" si="678"/>
        <v>885</v>
      </c>
      <c r="CY177" s="75">
        <f t="shared" si="678"/>
        <v>272796</v>
      </c>
      <c r="CZ177" s="75">
        <f t="shared" si="578"/>
        <v>308</v>
      </c>
      <c r="DA177" s="75">
        <f t="shared" si="579"/>
        <v>522</v>
      </c>
      <c r="DB177" s="75">
        <f t="shared" si="679"/>
        <v>9984</v>
      </c>
      <c r="DC177" s="75">
        <f t="shared" si="679"/>
        <v>482865</v>
      </c>
      <c r="DD177" s="75">
        <f t="shared" si="581"/>
        <v>48</v>
      </c>
      <c r="DE177" s="75">
        <f t="shared" si="582"/>
        <v>101</v>
      </c>
      <c r="DF177" s="75">
        <f t="shared" si="680"/>
        <v>188</v>
      </c>
      <c r="DG177" s="75">
        <f t="shared" si="680"/>
        <v>455367</v>
      </c>
      <c r="DH177" s="75">
        <f t="shared" si="584"/>
        <v>2422</v>
      </c>
      <c r="DI177" s="75">
        <f t="shared" si="585"/>
        <v>5477</v>
      </c>
      <c r="DJ177" s="75">
        <f t="shared" si="684"/>
        <v>156</v>
      </c>
      <c r="DK177" s="75">
        <f t="shared" si="684"/>
        <v>134</v>
      </c>
      <c r="DL177" s="248"/>
      <c r="DM177" s="248"/>
      <c r="DN177" s="248"/>
      <c r="DO177" s="248"/>
      <c r="DP177" s="248"/>
      <c r="DQ177" s="248"/>
      <c r="DR177" s="248"/>
      <c r="DS177" s="248"/>
      <c r="DT177" s="248"/>
      <c r="DU177" s="248"/>
      <c r="DV177" s="248"/>
      <c r="DW177" s="248"/>
      <c r="DX177" s="248"/>
      <c r="DY177" s="248"/>
      <c r="DZ177" s="248"/>
      <c r="EA177" s="248"/>
      <c r="EB177" s="164"/>
      <c r="EC177" s="75">
        <f t="shared" si="598"/>
        <v>11</v>
      </c>
      <c r="ED177" s="74">
        <f t="shared" si="613"/>
        <v>2021</v>
      </c>
      <c r="EE177" s="165">
        <f t="shared" si="614"/>
        <v>44501</v>
      </c>
      <c r="EF177" s="157">
        <f t="shared" si="599"/>
        <v>30</v>
      </c>
      <c r="EG177" s="156"/>
      <c r="EH177" s="166">
        <f t="shared" si="689"/>
        <v>389026</v>
      </c>
      <c r="EI177" s="166">
        <f t="shared" si="689"/>
        <v>11227488</v>
      </c>
      <c r="EJ177" s="166">
        <f t="shared" si="689"/>
        <v>17638331</v>
      </c>
      <c r="EK177" s="166">
        <f t="shared" si="689"/>
        <v>31214404</v>
      </c>
      <c r="EL177" s="166">
        <f t="shared" si="689"/>
        <v>16293566</v>
      </c>
      <c r="EM177" s="166">
        <f t="shared" si="689"/>
        <v>18210294</v>
      </c>
      <c r="EN177" s="166">
        <f t="shared" si="689"/>
        <v>546996146</v>
      </c>
      <c r="EO177" s="166">
        <f t="shared" si="689"/>
        <v>614688652</v>
      </c>
      <c r="EP177" s="166">
        <f t="shared" si="689"/>
        <v>26194088</v>
      </c>
      <c r="EQ177" s="166">
        <f t="shared" si="689"/>
        <v>159680</v>
      </c>
      <c r="ER177" s="166">
        <f t="shared" si="690"/>
        <v>125845</v>
      </c>
      <c r="ES177" s="166">
        <f t="shared" si="690"/>
        <v>16027354</v>
      </c>
      <c r="ET177" s="166">
        <f t="shared" si="690"/>
        <v>32794822</v>
      </c>
      <c r="EU177" s="166">
        <f t="shared" si="690"/>
        <v>14933207</v>
      </c>
      <c r="EV177" s="166">
        <f t="shared" si="690"/>
        <v>498458349</v>
      </c>
      <c r="EW177" s="166">
        <f t="shared" si="690"/>
        <v>41919352</v>
      </c>
      <c r="EX177" s="166">
        <f t="shared" si="690"/>
        <v>21862749</v>
      </c>
      <c r="EY177" s="166">
        <f t="shared" si="690"/>
        <v>84603051</v>
      </c>
      <c r="EZ177" s="166">
        <f t="shared" si="690"/>
        <v>8739592</v>
      </c>
      <c r="FA177" s="166">
        <f t="shared" si="690"/>
        <v>1029674</v>
      </c>
      <c r="FB177" s="166">
        <f t="shared" si="691"/>
        <v>462036</v>
      </c>
      <c r="FC177" s="166">
        <f t="shared" si="691"/>
        <v>1011452</v>
      </c>
      <c r="FD177" s="166">
        <f t="shared" si="691"/>
        <v>0</v>
      </c>
      <c r="FE177" s="166">
        <f t="shared" si="691"/>
        <v>0</v>
      </c>
      <c r="FF177" s="166">
        <f t="shared" si="691"/>
        <v>0</v>
      </c>
      <c r="FG177" s="166">
        <f t="shared" si="691"/>
        <v>0</v>
      </c>
      <c r="FH177" s="152"/>
      <c r="FI177" s="405">
        <f t="shared" si="655"/>
        <v>1.9218785278843984</v>
      </c>
      <c r="FJ177" s="405">
        <f t="shared" si="655"/>
        <v>1.4048317904718899</v>
      </c>
      <c r="FK177" s="405">
        <f t="shared" si="656"/>
        <v>1.9063955571479756</v>
      </c>
      <c r="FL177" s="405">
        <f t="shared" si="657"/>
        <v>1.426549623790756</v>
      </c>
      <c r="FM177" s="405">
        <f t="shared" si="658"/>
        <v>1.3596156436621616</v>
      </c>
      <c r="FN177" s="405">
        <f t="shared" si="659"/>
        <v>1.0532643347851467</v>
      </c>
      <c r="FO177" s="405">
        <f t="shared" si="660"/>
        <v>1.8874883970882799</v>
      </c>
      <c r="FP177" s="405">
        <f t="shared" si="661"/>
        <v>1.0541794909375153</v>
      </c>
      <c r="FQ177" s="405">
        <f t="shared" si="662"/>
        <v>2.4548063127690098</v>
      </c>
      <c r="FR177" s="405">
        <f t="shared" si="663"/>
        <v>1.0129124820659972</v>
      </c>
      <c r="FS177" s="65"/>
    </row>
    <row r="178" spans="1:180" ht="10.35" customHeight="1" x14ac:dyDescent="0.2">
      <c r="A178" s="74" t="str">
        <f t="shared" si="523"/>
        <v>2021-22DECEMBERY60</v>
      </c>
      <c r="B178" s="163" t="str">
        <f t="shared" si="612"/>
        <v>2021-22</v>
      </c>
      <c r="C178" s="26" t="s">
        <v>835</v>
      </c>
      <c r="D178" s="163" t="str">
        <f t="shared" si="685"/>
        <v>Y60</v>
      </c>
      <c r="E178" s="163" t="str">
        <f t="shared" si="685"/>
        <v>Midlands</v>
      </c>
      <c r="F178" s="163" t="str">
        <f t="shared" si="524"/>
        <v>Y60</v>
      </c>
      <c r="H178" s="75">
        <f t="shared" si="665"/>
        <v>253777</v>
      </c>
      <c r="I178" s="75">
        <f t="shared" si="665"/>
        <v>202784</v>
      </c>
      <c r="J178" s="75">
        <f t="shared" si="665"/>
        <v>2418420</v>
      </c>
      <c r="K178" s="75">
        <f t="shared" si="526"/>
        <v>12</v>
      </c>
      <c r="L178" s="75">
        <f t="shared" si="527"/>
        <v>2</v>
      </c>
      <c r="M178" s="75">
        <f t="shared" si="528"/>
        <v>34</v>
      </c>
      <c r="N178" s="75">
        <f t="shared" si="529"/>
        <v>63</v>
      </c>
      <c r="O178" s="75">
        <f t="shared" si="530"/>
        <v>130</v>
      </c>
      <c r="P178" s="75" t="s">
        <v>44</v>
      </c>
      <c r="Q178" s="75">
        <f t="shared" si="686"/>
        <v>457</v>
      </c>
      <c r="R178" s="75">
        <f t="shared" si="686"/>
        <v>2127</v>
      </c>
      <c r="S178" s="75">
        <f t="shared" si="686"/>
        <v>769</v>
      </c>
      <c r="T178" s="75">
        <f t="shared" si="686"/>
        <v>159660</v>
      </c>
      <c r="U178" s="75">
        <f t="shared" si="686"/>
        <v>18384</v>
      </c>
      <c r="V178" s="75">
        <f t="shared" si="686"/>
        <v>11514</v>
      </c>
      <c r="W178" s="75">
        <f t="shared" si="686"/>
        <v>89447</v>
      </c>
      <c r="X178" s="75">
        <f t="shared" si="686"/>
        <v>21764</v>
      </c>
      <c r="Y178" s="75">
        <f t="shared" si="686"/>
        <v>718</v>
      </c>
      <c r="Z178" s="75">
        <f t="shared" si="686"/>
        <v>9496184</v>
      </c>
      <c r="AA178" s="75">
        <f t="shared" si="532"/>
        <v>517</v>
      </c>
      <c r="AB178" s="75">
        <f t="shared" si="533"/>
        <v>916</v>
      </c>
      <c r="AC178" s="75">
        <f t="shared" si="651"/>
        <v>8719561</v>
      </c>
      <c r="AD178" s="75">
        <f t="shared" si="535"/>
        <v>757</v>
      </c>
      <c r="AE178" s="75">
        <f t="shared" si="536"/>
        <v>1555</v>
      </c>
      <c r="AF178" s="75">
        <f t="shared" si="652"/>
        <v>276348792</v>
      </c>
      <c r="AG178" s="75">
        <f t="shared" si="538"/>
        <v>3090</v>
      </c>
      <c r="AH178" s="75">
        <f t="shared" si="539"/>
        <v>7082</v>
      </c>
      <c r="AI178" s="75">
        <f t="shared" si="653"/>
        <v>249676193</v>
      </c>
      <c r="AJ178" s="75">
        <f t="shared" si="541"/>
        <v>11472</v>
      </c>
      <c r="AK178" s="75">
        <f t="shared" si="542"/>
        <v>30188</v>
      </c>
      <c r="AL178" s="75">
        <f t="shared" si="654"/>
        <v>9418595</v>
      </c>
      <c r="AM178" s="75">
        <f t="shared" si="544"/>
        <v>13118</v>
      </c>
      <c r="AN178" s="75">
        <f t="shared" si="545"/>
        <v>33110</v>
      </c>
      <c r="AO178" s="75">
        <f t="shared" si="687"/>
        <v>22687</v>
      </c>
      <c r="AP178" s="75">
        <f t="shared" si="687"/>
        <v>2233</v>
      </c>
      <c r="AQ178" s="75">
        <f t="shared" si="687"/>
        <v>1622</v>
      </c>
      <c r="AR178" s="75">
        <f t="shared" si="687"/>
        <v>51</v>
      </c>
      <c r="AS178" s="75">
        <f t="shared" si="687"/>
        <v>6490</v>
      </c>
      <c r="AT178" s="75">
        <f t="shared" si="687"/>
        <v>12342</v>
      </c>
      <c r="AU178" s="75">
        <f t="shared" si="687"/>
        <v>6533</v>
      </c>
      <c r="AV178" s="75">
        <f t="shared" si="687"/>
        <v>76966</v>
      </c>
      <c r="AW178" s="75">
        <f t="shared" si="687"/>
        <v>8749</v>
      </c>
      <c r="AX178" s="75">
        <f t="shared" si="687"/>
        <v>51258</v>
      </c>
      <c r="AY178" s="75">
        <f t="shared" si="688"/>
        <v>136973</v>
      </c>
      <c r="AZ178" s="75">
        <f t="shared" si="688"/>
        <v>35440</v>
      </c>
      <c r="BA178" s="75">
        <f t="shared" si="688"/>
        <v>25666</v>
      </c>
      <c r="BB178" s="75">
        <f t="shared" si="688"/>
        <v>22092</v>
      </c>
      <c r="BC178" s="75">
        <f t="shared" si="688"/>
        <v>16348</v>
      </c>
      <c r="BD178" s="75">
        <f t="shared" si="688"/>
        <v>122459</v>
      </c>
      <c r="BE178" s="75">
        <f t="shared" si="688"/>
        <v>94399</v>
      </c>
      <c r="BF178" s="75">
        <f t="shared" si="688"/>
        <v>39380</v>
      </c>
      <c r="BG178" s="75">
        <f t="shared" si="688"/>
        <v>23141</v>
      </c>
      <c r="BH178" s="75">
        <f t="shared" si="688"/>
        <v>1728</v>
      </c>
      <c r="BI178" s="75">
        <f t="shared" si="688"/>
        <v>730</v>
      </c>
      <c r="BJ178" s="75">
        <f t="shared" si="688"/>
        <v>142</v>
      </c>
      <c r="BK178" s="75">
        <f t="shared" si="688"/>
        <v>83281</v>
      </c>
      <c r="BL178" s="75">
        <f t="shared" si="548"/>
        <v>586</v>
      </c>
      <c r="BM178" s="75">
        <f t="shared" si="549"/>
        <v>1059</v>
      </c>
      <c r="BN178" s="75">
        <f t="shared" si="669"/>
        <v>108</v>
      </c>
      <c r="BO178" s="75">
        <f t="shared" si="669"/>
        <v>67346</v>
      </c>
      <c r="BP178" s="75">
        <f t="shared" si="551"/>
        <v>624</v>
      </c>
      <c r="BQ178" s="75">
        <f t="shared" si="552"/>
        <v>1053</v>
      </c>
      <c r="BR178" s="75">
        <f t="shared" si="670"/>
        <v>18134</v>
      </c>
      <c r="BS178" s="75">
        <f t="shared" si="670"/>
        <v>9345557</v>
      </c>
      <c r="BT178" s="75">
        <f t="shared" si="554"/>
        <v>515</v>
      </c>
      <c r="BU178" s="75">
        <f t="shared" si="555"/>
        <v>915</v>
      </c>
      <c r="BV178" s="75">
        <f t="shared" si="671"/>
        <v>5484</v>
      </c>
      <c r="BW178" s="75">
        <f t="shared" si="671"/>
        <v>17198228</v>
      </c>
      <c r="BX178" s="75">
        <f t="shared" si="557"/>
        <v>3136</v>
      </c>
      <c r="BY178" s="75">
        <f t="shared" si="558"/>
        <v>7023</v>
      </c>
      <c r="BZ178" s="75">
        <f t="shared" si="672"/>
        <v>2073</v>
      </c>
      <c r="CA178" s="75">
        <f t="shared" si="672"/>
        <v>7300445</v>
      </c>
      <c r="CB178" s="75">
        <f t="shared" si="560"/>
        <v>3522</v>
      </c>
      <c r="CC178" s="75">
        <f t="shared" si="561"/>
        <v>8340</v>
      </c>
      <c r="CD178" s="75">
        <f t="shared" si="673"/>
        <v>81890</v>
      </c>
      <c r="CE178" s="75">
        <f t="shared" si="673"/>
        <v>251850119</v>
      </c>
      <c r="CF178" s="75">
        <f t="shared" si="563"/>
        <v>3075</v>
      </c>
      <c r="CG178" s="75">
        <f t="shared" si="564"/>
        <v>7055</v>
      </c>
      <c r="CH178" s="75">
        <f t="shared" si="674"/>
        <v>1429</v>
      </c>
      <c r="CI178" s="75">
        <f t="shared" si="674"/>
        <v>15127712</v>
      </c>
      <c r="CJ178" s="75">
        <f t="shared" si="566"/>
        <v>10586</v>
      </c>
      <c r="CK178" s="75">
        <f t="shared" si="567"/>
        <v>24642</v>
      </c>
      <c r="CL178" s="75">
        <f t="shared" si="675"/>
        <v>563</v>
      </c>
      <c r="CM178" s="75">
        <f t="shared" si="675"/>
        <v>5930834</v>
      </c>
      <c r="CN178" s="75">
        <f t="shared" si="569"/>
        <v>10534</v>
      </c>
      <c r="CO178" s="75">
        <f t="shared" si="570"/>
        <v>27118</v>
      </c>
      <c r="CP178" s="75">
        <f t="shared" si="676"/>
        <v>3442</v>
      </c>
      <c r="CQ178" s="75">
        <f t="shared" si="676"/>
        <v>37744922</v>
      </c>
      <c r="CR178" s="75">
        <f t="shared" si="572"/>
        <v>10966</v>
      </c>
      <c r="CS178" s="75">
        <f t="shared" si="573"/>
        <v>22660</v>
      </c>
      <c r="CT178" s="75">
        <f t="shared" si="677"/>
        <v>243</v>
      </c>
      <c r="CU178" s="75">
        <f t="shared" si="677"/>
        <v>3300233</v>
      </c>
      <c r="CV178" s="75">
        <f t="shared" si="575"/>
        <v>13581</v>
      </c>
      <c r="CW178" s="75">
        <f t="shared" si="576"/>
        <v>32281</v>
      </c>
      <c r="CX178" s="75">
        <f t="shared" si="678"/>
        <v>980</v>
      </c>
      <c r="CY178" s="75">
        <f t="shared" si="678"/>
        <v>299835</v>
      </c>
      <c r="CZ178" s="75">
        <f t="shared" si="578"/>
        <v>306</v>
      </c>
      <c r="DA178" s="75">
        <f t="shared" si="579"/>
        <v>511</v>
      </c>
      <c r="DB178" s="75">
        <f t="shared" si="679"/>
        <v>10172</v>
      </c>
      <c r="DC178" s="75">
        <f t="shared" si="679"/>
        <v>433079</v>
      </c>
      <c r="DD178" s="75">
        <f t="shared" si="581"/>
        <v>43</v>
      </c>
      <c r="DE178" s="75">
        <f t="shared" si="582"/>
        <v>83</v>
      </c>
      <c r="DF178" s="75">
        <f t="shared" si="680"/>
        <v>184</v>
      </c>
      <c r="DG178" s="75">
        <f t="shared" si="680"/>
        <v>547082</v>
      </c>
      <c r="DH178" s="75">
        <f t="shared" si="584"/>
        <v>2973</v>
      </c>
      <c r="DI178" s="75">
        <f t="shared" si="585"/>
        <v>7142</v>
      </c>
      <c r="DJ178" s="75">
        <f t="shared" si="684"/>
        <v>153</v>
      </c>
      <c r="DK178" s="75">
        <f t="shared" si="684"/>
        <v>200</v>
      </c>
      <c r="DL178" s="248"/>
      <c r="DM178" s="248"/>
      <c r="DN178" s="248"/>
      <c r="DO178" s="248"/>
      <c r="DP178" s="248"/>
      <c r="DQ178" s="248"/>
      <c r="DR178" s="248"/>
      <c r="DS178" s="248"/>
      <c r="DT178" s="248"/>
      <c r="DU178" s="248"/>
      <c r="DV178" s="248"/>
      <c r="DW178" s="248"/>
      <c r="DX178" s="248"/>
      <c r="DY178" s="248"/>
      <c r="DZ178" s="248"/>
      <c r="EA178" s="248"/>
      <c r="EB178" s="164"/>
      <c r="EC178" s="75">
        <f t="shared" si="598"/>
        <v>12</v>
      </c>
      <c r="ED178" s="74">
        <f t="shared" si="613"/>
        <v>2021</v>
      </c>
      <c r="EE178" s="165">
        <f t="shared" si="614"/>
        <v>44531</v>
      </c>
      <c r="EF178" s="157">
        <f t="shared" si="599"/>
        <v>31</v>
      </c>
      <c r="EG178" s="156"/>
      <c r="EH178" s="166">
        <f t="shared" si="689"/>
        <v>405568</v>
      </c>
      <c r="EI178" s="166">
        <f t="shared" si="689"/>
        <v>6930358</v>
      </c>
      <c r="EJ178" s="166">
        <f t="shared" si="689"/>
        <v>12681716</v>
      </c>
      <c r="EK178" s="166">
        <f t="shared" si="689"/>
        <v>26415056</v>
      </c>
      <c r="EL178" s="166">
        <f t="shared" si="689"/>
        <v>16835695</v>
      </c>
      <c r="EM178" s="166">
        <f t="shared" si="689"/>
        <v>17902963</v>
      </c>
      <c r="EN178" s="166">
        <f t="shared" si="689"/>
        <v>633506692</v>
      </c>
      <c r="EO178" s="166">
        <f t="shared" si="689"/>
        <v>657020564</v>
      </c>
      <c r="EP178" s="166">
        <f t="shared" si="689"/>
        <v>23773150</v>
      </c>
      <c r="EQ178" s="166">
        <f t="shared" si="689"/>
        <v>150378</v>
      </c>
      <c r="ER178" s="166">
        <f t="shared" si="690"/>
        <v>113684</v>
      </c>
      <c r="ES178" s="166">
        <f t="shared" si="690"/>
        <v>16599003</v>
      </c>
      <c r="ET178" s="166">
        <f t="shared" si="690"/>
        <v>38511792</v>
      </c>
      <c r="EU178" s="166">
        <f t="shared" si="690"/>
        <v>17289495</v>
      </c>
      <c r="EV178" s="166">
        <f t="shared" si="690"/>
        <v>577764247</v>
      </c>
      <c r="EW178" s="166">
        <f t="shared" si="690"/>
        <v>35213690</v>
      </c>
      <c r="EX178" s="166">
        <f t="shared" si="690"/>
        <v>15267278</v>
      </c>
      <c r="EY178" s="166">
        <f t="shared" si="690"/>
        <v>77994564</v>
      </c>
      <c r="EZ178" s="166">
        <f t="shared" si="690"/>
        <v>7844337</v>
      </c>
      <c r="FA178" s="166">
        <f t="shared" si="690"/>
        <v>1314162</v>
      </c>
      <c r="FB178" s="166">
        <f t="shared" si="691"/>
        <v>500620</v>
      </c>
      <c r="FC178" s="166">
        <f t="shared" si="691"/>
        <v>846459</v>
      </c>
      <c r="FD178" s="166">
        <f t="shared" si="691"/>
        <v>0</v>
      </c>
      <c r="FE178" s="166">
        <f t="shared" si="691"/>
        <v>0</v>
      </c>
      <c r="FF178" s="166">
        <f t="shared" si="691"/>
        <v>0</v>
      </c>
      <c r="FG178" s="166">
        <f t="shared" si="691"/>
        <v>0</v>
      </c>
      <c r="FH178" s="152"/>
      <c r="FI178" s="405">
        <f t="shared" si="655"/>
        <v>1.927763272410792</v>
      </c>
      <c r="FJ178" s="405">
        <f t="shared" si="655"/>
        <v>1.3961053089643167</v>
      </c>
      <c r="FK178" s="405">
        <f t="shared" si="656"/>
        <v>1.9187076602397082</v>
      </c>
      <c r="FL178" s="405">
        <f t="shared" si="657"/>
        <v>1.4198367205141567</v>
      </c>
      <c r="FM178" s="405">
        <f t="shared" si="658"/>
        <v>1.3690677160776772</v>
      </c>
      <c r="FN178" s="405">
        <f t="shared" si="659"/>
        <v>1.0553623933726117</v>
      </c>
      <c r="FO178" s="405">
        <f t="shared" si="660"/>
        <v>1.8094100349200515</v>
      </c>
      <c r="FP178" s="405">
        <f t="shared" si="661"/>
        <v>1.0632696195552289</v>
      </c>
      <c r="FQ178" s="405">
        <f t="shared" si="662"/>
        <v>2.4066852367688023</v>
      </c>
      <c r="FR178" s="405">
        <f t="shared" si="663"/>
        <v>1.0167130919220055</v>
      </c>
      <c r="FS178" s="65"/>
    </row>
    <row r="179" spans="1:180" ht="10.35" customHeight="1" x14ac:dyDescent="0.2">
      <c r="A179" s="74" t="str">
        <f t="shared" si="523"/>
        <v>2021-22JANUARYY60</v>
      </c>
      <c r="B179" s="163" t="str">
        <f t="shared" si="612"/>
        <v>2021-22</v>
      </c>
      <c r="C179" s="26" t="s">
        <v>836</v>
      </c>
      <c r="D179" s="163" t="str">
        <f t="shared" si="685"/>
        <v>Y60</v>
      </c>
      <c r="E179" s="163" t="str">
        <f t="shared" si="685"/>
        <v>Midlands</v>
      </c>
      <c r="F179" s="163" t="str">
        <f t="shared" si="524"/>
        <v>Y60</v>
      </c>
      <c r="H179" s="75">
        <f t="shared" si="665"/>
        <v>226922</v>
      </c>
      <c r="I179" s="75">
        <f t="shared" si="665"/>
        <v>172476</v>
      </c>
      <c r="J179" s="75">
        <f t="shared" si="665"/>
        <v>1139548</v>
      </c>
      <c r="K179" s="75">
        <f t="shared" si="526"/>
        <v>7</v>
      </c>
      <c r="L179" s="75">
        <f t="shared" si="527"/>
        <v>2</v>
      </c>
      <c r="M179" s="75">
        <f t="shared" si="528"/>
        <v>13</v>
      </c>
      <c r="N179" s="75">
        <f t="shared" si="529"/>
        <v>22</v>
      </c>
      <c r="O179" s="75">
        <f t="shared" si="530"/>
        <v>88</v>
      </c>
      <c r="P179" s="75" t="s">
        <v>44</v>
      </c>
      <c r="Q179" s="75">
        <f t="shared" si="686"/>
        <v>434</v>
      </c>
      <c r="R179" s="75">
        <f t="shared" si="686"/>
        <v>2177</v>
      </c>
      <c r="S179" s="75">
        <f t="shared" si="686"/>
        <v>721</v>
      </c>
      <c r="T179" s="75">
        <f t="shared" si="686"/>
        <v>154396</v>
      </c>
      <c r="U179" s="75">
        <f t="shared" si="686"/>
        <v>16199</v>
      </c>
      <c r="V179" s="75">
        <f t="shared" si="686"/>
        <v>9887</v>
      </c>
      <c r="W179" s="75">
        <f t="shared" si="686"/>
        <v>84376</v>
      </c>
      <c r="X179" s="75">
        <f t="shared" si="686"/>
        <v>25653</v>
      </c>
      <c r="Y179" s="75">
        <f t="shared" si="686"/>
        <v>890</v>
      </c>
      <c r="Z179" s="75">
        <f t="shared" si="686"/>
        <v>8088307</v>
      </c>
      <c r="AA179" s="75">
        <f t="shared" si="532"/>
        <v>499</v>
      </c>
      <c r="AB179" s="75">
        <f t="shared" si="533"/>
        <v>888</v>
      </c>
      <c r="AC179" s="75">
        <f t="shared" si="651"/>
        <v>7272328</v>
      </c>
      <c r="AD179" s="75">
        <f t="shared" si="535"/>
        <v>736</v>
      </c>
      <c r="AE179" s="75">
        <f t="shared" si="536"/>
        <v>1513</v>
      </c>
      <c r="AF179" s="75">
        <f t="shared" si="652"/>
        <v>184881955</v>
      </c>
      <c r="AG179" s="75">
        <f t="shared" si="538"/>
        <v>2191</v>
      </c>
      <c r="AH179" s="75">
        <f t="shared" si="539"/>
        <v>4759</v>
      </c>
      <c r="AI179" s="75">
        <f t="shared" si="653"/>
        <v>219210448</v>
      </c>
      <c r="AJ179" s="75">
        <f t="shared" si="541"/>
        <v>8545</v>
      </c>
      <c r="AK179" s="75">
        <f t="shared" si="542"/>
        <v>21230</v>
      </c>
      <c r="AL179" s="75">
        <f t="shared" si="654"/>
        <v>8966934</v>
      </c>
      <c r="AM179" s="75">
        <f t="shared" si="544"/>
        <v>10075</v>
      </c>
      <c r="AN179" s="75">
        <f t="shared" si="545"/>
        <v>24032</v>
      </c>
      <c r="AO179" s="75">
        <f t="shared" si="687"/>
        <v>20269</v>
      </c>
      <c r="AP179" s="75">
        <f t="shared" si="687"/>
        <v>1918</v>
      </c>
      <c r="AQ179" s="75">
        <f t="shared" si="687"/>
        <v>1615</v>
      </c>
      <c r="AR179" s="75">
        <f t="shared" si="687"/>
        <v>72</v>
      </c>
      <c r="AS179" s="75">
        <f t="shared" si="687"/>
        <v>5660</v>
      </c>
      <c r="AT179" s="75">
        <f t="shared" si="687"/>
        <v>11076</v>
      </c>
      <c r="AU179" s="75">
        <f t="shared" si="687"/>
        <v>6820</v>
      </c>
      <c r="AV179" s="75">
        <f t="shared" si="687"/>
        <v>75967</v>
      </c>
      <c r="AW179" s="75">
        <f t="shared" si="687"/>
        <v>8623</v>
      </c>
      <c r="AX179" s="75">
        <f t="shared" si="687"/>
        <v>49537</v>
      </c>
      <c r="AY179" s="75">
        <f t="shared" si="688"/>
        <v>134127</v>
      </c>
      <c r="AZ179" s="75">
        <f t="shared" si="688"/>
        <v>32128</v>
      </c>
      <c r="BA179" s="75">
        <f t="shared" si="688"/>
        <v>23093</v>
      </c>
      <c r="BB179" s="75">
        <f t="shared" si="688"/>
        <v>19446</v>
      </c>
      <c r="BC179" s="75">
        <f t="shared" si="688"/>
        <v>14269</v>
      </c>
      <c r="BD179" s="75">
        <f t="shared" si="688"/>
        <v>114071</v>
      </c>
      <c r="BE179" s="75">
        <f t="shared" si="688"/>
        <v>88878</v>
      </c>
      <c r="BF179" s="75">
        <f t="shared" si="688"/>
        <v>47018</v>
      </c>
      <c r="BG179" s="75">
        <f t="shared" si="688"/>
        <v>27142</v>
      </c>
      <c r="BH179" s="75">
        <f t="shared" si="688"/>
        <v>2189</v>
      </c>
      <c r="BI179" s="75">
        <f t="shared" si="688"/>
        <v>896</v>
      </c>
      <c r="BJ179" s="75">
        <f t="shared" si="688"/>
        <v>108</v>
      </c>
      <c r="BK179" s="75">
        <f t="shared" si="688"/>
        <v>61726</v>
      </c>
      <c r="BL179" s="75">
        <f t="shared" si="548"/>
        <v>572</v>
      </c>
      <c r="BM179" s="75">
        <f t="shared" si="549"/>
        <v>965</v>
      </c>
      <c r="BN179" s="75">
        <f t="shared" si="669"/>
        <v>101</v>
      </c>
      <c r="BO179" s="75">
        <f t="shared" si="669"/>
        <v>70480</v>
      </c>
      <c r="BP179" s="75">
        <f t="shared" si="551"/>
        <v>698</v>
      </c>
      <c r="BQ179" s="75">
        <f t="shared" si="552"/>
        <v>997</v>
      </c>
      <c r="BR179" s="75">
        <f t="shared" si="670"/>
        <v>15990</v>
      </c>
      <c r="BS179" s="75">
        <f t="shared" si="670"/>
        <v>7956101</v>
      </c>
      <c r="BT179" s="75">
        <f t="shared" si="554"/>
        <v>498</v>
      </c>
      <c r="BU179" s="75">
        <f t="shared" si="555"/>
        <v>887</v>
      </c>
      <c r="BV179" s="75">
        <f t="shared" si="671"/>
        <v>5291</v>
      </c>
      <c r="BW179" s="75">
        <f t="shared" si="671"/>
        <v>11288975</v>
      </c>
      <c r="BX179" s="75">
        <f t="shared" si="557"/>
        <v>2134</v>
      </c>
      <c r="BY179" s="75">
        <f t="shared" si="558"/>
        <v>4476</v>
      </c>
      <c r="BZ179" s="75">
        <f t="shared" si="672"/>
        <v>1944</v>
      </c>
      <c r="CA179" s="75">
        <f t="shared" si="672"/>
        <v>4683713</v>
      </c>
      <c r="CB179" s="75">
        <f t="shared" si="560"/>
        <v>2409</v>
      </c>
      <c r="CC179" s="75">
        <f t="shared" si="561"/>
        <v>5654</v>
      </c>
      <c r="CD179" s="75">
        <f t="shared" si="673"/>
        <v>77141</v>
      </c>
      <c r="CE179" s="75">
        <f t="shared" si="673"/>
        <v>168909267</v>
      </c>
      <c r="CF179" s="75">
        <f t="shared" si="563"/>
        <v>2190</v>
      </c>
      <c r="CG179" s="75">
        <f t="shared" si="564"/>
        <v>4762</v>
      </c>
      <c r="CH179" s="75">
        <f t="shared" si="674"/>
        <v>1529</v>
      </c>
      <c r="CI179" s="75">
        <f t="shared" si="674"/>
        <v>13191300</v>
      </c>
      <c r="CJ179" s="75">
        <f t="shared" si="566"/>
        <v>8627</v>
      </c>
      <c r="CK179" s="75">
        <f t="shared" si="567"/>
        <v>19393</v>
      </c>
      <c r="CL179" s="75">
        <f t="shared" si="675"/>
        <v>592</v>
      </c>
      <c r="CM179" s="75">
        <f t="shared" si="675"/>
        <v>5110195</v>
      </c>
      <c r="CN179" s="75">
        <f t="shared" si="569"/>
        <v>8632</v>
      </c>
      <c r="CO179" s="75">
        <f t="shared" si="570"/>
        <v>20988</v>
      </c>
      <c r="CP179" s="75">
        <f t="shared" si="676"/>
        <v>3718</v>
      </c>
      <c r="CQ179" s="75">
        <f t="shared" si="676"/>
        <v>31537275</v>
      </c>
      <c r="CR179" s="75">
        <f t="shared" si="572"/>
        <v>8482</v>
      </c>
      <c r="CS179" s="75">
        <f t="shared" si="573"/>
        <v>18102</v>
      </c>
      <c r="CT179" s="75">
        <f t="shared" si="677"/>
        <v>252</v>
      </c>
      <c r="CU179" s="75">
        <f t="shared" si="677"/>
        <v>2461435</v>
      </c>
      <c r="CV179" s="75">
        <f t="shared" si="575"/>
        <v>9768</v>
      </c>
      <c r="CW179" s="75">
        <f t="shared" si="576"/>
        <v>24207</v>
      </c>
      <c r="CX179" s="75">
        <f t="shared" si="678"/>
        <v>865</v>
      </c>
      <c r="CY179" s="75">
        <f t="shared" si="678"/>
        <v>248213</v>
      </c>
      <c r="CZ179" s="75">
        <f t="shared" si="578"/>
        <v>287</v>
      </c>
      <c r="DA179" s="75">
        <f t="shared" si="579"/>
        <v>484</v>
      </c>
      <c r="DB179" s="75">
        <f t="shared" si="679"/>
        <v>9137</v>
      </c>
      <c r="DC179" s="75">
        <f t="shared" si="679"/>
        <v>333138</v>
      </c>
      <c r="DD179" s="75">
        <f t="shared" si="581"/>
        <v>36</v>
      </c>
      <c r="DE179" s="75">
        <f t="shared" si="582"/>
        <v>70</v>
      </c>
      <c r="DF179" s="75">
        <f t="shared" si="680"/>
        <v>175</v>
      </c>
      <c r="DG179" s="75">
        <f t="shared" si="680"/>
        <v>321423</v>
      </c>
      <c r="DH179" s="75">
        <f t="shared" si="584"/>
        <v>1837</v>
      </c>
      <c r="DI179" s="75">
        <f t="shared" si="585"/>
        <v>4247</v>
      </c>
      <c r="DJ179" s="75">
        <f t="shared" si="684"/>
        <v>153</v>
      </c>
      <c r="DK179" s="75">
        <f t="shared" si="684"/>
        <v>176</v>
      </c>
      <c r="DL179" s="248"/>
      <c r="DM179" s="248"/>
      <c r="DN179" s="248"/>
      <c r="DO179" s="248"/>
      <c r="DP179" s="248"/>
      <c r="DQ179" s="248"/>
      <c r="DR179" s="248"/>
      <c r="DS179" s="248"/>
      <c r="DT179" s="248"/>
      <c r="DU179" s="248"/>
      <c r="DV179" s="248"/>
      <c r="DW179" s="248"/>
      <c r="DX179" s="248"/>
      <c r="DY179" s="248"/>
      <c r="DZ179" s="248"/>
      <c r="EA179" s="248"/>
      <c r="EB179" s="164"/>
      <c r="EC179" s="75">
        <f t="shared" si="598"/>
        <v>1</v>
      </c>
      <c r="ED179" s="74">
        <f t="shared" si="613"/>
        <v>2022</v>
      </c>
      <c r="EE179" s="165">
        <f t="shared" si="614"/>
        <v>44562</v>
      </c>
      <c r="EF179" s="157">
        <f t="shared" si="599"/>
        <v>31</v>
      </c>
      <c r="EG179" s="156"/>
      <c r="EH179" s="166">
        <f t="shared" si="689"/>
        <v>344952</v>
      </c>
      <c r="EI179" s="166">
        <f t="shared" si="689"/>
        <v>2254302</v>
      </c>
      <c r="EJ179" s="166">
        <f t="shared" si="689"/>
        <v>3868116</v>
      </c>
      <c r="EK179" s="166">
        <f t="shared" si="689"/>
        <v>15182566</v>
      </c>
      <c r="EL179" s="166">
        <f t="shared" si="689"/>
        <v>14382039</v>
      </c>
      <c r="EM179" s="166">
        <f t="shared" si="689"/>
        <v>14959308</v>
      </c>
      <c r="EN179" s="166">
        <f t="shared" si="689"/>
        <v>401521456</v>
      </c>
      <c r="EO179" s="166">
        <f t="shared" si="689"/>
        <v>544617066</v>
      </c>
      <c r="EP179" s="166">
        <f t="shared" si="689"/>
        <v>21388460</v>
      </c>
      <c r="EQ179" s="166">
        <f t="shared" si="689"/>
        <v>104220</v>
      </c>
      <c r="ER179" s="166">
        <f t="shared" si="690"/>
        <v>100666</v>
      </c>
      <c r="ES179" s="166">
        <f t="shared" si="690"/>
        <v>14185320</v>
      </c>
      <c r="ET179" s="166">
        <f t="shared" si="690"/>
        <v>23681145</v>
      </c>
      <c r="EU179" s="166">
        <f t="shared" si="690"/>
        <v>10991052</v>
      </c>
      <c r="EV179" s="166">
        <f t="shared" si="690"/>
        <v>367357549</v>
      </c>
      <c r="EW179" s="166">
        <f t="shared" si="690"/>
        <v>29651840</v>
      </c>
      <c r="EX179" s="166">
        <f t="shared" si="690"/>
        <v>12425017</v>
      </c>
      <c r="EY179" s="166">
        <f t="shared" si="690"/>
        <v>67303442</v>
      </c>
      <c r="EZ179" s="166">
        <f t="shared" si="690"/>
        <v>6100142</v>
      </c>
      <c r="FA179" s="166">
        <f t="shared" si="690"/>
        <v>743176</v>
      </c>
      <c r="FB179" s="166">
        <f t="shared" si="691"/>
        <v>418905</v>
      </c>
      <c r="FC179" s="166">
        <f t="shared" si="691"/>
        <v>644065</v>
      </c>
      <c r="FD179" s="166">
        <f t="shared" si="691"/>
        <v>0</v>
      </c>
      <c r="FE179" s="166">
        <f t="shared" si="691"/>
        <v>0</v>
      </c>
      <c r="FF179" s="166">
        <f t="shared" si="691"/>
        <v>0</v>
      </c>
      <c r="FG179" s="166">
        <f t="shared" si="691"/>
        <v>0</v>
      </c>
      <c r="FH179" s="152"/>
      <c r="FI179" s="405">
        <f t="shared" si="655"/>
        <v>1.9833323044632385</v>
      </c>
      <c r="FJ179" s="405">
        <f t="shared" si="655"/>
        <v>1.4255818260386444</v>
      </c>
      <c r="FK179" s="405">
        <f t="shared" si="656"/>
        <v>1.9668251239000707</v>
      </c>
      <c r="FL179" s="405">
        <f t="shared" si="657"/>
        <v>1.4432082532618591</v>
      </c>
      <c r="FM179" s="405">
        <f t="shared" si="658"/>
        <v>1.351936569640656</v>
      </c>
      <c r="FN179" s="405">
        <f t="shared" si="659"/>
        <v>1.0533564046648336</v>
      </c>
      <c r="FO179" s="405">
        <f t="shared" si="660"/>
        <v>1.8328460608895645</v>
      </c>
      <c r="FP179" s="405">
        <f t="shared" si="661"/>
        <v>1.0580438935017347</v>
      </c>
      <c r="FQ179" s="405">
        <f t="shared" si="662"/>
        <v>2.4595505617977529</v>
      </c>
      <c r="FR179" s="405">
        <f t="shared" si="663"/>
        <v>1.0067415730337079</v>
      </c>
      <c r="FS179" s="65"/>
    </row>
    <row r="180" spans="1:180" ht="10.35" customHeight="1" x14ac:dyDescent="0.2">
      <c r="A180" s="74" t="str">
        <f t="shared" si="523"/>
        <v>2021-22FEBRUARYY60</v>
      </c>
      <c r="B180" s="163" t="str">
        <f t="shared" si="612"/>
        <v>2021-22</v>
      </c>
      <c r="C180" s="26" t="s">
        <v>837</v>
      </c>
      <c r="D180" s="163" t="str">
        <f t="shared" si="685"/>
        <v>Y60</v>
      </c>
      <c r="E180" s="163" t="str">
        <f t="shared" si="685"/>
        <v>Midlands</v>
      </c>
      <c r="F180" s="163" t="str">
        <f t="shared" si="524"/>
        <v>Y60</v>
      </c>
      <c r="H180" s="75">
        <f t="shared" si="665"/>
        <v>212207</v>
      </c>
      <c r="I180" s="75">
        <f t="shared" si="665"/>
        <v>160653</v>
      </c>
      <c r="J180" s="75">
        <f t="shared" si="665"/>
        <v>594476</v>
      </c>
      <c r="K180" s="75">
        <f t="shared" si="526"/>
        <v>4</v>
      </c>
      <c r="L180" s="75">
        <f t="shared" si="527"/>
        <v>2</v>
      </c>
      <c r="M180" s="75">
        <f t="shared" si="528"/>
        <v>2</v>
      </c>
      <c r="N180" s="75">
        <f t="shared" si="529"/>
        <v>13</v>
      </c>
      <c r="O180" s="75">
        <f t="shared" si="530"/>
        <v>54</v>
      </c>
      <c r="P180" s="75" t="s">
        <v>44</v>
      </c>
      <c r="Q180" s="75">
        <f t="shared" si="686"/>
        <v>463</v>
      </c>
      <c r="R180" s="75">
        <f t="shared" si="686"/>
        <v>1854</v>
      </c>
      <c r="S180" s="75">
        <f t="shared" si="686"/>
        <v>655</v>
      </c>
      <c r="T180" s="75">
        <f t="shared" si="686"/>
        <v>140619</v>
      </c>
      <c r="U180" s="75">
        <f t="shared" si="686"/>
        <v>15409</v>
      </c>
      <c r="V180" s="75">
        <f t="shared" si="686"/>
        <v>9713</v>
      </c>
      <c r="W180" s="75">
        <f t="shared" si="686"/>
        <v>77324</v>
      </c>
      <c r="X180" s="75">
        <f t="shared" si="686"/>
        <v>21561</v>
      </c>
      <c r="Y180" s="75">
        <f t="shared" si="686"/>
        <v>786</v>
      </c>
      <c r="Z180" s="75">
        <f t="shared" si="686"/>
        <v>7883904</v>
      </c>
      <c r="AA180" s="75">
        <f t="shared" si="532"/>
        <v>512</v>
      </c>
      <c r="AB180" s="75">
        <f t="shared" si="533"/>
        <v>913</v>
      </c>
      <c r="AC180" s="75">
        <f t="shared" si="651"/>
        <v>7573611</v>
      </c>
      <c r="AD180" s="75">
        <f t="shared" si="535"/>
        <v>780</v>
      </c>
      <c r="AE180" s="75">
        <f t="shared" si="536"/>
        <v>1604</v>
      </c>
      <c r="AF180" s="75">
        <f t="shared" si="652"/>
        <v>185598274</v>
      </c>
      <c r="AG180" s="75">
        <f t="shared" si="538"/>
        <v>2400</v>
      </c>
      <c r="AH180" s="75">
        <f t="shared" si="539"/>
        <v>5092</v>
      </c>
      <c r="AI180" s="75">
        <f t="shared" si="653"/>
        <v>196244980</v>
      </c>
      <c r="AJ180" s="75">
        <f t="shared" si="541"/>
        <v>9102</v>
      </c>
      <c r="AK180" s="75">
        <f t="shared" si="542"/>
        <v>22016</v>
      </c>
      <c r="AL180" s="75">
        <f t="shared" si="654"/>
        <v>9067356</v>
      </c>
      <c r="AM180" s="75">
        <f t="shared" si="544"/>
        <v>11536</v>
      </c>
      <c r="AN180" s="75">
        <f t="shared" si="545"/>
        <v>27503</v>
      </c>
      <c r="AO180" s="75">
        <f t="shared" si="687"/>
        <v>19098</v>
      </c>
      <c r="AP180" s="75">
        <f t="shared" si="687"/>
        <v>1980</v>
      </c>
      <c r="AQ180" s="75">
        <f t="shared" si="687"/>
        <v>1521</v>
      </c>
      <c r="AR180" s="75">
        <f t="shared" si="687"/>
        <v>93</v>
      </c>
      <c r="AS180" s="75">
        <f t="shared" si="687"/>
        <v>5415</v>
      </c>
      <c r="AT180" s="75">
        <f t="shared" si="687"/>
        <v>10182</v>
      </c>
      <c r="AU180" s="75">
        <f t="shared" si="687"/>
        <v>6534</v>
      </c>
      <c r="AV180" s="75">
        <f t="shared" si="687"/>
        <v>70239</v>
      </c>
      <c r="AW180" s="75">
        <f t="shared" si="687"/>
        <v>8283</v>
      </c>
      <c r="AX180" s="75">
        <f t="shared" si="687"/>
        <v>42999</v>
      </c>
      <c r="AY180" s="75">
        <f t="shared" si="688"/>
        <v>121521</v>
      </c>
      <c r="AZ180" s="75">
        <f t="shared" si="688"/>
        <v>30306</v>
      </c>
      <c r="BA180" s="75">
        <f t="shared" si="688"/>
        <v>21835</v>
      </c>
      <c r="BB180" s="75">
        <f t="shared" si="688"/>
        <v>19084</v>
      </c>
      <c r="BC180" s="75">
        <f t="shared" si="688"/>
        <v>13987</v>
      </c>
      <c r="BD180" s="75">
        <f t="shared" si="688"/>
        <v>105775</v>
      </c>
      <c r="BE180" s="75">
        <f t="shared" si="688"/>
        <v>81576</v>
      </c>
      <c r="BF180" s="75">
        <f t="shared" si="688"/>
        <v>40146</v>
      </c>
      <c r="BG180" s="75">
        <f t="shared" si="688"/>
        <v>22885</v>
      </c>
      <c r="BH180" s="75">
        <f t="shared" si="688"/>
        <v>1893</v>
      </c>
      <c r="BI180" s="75">
        <f t="shared" si="688"/>
        <v>789</v>
      </c>
      <c r="BJ180" s="75">
        <f t="shared" si="688"/>
        <v>120</v>
      </c>
      <c r="BK180" s="75">
        <f t="shared" si="688"/>
        <v>72814</v>
      </c>
      <c r="BL180" s="75">
        <f t="shared" si="548"/>
        <v>607</v>
      </c>
      <c r="BM180" s="75">
        <f t="shared" si="549"/>
        <v>1042</v>
      </c>
      <c r="BN180" s="75">
        <f t="shared" si="669"/>
        <v>93</v>
      </c>
      <c r="BO180" s="75">
        <f t="shared" si="669"/>
        <v>59277</v>
      </c>
      <c r="BP180" s="75">
        <f t="shared" si="551"/>
        <v>637</v>
      </c>
      <c r="BQ180" s="75">
        <f t="shared" si="552"/>
        <v>923</v>
      </c>
      <c r="BR180" s="75">
        <f t="shared" si="670"/>
        <v>15196</v>
      </c>
      <c r="BS180" s="75">
        <f t="shared" si="670"/>
        <v>7751813</v>
      </c>
      <c r="BT180" s="75">
        <f t="shared" si="554"/>
        <v>510</v>
      </c>
      <c r="BU180" s="75">
        <f t="shared" si="555"/>
        <v>912</v>
      </c>
      <c r="BV180" s="75">
        <f t="shared" si="671"/>
        <v>5059</v>
      </c>
      <c r="BW180" s="75">
        <f t="shared" si="671"/>
        <v>11256404</v>
      </c>
      <c r="BX180" s="75">
        <f t="shared" si="557"/>
        <v>2225</v>
      </c>
      <c r="BY180" s="75">
        <f t="shared" si="558"/>
        <v>4611</v>
      </c>
      <c r="BZ180" s="75">
        <f t="shared" si="672"/>
        <v>1847</v>
      </c>
      <c r="CA180" s="75">
        <f t="shared" si="672"/>
        <v>4824623</v>
      </c>
      <c r="CB180" s="75">
        <f t="shared" si="560"/>
        <v>2612</v>
      </c>
      <c r="CC180" s="75">
        <f t="shared" si="561"/>
        <v>6195</v>
      </c>
      <c r="CD180" s="75">
        <f t="shared" si="673"/>
        <v>70418</v>
      </c>
      <c r="CE180" s="75">
        <f t="shared" si="673"/>
        <v>169517247</v>
      </c>
      <c r="CF180" s="75">
        <f t="shared" si="563"/>
        <v>2407</v>
      </c>
      <c r="CG180" s="75">
        <f t="shared" si="564"/>
        <v>5098</v>
      </c>
      <c r="CH180" s="75">
        <f t="shared" si="674"/>
        <v>1500</v>
      </c>
      <c r="CI180" s="75">
        <f t="shared" si="674"/>
        <v>14968818</v>
      </c>
      <c r="CJ180" s="75">
        <f t="shared" si="566"/>
        <v>9979</v>
      </c>
      <c r="CK180" s="75">
        <f t="shared" si="567"/>
        <v>21858</v>
      </c>
      <c r="CL180" s="75">
        <f t="shared" si="675"/>
        <v>592</v>
      </c>
      <c r="CM180" s="75">
        <f t="shared" si="675"/>
        <v>6471105</v>
      </c>
      <c r="CN180" s="75">
        <f t="shared" si="569"/>
        <v>10931</v>
      </c>
      <c r="CO180" s="75">
        <f t="shared" si="570"/>
        <v>27208</v>
      </c>
      <c r="CP180" s="75">
        <f t="shared" si="676"/>
        <v>3197</v>
      </c>
      <c r="CQ180" s="75">
        <f t="shared" si="676"/>
        <v>36255383</v>
      </c>
      <c r="CR180" s="75">
        <f t="shared" si="572"/>
        <v>11340</v>
      </c>
      <c r="CS180" s="75">
        <f t="shared" si="573"/>
        <v>23275</v>
      </c>
      <c r="CT180" s="75">
        <f t="shared" si="677"/>
        <v>249</v>
      </c>
      <c r="CU180" s="75">
        <f t="shared" si="677"/>
        <v>3730861</v>
      </c>
      <c r="CV180" s="75">
        <f t="shared" si="575"/>
        <v>14983</v>
      </c>
      <c r="CW180" s="75">
        <f t="shared" si="576"/>
        <v>37767</v>
      </c>
      <c r="CX180" s="75">
        <f t="shared" si="678"/>
        <v>780</v>
      </c>
      <c r="CY180" s="75">
        <f t="shared" si="678"/>
        <v>240072</v>
      </c>
      <c r="CZ180" s="75">
        <f t="shared" si="578"/>
        <v>308</v>
      </c>
      <c r="DA180" s="75">
        <f t="shared" si="579"/>
        <v>519</v>
      </c>
      <c r="DB180" s="75">
        <f t="shared" si="679"/>
        <v>8490</v>
      </c>
      <c r="DC180" s="75">
        <f t="shared" si="679"/>
        <v>317593</v>
      </c>
      <c r="DD180" s="75">
        <f t="shared" si="581"/>
        <v>37</v>
      </c>
      <c r="DE180" s="75">
        <f t="shared" si="582"/>
        <v>64</v>
      </c>
      <c r="DF180" s="75">
        <f t="shared" si="680"/>
        <v>168</v>
      </c>
      <c r="DG180" s="75">
        <f t="shared" si="680"/>
        <v>302434</v>
      </c>
      <c r="DH180" s="75">
        <f t="shared" si="584"/>
        <v>1800</v>
      </c>
      <c r="DI180" s="75">
        <f t="shared" si="585"/>
        <v>3734</v>
      </c>
      <c r="DJ180" s="75">
        <f t="shared" si="684"/>
        <v>149</v>
      </c>
      <c r="DK180" s="75">
        <f t="shared" si="684"/>
        <v>228</v>
      </c>
      <c r="DL180" s="248"/>
      <c r="DM180" s="248"/>
      <c r="DN180" s="248"/>
      <c r="DO180" s="248"/>
      <c r="DP180" s="248"/>
      <c r="DQ180" s="248"/>
      <c r="DR180" s="248"/>
      <c r="DS180" s="248"/>
      <c r="DT180" s="248"/>
      <c r="DU180" s="248"/>
      <c r="DV180" s="248"/>
      <c r="DW180" s="248"/>
      <c r="DX180" s="248"/>
      <c r="DY180" s="248"/>
      <c r="DZ180" s="248"/>
      <c r="EA180" s="248"/>
      <c r="EB180" s="164"/>
      <c r="EC180" s="75">
        <f t="shared" si="598"/>
        <v>2</v>
      </c>
      <c r="ED180" s="74">
        <f t="shared" si="613"/>
        <v>2022</v>
      </c>
      <c r="EE180" s="165">
        <f t="shared" si="614"/>
        <v>44593</v>
      </c>
      <c r="EF180" s="157">
        <f t="shared" si="599"/>
        <v>28</v>
      </c>
      <c r="EG180" s="156"/>
      <c r="EH180" s="166">
        <f t="shared" si="689"/>
        <v>321306</v>
      </c>
      <c r="EI180" s="166">
        <f t="shared" si="689"/>
        <v>394875</v>
      </c>
      <c r="EJ180" s="166">
        <f t="shared" si="689"/>
        <v>2107998</v>
      </c>
      <c r="EK180" s="166">
        <f t="shared" si="689"/>
        <v>8685723</v>
      </c>
      <c r="EL180" s="166">
        <f t="shared" si="689"/>
        <v>14073325</v>
      </c>
      <c r="EM180" s="166">
        <f t="shared" si="689"/>
        <v>15581357</v>
      </c>
      <c r="EN180" s="166">
        <f t="shared" si="689"/>
        <v>393752833</v>
      </c>
      <c r="EO180" s="166">
        <f t="shared" si="689"/>
        <v>474690957</v>
      </c>
      <c r="EP180" s="166">
        <f t="shared" si="689"/>
        <v>21617055</v>
      </c>
      <c r="EQ180" s="166">
        <f t="shared" si="689"/>
        <v>125040</v>
      </c>
      <c r="ER180" s="166">
        <f t="shared" si="690"/>
        <v>85878</v>
      </c>
      <c r="ES180" s="166">
        <f t="shared" si="690"/>
        <v>13865224</v>
      </c>
      <c r="ET180" s="166">
        <f t="shared" si="690"/>
        <v>23326346</v>
      </c>
      <c r="EU180" s="166">
        <f t="shared" si="690"/>
        <v>11441554</v>
      </c>
      <c r="EV180" s="166">
        <f t="shared" si="690"/>
        <v>359002786</v>
      </c>
      <c r="EW180" s="166">
        <f t="shared" si="690"/>
        <v>32787550</v>
      </c>
      <c r="EX180" s="166">
        <f t="shared" si="690"/>
        <v>16106914</v>
      </c>
      <c r="EY180" s="166">
        <f t="shared" si="690"/>
        <v>74410230</v>
      </c>
      <c r="EZ180" s="166">
        <f t="shared" si="690"/>
        <v>9403908</v>
      </c>
      <c r="FA180" s="166">
        <f t="shared" si="690"/>
        <v>627261</v>
      </c>
      <c r="FB180" s="166">
        <f t="shared" si="691"/>
        <v>404980</v>
      </c>
      <c r="FC180" s="166">
        <f t="shared" si="691"/>
        <v>544684</v>
      </c>
      <c r="FD180" s="166">
        <f t="shared" si="691"/>
        <v>0</v>
      </c>
      <c r="FE180" s="166">
        <f t="shared" si="691"/>
        <v>0</v>
      </c>
      <c r="FF180" s="166">
        <f t="shared" si="691"/>
        <v>0</v>
      </c>
      <c r="FG180" s="166">
        <f t="shared" si="691"/>
        <v>0</v>
      </c>
      <c r="FH180" s="152"/>
      <c r="FI180" s="405">
        <f t="shared" si="655"/>
        <v>1.9667726653254591</v>
      </c>
      <c r="FJ180" s="405">
        <f t="shared" si="655"/>
        <v>1.4170290090207023</v>
      </c>
      <c r="FK180" s="405">
        <f t="shared" si="656"/>
        <v>1.964789457428189</v>
      </c>
      <c r="FL180" s="405">
        <f t="shared" si="657"/>
        <v>1.4400288273447956</v>
      </c>
      <c r="FM180" s="405">
        <f t="shared" si="658"/>
        <v>1.3679452692566345</v>
      </c>
      <c r="FN180" s="405">
        <f t="shared" si="659"/>
        <v>1.0549893952718432</v>
      </c>
      <c r="FO180" s="405">
        <f t="shared" si="660"/>
        <v>1.8619730068178655</v>
      </c>
      <c r="FP180" s="405">
        <f t="shared" si="661"/>
        <v>1.0614071703538797</v>
      </c>
      <c r="FQ180" s="405">
        <f t="shared" si="662"/>
        <v>2.4083969465648853</v>
      </c>
      <c r="FR180" s="405">
        <f t="shared" si="663"/>
        <v>1.0038167938931297</v>
      </c>
      <c r="FS180" s="65"/>
    </row>
    <row r="181" spans="1:180" ht="10.35" customHeight="1" x14ac:dyDescent="0.2">
      <c r="A181" s="74" t="str">
        <f t="shared" si="523"/>
        <v>2021-22MARCHY60</v>
      </c>
      <c r="B181" s="163" t="str">
        <f t="shared" si="612"/>
        <v>2021-22</v>
      </c>
      <c r="C181" s="26" t="s">
        <v>838</v>
      </c>
      <c r="D181" s="163" t="str">
        <f t="shared" si="685"/>
        <v>Y60</v>
      </c>
      <c r="E181" s="163" t="str">
        <f t="shared" si="685"/>
        <v>Midlands</v>
      </c>
      <c r="F181" s="163" t="str">
        <f t="shared" si="524"/>
        <v>Y60</v>
      </c>
      <c r="H181" s="75">
        <f t="shared" si="665"/>
        <v>263822</v>
      </c>
      <c r="I181" s="75">
        <f t="shared" si="665"/>
        <v>206622</v>
      </c>
      <c r="J181" s="75">
        <f t="shared" si="665"/>
        <v>1503410</v>
      </c>
      <c r="K181" s="75">
        <f t="shared" si="526"/>
        <v>7</v>
      </c>
      <c r="L181" s="75">
        <f t="shared" si="527"/>
        <v>2</v>
      </c>
      <c r="M181" s="75">
        <f t="shared" si="528"/>
        <v>17</v>
      </c>
      <c r="N181" s="75">
        <f t="shared" si="529"/>
        <v>41</v>
      </c>
      <c r="O181" s="75">
        <f t="shared" si="530"/>
        <v>97</v>
      </c>
      <c r="P181" s="75" t="s">
        <v>44</v>
      </c>
      <c r="Q181" s="75">
        <f t="shared" si="686"/>
        <v>520</v>
      </c>
      <c r="R181" s="75">
        <f t="shared" si="686"/>
        <v>1952</v>
      </c>
      <c r="S181" s="75">
        <f t="shared" si="686"/>
        <v>661</v>
      </c>
      <c r="T181" s="75">
        <f t="shared" si="686"/>
        <v>156858</v>
      </c>
      <c r="U181" s="75">
        <f t="shared" si="686"/>
        <v>18982</v>
      </c>
      <c r="V181" s="75">
        <f t="shared" si="686"/>
        <v>12166</v>
      </c>
      <c r="W181" s="75">
        <f t="shared" si="686"/>
        <v>86711</v>
      </c>
      <c r="X181" s="75">
        <f t="shared" si="686"/>
        <v>21267</v>
      </c>
      <c r="Y181" s="75">
        <f t="shared" si="686"/>
        <v>555</v>
      </c>
      <c r="Z181" s="75">
        <f t="shared" si="686"/>
        <v>10296055</v>
      </c>
      <c r="AA181" s="75">
        <f t="shared" si="532"/>
        <v>542</v>
      </c>
      <c r="AB181" s="75">
        <f t="shared" si="533"/>
        <v>965</v>
      </c>
      <c r="AC181" s="75">
        <f t="shared" si="651"/>
        <v>9706879</v>
      </c>
      <c r="AD181" s="75">
        <f t="shared" si="535"/>
        <v>798</v>
      </c>
      <c r="AE181" s="75">
        <f t="shared" si="536"/>
        <v>1659</v>
      </c>
      <c r="AF181" s="75">
        <f t="shared" si="652"/>
        <v>314719835</v>
      </c>
      <c r="AG181" s="75">
        <f t="shared" si="538"/>
        <v>3630</v>
      </c>
      <c r="AH181" s="75">
        <f t="shared" si="539"/>
        <v>8274</v>
      </c>
      <c r="AI181" s="75">
        <f t="shared" si="653"/>
        <v>307627158</v>
      </c>
      <c r="AJ181" s="75">
        <f t="shared" si="541"/>
        <v>14465</v>
      </c>
      <c r="AK181" s="75">
        <f t="shared" si="542"/>
        <v>38115</v>
      </c>
      <c r="AL181" s="75">
        <f t="shared" si="654"/>
        <v>9779993</v>
      </c>
      <c r="AM181" s="75">
        <f t="shared" si="544"/>
        <v>17622</v>
      </c>
      <c r="AN181" s="75">
        <f t="shared" si="545"/>
        <v>41906</v>
      </c>
      <c r="AO181" s="75">
        <f t="shared" si="687"/>
        <v>23362</v>
      </c>
      <c r="AP181" s="75">
        <f t="shared" si="687"/>
        <v>2535</v>
      </c>
      <c r="AQ181" s="75">
        <f t="shared" si="687"/>
        <v>1902</v>
      </c>
      <c r="AR181" s="75">
        <f t="shared" si="687"/>
        <v>77</v>
      </c>
      <c r="AS181" s="75">
        <f t="shared" si="687"/>
        <v>6261</v>
      </c>
      <c r="AT181" s="75">
        <f t="shared" si="687"/>
        <v>12664</v>
      </c>
      <c r="AU181" s="75">
        <f t="shared" si="687"/>
        <v>6405</v>
      </c>
      <c r="AV181" s="75">
        <f t="shared" si="687"/>
        <v>75788</v>
      </c>
      <c r="AW181" s="75">
        <f t="shared" si="687"/>
        <v>8523</v>
      </c>
      <c r="AX181" s="75">
        <f t="shared" si="687"/>
        <v>49185</v>
      </c>
      <c r="AY181" s="75">
        <f t="shared" si="688"/>
        <v>133496</v>
      </c>
      <c r="AZ181" s="75">
        <f t="shared" si="688"/>
        <v>36483</v>
      </c>
      <c r="BA181" s="75">
        <f t="shared" si="688"/>
        <v>26397</v>
      </c>
      <c r="BB181" s="75">
        <f t="shared" si="688"/>
        <v>23430</v>
      </c>
      <c r="BC181" s="75">
        <f t="shared" si="688"/>
        <v>17155</v>
      </c>
      <c r="BD181" s="75">
        <f t="shared" si="688"/>
        <v>119945</v>
      </c>
      <c r="BE181" s="75">
        <f t="shared" si="688"/>
        <v>91447</v>
      </c>
      <c r="BF181" s="75">
        <f t="shared" si="688"/>
        <v>38436</v>
      </c>
      <c r="BG181" s="75">
        <f t="shared" si="688"/>
        <v>22744</v>
      </c>
      <c r="BH181" s="75">
        <f t="shared" si="688"/>
        <v>1232</v>
      </c>
      <c r="BI181" s="75">
        <f t="shared" si="688"/>
        <v>542</v>
      </c>
      <c r="BJ181" s="75">
        <f t="shared" si="688"/>
        <v>150</v>
      </c>
      <c r="BK181" s="75">
        <f t="shared" si="688"/>
        <v>90155</v>
      </c>
      <c r="BL181" s="75">
        <f t="shared" si="548"/>
        <v>601</v>
      </c>
      <c r="BM181" s="75">
        <f t="shared" si="549"/>
        <v>1089</v>
      </c>
      <c r="BN181" s="75">
        <f t="shared" si="669"/>
        <v>130</v>
      </c>
      <c r="BO181" s="75">
        <f t="shared" si="669"/>
        <v>103032</v>
      </c>
      <c r="BP181" s="75">
        <f t="shared" si="551"/>
        <v>793</v>
      </c>
      <c r="BQ181" s="75">
        <f t="shared" si="552"/>
        <v>1040</v>
      </c>
      <c r="BR181" s="75">
        <f t="shared" si="670"/>
        <v>18702</v>
      </c>
      <c r="BS181" s="75">
        <f t="shared" si="670"/>
        <v>10102868</v>
      </c>
      <c r="BT181" s="75">
        <f t="shared" si="554"/>
        <v>540</v>
      </c>
      <c r="BU181" s="75">
        <f t="shared" si="555"/>
        <v>964</v>
      </c>
      <c r="BV181" s="75">
        <f t="shared" si="671"/>
        <v>5924</v>
      </c>
      <c r="BW181" s="75">
        <f t="shared" si="671"/>
        <v>22116417</v>
      </c>
      <c r="BX181" s="75">
        <f t="shared" si="557"/>
        <v>3733</v>
      </c>
      <c r="BY181" s="75">
        <f t="shared" si="558"/>
        <v>8484</v>
      </c>
      <c r="BZ181" s="75">
        <f t="shared" si="672"/>
        <v>2182</v>
      </c>
      <c r="CA181" s="75">
        <f t="shared" si="672"/>
        <v>8868586</v>
      </c>
      <c r="CB181" s="75">
        <f t="shared" si="560"/>
        <v>4064</v>
      </c>
      <c r="CC181" s="75">
        <f t="shared" si="561"/>
        <v>9944</v>
      </c>
      <c r="CD181" s="75">
        <f t="shared" si="673"/>
        <v>78605</v>
      </c>
      <c r="CE181" s="75">
        <f t="shared" si="673"/>
        <v>283734832</v>
      </c>
      <c r="CF181" s="75">
        <f t="shared" si="563"/>
        <v>3610</v>
      </c>
      <c r="CG181" s="75">
        <f t="shared" si="564"/>
        <v>8180</v>
      </c>
      <c r="CH181" s="75">
        <f t="shared" si="674"/>
        <v>1270</v>
      </c>
      <c r="CI181" s="75">
        <f t="shared" si="674"/>
        <v>19711089</v>
      </c>
      <c r="CJ181" s="75">
        <f t="shared" si="566"/>
        <v>15521</v>
      </c>
      <c r="CK181" s="75">
        <f t="shared" si="567"/>
        <v>40365</v>
      </c>
      <c r="CL181" s="75">
        <f t="shared" si="675"/>
        <v>482</v>
      </c>
      <c r="CM181" s="75">
        <f t="shared" si="675"/>
        <v>7671906</v>
      </c>
      <c r="CN181" s="75">
        <f t="shared" si="569"/>
        <v>15917</v>
      </c>
      <c r="CO181" s="75">
        <f t="shared" si="570"/>
        <v>41010</v>
      </c>
      <c r="CP181" s="75">
        <f t="shared" si="676"/>
        <v>3111</v>
      </c>
      <c r="CQ181" s="75">
        <f t="shared" si="676"/>
        <v>51229731</v>
      </c>
      <c r="CR181" s="75">
        <f t="shared" si="572"/>
        <v>16467</v>
      </c>
      <c r="CS181" s="75">
        <f t="shared" si="573"/>
        <v>35143</v>
      </c>
      <c r="CT181" s="75">
        <f t="shared" si="677"/>
        <v>262</v>
      </c>
      <c r="CU181" s="75">
        <f t="shared" si="677"/>
        <v>4884072</v>
      </c>
      <c r="CV181" s="75">
        <f t="shared" si="575"/>
        <v>18641</v>
      </c>
      <c r="CW181" s="75">
        <f t="shared" si="576"/>
        <v>47906</v>
      </c>
      <c r="CX181" s="75">
        <f t="shared" si="678"/>
        <v>800</v>
      </c>
      <c r="CY181" s="75">
        <f t="shared" si="678"/>
        <v>244892</v>
      </c>
      <c r="CZ181" s="75">
        <f t="shared" si="578"/>
        <v>306</v>
      </c>
      <c r="DA181" s="75">
        <f t="shared" si="579"/>
        <v>521</v>
      </c>
      <c r="DB181" s="75">
        <f t="shared" si="679"/>
        <v>10294</v>
      </c>
      <c r="DC181" s="75">
        <f t="shared" si="679"/>
        <v>392120</v>
      </c>
      <c r="DD181" s="75">
        <f t="shared" si="581"/>
        <v>38</v>
      </c>
      <c r="DE181" s="75">
        <f t="shared" si="582"/>
        <v>74</v>
      </c>
      <c r="DF181" s="75">
        <f t="shared" si="680"/>
        <v>148</v>
      </c>
      <c r="DG181" s="75">
        <f t="shared" si="680"/>
        <v>473627</v>
      </c>
      <c r="DH181" s="75">
        <f t="shared" si="584"/>
        <v>3200</v>
      </c>
      <c r="DI181" s="75">
        <f t="shared" si="585"/>
        <v>5908</v>
      </c>
      <c r="DJ181" s="75">
        <f t="shared" si="684"/>
        <v>121</v>
      </c>
      <c r="DK181" s="75">
        <f t="shared" si="684"/>
        <v>179</v>
      </c>
      <c r="DL181" s="248"/>
      <c r="DM181" s="248"/>
      <c r="DN181" s="248"/>
      <c r="DO181" s="248"/>
      <c r="DP181" s="248"/>
      <c r="DQ181" s="248"/>
      <c r="DR181" s="248"/>
      <c r="DS181" s="248"/>
      <c r="DT181" s="248"/>
      <c r="DU181" s="248"/>
      <c r="DV181" s="248"/>
      <c r="DW181" s="248"/>
      <c r="DX181" s="248"/>
      <c r="DY181" s="248"/>
      <c r="DZ181" s="248"/>
      <c r="EA181" s="248"/>
      <c r="EB181" s="164"/>
      <c r="EC181" s="75">
        <f t="shared" si="598"/>
        <v>3</v>
      </c>
      <c r="ED181" s="74">
        <f t="shared" si="613"/>
        <v>2022</v>
      </c>
      <c r="EE181" s="165">
        <f t="shared" si="614"/>
        <v>44621</v>
      </c>
      <c r="EF181" s="157">
        <f t="shared" si="599"/>
        <v>31</v>
      </c>
      <c r="EG181" s="156"/>
      <c r="EH181" s="166">
        <f t="shared" si="689"/>
        <v>413244</v>
      </c>
      <c r="EI181" s="166">
        <f t="shared" si="689"/>
        <v>3536687</v>
      </c>
      <c r="EJ181" s="166">
        <f t="shared" si="689"/>
        <v>8477442</v>
      </c>
      <c r="EK181" s="166">
        <f t="shared" si="689"/>
        <v>19944044</v>
      </c>
      <c r="EL181" s="166">
        <f t="shared" si="689"/>
        <v>18322426</v>
      </c>
      <c r="EM181" s="166">
        <f t="shared" si="689"/>
        <v>20181611</v>
      </c>
      <c r="EN181" s="166">
        <f t="shared" si="689"/>
        <v>717480920</v>
      </c>
      <c r="EO181" s="166">
        <f t="shared" si="689"/>
        <v>810587691</v>
      </c>
      <c r="EP181" s="166">
        <f t="shared" si="689"/>
        <v>23257890</v>
      </c>
      <c r="EQ181" s="166">
        <f t="shared" si="689"/>
        <v>163350</v>
      </c>
      <c r="ER181" s="166">
        <f t="shared" si="690"/>
        <v>135176</v>
      </c>
      <c r="ES181" s="166">
        <f t="shared" si="690"/>
        <v>18031338</v>
      </c>
      <c r="ET181" s="166">
        <f t="shared" si="690"/>
        <v>50257524</v>
      </c>
      <c r="EU181" s="166">
        <f t="shared" si="690"/>
        <v>21697781</v>
      </c>
      <c r="EV181" s="166">
        <f t="shared" si="690"/>
        <v>642996403</v>
      </c>
      <c r="EW181" s="166">
        <f t="shared" si="690"/>
        <v>51263860</v>
      </c>
      <c r="EX181" s="166">
        <f t="shared" si="690"/>
        <v>19766868</v>
      </c>
      <c r="EY181" s="166">
        <f t="shared" si="690"/>
        <v>109329686</v>
      </c>
      <c r="EZ181" s="166">
        <f t="shared" si="690"/>
        <v>12551406</v>
      </c>
      <c r="FA181" s="166">
        <f t="shared" si="690"/>
        <v>874334</v>
      </c>
      <c r="FB181" s="166">
        <f t="shared" si="691"/>
        <v>416852</v>
      </c>
      <c r="FC181" s="166">
        <f t="shared" si="691"/>
        <v>766088</v>
      </c>
      <c r="FD181" s="166">
        <f t="shared" si="691"/>
        <v>0</v>
      </c>
      <c r="FE181" s="166">
        <f t="shared" si="691"/>
        <v>0</v>
      </c>
      <c r="FF181" s="166">
        <f t="shared" si="691"/>
        <v>0</v>
      </c>
      <c r="FG181" s="166">
        <f t="shared" si="691"/>
        <v>0</v>
      </c>
      <c r="FH181" s="152"/>
      <c r="FI181" s="405">
        <f t="shared" si="655"/>
        <v>1.921978716678959</v>
      </c>
      <c r="FJ181" s="405">
        <f t="shared" si="655"/>
        <v>1.390633231482457</v>
      </c>
      <c r="FK181" s="405">
        <f t="shared" si="656"/>
        <v>1.925858951175407</v>
      </c>
      <c r="FL181" s="405">
        <f t="shared" si="657"/>
        <v>1.4100772645076443</v>
      </c>
      <c r="FM181" s="405">
        <f t="shared" si="658"/>
        <v>1.3832731718005788</v>
      </c>
      <c r="FN181" s="405">
        <f t="shared" si="659"/>
        <v>1.054618214528722</v>
      </c>
      <c r="FO181" s="405">
        <f t="shared" si="660"/>
        <v>1.8073070955000705</v>
      </c>
      <c r="FP181" s="405">
        <f t="shared" si="661"/>
        <v>1.0694503220952649</v>
      </c>
      <c r="FQ181" s="405">
        <f t="shared" si="662"/>
        <v>2.2198198198198198</v>
      </c>
      <c r="FR181" s="405">
        <f t="shared" si="663"/>
        <v>0.97657657657657659</v>
      </c>
      <c r="FS181" s="65"/>
    </row>
    <row r="182" spans="1:180" ht="9.75" customHeight="1" x14ac:dyDescent="0.2">
      <c r="A182" s="74" t="str">
        <f t="shared" si="523"/>
        <v>2022-23APRILY60</v>
      </c>
      <c r="B182" s="163" t="str">
        <f t="shared" si="612"/>
        <v>2022-23</v>
      </c>
      <c r="C182" s="26" t="s">
        <v>839</v>
      </c>
      <c r="D182" s="163" t="str">
        <f t="shared" si="685"/>
        <v>Y60</v>
      </c>
      <c r="E182" s="163" t="str">
        <f t="shared" si="685"/>
        <v>Midlands</v>
      </c>
      <c r="F182" s="163" t="str">
        <f t="shared" si="524"/>
        <v>Y60</v>
      </c>
      <c r="H182" s="75">
        <f t="shared" si="665"/>
        <v>248283</v>
      </c>
      <c r="I182" s="75">
        <f t="shared" si="665"/>
        <v>193910</v>
      </c>
      <c r="J182" s="75">
        <f t="shared" si="665"/>
        <v>1436379</v>
      </c>
      <c r="K182" s="75">
        <f t="shared" si="526"/>
        <v>7</v>
      </c>
      <c r="L182" s="75">
        <f t="shared" si="527"/>
        <v>2</v>
      </c>
      <c r="M182" s="75">
        <f t="shared" si="528"/>
        <v>20</v>
      </c>
      <c r="N182" s="75">
        <f t="shared" si="529"/>
        <v>41</v>
      </c>
      <c r="O182" s="75">
        <f t="shared" si="530"/>
        <v>94</v>
      </c>
      <c r="P182" s="75" t="s">
        <v>44</v>
      </c>
      <c r="Q182" s="75">
        <f t="shared" si="686"/>
        <v>491</v>
      </c>
      <c r="R182" s="75">
        <f t="shared" si="686"/>
        <v>1710</v>
      </c>
      <c r="S182" s="75">
        <f t="shared" si="686"/>
        <v>632</v>
      </c>
      <c r="T182" s="75">
        <f t="shared" si="686"/>
        <v>150399</v>
      </c>
      <c r="U182" s="75">
        <f t="shared" si="686"/>
        <v>18360</v>
      </c>
      <c r="V182" s="75">
        <f t="shared" si="686"/>
        <v>11691</v>
      </c>
      <c r="W182" s="75">
        <f t="shared" si="686"/>
        <v>82893</v>
      </c>
      <c r="X182" s="75">
        <f t="shared" si="686"/>
        <v>20040</v>
      </c>
      <c r="Y182" s="75">
        <f t="shared" si="686"/>
        <v>648</v>
      </c>
      <c r="Z182" s="75">
        <f t="shared" si="686"/>
        <v>9865148</v>
      </c>
      <c r="AA182" s="75">
        <f t="shared" si="532"/>
        <v>537</v>
      </c>
      <c r="AB182" s="75">
        <f t="shared" si="533"/>
        <v>973</v>
      </c>
      <c r="AC182" s="75">
        <f t="shared" si="651"/>
        <v>9198456</v>
      </c>
      <c r="AD182" s="75">
        <f t="shared" si="535"/>
        <v>787</v>
      </c>
      <c r="AE182" s="75">
        <f t="shared" si="536"/>
        <v>1601</v>
      </c>
      <c r="AF182" s="75">
        <f t="shared" si="652"/>
        <v>307482871</v>
      </c>
      <c r="AG182" s="75">
        <f t="shared" si="538"/>
        <v>3709</v>
      </c>
      <c r="AH182" s="75">
        <f t="shared" si="539"/>
        <v>8486</v>
      </c>
      <c r="AI182" s="75">
        <f t="shared" si="653"/>
        <v>251357664</v>
      </c>
      <c r="AJ182" s="75">
        <f t="shared" si="541"/>
        <v>12543</v>
      </c>
      <c r="AK182" s="75">
        <f t="shared" si="542"/>
        <v>34289</v>
      </c>
      <c r="AL182" s="75">
        <f t="shared" si="654"/>
        <v>9538542</v>
      </c>
      <c r="AM182" s="75">
        <f t="shared" si="544"/>
        <v>14720</v>
      </c>
      <c r="AN182" s="75">
        <f t="shared" si="545"/>
        <v>38705</v>
      </c>
      <c r="AO182" s="75">
        <f t="shared" si="687"/>
        <v>22863</v>
      </c>
      <c r="AP182" s="75">
        <f t="shared" si="687"/>
        <v>2596</v>
      </c>
      <c r="AQ182" s="75">
        <f t="shared" si="687"/>
        <v>2153</v>
      </c>
      <c r="AR182" s="75">
        <f t="shared" si="687"/>
        <v>62</v>
      </c>
      <c r="AS182" s="75">
        <f t="shared" si="687"/>
        <v>6033</v>
      </c>
      <c r="AT182" s="75">
        <f t="shared" si="687"/>
        <v>12081</v>
      </c>
      <c r="AU182" s="75">
        <f t="shared" si="687"/>
        <v>6760</v>
      </c>
      <c r="AV182" s="75">
        <f t="shared" si="687"/>
        <v>71950</v>
      </c>
      <c r="AW182" s="75">
        <f t="shared" si="687"/>
        <v>7862</v>
      </c>
      <c r="AX182" s="75">
        <f t="shared" si="687"/>
        <v>47724</v>
      </c>
      <c r="AY182" s="75">
        <f t="shared" si="688"/>
        <v>127536</v>
      </c>
      <c r="AZ182" s="75">
        <f t="shared" si="688"/>
        <v>35227</v>
      </c>
      <c r="BA182" s="75">
        <f t="shared" si="688"/>
        <v>25578</v>
      </c>
      <c r="BB182" s="75">
        <f t="shared" si="688"/>
        <v>22501</v>
      </c>
      <c r="BC182" s="75">
        <f t="shared" si="688"/>
        <v>16518</v>
      </c>
      <c r="BD182" s="75">
        <f t="shared" si="688"/>
        <v>114258</v>
      </c>
      <c r="BE182" s="75">
        <f t="shared" si="688"/>
        <v>87307</v>
      </c>
      <c r="BF182" s="75">
        <f t="shared" si="688"/>
        <v>36097</v>
      </c>
      <c r="BG182" s="75">
        <f t="shared" si="688"/>
        <v>21450</v>
      </c>
      <c r="BH182" s="75">
        <f t="shared" si="688"/>
        <v>1603</v>
      </c>
      <c r="BI182" s="75">
        <f t="shared" si="688"/>
        <v>660</v>
      </c>
      <c r="BJ182" s="75">
        <f t="shared" si="688"/>
        <v>109</v>
      </c>
      <c r="BK182" s="75">
        <f t="shared" si="688"/>
        <v>73283</v>
      </c>
      <c r="BL182" s="75">
        <f t="shared" si="548"/>
        <v>672</v>
      </c>
      <c r="BM182" s="75">
        <f t="shared" si="549"/>
        <v>1238</v>
      </c>
      <c r="BN182" s="75">
        <f t="shared" si="669"/>
        <v>110</v>
      </c>
      <c r="BO182" s="75">
        <f t="shared" si="669"/>
        <v>64341</v>
      </c>
      <c r="BP182" s="75">
        <f t="shared" si="551"/>
        <v>585</v>
      </c>
      <c r="BQ182" s="75">
        <f t="shared" si="552"/>
        <v>1101</v>
      </c>
      <c r="BR182" s="75">
        <f t="shared" si="670"/>
        <v>18141</v>
      </c>
      <c r="BS182" s="75">
        <f t="shared" si="670"/>
        <v>9727524</v>
      </c>
      <c r="BT182" s="75">
        <f t="shared" si="554"/>
        <v>536</v>
      </c>
      <c r="BU182" s="75">
        <f t="shared" si="555"/>
        <v>969</v>
      </c>
      <c r="BV182" s="75">
        <f t="shared" si="671"/>
        <v>5199</v>
      </c>
      <c r="BW182" s="75">
        <f t="shared" si="671"/>
        <v>20670965</v>
      </c>
      <c r="BX182" s="75">
        <f t="shared" si="557"/>
        <v>3976</v>
      </c>
      <c r="BY182" s="75">
        <f t="shared" si="558"/>
        <v>9054</v>
      </c>
      <c r="BZ182" s="75">
        <f t="shared" si="672"/>
        <v>2016</v>
      </c>
      <c r="CA182" s="75">
        <f t="shared" si="672"/>
        <v>8714680</v>
      </c>
      <c r="CB182" s="75">
        <f t="shared" si="560"/>
        <v>4323</v>
      </c>
      <c r="CC182" s="75">
        <f t="shared" si="561"/>
        <v>10459</v>
      </c>
      <c r="CD182" s="75">
        <f t="shared" si="673"/>
        <v>75678</v>
      </c>
      <c r="CE182" s="75">
        <f t="shared" si="673"/>
        <v>278097226</v>
      </c>
      <c r="CF182" s="75">
        <f t="shared" si="563"/>
        <v>3675</v>
      </c>
      <c r="CG182" s="75">
        <f t="shared" si="564"/>
        <v>8392</v>
      </c>
      <c r="CH182" s="75">
        <f t="shared" si="674"/>
        <v>1216</v>
      </c>
      <c r="CI182" s="75">
        <f t="shared" si="674"/>
        <v>17454870</v>
      </c>
      <c r="CJ182" s="75">
        <f t="shared" si="566"/>
        <v>14354</v>
      </c>
      <c r="CK182" s="75">
        <f t="shared" si="567"/>
        <v>39067</v>
      </c>
      <c r="CL182" s="75">
        <f t="shared" si="675"/>
        <v>445</v>
      </c>
      <c r="CM182" s="75">
        <f t="shared" si="675"/>
        <v>6487774</v>
      </c>
      <c r="CN182" s="75">
        <f t="shared" si="569"/>
        <v>14579</v>
      </c>
      <c r="CO182" s="75">
        <f t="shared" si="570"/>
        <v>37205</v>
      </c>
      <c r="CP182" s="75">
        <f t="shared" si="676"/>
        <v>2847</v>
      </c>
      <c r="CQ182" s="75">
        <f t="shared" si="676"/>
        <v>43653932</v>
      </c>
      <c r="CR182" s="75">
        <f t="shared" si="572"/>
        <v>15333</v>
      </c>
      <c r="CS182" s="75">
        <f t="shared" si="573"/>
        <v>35941</v>
      </c>
      <c r="CT182" s="75">
        <f t="shared" si="677"/>
        <v>239</v>
      </c>
      <c r="CU182" s="75">
        <f t="shared" si="677"/>
        <v>3708944</v>
      </c>
      <c r="CV182" s="75">
        <f t="shared" si="575"/>
        <v>15519</v>
      </c>
      <c r="CW182" s="75">
        <f t="shared" si="576"/>
        <v>41157</v>
      </c>
      <c r="CX182" s="75">
        <f t="shared" si="678"/>
        <v>827</v>
      </c>
      <c r="CY182" s="75">
        <f t="shared" si="678"/>
        <v>245520</v>
      </c>
      <c r="CZ182" s="75">
        <f t="shared" si="578"/>
        <v>297</v>
      </c>
      <c r="DA182" s="75">
        <f t="shared" si="579"/>
        <v>510</v>
      </c>
      <c r="DB182" s="75">
        <f t="shared" si="679"/>
        <v>10023</v>
      </c>
      <c r="DC182" s="75">
        <f t="shared" si="679"/>
        <v>386055</v>
      </c>
      <c r="DD182" s="75">
        <f t="shared" si="581"/>
        <v>39</v>
      </c>
      <c r="DE182" s="75">
        <f t="shared" si="582"/>
        <v>75</v>
      </c>
      <c r="DF182" s="75">
        <f t="shared" si="680"/>
        <v>181</v>
      </c>
      <c r="DG182" s="75">
        <f t="shared" si="680"/>
        <v>572449</v>
      </c>
      <c r="DH182" s="75">
        <f t="shared" si="584"/>
        <v>3163</v>
      </c>
      <c r="DI182" s="75">
        <f t="shared" si="585"/>
        <v>7003</v>
      </c>
      <c r="DJ182" s="75">
        <f t="shared" si="684"/>
        <v>152</v>
      </c>
      <c r="DK182" s="75">
        <f t="shared" si="684"/>
        <v>207</v>
      </c>
      <c r="DL182" s="248"/>
      <c r="DM182" s="248"/>
      <c r="DN182" s="248"/>
      <c r="DO182" s="248"/>
      <c r="DP182" s="248"/>
      <c r="DQ182" s="248"/>
      <c r="DR182" s="248"/>
      <c r="DS182" s="248"/>
      <c r="DT182" s="248"/>
      <c r="DU182" s="248"/>
      <c r="DV182" s="248"/>
      <c r="DW182" s="248"/>
      <c r="DX182" s="248"/>
      <c r="DY182" s="248"/>
      <c r="DZ182" s="248"/>
      <c r="EA182" s="248"/>
      <c r="EB182" s="164"/>
      <c r="EC182" s="75">
        <f t="shared" si="598"/>
        <v>4</v>
      </c>
      <c r="ED182" s="74">
        <f t="shared" si="613"/>
        <v>2022</v>
      </c>
      <c r="EE182" s="165">
        <f t="shared" si="614"/>
        <v>44652</v>
      </c>
      <c r="EF182" s="157">
        <f t="shared" si="599"/>
        <v>30</v>
      </c>
      <c r="EG182" s="156"/>
      <c r="EH182" s="166">
        <f t="shared" si="689"/>
        <v>387820</v>
      </c>
      <c r="EI182" s="166">
        <f t="shared" si="689"/>
        <v>3789742</v>
      </c>
      <c r="EJ182" s="166">
        <f t="shared" si="689"/>
        <v>7984952</v>
      </c>
      <c r="EK182" s="166">
        <f t="shared" si="689"/>
        <v>18173288</v>
      </c>
      <c r="EL182" s="166">
        <f t="shared" si="689"/>
        <v>17860166</v>
      </c>
      <c r="EM182" s="166">
        <f t="shared" si="689"/>
        <v>18722864</v>
      </c>
      <c r="EN182" s="166">
        <f t="shared" si="689"/>
        <v>703424676</v>
      </c>
      <c r="EO182" s="166">
        <f t="shared" si="689"/>
        <v>687153380</v>
      </c>
      <c r="EP182" s="166">
        <f t="shared" si="689"/>
        <v>25080738</v>
      </c>
      <c r="EQ182" s="166">
        <f t="shared" si="689"/>
        <v>134942</v>
      </c>
      <c r="ER182" s="166">
        <f t="shared" si="690"/>
        <v>121110</v>
      </c>
      <c r="ES182" s="166">
        <f t="shared" si="690"/>
        <v>17585877</v>
      </c>
      <c r="ET182" s="166">
        <f t="shared" si="690"/>
        <v>47072634</v>
      </c>
      <c r="EU182" s="166">
        <f t="shared" si="690"/>
        <v>21084708</v>
      </c>
      <c r="EV182" s="166">
        <f t="shared" si="690"/>
        <v>635115612</v>
      </c>
      <c r="EW182" s="166">
        <f t="shared" si="690"/>
        <v>47504976</v>
      </c>
      <c r="EX182" s="166">
        <f t="shared" si="690"/>
        <v>16556109</v>
      </c>
      <c r="EY182" s="166">
        <f t="shared" si="690"/>
        <v>102323250</v>
      </c>
      <c r="EZ182" s="166">
        <f t="shared" si="690"/>
        <v>9836615</v>
      </c>
      <c r="FA182" s="166">
        <f t="shared" si="690"/>
        <v>1267597</v>
      </c>
      <c r="FB182" s="166">
        <f t="shared" si="691"/>
        <v>421617</v>
      </c>
      <c r="FC182" s="166">
        <f t="shared" si="691"/>
        <v>751678</v>
      </c>
      <c r="FD182" s="166">
        <f t="shared" si="691"/>
        <v>0</v>
      </c>
      <c r="FE182" s="166">
        <f t="shared" si="691"/>
        <v>0</v>
      </c>
      <c r="FF182" s="166">
        <f t="shared" si="691"/>
        <v>0</v>
      </c>
      <c r="FG182" s="166">
        <f t="shared" si="691"/>
        <v>0</v>
      </c>
      <c r="FH182" s="152"/>
      <c r="FI182" s="405">
        <f t="shared" si="655"/>
        <v>1.918681917211329</v>
      </c>
      <c r="FJ182" s="405">
        <f t="shared" si="655"/>
        <v>1.3931372549019607</v>
      </c>
      <c r="FK182" s="405">
        <f t="shared" si="656"/>
        <v>1.9246428876913866</v>
      </c>
      <c r="FL182" s="405">
        <f t="shared" si="657"/>
        <v>1.4128817038747754</v>
      </c>
      <c r="FM182" s="405">
        <f t="shared" si="658"/>
        <v>1.378379356519851</v>
      </c>
      <c r="FN182" s="405">
        <f t="shared" si="659"/>
        <v>1.0532493696693328</v>
      </c>
      <c r="FO182" s="405">
        <f t="shared" si="660"/>
        <v>1.8012475049900201</v>
      </c>
      <c r="FP182" s="405">
        <f t="shared" si="661"/>
        <v>1.0703592814371257</v>
      </c>
      <c r="FQ182" s="405">
        <f t="shared" si="662"/>
        <v>2.4737654320987654</v>
      </c>
      <c r="FR182" s="405">
        <f t="shared" si="663"/>
        <v>1.0185185185185186</v>
      </c>
      <c r="FS182" s="65"/>
    </row>
    <row r="183" spans="1:180" ht="9.75" customHeight="1" x14ac:dyDescent="0.2">
      <c r="A183" s="74" t="str">
        <f t="shared" ref="A183" si="692">B183&amp;C183&amp;D183</f>
        <v>2022-23MAYY60</v>
      </c>
      <c r="B183" s="163" t="str">
        <f t="shared" si="612"/>
        <v>2022-23</v>
      </c>
      <c r="C183" s="26" t="s">
        <v>840</v>
      </c>
      <c r="D183" s="163" t="str">
        <f t="shared" si="685"/>
        <v>Y60</v>
      </c>
      <c r="E183" s="163" t="str">
        <f t="shared" si="685"/>
        <v>Midlands</v>
      </c>
      <c r="F183" s="163" t="str">
        <f t="shared" ref="F183" si="693">D183</f>
        <v>Y60</v>
      </c>
      <c r="H183" s="75">
        <f t="shared" si="665"/>
        <v>240886</v>
      </c>
      <c r="I183" s="75">
        <f t="shared" si="665"/>
        <v>185983</v>
      </c>
      <c r="J183" s="75">
        <f t="shared" si="665"/>
        <v>834422</v>
      </c>
      <c r="K183" s="75">
        <f t="shared" ref="K183" si="694">IFERROR(ROUND(J183/I183,$H$1),"-")</f>
        <v>4</v>
      </c>
      <c r="L183" s="75">
        <f t="shared" ref="L183" si="695">IFERROR(ROUND(EH183/I183,$H$1),"-")</f>
        <v>2</v>
      </c>
      <c r="M183" s="75">
        <f t="shared" ref="M183" si="696">IFERROR(ROUND(EI183/I183,$H$1),"-")</f>
        <v>7</v>
      </c>
      <c r="N183" s="75">
        <f t="shared" ref="N183" si="697">IFERROR(ROUND(EJ183/I183,$H$1),"-")</f>
        <v>21</v>
      </c>
      <c r="O183" s="75">
        <f t="shared" ref="O183" si="698">IFERROR(ROUND(EK183/I183,$H$1),"-")</f>
        <v>58</v>
      </c>
      <c r="P183" s="75" t="s">
        <v>44</v>
      </c>
      <c r="Q183" s="75">
        <f t="shared" si="686"/>
        <v>517</v>
      </c>
      <c r="R183" s="75">
        <f t="shared" si="686"/>
        <v>1922</v>
      </c>
      <c r="S183" s="75">
        <f t="shared" si="686"/>
        <v>679</v>
      </c>
      <c r="T183" s="75">
        <f t="shared" si="686"/>
        <v>155955</v>
      </c>
      <c r="U183" s="75">
        <f t="shared" si="686"/>
        <v>18111</v>
      </c>
      <c r="V183" s="75">
        <f t="shared" si="686"/>
        <v>11493</v>
      </c>
      <c r="W183" s="75">
        <f t="shared" si="686"/>
        <v>84079</v>
      </c>
      <c r="X183" s="75">
        <f t="shared" si="686"/>
        <v>24772</v>
      </c>
      <c r="Y183" s="75">
        <f t="shared" si="686"/>
        <v>714</v>
      </c>
      <c r="Z183" s="75">
        <f t="shared" si="686"/>
        <v>9354942</v>
      </c>
      <c r="AA183" s="75">
        <f t="shared" ref="AA183" si="699">IFERROR(ROUND(Z183/U183,$H$1),"-")</f>
        <v>517</v>
      </c>
      <c r="AB183" s="75">
        <f t="shared" ref="AB183" si="700">IFERROR(ROUND(EL183/U183,$H$1),"-")</f>
        <v>927</v>
      </c>
      <c r="AC183" s="75">
        <f t="shared" si="651"/>
        <v>8725722</v>
      </c>
      <c r="AD183" s="75">
        <f t="shared" ref="AD183" si="701">IFERROR(ROUND(AC183/V183,$H$1),"-")</f>
        <v>759</v>
      </c>
      <c r="AE183" s="75">
        <f t="shared" ref="AE183" si="702">IFERROR(ROUND(EM183/V183,$H$1),"-")</f>
        <v>1591</v>
      </c>
      <c r="AF183" s="75">
        <f t="shared" si="652"/>
        <v>215012930</v>
      </c>
      <c r="AG183" s="75">
        <f t="shared" ref="AG183" si="703">IFERROR(ROUND(AF183/W183,$H$1),"-")</f>
        <v>2557</v>
      </c>
      <c r="AH183" s="75">
        <f t="shared" ref="AH183" si="704">IFERROR(ROUND(EN183/W183,$H$1),"-")</f>
        <v>5584</v>
      </c>
      <c r="AI183" s="75">
        <f t="shared" si="653"/>
        <v>232834368</v>
      </c>
      <c r="AJ183" s="75">
        <f t="shared" ref="AJ183" si="705">IFERROR(ROUND(AI183/X183,$H$1),"-")</f>
        <v>9399</v>
      </c>
      <c r="AK183" s="75">
        <f t="shared" ref="AK183" si="706">IFERROR(ROUND(EO183/X183,$H$1),"-")</f>
        <v>24224</v>
      </c>
      <c r="AL183" s="75">
        <f t="shared" si="654"/>
        <v>8675166</v>
      </c>
      <c r="AM183" s="75">
        <f t="shared" ref="AM183" si="707">IFERROR(ROUND(AL183/Y183,$H$1),"-")</f>
        <v>12150</v>
      </c>
      <c r="AN183" s="75">
        <f t="shared" ref="AN183" si="708">IFERROR(ROUND(EP183/Y183,$H$1),"-")</f>
        <v>29870</v>
      </c>
      <c r="AO183" s="75">
        <f t="shared" si="687"/>
        <v>21779</v>
      </c>
      <c r="AP183" s="75">
        <f t="shared" si="687"/>
        <v>2353</v>
      </c>
      <c r="AQ183" s="75">
        <f t="shared" si="687"/>
        <v>2416</v>
      </c>
      <c r="AR183" s="75">
        <f t="shared" si="687"/>
        <v>104</v>
      </c>
      <c r="AS183" s="75">
        <f t="shared" si="687"/>
        <v>5525</v>
      </c>
      <c r="AT183" s="75">
        <f t="shared" si="687"/>
        <v>11485</v>
      </c>
      <c r="AU183" s="75">
        <f t="shared" si="687"/>
        <v>7595</v>
      </c>
      <c r="AV183" s="75">
        <f t="shared" si="687"/>
        <v>77052</v>
      </c>
      <c r="AW183" s="75">
        <f t="shared" si="687"/>
        <v>8615</v>
      </c>
      <c r="AX183" s="75">
        <f t="shared" si="687"/>
        <v>48509</v>
      </c>
      <c r="AY183" s="75">
        <f t="shared" si="688"/>
        <v>134176</v>
      </c>
      <c r="AZ183" s="75">
        <f t="shared" si="688"/>
        <v>34767</v>
      </c>
      <c r="BA183" s="75">
        <f t="shared" si="688"/>
        <v>25234</v>
      </c>
      <c r="BB183" s="75">
        <f t="shared" si="688"/>
        <v>22056</v>
      </c>
      <c r="BC183" s="75">
        <f t="shared" si="688"/>
        <v>16220</v>
      </c>
      <c r="BD183" s="75">
        <f t="shared" si="688"/>
        <v>115187</v>
      </c>
      <c r="BE183" s="75">
        <f t="shared" si="688"/>
        <v>88743</v>
      </c>
      <c r="BF183" s="75">
        <f t="shared" si="688"/>
        <v>44914</v>
      </c>
      <c r="BG183" s="75">
        <f t="shared" si="688"/>
        <v>26383</v>
      </c>
      <c r="BH183" s="75">
        <f t="shared" si="688"/>
        <v>1823</v>
      </c>
      <c r="BI183" s="75">
        <f t="shared" si="688"/>
        <v>718</v>
      </c>
      <c r="BJ183" s="75">
        <f t="shared" si="688"/>
        <v>107</v>
      </c>
      <c r="BK183" s="75">
        <f t="shared" si="688"/>
        <v>60557</v>
      </c>
      <c r="BL183" s="75">
        <f t="shared" ref="BL183" si="709">IFERROR(ROUND(BK183/BJ183,$H$1),"-")</f>
        <v>566</v>
      </c>
      <c r="BM183" s="75">
        <f t="shared" ref="BM183" si="710">IFERROR(ROUND(EQ183/BJ183,$H$1),"-")</f>
        <v>919</v>
      </c>
      <c r="BN183" s="75">
        <f t="shared" si="669"/>
        <v>93</v>
      </c>
      <c r="BO183" s="75">
        <f t="shared" si="669"/>
        <v>49672</v>
      </c>
      <c r="BP183" s="75">
        <f t="shared" ref="BP183" si="711">IFERROR(ROUND(BO183/BN183,$H$1),"-")</f>
        <v>534</v>
      </c>
      <c r="BQ183" s="75">
        <f t="shared" ref="BQ183" si="712">IFERROR(ROUND(ER183/BN183,$H$1),"-")</f>
        <v>893</v>
      </c>
      <c r="BR183" s="75">
        <f t="shared" si="670"/>
        <v>17911</v>
      </c>
      <c r="BS183" s="75">
        <f t="shared" si="670"/>
        <v>9244713</v>
      </c>
      <c r="BT183" s="75">
        <f t="shared" ref="BT183" si="713">IFERROR(ROUND(BS183/BR183,$H$1),"-")</f>
        <v>516</v>
      </c>
      <c r="BU183" s="75">
        <f t="shared" ref="BU183" si="714">IFERROR(ROUND(ES183/BR183,$H$1),"-")</f>
        <v>927</v>
      </c>
      <c r="BV183" s="75">
        <f t="shared" si="671"/>
        <v>5618</v>
      </c>
      <c r="BW183" s="75">
        <f t="shared" si="671"/>
        <v>12725595</v>
      </c>
      <c r="BX183" s="75">
        <f t="shared" ref="BX183" si="715">IFERROR(ROUND(BW183/BV183,$H$1),"-")</f>
        <v>2265</v>
      </c>
      <c r="BY183" s="75">
        <f t="shared" ref="BY183" si="716">IFERROR(ROUND(ET183/BV183,$H$1),"-")</f>
        <v>4890</v>
      </c>
      <c r="BZ183" s="75">
        <f t="shared" si="672"/>
        <v>2152</v>
      </c>
      <c r="CA183" s="75">
        <f t="shared" si="672"/>
        <v>5871602</v>
      </c>
      <c r="CB183" s="75">
        <f t="shared" ref="CB183" si="717">IFERROR(ROUND(CA183/BZ183,$H$1),"-")</f>
        <v>2728</v>
      </c>
      <c r="CC183" s="75">
        <f t="shared" ref="CC183" si="718">IFERROR(ROUND(EU183/BZ183,$H$1),"-")</f>
        <v>6097</v>
      </c>
      <c r="CD183" s="75">
        <f t="shared" si="673"/>
        <v>76309</v>
      </c>
      <c r="CE183" s="75">
        <f t="shared" si="673"/>
        <v>196415733</v>
      </c>
      <c r="CF183" s="75">
        <f t="shared" ref="CF183" si="719">IFERROR(ROUND(CE183/CD183,$H$1),"-")</f>
        <v>2574</v>
      </c>
      <c r="CG183" s="75">
        <f t="shared" ref="CG183" si="720">IFERROR(ROUND(EV183/CD183,$H$1),"-")</f>
        <v>5618</v>
      </c>
      <c r="CH183" s="75">
        <f t="shared" si="674"/>
        <v>1569</v>
      </c>
      <c r="CI183" s="75">
        <f t="shared" si="674"/>
        <v>14879244</v>
      </c>
      <c r="CJ183" s="75">
        <f t="shared" ref="CJ183" si="721">IFERROR(ROUND(CI183/CH183,$H$1),"-")</f>
        <v>9483</v>
      </c>
      <c r="CK183" s="75">
        <f t="shared" ref="CK183" si="722">IFERROR(ROUND(EW183/CH183,$H$1),"-")</f>
        <v>21251</v>
      </c>
      <c r="CL183" s="75">
        <f t="shared" si="675"/>
        <v>556</v>
      </c>
      <c r="CM183" s="75">
        <f t="shared" si="675"/>
        <v>5064797</v>
      </c>
      <c r="CN183" s="75">
        <f t="shared" ref="CN183" si="723">IFERROR(ROUND(CM183/CL183,$H$1),"-")</f>
        <v>9109</v>
      </c>
      <c r="CO183" s="75">
        <f t="shared" ref="CO183" si="724">IFERROR(ROUND(EX183/CL183,$H$1),"-")</f>
        <v>22234</v>
      </c>
      <c r="CP183" s="75">
        <f t="shared" si="676"/>
        <v>3184</v>
      </c>
      <c r="CQ183" s="75">
        <f t="shared" si="676"/>
        <v>35676865</v>
      </c>
      <c r="CR183" s="75">
        <f t="shared" ref="CR183" si="725">IFERROR(ROUND(CQ183/CP183,$H$1),"-")</f>
        <v>11205</v>
      </c>
      <c r="CS183" s="75">
        <f t="shared" ref="CS183" si="726">IFERROR(ROUND(EY183/CP183,$H$1),"-")</f>
        <v>23314</v>
      </c>
      <c r="CT183" s="75">
        <f t="shared" si="677"/>
        <v>289</v>
      </c>
      <c r="CU183" s="75">
        <f t="shared" si="677"/>
        <v>3906305</v>
      </c>
      <c r="CV183" s="75">
        <f t="shared" ref="CV183" si="727">IFERROR(ROUND(CU183/CT183,$H$1),"-")</f>
        <v>13517</v>
      </c>
      <c r="CW183" s="75">
        <f t="shared" ref="CW183" si="728">IFERROR(ROUND(EZ183/CT183,$H$1),"-")</f>
        <v>32515</v>
      </c>
      <c r="CX183" s="75">
        <f t="shared" si="678"/>
        <v>720</v>
      </c>
      <c r="CY183" s="75">
        <f t="shared" si="678"/>
        <v>208499</v>
      </c>
      <c r="CZ183" s="75">
        <f t="shared" ref="CZ183" si="729">IFERROR(ROUND(CY183/CX183,$H$1),"-")</f>
        <v>290</v>
      </c>
      <c r="DA183" s="75">
        <f t="shared" ref="DA183" si="730">IFERROR(ROUND(FB183/CX183,$H$1),"-")</f>
        <v>496</v>
      </c>
      <c r="DB183" s="75">
        <f t="shared" si="679"/>
        <v>9976</v>
      </c>
      <c r="DC183" s="75">
        <f t="shared" si="679"/>
        <v>346847</v>
      </c>
      <c r="DD183" s="75">
        <f t="shared" ref="DD183" si="731">IFERROR(ROUND(DC183/DB183,$H$1),"-")</f>
        <v>35</v>
      </c>
      <c r="DE183" s="75">
        <f t="shared" ref="DE183" si="732">IFERROR(ROUND(FC183/DB183,$H$1),"-")</f>
        <v>64</v>
      </c>
      <c r="DF183" s="75">
        <f t="shared" si="680"/>
        <v>190</v>
      </c>
      <c r="DG183" s="75">
        <f t="shared" si="680"/>
        <v>419231</v>
      </c>
      <c r="DH183" s="75">
        <f t="shared" ref="DH183" si="733">IFERROR(ROUND(DG183/DF183,$H$1),"-")</f>
        <v>2206</v>
      </c>
      <c r="DI183" s="75">
        <f t="shared" ref="DI183" si="734">IFERROR(ROUND(FA183/DF183,$H$1),"-")</f>
        <v>5523</v>
      </c>
      <c r="DJ183" s="75">
        <f t="shared" si="684"/>
        <v>165</v>
      </c>
      <c r="DK183" s="75">
        <f t="shared" si="684"/>
        <v>215</v>
      </c>
      <c r="DL183" s="248"/>
      <c r="DM183" s="248"/>
      <c r="DN183" s="248"/>
      <c r="DO183" s="248"/>
      <c r="DP183" s="248"/>
      <c r="DQ183" s="248"/>
      <c r="DR183" s="248"/>
      <c r="DS183" s="248"/>
      <c r="DT183" s="248"/>
      <c r="DU183" s="248"/>
      <c r="DV183" s="248"/>
      <c r="DW183" s="248"/>
      <c r="DX183" s="248"/>
      <c r="DY183" s="248"/>
      <c r="DZ183" s="248"/>
      <c r="EA183" s="248"/>
      <c r="EB183" s="164"/>
      <c r="EC183" s="75">
        <f t="shared" ref="EC183" si="735">MONTH(1&amp;C183)</f>
        <v>5</v>
      </c>
      <c r="ED183" s="74">
        <f t="shared" ref="ED183" si="736">LEFT($B183,4)+IF(EC183&lt;4,1,0)</f>
        <v>2022</v>
      </c>
      <c r="EE183" s="165">
        <f t="shared" ref="EE183" si="737">DATE(LEFT($B183,4)+IF(EC183&lt;4,1,0),EC183,1)</f>
        <v>44682</v>
      </c>
      <c r="EF183" s="157">
        <f t="shared" si="599"/>
        <v>31</v>
      </c>
      <c r="EG183" s="156"/>
      <c r="EH183" s="166">
        <f t="shared" si="689"/>
        <v>371966</v>
      </c>
      <c r="EI183" s="166">
        <f t="shared" si="689"/>
        <v>1245166</v>
      </c>
      <c r="EJ183" s="166">
        <f t="shared" si="689"/>
        <v>3952086</v>
      </c>
      <c r="EK183" s="166">
        <f t="shared" si="689"/>
        <v>10781237</v>
      </c>
      <c r="EL183" s="166">
        <f t="shared" si="689"/>
        <v>16791896</v>
      </c>
      <c r="EM183" s="166">
        <f t="shared" si="689"/>
        <v>18287692</v>
      </c>
      <c r="EN183" s="166">
        <f t="shared" si="689"/>
        <v>469472206</v>
      </c>
      <c r="EO183" s="166">
        <f t="shared" si="689"/>
        <v>600072231</v>
      </c>
      <c r="EP183" s="166">
        <f t="shared" si="689"/>
        <v>21327331</v>
      </c>
      <c r="EQ183" s="166">
        <f t="shared" si="689"/>
        <v>98333</v>
      </c>
      <c r="ER183" s="166">
        <f t="shared" si="690"/>
        <v>83050</v>
      </c>
      <c r="ES183" s="166">
        <f t="shared" si="690"/>
        <v>16601120</v>
      </c>
      <c r="ET183" s="166">
        <f t="shared" si="690"/>
        <v>27471976</v>
      </c>
      <c r="EU183" s="166">
        <f t="shared" si="690"/>
        <v>13119792</v>
      </c>
      <c r="EV183" s="166">
        <f t="shared" si="690"/>
        <v>428730584</v>
      </c>
      <c r="EW183" s="166">
        <f t="shared" si="690"/>
        <v>33343066</v>
      </c>
      <c r="EX183" s="166">
        <f t="shared" si="690"/>
        <v>12362104</v>
      </c>
      <c r="EY183" s="166">
        <f t="shared" si="690"/>
        <v>74230711</v>
      </c>
      <c r="EZ183" s="166">
        <f t="shared" si="690"/>
        <v>9396964</v>
      </c>
      <c r="FA183" s="166">
        <f t="shared" si="690"/>
        <v>1049354</v>
      </c>
      <c r="FB183" s="166">
        <f t="shared" si="691"/>
        <v>356868</v>
      </c>
      <c r="FC183" s="166">
        <f t="shared" si="691"/>
        <v>642019</v>
      </c>
      <c r="FD183" s="166">
        <f t="shared" si="691"/>
        <v>0</v>
      </c>
      <c r="FE183" s="166">
        <f t="shared" si="691"/>
        <v>0</v>
      </c>
      <c r="FF183" s="166">
        <f t="shared" si="691"/>
        <v>0</v>
      </c>
      <c r="FG183" s="166">
        <f t="shared" si="691"/>
        <v>0</v>
      </c>
      <c r="FH183" s="152"/>
      <c r="FI183" s="405">
        <f t="shared" si="655"/>
        <v>1.9196620838164651</v>
      </c>
      <c r="FJ183" s="405">
        <f t="shared" si="655"/>
        <v>1.3932968913919717</v>
      </c>
      <c r="FK183" s="405">
        <f t="shared" si="656"/>
        <v>1.9190811798486036</v>
      </c>
      <c r="FL183" s="405">
        <f t="shared" si="657"/>
        <v>1.411293831027582</v>
      </c>
      <c r="FM183" s="405">
        <f t="shared" si="658"/>
        <v>1.3699853709011762</v>
      </c>
      <c r="FN183" s="405">
        <f t="shared" si="659"/>
        <v>1.0554716397673616</v>
      </c>
      <c r="FO183" s="405">
        <f t="shared" si="660"/>
        <v>1.8130954303245599</v>
      </c>
      <c r="FP183" s="405">
        <f t="shared" si="661"/>
        <v>1.0650331018892298</v>
      </c>
      <c r="FQ183" s="405">
        <f t="shared" si="662"/>
        <v>2.553221288515406</v>
      </c>
      <c r="FR183" s="405">
        <f t="shared" si="663"/>
        <v>1.0056022408963585</v>
      </c>
      <c r="FS183" s="65"/>
    </row>
    <row r="184" spans="1:180" ht="9.75" customHeight="1" x14ac:dyDescent="0.2">
      <c r="A184" s="74" t="str">
        <f t="shared" ref="A184" si="738">B184&amp;C184&amp;D184</f>
        <v>2022-23JUNEY60</v>
      </c>
      <c r="B184" s="163" t="str">
        <f t="shared" si="612"/>
        <v>2022-23</v>
      </c>
      <c r="C184" s="26" t="s">
        <v>843</v>
      </c>
      <c r="D184" s="163" t="str">
        <f t="shared" si="685"/>
        <v>Y60</v>
      </c>
      <c r="E184" s="163" t="str">
        <f t="shared" si="685"/>
        <v>Midlands</v>
      </c>
      <c r="F184" s="163" t="str">
        <f t="shared" ref="F184" si="739">D184</f>
        <v>Y60</v>
      </c>
      <c r="H184" s="75">
        <f t="shared" si="665"/>
        <v>249986</v>
      </c>
      <c r="I184" s="75">
        <f t="shared" si="665"/>
        <v>194712</v>
      </c>
      <c r="J184" s="75">
        <f t="shared" si="665"/>
        <v>1189049</v>
      </c>
      <c r="K184" s="75">
        <f t="shared" ref="K184" si="740">IFERROR(ROUND(J184/I184,$H$1),"-")</f>
        <v>6</v>
      </c>
      <c r="L184" s="75">
        <f t="shared" ref="L184" si="741">IFERROR(ROUND(EH184/I184,$H$1),"-")</f>
        <v>2</v>
      </c>
      <c r="M184" s="75">
        <f t="shared" ref="M184" si="742">IFERROR(ROUND(EI184/I184,$H$1),"-")</f>
        <v>15</v>
      </c>
      <c r="N184" s="75">
        <f t="shared" ref="N184" si="743">IFERROR(ROUND(EJ184/I184,$H$1),"-")</f>
        <v>35</v>
      </c>
      <c r="O184" s="75">
        <f t="shared" ref="O184" si="744">IFERROR(ROUND(EK184/I184,$H$1),"-")</f>
        <v>72</v>
      </c>
      <c r="P184" s="75" t="s">
        <v>44</v>
      </c>
      <c r="Q184" s="75">
        <f t="shared" si="686"/>
        <v>505</v>
      </c>
      <c r="R184" s="75">
        <f t="shared" si="686"/>
        <v>1792</v>
      </c>
      <c r="S184" s="75">
        <f t="shared" si="686"/>
        <v>630</v>
      </c>
      <c r="T184" s="75">
        <f t="shared" si="686"/>
        <v>150077</v>
      </c>
      <c r="U184" s="75">
        <f t="shared" si="686"/>
        <v>18840</v>
      </c>
      <c r="V184" s="75">
        <f t="shared" si="686"/>
        <v>12128</v>
      </c>
      <c r="W184" s="75">
        <f t="shared" si="686"/>
        <v>81381</v>
      </c>
      <c r="X184" s="75">
        <f t="shared" si="686"/>
        <v>20831</v>
      </c>
      <c r="Y184" s="75">
        <f t="shared" si="686"/>
        <v>567</v>
      </c>
      <c r="Z184" s="75">
        <f t="shared" si="686"/>
        <v>10086258</v>
      </c>
      <c r="AA184" s="75">
        <f t="shared" ref="AA184" si="745">IFERROR(ROUND(Z184/U184,$H$1),"-")</f>
        <v>535</v>
      </c>
      <c r="AB184" s="75">
        <f t="shared" ref="AB184" si="746">IFERROR(ROUND(EL184/U184,$H$1),"-")</f>
        <v>952</v>
      </c>
      <c r="AC184" s="75">
        <f t="shared" si="651"/>
        <v>9551489</v>
      </c>
      <c r="AD184" s="75">
        <f t="shared" ref="AD184" si="747">IFERROR(ROUND(AC184/V184,$H$1),"-")</f>
        <v>788</v>
      </c>
      <c r="AE184" s="75">
        <f t="shared" ref="AE184" si="748">IFERROR(ROUND(EM184/V184,$H$1),"-")</f>
        <v>1607</v>
      </c>
      <c r="AF184" s="75">
        <f t="shared" si="652"/>
        <v>295793152</v>
      </c>
      <c r="AG184" s="75">
        <f t="shared" ref="AG184" si="749">IFERROR(ROUND(AF184/W184,$H$1),"-")</f>
        <v>3635</v>
      </c>
      <c r="AH184" s="75">
        <f t="shared" ref="AH184" si="750">IFERROR(ROUND(EN184/W184,$H$1),"-")</f>
        <v>8387</v>
      </c>
      <c r="AI184" s="75">
        <f t="shared" si="653"/>
        <v>284873032</v>
      </c>
      <c r="AJ184" s="75">
        <f t="shared" ref="AJ184" si="751">IFERROR(ROUND(AI184/X184,$H$1),"-")</f>
        <v>13675</v>
      </c>
      <c r="AK184" s="75">
        <f t="shared" ref="AK184" si="752">IFERROR(ROUND(EO184/X184,$H$1),"-")</f>
        <v>37417</v>
      </c>
      <c r="AL184" s="75">
        <f t="shared" si="654"/>
        <v>8848053</v>
      </c>
      <c r="AM184" s="75">
        <f t="shared" ref="AM184" si="753">IFERROR(ROUND(AL184/Y184,$H$1),"-")</f>
        <v>15605</v>
      </c>
      <c r="AN184" s="75">
        <f t="shared" ref="AN184" si="754">IFERROR(ROUND(EP184/Y184,$H$1),"-")</f>
        <v>41651</v>
      </c>
      <c r="AO184" s="75">
        <f t="shared" si="687"/>
        <v>22869</v>
      </c>
      <c r="AP184" s="75">
        <f t="shared" si="687"/>
        <v>2545</v>
      </c>
      <c r="AQ184" s="75">
        <f t="shared" si="687"/>
        <v>2630</v>
      </c>
      <c r="AR184" s="75">
        <f t="shared" si="687"/>
        <v>120</v>
      </c>
      <c r="AS184" s="75">
        <f t="shared" si="687"/>
        <v>6006</v>
      </c>
      <c r="AT184" s="75">
        <f t="shared" si="687"/>
        <v>11688</v>
      </c>
      <c r="AU184" s="75">
        <f t="shared" si="687"/>
        <v>6790</v>
      </c>
      <c r="AV184" s="75">
        <f t="shared" si="687"/>
        <v>72960</v>
      </c>
      <c r="AW184" s="75">
        <f t="shared" si="687"/>
        <v>7516</v>
      </c>
      <c r="AX184" s="75">
        <f t="shared" si="687"/>
        <v>46732</v>
      </c>
      <c r="AY184" s="75">
        <f t="shared" si="688"/>
        <v>127208</v>
      </c>
      <c r="AZ184" s="75">
        <f t="shared" si="688"/>
        <v>36319</v>
      </c>
      <c r="BA184" s="75">
        <f t="shared" si="688"/>
        <v>26200</v>
      </c>
      <c r="BB184" s="75">
        <f t="shared" si="688"/>
        <v>23577</v>
      </c>
      <c r="BC184" s="75">
        <f t="shared" si="688"/>
        <v>17173</v>
      </c>
      <c r="BD184" s="75">
        <f t="shared" si="688"/>
        <v>113113</v>
      </c>
      <c r="BE184" s="75">
        <f t="shared" si="688"/>
        <v>86101</v>
      </c>
      <c r="BF184" s="75">
        <f t="shared" si="688"/>
        <v>37614</v>
      </c>
      <c r="BG184" s="75">
        <f t="shared" si="688"/>
        <v>22268</v>
      </c>
      <c r="BH184" s="75">
        <f t="shared" si="688"/>
        <v>1493</v>
      </c>
      <c r="BI184" s="75">
        <f t="shared" si="688"/>
        <v>640</v>
      </c>
      <c r="BJ184" s="75">
        <f t="shared" si="688"/>
        <v>114</v>
      </c>
      <c r="BK184" s="75">
        <f t="shared" si="688"/>
        <v>74571</v>
      </c>
      <c r="BL184" s="75">
        <f t="shared" ref="BL184" si="755">IFERROR(ROUND(BK184/BJ184,$H$1),"-")</f>
        <v>654</v>
      </c>
      <c r="BM184" s="75">
        <f t="shared" ref="BM184" si="756">IFERROR(ROUND(EQ184/BJ184,$H$1),"-")</f>
        <v>1268</v>
      </c>
      <c r="BN184" s="75">
        <f t="shared" si="669"/>
        <v>128</v>
      </c>
      <c r="BO184" s="75">
        <f t="shared" si="669"/>
        <v>68581</v>
      </c>
      <c r="BP184" s="75">
        <f t="shared" ref="BP184" si="757">IFERROR(ROUND(BO184/BN184,$H$1),"-")</f>
        <v>536</v>
      </c>
      <c r="BQ184" s="75">
        <f t="shared" ref="BQ184" si="758">IFERROR(ROUND(ER184/BN184,$H$1),"-")</f>
        <v>994</v>
      </c>
      <c r="BR184" s="75">
        <f t="shared" si="670"/>
        <v>18598</v>
      </c>
      <c r="BS184" s="75">
        <f t="shared" si="670"/>
        <v>9943106</v>
      </c>
      <c r="BT184" s="75">
        <f t="shared" ref="BT184" si="759">IFERROR(ROUND(BS184/BR184,$H$1),"-")</f>
        <v>535</v>
      </c>
      <c r="BU184" s="75">
        <f t="shared" ref="BU184" si="760">IFERROR(ROUND(ES184/BR184,$H$1),"-")</f>
        <v>950</v>
      </c>
      <c r="BV184" s="75">
        <f t="shared" si="671"/>
        <v>5604</v>
      </c>
      <c r="BW184" s="75">
        <f t="shared" si="671"/>
        <v>19398115</v>
      </c>
      <c r="BX184" s="75">
        <f t="shared" ref="BX184" si="761">IFERROR(ROUND(BW184/BV184,$H$1),"-")</f>
        <v>3461</v>
      </c>
      <c r="BY184" s="75">
        <f t="shared" ref="BY184" si="762">IFERROR(ROUND(ET184/BV184,$H$1),"-")</f>
        <v>7797</v>
      </c>
      <c r="BZ184" s="75">
        <f t="shared" si="672"/>
        <v>1963</v>
      </c>
      <c r="CA184" s="75">
        <f t="shared" si="672"/>
        <v>8563254</v>
      </c>
      <c r="CB184" s="75">
        <f t="shared" ref="CB184" si="763">IFERROR(ROUND(CA184/BZ184,$H$1),"-")</f>
        <v>4362</v>
      </c>
      <c r="CC184" s="75">
        <f t="shared" ref="CC184" si="764">IFERROR(ROUND(EU184/BZ184,$H$1),"-")</f>
        <v>10015</v>
      </c>
      <c r="CD184" s="75">
        <f t="shared" si="673"/>
        <v>73814</v>
      </c>
      <c r="CE184" s="75">
        <f t="shared" si="673"/>
        <v>267831783</v>
      </c>
      <c r="CF184" s="75">
        <f t="shared" ref="CF184" si="765">IFERROR(ROUND(CE184/CD184,$H$1),"-")</f>
        <v>3628</v>
      </c>
      <c r="CG184" s="75">
        <f t="shared" ref="CG184" si="766">IFERROR(ROUND(EV184/CD184,$H$1),"-")</f>
        <v>8376</v>
      </c>
      <c r="CH184" s="75">
        <f t="shared" si="674"/>
        <v>1178</v>
      </c>
      <c r="CI184" s="75">
        <f t="shared" si="674"/>
        <v>17964394</v>
      </c>
      <c r="CJ184" s="75">
        <f t="shared" ref="CJ184" si="767">IFERROR(ROUND(CI184/CH184,$H$1),"-")</f>
        <v>15250</v>
      </c>
      <c r="CK184" s="75">
        <f t="shared" ref="CK184" si="768">IFERROR(ROUND(EW184/CH184,$H$1),"-")</f>
        <v>44323</v>
      </c>
      <c r="CL184" s="75">
        <f t="shared" si="675"/>
        <v>447</v>
      </c>
      <c r="CM184" s="75">
        <f t="shared" si="675"/>
        <v>6474502</v>
      </c>
      <c r="CN184" s="75">
        <f t="shared" ref="CN184" si="769">IFERROR(ROUND(CM184/CL184,$H$1),"-")</f>
        <v>14484</v>
      </c>
      <c r="CO184" s="75">
        <f t="shared" ref="CO184" si="770">IFERROR(ROUND(EX184/CL184,$H$1),"-")</f>
        <v>34784</v>
      </c>
      <c r="CP184" s="75">
        <f t="shared" si="676"/>
        <v>2920</v>
      </c>
      <c r="CQ184" s="75">
        <f t="shared" si="676"/>
        <v>42894179</v>
      </c>
      <c r="CR184" s="75">
        <f t="shared" ref="CR184" si="771">IFERROR(ROUND(CQ184/CP184,$H$1),"-")</f>
        <v>14690</v>
      </c>
      <c r="CS184" s="75">
        <f t="shared" ref="CS184" si="772">IFERROR(ROUND(EY184/CP184,$H$1),"-")</f>
        <v>34056</v>
      </c>
      <c r="CT184" s="75">
        <f t="shared" si="677"/>
        <v>228</v>
      </c>
      <c r="CU184" s="75">
        <f t="shared" si="677"/>
        <v>3985713</v>
      </c>
      <c r="CV184" s="75">
        <f t="shared" ref="CV184" si="773">IFERROR(ROUND(CU184/CT184,$H$1),"-")</f>
        <v>17481</v>
      </c>
      <c r="CW184" s="75">
        <f t="shared" ref="CW184" si="774">IFERROR(ROUND(EZ184/CT184,$H$1),"-")</f>
        <v>45563</v>
      </c>
      <c r="CX184" s="75">
        <f t="shared" si="678"/>
        <v>791</v>
      </c>
      <c r="CY184" s="75">
        <f t="shared" si="678"/>
        <v>238756</v>
      </c>
      <c r="CZ184" s="75">
        <f t="shared" ref="CZ184" si="775">IFERROR(ROUND(CY184/CX184,$H$1),"-")</f>
        <v>302</v>
      </c>
      <c r="DA184" s="75">
        <f t="shared" ref="DA184" si="776">IFERROR(ROUND(FB184/CX184,$H$1),"-")</f>
        <v>500</v>
      </c>
      <c r="DB184" s="75">
        <f t="shared" si="679"/>
        <v>10186</v>
      </c>
      <c r="DC184" s="75">
        <f t="shared" si="679"/>
        <v>370418</v>
      </c>
      <c r="DD184" s="75">
        <f t="shared" ref="DD184" si="777">IFERROR(ROUND(DC184/DB184,$H$1),"-")</f>
        <v>36</v>
      </c>
      <c r="DE184" s="75">
        <f t="shared" ref="DE184" si="778">IFERROR(ROUND(FC184/DB184,$H$1),"-")</f>
        <v>68</v>
      </c>
      <c r="DF184" s="75">
        <f t="shared" si="680"/>
        <v>172</v>
      </c>
      <c r="DG184" s="75">
        <f t="shared" si="680"/>
        <v>534129</v>
      </c>
      <c r="DH184" s="75">
        <f t="shared" ref="DH184" si="779">IFERROR(ROUND(DG184/DF184,$H$1),"-")</f>
        <v>3105</v>
      </c>
      <c r="DI184" s="75">
        <f t="shared" ref="DI184" si="780">IFERROR(ROUND(FA184/DF184,$H$1),"-")</f>
        <v>7457</v>
      </c>
      <c r="DJ184" s="75">
        <f t="shared" si="684"/>
        <v>147</v>
      </c>
      <c r="DK184" s="75">
        <f t="shared" si="684"/>
        <v>179</v>
      </c>
      <c r="DL184" s="248"/>
      <c r="DM184" s="248"/>
      <c r="DN184" s="248"/>
      <c r="DO184" s="248"/>
      <c r="DP184" s="248"/>
      <c r="DQ184" s="248"/>
      <c r="DR184" s="248"/>
      <c r="DS184" s="248"/>
      <c r="DT184" s="248"/>
      <c r="DU184" s="248"/>
      <c r="DV184" s="248"/>
      <c r="DW184" s="248"/>
      <c r="DX184" s="248"/>
      <c r="DY184" s="248"/>
      <c r="DZ184" s="248"/>
      <c r="EA184" s="248"/>
      <c r="EB184" s="164"/>
      <c r="EC184" s="75">
        <f t="shared" ref="EC184" si="781">MONTH(1&amp;C184)</f>
        <v>6</v>
      </c>
      <c r="ED184" s="74">
        <f t="shared" ref="ED184" si="782">LEFT($B184,4)+IF(EC184&lt;4,1,0)</f>
        <v>2022</v>
      </c>
      <c r="EE184" s="165">
        <f t="shared" ref="EE184" si="783">DATE(LEFT($B184,4)+IF(EC184&lt;4,1,0),EC184,1)</f>
        <v>44713</v>
      </c>
      <c r="EF184" s="157">
        <f t="shared" si="599"/>
        <v>30</v>
      </c>
      <c r="EG184" s="156"/>
      <c r="EH184" s="166">
        <f t="shared" si="689"/>
        <v>389424</v>
      </c>
      <c r="EI184" s="166">
        <f t="shared" si="689"/>
        <v>2905322</v>
      </c>
      <c r="EJ184" s="166">
        <f t="shared" si="689"/>
        <v>6751017</v>
      </c>
      <c r="EK184" s="166">
        <f t="shared" si="689"/>
        <v>14083699</v>
      </c>
      <c r="EL184" s="166">
        <f t="shared" si="689"/>
        <v>17942115</v>
      </c>
      <c r="EM184" s="166">
        <f t="shared" si="689"/>
        <v>19491824</v>
      </c>
      <c r="EN184" s="166">
        <f t="shared" si="689"/>
        <v>682554190</v>
      </c>
      <c r="EO184" s="166">
        <f t="shared" si="689"/>
        <v>779434742</v>
      </c>
      <c r="EP184" s="166">
        <f t="shared" si="689"/>
        <v>23616142</v>
      </c>
      <c r="EQ184" s="166">
        <f t="shared" si="689"/>
        <v>144552</v>
      </c>
      <c r="ER184" s="166">
        <f t="shared" si="690"/>
        <v>127200</v>
      </c>
      <c r="ES184" s="166">
        <f t="shared" si="690"/>
        <v>17676551</v>
      </c>
      <c r="ET184" s="166">
        <f t="shared" si="690"/>
        <v>43694001</v>
      </c>
      <c r="EU184" s="166">
        <f t="shared" si="690"/>
        <v>19659787</v>
      </c>
      <c r="EV184" s="166">
        <f t="shared" si="690"/>
        <v>618282848</v>
      </c>
      <c r="EW184" s="166">
        <f t="shared" si="690"/>
        <v>52212773</v>
      </c>
      <c r="EX184" s="166">
        <f t="shared" si="690"/>
        <v>15548341</v>
      </c>
      <c r="EY184" s="166">
        <f t="shared" si="690"/>
        <v>99443979</v>
      </c>
      <c r="EZ184" s="166">
        <f t="shared" si="690"/>
        <v>10388424</v>
      </c>
      <c r="FA184" s="166">
        <f t="shared" si="690"/>
        <v>1282679</v>
      </c>
      <c r="FB184" s="166">
        <f t="shared" si="691"/>
        <v>395619</v>
      </c>
      <c r="FC184" s="166">
        <f t="shared" si="691"/>
        <v>697301</v>
      </c>
      <c r="FD184" s="166">
        <f t="shared" si="691"/>
        <v>0</v>
      </c>
      <c r="FE184" s="166">
        <f t="shared" si="691"/>
        <v>0</v>
      </c>
      <c r="FF184" s="166">
        <f t="shared" si="691"/>
        <v>0</v>
      </c>
      <c r="FG184" s="166">
        <f t="shared" si="691"/>
        <v>0</v>
      </c>
      <c r="FH184" s="152"/>
      <c r="FI184" s="405">
        <f t="shared" si="655"/>
        <v>1.92776008492569</v>
      </c>
      <c r="FJ184" s="405">
        <f t="shared" si="655"/>
        <v>1.3906581740976645</v>
      </c>
      <c r="FK184" s="405">
        <f t="shared" si="656"/>
        <v>1.9440138522427441</v>
      </c>
      <c r="FL184" s="405">
        <f t="shared" si="657"/>
        <v>1.4159795514511873</v>
      </c>
      <c r="FM184" s="405">
        <f t="shared" si="658"/>
        <v>1.3899190228677456</v>
      </c>
      <c r="FN184" s="405">
        <f t="shared" si="659"/>
        <v>1.0579987957877146</v>
      </c>
      <c r="FO184" s="405">
        <f t="shared" si="660"/>
        <v>1.8056742355143776</v>
      </c>
      <c r="FP184" s="405">
        <f t="shared" si="661"/>
        <v>1.0689837261773318</v>
      </c>
      <c r="FQ184" s="405">
        <f t="shared" si="662"/>
        <v>2.6331569664902998</v>
      </c>
      <c r="FR184" s="405">
        <f t="shared" si="663"/>
        <v>1.128747795414462</v>
      </c>
      <c r="FS184" s="65"/>
    </row>
    <row r="185" spans="1:180" ht="10.35" customHeight="1" x14ac:dyDescent="0.2">
      <c r="A185" s="380"/>
      <c r="H185" s="75"/>
      <c r="I185" s="75"/>
      <c r="J185" s="75"/>
      <c r="K185" s="75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5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  <c r="AI185" s="75"/>
      <c r="AJ185" s="75"/>
      <c r="AK185" s="75"/>
      <c r="AL185" s="75"/>
      <c r="AM185" s="75"/>
      <c r="AN185" s="75"/>
      <c r="AO185" s="75"/>
      <c r="AP185" s="75"/>
      <c r="AQ185" s="75"/>
      <c r="AR185" s="75"/>
      <c r="AS185" s="75"/>
      <c r="AT185" s="75"/>
      <c r="AU185" s="75"/>
      <c r="AV185" s="75"/>
      <c r="AW185" s="75"/>
      <c r="AX185" s="75"/>
      <c r="AY185" s="75"/>
      <c r="AZ185" s="75"/>
      <c r="BA185" s="75"/>
      <c r="BB185" s="75"/>
      <c r="BC185" s="75"/>
      <c r="BD185" s="75"/>
      <c r="BE185" s="75"/>
      <c r="BF185" s="75"/>
      <c r="BG185" s="75"/>
      <c r="BH185" s="75"/>
      <c r="BI185" s="75"/>
      <c r="BJ185" s="75"/>
      <c r="BK185" s="75"/>
      <c r="BL185" s="75"/>
      <c r="BM185" s="75"/>
      <c r="BN185" s="75"/>
      <c r="BO185" s="75"/>
      <c r="BP185" s="75"/>
      <c r="BQ185" s="75"/>
      <c r="BR185" s="75"/>
      <c r="BS185" s="75"/>
      <c r="BT185" s="75"/>
      <c r="BU185" s="75"/>
      <c r="BV185" s="75"/>
      <c r="BW185" s="75"/>
      <c r="BX185" s="75"/>
      <c r="BY185" s="75"/>
      <c r="BZ185" s="75"/>
      <c r="CA185" s="75"/>
      <c r="CB185" s="75"/>
      <c r="CC185" s="75"/>
      <c r="CD185" s="75"/>
      <c r="CE185" s="75"/>
      <c r="CF185" s="75"/>
      <c r="CG185" s="75"/>
      <c r="CH185" s="75"/>
      <c r="CI185" s="75"/>
      <c r="CJ185" s="75"/>
      <c r="CK185" s="75"/>
      <c r="CL185" s="75"/>
      <c r="CM185" s="75"/>
      <c r="CN185" s="75"/>
      <c r="CO185" s="75"/>
      <c r="CP185" s="75"/>
      <c r="CQ185" s="75"/>
      <c r="CR185" s="75"/>
      <c r="CS185" s="75"/>
      <c r="CT185" s="75"/>
      <c r="CU185" s="75"/>
      <c r="CV185" s="75"/>
      <c r="CW185" s="75"/>
      <c r="CX185" s="75"/>
      <c r="CY185" s="75"/>
      <c r="CZ185" s="75"/>
      <c r="DA185" s="75"/>
      <c r="DB185" s="75"/>
      <c r="DC185" s="75"/>
      <c r="DD185" s="75"/>
      <c r="DE185" s="75"/>
      <c r="DF185" s="75"/>
      <c r="DG185" s="75"/>
      <c r="DH185" s="75"/>
      <c r="DI185" s="75"/>
      <c r="DJ185" s="75"/>
      <c r="DK185" s="75"/>
      <c r="DL185" s="75"/>
      <c r="DM185" s="75"/>
      <c r="DN185" s="75"/>
      <c r="DO185" s="75"/>
      <c r="DP185" s="75"/>
      <c r="DQ185" s="75"/>
      <c r="DR185" s="75"/>
      <c r="DS185" s="75"/>
      <c r="DT185" s="75"/>
      <c r="DU185" s="75"/>
      <c r="DV185" s="75"/>
      <c r="DW185" s="75"/>
      <c r="DX185" s="75"/>
      <c r="DY185" s="75"/>
      <c r="DZ185" s="75"/>
      <c r="EA185" s="75"/>
      <c r="EB185" s="164"/>
      <c r="EC185" s="75"/>
      <c r="ED185" s="75"/>
      <c r="EE185" s="75"/>
      <c r="EF185" s="157"/>
      <c r="EG185" s="156"/>
      <c r="EH185" s="152"/>
      <c r="EI185" s="152"/>
      <c r="EJ185" s="152"/>
      <c r="EK185" s="152"/>
      <c r="EL185" s="152"/>
      <c r="EM185" s="152"/>
      <c r="EN185" s="152"/>
      <c r="EO185" s="152"/>
      <c r="EP185" s="152"/>
      <c r="EQ185" s="152"/>
      <c r="ER185" s="152"/>
      <c r="ES185" s="152"/>
      <c r="ET185" s="152"/>
      <c r="EU185" s="152"/>
      <c r="EV185" s="152"/>
      <c r="EW185" s="152"/>
      <c r="EX185" s="152"/>
      <c r="EY185" s="152"/>
      <c r="EZ185" s="152"/>
      <c r="FA185" s="152"/>
      <c r="FB185" s="152"/>
      <c r="FC185" s="152"/>
      <c r="FD185" s="152"/>
      <c r="FE185" s="152"/>
      <c r="FF185" s="152"/>
      <c r="FG185" s="152"/>
      <c r="FI185" s="65"/>
      <c r="FJ185" s="65"/>
      <c r="FK185" s="65"/>
      <c r="FL185" s="65"/>
      <c r="FM185" s="65"/>
      <c r="FN185" s="65"/>
      <c r="FO185" s="65"/>
      <c r="FP185" s="65"/>
      <c r="FQ185" s="65"/>
      <c r="FR185" s="65"/>
      <c r="FS185" s="65"/>
    </row>
    <row r="186" spans="1:180" ht="10.35" customHeight="1" x14ac:dyDescent="0.2">
      <c r="A186" s="74" t="str">
        <f t="shared" ref="A186:A242" si="784">B186&amp;C186&amp;D186</f>
        <v>2017-18AUGUSTY59</v>
      </c>
      <c r="B186" s="26" t="s">
        <v>128</v>
      </c>
      <c r="C186" s="26" t="s">
        <v>827</v>
      </c>
      <c r="D186" s="28" t="s">
        <v>613</v>
      </c>
      <c r="E186" s="28" t="s">
        <v>612</v>
      </c>
      <c r="F186" s="163" t="str">
        <f t="shared" ref="F186:F242" si="785">D186</f>
        <v>Y59</v>
      </c>
      <c r="H186" s="75">
        <f t="shared" ref="H186:J205" si="786">SUMIFS(H$247:H$1257,$B$247:$B$1257,$B186,$C$247:$C$1257,$C186,$D$247:$D$1257,$D186)</f>
        <v>0</v>
      </c>
      <c r="I186" s="75">
        <f t="shared" si="786"/>
        <v>0</v>
      </c>
      <c r="J186" s="75">
        <f t="shared" si="786"/>
        <v>0</v>
      </c>
      <c r="K186" s="75" t="str">
        <f t="shared" ref="K186:K242" si="787">IFERROR(ROUND(J186/I186,$H$1),"-")</f>
        <v>-</v>
      </c>
      <c r="L186" s="75" t="str">
        <f t="shared" ref="L186:L242" si="788">IFERROR(ROUND(EH186/I186,$H$1),"-")</f>
        <v>-</v>
      </c>
      <c r="M186" s="75" t="str">
        <f t="shared" ref="M186:M242" si="789">IFERROR(ROUND(EI186/I186,$H$1),"-")</f>
        <v>-</v>
      </c>
      <c r="N186" s="75" t="str">
        <f t="shared" ref="N186:N242" si="790">IFERROR(ROUND(EJ186/I186,$H$1),"-")</f>
        <v>-</v>
      </c>
      <c r="O186" s="75" t="str">
        <f t="shared" ref="O186:O242" si="791">IFERROR(ROUND(EK186/I186,$H$1),"-")</f>
        <v>-</v>
      </c>
      <c r="P186" s="75" t="s">
        <v>44</v>
      </c>
      <c r="Q186" s="75">
        <f t="shared" ref="Q186:Z195" si="792">SUMIFS(Q$247:Q$1257,$B$247:$B$1257,$B186,$C$247:$C$1257,$C186,$D$247:$D$1257,$D186)</f>
        <v>0</v>
      </c>
      <c r="R186" s="75">
        <f t="shared" si="792"/>
        <v>0</v>
      </c>
      <c r="S186" s="75">
        <f t="shared" si="792"/>
        <v>0</v>
      </c>
      <c r="T186" s="75">
        <f t="shared" si="792"/>
        <v>0</v>
      </c>
      <c r="U186" s="75">
        <f t="shared" si="792"/>
        <v>0</v>
      </c>
      <c r="V186" s="75">
        <f t="shared" si="792"/>
        <v>0</v>
      </c>
      <c r="W186" s="75">
        <f t="shared" si="792"/>
        <v>0</v>
      </c>
      <c r="X186" s="75">
        <f t="shared" si="792"/>
        <v>0</v>
      </c>
      <c r="Y186" s="75">
        <f t="shared" si="792"/>
        <v>0</v>
      </c>
      <c r="Z186" s="75">
        <f t="shared" si="792"/>
        <v>0</v>
      </c>
      <c r="AA186" s="75" t="str">
        <f t="shared" ref="AA186:AA242" si="793">IFERROR(ROUND(Z186/U186,$H$1),"-")</f>
        <v>-</v>
      </c>
      <c r="AB186" s="75" t="str">
        <f t="shared" ref="AB186:AB242" si="794">IFERROR(ROUND(EL186/U186,$H$1),"-")</f>
        <v>-</v>
      </c>
      <c r="AC186" s="75">
        <f t="shared" ref="AC186:AC217" si="795">SUMIFS(AC$247:AC$1257,$B$247:$B$1257,$B186,$C$247:$C$1257,$C186,$D$247:$D$1257,$D186)</f>
        <v>0</v>
      </c>
      <c r="AD186" s="75" t="str">
        <f t="shared" ref="AD186:AD242" si="796">IFERROR(ROUND(AC186/V186,$H$1),"-")</f>
        <v>-</v>
      </c>
      <c r="AE186" s="75" t="str">
        <f t="shared" ref="AE186:AE242" si="797">IFERROR(ROUND(EM186/V186,$H$1),"-")</f>
        <v>-</v>
      </c>
      <c r="AF186" s="75">
        <f t="shared" ref="AF186:AF217" si="798">SUMIFS(AF$247:AF$1257,$B$247:$B$1257,$B186,$C$247:$C$1257,$C186,$D$247:$D$1257,$D186)</f>
        <v>0</v>
      </c>
      <c r="AG186" s="75" t="str">
        <f t="shared" ref="AG186:AG242" si="799">IFERROR(ROUND(AF186/W186,$H$1),"-")</f>
        <v>-</v>
      </c>
      <c r="AH186" s="75" t="str">
        <f t="shared" ref="AH186:AH242" si="800">IFERROR(ROUND(EN186/W186,$H$1),"-")</f>
        <v>-</v>
      </c>
      <c r="AI186" s="75">
        <f t="shared" ref="AI186:AI217" si="801">SUMIFS(AI$247:AI$1257,$B$247:$B$1257,$B186,$C$247:$C$1257,$C186,$D$247:$D$1257,$D186)</f>
        <v>0</v>
      </c>
      <c r="AJ186" s="75" t="str">
        <f t="shared" ref="AJ186:AJ242" si="802">IFERROR(ROUND(AI186/X186,$H$1),"-")</f>
        <v>-</v>
      </c>
      <c r="AK186" s="75" t="str">
        <f t="shared" ref="AK186:AK242" si="803">IFERROR(ROUND(EO186/X186,$H$1),"-")</f>
        <v>-</v>
      </c>
      <c r="AL186" s="75">
        <f t="shared" ref="AL186:AL217" si="804">SUMIFS(AL$247:AL$1257,$B$247:$B$1257,$B186,$C$247:$C$1257,$C186,$D$247:$D$1257,$D186)</f>
        <v>0</v>
      </c>
      <c r="AM186" s="75" t="str">
        <f t="shared" ref="AM186:AM242" si="805">IFERROR(ROUND(AL186/Y186,$H$1),"-")</f>
        <v>-</v>
      </c>
      <c r="AN186" s="75" t="str">
        <f t="shared" ref="AN186:AN242" si="806">IFERROR(ROUND(EP186/Y186,$H$1),"-")</f>
        <v>-</v>
      </c>
      <c r="AO186" s="75">
        <f t="shared" ref="AO186:AX195" si="807">SUMIFS(AO$247:AO$1257,$B$247:$B$1257,$B186,$C$247:$C$1257,$C186,$D$247:$D$1257,$D186)</f>
        <v>0</v>
      </c>
      <c r="AP186" s="75">
        <f t="shared" si="807"/>
        <v>0</v>
      </c>
      <c r="AQ186" s="75">
        <f t="shared" si="807"/>
        <v>0</v>
      </c>
      <c r="AR186" s="75">
        <f t="shared" si="807"/>
        <v>0</v>
      </c>
      <c r="AS186" s="75">
        <f t="shared" si="807"/>
        <v>0</v>
      </c>
      <c r="AT186" s="75">
        <f t="shared" si="807"/>
        <v>0</v>
      </c>
      <c r="AU186" s="75">
        <f t="shared" si="807"/>
        <v>0</v>
      </c>
      <c r="AV186" s="75">
        <f t="shared" si="807"/>
        <v>0</v>
      </c>
      <c r="AW186" s="75">
        <f t="shared" si="807"/>
        <v>0</v>
      </c>
      <c r="AX186" s="75">
        <f t="shared" si="807"/>
        <v>0</v>
      </c>
      <c r="AY186" s="75">
        <f t="shared" ref="AY186:BK195" si="808">SUMIFS(AY$247:AY$1257,$B$247:$B$1257,$B186,$C$247:$C$1257,$C186,$D$247:$D$1257,$D186)</f>
        <v>0</v>
      </c>
      <c r="AZ186" s="75">
        <f t="shared" si="808"/>
        <v>0</v>
      </c>
      <c r="BA186" s="75">
        <f t="shared" si="808"/>
        <v>0</v>
      </c>
      <c r="BB186" s="75">
        <f t="shared" si="808"/>
        <v>0</v>
      </c>
      <c r="BC186" s="75">
        <f t="shared" si="808"/>
        <v>0</v>
      </c>
      <c r="BD186" s="75">
        <f t="shared" si="808"/>
        <v>0</v>
      </c>
      <c r="BE186" s="75">
        <f t="shared" si="808"/>
        <v>0</v>
      </c>
      <c r="BF186" s="75">
        <f t="shared" si="808"/>
        <v>0</v>
      </c>
      <c r="BG186" s="75">
        <f t="shared" si="808"/>
        <v>0</v>
      </c>
      <c r="BH186" s="75">
        <f t="shared" si="808"/>
        <v>0</v>
      </c>
      <c r="BI186" s="75">
        <f t="shared" si="808"/>
        <v>0</v>
      </c>
      <c r="BJ186" s="75">
        <f t="shared" si="808"/>
        <v>0</v>
      </c>
      <c r="BK186" s="75">
        <f t="shared" si="808"/>
        <v>0</v>
      </c>
      <c r="BL186" s="75" t="str">
        <f t="shared" ref="BL186:BL242" si="809">IFERROR(ROUND(BK186/BJ186,$H$1),"-")</f>
        <v>-</v>
      </c>
      <c r="BM186" s="75" t="str">
        <f t="shared" ref="BM186:BM242" si="810">IFERROR(ROUND(EQ186/BJ186,$H$1),"-")</f>
        <v>-</v>
      </c>
      <c r="BN186" s="75">
        <f t="shared" ref="BN186:BO205" si="811">SUMIFS(BN$247:BN$1257,$B$247:$B$1257,$B186,$C$247:$C$1257,$C186,$D$247:$D$1257,$D186)</f>
        <v>0</v>
      </c>
      <c r="BO186" s="75">
        <f t="shared" si="811"/>
        <v>0</v>
      </c>
      <c r="BP186" s="75" t="str">
        <f t="shared" ref="BP186:BP242" si="812">IFERROR(ROUND(BO186/BN186,$H$1),"-")</f>
        <v>-</v>
      </c>
      <c r="BQ186" s="75" t="str">
        <f t="shared" ref="BQ186:BQ242" si="813">IFERROR(ROUND(ER186/BN186,$H$1),"-")</f>
        <v>-</v>
      </c>
      <c r="BR186" s="75">
        <f t="shared" ref="BR186:BS205" si="814">SUMIFS(BR$247:BR$1257,$B$247:$B$1257,$B186,$C$247:$C$1257,$C186,$D$247:$D$1257,$D186)</f>
        <v>0</v>
      </c>
      <c r="BS186" s="75">
        <f t="shared" si="814"/>
        <v>0</v>
      </c>
      <c r="BT186" s="75" t="str">
        <f t="shared" ref="BT186:BT242" si="815">IFERROR(ROUND(BS186/BR186,$H$1),"-")</f>
        <v>-</v>
      </c>
      <c r="BU186" s="75" t="str">
        <f t="shared" ref="BU186:BU242" si="816">IFERROR(ROUND(ES186/BR186,$H$1),"-")</f>
        <v>-</v>
      </c>
      <c r="BV186" s="75">
        <f t="shared" ref="BV186:BW205" si="817">SUMIFS(BV$247:BV$1257,$B$247:$B$1257,$B186,$C$247:$C$1257,$C186,$D$247:$D$1257,$D186)</f>
        <v>0</v>
      </c>
      <c r="BW186" s="75">
        <f t="shared" si="817"/>
        <v>0</v>
      </c>
      <c r="BX186" s="75" t="str">
        <f t="shared" ref="BX186:BX242" si="818">IFERROR(ROUND(BW186/BV186,$H$1),"-")</f>
        <v>-</v>
      </c>
      <c r="BY186" s="75" t="str">
        <f t="shared" ref="BY186:BY242" si="819">IFERROR(ROUND(ET186/BV186,$H$1),"-")</f>
        <v>-</v>
      </c>
      <c r="BZ186" s="75">
        <f t="shared" ref="BZ186:CA205" si="820">SUMIFS(BZ$247:BZ$1257,$B$247:$B$1257,$B186,$C$247:$C$1257,$C186,$D$247:$D$1257,$D186)</f>
        <v>0</v>
      </c>
      <c r="CA186" s="75">
        <f t="shared" si="820"/>
        <v>0</v>
      </c>
      <c r="CB186" s="75" t="str">
        <f t="shared" ref="CB186:CB242" si="821">IFERROR(ROUND(CA186/BZ186,$H$1),"-")</f>
        <v>-</v>
      </c>
      <c r="CC186" s="75" t="str">
        <f t="shared" ref="CC186:CC242" si="822">IFERROR(ROUND(EU186/BZ186,$H$1),"-")</f>
        <v>-</v>
      </c>
      <c r="CD186" s="75">
        <f t="shared" ref="CD186:CE205" si="823">SUMIFS(CD$247:CD$1257,$B$247:$B$1257,$B186,$C$247:$C$1257,$C186,$D$247:$D$1257,$D186)</f>
        <v>0</v>
      </c>
      <c r="CE186" s="75">
        <f t="shared" si="823"/>
        <v>0</v>
      </c>
      <c r="CF186" s="75" t="str">
        <f t="shared" ref="CF186:CF242" si="824">IFERROR(ROUND(CE186/CD186,$H$1),"-")</f>
        <v>-</v>
      </c>
      <c r="CG186" s="75" t="str">
        <f t="shared" ref="CG186:CG242" si="825">IFERROR(ROUND(EV186/CD186,$H$1),"-")</f>
        <v>-</v>
      </c>
      <c r="CH186" s="75">
        <f t="shared" ref="CH186:CI205" si="826">SUMIFS(CH$247:CH$1257,$B$247:$B$1257,$B186,$C$247:$C$1257,$C186,$D$247:$D$1257,$D186)</f>
        <v>0</v>
      </c>
      <c r="CI186" s="75">
        <f t="shared" si="826"/>
        <v>0</v>
      </c>
      <c r="CJ186" s="75" t="str">
        <f t="shared" ref="CJ186:CJ242" si="827">IFERROR(ROUND(CI186/CH186,$H$1),"-")</f>
        <v>-</v>
      </c>
      <c r="CK186" s="75" t="str">
        <f t="shared" ref="CK186:CK242" si="828">IFERROR(ROUND(EW186/CH186,$H$1),"-")</f>
        <v>-</v>
      </c>
      <c r="CL186" s="75">
        <f t="shared" ref="CL186:CM205" si="829">SUMIFS(CL$247:CL$1257,$B$247:$B$1257,$B186,$C$247:$C$1257,$C186,$D$247:$D$1257,$D186)</f>
        <v>0</v>
      </c>
      <c r="CM186" s="75">
        <f t="shared" si="829"/>
        <v>0</v>
      </c>
      <c r="CN186" s="75" t="str">
        <f t="shared" ref="CN186:CN242" si="830">IFERROR(ROUND(CM186/CL186,$H$1),"-")</f>
        <v>-</v>
      </c>
      <c r="CO186" s="75" t="str">
        <f t="shared" ref="CO186:CO242" si="831">IFERROR(ROUND(EX186/CL186,$H$1),"-")</f>
        <v>-</v>
      </c>
      <c r="CP186" s="75">
        <f t="shared" ref="CP186:CQ205" si="832">SUMIFS(CP$247:CP$1257,$B$247:$B$1257,$B186,$C$247:$C$1257,$C186,$D$247:$D$1257,$D186)</f>
        <v>0</v>
      </c>
      <c r="CQ186" s="75">
        <f t="shared" si="832"/>
        <v>0</v>
      </c>
      <c r="CR186" s="75" t="str">
        <f t="shared" ref="CR186:CR242" si="833">IFERROR(ROUND(CQ186/CP186,$H$1),"-")</f>
        <v>-</v>
      </c>
      <c r="CS186" s="75" t="str">
        <f t="shared" ref="CS186:CS242" si="834">IFERROR(ROUND(EY186/CP186,$H$1),"-")</f>
        <v>-</v>
      </c>
      <c r="CT186" s="75">
        <f t="shared" ref="CT186:CU205" si="835">SUMIFS(CT$247:CT$1257,$B$247:$B$1257,$B186,$C$247:$C$1257,$C186,$D$247:$D$1257,$D186)</f>
        <v>0</v>
      </c>
      <c r="CU186" s="75">
        <f t="shared" si="835"/>
        <v>0</v>
      </c>
      <c r="CV186" s="75" t="str">
        <f t="shared" ref="CV186:CV242" si="836">IFERROR(ROUND(CU186/CT186,$H$1),"-")</f>
        <v>-</v>
      </c>
      <c r="CW186" s="75" t="str">
        <f t="shared" ref="CW186:CW242" si="837">IFERROR(ROUND(EZ186/CT186,$H$1),"-")</f>
        <v>-</v>
      </c>
      <c r="CX186" s="75">
        <f t="shared" ref="CX186:CY205" si="838">SUMIFS(CX$247:CX$1257,$B$247:$B$1257,$B186,$C$247:$C$1257,$C186,$D$247:$D$1257,$D186)</f>
        <v>0</v>
      </c>
      <c r="CY186" s="75">
        <f t="shared" si="838"/>
        <v>0</v>
      </c>
      <c r="CZ186" s="75" t="str">
        <f t="shared" ref="CZ186:CZ242" si="839">IFERROR(ROUND(CY186/CX186,$H$1),"-")</f>
        <v>-</v>
      </c>
      <c r="DA186" s="75" t="str">
        <f t="shared" ref="DA186:DA242" si="840">IFERROR(ROUND(FB186/CX186,$H$1),"-")</f>
        <v>-</v>
      </c>
      <c r="DB186" s="75">
        <f t="shared" ref="DB186:DC205" si="841">SUMIFS(DB$247:DB$1257,$B$247:$B$1257,$B186,$C$247:$C$1257,$C186,$D$247:$D$1257,$D186)</f>
        <v>0</v>
      </c>
      <c r="DC186" s="75">
        <f t="shared" si="841"/>
        <v>0</v>
      </c>
      <c r="DD186" s="75" t="str">
        <f t="shared" ref="DD186:DD242" si="842">IFERROR(ROUND(DC186/DB186,$H$1),"-")</f>
        <v>-</v>
      </c>
      <c r="DE186" s="75" t="str">
        <f t="shared" ref="DE186:DE242" si="843">IFERROR(ROUND(FC186/DB186,$H$1),"-")</f>
        <v>-</v>
      </c>
      <c r="DF186" s="75">
        <f t="shared" ref="DF186:DG205" si="844">SUMIFS(DF$247:DF$1257,$B$247:$B$1257,$B186,$C$247:$C$1257,$C186,$D$247:$D$1257,$D186)</f>
        <v>0</v>
      </c>
      <c r="DG186" s="75">
        <f t="shared" si="844"/>
        <v>0</v>
      </c>
      <c r="DH186" s="75" t="str">
        <f t="shared" ref="DH186:DH242" si="845">IFERROR(ROUND(DG186/DF186,$H$1),"-")</f>
        <v>-</v>
      </c>
      <c r="DI186" s="75" t="str">
        <f t="shared" ref="DI186:DI242" si="846">IFERROR(ROUND(FA186/DF186,$H$1),"-")</f>
        <v>-</v>
      </c>
      <c r="DJ186" s="75">
        <f t="shared" ref="DJ186:DP195" si="847">SUMIFS(DJ$247:DJ$1257,$B$247:$B$1257,$B186,$C$247:$C$1257,$C186,$D$247:$D$1257,$D186)</f>
        <v>0</v>
      </c>
      <c r="DK186" s="75">
        <f t="shared" si="847"/>
        <v>0</v>
      </c>
      <c r="DL186" s="248">
        <f t="shared" si="847"/>
        <v>0</v>
      </c>
      <c r="DM186" s="248">
        <f t="shared" si="847"/>
        <v>0</v>
      </c>
      <c r="DN186" s="248">
        <f t="shared" si="847"/>
        <v>0</v>
      </c>
      <c r="DO186" s="248">
        <f t="shared" si="847"/>
        <v>0</v>
      </c>
      <c r="DP186" s="248">
        <f t="shared" si="847"/>
        <v>0</v>
      </c>
      <c r="DQ186" s="248" t="str">
        <f t="shared" ref="DQ186:DQ211" si="848">IFERROR(ROUND(DP186/DL186,$H$1),"-")</f>
        <v>-</v>
      </c>
      <c r="DR186" s="248" t="str">
        <f t="shared" ref="DR186:DR211" si="849">IFERROR(ROUND(FD186/DL186,$H$1),"-")</f>
        <v>-</v>
      </c>
      <c r="DS186" s="248">
        <f t="shared" ref="DS186:DS211" si="850">SUMIFS(DS$247:DS$1257,$B$247:$B$1257,$B186,$C$247:$C$1257,$C186,$D$247:$D$1257,$D186)</f>
        <v>0</v>
      </c>
      <c r="DT186" s="248" t="str">
        <f t="shared" ref="DT186:DT211" si="851">IFERROR(ROUND(DS186/DM186,$H$1),"-")</f>
        <v>-</v>
      </c>
      <c r="DU186" s="248" t="str">
        <f t="shared" ref="DU186:DU211" si="852">IFERROR(ROUND(FE186/DM186,$H$1),"-")</f>
        <v>-</v>
      </c>
      <c r="DV186" s="248">
        <f t="shared" ref="DV186:DV211" si="853">SUMIFS(DV$247:DV$1257,$B$247:$B$1257,$B186,$C$247:$C$1257,$C186,$D$247:$D$1257,$D186)</f>
        <v>0</v>
      </c>
      <c r="DW186" s="248" t="str">
        <f t="shared" ref="DW186:DW211" si="854">IFERROR(ROUND(DV186/DN186,$H$1),"-")</f>
        <v>-</v>
      </c>
      <c r="DX186" s="248" t="str">
        <f t="shared" ref="DX186:DX211" si="855">IFERROR(ROUND(FF186/DN186,$H$1),"-")</f>
        <v>-</v>
      </c>
      <c r="DY186" s="248">
        <f t="shared" ref="DY186:DY211" si="856">SUMIFS(DY$247:DY$1257,$B$247:$B$1257,$B186,$C$247:$C$1257,$C186,$D$247:$D$1257,$D186)</f>
        <v>0</v>
      </c>
      <c r="DZ186" s="248" t="str">
        <f t="shared" ref="DZ186:DZ211" si="857">IFERROR(ROUND(DY186/DO186,$H$1),"-")</f>
        <v>-</v>
      </c>
      <c r="EA186" s="248" t="str">
        <f t="shared" ref="EA186:EA211" si="858">IFERROR(ROUND(FG186/DO186,$H$1),"-")</f>
        <v>-</v>
      </c>
      <c r="EB186" s="164"/>
      <c r="EC186" s="75">
        <f t="shared" ref="EC186:EC242" si="859">MONTH(1&amp;C186)</f>
        <v>8</v>
      </c>
      <c r="ED186" s="74">
        <f>LEFT($B186,4)+IF(EC186&lt;4,1,0)</f>
        <v>2017</v>
      </c>
      <c r="EE186" s="165">
        <f>DATE($ED186,$EC186,1)</f>
        <v>42948</v>
      </c>
      <c r="EF186" s="157">
        <f t="shared" ref="EF186:EF244" si="860">DAY(EOMONTH($EE186,0))</f>
        <v>31</v>
      </c>
      <c r="EG186" s="156"/>
      <c r="EH186" s="166">
        <f t="shared" ref="EH186:EQ195" si="861">SUMIFS(EH$247:EH$1257,$B$247:$B$1257,$B186,$C$247:$C$1257,$C186,$D$247:$D$1257,$D186)</f>
        <v>0</v>
      </c>
      <c r="EI186" s="166">
        <f t="shared" si="861"/>
        <v>0</v>
      </c>
      <c r="EJ186" s="166">
        <f t="shared" si="861"/>
        <v>0</v>
      </c>
      <c r="EK186" s="166">
        <f t="shared" si="861"/>
        <v>0</v>
      </c>
      <c r="EL186" s="166">
        <f t="shared" si="861"/>
        <v>0</v>
      </c>
      <c r="EM186" s="166">
        <f t="shared" si="861"/>
        <v>0</v>
      </c>
      <c r="EN186" s="166">
        <f t="shared" si="861"/>
        <v>0</v>
      </c>
      <c r="EO186" s="166">
        <f t="shared" si="861"/>
        <v>0</v>
      </c>
      <c r="EP186" s="166">
        <f t="shared" si="861"/>
        <v>0</v>
      </c>
      <c r="EQ186" s="166">
        <f t="shared" si="861"/>
        <v>0</v>
      </c>
      <c r="ER186" s="166">
        <f t="shared" ref="ER186:FA195" si="862">SUMIFS(ER$247:ER$1257,$B$247:$B$1257,$B186,$C$247:$C$1257,$C186,$D$247:$D$1257,$D186)</f>
        <v>0</v>
      </c>
      <c r="ES186" s="166">
        <f t="shared" si="862"/>
        <v>0</v>
      </c>
      <c r="ET186" s="166">
        <f t="shared" si="862"/>
        <v>0</v>
      </c>
      <c r="EU186" s="166">
        <f t="shared" si="862"/>
        <v>0</v>
      </c>
      <c r="EV186" s="166">
        <f t="shared" si="862"/>
        <v>0</v>
      </c>
      <c r="EW186" s="166">
        <f t="shared" si="862"/>
        <v>0</v>
      </c>
      <c r="EX186" s="166">
        <f t="shared" si="862"/>
        <v>0</v>
      </c>
      <c r="EY186" s="166">
        <f t="shared" si="862"/>
        <v>0</v>
      </c>
      <c r="EZ186" s="166">
        <f t="shared" si="862"/>
        <v>0</v>
      </c>
      <c r="FA186" s="166">
        <f t="shared" si="862"/>
        <v>0</v>
      </c>
      <c r="FB186" s="166">
        <f t="shared" ref="FB186:FG195" si="863">SUMIFS(FB$247:FB$1257,$B$247:$B$1257,$B186,$C$247:$C$1257,$C186,$D$247:$D$1257,$D186)</f>
        <v>0</v>
      </c>
      <c r="FC186" s="166">
        <f t="shared" si="863"/>
        <v>0</v>
      </c>
      <c r="FD186" s="166">
        <f t="shared" si="863"/>
        <v>0</v>
      </c>
      <c r="FE186" s="166">
        <f t="shared" si="863"/>
        <v>0</v>
      </c>
      <c r="FF186" s="166">
        <f t="shared" si="863"/>
        <v>0</v>
      </c>
      <c r="FG186" s="166">
        <f t="shared" si="863"/>
        <v>0</v>
      </c>
      <c r="FH186" s="152"/>
      <c r="FI186" s="405" t="str">
        <f t="shared" ref="FI186:FJ217" si="864">IFERROR(AZ186/HLOOKUP(FH$3&amp;FI$3,$U$5:$Y$9539,ROW()-4,0),"-")</f>
        <v>-</v>
      </c>
      <c r="FJ186" s="405" t="str">
        <f t="shared" si="864"/>
        <v>-</v>
      </c>
      <c r="FK186" s="405" t="str">
        <f t="shared" ref="FK186:FK217" si="865">IFERROR(BB186/HLOOKUP(FJ$3&amp;FK$3,$U$5:$Y$9539,ROW()-4,0),"-")</f>
        <v>-</v>
      </c>
      <c r="FL186" s="405" t="str">
        <f t="shared" ref="FL186:FL217" si="866">IFERROR(BC186/HLOOKUP(FK$3&amp;FL$3,$U$5:$Y$9539,ROW()-4,0),"-")</f>
        <v>-</v>
      </c>
      <c r="FM186" s="405" t="str">
        <f t="shared" ref="FM186:FM217" si="867">IFERROR(BD186/HLOOKUP(FL$3&amp;FM$3,$U$5:$Y$9539,ROW()-4,0),"-")</f>
        <v>-</v>
      </c>
      <c r="FN186" s="405" t="str">
        <f t="shared" ref="FN186:FN217" si="868">IFERROR(BE186/HLOOKUP(FM$3&amp;FN$3,$U$5:$Y$9539,ROW()-4,0),"-")</f>
        <v>-</v>
      </c>
      <c r="FO186" s="405" t="str">
        <f t="shared" ref="FO186:FO217" si="869">IFERROR(BF186/HLOOKUP(FN$3&amp;FO$3,$U$5:$Y$9539,ROW()-4,0),"-")</f>
        <v>-</v>
      </c>
      <c r="FP186" s="405" t="str">
        <f t="shared" ref="FP186:FP217" si="870">IFERROR(BG186/HLOOKUP(FO$3&amp;FP$3,$U$5:$Y$9539,ROW()-4,0),"-")</f>
        <v>-</v>
      </c>
      <c r="FQ186" s="405" t="str">
        <f t="shared" ref="FQ186:FQ217" si="871">IFERROR(BH186/HLOOKUP(FP$3&amp;FQ$3,$U$5:$Y$9539,ROW()-4,0),"-")</f>
        <v>-</v>
      </c>
      <c r="FR186" s="405" t="str">
        <f t="shared" ref="FR186:FR217" si="872">IFERROR(BI186/HLOOKUP(FQ$3&amp;FR$3,$U$5:$Y$9539,ROW()-4,0),"-")</f>
        <v>-</v>
      </c>
      <c r="FS186" s="65"/>
      <c r="FT186" s="172"/>
      <c r="FU186" s="172"/>
      <c r="FV186" s="172"/>
      <c r="FW186" s="172"/>
      <c r="FX186" s="172"/>
    </row>
    <row r="187" spans="1:180" ht="10.35" customHeight="1" x14ac:dyDescent="0.2">
      <c r="A187" s="74" t="str">
        <f t="shared" si="784"/>
        <v>2017-18SEPTEMBERY59</v>
      </c>
      <c r="B187" s="163" t="str">
        <f t="shared" ref="B187:B244" si="873">IF($C187="April",LEFT($B186,4)+1&amp;"-"&amp;RIGHT($B186,2)+1,$B186)</f>
        <v>2017-18</v>
      </c>
      <c r="C187" s="26" t="s">
        <v>830</v>
      </c>
      <c r="D187" s="163" t="str">
        <f>D186</f>
        <v>Y59</v>
      </c>
      <c r="E187" s="163" t="str">
        <f>E186</f>
        <v>South East</v>
      </c>
      <c r="F187" s="163" t="str">
        <f t="shared" si="785"/>
        <v>Y59</v>
      </c>
      <c r="H187" s="75">
        <f t="shared" si="786"/>
        <v>0</v>
      </c>
      <c r="I187" s="75">
        <f t="shared" si="786"/>
        <v>0</v>
      </c>
      <c r="J187" s="75">
        <f t="shared" si="786"/>
        <v>0</v>
      </c>
      <c r="K187" s="75" t="str">
        <f t="shared" si="787"/>
        <v>-</v>
      </c>
      <c r="L187" s="75" t="str">
        <f t="shared" si="788"/>
        <v>-</v>
      </c>
      <c r="M187" s="75" t="str">
        <f t="shared" si="789"/>
        <v>-</v>
      </c>
      <c r="N187" s="75" t="str">
        <f t="shared" si="790"/>
        <v>-</v>
      </c>
      <c r="O187" s="75" t="str">
        <f t="shared" si="791"/>
        <v>-</v>
      </c>
      <c r="P187" s="75" t="s">
        <v>44</v>
      </c>
      <c r="Q187" s="75">
        <f t="shared" si="792"/>
        <v>0</v>
      </c>
      <c r="R187" s="75">
        <f t="shared" si="792"/>
        <v>0</v>
      </c>
      <c r="S187" s="75">
        <f t="shared" si="792"/>
        <v>0</v>
      </c>
      <c r="T187" s="75">
        <f t="shared" si="792"/>
        <v>0</v>
      </c>
      <c r="U187" s="75">
        <f t="shared" si="792"/>
        <v>0</v>
      </c>
      <c r="V187" s="75">
        <f t="shared" si="792"/>
        <v>0</v>
      </c>
      <c r="W187" s="75">
        <f t="shared" si="792"/>
        <v>0</v>
      </c>
      <c r="X187" s="75">
        <f t="shared" si="792"/>
        <v>0</v>
      </c>
      <c r="Y187" s="75">
        <f t="shared" si="792"/>
        <v>0</v>
      </c>
      <c r="Z187" s="75">
        <f t="shared" si="792"/>
        <v>0</v>
      </c>
      <c r="AA187" s="75" t="str">
        <f t="shared" si="793"/>
        <v>-</v>
      </c>
      <c r="AB187" s="75" t="str">
        <f t="shared" si="794"/>
        <v>-</v>
      </c>
      <c r="AC187" s="75">
        <f t="shared" si="795"/>
        <v>0</v>
      </c>
      <c r="AD187" s="75" t="str">
        <f t="shared" si="796"/>
        <v>-</v>
      </c>
      <c r="AE187" s="75" t="str">
        <f t="shared" si="797"/>
        <v>-</v>
      </c>
      <c r="AF187" s="75">
        <f t="shared" si="798"/>
        <v>0</v>
      </c>
      <c r="AG187" s="75" t="str">
        <f t="shared" si="799"/>
        <v>-</v>
      </c>
      <c r="AH187" s="75" t="str">
        <f t="shared" si="800"/>
        <v>-</v>
      </c>
      <c r="AI187" s="75">
        <f t="shared" si="801"/>
        <v>0</v>
      </c>
      <c r="AJ187" s="75" t="str">
        <f t="shared" si="802"/>
        <v>-</v>
      </c>
      <c r="AK187" s="75" t="str">
        <f t="shared" si="803"/>
        <v>-</v>
      </c>
      <c r="AL187" s="75">
        <f t="shared" si="804"/>
        <v>0</v>
      </c>
      <c r="AM187" s="75" t="str">
        <f t="shared" si="805"/>
        <v>-</v>
      </c>
      <c r="AN187" s="75" t="str">
        <f t="shared" si="806"/>
        <v>-</v>
      </c>
      <c r="AO187" s="75">
        <f t="shared" si="807"/>
        <v>0</v>
      </c>
      <c r="AP187" s="75">
        <f t="shared" si="807"/>
        <v>0</v>
      </c>
      <c r="AQ187" s="75">
        <f t="shared" si="807"/>
        <v>0</v>
      </c>
      <c r="AR187" s="75">
        <f t="shared" si="807"/>
        <v>0</v>
      </c>
      <c r="AS187" s="75">
        <f t="shared" si="807"/>
        <v>0</v>
      </c>
      <c r="AT187" s="75">
        <f t="shared" si="807"/>
        <v>0</v>
      </c>
      <c r="AU187" s="75">
        <f t="shared" si="807"/>
        <v>0</v>
      </c>
      <c r="AV187" s="75">
        <f t="shared" si="807"/>
        <v>0</v>
      </c>
      <c r="AW187" s="75">
        <f t="shared" si="807"/>
        <v>0</v>
      </c>
      <c r="AX187" s="75">
        <f t="shared" si="807"/>
        <v>0</v>
      </c>
      <c r="AY187" s="75">
        <f t="shared" si="808"/>
        <v>0</v>
      </c>
      <c r="AZ187" s="75">
        <f t="shared" si="808"/>
        <v>0</v>
      </c>
      <c r="BA187" s="75">
        <f t="shared" si="808"/>
        <v>0</v>
      </c>
      <c r="BB187" s="75">
        <f t="shared" si="808"/>
        <v>0</v>
      </c>
      <c r="BC187" s="75">
        <f t="shared" si="808"/>
        <v>0</v>
      </c>
      <c r="BD187" s="75">
        <f t="shared" si="808"/>
        <v>0</v>
      </c>
      <c r="BE187" s="75">
        <f t="shared" si="808"/>
        <v>0</v>
      </c>
      <c r="BF187" s="75">
        <f t="shared" si="808"/>
        <v>0</v>
      </c>
      <c r="BG187" s="75">
        <f t="shared" si="808"/>
        <v>0</v>
      </c>
      <c r="BH187" s="75">
        <f t="shared" si="808"/>
        <v>0</v>
      </c>
      <c r="BI187" s="75">
        <f t="shared" si="808"/>
        <v>0</v>
      </c>
      <c r="BJ187" s="75">
        <f t="shared" si="808"/>
        <v>0</v>
      </c>
      <c r="BK187" s="75">
        <f t="shared" si="808"/>
        <v>0</v>
      </c>
      <c r="BL187" s="75" t="str">
        <f t="shared" si="809"/>
        <v>-</v>
      </c>
      <c r="BM187" s="75" t="str">
        <f t="shared" si="810"/>
        <v>-</v>
      </c>
      <c r="BN187" s="75">
        <f t="shared" si="811"/>
        <v>0</v>
      </c>
      <c r="BO187" s="75">
        <f t="shared" si="811"/>
        <v>0</v>
      </c>
      <c r="BP187" s="75" t="str">
        <f t="shared" si="812"/>
        <v>-</v>
      </c>
      <c r="BQ187" s="75" t="str">
        <f t="shared" si="813"/>
        <v>-</v>
      </c>
      <c r="BR187" s="75">
        <f t="shared" si="814"/>
        <v>0</v>
      </c>
      <c r="BS187" s="75">
        <f t="shared" si="814"/>
        <v>0</v>
      </c>
      <c r="BT187" s="75" t="str">
        <f t="shared" si="815"/>
        <v>-</v>
      </c>
      <c r="BU187" s="75" t="str">
        <f t="shared" si="816"/>
        <v>-</v>
      </c>
      <c r="BV187" s="75">
        <f t="shared" si="817"/>
        <v>0</v>
      </c>
      <c r="BW187" s="75">
        <f t="shared" si="817"/>
        <v>0</v>
      </c>
      <c r="BX187" s="75" t="str">
        <f t="shared" si="818"/>
        <v>-</v>
      </c>
      <c r="BY187" s="75" t="str">
        <f t="shared" si="819"/>
        <v>-</v>
      </c>
      <c r="BZ187" s="75">
        <f t="shared" si="820"/>
        <v>0</v>
      </c>
      <c r="CA187" s="75">
        <f t="shared" si="820"/>
        <v>0</v>
      </c>
      <c r="CB187" s="75" t="str">
        <f t="shared" si="821"/>
        <v>-</v>
      </c>
      <c r="CC187" s="75" t="str">
        <f t="shared" si="822"/>
        <v>-</v>
      </c>
      <c r="CD187" s="75">
        <f t="shared" si="823"/>
        <v>0</v>
      </c>
      <c r="CE187" s="75">
        <f t="shared" si="823"/>
        <v>0</v>
      </c>
      <c r="CF187" s="75" t="str">
        <f t="shared" si="824"/>
        <v>-</v>
      </c>
      <c r="CG187" s="75" t="str">
        <f t="shared" si="825"/>
        <v>-</v>
      </c>
      <c r="CH187" s="75">
        <f t="shared" si="826"/>
        <v>0</v>
      </c>
      <c r="CI187" s="75">
        <f t="shared" si="826"/>
        <v>0</v>
      </c>
      <c r="CJ187" s="75" t="str">
        <f t="shared" si="827"/>
        <v>-</v>
      </c>
      <c r="CK187" s="75" t="str">
        <f t="shared" si="828"/>
        <v>-</v>
      </c>
      <c r="CL187" s="75">
        <f t="shared" si="829"/>
        <v>0</v>
      </c>
      <c r="CM187" s="75">
        <f t="shared" si="829"/>
        <v>0</v>
      </c>
      <c r="CN187" s="75" t="str">
        <f t="shared" si="830"/>
        <v>-</v>
      </c>
      <c r="CO187" s="75" t="str">
        <f t="shared" si="831"/>
        <v>-</v>
      </c>
      <c r="CP187" s="75">
        <f t="shared" si="832"/>
        <v>0</v>
      </c>
      <c r="CQ187" s="75">
        <f t="shared" si="832"/>
        <v>0</v>
      </c>
      <c r="CR187" s="75" t="str">
        <f t="shared" si="833"/>
        <v>-</v>
      </c>
      <c r="CS187" s="75" t="str">
        <f t="shared" si="834"/>
        <v>-</v>
      </c>
      <c r="CT187" s="75">
        <f t="shared" si="835"/>
        <v>0</v>
      </c>
      <c r="CU187" s="75">
        <f t="shared" si="835"/>
        <v>0</v>
      </c>
      <c r="CV187" s="75" t="str">
        <f t="shared" si="836"/>
        <v>-</v>
      </c>
      <c r="CW187" s="75" t="str">
        <f t="shared" si="837"/>
        <v>-</v>
      </c>
      <c r="CX187" s="75">
        <f t="shared" si="838"/>
        <v>0</v>
      </c>
      <c r="CY187" s="75">
        <f t="shared" si="838"/>
        <v>0</v>
      </c>
      <c r="CZ187" s="75" t="str">
        <f t="shared" si="839"/>
        <v>-</v>
      </c>
      <c r="DA187" s="75" t="str">
        <f t="shared" si="840"/>
        <v>-</v>
      </c>
      <c r="DB187" s="75">
        <f t="shared" si="841"/>
        <v>0</v>
      </c>
      <c r="DC187" s="75">
        <f t="shared" si="841"/>
        <v>0</v>
      </c>
      <c r="DD187" s="75" t="str">
        <f t="shared" si="842"/>
        <v>-</v>
      </c>
      <c r="DE187" s="75" t="str">
        <f t="shared" si="843"/>
        <v>-</v>
      </c>
      <c r="DF187" s="75">
        <f t="shared" si="844"/>
        <v>0</v>
      </c>
      <c r="DG187" s="75">
        <f t="shared" si="844"/>
        <v>0</v>
      </c>
      <c r="DH187" s="75" t="str">
        <f t="shared" si="845"/>
        <v>-</v>
      </c>
      <c r="DI187" s="75" t="str">
        <f t="shared" si="846"/>
        <v>-</v>
      </c>
      <c r="DJ187" s="75">
        <f t="shared" si="847"/>
        <v>0</v>
      </c>
      <c r="DK187" s="75">
        <f t="shared" si="847"/>
        <v>0</v>
      </c>
      <c r="DL187" s="248">
        <f t="shared" si="847"/>
        <v>0</v>
      </c>
      <c r="DM187" s="248">
        <f t="shared" si="847"/>
        <v>0</v>
      </c>
      <c r="DN187" s="248">
        <f t="shared" si="847"/>
        <v>0</v>
      </c>
      <c r="DO187" s="248">
        <f t="shared" si="847"/>
        <v>0</v>
      </c>
      <c r="DP187" s="248">
        <f t="shared" si="847"/>
        <v>0</v>
      </c>
      <c r="DQ187" s="248" t="str">
        <f t="shared" si="848"/>
        <v>-</v>
      </c>
      <c r="DR187" s="248" t="str">
        <f t="shared" si="849"/>
        <v>-</v>
      </c>
      <c r="DS187" s="248">
        <f t="shared" si="850"/>
        <v>0</v>
      </c>
      <c r="DT187" s="248" t="str">
        <f t="shared" si="851"/>
        <v>-</v>
      </c>
      <c r="DU187" s="248" t="str">
        <f t="shared" si="852"/>
        <v>-</v>
      </c>
      <c r="DV187" s="248">
        <f t="shared" si="853"/>
        <v>0</v>
      </c>
      <c r="DW187" s="248" t="str">
        <f t="shared" si="854"/>
        <v>-</v>
      </c>
      <c r="DX187" s="248" t="str">
        <f t="shared" si="855"/>
        <v>-</v>
      </c>
      <c r="DY187" s="248">
        <f t="shared" si="856"/>
        <v>0</v>
      </c>
      <c r="DZ187" s="248" t="str">
        <f t="shared" si="857"/>
        <v>-</v>
      </c>
      <c r="EA187" s="248" t="str">
        <f t="shared" si="858"/>
        <v>-</v>
      </c>
      <c r="EB187" s="164"/>
      <c r="EC187" s="75">
        <f t="shared" si="859"/>
        <v>9</v>
      </c>
      <c r="ED187" s="74">
        <f t="shared" ref="ED187:ED242" si="874">LEFT($B187,4)+IF(EC187&lt;4,1,0)</f>
        <v>2017</v>
      </c>
      <c r="EE187" s="165">
        <f t="shared" ref="EE187:EE242" si="875">DATE(LEFT($B187,4)+IF(EC187&lt;4,1,0),EC187,1)</f>
        <v>42979</v>
      </c>
      <c r="EF187" s="157">
        <f t="shared" si="860"/>
        <v>30</v>
      </c>
      <c r="EG187" s="156"/>
      <c r="EH187" s="166">
        <f t="shared" si="861"/>
        <v>0</v>
      </c>
      <c r="EI187" s="166">
        <f t="shared" si="861"/>
        <v>0</v>
      </c>
      <c r="EJ187" s="166">
        <f t="shared" si="861"/>
        <v>0</v>
      </c>
      <c r="EK187" s="166">
        <f t="shared" si="861"/>
        <v>0</v>
      </c>
      <c r="EL187" s="166">
        <f t="shared" si="861"/>
        <v>0</v>
      </c>
      <c r="EM187" s="166">
        <f t="shared" si="861"/>
        <v>0</v>
      </c>
      <c r="EN187" s="166">
        <f t="shared" si="861"/>
        <v>0</v>
      </c>
      <c r="EO187" s="166">
        <f t="shared" si="861"/>
        <v>0</v>
      </c>
      <c r="EP187" s="166">
        <f t="shared" si="861"/>
        <v>0</v>
      </c>
      <c r="EQ187" s="166">
        <f t="shared" si="861"/>
        <v>0</v>
      </c>
      <c r="ER187" s="166">
        <f t="shared" si="862"/>
        <v>0</v>
      </c>
      <c r="ES187" s="166">
        <f t="shared" si="862"/>
        <v>0</v>
      </c>
      <c r="ET187" s="166">
        <f t="shared" si="862"/>
        <v>0</v>
      </c>
      <c r="EU187" s="166">
        <f t="shared" si="862"/>
        <v>0</v>
      </c>
      <c r="EV187" s="166">
        <f t="shared" si="862"/>
        <v>0</v>
      </c>
      <c r="EW187" s="166">
        <f t="shared" si="862"/>
        <v>0</v>
      </c>
      <c r="EX187" s="166">
        <f t="shared" si="862"/>
        <v>0</v>
      </c>
      <c r="EY187" s="166">
        <f t="shared" si="862"/>
        <v>0</v>
      </c>
      <c r="EZ187" s="166">
        <f t="shared" si="862"/>
        <v>0</v>
      </c>
      <c r="FA187" s="166">
        <f t="shared" si="862"/>
        <v>0</v>
      </c>
      <c r="FB187" s="166">
        <f t="shared" si="863"/>
        <v>0</v>
      </c>
      <c r="FC187" s="166">
        <f t="shared" si="863"/>
        <v>0</v>
      </c>
      <c r="FD187" s="166">
        <f t="shared" si="863"/>
        <v>0</v>
      </c>
      <c r="FE187" s="166">
        <f t="shared" si="863"/>
        <v>0</v>
      </c>
      <c r="FF187" s="166">
        <f t="shared" si="863"/>
        <v>0</v>
      </c>
      <c r="FG187" s="166">
        <f t="shared" si="863"/>
        <v>0</v>
      </c>
      <c r="FH187" s="152"/>
      <c r="FI187" s="405" t="str">
        <f t="shared" si="864"/>
        <v>-</v>
      </c>
      <c r="FJ187" s="405" t="str">
        <f t="shared" si="864"/>
        <v>-</v>
      </c>
      <c r="FK187" s="405" t="str">
        <f t="shared" si="865"/>
        <v>-</v>
      </c>
      <c r="FL187" s="405" t="str">
        <f t="shared" si="866"/>
        <v>-</v>
      </c>
      <c r="FM187" s="405" t="str">
        <f t="shared" si="867"/>
        <v>-</v>
      </c>
      <c r="FN187" s="405" t="str">
        <f t="shared" si="868"/>
        <v>-</v>
      </c>
      <c r="FO187" s="405" t="str">
        <f t="shared" si="869"/>
        <v>-</v>
      </c>
      <c r="FP187" s="405" t="str">
        <f t="shared" si="870"/>
        <v>-</v>
      </c>
      <c r="FQ187" s="405" t="str">
        <f t="shared" si="871"/>
        <v>-</v>
      </c>
      <c r="FR187" s="405" t="str">
        <f t="shared" si="872"/>
        <v>-</v>
      </c>
      <c r="FS187" s="65"/>
      <c r="FT187" s="172"/>
      <c r="FU187" s="172"/>
      <c r="FV187" s="172"/>
      <c r="FW187" s="172"/>
      <c r="FX187" s="172"/>
    </row>
    <row r="188" spans="1:180" ht="10.35" customHeight="1" x14ac:dyDescent="0.2">
      <c r="A188" s="74" t="str">
        <f t="shared" si="784"/>
        <v>2017-18OCTOBERY59</v>
      </c>
      <c r="B188" s="163" t="str">
        <f t="shared" si="873"/>
        <v>2017-18</v>
      </c>
      <c r="C188" s="26" t="s">
        <v>833</v>
      </c>
      <c r="D188" s="163" t="str">
        <f t="shared" ref="D188:E203" si="876">D187</f>
        <v>Y59</v>
      </c>
      <c r="E188" s="163" t="str">
        <f t="shared" si="876"/>
        <v>South East</v>
      </c>
      <c r="F188" s="163" t="str">
        <f t="shared" si="785"/>
        <v>Y59</v>
      </c>
      <c r="H188" s="75">
        <f t="shared" si="786"/>
        <v>0</v>
      </c>
      <c r="I188" s="75">
        <f t="shared" si="786"/>
        <v>0</v>
      </c>
      <c r="J188" s="75">
        <f t="shared" si="786"/>
        <v>0</v>
      </c>
      <c r="K188" s="75" t="str">
        <f t="shared" si="787"/>
        <v>-</v>
      </c>
      <c r="L188" s="75" t="str">
        <f t="shared" si="788"/>
        <v>-</v>
      </c>
      <c r="M188" s="75" t="str">
        <f t="shared" si="789"/>
        <v>-</v>
      </c>
      <c r="N188" s="75" t="str">
        <f t="shared" si="790"/>
        <v>-</v>
      </c>
      <c r="O188" s="75" t="str">
        <f t="shared" si="791"/>
        <v>-</v>
      </c>
      <c r="P188" s="75" t="s">
        <v>44</v>
      </c>
      <c r="Q188" s="75">
        <f t="shared" si="792"/>
        <v>0</v>
      </c>
      <c r="R188" s="75">
        <f t="shared" si="792"/>
        <v>0</v>
      </c>
      <c r="S188" s="75">
        <f t="shared" si="792"/>
        <v>0</v>
      </c>
      <c r="T188" s="75">
        <f t="shared" si="792"/>
        <v>0</v>
      </c>
      <c r="U188" s="75">
        <f t="shared" si="792"/>
        <v>0</v>
      </c>
      <c r="V188" s="75">
        <f t="shared" si="792"/>
        <v>0</v>
      </c>
      <c r="W188" s="75">
        <f t="shared" si="792"/>
        <v>0</v>
      </c>
      <c r="X188" s="75">
        <f t="shared" si="792"/>
        <v>0</v>
      </c>
      <c r="Y188" s="75">
        <f t="shared" si="792"/>
        <v>0</v>
      </c>
      <c r="Z188" s="75">
        <f t="shared" si="792"/>
        <v>0</v>
      </c>
      <c r="AA188" s="75" t="str">
        <f t="shared" si="793"/>
        <v>-</v>
      </c>
      <c r="AB188" s="75" t="str">
        <f t="shared" si="794"/>
        <v>-</v>
      </c>
      <c r="AC188" s="75">
        <f t="shared" si="795"/>
        <v>0</v>
      </c>
      <c r="AD188" s="75" t="str">
        <f t="shared" si="796"/>
        <v>-</v>
      </c>
      <c r="AE188" s="75" t="str">
        <f t="shared" si="797"/>
        <v>-</v>
      </c>
      <c r="AF188" s="75">
        <f t="shared" si="798"/>
        <v>0</v>
      </c>
      <c r="AG188" s="75" t="str">
        <f t="shared" si="799"/>
        <v>-</v>
      </c>
      <c r="AH188" s="75" t="str">
        <f t="shared" si="800"/>
        <v>-</v>
      </c>
      <c r="AI188" s="75">
        <f t="shared" si="801"/>
        <v>0</v>
      </c>
      <c r="AJ188" s="75" t="str">
        <f t="shared" si="802"/>
        <v>-</v>
      </c>
      <c r="AK188" s="75" t="str">
        <f t="shared" si="803"/>
        <v>-</v>
      </c>
      <c r="AL188" s="75">
        <f t="shared" si="804"/>
        <v>0</v>
      </c>
      <c r="AM188" s="75" t="str">
        <f t="shared" si="805"/>
        <v>-</v>
      </c>
      <c r="AN188" s="75" t="str">
        <f t="shared" si="806"/>
        <v>-</v>
      </c>
      <c r="AO188" s="75">
        <f t="shared" si="807"/>
        <v>0</v>
      </c>
      <c r="AP188" s="75">
        <f t="shared" si="807"/>
        <v>0</v>
      </c>
      <c r="AQ188" s="75">
        <f t="shared" si="807"/>
        <v>0</v>
      </c>
      <c r="AR188" s="75">
        <f t="shared" si="807"/>
        <v>0</v>
      </c>
      <c r="AS188" s="75">
        <f t="shared" si="807"/>
        <v>0</v>
      </c>
      <c r="AT188" s="75">
        <f t="shared" si="807"/>
        <v>0</v>
      </c>
      <c r="AU188" s="75">
        <f t="shared" si="807"/>
        <v>0</v>
      </c>
      <c r="AV188" s="75">
        <f t="shared" si="807"/>
        <v>0</v>
      </c>
      <c r="AW188" s="75">
        <f t="shared" si="807"/>
        <v>0</v>
      </c>
      <c r="AX188" s="75">
        <f t="shared" si="807"/>
        <v>0</v>
      </c>
      <c r="AY188" s="75">
        <f t="shared" si="808"/>
        <v>0</v>
      </c>
      <c r="AZ188" s="75">
        <f t="shared" si="808"/>
        <v>0</v>
      </c>
      <c r="BA188" s="75">
        <f t="shared" si="808"/>
        <v>0</v>
      </c>
      <c r="BB188" s="75">
        <f t="shared" si="808"/>
        <v>0</v>
      </c>
      <c r="BC188" s="75">
        <f t="shared" si="808"/>
        <v>0</v>
      </c>
      <c r="BD188" s="75">
        <f t="shared" si="808"/>
        <v>0</v>
      </c>
      <c r="BE188" s="75">
        <f t="shared" si="808"/>
        <v>0</v>
      </c>
      <c r="BF188" s="75">
        <f t="shared" si="808"/>
        <v>0</v>
      </c>
      <c r="BG188" s="75">
        <f t="shared" si="808"/>
        <v>0</v>
      </c>
      <c r="BH188" s="75">
        <f t="shared" si="808"/>
        <v>0</v>
      </c>
      <c r="BI188" s="75">
        <f t="shared" si="808"/>
        <v>0</v>
      </c>
      <c r="BJ188" s="75">
        <f t="shared" si="808"/>
        <v>0</v>
      </c>
      <c r="BK188" s="75">
        <f t="shared" si="808"/>
        <v>0</v>
      </c>
      <c r="BL188" s="75" t="str">
        <f t="shared" si="809"/>
        <v>-</v>
      </c>
      <c r="BM188" s="75" t="str">
        <f t="shared" si="810"/>
        <v>-</v>
      </c>
      <c r="BN188" s="75">
        <f t="shared" si="811"/>
        <v>0</v>
      </c>
      <c r="BO188" s="75">
        <f t="shared" si="811"/>
        <v>0</v>
      </c>
      <c r="BP188" s="75" t="str">
        <f t="shared" si="812"/>
        <v>-</v>
      </c>
      <c r="BQ188" s="75" t="str">
        <f t="shared" si="813"/>
        <v>-</v>
      </c>
      <c r="BR188" s="75">
        <f t="shared" si="814"/>
        <v>0</v>
      </c>
      <c r="BS188" s="75">
        <f t="shared" si="814"/>
        <v>0</v>
      </c>
      <c r="BT188" s="75" t="str">
        <f t="shared" si="815"/>
        <v>-</v>
      </c>
      <c r="BU188" s="75" t="str">
        <f t="shared" si="816"/>
        <v>-</v>
      </c>
      <c r="BV188" s="75">
        <f t="shared" si="817"/>
        <v>0</v>
      </c>
      <c r="BW188" s="75">
        <f t="shared" si="817"/>
        <v>0</v>
      </c>
      <c r="BX188" s="75" t="str">
        <f t="shared" si="818"/>
        <v>-</v>
      </c>
      <c r="BY188" s="75" t="str">
        <f t="shared" si="819"/>
        <v>-</v>
      </c>
      <c r="BZ188" s="75">
        <f t="shared" si="820"/>
        <v>0</v>
      </c>
      <c r="CA188" s="75">
        <f t="shared" si="820"/>
        <v>0</v>
      </c>
      <c r="CB188" s="75" t="str">
        <f t="shared" si="821"/>
        <v>-</v>
      </c>
      <c r="CC188" s="75" t="str">
        <f t="shared" si="822"/>
        <v>-</v>
      </c>
      <c r="CD188" s="75">
        <f t="shared" si="823"/>
        <v>0</v>
      </c>
      <c r="CE188" s="75">
        <f t="shared" si="823"/>
        <v>0</v>
      </c>
      <c r="CF188" s="75" t="str">
        <f t="shared" si="824"/>
        <v>-</v>
      </c>
      <c r="CG188" s="75" t="str">
        <f t="shared" si="825"/>
        <v>-</v>
      </c>
      <c r="CH188" s="75">
        <f t="shared" si="826"/>
        <v>0</v>
      </c>
      <c r="CI188" s="75">
        <f t="shared" si="826"/>
        <v>0</v>
      </c>
      <c r="CJ188" s="75" t="str">
        <f t="shared" si="827"/>
        <v>-</v>
      </c>
      <c r="CK188" s="75" t="str">
        <f t="shared" si="828"/>
        <v>-</v>
      </c>
      <c r="CL188" s="75">
        <f t="shared" si="829"/>
        <v>0</v>
      </c>
      <c r="CM188" s="75">
        <f t="shared" si="829"/>
        <v>0</v>
      </c>
      <c r="CN188" s="75" t="str">
        <f t="shared" si="830"/>
        <v>-</v>
      </c>
      <c r="CO188" s="75" t="str">
        <f t="shared" si="831"/>
        <v>-</v>
      </c>
      <c r="CP188" s="75">
        <f t="shared" si="832"/>
        <v>0</v>
      </c>
      <c r="CQ188" s="75">
        <f t="shared" si="832"/>
        <v>0</v>
      </c>
      <c r="CR188" s="75" t="str">
        <f t="shared" si="833"/>
        <v>-</v>
      </c>
      <c r="CS188" s="75" t="str">
        <f t="shared" si="834"/>
        <v>-</v>
      </c>
      <c r="CT188" s="75">
        <f t="shared" si="835"/>
        <v>0</v>
      </c>
      <c r="CU188" s="75">
        <f t="shared" si="835"/>
        <v>0</v>
      </c>
      <c r="CV188" s="75" t="str">
        <f t="shared" si="836"/>
        <v>-</v>
      </c>
      <c r="CW188" s="75" t="str">
        <f t="shared" si="837"/>
        <v>-</v>
      </c>
      <c r="CX188" s="75">
        <f t="shared" si="838"/>
        <v>0</v>
      </c>
      <c r="CY188" s="75">
        <f t="shared" si="838"/>
        <v>0</v>
      </c>
      <c r="CZ188" s="75" t="str">
        <f t="shared" si="839"/>
        <v>-</v>
      </c>
      <c r="DA188" s="75" t="str">
        <f t="shared" si="840"/>
        <v>-</v>
      </c>
      <c r="DB188" s="75">
        <f t="shared" si="841"/>
        <v>0</v>
      </c>
      <c r="DC188" s="75">
        <f t="shared" si="841"/>
        <v>0</v>
      </c>
      <c r="DD188" s="75" t="str">
        <f t="shared" si="842"/>
        <v>-</v>
      </c>
      <c r="DE188" s="75" t="str">
        <f t="shared" si="843"/>
        <v>-</v>
      </c>
      <c r="DF188" s="75">
        <f t="shared" si="844"/>
        <v>0</v>
      </c>
      <c r="DG188" s="75">
        <f t="shared" si="844"/>
        <v>0</v>
      </c>
      <c r="DH188" s="75" t="str">
        <f t="shared" si="845"/>
        <v>-</v>
      </c>
      <c r="DI188" s="75" t="str">
        <f t="shared" si="846"/>
        <v>-</v>
      </c>
      <c r="DJ188" s="75">
        <f t="shared" si="847"/>
        <v>0</v>
      </c>
      <c r="DK188" s="75">
        <f t="shared" si="847"/>
        <v>0</v>
      </c>
      <c r="DL188" s="248">
        <f t="shared" si="847"/>
        <v>0</v>
      </c>
      <c r="DM188" s="248">
        <f t="shared" si="847"/>
        <v>0</v>
      </c>
      <c r="DN188" s="248">
        <f t="shared" si="847"/>
        <v>0</v>
      </c>
      <c r="DO188" s="248">
        <f t="shared" si="847"/>
        <v>0</v>
      </c>
      <c r="DP188" s="248">
        <f t="shared" si="847"/>
        <v>0</v>
      </c>
      <c r="DQ188" s="248" t="str">
        <f t="shared" si="848"/>
        <v>-</v>
      </c>
      <c r="DR188" s="248" t="str">
        <f t="shared" si="849"/>
        <v>-</v>
      </c>
      <c r="DS188" s="248">
        <f t="shared" si="850"/>
        <v>0</v>
      </c>
      <c r="DT188" s="248" t="str">
        <f t="shared" si="851"/>
        <v>-</v>
      </c>
      <c r="DU188" s="248" t="str">
        <f t="shared" si="852"/>
        <v>-</v>
      </c>
      <c r="DV188" s="248">
        <f t="shared" si="853"/>
        <v>0</v>
      </c>
      <c r="DW188" s="248" t="str">
        <f t="shared" si="854"/>
        <v>-</v>
      </c>
      <c r="DX188" s="248" t="str">
        <f t="shared" si="855"/>
        <v>-</v>
      </c>
      <c r="DY188" s="248">
        <f t="shared" si="856"/>
        <v>0</v>
      </c>
      <c r="DZ188" s="248" t="str">
        <f t="shared" si="857"/>
        <v>-</v>
      </c>
      <c r="EA188" s="248" t="str">
        <f t="shared" si="858"/>
        <v>-</v>
      </c>
      <c r="EB188" s="164"/>
      <c r="EC188" s="75">
        <f t="shared" si="859"/>
        <v>10</v>
      </c>
      <c r="ED188" s="74">
        <f t="shared" si="874"/>
        <v>2017</v>
      </c>
      <c r="EE188" s="165">
        <f t="shared" si="875"/>
        <v>43009</v>
      </c>
      <c r="EF188" s="157">
        <f t="shared" si="860"/>
        <v>31</v>
      </c>
      <c r="EG188" s="156"/>
      <c r="EH188" s="166">
        <f t="shared" si="861"/>
        <v>0</v>
      </c>
      <c r="EI188" s="166">
        <f t="shared" si="861"/>
        <v>0</v>
      </c>
      <c r="EJ188" s="166">
        <f t="shared" si="861"/>
        <v>0</v>
      </c>
      <c r="EK188" s="166">
        <f t="shared" si="861"/>
        <v>0</v>
      </c>
      <c r="EL188" s="166">
        <f t="shared" si="861"/>
        <v>0</v>
      </c>
      <c r="EM188" s="166">
        <f t="shared" si="861"/>
        <v>0</v>
      </c>
      <c r="EN188" s="166">
        <f t="shared" si="861"/>
        <v>0</v>
      </c>
      <c r="EO188" s="166">
        <f t="shared" si="861"/>
        <v>0</v>
      </c>
      <c r="EP188" s="166">
        <f t="shared" si="861"/>
        <v>0</v>
      </c>
      <c r="EQ188" s="166">
        <f t="shared" si="861"/>
        <v>0</v>
      </c>
      <c r="ER188" s="166">
        <f t="shared" si="862"/>
        <v>0</v>
      </c>
      <c r="ES188" s="166">
        <f t="shared" si="862"/>
        <v>0</v>
      </c>
      <c r="ET188" s="166">
        <f t="shared" si="862"/>
        <v>0</v>
      </c>
      <c r="EU188" s="166">
        <f t="shared" si="862"/>
        <v>0</v>
      </c>
      <c r="EV188" s="166">
        <f t="shared" si="862"/>
        <v>0</v>
      </c>
      <c r="EW188" s="166">
        <f t="shared" si="862"/>
        <v>0</v>
      </c>
      <c r="EX188" s="166">
        <f t="shared" si="862"/>
        <v>0</v>
      </c>
      <c r="EY188" s="166">
        <f t="shared" si="862"/>
        <v>0</v>
      </c>
      <c r="EZ188" s="166">
        <f t="shared" si="862"/>
        <v>0</v>
      </c>
      <c r="FA188" s="166">
        <f t="shared" si="862"/>
        <v>0</v>
      </c>
      <c r="FB188" s="166">
        <f t="shared" si="863"/>
        <v>0</v>
      </c>
      <c r="FC188" s="166">
        <f t="shared" si="863"/>
        <v>0</v>
      </c>
      <c r="FD188" s="166">
        <f t="shared" si="863"/>
        <v>0</v>
      </c>
      <c r="FE188" s="166">
        <f t="shared" si="863"/>
        <v>0</v>
      </c>
      <c r="FF188" s="166">
        <f t="shared" si="863"/>
        <v>0</v>
      </c>
      <c r="FG188" s="166">
        <f t="shared" si="863"/>
        <v>0</v>
      </c>
      <c r="FH188" s="152"/>
      <c r="FI188" s="405" t="str">
        <f t="shared" si="864"/>
        <v>-</v>
      </c>
      <c r="FJ188" s="405" t="str">
        <f t="shared" si="864"/>
        <v>-</v>
      </c>
      <c r="FK188" s="405" t="str">
        <f t="shared" si="865"/>
        <v>-</v>
      </c>
      <c r="FL188" s="405" t="str">
        <f t="shared" si="866"/>
        <v>-</v>
      </c>
      <c r="FM188" s="405" t="str">
        <f t="shared" si="867"/>
        <v>-</v>
      </c>
      <c r="FN188" s="405" t="str">
        <f t="shared" si="868"/>
        <v>-</v>
      </c>
      <c r="FO188" s="405" t="str">
        <f t="shared" si="869"/>
        <v>-</v>
      </c>
      <c r="FP188" s="405" t="str">
        <f t="shared" si="870"/>
        <v>-</v>
      </c>
      <c r="FQ188" s="405" t="str">
        <f t="shared" si="871"/>
        <v>-</v>
      </c>
      <c r="FR188" s="405" t="str">
        <f t="shared" si="872"/>
        <v>-</v>
      </c>
      <c r="FS188" s="65"/>
      <c r="FT188" s="172"/>
      <c r="FU188" s="172"/>
      <c r="FV188" s="172"/>
      <c r="FW188" s="172"/>
      <c r="FX188" s="172"/>
    </row>
    <row r="189" spans="1:180" ht="10.35" customHeight="1" x14ac:dyDescent="0.2">
      <c r="A189" s="74" t="str">
        <f t="shared" si="784"/>
        <v>2017-18NOVEMBERY59</v>
      </c>
      <c r="B189" s="163" t="str">
        <f t="shared" si="873"/>
        <v>2017-18</v>
      </c>
      <c r="C189" s="26" t="s">
        <v>834</v>
      </c>
      <c r="D189" s="163" t="str">
        <f t="shared" si="876"/>
        <v>Y59</v>
      </c>
      <c r="E189" s="163" t="str">
        <f t="shared" si="876"/>
        <v>South East</v>
      </c>
      <c r="F189" s="163" t="str">
        <f t="shared" si="785"/>
        <v>Y59</v>
      </c>
      <c r="H189" s="75">
        <f t="shared" si="786"/>
        <v>56338</v>
      </c>
      <c r="I189" s="75">
        <f t="shared" si="786"/>
        <v>39583</v>
      </c>
      <c r="J189" s="75">
        <f t="shared" si="786"/>
        <v>319784</v>
      </c>
      <c r="K189" s="75">
        <f t="shared" si="787"/>
        <v>8</v>
      </c>
      <c r="L189" s="75">
        <f t="shared" si="788"/>
        <v>3</v>
      </c>
      <c r="M189" s="75">
        <f t="shared" si="789"/>
        <v>0</v>
      </c>
      <c r="N189" s="75">
        <f t="shared" si="790"/>
        <v>40</v>
      </c>
      <c r="O189" s="75">
        <f t="shared" si="791"/>
        <v>97</v>
      </c>
      <c r="P189" s="75" t="s">
        <v>44</v>
      </c>
      <c r="Q189" s="75">
        <f t="shared" si="792"/>
        <v>0</v>
      </c>
      <c r="R189" s="75">
        <f t="shared" si="792"/>
        <v>0</v>
      </c>
      <c r="S189" s="75">
        <f t="shared" si="792"/>
        <v>0</v>
      </c>
      <c r="T189" s="75">
        <f t="shared" si="792"/>
        <v>46012</v>
      </c>
      <c r="U189" s="75">
        <f t="shared" si="792"/>
        <v>3350</v>
      </c>
      <c r="V189" s="75">
        <f t="shared" si="792"/>
        <v>2185</v>
      </c>
      <c r="W189" s="75">
        <f t="shared" si="792"/>
        <v>18763</v>
      </c>
      <c r="X189" s="75">
        <f t="shared" si="792"/>
        <v>15625</v>
      </c>
      <c r="Y189" s="75">
        <f t="shared" si="792"/>
        <v>2006</v>
      </c>
      <c r="Z189" s="75">
        <f t="shared" si="792"/>
        <v>1462526</v>
      </c>
      <c r="AA189" s="75">
        <f t="shared" si="793"/>
        <v>437</v>
      </c>
      <c r="AB189" s="75">
        <f t="shared" si="794"/>
        <v>781</v>
      </c>
      <c r="AC189" s="75">
        <f t="shared" si="795"/>
        <v>1635969</v>
      </c>
      <c r="AD189" s="75">
        <f t="shared" si="796"/>
        <v>749</v>
      </c>
      <c r="AE189" s="75">
        <f t="shared" si="797"/>
        <v>1409</v>
      </c>
      <c r="AF189" s="75">
        <f t="shared" si="798"/>
        <v>16519599</v>
      </c>
      <c r="AG189" s="75">
        <f t="shared" si="799"/>
        <v>880</v>
      </c>
      <c r="AH189" s="75">
        <f t="shared" si="800"/>
        <v>1709</v>
      </c>
      <c r="AI189" s="75">
        <f t="shared" si="801"/>
        <v>45065438</v>
      </c>
      <c r="AJ189" s="75">
        <f t="shared" si="802"/>
        <v>2884</v>
      </c>
      <c r="AK189" s="75">
        <f t="shared" si="803"/>
        <v>6607</v>
      </c>
      <c r="AL189" s="75">
        <f t="shared" si="804"/>
        <v>9695388</v>
      </c>
      <c r="AM189" s="75">
        <f t="shared" si="805"/>
        <v>4833</v>
      </c>
      <c r="AN189" s="75">
        <f t="shared" si="806"/>
        <v>10446</v>
      </c>
      <c r="AO189" s="75">
        <f t="shared" si="807"/>
        <v>2777</v>
      </c>
      <c r="AP189" s="75">
        <f t="shared" si="807"/>
        <v>10</v>
      </c>
      <c r="AQ189" s="75">
        <f t="shared" si="807"/>
        <v>71</v>
      </c>
      <c r="AR189" s="75">
        <f t="shared" si="807"/>
        <v>305</v>
      </c>
      <c r="AS189" s="75">
        <f t="shared" si="807"/>
        <v>253</v>
      </c>
      <c r="AT189" s="75">
        <f t="shared" si="807"/>
        <v>2443</v>
      </c>
      <c r="AU189" s="75">
        <f t="shared" si="807"/>
        <v>0</v>
      </c>
      <c r="AV189" s="75">
        <f t="shared" si="807"/>
        <v>25327</v>
      </c>
      <c r="AW189" s="75">
        <f t="shared" si="807"/>
        <v>2976</v>
      </c>
      <c r="AX189" s="75">
        <f t="shared" si="807"/>
        <v>14932</v>
      </c>
      <c r="AY189" s="75">
        <f t="shared" si="808"/>
        <v>43235</v>
      </c>
      <c r="AZ189" s="75">
        <f t="shared" si="808"/>
        <v>6551</v>
      </c>
      <c r="BA189" s="75">
        <f t="shared" si="808"/>
        <v>5207</v>
      </c>
      <c r="BB189" s="75">
        <f t="shared" si="808"/>
        <v>4315</v>
      </c>
      <c r="BC189" s="75">
        <f t="shared" si="808"/>
        <v>3475</v>
      </c>
      <c r="BD189" s="75">
        <f t="shared" si="808"/>
        <v>27683</v>
      </c>
      <c r="BE189" s="75">
        <f t="shared" si="808"/>
        <v>23067</v>
      </c>
      <c r="BF189" s="75">
        <f t="shared" si="808"/>
        <v>22853</v>
      </c>
      <c r="BG189" s="75">
        <f t="shared" si="808"/>
        <v>18090</v>
      </c>
      <c r="BH189" s="75">
        <f t="shared" si="808"/>
        <v>3149</v>
      </c>
      <c r="BI189" s="75">
        <f t="shared" si="808"/>
        <v>2276</v>
      </c>
      <c r="BJ189" s="75">
        <f t="shared" si="808"/>
        <v>0</v>
      </c>
      <c r="BK189" s="75">
        <f t="shared" si="808"/>
        <v>0</v>
      </c>
      <c r="BL189" s="75" t="str">
        <f t="shared" si="809"/>
        <v>-</v>
      </c>
      <c r="BM189" s="75" t="str">
        <f t="shared" si="810"/>
        <v>-</v>
      </c>
      <c r="BN189" s="75">
        <f t="shared" si="811"/>
        <v>0</v>
      </c>
      <c r="BO189" s="75">
        <f t="shared" si="811"/>
        <v>0</v>
      </c>
      <c r="BP189" s="75" t="str">
        <f t="shared" si="812"/>
        <v>-</v>
      </c>
      <c r="BQ189" s="75" t="str">
        <f t="shared" si="813"/>
        <v>-</v>
      </c>
      <c r="BR189" s="75">
        <f t="shared" si="814"/>
        <v>0</v>
      </c>
      <c r="BS189" s="75">
        <f t="shared" si="814"/>
        <v>0</v>
      </c>
      <c r="BT189" s="75" t="str">
        <f t="shared" si="815"/>
        <v>-</v>
      </c>
      <c r="BU189" s="75" t="str">
        <f t="shared" si="816"/>
        <v>-</v>
      </c>
      <c r="BV189" s="75">
        <f t="shared" si="817"/>
        <v>0</v>
      </c>
      <c r="BW189" s="75">
        <f t="shared" si="817"/>
        <v>0</v>
      </c>
      <c r="BX189" s="75" t="str">
        <f t="shared" si="818"/>
        <v>-</v>
      </c>
      <c r="BY189" s="75" t="str">
        <f t="shared" si="819"/>
        <v>-</v>
      </c>
      <c r="BZ189" s="75">
        <f t="shared" si="820"/>
        <v>0</v>
      </c>
      <c r="CA189" s="75">
        <f t="shared" si="820"/>
        <v>0</v>
      </c>
      <c r="CB189" s="75" t="str">
        <f t="shared" si="821"/>
        <v>-</v>
      </c>
      <c r="CC189" s="75" t="str">
        <f t="shared" si="822"/>
        <v>-</v>
      </c>
      <c r="CD189" s="75">
        <f t="shared" si="823"/>
        <v>0</v>
      </c>
      <c r="CE189" s="75">
        <f t="shared" si="823"/>
        <v>0</v>
      </c>
      <c r="CF189" s="75" t="str">
        <f t="shared" si="824"/>
        <v>-</v>
      </c>
      <c r="CG189" s="75" t="str">
        <f t="shared" si="825"/>
        <v>-</v>
      </c>
      <c r="CH189" s="75">
        <f t="shared" si="826"/>
        <v>0</v>
      </c>
      <c r="CI189" s="75">
        <f t="shared" si="826"/>
        <v>0</v>
      </c>
      <c r="CJ189" s="75" t="str">
        <f t="shared" si="827"/>
        <v>-</v>
      </c>
      <c r="CK189" s="75" t="str">
        <f t="shared" si="828"/>
        <v>-</v>
      </c>
      <c r="CL189" s="75">
        <f t="shared" si="829"/>
        <v>0</v>
      </c>
      <c r="CM189" s="75">
        <f t="shared" si="829"/>
        <v>0</v>
      </c>
      <c r="CN189" s="75" t="str">
        <f t="shared" si="830"/>
        <v>-</v>
      </c>
      <c r="CO189" s="75" t="str">
        <f t="shared" si="831"/>
        <v>-</v>
      </c>
      <c r="CP189" s="75">
        <f t="shared" si="832"/>
        <v>0</v>
      </c>
      <c r="CQ189" s="75">
        <f t="shared" si="832"/>
        <v>0</v>
      </c>
      <c r="CR189" s="75" t="str">
        <f t="shared" si="833"/>
        <v>-</v>
      </c>
      <c r="CS189" s="75" t="str">
        <f t="shared" si="834"/>
        <v>-</v>
      </c>
      <c r="CT189" s="75">
        <f t="shared" si="835"/>
        <v>0</v>
      </c>
      <c r="CU189" s="75">
        <f t="shared" si="835"/>
        <v>0</v>
      </c>
      <c r="CV189" s="75" t="str">
        <f t="shared" si="836"/>
        <v>-</v>
      </c>
      <c r="CW189" s="75" t="str">
        <f t="shared" si="837"/>
        <v>-</v>
      </c>
      <c r="CX189" s="75">
        <f t="shared" si="838"/>
        <v>197</v>
      </c>
      <c r="CY189" s="75">
        <f t="shared" si="838"/>
        <v>64232</v>
      </c>
      <c r="CZ189" s="75">
        <f t="shared" si="839"/>
        <v>326</v>
      </c>
      <c r="DA189" s="75">
        <f t="shared" si="840"/>
        <v>560</v>
      </c>
      <c r="DB189" s="75">
        <f t="shared" si="841"/>
        <v>2602</v>
      </c>
      <c r="DC189" s="75">
        <f t="shared" si="841"/>
        <v>108855</v>
      </c>
      <c r="DD189" s="75">
        <f t="shared" si="842"/>
        <v>42</v>
      </c>
      <c r="DE189" s="75">
        <f t="shared" si="843"/>
        <v>85</v>
      </c>
      <c r="DF189" s="75">
        <f t="shared" si="844"/>
        <v>0</v>
      </c>
      <c r="DG189" s="75">
        <f t="shared" si="844"/>
        <v>0</v>
      </c>
      <c r="DH189" s="75" t="str">
        <f t="shared" si="845"/>
        <v>-</v>
      </c>
      <c r="DI189" s="75" t="str">
        <f t="shared" si="846"/>
        <v>-</v>
      </c>
      <c r="DJ189" s="75">
        <f t="shared" si="847"/>
        <v>0</v>
      </c>
      <c r="DK189" s="75">
        <f t="shared" si="847"/>
        <v>1</v>
      </c>
      <c r="DL189" s="248">
        <f t="shared" si="847"/>
        <v>1767</v>
      </c>
      <c r="DM189" s="248">
        <f t="shared" si="847"/>
        <v>1374</v>
      </c>
      <c r="DN189" s="248">
        <f t="shared" si="847"/>
        <v>0</v>
      </c>
      <c r="DO189" s="248">
        <f t="shared" si="847"/>
        <v>367</v>
      </c>
      <c r="DP189" s="248">
        <f t="shared" si="847"/>
        <v>5552654</v>
      </c>
      <c r="DQ189" s="248">
        <f t="shared" si="848"/>
        <v>3142</v>
      </c>
      <c r="DR189" s="248">
        <f t="shared" si="849"/>
        <v>5450</v>
      </c>
      <c r="DS189" s="248">
        <f t="shared" si="850"/>
        <v>7208164</v>
      </c>
      <c r="DT189" s="248">
        <f t="shared" si="851"/>
        <v>5246</v>
      </c>
      <c r="DU189" s="248">
        <f t="shared" si="852"/>
        <v>9568</v>
      </c>
      <c r="DV189" s="248">
        <f t="shared" si="853"/>
        <v>0</v>
      </c>
      <c r="DW189" s="248" t="str">
        <f t="shared" si="854"/>
        <v>-</v>
      </c>
      <c r="DX189" s="248" t="str">
        <f t="shared" si="855"/>
        <v>-</v>
      </c>
      <c r="DY189" s="248">
        <f t="shared" si="856"/>
        <v>2679635</v>
      </c>
      <c r="DZ189" s="248">
        <f t="shared" si="857"/>
        <v>7301</v>
      </c>
      <c r="EA189" s="248">
        <f t="shared" si="858"/>
        <v>15579</v>
      </c>
      <c r="EB189" s="164"/>
      <c r="EC189" s="75">
        <f t="shared" si="859"/>
        <v>11</v>
      </c>
      <c r="ED189" s="74">
        <f t="shared" si="874"/>
        <v>2017</v>
      </c>
      <c r="EE189" s="165">
        <f t="shared" si="875"/>
        <v>43040</v>
      </c>
      <c r="EF189" s="157">
        <f t="shared" si="860"/>
        <v>30</v>
      </c>
      <c r="EG189" s="156"/>
      <c r="EH189" s="166">
        <f t="shared" si="861"/>
        <v>118749</v>
      </c>
      <c r="EI189" s="166">
        <f t="shared" si="861"/>
        <v>0</v>
      </c>
      <c r="EJ189" s="166">
        <f t="shared" si="861"/>
        <v>1583320</v>
      </c>
      <c r="EK189" s="166">
        <f t="shared" si="861"/>
        <v>3839551</v>
      </c>
      <c r="EL189" s="166">
        <f t="shared" si="861"/>
        <v>2616350</v>
      </c>
      <c r="EM189" s="166">
        <f t="shared" si="861"/>
        <v>3078665</v>
      </c>
      <c r="EN189" s="166">
        <f t="shared" si="861"/>
        <v>32065967</v>
      </c>
      <c r="EO189" s="166">
        <f t="shared" si="861"/>
        <v>103234375</v>
      </c>
      <c r="EP189" s="166">
        <f t="shared" si="861"/>
        <v>20954676</v>
      </c>
      <c r="EQ189" s="166">
        <f t="shared" si="861"/>
        <v>0</v>
      </c>
      <c r="ER189" s="166">
        <f t="shared" si="862"/>
        <v>0</v>
      </c>
      <c r="ES189" s="166">
        <f t="shared" si="862"/>
        <v>0</v>
      </c>
      <c r="ET189" s="166">
        <f t="shared" si="862"/>
        <v>0</v>
      </c>
      <c r="EU189" s="166">
        <f t="shared" si="862"/>
        <v>0</v>
      </c>
      <c r="EV189" s="166">
        <f t="shared" si="862"/>
        <v>0</v>
      </c>
      <c r="EW189" s="166">
        <f t="shared" si="862"/>
        <v>0</v>
      </c>
      <c r="EX189" s="166">
        <f t="shared" si="862"/>
        <v>0</v>
      </c>
      <c r="EY189" s="166">
        <f t="shared" si="862"/>
        <v>0</v>
      </c>
      <c r="EZ189" s="166">
        <f t="shared" si="862"/>
        <v>0</v>
      </c>
      <c r="FA189" s="166">
        <f t="shared" si="862"/>
        <v>0</v>
      </c>
      <c r="FB189" s="166">
        <f t="shared" si="863"/>
        <v>110320</v>
      </c>
      <c r="FC189" s="166">
        <f t="shared" si="863"/>
        <v>221170</v>
      </c>
      <c r="FD189" s="166">
        <f t="shared" si="863"/>
        <v>9630150</v>
      </c>
      <c r="FE189" s="166">
        <f t="shared" si="863"/>
        <v>13146432</v>
      </c>
      <c r="FF189" s="166">
        <f t="shared" si="863"/>
        <v>0</v>
      </c>
      <c r="FG189" s="166">
        <f t="shared" si="863"/>
        <v>5717493</v>
      </c>
      <c r="FH189" s="152"/>
      <c r="FI189" s="405">
        <f t="shared" si="864"/>
        <v>1.9555223880597015</v>
      </c>
      <c r="FJ189" s="405">
        <f t="shared" si="864"/>
        <v>1.5543283582089553</v>
      </c>
      <c r="FK189" s="405">
        <f t="shared" si="865"/>
        <v>1.9748283752860412</v>
      </c>
      <c r="FL189" s="405">
        <f t="shared" si="866"/>
        <v>1.5903890160183067</v>
      </c>
      <c r="FM189" s="405">
        <f t="shared" si="867"/>
        <v>1.4754037200874062</v>
      </c>
      <c r="FN189" s="405">
        <f t="shared" si="868"/>
        <v>1.229387624580291</v>
      </c>
      <c r="FO189" s="405">
        <f t="shared" si="869"/>
        <v>1.4625919999999999</v>
      </c>
      <c r="FP189" s="405">
        <f t="shared" si="870"/>
        <v>1.1577599999999999</v>
      </c>
      <c r="FQ189" s="405">
        <f t="shared" si="871"/>
        <v>1.5697906281156531</v>
      </c>
      <c r="FR189" s="405">
        <f t="shared" si="872"/>
        <v>1.1345962113659023</v>
      </c>
      <c r="FS189" s="65"/>
      <c r="FT189" s="172"/>
      <c r="FU189" s="172"/>
      <c r="FV189" s="172"/>
      <c r="FW189" s="172"/>
      <c r="FX189" s="172"/>
    </row>
    <row r="190" spans="1:180" ht="10.35" customHeight="1" x14ac:dyDescent="0.2">
      <c r="A190" s="74" t="str">
        <f t="shared" si="784"/>
        <v>2017-18DECEMBERY59</v>
      </c>
      <c r="B190" s="163" t="str">
        <f t="shared" si="873"/>
        <v>2017-18</v>
      </c>
      <c r="C190" s="26" t="s">
        <v>835</v>
      </c>
      <c r="D190" s="163" t="str">
        <f t="shared" si="876"/>
        <v>Y59</v>
      </c>
      <c r="E190" s="163" t="str">
        <f t="shared" si="876"/>
        <v>South East</v>
      </c>
      <c r="F190" s="163" t="str">
        <f t="shared" si="785"/>
        <v>Y59</v>
      </c>
      <c r="H190" s="75">
        <f t="shared" si="786"/>
        <v>148174</v>
      </c>
      <c r="I190" s="75">
        <f t="shared" si="786"/>
        <v>122214</v>
      </c>
      <c r="J190" s="75">
        <f t="shared" si="786"/>
        <v>5574280</v>
      </c>
      <c r="K190" s="75">
        <f t="shared" si="787"/>
        <v>46</v>
      </c>
      <c r="L190" s="75">
        <f t="shared" si="788"/>
        <v>23</v>
      </c>
      <c r="M190" s="75">
        <f t="shared" si="789"/>
        <v>0</v>
      </c>
      <c r="N190" s="75">
        <f t="shared" si="790"/>
        <v>173</v>
      </c>
      <c r="O190" s="75">
        <f t="shared" si="791"/>
        <v>277</v>
      </c>
      <c r="P190" s="75" t="s">
        <v>44</v>
      </c>
      <c r="Q190" s="75">
        <f t="shared" si="792"/>
        <v>0</v>
      </c>
      <c r="R190" s="75">
        <f t="shared" si="792"/>
        <v>0</v>
      </c>
      <c r="S190" s="75">
        <f t="shared" si="792"/>
        <v>0</v>
      </c>
      <c r="T190" s="75">
        <f t="shared" si="792"/>
        <v>115510</v>
      </c>
      <c r="U190" s="75">
        <f t="shared" si="792"/>
        <v>6537</v>
      </c>
      <c r="V190" s="75">
        <f t="shared" si="792"/>
        <v>4132</v>
      </c>
      <c r="W190" s="75">
        <f t="shared" si="792"/>
        <v>54899</v>
      </c>
      <c r="X190" s="75">
        <f t="shared" si="792"/>
        <v>39906</v>
      </c>
      <c r="Y190" s="75">
        <f t="shared" si="792"/>
        <v>2539</v>
      </c>
      <c r="Z190" s="75">
        <f t="shared" si="792"/>
        <v>3196669</v>
      </c>
      <c r="AA190" s="75">
        <f t="shared" si="793"/>
        <v>489</v>
      </c>
      <c r="AB190" s="75">
        <f t="shared" si="794"/>
        <v>894</v>
      </c>
      <c r="AC190" s="75">
        <f t="shared" si="795"/>
        <v>2963367</v>
      </c>
      <c r="AD190" s="75">
        <f t="shared" si="796"/>
        <v>717</v>
      </c>
      <c r="AE190" s="75">
        <f t="shared" si="797"/>
        <v>1322</v>
      </c>
      <c r="AF190" s="75">
        <f t="shared" si="798"/>
        <v>62167432</v>
      </c>
      <c r="AG190" s="75">
        <f t="shared" si="799"/>
        <v>1132</v>
      </c>
      <c r="AH190" s="75">
        <f t="shared" si="800"/>
        <v>2200</v>
      </c>
      <c r="AI190" s="75">
        <f t="shared" si="801"/>
        <v>214893812</v>
      </c>
      <c r="AJ190" s="75">
        <f t="shared" si="802"/>
        <v>5385</v>
      </c>
      <c r="AK190" s="75">
        <f t="shared" si="803"/>
        <v>12335</v>
      </c>
      <c r="AL190" s="75">
        <f t="shared" si="804"/>
        <v>18636445</v>
      </c>
      <c r="AM190" s="75">
        <f t="shared" si="805"/>
        <v>7340</v>
      </c>
      <c r="AN190" s="75">
        <f t="shared" si="806"/>
        <v>17462</v>
      </c>
      <c r="AO190" s="75">
        <f t="shared" si="807"/>
        <v>6493</v>
      </c>
      <c r="AP190" s="75">
        <f t="shared" si="807"/>
        <v>125</v>
      </c>
      <c r="AQ190" s="75">
        <f t="shared" si="807"/>
        <v>632</v>
      </c>
      <c r="AR190" s="75">
        <f t="shared" si="807"/>
        <v>429</v>
      </c>
      <c r="AS190" s="75">
        <f t="shared" si="807"/>
        <v>521</v>
      </c>
      <c r="AT190" s="75">
        <f t="shared" si="807"/>
        <v>5215</v>
      </c>
      <c r="AU190" s="75">
        <f t="shared" si="807"/>
        <v>574</v>
      </c>
      <c r="AV190" s="75">
        <f t="shared" si="807"/>
        <v>64996</v>
      </c>
      <c r="AW190" s="75">
        <f t="shared" si="807"/>
        <v>4737</v>
      </c>
      <c r="AX190" s="75">
        <f t="shared" si="807"/>
        <v>39284</v>
      </c>
      <c r="AY190" s="75">
        <f t="shared" si="808"/>
        <v>109017</v>
      </c>
      <c r="AZ190" s="75">
        <f t="shared" si="808"/>
        <v>14149</v>
      </c>
      <c r="BA190" s="75">
        <f t="shared" si="808"/>
        <v>10844</v>
      </c>
      <c r="BB190" s="75">
        <f t="shared" si="808"/>
        <v>8845</v>
      </c>
      <c r="BC190" s="75">
        <f t="shared" si="808"/>
        <v>9292</v>
      </c>
      <c r="BD190" s="75">
        <f t="shared" si="808"/>
        <v>77791</v>
      </c>
      <c r="BE190" s="75">
        <f t="shared" si="808"/>
        <v>63220</v>
      </c>
      <c r="BF190" s="75">
        <f t="shared" si="808"/>
        <v>66233</v>
      </c>
      <c r="BG190" s="75">
        <f t="shared" si="808"/>
        <v>43994</v>
      </c>
      <c r="BH190" s="75">
        <f t="shared" si="808"/>
        <v>4208</v>
      </c>
      <c r="BI190" s="75">
        <f t="shared" si="808"/>
        <v>2784</v>
      </c>
      <c r="BJ190" s="75">
        <f t="shared" si="808"/>
        <v>0</v>
      </c>
      <c r="BK190" s="75">
        <f t="shared" si="808"/>
        <v>0</v>
      </c>
      <c r="BL190" s="75" t="str">
        <f t="shared" si="809"/>
        <v>-</v>
      </c>
      <c r="BM190" s="75" t="str">
        <f t="shared" si="810"/>
        <v>-</v>
      </c>
      <c r="BN190" s="75">
        <f t="shared" si="811"/>
        <v>0</v>
      </c>
      <c r="BO190" s="75">
        <f t="shared" si="811"/>
        <v>0</v>
      </c>
      <c r="BP190" s="75" t="str">
        <f t="shared" si="812"/>
        <v>-</v>
      </c>
      <c r="BQ190" s="75" t="str">
        <f t="shared" si="813"/>
        <v>-</v>
      </c>
      <c r="BR190" s="75">
        <f t="shared" si="814"/>
        <v>0</v>
      </c>
      <c r="BS190" s="75">
        <f t="shared" si="814"/>
        <v>0</v>
      </c>
      <c r="BT190" s="75" t="str">
        <f t="shared" si="815"/>
        <v>-</v>
      </c>
      <c r="BU190" s="75" t="str">
        <f t="shared" si="816"/>
        <v>-</v>
      </c>
      <c r="BV190" s="75">
        <f t="shared" si="817"/>
        <v>0</v>
      </c>
      <c r="BW190" s="75">
        <f t="shared" si="817"/>
        <v>0</v>
      </c>
      <c r="BX190" s="75" t="str">
        <f t="shared" si="818"/>
        <v>-</v>
      </c>
      <c r="BY190" s="75" t="str">
        <f t="shared" si="819"/>
        <v>-</v>
      </c>
      <c r="BZ190" s="75">
        <f t="shared" si="820"/>
        <v>0</v>
      </c>
      <c r="CA190" s="75">
        <f t="shared" si="820"/>
        <v>0</v>
      </c>
      <c r="CB190" s="75" t="str">
        <f t="shared" si="821"/>
        <v>-</v>
      </c>
      <c r="CC190" s="75" t="str">
        <f t="shared" si="822"/>
        <v>-</v>
      </c>
      <c r="CD190" s="75">
        <f t="shared" si="823"/>
        <v>0</v>
      </c>
      <c r="CE190" s="75">
        <f t="shared" si="823"/>
        <v>0</v>
      </c>
      <c r="CF190" s="75" t="str">
        <f t="shared" si="824"/>
        <v>-</v>
      </c>
      <c r="CG190" s="75" t="str">
        <f t="shared" si="825"/>
        <v>-</v>
      </c>
      <c r="CH190" s="75">
        <f t="shared" si="826"/>
        <v>0</v>
      </c>
      <c r="CI190" s="75">
        <f t="shared" si="826"/>
        <v>0</v>
      </c>
      <c r="CJ190" s="75" t="str">
        <f t="shared" si="827"/>
        <v>-</v>
      </c>
      <c r="CK190" s="75" t="str">
        <f t="shared" si="828"/>
        <v>-</v>
      </c>
      <c r="CL190" s="75">
        <f t="shared" si="829"/>
        <v>0</v>
      </c>
      <c r="CM190" s="75">
        <f t="shared" si="829"/>
        <v>0</v>
      </c>
      <c r="CN190" s="75" t="str">
        <f t="shared" si="830"/>
        <v>-</v>
      </c>
      <c r="CO190" s="75" t="str">
        <f t="shared" si="831"/>
        <v>-</v>
      </c>
      <c r="CP190" s="75">
        <f t="shared" si="832"/>
        <v>0</v>
      </c>
      <c r="CQ190" s="75">
        <f t="shared" si="832"/>
        <v>0</v>
      </c>
      <c r="CR190" s="75" t="str">
        <f t="shared" si="833"/>
        <v>-</v>
      </c>
      <c r="CS190" s="75" t="str">
        <f t="shared" si="834"/>
        <v>-</v>
      </c>
      <c r="CT190" s="75">
        <f t="shared" si="835"/>
        <v>0</v>
      </c>
      <c r="CU190" s="75">
        <f t="shared" si="835"/>
        <v>0</v>
      </c>
      <c r="CV190" s="75" t="str">
        <f t="shared" si="836"/>
        <v>-</v>
      </c>
      <c r="CW190" s="75" t="str">
        <f t="shared" si="837"/>
        <v>-</v>
      </c>
      <c r="CX190" s="75">
        <f t="shared" si="838"/>
        <v>565</v>
      </c>
      <c r="CY190" s="75">
        <f t="shared" si="838"/>
        <v>182258</v>
      </c>
      <c r="CZ190" s="75">
        <f t="shared" si="839"/>
        <v>323</v>
      </c>
      <c r="DA190" s="75">
        <f t="shared" si="840"/>
        <v>544</v>
      </c>
      <c r="DB190" s="75">
        <f t="shared" si="841"/>
        <v>4710</v>
      </c>
      <c r="DC190" s="75">
        <f t="shared" si="841"/>
        <v>283548</v>
      </c>
      <c r="DD190" s="75">
        <f t="shared" si="842"/>
        <v>60</v>
      </c>
      <c r="DE190" s="75">
        <f t="shared" si="843"/>
        <v>138</v>
      </c>
      <c r="DF190" s="75">
        <f t="shared" si="844"/>
        <v>0</v>
      </c>
      <c r="DG190" s="75">
        <f t="shared" si="844"/>
        <v>0</v>
      </c>
      <c r="DH190" s="75" t="str">
        <f t="shared" si="845"/>
        <v>-</v>
      </c>
      <c r="DI190" s="75" t="str">
        <f t="shared" si="846"/>
        <v>-</v>
      </c>
      <c r="DJ190" s="75">
        <f t="shared" si="847"/>
        <v>0</v>
      </c>
      <c r="DK190" s="75">
        <f t="shared" si="847"/>
        <v>1</v>
      </c>
      <c r="DL190" s="248">
        <f t="shared" si="847"/>
        <v>1940</v>
      </c>
      <c r="DM190" s="248">
        <f t="shared" si="847"/>
        <v>2483</v>
      </c>
      <c r="DN190" s="248">
        <f t="shared" si="847"/>
        <v>0</v>
      </c>
      <c r="DO190" s="248">
        <f t="shared" si="847"/>
        <v>707</v>
      </c>
      <c r="DP190" s="248">
        <f t="shared" si="847"/>
        <v>8523228</v>
      </c>
      <c r="DQ190" s="248">
        <f t="shared" si="848"/>
        <v>4393</v>
      </c>
      <c r="DR190" s="248">
        <f t="shared" si="849"/>
        <v>8143</v>
      </c>
      <c r="DS190" s="248">
        <f t="shared" si="850"/>
        <v>23076336</v>
      </c>
      <c r="DT190" s="248">
        <f t="shared" si="851"/>
        <v>9294</v>
      </c>
      <c r="DU190" s="248">
        <f t="shared" si="852"/>
        <v>18663</v>
      </c>
      <c r="DV190" s="248">
        <f t="shared" si="853"/>
        <v>0</v>
      </c>
      <c r="DW190" s="248" t="str">
        <f t="shared" si="854"/>
        <v>-</v>
      </c>
      <c r="DX190" s="248" t="str">
        <f t="shared" si="855"/>
        <v>-</v>
      </c>
      <c r="DY190" s="248">
        <f t="shared" si="856"/>
        <v>9433994</v>
      </c>
      <c r="DZ190" s="248">
        <f t="shared" si="857"/>
        <v>13344</v>
      </c>
      <c r="EA190" s="248">
        <f t="shared" si="858"/>
        <v>26873</v>
      </c>
      <c r="EB190" s="164"/>
      <c r="EC190" s="75">
        <f t="shared" si="859"/>
        <v>12</v>
      </c>
      <c r="ED190" s="74">
        <f t="shared" si="874"/>
        <v>2017</v>
      </c>
      <c r="EE190" s="165">
        <f t="shared" si="875"/>
        <v>43070</v>
      </c>
      <c r="EF190" s="157">
        <f t="shared" si="860"/>
        <v>31</v>
      </c>
      <c r="EG190" s="156"/>
      <c r="EH190" s="166">
        <f t="shared" si="861"/>
        <v>2767161</v>
      </c>
      <c r="EI190" s="166">
        <f t="shared" si="861"/>
        <v>0</v>
      </c>
      <c r="EJ190" s="166">
        <f t="shared" si="861"/>
        <v>21127811</v>
      </c>
      <c r="EK190" s="166">
        <f t="shared" si="861"/>
        <v>33794162</v>
      </c>
      <c r="EL190" s="166">
        <f t="shared" si="861"/>
        <v>5846037</v>
      </c>
      <c r="EM190" s="166">
        <f t="shared" si="861"/>
        <v>5460767</v>
      </c>
      <c r="EN190" s="166">
        <f t="shared" si="861"/>
        <v>120779854</v>
      </c>
      <c r="EO190" s="166">
        <f t="shared" si="861"/>
        <v>492238532</v>
      </c>
      <c r="EP190" s="166">
        <f t="shared" si="861"/>
        <v>44336485</v>
      </c>
      <c r="EQ190" s="166">
        <f t="shared" si="861"/>
        <v>0</v>
      </c>
      <c r="ER190" s="166">
        <f t="shared" si="862"/>
        <v>0</v>
      </c>
      <c r="ES190" s="166">
        <f t="shared" si="862"/>
        <v>0</v>
      </c>
      <c r="ET190" s="166">
        <f t="shared" si="862"/>
        <v>0</v>
      </c>
      <c r="EU190" s="166">
        <f t="shared" si="862"/>
        <v>0</v>
      </c>
      <c r="EV190" s="166">
        <f t="shared" si="862"/>
        <v>0</v>
      </c>
      <c r="EW190" s="166">
        <f t="shared" si="862"/>
        <v>0</v>
      </c>
      <c r="EX190" s="166">
        <f t="shared" si="862"/>
        <v>0</v>
      </c>
      <c r="EY190" s="166">
        <f t="shared" si="862"/>
        <v>0</v>
      </c>
      <c r="EZ190" s="166">
        <f t="shared" si="862"/>
        <v>0</v>
      </c>
      <c r="FA190" s="166">
        <f t="shared" si="862"/>
        <v>0</v>
      </c>
      <c r="FB190" s="166">
        <f t="shared" si="863"/>
        <v>307492</v>
      </c>
      <c r="FC190" s="166">
        <f t="shared" si="863"/>
        <v>650752</v>
      </c>
      <c r="FD190" s="166">
        <f t="shared" si="863"/>
        <v>15797655</v>
      </c>
      <c r="FE190" s="166">
        <f t="shared" si="863"/>
        <v>46340845</v>
      </c>
      <c r="FF190" s="166">
        <f t="shared" si="863"/>
        <v>0</v>
      </c>
      <c r="FG190" s="166">
        <f t="shared" si="863"/>
        <v>18999299</v>
      </c>
      <c r="FH190" s="152"/>
      <c r="FI190" s="405">
        <f t="shared" si="864"/>
        <v>2.1644485237876703</v>
      </c>
      <c r="FJ190" s="405">
        <f t="shared" si="864"/>
        <v>1.6588649227474377</v>
      </c>
      <c r="FK190" s="405">
        <f t="shared" si="865"/>
        <v>2.1406098741529527</v>
      </c>
      <c r="FL190" s="405">
        <f t="shared" si="866"/>
        <v>2.248789932236205</v>
      </c>
      <c r="FM190" s="405">
        <f t="shared" si="867"/>
        <v>1.4169839159183228</v>
      </c>
      <c r="FN190" s="405">
        <f t="shared" si="868"/>
        <v>1.1515692453414452</v>
      </c>
      <c r="FO190" s="405">
        <f t="shared" si="869"/>
        <v>1.6597253545832706</v>
      </c>
      <c r="FP190" s="405">
        <f t="shared" si="870"/>
        <v>1.1024407357289632</v>
      </c>
      <c r="FQ190" s="405">
        <f t="shared" si="871"/>
        <v>1.657345411579362</v>
      </c>
      <c r="FR190" s="405">
        <f t="shared" si="872"/>
        <v>1.0964946829460418</v>
      </c>
      <c r="FS190" s="65"/>
      <c r="FT190" s="172"/>
      <c r="FU190" s="172"/>
      <c r="FV190" s="172"/>
      <c r="FW190" s="172"/>
      <c r="FX190" s="172"/>
    </row>
    <row r="191" spans="1:180" ht="10.35" customHeight="1" x14ac:dyDescent="0.2">
      <c r="A191" s="74" t="str">
        <f t="shared" si="784"/>
        <v>2017-18JANUARYY59</v>
      </c>
      <c r="B191" s="163" t="str">
        <f t="shared" si="873"/>
        <v>2017-18</v>
      </c>
      <c r="C191" s="26" t="s">
        <v>836</v>
      </c>
      <c r="D191" s="163" t="str">
        <f t="shared" si="876"/>
        <v>Y59</v>
      </c>
      <c r="E191" s="163" t="str">
        <f t="shared" si="876"/>
        <v>South East</v>
      </c>
      <c r="F191" s="163" t="str">
        <f t="shared" si="785"/>
        <v>Y59</v>
      </c>
      <c r="H191" s="75">
        <f t="shared" si="786"/>
        <v>135846</v>
      </c>
      <c r="I191" s="75">
        <f t="shared" si="786"/>
        <v>104111</v>
      </c>
      <c r="J191" s="75">
        <f t="shared" si="786"/>
        <v>2098413</v>
      </c>
      <c r="K191" s="75">
        <f t="shared" si="787"/>
        <v>20</v>
      </c>
      <c r="L191" s="75">
        <f t="shared" si="788"/>
        <v>4</v>
      </c>
      <c r="M191" s="75">
        <f t="shared" si="789"/>
        <v>0</v>
      </c>
      <c r="N191" s="75">
        <f t="shared" si="790"/>
        <v>109</v>
      </c>
      <c r="O191" s="75">
        <f t="shared" si="791"/>
        <v>238</v>
      </c>
      <c r="P191" s="75" t="s">
        <v>44</v>
      </c>
      <c r="Q191" s="75">
        <f t="shared" si="792"/>
        <v>0</v>
      </c>
      <c r="R191" s="75">
        <f t="shared" si="792"/>
        <v>0</v>
      </c>
      <c r="S191" s="75">
        <f t="shared" si="792"/>
        <v>0</v>
      </c>
      <c r="T191" s="75">
        <f t="shared" si="792"/>
        <v>109392</v>
      </c>
      <c r="U191" s="75">
        <f t="shared" si="792"/>
        <v>5894</v>
      </c>
      <c r="V191" s="75">
        <f t="shared" si="792"/>
        <v>3646</v>
      </c>
      <c r="W191" s="75">
        <f t="shared" si="792"/>
        <v>50588</v>
      </c>
      <c r="X191" s="75">
        <f t="shared" si="792"/>
        <v>38458</v>
      </c>
      <c r="Y191" s="75">
        <f t="shared" si="792"/>
        <v>2780</v>
      </c>
      <c r="Z191" s="75">
        <f t="shared" si="792"/>
        <v>2654782</v>
      </c>
      <c r="AA191" s="75">
        <f t="shared" si="793"/>
        <v>450</v>
      </c>
      <c r="AB191" s="75">
        <f t="shared" si="794"/>
        <v>808</v>
      </c>
      <c r="AC191" s="75">
        <f t="shared" si="795"/>
        <v>2328961</v>
      </c>
      <c r="AD191" s="75">
        <f t="shared" si="796"/>
        <v>639</v>
      </c>
      <c r="AE191" s="75">
        <f t="shared" si="797"/>
        <v>1175</v>
      </c>
      <c r="AF191" s="75">
        <f t="shared" si="798"/>
        <v>49554538</v>
      </c>
      <c r="AG191" s="75">
        <f t="shared" si="799"/>
        <v>980</v>
      </c>
      <c r="AH191" s="75">
        <f t="shared" si="800"/>
        <v>1884</v>
      </c>
      <c r="AI191" s="75">
        <f t="shared" si="801"/>
        <v>142004909</v>
      </c>
      <c r="AJ191" s="75">
        <f t="shared" si="802"/>
        <v>3692</v>
      </c>
      <c r="AK191" s="75">
        <f t="shared" si="803"/>
        <v>8412</v>
      </c>
      <c r="AL191" s="75">
        <f t="shared" si="804"/>
        <v>14959765</v>
      </c>
      <c r="AM191" s="75">
        <f t="shared" si="805"/>
        <v>5381</v>
      </c>
      <c r="AN191" s="75">
        <f t="shared" si="806"/>
        <v>12755</v>
      </c>
      <c r="AO191" s="75">
        <f t="shared" si="807"/>
        <v>5741</v>
      </c>
      <c r="AP191" s="75">
        <f t="shared" si="807"/>
        <v>88</v>
      </c>
      <c r="AQ191" s="75">
        <f t="shared" si="807"/>
        <v>404</v>
      </c>
      <c r="AR191" s="75">
        <f t="shared" si="807"/>
        <v>376</v>
      </c>
      <c r="AS191" s="75">
        <f t="shared" si="807"/>
        <v>448</v>
      </c>
      <c r="AT191" s="75">
        <f t="shared" si="807"/>
        <v>4801</v>
      </c>
      <c r="AU191" s="75">
        <f t="shared" si="807"/>
        <v>709</v>
      </c>
      <c r="AV191" s="75">
        <f t="shared" si="807"/>
        <v>61792</v>
      </c>
      <c r="AW191" s="75">
        <f t="shared" si="807"/>
        <v>4712</v>
      </c>
      <c r="AX191" s="75">
        <f t="shared" si="807"/>
        <v>37147</v>
      </c>
      <c r="AY191" s="75">
        <f t="shared" si="808"/>
        <v>103651</v>
      </c>
      <c r="AZ191" s="75">
        <f t="shared" si="808"/>
        <v>13358</v>
      </c>
      <c r="BA191" s="75">
        <f t="shared" si="808"/>
        <v>10142</v>
      </c>
      <c r="BB191" s="75">
        <f t="shared" si="808"/>
        <v>8178</v>
      </c>
      <c r="BC191" s="75">
        <f t="shared" si="808"/>
        <v>8622</v>
      </c>
      <c r="BD191" s="75">
        <f t="shared" si="808"/>
        <v>70886</v>
      </c>
      <c r="BE191" s="75">
        <f t="shared" si="808"/>
        <v>58012</v>
      </c>
      <c r="BF191" s="75">
        <f t="shared" si="808"/>
        <v>61425</v>
      </c>
      <c r="BG191" s="75">
        <f t="shared" si="808"/>
        <v>41966</v>
      </c>
      <c r="BH191" s="75">
        <f t="shared" si="808"/>
        <v>4661</v>
      </c>
      <c r="BI191" s="75">
        <f t="shared" si="808"/>
        <v>3051</v>
      </c>
      <c r="BJ191" s="75">
        <f t="shared" si="808"/>
        <v>0</v>
      </c>
      <c r="BK191" s="75">
        <f t="shared" si="808"/>
        <v>0</v>
      </c>
      <c r="BL191" s="75" t="str">
        <f t="shared" si="809"/>
        <v>-</v>
      </c>
      <c r="BM191" s="75" t="str">
        <f t="shared" si="810"/>
        <v>-</v>
      </c>
      <c r="BN191" s="75">
        <f t="shared" si="811"/>
        <v>0</v>
      </c>
      <c r="BO191" s="75">
        <f t="shared" si="811"/>
        <v>0</v>
      </c>
      <c r="BP191" s="75" t="str">
        <f t="shared" si="812"/>
        <v>-</v>
      </c>
      <c r="BQ191" s="75" t="str">
        <f t="shared" si="813"/>
        <v>-</v>
      </c>
      <c r="BR191" s="75">
        <f t="shared" si="814"/>
        <v>0</v>
      </c>
      <c r="BS191" s="75">
        <f t="shared" si="814"/>
        <v>0</v>
      </c>
      <c r="BT191" s="75" t="str">
        <f t="shared" si="815"/>
        <v>-</v>
      </c>
      <c r="BU191" s="75" t="str">
        <f t="shared" si="816"/>
        <v>-</v>
      </c>
      <c r="BV191" s="75">
        <f t="shared" si="817"/>
        <v>0</v>
      </c>
      <c r="BW191" s="75">
        <f t="shared" si="817"/>
        <v>0</v>
      </c>
      <c r="BX191" s="75" t="str">
        <f t="shared" si="818"/>
        <v>-</v>
      </c>
      <c r="BY191" s="75" t="str">
        <f t="shared" si="819"/>
        <v>-</v>
      </c>
      <c r="BZ191" s="75">
        <f t="shared" si="820"/>
        <v>0</v>
      </c>
      <c r="CA191" s="75">
        <f t="shared" si="820"/>
        <v>0</v>
      </c>
      <c r="CB191" s="75" t="str">
        <f t="shared" si="821"/>
        <v>-</v>
      </c>
      <c r="CC191" s="75" t="str">
        <f t="shared" si="822"/>
        <v>-</v>
      </c>
      <c r="CD191" s="75">
        <f t="shared" si="823"/>
        <v>0</v>
      </c>
      <c r="CE191" s="75">
        <f t="shared" si="823"/>
        <v>0</v>
      </c>
      <c r="CF191" s="75" t="str">
        <f t="shared" si="824"/>
        <v>-</v>
      </c>
      <c r="CG191" s="75" t="str">
        <f t="shared" si="825"/>
        <v>-</v>
      </c>
      <c r="CH191" s="75">
        <f t="shared" si="826"/>
        <v>0</v>
      </c>
      <c r="CI191" s="75">
        <f t="shared" si="826"/>
        <v>0</v>
      </c>
      <c r="CJ191" s="75" t="str">
        <f t="shared" si="827"/>
        <v>-</v>
      </c>
      <c r="CK191" s="75" t="str">
        <f t="shared" si="828"/>
        <v>-</v>
      </c>
      <c r="CL191" s="75">
        <f t="shared" si="829"/>
        <v>0</v>
      </c>
      <c r="CM191" s="75">
        <f t="shared" si="829"/>
        <v>0</v>
      </c>
      <c r="CN191" s="75" t="str">
        <f t="shared" si="830"/>
        <v>-</v>
      </c>
      <c r="CO191" s="75" t="str">
        <f t="shared" si="831"/>
        <v>-</v>
      </c>
      <c r="CP191" s="75">
        <f t="shared" si="832"/>
        <v>0</v>
      </c>
      <c r="CQ191" s="75">
        <f t="shared" si="832"/>
        <v>0</v>
      </c>
      <c r="CR191" s="75" t="str">
        <f t="shared" si="833"/>
        <v>-</v>
      </c>
      <c r="CS191" s="75" t="str">
        <f t="shared" si="834"/>
        <v>-</v>
      </c>
      <c r="CT191" s="75">
        <f t="shared" si="835"/>
        <v>0</v>
      </c>
      <c r="CU191" s="75">
        <f t="shared" si="835"/>
        <v>0</v>
      </c>
      <c r="CV191" s="75" t="str">
        <f t="shared" si="836"/>
        <v>-</v>
      </c>
      <c r="CW191" s="75" t="str">
        <f t="shared" si="837"/>
        <v>-</v>
      </c>
      <c r="CX191" s="75">
        <f t="shared" si="838"/>
        <v>524</v>
      </c>
      <c r="CY191" s="75">
        <f t="shared" si="838"/>
        <v>151886</v>
      </c>
      <c r="CZ191" s="75">
        <f t="shared" si="839"/>
        <v>290</v>
      </c>
      <c r="DA191" s="75">
        <f t="shared" si="840"/>
        <v>458</v>
      </c>
      <c r="DB191" s="75">
        <f t="shared" si="841"/>
        <v>4667</v>
      </c>
      <c r="DC191" s="75">
        <f t="shared" si="841"/>
        <v>210853</v>
      </c>
      <c r="DD191" s="75">
        <f t="shared" si="842"/>
        <v>45</v>
      </c>
      <c r="DE191" s="75">
        <f t="shared" si="843"/>
        <v>95</v>
      </c>
      <c r="DF191" s="75">
        <f t="shared" si="844"/>
        <v>0</v>
      </c>
      <c r="DG191" s="75">
        <f t="shared" si="844"/>
        <v>0</v>
      </c>
      <c r="DH191" s="75" t="str">
        <f t="shared" si="845"/>
        <v>-</v>
      </c>
      <c r="DI191" s="75" t="str">
        <f t="shared" si="846"/>
        <v>-</v>
      </c>
      <c r="DJ191" s="75">
        <f t="shared" si="847"/>
        <v>0</v>
      </c>
      <c r="DK191" s="75">
        <f t="shared" si="847"/>
        <v>2154</v>
      </c>
      <c r="DL191" s="248">
        <f t="shared" si="847"/>
        <v>2023</v>
      </c>
      <c r="DM191" s="248">
        <f t="shared" si="847"/>
        <v>3013</v>
      </c>
      <c r="DN191" s="248">
        <f t="shared" si="847"/>
        <v>0</v>
      </c>
      <c r="DO191" s="248">
        <f t="shared" si="847"/>
        <v>834</v>
      </c>
      <c r="DP191" s="248">
        <f t="shared" si="847"/>
        <v>6785355</v>
      </c>
      <c r="DQ191" s="248">
        <f t="shared" si="848"/>
        <v>3354</v>
      </c>
      <c r="DR191" s="248">
        <f t="shared" si="849"/>
        <v>6225</v>
      </c>
      <c r="DS191" s="248">
        <f t="shared" si="850"/>
        <v>20924189</v>
      </c>
      <c r="DT191" s="248">
        <f t="shared" si="851"/>
        <v>6945</v>
      </c>
      <c r="DU191" s="248">
        <f t="shared" si="852"/>
        <v>14414</v>
      </c>
      <c r="DV191" s="248">
        <f t="shared" si="853"/>
        <v>0</v>
      </c>
      <c r="DW191" s="248" t="str">
        <f t="shared" si="854"/>
        <v>-</v>
      </c>
      <c r="DX191" s="248" t="str">
        <f t="shared" si="855"/>
        <v>-</v>
      </c>
      <c r="DY191" s="248">
        <f t="shared" si="856"/>
        <v>8307893</v>
      </c>
      <c r="DZ191" s="248">
        <f t="shared" si="857"/>
        <v>9962</v>
      </c>
      <c r="EA191" s="248">
        <f t="shared" si="858"/>
        <v>21349</v>
      </c>
      <c r="EB191" s="164"/>
      <c r="EC191" s="75">
        <f t="shared" si="859"/>
        <v>1</v>
      </c>
      <c r="ED191" s="74">
        <f t="shared" si="874"/>
        <v>2018</v>
      </c>
      <c r="EE191" s="165">
        <f t="shared" si="875"/>
        <v>43101</v>
      </c>
      <c r="EF191" s="157">
        <f t="shared" si="860"/>
        <v>31</v>
      </c>
      <c r="EG191" s="156"/>
      <c r="EH191" s="166">
        <f t="shared" si="861"/>
        <v>375615</v>
      </c>
      <c r="EI191" s="166">
        <f t="shared" si="861"/>
        <v>0</v>
      </c>
      <c r="EJ191" s="166">
        <f t="shared" si="861"/>
        <v>11345913</v>
      </c>
      <c r="EK191" s="166">
        <f t="shared" si="861"/>
        <v>24792422</v>
      </c>
      <c r="EL191" s="166">
        <f t="shared" si="861"/>
        <v>4762978</v>
      </c>
      <c r="EM191" s="166">
        <f t="shared" si="861"/>
        <v>4282786</v>
      </c>
      <c r="EN191" s="166">
        <f t="shared" si="861"/>
        <v>95301928</v>
      </c>
      <c r="EO191" s="166">
        <f t="shared" si="861"/>
        <v>323506538</v>
      </c>
      <c r="EP191" s="166">
        <f t="shared" si="861"/>
        <v>35460260</v>
      </c>
      <c r="EQ191" s="166">
        <f t="shared" si="861"/>
        <v>0</v>
      </c>
      <c r="ER191" s="166">
        <f t="shared" si="862"/>
        <v>0</v>
      </c>
      <c r="ES191" s="166">
        <f t="shared" si="862"/>
        <v>0</v>
      </c>
      <c r="ET191" s="166">
        <f t="shared" si="862"/>
        <v>0</v>
      </c>
      <c r="EU191" s="166">
        <f t="shared" si="862"/>
        <v>0</v>
      </c>
      <c r="EV191" s="166">
        <f t="shared" si="862"/>
        <v>0</v>
      </c>
      <c r="EW191" s="166">
        <f t="shared" si="862"/>
        <v>0</v>
      </c>
      <c r="EX191" s="166">
        <f t="shared" si="862"/>
        <v>0</v>
      </c>
      <c r="EY191" s="166">
        <f t="shared" si="862"/>
        <v>0</v>
      </c>
      <c r="EZ191" s="166">
        <f t="shared" si="862"/>
        <v>0</v>
      </c>
      <c r="FA191" s="166">
        <f t="shared" si="862"/>
        <v>0</v>
      </c>
      <c r="FB191" s="166">
        <f t="shared" si="863"/>
        <v>240086</v>
      </c>
      <c r="FC191" s="166">
        <f t="shared" si="863"/>
        <v>445050</v>
      </c>
      <c r="FD191" s="166">
        <f t="shared" si="863"/>
        <v>12592286</v>
      </c>
      <c r="FE191" s="166">
        <f t="shared" si="863"/>
        <v>43430586</v>
      </c>
      <c r="FF191" s="166">
        <f t="shared" si="863"/>
        <v>0</v>
      </c>
      <c r="FG191" s="166">
        <f t="shared" si="863"/>
        <v>17805417</v>
      </c>
      <c r="FH191" s="152"/>
      <c r="FI191" s="405">
        <f t="shared" si="864"/>
        <v>2.2663725822870715</v>
      </c>
      <c r="FJ191" s="405">
        <f t="shared" si="864"/>
        <v>1.7207329487614522</v>
      </c>
      <c r="FK191" s="405">
        <f t="shared" si="865"/>
        <v>2.2430060340098739</v>
      </c>
      <c r="FL191" s="405">
        <f t="shared" si="866"/>
        <v>2.3647833241908942</v>
      </c>
      <c r="FM191" s="405">
        <f t="shared" si="867"/>
        <v>1.4012414011227958</v>
      </c>
      <c r="FN191" s="405">
        <f t="shared" si="868"/>
        <v>1.1467541709496323</v>
      </c>
      <c r="FO191" s="405">
        <f t="shared" si="869"/>
        <v>1.5971969421186749</v>
      </c>
      <c r="FP191" s="405">
        <f t="shared" si="870"/>
        <v>1.0912163919080555</v>
      </c>
      <c r="FQ191" s="405">
        <f t="shared" si="871"/>
        <v>1.6766187050359713</v>
      </c>
      <c r="FR191" s="405">
        <f t="shared" si="872"/>
        <v>1.0974820143884891</v>
      </c>
      <c r="FS191" s="65"/>
      <c r="FT191" s="172"/>
      <c r="FU191" s="172"/>
      <c r="FV191" s="172"/>
      <c r="FW191" s="172"/>
      <c r="FX191" s="172"/>
    </row>
    <row r="192" spans="1:180" ht="10.35" customHeight="1" x14ac:dyDescent="0.2">
      <c r="A192" s="74" t="str">
        <f t="shared" si="784"/>
        <v>2017-18FEBRUARYY59</v>
      </c>
      <c r="B192" s="163" t="str">
        <f t="shared" si="873"/>
        <v>2017-18</v>
      </c>
      <c r="C192" s="26" t="s">
        <v>837</v>
      </c>
      <c r="D192" s="163" t="str">
        <f t="shared" si="876"/>
        <v>Y59</v>
      </c>
      <c r="E192" s="163" t="str">
        <f t="shared" si="876"/>
        <v>South East</v>
      </c>
      <c r="F192" s="163" t="str">
        <f t="shared" si="785"/>
        <v>Y59</v>
      </c>
      <c r="H192" s="75">
        <f t="shared" si="786"/>
        <v>124878</v>
      </c>
      <c r="I192" s="75">
        <f t="shared" si="786"/>
        <v>94904</v>
      </c>
      <c r="J192" s="75">
        <f t="shared" si="786"/>
        <v>2641303</v>
      </c>
      <c r="K192" s="75">
        <f t="shared" si="787"/>
        <v>28</v>
      </c>
      <c r="L192" s="75">
        <f t="shared" si="788"/>
        <v>4</v>
      </c>
      <c r="M192" s="75">
        <f t="shared" si="789"/>
        <v>0</v>
      </c>
      <c r="N192" s="75">
        <f t="shared" si="790"/>
        <v>129</v>
      </c>
      <c r="O192" s="75">
        <f t="shared" si="791"/>
        <v>225</v>
      </c>
      <c r="P192" s="75" t="s">
        <v>44</v>
      </c>
      <c r="Q192" s="75">
        <f t="shared" si="792"/>
        <v>0</v>
      </c>
      <c r="R192" s="75">
        <f t="shared" si="792"/>
        <v>0</v>
      </c>
      <c r="S192" s="75">
        <f t="shared" si="792"/>
        <v>0</v>
      </c>
      <c r="T192" s="75">
        <f t="shared" si="792"/>
        <v>97194</v>
      </c>
      <c r="U192" s="75">
        <f t="shared" si="792"/>
        <v>5290</v>
      </c>
      <c r="V192" s="75">
        <f t="shared" si="792"/>
        <v>3297</v>
      </c>
      <c r="W192" s="75">
        <f t="shared" si="792"/>
        <v>44428</v>
      </c>
      <c r="X192" s="75">
        <f t="shared" si="792"/>
        <v>34318</v>
      </c>
      <c r="Y192" s="75">
        <f t="shared" si="792"/>
        <v>2428</v>
      </c>
      <c r="Z192" s="75">
        <f t="shared" si="792"/>
        <v>2469739</v>
      </c>
      <c r="AA192" s="75">
        <f t="shared" si="793"/>
        <v>467</v>
      </c>
      <c r="AB192" s="75">
        <f t="shared" si="794"/>
        <v>841</v>
      </c>
      <c r="AC192" s="75">
        <f t="shared" si="795"/>
        <v>2200439</v>
      </c>
      <c r="AD192" s="75">
        <f t="shared" si="796"/>
        <v>667</v>
      </c>
      <c r="AE192" s="75">
        <f t="shared" si="797"/>
        <v>1219</v>
      </c>
      <c r="AF192" s="75">
        <f t="shared" si="798"/>
        <v>45649197</v>
      </c>
      <c r="AG192" s="75">
        <f t="shared" si="799"/>
        <v>1027</v>
      </c>
      <c r="AH192" s="75">
        <f t="shared" si="800"/>
        <v>1960</v>
      </c>
      <c r="AI192" s="75">
        <f t="shared" si="801"/>
        <v>154626411</v>
      </c>
      <c r="AJ192" s="75">
        <f t="shared" si="802"/>
        <v>4506</v>
      </c>
      <c r="AK192" s="75">
        <f t="shared" si="803"/>
        <v>10354</v>
      </c>
      <c r="AL192" s="75">
        <f t="shared" si="804"/>
        <v>16185357</v>
      </c>
      <c r="AM192" s="75">
        <f t="shared" si="805"/>
        <v>6666</v>
      </c>
      <c r="AN192" s="75">
        <f t="shared" si="806"/>
        <v>15304</v>
      </c>
      <c r="AO192" s="75">
        <f t="shared" si="807"/>
        <v>5466</v>
      </c>
      <c r="AP192" s="75">
        <f t="shared" si="807"/>
        <v>114</v>
      </c>
      <c r="AQ192" s="75">
        <f t="shared" si="807"/>
        <v>519</v>
      </c>
      <c r="AR192" s="75">
        <f t="shared" si="807"/>
        <v>268</v>
      </c>
      <c r="AS192" s="75">
        <f t="shared" si="807"/>
        <v>466</v>
      </c>
      <c r="AT192" s="75">
        <f t="shared" si="807"/>
        <v>4367</v>
      </c>
      <c r="AU192" s="75">
        <f t="shared" si="807"/>
        <v>539</v>
      </c>
      <c r="AV192" s="75">
        <f t="shared" si="807"/>
        <v>55153</v>
      </c>
      <c r="AW192" s="75">
        <f t="shared" si="807"/>
        <v>4122</v>
      </c>
      <c r="AX192" s="75">
        <f t="shared" si="807"/>
        <v>32453</v>
      </c>
      <c r="AY192" s="75">
        <f t="shared" si="808"/>
        <v>91728</v>
      </c>
      <c r="AZ192" s="75">
        <f t="shared" si="808"/>
        <v>12135</v>
      </c>
      <c r="BA192" s="75">
        <f t="shared" si="808"/>
        <v>9118</v>
      </c>
      <c r="BB192" s="75">
        <f t="shared" si="808"/>
        <v>7530</v>
      </c>
      <c r="BC192" s="75">
        <f t="shared" si="808"/>
        <v>7773</v>
      </c>
      <c r="BD192" s="75">
        <f t="shared" si="808"/>
        <v>62454</v>
      </c>
      <c r="BE192" s="75">
        <f t="shared" si="808"/>
        <v>50943</v>
      </c>
      <c r="BF192" s="75">
        <f t="shared" si="808"/>
        <v>56027</v>
      </c>
      <c r="BG192" s="75">
        <f t="shared" si="808"/>
        <v>37471</v>
      </c>
      <c r="BH192" s="75">
        <f t="shared" si="808"/>
        <v>4078</v>
      </c>
      <c r="BI192" s="75">
        <f t="shared" si="808"/>
        <v>2630</v>
      </c>
      <c r="BJ192" s="75">
        <f t="shared" si="808"/>
        <v>0</v>
      </c>
      <c r="BK192" s="75">
        <f t="shared" si="808"/>
        <v>0</v>
      </c>
      <c r="BL192" s="75" t="str">
        <f t="shared" si="809"/>
        <v>-</v>
      </c>
      <c r="BM192" s="75" t="str">
        <f t="shared" si="810"/>
        <v>-</v>
      </c>
      <c r="BN192" s="75">
        <f t="shared" si="811"/>
        <v>0</v>
      </c>
      <c r="BO192" s="75">
        <f t="shared" si="811"/>
        <v>0</v>
      </c>
      <c r="BP192" s="75" t="str">
        <f t="shared" si="812"/>
        <v>-</v>
      </c>
      <c r="BQ192" s="75" t="str">
        <f t="shared" si="813"/>
        <v>-</v>
      </c>
      <c r="BR192" s="75">
        <f t="shared" si="814"/>
        <v>0</v>
      </c>
      <c r="BS192" s="75">
        <f t="shared" si="814"/>
        <v>0</v>
      </c>
      <c r="BT192" s="75" t="str">
        <f t="shared" si="815"/>
        <v>-</v>
      </c>
      <c r="BU192" s="75" t="str">
        <f t="shared" si="816"/>
        <v>-</v>
      </c>
      <c r="BV192" s="75">
        <f t="shared" si="817"/>
        <v>0</v>
      </c>
      <c r="BW192" s="75">
        <f t="shared" si="817"/>
        <v>0</v>
      </c>
      <c r="BX192" s="75" t="str">
        <f t="shared" si="818"/>
        <v>-</v>
      </c>
      <c r="BY192" s="75" t="str">
        <f t="shared" si="819"/>
        <v>-</v>
      </c>
      <c r="BZ192" s="75">
        <f t="shared" si="820"/>
        <v>0</v>
      </c>
      <c r="CA192" s="75">
        <f t="shared" si="820"/>
        <v>0</v>
      </c>
      <c r="CB192" s="75" t="str">
        <f t="shared" si="821"/>
        <v>-</v>
      </c>
      <c r="CC192" s="75" t="str">
        <f t="shared" si="822"/>
        <v>-</v>
      </c>
      <c r="CD192" s="75">
        <f t="shared" si="823"/>
        <v>0</v>
      </c>
      <c r="CE192" s="75">
        <f t="shared" si="823"/>
        <v>0</v>
      </c>
      <c r="CF192" s="75" t="str">
        <f t="shared" si="824"/>
        <v>-</v>
      </c>
      <c r="CG192" s="75" t="str">
        <f t="shared" si="825"/>
        <v>-</v>
      </c>
      <c r="CH192" s="75">
        <f t="shared" si="826"/>
        <v>0</v>
      </c>
      <c r="CI192" s="75">
        <f t="shared" si="826"/>
        <v>0</v>
      </c>
      <c r="CJ192" s="75" t="str">
        <f t="shared" si="827"/>
        <v>-</v>
      </c>
      <c r="CK192" s="75" t="str">
        <f t="shared" si="828"/>
        <v>-</v>
      </c>
      <c r="CL192" s="75">
        <f t="shared" si="829"/>
        <v>0</v>
      </c>
      <c r="CM192" s="75">
        <f t="shared" si="829"/>
        <v>0</v>
      </c>
      <c r="CN192" s="75" t="str">
        <f t="shared" si="830"/>
        <v>-</v>
      </c>
      <c r="CO192" s="75" t="str">
        <f t="shared" si="831"/>
        <v>-</v>
      </c>
      <c r="CP192" s="75">
        <f t="shared" si="832"/>
        <v>0</v>
      </c>
      <c r="CQ192" s="75">
        <f t="shared" si="832"/>
        <v>0</v>
      </c>
      <c r="CR192" s="75" t="str">
        <f t="shared" si="833"/>
        <v>-</v>
      </c>
      <c r="CS192" s="75" t="str">
        <f t="shared" si="834"/>
        <v>-</v>
      </c>
      <c r="CT192" s="75">
        <f t="shared" si="835"/>
        <v>0</v>
      </c>
      <c r="CU192" s="75">
        <f t="shared" si="835"/>
        <v>0</v>
      </c>
      <c r="CV192" s="75" t="str">
        <f t="shared" si="836"/>
        <v>-</v>
      </c>
      <c r="CW192" s="75" t="str">
        <f t="shared" si="837"/>
        <v>-</v>
      </c>
      <c r="CX192" s="75">
        <f t="shared" si="838"/>
        <v>402</v>
      </c>
      <c r="CY192" s="75">
        <f t="shared" si="838"/>
        <v>126416</v>
      </c>
      <c r="CZ192" s="75">
        <f t="shared" si="839"/>
        <v>314</v>
      </c>
      <c r="DA192" s="75">
        <f t="shared" si="840"/>
        <v>532</v>
      </c>
      <c r="DB192" s="75">
        <f t="shared" si="841"/>
        <v>4081</v>
      </c>
      <c r="DC192" s="75">
        <f t="shared" si="841"/>
        <v>211467</v>
      </c>
      <c r="DD192" s="75">
        <f t="shared" si="842"/>
        <v>52</v>
      </c>
      <c r="DE192" s="75">
        <f t="shared" si="843"/>
        <v>120</v>
      </c>
      <c r="DF192" s="75">
        <f t="shared" si="844"/>
        <v>0</v>
      </c>
      <c r="DG192" s="75">
        <f t="shared" si="844"/>
        <v>0</v>
      </c>
      <c r="DH192" s="75" t="str">
        <f t="shared" si="845"/>
        <v>-</v>
      </c>
      <c r="DI192" s="75" t="str">
        <f t="shared" si="846"/>
        <v>-</v>
      </c>
      <c r="DJ192" s="75">
        <f t="shared" si="847"/>
        <v>0</v>
      </c>
      <c r="DK192" s="75">
        <f t="shared" si="847"/>
        <v>2005</v>
      </c>
      <c r="DL192" s="248">
        <f t="shared" si="847"/>
        <v>1852</v>
      </c>
      <c r="DM192" s="248">
        <f t="shared" si="847"/>
        <v>2572</v>
      </c>
      <c r="DN192" s="248">
        <f t="shared" si="847"/>
        <v>0</v>
      </c>
      <c r="DO192" s="248">
        <f t="shared" si="847"/>
        <v>822</v>
      </c>
      <c r="DP192" s="248">
        <f t="shared" si="847"/>
        <v>5917995</v>
      </c>
      <c r="DQ192" s="248">
        <f t="shared" si="848"/>
        <v>3195</v>
      </c>
      <c r="DR192" s="248">
        <f t="shared" si="849"/>
        <v>5959</v>
      </c>
      <c r="DS192" s="248">
        <f t="shared" si="850"/>
        <v>20782995</v>
      </c>
      <c r="DT192" s="248">
        <f t="shared" si="851"/>
        <v>8080</v>
      </c>
      <c r="DU192" s="248">
        <f t="shared" si="852"/>
        <v>16435</v>
      </c>
      <c r="DV192" s="248">
        <f t="shared" si="853"/>
        <v>0</v>
      </c>
      <c r="DW192" s="248" t="str">
        <f t="shared" si="854"/>
        <v>-</v>
      </c>
      <c r="DX192" s="248" t="str">
        <f t="shared" si="855"/>
        <v>-</v>
      </c>
      <c r="DY192" s="248">
        <f t="shared" si="856"/>
        <v>9258399</v>
      </c>
      <c r="DZ192" s="248">
        <f t="shared" si="857"/>
        <v>11263</v>
      </c>
      <c r="EA192" s="248">
        <f t="shared" si="858"/>
        <v>25194</v>
      </c>
      <c r="EB192" s="164"/>
      <c r="EC192" s="75">
        <f t="shared" si="859"/>
        <v>2</v>
      </c>
      <c r="ED192" s="74">
        <f t="shared" si="874"/>
        <v>2018</v>
      </c>
      <c r="EE192" s="165">
        <f t="shared" si="875"/>
        <v>43132</v>
      </c>
      <c r="EF192" s="157">
        <f t="shared" si="860"/>
        <v>28</v>
      </c>
      <c r="EG192" s="156"/>
      <c r="EH192" s="166">
        <f t="shared" si="861"/>
        <v>342657</v>
      </c>
      <c r="EI192" s="166">
        <f t="shared" si="861"/>
        <v>0</v>
      </c>
      <c r="EJ192" s="166">
        <f t="shared" si="861"/>
        <v>12198185</v>
      </c>
      <c r="EK192" s="166">
        <f t="shared" si="861"/>
        <v>21390111</v>
      </c>
      <c r="EL192" s="166">
        <f t="shared" si="861"/>
        <v>4449350</v>
      </c>
      <c r="EM192" s="166">
        <f t="shared" si="861"/>
        <v>4018591</v>
      </c>
      <c r="EN192" s="166">
        <f t="shared" si="861"/>
        <v>87082108</v>
      </c>
      <c r="EO192" s="166">
        <f t="shared" si="861"/>
        <v>355337720</v>
      </c>
      <c r="EP192" s="166">
        <f t="shared" si="861"/>
        <v>37158892</v>
      </c>
      <c r="EQ192" s="166">
        <f t="shared" si="861"/>
        <v>0</v>
      </c>
      <c r="ER192" s="166">
        <f t="shared" si="862"/>
        <v>0</v>
      </c>
      <c r="ES192" s="166">
        <f t="shared" si="862"/>
        <v>0</v>
      </c>
      <c r="ET192" s="166">
        <f t="shared" si="862"/>
        <v>0</v>
      </c>
      <c r="EU192" s="166">
        <f t="shared" si="862"/>
        <v>0</v>
      </c>
      <c r="EV192" s="166">
        <f t="shared" si="862"/>
        <v>0</v>
      </c>
      <c r="EW192" s="166">
        <f t="shared" si="862"/>
        <v>0</v>
      </c>
      <c r="EX192" s="166">
        <f t="shared" si="862"/>
        <v>0</v>
      </c>
      <c r="EY192" s="166">
        <f t="shared" si="862"/>
        <v>0</v>
      </c>
      <c r="EZ192" s="166">
        <f t="shared" si="862"/>
        <v>0</v>
      </c>
      <c r="FA192" s="166">
        <f t="shared" si="862"/>
        <v>0</v>
      </c>
      <c r="FB192" s="166">
        <f t="shared" si="863"/>
        <v>213704</v>
      </c>
      <c r="FC192" s="166">
        <f t="shared" si="863"/>
        <v>491305</v>
      </c>
      <c r="FD192" s="166">
        <f t="shared" si="863"/>
        <v>11036958</v>
      </c>
      <c r="FE192" s="166">
        <f t="shared" si="863"/>
        <v>42271172</v>
      </c>
      <c r="FF192" s="166">
        <f t="shared" si="863"/>
        <v>0</v>
      </c>
      <c r="FG192" s="166">
        <f t="shared" si="863"/>
        <v>20709384</v>
      </c>
      <c r="FH192" s="152"/>
      <c r="FI192" s="405">
        <f t="shared" si="864"/>
        <v>2.2939508506616257</v>
      </c>
      <c r="FJ192" s="405">
        <f t="shared" si="864"/>
        <v>1.7236294896030246</v>
      </c>
      <c r="FK192" s="405">
        <f t="shared" si="865"/>
        <v>2.2838944494995452</v>
      </c>
      <c r="FL192" s="405">
        <f t="shared" si="866"/>
        <v>2.3575978161965425</v>
      </c>
      <c r="FM192" s="405">
        <f t="shared" si="867"/>
        <v>1.4057351219951382</v>
      </c>
      <c r="FN192" s="405">
        <f t="shared" si="868"/>
        <v>1.1466417574502565</v>
      </c>
      <c r="FO192" s="405">
        <f t="shared" si="869"/>
        <v>1.6325834838860074</v>
      </c>
      <c r="FP192" s="405">
        <f t="shared" si="870"/>
        <v>1.0918759834489189</v>
      </c>
      <c r="FQ192" s="405">
        <f t="shared" si="871"/>
        <v>1.6795716639209226</v>
      </c>
      <c r="FR192" s="405">
        <f t="shared" si="872"/>
        <v>1.0831960461285008</v>
      </c>
      <c r="FS192" s="65"/>
      <c r="FT192" s="172"/>
      <c r="FU192" s="172"/>
      <c r="FV192" s="172"/>
      <c r="FW192" s="172"/>
      <c r="FX192" s="172"/>
    </row>
    <row r="193" spans="1:180" ht="10.35" customHeight="1" x14ac:dyDescent="0.2">
      <c r="A193" s="74" t="str">
        <f t="shared" si="784"/>
        <v>2017-18MARCHY59</v>
      </c>
      <c r="B193" s="163" t="str">
        <f t="shared" si="873"/>
        <v>2017-18</v>
      </c>
      <c r="C193" s="26" t="s">
        <v>838</v>
      </c>
      <c r="D193" s="163" t="str">
        <f t="shared" si="876"/>
        <v>Y59</v>
      </c>
      <c r="E193" s="163" t="str">
        <f t="shared" si="876"/>
        <v>South East</v>
      </c>
      <c r="F193" s="163" t="str">
        <f t="shared" si="785"/>
        <v>Y59</v>
      </c>
      <c r="H193" s="75">
        <f t="shared" si="786"/>
        <v>146028</v>
      </c>
      <c r="I193" s="75">
        <f t="shared" si="786"/>
        <v>112723</v>
      </c>
      <c r="J193" s="75">
        <f t="shared" si="786"/>
        <v>3318718</v>
      </c>
      <c r="K193" s="75">
        <f t="shared" si="787"/>
        <v>29</v>
      </c>
      <c r="L193" s="75">
        <f t="shared" si="788"/>
        <v>4</v>
      </c>
      <c r="M193" s="75">
        <f t="shared" si="789"/>
        <v>0</v>
      </c>
      <c r="N193" s="75">
        <f t="shared" si="790"/>
        <v>142</v>
      </c>
      <c r="O193" s="75">
        <f t="shared" si="791"/>
        <v>246</v>
      </c>
      <c r="P193" s="75" t="s">
        <v>44</v>
      </c>
      <c r="Q193" s="75">
        <f t="shared" si="792"/>
        <v>0</v>
      </c>
      <c r="R193" s="75">
        <f t="shared" si="792"/>
        <v>0</v>
      </c>
      <c r="S193" s="75">
        <f t="shared" si="792"/>
        <v>0</v>
      </c>
      <c r="T193" s="75">
        <f t="shared" si="792"/>
        <v>107778</v>
      </c>
      <c r="U193" s="75">
        <f t="shared" si="792"/>
        <v>6068</v>
      </c>
      <c r="V193" s="75">
        <f t="shared" si="792"/>
        <v>3766</v>
      </c>
      <c r="W193" s="75">
        <f t="shared" si="792"/>
        <v>51530</v>
      </c>
      <c r="X193" s="75">
        <f t="shared" si="792"/>
        <v>34915</v>
      </c>
      <c r="Y193" s="75">
        <f t="shared" si="792"/>
        <v>2522</v>
      </c>
      <c r="Z193" s="75">
        <f t="shared" si="792"/>
        <v>2876671</v>
      </c>
      <c r="AA193" s="75">
        <f t="shared" si="793"/>
        <v>474</v>
      </c>
      <c r="AB193" s="75">
        <f t="shared" si="794"/>
        <v>868</v>
      </c>
      <c r="AC193" s="75">
        <f t="shared" si="795"/>
        <v>2668399</v>
      </c>
      <c r="AD193" s="75">
        <f t="shared" si="796"/>
        <v>709</v>
      </c>
      <c r="AE193" s="75">
        <f t="shared" si="797"/>
        <v>1351</v>
      </c>
      <c r="AF193" s="75">
        <f t="shared" si="798"/>
        <v>61313566</v>
      </c>
      <c r="AG193" s="75">
        <f t="shared" si="799"/>
        <v>1190</v>
      </c>
      <c r="AH193" s="75">
        <f t="shared" si="800"/>
        <v>2353</v>
      </c>
      <c r="AI193" s="75">
        <f t="shared" si="801"/>
        <v>183939147</v>
      </c>
      <c r="AJ193" s="75">
        <f t="shared" si="802"/>
        <v>5268</v>
      </c>
      <c r="AK193" s="75">
        <f t="shared" si="803"/>
        <v>12372</v>
      </c>
      <c r="AL193" s="75">
        <f t="shared" si="804"/>
        <v>18956637</v>
      </c>
      <c r="AM193" s="75">
        <f t="shared" si="805"/>
        <v>7517</v>
      </c>
      <c r="AN193" s="75">
        <f t="shared" si="806"/>
        <v>17434</v>
      </c>
      <c r="AO193" s="75">
        <f t="shared" si="807"/>
        <v>6963</v>
      </c>
      <c r="AP193" s="75">
        <f t="shared" si="807"/>
        <v>140</v>
      </c>
      <c r="AQ193" s="75">
        <f t="shared" si="807"/>
        <v>678</v>
      </c>
      <c r="AR193" s="75">
        <f t="shared" si="807"/>
        <v>373</v>
      </c>
      <c r="AS193" s="75">
        <f t="shared" si="807"/>
        <v>551</v>
      </c>
      <c r="AT193" s="75">
        <f t="shared" si="807"/>
        <v>5594</v>
      </c>
      <c r="AU193" s="75">
        <f t="shared" si="807"/>
        <v>628</v>
      </c>
      <c r="AV193" s="75">
        <f t="shared" si="807"/>
        <v>61093</v>
      </c>
      <c r="AW193" s="75">
        <f t="shared" si="807"/>
        <v>4627</v>
      </c>
      <c r="AX193" s="75">
        <f t="shared" si="807"/>
        <v>35095</v>
      </c>
      <c r="AY193" s="75">
        <f t="shared" si="808"/>
        <v>100815</v>
      </c>
      <c r="AZ193" s="75">
        <f t="shared" si="808"/>
        <v>13555</v>
      </c>
      <c r="BA193" s="75">
        <f t="shared" si="808"/>
        <v>10163</v>
      </c>
      <c r="BB193" s="75">
        <f t="shared" si="808"/>
        <v>8471</v>
      </c>
      <c r="BC193" s="75">
        <f t="shared" si="808"/>
        <v>8666</v>
      </c>
      <c r="BD193" s="75">
        <f t="shared" si="808"/>
        <v>72985</v>
      </c>
      <c r="BE193" s="75">
        <f t="shared" si="808"/>
        <v>58946</v>
      </c>
      <c r="BF193" s="75">
        <f t="shared" si="808"/>
        <v>57958</v>
      </c>
      <c r="BG193" s="75">
        <f t="shared" si="808"/>
        <v>38208</v>
      </c>
      <c r="BH193" s="75">
        <f t="shared" si="808"/>
        <v>4216</v>
      </c>
      <c r="BI193" s="75">
        <f t="shared" si="808"/>
        <v>2737</v>
      </c>
      <c r="BJ193" s="75">
        <f t="shared" si="808"/>
        <v>0</v>
      </c>
      <c r="BK193" s="75">
        <f t="shared" si="808"/>
        <v>0</v>
      </c>
      <c r="BL193" s="75" t="str">
        <f t="shared" si="809"/>
        <v>-</v>
      </c>
      <c r="BM193" s="75" t="str">
        <f t="shared" si="810"/>
        <v>-</v>
      </c>
      <c r="BN193" s="75">
        <f t="shared" si="811"/>
        <v>0</v>
      </c>
      <c r="BO193" s="75">
        <f t="shared" si="811"/>
        <v>0</v>
      </c>
      <c r="BP193" s="75" t="str">
        <f t="shared" si="812"/>
        <v>-</v>
      </c>
      <c r="BQ193" s="75" t="str">
        <f t="shared" si="813"/>
        <v>-</v>
      </c>
      <c r="BR193" s="75">
        <f t="shared" si="814"/>
        <v>0</v>
      </c>
      <c r="BS193" s="75">
        <f t="shared" si="814"/>
        <v>0</v>
      </c>
      <c r="BT193" s="75" t="str">
        <f t="shared" si="815"/>
        <v>-</v>
      </c>
      <c r="BU193" s="75" t="str">
        <f t="shared" si="816"/>
        <v>-</v>
      </c>
      <c r="BV193" s="75">
        <f t="shared" si="817"/>
        <v>0</v>
      </c>
      <c r="BW193" s="75">
        <f t="shared" si="817"/>
        <v>0</v>
      </c>
      <c r="BX193" s="75" t="str">
        <f t="shared" si="818"/>
        <v>-</v>
      </c>
      <c r="BY193" s="75" t="str">
        <f t="shared" si="819"/>
        <v>-</v>
      </c>
      <c r="BZ193" s="75">
        <f t="shared" si="820"/>
        <v>0</v>
      </c>
      <c r="CA193" s="75">
        <f t="shared" si="820"/>
        <v>0</v>
      </c>
      <c r="CB193" s="75" t="str">
        <f t="shared" si="821"/>
        <v>-</v>
      </c>
      <c r="CC193" s="75" t="str">
        <f t="shared" si="822"/>
        <v>-</v>
      </c>
      <c r="CD193" s="75">
        <f t="shared" si="823"/>
        <v>0</v>
      </c>
      <c r="CE193" s="75">
        <f t="shared" si="823"/>
        <v>0</v>
      </c>
      <c r="CF193" s="75" t="str">
        <f t="shared" si="824"/>
        <v>-</v>
      </c>
      <c r="CG193" s="75" t="str">
        <f t="shared" si="825"/>
        <v>-</v>
      </c>
      <c r="CH193" s="75">
        <f t="shared" si="826"/>
        <v>0</v>
      </c>
      <c r="CI193" s="75">
        <f t="shared" si="826"/>
        <v>0</v>
      </c>
      <c r="CJ193" s="75" t="str">
        <f t="shared" si="827"/>
        <v>-</v>
      </c>
      <c r="CK193" s="75" t="str">
        <f t="shared" si="828"/>
        <v>-</v>
      </c>
      <c r="CL193" s="75">
        <f t="shared" si="829"/>
        <v>0</v>
      </c>
      <c r="CM193" s="75">
        <f t="shared" si="829"/>
        <v>0</v>
      </c>
      <c r="CN193" s="75" t="str">
        <f t="shared" si="830"/>
        <v>-</v>
      </c>
      <c r="CO193" s="75" t="str">
        <f t="shared" si="831"/>
        <v>-</v>
      </c>
      <c r="CP193" s="75">
        <f t="shared" si="832"/>
        <v>0</v>
      </c>
      <c r="CQ193" s="75">
        <f t="shared" si="832"/>
        <v>0</v>
      </c>
      <c r="CR193" s="75" t="str">
        <f t="shared" si="833"/>
        <v>-</v>
      </c>
      <c r="CS193" s="75" t="str">
        <f t="shared" si="834"/>
        <v>-</v>
      </c>
      <c r="CT193" s="75">
        <f t="shared" si="835"/>
        <v>0</v>
      </c>
      <c r="CU193" s="75">
        <f t="shared" si="835"/>
        <v>0</v>
      </c>
      <c r="CV193" s="75" t="str">
        <f t="shared" si="836"/>
        <v>-</v>
      </c>
      <c r="CW193" s="75" t="str">
        <f t="shared" si="837"/>
        <v>-</v>
      </c>
      <c r="CX193" s="75">
        <f t="shared" si="838"/>
        <v>486</v>
      </c>
      <c r="CY193" s="75">
        <f t="shared" si="838"/>
        <v>150293</v>
      </c>
      <c r="CZ193" s="75">
        <f t="shared" si="839"/>
        <v>309</v>
      </c>
      <c r="DA193" s="75">
        <f t="shared" si="840"/>
        <v>518</v>
      </c>
      <c r="DB193" s="75">
        <f t="shared" si="841"/>
        <v>4715</v>
      </c>
      <c r="DC193" s="75">
        <f t="shared" si="841"/>
        <v>256241</v>
      </c>
      <c r="DD193" s="75">
        <f t="shared" si="842"/>
        <v>54</v>
      </c>
      <c r="DE193" s="75">
        <f t="shared" si="843"/>
        <v>126</v>
      </c>
      <c r="DF193" s="75">
        <f t="shared" si="844"/>
        <v>0</v>
      </c>
      <c r="DG193" s="75">
        <f t="shared" si="844"/>
        <v>0</v>
      </c>
      <c r="DH193" s="75" t="str">
        <f t="shared" si="845"/>
        <v>-</v>
      </c>
      <c r="DI193" s="75" t="str">
        <f t="shared" si="846"/>
        <v>-</v>
      </c>
      <c r="DJ193" s="75">
        <f t="shared" si="847"/>
        <v>0</v>
      </c>
      <c r="DK193" s="75">
        <f t="shared" si="847"/>
        <v>1945</v>
      </c>
      <c r="DL193" s="248">
        <f t="shared" si="847"/>
        <v>2173</v>
      </c>
      <c r="DM193" s="248">
        <f t="shared" si="847"/>
        <v>2708</v>
      </c>
      <c r="DN193" s="248">
        <f t="shared" si="847"/>
        <v>0</v>
      </c>
      <c r="DO193" s="248">
        <f t="shared" si="847"/>
        <v>887</v>
      </c>
      <c r="DP193" s="248">
        <f t="shared" si="847"/>
        <v>8013632</v>
      </c>
      <c r="DQ193" s="248">
        <f t="shared" si="848"/>
        <v>3688</v>
      </c>
      <c r="DR193" s="248">
        <f t="shared" si="849"/>
        <v>7126</v>
      </c>
      <c r="DS193" s="248">
        <f t="shared" si="850"/>
        <v>22339346</v>
      </c>
      <c r="DT193" s="248">
        <f t="shared" si="851"/>
        <v>8249</v>
      </c>
      <c r="DU193" s="248">
        <f t="shared" si="852"/>
        <v>17603</v>
      </c>
      <c r="DV193" s="248">
        <f t="shared" si="853"/>
        <v>0</v>
      </c>
      <c r="DW193" s="248" t="str">
        <f t="shared" si="854"/>
        <v>-</v>
      </c>
      <c r="DX193" s="248" t="str">
        <f t="shared" si="855"/>
        <v>-</v>
      </c>
      <c r="DY193" s="248">
        <f t="shared" si="856"/>
        <v>11309918</v>
      </c>
      <c r="DZ193" s="248">
        <f t="shared" si="857"/>
        <v>12751</v>
      </c>
      <c r="EA193" s="248">
        <f t="shared" si="858"/>
        <v>29769</v>
      </c>
      <c r="EB193" s="164"/>
      <c r="EC193" s="75">
        <f t="shared" si="859"/>
        <v>3</v>
      </c>
      <c r="ED193" s="74">
        <f t="shared" si="874"/>
        <v>2018</v>
      </c>
      <c r="EE193" s="165">
        <f t="shared" si="875"/>
        <v>43160</v>
      </c>
      <c r="EF193" s="157">
        <f t="shared" si="860"/>
        <v>31</v>
      </c>
      <c r="EG193" s="156"/>
      <c r="EH193" s="166">
        <f t="shared" si="861"/>
        <v>405912</v>
      </c>
      <c r="EI193" s="166">
        <f t="shared" si="861"/>
        <v>0</v>
      </c>
      <c r="EJ193" s="166">
        <f t="shared" si="861"/>
        <v>15956395</v>
      </c>
      <c r="EK193" s="166">
        <f t="shared" si="861"/>
        <v>27733303</v>
      </c>
      <c r="EL193" s="166">
        <f t="shared" si="861"/>
        <v>5266904</v>
      </c>
      <c r="EM193" s="166">
        <f t="shared" si="861"/>
        <v>5088150</v>
      </c>
      <c r="EN193" s="166">
        <f t="shared" si="861"/>
        <v>121269780</v>
      </c>
      <c r="EO193" s="166">
        <f t="shared" si="861"/>
        <v>431969840</v>
      </c>
      <c r="EP193" s="166">
        <f t="shared" si="861"/>
        <v>43967914</v>
      </c>
      <c r="EQ193" s="166">
        <f t="shared" si="861"/>
        <v>0</v>
      </c>
      <c r="ER193" s="166">
        <f t="shared" si="862"/>
        <v>0</v>
      </c>
      <c r="ES193" s="166">
        <f t="shared" si="862"/>
        <v>0</v>
      </c>
      <c r="ET193" s="166">
        <f t="shared" si="862"/>
        <v>0</v>
      </c>
      <c r="EU193" s="166">
        <f t="shared" si="862"/>
        <v>0</v>
      </c>
      <c r="EV193" s="166">
        <f t="shared" si="862"/>
        <v>0</v>
      </c>
      <c r="EW193" s="166">
        <f t="shared" si="862"/>
        <v>0</v>
      </c>
      <c r="EX193" s="166">
        <f t="shared" si="862"/>
        <v>0</v>
      </c>
      <c r="EY193" s="166">
        <f t="shared" si="862"/>
        <v>0</v>
      </c>
      <c r="EZ193" s="166">
        <f t="shared" si="862"/>
        <v>0</v>
      </c>
      <c r="FA193" s="166">
        <f t="shared" si="862"/>
        <v>0</v>
      </c>
      <c r="FB193" s="166">
        <f t="shared" si="863"/>
        <v>251658</v>
      </c>
      <c r="FC193" s="166">
        <f t="shared" si="863"/>
        <v>592253</v>
      </c>
      <c r="FD193" s="166">
        <f t="shared" si="863"/>
        <v>15484732</v>
      </c>
      <c r="FE193" s="166">
        <f t="shared" si="863"/>
        <v>47669632</v>
      </c>
      <c r="FF193" s="166">
        <f t="shared" si="863"/>
        <v>0</v>
      </c>
      <c r="FG193" s="166">
        <f t="shared" si="863"/>
        <v>26405266</v>
      </c>
      <c r="FH193" s="152"/>
      <c r="FI193" s="405">
        <f t="shared" si="864"/>
        <v>2.2338497033618987</v>
      </c>
      <c r="FJ193" s="405">
        <f t="shared" si="864"/>
        <v>1.674851680949242</v>
      </c>
      <c r="FK193" s="405">
        <f t="shared" si="865"/>
        <v>2.2493361656930428</v>
      </c>
      <c r="FL193" s="405">
        <f t="shared" si="866"/>
        <v>2.3011152416356877</v>
      </c>
      <c r="FM193" s="405">
        <f t="shared" si="867"/>
        <v>1.4163594022899282</v>
      </c>
      <c r="FN193" s="405">
        <f t="shared" si="868"/>
        <v>1.1439161653405783</v>
      </c>
      <c r="FO193" s="405">
        <f t="shared" si="869"/>
        <v>1.659974223113275</v>
      </c>
      <c r="FP193" s="405">
        <f t="shared" si="870"/>
        <v>1.0943147644278963</v>
      </c>
      <c r="FQ193" s="405">
        <f t="shared" si="871"/>
        <v>1.6716891356066614</v>
      </c>
      <c r="FR193" s="405">
        <f t="shared" si="872"/>
        <v>1.085249801744647</v>
      </c>
      <c r="FS193" s="65"/>
      <c r="FT193" s="172"/>
      <c r="FU193" s="172"/>
      <c r="FV193" s="172"/>
      <c r="FW193" s="172"/>
      <c r="FX193" s="172"/>
    </row>
    <row r="194" spans="1:180" ht="10.35" customHeight="1" x14ac:dyDescent="0.2">
      <c r="A194" s="74" t="str">
        <f t="shared" si="784"/>
        <v>2018-19APRILY59</v>
      </c>
      <c r="B194" s="163" t="str">
        <f t="shared" si="873"/>
        <v>2018-19</v>
      </c>
      <c r="C194" s="26" t="s">
        <v>839</v>
      </c>
      <c r="D194" s="163" t="str">
        <f t="shared" si="876"/>
        <v>Y59</v>
      </c>
      <c r="E194" s="163" t="str">
        <f t="shared" si="876"/>
        <v>South East</v>
      </c>
      <c r="F194" s="163" t="str">
        <f t="shared" si="785"/>
        <v>Y59</v>
      </c>
      <c r="H194" s="75">
        <f t="shared" si="786"/>
        <v>136027</v>
      </c>
      <c r="I194" s="75">
        <f t="shared" si="786"/>
        <v>96856</v>
      </c>
      <c r="J194" s="75">
        <f t="shared" si="786"/>
        <v>1083951</v>
      </c>
      <c r="K194" s="75">
        <f t="shared" si="787"/>
        <v>11</v>
      </c>
      <c r="L194" s="75">
        <f t="shared" si="788"/>
        <v>3</v>
      </c>
      <c r="M194" s="75">
        <f t="shared" si="789"/>
        <v>0</v>
      </c>
      <c r="N194" s="75">
        <f t="shared" si="790"/>
        <v>62</v>
      </c>
      <c r="O194" s="75">
        <f t="shared" si="791"/>
        <v>148</v>
      </c>
      <c r="P194" s="75" t="s">
        <v>44</v>
      </c>
      <c r="Q194" s="75">
        <f t="shared" si="792"/>
        <v>0</v>
      </c>
      <c r="R194" s="75">
        <f t="shared" si="792"/>
        <v>0</v>
      </c>
      <c r="S194" s="75">
        <f t="shared" si="792"/>
        <v>0</v>
      </c>
      <c r="T194" s="75">
        <f t="shared" si="792"/>
        <v>103675</v>
      </c>
      <c r="U194" s="75">
        <f t="shared" si="792"/>
        <v>5755</v>
      </c>
      <c r="V194" s="75">
        <f t="shared" si="792"/>
        <v>3541</v>
      </c>
      <c r="W194" s="75">
        <f t="shared" si="792"/>
        <v>47197</v>
      </c>
      <c r="X194" s="75">
        <f t="shared" si="792"/>
        <v>36048</v>
      </c>
      <c r="Y194" s="75">
        <f t="shared" si="792"/>
        <v>2784</v>
      </c>
      <c r="Z194" s="75">
        <f t="shared" si="792"/>
        <v>2438859</v>
      </c>
      <c r="AA194" s="75">
        <f t="shared" si="793"/>
        <v>424</v>
      </c>
      <c r="AB194" s="75">
        <f t="shared" si="794"/>
        <v>776</v>
      </c>
      <c r="AC194" s="75">
        <f t="shared" si="795"/>
        <v>2131623</v>
      </c>
      <c r="AD194" s="75">
        <f t="shared" si="796"/>
        <v>602</v>
      </c>
      <c r="AE194" s="75">
        <f t="shared" si="797"/>
        <v>1131</v>
      </c>
      <c r="AF194" s="75">
        <f t="shared" si="798"/>
        <v>43262118</v>
      </c>
      <c r="AG194" s="75">
        <f t="shared" si="799"/>
        <v>917</v>
      </c>
      <c r="AH194" s="75">
        <f t="shared" si="800"/>
        <v>1752</v>
      </c>
      <c r="AI194" s="75">
        <f t="shared" si="801"/>
        <v>120924795</v>
      </c>
      <c r="AJ194" s="75">
        <f t="shared" si="802"/>
        <v>3355</v>
      </c>
      <c r="AK194" s="75">
        <f t="shared" si="803"/>
        <v>7879</v>
      </c>
      <c r="AL194" s="75">
        <f t="shared" si="804"/>
        <v>13638137</v>
      </c>
      <c r="AM194" s="75">
        <f t="shared" si="805"/>
        <v>4899</v>
      </c>
      <c r="AN194" s="75">
        <f t="shared" si="806"/>
        <v>11706</v>
      </c>
      <c r="AO194" s="75">
        <f t="shared" si="807"/>
        <v>6287</v>
      </c>
      <c r="AP194" s="75">
        <f t="shared" si="807"/>
        <v>134</v>
      </c>
      <c r="AQ194" s="75">
        <f t="shared" si="807"/>
        <v>503</v>
      </c>
      <c r="AR194" s="75">
        <f t="shared" si="807"/>
        <v>879</v>
      </c>
      <c r="AS194" s="75">
        <f t="shared" si="807"/>
        <v>662</v>
      </c>
      <c r="AT194" s="75">
        <f t="shared" si="807"/>
        <v>4988</v>
      </c>
      <c r="AU194" s="75">
        <f t="shared" si="807"/>
        <v>638</v>
      </c>
      <c r="AV194" s="75">
        <f t="shared" si="807"/>
        <v>60410</v>
      </c>
      <c r="AW194" s="75">
        <f t="shared" si="807"/>
        <v>3179</v>
      </c>
      <c r="AX194" s="75">
        <f t="shared" si="807"/>
        <v>33799</v>
      </c>
      <c r="AY194" s="75">
        <f t="shared" si="808"/>
        <v>97388</v>
      </c>
      <c r="AZ194" s="75">
        <f t="shared" si="808"/>
        <v>12518</v>
      </c>
      <c r="BA194" s="75">
        <f t="shared" si="808"/>
        <v>9531</v>
      </c>
      <c r="BB194" s="75">
        <f t="shared" si="808"/>
        <v>7780</v>
      </c>
      <c r="BC194" s="75">
        <f t="shared" si="808"/>
        <v>6028</v>
      </c>
      <c r="BD194" s="75">
        <f t="shared" si="808"/>
        <v>65860</v>
      </c>
      <c r="BE194" s="75">
        <f t="shared" si="808"/>
        <v>54100</v>
      </c>
      <c r="BF194" s="75">
        <f t="shared" si="808"/>
        <v>56077</v>
      </c>
      <c r="BG194" s="75">
        <f t="shared" si="808"/>
        <v>39062</v>
      </c>
      <c r="BH194" s="75">
        <f t="shared" si="808"/>
        <v>4771</v>
      </c>
      <c r="BI194" s="75">
        <f t="shared" si="808"/>
        <v>3030</v>
      </c>
      <c r="BJ194" s="75">
        <f t="shared" si="808"/>
        <v>0</v>
      </c>
      <c r="BK194" s="75">
        <f t="shared" si="808"/>
        <v>0</v>
      </c>
      <c r="BL194" s="75" t="str">
        <f t="shared" si="809"/>
        <v>-</v>
      </c>
      <c r="BM194" s="75" t="str">
        <f t="shared" si="810"/>
        <v>-</v>
      </c>
      <c r="BN194" s="75">
        <f t="shared" si="811"/>
        <v>0</v>
      </c>
      <c r="BO194" s="75">
        <f t="shared" si="811"/>
        <v>0</v>
      </c>
      <c r="BP194" s="75" t="str">
        <f t="shared" si="812"/>
        <v>-</v>
      </c>
      <c r="BQ194" s="75" t="str">
        <f t="shared" si="813"/>
        <v>-</v>
      </c>
      <c r="BR194" s="75">
        <f t="shared" si="814"/>
        <v>0</v>
      </c>
      <c r="BS194" s="75">
        <f t="shared" si="814"/>
        <v>0</v>
      </c>
      <c r="BT194" s="75" t="str">
        <f t="shared" si="815"/>
        <v>-</v>
      </c>
      <c r="BU194" s="75" t="str">
        <f t="shared" si="816"/>
        <v>-</v>
      </c>
      <c r="BV194" s="75">
        <f t="shared" si="817"/>
        <v>0</v>
      </c>
      <c r="BW194" s="75">
        <f t="shared" si="817"/>
        <v>0</v>
      </c>
      <c r="BX194" s="75" t="str">
        <f t="shared" si="818"/>
        <v>-</v>
      </c>
      <c r="BY194" s="75" t="str">
        <f t="shared" si="819"/>
        <v>-</v>
      </c>
      <c r="BZ194" s="75">
        <f t="shared" si="820"/>
        <v>0</v>
      </c>
      <c r="CA194" s="75">
        <f t="shared" si="820"/>
        <v>0</v>
      </c>
      <c r="CB194" s="75" t="str">
        <f t="shared" si="821"/>
        <v>-</v>
      </c>
      <c r="CC194" s="75" t="str">
        <f t="shared" si="822"/>
        <v>-</v>
      </c>
      <c r="CD194" s="75">
        <f t="shared" si="823"/>
        <v>0</v>
      </c>
      <c r="CE194" s="75">
        <f t="shared" si="823"/>
        <v>0</v>
      </c>
      <c r="CF194" s="75" t="str">
        <f t="shared" si="824"/>
        <v>-</v>
      </c>
      <c r="CG194" s="75" t="str">
        <f t="shared" si="825"/>
        <v>-</v>
      </c>
      <c r="CH194" s="75">
        <f t="shared" si="826"/>
        <v>0</v>
      </c>
      <c r="CI194" s="75">
        <f t="shared" si="826"/>
        <v>0</v>
      </c>
      <c r="CJ194" s="75" t="str">
        <f t="shared" si="827"/>
        <v>-</v>
      </c>
      <c r="CK194" s="75" t="str">
        <f t="shared" si="828"/>
        <v>-</v>
      </c>
      <c r="CL194" s="75">
        <f t="shared" si="829"/>
        <v>0</v>
      </c>
      <c r="CM194" s="75">
        <f t="shared" si="829"/>
        <v>0</v>
      </c>
      <c r="CN194" s="75" t="str">
        <f t="shared" si="830"/>
        <v>-</v>
      </c>
      <c r="CO194" s="75" t="str">
        <f t="shared" si="831"/>
        <v>-</v>
      </c>
      <c r="CP194" s="75">
        <f t="shared" si="832"/>
        <v>0</v>
      </c>
      <c r="CQ194" s="75">
        <f t="shared" si="832"/>
        <v>0</v>
      </c>
      <c r="CR194" s="75" t="str">
        <f t="shared" si="833"/>
        <v>-</v>
      </c>
      <c r="CS194" s="75" t="str">
        <f t="shared" si="834"/>
        <v>-</v>
      </c>
      <c r="CT194" s="75">
        <f t="shared" si="835"/>
        <v>0</v>
      </c>
      <c r="CU194" s="75">
        <f t="shared" si="835"/>
        <v>0</v>
      </c>
      <c r="CV194" s="75" t="str">
        <f t="shared" si="836"/>
        <v>-</v>
      </c>
      <c r="CW194" s="75" t="str">
        <f t="shared" si="837"/>
        <v>-</v>
      </c>
      <c r="CX194" s="75">
        <f t="shared" si="838"/>
        <v>457</v>
      </c>
      <c r="CY194" s="75">
        <f t="shared" si="838"/>
        <v>137778</v>
      </c>
      <c r="CZ194" s="75">
        <f t="shared" si="839"/>
        <v>301</v>
      </c>
      <c r="DA194" s="75">
        <f t="shared" si="840"/>
        <v>498</v>
      </c>
      <c r="DB194" s="75">
        <f t="shared" si="841"/>
        <v>4517</v>
      </c>
      <c r="DC194" s="75">
        <f t="shared" si="841"/>
        <v>206250</v>
      </c>
      <c r="DD194" s="75">
        <f t="shared" si="842"/>
        <v>46</v>
      </c>
      <c r="DE194" s="75">
        <f t="shared" si="843"/>
        <v>81</v>
      </c>
      <c r="DF194" s="75">
        <f t="shared" si="844"/>
        <v>0</v>
      </c>
      <c r="DG194" s="75">
        <f t="shared" si="844"/>
        <v>0</v>
      </c>
      <c r="DH194" s="75" t="str">
        <f t="shared" si="845"/>
        <v>-</v>
      </c>
      <c r="DI194" s="75" t="str">
        <f t="shared" si="846"/>
        <v>-</v>
      </c>
      <c r="DJ194" s="75">
        <f t="shared" si="847"/>
        <v>0</v>
      </c>
      <c r="DK194" s="75">
        <f t="shared" si="847"/>
        <v>93</v>
      </c>
      <c r="DL194" s="248">
        <f t="shared" si="847"/>
        <v>2038</v>
      </c>
      <c r="DM194" s="248">
        <f t="shared" si="847"/>
        <v>2916</v>
      </c>
      <c r="DN194" s="248">
        <f t="shared" si="847"/>
        <v>0</v>
      </c>
      <c r="DO194" s="248">
        <f t="shared" si="847"/>
        <v>661</v>
      </c>
      <c r="DP194" s="248">
        <f t="shared" si="847"/>
        <v>5607268</v>
      </c>
      <c r="DQ194" s="248">
        <f t="shared" si="848"/>
        <v>2751</v>
      </c>
      <c r="DR194" s="248">
        <f t="shared" si="849"/>
        <v>5201</v>
      </c>
      <c r="DS194" s="248">
        <f t="shared" si="850"/>
        <v>18785074</v>
      </c>
      <c r="DT194" s="248">
        <f t="shared" si="851"/>
        <v>6442</v>
      </c>
      <c r="DU194" s="248">
        <f t="shared" si="852"/>
        <v>14380</v>
      </c>
      <c r="DV194" s="248">
        <f t="shared" si="853"/>
        <v>0</v>
      </c>
      <c r="DW194" s="248" t="str">
        <f t="shared" si="854"/>
        <v>-</v>
      </c>
      <c r="DX194" s="248" t="str">
        <f t="shared" si="855"/>
        <v>-</v>
      </c>
      <c r="DY194" s="248">
        <f t="shared" si="856"/>
        <v>4852123</v>
      </c>
      <c r="DZ194" s="248">
        <f t="shared" si="857"/>
        <v>7341</v>
      </c>
      <c r="EA194" s="248">
        <f t="shared" si="858"/>
        <v>16986</v>
      </c>
      <c r="EB194" s="164"/>
      <c r="EC194" s="75">
        <f t="shared" si="859"/>
        <v>4</v>
      </c>
      <c r="ED194" s="74">
        <f t="shared" si="874"/>
        <v>2018</v>
      </c>
      <c r="EE194" s="165">
        <f t="shared" si="875"/>
        <v>43191</v>
      </c>
      <c r="EF194" s="157">
        <f t="shared" si="860"/>
        <v>30</v>
      </c>
      <c r="EG194" s="156"/>
      <c r="EH194" s="166">
        <f t="shared" si="861"/>
        <v>288048</v>
      </c>
      <c r="EI194" s="166">
        <f t="shared" si="861"/>
        <v>0</v>
      </c>
      <c r="EJ194" s="166">
        <f t="shared" si="861"/>
        <v>5991375</v>
      </c>
      <c r="EK194" s="166">
        <f t="shared" si="861"/>
        <v>14346388</v>
      </c>
      <c r="EL194" s="166">
        <f t="shared" si="861"/>
        <v>4464900</v>
      </c>
      <c r="EM194" s="166">
        <f t="shared" si="861"/>
        <v>4006240</v>
      </c>
      <c r="EN194" s="166">
        <f t="shared" si="861"/>
        <v>82679592</v>
      </c>
      <c r="EO194" s="166">
        <f t="shared" si="861"/>
        <v>284019343</v>
      </c>
      <c r="EP194" s="166">
        <f t="shared" si="861"/>
        <v>32589820</v>
      </c>
      <c r="EQ194" s="166">
        <f t="shared" si="861"/>
        <v>0</v>
      </c>
      <c r="ER194" s="166">
        <f t="shared" si="862"/>
        <v>0</v>
      </c>
      <c r="ES194" s="166">
        <f t="shared" si="862"/>
        <v>0</v>
      </c>
      <c r="ET194" s="166">
        <f t="shared" si="862"/>
        <v>0</v>
      </c>
      <c r="EU194" s="166">
        <f t="shared" si="862"/>
        <v>0</v>
      </c>
      <c r="EV194" s="166">
        <f t="shared" si="862"/>
        <v>0</v>
      </c>
      <c r="EW194" s="166">
        <f t="shared" si="862"/>
        <v>0</v>
      </c>
      <c r="EX194" s="166">
        <f t="shared" si="862"/>
        <v>0</v>
      </c>
      <c r="EY194" s="166">
        <f t="shared" si="862"/>
        <v>0</v>
      </c>
      <c r="EZ194" s="166">
        <f t="shared" si="862"/>
        <v>0</v>
      </c>
      <c r="FA194" s="166">
        <f t="shared" si="862"/>
        <v>0</v>
      </c>
      <c r="FB194" s="166">
        <f t="shared" si="863"/>
        <v>227643</v>
      </c>
      <c r="FC194" s="166">
        <f t="shared" si="863"/>
        <v>367725</v>
      </c>
      <c r="FD194" s="166">
        <f t="shared" si="863"/>
        <v>10599498</v>
      </c>
      <c r="FE194" s="166">
        <f t="shared" si="863"/>
        <v>41932932</v>
      </c>
      <c r="FF194" s="166">
        <f t="shared" si="863"/>
        <v>0</v>
      </c>
      <c r="FG194" s="166">
        <f t="shared" si="863"/>
        <v>11227572</v>
      </c>
      <c r="FH194" s="152"/>
      <c r="FI194" s="405">
        <f t="shared" si="864"/>
        <v>2.1751520417028671</v>
      </c>
      <c r="FJ194" s="405">
        <f t="shared" si="864"/>
        <v>1.6561251086012163</v>
      </c>
      <c r="FK194" s="405">
        <f t="shared" si="865"/>
        <v>2.1971194577802882</v>
      </c>
      <c r="FL194" s="405">
        <f t="shared" si="866"/>
        <v>1.7023439706297656</v>
      </c>
      <c r="FM194" s="405">
        <f t="shared" si="867"/>
        <v>1.3954276754878487</v>
      </c>
      <c r="FN194" s="405">
        <f t="shared" si="868"/>
        <v>1.146259296141704</v>
      </c>
      <c r="FO194" s="405">
        <f t="shared" si="869"/>
        <v>1.5556202840656901</v>
      </c>
      <c r="FP194" s="405">
        <f t="shared" si="870"/>
        <v>1.0836107412339104</v>
      </c>
      <c r="FQ194" s="405">
        <f t="shared" si="871"/>
        <v>1.7137212643678161</v>
      </c>
      <c r="FR194" s="405">
        <f t="shared" si="872"/>
        <v>1.0883620689655173</v>
      </c>
      <c r="FS194" s="65"/>
      <c r="FT194" s="172"/>
      <c r="FU194" s="172"/>
      <c r="FV194" s="172"/>
      <c r="FW194" s="172"/>
      <c r="FX194" s="172"/>
    </row>
    <row r="195" spans="1:180" ht="10.35" customHeight="1" x14ac:dyDescent="0.2">
      <c r="A195" s="74" t="str">
        <f t="shared" si="784"/>
        <v>2018-19MAYY59</v>
      </c>
      <c r="B195" s="163" t="str">
        <f t="shared" si="873"/>
        <v>2018-19</v>
      </c>
      <c r="C195" s="26" t="s">
        <v>840</v>
      </c>
      <c r="D195" s="163" t="str">
        <f t="shared" si="876"/>
        <v>Y59</v>
      </c>
      <c r="E195" s="163" t="str">
        <f t="shared" si="876"/>
        <v>South East</v>
      </c>
      <c r="F195" s="163" t="str">
        <f t="shared" si="785"/>
        <v>Y59</v>
      </c>
      <c r="H195" s="75">
        <f t="shared" si="786"/>
        <v>147042</v>
      </c>
      <c r="I195" s="75">
        <f t="shared" si="786"/>
        <v>106594</v>
      </c>
      <c r="J195" s="75">
        <f t="shared" si="786"/>
        <v>1483350</v>
      </c>
      <c r="K195" s="75">
        <f t="shared" si="787"/>
        <v>14</v>
      </c>
      <c r="L195" s="75">
        <f t="shared" si="788"/>
        <v>3</v>
      </c>
      <c r="M195" s="75">
        <f t="shared" si="789"/>
        <v>0</v>
      </c>
      <c r="N195" s="75">
        <f t="shared" si="790"/>
        <v>78</v>
      </c>
      <c r="O195" s="75">
        <f t="shared" si="791"/>
        <v>167</v>
      </c>
      <c r="P195" s="75" t="s">
        <v>44</v>
      </c>
      <c r="Q195" s="75">
        <f t="shared" si="792"/>
        <v>0</v>
      </c>
      <c r="R195" s="75">
        <f t="shared" si="792"/>
        <v>0</v>
      </c>
      <c r="S195" s="75">
        <f t="shared" si="792"/>
        <v>0</v>
      </c>
      <c r="T195" s="75">
        <f t="shared" si="792"/>
        <v>108687</v>
      </c>
      <c r="U195" s="75">
        <f t="shared" si="792"/>
        <v>5872</v>
      </c>
      <c r="V195" s="75">
        <f t="shared" si="792"/>
        <v>3652</v>
      </c>
      <c r="W195" s="75">
        <f t="shared" si="792"/>
        <v>49410</v>
      </c>
      <c r="X195" s="75">
        <f t="shared" si="792"/>
        <v>37746</v>
      </c>
      <c r="Y195" s="75">
        <f t="shared" si="792"/>
        <v>2881</v>
      </c>
      <c r="Z195" s="75">
        <f t="shared" si="792"/>
        <v>2593293</v>
      </c>
      <c r="AA195" s="75">
        <f t="shared" si="793"/>
        <v>442</v>
      </c>
      <c r="AB195" s="75">
        <f t="shared" si="794"/>
        <v>802</v>
      </c>
      <c r="AC195" s="75">
        <f t="shared" si="795"/>
        <v>2296315</v>
      </c>
      <c r="AD195" s="75">
        <f t="shared" si="796"/>
        <v>629</v>
      </c>
      <c r="AE195" s="75">
        <f t="shared" si="797"/>
        <v>1182</v>
      </c>
      <c r="AF195" s="75">
        <f t="shared" si="798"/>
        <v>48661906</v>
      </c>
      <c r="AG195" s="75">
        <f t="shared" si="799"/>
        <v>985</v>
      </c>
      <c r="AH195" s="75">
        <f t="shared" si="800"/>
        <v>1914</v>
      </c>
      <c r="AI195" s="75">
        <f t="shared" si="801"/>
        <v>147214485</v>
      </c>
      <c r="AJ195" s="75">
        <f t="shared" si="802"/>
        <v>3900</v>
      </c>
      <c r="AK195" s="75">
        <f t="shared" si="803"/>
        <v>9098</v>
      </c>
      <c r="AL195" s="75">
        <f t="shared" si="804"/>
        <v>16734771</v>
      </c>
      <c r="AM195" s="75">
        <f t="shared" si="805"/>
        <v>5809</v>
      </c>
      <c r="AN195" s="75">
        <f t="shared" si="806"/>
        <v>13304</v>
      </c>
      <c r="AO195" s="75">
        <f t="shared" si="807"/>
        <v>6537</v>
      </c>
      <c r="AP195" s="75">
        <f t="shared" si="807"/>
        <v>189</v>
      </c>
      <c r="AQ195" s="75">
        <f t="shared" si="807"/>
        <v>783</v>
      </c>
      <c r="AR195" s="75">
        <f t="shared" si="807"/>
        <v>954</v>
      </c>
      <c r="AS195" s="75">
        <f t="shared" si="807"/>
        <v>438</v>
      </c>
      <c r="AT195" s="75">
        <f t="shared" si="807"/>
        <v>5127</v>
      </c>
      <c r="AU195" s="75">
        <f t="shared" si="807"/>
        <v>653</v>
      </c>
      <c r="AV195" s="75">
        <f t="shared" si="807"/>
        <v>63562</v>
      </c>
      <c r="AW195" s="75">
        <f t="shared" si="807"/>
        <v>3337</v>
      </c>
      <c r="AX195" s="75">
        <f t="shared" si="807"/>
        <v>35251</v>
      </c>
      <c r="AY195" s="75">
        <f t="shared" si="808"/>
        <v>102150</v>
      </c>
      <c r="AZ195" s="75">
        <f t="shared" si="808"/>
        <v>12805</v>
      </c>
      <c r="BA195" s="75">
        <f t="shared" si="808"/>
        <v>9721</v>
      </c>
      <c r="BB195" s="75">
        <f t="shared" si="808"/>
        <v>7934</v>
      </c>
      <c r="BC195" s="75">
        <f t="shared" si="808"/>
        <v>6163</v>
      </c>
      <c r="BD195" s="75">
        <f t="shared" si="808"/>
        <v>69541</v>
      </c>
      <c r="BE195" s="75">
        <f t="shared" si="808"/>
        <v>56550</v>
      </c>
      <c r="BF195" s="75">
        <f t="shared" si="808"/>
        <v>60258</v>
      </c>
      <c r="BG195" s="75">
        <f t="shared" si="808"/>
        <v>41069</v>
      </c>
      <c r="BH195" s="75">
        <f t="shared" si="808"/>
        <v>5047</v>
      </c>
      <c r="BI195" s="75">
        <f t="shared" si="808"/>
        <v>3096</v>
      </c>
      <c r="BJ195" s="75">
        <f t="shared" si="808"/>
        <v>0</v>
      </c>
      <c r="BK195" s="75">
        <f t="shared" si="808"/>
        <v>0</v>
      </c>
      <c r="BL195" s="75" t="str">
        <f t="shared" si="809"/>
        <v>-</v>
      </c>
      <c r="BM195" s="75" t="str">
        <f t="shared" si="810"/>
        <v>-</v>
      </c>
      <c r="BN195" s="75">
        <f t="shared" si="811"/>
        <v>0</v>
      </c>
      <c r="BO195" s="75">
        <f t="shared" si="811"/>
        <v>0</v>
      </c>
      <c r="BP195" s="75" t="str">
        <f t="shared" si="812"/>
        <v>-</v>
      </c>
      <c r="BQ195" s="75" t="str">
        <f t="shared" si="813"/>
        <v>-</v>
      </c>
      <c r="BR195" s="75">
        <f t="shared" si="814"/>
        <v>0</v>
      </c>
      <c r="BS195" s="75">
        <f t="shared" si="814"/>
        <v>0</v>
      </c>
      <c r="BT195" s="75" t="str">
        <f t="shared" si="815"/>
        <v>-</v>
      </c>
      <c r="BU195" s="75" t="str">
        <f t="shared" si="816"/>
        <v>-</v>
      </c>
      <c r="BV195" s="75">
        <f t="shared" si="817"/>
        <v>0</v>
      </c>
      <c r="BW195" s="75">
        <f t="shared" si="817"/>
        <v>0</v>
      </c>
      <c r="BX195" s="75" t="str">
        <f t="shared" si="818"/>
        <v>-</v>
      </c>
      <c r="BY195" s="75" t="str">
        <f t="shared" si="819"/>
        <v>-</v>
      </c>
      <c r="BZ195" s="75">
        <f t="shared" si="820"/>
        <v>0</v>
      </c>
      <c r="CA195" s="75">
        <f t="shared" si="820"/>
        <v>0</v>
      </c>
      <c r="CB195" s="75" t="str">
        <f t="shared" si="821"/>
        <v>-</v>
      </c>
      <c r="CC195" s="75" t="str">
        <f t="shared" si="822"/>
        <v>-</v>
      </c>
      <c r="CD195" s="75">
        <f t="shared" si="823"/>
        <v>0</v>
      </c>
      <c r="CE195" s="75">
        <f t="shared" si="823"/>
        <v>0</v>
      </c>
      <c r="CF195" s="75" t="str">
        <f t="shared" si="824"/>
        <v>-</v>
      </c>
      <c r="CG195" s="75" t="str">
        <f t="shared" si="825"/>
        <v>-</v>
      </c>
      <c r="CH195" s="75">
        <f t="shared" si="826"/>
        <v>0</v>
      </c>
      <c r="CI195" s="75">
        <f t="shared" si="826"/>
        <v>0</v>
      </c>
      <c r="CJ195" s="75" t="str">
        <f t="shared" si="827"/>
        <v>-</v>
      </c>
      <c r="CK195" s="75" t="str">
        <f t="shared" si="828"/>
        <v>-</v>
      </c>
      <c r="CL195" s="75">
        <f t="shared" si="829"/>
        <v>0</v>
      </c>
      <c r="CM195" s="75">
        <f t="shared" si="829"/>
        <v>0</v>
      </c>
      <c r="CN195" s="75" t="str">
        <f t="shared" si="830"/>
        <v>-</v>
      </c>
      <c r="CO195" s="75" t="str">
        <f t="shared" si="831"/>
        <v>-</v>
      </c>
      <c r="CP195" s="75">
        <f t="shared" si="832"/>
        <v>0</v>
      </c>
      <c r="CQ195" s="75">
        <f t="shared" si="832"/>
        <v>0</v>
      </c>
      <c r="CR195" s="75" t="str">
        <f t="shared" si="833"/>
        <v>-</v>
      </c>
      <c r="CS195" s="75" t="str">
        <f t="shared" si="834"/>
        <v>-</v>
      </c>
      <c r="CT195" s="75">
        <f t="shared" si="835"/>
        <v>0</v>
      </c>
      <c r="CU195" s="75">
        <f t="shared" si="835"/>
        <v>0</v>
      </c>
      <c r="CV195" s="75" t="str">
        <f t="shared" si="836"/>
        <v>-</v>
      </c>
      <c r="CW195" s="75" t="str">
        <f t="shared" si="837"/>
        <v>-</v>
      </c>
      <c r="CX195" s="75">
        <f t="shared" si="838"/>
        <v>431</v>
      </c>
      <c r="CY195" s="75">
        <f t="shared" si="838"/>
        <v>137674</v>
      </c>
      <c r="CZ195" s="75">
        <f t="shared" si="839"/>
        <v>319</v>
      </c>
      <c r="DA195" s="75">
        <f t="shared" si="840"/>
        <v>574</v>
      </c>
      <c r="DB195" s="75">
        <f t="shared" si="841"/>
        <v>4583</v>
      </c>
      <c r="DC195" s="75">
        <f t="shared" si="841"/>
        <v>223213</v>
      </c>
      <c r="DD195" s="75">
        <f t="shared" si="842"/>
        <v>49</v>
      </c>
      <c r="DE195" s="75">
        <f t="shared" si="843"/>
        <v>90</v>
      </c>
      <c r="DF195" s="75">
        <f t="shared" si="844"/>
        <v>0</v>
      </c>
      <c r="DG195" s="75">
        <f t="shared" si="844"/>
        <v>0</v>
      </c>
      <c r="DH195" s="75" t="str">
        <f t="shared" si="845"/>
        <v>-</v>
      </c>
      <c r="DI195" s="75" t="str">
        <f t="shared" si="846"/>
        <v>-</v>
      </c>
      <c r="DJ195" s="75">
        <f t="shared" si="847"/>
        <v>0</v>
      </c>
      <c r="DK195" s="75">
        <f t="shared" si="847"/>
        <v>106</v>
      </c>
      <c r="DL195" s="248">
        <f t="shared" si="847"/>
        <v>2144</v>
      </c>
      <c r="DM195" s="248">
        <f t="shared" si="847"/>
        <v>3091</v>
      </c>
      <c r="DN195" s="248">
        <f t="shared" si="847"/>
        <v>0</v>
      </c>
      <c r="DO195" s="248">
        <f t="shared" si="847"/>
        <v>712</v>
      </c>
      <c r="DP195" s="248">
        <f t="shared" si="847"/>
        <v>6575844</v>
      </c>
      <c r="DQ195" s="248">
        <f t="shared" si="848"/>
        <v>3067</v>
      </c>
      <c r="DR195" s="248">
        <f t="shared" si="849"/>
        <v>5855</v>
      </c>
      <c r="DS195" s="248">
        <f t="shared" si="850"/>
        <v>20833442</v>
      </c>
      <c r="DT195" s="248">
        <f t="shared" si="851"/>
        <v>6740</v>
      </c>
      <c r="DU195" s="248">
        <f t="shared" si="852"/>
        <v>14707</v>
      </c>
      <c r="DV195" s="248">
        <f t="shared" si="853"/>
        <v>0</v>
      </c>
      <c r="DW195" s="248" t="str">
        <f t="shared" si="854"/>
        <v>-</v>
      </c>
      <c r="DX195" s="248" t="str">
        <f t="shared" si="855"/>
        <v>-</v>
      </c>
      <c r="DY195" s="248">
        <f t="shared" si="856"/>
        <v>6425060</v>
      </c>
      <c r="DZ195" s="248">
        <f t="shared" si="857"/>
        <v>9024</v>
      </c>
      <c r="EA195" s="248">
        <f t="shared" si="858"/>
        <v>20459</v>
      </c>
      <c r="EB195" s="164"/>
      <c r="EC195" s="75">
        <f t="shared" si="859"/>
        <v>5</v>
      </c>
      <c r="ED195" s="74">
        <f t="shared" si="874"/>
        <v>2018</v>
      </c>
      <c r="EE195" s="165">
        <f t="shared" si="875"/>
        <v>43221</v>
      </c>
      <c r="EF195" s="157">
        <f t="shared" si="860"/>
        <v>31</v>
      </c>
      <c r="EG195" s="156"/>
      <c r="EH195" s="166">
        <f t="shared" si="861"/>
        <v>316750</v>
      </c>
      <c r="EI195" s="166">
        <f t="shared" si="861"/>
        <v>0</v>
      </c>
      <c r="EJ195" s="166">
        <f t="shared" si="861"/>
        <v>8354697</v>
      </c>
      <c r="EK195" s="166">
        <f t="shared" si="861"/>
        <v>17784045</v>
      </c>
      <c r="EL195" s="166">
        <f t="shared" si="861"/>
        <v>4710887</v>
      </c>
      <c r="EM195" s="166">
        <f t="shared" si="861"/>
        <v>4315091</v>
      </c>
      <c r="EN195" s="166">
        <f t="shared" si="861"/>
        <v>94588969</v>
      </c>
      <c r="EO195" s="166">
        <f t="shared" si="861"/>
        <v>343413626</v>
      </c>
      <c r="EP195" s="166">
        <f t="shared" si="861"/>
        <v>38328200</v>
      </c>
      <c r="EQ195" s="166">
        <f t="shared" si="861"/>
        <v>0</v>
      </c>
      <c r="ER195" s="166">
        <f t="shared" si="862"/>
        <v>0</v>
      </c>
      <c r="ES195" s="166">
        <f t="shared" si="862"/>
        <v>0</v>
      </c>
      <c r="ET195" s="166">
        <f t="shared" si="862"/>
        <v>0</v>
      </c>
      <c r="EU195" s="166">
        <f t="shared" si="862"/>
        <v>0</v>
      </c>
      <c r="EV195" s="166">
        <f t="shared" si="862"/>
        <v>0</v>
      </c>
      <c r="EW195" s="166">
        <f t="shared" si="862"/>
        <v>0</v>
      </c>
      <c r="EX195" s="166">
        <f t="shared" si="862"/>
        <v>0</v>
      </c>
      <c r="EY195" s="166">
        <f t="shared" si="862"/>
        <v>0</v>
      </c>
      <c r="EZ195" s="166">
        <f t="shared" si="862"/>
        <v>0</v>
      </c>
      <c r="FA195" s="166">
        <f t="shared" si="862"/>
        <v>0</v>
      </c>
      <c r="FB195" s="166">
        <f t="shared" si="863"/>
        <v>247542</v>
      </c>
      <c r="FC195" s="166">
        <f t="shared" si="863"/>
        <v>414366</v>
      </c>
      <c r="FD195" s="166">
        <f t="shared" si="863"/>
        <v>12553462</v>
      </c>
      <c r="FE195" s="166">
        <f t="shared" si="863"/>
        <v>45457988</v>
      </c>
      <c r="FF195" s="166">
        <f t="shared" si="863"/>
        <v>0</v>
      </c>
      <c r="FG195" s="166">
        <f t="shared" si="863"/>
        <v>14567034</v>
      </c>
      <c r="FH195" s="152"/>
      <c r="FI195" s="405">
        <f t="shared" si="864"/>
        <v>2.1806880108991824</v>
      </c>
      <c r="FJ195" s="405">
        <f t="shared" si="864"/>
        <v>1.6554836512261581</v>
      </c>
      <c r="FK195" s="405">
        <f t="shared" si="865"/>
        <v>2.1725082146768893</v>
      </c>
      <c r="FL195" s="405">
        <f t="shared" si="866"/>
        <v>1.6875684556407449</v>
      </c>
      <c r="FM195" s="405">
        <f t="shared" si="867"/>
        <v>1.4074276462254605</v>
      </c>
      <c r="FN195" s="405">
        <f t="shared" si="868"/>
        <v>1.1445051608986034</v>
      </c>
      <c r="FO195" s="405">
        <f t="shared" si="869"/>
        <v>1.596407566364648</v>
      </c>
      <c r="FP195" s="405">
        <f t="shared" si="870"/>
        <v>1.08803581836486</v>
      </c>
      <c r="FQ195" s="405">
        <f t="shared" si="871"/>
        <v>1.7518222839291913</v>
      </c>
      <c r="FR195" s="405">
        <f t="shared" si="872"/>
        <v>1.0746268656716418</v>
      </c>
      <c r="FS195" s="65"/>
      <c r="FT195" s="172"/>
      <c r="FU195" s="172"/>
      <c r="FV195" s="172"/>
      <c r="FW195" s="172"/>
      <c r="FX195" s="172"/>
    </row>
    <row r="196" spans="1:180" ht="10.35" customHeight="1" x14ac:dyDescent="0.2">
      <c r="A196" s="74" t="str">
        <f t="shared" si="784"/>
        <v>2018-19JUNEY59</v>
      </c>
      <c r="B196" s="163" t="str">
        <f t="shared" si="873"/>
        <v>2018-19</v>
      </c>
      <c r="C196" s="26" t="s">
        <v>843</v>
      </c>
      <c r="D196" s="163" t="str">
        <f t="shared" si="876"/>
        <v>Y59</v>
      </c>
      <c r="E196" s="163" t="str">
        <f t="shared" si="876"/>
        <v>South East</v>
      </c>
      <c r="F196" s="163" t="str">
        <f t="shared" si="785"/>
        <v>Y59</v>
      </c>
      <c r="H196" s="75">
        <f t="shared" si="786"/>
        <v>142774</v>
      </c>
      <c r="I196" s="75">
        <f t="shared" si="786"/>
        <v>104612</v>
      </c>
      <c r="J196" s="75">
        <f t="shared" si="786"/>
        <v>1807292</v>
      </c>
      <c r="K196" s="75">
        <f t="shared" si="787"/>
        <v>17</v>
      </c>
      <c r="L196" s="75">
        <f t="shared" si="788"/>
        <v>3</v>
      </c>
      <c r="M196" s="75">
        <f t="shared" si="789"/>
        <v>0</v>
      </c>
      <c r="N196" s="75">
        <f t="shared" si="790"/>
        <v>95</v>
      </c>
      <c r="O196" s="75">
        <f t="shared" si="791"/>
        <v>183</v>
      </c>
      <c r="P196" s="75" t="s">
        <v>44</v>
      </c>
      <c r="Q196" s="75">
        <f t="shared" ref="Q196:Z205" si="877">SUMIFS(Q$247:Q$1257,$B$247:$B$1257,$B196,$C$247:$C$1257,$C196,$D$247:$D$1257,$D196)</f>
        <v>0</v>
      </c>
      <c r="R196" s="75">
        <f t="shared" si="877"/>
        <v>0</v>
      </c>
      <c r="S196" s="75">
        <f t="shared" si="877"/>
        <v>0</v>
      </c>
      <c r="T196" s="75">
        <f t="shared" si="877"/>
        <v>104553</v>
      </c>
      <c r="U196" s="75">
        <f t="shared" si="877"/>
        <v>5888</v>
      </c>
      <c r="V196" s="75">
        <f t="shared" si="877"/>
        <v>3714</v>
      </c>
      <c r="W196" s="75">
        <f t="shared" si="877"/>
        <v>47936</v>
      </c>
      <c r="X196" s="75">
        <f t="shared" si="877"/>
        <v>36390</v>
      </c>
      <c r="Y196" s="75">
        <f t="shared" si="877"/>
        <v>2746</v>
      </c>
      <c r="Z196" s="75">
        <f t="shared" si="877"/>
        <v>2603714</v>
      </c>
      <c r="AA196" s="75">
        <f t="shared" si="793"/>
        <v>442</v>
      </c>
      <c r="AB196" s="75">
        <f t="shared" si="794"/>
        <v>821</v>
      </c>
      <c r="AC196" s="75">
        <f t="shared" si="795"/>
        <v>2312297</v>
      </c>
      <c r="AD196" s="75">
        <f t="shared" si="796"/>
        <v>623</v>
      </c>
      <c r="AE196" s="75">
        <f t="shared" si="797"/>
        <v>1152</v>
      </c>
      <c r="AF196" s="75">
        <f t="shared" si="798"/>
        <v>47513406</v>
      </c>
      <c r="AG196" s="75">
        <f t="shared" si="799"/>
        <v>991</v>
      </c>
      <c r="AH196" s="75">
        <f t="shared" si="800"/>
        <v>1910</v>
      </c>
      <c r="AI196" s="75">
        <f t="shared" si="801"/>
        <v>139684944</v>
      </c>
      <c r="AJ196" s="75">
        <f t="shared" si="802"/>
        <v>3839</v>
      </c>
      <c r="AK196" s="75">
        <f t="shared" si="803"/>
        <v>8848</v>
      </c>
      <c r="AL196" s="75">
        <f t="shared" si="804"/>
        <v>15573932</v>
      </c>
      <c r="AM196" s="75">
        <f t="shared" si="805"/>
        <v>5671</v>
      </c>
      <c r="AN196" s="75">
        <f t="shared" si="806"/>
        <v>13461</v>
      </c>
      <c r="AO196" s="75">
        <f t="shared" ref="AO196:AX205" si="878">SUMIFS(AO$247:AO$1257,$B$247:$B$1257,$B196,$C$247:$C$1257,$C196,$D$247:$D$1257,$D196)</f>
        <v>6044</v>
      </c>
      <c r="AP196" s="75">
        <f t="shared" si="878"/>
        <v>157</v>
      </c>
      <c r="AQ196" s="75">
        <f t="shared" si="878"/>
        <v>638</v>
      </c>
      <c r="AR196" s="75">
        <f t="shared" si="878"/>
        <v>963</v>
      </c>
      <c r="AS196" s="75">
        <f t="shared" si="878"/>
        <v>473</v>
      </c>
      <c r="AT196" s="75">
        <f t="shared" si="878"/>
        <v>4776</v>
      </c>
      <c r="AU196" s="75">
        <f t="shared" si="878"/>
        <v>659</v>
      </c>
      <c r="AV196" s="75">
        <f t="shared" si="878"/>
        <v>61098</v>
      </c>
      <c r="AW196" s="75">
        <f t="shared" si="878"/>
        <v>3348</v>
      </c>
      <c r="AX196" s="75">
        <f t="shared" si="878"/>
        <v>34063</v>
      </c>
      <c r="AY196" s="75">
        <f t="shared" ref="AY196:BK205" si="879">SUMIFS(AY$247:AY$1257,$B$247:$B$1257,$B196,$C$247:$C$1257,$C196,$D$247:$D$1257,$D196)</f>
        <v>98509</v>
      </c>
      <c r="AZ196" s="75">
        <f t="shared" si="879"/>
        <v>12611</v>
      </c>
      <c r="BA196" s="75">
        <f t="shared" si="879"/>
        <v>9642</v>
      </c>
      <c r="BB196" s="75">
        <f t="shared" si="879"/>
        <v>7970</v>
      </c>
      <c r="BC196" s="75">
        <f t="shared" si="879"/>
        <v>6219</v>
      </c>
      <c r="BD196" s="75">
        <f t="shared" si="879"/>
        <v>67182</v>
      </c>
      <c r="BE196" s="75">
        <f t="shared" si="879"/>
        <v>54470</v>
      </c>
      <c r="BF196" s="75">
        <f t="shared" si="879"/>
        <v>56481</v>
      </c>
      <c r="BG196" s="75">
        <f t="shared" si="879"/>
        <v>39541</v>
      </c>
      <c r="BH196" s="75">
        <f t="shared" si="879"/>
        <v>4757</v>
      </c>
      <c r="BI196" s="75">
        <f t="shared" si="879"/>
        <v>2963</v>
      </c>
      <c r="BJ196" s="75">
        <f t="shared" si="879"/>
        <v>0</v>
      </c>
      <c r="BK196" s="75">
        <f t="shared" si="879"/>
        <v>0</v>
      </c>
      <c r="BL196" s="75" t="str">
        <f t="shared" si="809"/>
        <v>-</v>
      </c>
      <c r="BM196" s="75" t="str">
        <f t="shared" si="810"/>
        <v>-</v>
      </c>
      <c r="BN196" s="75">
        <f t="shared" si="811"/>
        <v>0</v>
      </c>
      <c r="BO196" s="75">
        <f t="shared" si="811"/>
        <v>0</v>
      </c>
      <c r="BP196" s="75" t="str">
        <f t="shared" si="812"/>
        <v>-</v>
      </c>
      <c r="BQ196" s="75" t="str">
        <f t="shared" si="813"/>
        <v>-</v>
      </c>
      <c r="BR196" s="75">
        <f t="shared" si="814"/>
        <v>0</v>
      </c>
      <c r="BS196" s="75">
        <f t="shared" si="814"/>
        <v>0</v>
      </c>
      <c r="BT196" s="75" t="str">
        <f t="shared" si="815"/>
        <v>-</v>
      </c>
      <c r="BU196" s="75" t="str">
        <f t="shared" si="816"/>
        <v>-</v>
      </c>
      <c r="BV196" s="75">
        <f t="shared" si="817"/>
        <v>0</v>
      </c>
      <c r="BW196" s="75">
        <f t="shared" si="817"/>
        <v>0</v>
      </c>
      <c r="BX196" s="75" t="str">
        <f t="shared" si="818"/>
        <v>-</v>
      </c>
      <c r="BY196" s="75" t="str">
        <f t="shared" si="819"/>
        <v>-</v>
      </c>
      <c r="BZ196" s="75">
        <f t="shared" si="820"/>
        <v>0</v>
      </c>
      <c r="CA196" s="75">
        <f t="shared" si="820"/>
        <v>0</v>
      </c>
      <c r="CB196" s="75" t="str">
        <f t="shared" si="821"/>
        <v>-</v>
      </c>
      <c r="CC196" s="75" t="str">
        <f t="shared" si="822"/>
        <v>-</v>
      </c>
      <c r="CD196" s="75">
        <f t="shared" si="823"/>
        <v>0</v>
      </c>
      <c r="CE196" s="75">
        <f t="shared" si="823"/>
        <v>0</v>
      </c>
      <c r="CF196" s="75" t="str">
        <f t="shared" si="824"/>
        <v>-</v>
      </c>
      <c r="CG196" s="75" t="str">
        <f t="shared" si="825"/>
        <v>-</v>
      </c>
      <c r="CH196" s="75">
        <f t="shared" si="826"/>
        <v>0</v>
      </c>
      <c r="CI196" s="75">
        <f t="shared" si="826"/>
        <v>0</v>
      </c>
      <c r="CJ196" s="75" t="str">
        <f t="shared" si="827"/>
        <v>-</v>
      </c>
      <c r="CK196" s="75" t="str">
        <f t="shared" si="828"/>
        <v>-</v>
      </c>
      <c r="CL196" s="75">
        <f t="shared" si="829"/>
        <v>0</v>
      </c>
      <c r="CM196" s="75">
        <f t="shared" si="829"/>
        <v>0</v>
      </c>
      <c r="CN196" s="75" t="str">
        <f t="shared" si="830"/>
        <v>-</v>
      </c>
      <c r="CO196" s="75" t="str">
        <f t="shared" si="831"/>
        <v>-</v>
      </c>
      <c r="CP196" s="75">
        <f t="shared" si="832"/>
        <v>0</v>
      </c>
      <c r="CQ196" s="75">
        <f t="shared" si="832"/>
        <v>0</v>
      </c>
      <c r="CR196" s="75" t="str">
        <f t="shared" si="833"/>
        <v>-</v>
      </c>
      <c r="CS196" s="75" t="str">
        <f t="shared" si="834"/>
        <v>-</v>
      </c>
      <c r="CT196" s="75">
        <f t="shared" si="835"/>
        <v>0</v>
      </c>
      <c r="CU196" s="75">
        <f t="shared" si="835"/>
        <v>0</v>
      </c>
      <c r="CV196" s="75" t="str">
        <f t="shared" si="836"/>
        <v>-</v>
      </c>
      <c r="CW196" s="75" t="str">
        <f t="shared" si="837"/>
        <v>-</v>
      </c>
      <c r="CX196" s="75">
        <f t="shared" si="838"/>
        <v>403</v>
      </c>
      <c r="CY196" s="75">
        <f t="shared" si="838"/>
        <v>127567</v>
      </c>
      <c r="CZ196" s="75">
        <f t="shared" si="839"/>
        <v>317</v>
      </c>
      <c r="DA196" s="75">
        <f t="shared" si="840"/>
        <v>544</v>
      </c>
      <c r="DB196" s="75">
        <f t="shared" si="841"/>
        <v>4605</v>
      </c>
      <c r="DC196" s="75">
        <f t="shared" si="841"/>
        <v>241573</v>
      </c>
      <c r="DD196" s="75">
        <f t="shared" si="842"/>
        <v>52</v>
      </c>
      <c r="DE196" s="75">
        <f t="shared" si="843"/>
        <v>100</v>
      </c>
      <c r="DF196" s="75">
        <f t="shared" si="844"/>
        <v>0</v>
      </c>
      <c r="DG196" s="75">
        <f t="shared" si="844"/>
        <v>0</v>
      </c>
      <c r="DH196" s="75" t="str">
        <f t="shared" si="845"/>
        <v>-</v>
      </c>
      <c r="DI196" s="75" t="str">
        <f t="shared" si="846"/>
        <v>-</v>
      </c>
      <c r="DJ196" s="75">
        <f t="shared" ref="DJ196:DP205" si="880">SUMIFS(DJ$247:DJ$1257,$B$247:$B$1257,$B196,$C$247:$C$1257,$C196,$D$247:$D$1257,$D196)</f>
        <v>0</v>
      </c>
      <c r="DK196" s="75">
        <f t="shared" si="880"/>
        <v>135</v>
      </c>
      <c r="DL196" s="248">
        <f t="shared" si="880"/>
        <v>2091</v>
      </c>
      <c r="DM196" s="248">
        <f t="shared" si="880"/>
        <v>2879</v>
      </c>
      <c r="DN196" s="248">
        <f t="shared" si="880"/>
        <v>0</v>
      </c>
      <c r="DO196" s="248">
        <f t="shared" si="880"/>
        <v>710</v>
      </c>
      <c r="DP196" s="248">
        <f t="shared" si="880"/>
        <v>6415649</v>
      </c>
      <c r="DQ196" s="248">
        <f t="shared" si="848"/>
        <v>3068</v>
      </c>
      <c r="DR196" s="248">
        <f t="shared" si="849"/>
        <v>5821</v>
      </c>
      <c r="DS196" s="248">
        <f t="shared" si="850"/>
        <v>20214390</v>
      </c>
      <c r="DT196" s="248">
        <f t="shared" si="851"/>
        <v>7021</v>
      </c>
      <c r="DU196" s="248">
        <f t="shared" si="852"/>
        <v>14544</v>
      </c>
      <c r="DV196" s="248">
        <f t="shared" si="853"/>
        <v>0</v>
      </c>
      <c r="DW196" s="248" t="str">
        <f t="shared" si="854"/>
        <v>-</v>
      </c>
      <c r="DX196" s="248" t="str">
        <f t="shared" si="855"/>
        <v>-</v>
      </c>
      <c r="DY196" s="248">
        <f t="shared" si="856"/>
        <v>6151082</v>
      </c>
      <c r="DZ196" s="248">
        <f t="shared" si="857"/>
        <v>8663</v>
      </c>
      <c r="EA196" s="248">
        <f t="shared" si="858"/>
        <v>19895</v>
      </c>
      <c r="EB196" s="164"/>
      <c r="EC196" s="75">
        <f t="shared" si="859"/>
        <v>6</v>
      </c>
      <c r="ED196" s="74">
        <f t="shared" si="874"/>
        <v>2018</v>
      </c>
      <c r="EE196" s="165">
        <f t="shared" si="875"/>
        <v>43252</v>
      </c>
      <c r="EF196" s="157">
        <f t="shared" si="860"/>
        <v>30</v>
      </c>
      <c r="EG196" s="156"/>
      <c r="EH196" s="166">
        <f t="shared" ref="EH196:EQ205" si="881">SUMIFS(EH$247:EH$1257,$B$247:$B$1257,$B196,$C$247:$C$1257,$C196,$D$247:$D$1257,$D196)</f>
        <v>310696</v>
      </c>
      <c r="EI196" s="166">
        <f t="shared" si="881"/>
        <v>0</v>
      </c>
      <c r="EJ196" s="166">
        <f t="shared" si="881"/>
        <v>9928784</v>
      </c>
      <c r="EK196" s="166">
        <f t="shared" si="881"/>
        <v>19122140</v>
      </c>
      <c r="EL196" s="166">
        <f t="shared" si="881"/>
        <v>4835672</v>
      </c>
      <c r="EM196" s="166">
        <f t="shared" si="881"/>
        <v>4278566</v>
      </c>
      <c r="EN196" s="166">
        <f t="shared" si="881"/>
        <v>91558358</v>
      </c>
      <c r="EO196" s="166">
        <f t="shared" si="881"/>
        <v>321973979</v>
      </c>
      <c r="EP196" s="166">
        <f t="shared" si="881"/>
        <v>36964915</v>
      </c>
      <c r="EQ196" s="166">
        <f t="shared" si="881"/>
        <v>0</v>
      </c>
      <c r="ER196" s="166">
        <f t="shared" ref="ER196:FA205" si="882">SUMIFS(ER$247:ER$1257,$B$247:$B$1257,$B196,$C$247:$C$1257,$C196,$D$247:$D$1257,$D196)</f>
        <v>0</v>
      </c>
      <c r="ES196" s="166">
        <f t="shared" si="882"/>
        <v>0</v>
      </c>
      <c r="ET196" s="166">
        <f t="shared" si="882"/>
        <v>0</v>
      </c>
      <c r="EU196" s="166">
        <f t="shared" si="882"/>
        <v>0</v>
      </c>
      <c r="EV196" s="166">
        <f t="shared" si="882"/>
        <v>0</v>
      </c>
      <c r="EW196" s="166">
        <f t="shared" si="882"/>
        <v>0</v>
      </c>
      <c r="EX196" s="166">
        <f t="shared" si="882"/>
        <v>0</v>
      </c>
      <c r="EY196" s="166">
        <f t="shared" si="882"/>
        <v>0</v>
      </c>
      <c r="EZ196" s="166">
        <f t="shared" si="882"/>
        <v>0</v>
      </c>
      <c r="FA196" s="166">
        <f t="shared" si="882"/>
        <v>0</v>
      </c>
      <c r="FB196" s="166">
        <f t="shared" ref="FB196:FG205" si="883">SUMIFS(FB$247:FB$1257,$B$247:$B$1257,$B196,$C$247:$C$1257,$C196,$D$247:$D$1257,$D196)</f>
        <v>219114</v>
      </c>
      <c r="FC196" s="166">
        <f t="shared" si="883"/>
        <v>460555</v>
      </c>
      <c r="FD196" s="166">
        <f t="shared" si="883"/>
        <v>12171757</v>
      </c>
      <c r="FE196" s="166">
        <f t="shared" si="883"/>
        <v>41872892</v>
      </c>
      <c r="FF196" s="166">
        <f t="shared" si="883"/>
        <v>0</v>
      </c>
      <c r="FG196" s="166">
        <f t="shared" si="883"/>
        <v>14125677</v>
      </c>
      <c r="FH196" s="152"/>
      <c r="FI196" s="405">
        <f t="shared" si="864"/>
        <v>2.1418138586956523</v>
      </c>
      <c r="FJ196" s="405">
        <f t="shared" si="864"/>
        <v>1.6375679347826086</v>
      </c>
      <c r="FK196" s="405">
        <f t="shared" si="865"/>
        <v>2.1459343026386644</v>
      </c>
      <c r="FL196" s="405">
        <f t="shared" si="866"/>
        <v>1.6744749596122779</v>
      </c>
      <c r="FM196" s="405">
        <f t="shared" si="867"/>
        <v>1.4014936582109478</v>
      </c>
      <c r="FN196" s="405">
        <f t="shared" si="868"/>
        <v>1.1363067423230975</v>
      </c>
      <c r="FO196" s="405">
        <f t="shared" si="869"/>
        <v>1.5521022258862325</v>
      </c>
      <c r="FP196" s="405">
        <f t="shared" si="870"/>
        <v>1.0865897224512229</v>
      </c>
      <c r="FQ196" s="405">
        <f t="shared" si="871"/>
        <v>1.7323379461034232</v>
      </c>
      <c r="FR196" s="405">
        <f t="shared" si="872"/>
        <v>1.0790240349599418</v>
      </c>
      <c r="FS196" s="65"/>
      <c r="FT196" s="172"/>
      <c r="FU196" s="172"/>
      <c r="FV196" s="172"/>
      <c r="FW196" s="172"/>
      <c r="FX196" s="172"/>
    </row>
    <row r="197" spans="1:180" ht="10.35" customHeight="1" x14ac:dyDescent="0.2">
      <c r="A197" s="74" t="str">
        <f t="shared" si="784"/>
        <v>2018-19JULYY59</v>
      </c>
      <c r="B197" s="163" t="str">
        <f t="shared" si="873"/>
        <v>2018-19</v>
      </c>
      <c r="C197" s="26" t="s">
        <v>847</v>
      </c>
      <c r="D197" s="163" t="str">
        <f t="shared" si="876"/>
        <v>Y59</v>
      </c>
      <c r="E197" s="163" t="str">
        <f t="shared" si="876"/>
        <v>South East</v>
      </c>
      <c r="F197" s="163" t="str">
        <f t="shared" si="785"/>
        <v>Y59</v>
      </c>
      <c r="H197" s="75">
        <f t="shared" si="786"/>
        <v>157531</v>
      </c>
      <c r="I197" s="75">
        <f t="shared" si="786"/>
        <v>117008</v>
      </c>
      <c r="J197" s="75">
        <f t="shared" si="786"/>
        <v>2319910</v>
      </c>
      <c r="K197" s="75">
        <f t="shared" si="787"/>
        <v>20</v>
      </c>
      <c r="L197" s="75">
        <f t="shared" si="788"/>
        <v>3</v>
      </c>
      <c r="M197" s="75">
        <f t="shared" si="789"/>
        <v>0</v>
      </c>
      <c r="N197" s="75">
        <f t="shared" si="790"/>
        <v>112</v>
      </c>
      <c r="O197" s="75">
        <f t="shared" si="791"/>
        <v>197</v>
      </c>
      <c r="P197" s="75" t="s">
        <v>44</v>
      </c>
      <c r="Q197" s="75">
        <f t="shared" si="877"/>
        <v>0</v>
      </c>
      <c r="R197" s="75">
        <f t="shared" si="877"/>
        <v>0</v>
      </c>
      <c r="S197" s="75">
        <f t="shared" si="877"/>
        <v>0</v>
      </c>
      <c r="T197" s="75">
        <f t="shared" si="877"/>
        <v>109653</v>
      </c>
      <c r="U197" s="75">
        <f t="shared" si="877"/>
        <v>6180</v>
      </c>
      <c r="V197" s="75">
        <f t="shared" si="877"/>
        <v>3833</v>
      </c>
      <c r="W197" s="75">
        <f t="shared" si="877"/>
        <v>52097</v>
      </c>
      <c r="X197" s="75">
        <f t="shared" si="877"/>
        <v>36045</v>
      </c>
      <c r="Y197" s="75">
        <f t="shared" si="877"/>
        <v>2711</v>
      </c>
      <c r="Z197" s="75">
        <f t="shared" si="877"/>
        <v>2911018</v>
      </c>
      <c r="AA197" s="75">
        <f t="shared" si="793"/>
        <v>471</v>
      </c>
      <c r="AB197" s="75">
        <f t="shared" si="794"/>
        <v>854</v>
      </c>
      <c r="AC197" s="75">
        <f t="shared" si="795"/>
        <v>2448749</v>
      </c>
      <c r="AD197" s="75">
        <f t="shared" si="796"/>
        <v>639</v>
      </c>
      <c r="AE197" s="75">
        <f t="shared" si="797"/>
        <v>1226</v>
      </c>
      <c r="AF197" s="75">
        <f t="shared" si="798"/>
        <v>57345314</v>
      </c>
      <c r="AG197" s="75">
        <f t="shared" si="799"/>
        <v>1101</v>
      </c>
      <c r="AH197" s="75">
        <f t="shared" si="800"/>
        <v>2158</v>
      </c>
      <c r="AI197" s="75">
        <f t="shared" si="801"/>
        <v>168308414</v>
      </c>
      <c r="AJ197" s="75">
        <f t="shared" si="802"/>
        <v>4669</v>
      </c>
      <c r="AK197" s="75">
        <f t="shared" si="803"/>
        <v>10824</v>
      </c>
      <c r="AL197" s="75">
        <f t="shared" si="804"/>
        <v>15034849</v>
      </c>
      <c r="AM197" s="75">
        <f t="shared" si="805"/>
        <v>5546</v>
      </c>
      <c r="AN197" s="75">
        <f t="shared" si="806"/>
        <v>12966</v>
      </c>
      <c r="AO197" s="75">
        <f t="shared" si="878"/>
        <v>6961</v>
      </c>
      <c r="AP197" s="75">
        <f t="shared" si="878"/>
        <v>176</v>
      </c>
      <c r="AQ197" s="75">
        <f t="shared" si="878"/>
        <v>754</v>
      </c>
      <c r="AR197" s="75">
        <f t="shared" si="878"/>
        <v>1168</v>
      </c>
      <c r="AS197" s="75">
        <f t="shared" si="878"/>
        <v>502</v>
      </c>
      <c r="AT197" s="75">
        <f t="shared" si="878"/>
        <v>5529</v>
      </c>
      <c r="AU197" s="75">
        <f t="shared" si="878"/>
        <v>712</v>
      </c>
      <c r="AV197" s="75">
        <f t="shared" si="878"/>
        <v>63324</v>
      </c>
      <c r="AW197" s="75">
        <f t="shared" si="878"/>
        <v>3289</v>
      </c>
      <c r="AX197" s="75">
        <f t="shared" si="878"/>
        <v>36079</v>
      </c>
      <c r="AY197" s="75">
        <f t="shared" si="879"/>
        <v>102692</v>
      </c>
      <c r="AZ197" s="75">
        <f t="shared" si="879"/>
        <v>13385</v>
      </c>
      <c r="BA197" s="75">
        <f t="shared" si="879"/>
        <v>10035</v>
      </c>
      <c r="BB197" s="75">
        <f t="shared" si="879"/>
        <v>8267</v>
      </c>
      <c r="BC197" s="75">
        <f t="shared" si="879"/>
        <v>6349</v>
      </c>
      <c r="BD197" s="75">
        <f t="shared" si="879"/>
        <v>73917</v>
      </c>
      <c r="BE197" s="75">
        <f t="shared" si="879"/>
        <v>59297</v>
      </c>
      <c r="BF197" s="75">
        <f t="shared" si="879"/>
        <v>58629</v>
      </c>
      <c r="BG197" s="75">
        <f t="shared" si="879"/>
        <v>39170</v>
      </c>
      <c r="BH197" s="75">
        <f t="shared" si="879"/>
        <v>5073</v>
      </c>
      <c r="BI197" s="75">
        <f t="shared" si="879"/>
        <v>2981</v>
      </c>
      <c r="BJ197" s="75">
        <f t="shared" si="879"/>
        <v>0</v>
      </c>
      <c r="BK197" s="75">
        <f t="shared" si="879"/>
        <v>0</v>
      </c>
      <c r="BL197" s="75" t="str">
        <f t="shared" si="809"/>
        <v>-</v>
      </c>
      <c r="BM197" s="75" t="str">
        <f t="shared" si="810"/>
        <v>-</v>
      </c>
      <c r="BN197" s="75">
        <f t="shared" si="811"/>
        <v>0</v>
      </c>
      <c r="BO197" s="75">
        <f t="shared" si="811"/>
        <v>0</v>
      </c>
      <c r="BP197" s="75" t="str">
        <f t="shared" si="812"/>
        <v>-</v>
      </c>
      <c r="BQ197" s="75" t="str">
        <f t="shared" si="813"/>
        <v>-</v>
      </c>
      <c r="BR197" s="75">
        <f t="shared" si="814"/>
        <v>0</v>
      </c>
      <c r="BS197" s="75">
        <f t="shared" si="814"/>
        <v>0</v>
      </c>
      <c r="BT197" s="75" t="str">
        <f t="shared" si="815"/>
        <v>-</v>
      </c>
      <c r="BU197" s="75" t="str">
        <f t="shared" si="816"/>
        <v>-</v>
      </c>
      <c r="BV197" s="75">
        <f t="shared" si="817"/>
        <v>0</v>
      </c>
      <c r="BW197" s="75">
        <f t="shared" si="817"/>
        <v>0</v>
      </c>
      <c r="BX197" s="75" t="str">
        <f t="shared" si="818"/>
        <v>-</v>
      </c>
      <c r="BY197" s="75" t="str">
        <f t="shared" si="819"/>
        <v>-</v>
      </c>
      <c r="BZ197" s="75">
        <f t="shared" si="820"/>
        <v>0</v>
      </c>
      <c r="CA197" s="75">
        <f t="shared" si="820"/>
        <v>0</v>
      </c>
      <c r="CB197" s="75" t="str">
        <f t="shared" si="821"/>
        <v>-</v>
      </c>
      <c r="CC197" s="75" t="str">
        <f t="shared" si="822"/>
        <v>-</v>
      </c>
      <c r="CD197" s="75">
        <f t="shared" si="823"/>
        <v>0</v>
      </c>
      <c r="CE197" s="75">
        <f t="shared" si="823"/>
        <v>0</v>
      </c>
      <c r="CF197" s="75" t="str">
        <f t="shared" si="824"/>
        <v>-</v>
      </c>
      <c r="CG197" s="75" t="str">
        <f t="shared" si="825"/>
        <v>-</v>
      </c>
      <c r="CH197" s="75">
        <f t="shared" si="826"/>
        <v>0</v>
      </c>
      <c r="CI197" s="75">
        <f t="shared" si="826"/>
        <v>0</v>
      </c>
      <c r="CJ197" s="75" t="str">
        <f t="shared" si="827"/>
        <v>-</v>
      </c>
      <c r="CK197" s="75" t="str">
        <f t="shared" si="828"/>
        <v>-</v>
      </c>
      <c r="CL197" s="75">
        <f t="shared" si="829"/>
        <v>0</v>
      </c>
      <c r="CM197" s="75">
        <f t="shared" si="829"/>
        <v>0</v>
      </c>
      <c r="CN197" s="75" t="str">
        <f t="shared" si="830"/>
        <v>-</v>
      </c>
      <c r="CO197" s="75" t="str">
        <f t="shared" si="831"/>
        <v>-</v>
      </c>
      <c r="CP197" s="75">
        <f t="shared" si="832"/>
        <v>0</v>
      </c>
      <c r="CQ197" s="75">
        <f t="shared" si="832"/>
        <v>0</v>
      </c>
      <c r="CR197" s="75" t="str">
        <f t="shared" si="833"/>
        <v>-</v>
      </c>
      <c r="CS197" s="75" t="str">
        <f t="shared" si="834"/>
        <v>-</v>
      </c>
      <c r="CT197" s="75">
        <f t="shared" si="835"/>
        <v>0</v>
      </c>
      <c r="CU197" s="75">
        <f t="shared" si="835"/>
        <v>0</v>
      </c>
      <c r="CV197" s="75" t="str">
        <f t="shared" si="836"/>
        <v>-</v>
      </c>
      <c r="CW197" s="75" t="str">
        <f t="shared" si="837"/>
        <v>-</v>
      </c>
      <c r="CX197" s="75">
        <f t="shared" si="838"/>
        <v>516</v>
      </c>
      <c r="CY197" s="75">
        <f t="shared" si="838"/>
        <v>169258</v>
      </c>
      <c r="CZ197" s="75">
        <f t="shared" si="839"/>
        <v>328</v>
      </c>
      <c r="DA197" s="75">
        <f t="shared" si="840"/>
        <v>552</v>
      </c>
      <c r="DB197" s="75">
        <f t="shared" si="841"/>
        <v>4804</v>
      </c>
      <c r="DC197" s="75">
        <f t="shared" si="841"/>
        <v>270606</v>
      </c>
      <c r="DD197" s="75">
        <f t="shared" si="842"/>
        <v>56</v>
      </c>
      <c r="DE197" s="75">
        <f t="shared" si="843"/>
        <v>108</v>
      </c>
      <c r="DF197" s="75">
        <f t="shared" si="844"/>
        <v>0</v>
      </c>
      <c r="DG197" s="75">
        <f t="shared" si="844"/>
        <v>0</v>
      </c>
      <c r="DH197" s="75" t="str">
        <f t="shared" si="845"/>
        <v>-</v>
      </c>
      <c r="DI197" s="75" t="str">
        <f t="shared" si="846"/>
        <v>-</v>
      </c>
      <c r="DJ197" s="75">
        <f t="shared" si="880"/>
        <v>0</v>
      </c>
      <c r="DK197" s="75">
        <f t="shared" si="880"/>
        <v>130</v>
      </c>
      <c r="DL197" s="248">
        <f t="shared" si="880"/>
        <v>2202</v>
      </c>
      <c r="DM197" s="248">
        <f t="shared" si="880"/>
        <v>2831</v>
      </c>
      <c r="DN197" s="248">
        <f t="shared" si="880"/>
        <v>0</v>
      </c>
      <c r="DO197" s="248">
        <f t="shared" si="880"/>
        <v>742</v>
      </c>
      <c r="DP197" s="248">
        <f t="shared" si="880"/>
        <v>6753663</v>
      </c>
      <c r="DQ197" s="248">
        <f t="shared" si="848"/>
        <v>3067</v>
      </c>
      <c r="DR197" s="248">
        <f t="shared" si="849"/>
        <v>5518</v>
      </c>
      <c r="DS197" s="248">
        <f t="shared" si="850"/>
        <v>19498309</v>
      </c>
      <c r="DT197" s="248">
        <f t="shared" si="851"/>
        <v>6887</v>
      </c>
      <c r="DU197" s="248">
        <f t="shared" si="852"/>
        <v>14287</v>
      </c>
      <c r="DV197" s="248">
        <f t="shared" si="853"/>
        <v>0</v>
      </c>
      <c r="DW197" s="248" t="str">
        <f t="shared" si="854"/>
        <v>-</v>
      </c>
      <c r="DX197" s="248" t="str">
        <f t="shared" si="855"/>
        <v>-</v>
      </c>
      <c r="DY197" s="248">
        <f t="shared" si="856"/>
        <v>7120509</v>
      </c>
      <c r="DZ197" s="248">
        <f t="shared" si="857"/>
        <v>9596</v>
      </c>
      <c r="EA197" s="248">
        <f t="shared" si="858"/>
        <v>20559</v>
      </c>
      <c r="EB197" s="164"/>
      <c r="EC197" s="75">
        <f t="shared" si="859"/>
        <v>7</v>
      </c>
      <c r="ED197" s="74">
        <f t="shared" si="874"/>
        <v>2018</v>
      </c>
      <c r="EE197" s="165">
        <f t="shared" si="875"/>
        <v>43282</v>
      </c>
      <c r="EF197" s="157">
        <f t="shared" si="860"/>
        <v>31</v>
      </c>
      <c r="EG197" s="156"/>
      <c r="EH197" s="166">
        <f t="shared" si="881"/>
        <v>392470</v>
      </c>
      <c r="EI197" s="166">
        <f t="shared" si="881"/>
        <v>0</v>
      </c>
      <c r="EJ197" s="166">
        <f t="shared" si="881"/>
        <v>13121098</v>
      </c>
      <c r="EK197" s="166">
        <f t="shared" si="881"/>
        <v>23066292</v>
      </c>
      <c r="EL197" s="166">
        <f t="shared" si="881"/>
        <v>5276942</v>
      </c>
      <c r="EM197" s="166">
        <f t="shared" si="881"/>
        <v>4699498</v>
      </c>
      <c r="EN197" s="166">
        <f t="shared" si="881"/>
        <v>112416560</v>
      </c>
      <c r="EO197" s="166">
        <f t="shared" si="881"/>
        <v>390147366</v>
      </c>
      <c r="EP197" s="166">
        <f t="shared" si="881"/>
        <v>35151268</v>
      </c>
      <c r="EQ197" s="166">
        <f t="shared" si="881"/>
        <v>0</v>
      </c>
      <c r="ER197" s="166">
        <f t="shared" si="882"/>
        <v>0</v>
      </c>
      <c r="ES197" s="166">
        <f t="shared" si="882"/>
        <v>0</v>
      </c>
      <c r="ET197" s="166">
        <f t="shared" si="882"/>
        <v>0</v>
      </c>
      <c r="EU197" s="166">
        <f t="shared" si="882"/>
        <v>0</v>
      </c>
      <c r="EV197" s="166">
        <f t="shared" si="882"/>
        <v>0</v>
      </c>
      <c r="EW197" s="166">
        <f t="shared" si="882"/>
        <v>0</v>
      </c>
      <c r="EX197" s="166">
        <f t="shared" si="882"/>
        <v>0</v>
      </c>
      <c r="EY197" s="166">
        <f t="shared" si="882"/>
        <v>0</v>
      </c>
      <c r="EZ197" s="166">
        <f t="shared" si="882"/>
        <v>0</v>
      </c>
      <c r="FA197" s="166">
        <f t="shared" si="882"/>
        <v>0</v>
      </c>
      <c r="FB197" s="166">
        <f t="shared" si="883"/>
        <v>285028</v>
      </c>
      <c r="FC197" s="166">
        <f t="shared" si="883"/>
        <v>520440</v>
      </c>
      <c r="FD197" s="166">
        <f t="shared" si="883"/>
        <v>12149796</v>
      </c>
      <c r="FE197" s="166">
        <f t="shared" si="883"/>
        <v>40445420</v>
      </c>
      <c r="FF197" s="166">
        <f t="shared" si="883"/>
        <v>0</v>
      </c>
      <c r="FG197" s="166">
        <f t="shared" si="883"/>
        <v>15254813</v>
      </c>
      <c r="FH197" s="152"/>
      <c r="FI197" s="405">
        <f t="shared" si="864"/>
        <v>2.1658576051779934</v>
      </c>
      <c r="FJ197" s="405">
        <f t="shared" si="864"/>
        <v>1.6237864077669903</v>
      </c>
      <c r="FK197" s="405">
        <f t="shared" si="865"/>
        <v>2.1567962431515784</v>
      </c>
      <c r="FL197" s="405">
        <f t="shared" si="866"/>
        <v>1.6564049047743281</v>
      </c>
      <c r="FM197" s="405">
        <f t="shared" si="867"/>
        <v>1.4188340979327025</v>
      </c>
      <c r="FN197" s="405">
        <f t="shared" si="868"/>
        <v>1.1382037353398469</v>
      </c>
      <c r="FO197" s="405">
        <f t="shared" si="869"/>
        <v>1.6265501456512692</v>
      </c>
      <c r="FP197" s="405">
        <f t="shared" si="870"/>
        <v>1.0866971840754611</v>
      </c>
      <c r="FQ197" s="405">
        <f t="shared" si="871"/>
        <v>1.8712652157875322</v>
      </c>
      <c r="FR197" s="405">
        <f t="shared" si="872"/>
        <v>1.0995942456658059</v>
      </c>
      <c r="FS197" s="65"/>
      <c r="FT197" s="172"/>
      <c r="FU197" s="172"/>
      <c r="FV197" s="172"/>
      <c r="FW197" s="172"/>
      <c r="FX197" s="172"/>
    </row>
    <row r="198" spans="1:180" ht="10.35" customHeight="1" x14ac:dyDescent="0.2">
      <c r="A198" s="74" t="str">
        <f t="shared" si="784"/>
        <v>2018-19AUGUSTY59</v>
      </c>
      <c r="B198" s="163" t="str">
        <f t="shared" si="873"/>
        <v>2018-19</v>
      </c>
      <c r="C198" s="26" t="s">
        <v>827</v>
      </c>
      <c r="D198" s="163" t="str">
        <f t="shared" si="876"/>
        <v>Y59</v>
      </c>
      <c r="E198" s="163" t="str">
        <f t="shared" si="876"/>
        <v>South East</v>
      </c>
      <c r="F198" s="163" t="str">
        <f t="shared" si="785"/>
        <v>Y59</v>
      </c>
      <c r="H198" s="75">
        <f t="shared" si="786"/>
        <v>144170</v>
      </c>
      <c r="I198" s="75">
        <f t="shared" si="786"/>
        <v>104996</v>
      </c>
      <c r="J198" s="75">
        <f t="shared" si="786"/>
        <v>1369160</v>
      </c>
      <c r="K198" s="75">
        <f t="shared" si="787"/>
        <v>13</v>
      </c>
      <c r="L198" s="75">
        <f t="shared" si="788"/>
        <v>3</v>
      </c>
      <c r="M198" s="75">
        <f t="shared" si="789"/>
        <v>0</v>
      </c>
      <c r="N198" s="75">
        <f t="shared" si="790"/>
        <v>78</v>
      </c>
      <c r="O198" s="75">
        <f t="shared" si="791"/>
        <v>157</v>
      </c>
      <c r="P198" s="75" t="s">
        <v>44</v>
      </c>
      <c r="Q198" s="75">
        <f t="shared" si="877"/>
        <v>0</v>
      </c>
      <c r="R198" s="75">
        <f t="shared" si="877"/>
        <v>0</v>
      </c>
      <c r="S198" s="75">
        <f t="shared" si="877"/>
        <v>0</v>
      </c>
      <c r="T198" s="75">
        <f t="shared" si="877"/>
        <v>105373</v>
      </c>
      <c r="U198" s="75">
        <f t="shared" si="877"/>
        <v>5832</v>
      </c>
      <c r="V198" s="75">
        <f t="shared" si="877"/>
        <v>3664</v>
      </c>
      <c r="W198" s="75">
        <f t="shared" si="877"/>
        <v>49894</v>
      </c>
      <c r="X198" s="75">
        <f t="shared" si="877"/>
        <v>36070</v>
      </c>
      <c r="Y198" s="75">
        <f t="shared" si="877"/>
        <v>2272</v>
      </c>
      <c r="Z198" s="75">
        <f t="shared" si="877"/>
        <v>2578691</v>
      </c>
      <c r="AA198" s="75">
        <f t="shared" si="793"/>
        <v>442</v>
      </c>
      <c r="AB198" s="75">
        <f t="shared" si="794"/>
        <v>833</v>
      </c>
      <c r="AC198" s="75">
        <f t="shared" si="795"/>
        <v>2283336</v>
      </c>
      <c r="AD198" s="75">
        <f t="shared" si="796"/>
        <v>623</v>
      </c>
      <c r="AE198" s="75">
        <f t="shared" si="797"/>
        <v>1207</v>
      </c>
      <c r="AF198" s="75">
        <f t="shared" si="798"/>
        <v>50570102</v>
      </c>
      <c r="AG198" s="75">
        <f t="shared" si="799"/>
        <v>1014</v>
      </c>
      <c r="AH198" s="75">
        <f t="shared" si="800"/>
        <v>1980</v>
      </c>
      <c r="AI198" s="75">
        <f t="shared" si="801"/>
        <v>143186354</v>
      </c>
      <c r="AJ198" s="75">
        <f t="shared" si="802"/>
        <v>3970</v>
      </c>
      <c r="AK198" s="75">
        <f t="shared" si="803"/>
        <v>9520</v>
      </c>
      <c r="AL198" s="75">
        <f t="shared" si="804"/>
        <v>11337410</v>
      </c>
      <c r="AM198" s="75">
        <f t="shared" si="805"/>
        <v>4990</v>
      </c>
      <c r="AN198" s="75">
        <f t="shared" si="806"/>
        <v>11491</v>
      </c>
      <c r="AO198" s="75">
        <f t="shared" si="878"/>
        <v>6047</v>
      </c>
      <c r="AP198" s="75">
        <f t="shared" si="878"/>
        <v>155</v>
      </c>
      <c r="AQ198" s="75">
        <f t="shared" si="878"/>
        <v>564</v>
      </c>
      <c r="AR198" s="75">
        <f t="shared" si="878"/>
        <v>1023</v>
      </c>
      <c r="AS198" s="75">
        <f t="shared" si="878"/>
        <v>504</v>
      </c>
      <c r="AT198" s="75">
        <f t="shared" si="878"/>
        <v>4824</v>
      </c>
      <c r="AU198" s="75">
        <f t="shared" si="878"/>
        <v>607</v>
      </c>
      <c r="AV198" s="75">
        <f t="shared" si="878"/>
        <v>61513</v>
      </c>
      <c r="AW198" s="75">
        <f t="shared" si="878"/>
        <v>3331</v>
      </c>
      <c r="AX198" s="75">
        <f t="shared" si="878"/>
        <v>34482</v>
      </c>
      <c r="AY198" s="75">
        <f t="shared" si="879"/>
        <v>99326</v>
      </c>
      <c r="AZ198" s="75">
        <f t="shared" si="879"/>
        <v>12582</v>
      </c>
      <c r="BA198" s="75">
        <f t="shared" si="879"/>
        <v>9464</v>
      </c>
      <c r="BB198" s="75">
        <f t="shared" si="879"/>
        <v>7874</v>
      </c>
      <c r="BC198" s="75">
        <f t="shared" si="879"/>
        <v>6048</v>
      </c>
      <c r="BD198" s="75">
        <f t="shared" si="879"/>
        <v>69723</v>
      </c>
      <c r="BE198" s="75">
        <f t="shared" si="879"/>
        <v>56335</v>
      </c>
      <c r="BF198" s="75">
        <f t="shared" si="879"/>
        <v>56823</v>
      </c>
      <c r="BG198" s="75">
        <f t="shared" si="879"/>
        <v>38728</v>
      </c>
      <c r="BH198" s="75">
        <f t="shared" si="879"/>
        <v>3627</v>
      </c>
      <c r="BI198" s="75">
        <f t="shared" si="879"/>
        <v>2446</v>
      </c>
      <c r="BJ198" s="75">
        <f t="shared" si="879"/>
        <v>0</v>
      </c>
      <c r="BK198" s="75">
        <f t="shared" si="879"/>
        <v>0</v>
      </c>
      <c r="BL198" s="75" t="str">
        <f t="shared" si="809"/>
        <v>-</v>
      </c>
      <c r="BM198" s="75" t="str">
        <f t="shared" si="810"/>
        <v>-</v>
      </c>
      <c r="BN198" s="75">
        <f t="shared" si="811"/>
        <v>0</v>
      </c>
      <c r="BO198" s="75">
        <f t="shared" si="811"/>
        <v>0</v>
      </c>
      <c r="BP198" s="75" t="str">
        <f t="shared" si="812"/>
        <v>-</v>
      </c>
      <c r="BQ198" s="75" t="str">
        <f t="shared" si="813"/>
        <v>-</v>
      </c>
      <c r="BR198" s="75">
        <f t="shared" si="814"/>
        <v>0</v>
      </c>
      <c r="BS198" s="75">
        <f t="shared" si="814"/>
        <v>0</v>
      </c>
      <c r="BT198" s="75" t="str">
        <f t="shared" si="815"/>
        <v>-</v>
      </c>
      <c r="BU198" s="75" t="str">
        <f t="shared" si="816"/>
        <v>-</v>
      </c>
      <c r="BV198" s="75">
        <f t="shared" si="817"/>
        <v>0</v>
      </c>
      <c r="BW198" s="75">
        <f t="shared" si="817"/>
        <v>0</v>
      </c>
      <c r="BX198" s="75" t="str">
        <f t="shared" si="818"/>
        <v>-</v>
      </c>
      <c r="BY198" s="75" t="str">
        <f t="shared" si="819"/>
        <v>-</v>
      </c>
      <c r="BZ198" s="75">
        <f t="shared" si="820"/>
        <v>0</v>
      </c>
      <c r="CA198" s="75">
        <f t="shared" si="820"/>
        <v>0</v>
      </c>
      <c r="CB198" s="75" t="str">
        <f t="shared" si="821"/>
        <v>-</v>
      </c>
      <c r="CC198" s="75" t="str">
        <f t="shared" si="822"/>
        <v>-</v>
      </c>
      <c r="CD198" s="75">
        <f t="shared" si="823"/>
        <v>0</v>
      </c>
      <c r="CE198" s="75">
        <f t="shared" si="823"/>
        <v>0</v>
      </c>
      <c r="CF198" s="75" t="str">
        <f t="shared" si="824"/>
        <v>-</v>
      </c>
      <c r="CG198" s="75" t="str">
        <f t="shared" si="825"/>
        <v>-</v>
      </c>
      <c r="CH198" s="75">
        <f t="shared" si="826"/>
        <v>0</v>
      </c>
      <c r="CI198" s="75">
        <f t="shared" si="826"/>
        <v>0</v>
      </c>
      <c r="CJ198" s="75" t="str">
        <f t="shared" si="827"/>
        <v>-</v>
      </c>
      <c r="CK198" s="75" t="str">
        <f t="shared" si="828"/>
        <v>-</v>
      </c>
      <c r="CL198" s="75">
        <f t="shared" si="829"/>
        <v>0</v>
      </c>
      <c r="CM198" s="75">
        <f t="shared" si="829"/>
        <v>0</v>
      </c>
      <c r="CN198" s="75" t="str">
        <f t="shared" si="830"/>
        <v>-</v>
      </c>
      <c r="CO198" s="75" t="str">
        <f t="shared" si="831"/>
        <v>-</v>
      </c>
      <c r="CP198" s="75">
        <f t="shared" si="832"/>
        <v>0</v>
      </c>
      <c r="CQ198" s="75">
        <f t="shared" si="832"/>
        <v>0</v>
      </c>
      <c r="CR198" s="75" t="str">
        <f t="shared" si="833"/>
        <v>-</v>
      </c>
      <c r="CS198" s="75" t="str">
        <f t="shared" si="834"/>
        <v>-</v>
      </c>
      <c r="CT198" s="75">
        <f t="shared" si="835"/>
        <v>0</v>
      </c>
      <c r="CU198" s="75">
        <f t="shared" si="835"/>
        <v>0</v>
      </c>
      <c r="CV198" s="75" t="str">
        <f t="shared" si="836"/>
        <v>-</v>
      </c>
      <c r="CW198" s="75" t="str">
        <f t="shared" si="837"/>
        <v>-</v>
      </c>
      <c r="CX198" s="75">
        <f t="shared" si="838"/>
        <v>467</v>
      </c>
      <c r="CY198" s="75">
        <f t="shared" si="838"/>
        <v>150689</v>
      </c>
      <c r="CZ198" s="75">
        <f t="shared" si="839"/>
        <v>323</v>
      </c>
      <c r="DA198" s="75">
        <f t="shared" si="840"/>
        <v>549</v>
      </c>
      <c r="DB198" s="75">
        <f t="shared" si="841"/>
        <v>4492</v>
      </c>
      <c r="DC198" s="75">
        <f t="shared" si="841"/>
        <v>215341</v>
      </c>
      <c r="DD198" s="75">
        <f t="shared" si="842"/>
        <v>48</v>
      </c>
      <c r="DE198" s="75">
        <f t="shared" si="843"/>
        <v>88</v>
      </c>
      <c r="DF198" s="75">
        <f t="shared" si="844"/>
        <v>0</v>
      </c>
      <c r="DG198" s="75">
        <f t="shared" si="844"/>
        <v>0</v>
      </c>
      <c r="DH198" s="75" t="str">
        <f t="shared" si="845"/>
        <v>-</v>
      </c>
      <c r="DI198" s="75" t="str">
        <f t="shared" si="846"/>
        <v>-</v>
      </c>
      <c r="DJ198" s="75">
        <f t="shared" si="880"/>
        <v>0</v>
      </c>
      <c r="DK198" s="75">
        <f t="shared" si="880"/>
        <v>83</v>
      </c>
      <c r="DL198" s="248">
        <f t="shared" si="880"/>
        <v>2147</v>
      </c>
      <c r="DM198" s="248">
        <f t="shared" si="880"/>
        <v>2898</v>
      </c>
      <c r="DN198" s="248">
        <f t="shared" si="880"/>
        <v>0</v>
      </c>
      <c r="DO198" s="248">
        <f t="shared" si="880"/>
        <v>696</v>
      </c>
      <c r="DP198" s="248">
        <f t="shared" si="880"/>
        <v>6335588</v>
      </c>
      <c r="DQ198" s="248">
        <f t="shared" si="848"/>
        <v>2951</v>
      </c>
      <c r="DR198" s="248">
        <f t="shared" si="849"/>
        <v>5351</v>
      </c>
      <c r="DS198" s="248">
        <f t="shared" si="850"/>
        <v>17345904</v>
      </c>
      <c r="DT198" s="248">
        <f t="shared" si="851"/>
        <v>5985</v>
      </c>
      <c r="DU198" s="248">
        <f t="shared" si="852"/>
        <v>12165</v>
      </c>
      <c r="DV198" s="248">
        <f t="shared" si="853"/>
        <v>0</v>
      </c>
      <c r="DW198" s="248" t="str">
        <f t="shared" si="854"/>
        <v>-</v>
      </c>
      <c r="DX198" s="248" t="str">
        <f t="shared" si="855"/>
        <v>-</v>
      </c>
      <c r="DY198" s="248">
        <f t="shared" si="856"/>
        <v>5989979</v>
      </c>
      <c r="DZ198" s="248">
        <f t="shared" si="857"/>
        <v>8606</v>
      </c>
      <c r="EA198" s="248">
        <f t="shared" si="858"/>
        <v>18605</v>
      </c>
      <c r="EB198" s="164"/>
      <c r="EC198" s="75">
        <f t="shared" si="859"/>
        <v>8</v>
      </c>
      <c r="ED198" s="74">
        <f t="shared" si="874"/>
        <v>2018</v>
      </c>
      <c r="EE198" s="165">
        <f t="shared" si="875"/>
        <v>43313</v>
      </c>
      <c r="EF198" s="157">
        <f t="shared" si="860"/>
        <v>31</v>
      </c>
      <c r="EG198" s="156"/>
      <c r="EH198" s="166">
        <f t="shared" si="881"/>
        <v>311588</v>
      </c>
      <c r="EI198" s="166">
        <f t="shared" si="881"/>
        <v>0</v>
      </c>
      <c r="EJ198" s="166">
        <f t="shared" si="881"/>
        <v>8178022</v>
      </c>
      <c r="EK198" s="166">
        <f t="shared" si="881"/>
        <v>16487658</v>
      </c>
      <c r="EL198" s="166">
        <f t="shared" si="881"/>
        <v>4860834</v>
      </c>
      <c r="EM198" s="166">
        <f t="shared" si="881"/>
        <v>4423903</v>
      </c>
      <c r="EN198" s="166">
        <f t="shared" si="881"/>
        <v>98766552</v>
      </c>
      <c r="EO198" s="166">
        <f t="shared" si="881"/>
        <v>343398355</v>
      </c>
      <c r="EP198" s="166">
        <f t="shared" si="881"/>
        <v>26108614</v>
      </c>
      <c r="EQ198" s="166">
        <f t="shared" si="881"/>
        <v>0</v>
      </c>
      <c r="ER198" s="166">
        <f t="shared" si="882"/>
        <v>0</v>
      </c>
      <c r="ES198" s="166">
        <f t="shared" si="882"/>
        <v>0</v>
      </c>
      <c r="ET198" s="166">
        <f t="shared" si="882"/>
        <v>0</v>
      </c>
      <c r="EU198" s="166">
        <f t="shared" si="882"/>
        <v>0</v>
      </c>
      <c r="EV198" s="166">
        <f t="shared" si="882"/>
        <v>0</v>
      </c>
      <c r="EW198" s="166">
        <f t="shared" si="882"/>
        <v>0</v>
      </c>
      <c r="EX198" s="166">
        <f t="shared" si="882"/>
        <v>0</v>
      </c>
      <c r="EY198" s="166">
        <f t="shared" si="882"/>
        <v>0</v>
      </c>
      <c r="EZ198" s="166">
        <f t="shared" si="882"/>
        <v>0</v>
      </c>
      <c r="FA198" s="166">
        <f t="shared" si="882"/>
        <v>0</v>
      </c>
      <c r="FB198" s="166">
        <f t="shared" si="883"/>
        <v>256563</v>
      </c>
      <c r="FC198" s="166">
        <f t="shared" si="883"/>
        <v>394445</v>
      </c>
      <c r="FD198" s="166">
        <f t="shared" si="883"/>
        <v>11489470</v>
      </c>
      <c r="FE198" s="166">
        <f t="shared" si="883"/>
        <v>35255524</v>
      </c>
      <c r="FF198" s="166">
        <f t="shared" si="883"/>
        <v>0</v>
      </c>
      <c r="FG198" s="166">
        <f t="shared" si="883"/>
        <v>12949368</v>
      </c>
      <c r="FH198" s="152"/>
      <c r="FI198" s="405">
        <f t="shared" si="864"/>
        <v>2.1574074074074074</v>
      </c>
      <c r="FJ198" s="405">
        <f t="shared" si="864"/>
        <v>1.6227709190672153</v>
      </c>
      <c r="FK198" s="405">
        <f t="shared" si="865"/>
        <v>2.1490174672489082</v>
      </c>
      <c r="FL198" s="405">
        <f t="shared" si="866"/>
        <v>1.6506550218340612</v>
      </c>
      <c r="FM198" s="405">
        <f t="shared" si="867"/>
        <v>1.3974225357758447</v>
      </c>
      <c r="FN198" s="405">
        <f t="shared" si="868"/>
        <v>1.1290936785986292</v>
      </c>
      <c r="FO198" s="405">
        <f t="shared" si="869"/>
        <v>1.5753534793457167</v>
      </c>
      <c r="FP198" s="405">
        <f t="shared" si="870"/>
        <v>1.0736900471305795</v>
      </c>
      <c r="FQ198" s="405">
        <f t="shared" si="871"/>
        <v>1.5963908450704225</v>
      </c>
      <c r="FR198" s="405">
        <f t="shared" si="872"/>
        <v>1.0765845070422535</v>
      </c>
      <c r="FS198" s="65"/>
      <c r="FT198" s="172"/>
      <c r="FU198" s="172"/>
      <c r="FV198" s="172"/>
      <c r="FW198" s="172"/>
      <c r="FX198" s="172"/>
    </row>
    <row r="199" spans="1:180" ht="10.35" customHeight="1" x14ac:dyDescent="0.2">
      <c r="A199" s="74" t="str">
        <f t="shared" si="784"/>
        <v>2018-19SEPTEMBERY59</v>
      </c>
      <c r="B199" s="163" t="str">
        <f t="shared" si="873"/>
        <v>2018-19</v>
      </c>
      <c r="C199" s="26" t="s">
        <v>830</v>
      </c>
      <c r="D199" s="163" t="str">
        <f t="shared" si="876"/>
        <v>Y59</v>
      </c>
      <c r="E199" s="163" t="str">
        <f t="shared" si="876"/>
        <v>South East</v>
      </c>
      <c r="F199" s="163" t="str">
        <f t="shared" si="785"/>
        <v>Y59</v>
      </c>
      <c r="H199" s="75">
        <f t="shared" si="786"/>
        <v>143351</v>
      </c>
      <c r="I199" s="75">
        <f t="shared" si="786"/>
        <v>104259</v>
      </c>
      <c r="J199" s="75">
        <f t="shared" si="786"/>
        <v>1282604</v>
      </c>
      <c r="K199" s="75">
        <f t="shared" si="787"/>
        <v>12</v>
      </c>
      <c r="L199" s="75">
        <f t="shared" si="788"/>
        <v>3</v>
      </c>
      <c r="M199" s="75">
        <f t="shared" si="789"/>
        <v>0</v>
      </c>
      <c r="N199" s="75">
        <f t="shared" si="790"/>
        <v>69</v>
      </c>
      <c r="O199" s="75">
        <f t="shared" si="791"/>
        <v>151</v>
      </c>
      <c r="P199" s="75" t="s">
        <v>44</v>
      </c>
      <c r="Q199" s="75">
        <f t="shared" si="877"/>
        <v>0</v>
      </c>
      <c r="R199" s="75">
        <f t="shared" si="877"/>
        <v>0</v>
      </c>
      <c r="S199" s="75">
        <f t="shared" si="877"/>
        <v>0</v>
      </c>
      <c r="T199" s="75">
        <f t="shared" si="877"/>
        <v>103752</v>
      </c>
      <c r="U199" s="75">
        <f t="shared" si="877"/>
        <v>5941</v>
      </c>
      <c r="V199" s="75">
        <f t="shared" si="877"/>
        <v>3682</v>
      </c>
      <c r="W199" s="75">
        <f t="shared" si="877"/>
        <v>50219</v>
      </c>
      <c r="X199" s="75">
        <f t="shared" si="877"/>
        <v>34807</v>
      </c>
      <c r="Y199" s="75">
        <f t="shared" si="877"/>
        <v>1973</v>
      </c>
      <c r="Z199" s="75">
        <f t="shared" si="877"/>
        <v>2682465</v>
      </c>
      <c r="AA199" s="75">
        <f t="shared" si="793"/>
        <v>452</v>
      </c>
      <c r="AB199" s="75">
        <f t="shared" si="794"/>
        <v>832</v>
      </c>
      <c r="AC199" s="75">
        <f t="shared" si="795"/>
        <v>2327606</v>
      </c>
      <c r="AD199" s="75">
        <f t="shared" si="796"/>
        <v>632</v>
      </c>
      <c r="AE199" s="75">
        <f t="shared" si="797"/>
        <v>1195</v>
      </c>
      <c r="AF199" s="75">
        <f t="shared" si="798"/>
        <v>54095571</v>
      </c>
      <c r="AG199" s="75">
        <f t="shared" si="799"/>
        <v>1077</v>
      </c>
      <c r="AH199" s="75">
        <f t="shared" si="800"/>
        <v>2073</v>
      </c>
      <c r="AI199" s="75">
        <f t="shared" si="801"/>
        <v>146326810</v>
      </c>
      <c r="AJ199" s="75">
        <f t="shared" si="802"/>
        <v>4204</v>
      </c>
      <c r="AK199" s="75">
        <f t="shared" si="803"/>
        <v>9658</v>
      </c>
      <c r="AL199" s="75">
        <f t="shared" si="804"/>
        <v>10746835</v>
      </c>
      <c r="AM199" s="75">
        <f t="shared" si="805"/>
        <v>5447</v>
      </c>
      <c r="AN199" s="75">
        <f t="shared" si="806"/>
        <v>12326</v>
      </c>
      <c r="AO199" s="75">
        <f t="shared" si="878"/>
        <v>5952</v>
      </c>
      <c r="AP199" s="75">
        <f t="shared" si="878"/>
        <v>101</v>
      </c>
      <c r="AQ199" s="75">
        <f t="shared" si="878"/>
        <v>575</v>
      </c>
      <c r="AR199" s="75">
        <f t="shared" si="878"/>
        <v>974</v>
      </c>
      <c r="AS199" s="75">
        <f t="shared" si="878"/>
        <v>515</v>
      </c>
      <c r="AT199" s="75">
        <f t="shared" si="878"/>
        <v>4761</v>
      </c>
      <c r="AU199" s="75">
        <f t="shared" si="878"/>
        <v>585</v>
      </c>
      <c r="AV199" s="75">
        <f t="shared" si="878"/>
        <v>59877</v>
      </c>
      <c r="AW199" s="75">
        <f t="shared" si="878"/>
        <v>3345</v>
      </c>
      <c r="AX199" s="75">
        <f t="shared" si="878"/>
        <v>34578</v>
      </c>
      <c r="AY199" s="75">
        <f t="shared" si="879"/>
        <v>97800</v>
      </c>
      <c r="AZ199" s="75">
        <f t="shared" si="879"/>
        <v>12578</v>
      </c>
      <c r="BA199" s="75">
        <f t="shared" si="879"/>
        <v>9584</v>
      </c>
      <c r="BB199" s="75">
        <f t="shared" si="879"/>
        <v>7900</v>
      </c>
      <c r="BC199" s="75">
        <f t="shared" si="879"/>
        <v>6112</v>
      </c>
      <c r="BD199" s="75">
        <f t="shared" si="879"/>
        <v>70005</v>
      </c>
      <c r="BE199" s="75">
        <f t="shared" si="879"/>
        <v>56396</v>
      </c>
      <c r="BF199" s="75">
        <f t="shared" si="879"/>
        <v>55262</v>
      </c>
      <c r="BG199" s="75">
        <f t="shared" si="879"/>
        <v>37510</v>
      </c>
      <c r="BH199" s="75">
        <f t="shared" si="879"/>
        <v>3071</v>
      </c>
      <c r="BI199" s="75">
        <f t="shared" si="879"/>
        <v>2073</v>
      </c>
      <c r="BJ199" s="75">
        <f t="shared" si="879"/>
        <v>0</v>
      </c>
      <c r="BK199" s="75">
        <f t="shared" si="879"/>
        <v>0</v>
      </c>
      <c r="BL199" s="75" t="str">
        <f t="shared" si="809"/>
        <v>-</v>
      </c>
      <c r="BM199" s="75" t="str">
        <f t="shared" si="810"/>
        <v>-</v>
      </c>
      <c r="BN199" s="75">
        <f t="shared" si="811"/>
        <v>0</v>
      </c>
      <c r="BO199" s="75">
        <f t="shared" si="811"/>
        <v>0</v>
      </c>
      <c r="BP199" s="75" t="str">
        <f t="shared" si="812"/>
        <v>-</v>
      </c>
      <c r="BQ199" s="75" t="str">
        <f t="shared" si="813"/>
        <v>-</v>
      </c>
      <c r="BR199" s="75">
        <f t="shared" si="814"/>
        <v>0</v>
      </c>
      <c r="BS199" s="75">
        <f t="shared" si="814"/>
        <v>0</v>
      </c>
      <c r="BT199" s="75" t="str">
        <f t="shared" si="815"/>
        <v>-</v>
      </c>
      <c r="BU199" s="75" t="str">
        <f t="shared" si="816"/>
        <v>-</v>
      </c>
      <c r="BV199" s="75">
        <f t="shared" si="817"/>
        <v>0</v>
      </c>
      <c r="BW199" s="75">
        <f t="shared" si="817"/>
        <v>0</v>
      </c>
      <c r="BX199" s="75" t="str">
        <f t="shared" si="818"/>
        <v>-</v>
      </c>
      <c r="BY199" s="75" t="str">
        <f t="shared" si="819"/>
        <v>-</v>
      </c>
      <c r="BZ199" s="75">
        <f t="shared" si="820"/>
        <v>0</v>
      </c>
      <c r="CA199" s="75">
        <f t="shared" si="820"/>
        <v>0</v>
      </c>
      <c r="CB199" s="75" t="str">
        <f t="shared" si="821"/>
        <v>-</v>
      </c>
      <c r="CC199" s="75" t="str">
        <f t="shared" si="822"/>
        <v>-</v>
      </c>
      <c r="CD199" s="75">
        <f t="shared" si="823"/>
        <v>0</v>
      </c>
      <c r="CE199" s="75">
        <f t="shared" si="823"/>
        <v>0</v>
      </c>
      <c r="CF199" s="75" t="str">
        <f t="shared" si="824"/>
        <v>-</v>
      </c>
      <c r="CG199" s="75" t="str">
        <f t="shared" si="825"/>
        <v>-</v>
      </c>
      <c r="CH199" s="75">
        <f t="shared" si="826"/>
        <v>0</v>
      </c>
      <c r="CI199" s="75">
        <f t="shared" si="826"/>
        <v>0</v>
      </c>
      <c r="CJ199" s="75" t="str">
        <f t="shared" si="827"/>
        <v>-</v>
      </c>
      <c r="CK199" s="75" t="str">
        <f t="shared" si="828"/>
        <v>-</v>
      </c>
      <c r="CL199" s="75">
        <f t="shared" si="829"/>
        <v>0</v>
      </c>
      <c r="CM199" s="75">
        <f t="shared" si="829"/>
        <v>0</v>
      </c>
      <c r="CN199" s="75" t="str">
        <f t="shared" si="830"/>
        <v>-</v>
      </c>
      <c r="CO199" s="75" t="str">
        <f t="shared" si="831"/>
        <v>-</v>
      </c>
      <c r="CP199" s="75">
        <f t="shared" si="832"/>
        <v>0</v>
      </c>
      <c r="CQ199" s="75">
        <f t="shared" si="832"/>
        <v>0</v>
      </c>
      <c r="CR199" s="75" t="str">
        <f t="shared" si="833"/>
        <v>-</v>
      </c>
      <c r="CS199" s="75" t="str">
        <f t="shared" si="834"/>
        <v>-</v>
      </c>
      <c r="CT199" s="75">
        <f t="shared" si="835"/>
        <v>0</v>
      </c>
      <c r="CU199" s="75">
        <f t="shared" si="835"/>
        <v>0</v>
      </c>
      <c r="CV199" s="75" t="str">
        <f t="shared" si="836"/>
        <v>-</v>
      </c>
      <c r="CW199" s="75" t="str">
        <f t="shared" si="837"/>
        <v>-</v>
      </c>
      <c r="CX199" s="75">
        <f t="shared" si="838"/>
        <v>474</v>
      </c>
      <c r="CY199" s="75">
        <f t="shared" si="838"/>
        <v>161511</v>
      </c>
      <c r="CZ199" s="75">
        <f t="shared" si="839"/>
        <v>341</v>
      </c>
      <c r="DA199" s="75">
        <f t="shared" si="840"/>
        <v>580</v>
      </c>
      <c r="DB199" s="75">
        <f t="shared" si="841"/>
        <v>4579</v>
      </c>
      <c r="DC199" s="75">
        <f t="shared" si="841"/>
        <v>211701</v>
      </c>
      <c r="DD199" s="75">
        <f t="shared" si="842"/>
        <v>46</v>
      </c>
      <c r="DE199" s="75">
        <f t="shared" si="843"/>
        <v>83</v>
      </c>
      <c r="DF199" s="75">
        <f t="shared" si="844"/>
        <v>0</v>
      </c>
      <c r="DG199" s="75">
        <f t="shared" si="844"/>
        <v>0</v>
      </c>
      <c r="DH199" s="75" t="str">
        <f t="shared" si="845"/>
        <v>-</v>
      </c>
      <c r="DI199" s="75" t="str">
        <f t="shared" si="846"/>
        <v>-</v>
      </c>
      <c r="DJ199" s="75">
        <f t="shared" si="880"/>
        <v>0</v>
      </c>
      <c r="DK199" s="75">
        <f t="shared" si="880"/>
        <v>103</v>
      </c>
      <c r="DL199" s="248">
        <f t="shared" si="880"/>
        <v>2094</v>
      </c>
      <c r="DM199" s="248">
        <f t="shared" si="880"/>
        <v>2604</v>
      </c>
      <c r="DN199" s="248">
        <f t="shared" si="880"/>
        <v>0</v>
      </c>
      <c r="DO199" s="248">
        <f t="shared" si="880"/>
        <v>609</v>
      </c>
      <c r="DP199" s="248">
        <f t="shared" si="880"/>
        <v>6299893</v>
      </c>
      <c r="DQ199" s="248">
        <f t="shared" si="848"/>
        <v>3009</v>
      </c>
      <c r="DR199" s="248">
        <f t="shared" si="849"/>
        <v>5606</v>
      </c>
      <c r="DS199" s="248">
        <f t="shared" si="850"/>
        <v>17655068</v>
      </c>
      <c r="DT199" s="248">
        <f t="shared" si="851"/>
        <v>6780</v>
      </c>
      <c r="DU199" s="248">
        <f t="shared" si="852"/>
        <v>13370</v>
      </c>
      <c r="DV199" s="248">
        <f t="shared" si="853"/>
        <v>0</v>
      </c>
      <c r="DW199" s="248" t="str">
        <f t="shared" si="854"/>
        <v>-</v>
      </c>
      <c r="DX199" s="248" t="str">
        <f t="shared" si="855"/>
        <v>-</v>
      </c>
      <c r="DY199" s="248">
        <f t="shared" si="856"/>
        <v>5832228</v>
      </c>
      <c r="DZ199" s="248">
        <f t="shared" si="857"/>
        <v>9577</v>
      </c>
      <c r="EA199" s="248">
        <f t="shared" si="858"/>
        <v>20189</v>
      </c>
      <c r="EB199" s="164"/>
      <c r="EC199" s="75">
        <f t="shared" si="859"/>
        <v>9</v>
      </c>
      <c r="ED199" s="74">
        <f t="shared" si="874"/>
        <v>2018</v>
      </c>
      <c r="EE199" s="165">
        <f t="shared" si="875"/>
        <v>43344</v>
      </c>
      <c r="EF199" s="157">
        <f t="shared" si="860"/>
        <v>30</v>
      </c>
      <c r="EG199" s="156"/>
      <c r="EH199" s="166">
        <f t="shared" si="881"/>
        <v>309737</v>
      </c>
      <c r="EI199" s="166">
        <f t="shared" si="881"/>
        <v>0</v>
      </c>
      <c r="EJ199" s="166">
        <f t="shared" si="881"/>
        <v>7227248</v>
      </c>
      <c r="EK199" s="166">
        <f t="shared" si="881"/>
        <v>15794663</v>
      </c>
      <c r="EL199" s="166">
        <f t="shared" si="881"/>
        <v>4942952</v>
      </c>
      <c r="EM199" s="166">
        <f t="shared" si="881"/>
        <v>4398655</v>
      </c>
      <c r="EN199" s="166">
        <f t="shared" si="881"/>
        <v>104109366</v>
      </c>
      <c r="EO199" s="166">
        <f t="shared" si="881"/>
        <v>336168962</v>
      </c>
      <c r="EP199" s="166">
        <f t="shared" si="881"/>
        <v>24319448</v>
      </c>
      <c r="EQ199" s="166">
        <f t="shared" si="881"/>
        <v>0</v>
      </c>
      <c r="ER199" s="166">
        <f t="shared" si="882"/>
        <v>0</v>
      </c>
      <c r="ES199" s="166">
        <f t="shared" si="882"/>
        <v>0</v>
      </c>
      <c r="ET199" s="166">
        <f t="shared" si="882"/>
        <v>0</v>
      </c>
      <c r="EU199" s="166">
        <f t="shared" si="882"/>
        <v>0</v>
      </c>
      <c r="EV199" s="166">
        <f t="shared" si="882"/>
        <v>0</v>
      </c>
      <c r="EW199" s="166">
        <f t="shared" si="882"/>
        <v>0</v>
      </c>
      <c r="EX199" s="166">
        <f t="shared" si="882"/>
        <v>0</v>
      </c>
      <c r="EY199" s="166">
        <f t="shared" si="882"/>
        <v>0</v>
      </c>
      <c r="EZ199" s="166">
        <f t="shared" si="882"/>
        <v>0</v>
      </c>
      <c r="FA199" s="166">
        <f t="shared" si="882"/>
        <v>0</v>
      </c>
      <c r="FB199" s="166">
        <f t="shared" si="883"/>
        <v>274938</v>
      </c>
      <c r="FC199" s="166">
        <f t="shared" si="883"/>
        <v>377936</v>
      </c>
      <c r="FD199" s="166">
        <f t="shared" si="883"/>
        <v>11739092</v>
      </c>
      <c r="FE199" s="166">
        <f t="shared" si="883"/>
        <v>34815074</v>
      </c>
      <c r="FF199" s="166">
        <f t="shared" si="883"/>
        <v>0</v>
      </c>
      <c r="FG199" s="166">
        <f t="shared" si="883"/>
        <v>12295374</v>
      </c>
      <c r="FH199" s="152"/>
      <c r="FI199" s="405">
        <f t="shared" si="864"/>
        <v>2.1171519946137014</v>
      </c>
      <c r="FJ199" s="405">
        <f t="shared" si="864"/>
        <v>1.6131964315771756</v>
      </c>
      <c r="FK199" s="405">
        <f t="shared" si="865"/>
        <v>2.1455730581205867</v>
      </c>
      <c r="FL199" s="405">
        <f t="shared" si="866"/>
        <v>1.6599674090168386</v>
      </c>
      <c r="FM199" s="405">
        <f t="shared" si="867"/>
        <v>1.3939943049443437</v>
      </c>
      <c r="FN199" s="405">
        <f t="shared" si="868"/>
        <v>1.123001254505267</v>
      </c>
      <c r="FO199" s="405">
        <f t="shared" si="869"/>
        <v>1.5876691470106588</v>
      </c>
      <c r="FP199" s="405">
        <f t="shared" si="870"/>
        <v>1.0776567931737868</v>
      </c>
      <c r="FQ199" s="405">
        <f t="shared" si="871"/>
        <v>1.5565129244804865</v>
      </c>
      <c r="FR199" s="405">
        <f t="shared" si="872"/>
        <v>1.05068423720223</v>
      </c>
      <c r="FS199" s="65"/>
      <c r="FT199" s="172"/>
      <c r="FU199" s="172"/>
      <c r="FV199" s="172"/>
      <c r="FW199" s="172"/>
      <c r="FX199" s="172"/>
    </row>
    <row r="200" spans="1:180" ht="10.35" customHeight="1" x14ac:dyDescent="0.2">
      <c r="A200" s="74" t="str">
        <f t="shared" si="784"/>
        <v>2018-19OCTOBERY59</v>
      </c>
      <c r="B200" s="163" t="str">
        <f t="shared" si="873"/>
        <v>2018-19</v>
      </c>
      <c r="C200" s="26" t="s">
        <v>833</v>
      </c>
      <c r="D200" s="163" t="str">
        <f t="shared" si="876"/>
        <v>Y59</v>
      </c>
      <c r="E200" s="163" t="str">
        <f t="shared" si="876"/>
        <v>South East</v>
      </c>
      <c r="F200" s="163" t="str">
        <f t="shared" si="785"/>
        <v>Y59</v>
      </c>
      <c r="H200" s="75">
        <f t="shared" si="786"/>
        <v>147752</v>
      </c>
      <c r="I200" s="75">
        <f t="shared" si="786"/>
        <v>105373</v>
      </c>
      <c r="J200" s="75">
        <f t="shared" si="786"/>
        <v>1073315</v>
      </c>
      <c r="K200" s="75">
        <f t="shared" si="787"/>
        <v>10</v>
      </c>
      <c r="L200" s="75">
        <f t="shared" si="788"/>
        <v>3</v>
      </c>
      <c r="M200" s="75">
        <f t="shared" si="789"/>
        <v>0</v>
      </c>
      <c r="N200" s="75">
        <f t="shared" si="790"/>
        <v>58</v>
      </c>
      <c r="O200" s="75">
        <f t="shared" si="791"/>
        <v>131</v>
      </c>
      <c r="P200" s="75" t="s">
        <v>44</v>
      </c>
      <c r="Q200" s="75">
        <f t="shared" si="877"/>
        <v>0</v>
      </c>
      <c r="R200" s="75">
        <f t="shared" si="877"/>
        <v>0</v>
      </c>
      <c r="S200" s="75">
        <f t="shared" si="877"/>
        <v>0</v>
      </c>
      <c r="T200" s="75">
        <f t="shared" si="877"/>
        <v>108004</v>
      </c>
      <c r="U200" s="75">
        <f t="shared" si="877"/>
        <v>6133</v>
      </c>
      <c r="V200" s="75">
        <f t="shared" si="877"/>
        <v>3831</v>
      </c>
      <c r="W200" s="75">
        <f t="shared" si="877"/>
        <v>52996</v>
      </c>
      <c r="X200" s="75">
        <f t="shared" si="877"/>
        <v>35187</v>
      </c>
      <c r="Y200" s="75">
        <f t="shared" si="877"/>
        <v>1905</v>
      </c>
      <c r="Z200" s="75">
        <f t="shared" si="877"/>
        <v>2685827</v>
      </c>
      <c r="AA200" s="75">
        <f t="shared" si="793"/>
        <v>438</v>
      </c>
      <c r="AB200" s="75">
        <f t="shared" si="794"/>
        <v>814</v>
      </c>
      <c r="AC200" s="75">
        <f t="shared" si="795"/>
        <v>2411612</v>
      </c>
      <c r="AD200" s="75">
        <f t="shared" si="796"/>
        <v>629</v>
      </c>
      <c r="AE200" s="75">
        <f t="shared" si="797"/>
        <v>1184</v>
      </c>
      <c r="AF200" s="75">
        <f t="shared" si="798"/>
        <v>56601283</v>
      </c>
      <c r="AG200" s="75">
        <f t="shared" si="799"/>
        <v>1068</v>
      </c>
      <c r="AH200" s="75">
        <f t="shared" si="800"/>
        <v>2065</v>
      </c>
      <c r="AI200" s="75">
        <f t="shared" si="801"/>
        <v>140983766</v>
      </c>
      <c r="AJ200" s="75">
        <f t="shared" si="802"/>
        <v>4007</v>
      </c>
      <c r="AK200" s="75">
        <f t="shared" si="803"/>
        <v>9371</v>
      </c>
      <c r="AL200" s="75">
        <f t="shared" si="804"/>
        <v>10210707</v>
      </c>
      <c r="AM200" s="75">
        <f t="shared" si="805"/>
        <v>5360</v>
      </c>
      <c r="AN200" s="75">
        <f t="shared" si="806"/>
        <v>12516</v>
      </c>
      <c r="AO200" s="75">
        <f t="shared" si="878"/>
        <v>6114</v>
      </c>
      <c r="AP200" s="75">
        <f t="shared" si="878"/>
        <v>162</v>
      </c>
      <c r="AQ200" s="75">
        <f t="shared" si="878"/>
        <v>742</v>
      </c>
      <c r="AR200" s="75">
        <f t="shared" si="878"/>
        <v>851</v>
      </c>
      <c r="AS200" s="75">
        <f t="shared" si="878"/>
        <v>508</v>
      </c>
      <c r="AT200" s="75">
        <f t="shared" si="878"/>
        <v>4702</v>
      </c>
      <c r="AU200" s="75">
        <f t="shared" si="878"/>
        <v>472</v>
      </c>
      <c r="AV200" s="75">
        <f t="shared" si="878"/>
        <v>63107</v>
      </c>
      <c r="AW200" s="75">
        <f t="shared" si="878"/>
        <v>3639</v>
      </c>
      <c r="AX200" s="75">
        <f t="shared" si="878"/>
        <v>35144</v>
      </c>
      <c r="AY200" s="75">
        <f t="shared" si="879"/>
        <v>101890</v>
      </c>
      <c r="AZ200" s="75">
        <f t="shared" si="879"/>
        <v>13081</v>
      </c>
      <c r="BA200" s="75">
        <f t="shared" si="879"/>
        <v>9841</v>
      </c>
      <c r="BB200" s="75">
        <f t="shared" si="879"/>
        <v>8210</v>
      </c>
      <c r="BC200" s="75">
        <f t="shared" si="879"/>
        <v>6282</v>
      </c>
      <c r="BD200" s="75">
        <f t="shared" si="879"/>
        <v>73651</v>
      </c>
      <c r="BE200" s="75">
        <f t="shared" si="879"/>
        <v>59587</v>
      </c>
      <c r="BF200" s="75">
        <f t="shared" si="879"/>
        <v>55610</v>
      </c>
      <c r="BG200" s="75">
        <f t="shared" si="879"/>
        <v>38312</v>
      </c>
      <c r="BH200" s="75">
        <f t="shared" si="879"/>
        <v>3174</v>
      </c>
      <c r="BI200" s="75">
        <f t="shared" si="879"/>
        <v>2063</v>
      </c>
      <c r="BJ200" s="75">
        <f t="shared" si="879"/>
        <v>0</v>
      </c>
      <c r="BK200" s="75">
        <f t="shared" si="879"/>
        <v>0</v>
      </c>
      <c r="BL200" s="75" t="str">
        <f t="shared" si="809"/>
        <v>-</v>
      </c>
      <c r="BM200" s="75" t="str">
        <f t="shared" si="810"/>
        <v>-</v>
      </c>
      <c r="BN200" s="75">
        <f t="shared" si="811"/>
        <v>0</v>
      </c>
      <c r="BO200" s="75">
        <f t="shared" si="811"/>
        <v>0</v>
      </c>
      <c r="BP200" s="75" t="str">
        <f t="shared" si="812"/>
        <v>-</v>
      </c>
      <c r="BQ200" s="75" t="str">
        <f t="shared" si="813"/>
        <v>-</v>
      </c>
      <c r="BR200" s="75">
        <f t="shared" si="814"/>
        <v>0</v>
      </c>
      <c r="BS200" s="75">
        <f t="shared" si="814"/>
        <v>0</v>
      </c>
      <c r="BT200" s="75" t="str">
        <f t="shared" si="815"/>
        <v>-</v>
      </c>
      <c r="BU200" s="75" t="str">
        <f t="shared" si="816"/>
        <v>-</v>
      </c>
      <c r="BV200" s="75">
        <f t="shared" si="817"/>
        <v>0</v>
      </c>
      <c r="BW200" s="75">
        <f t="shared" si="817"/>
        <v>0</v>
      </c>
      <c r="BX200" s="75" t="str">
        <f t="shared" si="818"/>
        <v>-</v>
      </c>
      <c r="BY200" s="75" t="str">
        <f t="shared" si="819"/>
        <v>-</v>
      </c>
      <c r="BZ200" s="75">
        <f t="shared" si="820"/>
        <v>0</v>
      </c>
      <c r="CA200" s="75">
        <f t="shared" si="820"/>
        <v>0</v>
      </c>
      <c r="CB200" s="75" t="str">
        <f t="shared" si="821"/>
        <v>-</v>
      </c>
      <c r="CC200" s="75" t="str">
        <f t="shared" si="822"/>
        <v>-</v>
      </c>
      <c r="CD200" s="75">
        <f t="shared" si="823"/>
        <v>0</v>
      </c>
      <c r="CE200" s="75">
        <f t="shared" si="823"/>
        <v>0</v>
      </c>
      <c r="CF200" s="75" t="str">
        <f t="shared" si="824"/>
        <v>-</v>
      </c>
      <c r="CG200" s="75" t="str">
        <f t="shared" si="825"/>
        <v>-</v>
      </c>
      <c r="CH200" s="75">
        <f t="shared" si="826"/>
        <v>0</v>
      </c>
      <c r="CI200" s="75">
        <f t="shared" si="826"/>
        <v>0</v>
      </c>
      <c r="CJ200" s="75" t="str">
        <f t="shared" si="827"/>
        <v>-</v>
      </c>
      <c r="CK200" s="75" t="str">
        <f t="shared" si="828"/>
        <v>-</v>
      </c>
      <c r="CL200" s="75">
        <f t="shared" si="829"/>
        <v>0</v>
      </c>
      <c r="CM200" s="75">
        <f t="shared" si="829"/>
        <v>0</v>
      </c>
      <c r="CN200" s="75" t="str">
        <f t="shared" si="830"/>
        <v>-</v>
      </c>
      <c r="CO200" s="75" t="str">
        <f t="shared" si="831"/>
        <v>-</v>
      </c>
      <c r="CP200" s="75">
        <f t="shared" si="832"/>
        <v>0</v>
      </c>
      <c r="CQ200" s="75">
        <f t="shared" si="832"/>
        <v>0</v>
      </c>
      <c r="CR200" s="75" t="str">
        <f t="shared" si="833"/>
        <v>-</v>
      </c>
      <c r="CS200" s="75" t="str">
        <f t="shared" si="834"/>
        <v>-</v>
      </c>
      <c r="CT200" s="75">
        <f t="shared" si="835"/>
        <v>0</v>
      </c>
      <c r="CU200" s="75">
        <f t="shared" si="835"/>
        <v>0</v>
      </c>
      <c r="CV200" s="75" t="str">
        <f t="shared" si="836"/>
        <v>-</v>
      </c>
      <c r="CW200" s="75" t="str">
        <f t="shared" si="837"/>
        <v>-</v>
      </c>
      <c r="CX200" s="75">
        <f t="shared" si="838"/>
        <v>493</v>
      </c>
      <c r="CY200" s="75">
        <f t="shared" si="838"/>
        <v>159110</v>
      </c>
      <c r="CZ200" s="75">
        <f t="shared" si="839"/>
        <v>323</v>
      </c>
      <c r="DA200" s="75">
        <f t="shared" si="840"/>
        <v>522</v>
      </c>
      <c r="DB200" s="75">
        <f t="shared" si="841"/>
        <v>4762</v>
      </c>
      <c r="DC200" s="75">
        <f t="shared" si="841"/>
        <v>224235</v>
      </c>
      <c r="DD200" s="75">
        <f t="shared" si="842"/>
        <v>47</v>
      </c>
      <c r="DE200" s="75">
        <f t="shared" si="843"/>
        <v>79</v>
      </c>
      <c r="DF200" s="75">
        <f t="shared" si="844"/>
        <v>0</v>
      </c>
      <c r="DG200" s="75">
        <f t="shared" si="844"/>
        <v>0</v>
      </c>
      <c r="DH200" s="75" t="str">
        <f t="shared" si="845"/>
        <v>-</v>
      </c>
      <c r="DI200" s="75" t="str">
        <f t="shared" si="846"/>
        <v>-</v>
      </c>
      <c r="DJ200" s="75">
        <f t="shared" si="880"/>
        <v>0</v>
      </c>
      <c r="DK200" s="75">
        <f t="shared" si="880"/>
        <v>23</v>
      </c>
      <c r="DL200" s="248">
        <f t="shared" si="880"/>
        <v>2154</v>
      </c>
      <c r="DM200" s="248">
        <f t="shared" si="880"/>
        <v>2874</v>
      </c>
      <c r="DN200" s="248">
        <f t="shared" si="880"/>
        <v>0</v>
      </c>
      <c r="DO200" s="248">
        <f t="shared" si="880"/>
        <v>665</v>
      </c>
      <c r="DP200" s="248">
        <f t="shared" si="880"/>
        <v>6589033</v>
      </c>
      <c r="DQ200" s="248">
        <f t="shared" si="848"/>
        <v>3059</v>
      </c>
      <c r="DR200" s="248">
        <f t="shared" si="849"/>
        <v>5836</v>
      </c>
      <c r="DS200" s="248">
        <f t="shared" si="850"/>
        <v>19220023</v>
      </c>
      <c r="DT200" s="248">
        <f t="shared" si="851"/>
        <v>6688</v>
      </c>
      <c r="DU200" s="248">
        <f t="shared" si="852"/>
        <v>13656</v>
      </c>
      <c r="DV200" s="248">
        <f t="shared" si="853"/>
        <v>0</v>
      </c>
      <c r="DW200" s="248" t="str">
        <f t="shared" si="854"/>
        <v>-</v>
      </c>
      <c r="DX200" s="248" t="str">
        <f t="shared" si="855"/>
        <v>-</v>
      </c>
      <c r="DY200" s="248">
        <f t="shared" si="856"/>
        <v>5779513</v>
      </c>
      <c r="DZ200" s="248">
        <f t="shared" si="857"/>
        <v>8691</v>
      </c>
      <c r="EA200" s="248">
        <f t="shared" si="858"/>
        <v>18148</v>
      </c>
      <c r="EB200" s="164"/>
      <c r="EC200" s="75">
        <f t="shared" si="859"/>
        <v>10</v>
      </c>
      <c r="ED200" s="74">
        <f t="shared" si="874"/>
        <v>2018</v>
      </c>
      <c r="EE200" s="165">
        <f t="shared" si="875"/>
        <v>43374</v>
      </c>
      <c r="EF200" s="157">
        <f t="shared" si="860"/>
        <v>31</v>
      </c>
      <c r="EG200" s="156"/>
      <c r="EH200" s="166">
        <f t="shared" si="881"/>
        <v>313083</v>
      </c>
      <c r="EI200" s="166">
        <f t="shared" si="881"/>
        <v>0</v>
      </c>
      <c r="EJ200" s="166">
        <f t="shared" si="881"/>
        <v>6096764</v>
      </c>
      <c r="EK200" s="166">
        <f t="shared" si="881"/>
        <v>13839752</v>
      </c>
      <c r="EL200" s="166">
        <f t="shared" si="881"/>
        <v>4992524</v>
      </c>
      <c r="EM200" s="166">
        <f t="shared" si="881"/>
        <v>4535730</v>
      </c>
      <c r="EN200" s="166">
        <f t="shared" si="881"/>
        <v>109411649</v>
      </c>
      <c r="EO200" s="166">
        <f t="shared" si="881"/>
        <v>329722156</v>
      </c>
      <c r="EP200" s="166">
        <f t="shared" si="881"/>
        <v>23843063</v>
      </c>
      <c r="EQ200" s="166">
        <f t="shared" si="881"/>
        <v>0</v>
      </c>
      <c r="ER200" s="166">
        <f t="shared" si="882"/>
        <v>0</v>
      </c>
      <c r="ES200" s="166">
        <f t="shared" si="882"/>
        <v>0</v>
      </c>
      <c r="ET200" s="166">
        <f t="shared" si="882"/>
        <v>0</v>
      </c>
      <c r="EU200" s="166">
        <f t="shared" si="882"/>
        <v>0</v>
      </c>
      <c r="EV200" s="166">
        <f t="shared" si="882"/>
        <v>0</v>
      </c>
      <c r="EW200" s="166">
        <f t="shared" si="882"/>
        <v>0</v>
      </c>
      <c r="EX200" s="166">
        <f t="shared" si="882"/>
        <v>0</v>
      </c>
      <c r="EY200" s="166">
        <f t="shared" si="882"/>
        <v>0</v>
      </c>
      <c r="EZ200" s="166">
        <f t="shared" si="882"/>
        <v>0</v>
      </c>
      <c r="FA200" s="166">
        <f t="shared" si="882"/>
        <v>0</v>
      </c>
      <c r="FB200" s="166">
        <f t="shared" si="883"/>
        <v>257433</v>
      </c>
      <c r="FC200" s="166">
        <f t="shared" si="883"/>
        <v>378200</v>
      </c>
      <c r="FD200" s="166">
        <f t="shared" si="883"/>
        <v>12571426</v>
      </c>
      <c r="FE200" s="166">
        <f t="shared" si="883"/>
        <v>39248474</v>
      </c>
      <c r="FF200" s="166">
        <f t="shared" si="883"/>
        <v>0</v>
      </c>
      <c r="FG200" s="166">
        <f t="shared" si="883"/>
        <v>12068473</v>
      </c>
      <c r="FH200" s="152"/>
      <c r="FI200" s="405">
        <f t="shared" si="864"/>
        <v>2.1328876569378772</v>
      </c>
      <c r="FJ200" s="405">
        <f t="shared" si="864"/>
        <v>1.6045980759823903</v>
      </c>
      <c r="FK200" s="405">
        <f t="shared" si="865"/>
        <v>2.1430435917515007</v>
      </c>
      <c r="FL200" s="405">
        <f t="shared" si="866"/>
        <v>1.639780736100235</v>
      </c>
      <c r="FM200" s="405">
        <f t="shared" si="867"/>
        <v>1.3897463959544116</v>
      </c>
      <c r="FN200" s="405">
        <f t="shared" si="868"/>
        <v>1.1243678768208922</v>
      </c>
      <c r="FO200" s="405">
        <f t="shared" si="869"/>
        <v>1.5804132207917696</v>
      </c>
      <c r="FP200" s="405">
        <f t="shared" si="870"/>
        <v>1.0888112086850257</v>
      </c>
      <c r="FQ200" s="405">
        <f t="shared" si="871"/>
        <v>1.6661417322834646</v>
      </c>
      <c r="FR200" s="405">
        <f t="shared" si="872"/>
        <v>1.0829396325459317</v>
      </c>
      <c r="FS200" s="65"/>
      <c r="FT200" s="172"/>
      <c r="FU200" s="172"/>
      <c r="FV200" s="172"/>
      <c r="FW200" s="172"/>
      <c r="FX200" s="172"/>
    </row>
    <row r="201" spans="1:180" ht="10.35" customHeight="1" x14ac:dyDescent="0.2">
      <c r="A201" s="74" t="str">
        <f t="shared" si="784"/>
        <v>2018-19NOVEMBERY59</v>
      </c>
      <c r="B201" s="163" t="str">
        <f t="shared" si="873"/>
        <v>2018-19</v>
      </c>
      <c r="C201" s="26" t="s">
        <v>834</v>
      </c>
      <c r="D201" s="163" t="str">
        <f t="shared" si="876"/>
        <v>Y59</v>
      </c>
      <c r="E201" s="163" t="str">
        <f t="shared" si="876"/>
        <v>South East</v>
      </c>
      <c r="F201" s="163" t="str">
        <f t="shared" si="785"/>
        <v>Y59</v>
      </c>
      <c r="H201" s="75">
        <f t="shared" si="786"/>
        <v>148984</v>
      </c>
      <c r="I201" s="75">
        <f t="shared" si="786"/>
        <v>104300</v>
      </c>
      <c r="J201" s="75">
        <f t="shared" si="786"/>
        <v>795982</v>
      </c>
      <c r="K201" s="75">
        <f t="shared" si="787"/>
        <v>8</v>
      </c>
      <c r="L201" s="75">
        <f t="shared" si="788"/>
        <v>3</v>
      </c>
      <c r="M201" s="75">
        <f t="shared" si="789"/>
        <v>0</v>
      </c>
      <c r="N201" s="75">
        <f t="shared" si="790"/>
        <v>37</v>
      </c>
      <c r="O201" s="75">
        <f t="shared" si="791"/>
        <v>101</v>
      </c>
      <c r="P201" s="75" t="s">
        <v>44</v>
      </c>
      <c r="Q201" s="75">
        <f t="shared" si="877"/>
        <v>0</v>
      </c>
      <c r="R201" s="75">
        <f t="shared" si="877"/>
        <v>0</v>
      </c>
      <c r="S201" s="75">
        <f t="shared" si="877"/>
        <v>0</v>
      </c>
      <c r="T201" s="75">
        <f t="shared" si="877"/>
        <v>110237</v>
      </c>
      <c r="U201" s="75">
        <f t="shared" si="877"/>
        <v>6344</v>
      </c>
      <c r="V201" s="75">
        <f t="shared" si="877"/>
        <v>3887</v>
      </c>
      <c r="W201" s="75">
        <f t="shared" si="877"/>
        <v>55282</v>
      </c>
      <c r="X201" s="75">
        <f t="shared" si="877"/>
        <v>34999</v>
      </c>
      <c r="Y201" s="75">
        <f t="shared" si="877"/>
        <v>1798</v>
      </c>
      <c r="Z201" s="75">
        <f t="shared" si="877"/>
        <v>2795556</v>
      </c>
      <c r="AA201" s="75">
        <f t="shared" si="793"/>
        <v>441</v>
      </c>
      <c r="AB201" s="75">
        <f t="shared" si="794"/>
        <v>816</v>
      </c>
      <c r="AC201" s="75">
        <f t="shared" si="795"/>
        <v>2361020</v>
      </c>
      <c r="AD201" s="75">
        <f t="shared" si="796"/>
        <v>607</v>
      </c>
      <c r="AE201" s="75">
        <f t="shared" si="797"/>
        <v>1136</v>
      </c>
      <c r="AF201" s="75">
        <f t="shared" si="798"/>
        <v>60861857</v>
      </c>
      <c r="AG201" s="75">
        <f t="shared" si="799"/>
        <v>1101</v>
      </c>
      <c r="AH201" s="75">
        <f t="shared" si="800"/>
        <v>2136</v>
      </c>
      <c r="AI201" s="75">
        <f t="shared" si="801"/>
        <v>147058280</v>
      </c>
      <c r="AJ201" s="75">
        <f t="shared" si="802"/>
        <v>4202</v>
      </c>
      <c r="AK201" s="75">
        <f t="shared" si="803"/>
        <v>9822</v>
      </c>
      <c r="AL201" s="75">
        <f t="shared" si="804"/>
        <v>9984758</v>
      </c>
      <c r="AM201" s="75">
        <f t="shared" si="805"/>
        <v>5553</v>
      </c>
      <c r="AN201" s="75">
        <f t="shared" si="806"/>
        <v>12630</v>
      </c>
      <c r="AO201" s="75">
        <f t="shared" si="878"/>
        <v>6113</v>
      </c>
      <c r="AP201" s="75">
        <f t="shared" si="878"/>
        <v>106</v>
      </c>
      <c r="AQ201" s="75">
        <f t="shared" si="878"/>
        <v>809</v>
      </c>
      <c r="AR201" s="75">
        <f t="shared" si="878"/>
        <v>922</v>
      </c>
      <c r="AS201" s="75">
        <f t="shared" si="878"/>
        <v>454</v>
      </c>
      <c r="AT201" s="75">
        <f t="shared" si="878"/>
        <v>4744</v>
      </c>
      <c r="AU201" s="75">
        <f t="shared" si="878"/>
        <v>484</v>
      </c>
      <c r="AV201" s="75">
        <f t="shared" si="878"/>
        <v>64223</v>
      </c>
      <c r="AW201" s="75">
        <f t="shared" si="878"/>
        <v>3735</v>
      </c>
      <c r="AX201" s="75">
        <f t="shared" si="878"/>
        <v>36166</v>
      </c>
      <c r="AY201" s="75">
        <f t="shared" si="879"/>
        <v>104124</v>
      </c>
      <c r="AZ201" s="75">
        <f t="shared" si="879"/>
        <v>13785</v>
      </c>
      <c r="BA201" s="75">
        <f t="shared" si="879"/>
        <v>10315</v>
      </c>
      <c r="BB201" s="75">
        <f t="shared" si="879"/>
        <v>8444</v>
      </c>
      <c r="BC201" s="75">
        <f t="shared" si="879"/>
        <v>6409</v>
      </c>
      <c r="BD201" s="75">
        <f t="shared" si="879"/>
        <v>76261</v>
      </c>
      <c r="BE201" s="75">
        <f t="shared" si="879"/>
        <v>61603</v>
      </c>
      <c r="BF201" s="75">
        <f t="shared" si="879"/>
        <v>55718</v>
      </c>
      <c r="BG201" s="75">
        <f t="shared" si="879"/>
        <v>38012</v>
      </c>
      <c r="BH201" s="75">
        <f t="shared" si="879"/>
        <v>2828</v>
      </c>
      <c r="BI201" s="75">
        <f t="shared" si="879"/>
        <v>1937</v>
      </c>
      <c r="BJ201" s="75">
        <f t="shared" si="879"/>
        <v>0</v>
      </c>
      <c r="BK201" s="75">
        <f t="shared" si="879"/>
        <v>0</v>
      </c>
      <c r="BL201" s="75" t="str">
        <f t="shared" si="809"/>
        <v>-</v>
      </c>
      <c r="BM201" s="75" t="str">
        <f t="shared" si="810"/>
        <v>-</v>
      </c>
      <c r="BN201" s="75">
        <f t="shared" si="811"/>
        <v>0</v>
      </c>
      <c r="BO201" s="75">
        <f t="shared" si="811"/>
        <v>0</v>
      </c>
      <c r="BP201" s="75" t="str">
        <f t="shared" si="812"/>
        <v>-</v>
      </c>
      <c r="BQ201" s="75" t="str">
        <f t="shared" si="813"/>
        <v>-</v>
      </c>
      <c r="BR201" s="75">
        <f t="shared" si="814"/>
        <v>0</v>
      </c>
      <c r="BS201" s="75">
        <f t="shared" si="814"/>
        <v>0</v>
      </c>
      <c r="BT201" s="75" t="str">
        <f t="shared" si="815"/>
        <v>-</v>
      </c>
      <c r="BU201" s="75" t="str">
        <f t="shared" si="816"/>
        <v>-</v>
      </c>
      <c r="BV201" s="75">
        <f t="shared" si="817"/>
        <v>0</v>
      </c>
      <c r="BW201" s="75">
        <f t="shared" si="817"/>
        <v>0</v>
      </c>
      <c r="BX201" s="75" t="str">
        <f t="shared" si="818"/>
        <v>-</v>
      </c>
      <c r="BY201" s="75" t="str">
        <f t="shared" si="819"/>
        <v>-</v>
      </c>
      <c r="BZ201" s="75">
        <f t="shared" si="820"/>
        <v>0</v>
      </c>
      <c r="CA201" s="75">
        <f t="shared" si="820"/>
        <v>0</v>
      </c>
      <c r="CB201" s="75" t="str">
        <f t="shared" si="821"/>
        <v>-</v>
      </c>
      <c r="CC201" s="75" t="str">
        <f t="shared" si="822"/>
        <v>-</v>
      </c>
      <c r="CD201" s="75">
        <f t="shared" si="823"/>
        <v>0</v>
      </c>
      <c r="CE201" s="75">
        <f t="shared" si="823"/>
        <v>0</v>
      </c>
      <c r="CF201" s="75" t="str">
        <f t="shared" si="824"/>
        <v>-</v>
      </c>
      <c r="CG201" s="75" t="str">
        <f t="shared" si="825"/>
        <v>-</v>
      </c>
      <c r="CH201" s="75">
        <f t="shared" si="826"/>
        <v>0</v>
      </c>
      <c r="CI201" s="75">
        <f t="shared" si="826"/>
        <v>0</v>
      </c>
      <c r="CJ201" s="75" t="str">
        <f t="shared" si="827"/>
        <v>-</v>
      </c>
      <c r="CK201" s="75" t="str">
        <f t="shared" si="828"/>
        <v>-</v>
      </c>
      <c r="CL201" s="75">
        <f t="shared" si="829"/>
        <v>0</v>
      </c>
      <c r="CM201" s="75">
        <f t="shared" si="829"/>
        <v>0</v>
      </c>
      <c r="CN201" s="75" t="str">
        <f t="shared" si="830"/>
        <v>-</v>
      </c>
      <c r="CO201" s="75" t="str">
        <f t="shared" si="831"/>
        <v>-</v>
      </c>
      <c r="CP201" s="75">
        <f t="shared" si="832"/>
        <v>0</v>
      </c>
      <c r="CQ201" s="75">
        <f t="shared" si="832"/>
        <v>0</v>
      </c>
      <c r="CR201" s="75" t="str">
        <f t="shared" si="833"/>
        <v>-</v>
      </c>
      <c r="CS201" s="75" t="str">
        <f t="shared" si="834"/>
        <v>-</v>
      </c>
      <c r="CT201" s="75">
        <f t="shared" si="835"/>
        <v>0</v>
      </c>
      <c r="CU201" s="75">
        <f t="shared" si="835"/>
        <v>0</v>
      </c>
      <c r="CV201" s="75" t="str">
        <f t="shared" si="836"/>
        <v>-</v>
      </c>
      <c r="CW201" s="75" t="str">
        <f t="shared" si="837"/>
        <v>-</v>
      </c>
      <c r="CX201" s="75">
        <f t="shared" si="838"/>
        <v>565</v>
      </c>
      <c r="CY201" s="75">
        <f t="shared" si="838"/>
        <v>192179</v>
      </c>
      <c r="CZ201" s="75">
        <f t="shared" si="839"/>
        <v>340</v>
      </c>
      <c r="DA201" s="75">
        <f t="shared" si="840"/>
        <v>551</v>
      </c>
      <c r="DB201" s="75">
        <f t="shared" si="841"/>
        <v>4864</v>
      </c>
      <c r="DC201" s="75">
        <f t="shared" si="841"/>
        <v>213770</v>
      </c>
      <c r="DD201" s="75">
        <f t="shared" si="842"/>
        <v>44</v>
      </c>
      <c r="DE201" s="75">
        <f t="shared" si="843"/>
        <v>74</v>
      </c>
      <c r="DF201" s="75">
        <f t="shared" si="844"/>
        <v>0</v>
      </c>
      <c r="DG201" s="75">
        <f t="shared" si="844"/>
        <v>0</v>
      </c>
      <c r="DH201" s="75" t="str">
        <f t="shared" si="845"/>
        <v>-</v>
      </c>
      <c r="DI201" s="75" t="str">
        <f t="shared" si="846"/>
        <v>-</v>
      </c>
      <c r="DJ201" s="75">
        <f t="shared" si="880"/>
        <v>0</v>
      </c>
      <c r="DK201" s="75">
        <f t="shared" si="880"/>
        <v>1</v>
      </c>
      <c r="DL201" s="248">
        <f t="shared" si="880"/>
        <v>2188</v>
      </c>
      <c r="DM201" s="248">
        <f t="shared" si="880"/>
        <v>2892</v>
      </c>
      <c r="DN201" s="248">
        <f t="shared" si="880"/>
        <v>0</v>
      </c>
      <c r="DO201" s="248">
        <f t="shared" si="880"/>
        <v>620</v>
      </c>
      <c r="DP201" s="248">
        <f t="shared" si="880"/>
        <v>6901549</v>
      </c>
      <c r="DQ201" s="248">
        <f t="shared" si="848"/>
        <v>3154</v>
      </c>
      <c r="DR201" s="248">
        <f t="shared" si="849"/>
        <v>5892</v>
      </c>
      <c r="DS201" s="248">
        <f t="shared" si="850"/>
        <v>19690239</v>
      </c>
      <c r="DT201" s="248">
        <f t="shared" si="851"/>
        <v>6809</v>
      </c>
      <c r="DU201" s="248">
        <f t="shared" si="852"/>
        <v>13714</v>
      </c>
      <c r="DV201" s="248">
        <f t="shared" si="853"/>
        <v>0</v>
      </c>
      <c r="DW201" s="248" t="str">
        <f t="shared" si="854"/>
        <v>-</v>
      </c>
      <c r="DX201" s="248" t="str">
        <f t="shared" si="855"/>
        <v>-</v>
      </c>
      <c r="DY201" s="248">
        <f t="shared" si="856"/>
        <v>6085057</v>
      </c>
      <c r="DZ201" s="248">
        <f t="shared" si="857"/>
        <v>9815</v>
      </c>
      <c r="EA201" s="248">
        <f t="shared" si="858"/>
        <v>19332</v>
      </c>
      <c r="EB201" s="164"/>
      <c r="EC201" s="75">
        <f t="shared" si="859"/>
        <v>11</v>
      </c>
      <c r="ED201" s="74">
        <f t="shared" si="874"/>
        <v>2018</v>
      </c>
      <c r="EE201" s="165">
        <f t="shared" si="875"/>
        <v>43405</v>
      </c>
      <c r="EF201" s="157">
        <f t="shared" si="860"/>
        <v>30</v>
      </c>
      <c r="EG201" s="156"/>
      <c r="EH201" s="166">
        <f t="shared" si="881"/>
        <v>310170</v>
      </c>
      <c r="EI201" s="166">
        <f t="shared" si="881"/>
        <v>0</v>
      </c>
      <c r="EJ201" s="166">
        <f t="shared" si="881"/>
        <v>3824272</v>
      </c>
      <c r="EK201" s="166">
        <f t="shared" si="881"/>
        <v>10528069</v>
      </c>
      <c r="EL201" s="166">
        <f t="shared" si="881"/>
        <v>5176368</v>
      </c>
      <c r="EM201" s="166">
        <f t="shared" si="881"/>
        <v>4415257</v>
      </c>
      <c r="EN201" s="166">
        <f t="shared" si="881"/>
        <v>118098662</v>
      </c>
      <c r="EO201" s="166">
        <f t="shared" si="881"/>
        <v>343755326</v>
      </c>
      <c r="EP201" s="166">
        <f t="shared" si="881"/>
        <v>22708471</v>
      </c>
      <c r="EQ201" s="166">
        <f t="shared" si="881"/>
        <v>0</v>
      </c>
      <c r="ER201" s="166">
        <f t="shared" si="882"/>
        <v>0</v>
      </c>
      <c r="ES201" s="166">
        <f t="shared" si="882"/>
        <v>0</v>
      </c>
      <c r="ET201" s="166">
        <f t="shared" si="882"/>
        <v>0</v>
      </c>
      <c r="EU201" s="166">
        <f t="shared" si="882"/>
        <v>0</v>
      </c>
      <c r="EV201" s="166">
        <f t="shared" si="882"/>
        <v>0</v>
      </c>
      <c r="EW201" s="166">
        <f t="shared" si="882"/>
        <v>0</v>
      </c>
      <c r="EX201" s="166">
        <f t="shared" si="882"/>
        <v>0</v>
      </c>
      <c r="EY201" s="166">
        <f t="shared" si="882"/>
        <v>0</v>
      </c>
      <c r="EZ201" s="166">
        <f t="shared" si="882"/>
        <v>0</v>
      </c>
      <c r="FA201" s="166">
        <f t="shared" si="882"/>
        <v>0</v>
      </c>
      <c r="FB201" s="166">
        <f t="shared" si="883"/>
        <v>311159</v>
      </c>
      <c r="FC201" s="166">
        <f t="shared" si="883"/>
        <v>362200</v>
      </c>
      <c r="FD201" s="166">
        <f t="shared" si="883"/>
        <v>12892370</v>
      </c>
      <c r="FE201" s="166">
        <f t="shared" si="883"/>
        <v>39660742</v>
      </c>
      <c r="FF201" s="166">
        <f t="shared" si="883"/>
        <v>0</v>
      </c>
      <c r="FG201" s="166">
        <f t="shared" si="883"/>
        <v>11986096</v>
      </c>
      <c r="FH201" s="152"/>
      <c r="FI201" s="405">
        <f t="shared" si="864"/>
        <v>2.1729192938209332</v>
      </c>
      <c r="FJ201" s="405">
        <f t="shared" si="864"/>
        <v>1.6259457755359394</v>
      </c>
      <c r="FK201" s="405">
        <f t="shared" si="865"/>
        <v>2.1723694365834834</v>
      </c>
      <c r="FL201" s="405">
        <f t="shared" si="866"/>
        <v>1.6488294314381271</v>
      </c>
      <c r="FM201" s="405">
        <f t="shared" si="867"/>
        <v>1.3794906117723671</v>
      </c>
      <c r="FN201" s="405">
        <f t="shared" si="868"/>
        <v>1.1143410151586413</v>
      </c>
      <c r="FO201" s="405">
        <f t="shared" si="869"/>
        <v>1.5919883425240722</v>
      </c>
      <c r="FP201" s="405">
        <f t="shared" si="870"/>
        <v>1.086088173947827</v>
      </c>
      <c r="FQ201" s="405">
        <f t="shared" si="871"/>
        <v>1.5728587319243603</v>
      </c>
      <c r="FR201" s="405">
        <f t="shared" si="872"/>
        <v>1.0773081201334815</v>
      </c>
      <c r="FS201" s="65"/>
      <c r="FT201" s="172"/>
      <c r="FU201" s="172"/>
      <c r="FV201" s="172"/>
      <c r="FW201" s="172"/>
      <c r="FX201" s="172"/>
    </row>
    <row r="202" spans="1:180" ht="10.35" customHeight="1" x14ac:dyDescent="0.2">
      <c r="A202" s="74" t="str">
        <f t="shared" si="784"/>
        <v>2018-19DECEMBERY59</v>
      </c>
      <c r="B202" s="163" t="str">
        <f t="shared" si="873"/>
        <v>2018-19</v>
      </c>
      <c r="C202" s="26" t="s">
        <v>835</v>
      </c>
      <c r="D202" s="163" t="str">
        <f t="shared" si="876"/>
        <v>Y59</v>
      </c>
      <c r="E202" s="163" t="str">
        <f t="shared" si="876"/>
        <v>South East</v>
      </c>
      <c r="F202" s="163" t="str">
        <f t="shared" si="785"/>
        <v>Y59</v>
      </c>
      <c r="H202" s="75">
        <f t="shared" si="786"/>
        <v>159890</v>
      </c>
      <c r="I202" s="75">
        <f t="shared" si="786"/>
        <v>111296</v>
      </c>
      <c r="J202" s="75">
        <f t="shared" si="786"/>
        <v>1077580</v>
      </c>
      <c r="K202" s="75">
        <f t="shared" si="787"/>
        <v>10</v>
      </c>
      <c r="L202" s="75">
        <f t="shared" si="788"/>
        <v>2</v>
      </c>
      <c r="M202" s="75">
        <f t="shared" si="789"/>
        <v>0</v>
      </c>
      <c r="N202" s="75">
        <f t="shared" si="790"/>
        <v>54</v>
      </c>
      <c r="O202" s="75">
        <f t="shared" si="791"/>
        <v>131</v>
      </c>
      <c r="P202" s="75" t="s">
        <v>44</v>
      </c>
      <c r="Q202" s="75">
        <f t="shared" si="877"/>
        <v>0</v>
      </c>
      <c r="R202" s="75">
        <f t="shared" si="877"/>
        <v>0</v>
      </c>
      <c r="S202" s="75">
        <f t="shared" si="877"/>
        <v>0</v>
      </c>
      <c r="T202" s="75">
        <f t="shared" si="877"/>
        <v>115445</v>
      </c>
      <c r="U202" s="75">
        <f t="shared" si="877"/>
        <v>6746</v>
      </c>
      <c r="V202" s="75">
        <f t="shared" si="877"/>
        <v>4207</v>
      </c>
      <c r="W202" s="75">
        <f t="shared" si="877"/>
        <v>59685</v>
      </c>
      <c r="X202" s="75">
        <f t="shared" si="877"/>
        <v>34702</v>
      </c>
      <c r="Y202" s="75">
        <f t="shared" si="877"/>
        <v>1668</v>
      </c>
      <c r="Z202" s="75">
        <f t="shared" si="877"/>
        <v>3042339</v>
      </c>
      <c r="AA202" s="75">
        <f t="shared" si="793"/>
        <v>451</v>
      </c>
      <c r="AB202" s="75">
        <f t="shared" si="794"/>
        <v>823</v>
      </c>
      <c r="AC202" s="75">
        <f t="shared" si="795"/>
        <v>2586085</v>
      </c>
      <c r="AD202" s="75">
        <f t="shared" si="796"/>
        <v>615</v>
      </c>
      <c r="AE202" s="75">
        <f t="shared" si="797"/>
        <v>1152</v>
      </c>
      <c r="AF202" s="75">
        <f t="shared" si="798"/>
        <v>68576183</v>
      </c>
      <c r="AG202" s="75">
        <f t="shared" si="799"/>
        <v>1149</v>
      </c>
      <c r="AH202" s="75">
        <f t="shared" si="800"/>
        <v>2246</v>
      </c>
      <c r="AI202" s="75">
        <f t="shared" si="801"/>
        <v>170924984</v>
      </c>
      <c r="AJ202" s="75">
        <f t="shared" si="802"/>
        <v>4926</v>
      </c>
      <c r="AK202" s="75">
        <f t="shared" si="803"/>
        <v>11481</v>
      </c>
      <c r="AL202" s="75">
        <f t="shared" si="804"/>
        <v>10162658</v>
      </c>
      <c r="AM202" s="75">
        <f t="shared" si="805"/>
        <v>6093</v>
      </c>
      <c r="AN202" s="75">
        <f t="shared" si="806"/>
        <v>13629</v>
      </c>
      <c r="AO202" s="75">
        <f t="shared" si="878"/>
        <v>7123</v>
      </c>
      <c r="AP202" s="75">
        <f t="shared" si="878"/>
        <v>145</v>
      </c>
      <c r="AQ202" s="75">
        <f t="shared" si="878"/>
        <v>995</v>
      </c>
      <c r="AR202" s="75">
        <f t="shared" si="878"/>
        <v>1091</v>
      </c>
      <c r="AS202" s="75">
        <f t="shared" si="878"/>
        <v>452</v>
      </c>
      <c r="AT202" s="75">
        <f t="shared" si="878"/>
        <v>5531</v>
      </c>
      <c r="AU202" s="75">
        <f t="shared" si="878"/>
        <v>624</v>
      </c>
      <c r="AV202" s="75">
        <f t="shared" si="878"/>
        <v>66640</v>
      </c>
      <c r="AW202" s="75">
        <f t="shared" si="878"/>
        <v>3679</v>
      </c>
      <c r="AX202" s="75">
        <f t="shared" si="878"/>
        <v>38003</v>
      </c>
      <c r="AY202" s="75">
        <f t="shared" si="879"/>
        <v>108322</v>
      </c>
      <c r="AZ202" s="75">
        <f t="shared" si="879"/>
        <v>14511</v>
      </c>
      <c r="BA202" s="75">
        <f t="shared" si="879"/>
        <v>10859</v>
      </c>
      <c r="BB202" s="75">
        <f t="shared" si="879"/>
        <v>8969</v>
      </c>
      <c r="BC202" s="75">
        <f t="shared" si="879"/>
        <v>6834</v>
      </c>
      <c r="BD202" s="75">
        <f t="shared" si="879"/>
        <v>81508</v>
      </c>
      <c r="BE202" s="75">
        <f t="shared" si="879"/>
        <v>65640</v>
      </c>
      <c r="BF202" s="75">
        <f t="shared" si="879"/>
        <v>55330</v>
      </c>
      <c r="BG202" s="75">
        <f t="shared" si="879"/>
        <v>37731</v>
      </c>
      <c r="BH202" s="75">
        <f t="shared" si="879"/>
        <v>2644</v>
      </c>
      <c r="BI202" s="75">
        <f t="shared" si="879"/>
        <v>1812</v>
      </c>
      <c r="BJ202" s="75">
        <f t="shared" si="879"/>
        <v>0</v>
      </c>
      <c r="BK202" s="75">
        <f t="shared" si="879"/>
        <v>0</v>
      </c>
      <c r="BL202" s="75" t="str">
        <f t="shared" si="809"/>
        <v>-</v>
      </c>
      <c r="BM202" s="75" t="str">
        <f t="shared" si="810"/>
        <v>-</v>
      </c>
      <c r="BN202" s="75">
        <f t="shared" si="811"/>
        <v>0</v>
      </c>
      <c r="BO202" s="75">
        <f t="shared" si="811"/>
        <v>0</v>
      </c>
      <c r="BP202" s="75" t="str">
        <f t="shared" si="812"/>
        <v>-</v>
      </c>
      <c r="BQ202" s="75" t="str">
        <f t="shared" si="813"/>
        <v>-</v>
      </c>
      <c r="BR202" s="75">
        <f t="shared" si="814"/>
        <v>0</v>
      </c>
      <c r="BS202" s="75">
        <f t="shared" si="814"/>
        <v>0</v>
      </c>
      <c r="BT202" s="75" t="str">
        <f t="shared" si="815"/>
        <v>-</v>
      </c>
      <c r="BU202" s="75" t="str">
        <f t="shared" si="816"/>
        <v>-</v>
      </c>
      <c r="BV202" s="75">
        <f t="shared" si="817"/>
        <v>0</v>
      </c>
      <c r="BW202" s="75">
        <f t="shared" si="817"/>
        <v>0</v>
      </c>
      <c r="BX202" s="75" t="str">
        <f t="shared" si="818"/>
        <v>-</v>
      </c>
      <c r="BY202" s="75" t="str">
        <f t="shared" si="819"/>
        <v>-</v>
      </c>
      <c r="BZ202" s="75">
        <f t="shared" si="820"/>
        <v>0</v>
      </c>
      <c r="CA202" s="75">
        <f t="shared" si="820"/>
        <v>0</v>
      </c>
      <c r="CB202" s="75" t="str">
        <f t="shared" si="821"/>
        <v>-</v>
      </c>
      <c r="CC202" s="75" t="str">
        <f t="shared" si="822"/>
        <v>-</v>
      </c>
      <c r="CD202" s="75">
        <f t="shared" si="823"/>
        <v>0</v>
      </c>
      <c r="CE202" s="75">
        <f t="shared" si="823"/>
        <v>0</v>
      </c>
      <c r="CF202" s="75" t="str">
        <f t="shared" si="824"/>
        <v>-</v>
      </c>
      <c r="CG202" s="75" t="str">
        <f t="shared" si="825"/>
        <v>-</v>
      </c>
      <c r="CH202" s="75">
        <f t="shared" si="826"/>
        <v>0</v>
      </c>
      <c r="CI202" s="75">
        <f t="shared" si="826"/>
        <v>0</v>
      </c>
      <c r="CJ202" s="75" t="str">
        <f t="shared" si="827"/>
        <v>-</v>
      </c>
      <c r="CK202" s="75" t="str">
        <f t="shared" si="828"/>
        <v>-</v>
      </c>
      <c r="CL202" s="75">
        <f t="shared" si="829"/>
        <v>0</v>
      </c>
      <c r="CM202" s="75">
        <f t="shared" si="829"/>
        <v>0</v>
      </c>
      <c r="CN202" s="75" t="str">
        <f t="shared" si="830"/>
        <v>-</v>
      </c>
      <c r="CO202" s="75" t="str">
        <f t="shared" si="831"/>
        <v>-</v>
      </c>
      <c r="CP202" s="75">
        <f t="shared" si="832"/>
        <v>0</v>
      </c>
      <c r="CQ202" s="75">
        <f t="shared" si="832"/>
        <v>0</v>
      </c>
      <c r="CR202" s="75" t="str">
        <f t="shared" si="833"/>
        <v>-</v>
      </c>
      <c r="CS202" s="75" t="str">
        <f t="shared" si="834"/>
        <v>-</v>
      </c>
      <c r="CT202" s="75">
        <f t="shared" si="835"/>
        <v>0</v>
      </c>
      <c r="CU202" s="75">
        <f t="shared" si="835"/>
        <v>0</v>
      </c>
      <c r="CV202" s="75" t="str">
        <f t="shared" si="836"/>
        <v>-</v>
      </c>
      <c r="CW202" s="75" t="str">
        <f t="shared" si="837"/>
        <v>-</v>
      </c>
      <c r="CX202" s="75">
        <f t="shared" si="838"/>
        <v>619</v>
      </c>
      <c r="CY202" s="75">
        <f t="shared" si="838"/>
        <v>185873</v>
      </c>
      <c r="CZ202" s="75">
        <f t="shared" si="839"/>
        <v>300</v>
      </c>
      <c r="DA202" s="75">
        <f t="shared" si="840"/>
        <v>492</v>
      </c>
      <c r="DB202" s="75">
        <f t="shared" si="841"/>
        <v>5150</v>
      </c>
      <c r="DC202" s="75">
        <f t="shared" si="841"/>
        <v>243350</v>
      </c>
      <c r="DD202" s="75">
        <f t="shared" si="842"/>
        <v>47</v>
      </c>
      <c r="DE202" s="75">
        <f t="shared" si="843"/>
        <v>74</v>
      </c>
      <c r="DF202" s="75">
        <f t="shared" si="844"/>
        <v>0</v>
      </c>
      <c r="DG202" s="75">
        <f t="shared" si="844"/>
        <v>0</v>
      </c>
      <c r="DH202" s="75" t="str">
        <f t="shared" si="845"/>
        <v>-</v>
      </c>
      <c r="DI202" s="75" t="str">
        <f t="shared" si="846"/>
        <v>-</v>
      </c>
      <c r="DJ202" s="75">
        <f t="shared" si="880"/>
        <v>0</v>
      </c>
      <c r="DK202" s="75">
        <f t="shared" si="880"/>
        <v>2</v>
      </c>
      <c r="DL202" s="248">
        <f t="shared" si="880"/>
        <v>2250</v>
      </c>
      <c r="DM202" s="248">
        <f t="shared" si="880"/>
        <v>2645</v>
      </c>
      <c r="DN202" s="248">
        <f t="shared" si="880"/>
        <v>0</v>
      </c>
      <c r="DO202" s="248">
        <f t="shared" si="880"/>
        <v>624</v>
      </c>
      <c r="DP202" s="248">
        <f t="shared" si="880"/>
        <v>7024023</v>
      </c>
      <c r="DQ202" s="248">
        <f t="shared" si="848"/>
        <v>3122</v>
      </c>
      <c r="DR202" s="248">
        <f t="shared" si="849"/>
        <v>5831</v>
      </c>
      <c r="DS202" s="248">
        <f t="shared" si="850"/>
        <v>18818074</v>
      </c>
      <c r="DT202" s="248">
        <f t="shared" si="851"/>
        <v>7115</v>
      </c>
      <c r="DU202" s="248">
        <f t="shared" si="852"/>
        <v>14045</v>
      </c>
      <c r="DV202" s="248">
        <f t="shared" si="853"/>
        <v>0</v>
      </c>
      <c r="DW202" s="248" t="str">
        <f t="shared" si="854"/>
        <v>-</v>
      </c>
      <c r="DX202" s="248" t="str">
        <f t="shared" si="855"/>
        <v>-</v>
      </c>
      <c r="DY202" s="248">
        <f t="shared" si="856"/>
        <v>6135846</v>
      </c>
      <c r="DZ202" s="248">
        <f t="shared" si="857"/>
        <v>9833</v>
      </c>
      <c r="EA202" s="248">
        <f t="shared" si="858"/>
        <v>20412</v>
      </c>
      <c r="EB202" s="164"/>
      <c r="EC202" s="75">
        <f t="shared" si="859"/>
        <v>12</v>
      </c>
      <c r="ED202" s="74">
        <f t="shared" si="874"/>
        <v>2018</v>
      </c>
      <c r="EE202" s="165">
        <f t="shared" si="875"/>
        <v>43435</v>
      </c>
      <c r="EF202" s="157">
        <f t="shared" si="860"/>
        <v>31</v>
      </c>
      <c r="EG202" s="156"/>
      <c r="EH202" s="166">
        <f t="shared" si="881"/>
        <v>263273</v>
      </c>
      <c r="EI202" s="166">
        <f t="shared" si="881"/>
        <v>0</v>
      </c>
      <c r="EJ202" s="166">
        <f t="shared" si="881"/>
        <v>5995669</v>
      </c>
      <c r="EK202" s="166">
        <f t="shared" si="881"/>
        <v>14620939</v>
      </c>
      <c r="EL202" s="166">
        <f t="shared" si="881"/>
        <v>5553976</v>
      </c>
      <c r="EM202" s="166">
        <f t="shared" si="881"/>
        <v>4844444</v>
      </c>
      <c r="EN202" s="166">
        <f t="shared" si="881"/>
        <v>134046049</v>
      </c>
      <c r="EO202" s="166">
        <f t="shared" si="881"/>
        <v>398417430</v>
      </c>
      <c r="EP202" s="166">
        <f t="shared" si="881"/>
        <v>22733101</v>
      </c>
      <c r="EQ202" s="166">
        <f t="shared" si="881"/>
        <v>0</v>
      </c>
      <c r="ER202" s="166">
        <f t="shared" si="882"/>
        <v>0</v>
      </c>
      <c r="ES202" s="166">
        <f t="shared" si="882"/>
        <v>0</v>
      </c>
      <c r="ET202" s="166">
        <f t="shared" si="882"/>
        <v>0</v>
      </c>
      <c r="EU202" s="166">
        <f t="shared" si="882"/>
        <v>0</v>
      </c>
      <c r="EV202" s="166">
        <f t="shared" si="882"/>
        <v>0</v>
      </c>
      <c r="EW202" s="166">
        <f t="shared" si="882"/>
        <v>0</v>
      </c>
      <c r="EX202" s="166">
        <f t="shared" si="882"/>
        <v>0</v>
      </c>
      <c r="EY202" s="166">
        <f t="shared" si="882"/>
        <v>0</v>
      </c>
      <c r="EZ202" s="166">
        <f t="shared" si="882"/>
        <v>0</v>
      </c>
      <c r="FA202" s="166">
        <f t="shared" si="882"/>
        <v>0</v>
      </c>
      <c r="FB202" s="166">
        <f t="shared" si="883"/>
        <v>304640</v>
      </c>
      <c r="FC202" s="166">
        <f t="shared" si="883"/>
        <v>381581</v>
      </c>
      <c r="FD202" s="166">
        <f t="shared" si="883"/>
        <v>13119006</v>
      </c>
      <c r="FE202" s="166">
        <f t="shared" si="883"/>
        <v>37148491</v>
      </c>
      <c r="FF202" s="166">
        <f t="shared" si="883"/>
        <v>0</v>
      </c>
      <c r="FG202" s="166">
        <f t="shared" si="883"/>
        <v>12737103</v>
      </c>
      <c r="FH202" s="152"/>
      <c r="FI202" s="405">
        <f t="shared" si="864"/>
        <v>2.1510524755410612</v>
      </c>
      <c r="FJ202" s="405">
        <f t="shared" si="864"/>
        <v>1.6096946338571005</v>
      </c>
      <c r="FK202" s="405">
        <f t="shared" si="865"/>
        <v>2.1319229855003567</v>
      </c>
      <c r="FL202" s="405">
        <f t="shared" si="866"/>
        <v>1.6244354647016876</v>
      </c>
      <c r="FM202" s="405">
        <f t="shared" si="867"/>
        <v>1.3656362570160008</v>
      </c>
      <c r="FN202" s="405">
        <f t="shared" si="868"/>
        <v>1.0997738125157075</v>
      </c>
      <c r="FO202" s="405">
        <f t="shared" si="869"/>
        <v>1.5944325975448101</v>
      </c>
      <c r="FP202" s="405">
        <f t="shared" si="870"/>
        <v>1.0872860353870093</v>
      </c>
      <c r="FQ202" s="405">
        <f t="shared" si="871"/>
        <v>1.5851318944844124</v>
      </c>
      <c r="FR202" s="405">
        <f t="shared" si="872"/>
        <v>1.0863309352517985</v>
      </c>
      <c r="FS202" s="65"/>
      <c r="FT202" s="172"/>
      <c r="FU202" s="172"/>
      <c r="FV202" s="172"/>
      <c r="FW202" s="172"/>
      <c r="FX202" s="172"/>
    </row>
    <row r="203" spans="1:180" ht="10.35" customHeight="1" x14ac:dyDescent="0.2">
      <c r="A203" s="74" t="str">
        <f t="shared" si="784"/>
        <v>2018-19JANUARYY59</v>
      </c>
      <c r="B203" s="163" t="str">
        <f t="shared" si="873"/>
        <v>2018-19</v>
      </c>
      <c r="C203" s="26" t="s">
        <v>836</v>
      </c>
      <c r="D203" s="163" t="str">
        <f t="shared" si="876"/>
        <v>Y59</v>
      </c>
      <c r="E203" s="163" t="str">
        <f t="shared" si="876"/>
        <v>South East</v>
      </c>
      <c r="F203" s="163" t="str">
        <f t="shared" si="785"/>
        <v>Y59</v>
      </c>
      <c r="H203" s="75">
        <f t="shared" si="786"/>
        <v>160943</v>
      </c>
      <c r="I203" s="75">
        <f t="shared" si="786"/>
        <v>112513</v>
      </c>
      <c r="J203" s="75">
        <f t="shared" si="786"/>
        <v>571110</v>
      </c>
      <c r="K203" s="75">
        <f t="shared" si="787"/>
        <v>5</v>
      </c>
      <c r="L203" s="75">
        <f t="shared" si="788"/>
        <v>2</v>
      </c>
      <c r="M203" s="75">
        <f t="shared" si="789"/>
        <v>0</v>
      </c>
      <c r="N203" s="75">
        <f t="shared" si="790"/>
        <v>20</v>
      </c>
      <c r="O203" s="75">
        <f t="shared" si="791"/>
        <v>89</v>
      </c>
      <c r="P203" s="75" t="s">
        <v>44</v>
      </c>
      <c r="Q203" s="75">
        <f t="shared" si="877"/>
        <v>0</v>
      </c>
      <c r="R203" s="75">
        <f t="shared" si="877"/>
        <v>0</v>
      </c>
      <c r="S203" s="75">
        <f t="shared" si="877"/>
        <v>0</v>
      </c>
      <c r="T203" s="75">
        <f t="shared" si="877"/>
        <v>117215</v>
      </c>
      <c r="U203" s="75">
        <f t="shared" si="877"/>
        <v>6510</v>
      </c>
      <c r="V203" s="75">
        <f t="shared" si="877"/>
        <v>4122</v>
      </c>
      <c r="W203" s="75">
        <f t="shared" si="877"/>
        <v>60831</v>
      </c>
      <c r="X203" s="75">
        <f t="shared" si="877"/>
        <v>35135</v>
      </c>
      <c r="Y203" s="75">
        <f t="shared" si="877"/>
        <v>1752</v>
      </c>
      <c r="Z203" s="75">
        <f t="shared" si="877"/>
        <v>2938449</v>
      </c>
      <c r="AA203" s="75">
        <f t="shared" si="793"/>
        <v>451</v>
      </c>
      <c r="AB203" s="75">
        <f t="shared" si="794"/>
        <v>807</v>
      </c>
      <c r="AC203" s="75">
        <f t="shared" si="795"/>
        <v>2483680</v>
      </c>
      <c r="AD203" s="75">
        <f t="shared" si="796"/>
        <v>603</v>
      </c>
      <c r="AE203" s="75">
        <f t="shared" si="797"/>
        <v>1112</v>
      </c>
      <c r="AF203" s="75">
        <f t="shared" si="798"/>
        <v>69769091</v>
      </c>
      <c r="AG203" s="75">
        <f t="shared" si="799"/>
        <v>1147</v>
      </c>
      <c r="AH203" s="75">
        <f t="shared" si="800"/>
        <v>2216</v>
      </c>
      <c r="AI203" s="75">
        <f t="shared" si="801"/>
        <v>165752149</v>
      </c>
      <c r="AJ203" s="75">
        <f t="shared" si="802"/>
        <v>4718</v>
      </c>
      <c r="AK203" s="75">
        <f t="shared" si="803"/>
        <v>10893</v>
      </c>
      <c r="AL203" s="75">
        <f t="shared" si="804"/>
        <v>10556462</v>
      </c>
      <c r="AM203" s="75">
        <f t="shared" si="805"/>
        <v>6025</v>
      </c>
      <c r="AN203" s="75">
        <f t="shared" si="806"/>
        <v>12920</v>
      </c>
      <c r="AO203" s="75">
        <f t="shared" si="878"/>
        <v>6867</v>
      </c>
      <c r="AP203" s="75">
        <f t="shared" si="878"/>
        <v>156</v>
      </c>
      <c r="AQ203" s="75">
        <f t="shared" si="878"/>
        <v>1059</v>
      </c>
      <c r="AR203" s="75">
        <f t="shared" si="878"/>
        <v>1042</v>
      </c>
      <c r="AS203" s="75">
        <f t="shared" si="878"/>
        <v>413</v>
      </c>
      <c r="AT203" s="75">
        <f t="shared" si="878"/>
        <v>5239</v>
      </c>
      <c r="AU203" s="75">
        <f t="shared" si="878"/>
        <v>569</v>
      </c>
      <c r="AV203" s="75">
        <f t="shared" si="878"/>
        <v>68091</v>
      </c>
      <c r="AW203" s="75">
        <f t="shared" si="878"/>
        <v>4132</v>
      </c>
      <c r="AX203" s="75">
        <f t="shared" si="878"/>
        <v>38125</v>
      </c>
      <c r="AY203" s="75">
        <f t="shared" si="879"/>
        <v>110348</v>
      </c>
      <c r="AZ203" s="75">
        <f t="shared" si="879"/>
        <v>13995</v>
      </c>
      <c r="BA203" s="75">
        <f t="shared" si="879"/>
        <v>10515</v>
      </c>
      <c r="BB203" s="75">
        <f t="shared" si="879"/>
        <v>8856</v>
      </c>
      <c r="BC203" s="75">
        <f t="shared" si="879"/>
        <v>6755</v>
      </c>
      <c r="BD203" s="75">
        <f t="shared" si="879"/>
        <v>82918</v>
      </c>
      <c r="BE203" s="75">
        <f t="shared" si="879"/>
        <v>66666</v>
      </c>
      <c r="BF203" s="75">
        <f t="shared" si="879"/>
        <v>56437</v>
      </c>
      <c r="BG203" s="75">
        <f t="shared" si="879"/>
        <v>38216</v>
      </c>
      <c r="BH203" s="75">
        <f t="shared" si="879"/>
        <v>2749</v>
      </c>
      <c r="BI203" s="75">
        <f t="shared" si="879"/>
        <v>1919</v>
      </c>
      <c r="BJ203" s="75">
        <f t="shared" si="879"/>
        <v>0</v>
      </c>
      <c r="BK203" s="75">
        <f t="shared" si="879"/>
        <v>0</v>
      </c>
      <c r="BL203" s="75" t="str">
        <f t="shared" si="809"/>
        <v>-</v>
      </c>
      <c r="BM203" s="75" t="str">
        <f t="shared" si="810"/>
        <v>-</v>
      </c>
      <c r="BN203" s="75">
        <f t="shared" si="811"/>
        <v>0</v>
      </c>
      <c r="BO203" s="75">
        <f t="shared" si="811"/>
        <v>0</v>
      </c>
      <c r="BP203" s="75" t="str">
        <f t="shared" si="812"/>
        <v>-</v>
      </c>
      <c r="BQ203" s="75" t="str">
        <f t="shared" si="813"/>
        <v>-</v>
      </c>
      <c r="BR203" s="75">
        <f t="shared" si="814"/>
        <v>0</v>
      </c>
      <c r="BS203" s="75">
        <f t="shared" si="814"/>
        <v>0</v>
      </c>
      <c r="BT203" s="75" t="str">
        <f t="shared" si="815"/>
        <v>-</v>
      </c>
      <c r="BU203" s="75" t="str">
        <f t="shared" si="816"/>
        <v>-</v>
      </c>
      <c r="BV203" s="75">
        <f t="shared" si="817"/>
        <v>0</v>
      </c>
      <c r="BW203" s="75">
        <f t="shared" si="817"/>
        <v>0</v>
      </c>
      <c r="BX203" s="75" t="str">
        <f t="shared" si="818"/>
        <v>-</v>
      </c>
      <c r="BY203" s="75" t="str">
        <f t="shared" si="819"/>
        <v>-</v>
      </c>
      <c r="BZ203" s="75">
        <f t="shared" si="820"/>
        <v>0</v>
      </c>
      <c r="CA203" s="75">
        <f t="shared" si="820"/>
        <v>0</v>
      </c>
      <c r="CB203" s="75" t="str">
        <f t="shared" si="821"/>
        <v>-</v>
      </c>
      <c r="CC203" s="75" t="str">
        <f t="shared" si="822"/>
        <v>-</v>
      </c>
      <c r="CD203" s="75">
        <f t="shared" si="823"/>
        <v>0</v>
      </c>
      <c r="CE203" s="75">
        <f t="shared" si="823"/>
        <v>0</v>
      </c>
      <c r="CF203" s="75" t="str">
        <f t="shared" si="824"/>
        <v>-</v>
      </c>
      <c r="CG203" s="75" t="str">
        <f t="shared" si="825"/>
        <v>-</v>
      </c>
      <c r="CH203" s="75">
        <f t="shared" si="826"/>
        <v>0</v>
      </c>
      <c r="CI203" s="75">
        <f t="shared" si="826"/>
        <v>0</v>
      </c>
      <c r="CJ203" s="75" t="str">
        <f t="shared" si="827"/>
        <v>-</v>
      </c>
      <c r="CK203" s="75" t="str">
        <f t="shared" si="828"/>
        <v>-</v>
      </c>
      <c r="CL203" s="75">
        <f t="shared" si="829"/>
        <v>0</v>
      </c>
      <c r="CM203" s="75">
        <f t="shared" si="829"/>
        <v>0</v>
      </c>
      <c r="CN203" s="75" t="str">
        <f t="shared" si="830"/>
        <v>-</v>
      </c>
      <c r="CO203" s="75" t="str">
        <f t="shared" si="831"/>
        <v>-</v>
      </c>
      <c r="CP203" s="75">
        <f t="shared" si="832"/>
        <v>0</v>
      </c>
      <c r="CQ203" s="75">
        <f t="shared" si="832"/>
        <v>0</v>
      </c>
      <c r="CR203" s="75" t="str">
        <f t="shared" si="833"/>
        <v>-</v>
      </c>
      <c r="CS203" s="75" t="str">
        <f t="shared" si="834"/>
        <v>-</v>
      </c>
      <c r="CT203" s="75">
        <f t="shared" si="835"/>
        <v>0</v>
      </c>
      <c r="CU203" s="75">
        <f t="shared" si="835"/>
        <v>0</v>
      </c>
      <c r="CV203" s="75" t="str">
        <f t="shared" si="836"/>
        <v>-</v>
      </c>
      <c r="CW203" s="75" t="str">
        <f t="shared" si="837"/>
        <v>-</v>
      </c>
      <c r="CX203" s="75">
        <f t="shared" si="838"/>
        <v>587</v>
      </c>
      <c r="CY203" s="75">
        <f t="shared" si="838"/>
        <v>183809</v>
      </c>
      <c r="CZ203" s="75">
        <f t="shared" si="839"/>
        <v>313</v>
      </c>
      <c r="DA203" s="75">
        <f t="shared" si="840"/>
        <v>562</v>
      </c>
      <c r="DB203" s="75">
        <f t="shared" si="841"/>
        <v>5053</v>
      </c>
      <c r="DC203" s="75">
        <f t="shared" si="841"/>
        <v>218385</v>
      </c>
      <c r="DD203" s="75">
        <f t="shared" si="842"/>
        <v>43</v>
      </c>
      <c r="DE203" s="75">
        <f t="shared" si="843"/>
        <v>72</v>
      </c>
      <c r="DF203" s="75">
        <f t="shared" si="844"/>
        <v>0</v>
      </c>
      <c r="DG203" s="75">
        <f t="shared" si="844"/>
        <v>0</v>
      </c>
      <c r="DH203" s="75" t="str">
        <f t="shared" si="845"/>
        <v>-</v>
      </c>
      <c r="DI203" s="75" t="str">
        <f t="shared" si="846"/>
        <v>-</v>
      </c>
      <c r="DJ203" s="75">
        <f t="shared" si="880"/>
        <v>0</v>
      </c>
      <c r="DK203" s="75">
        <f t="shared" si="880"/>
        <v>4</v>
      </c>
      <c r="DL203" s="248">
        <f t="shared" si="880"/>
        <v>2427</v>
      </c>
      <c r="DM203" s="248">
        <f t="shared" si="880"/>
        <v>3001</v>
      </c>
      <c r="DN203" s="248">
        <f t="shared" si="880"/>
        <v>0</v>
      </c>
      <c r="DO203" s="248">
        <f t="shared" si="880"/>
        <v>688</v>
      </c>
      <c r="DP203" s="248">
        <f t="shared" si="880"/>
        <v>7471970</v>
      </c>
      <c r="DQ203" s="248">
        <f t="shared" si="848"/>
        <v>3079</v>
      </c>
      <c r="DR203" s="248">
        <f t="shared" si="849"/>
        <v>5665</v>
      </c>
      <c r="DS203" s="248">
        <f t="shared" si="850"/>
        <v>21517768</v>
      </c>
      <c r="DT203" s="248">
        <f t="shared" si="851"/>
        <v>7170</v>
      </c>
      <c r="DU203" s="248">
        <f t="shared" si="852"/>
        <v>14052</v>
      </c>
      <c r="DV203" s="248">
        <f t="shared" si="853"/>
        <v>0</v>
      </c>
      <c r="DW203" s="248" t="str">
        <f t="shared" si="854"/>
        <v>-</v>
      </c>
      <c r="DX203" s="248" t="str">
        <f t="shared" si="855"/>
        <v>-</v>
      </c>
      <c r="DY203" s="248">
        <f t="shared" si="856"/>
        <v>6778624</v>
      </c>
      <c r="DZ203" s="248">
        <f t="shared" si="857"/>
        <v>9853</v>
      </c>
      <c r="EA203" s="248">
        <f t="shared" si="858"/>
        <v>21100</v>
      </c>
      <c r="EB203" s="164"/>
      <c r="EC203" s="75">
        <f t="shared" si="859"/>
        <v>1</v>
      </c>
      <c r="ED203" s="74">
        <f t="shared" si="874"/>
        <v>2019</v>
      </c>
      <c r="EE203" s="165">
        <f t="shared" si="875"/>
        <v>43466</v>
      </c>
      <c r="EF203" s="157">
        <f t="shared" si="860"/>
        <v>31</v>
      </c>
      <c r="EG203" s="156"/>
      <c r="EH203" s="166">
        <f t="shared" si="881"/>
        <v>195109</v>
      </c>
      <c r="EI203" s="166">
        <f t="shared" si="881"/>
        <v>0</v>
      </c>
      <c r="EJ203" s="166">
        <f t="shared" si="881"/>
        <v>2215264</v>
      </c>
      <c r="EK203" s="166">
        <f t="shared" si="881"/>
        <v>9978867</v>
      </c>
      <c r="EL203" s="166">
        <f t="shared" si="881"/>
        <v>5250561</v>
      </c>
      <c r="EM203" s="166">
        <f t="shared" si="881"/>
        <v>4583855</v>
      </c>
      <c r="EN203" s="166">
        <f t="shared" si="881"/>
        <v>134793156</v>
      </c>
      <c r="EO203" s="166">
        <f t="shared" si="881"/>
        <v>382719538</v>
      </c>
      <c r="EP203" s="166">
        <f t="shared" si="881"/>
        <v>22635719</v>
      </c>
      <c r="EQ203" s="166">
        <f t="shared" si="881"/>
        <v>0</v>
      </c>
      <c r="ER203" s="166">
        <f t="shared" si="882"/>
        <v>0</v>
      </c>
      <c r="ES203" s="166">
        <f t="shared" si="882"/>
        <v>0</v>
      </c>
      <c r="ET203" s="166">
        <f t="shared" si="882"/>
        <v>0</v>
      </c>
      <c r="EU203" s="166">
        <f t="shared" si="882"/>
        <v>0</v>
      </c>
      <c r="EV203" s="166">
        <f t="shared" si="882"/>
        <v>0</v>
      </c>
      <c r="EW203" s="166">
        <f t="shared" si="882"/>
        <v>0</v>
      </c>
      <c r="EX203" s="166">
        <f t="shared" si="882"/>
        <v>0</v>
      </c>
      <c r="EY203" s="166">
        <f t="shared" si="882"/>
        <v>0</v>
      </c>
      <c r="EZ203" s="166">
        <f t="shared" si="882"/>
        <v>0</v>
      </c>
      <c r="FA203" s="166">
        <f t="shared" si="882"/>
        <v>0</v>
      </c>
      <c r="FB203" s="166">
        <f t="shared" si="883"/>
        <v>330021</v>
      </c>
      <c r="FC203" s="166">
        <f t="shared" si="883"/>
        <v>365248</v>
      </c>
      <c r="FD203" s="166">
        <f t="shared" si="883"/>
        <v>13748859</v>
      </c>
      <c r="FE203" s="166">
        <f t="shared" si="883"/>
        <v>42170000</v>
      </c>
      <c r="FF203" s="166">
        <f t="shared" si="883"/>
        <v>0</v>
      </c>
      <c r="FG203" s="166">
        <f t="shared" si="883"/>
        <v>14516760</v>
      </c>
      <c r="FH203" s="152"/>
      <c r="FI203" s="405">
        <f t="shared" si="864"/>
        <v>2.1497695852534564</v>
      </c>
      <c r="FJ203" s="405">
        <f t="shared" si="864"/>
        <v>1.6152073732718895</v>
      </c>
      <c r="FK203" s="405">
        <f t="shared" si="865"/>
        <v>2.1484716157205241</v>
      </c>
      <c r="FL203" s="405">
        <f t="shared" si="866"/>
        <v>1.6387675885492479</v>
      </c>
      <c r="FM203" s="405">
        <f t="shared" si="867"/>
        <v>1.3630878992618896</v>
      </c>
      <c r="FN203" s="405">
        <f t="shared" si="868"/>
        <v>1.0959214873995167</v>
      </c>
      <c r="FO203" s="405">
        <f t="shared" si="869"/>
        <v>1.6062900241924007</v>
      </c>
      <c r="FP203" s="405">
        <f t="shared" si="870"/>
        <v>1.087690337270528</v>
      </c>
      <c r="FQ203" s="405">
        <f t="shared" si="871"/>
        <v>1.5690639269406392</v>
      </c>
      <c r="FR203" s="405">
        <f t="shared" si="872"/>
        <v>1.0953196347031964</v>
      </c>
      <c r="FS203" s="65"/>
      <c r="FT203" s="172"/>
      <c r="FU203" s="172"/>
      <c r="FV203" s="172"/>
      <c r="FW203" s="172"/>
      <c r="FX203" s="172"/>
    </row>
    <row r="204" spans="1:180" ht="10.35" customHeight="1" x14ac:dyDescent="0.2">
      <c r="A204" s="74" t="str">
        <f t="shared" si="784"/>
        <v>2018-19FEBRUARYY59</v>
      </c>
      <c r="B204" s="163" t="str">
        <f t="shared" si="873"/>
        <v>2018-19</v>
      </c>
      <c r="C204" s="26" t="s">
        <v>837</v>
      </c>
      <c r="D204" s="163" t="str">
        <f t="shared" ref="D204:E219" si="884">D203</f>
        <v>Y59</v>
      </c>
      <c r="E204" s="163" t="str">
        <f t="shared" si="884"/>
        <v>South East</v>
      </c>
      <c r="F204" s="163" t="str">
        <f t="shared" si="785"/>
        <v>Y59</v>
      </c>
      <c r="H204" s="75">
        <f t="shared" si="786"/>
        <v>150391</v>
      </c>
      <c r="I204" s="75">
        <f t="shared" si="786"/>
        <v>106528</v>
      </c>
      <c r="J204" s="75">
        <f t="shared" si="786"/>
        <v>927335</v>
      </c>
      <c r="K204" s="75">
        <f t="shared" si="787"/>
        <v>9</v>
      </c>
      <c r="L204" s="75">
        <f t="shared" si="788"/>
        <v>2</v>
      </c>
      <c r="M204" s="75">
        <f t="shared" si="789"/>
        <v>0</v>
      </c>
      <c r="N204" s="75">
        <f t="shared" si="790"/>
        <v>54</v>
      </c>
      <c r="O204" s="75">
        <f t="shared" si="791"/>
        <v>115</v>
      </c>
      <c r="P204" s="75" t="s">
        <v>44</v>
      </c>
      <c r="Q204" s="75">
        <f t="shared" si="877"/>
        <v>0</v>
      </c>
      <c r="R204" s="75">
        <f t="shared" si="877"/>
        <v>0</v>
      </c>
      <c r="S204" s="75">
        <f t="shared" si="877"/>
        <v>0</v>
      </c>
      <c r="T204" s="75">
        <f t="shared" si="877"/>
        <v>104174</v>
      </c>
      <c r="U204" s="75">
        <f t="shared" si="877"/>
        <v>5901</v>
      </c>
      <c r="V204" s="75">
        <f t="shared" si="877"/>
        <v>3720</v>
      </c>
      <c r="W204" s="75">
        <f t="shared" si="877"/>
        <v>55058</v>
      </c>
      <c r="X204" s="75">
        <f t="shared" si="877"/>
        <v>29330</v>
      </c>
      <c r="Y204" s="75">
        <f t="shared" si="877"/>
        <v>1385</v>
      </c>
      <c r="Z204" s="75">
        <f t="shared" si="877"/>
        <v>2758446</v>
      </c>
      <c r="AA204" s="75">
        <f t="shared" si="793"/>
        <v>467</v>
      </c>
      <c r="AB204" s="75">
        <f t="shared" si="794"/>
        <v>852</v>
      </c>
      <c r="AC204" s="75">
        <f t="shared" si="795"/>
        <v>2375999</v>
      </c>
      <c r="AD204" s="75">
        <f t="shared" si="796"/>
        <v>639</v>
      </c>
      <c r="AE204" s="75">
        <f t="shared" si="797"/>
        <v>1204</v>
      </c>
      <c r="AF204" s="75">
        <f t="shared" si="798"/>
        <v>70854598</v>
      </c>
      <c r="AG204" s="75">
        <f t="shared" si="799"/>
        <v>1287</v>
      </c>
      <c r="AH204" s="75">
        <f t="shared" si="800"/>
        <v>2534</v>
      </c>
      <c r="AI204" s="75">
        <f t="shared" si="801"/>
        <v>172987070</v>
      </c>
      <c r="AJ204" s="75">
        <f t="shared" si="802"/>
        <v>5898</v>
      </c>
      <c r="AK204" s="75">
        <f t="shared" si="803"/>
        <v>13623</v>
      </c>
      <c r="AL204" s="75">
        <f t="shared" si="804"/>
        <v>10221379</v>
      </c>
      <c r="AM204" s="75">
        <f t="shared" si="805"/>
        <v>7380</v>
      </c>
      <c r="AN204" s="75">
        <f t="shared" si="806"/>
        <v>16338</v>
      </c>
      <c r="AO204" s="75">
        <f t="shared" si="878"/>
        <v>7041</v>
      </c>
      <c r="AP204" s="75">
        <f t="shared" si="878"/>
        <v>216</v>
      </c>
      <c r="AQ204" s="75">
        <f t="shared" si="878"/>
        <v>1007</v>
      </c>
      <c r="AR204" s="75">
        <f t="shared" si="878"/>
        <v>934</v>
      </c>
      <c r="AS204" s="75">
        <f t="shared" si="878"/>
        <v>486</v>
      </c>
      <c r="AT204" s="75">
        <f t="shared" si="878"/>
        <v>5332</v>
      </c>
      <c r="AU204" s="75">
        <f t="shared" si="878"/>
        <v>504</v>
      </c>
      <c r="AV204" s="75">
        <f t="shared" si="878"/>
        <v>59983</v>
      </c>
      <c r="AW204" s="75">
        <f t="shared" si="878"/>
        <v>3511</v>
      </c>
      <c r="AX204" s="75">
        <f t="shared" si="878"/>
        <v>33639</v>
      </c>
      <c r="AY204" s="75">
        <f t="shared" si="879"/>
        <v>97133</v>
      </c>
      <c r="AZ204" s="75">
        <f t="shared" si="879"/>
        <v>12705</v>
      </c>
      <c r="BA204" s="75">
        <f t="shared" si="879"/>
        <v>9482</v>
      </c>
      <c r="BB204" s="75">
        <f t="shared" si="879"/>
        <v>7967</v>
      </c>
      <c r="BC204" s="75">
        <f t="shared" si="879"/>
        <v>6023</v>
      </c>
      <c r="BD204" s="75">
        <f t="shared" si="879"/>
        <v>75572</v>
      </c>
      <c r="BE204" s="75">
        <f t="shared" si="879"/>
        <v>59979</v>
      </c>
      <c r="BF204" s="75">
        <f t="shared" si="879"/>
        <v>48239</v>
      </c>
      <c r="BG204" s="75">
        <f t="shared" si="879"/>
        <v>31916</v>
      </c>
      <c r="BH204" s="75">
        <f t="shared" si="879"/>
        <v>2239</v>
      </c>
      <c r="BI204" s="75">
        <f t="shared" si="879"/>
        <v>1539</v>
      </c>
      <c r="BJ204" s="75">
        <f t="shared" si="879"/>
        <v>0</v>
      </c>
      <c r="BK204" s="75">
        <f t="shared" si="879"/>
        <v>0</v>
      </c>
      <c r="BL204" s="75" t="str">
        <f t="shared" si="809"/>
        <v>-</v>
      </c>
      <c r="BM204" s="75" t="str">
        <f t="shared" si="810"/>
        <v>-</v>
      </c>
      <c r="BN204" s="75">
        <f t="shared" si="811"/>
        <v>0</v>
      </c>
      <c r="BO204" s="75">
        <f t="shared" si="811"/>
        <v>0</v>
      </c>
      <c r="BP204" s="75" t="str">
        <f t="shared" si="812"/>
        <v>-</v>
      </c>
      <c r="BQ204" s="75" t="str">
        <f t="shared" si="813"/>
        <v>-</v>
      </c>
      <c r="BR204" s="75">
        <f t="shared" si="814"/>
        <v>0</v>
      </c>
      <c r="BS204" s="75">
        <f t="shared" si="814"/>
        <v>0</v>
      </c>
      <c r="BT204" s="75" t="str">
        <f t="shared" si="815"/>
        <v>-</v>
      </c>
      <c r="BU204" s="75" t="str">
        <f t="shared" si="816"/>
        <v>-</v>
      </c>
      <c r="BV204" s="75">
        <f t="shared" si="817"/>
        <v>0</v>
      </c>
      <c r="BW204" s="75">
        <f t="shared" si="817"/>
        <v>0</v>
      </c>
      <c r="BX204" s="75" t="str">
        <f t="shared" si="818"/>
        <v>-</v>
      </c>
      <c r="BY204" s="75" t="str">
        <f t="shared" si="819"/>
        <v>-</v>
      </c>
      <c r="BZ204" s="75">
        <f t="shared" si="820"/>
        <v>0</v>
      </c>
      <c r="CA204" s="75">
        <f t="shared" si="820"/>
        <v>0</v>
      </c>
      <c r="CB204" s="75" t="str">
        <f t="shared" si="821"/>
        <v>-</v>
      </c>
      <c r="CC204" s="75" t="str">
        <f t="shared" si="822"/>
        <v>-</v>
      </c>
      <c r="CD204" s="75">
        <f t="shared" si="823"/>
        <v>0</v>
      </c>
      <c r="CE204" s="75">
        <f t="shared" si="823"/>
        <v>0</v>
      </c>
      <c r="CF204" s="75" t="str">
        <f t="shared" si="824"/>
        <v>-</v>
      </c>
      <c r="CG204" s="75" t="str">
        <f t="shared" si="825"/>
        <v>-</v>
      </c>
      <c r="CH204" s="75">
        <f t="shared" si="826"/>
        <v>0</v>
      </c>
      <c r="CI204" s="75">
        <f t="shared" si="826"/>
        <v>0</v>
      </c>
      <c r="CJ204" s="75" t="str">
        <f t="shared" si="827"/>
        <v>-</v>
      </c>
      <c r="CK204" s="75" t="str">
        <f t="shared" si="828"/>
        <v>-</v>
      </c>
      <c r="CL204" s="75">
        <f t="shared" si="829"/>
        <v>0</v>
      </c>
      <c r="CM204" s="75">
        <f t="shared" si="829"/>
        <v>0</v>
      </c>
      <c r="CN204" s="75" t="str">
        <f t="shared" si="830"/>
        <v>-</v>
      </c>
      <c r="CO204" s="75" t="str">
        <f t="shared" si="831"/>
        <v>-</v>
      </c>
      <c r="CP204" s="75">
        <f t="shared" si="832"/>
        <v>0</v>
      </c>
      <c r="CQ204" s="75">
        <f t="shared" si="832"/>
        <v>0</v>
      </c>
      <c r="CR204" s="75" t="str">
        <f t="shared" si="833"/>
        <v>-</v>
      </c>
      <c r="CS204" s="75" t="str">
        <f t="shared" si="834"/>
        <v>-</v>
      </c>
      <c r="CT204" s="75">
        <f t="shared" si="835"/>
        <v>0</v>
      </c>
      <c r="CU204" s="75">
        <f t="shared" si="835"/>
        <v>0</v>
      </c>
      <c r="CV204" s="75" t="str">
        <f t="shared" si="836"/>
        <v>-</v>
      </c>
      <c r="CW204" s="75" t="str">
        <f t="shared" si="837"/>
        <v>-</v>
      </c>
      <c r="CX204" s="75">
        <f t="shared" si="838"/>
        <v>489</v>
      </c>
      <c r="CY204" s="75">
        <f t="shared" si="838"/>
        <v>155506</v>
      </c>
      <c r="CZ204" s="75">
        <f t="shared" si="839"/>
        <v>318</v>
      </c>
      <c r="DA204" s="75">
        <f t="shared" si="840"/>
        <v>521</v>
      </c>
      <c r="DB204" s="75">
        <f t="shared" si="841"/>
        <v>4443</v>
      </c>
      <c r="DC204" s="75">
        <f t="shared" si="841"/>
        <v>207602</v>
      </c>
      <c r="DD204" s="75">
        <f t="shared" si="842"/>
        <v>47</v>
      </c>
      <c r="DE204" s="75">
        <f t="shared" si="843"/>
        <v>82</v>
      </c>
      <c r="DF204" s="75">
        <f t="shared" si="844"/>
        <v>0</v>
      </c>
      <c r="DG204" s="75">
        <f t="shared" si="844"/>
        <v>0</v>
      </c>
      <c r="DH204" s="75" t="str">
        <f t="shared" si="845"/>
        <v>-</v>
      </c>
      <c r="DI204" s="75" t="str">
        <f t="shared" si="846"/>
        <v>-</v>
      </c>
      <c r="DJ204" s="75">
        <f t="shared" si="880"/>
        <v>0</v>
      </c>
      <c r="DK204" s="75">
        <f t="shared" si="880"/>
        <v>5</v>
      </c>
      <c r="DL204" s="248">
        <f t="shared" si="880"/>
        <v>2173</v>
      </c>
      <c r="DM204" s="248">
        <f t="shared" si="880"/>
        <v>2605</v>
      </c>
      <c r="DN204" s="248">
        <f t="shared" si="880"/>
        <v>0</v>
      </c>
      <c r="DO204" s="248">
        <f t="shared" si="880"/>
        <v>676</v>
      </c>
      <c r="DP204" s="248">
        <f t="shared" si="880"/>
        <v>7049888</v>
      </c>
      <c r="DQ204" s="248">
        <f t="shared" si="848"/>
        <v>3244</v>
      </c>
      <c r="DR204" s="248">
        <f t="shared" si="849"/>
        <v>6160</v>
      </c>
      <c r="DS204" s="248">
        <f t="shared" si="850"/>
        <v>18613943</v>
      </c>
      <c r="DT204" s="248">
        <f t="shared" si="851"/>
        <v>7145</v>
      </c>
      <c r="DU204" s="248">
        <f t="shared" si="852"/>
        <v>14402</v>
      </c>
      <c r="DV204" s="248">
        <f t="shared" si="853"/>
        <v>0</v>
      </c>
      <c r="DW204" s="248" t="str">
        <f t="shared" si="854"/>
        <v>-</v>
      </c>
      <c r="DX204" s="248" t="str">
        <f t="shared" si="855"/>
        <v>-</v>
      </c>
      <c r="DY204" s="248">
        <f t="shared" si="856"/>
        <v>7394778</v>
      </c>
      <c r="DZ204" s="248">
        <f t="shared" si="857"/>
        <v>10939</v>
      </c>
      <c r="EA204" s="248">
        <f t="shared" si="858"/>
        <v>21598</v>
      </c>
      <c r="EB204" s="164"/>
      <c r="EC204" s="75">
        <f t="shared" si="859"/>
        <v>2</v>
      </c>
      <c r="ED204" s="74">
        <f t="shared" si="874"/>
        <v>2019</v>
      </c>
      <c r="EE204" s="165">
        <f t="shared" si="875"/>
        <v>43497</v>
      </c>
      <c r="EF204" s="157">
        <f t="shared" si="860"/>
        <v>28</v>
      </c>
      <c r="EG204" s="156"/>
      <c r="EH204" s="166">
        <f t="shared" si="881"/>
        <v>188056</v>
      </c>
      <c r="EI204" s="166">
        <f t="shared" si="881"/>
        <v>0</v>
      </c>
      <c r="EJ204" s="166">
        <f t="shared" si="881"/>
        <v>5781234</v>
      </c>
      <c r="EK204" s="166">
        <f t="shared" si="881"/>
        <v>12204344</v>
      </c>
      <c r="EL204" s="166">
        <f t="shared" si="881"/>
        <v>5025396</v>
      </c>
      <c r="EM204" s="166">
        <f t="shared" si="881"/>
        <v>4477154</v>
      </c>
      <c r="EN204" s="166">
        <f t="shared" si="881"/>
        <v>139512056</v>
      </c>
      <c r="EO204" s="166">
        <f t="shared" si="881"/>
        <v>399563986</v>
      </c>
      <c r="EP204" s="166">
        <f t="shared" si="881"/>
        <v>22628402</v>
      </c>
      <c r="EQ204" s="166">
        <f t="shared" si="881"/>
        <v>0</v>
      </c>
      <c r="ER204" s="166">
        <f t="shared" si="882"/>
        <v>0</v>
      </c>
      <c r="ES204" s="166">
        <f t="shared" si="882"/>
        <v>0</v>
      </c>
      <c r="ET204" s="166">
        <f t="shared" si="882"/>
        <v>0</v>
      </c>
      <c r="EU204" s="166">
        <f t="shared" si="882"/>
        <v>0</v>
      </c>
      <c r="EV204" s="166">
        <f t="shared" si="882"/>
        <v>0</v>
      </c>
      <c r="EW204" s="166">
        <f t="shared" si="882"/>
        <v>0</v>
      </c>
      <c r="EX204" s="166">
        <f t="shared" si="882"/>
        <v>0</v>
      </c>
      <c r="EY204" s="166">
        <f t="shared" si="882"/>
        <v>0</v>
      </c>
      <c r="EZ204" s="166">
        <f t="shared" si="882"/>
        <v>0</v>
      </c>
      <c r="FA204" s="166">
        <f t="shared" si="882"/>
        <v>0</v>
      </c>
      <c r="FB204" s="166">
        <f t="shared" si="883"/>
        <v>254919</v>
      </c>
      <c r="FC204" s="166">
        <f t="shared" si="883"/>
        <v>362661</v>
      </c>
      <c r="FD204" s="166">
        <f t="shared" si="883"/>
        <v>13385284</v>
      </c>
      <c r="FE204" s="166">
        <f t="shared" si="883"/>
        <v>37516375</v>
      </c>
      <c r="FF204" s="166">
        <f t="shared" si="883"/>
        <v>0</v>
      </c>
      <c r="FG204" s="166">
        <f t="shared" si="883"/>
        <v>14600159</v>
      </c>
      <c r="FH204" s="152"/>
      <c r="FI204" s="405">
        <f t="shared" si="864"/>
        <v>2.1530249110320283</v>
      </c>
      <c r="FJ204" s="405">
        <f t="shared" si="864"/>
        <v>1.6068462972377564</v>
      </c>
      <c r="FK204" s="405">
        <f t="shared" si="865"/>
        <v>2.1416666666666666</v>
      </c>
      <c r="FL204" s="405">
        <f t="shared" si="866"/>
        <v>1.6190860215053764</v>
      </c>
      <c r="FM204" s="405">
        <f t="shared" si="867"/>
        <v>1.3725889062443242</v>
      </c>
      <c r="FN204" s="405">
        <f t="shared" si="868"/>
        <v>1.0893784736096479</v>
      </c>
      <c r="FO204" s="405">
        <f t="shared" si="869"/>
        <v>1.6446982611660417</v>
      </c>
      <c r="FP204" s="405">
        <f t="shared" si="870"/>
        <v>1.0881691101261508</v>
      </c>
      <c r="FQ204" s="405">
        <f t="shared" si="871"/>
        <v>1.616606498194946</v>
      </c>
      <c r="FR204" s="405">
        <f t="shared" si="872"/>
        <v>1.1111913357400722</v>
      </c>
      <c r="FS204" s="65"/>
      <c r="FT204" s="172"/>
      <c r="FU204" s="172"/>
      <c r="FV204" s="172"/>
      <c r="FW204" s="172"/>
      <c r="FX204" s="172"/>
    </row>
    <row r="205" spans="1:180" ht="10.35" customHeight="1" x14ac:dyDescent="0.2">
      <c r="A205" s="74" t="str">
        <f t="shared" si="784"/>
        <v>2018-19MARCHY59</v>
      </c>
      <c r="B205" s="163" t="str">
        <f t="shared" si="873"/>
        <v>2018-19</v>
      </c>
      <c r="C205" s="26" t="s">
        <v>838</v>
      </c>
      <c r="D205" s="163" t="str">
        <f t="shared" si="884"/>
        <v>Y59</v>
      </c>
      <c r="E205" s="163" t="str">
        <f t="shared" si="884"/>
        <v>South East</v>
      </c>
      <c r="F205" s="163" t="str">
        <f t="shared" si="785"/>
        <v>Y59</v>
      </c>
      <c r="H205" s="75">
        <f t="shared" si="786"/>
        <v>157271</v>
      </c>
      <c r="I205" s="75">
        <f t="shared" si="786"/>
        <v>109891</v>
      </c>
      <c r="J205" s="75">
        <f t="shared" si="786"/>
        <v>824826</v>
      </c>
      <c r="K205" s="75">
        <f t="shared" si="787"/>
        <v>8</v>
      </c>
      <c r="L205" s="75">
        <f t="shared" si="788"/>
        <v>2</v>
      </c>
      <c r="M205" s="75">
        <f t="shared" si="789"/>
        <v>0</v>
      </c>
      <c r="N205" s="75">
        <f t="shared" si="790"/>
        <v>45</v>
      </c>
      <c r="O205" s="75">
        <f t="shared" si="791"/>
        <v>106</v>
      </c>
      <c r="P205" s="75" t="s">
        <v>44</v>
      </c>
      <c r="Q205" s="75">
        <f t="shared" si="877"/>
        <v>0</v>
      </c>
      <c r="R205" s="75">
        <f t="shared" si="877"/>
        <v>0</v>
      </c>
      <c r="S205" s="75">
        <f t="shared" si="877"/>
        <v>0</v>
      </c>
      <c r="T205" s="75">
        <f t="shared" si="877"/>
        <v>112587</v>
      </c>
      <c r="U205" s="75">
        <f t="shared" si="877"/>
        <v>6464</v>
      </c>
      <c r="V205" s="75">
        <f t="shared" si="877"/>
        <v>4048</v>
      </c>
      <c r="W205" s="75">
        <f t="shared" si="877"/>
        <v>57800</v>
      </c>
      <c r="X205" s="75">
        <f t="shared" si="877"/>
        <v>33749</v>
      </c>
      <c r="Y205" s="75">
        <f t="shared" si="877"/>
        <v>1663</v>
      </c>
      <c r="Z205" s="75">
        <f t="shared" si="877"/>
        <v>2873911</v>
      </c>
      <c r="AA205" s="75">
        <f t="shared" si="793"/>
        <v>445</v>
      </c>
      <c r="AB205" s="75">
        <f t="shared" si="794"/>
        <v>813</v>
      </c>
      <c r="AC205" s="75">
        <f t="shared" si="795"/>
        <v>2416893</v>
      </c>
      <c r="AD205" s="75">
        <f t="shared" si="796"/>
        <v>597</v>
      </c>
      <c r="AE205" s="75">
        <f t="shared" si="797"/>
        <v>1099</v>
      </c>
      <c r="AF205" s="75">
        <f t="shared" si="798"/>
        <v>67151094</v>
      </c>
      <c r="AG205" s="75">
        <f t="shared" si="799"/>
        <v>1162</v>
      </c>
      <c r="AH205" s="75">
        <f t="shared" si="800"/>
        <v>2261</v>
      </c>
      <c r="AI205" s="75">
        <f t="shared" si="801"/>
        <v>170316655</v>
      </c>
      <c r="AJ205" s="75">
        <f t="shared" si="802"/>
        <v>5047</v>
      </c>
      <c r="AK205" s="75">
        <f t="shared" si="803"/>
        <v>11761</v>
      </c>
      <c r="AL205" s="75">
        <f t="shared" si="804"/>
        <v>10693875</v>
      </c>
      <c r="AM205" s="75">
        <f t="shared" si="805"/>
        <v>6430</v>
      </c>
      <c r="AN205" s="75">
        <f t="shared" si="806"/>
        <v>14845</v>
      </c>
      <c r="AO205" s="75">
        <f t="shared" si="878"/>
        <v>7003</v>
      </c>
      <c r="AP205" s="75">
        <f t="shared" si="878"/>
        <v>145</v>
      </c>
      <c r="AQ205" s="75">
        <f t="shared" si="878"/>
        <v>896</v>
      </c>
      <c r="AR205" s="75">
        <f t="shared" si="878"/>
        <v>1145</v>
      </c>
      <c r="AS205" s="75">
        <f t="shared" si="878"/>
        <v>451</v>
      </c>
      <c r="AT205" s="75">
        <f t="shared" si="878"/>
        <v>5511</v>
      </c>
      <c r="AU205" s="75">
        <f t="shared" si="878"/>
        <v>675</v>
      </c>
      <c r="AV205" s="75">
        <f t="shared" si="878"/>
        <v>64894</v>
      </c>
      <c r="AW205" s="75">
        <f t="shared" si="878"/>
        <v>3891</v>
      </c>
      <c r="AX205" s="75">
        <f t="shared" si="878"/>
        <v>36799</v>
      </c>
      <c r="AY205" s="75">
        <f t="shared" si="879"/>
        <v>105584</v>
      </c>
      <c r="AZ205" s="75">
        <f t="shared" si="879"/>
        <v>14009</v>
      </c>
      <c r="BA205" s="75">
        <f t="shared" si="879"/>
        <v>10405</v>
      </c>
      <c r="BB205" s="75">
        <f t="shared" si="879"/>
        <v>8768</v>
      </c>
      <c r="BC205" s="75">
        <f t="shared" si="879"/>
        <v>6636</v>
      </c>
      <c r="BD205" s="75">
        <f t="shared" si="879"/>
        <v>78968</v>
      </c>
      <c r="BE205" s="75">
        <f t="shared" si="879"/>
        <v>63186</v>
      </c>
      <c r="BF205" s="75">
        <f t="shared" si="879"/>
        <v>55934</v>
      </c>
      <c r="BG205" s="75">
        <f t="shared" si="879"/>
        <v>36843</v>
      </c>
      <c r="BH205" s="75">
        <f t="shared" si="879"/>
        <v>2732</v>
      </c>
      <c r="BI205" s="75">
        <f t="shared" si="879"/>
        <v>1820</v>
      </c>
      <c r="BJ205" s="75">
        <f t="shared" si="879"/>
        <v>0</v>
      </c>
      <c r="BK205" s="75">
        <f t="shared" si="879"/>
        <v>0</v>
      </c>
      <c r="BL205" s="75" t="str">
        <f t="shared" si="809"/>
        <v>-</v>
      </c>
      <c r="BM205" s="75" t="str">
        <f t="shared" si="810"/>
        <v>-</v>
      </c>
      <c r="BN205" s="75">
        <f t="shared" si="811"/>
        <v>0</v>
      </c>
      <c r="BO205" s="75">
        <f t="shared" si="811"/>
        <v>0</v>
      </c>
      <c r="BP205" s="75" t="str">
        <f t="shared" si="812"/>
        <v>-</v>
      </c>
      <c r="BQ205" s="75" t="str">
        <f t="shared" si="813"/>
        <v>-</v>
      </c>
      <c r="BR205" s="75">
        <f t="shared" si="814"/>
        <v>0</v>
      </c>
      <c r="BS205" s="75">
        <f t="shared" si="814"/>
        <v>0</v>
      </c>
      <c r="BT205" s="75" t="str">
        <f t="shared" si="815"/>
        <v>-</v>
      </c>
      <c r="BU205" s="75" t="str">
        <f t="shared" si="816"/>
        <v>-</v>
      </c>
      <c r="BV205" s="75">
        <f t="shared" si="817"/>
        <v>0</v>
      </c>
      <c r="BW205" s="75">
        <f t="shared" si="817"/>
        <v>0</v>
      </c>
      <c r="BX205" s="75" t="str">
        <f t="shared" si="818"/>
        <v>-</v>
      </c>
      <c r="BY205" s="75" t="str">
        <f t="shared" si="819"/>
        <v>-</v>
      </c>
      <c r="BZ205" s="75">
        <f t="shared" si="820"/>
        <v>0</v>
      </c>
      <c r="CA205" s="75">
        <f t="shared" si="820"/>
        <v>0</v>
      </c>
      <c r="CB205" s="75" t="str">
        <f t="shared" si="821"/>
        <v>-</v>
      </c>
      <c r="CC205" s="75" t="str">
        <f t="shared" si="822"/>
        <v>-</v>
      </c>
      <c r="CD205" s="75">
        <f t="shared" si="823"/>
        <v>0</v>
      </c>
      <c r="CE205" s="75">
        <f t="shared" si="823"/>
        <v>0</v>
      </c>
      <c r="CF205" s="75" t="str">
        <f t="shared" si="824"/>
        <v>-</v>
      </c>
      <c r="CG205" s="75" t="str">
        <f t="shared" si="825"/>
        <v>-</v>
      </c>
      <c r="CH205" s="75">
        <f t="shared" si="826"/>
        <v>0</v>
      </c>
      <c r="CI205" s="75">
        <f t="shared" si="826"/>
        <v>0</v>
      </c>
      <c r="CJ205" s="75" t="str">
        <f t="shared" si="827"/>
        <v>-</v>
      </c>
      <c r="CK205" s="75" t="str">
        <f t="shared" si="828"/>
        <v>-</v>
      </c>
      <c r="CL205" s="75">
        <f t="shared" si="829"/>
        <v>0</v>
      </c>
      <c r="CM205" s="75">
        <f t="shared" si="829"/>
        <v>0</v>
      </c>
      <c r="CN205" s="75" t="str">
        <f t="shared" si="830"/>
        <v>-</v>
      </c>
      <c r="CO205" s="75" t="str">
        <f t="shared" si="831"/>
        <v>-</v>
      </c>
      <c r="CP205" s="75">
        <f t="shared" si="832"/>
        <v>0</v>
      </c>
      <c r="CQ205" s="75">
        <f t="shared" si="832"/>
        <v>0</v>
      </c>
      <c r="CR205" s="75" t="str">
        <f t="shared" si="833"/>
        <v>-</v>
      </c>
      <c r="CS205" s="75" t="str">
        <f t="shared" si="834"/>
        <v>-</v>
      </c>
      <c r="CT205" s="75">
        <f t="shared" si="835"/>
        <v>0</v>
      </c>
      <c r="CU205" s="75">
        <f t="shared" si="835"/>
        <v>0</v>
      </c>
      <c r="CV205" s="75" t="str">
        <f t="shared" si="836"/>
        <v>-</v>
      </c>
      <c r="CW205" s="75" t="str">
        <f t="shared" si="837"/>
        <v>-</v>
      </c>
      <c r="CX205" s="75">
        <f t="shared" si="838"/>
        <v>573</v>
      </c>
      <c r="CY205" s="75">
        <f t="shared" si="838"/>
        <v>174289</v>
      </c>
      <c r="CZ205" s="75">
        <f t="shared" si="839"/>
        <v>304</v>
      </c>
      <c r="DA205" s="75">
        <f t="shared" si="840"/>
        <v>505</v>
      </c>
      <c r="DB205" s="75">
        <f t="shared" si="841"/>
        <v>4948</v>
      </c>
      <c r="DC205" s="75">
        <f t="shared" si="841"/>
        <v>210945</v>
      </c>
      <c r="DD205" s="75">
        <f t="shared" si="842"/>
        <v>43</v>
      </c>
      <c r="DE205" s="75">
        <f t="shared" si="843"/>
        <v>78</v>
      </c>
      <c r="DF205" s="75">
        <f t="shared" si="844"/>
        <v>0</v>
      </c>
      <c r="DG205" s="75">
        <f t="shared" si="844"/>
        <v>0</v>
      </c>
      <c r="DH205" s="75" t="str">
        <f t="shared" si="845"/>
        <v>-</v>
      </c>
      <c r="DI205" s="75" t="str">
        <f t="shared" si="846"/>
        <v>-</v>
      </c>
      <c r="DJ205" s="75">
        <f t="shared" si="880"/>
        <v>0</v>
      </c>
      <c r="DK205" s="75">
        <f t="shared" si="880"/>
        <v>11</v>
      </c>
      <c r="DL205" s="248">
        <f t="shared" si="880"/>
        <v>2325</v>
      </c>
      <c r="DM205" s="248">
        <f t="shared" si="880"/>
        <v>2923</v>
      </c>
      <c r="DN205" s="248">
        <f t="shared" si="880"/>
        <v>0</v>
      </c>
      <c r="DO205" s="248">
        <f t="shared" si="880"/>
        <v>650</v>
      </c>
      <c r="DP205" s="248">
        <f t="shared" si="880"/>
        <v>7275031</v>
      </c>
      <c r="DQ205" s="248">
        <f t="shared" si="848"/>
        <v>3129</v>
      </c>
      <c r="DR205" s="248">
        <f t="shared" si="849"/>
        <v>5815</v>
      </c>
      <c r="DS205" s="248">
        <f t="shared" si="850"/>
        <v>18307416</v>
      </c>
      <c r="DT205" s="248">
        <f t="shared" si="851"/>
        <v>6263</v>
      </c>
      <c r="DU205" s="248">
        <f t="shared" si="852"/>
        <v>12721</v>
      </c>
      <c r="DV205" s="248">
        <f t="shared" si="853"/>
        <v>0</v>
      </c>
      <c r="DW205" s="248" t="str">
        <f t="shared" si="854"/>
        <v>-</v>
      </c>
      <c r="DX205" s="248" t="str">
        <f t="shared" si="855"/>
        <v>-</v>
      </c>
      <c r="DY205" s="248">
        <f t="shared" si="856"/>
        <v>6020400</v>
      </c>
      <c r="DZ205" s="248">
        <f t="shared" si="857"/>
        <v>9262</v>
      </c>
      <c r="EA205" s="248">
        <f t="shared" si="858"/>
        <v>19421</v>
      </c>
      <c r="EB205" s="164"/>
      <c r="EC205" s="75">
        <f t="shared" si="859"/>
        <v>3</v>
      </c>
      <c r="ED205" s="74">
        <f t="shared" si="874"/>
        <v>2019</v>
      </c>
      <c r="EE205" s="165">
        <f t="shared" si="875"/>
        <v>43525</v>
      </c>
      <c r="EF205" s="157">
        <f t="shared" si="860"/>
        <v>31</v>
      </c>
      <c r="EG205" s="156"/>
      <c r="EH205" s="166">
        <f t="shared" si="881"/>
        <v>193067</v>
      </c>
      <c r="EI205" s="166">
        <f t="shared" si="881"/>
        <v>0</v>
      </c>
      <c r="EJ205" s="166">
        <f t="shared" si="881"/>
        <v>4939315</v>
      </c>
      <c r="EK205" s="166">
        <f t="shared" si="881"/>
        <v>11683110</v>
      </c>
      <c r="EL205" s="166">
        <f t="shared" si="881"/>
        <v>5256439</v>
      </c>
      <c r="EM205" s="166">
        <f t="shared" si="881"/>
        <v>4450372</v>
      </c>
      <c r="EN205" s="166">
        <f t="shared" si="881"/>
        <v>130710036</v>
      </c>
      <c r="EO205" s="166">
        <f t="shared" si="881"/>
        <v>396913823</v>
      </c>
      <c r="EP205" s="166">
        <f t="shared" si="881"/>
        <v>24687563</v>
      </c>
      <c r="EQ205" s="166">
        <f t="shared" si="881"/>
        <v>0</v>
      </c>
      <c r="ER205" s="166">
        <f t="shared" si="882"/>
        <v>0</v>
      </c>
      <c r="ES205" s="166">
        <f t="shared" si="882"/>
        <v>0</v>
      </c>
      <c r="ET205" s="166">
        <f t="shared" si="882"/>
        <v>0</v>
      </c>
      <c r="EU205" s="166">
        <f t="shared" si="882"/>
        <v>0</v>
      </c>
      <c r="EV205" s="166">
        <f t="shared" si="882"/>
        <v>0</v>
      </c>
      <c r="EW205" s="166">
        <f t="shared" si="882"/>
        <v>0</v>
      </c>
      <c r="EX205" s="166">
        <f t="shared" si="882"/>
        <v>0</v>
      </c>
      <c r="EY205" s="166">
        <f t="shared" si="882"/>
        <v>0</v>
      </c>
      <c r="EZ205" s="166">
        <f t="shared" si="882"/>
        <v>0</v>
      </c>
      <c r="FA205" s="166">
        <f t="shared" si="882"/>
        <v>0</v>
      </c>
      <c r="FB205" s="166">
        <f t="shared" si="883"/>
        <v>289356</v>
      </c>
      <c r="FC205" s="166">
        <f t="shared" si="883"/>
        <v>387288</v>
      </c>
      <c r="FD205" s="166">
        <f t="shared" si="883"/>
        <v>13520043</v>
      </c>
      <c r="FE205" s="166">
        <f t="shared" si="883"/>
        <v>37183099</v>
      </c>
      <c r="FF205" s="166">
        <f t="shared" si="883"/>
        <v>0</v>
      </c>
      <c r="FG205" s="166">
        <f t="shared" si="883"/>
        <v>12623644</v>
      </c>
      <c r="FH205" s="152"/>
      <c r="FI205" s="405">
        <f t="shared" si="864"/>
        <v>2.1672339108910892</v>
      </c>
      <c r="FJ205" s="405">
        <f t="shared" si="864"/>
        <v>1.6096844059405941</v>
      </c>
      <c r="FK205" s="405">
        <f t="shared" si="865"/>
        <v>2.1660079051383399</v>
      </c>
      <c r="FL205" s="405">
        <f t="shared" si="866"/>
        <v>1.6393280632411067</v>
      </c>
      <c r="FM205" s="405">
        <f t="shared" si="867"/>
        <v>1.3662283737024221</v>
      </c>
      <c r="FN205" s="405">
        <f t="shared" si="868"/>
        <v>1.0931833910034603</v>
      </c>
      <c r="FO205" s="405">
        <f t="shared" si="869"/>
        <v>1.657352810453643</v>
      </c>
      <c r="FP205" s="405">
        <f t="shared" si="870"/>
        <v>1.0916767904234199</v>
      </c>
      <c r="FQ205" s="405">
        <f t="shared" si="871"/>
        <v>1.6428141912206855</v>
      </c>
      <c r="FR205" s="405">
        <f t="shared" si="872"/>
        <v>1.0944076969332532</v>
      </c>
      <c r="FS205" s="65"/>
      <c r="FT205" s="172"/>
      <c r="FU205" s="172"/>
      <c r="FV205" s="172"/>
      <c r="FW205" s="172"/>
      <c r="FX205" s="172"/>
    </row>
    <row r="206" spans="1:180" ht="10.35" customHeight="1" x14ac:dyDescent="0.2">
      <c r="A206" s="74" t="str">
        <f t="shared" si="784"/>
        <v>2019-20APRILY59</v>
      </c>
      <c r="B206" s="163" t="str">
        <f t="shared" si="873"/>
        <v>2019-20</v>
      </c>
      <c r="C206" s="26" t="s">
        <v>839</v>
      </c>
      <c r="D206" s="163" t="str">
        <f t="shared" si="884"/>
        <v>Y59</v>
      </c>
      <c r="E206" s="163" t="str">
        <f t="shared" si="884"/>
        <v>South East</v>
      </c>
      <c r="F206" s="163" t="str">
        <f t="shared" si="785"/>
        <v>Y59</v>
      </c>
      <c r="H206" s="75">
        <f t="shared" ref="H206:J225" si="885">SUMIFS(H$247:H$1257,$B$247:$B$1257,$B206,$C$247:$C$1257,$C206,$D$247:$D$1257,$D206)</f>
        <v>153651</v>
      </c>
      <c r="I206" s="75">
        <f t="shared" si="885"/>
        <v>107404</v>
      </c>
      <c r="J206" s="75">
        <f t="shared" si="885"/>
        <v>687462</v>
      </c>
      <c r="K206" s="75">
        <f t="shared" si="787"/>
        <v>6</v>
      </c>
      <c r="L206" s="75">
        <f t="shared" si="788"/>
        <v>2</v>
      </c>
      <c r="M206" s="75">
        <f t="shared" si="789"/>
        <v>7</v>
      </c>
      <c r="N206" s="75">
        <f t="shared" si="790"/>
        <v>34</v>
      </c>
      <c r="O206" s="75">
        <f t="shared" si="791"/>
        <v>99</v>
      </c>
      <c r="P206" s="75" t="s">
        <v>44</v>
      </c>
      <c r="Q206" s="75">
        <f t="shared" ref="Q206:Z215" si="886">SUMIFS(Q$247:Q$1257,$B$247:$B$1257,$B206,$C$247:$C$1257,$C206,$D$247:$D$1257,$D206)</f>
        <v>0</v>
      </c>
      <c r="R206" s="75">
        <f t="shared" si="886"/>
        <v>0</v>
      </c>
      <c r="S206" s="75">
        <f t="shared" si="886"/>
        <v>0</v>
      </c>
      <c r="T206" s="75">
        <f t="shared" si="886"/>
        <v>111946</v>
      </c>
      <c r="U206" s="75">
        <f t="shared" si="886"/>
        <v>6020</v>
      </c>
      <c r="V206" s="75">
        <f t="shared" si="886"/>
        <v>3708</v>
      </c>
      <c r="W206" s="75">
        <f t="shared" si="886"/>
        <v>56188</v>
      </c>
      <c r="X206" s="75">
        <f t="shared" si="886"/>
        <v>34542</v>
      </c>
      <c r="Y206" s="75">
        <f t="shared" si="886"/>
        <v>1501</v>
      </c>
      <c r="Z206" s="75">
        <f t="shared" si="886"/>
        <v>2618287</v>
      </c>
      <c r="AA206" s="75">
        <f t="shared" si="793"/>
        <v>435</v>
      </c>
      <c r="AB206" s="75">
        <f t="shared" si="794"/>
        <v>805</v>
      </c>
      <c r="AC206" s="75">
        <f t="shared" si="795"/>
        <v>2203717</v>
      </c>
      <c r="AD206" s="75">
        <f t="shared" si="796"/>
        <v>594</v>
      </c>
      <c r="AE206" s="75">
        <f t="shared" si="797"/>
        <v>1110</v>
      </c>
      <c r="AF206" s="75">
        <f t="shared" si="798"/>
        <v>63290132</v>
      </c>
      <c r="AG206" s="75">
        <f t="shared" si="799"/>
        <v>1126</v>
      </c>
      <c r="AH206" s="75">
        <f t="shared" si="800"/>
        <v>2186</v>
      </c>
      <c r="AI206" s="75">
        <f t="shared" si="801"/>
        <v>162932150</v>
      </c>
      <c r="AJ206" s="75">
        <f t="shared" si="802"/>
        <v>4717</v>
      </c>
      <c r="AK206" s="75">
        <f t="shared" si="803"/>
        <v>10987</v>
      </c>
      <c r="AL206" s="75">
        <f t="shared" si="804"/>
        <v>8882180</v>
      </c>
      <c r="AM206" s="75">
        <f t="shared" si="805"/>
        <v>5918</v>
      </c>
      <c r="AN206" s="75">
        <f t="shared" si="806"/>
        <v>13768</v>
      </c>
      <c r="AO206" s="75">
        <f t="shared" ref="AO206:AX215" si="887">SUMIFS(AO$247:AO$1257,$B$247:$B$1257,$B206,$C$247:$C$1257,$C206,$D$247:$D$1257,$D206)</f>
        <v>7599</v>
      </c>
      <c r="AP206" s="75">
        <f t="shared" si="887"/>
        <v>161</v>
      </c>
      <c r="AQ206" s="75">
        <f t="shared" si="887"/>
        <v>1045</v>
      </c>
      <c r="AR206" s="75">
        <f t="shared" si="887"/>
        <v>923</v>
      </c>
      <c r="AS206" s="75">
        <f t="shared" si="887"/>
        <v>510</v>
      </c>
      <c r="AT206" s="75">
        <f t="shared" si="887"/>
        <v>5883</v>
      </c>
      <c r="AU206" s="75">
        <f t="shared" si="887"/>
        <v>548</v>
      </c>
      <c r="AV206" s="75">
        <f t="shared" si="887"/>
        <v>64355</v>
      </c>
      <c r="AW206" s="75">
        <f t="shared" si="887"/>
        <v>3676</v>
      </c>
      <c r="AX206" s="75">
        <f t="shared" si="887"/>
        <v>36316</v>
      </c>
      <c r="AY206" s="75">
        <f t="shared" ref="AY206:BK215" si="888">SUMIFS(AY$247:AY$1257,$B$247:$B$1257,$B206,$C$247:$C$1257,$C206,$D$247:$D$1257,$D206)</f>
        <v>104347</v>
      </c>
      <c r="AZ206" s="75">
        <f t="shared" si="888"/>
        <v>12185</v>
      </c>
      <c r="BA206" s="75">
        <f t="shared" si="888"/>
        <v>9187</v>
      </c>
      <c r="BB206" s="75">
        <f t="shared" si="888"/>
        <v>7441</v>
      </c>
      <c r="BC206" s="75">
        <f t="shared" si="888"/>
        <v>5738</v>
      </c>
      <c r="BD206" s="75">
        <f t="shared" si="888"/>
        <v>75468</v>
      </c>
      <c r="BE206" s="75">
        <f t="shared" si="888"/>
        <v>61183</v>
      </c>
      <c r="BF206" s="75">
        <f t="shared" si="888"/>
        <v>55519</v>
      </c>
      <c r="BG206" s="75">
        <f t="shared" si="888"/>
        <v>37431</v>
      </c>
      <c r="BH206" s="75">
        <f t="shared" si="888"/>
        <v>2418</v>
      </c>
      <c r="BI206" s="75">
        <f t="shared" si="888"/>
        <v>1679</v>
      </c>
      <c r="BJ206" s="75">
        <f t="shared" si="888"/>
        <v>0</v>
      </c>
      <c r="BK206" s="75">
        <f t="shared" si="888"/>
        <v>0</v>
      </c>
      <c r="BL206" s="75" t="str">
        <f t="shared" si="809"/>
        <v>-</v>
      </c>
      <c r="BM206" s="75" t="str">
        <f t="shared" si="810"/>
        <v>-</v>
      </c>
      <c r="BN206" s="75">
        <f t="shared" ref="BN206:BO225" si="889">SUMIFS(BN$247:BN$1257,$B$247:$B$1257,$B206,$C$247:$C$1257,$C206,$D$247:$D$1257,$D206)</f>
        <v>0</v>
      </c>
      <c r="BO206" s="75">
        <f t="shared" si="889"/>
        <v>0</v>
      </c>
      <c r="BP206" s="75" t="str">
        <f t="shared" si="812"/>
        <v>-</v>
      </c>
      <c r="BQ206" s="75" t="str">
        <f t="shared" si="813"/>
        <v>-</v>
      </c>
      <c r="BR206" s="75">
        <f t="shared" ref="BR206:BS225" si="890">SUMIFS(BR$247:BR$1257,$B$247:$B$1257,$B206,$C$247:$C$1257,$C206,$D$247:$D$1257,$D206)</f>
        <v>0</v>
      </c>
      <c r="BS206" s="75">
        <f t="shared" si="890"/>
        <v>0</v>
      </c>
      <c r="BT206" s="75" t="str">
        <f t="shared" si="815"/>
        <v>-</v>
      </c>
      <c r="BU206" s="75" t="str">
        <f t="shared" si="816"/>
        <v>-</v>
      </c>
      <c r="BV206" s="75">
        <f t="shared" ref="BV206:BW225" si="891">SUMIFS(BV$247:BV$1257,$B$247:$B$1257,$B206,$C$247:$C$1257,$C206,$D$247:$D$1257,$D206)</f>
        <v>0</v>
      </c>
      <c r="BW206" s="75">
        <f t="shared" si="891"/>
        <v>0</v>
      </c>
      <c r="BX206" s="75" t="str">
        <f t="shared" si="818"/>
        <v>-</v>
      </c>
      <c r="BY206" s="75" t="str">
        <f t="shared" si="819"/>
        <v>-</v>
      </c>
      <c r="BZ206" s="75">
        <f t="shared" ref="BZ206:CA225" si="892">SUMIFS(BZ$247:BZ$1257,$B$247:$B$1257,$B206,$C$247:$C$1257,$C206,$D$247:$D$1257,$D206)</f>
        <v>0</v>
      </c>
      <c r="CA206" s="75">
        <f t="shared" si="892"/>
        <v>0</v>
      </c>
      <c r="CB206" s="75" t="str">
        <f t="shared" si="821"/>
        <v>-</v>
      </c>
      <c r="CC206" s="75" t="str">
        <f t="shared" si="822"/>
        <v>-</v>
      </c>
      <c r="CD206" s="75">
        <f t="shared" ref="CD206:CE225" si="893">SUMIFS(CD$247:CD$1257,$B$247:$B$1257,$B206,$C$247:$C$1257,$C206,$D$247:$D$1257,$D206)</f>
        <v>0</v>
      </c>
      <c r="CE206" s="75">
        <f t="shared" si="893"/>
        <v>0</v>
      </c>
      <c r="CF206" s="75" t="str">
        <f t="shared" si="824"/>
        <v>-</v>
      </c>
      <c r="CG206" s="75" t="str">
        <f t="shared" si="825"/>
        <v>-</v>
      </c>
      <c r="CH206" s="75">
        <f t="shared" ref="CH206:CI225" si="894">SUMIFS(CH$247:CH$1257,$B$247:$B$1257,$B206,$C$247:$C$1257,$C206,$D$247:$D$1257,$D206)</f>
        <v>0</v>
      </c>
      <c r="CI206" s="75">
        <f t="shared" si="894"/>
        <v>0</v>
      </c>
      <c r="CJ206" s="75" t="str">
        <f t="shared" si="827"/>
        <v>-</v>
      </c>
      <c r="CK206" s="75" t="str">
        <f t="shared" si="828"/>
        <v>-</v>
      </c>
      <c r="CL206" s="75">
        <f t="shared" ref="CL206:CM225" si="895">SUMIFS(CL$247:CL$1257,$B$247:$B$1257,$B206,$C$247:$C$1257,$C206,$D$247:$D$1257,$D206)</f>
        <v>0</v>
      </c>
      <c r="CM206" s="75">
        <f t="shared" si="895"/>
        <v>0</v>
      </c>
      <c r="CN206" s="75" t="str">
        <f t="shared" si="830"/>
        <v>-</v>
      </c>
      <c r="CO206" s="75" t="str">
        <f t="shared" si="831"/>
        <v>-</v>
      </c>
      <c r="CP206" s="75">
        <f t="shared" ref="CP206:CQ225" si="896">SUMIFS(CP$247:CP$1257,$B$247:$B$1257,$B206,$C$247:$C$1257,$C206,$D$247:$D$1257,$D206)</f>
        <v>0</v>
      </c>
      <c r="CQ206" s="75">
        <f t="shared" si="896"/>
        <v>0</v>
      </c>
      <c r="CR206" s="75" t="str">
        <f t="shared" si="833"/>
        <v>-</v>
      </c>
      <c r="CS206" s="75" t="str">
        <f t="shared" si="834"/>
        <v>-</v>
      </c>
      <c r="CT206" s="75">
        <f t="shared" ref="CT206:CU225" si="897">SUMIFS(CT$247:CT$1257,$B$247:$B$1257,$B206,$C$247:$C$1257,$C206,$D$247:$D$1257,$D206)</f>
        <v>0</v>
      </c>
      <c r="CU206" s="75">
        <f t="shared" si="897"/>
        <v>0</v>
      </c>
      <c r="CV206" s="75" t="str">
        <f t="shared" si="836"/>
        <v>-</v>
      </c>
      <c r="CW206" s="75" t="str">
        <f t="shared" si="837"/>
        <v>-</v>
      </c>
      <c r="CX206" s="75">
        <f t="shared" ref="CX206:CY225" si="898">SUMIFS(CX$247:CX$1257,$B$247:$B$1257,$B206,$C$247:$C$1257,$C206,$D$247:$D$1257,$D206)</f>
        <v>510</v>
      </c>
      <c r="CY206" s="75">
        <f t="shared" si="898"/>
        <v>160202</v>
      </c>
      <c r="CZ206" s="75">
        <f t="shared" si="839"/>
        <v>314</v>
      </c>
      <c r="DA206" s="75">
        <f t="shared" si="840"/>
        <v>584</v>
      </c>
      <c r="DB206" s="75">
        <f t="shared" ref="DB206:DC225" si="899">SUMIFS(DB$247:DB$1257,$B$247:$B$1257,$B206,$C$247:$C$1257,$C206,$D$247:$D$1257,$D206)</f>
        <v>4582</v>
      </c>
      <c r="DC206" s="75">
        <f t="shared" si="899"/>
        <v>197884</v>
      </c>
      <c r="DD206" s="75">
        <f t="shared" si="842"/>
        <v>43</v>
      </c>
      <c r="DE206" s="75">
        <f t="shared" si="843"/>
        <v>73</v>
      </c>
      <c r="DF206" s="75">
        <f t="shared" ref="DF206:DG225" si="900">SUMIFS(DF$247:DF$1257,$B$247:$B$1257,$B206,$C$247:$C$1257,$C206,$D$247:$D$1257,$D206)</f>
        <v>190</v>
      </c>
      <c r="DG206" s="75">
        <f t="shared" si="900"/>
        <v>250656</v>
      </c>
      <c r="DH206" s="75">
        <f t="shared" si="845"/>
        <v>1319</v>
      </c>
      <c r="DI206" s="75">
        <f t="shared" si="846"/>
        <v>2521</v>
      </c>
      <c r="DJ206" s="75">
        <f t="shared" ref="DJ206:DP211" si="901">SUMIFS(DJ$247:DJ$1257,$B$247:$B$1257,$B206,$C$247:$C$1257,$C206,$D$247:$D$1257,$D206)</f>
        <v>185</v>
      </c>
      <c r="DK206" s="75">
        <f t="shared" si="901"/>
        <v>8</v>
      </c>
      <c r="DL206" s="248">
        <f t="shared" si="901"/>
        <v>2308</v>
      </c>
      <c r="DM206" s="248">
        <f t="shared" si="901"/>
        <v>3100</v>
      </c>
      <c r="DN206" s="248">
        <f t="shared" si="901"/>
        <v>0</v>
      </c>
      <c r="DO206" s="248">
        <f t="shared" si="901"/>
        <v>681</v>
      </c>
      <c r="DP206" s="248">
        <f t="shared" si="901"/>
        <v>7001456</v>
      </c>
      <c r="DQ206" s="248">
        <f t="shared" si="848"/>
        <v>3034</v>
      </c>
      <c r="DR206" s="248">
        <f t="shared" si="849"/>
        <v>5396</v>
      </c>
      <c r="DS206" s="248">
        <f t="shared" si="850"/>
        <v>19272772</v>
      </c>
      <c r="DT206" s="248">
        <f t="shared" si="851"/>
        <v>6217</v>
      </c>
      <c r="DU206" s="248">
        <f t="shared" si="852"/>
        <v>13039</v>
      </c>
      <c r="DV206" s="248">
        <f t="shared" si="853"/>
        <v>0</v>
      </c>
      <c r="DW206" s="248" t="str">
        <f t="shared" si="854"/>
        <v>-</v>
      </c>
      <c r="DX206" s="248" t="str">
        <f t="shared" si="855"/>
        <v>-</v>
      </c>
      <c r="DY206" s="248">
        <f t="shared" si="856"/>
        <v>6021890</v>
      </c>
      <c r="DZ206" s="248">
        <f t="shared" si="857"/>
        <v>8843</v>
      </c>
      <c r="EA206" s="248">
        <f t="shared" si="858"/>
        <v>19201</v>
      </c>
      <c r="EB206" s="164"/>
      <c r="EC206" s="75">
        <f t="shared" si="859"/>
        <v>4</v>
      </c>
      <c r="ED206" s="74">
        <f t="shared" si="874"/>
        <v>2019</v>
      </c>
      <c r="EE206" s="165">
        <f t="shared" si="875"/>
        <v>43556</v>
      </c>
      <c r="EF206" s="157">
        <f t="shared" si="860"/>
        <v>30</v>
      </c>
      <c r="EG206" s="156"/>
      <c r="EH206" s="166">
        <f t="shared" ref="EH206:EQ215" si="902">SUMIFS(EH$247:EH$1257,$B$247:$B$1257,$B206,$C$247:$C$1257,$C206,$D$247:$D$1257,$D206)</f>
        <v>188492</v>
      </c>
      <c r="EI206" s="166">
        <f t="shared" si="902"/>
        <v>795456</v>
      </c>
      <c r="EJ206" s="166">
        <f t="shared" si="902"/>
        <v>3694860</v>
      </c>
      <c r="EK206" s="166">
        <f t="shared" si="902"/>
        <v>10617256</v>
      </c>
      <c r="EL206" s="166">
        <f t="shared" si="902"/>
        <v>4847736</v>
      </c>
      <c r="EM206" s="166">
        <f t="shared" si="902"/>
        <v>4116918</v>
      </c>
      <c r="EN206" s="166">
        <f t="shared" si="902"/>
        <v>122817489</v>
      </c>
      <c r="EO206" s="166">
        <f t="shared" si="902"/>
        <v>379503978</v>
      </c>
      <c r="EP206" s="166">
        <f t="shared" si="902"/>
        <v>20666159</v>
      </c>
      <c r="EQ206" s="166">
        <f t="shared" si="902"/>
        <v>0</v>
      </c>
      <c r="ER206" s="166">
        <f t="shared" ref="ER206:FA215" si="903">SUMIFS(ER$247:ER$1257,$B$247:$B$1257,$B206,$C$247:$C$1257,$C206,$D$247:$D$1257,$D206)</f>
        <v>0</v>
      </c>
      <c r="ES206" s="166">
        <f t="shared" si="903"/>
        <v>0</v>
      </c>
      <c r="ET206" s="166">
        <f t="shared" si="903"/>
        <v>0</v>
      </c>
      <c r="EU206" s="166">
        <f t="shared" si="903"/>
        <v>0</v>
      </c>
      <c r="EV206" s="166">
        <f t="shared" si="903"/>
        <v>0</v>
      </c>
      <c r="EW206" s="166">
        <f t="shared" si="903"/>
        <v>0</v>
      </c>
      <c r="EX206" s="166">
        <f t="shared" si="903"/>
        <v>0</v>
      </c>
      <c r="EY206" s="166">
        <f t="shared" si="903"/>
        <v>0</v>
      </c>
      <c r="EZ206" s="166">
        <f t="shared" si="903"/>
        <v>0</v>
      </c>
      <c r="FA206" s="166">
        <f t="shared" si="903"/>
        <v>479073</v>
      </c>
      <c r="FB206" s="166">
        <f t="shared" ref="FB206:FG215" si="904">SUMIFS(FB$247:FB$1257,$B$247:$B$1257,$B206,$C$247:$C$1257,$C206,$D$247:$D$1257,$D206)</f>
        <v>297633</v>
      </c>
      <c r="FC206" s="166">
        <f t="shared" si="904"/>
        <v>336609</v>
      </c>
      <c r="FD206" s="166">
        <f t="shared" si="904"/>
        <v>12453764</v>
      </c>
      <c r="FE206" s="166">
        <f t="shared" si="904"/>
        <v>40419681</v>
      </c>
      <c r="FF206" s="166">
        <f t="shared" si="904"/>
        <v>0</v>
      </c>
      <c r="FG206" s="166">
        <f t="shared" si="904"/>
        <v>13075702</v>
      </c>
      <c r="FH206" s="152"/>
      <c r="FI206" s="405">
        <f t="shared" si="864"/>
        <v>2.0240863787375414</v>
      </c>
      <c r="FJ206" s="405">
        <f t="shared" si="864"/>
        <v>1.5260797342192691</v>
      </c>
      <c r="FK206" s="405">
        <f t="shared" si="865"/>
        <v>2.0067421790722761</v>
      </c>
      <c r="FL206" s="405">
        <f t="shared" si="866"/>
        <v>1.5474649406688241</v>
      </c>
      <c r="FM206" s="405">
        <f t="shared" si="867"/>
        <v>1.3431337652167723</v>
      </c>
      <c r="FN206" s="405">
        <f t="shared" si="868"/>
        <v>1.088897985334947</v>
      </c>
      <c r="FO206" s="405">
        <f t="shared" si="869"/>
        <v>1.6072896763360547</v>
      </c>
      <c r="FP206" s="405">
        <f t="shared" si="870"/>
        <v>1.083637311099531</v>
      </c>
      <c r="FQ206" s="405">
        <f t="shared" si="871"/>
        <v>1.6109260493004665</v>
      </c>
      <c r="FR206" s="405">
        <f t="shared" si="872"/>
        <v>1.1185876082611592</v>
      </c>
      <c r="FS206" s="65"/>
      <c r="FT206" s="172"/>
      <c r="FU206" s="172"/>
      <c r="FV206" s="172"/>
      <c r="FW206" s="172"/>
      <c r="FX206" s="172"/>
    </row>
    <row r="207" spans="1:180" ht="10.35" customHeight="1" x14ac:dyDescent="0.2">
      <c r="A207" s="74" t="str">
        <f t="shared" si="784"/>
        <v>2019-20MAYY59</v>
      </c>
      <c r="B207" s="163" t="str">
        <f t="shared" si="873"/>
        <v>2019-20</v>
      </c>
      <c r="C207" s="26" t="s">
        <v>840</v>
      </c>
      <c r="D207" s="163" t="str">
        <f t="shared" si="884"/>
        <v>Y59</v>
      </c>
      <c r="E207" s="163" t="str">
        <f t="shared" si="884"/>
        <v>South East</v>
      </c>
      <c r="F207" s="163" t="str">
        <f t="shared" si="785"/>
        <v>Y59</v>
      </c>
      <c r="H207" s="75">
        <f t="shared" si="885"/>
        <v>157729</v>
      </c>
      <c r="I207" s="75">
        <f t="shared" si="885"/>
        <v>110592</v>
      </c>
      <c r="J207" s="75">
        <f t="shared" si="885"/>
        <v>681223</v>
      </c>
      <c r="K207" s="75">
        <f t="shared" si="787"/>
        <v>6</v>
      </c>
      <c r="L207" s="75">
        <f t="shared" si="788"/>
        <v>2</v>
      </c>
      <c r="M207" s="75">
        <f t="shared" si="789"/>
        <v>6</v>
      </c>
      <c r="N207" s="75">
        <f t="shared" si="790"/>
        <v>35</v>
      </c>
      <c r="O207" s="75">
        <f t="shared" si="791"/>
        <v>91</v>
      </c>
      <c r="P207" s="75" t="s">
        <v>44</v>
      </c>
      <c r="Q207" s="75">
        <f t="shared" si="886"/>
        <v>0</v>
      </c>
      <c r="R207" s="75">
        <f t="shared" si="886"/>
        <v>0</v>
      </c>
      <c r="S207" s="75">
        <f t="shared" si="886"/>
        <v>0</v>
      </c>
      <c r="T207" s="75">
        <f t="shared" si="886"/>
        <v>113472</v>
      </c>
      <c r="U207" s="75">
        <f t="shared" si="886"/>
        <v>6288</v>
      </c>
      <c r="V207" s="75">
        <f t="shared" si="886"/>
        <v>3942</v>
      </c>
      <c r="W207" s="75">
        <f t="shared" si="886"/>
        <v>56809</v>
      </c>
      <c r="X207" s="75">
        <f t="shared" si="886"/>
        <v>35337</v>
      </c>
      <c r="Y207" s="75">
        <f t="shared" si="886"/>
        <v>1504</v>
      </c>
      <c r="Z207" s="75">
        <f t="shared" si="886"/>
        <v>2731276</v>
      </c>
      <c r="AA207" s="75">
        <f t="shared" si="793"/>
        <v>434</v>
      </c>
      <c r="AB207" s="75">
        <f t="shared" si="794"/>
        <v>805</v>
      </c>
      <c r="AC207" s="75">
        <f t="shared" si="795"/>
        <v>2296828</v>
      </c>
      <c r="AD207" s="75">
        <f t="shared" si="796"/>
        <v>583</v>
      </c>
      <c r="AE207" s="75">
        <f t="shared" si="797"/>
        <v>1079</v>
      </c>
      <c r="AF207" s="75">
        <f t="shared" si="798"/>
        <v>65769951</v>
      </c>
      <c r="AG207" s="75">
        <f t="shared" si="799"/>
        <v>1158</v>
      </c>
      <c r="AH207" s="75">
        <f t="shared" si="800"/>
        <v>2254</v>
      </c>
      <c r="AI207" s="75">
        <f t="shared" si="801"/>
        <v>165557765</v>
      </c>
      <c r="AJ207" s="75">
        <f t="shared" si="802"/>
        <v>4685</v>
      </c>
      <c r="AK207" s="75">
        <f t="shared" si="803"/>
        <v>11183</v>
      </c>
      <c r="AL207" s="75">
        <f t="shared" si="804"/>
        <v>8511208</v>
      </c>
      <c r="AM207" s="75">
        <f t="shared" si="805"/>
        <v>5659</v>
      </c>
      <c r="AN207" s="75">
        <f t="shared" si="806"/>
        <v>13232</v>
      </c>
      <c r="AO207" s="75">
        <f t="shared" si="887"/>
        <v>7468</v>
      </c>
      <c r="AP207" s="75">
        <f t="shared" si="887"/>
        <v>149</v>
      </c>
      <c r="AQ207" s="75">
        <f t="shared" si="887"/>
        <v>892</v>
      </c>
      <c r="AR207" s="75">
        <f t="shared" si="887"/>
        <v>998</v>
      </c>
      <c r="AS207" s="75">
        <f t="shared" si="887"/>
        <v>529</v>
      </c>
      <c r="AT207" s="75">
        <f t="shared" si="887"/>
        <v>5898</v>
      </c>
      <c r="AU207" s="75">
        <f t="shared" si="887"/>
        <v>556</v>
      </c>
      <c r="AV207" s="75">
        <f t="shared" si="887"/>
        <v>65443</v>
      </c>
      <c r="AW207" s="75">
        <f t="shared" si="887"/>
        <v>3849</v>
      </c>
      <c r="AX207" s="75">
        <f t="shared" si="887"/>
        <v>36712</v>
      </c>
      <c r="AY207" s="75">
        <f t="shared" si="888"/>
        <v>106004</v>
      </c>
      <c r="AZ207" s="75">
        <f t="shared" si="888"/>
        <v>12538</v>
      </c>
      <c r="BA207" s="75">
        <f t="shared" si="888"/>
        <v>9509</v>
      </c>
      <c r="BB207" s="75">
        <f t="shared" si="888"/>
        <v>7870</v>
      </c>
      <c r="BC207" s="75">
        <f t="shared" si="888"/>
        <v>6069</v>
      </c>
      <c r="BD207" s="75">
        <f t="shared" si="888"/>
        <v>76294</v>
      </c>
      <c r="BE207" s="75">
        <f t="shared" si="888"/>
        <v>61496</v>
      </c>
      <c r="BF207" s="75">
        <f t="shared" si="888"/>
        <v>56572</v>
      </c>
      <c r="BG207" s="75">
        <f t="shared" si="888"/>
        <v>38467</v>
      </c>
      <c r="BH207" s="75">
        <f t="shared" si="888"/>
        <v>2464</v>
      </c>
      <c r="BI207" s="75">
        <f t="shared" si="888"/>
        <v>1686</v>
      </c>
      <c r="BJ207" s="75">
        <f t="shared" si="888"/>
        <v>0</v>
      </c>
      <c r="BK207" s="75">
        <f t="shared" si="888"/>
        <v>0</v>
      </c>
      <c r="BL207" s="75" t="str">
        <f t="shared" si="809"/>
        <v>-</v>
      </c>
      <c r="BM207" s="75" t="str">
        <f t="shared" si="810"/>
        <v>-</v>
      </c>
      <c r="BN207" s="75">
        <f t="shared" si="889"/>
        <v>0</v>
      </c>
      <c r="BO207" s="75">
        <f t="shared" si="889"/>
        <v>0</v>
      </c>
      <c r="BP207" s="75" t="str">
        <f t="shared" si="812"/>
        <v>-</v>
      </c>
      <c r="BQ207" s="75" t="str">
        <f t="shared" si="813"/>
        <v>-</v>
      </c>
      <c r="BR207" s="75">
        <f t="shared" si="890"/>
        <v>0</v>
      </c>
      <c r="BS207" s="75">
        <f t="shared" si="890"/>
        <v>0</v>
      </c>
      <c r="BT207" s="75" t="str">
        <f t="shared" si="815"/>
        <v>-</v>
      </c>
      <c r="BU207" s="75" t="str">
        <f t="shared" si="816"/>
        <v>-</v>
      </c>
      <c r="BV207" s="75">
        <f t="shared" si="891"/>
        <v>0</v>
      </c>
      <c r="BW207" s="75">
        <f t="shared" si="891"/>
        <v>0</v>
      </c>
      <c r="BX207" s="75" t="str">
        <f t="shared" si="818"/>
        <v>-</v>
      </c>
      <c r="BY207" s="75" t="str">
        <f t="shared" si="819"/>
        <v>-</v>
      </c>
      <c r="BZ207" s="75">
        <f t="shared" si="892"/>
        <v>0</v>
      </c>
      <c r="CA207" s="75">
        <f t="shared" si="892"/>
        <v>0</v>
      </c>
      <c r="CB207" s="75" t="str">
        <f t="shared" si="821"/>
        <v>-</v>
      </c>
      <c r="CC207" s="75" t="str">
        <f t="shared" si="822"/>
        <v>-</v>
      </c>
      <c r="CD207" s="75">
        <f t="shared" si="893"/>
        <v>0</v>
      </c>
      <c r="CE207" s="75">
        <f t="shared" si="893"/>
        <v>0</v>
      </c>
      <c r="CF207" s="75" t="str">
        <f t="shared" si="824"/>
        <v>-</v>
      </c>
      <c r="CG207" s="75" t="str">
        <f t="shared" si="825"/>
        <v>-</v>
      </c>
      <c r="CH207" s="75">
        <f t="shared" si="894"/>
        <v>0</v>
      </c>
      <c r="CI207" s="75">
        <f t="shared" si="894"/>
        <v>0</v>
      </c>
      <c r="CJ207" s="75" t="str">
        <f t="shared" si="827"/>
        <v>-</v>
      </c>
      <c r="CK207" s="75" t="str">
        <f t="shared" si="828"/>
        <v>-</v>
      </c>
      <c r="CL207" s="75">
        <f t="shared" si="895"/>
        <v>0</v>
      </c>
      <c r="CM207" s="75">
        <f t="shared" si="895"/>
        <v>0</v>
      </c>
      <c r="CN207" s="75" t="str">
        <f t="shared" si="830"/>
        <v>-</v>
      </c>
      <c r="CO207" s="75" t="str">
        <f t="shared" si="831"/>
        <v>-</v>
      </c>
      <c r="CP207" s="75">
        <f t="shared" si="896"/>
        <v>0</v>
      </c>
      <c r="CQ207" s="75">
        <f t="shared" si="896"/>
        <v>0</v>
      </c>
      <c r="CR207" s="75" t="str">
        <f t="shared" si="833"/>
        <v>-</v>
      </c>
      <c r="CS207" s="75" t="str">
        <f t="shared" si="834"/>
        <v>-</v>
      </c>
      <c r="CT207" s="75">
        <f t="shared" si="897"/>
        <v>0</v>
      </c>
      <c r="CU207" s="75">
        <f t="shared" si="897"/>
        <v>0</v>
      </c>
      <c r="CV207" s="75" t="str">
        <f t="shared" si="836"/>
        <v>-</v>
      </c>
      <c r="CW207" s="75" t="str">
        <f t="shared" si="837"/>
        <v>-</v>
      </c>
      <c r="CX207" s="75">
        <f t="shared" si="898"/>
        <v>485</v>
      </c>
      <c r="CY207" s="75">
        <f t="shared" si="898"/>
        <v>145944</v>
      </c>
      <c r="CZ207" s="75">
        <f t="shared" si="839"/>
        <v>301</v>
      </c>
      <c r="DA207" s="75">
        <f t="shared" si="840"/>
        <v>510</v>
      </c>
      <c r="DB207" s="75">
        <f t="shared" si="899"/>
        <v>4774</v>
      </c>
      <c r="DC207" s="75">
        <f t="shared" si="899"/>
        <v>207196</v>
      </c>
      <c r="DD207" s="75">
        <f t="shared" si="842"/>
        <v>43</v>
      </c>
      <c r="DE207" s="75">
        <f t="shared" si="843"/>
        <v>74</v>
      </c>
      <c r="DF207" s="75">
        <f t="shared" si="900"/>
        <v>226</v>
      </c>
      <c r="DG207" s="75">
        <f t="shared" si="900"/>
        <v>366550</v>
      </c>
      <c r="DH207" s="75">
        <f t="shared" si="845"/>
        <v>1622</v>
      </c>
      <c r="DI207" s="75">
        <f t="shared" si="846"/>
        <v>2899</v>
      </c>
      <c r="DJ207" s="75">
        <f t="shared" si="901"/>
        <v>208</v>
      </c>
      <c r="DK207" s="75">
        <f t="shared" si="901"/>
        <v>13</v>
      </c>
      <c r="DL207" s="248">
        <f t="shared" si="901"/>
        <v>2312</v>
      </c>
      <c r="DM207" s="248">
        <f t="shared" si="901"/>
        <v>3087</v>
      </c>
      <c r="DN207" s="248">
        <f t="shared" si="901"/>
        <v>0</v>
      </c>
      <c r="DO207" s="248">
        <f t="shared" si="901"/>
        <v>655</v>
      </c>
      <c r="DP207" s="248">
        <f t="shared" si="901"/>
        <v>6857669</v>
      </c>
      <c r="DQ207" s="248">
        <f t="shared" si="848"/>
        <v>2966</v>
      </c>
      <c r="DR207" s="248">
        <f t="shared" si="849"/>
        <v>5595</v>
      </c>
      <c r="DS207" s="248">
        <f t="shared" si="850"/>
        <v>18581460</v>
      </c>
      <c r="DT207" s="248">
        <f t="shared" si="851"/>
        <v>6019</v>
      </c>
      <c r="DU207" s="248">
        <f t="shared" si="852"/>
        <v>12238</v>
      </c>
      <c r="DV207" s="248">
        <f t="shared" si="853"/>
        <v>0</v>
      </c>
      <c r="DW207" s="248" t="str">
        <f t="shared" si="854"/>
        <v>-</v>
      </c>
      <c r="DX207" s="248" t="str">
        <f t="shared" si="855"/>
        <v>-</v>
      </c>
      <c r="DY207" s="248">
        <f t="shared" si="856"/>
        <v>5526751</v>
      </c>
      <c r="DZ207" s="248">
        <f t="shared" si="857"/>
        <v>8438</v>
      </c>
      <c r="EA207" s="248">
        <f t="shared" si="858"/>
        <v>17918</v>
      </c>
      <c r="EB207" s="164"/>
      <c r="EC207" s="75">
        <f t="shared" si="859"/>
        <v>5</v>
      </c>
      <c r="ED207" s="74">
        <f t="shared" si="874"/>
        <v>2019</v>
      </c>
      <c r="EE207" s="165">
        <f t="shared" si="875"/>
        <v>43586</v>
      </c>
      <c r="EF207" s="157">
        <f t="shared" si="860"/>
        <v>31</v>
      </c>
      <c r="EG207" s="156"/>
      <c r="EH207" s="166">
        <f t="shared" si="902"/>
        <v>193574</v>
      </c>
      <c r="EI207" s="166">
        <f t="shared" si="902"/>
        <v>704873</v>
      </c>
      <c r="EJ207" s="166">
        <f t="shared" si="902"/>
        <v>3845887</v>
      </c>
      <c r="EK207" s="166">
        <f t="shared" si="902"/>
        <v>10029621</v>
      </c>
      <c r="EL207" s="166">
        <f t="shared" si="902"/>
        <v>5063858</v>
      </c>
      <c r="EM207" s="166">
        <f t="shared" si="902"/>
        <v>4254332</v>
      </c>
      <c r="EN207" s="166">
        <f t="shared" si="902"/>
        <v>128039205</v>
      </c>
      <c r="EO207" s="166">
        <f t="shared" si="902"/>
        <v>395169509</v>
      </c>
      <c r="EP207" s="166">
        <f t="shared" si="902"/>
        <v>19900792</v>
      </c>
      <c r="EQ207" s="166">
        <f t="shared" si="902"/>
        <v>0</v>
      </c>
      <c r="ER207" s="166">
        <f t="shared" si="903"/>
        <v>0</v>
      </c>
      <c r="ES207" s="166">
        <f t="shared" si="903"/>
        <v>0</v>
      </c>
      <c r="ET207" s="166">
        <f t="shared" si="903"/>
        <v>0</v>
      </c>
      <c r="EU207" s="166">
        <f t="shared" si="903"/>
        <v>0</v>
      </c>
      <c r="EV207" s="166">
        <f t="shared" si="903"/>
        <v>0</v>
      </c>
      <c r="EW207" s="166">
        <f t="shared" si="903"/>
        <v>0</v>
      </c>
      <c r="EX207" s="166">
        <f t="shared" si="903"/>
        <v>0</v>
      </c>
      <c r="EY207" s="166">
        <f t="shared" si="903"/>
        <v>0</v>
      </c>
      <c r="EZ207" s="166">
        <f t="shared" si="903"/>
        <v>0</v>
      </c>
      <c r="FA207" s="166">
        <f t="shared" si="903"/>
        <v>655248</v>
      </c>
      <c r="FB207" s="166">
        <f t="shared" si="904"/>
        <v>247202</v>
      </c>
      <c r="FC207" s="166">
        <f t="shared" si="904"/>
        <v>353127</v>
      </c>
      <c r="FD207" s="166">
        <f t="shared" si="904"/>
        <v>12934937</v>
      </c>
      <c r="FE207" s="166">
        <f t="shared" si="904"/>
        <v>37779989</v>
      </c>
      <c r="FF207" s="166">
        <f t="shared" si="904"/>
        <v>0</v>
      </c>
      <c r="FG207" s="166">
        <f t="shared" si="904"/>
        <v>11736404</v>
      </c>
      <c r="FH207" s="152"/>
      <c r="FI207" s="405">
        <f t="shared" si="864"/>
        <v>1.9939567430025444</v>
      </c>
      <c r="FJ207" s="405">
        <f t="shared" si="864"/>
        <v>1.5122455470737914</v>
      </c>
      <c r="FK207" s="405">
        <f t="shared" si="865"/>
        <v>1.9964485032978183</v>
      </c>
      <c r="FL207" s="405">
        <f t="shared" si="866"/>
        <v>1.5395738203957383</v>
      </c>
      <c r="FM207" s="405">
        <f t="shared" si="867"/>
        <v>1.3429914274146701</v>
      </c>
      <c r="FN207" s="405">
        <f t="shared" si="868"/>
        <v>1.0825045327324896</v>
      </c>
      <c r="FO207" s="405">
        <f t="shared" si="869"/>
        <v>1.6009282055635736</v>
      </c>
      <c r="FP207" s="405">
        <f t="shared" si="870"/>
        <v>1.0885757138410166</v>
      </c>
      <c r="FQ207" s="405">
        <f t="shared" si="871"/>
        <v>1.6382978723404256</v>
      </c>
      <c r="FR207" s="405">
        <f t="shared" si="872"/>
        <v>1.1210106382978724</v>
      </c>
      <c r="FS207" s="65"/>
      <c r="FT207" s="172"/>
      <c r="FU207" s="172"/>
      <c r="FV207" s="172"/>
      <c r="FW207" s="172"/>
      <c r="FX207" s="172"/>
    </row>
    <row r="208" spans="1:180" ht="10.35" customHeight="1" x14ac:dyDescent="0.2">
      <c r="A208" s="74" t="str">
        <f t="shared" si="784"/>
        <v>2019-20JUNEY59</v>
      </c>
      <c r="B208" s="163" t="str">
        <f t="shared" si="873"/>
        <v>2019-20</v>
      </c>
      <c r="C208" s="26" t="s">
        <v>843</v>
      </c>
      <c r="D208" s="163" t="str">
        <f t="shared" si="884"/>
        <v>Y59</v>
      </c>
      <c r="E208" s="163" t="str">
        <f t="shared" si="884"/>
        <v>South East</v>
      </c>
      <c r="F208" s="163" t="str">
        <f t="shared" si="785"/>
        <v>Y59</v>
      </c>
      <c r="H208" s="75">
        <f t="shared" si="885"/>
        <v>155501</v>
      </c>
      <c r="I208" s="75">
        <f t="shared" si="885"/>
        <v>109852</v>
      </c>
      <c r="J208" s="75">
        <f t="shared" si="885"/>
        <v>969051</v>
      </c>
      <c r="K208" s="75">
        <f t="shared" si="787"/>
        <v>9</v>
      </c>
      <c r="L208" s="75">
        <f t="shared" si="788"/>
        <v>2</v>
      </c>
      <c r="M208" s="75">
        <f t="shared" si="789"/>
        <v>22</v>
      </c>
      <c r="N208" s="75">
        <f t="shared" si="790"/>
        <v>54</v>
      </c>
      <c r="O208" s="75">
        <f t="shared" si="791"/>
        <v>124</v>
      </c>
      <c r="P208" s="75" t="s">
        <v>44</v>
      </c>
      <c r="Q208" s="75">
        <f t="shared" si="886"/>
        <v>0</v>
      </c>
      <c r="R208" s="75">
        <f t="shared" si="886"/>
        <v>0</v>
      </c>
      <c r="S208" s="75">
        <f t="shared" si="886"/>
        <v>0</v>
      </c>
      <c r="T208" s="75">
        <f t="shared" si="886"/>
        <v>109827</v>
      </c>
      <c r="U208" s="75">
        <f t="shared" si="886"/>
        <v>6091</v>
      </c>
      <c r="V208" s="75">
        <f t="shared" si="886"/>
        <v>3768</v>
      </c>
      <c r="W208" s="75">
        <f t="shared" si="886"/>
        <v>55759</v>
      </c>
      <c r="X208" s="75">
        <f t="shared" si="886"/>
        <v>33627</v>
      </c>
      <c r="Y208" s="75">
        <f t="shared" si="886"/>
        <v>1392</v>
      </c>
      <c r="Z208" s="75">
        <f t="shared" si="886"/>
        <v>2706682</v>
      </c>
      <c r="AA208" s="75">
        <f t="shared" si="793"/>
        <v>444</v>
      </c>
      <c r="AB208" s="75">
        <f t="shared" si="794"/>
        <v>818</v>
      </c>
      <c r="AC208" s="75">
        <f t="shared" si="795"/>
        <v>2220351</v>
      </c>
      <c r="AD208" s="75">
        <f t="shared" si="796"/>
        <v>589</v>
      </c>
      <c r="AE208" s="75">
        <f t="shared" si="797"/>
        <v>1109</v>
      </c>
      <c r="AF208" s="75">
        <f t="shared" si="798"/>
        <v>65468816</v>
      </c>
      <c r="AG208" s="75">
        <f t="shared" si="799"/>
        <v>1174</v>
      </c>
      <c r="AH208" s="75">
        <f t="shared" si="800"/>
        <v>2298</v>
      </c>
      <c r="AI208" s="75">
        <f t="shared" si="801"/>
        <v>166469556</v>
      </c>
      <c r="AJ208" s="75">
        <f t="shared" si="802"/>
        <v>4950</v>
      </c>
      <c r="AK208" s="75">
        <f t="shared" si="803"/>
        <v>11565</v>
      </c>
      <c r="AL208" s="75">
        <f t="shared" si="804"/>
        <v>7866574</v>
      </c>
      <c r="AM208" s="75">
        <f t="shared" si="805"/>
        <v>5651</v>
      </c>
      <c r="AN208" s="75">
        <f t="shared" si="806"/>
        <v>12891</v>
      </c>
      <c r="AO208" s="75">
        <f t="shared" si="887"/>
        <v>7428</v>
      </c>
      <c r="AP208" s="75">
        <f t="shared" si="887"/>
        <v>137</v>
      </c>
      <c r="AQ208" s="75">
        <f t="shared" si="887"/>
        <v>896</v>
      </c>
      <c r="AR208" s="75">
        <f t="shared" si="887"/>
        <v>1079</v>
      </c>
      <c r="AS208" s="75">
        <f t="shared" si="887"/>
        <v>494</v>
      </c>
      <c r="AT208" s="75">
        <f t="shared" si="887"/>
        <v>5901</v>
      </c>
      <c r="AU208" s="75">
        <f t="shared" si="887"/>
        <v>608</v>
      </c>
      <c r="AV208" s="75">
        <f t="shared" si="887"/>
        <v>63502</v>
      </c>
      <c r="AW208" s="75">
        <f t="shared" si="887"/>
        <v>3608</v>
      </c>
      <c r="AX208" s="75">
        <f t="shared" si="887"/>
        <v>35289</v>
      </c>
      <c r="AY208" s="75">
        <f t="shared" si="888"/>
        <v>102399</v>
      </c>
      <c r="AZ208" s="75">
        <f t="shared" si="888"/>
        <v>12008</v>
      </c>
      <c r="BA208" s="75">
        <f t="shared" si="888"/>
        <v>8971</v>
      </c>
      <c r="BB208" s="75">
        <f t="shared" si="888"/>
        <v>7411</v>
      </c>
      <c r="BC208" s="75">
        <f t="shared" si="888"/>
        <v>5650</v>
      </c>
      <c r="BD208" s="75">
        <f t="shared" si="888"/>
        <v>74617</v>
      </c>
      <c r="BE208" s="75">
        <f t="shared" si="888"/>
        <v>60048</v>
      </c>
      <c r="BF208" s="75">
        <f t="shared" si="888"/>
        <v>54039</v>
      </c>
      <c r="BG208" s="75">
        <f t="shared" si="888"/>
        <v>36281</v>
      </c>
      <c r="BH208" s="75">
        <f t="shared" si="888"/>
        <v>2132</v>
      </c>
      <c r="BI208" s="75">
        <f t="shared" si="888"/>
        <v>1532</v>
      </c>
      <c r="BJ208" s="75">
        <f t="shared" si="888"/>
        <v>0</v>
      </c>
      <c r="BK208" s="75">
        <f t="shared" si="888"/>
        <v>0</v>
      </c>
      <c r="BL208" s="75" t="str">
        <f t="shared" si="809"/>
        <v>-</v>
      </c>
      <c r="BM208" s="75" t="str">
        <f t="shared" si="810"/>
        <v>-</v>
      </c>
      <c r="BN208" s="75">
        <f t="shared" si="889"/>
        <v>0</v>
      </c>
      <c r="BO208" s="75">
        <f t="shared" si="889"/>
        <v>0</v>
      </c>
      <c r="BP208" s="75" t="str">
        <f t="shared" si="812"/>
        <v>-</v>
      </c>
      <c r="BQ208" s="75" t="str">
        <f t="shared" si="813"/>
        <v>-</v>
      </c>
      <c r="BR208" s="75">
        <f t="shared" si="890"/>
        <v>0</v>
      </c>
      <c r="BS208" s="75">
        <f t="shared" si="890"/>
        <v>0</v>
      </c>
      <c r="BT208" s="75" t="str">
        <f t="shared" si="815"/>
        <v>-</v>
      </c>
      <c r="BU208" s="75" t="str">
        <f t="shared" si="816"/>
        <v>-</v>
      </c>
      <c r="BV208" s="75">
        <f t="shared" si="891"/>
        <v>0</v>
      </c>
      <c r="BW208" s="75">
        <f t="shared" si="891"/>
        <v>0</v>
      </c>
      <c r="BX208" s="75" t="str">
        <f t="shared" si="818"/>
        <v>-</v>
      </c>
      <c r="BY208" s="75" t="str">
        <f t="shared" si="819"/>
        <v>-</v>
      </c>
      <c r="BZ208" s="75">
        <f t="shared" si="892"/>
        <v>0</v>
      </c>
      <c r="CA208" s="75">
        <f t="shared" si="892"/>
        <v>0</v>
      </c>
      <c r="CB208" s="75" t="str">
        <f t="shared" si="821"/>
        <v>-</v>
      </c>
      <c r="CC208" s="75" t="str">
        <f t="shared" si="822"/>
        <v>-</v>
      </c>
      <c r="CD208" s="75">
        <f t="shared" si="893"/>
        <v>0</v>
      </c>
      <c r="CE208" s="75">
        <f t="shared" si="893"/>
        <v>0</v>
      </c>
      <c r="CF208" s="75" t="str">
        <f t="shared" si="824"/>
        <v>-</v>
      </c>
      <c r="CG208" s="75" t="str">
        <f t="shared" si="825"/>
        <v>-</v>
      </c>
      <c r="CH208" s="75">
        <f t="shared" si="894"/>
        <v>0</v>
      </c>
      <c r="CI208" s="75">
        <f t="shared" si="894"/>
        <v>0</v>
      </c>
      <c r="CJ208" s="75" t="str">
        <f t="shared" si="827"/>
        <v>-</v>
      </c>
      <c r="CK208" s="75" t="str">
        <f t="shared" si="828"/>
        <v>-</v>
      </c>
      <c r="CL208" s="75">
        <f t="shared" si="895"/>
        <v>0</v>
      </c>
      <c r="CM208" s="75">
        <f t="shared" si="895"/>
        <v>0</v>
      </c>
      <c r="CN208" s="75" t="str">
        <f t="shared" si="830"/>
        <v>-</v>
      </c>
      <c r="CO208" s="75" t="str">
        <f t="shared" si="831"/>
        <v>-</v>
      </c>
      <c r="CP208" s="75">
        <f t="shared" si="896"/>
        <v>0</v>
      </c>
      <c r="CQ208" s="75">
        <f t="shared" si="896"/>
        <v>0</v>
      </c>
      <c r="CR208" s="75" t="str">
        <f t="shared" si="833"/>
        <v>-</v>
      </c>
      <c r="CS208" s="75" t="str">
        <f t="shared" si="834"/>
        <v>-</v>
      </c>
      <c r="CT208" s="75">
        <f t="shared" si="897"/>
        <v>0</v>
      </c>
      <c r="CU208" s="75">
        <f t="shared" si="897"/>
        <v>0</v>
      </c>
      <c r="CV208" s="75" t="str">
        <f t="shared" si="836"/>
        <v>-</v>
      </c>
      <c r="CW208" s="75" t="str">
        <f t="shared" si="837"/>
        <v>-</v>
      </c>
      <c r="CX208" s="75">
        <f t="shared" si="898"/>
        <v>518</v>
      </c>
      <c r="CY208" s="75">
        <f t="shared" si="898"/>
        <v>155311</v>
      </c>
      <c r="CZ208" s="75">
        <f t="shared" si="839"/>
        <v>300</v>
      </c>
      <c r="DA208" s="75">
        <f t="shared" si="840"/>
        <v>487</v>
      </c>
      <c r="DB208" s="75">
        <f t="shared" si="899"/>
        <v>4616</v>
      </c>
      <c r="DC208" s="75">
        <f t="shared" si="899"/>
        <v>388306</v>
      </c>
      <c r="DD208" s="75">
        <f t="shared" si="842"/>
        <v>84</v>
      </c>
      <c r="DE208" s="75">
        <f t="shared" si="843"/>
        <v>81</v>
      </c>
      <c r="DF208" s="75">
        <f t="shared" si="900"/>
        <v>191</v>
      </c>
      <c r="DG208" s="75">
        <f t="shared" si="900"/>
        <v>320090</v>
      </c>
      <c r="DH208" s="75">
        <f t="shared" si="845"/>
        <v>1676</v>
      </c>
      <c r="DI208" s="75">
        <f t="shared" si="846"/>
        <v>3052</v>
      </c>
      <c r="DJ208" s="75">
        <f t="shared" si="901"/>
        <v>177</v>
      </c>
      <c r="DK208" s="75">
        <f t="shared" si="901"/>
        <v>1</v>
      </c>
      <c r="DL208" s="248">
        <f t="shared" si="901"/>
        <v>2177</v>
      </c>
      <c r="DM208" s="248">
        <f t="shared" si="901"/>
        <v>2754</v>
      </c>
      <c r="DN208" s="248">
        <f t="shared" si="901"/>
        <v>0</v>
      </c>
      <c r="DO208" s="248">
        <f t="shared" si="901"/>
        <v>598</v>
      </c>
      <c r="DP208" s="248">
        <f t="shared" si="901"/>
        <v>6367348</v>
      </c>
      <c r="DQ208" s="248">
        <f t="shared" si="848"/>
        <v>2925</v>
      </c>
      <c r="DR208" s="248">
        <f t="shared" si="849"/>
        <v>5470</v>
      </c>
      <c r="DS208" s="248">
        <f t="shared" si="850"/>
        <v>18613728</v>
      </c>
      <c r="DT208" s="248">
        <f t="shared" si="851"/>
        <v>6759</v>
      </c>
      <c r="DU208" s="248">
        <f t="shared" si="852"/>
        <v>13617</v>
      </c>
      <c r="DV208" s="248">
        <f t="shared" si="853"/>
        <v>0</v>
      </c>
      <c r="DW208" s="248" t="str">
        <f t="shared" si="854"/>
        <v>-</v>
      </c>
      <c r="DX208" s="248" t="str">
        <f t="shared" si="855"/>
        <v>-</v>
      </c>
      <c r="DY208" s="248">
        <f t="shared" si="856"/>
        <v>5338833</v>
      </c>
      <c r="DZ208" s="248">
        <f t="shared" si="857"/>
        <v>8928</v>
      </c>
      <c r="EA208" s="248">
        <f t="shared" si="858"/>
        <v>19052</v>
      </c>
      <c r="EB208" s="164"/>
      <c r="EC208" s="75">
        <f t="shared" si="859"/>
        <v>6</v>
      </c>
      <c r="ED208" s="74">
        <f t="shared" si="874"/>
        <v>2019</v>
      </c>
      <c r="EE208" s="165">
        <f t="shared" si="875"/>
        <v>43617</v>
      </c>
      <c r="EF208" s="157">
        <f t="shared" si="860"/>
        <v>30</v>
      </c>
      <c r="EG208" s="156"/>
      <c r="EH208" s="166">
        <f t="shared" si="902"/>
        <v>191392</v>
      </c>
      <c r="EI208" s="166">
        <f t="shared" si="902"/>
        <v>2369182</v>
      </c>
      <c r="EJ208" s="166">
        <f t="shared" si="902"/>
        <v>5957972</v>
      </c>
      <c r="EK208" s="166">
        <f t="shared" si="902"/>
        <v>13579920</v>
      </c>
      <c r="EL208" s="166">
        <f t="shared" si="902"/>
        <v>4982431</v>
      </c>
      <c r="EM208" s="166">
        <f t="shared" si="902"/>
        <v>4177960</v>
      </c>
      <c r="EN208" s="166">
        <f t="shared" si="902"/>
        <v>128112847</v>
      </c>
      <c r="EO208" s="166">
        <f t="shared" si="902"/>
        <v>388896463</v>
      </c>
      <c r="EP208" s="166">
        <f t="shared" si="902"/>
        <v>17944408</v>
      </c>
      <c r="EQ208" s="166">
        <f t="shared" si="902"/>
        <v>0</v>
      </c>
      <c r="ER208" s="166">
        <f t="shared" si="903"/>
        <v>0</v>
      </c>
      <c r="ES208" s="166">
        <f t="shared" si="903"/>
        <v>0</v>
      </c>
      <c r="ET208" s="166">
        <f t="shared" si="903"/>
        <v>0</v>
      </c>
      <c r="EU208" s="166">
        <f t="shared" si="903"/>
        <v>0</v>
      </c>
      <c r="EV208" s="166">
        <f t="shared" si="903"/>
        <v>0</v>
      </c>
      <c r="EW208" s="166">
        <f t="shared" si="903"/>
        <v>0</v>
      </c>
      <c r="EX208" s="166">
        <f t="shared" si="903"/>
        <v>0</v>
      </c>
      <c r="EY208" s="166">
        <f t="shared" si="903"/>
        <v>0</v>
      </c>
      <c r="EZ208" s="166">
        <f t="shared" si="903"/>
        <v>0</v>
      </c>
      <c r="FA208" s="166">
        <f t="shared" si="903"/>
        <v>582957</v>
      </c>
      <c r="FB208" s="166">
        <f t="shared" si="904"/>
        <v>252094</v>
      </c>
      <c r="FC208" s="166">
        <f t="shared" si="904"/>
        <v>373524</v>
      </c>
      <c r="FD208" s="166">
        <f t="shared" si="904"/>
        <v>11908881</v>
      </c>
      <c r="FE208" s="166">
        <f t="shared" si="904"/>
        <v>37500521</v>
      </c>
      <c r="FF208" s="166">
        <f t="shared" si="904"/>
        <v>0</v>
      </c>
      <c r="FG208" s="166">
        <f t="shared" si="904"/>
        <v>11392979</v>
      </c>
      <c r="FH208" s="152"/>
      <c r="FI208" s="405">
        <f t="shared" si="864"/>
        <v>1.9714332621901165</v>
      </c>
      <c r="FJ208" s="405">
        <f t="shared" si="864"/>
        <v>1.4728287637497948</v>
      </c>
      <c r="FK208" s="405">
        <f t="shared" si="865"/>
        <v>1.9668259023354564</v>
      </c>
      <c r="FL208" s="405">
        <f t="shared" si="866"/>
        <v>1.4994692144373674</v>
      </c>
      <c r="FM208" s="405">
        <f t="shared" si="867"/>
        <v>1.3382054914901631</v>
      </c>
      <c r="FN208" s="405">
        <f t="shared" si="868"/>
        <v>1.0769203177962301</v>
      </c>
      <c r="FO208" s="405">
        <f t="shared" si="869"/>
        <v>1.607012222321349</v>
      </c>
      <c r="FP208" s="405">
        <f t="shared" si="870"/>
        <v>1.0789246736253606</v>
      </c>
      <c r="FQ208" s="405">
        <f t="shared" si="871"/>
        <v>1.5316091954022988</v>
      </c>
      <c r="FR208" s="405">
        <f t="shared" si="872"/>
        <v>1.1005747126436782</v>
      </c>
      <c r="FS208" s="65"/>
      <c r="FT208" s="172"/>
      <c r="FU208" s="172"/>
      <c r="FV208" s="172"/>
      <c r="FW208" s="172"/>
      <c r="FX208" s="172"/>
    </row>
    <row r="209" spans="1:180" ht="10.35" customHeight="1" x14ac:dyDescent="0.2">
      <c r="A209" s="74" t="str">
        <f t="shared" si="784"/>
        <v>2019-20JULYY59</v>
      </c>
      <c r="B209" s="163" t="str">
        <f t="shared" si="873"/>
        <v>2019-20</v>
      </c>
      <c r="C209" s="26" t="s">
        <v>847</v>
      </c>
      <c r="D209" s="163" t="str">
        <f t="shared" si="884"/>
        <v>Y59</v>
      </c>
      <c r="E209" s="163" t="str">
        <f t="shared" si="884"/>
        <v>South East</v>
      </c>
      <c r="F209" s="163" t="str">
        <f t="shared" si="785"/>
        <v>Y59</v>
      </c>
      <c r="H209" s="75">
        <f t="shared" si="885"/>
        <v>163405</v>
      </c>
      <c r="I209" s="75">
        <f t="shared" si="885"/>
        <v>115314</v>
      </c>
      <c r="J209" s="75">
        <f t="shared" si="885"/>
        <v>1193244</v>
      </c>
      <c r="K209" s="75">
        <f t="shared" si="787"/>
        <v>10</v>
      </c>
      <c r="L209" s="75">
        <f t="shared" si="788"/>
        <v>2</v>
      </c>
      <c r="M209" s="75">
        <f t="shared" si="789"/>
        <v>32</v>
      </c>
      <c r="N209" s="75">
        <f t="shared" si="790"/>
        <v>63</v>
      </c>
      <c r="O209" s="75">
        <f t="shared" si="791"/>
        <v>127</v>
      </c>
      <c r="P209" s="75" t="s">
        <v>44</v>
      </c>
      <c r="Q209" s="75">
        <f t="shared" si="886"/>
        <v>0</v>
      </c>
      <c r="R209" s="75">
        <f t="shared" si="886"/>
        <v>0</v>
      </c>
      <c r="S209" s="75">
        <f t="shared" si="886"/>
        <v>0</v>
      </c>
      <c r="T209" s="75">
        <f t="shared" si="886"/>
        <v>115997</v>
      </c>
      <c r="U209" s="75">
        <f t="shared" si="886"/>
        <v>6785</v>
      </c>
      <c r="V209" s="75">
        <f t="shared" si="886"/>
        <v>4189</v>
      </c>
      <c r="W209" s="75">
        <f t="shared" si="886"/>
        <v>58257</v>
      </c>
      <c r="X209" s="75">
        <f t="shared" si="886"/>
        <v>36763</v>
      </c>
      <c r="Y209" s="75">
        <f t="shared" si="886"/>
        <v>1442</v>
      </c>
      <c r="Z209" s="75">
        <f t="shared" si="886"/>
        <v>3004592</v>
      </c>
      <c r="AA209" s="75">
        <f t="shared" si="793"/>
        <v>443</v>
      </c>
      <c r="AB209" s="75">
        <f t="shared" si="794"/>
        <v>828</v>
      </c>
      <c r="AC209" s="75">
        <f t="shared" si="795"/>
        <v>2436411</v>
      </c>
      <c r="AD209" s="75">
        <f t="shared" si="796"/>
        <v>582</v>
      </c>
      <c r="AE209" s="75">
        <f t="shared" si="797"/>
        <v>1105</v>
      </c>
      <c r="AF209" s="75">
        <f t="shared" si="798"/>
        <v>64670049</v>
      </c>
      <c r="AG209" s="75">
        <f t="shared" si="799"/>
        <v>1110</v>
      </c>
      <c r="AH209" s="75">
        <f t="shared" si="800"/>
        <v>2165</v>
      </c>
      <c r="AI209" s="75">
        <f t="shared" si="801"/>
        <v>164356424</v>
      </c>
      <c r="AJ209" s="75">
        <f t="shared" si="802"/>
        <v>4471</v>
      </c>
      <c r="AK209" s="75">
        <f t="shared" si="803"/>
        <v>10125</v>
      </c>
      <c r="AL209" s="75">
        <f t="shared" si="804"/>
        <v>7562509</v>
      </c>
      <c r="AM209" s="75">
        <f t="shared" si="805"/>
        <v>5244</v>
      </c>
      <c r="AN209" s="75">
        <f t="shared" si="806"/>
        <v>12027</v>
      </c>
      <c r="AO209" s="75">
        <f t="shared" si="887"/>
        <v>7648</v>
      </c>
      <c r="AP209" s="75">
        <f t="shared" si="887"/>
        <v>179</v>
      </c>
      <c r="AQ209" s="75">
        <f t="shared" si="887"/>
        <v>1043</v>
      </c>
      <c r="AR209" s="75">
        <f t="shared" si="887"/>
        <v>1065</v>
      </c>
      <c r="AS209" s="75">
        <f t="shared" si="887"/>
        <v>552</v>
      </c>
      <c r="AT209" s="75">
        <f t="shared" si="887"/>
        <v>5874</v>
      </c>
      <c r="AU209" s="75">
        <f t="shared" si="887"/>
        <v>646</v>
      </c>
      <c r="AV209" s="75">
        <f t="shared" si="887"/>
        <v>66544</v>
      </c>
      <c r="AW209" s="75">
        <f t="shared" si="887"/>
        <v>3375</v>
      </c>
      <c r="AX209" s="75">
        <f t="shared" si="887"/>
        <v>38430</v>
      </c>
      <c r="AY209" s="75">
        <f t="shared" si="888"/>
        <v>108349</v>
      </c>
      <c r="AZ209" s="75">
        <f t="shared" si="888"/>
        <v>13200</v>
      </c>
      <c r="BA209" s="75">
        <f t="shared" si="888"/>
        <v>9969</v>
      </c>
      <c r="BB209" s="75">
        <f t="shared" si="888"/>
        <v>8143</v>
      </c>
      <c r="BC209" s="75">
        <f t="shared" si="888"/>
        <v>6264</v>
      </c>
      <c r="BD209" s="75">
        <f t="shared" si="888"/>
        <v>77697</v>
      </c>
      <c r="BE209" s="75">
        <f t="shared" si="888"/>
        <v>62843</v>
      </c>
      <c r="BF209" s="75">
        <f t="shared" si="888"/>
        <v>58473</v>
      </c>
      <c r="BG209" s="75">
        <f t="shared" si="888"/>
        <v>39741</v>
      </c>
      <c r="BH209" s="75">
        <f t="shared" si="888"/>
        <v>2323</v>
      </c>
      <c r="BI209" s="75">
        <f t="shared" si="888"/>
        <v>1634</v>
      </c>
      <c r="BJ209" s="75">
        <f t="shared" si="888"/>
        <v>0</v>
      </c>
      <c r="BK209" s="75">
        <f t="shared" si="888"/>
        <v>0</v>
      </c>
      <c r="BL209" s="75" t="str">
        <f t="shared" si="809"/>
        <v>-</v>
      </c>
      <c r="BM209" s="75" t="str">
        <f t="shared" si="810"/>
        <v>-</v>
      </c>
      <c r="BN209" s="75">
        <f t="shared" si="889"/>
        <v>0</v>
      </c>
      <c r="BO209" s="75">
        <f t="shared" si="889"/>
        <v>0</v>
      </c>
      <c r="BP209" s="75" t="str">
        <f t="shared" si="812"/>
        <v>-</v>
      </c>
      <c r="BQ209" s="75" t="str">
        <f t="shared" si="813"/>
        <v>-</v>
      </c>
      <c r="BR209" s="75">
        <f t="shared" si="890"/>
        <v>0</v>
      </c>
      <c r="BS209" s="75">
        <f t="shared" si="890"/>
        <v>0</v>
      </c>
      <c r="BT209" s="75" t="str">
        <f t="shared" si="815"/>
        <v>-</v>
      </c>
      <c r="BU209" s="75" t="str">
        <f t="shared" si="816"/>
        <v>-</v>
      </c>
      <c r="BV209" s="75">
        <f t="shared" si="891"/>
        <v>0</v>
      </c>
      <c r="BW209" s="75">
        <f t="shared" si="891"/>
        <v>0</v>
      </c>
      <c r="BX209" s="75" t="str">
        <f t="shared" si="818"/>
        <v>-</v>
      </c>
      <c r="BY209" s="75" t="str">
        <f t="shared" si="819"/>
        <v>-</v>
      </c>
      <c r="BZ209" s="75">
        <f t="shared" si="892"/>
        <v>0</v>
      </c>
      <c r="CA209" s="75">
        <f t="shared" si="892"/>
        <v>0</v>
      </c>
      <c r="CB209" s="75" t="str">
        <f t="shared" si="821"/>
        <v>-</v>
      </c>
      <c r="CC209" s="75" t="str">
        <f t="shared" si="822"/>
        <v>-</v>
      </c>
      <c r="CD209" s="75">
        <f t="shared" si="893"/>
        <v>0</v>
      </c>
      <c r="CE209" s="75">
        <f t="shared" si="893"/>
        <v>0</v>
      </c>
      <c r="CF209" s="75" t="str">
        <f t="shared" si="824"/>
        <v>-</v>
      </c>
      <c r="CG209" s="75" t="str">
        <f t="shared" si="825"/>
        <v>-</v>
      </c>
      <c r="CH209" s="75">
        <f t="shared" si="894"/>
        <v>0</v>
      </c>
      <c r="CI209" s="75">
        <f t="shared" si="894"/>
        <v>0</v>
      </c>
      <c r="CJ209" s="75" t="str">
        <f t="shared" si="827"/>
        <v>-</v>
      </c>
      <c r="CK209" s="75" t="str">
        <f t="shared" si="828"/>
        <v>-</v>
      </c>
      <c r="CL209" s="75">
        <f t="shared" si="895"/>
        <v>0</v>
      </c>
      <c r="CM209" s="75">
        <f t="shared" si="895"/>
        <v>0</v>
      </c>
      <c r="CN209" s="75" t="str">
        <f t="shared" si="830"/>
        <v>-</v>
      </c>
      <c r="CO209" s="75" t="str">
        <f t="shared" si="831"/>
        <v>-</v>
      </c>
      <c r="CP209" s="75">
        <f t="shared" si="896"/>
        <v>0</v>
      </c>
      <c r="CQ209" s="75">
        <f t="shared" si="896"/>
        <v>0</v>
      </c>
      <c r="CR209" s="75" t="str">
        <f t="shared" si="833"/>
        <v>-</v>
      </c>
      <c r="CS209" s="75" t="str">
        <f t="shared" si="834"/>
        <v>-</v>
      </c>
      <c r="CT209" s="75">
        <f t="shared" si="897"/>
        <v>0</v>
      </c>
      <c r="CU209" s="75">
        <f t="shared" si="897"/>
        <v>0</v>
      </c>
      <c r="CV209" s="75" t="str">
        <f t="shared" si="836"/>
        <v>-</v>
      </c>
      <c r="CW209" s="75" t="str">
        <f t="shared" si="837"/>
        <v>-</v>
      </c>
      <c r="CX209" s="75">
        <f t="shared" si="898"/>
        <v>566</v>
      </c>
      <c r="CY209" s="75">
        <f t="shared" si="898"/>
        <v>178854</v>
      </c>
      <c r="CZ209" s="75">
        <f t="shared" si="839"/>
        <v>316</v>
      </c>
      <c r="DA209" s="75">
        <f t="shared" si="840"/>
        <v>508</v>
      </c>
      <c r="DB209" s="75">
        <f t="shared" si="899"/>
        <v>4975</v>
      </c>
      <c r="DC209" s="75">
        <f t="shared" si="899"/>
        <v>238447</v>
      </c>
      <c r="DD209" s="75">
        <f t="shared" si="842"/>
        <v>48</v>
      </c>
      <c r="DE209" s="75">
        <f t="shared" si="843"/>
        <v>84</v>
      </c>
      <c r="DF209" s="75">
        <f t="shared" si="900"/>
        <v>232</v>
      </c>
      <c r="DG209" s="75">
        <f t="shared" si="900"/>
        <v>364895</v>
      </c>
      <c r="DH209" s="75">
        <f t="shared" si="845"/>
        <v>1573</v>
      </c>
      <c r="DI209" s="75">
        <f t="shared" si="846"/>
        <v>3195</v>
      </c>
      <c r="DJ209" s="75">
        <f t="shared" si="901"/>
        <v>219</v>
      </c>
      <c r="DK209" s="75">
        <f t="shared" si="901"/>
        <v>3</v>
      </c>
      <c r="DL209" s="248">
        <f t="shared" si="901"/>
        <v>466</v>
      </c>
      <c r="DM209" s="248">
        <f t="shared" si="901"/>
        <v>3884</v>
      </c>
      <c r="DN209" s="248">
        <f t="shared" si="901"/>
        <v>0</v>
      </c>
      <c r="DO209" s="248">
        <f t="shared" si="901"/>
        <v>749</v>
      </c>
      <c r="DP209" s="248">
        <f t="shared" si="901"/>
        <v>1806904</v>
      </c>
      <c r="DQ209" s="248">
        <f t="shared" si="848"/>
        <v>3877</v>
      </c>
      <c r="DR209" s="248">
        <f t="shared" si="849"/>
        <v>7819</v>
      </c>
      <c r="DS209" s="248">
        <f t="shared" si="850"/>
        <v>22795850</v>
      </c>
      <c r="DT209" s="248">
        <f t="shared" si="851"/>
        <v>5869</v>
      </c>
      <c r="DU209" s="248">
        <f t="shared" si="852"/>
        <v>12361</v>
      </c>
      <c r="DV209" s="248">
        <f t="shared" si="853"/>
        <v>0</v>
      </c>
      <c r="DW209" s="248" t="str">
        <f t="shared" si="854"/>
        <v>-</v>
      </c>
      <c r="DX209" s="248" t="str">
        <f t="shared" si="855"/>
        <v>-</v>
      </c>
      <c r="DY209" s="248">
        <f t="shared" si="856"/>
        <v>6963194</v>
      </c>
      <c r="DZ209" s="248">
        <f t="shared" si="857"/>
        <v>9297</v>
      </c>
      <c r="EA209" s="248">
        <f t="shared" si="858"/>
        <v>20501</v>
      </c>
      <c r="EB209" s="164"/>
      <c r="EC209" s="75">
        <f t="shared" si="859"/>
        <v>7</v>
      </c>
      <c r="ED209" s="74">
        <f t="shared" si="874"/>
        <v>2019</v>
      </c>
      <c r="EE209" s="165">
        <f t="shared" si="875"/>
        <v>43647</v>
      </c>
      <c r="EF209" s="157">
        <f t="shared" si="860"/>
        <v>31</v>
      </c>
      <c r="EG209" s="156"/>
      <c r="EH209" s="166">
        <f t="shared" si="902"/>
        <v>200552</v>
      </c>
      <c r="EI209" s="166">
        <f t="shared" si="902"/>
        <v>3697039</v>
      </c>
      <c r="EJ209" s="166">
        <f t="shared" si="902"/>
        <v>7217117</v>
      </c>
      <c r="EK209" s="166">
        <f t="shared" si="902"/>
        <v>14679653</v>
      </c>
      <c r="EL209" s="166">
        <f t="shared" si="902"/>
        <v>5618862</v>
      </c>
      <c r="EM209" s="166">
        <f t="shared" si="902"/>
        <v>4630874</v>
      </c>
      <c r="EN209" s="166">
        <f t="shared" si="902"/>
        <v>126120885</v>
      </c>
      <c r="EO209" s="166">
        <f t="shared" si="902"/>
        <v>372209723</v>
      </c>
      <c r="EP209" s="166">
        <f t="shared" si="902"/>
        <v>17343397</v>
      </c>
      <c r="EQ209" s="166">
        <f t="shared" si="902"/>
        <v>0</v>
      </c>
      <c r="ER209" s="166">
        <f t="shared" si="903"/>
        <v>0</v>
      </c>
      <c r="ES209" s="166">
        <f t="shared" si="903"/>
        <v>0</v>
      </c>
      <c r="ET209" s="166">
        <f t="shared" si="903"/>
        <v>0</v>
      </c>
      <c r="EU209" s="166">
        <f t="shared" si="903"/>
        <v>0</v>
      </c>
      <c r="EV209" s="166">
        <f t="shared" si="903"/>
        <v>0</v>
      </c>
      <c r="EW209" s="166">
        <f t="shared" si="903"/>
        <v>0</v>
      </c>
      <c r="EX209" s="166">
        <f t="shared" si="903"/>
        <v>0</v>
      </c>
      <c r="EY209" s="166">
        <f t="shared" si="903"/>
        <v>0</v>
      </c>
      <c r="EZ209" s="166">
        <f t="shared" si="903"/>
        <v>0</v>
      </c>
      <c r="FA209" s="166">
        <f t="shared" si="903"/>
        <v>741152</v>
      </c>
      <c r="FB209" s="166">
        <f t="shared" si="904"/>
        <v>287436</v>
      </c>
      <c r="FC209" s="166">
        <f t="shared" si="904"/>
        <v>418425</v>
      </c>
      <c r="FD209" s="166">
        <f t="shared" si="904"/>
        <v>3643508</v>
      </c>
      <c r="FE209" s="166">
        <f t="shared" si="904"/>
        <v>48009382</v>
      </c>
      <c r="FF209" s="166">
        <f t="shared" si="904"/>
        <v>0</v>
      </c>
      <c r="FG209" s="166">
        <f t="shared" si="904"/>
        <v>15355090</v>
      </c>
      <c r="FH209" s="152"/>
      <c r="FI209" s="405">
        <f t="shared" si="864"/>
        <v>1.9454679439941047</v>
      </c>
      <c r="FJ209" s="405">
        <f t="shared" si="864"/>
        <v>1.4692704495210023</v>
      </c>
      <c r="FK209" s="405">
        <f t="shared" si="865"/>
        <v>1.9439006922893292</v>
      </c>
      <c r="FL209" s="405">
        <f t="shared" si="866"/>
        <v>1.495344951062306</v>
      </c>
      <c r="FM209" s="405">
        <f t="shared" si="867"/>
        <v>1.3336938050363047</v>
      </c>
      <c r="FN209" s="405">
        <f t="shared" si="868"/>
        <v>1.0787201538012599</v>
      </c>
      <c r="FO209" s="405">
        <f t="shared" si="869"/>
        <v>1.5905394010282077</v>
      </c>
      <c r="FP209" s="405">
        <f t="shared" si="870"/>
        <v>1.0810053586486412</v>
      </c>
      <c r="FQ209" s="405">
        <f t="shared" si="871"/>
        <v>1.6109570041608876</v>
      </c>
      <c r="FR209" s="405">
        <f t="shared" si="872"/>
        <v>1.1331484049930651</v>
      </c>
      <c r="FS209" s="65"/>
      <c r="FT209" s="172"/>
      <c r="FU209" s="172"/>
      <c r="FV209" s="172"/>
      <c r="FW209" s="172"/>
      <c r="FX209" s="172"/>
    </row>
    <row r="210" spans="1:180" ht="10.35" customHeight="1" x14ac:dyDescent="0.2">
      <c r="A210" s="74" t="str">
        <f t="shared" si="784"/>
        <v>2019-20AUGUSTY59</v>
      </c>
      <c r="B210" s="163" t="str">
        <f t="shared" si="873"/>
        <v>2019-20</v>
      </c>
      <c r="C210" s="26" t="s">
        <v>827</v>
      </c>
      <c r="D210" s="163" t="str">
        <f t="shared" si="884"/>
        <v>Y59</v>
      </c>
      <c r="E210" s="163" t="str">
        <f t="shared" si="884"/>
        <v>South East</v>
      </c>
      <c r="F210" s="163" t="str">
        <f t="shared" si="785"/>
        <v>Y59</v>
      </c>
      <c r="H210" s="75">
        <f t="shared" si="885"/>
        <v>156473</v>
      </c>
      <c r="I210" s="75">
        <f t="shared" si="885"/>
        <v>109453</v>
      </c>
      <c r="J210" s="75">
        <f t="shared" si="885"/>
        <v>747623</v>
      </c>
      <c r="K210" s="75">
        <f t="shared" si="787"/>
        <v>7</v>
      </c>
      <c r="L210" s="75">
        <f t="shared" si="788"/>
        <v>2</v>
      </c>
      <c r="M210" s="75">
        <f t="shared" si="789"/>
        <v>11</v>
      </c>
      <c r="N210" s="75">
        <f t="shared" si="790"/>
        <v>42</v>
      </c>
      <c r="O210" s="75">
        <f t="shared" si="791"/>
        <v>99</v>
      </c>
      <c r="P210" s="75" t="s">
        <v>44</v>
      </c>
      <c r="Q210" s="75">
        <f t="shared" si="886"/>
        <v>0</v>
      </c>
      <c r="R210" s="75">
        <f t="shared" si="886"/>
        <v>0</v>
      </c>
      <c r="S210" s="75">
        <f t="shared" si="886"/>
        <v>0</v>
      </c>
      <c r="T210" s="75">
        <f t="shared" si="886"/>
        <v>113062</v>
      </c>
      <c r="U210" s="75">
        <f t="shared" si="886"/>
        <v>6268</v>
      </c>
      <c r="V210" s="75">
        <f t="shared" si="886"/>
        <v>3975</v>
      </c>
      <c r="W210" s="75">
        <f t="shared" si="886"/>
        <v>56553</v>
      </c>
      <c r="X210" s="75">
        <f t="shared" si="886"/>
        <v>36254</v>
      </c>
      <c r="Y210" s="75">
        <f t="shared" si="886"/>
        <v>1478</v>
      </c>
      <c r="Z210" s="75">
        <f t="shared" si="886"/>
        <v>2719066</v>
      </c>
      <c r="AA210" s="75">
        <f t="shared" si="793"/>
        <v>434</v>
      </c>
      <c r="AB210" s="75">
        <f t="shared" si="794"/>
        <v>803</v>
      </c>
      <c r="AC210" s="75">
        <f t="shared" si="795"/>
        <v>2233941</v>
      </c>
      <c r="AD210" s="75">
        <f t="shared" si="796"/>
        <v>562</v>
      </c>
      <c r="AE210" s="75">
        <f t="shared" si="797"/>
        <v>1074</v>
      </c>
      <c r="AF210" s="75">
        <f t="shared" si="798"/>
        <v>59136317</v>
      </c>
      <c r="AG210" s="75">
        <f t="shared" si="799"/>
        <v>1046</v>
      </c>
      <c r="AH210" s="75">
        <f t="shared" si="800"/>
        <v>2008</v>
      </c>
      <c r="AI210" s="75">
        <f t="shared" si="801"/>
        <v>149061133</v>
      </c>
      <c r="AJ210" s="75">
        <f t="shared" si="802"/>
        <v>4112</v>
      </c>
      <c r="AK210" s="75">
        <f t="shared" si="803"/>
        <v>9438</v>
      </c>
      <c r="AL210" s="75">
        <f t="shared" si="804"/>
        <v>7301217</v>
      </c>
      <c r="AM210" s="75">
        <f t="shared" si="805"/>
        <v>4940</v>
      </c>
      <c r="AN210" s="75">
        <f t="shared" si="806"/>
        <v>11716</v>
      </c>
      <c r="AO210" s="75">
        <f t="shared" si="887"/>
        <v>7575</v>
      </c>
      <c r="AP210" s="75">
        <f t="shared" si="887"/>
        <v>190</v>
      </c>
      <c r="AQ210" s="75">
        <f t="shared" si="887"/>
        <v>989</v>
      </c>
      <c r="AR210" s="75">
        <f t="shared" si="887"/>
        <v>1052</v>
      </c>
      <c r="AS210" s="75">
        <f t="shared" si="887"/>
        <v>588</v>
      </c>
      <c r="AT210" s="75">
        <f t="shared" si="887"/>
        <v>5808</v>
      </c>
      <c r="AU210" s="75">
        <f t="shared" si="887"/>
        <v>683</v>
      </c>
      <c r="AV210" s="75">
        <f t="shared" si="887"/>
        <v>64901</v>
      </c>
      <c r="AW210" s="75">
        <f t="shared" si="887"/>
        <v>3391</v>
      </c>
      <c r="AX210" s="75">
        <f t="shared" si="887"/>
        <v>37195</v>
      </c>
      <c r="AY210" s="75">
        <f t="shared" si="888"/>
        <v>105487</v>
      </c>
      <c r="AZ210" s="75">
        <f t="shared" si="888"/>
        <v>12379</v>
      </c>
      <c r="BA210" s="75">
        <f t="shared" si="888"/>
        <v>9325</v>
      </c>
      <c r="BB210" s="75">
        <f t="shared" si="888"/>
        <v>7835</v>
      </c>
      <c r="BC210" s="75">
        <f t="shared" si="888"/>
        <v>6006</v>
      </c>
      <c r="BD210" s="75">
        <f t="shared" si="888"/>
        <v>74968</v>
      </c>
      <c r="BE210" s="75">
        <f t="shared" si="888"/>
        <v>60844</v>
      </c>
      <c r="BF210" s="75">
        <f t="shared" si="888"/>
        <v>57473</v>
      </c>
      <c r="BG210" s="75">
        <f t="shared" si="888"/>
        <v>39202</v>
      </c>
      <c r="BH210" s="75">
        <f t="shared" si="888"/>
        <v>2285</v>
      </c>
      <c r="BI210" s="75">
        <f t="shared" si="888"/>
        <v>1614</v>
      </c>
      <c r="BJ210" s="75">
        <f t="shared" si="888"/>
        <v>0</v>
      </c>
      <c r="BK210" s="75">
        <f t="shared" si="888"/>
        <v>0</v>
      </c>
      <c r="BL210" s="75" t="str">
        <f t="shared" si="809"/>
        <v>-</v>
      </c>
      <c r="BM210" s="75" t="str">
        <f t="shared" si="810"/>
        <v>-</v>
      </c>
      <c r="BN210" s="75">
        <f t="shared" si="889"/>
        <v>0</v>
      </c>
      <c r="BO210" s="75">
        <f t="shared" si="889"/>
        <v>0</v>
      </c>
      <c r="BP210" s="75" t="str">
        <f t="shared" si="812"/>
        <v>-</v>
      </c>
      <c r="BQ210" s="75" t="str">
        <f t="shared" si="813"/>
        <v>-</v>
      </c>
      <c r="BR210" s="75">
        <f t="shared" si="890"/>
        <v>0</v>
      </c>
      <c r="BS210" s="75">
        <f t="shared" si="890"/>
        <v>0</v>
      </c>
      <c r="BT210" s="75" t="str">
        <f t="shared" si="815"/>
        <v>-</v>
      </c>
      <c r="BU210" s="75" t="str">
        <f t="shared" si="816"/>
        <v>-</v>
      </c>
      <c r="BV210" s="75">
        <f t="shared" si="891"/>
        <v>0</v>
      </c>
      <c r="BW210" s="75">
        <f t="shared" si="891"/>
        <v>0</v>
      </c>
      <c r="BX210" s="75" t="str">
        <f t="shared" si="818"/>
        <v>-</v>
      </c>
      <c r="BY210" s="75" t="str">
        <f t="shared" si="819"/>
        <v>-</v>
      </c>
      <c r="BZ210" s="75">
        <f t="shared" si="892"/>
        <v>0</v>
      </c>
      <c r="CA210" s="75">
        <f t="shared" si="892"/>
        <v>0</v>
      </c>
      <c r="CB210" s="75" t="str">
        <f t="shared" si="821"/>
        <v>-</v>
      </c>
      <c r="CC210" s="75" t="str">
        <f t="shared" si="822"/>
        <v>-</v>
      </c>
      <c r="CD210" s="75">
        <f t="shared" si="893"/>
        <v>0</v>
      </c>
      <c r="CE210" s="75">
        <f t="shared" si="893"/>
        <v>0</v>
      </c>
      <c r="CF210" s="75" t="str">
        <f t="shared" si="824"/>
        <v>-</v>
      </c>
      <c r="CG210" s="75" t="str">
        <f t="shared" si="825"/>
        <v>-</v>
      </c>
      <c r="CH210" s="75">
        <f t="shared" si="894"/>
        <v>0</v>
      </c>
      <c r="CI210" s="75">
        <f t="shared" si="894"/>
        <v>0</v>
      </c>
      <c r="CJ210" s="75" t="str">
        <f t="shared" si="827"/>
        <v>-</v>
      </c>
      <c r="CK210" s="75" t="str">
        <f t="shared" si="828"/>
        <v>-</v>
      </c>
      <c r="CL210" s="75">
        <f t="shared" si="895"/>
        <v>0</v>
      </c>
      <c r="CM210" s="75">
        <f t="shared" si="895"/>
        <v>0</v>
      </c>
      <c r="CN210" s="75" t="str">
        <f t="shared" si="830"/>
        <v>-</v>
      </c>
      <c r="CO210" s="75" t="str">
        <f t="shared" si="831"/>
        <v>-</v>
      </c>
      <c r="CP210" s="75">
        <f t="shared" si="896"/>
        <v>0</v>
      </c>
      <c r="CQ210" s="75">
        <f t="shared" si="896"/>
        <v>0</v>
      </c>
      <c r="CR210" s="75" t="str">
        <f t="shared" si="833"/>
        <v>-</v>
      </c>
      <c r="CS210" s="75" t="str">
        <f t="shared" si="834"/>
        <v>-</v>
      </c>
      <c r="CT210" s="75">
        <f t="shared" si="897"/>
        <v>0</v>
      </c>
      <c r="CU210" s="75">
        <f t="shared" si="897"/>
        <v>0</v>
      </c>
      <c r="CV210" s="75" t="str">
        <f t="shared" si="836"/>
        <v>-</v>
      </c>
      <c r="CW210" s="75" t="str">
        <f t="shared" si="837"/>
        <v>-</v>
      </c>
      <c r="CX210" s="75">
        <f t="shared" si="898"/>
        <v>531</v>
      </c>
      <c r="CY210" s="75">
        <f t="shared" si="898"/>
        <v>160035</v>
      </c>
      <c r="CZ210" s="75">
        <f t="shared" si="839"/>
        <v>301</v>
      </c>
      <c r="DA210" s="75">
        <f t="shared" si="840"/>
        <v>482</v>
      </c>
      <c r="DB210" s="75">
        <f t="shared" si="899"/>
        <v>4633</v>
      </c>
      <c r="DC210" s="75">
        <f t="shared" si="899"/>
        <v>205274</v>
      </c>
      <c r="DD210" s="75">
        <f t="shared" si="842"/>
        <v>44</v>
      </c>
      <c r="DE210" s="75">
        <f t="shared" si="843"/>
        <v>75</v>
      </c>
      <c r="DF210" s="75">
        <f t="shared" si="900"/>
        <v>230</v>
      </c>
      <c r="DG210" s="75">
        <f t="shared" si="900"/>
        <v>324042</v>
      </c>
      <c r="DH210" s="75">
        <f t="shared" si="845"/>
        <v>1409</v>
      </c>
      <c r="DI210" s="75">
        <f t="shared" si="846"/>
        <v>2752</v>
      </c>
      <c r="DJ210" s="75">
        <f t="shared" si="901"/>
        <v>219</v>
      </c>
      <c r="DK210" s="75">
        <f t="shared" si="901"/>
        <v>4</v>
      </c>
      <c r="DL210" s="248">
        <f t="shared" si="901"/>
        <v>243</v>
      </c>
      <c r="DM210" s="248">
        <f t="shared" si="901"/>
        <v>4004</v>
      </c>
      <c r="DN210" s="248">
        <f t="shared" si="901"/>
        <v>0</v>
      </c>
      <c r="DO210" s="248">
        <f t="shared" si="901"/>
        <v>683</v>
      </c>
      <c r="DP210" s="248">
        <f t="shared" si="901"/>
        <v>940338</v>
      </c>
      <c r="DQ210" s="248">
        <f t="shared" si="848"/>
        <v>3870</v>
      </c>
      <c r="DR210" s="248">
        <f t="shared" si="849"/>
        <v>7497</v>
      </c>
      <c r="DS210" s="248">
        <f t="shared" si="850"/>
        <v>22470081</v>
      </c>
      <c r="DT210" s="248">
        <f t="shared" si="851"/>
        <v>5612</v>
      </c>
      <c r="DU210" s="248">
        <f t="shared" si="852"/>
        <v>11659</v>
      </c>
      <c r="DV210" s="248">
        <f t="shared" si="853"/>
        <v>0</v>
      </c>
      <c r="DW210" s="248" t="str">
        <f t="shared" si="854"/>
        <v>-</v>
      </c>
      <c r="DX210" s="248" t="str">
        <f t="shared" si="855"/>
        <v>-</v>
      </c>
      <c r="DY210" s="248">
        <f t="shared" si="856"/>
        <v>6142106</v>
      </c>
      <c r="DZ210" s="248">
        <f t="shared" si="857"/>
        <v>8993</v>
      </c>
      <c r="EA210" s="248">
        <f t="shared" si="858"/>
        <v>18549</v>
      </c>
      <c r="EB210" s="164"/>
      <c r="EC210" s="75">
        <f t="shared" si="859"/>
        <v>8</v>
      </c>
      <c r="ED210" s="74">
        <f t="shared" si="874"/>
        <v>2019</v>
      </c>
      <c r="EE210" s="165">
        <f t="shared" si="875"/>
        <v>43678</v>
      </c>
      <c r="EF210" s="157">
        <f t="shared" si="860"/>
        <v>31</v>
      </c>
      <c r="EG210" s="156"/>
      <c r="EH210" s="166">
        <f t="shared" si="902"/>
        <v>190589</v>
      </c>
      <c r="EI210" s="166">
        <f t="shared" si="902"/>
        <v>1170545</v>
      </c>
      <c r="EJ210" s="166">
        <f t="shared" si="902"/>
        <v>4561480</v>
      </c>
      <c r="EK210" s="166">
        <f t="shared" si="902"/>
        <v>10814961</v>
      </c>
      <c r="EL210" s="166">
        <f t="shared" si="902"/>
        <v>5034357</v>
      </c>
      <c r="EM210" s="166">
        <f t="shared" si="902"/>
        <v>4268193</v>
      </c>
      <c r="EN210" s="166">
        <f t="shared" si="902"/>
        <v>113558406</v>
      </c>
      <c r="EO210" s="166">
        <f t="shared" si="902"/>
        <v>342156605</v>
      </c>
      <c r="EP210" s="166">
        <f t="shared" si="902"/>
        <v>17316952</v>
      </c>
      <c r="EQ210" s="166">
        <f t="shared" si="902"/>
        <v>0</v>
      </c>
      <c r="ER210" s="166">
        <f t="shared" si="903"/>
        <v>0</v>
      </c>
      <c r="ES210" s="166">
        <f t="shared" si="903"/>
        <v>0</v>
      </c>
      <c r="ET210" s="166">
        <f t="shared" si="903"/>
        <v>0</v>
      </c>
      <c r="EU210" s="166">
        <f t="shared" si="903"/>
        <v>0</v>
      </c>
      <c r="EV210" s="166">
        <f t="shared" si="903"/>
        <v>0</v>
      </c>
      <c r="EW210" s="166">
        <f t="shared" si="903"/>
        <v>0</v>
      </c>
      <c r="EX210" s="166">
        <f t="shared" si="903"/>
        <v>0</v>
      </c>
      <c r="EY210" s="166">
        <f t="shared" si="903"/>
        <v>0</v>
      </c>
      <c r="EZ210" s="166">
        <f t="shared" si="903"/>
        <v>0</v>
      </c>
      <c r="FA210" s="166">
        <f t="shared" si="903"/>
        <v>632912</v>
      </c>
      <c r="FB210" s="166">
        <f t="shared" si="904"/>
        <v>256149</v>
      </c>
      <c r="FC210" s="166">
        <f t="shared" si="904"/>
        <v>347524</v>
      </c>
      <c r="FD210" s="166">
        <f t="shared" si="904"/>
        <v>1821719</v>
      </c>
      <c r="FE210" s="166">
        <f t="shared" si="904"/>
        <v>46684142</v>
      </c>
      <c r="FF210" s="166">
        <f t="shared" si="904"/>
        <v>0</v>
      </c>
      <c r="FG210" s="166">
        <f t="shared" si="904"/>
        <v>12669039</v>
      </c>
      <c r="FH210" s="152"/>
      <c r="FI210" s="405">
        <f t="shared" si="864"/>
        <v>1.9749521378430122</v>
      </c>
      <c r="FJ210" s="405">
        <f t="shared" si="864"/>
        <v>1.4877153797064455</v>
      </c>
      <c r="FK210" s="405">
        <f t="shared" si="865"/>
        <v>1.9710691823899371</v>
      </c>
      <c r="FL210" s="405">
        <f t="shared" si="866"/>
        <v>1.5109433962264152</v>
      </c>
      <c r="FM210" s="405">
        <f t="shared" si="867"/>
        <v>1.3256237511714675</v>
      </c>
      <c r="FN210" s="405">
        <f t="shared" si="868"/>
        <v>1.0758757271939596</v>
      </c>
      <c r="FO210" s="405">
        <f t="shared" si="869"/>
        <v>1.5852871407292988</v>
      </c>
      <c r="FP210" s="405">
        <f t="shared" si="870"/>
        <v>1.0813151652231479</v>
      </c>
      <c r="FQ210" s="405">
        <f t="shared" si="871"/>
        <v>1.5460081190798376</v>
      </c>
      <c r="FR210" s="405">
        <f t="shared" si="872"/>
        <v>1.0920162381596752</v>
      </c>
      <c r="FS210" s="65"/>
      <c r="FT210" s="172"/>
      <c r="FU210" s="172"/>
      <c r="FV210" s="172"/>
      <c r="FW210" s="172"/>
      <c r="FX210" s="172"/>
    </row>
    <row r="211" spans="1:180" ht="10.35" customHeight="1" x14ac:dyDescent="0.2">
      <c r="A211" s="74" t="str">
        <f t="shared" si="784"/>
        <v>2019-20SEPTEMBERY59</v>
      </c>
      <c r="B211" s="163" t="str">
        <f t="shared" si="873"/>
        <v>2019-20</v>
      </c>
      <c r="C211" s="26" t="s">
        <v>830</v>
      </c>
      <c r="D211" s="163" t="str">
        <f t="shared" si="884"/>
        <v>Y59</v>
      </c>
      <c r="E211" s="163" t="str">
        <f t="shared" si="884"/>
        <v>South East</v>
      </c>
      <c r="F211" s="163" t="str">
        <f t="shared" si="785"/>
        <v>Y59</v>
      </c>
      <c r="H211" s="75">
        <f t="shared" si="885"/>
        <v>153232</v>
      </c>
      <c r="I211" s="75">
        <f t="shared" si="885"/>
        <v>107628</v>
      </c>
      <c r="J211" s="75">
        <f t="shared" si="885"/>
        <v>774366</v>
      </c>
      <c r="K211" s="75">
        <f t="shared" si="787"/>
        <v>7</v>
      </c>
      <c r="L211" s="75">
        <f t="shared" si="788"/>
        <v>2</v>
      </c>
      <c r="M211" s="75">
        <f t="shared" si="789"/>
        <v>11</v>
      </c>
      <c r="N211" s="75">
        <f t="shared" si="790"/>
        <v>43</v>
      </c>
      <c r="O211" s="75">
        <f t="shared" si="791"/>
        <v>104</v>
      </c>
      <c r="P211" s="75" t="s">
        <v>44</v>
      </c>
      <c r="Q211" s="75">
        <f t="shared" si="886"/>
        <v>0</v>
      </c>
      <c r="R211" s="75">
        <f t="shared" si="886"/>
        <v>0</v>
      </c>
      <c r="S211" s="75">
        <f t="shared" si="886"/>
        <v>0</v>
      </c>
      <c r="T211" s="75">
        <f t="shared" si="886"/>
        <v>109318</v>
      </c>
      <c r="U211" s="75">
        <f t="shared" si="886"/>
        <v>6252</v>
      </c>
      <c r="V211" s="75">
        <f t="shared" si="886"/>
        <v>3995</v>
      </c>
      <c r="W211" s="75">
        <f t="shared" si="886"/>
        <v>55886</v>
      </c>
      <c r="X211" s="75">
        <f t="shared" si="886"/>
        <v>33019</v>
      </c>
      <c r="Y211" s="75">
        <f t="shared" si="886"/>
        <v>1285</v>
      </c>
      <c r="Z211" s="75">
        <f t="shared" si="886"/>
        <v>2834138</v>
      </c>
      <c r="AA211" s="75">
        <f t="shared" si="793"/>
        <v>453</v>
      </c>
      <c r="AB211" s="75">
        <f t="shared" si="794"/>
        <v>822</v>
      </c>
      <c r="AC211" s="75">
        <f t="shared" si="795"/>
        <v>2277351</v>
      </c>
      <c r="AD211" s="75">
        <f t="shared" si="796"/>
        <v>570</v>
      </c>
      <c r="AE211" s="75">
        <f t="shared" si="797"/>
        <v>1065</v>
      </c>
      <c r="AF211" s="75">
        <f t="shared" si="798"/>
        <v>63419915</v>
      </c>
      <c r="AG211" s="75">
        <f t="shared" si="799"/>
        <v>1135</v>
      </c>
      <c r="AH211" s="75">
        <f t="shared" si="800"/>
        <v>2236</v>
      </c>
      <c r="AI211" s="75">
        <f t="shared" si="801"/>
        <v>144726410</v>
      </c>
      <c r="AJ211" s="75">
        <f t="shared" si="802"/>
        <v>4383</v>
      </c>
      <c r="AK211" s="75">
        <f t="shared" si="803"/>
        <v>10124</v>
      </c>
      <c r="AL211" s="75">
        <f t="shared" si="804"/>
        <v>7064026</v>
      </c>
      <c r="AM211" s="75">
        <f t="shared" si="805"/>
        <v>5497</v>
      </c>
      <c r="AN211" s="75">
        <f t="shared" si="806"/>
        <v>12530</v>
      </c>
      <c r="AO211" s="75">
        <f t="shared" si="887"/>
        <v>7344</v>
      </c>
      <c r="AP211" s="75">
        <f t="shared" si="887"/>
        <v>153</v>
      </c>
      <c r="AQ211" s="75">
        <f t="shared" si="887"/>
        <v>943</v>
      </c>
      <c r="AR211" s="75">
        <f t="shared" si="887"/>
        <v>1088</v>
      </c>
      <c r="AS211" s="75">
        <f t="shared" si="887"/>
        <v>516</v>
      </c>
      <c r="AT211" s="75">
        <f t="shared" si="887"/>
        <v>5732</v>
      </c>
      <c r="AU211" s="75">
        <f t="shared" si="887"/>
        <v>652</v>
      </c>
      <c r="AV211" s="75">
        <f t="shared" si="887"/>
        <v>63102</v>
      </c>
      <c r="AW211" s="75">
        <f t="shared" si="887"/>
        <v>3557</v>
      </c>
      <c r="AX211" s="75">
        <f t="shared" si="887"/>
        <v>35315</v>
      </c>
      <c r="AY211" s="75">
        <f t="shared" si="888"/>
        <v>101974</v>
      </c>
      <c r="AZ211" s="75">
        <f t="shared" si="888"/>
        <v>12072</v>
      </c>
      <c r="BA211" s="75">
        <f t="shared" si="888"/>
        <v>9121</v>
      </c>
      <c r="BB211" s="75">
        <f t="shared" si="888"/>
        <v>7676</v>
      </c>
      <c r="BC211" s="75">
        <f t="shared" si="888"/>
        <v>5878</v>
      </c>
      <c r="BD211" s="75">
        <f t="shared" si="888"/>
        <v>73830</v>
      </c>
      <c r="BE211" s="75">
        <f t="shared" si="888"/>
        <v>59997</v>
      </c>
      <c r="BF211" s="75">
        <f t="shared" si="888"/>
        <v>52408</v>
      </c>
      <c r="BG211" s="75">
        <f t="shared" si="888"/>
        <v>35730</v>
      </c>
      <c r="BH211" s="75">
        <f t="shared" si="888"/>
        <v>2066</v>
      </c>
      <c r="BI211" s="75">
        <f t="shared" si="888"/>
        <v>1435</v>
      </c>
      <c r="BJ211" s="75">
        <f t="shared" si="888"/>
        <v>0</v>
      </c>
      <c r="BK211" s="75">
        <f t="shared" si="888"/>
        <v>0</v>
      </c>
      <c r="BL211" s="75" t="str">
        <f t="shared" si="809"/>
        <v>-</v>
      </c>
      <c r="BM211" s="75" t="str">
        <f t="shared" si="810"/>
        <v>-</v>
      </c>
      <c r="BN211" s="75">
        <f t="shared" si="889"/>
        <v>0</v>
      </c>
      <c r="BO211" s="75">
        <f t="shared" si="889"/>
        <v>0</v>
      </c>
      <c r="BP211" s="75" t="str">
        <f t="shared" si="812"/>
        <v>-</v>
      </c>
      <c r="BQ211" s="75" t="str">
        <f t="shared" si="813"/>
        <v>-</v>
      </c>
      <c r="BR211" s="75">
        <f t="shared" si="890"/>
        <v>0</v>
      </c>
      <c r="BS211" s="75">
        <f t="shared" si="890"/>
        <v>0</v>
      </c>
      <c r="BT211" s="75" t="str">
        <f t="shared" si="815"/>
        <v>-</v>
      </c>
      <c r="BU211" s="75" t="str">
        <f t="shared" si="816"/>
        <v>-</v>
      </c>
      <c r="BV211" s="75">
        <f t="shared" si="891"/>
        <v>0</v>
      </c>
      <c r="BW211" s="75">
        <f t="shared" si="891"/>
        <v>0</v>
      </c>
      <c r="BX211" s="75" t="str">
        <f t="shared" si="818"/>
        <v>-</v>
      </c>
      <c r="BY211" s="75" t="str">
        <f t="shared" si="819"/>
        <v>-</v>
      </c>
      <c r="BZ211" s="75">
        <f t="shared" si="892"/>
        <v>0</v>
      </c>
      <c r="CA211" s="75">
        <f t="shared" si="892"/>
        <v>0</v>
      </c>
      <c r="CB211" s="75" t="str">
        <f t="shared" si="821"/>
        <v>-</v>
      </c>
      <c r="CC211" s="75" t="str">
        <f t="shared" si="822"/>
        <v>-</v>
      </c>
      <c r="CD211" s="75">
        <f t="shared" si="893"/>
        <v>0</v>
      </c>
      <c r="CE211" s="75">
        <f t="shared" si="893"/>
        <v>0</v>
      </c>
      <c r="CF211" s="75" t="str">
        <f t="shared" si="824"/>
        <v>-</v>
      </c>
      <c r="CG211" s="75" t="str">
        <f t="shared" si="825"/>
        <v>-</v>
      </c>
      <c r="CH211" s="75">
        <f t="shared" si="894"/>
        <v>0</v>
      </c>
      <c r="CI211" s="75">
        <f t="shared" si="894"/>
        <v>0</v>
      </c>
      <c r="CJ211" s="75" t="str">
        <f t="shared" si="827"/>
        <v>-</v>
      </c>
      <c r="CK211" s="75" t="str">
        <f t="shared" si="828"/>
        <v>-</v>
      </c>
      <c r="CL211" s="75">
        <f t="shared" si="895"/>
        <v>0</v>
      </c>
      <c r="CM211" s="75">
        <f t="shared" si="895"/>
        <v>0</v>
      </c>
      <c r="CN211" s="75" t="str">
        <f t="shared" si="830"/>
        <v>-</v>
      </c>
      <c r="CO211" s="75" t="str">
        <f t="shared" si="831"/>
        <v>-</v>
      </c>
      <c r="CP211" s="75">
        <f t="shared" si="896"/>
        <v>0</v>
      </c>
      <c r="CQ211" s="75">
        <f t="shared" si="896"/>
        <v>0</v>
      </c>
      <c r="CR211" s="75" t="str">
        <f t="shared" si="833"/>
        <v>-</v>
      </c>
      <c r="CS211" s="75" t="str">
        <f t="shared" si="834"/>
        <v>-</v>
      </c>
      <c r="CT211" s="75">
        <f t="shared" si="897"/>
        <v>0</v>
      </c>
      <c r="CU211" s="75">
        <f t="shared" si="897"/>
        <v>0</v>
      </c>
      <c r="CV211" s="75" t="str">
        <f t="shared" si="836"/>
        <v>-</v>
      </c>
      <c r="CW211" s="75" t="str">
        <f t="shared" si="837"/>
        <v>-</v>
      </c>
      <c r="CX211" s="75">
        <f t="shared" si="898"/>
        <v>502</v>
      </c>
      <c r="CY211" s="75">
        <f t="shared" si="898"/>
        <v>158947</v>
      </c>
      <c r="CZ211" s="75">
        <f t="shared" si="839"/>
        <v>317</v>
      </c>
      <c r="DA211" s="75">
        <f t="shared" si="840"/>
        <v>546</v>
      </c>
      <c r="DB211" s="75">
        <f t="shared" si="899"/>
        <v>4601</v>
      </c>
      <c r="DC211" s="75">
        <f t="shared" si="899"/>
        <v>202699</v>
      </c>
      <c r="DD211" s="75">
        <f t="shared" si="842"/>
        <v>44</v>
      </c>
      <c r="DE211" s="75">
        <f t="shared" si="843"/>
        <v>74</v>
      </c>
      <c r="DF211" s="75">
        <f t="shared" si="900"/>
        <v>205</v>
      </c>
      <c r="DG211" s="75">
        <f t="shared" si="900"/>
        <v>333263</v>
      </c>
      <c r="DH211" s="75">
        <f t="shared" si="845"/>
        <v>1626</v>
      </c>
      <c r="DI211" s="75">
        <f t="shared" si="846"/>
        <v>2964</v>
      </c>
      <c r="DJ211" s="75">
        <f t="shared" si="901"/>
        <v>188</v>
      </c>
      <c r="DK211" s="75">
        <f t="shared" si="901"/>
        <v>2</v>
      </c>
      <c r="DL211" s="248">
        <f t="shared" si="901"/>
        <v>149</v>
      </c>
      <c r="DM211" s="248">
        <f t="shared" si="901"/>
        <v>2586</v>
      </c>
      <c r="DN211" s="248">
        <f t="shared" si="901"/>
        <v>0</v>
      </c>
      <c r="DO211" s="248">
        <f t="shared" si="901"/>
        <v>440</v>
      </c>
      <c r="DP211" s="248">
        <f t="shared" si="901"/>
        <v>434332</v>
      </c>
      <c r="DQ211" s="248">
        <f t="shared" si="848"/>
        <v>2915</v>
      </c>
      <c r="DR211" s="248">
        <f t="shared" si="849"/>
        <v>5914</v>
      </c>
      <c r="DS211" s="248">
        <f t="shared" si="850"/>
        <v>11515818</v>
      </c>
      <c r="DT211" s="248">
        <f t="shared" si="851"/>
        <v>4453</v>
      </c>
      <c r="DU211" s="248">
        <f t="shared" si="852"/>
        <v>9146</v>
      </c>
      <c r="DV211" s="248">
        <f t="shared" si="853"/>
        <v>0</v>
      </c>
      <c r="DW211" s="248" t="str">
        <f t="shared" si="854"/>
        <v>-</v>
      </c>
      <c r="DX211" s="248" t="str">
        <f t="shared" si="855"/>
        <v>-</v>
      </c>
      <c r="DY211" s="248">
        <f t="shared" si="856"/>
        <v>3774262</v>
      </c>
      <c r="DZ211" s="248">
        <f t="shared" si="857"/>
        <v>8578</v>
      </c>
      <c r="EA211" s="248">
        <f t="shared" si="858"/>
        <v>17185</v>
      </c>
      <c r="EB211" s="164"/>
      <c r="EC211" s="75">
        <f t="shared" si="859"/>
        <v>9</v>
      </c>
      <c r="ED211" s="74">
        <f t="shared" si="874"/>
        <v>2019</v>
      </c>
      <c r="EE211" s="165">
        <f t="shared" si="875"/>
        <v>43709</v>
      </c>
      <c r="EF211" s="157">
        <f t="shared" si="860"/>
        <v>30</v>
      </c>
      <c r="EG211" s="156"/>
      <c r="EH211" s="166">
        <f t="shared" si="902"/>
        <v>190640</v>
      </c>
      <c r="EI211" s="166">
        <f t="shared" si="902"/>
        <v>1228708</v>
      </c>
      <c r="EJ211" s="166">
        <f t="shared" si="902"/>
        <v>4658949</v>
      </c>
      <c r="EK211" s="166">
        <f t="shared" si="902"/>
        <v>11162524</v>
      </c>
      <c r="EL211" s="166">
        <f t="shared" si="902"/>
        <v>5140987</v>
      </c>
      <c r="EM211" s="166">
        <f t="shared" si="902"/>
        <v>4252944</v>
      </c>
      <c r="EN211" s="166">
        <f t="shared" si="902"/>
        <v>124976291</v>
      </c>
      <c r="EO211" s="166">
        <f t="shared" si="902"/>
        <v>334296211</v>
      </c>
      <c r="EP211" s="166">
        <f t="shared" si="902"/>
        <v>16100713</v>
      </c>
      <c r="EQ211" s="166">
        <f t="shared" si="902"/>
        <v>0</v>
      </c>
      <c r="ER211" s="166">
        <f t="shared" si="903"/>
        <v>0</v>
      </c>
      <c r="ES211" s="166">
        <f t="shared" si="903"/>
        <v>0</v>
      </c>
      <c r="ET211" s="166">
        <f t="shared" si="903"/>
        <v>0</v>
      </c>
      <c r="EU211" s="166">
        <f t="shared" si="903"/>
        <v>0</v>
      </c>
      <c r="EV211" s="166">
        <f t="shared" si="903"/>
        <v>0</v>
      </c>
      <c r="EW211" s="166">
        <f t="shared" si="903"/>
        <v>0</v>
      </c>
      <c r="EX211" s="166">
        <f t="shared" si="903"/>
        <v>0</v>
      </c>
      <c r="EY211" s="166">
        <f t="shared" si="903"/>
        <v>0</v>
      </c>
      <c r="EZ211" s="166">
        <f t="shared" si="903"/>
        <v>0</v>
      </c>
      <c r="FA211" s="166">
        <f t="shared" si="903"/>
        <v>607664</v>
      </c>
      <c r="FB211" s="166">
        <f t="shared" si="904"/>
        <v>274087</v>
      </c>
      <c r="FC211" s="166">
        <f t="shared" si="904"/>
        <v>339290</v>
      </c>
      <c r="FD211" s="166">
        <f t="shared" si="904"/>
        <v>881134</v>
      </c>
      <c r="FE211" s="166">
        <f t="shared" si="904"/>
        <v>23651966</v>
      </c>
      <c r="FF211" s="166">
        <f t="shared" si="904"/>
        <v>0</v>
      </c>
      <c r="FG211" s="166">
        <f t="shared" si="904"/>
        <v>7561421</v>
      </c>
      <c r="FH211" s="152"/>
      <c r="FI211" s="405">
        <f t="shared" si="864"/>
        <v>1.9309021113243763</v>
      </c>
      <c r="FJ211" s="405">
        <f t="shared" si="864"/>
        <v>1.4588931541906589</v>
      </c>
      <c r="FK211" s="405">
        <f t="shared" si="865"/>
        <v>1.9214017521902378</v>
      </c>
      <c r="FL211" s="405">
        <f t="shared" si="866"/>
        <v>1.4713391739674593</v>
      </c>
      <c r="FM211" s="405">
        <f t="shared" si="867"/>
        <v>1.3210822030562217</v>
      </c>
      <c r="FN211" s="405">
        <f t="shared" si="868"/>
        <v>1.0735604623698243</v>
      </c>
      <c r="FO211" s="405">
        <f t="shared" si="869"/>
        <v>1.5872073654562524</v>
      </c>
      <c r="FP211" s="405">
        <f t="shared" si="870"/>
        <v>1.0821042430115995</v>
      </c>
      <c r="FQ211" s="405">
        <f t="shared" si="871"/>
        <v>1.6077821011673152</v>
      </c>
      <c r="FR211" s="405">
        <f t="shared" si="872"/>
        <v>1.1167315175097277</v>
      </c>
      <c r="FS211" s="65"/>
      <c r="FT211" s="172"/>
      <c r="FU211" s="172"/>
      <c r="FV211" s="172"/>
      <c r="FW211" s="172"/>
      <c r="FX211" s="172"/>
    </row>
    <row r="212" spans="1:180" ht="10.35" customHeight="1" x14ac:dyDescent="0.2">
      <c r="A212" s="74" t="str">
        <f t="shared" si="784"/>
        <v>2019-20OCTOBERY59</v>
      </c>
      <c r="B212" s="163" t="str">
        <f t="shared" si="873"/>
        <v>2019-20</v>
      </c>
      <c r="C212" s="26" t="s">
        <v>833</v>
      </c>
      <c r="D212" s="163" t="str">
        <f t="shared" si="884"/>
        <v>Y59</v>
      </c>
      <c r="E212" s="163" t="str">
        <f t="shared" si="884"/>
        <v>South East</v>
      </c>
      <c r="F212" s="163" t="str">
        <f t="shared" si="785"/>
        <v>Y59</v>
      </c>
      <c r="H212" s="75">
        <f t="shared" si="885"/>
        <v>165151</v>
      </c>
      <c r="I212" s="75">
        <f t="shared" si="885"/>
        <v>115166</v>
      </c>
      <c r="J212" s="75">
        <f t="shared" si="885"/>
        <v>846453</v>
      </c>
      <c r="K212" s="75">
        <f t="shared" si="787"/>
        <v>7</v>
      </c>
      <c r="L212" s="75">
        <f t="shared" si="788"/>
        <v>2</v>
      </c>
      <c r="M212" s="75">
        <f t="shared" si="789"/>
        <v>14</v>
      </c>
      <c r="N212" s="75">
        <f t="shared" si="790"/>
        <v>45</v>
      </c>
      <c r="O212" s="75">
        <f t="shared" si="791"/>
        <v>104</v>
      </c>
      <c r="P212" s="75" t="s">
        <v>44</v>
      </c>
      <c r="Q212" s="75">
        <f t="shared" si="886"/>
        <v>502</v>
      </c>
      <c r="R212" s="75">
        <f t="shared" si="886"/>
        <v>74</v>
      </c>
      <c r="S212" s="75">
        <f t="shared" si="886"/>
        <v>135</v>
      </c>
      <c r="T212" s="75">
        <f t="shared" si="886"/>
        <v>117757</v>
      </c>
      <c r="U212" s="75">
        <f t="shared" si="886"/>
        <v>6682</v>
      </c>
      <c r="V212" s="75">
        <f t="shared" si="886"/>
        <v>4309</v>
      </c>
      <c r="W212" s="75">
        <f t="shared" si="886"/>
        <v>61505</v>
      </c>
      <c r="X212" s="75">
        <f t="shared" si="886"/>
        <v>34268</v>
      </c>
      <c r="Y212" s="75">
        <f t="shared" si="886"/>
        <v>1241</v>
      </c>
      <c r="Z212" s="75">
        <f t="shared" si="886"/>
        <v>3027956</v>
      </c>
      <c r="AA212" s="75">
        <f t="shared" si="793"/>
        <v>453</v>
      </c>
      <c r="AB212" s="75">
        <f t="shared" si="794"/>
        <v>841</v>
      </c>
      <c r="AC212" s="75">
        <f t="shared" si="795"/>
        <v>2461041</v>
      </c>
      <c r="AD212" s="75">
        <f t="shared" si="796"/>
        <v>571</v>
      </c>
      <c r="AE212" s="75">
        <f t="shared" si="797"/>
        <v>1084</v>
      </c>
      <c r="AF212" s="75">
        <f t="shared" si="798"/>
        <v>73282932</v>
      </c>
      <c r="AG212" s="75">
        <f t="shared" si="799"/>
        <v>1191</v>
      </c>
      <c r="AH212" s="75">
        <f t="shared" si="800"/>
        <v>2342</v>
      </c>
      <c r="AI212" s="75">
        <f t="shared" si="801"/>
        <v>169952802</v>
      </c>
      <c r="AJ212" s="75">
        <f t="shared" si="802"/>
        <v>4960</v>
      </c>
      <c r="AK212" s="75">
        <f t="shared" si="803"/>
        <v>11666</v>
      </c>
      <c r="AL212" s="75">
        <f t="shared" si="804"/>
        <v>8013148</v>
      </c>
      <c r="AM212" s="75">
        <f t="shared" si="805"/>
        <v>6457</v>
      </c>
      <c r="AN212" s="75">
        <f t="shared" si="806"/>
        <v>15042</v>
      </c>
      <c r="AO212" s="75">
        <f t="shared" si="887"/>
        <v>7971</v>
      </c>
      <c r="AP212" s="75">
        <f t="shared" si="887"/>
        <v>169</v>
      </c>
      <c r="AQ212" s="75">
        <f t="shared" si="887"/>
        <v>1017</v>
      </c>
      <c r="AR212" s="75">
        <f t="shared" si="887"/>
        <v>1145</v>
      </c>
      <c r="AS212" s="75">
        <f t="shared" si="887"/>
        <v>618</v>
      </c>
      <c r="AT212" s="75">
        <f t="shared" si="887"/>
        <v>6167</v>
      </c>
      <c r="AU212" s="75">
        <f t="shared" si="887"/>
        <v>949</v>
      </c>
      <c r="AV212" s="75">
        <f t="shared" si="887"/>
        <v>68340</v>
      </c>
      <c r="AW212" s="75">
        <f t="shared" si="887"/>
        <v>4352</v>
      </c>
      <c r="AX212" s="75">
        <f t="shared" si="887"/>
        <v>37094</v>
      </c>
      <c r="AY212" s="75">
        <f t="shared" si="888"/>
        <v>109786</v>
      </c>
      <c r="AZ212" s="75">
        <f t="shared" si="888"/>
        <v>13045</v>
      </c>
      <c r="BA212" s="75">
        <f t="shared" si="888"/>
        <v>9822</v>
      </c>
      <c r="BB212" s="75">
        <f t="shared" si="888"/>
        <v>8301</v>
      </c>
      <c r="BC212" s="75">
        <f t="shared" si="888"/>
        <v>6378</v>
      </c>
      <c r="BD212" s="75">
        <f t="shared" si="888"/>
        <v>81290</v>
      </c>
      <c r="BE212" s="75">
        <f t="shared" si="888"/>
        <v>65551</v>
      </c>
      <c r="BF212" s="75">
        <f t="shared" si="888"/>
        <v>55684</v>
      </c>
      <c r="BG212" s="75">
        <f t="shared" si="888"/>
        <v>36811</v>
      </c>
      <c r="BH212" s="75">
        <f t="shared" si="888"/>
        <v>1991</v>
      </c>
      <c r="BI212" s="75">
        <f t="shared" si="888"/>
        <v>1369</v>
      </c>
      <c r="BJ212" s="75">
        <f t="shared" si="888"/>
        <v>231</v>
      </c>
      <c r="BK212" s="75">
        <f t="shared" si="888"/>
        <v>151412</v>
      </c>
      <c r="BL212" s="75">
        <f t="shared" si="809"/>
        <v>655</v>
      </c>
      <c r="BM212" s="75">
        <f t="shared" si="810"/>
        <v>1185</v>
      </c>
      <c r="BN212" s="75">
        <f t="shared" si="889"/>
        <v>160</v>
      </c>
      <c r="BO212" s="75">
        <f t="shared" si="889"/>
        <v>85259</v>
      </c>
      <c r="BP212" s="75">
        <f t="shared" si="812"/>
        <v>533</v>
      </c>
      <c r="BQ212" s="75">
        <f t="shared" si="813"/>
        <v>1064</v>
      </c>
      <c r="BR212" s="75">
        <f t="shared" si="890"/>
        <v>6291</v>
      </c>
      <c r="BS212" s="75">
        <f t="shared" si="890"/>
        <v>2791285</v>
      </c>
      <c r="BT212" s="75">
        <f t="shared" si="815"/>
        <v>444</v>
      </c>
      <c r="BU212" s="75">
        <f t="shared" si="816"/>
        <v>818</v>
      </c>
      <c r="BV212" s="75">
        <f t="shared" si="891"/>
        <v>6095</v>
      </c>
      <c r="BW212" s="75">
        <f t="shared" si="891"/>
        <v>7243029</v>
      </c>
      <c r="BX212" s="75">
        <f t="shared" si="818"/>
        <v>1188</v>
      </c>
      <c r="BY212" s="75">
        <f t="shared" si="819"/>
        <v>2267</v>
      </c>
      <c r="BZ212" s="75">
        <f t="shared" si="892"/>
        <v>1680</v>
      </c>
      <c r="CA212" s="75">
        <f t="shared" si="892"/>
        <v>1879908</v>
      </c>
      <c r="CB212" s="75">
        <f t="shared" si="821"/>
        <v>1119</v>
      </c>
      <c r="CC212" s="75">
        <f t="shared" si="822"/>
        <v>2351</v>
      </c>
      <c r="CD212" s="75">
        <f t="shared" si="893"/>
        <v>53730</v>
      </c>
      <c r="CE212" s="75">
        <f t="shared" si="893"/>
        <v>64159995</v>
      </c>
      <c r="CF212" s="75">
        <f t="shared" si="824"/>
        <v>1194</v>
      </c>
      <c r="CG212" s="75">
        <f t="shared" si="825"/>
        <v>2349</v>
      </c>
      <c r="CH212" s="75">
        <f t="shared" si="894"/>
        <v>3871</v>
      </c>
      <c r="CI212" s="75">
        <f t="shared" si="894"/>
        <v>21982439</v>
      </c>
      <c r="CJ212" s="75">
        <f t="shared" si="827"/>
        <v>5679</v>
      </c>
      <c r="CK212" s="75">
        <f t="shared" si="828"/>
        <v>11893</v>
      </c>
      <c r="CL212" s="75">
        <f t="shared" si="895"/>
        <v>1395</v>
      </c>
      <c r="CM212" s="75">
        <f t="shared" si="895"/>
        <v>8573572</v>
      </c>
      <c r="CN212" s="75">
        <f t="shared" si="830"/>
        <v>6146</v>
      </c>
      <c r="CO212" s="75">
        <f t="shared" si="831"/>
        <v>13006</v>
      </c>
      <c r="CP212" s="75">
        <f t="shared" si="896"/>
        <v>1481</v>
      </c>
      <c r="CQ212" s="75">
        <f t="shared" si="896"/>
        <v>17150801</v>
      </c>
      <c r="CR212" s="75">
        <f t="shared" si="833"/>
        <v>11581</v>
      </c>
      <c r="CS212" s="75">
        <f t="shared" si="834"/>
        <v>23197</v>
      </c>
      <c r="CT212" s="75">
        <f t="shared" si="897"/>
        <v>232</v>
      </c>
      <c r="CU212" s="75">
        <f t="shared" si="897"/>
        <v>2388658</v>
      </c>
      <c r="CV212" s="75">
        <f t="shared" si="836"/>
        <v>10296</v>
      </c>
      <c r="CW212" s="75">
        <f t="shared" si="837"/>
        <v>21338</v>
      </c>
      <c r="CX212" s="75">
        <f t="shared" si="898"/>
        <v>612</v>
      </c>
      <c r="CY212" s="75">
        <f t="shared" si="898"/>
        <v>184010</v>
      </c>
      <c r="CZ212" s="75">
        <f t="shared" si="839"/>
        <v>301</v>
      </c>
      <c r="DA212" s="75">
        <f t="shared" si="840"/>
        <v>501</v>
      </c>
      <c r="DB212" s="75">
        <f t="shared" si="899"/>
        <v>4800</v>
      </c>
      <c r="DC212" s="75">
        <f t="shared" si="899"/>
        <v>219847</v>
      </c>
      <c r="DD212" s="75">
        <f t="shared" si="842"/>
        <v>46</v>
      </c>
      <c r="DE212" s="75">
        <f t="shared" si="843"/>
        <v>77</v>
      </c>
      <c r="DF212" s="75">
        <f t="shared" si="900"/>
        <v>229</v>
      </c>
      <c r="DG212" s="75">
        <f t="shared" si="900"/>
        <v>395347</v>
      </c>
      <c r="DH212" s="75">
        <f t="shared" si="845"/>
        <v>1726</v>
      </c>
      <c r="DI212" s="75">
        <f t="shared" si="846"/>
        <v>3117</v>
      </c>
      <c r="DJ212" s="75">
        <f t="shared" ref="DJ212:DK231" si="905">SUMIFS(DJ$247:DJ$1257,$B$247:$B$1257,$B212,$C$247:$C$1257,$C212,$D$247:$D$1257,$D212)</f>
        <v>213</v>
      </c>
      <c r="DK212" s="75">
        <f t="shared" si="905"/>
        <v>4</v>
      </c>
      <c r="DL212" s="248"/>
      <c r="DM212" s="248"/>
      <c r="DN212" s="248"/>
      <c r="DO212" s="248"/>
      <c r="DP212" s="248"/>
      <c r="DQ212" s="248"/>
      <c r="DR212" s="248"/>
      <c r="DS212" s="248"/>
      <c r="DT212" s="248"/>
      <c r="DU212" s="248"/>
      <c r="DV212" s="248"/>
      <c r="DW212" s="248"/>
      <c r="DX212" s="248"/>
      <c r="DY212" s="248"/>
      <c r="DZ212" s="248"/>
      <c r="EA212" s="248"/>
      <c r="EB212" s="164"/>
      <c r="EC212" s="75">
        <f t="shared" si="859"/>
        <v>10</v>
      </c>
      <c r="ED212" s="74">
        <f t="shared" si="874"/>
        <v>2019</v>
      </c>
      <c r="EE212" s="165">
        <f t="shared" si="875"/>
        <v>43739</v>
      </c>
      <c r="EF212" s="157">
        <f t="shared" si="860"/>
        <v>31</v>
      </c>
      <c r="EG212" s="156"/>
      <c r="EH212" s="166">
        <f t="shared" si="902"/>
        <v>204032</v>
      </c>
      <c r="EI212" s="166">
        <f t="shared" si="902"/>
        <v>1619426</v>
      </c>
      <c r="EJ212" s="166">
        <f t="shared" si="902"/>
        <v>5150809</v>
      </c>
      <c r="EK212" s="166">
        <f t="shared" si="902"/>
        <v>12013373</v>
      </c>
      <c r="EL212" s="166">
        <f t="shared" si="902"/>
        <v>5621650</v>
      </c>
      <c r="EM212" s="166">
        <f t="shared" si="902"/>
        <v>4669012</v>
      </c>
      <c r="EN212" s="166">
        <f t="shared" si="902"/>
        <v>144055823</v>
      </c>
      <c r="EO212" s="166">
        <f t="shared" si="902"/>
        <v>399772057</v>
      </c>
      <c r="EP212" s="166">
        <f t="shared" si="902"/>
        <v>18667488</v>
      </c>
      <c r="EQ212" s="166">
        <f t="shared" si="902"/>
        <v>273631</v>
      </c>
      <c r="ER212" s="166">
        <f t="shared" si="903"/>
        <v>170175</v>
      </c>
      <c r="ES212" s="166">
        <f t="shared" si="903"/>
        <v>5146668</v>
      </c>
      <c r="ET212" s="166">
        <f t="shared" si="903"/>
        <v>13816466</v>
      </c>
      <c r="EU212" s="166">
        <f t="shared" si="903"/>
        <v>3950362</v>
      </c>
      <c r="EV212" s="166">
        <f t="shared" si="903"/>
        <v>126212773</v>
      </c>
      <c r="EW212" s="166">
        <f t="shared" si="903"/>
        <v>46038319</v>
      </c>
      <c r="EX212" s="166">
        <f t="shared" si="903"/>
        <v>18143666</v>
      </c>
      <c r="EY212" s="166">
        <f t="shared" si="903"/>
        <v>34354884</v>
      </c>
      <c r="EZ212" s="166">
        <f t="shared" si="903"/>
        <v>4950500</v>
      </c>
      <c r="FA212" s="166">
        <f t="shared" si="903"/>
        <v>713747</v>
      </c>
      <c r="FB212" s="166">
        <f t="shared" si="904"/>
        <v>306664</v>
      </c>
      <c r="FC212" s="166">
        <f t="shared" si="904"/>
        <v>370520</v>
      </c>
      <c r="FD212" s="166">
        <f t="shared" si="904"/>
        <v>0</v>
      </c>
      <c r="FE212" s="166">
        <f t="shared" si="904"/>
        <v>0</v>
      </c>
      <c r="FF212" s="166">
        <f t="shared" si="904"/>
        <v>0</v>
      </c>
      <c r="FG212" s="166">
        <f t="shared" si="904"/>
        <v>0</v>
      </c>
      <c r="FH212" s="152"/>
      <c r="FI212" s="405">
        <f t="shared" si="864"/>
        <v>1.9522598024543549</v>
      </c>
      <c r="FJ212" s="405">
        <f t="shared" si="864"/>
        <v>1.4699191858724934</v>
      </c>
      <c r="FK212" s="405">
        <f t="shared" si="865"/>
        <v>1.9264330471106985</v>
      </c>
      <c r="FL212" s="405">
        <f t="shared" si="866"/>
        <v>1.4801578092364818</v>
      </c>
      <c r="FM212" s="405">
        <f t="shared" si="867"/>
        <v>1.3216811641329973</v>
      </c>
      <c r="FN212" s="405">
        <f t="shared" si="868"/>
        <v>1.0657832696528737</v>
      </c>
      <c r="FO212" s="405">
        <f t="shared" si="869"/>
        <v>1.6249562273841485</v>
      </c>
      <c r="FP212" s="405">
        <f t="shared" si="870"/>
        <v>1.0742091747402824</v>
      </c>
      <c r="FQ212" s="405">
        <f t="shared" si="871"/>
        <v>1.604351329572925</v>
      </c>
      <c r="FR212" s="405">
        <f t="shared" si="872"/>
        <v>1.1031426269137792</v>
      </c>
      <c r="FS212" s="65"/>
      <c r="FT212" s="172"/>
      <c r="FU212" s="172"/>
      <c r="FV212" s="172"/>
      <c r="FW212" s="172"/>
      <c r="FX212" s="172"/>
    </row>
    <row r="213" spans="1:180" ht="10.35" customHeight="1" x14ac:dyDescent="0.2">
      <c r="A213" s="74" t="str">
        <f t="shared" si="784"/>
        <v>2019-20NOVEMBERY59</v>
      </c>
      <c r="B213" s="163" t="str">
        <f t="shared" si="873"/>
        <v>2019-20</v>
      </c>
      <c r="C213" s="26" t="s">
        <v>834</v>
      </c>
      <c r="D213" s="163" t="str">
        <f t="shared" si="884"/>
        <v>Y59</v>
      </c>
      <c r="E213" s="163" t="str">
        <f t="shared" si="884"/>
        <v>South East</v>
      </c>
      <c r="F213" s="163" t="str">
        <f t="shared" si="785"/>
        <v>Y59</v>
      </c>
      <c r="H213" s="75">
        <f t="shared" si="885"/>
        <v>165229</v>
      </c>
      <c r="I213" s="75">
        <f t="shared" si="885"/>
        <v>113878</v>
      </c>
      <c r="J213" s="75">
        <f t="shared" si="885"/>
        <v>530704</v>
      </c>
      <c r="K213" s="75">
        <f t="shared" si="787"/>
        <v>5</v>
      </c>
      <c r="L213" s="75">
        <f t="shared" si="788"/>
        <v>2</v>
      </c>
      <c r="M213" s="75">
        <f t="shared" si="789"/>
        <v>3</v>
      </c>
      <c r="N213" s="75">
        <f t="shared" si="790"/>
        <v>16</v>
      </c>
      <c r="O213" s="75">
        <f t="shared" si="791"/>
        <v>77</v>
      </c>
      <c r="P213" s="75" t="s">
        <v>44</v>
      </c>
      <c r="Q213" s="75">
        <f t="shared" si="886"/>
        <v>576</v>
      </c>
      <c r="R213" s="75">
        <f t="shared" si="886"/>
        <v>93</v>
      </c>
      <c r="S213" s="75">
        <f t="shared" si="886"/>
        <v>124</v>
      </c>
      <c r="T213" s="75">
        <f t="shared" si="886"/>
        <v>118449</v>
      </c>
      <c r="U213" s="75">
        <f t="shared" si="886"/>
        <v>7011</v>
      </c>
      <c r="V213" s="75">
        <f t="shared" si="886"/>
        <v>4498</v>
      </c>
      <c r="W213" s="75">
        <f t="shared" si="886"/>
        <v>62275</v>
      </c>
      <c r="X213" s="75">
        <f t="shared" si="886"/>
        <v>33996</v>
      </c>
      <c r="Y213" s="75">
        <f t="shared" si="886"/>
        <v>1316</v>
      </c>
      <c r="Z213" s="75">
        <f t="shared" si="886"/>
        <v>3164882</v>
      </c>
      <c r="AA213" s="75">
        <f t="shared" si="793"/>
        <v>451</v>
      </c>
      <c r="AB213" s="75">
        <f t="shared" si="794"/>
        <v>849</v>
      </c>
      <c r="AC213" s="75">
        <f t="shared" si="795"/>
        <v>2524179</v>
      </c>
      <c r="AD213" s="75">
        <f t="shared" si="796"/>
        <v>561</v>
      </c>
      <c r="AE213" s="75">
        <f t="shared" si="797"/>
        <v>1081</v>
      </c>
      <c r="AF213" s="75">
        <f t="shared" si="798"/>
        <v>75128777</v>
      </c>
      <c r="AG213" s="75">
        <f t="shared" si="799"/>
        <v>1206</v>
      </c>
      <c r="AH213" s="75">
        <f t="shared" si="800"/>
        <v>2374</v>
      </c>
      <c r="AI213" s="75">
        <f t="shared" si="801"/>
        <v>172113070</v>
      </c>
      <c r="AJ213" s="75">
        <f t="shared" si="802"/>
        <v>5063</v>
      </c>
      <c r="AK213" s="75">
        <f t="shared" si="803"/>
        <v>11638</v>
      </c>
      <c r="AL213" s="75">
        <f t="shared" si="804"/>
        <v>7511181</v>
      </c>
      <c r="AM213" s="75">
        <f t="shared" si="805"/>
        <v>5708</v>
      </c>
      <c r="AN213" s="75">
        <f t="shared" si="806"/>
        <v>13158</v>
      </c>
      <c r="AO213" s="75">
        <f t="shared" si="887"/>
        <v>8098</v>
      </c>
      <c r="AP213" s="75">
        <f t="shared" si="887"/>
        <v>170</v>
      </c>
      <c r="AQ213" s="75">
        <f t="shared" si="887"/>
        <v>1035</v>
      </c>
      <c r="AR213" s="75">
        <f t="shared" si="887"/>
        <v>1491</v>
      </c>
      <c r="AS213" s="75">
        <f t="shared" si="887"/>
        <v>609</v>
      </c>
      <c r="AT213" s="75">
        <f t="shared" si="887"/>
        <v>6284</v>
      </c>
      <c r="AU213" s="75">
        <f t="shared" si="887"/>
        <v>1217</v>
      </c>
      <c r="AV213" s="75">
        <f t="shared" si="887"/>
        <v>68673</v>
      </c>
      <c r="AW213" s="75">
        <f t="shared" si="887"/>
        <v>4256</v>
      </c>
      <c r="AX213" s="75">
        <f t="shared" si="887"/>
        <v>37422</v>
      </c>
      <c r="AY213" s="75">
        <f t="shared" si="888"/>
        <v>110351</v>
      </c>
      <c r="AZ213" s="75">
        <f t="shared" si="888"/>
        <v>13601</v>
      </c>
      <c r="BA213" s="75">
        <f t="shared" si="888"/>
        <v>10259</v>
      </c>
      <c r="BB213" s="75">
        <f t="shared" si="888"/>
        <v>8629</v>
      </c>
      <c r="BC213" s="75">
        <f t="shared" si="888"/>
        <v>6578</v>
      </c>
      <c r="BD213" s="75">
        <f t="shared" si="888"/>
        <v>83052</v>
      </c>
      <c r="BE213" s="75">
        <f t="shared" si="888"/>
        <v>66460</v>
      </c>
      <c r="BF213" s="75">
        <f t="shared" si="888"/>
        <v>55972</v>
      </c>
      <c r="BG213" s="75">
        <f t="shared" si="888"/>
        <v>36635</v>
      </c>
      <c r="BH213" s="75">
        <f t="shared" si="888"/>
        <v>2114</v>
      </c>
      <c r="BI213" s="75">
        <f t="shared" si="888"/>
        <v>1463</v>
      </c>
      <c r="BJ213" s="75">
        <f t="shared" si="888"/>
        <v>218</v>
      </c>
      <c r="BK213" s="75">
        <f t="shared" si="888"/>
        <v>141238</v>
      </c>
      <c r="BL213" s="75">
        <f t="shared" si="809"/>
        <v>648</v>
      </c>
      <c r="BM213" s="75">
        <f t="shared" si="810"/>
        <v>1122</v>
      </c>
      <c r="BN213" s="75">
        <f t="shared" si="889"/>
        <v>144</v>
      </c>
      <c r="BO213" s="75">
        <f t="shared" si="889"/>
        <v>78301</v>
      </c>
      <c r="BP213" s="75">
        <f t="shared" si="812"/>
        <v>544</v>
      </c>
      <c r="BQ213" s="75">
        <f t="shared" si="813"/>
        <v>1168</v>
      </c>
      <c r="BR213" s="75">
        <f t="shared" si="890"/>
        <v>6649</v>
      </c>
      <c r="BS213" s="75">
        <f t="shared" si="890"/>
        <v>2945343</v>
      </c>
      <c r="BT213" s="75">
        <f t="shared" si="815"/>
        <v>443</v>
      </c>
      <c r="BU213" s="75">
        <f t="shared" si="816"/>
        <v>832</v>
      </c>
      <c r="BV213" s="75">
        <f t="shared" si="891"/>
        <v>6053</v>
      </c>
      <c r="BW213" s="75">
        <f t="shared" si="891"/>
        <v>7077364</v>
      </c>
      <c r="BX213" s="75">
        <f t="shared" si="818"/>
        <v>1169</v>
      </c>
      <c r="BY213" s="75">
        <f t="shared" si="819"/>
        <v>2241</v>
      </c>
      <c r="BZ213" s="75">
        <f t="shared" si="892"/>
        <v>1614</v>
      </c>
      <c r="CA213" s="75">
        <f t="shared" si="892"/>
        <v>1908576</v>
      </c>
      <c r="CB213" s="75">
        <f t="shared" si="821"/>
        <v>1183</v>
      </c>
      <c r="CC213" s="75">
        <f t="shared" si="822"/>
        <v>2442</v>
      </c>
      <c r="CD213" s="75">
        <f t="shared" si="893"/>
        <v>54608</v>
      </c>
      <c r="CE213" s="75">
        <f t="shared" si="893"/>
        <v>66142837</v>
      </c>
      <c r="CF213" s="75">
        <f t="shared" si="824"/>
        <v>1211</v>
      </c>
      <c r="CG213" s="75">
        <f t="shared" si="825"/>
        <v>2384</v>
      </c>
      <c r="CH213" s="75">
        <f t="shared" si="894"/>
        <v>3718</v>
      </c>
      <c r="CI213" s="75">
        <f t="shared" si="894"/>
        <v>21132868</v>
      </c>
      <c r="CJ213" s="75">
        <f t="shared" si="827"/>
        <v>5684</v>
      </c>
      <c r="CK213" s="75">
        <f t="shared" si="828"/>
        <v>11662</v>
      </c>
      <c r="CL213" s="75">
        <f t="shared" si="895"/>
        <v>1333</v>
      </c>
      <c r="CM213" s="75">
        <f t="shared" si="895"/>
        <v>7814032</v>
      </c>
      <c r="CN213" s="75">
        <f t="shared" si="830"/>
        <v>5862</v>
      </c>
      <c r="CO213" s="75">
        <f t="shared" si="831"/>
        <v>12595</v>
      </c>
      <c r="CP213" s="75">
        <f t="shared" si="896"/>
        <v>1389</v>
      </c>
      <c r="CQ213" s="75">
        <f t="shared" si="896"/>
        <v>15811021</v>
      </c>
      <c r="CR213" s="75">
        <f t="shared" si="833"/>
        <v>11383</v>
      </c>
      <c r="CS213" s="75">
        <f t="shared" si="834"/>
        <v>22921</v>
      </c>
      <c r="CT213" s="75">
        <f t="shared" si="897"/>
        <v>243</v>
      </c>
      <c r="CU213" s="75">
        <f t="shared" si="897"/>
        <v>2151622</v>
      </c>
      <c r="CV213" s="75">
        <f t="shared" si="836"/>
        <v>8854</v>
      </c>
      <c r="CW213" s="75">
        <f t="shared" si="837"/>
        <v>18247</v>
      </c>
      <c r="CX213" s="75">
        <f t="shared" si="898"/>
        <v>655</v>
      </c>
      <c r="CY213" s="75">
        <f t="shared" si="898"/>
        <v>194294</v>
      </c>
      <c r="CZ213" s="75">
        <f t="shared" si="839"/>
        <v>297</v>
      </c>
      <c r="DA213" s="75">
        <f t="shared" si="840"/>
        <v>528</v>
      </c>
      <c r="DB213" s="75">
        <f t="shared" si="899"/>
        <v>5013</v>
      </c>
      <c r="DC213" s="75">
        <f t="shared" si="899"/>
        <v>207636</v>
      </c>
      <c r="DD213" s="75">
        <f t="shared" si="842"/>
        <v>41</v>
      </c>
      <c r="DE213" s="75">
        <f t="shared" si="843"/>
        <v>66</v>
      </c>
      <c r="DF213" s="75">
        <f t="shared" si="900"/>
        <v>212</v>
      </c>
      <c r="DG213" s="75">
        <f t="shared" si="900"/>
        <v>367479</v>
      </c>
      <c r="DH213" s="75">
        <f t="shared" si="845"/>
        <v>1733</v>
      </c>
      <c r="DI213" s="75">
        <f t="shared" si="846"/>
        <v>3330</v>
      </c>
      <c r="DJ213" s="75">
        <f t="shared" si="905"/>
        <v>198</v>
      </c>
      <c r="DK213" s="75">
        <f t="shared" si="905"/>
        <v>9</v>
      </c>
      <c r="DL213" s="248"/>
      <c r="DM213" s="248"/>
      <c r="DN213" s="248"/>
      <c r="DO213" s="248"/>
      <c r="DP213" s="248"/>
      <c r="DQ213" s="248"/>
      <c r="DR213" s="248"/>
      <c r="DS213" s="248"/>
      <c r="DT213" s="248"/>
      <c r="DU213" s="248"/>
      <c r="DV213" s="248"/>
      <c r="DW213" s="248"/>
      <c r="DX213" s="248"/>
      <c r="DY213" s="248"/>
      <c r="DZ213" s="248"/>
      <c r="EA213" s="248"/>
      <c r="EB213" s="164"/>
      <c r="EC213" s="75">
        <f t="shared" si="859"/>
        <v>11</v>
      </c>
      <c r="ED213" s="74">
        <f t="shared" si="874"/>
        <v>2019</v>
      </c>
      <c r="EE213" s="165">
        <f t="shared" si="875"/>
        <v>43770</v>
      </c>
      <c r="EF213" s="157">
        <f t="shared" si="860"/>
        <v>30</v>
      </c>
      <c r="EG213" s="156"/>
      <c r="EH213" s="166">
        <f t="shared" si="902"/>
        <v>200138</v>
      </c>
      <c r="EI213" s="166">
        <f t="shared" si="902"/>
        <v>290331</v>
      </c>
      <c r="EJ213" s="166">
        <f t="shared" si="902"/>
        <v>1851147</v>
      </c>
      <c r="EK213" s="166">
        <f t="shared" si="902"/>
        <v>8794996</v>
      </c>
      <c r="EL213" s="166">
        <f t="shared" si="902"/>
        <v>5949554</v>
      </c>
      <c r="EM213" s="166">
        <f t="shared" si="902"/>
        <v>4861802</v>
      </c>
      <c r="EN213" s="166">
        <f t="shared" si="902"/>
        <v>147810239</v>
      </c>
      <c r="EO213" s="166">
        <f t="shared" si="902"/>
        <v>395640996</v>
      </c>
      <c r="EP213" s="166">
        <f t="shared" si="902"/>
        <v>17316133</v>
      </c>
      <c r="EQ213" s="166">
        <f t="shared" si="902"/>
        <v>244493</v>
      </c>
      <c r="ER213" s="166">
        <f t="shared" si="903"/>
        <v>168140</v>
      </c>
      <c r="ES213" s="166">
        <f t="shared" si="903"/>
        <v>5530644</v>
      </c>
      <c r="ET213" s="166">
        <f t="shared" si="903"/>
        <v>13563470</v>
      </c>
      <c r="EU213" s="166">
        <f t="shared" si="903"/>
        <v>3941681</v>
      </c>
      <c r="EV213" s="166">
        <f t="shared" si="903"/>
        <v>130199957</v>
      </c>
      <c r="EW213" s="166">
        <f t="shared" si="903"/>
        <v>43358974</v>
      </c>
      <c r="EX213" s="166">
        <f t="shared" si="903"/>
        <v>16789658</v>
      </c>
      <c r="EY213" s="166">
        <f t="shared" si="903"/>
        <v>31837850</v>
      </c>
      <c r="EZ213" s="166">
        <f t="shared" si="903"/>
        <v>4433909</v>
      </c>
      <c r="FA213" s="166">
        <f t="shared" si="903"/>
        <v>705884</v>
      </c>
      <c r="FB213" s="166">
        <f t="shared" si="904"/>
        <v>345610</v>
      </c>
      <c r="FC213" s="166">
        <f t="shared" si="904"/>
        <v>331297</v>
      </c>
      <c r="FD213" s="166">
        <f t="shared" si="904"/>
        <v>0</v>
      </c>
      <c r="FE213" s="166">
        <f t="shared" si="904"/>
        <v>0</v>
      </c>
      <c r="FF213" s="166">
        <f t="shared" si="904"/>
        <v>0</v>
      </c>
      <c r="FG213" s="166">
        <f t="shared" si="904"/>
        <v>0</v>
      </c>
      <c r="FH213" s="152"/>
      <c r="FI213" s="405">
        <f t="shared" si="864"/>
        <v>1.9399515047782057</v>
      </c>
      <c r="FJ213" s="405">
        <f t="shared" si="864"/>
        <v>1.463272001141064</v>
      </c>
      <c r="FK213" s="405">
        <f t="shared" si="865"/>
        <v>1.9184081814139617</v>
      </c>
      <c r="FL213" s="405">
        <f t="shared" si="866"/>
        <v>1.4624277456647399</v>
      </c>
      <c r="FM213" s="405">
        <f t="shared" si="867"/>
        <v>1.3336330790847049</v>
      </c>
      <c r="FN213" s="405">
        <f t="shared" si="868"/>
        <v>1.067201926936973</v>
      </c>
      <c r="FO213" s="405">
        <f t="shared" si="869"/>
        <v>1.6464289916460759</v>
      </c>
      <c r="FP213" s="405">
        <f t="shared" si="870"/>
        <v>1.0776267796211318</v>
      </c>
      <c r="FQ213" s="405">
        <f t="shared" si="871"/>
        <v>1.6063829787234043</v>
      </c>
      <c r="FR213" s="405">
        <f t="shared" si="872"/>
        <v>1.1117021276595744</v>
      </c>
      <c r="FS213" s="65"/>
      <c r="FT213" s="172"/>
      <c r="FU213" s="172"/>
      <c r="FV213" s="172"/>
      <c r="FW213" s="172"/>
      <c r="FX213" s="172"/>
    </row>
    <row r="214" spans="1:180" ht="10.35" customHeight="1" x14ac:dyDescent="0.2">
      <c r="A214" s="74" t="str">
        <f t="shared" si="784"/>
        <v>2019-20DECEMBERY59</v>
      </c>
      <c r="B214" s="163" t="str">
        <f t="shared" si="873"/>
        <v>2019-20</v>
      </c>
      <c r="C214" s="26" t="s">
        <v>835</v>
      </c>
      <c r="D214" s="163" t="str">
        <f t="shared" si="884"/>
        <v>Y59</v>
      </c>
      <c r="E214" s="163" t="str">
        <f t="shared" si="884"/>
        <v>South East</v>
      </c>
      <c r="F214" s="163" t="str">
        <f t="shared" si="785"/>
        <v>Y59</v>
      </c>
      <c r="H214" s="75">
        <f t="shared" si="885"/>
        <v>177712</v>
      </c>
      <c r="I214" s="75">
        <f t="shared" si="885"/>
        <v>121579</v>
      </c>
      <c r="J214" s="75">
        <f t="shared" si="885"/>
        <v>550911</v>
      </c>
      <c r="K214" s="75">
        <f t="shared" si="787"/>
        <v>5</v>
      </c>
      <c r="L214" s="75">
        <f t="shared" si="788"/>
        <v>2</v>
      </c>
      <c r="M214" s="75">
        <f t="shared" si="789"/>
        <v>3</v>
      </c>
      <c r="N214" s="75">
        <f t="shared" si="790"/>
        <v>15</v>
      </c>
      <c r="O214" s="75">
        <f t="shared" si="791"/>
        <v>76</v>
      </c>
      <c r="P214" s="75" t="s">
        <v>44</v>
      </c>
      <c r="Q214" s="75">
        <f t="shared" si="886"/>
        <v>822</v>
      </c>
      <c r="R214" s="75">
        <f t="shared" si="886"/>
        <v>69</v>
      </c>
      <c r="S214" s="75">
        <f t="shared" si="886"/>
        <v>145</v>
      </c>
      <c r="T214" s="75">
        <f t="shared" si="886"/>
        <v>126574</v>
      </c>
      <c r="U214" s="75">
        <f t="shared" si="886"/>
        <v>8454</v>
      </c>
      <c r="V214" s="75">
        <f t="shared" si="886"/>
        <v>5570</v>
      </c>
      <c r="W214" s="75">
        <f t="shared" si="886"/>
        <v>67030</v>
      </c>
      <c r="X214" s="75">
        <f t="shared" si="886"/>
        <v>35028</v>
      </c>
      <c r="Y214" s="75">
        <f t="shared" si="886"/>
        <v>1336</v>
      </c>
      <c r="Z214" s="75">
        <f t="shared" si="886"/>
        <v>3932192</v>
      </c>
      <c r="AA214" s="75">
        <f t="shared" si="793"/>
        <v>465</v>
      </c>
      <c r="AB214" s="75">
        <f t="shared" si="794"/>
        <v>859</v>
      </c>
      <c r="AC214" s="75">
        <f t="shared" si="795"/>
        <v>3255028</v>
      </c>
      <c r="AD214" s="75">
        <f t="shared" si="796"/>
        <v>584</v>
      </c>
      <c r="AE214" s="75">
        <f t="shared" si="797"/>
        <v>1092</v>
      </c>
      <c r="AF214" s="75">
        <f t="shared" si="798"/>
        <v>84529726</v>
      </c>
      <c r="AG214" s="75">
        <f t="shared" si="799"/>
        <v>1261</v>
      </c>
      <c r="AH214" s="75">
        <f t="shared" si="800"/>
        <v>2512</v>
      </c>
      <c r="AI214" s="75">
        <f t="shared" si="801"/>
        <v>187858802</v>
      </c>
      <c r="AJ214" s="75">
        <f t="shared" si="802"/>
        <v>5363</v>
      </c>
      <c r="AK214" s="75">
        <f t="shared" si="803"/>
        <v>12235</v>
      </c>
      <c r="AL214" s="75">
        <f t="shared" si="804"/>
        <v>7866569</v>
      </c>
      <c r="AM214" s="75">
        <f t="shared" si="805"/>
        <v>5888</v>
      </c>
      <c r="AN214" s="75">
        <f t="shared" si="806"/>
        <v>14171</v>
      </c>
      <c r="AO214" s="75">
        <f t="shared" si="887"/>
        <v>9262</v>
      </c>
      <c r="AP214" s="75">
        <f t="shared" si="887"/>
        <v>213</v>
      </c>
      <c r="AQ214" s="75">
        <f t="shared" si="887"/>
        <v>1116</v>
      </c>
      <c r="AR214" s="75">
        <f t="shared" si="887"/>
        <v>1508</v>
      </c>
      <c r="AS214" s="75">
        <f t="shared" si="887"/>
        <v>743</v>
      </c>
      <c r="AT214" s="75">
        <f t="shared" si="887"/>
        <v>7190</v>
      </c>
      <c r="AU214" s="75">
        <f t="shared" si="887"/>
        <v>1301</v>
      </c>
      <c r="AV214" s="75">
        <f t="shared" si="887"/>
        <v>71762</v>
      </c>
      <c r="AW214" s="75">
        <f t="shared" si="887"/>
        <v>4547</v>
      </c>
      <c r="AX214" s="75">
        <f t="shared" si="887"/>
        <v>41003</v>
      </c>
      <c r="AY214" s="75">
        <f t="shared" si="888"/>
        <v>117312</v>
      </c>
      <c r="AZ214" s="75">
        <f t="shared" si="888"/>
        <v>16550</v>
      </c>
      <c r="BA214" s="75">
        <f t="shared" si="888"/>
        <v>12395</v>
      </c>
      <c r="BB214" s="75">
        <f t="shared" si="888"/>
        <v>10870</v>
      </c>
      <c r="BC214" s="75">
        <f t="shared" si="888"/>
        <v>8207</v>
      </c>
      <c r="BD214" s="75">
        <f t="shared" si="888"/>
        <v>89875</v>
      </c>
      <c r="BE214" s="75">
        <f t="shared" si="888"/>
        <v>71109</v>
      </c>
      <c r="BF214" s="75">
        <f t="shared" si="888"/>
        <v>57990</v>
      </c>
      <c r="BG214" s="75">
        <f t="shared" si="888"/>
        <v>37743</v>
      </c>
      <c r="BH214" s="75">
        <f t="shared" si="888"/>
        <v>2110</v>
      </c>
      <c r="BI214" s="75">
        <f t="shared" si="888"/>
        <v>1472</v>
      </c>
      <c r="BJ214" s="75">
        <f t="shared" si="888"/>
        <v>231</v>
      </c>
      <c r="BK214" s="75">
        <f t="shared" si="888"/>
        <v>139709</v>
      </c>
      <c r="BL214" s="75">
        <f t="shared" si="809"/>
        <v>605</v>
      </c>
      <c r="BM214" s="75">
        <f t="shared" si="810"/>
        <v>1043</v>
      </c>
      <c r="BN214" s="75">
        <f t="shared" si="889"/>
        <v>172</v>
      </c>
      <c r="BO214" s="75">
        <f t="shared" si="889"/>
        <v>89993</v>
      </c>
      <c r="BP214" s="75">
        <f t="shared" si="812"/>
        <v>523</v>
      </c>
      <c r="BQ214" s="75">
        <f t="shared" si="813"/>
        <v>1103</v>
      </c>
      <c r="BR214" s="75">
        <f t="shared" si="890"/>
        <v>8051</v>
      </c>
      <c r="BS214" s="75">
        <f t="shared" si="890"/>
        <v>3702490</v>
      </c>
      <c r="BT214" s="75">
        <f t="shared" si="815"/>
        <v>460</v>
      </c>
      <c r="BU214" s="75">
        <f t="shared" si="816"/>
        <v>846</v>
      </c>
      <c r="BV214" s="75">
        <f t="shared" si="891"/>
        <v>6078</v>
      </c>
      <c r="BW214" s="75">
        <f t="shared" si="891"/>
        <v>7594898</v>
      </c>
      <c r="BX214" s="75">
        <f t="shared" si="818"/>
        <v>1250</v>
      </c>
      <c r="BY214" s="75">
        <f t="shared" si="819"/>
        <v>2357</v>
      </c>
      <c r="BZ214" s="75">
        <f t="shared" si="892"/>
        <v>1758</v>
      </c>
      <c r="CA214" s="75">
        <f t="shared" si="892"/>
        <v>2090621</v>
      </c>
      <c r="CB214" s="75">
        <f t="shared" si="821"/>
        <v>1189</v>
      </c>
      <c r="CC214" s="75">
        <f t="shared" si="822"/>
        <v>2429</v>
      </c>
      <c r="CD214" s="75">
        <f t="shared" si="893"/>
        <v>59194</v>
      </c>
      <c r="CE214" s="75">
        <f t="shared" si="893"/>
        <v>74844207</v>
      </c>
      <c r="CF214" s="75">
        <f t="shared" si="824"/>
        <v>1264</v>
      </c>
      <c r="CG214" s="75">
        <f t="shared" si="825"/>
        <v>2534</v>
      </c>
      <c r="CH214" s="75">
        <f t="shared" si="894"/>
        <v>3721</v>
      </c>
      <c r="CI214" s="75">
        <f t="shared" si="894"/>
        <v>21423771</v>
      </c>
      <c r="CJ214" s="75">
        <f t="shared" si="827"/>
        <v>5758</v>
      </c>
      <c r="CK214" s="75">
        <f t="shared" si="828"/>
        <v>11793</v>
      </c>
      <c r="CL214" s="75">
        <f t="shared" si="895"/>
        <v>1279</v>
      </c>
      <c r="CM214" s="75">
        <f t="shared" si="895"/>
        <v>7275472</v>
      </c>
      <c r="CN214" s="75">
        <f t="shared" si="830"/>
        <v>5688</v>
      </c>
      <c r="CO214" s="75">
        <f t="shared" si="831"/>
        <v>12360</v>
      </c>
      <c r="CP214" s="75">
        <f t="shared" si="896"/>
        <v>1206</v>
      </c>
      <c r="CQ214" s="75">
        <f t="shared" si="896"/>
        <v>13267963</v>
      </c>
      <c r="CR214" s="75">
        <f t="shared" si="833"/>
        <v>11002</v>
      </c>
      <c r="CS214" s="75">
        <f t="shared" si="834"/>
        <v>22138</v>
      </c>
      <c r="CT214" s="75">
        <f t="shared" si="897"/>
        <v>208</v>
      </c>
      <c r="CU214" s="75">
        <f t="shared" si="897"/>
        <v>1999518</v>
      </c>
      <c r="CV214" s="75">
        <f t="shared" si="836"/>
        <v>9613</v>
      </c>
      <c r="CW214" s="75">
        <f t="shared" si="837"/>
        <v>19134</v>
      </c>
      <c r="CX214" s="75">
        <f t="shared" si="898"/>
        <v>694</v>
      </c>
      <c r="CY214" s="75">
        <f t="shared" si="898"/>
        <v>209946</v>
      </c>
      <c r="CZ214" s="75">
        <f t="shared" si="839"/>
        <v>303</v>
      </c>
      <c r="DA214" s="75">
        <f t="shared" si="840"/>
        <v>524</v>
      </c>
      <c r="DB214" s="75">
        <f t="shared" si="899"/>
        <v>5701</v>
      </c>
      <c r="DC214" s="75">
        <f t="shared" si="899"/>
        <v>251032</v>
      </c>
      <c r="DD214" s="75">
        <f t="shared" si="842"/>
        <v>44</v>
      </c>
      <c r="DE214" s="75">
        <f t="shared" si="843"/>
        <v>67</v>
      </c>
      <c r="DF214" s="75">
        <f t="shared" si="900"/>
        <v>183</v>
      </c>
      <c r="DG214" s="75">
        <f t="shared" si="900"/>
        <v>356015</v>
      </c>
      <c r="DH214" s="75">
        <f t="shared" si="845"/>
        <v>1945</v>
      </c>
      <c r="DI214" s="75">
        <f t="shared" si="846"/>
        <v>3965</v>
      </c>
      <c r="DJ214" s="75">
        <f t="shared" si="905"/>
        <v>169</v>
      </c>
      <c r="DK214" s="75">
        <f t="shared" si="905"/>
        <v>4</v>
      </c>
      <c r="DL214" s="248"/>
      <c r="DM214" s="248"/>
      <c r="DN214" s="248"/>
      <c r="DO214" s="248"/>
      <c r="DP214" s="248"/>
      <c r="DQ214" s="248"/>
      <c r="DR214" s="248"/>
      <c r="DS214" s="248"/>
      <c r="DT214" s="248"/>
      <c r="DU214" s="248"/>
      <c r="DV214" s="248"/>
      <c r="DW214" s="248"/>
      <c r="DX214" s="248"/>
      <c r="DY214" s="248"/>
      <c r="DZ214" s="248"/>
      <c r="EA214" s="248"/>
      <c r="EB214" s="164"/>
      <c r="EC214" s="75">
        <f t="shared" si="859"/>
        <v>12</v>
      </c>
      <c r="ED214" s="74">
        <f t="shared" si="874"/>
        <v>2019</v>
      </c>
      <c r="EE214" s="165">
        <f t="shared" si="875"/>
        <v>43800</v>
      </c>
      <c r="EF214" s="157">
        <f t="shared" si="860"/>
        <v>31</v>
      </c>
      <c r="EG214" s="156"/>
      <c r="EH214" s="166">
        <f t="shared" si="902"/>
        <v>213845</v>
      </c>
      <c r="EI214" s="166">
        <f t="shared" si="902"/>
        <v>313851</v>
      </c>
      <c r="EJ214" s="166">
        <f t="shared" si="902"/>
        <v>1778773</v>
      </c>
      <c r="EK214" s="166">
        <f t="shared" si="902"/>
        <v>9246879</v>
      </c>
      <c r="EL214" s="166">
        <f t="shared" si="902"/>
        <v>7263201</v>
      </c>
      <c r="EM214" s="166">
        <f t="shared" si="902"/>
        <v>6084170</v>
      </c>
      <c r="EN214" s="166">
        <f t="shared" si="902"/>
        <v>168402659</v>
      </c>
      <c r="EO214" s="166">
        <f t="shared" si="902"/>
        <v>428575496</v>
      </c>
      <c r="EP214" s="166">
        <f t="shared" si="902"/>
        <v>18932973</v>
      </c>
      <c r="EQ214" s="166">
        <f t="shared" si="902"/>
        <v>240882</v>
      </c>
      <c r="ER214" s="166">
        <f t="shared" si="903"/>
        <v>189639</v>
      </c>
      <c r="ES214" s="166">
        <f t="shared" si="903"/>
        <v>6811688</v>
      </c>
      <c r="ET214" s="166">
        <f t="shared" si="903"/>
        <v>14327326</v>
      </c>
      <c r="EU214" s="166">
        <f t="shared" si="903"/>
        <v>4269322</v>
      </c>
      <c r="EV214" s="166">
        <f t="shared" si="903"/>
        <v>149972471</v>
      </c>
      <c r="EW214" s="166">
        <f t="shared" si="903"/>
        <v>43879950</v>
      </c>
      <c r="EX214" s="166">
        <f t="shared" si="903"/>
        <v>15807854</v>
      </c>
      <c r="EY214" s="166">
        <f t="shared" si="903"/>
        <v>26698584</v>
      </c>
      <c r="EZ214" s="166">
        <f t="shared" si="903"/>
        <v>3979918</v>
      </c>
      <c r="FA214" s="166">
        <f t="shared" si="903"/>
        <v>725548</v>
      </c>
      <c r="FB214" s="166">
        <f t="shared" si="904"/>
        <v>363468</v>
      </c>
      <c r="FC214" s="166">
        <f t="shared" si="904"/>
        <v>380959</v>
      </c>
      <c r="FD214" s="166">
        <f t="shared" si="904"/>
        <v>0</v>
      </c>
      <c r="FE214" s="166">
        <f t="shared" si="904"/>
        <v>0</v>
      </c>
      <c r="FF214" s="166">
        <f t="shared" si="904"/>
        <v>0</v>
      </c>
      <c r="FG214" s="166">
        <f t="shared" si="904"/>
        <v>0</v>
      </c>
      <c r="FH214" s="152"/>
      <c r="FI214" s="405">
        <f t="shared" si="864"/>
        <v>1.9576531819257157</v>
      </c>
      <c r="FJ214" s="405">
        <f t="shared" si="864"/>
        <v>1.4661698604211024</v>
      </c>
      <c r="FK214" s="405">
        <f t="shared" si="865"/>
        <v>1.9515260323159784</v>
      </c>
      <c r="FL214" s="405">
        <f t="shared" si="866"/>
        <v>1.4734290843806104</v>
      </c>
      <c r="FM214" s="405">
        <f t="shared" si="867"/>
        <v>1.3408175443831121</v>
      </c>
      <c r="FN214" s="405">
        <f t="shared" si="868"/>
        <v>1.0608533492466059</v>
      </c>
      <c r="FO214" s="405">
        <f t="shared" si="869"/>
        <v>1.6555327166837959</v>
      </c>
      <c r="FP214" s="405">
        <f t="shared" si="870"/>
        <v>1.0775094210346008</v>
      </c>
      <c r="FQ214" s="405">
        <f t="shared" si="871"/>
        <v>1.5793413173652695</v>
      </c>
      <c r="FR214" s="405">
        <f t="shared" si="872"/>
        <v>1.1017964071856288</v>
      </c>
      <c r="FS214" s="65"/>
      <c r="FT214" s="172"/>
      <c r="FU214" s="172"/>
      <c r="FV214" s="172"/>
      <c r="FW214" s="172"/>
      <c r="FX214" s="172"/>
    </row>
    <row r="215" spans="1:180" ht="10.35" customHeight="1" x14ac:dyDescent="0.2">
      <c r="A215" s="74" t="str">
        <f t="shared" si="784"/>
        <v>2019-20JANUARYY59</v>
      </c>
      <c r="B215" s="163" t="str">
        <f t="shared" si="873"/>
        <v>2019-20</v>
      </c>
      <c r="C215" s="26" t="s">
        <v>836</v>
      </c>
      <c r="D215" s="163" t="str">
        <f t="shared" si="884"/>
        <v>Y59</v>
      </c>
      <c r="E215" s="163" t="str">
        <f t="shared" si="884"/>
        <v>South East</v>
      </c>
      <c r="F215" s="163" t="str">
        <f t="shared" si="785"/>
        <v>Y59</v>
      </c>
      <c r="H215" s="75">
        <f t="shared" si="885"/>
        <v>156600</v>
      </c>
      <c r="I215" s="75">
        <f t="shared" si="885"/>
        <v>106473</v>
      </c>
      <c r="J215" s="75">
        <f t="shared" si="885"/>
        <v>286876</v>
      </c>
      <c r="K215" s="75">
        <f t="shared" si="787"/>
        <v>3</v>
      </c>
      <c r="L215" s="75">
        <f t="shared" si="788"/>
        <v>2</v>
      </c>
      <c r="M215" s="75">
        <f t="shared" si="789"/>
        <v>2</v>
      </c>
      <c r="N215" s="75">
        <f t="shared" si="790"/>
        <v>3</v>
      </c>
      <c r="O215" s="75">
        <f t="shared" si="791"/>
        <v>30</v>
      </c>
      <c r="P215" s="75" t="s">
        <v>44</v>
      </c>
      <c r="Q215" s="75">
        <f t="shared" si="886"/>
        <v>638</v>
      </c>
      <c r="R215" s="75">
        <f t="shared" si="886"/>
        <v>72</v>
      </c>
      <c r="S215" s="75">
        <f t="shared" si="886"/>
        <v>151</v>
      </c>
      <c r="T215" s="75">
        <f t="shared" si="886"/>
        <v>119208</v>
      </c>
      <c r="U215" s="75">
        <f t="shared" si="886"/>
        <v>7667</v>
      </c>
      <c r="V215" s="75">
        <f t="shared" si="886"/>
        <v>4939</v>
      </c>
      <c r="W215" s="75">
        <f t="shared" si="886"/>
        <v>59798</v>
      </c>
      <c r="X215" s="75">
        <f t="shared" si="886"/>
        <v>36843</v>
      </c>
      <c r="Y215" s="75">
        <f t="shared" si="886"/>
        <v>1490</v>
      </c>
      <c r="Z215" s="75">
        <f t="shared" si="886"/>
        <v>3395348</v>
      </c>
      <c r="AA215" s="75">
        <f t="shared" si="793"/>
        <v>443</v>
      </c>
      <c r="AB215" s="75">
        <f t="shared" si="794"/>
        <v>812</v>
      </c>
      <c r="AC215" s="75">
        <f t="shared" si="795"/>
        <v>2731912</v>
      </c>
      <c r="AD215" s="75">
        <f t="shared" si="796"/>
        <v>553</v>
      </c>
      <c r="AE215" s="75">
        <f t="shared" si="797"/>
        <v>1025</v>
      </c>
      <c r="AF215" s="75">
        <f t="shared" si="798"/>
        <v>61271112</v>
      </c>
      <c r="AG215" s="75">
        <f t="shared" si="799"/>
        <v>1025</v>
      </c>
      <c r="AH215" s="75">
        <f t="shared" si="800"/>
        <v>1980</v>
      </c>
      <c r="AI215" s="75">
        <f t="shared" si="801"/>
        <v>136577123</v>
      </c>
      <c r="AJ215" s="75">
        <f t="shared" si="802"/>
        <v>3707</v>
      </c>
      <c r="AK215" s="75">
        <f t="shared" si="803"/>
        <v>8464</v>
      </c>
      <c r="AL215" s="75">
        <f t="shared" si="804"/>
        <v>6326157</v>
      </c>
      <c r="AM215" s="75">
        <f t="shared" si="805"/>
        <v>4246</v>
      </c>
      <c r="AN215" s="75">
        <f t="shared" si="806"/>
        <v>9949</v>
      </c>
      <c r="AO215" s="75">
        <f t="shared" si="887"/>
        <v>7266</v>
      </c>
      <c r="AP215" s="75">
        <f t="shared" si="887"/>
        <v>165</v>
      </c>
      <c r="AQ215" s="75">
        <f t="shared" si="887"/>
        <v>778</v>
      </c>
      <c r="AR215" s="75">
        <f t="shared" si="887"/>
        <v>1489</v>
      </c>
      <c r="AS215" s="75">
        <f t="shared" si="887"/>
        <v>715</v>
      </c>
      <c r="AT215" s="75">
        <f t="shared" si="887"/>
        <v>5608</v>
      </c>
      <c r="AU215" s="75">
        <f t="shared" si="887"/>
        <v>1449</v>
      </c>
      <c r="AV215" s="75">
        <f t="shared" si="887"/>
        <v>69337</v>
      </c>
      <c r="AW215" s="75">
        <f t="shared" si="887"/>
        <v>4230</v>
      </c>
      <c r="AX215" s="75">
        <f t="shared" si="887"/>
        <v>38375</v>
      </c>
      <c r="AY215" s="75">
        <f t="shared" si="888"/>
        <v>111942</v>
      </c>
      <c r="AZ215" s="75">
        <f t="shared" si="888"/>
        <v>15043</v>
      </c>
      <c r="BA215" s="75">
        <f t="shared" si="888"/>
        <v>11427</v>
      </c>
      <c r="BB215" s="75">
        <f t="shared" si="888"/>
        <v>9569</v>
      </c>
      <c r="BC215" s="75">
        <f t="shared" si="888"/>
        <v>7379</v>
      </c>
      <c r="BD215" s="75">
        <f t="shared" si="888"/>
        <v>79094</v>
      </c>
      <c r="BE215" s="75">
        <f t="shared" si="888"/>
        <v>63633</v>
      </c>
      <c r="BF215" s="75">
        <f t="shared" si="888"/>
        <v>59244</v>
      </c>
      <c r="BG215" s="75">
        <f t="shared" si="888"/>
        <v>39452</v>
      </c>
      <c r="BH215" s="75">
        <f t="shared" si="888"/>
        <v>2328</v>
      </c>
      <c r="BI215" s="75">
        <f t="shared" si="888"/>
        <v>1623</v>
      </c>
      <c r="BJ215" s="75">
        <f t="shared" si="888"/>
        <v>205</v>
      </c>
      <c r="BK215" s="75">
        <f t="shared" si="888"/>
        <v>127775</v>
      </c>
      <c r="BL215" s="75">
        <f t="shared" si="809"/>
        <v>623</v>
      </c>
      <c r="BM215" s="75">
        <f t="shared" si="810"/>
        <v>1066</v>
      </c>
      <c r="BN215" s="75">
        <f t="shared" si="889"/>
        <v>143</v>
      </c>
      <c r="BO215" s="75">
        <f t="shared" si="889"/>
        <v>72279</v>
      </c>
      <c r="BP215" s="75">
        <f t="shared" si="812"/>
        <v>505</v>
      </c>
      <c r="BQ215" s="75">
        <f t="shared" si="813"/>
        <v>971</v>
      </c>
      <c r="BR215" s="75">
        <f t="shared" si="890"/>
        <v>7319</v>
      </c>
      <c r="BS215" s="75">
        <f t="shared" si="890"/>
        <v>3195294</v>
      </c>
      <c r="BT215" s="75">
        <f t="shared" si="815"/>
        <v>437</v>
      </c>
      <c r="BU215" s="75">
        <f t="shared" si="816"/>
        <v>802</v>
      </c>
      <c r="BV215" s="75">
        <f t="shared" si="891"/>
        <v>6297</v>
      </c>
      <c r="BW215" s="75">
        <f t="shared" si="891"/>
        <v>6486391</v>
      </c>
      <c r="BX215" s="75">
        <f t="shared" si="818"/>
        <v>1030</v>
      </c>
      <c r="BY215" s="75">
        <f t="shared" si="819"/>
        <v>1944</v>
      </c>
      <c r="BZ215" s="75">
        <f t="shared" si="892"/>
        <v>1519</v>
      </c>
      <c r="CA215" s="75">
        <f t="shared" si="892"/>
        <v>1424707</v>
      </c>
      <c r="CB215" s="75">
        <f t="shared" si="821"/>
        <v>938</v>
      </c>
      <c r="CC215" s="75">
        <f t="shared" si="822"/>
        <v>1978</v>
      </c>
      <c r="CD215" s="75">
        <f t="shared" si="893"/>
        <v>51982</v>
      </c>
      <c r="CE215" s="75">
        <f t="shared" si="893"/>
        <v>53360014</v>
      </c>
      <c r="CF215" s="75">
        <f t="shared" si="824"/>
        <v>1027</v>
      </c>
      <c r="CG215" s="75">
        <f t="shared" si="825"/>
        <v>1986</v>
      </c>
      <c r="CH215" s="75">
        <f t="shared" si="894"/>
        <v>4205</v>
      </c>
      <c r="CI215" s="75">
        <f t="shared" si="894"/>
        <v>19464316</v>
      </c>
      <c r="CJ215" s="75">
        <f t="shared" si="827"/>
        <v>4629</v>
      </c>
      <c r="CK215" s="75">
        <f t="shared" si="828"/>
        <v>9965</v>
      </c>
      <c r="CL215" s="75">
        <f t="shared" si="895"/>
        <v>1420</v>
      </c>
      <c r="CM215" s="75">
        <f t="shared" si="895"/>
        <v>6509637</v>
      </c>
      <c r="CN215" s="75">
        <f t="shared" si="830"/>
        <v>4584</v>
      </c>
      <c r="CO215" s="75">
        <f t="shared" si="831"/>
        <v>10091</v>
      </c>
      <c r="CP215" s="75">
        <f t="shared" si="896"/>
        <v>1354</v>
      </c>
      <c r="CQ215" s="75">
        <f t="shared" si="896"/>
        <v>11862857</v>
      </c>
      <c r="CR215" s="75">
        <f t="shared" si="833"/>
        <v>8761</v>
      </c>
      <c r="CS215" s="75">
        <f t="shared" si="834"/>
        <v>19573</v>
      </c>
      <c r="CT215" s="75">
        <f t="shared" si="897"/>
        <v>220</v>
      </c>
      <c r="CU215" s="75">
        <f t="shared" si="897"/>
        <v>1759835</v>
      </c>
      <c r="CV215" s="75">
        <f t="shared" si="836"/>
        <v>7999</v>
      </c>
      <c r="CW215" s="75">
        <f t="shared" si="837"/>
        <v>17516</v>
      </c>
      <c r="CX215" s="75">
        <f t="shared" si="898"/>
        <v>692</v>
      </c>
      <c r="CY215" s="75">
        <f t="shared" si="898"/>
        <v>202217</v>
      </c>
      <c r="CZ215" s="75">
        <f t="shared" si="839"/>
        <v>292</v>
      </c>
      <c r="DA215" s="75">
        <f t="shared" si="840"/>
        <v>505</v>
      </c>
      <c r="DB215" s="75">
        <f t="shared" si="899"/>
        <v>5293</v>
      </c>
      <c r="DC215" s="75">
        <f t="shared" si="899"/>
        <v>209302</v>
      </c>
      <c r="DD215" s="75">
        <f t="shared" si="842"/>
        <v>40</v>
      </c>
      <c r="DE215" s="75">
        <f t="shared" si="843"/>
        <v>60</v>
      </c>
      <c r="DF215" s="75">
        <f t="shared" si="900"/>
        <v>197</v>
      </c>
      <c r="DG215" s="75">
        <f t="shared" si="900"/>
        <v>255141</v>
      </c>
      <c r="DH215" s="75">
        <f t="shared" si="845"/>
        <v>1295</v>
      </c>
      <c r="DI215" s="75">
        <f t="shared" si="846"/>
        <v>2514</v>
      </c>
      <c r="DJ215" s="75">
        <f t="shared" si="905"/>
        <v>190</v>
      </c>
      <c r="DK215" s="75">
        <f t="shared" si="905"/>
        <v>9</v>
      </c>
      <c r="DL215" s="248"/>
      <c r="DM215" s="248"/>
      <c r="DN215" s="248"/>
      <c r="DO215" s="248"/>
      <c r="DP215" s="248"/>
      <c r="DQ215" s="248"/>
      <c r="DR215" s="248"/>
      <c r="DS215" s="248"/>
      <c r="DT215" s="248"/>
      <c r="DU215" s="248"/>
      <c r="DV215" s="248"/>
      <c r="DW215" s="248"/>
      <c r="DX215" s="248"/>
      <c r="DY215" s="248"/>
      <c r="DZ215" s="248"/>
      <c r="EA215" s="248"/>
      <c r="EB215" s="164"/>
      <c r="EC215" s="75">
        <f t="shared" si="859"/>
        <v>1</v>
      </c>
      <c r="ED215" s="74">
        <f t="shared" si="874"/>
        <v>2020</v>
      </c>
      <c r="EE215" s="165">
        <f t="shared" si="875"/>
        <v>43831</v>
      </c>
      <c r="EF215" s="157">
        <f t="shared" si="860"/>
        <v>31</v>
      </c>
      <c r="EG215" s="156"/>
      <c r="EH215" s="166">
        <f t="shared" si="902"/>
        <v>186383</v>
      </c>
      <c r="EI215" s="166">
        <f t="shared" si="902"/>
        <v>227731</v>
      </c>
      <c r="EJ215" s="166">
        <f t="shared" si="902"/>
        <v>308083</v>
      </c>
      <c r="EK215" s="166">
        <f t="shared" si="902"/>
        <v>3150268</v>
      </c>
      <c r="EL215" s="166">
        <f t="shared" si="902"/>
        <v>6224618</v>
      </c>
      <c r="EM215" s="166">
        <f t="shared" si="902"/>
        <v>5062220</v>
      </c>
      <c r="EN215" s="166">
        <f t="shared" si="902"/>
        <v>118411973</v>
      </c>
      <c r="EO215" s="166">
        <f t="shared" si="902"/>
        <v>311843694</v>
      </c>
      <c r="EP215" s="166">
        <f t="shared" si="902"/>
        <v>14824704</v>
      </c>
      <c r="EQ215" s="166">
        <f t="shared" si="902"/>
        <v>218465</v>
      </c>
      <c r="ER215" s="166">
        <f t="shared" si="903"/>
        <v>138864</v>
      </c>
      <c r="ES215" s="166">
        <f t="shared" si="903"/>
        <v>5867606</v>
      </c>
      <c r="ET215" s="166">
        <f t="shared" si="903"/>
        <v>12240923</v>
      </c>
      <c r="EU215" s="166">
        <f t="shared" si="903"/>
        <v>3005226</v>
      </c>
      <c r="EV215" s="166">
        <f t="shared" si="903"/>
        <v>103216053</v>
      </c>
      <c r="EW215" s="166">
        <f t="shared" si="903"/>
        <v>41900810</v>
      </c>
      <c r="EX215" s="166">
        <f t="shared" si="903"/>
        <v>14328544</v>
      </c>
      <c r="EY215" s="166">
        <f t="shared" si="903"/>
        <v>26501922</v>
      </c>
      <c r="EZ215" s="166">
        <f t="shared" si="903"/>
        <v>3853564</v>
      </c>
      <c r="FA215" s="166">
        <f t="shared" si="903"/>
        <v>495205</v>
      </c>
      <c r="FB215" s="166">
        <f t="shared" si="904"/>
        <v>349427</v>
      </c>
      <c r="FC215" s="166">
        <f t="shared" si="904"/>
        <v>316539</v>
      </c>
      <c r="FD215" s="166">
        <f t="shared" si="904"/>
        <v>0</v>
      </c>
      <c r="FE215" s="166">
        <f t="shared" si="904"/>
        <v>0</v>
      </c>
      <c r="FF215" s="166">
        <f t="shared" si="904"/>
        <v>0</v>
      </c>
      <c r="FG215" s="166">
        <f t="shared" si="904"/>
        <v>0</v>
      </c>
      <c r="FH215" s="152"/>
      <c r="FI215" s="405">
        <f t="shared" si="864"/>
        <v>1.9620451284726752</v>
      </c>
      <c r="FJ215" s="405">
        <f t="shared" si="864"/>
        <v>1.4904134602843355</v>
      </c>
      <c r="FK215" s="405">
        <f t="shared" si="865"/>
        <v>1.9374367280826079</v>
      </c>
      <c r="FL215" s="405">
        <f t="shared" si="866"/>
        <v>1.4940271309981779</v>
      </c>
      <c r="FM215" s="405">
        <f t="shared" si="867"/>
        <v>1.3226863774708184</v>
      </c>
      <c r="FN215" s="405">
        <f t="shared" si="868"/>
        <v>1.0641325796849392</v>
      </c>
      <c r="FO215" s="405">
        <f t="shared" si="869"/>
        <v>1.6080123768422767</v>
      </c>
      <c r="FP215" s="405">
        <f t="shared" si="870"/>
        <v>1.0708139945172761</v>
      </c>
      <c r="FQ215" s="405">
        <f t="shared" si="871"/>
        <v>1.5624161073825504</v>
      </c>
      <c r="FR215" s="405">
        <f t="shared" si="872"/>
        <v>1.089261744966443</v>
      </c>
      <c r="FS215" s="65"/>
      <c r="FT215" s="172"/>
      <c r="FU215" s="172"/>
      <c r="FV215" s="172"/>
      <c r="FW215" s="172"/>
      <c r="FX215" s="172"/>
    </row>
    <row r="216" spans="1:180" ht="10.35" customHeight="1" x14ac:dyDescent="0.2">
      <c r="A216" s="74" t="str">
        <f t="shared" si="784"/>
        <v>2019-20FEBRUARYY59</v>
      </c>
      <c r="B216" s="163" t="str">
        <f t="shared" si="873"/>
        <v>2019-20</v>
      </c>
      <c r="C216" s="26" t="s">
        <v>837</v>
      </c>
      <c r="D216" s="163" t="str">
        <f t="shared" si="884"/>
        <v>Y59</v>
      </c>
      <c r="E216" s="163" t="str">
        <f t="shared" si="884"/>
        <v>South East</v>
      </c>
      <c r="F216" s="163" t="str">
        <f t="shared" si="785"/>
        <v>Y59</v>
      </c>
      <c r="H216" s="75">
        <f t="shared" si="885"/>
        <v>152563</v>
      </c>
      <c r="I216" s="75">
        <f t="shared" si="885"/>
        <v>104678</v>
      </c>
      <c r="J216" s="75">
        <f t="shared" si="885"/>
        <v>428331</v>
      </c>
      <c r="K216" s="75">
        <f t="shared" si="787"/>
        <v>4</v>
      </c>
      <c r="L216" s="75">
        <f t="shared" si="788"/>
        <v>2</v>
      </c>
      <c r="M216" s="75">
        <f t="shared" si="789"/>
        <v>3</v>
      </c>
      <c r="N216" s="75">
        <f t="shared" si="790"/>
        <v>10</v>
      </c>
      <c r="O216" s="75">
        <f t="shared" si="791"/>
        <v>70</v>
      </c>
      <c r="P216" s="75" t="s">
        <v>44</v>
      </c>
      <c r="Q216" s="75">
        <f t="shared" ref="Q216:Z225" si="906">SUMIFS(Q$247:Q$1257,$B$247:$B$1257,$B216,$C$247:$C$1257,$C216,$D$247:$D$1257,$D216)</f>
        <v>581</v>
      </c>
      <c r="R216" s="75">
        <f t="shared" si="906"/>
        <v>71</v>
      </c>
      <c r="S216" s="75">
        <f t="shared" si="906"/>
        <v>106</v>
      </c>
      <c r="T216" s="75">
        <f t="shared" si="906"/>
        <v>112032</v>
      </c>
      <c r="U216" s="75">
        <f t="shared" si="906"/>
        <v>7009</v>
      </c>
      <c r="V216" s="75">
        <f t="shared" si="906"/>
        <v>4465</v>
      </c>
      <c r="W216" s="75">
        <f t="shared" si="906"/>
        <v>55830</v>
      </c>
      <c r="X216" s="75">
        <f t="shared" si="906"/>
        <v>34165</v>
      </c>
      <c r="Y216" s="75">
        <f t="shared" si="906"/>
        <v>1311</v>
      </c>
      <c r="Z216" s="75">
        <f t="shared" si="906"/>
        <v>3195981</v>
      </c>
      <c r="AA216" s="75">
        <f t="shared" si="793"/>
        <v>456</v>
      </c>
      <c r="AB216" s="75">
        <f t="shared" si="794"/>
        <v>842</v>
      </c>
      <c r="AC216" s="75">
        <f t="shared" si="795"/>
        <v>2522543</v>
      </c>
      <c r="AD216" s="75">
        <f t="shared" si="796"/>
        <v>565</v>
      </c>
      <c r="AE216" s="75">
        <f t="shared" si="797"/>
        <v>1052</v>
      </c>
      <c r="AF216" s="75">
        <f t="shared" si="798"/>
        <v>63123714</v>
      </c>
      <c r="AG216" s="75">
        <f t="shared" si="799"/>
        <v>1131</v>
      </c>
      <c r="AH216" s="75">
        <f t="shared" si="800"/>
        <v>2203</v>
      </c>
      <c r="AI216" s="75">
        <f t="shared" si="801"/>
        <v>154514366</v>
      </c>
      <c r="AJ216" s="75">
        <f t="shared" si="802"/>
        <v>4523</v>
      </c>
      <c r="AK216" s="75">
        <f t="shared" si="803"/>
        <v>10346</v>
      </c>
      <c r="AL216" s="75">
        <f t="shared" si="804"/>
        <v>7086181</v>
      </c>
      <c r="AM216" s="75">
        <f t="shared" si="805"/>
        <v>5405</v>
      </c>
      <c r="AN216" s="75">
        <f t="shared" si="806"/>
        <v>12569</v>
      </c>
      <c r="AO216" s="75">
        <f t="shared" ref="AO216:AX225" si="907">SUMIFS(AO$247:AO$1257,$B$247:$B$1257,$B216,$C$247:$C$1257,$C216,$D$247:$D$1257,$D216)</f>
        <v>8255</v>
      </c>
      <c r="AP216" s="75">
        <f t="shared" si="907"/>
        <v>232</v>
      </c>
      <c r="AQ216" s="75">
        <f t="shared" si="907"/>
        <v>865</v>
      </c>
      <c r="AR216" s="75">
        <f t="shared" si="907"/>
        <v>1421</v>
      </c>
      <c r="AS216" s="75">
        <f t="shared" si="907"/>
        <v>799</v>
      </c>
      <c r="AT216" s="75">
        <f t="shared" si="907"/>
        <v>6359</v>
      </c>
      <c r="AU216" s="75">
        <f t="shared" si="907"/>
        <v>1337</v>
      </c>
      <c r="AV216" s="75">
        <f t="shared" si="907"/>
        <v>63424</v>
      </c>
      <c r="AW216" s="75">
        <f t="shared" si="907"/>
        <v>3967</v>
      </c>
      <c r="AX216" s="75">
        <f t="shared" si="907"/>
        <v>36386</v>
      </c>
      <c r="AY216" s="75">
        <f t="shared" ref="AY216:BK225" si="908">SUMIFS(AY$247:AY$1257,$B$247:$B$1257,$B216,$C$247:$C$1257,$C216,$D$247:$D$1257,$D216)</f>
        <v>103777</v>
      </c>
      <c r="AZ216" s="75">
        <f t="shared" si="908"/>
        <v>13711</v>
      </c>
      <c r="BA216" s="75">
        <f t="shared" si="908"/>
        <v>10322</v>
      </c>
      <c r="BB216" s="75">
        <f t="shared" si="908"/>
        <v>8607</v>
      </c>
      <c r="BC216" s="75">
        <f t="shared" si="908"/>
        <v>6583</v>
      </c>
      <c r="BD216" s="75">
        <f t="shared" si="908"/>
        <v>73986</v>
      </c>
      <c r="BE216" s="75">
        <f t="shared" si="908"/>
        <v>59145</v>
      </c>
      <c r="BF216" s="75">
        <f t="shared" si="908"/>
        <v>55907</v>
      </c>
      <c r="BG216" s="75">
        <f t="shared" si="908"/>
        <v>36568</v>
      </c>
      <c r="BH216" s="75">
        <f t="shared" si="908"/>
        <v>2072</v>
      </c>
      <c r="BI216" s="75">
        <f t="shared" si="908"/>
        <v>1455</v>
      </c>
      <c r="BJ216" s="75">
        <f t="shared" si="908"/>
        <v>146</v>
      </c>
      <c r="BK216" s="75">
        <f t="shared" si="908"/>
        <v>94662</v>
      </c>
      <c r="BL216" s="75">
        <f t="shared" si="809"/>
        <v>648</v>
      </c>
      <c r="BM216" s="75">
        <f t="shared" si="810"/>
        <v>1128</v>
      </c>
      <c r="BN216" s="75">
        <f t="shared" si="889"/>
        <v>143</v>
      </c>
      <c r="BO216" s="75">
        <f t="shared" si="889"/>
        <v>75590</v>
      </c>
      <c r="BP216" s="75">
        <f t="shared" si="812"/>
        <v>529</v>
      </c>
      <c r="BQ216" s="75">
        <f t="shared" si="813"/>
        <v>995</v>
      </c>
      <c r="BR216" s="75">
        <f t="shared" si="890"/>
        <v>6720</v>
      </c>
      <c r="BS216" s="75">
        <f t="shared" si="890"/>
        <v>3025729</v>
      </c>
      <c r="BT216" s="75">
        <f t="shared" si="815"/>
        <v>450</v>
      </c>
      <c r="BU216" s="75">
        <f t="shared" si="816"/>
        <v>833</v>
      </c>
      <c r="BV216" s="75">
        <f t="shared" si="891"/>
        <v>5433</v>
      </c>
      <c r="BW216" s="75">
        <f t="shared" si="891"/>
        <v>5927917</v>
      </c>
      <c r="BX216" s="75">
        <f t="shared" si="818"/>
        <v>1091</v>
      </c>
      <c r="BY216" s="75">
        <f t="shared" si="819"/>
        <v>2068</v>
      </c>
      <c r="BZ216" s="75">
        <f t="shared" si="892"/>
        <v>1530</v>
      </c>
      <c r="CA216" s="75">
        <f t="shared" si="892"/>
        <v>1571071</v>
      </c>
      <c r="CB216" s="75">
        <f t="shared" si="821"/>
        <v>1027</v>
      </c>
      <c r="CC216" s="75">
        <f t="shared" si="822"/>
        <v>2193</v>
      </c>
      <c r="CD216" s="75">
        <f t="shared" si="893"/>
        <v>48867</v>
      </c>
      <c r="CE216" s="75">
        <f t="shared" si="893"/>
        <v>55624726</v>
      </c>
      <c r="CF216" s="75">
        <f t="shared" si="824"/>
        <v>1138</v>
      </c>
      <c r="CG216" s="75">
        <f t="shared" si="825"/>
        <v>2225</v>
      </c>
      <c r="CH216" s="75">
        <f t="shared" si="894"/>
        <v>3682</v>
      </c>
      <c r="CI216" s="75">
        <f t="shared" si="894"/>
        <v>18856335</v>
      </c>
      <c r="CJ216" s="75">
        <f t="shared" si="827"/>
        <v>5121</v>
      </c>
      <c r="CK216" s="75">
        <f t="shared" si="828"/>
        <v>10795</v>
      </c>
      <c r="CL216" s="75">
        <f t="shared" si="895"/>
        <v>1368</v>
      </c>
      <c r="CM216" s="75">
        <f t="shared" si="895"/>
        <v>6405019</v>
      </c>
      <c r="CN216" s="75">
        <f t="shared" si="830"/>
        <v>4682</v>
      </c>
      <c r="CO216" s="75">
        <f t="shared" si="831"/>
        <v>10591</v>
      </c>
      <c r="CP216" s="75">
        <f t="shared" si="896"/>
        <v>1260</v>
      </c>
      <c r="CQ216" s="75">
        <f t="shared" si="896"/>
        <v>12002035</v>
      </c>
      <c r="CR216" s="75">
        <f t="shared" si="833"/>
        <v>9525</v>
      </c>
      <c r="CS216" s="75">
        <f t="shared" si="834"/>
        <v>19889</v>
      </c>
      <c r="CT216" s="75">
        <f t="shared" si="897"/>
        <v>201</v>
      </c>
      <c r="CU216" s="75">
        <f t="shared" si="897"/>
        <v>1702680</v>
      </c>
      <c r="CV216" s="75">
        <f t="shared" si="836"/>
        <v>8471</v>
      </c>
      <c r="CW216" s="75">
        <f t="shared" si="837"/>
        <v>18658</v>
      </c>
      <c r="CX216" s="75">
        <f t="shared" si="898"/>
        <v>624</v>
      </c>
      <c r="CY216" s="75">
        <f t="shared" si="898"/>
        <v>182831</v>
      </c>
      <c r="CZ216" s="75">
        <f t="shared" si="839"/>
        <v>293</v>
      </c>
      <c r="DA216" s="75">
        <f t="shared" si="840"/>
        <v>498</v>
      </c>
      <c r="DB216" s="75">
        <f t="shared" si="899"/>
        <v>4897</v>
      </c>
      <c r="DC216" s="75">
        <f t="shared" si="899"/>
        <v>201833</v>
      </c>
      <c r="DD216" s="75">
        <f t="shared" si="842"/>
        <v>41</v>
      </c>
      <c r="DE216" s="75">
        <f t="shared" si="843"/>
        <v>65</v>
      </c>
      <c r="DF216" s="75">
        <f t="shared" si="900"/>
        <v>200</v>
      </c>
      <c r="DG216" s="75">
        <f t="shared" si="900"/>
        <v>317749</v>
      </c>
      <c r="DH216" s="75">
        <f t="shared" si="845"/>
        <v>1589</v>
      </c>
      <c r="DI216" s="75">
        <f t="shared" si="846"/>
        <v>2997</v>
      </c>
      <c r="DJ216" s="75">
        <f t="shared" si="905"/>
        <v>188</v>
      </c>
      <c r="DK216" s="75">
        <f t="shared" si="905"/>
        <v>6</v>
      </c>
      <c r="DL216" s="248"/>
      <c r="DM216" s="248"/>
      <c r="DN216" s="248"/>
      <c r="DO216" s="248"/>
      <c r="DP216" s="248"/>
      <c r="DQ216" s="248"/>
      <c r="DR216" s="248"/>
      <c r="DS216" s="248"/>
      <c r="DT216" s="248"/>
      <c r="DU216" s="248"/>
      <c r="DV216" s="248"/>
      <c r="DW216" s="248"/>
      <c r="DX216" s="248"/>
      <c r="DY216" s="248"/>
      <c r="DZ216" s="248"/>
      <c r="EA216" s="248"/>
      <c r="EB216" s="164"/>
      <c r="EC216" s="75">
        <f t="shared" si="859"/>
        <v>2</v>
      </c>
      <c r="ED216" s="74">
        <f t="shared" si="874"/>
        <v>2020</v>
      </c>
      <c r="EE216" s="165">
        <f t="shared" si="875"/>
        <v>43862</v>
      </c>
      <c r="EF216" s="157">
        <f t="shared" si="860"/>
        <v>29</v>
      </c>
      <c r="EG216" s="156"/>
      <c r="EH216" s="166">
        <f t="shared" ref="EH216:EQ225" si="909">SUMIFS(EH$247:EH$1257,$B$247:$B$1257,$B216,$C$247:$C$1257,$C216,$D$247:$D$1257,$D216)</f>
        <v>184098</v>
      </c>
      <c r="EI216" s="166">
        <f t="shared" si="909"/>
        <v>287782</v>
      </c>
      <c r="EJ216" s="166">
        <f t="shared" si="909"/>
        <v>1035290</v>
      </c>
      <c r="EK216" s="166">
        <f t="shared" si="909"/>
        <v>7368016</v>
      </c>
      <c r="EL216" s="166">
        <f t="shared" si="909"/>
        <v>5901013</v>
      </c>
      <c r="EM216" s="166">
        <f t="shared" si="909"/>
        <v>4697788</v>
      </c>
      <c r="EN216" s="166">
        <f t="shared" si="909"/>
        <v>122972415</v>
      </c>
      <c r="EO216" s="166">
        <f t="shared" si="909"/>
        <v>353469613</v>
      </c>
      <c r="EP216" s="166">
        <f t="shared" si="909"/>
        <v>16477980</v>
      </c>
      <c r="EQ216" s="166">
        <f t="shared" si="909"/>
        <v>164728</v>
      </c>
      <c r="ER216" s="166">
        <f t="shared" ref="ER216:FA225" si="910">SUMIFS(ER$247:ER$1257,$B$247:$B$1257,$B216,$C$247:$C$1257,$C216,$D$247:$D$1257,$D216)</f>
        <v>142301</v>
      </c>
      <c r="ES216" s="166">
        <f t="shared" si="910"/>
        <v>5595860</v>
      </c>
      <c r="ET216" s="166">
        <f t="shared" si="910"/>
        <v>11233843</v>
      </c>
      <c r="EU216" s="166">
        <f t="shared" si="910"/>
        <v>3355268</v>
      </c>
      <c r="EV216" s="166">
        <f t="shared" si="910"/>
        <v>108722729</v>
      </c>
      <c r="EW216" s="166">
        <f t="shared" si="910"/>
        <v>39747464</v>
      </c>
      <c r="EX216" s="166">
        <f t="shared" si="910"/>
        <v>14488072</v>
      </c>
      <c r="EY216" s="166">
        <f t="shared" si="910"/>
        <v>25059534</v>
      </c>
      <c r="EZ216" s="166">
        <f t="shared" si="910"/>
        <v>3750314</v>
      </c>
      <c r="FA216" s="166">
        <f t="shared" si="910"/>
        <v>599456</v>
      </c>
      <c r="FB216" s="166">
        <f t="shared" ref="FB216:FG225" si="911">SUMIFS(FB$247:FB$1257,$B$247:$B$1257,$B216,$C$247:$C$1257,$C216,$D$247:$D$1257,$D216)</f>
        <v>310652</v>
      </c>
      <c r="FC216" s="166">
        <f t="shared" si="911"/>
        <v>317901</v>
      </c>
      <c r="FD216" s="166">
        <f t="shared" si="911"/>
        <v>0</v>
      </c>
      <c r="FE216" s="166">
        <f t="shared" si="911"/>
        <v>0</v>
      </c>
      <c r="FF216" s="166">
        <f t="shared" si="911"/>
        <v>0</v>
      </c>
      <c r="FG216" s="166">
        <f t="shared" si="911"/>
        <v>0</v>
      </c>
      <c r="FH216" s="152"/>
      <c r="FI216" s="405">
        <f t="shared" si="864"/>
        <v>1.9561991724925096</v>
      </c>
      <c r="FJ216" s="405">
        <f t="shared" si="864"/>
        <v>1.472677985447282</v>
      </c>
      <c r="FK216" s="405">
        <f t="shared" si="865"/>
        <v>1.9276595744680851</v>
      </c>
      <c r="FL216" s="405">
        <f t="shared" si="866"/>
        <v>1.4743561030235162</v>
      </c>
      <c r="FM216" s="405">
        <f t="shared" si="867"/>
        <v>1.3252015045674368</v>
      </c>
      <c r="FN216" s="405">
        <f t="shared" si="868"/>
        <v>1.0593766792047286</v>
      </c>
      <c r="FO216" s="405">
        <f t="shared" si="869"/>
        <v>1.6363822625493927</v>
      </c>
      <c r="FP216" s="405">
        <f t="shared" si="870"/>
        <v>1.0703351382994293</v>
      </c>
      <c r="FQ216" s="405">
        <f t="shared" si="871"/>
        <v>1.5804729214340199</v>
      </c>
      <c r="FR216" s="405">
        <f t="shared" si="872"/>
        <v>1.1098398169336385</v>
      </c>
      <c r="FS216" s="65"/>
      <c r="FT216" s="172"/>
      <c r="FU216" s="172"/>
      <c r="FV216" s="172"/>
      <c r="FW216" s="172"/>
      <c r="FX216" s="172"/>
    </row>
    <row r="217" spans="1:180" ht="10.35" customHeight="1" x14ac:dyDescent="0.2">
      <c r="A217" s="74" t="str">
        <f t="shared" si="784"/>
        <v>2019-20MARCHY59</v>
      </c>
      <c r="B217" s="163" t="str">
        <f t="shared" si="873"/>
        <v>2019-20</v>
      </c>
      <c r="C217" s="26" t="s">
        <v>838</v>
      </c>
      <c r="D217" s="163" t="str">
        <f t="shared" si="884"/>
        <v>Y59</v>
      </c>
      <c r="E217" s="163" t="str">
        <f t="shared" si="884"/>
        <v>South East</v>
      </c>
      <c r="F217" s="163" t="str">
        <f t="shared" si="785"/>
        <v>Y59</v>
      </c>
      <c r="H217" s="75">
        <f t="shared" si="885"/>
        <v>175224</v>
      </c>
      <c r="I217" s="75">
        <f t="shared" si="885"/>
        <v>134694</v>
      </c>
      <c r="J217" s="75">
        <f t="shared" si="885"/>
        <v>1499045</v>
      </c>
      <c r="K217" s="75">
        <f t="shared" si="787"/>
        <v>11</v>
      </c>
      <c r="L217" s="75">
        <f t="shared" si="788"/>
        <v>2</v>
      </c>
      <c r="M217" s="75">
        <f t="shared" si="789"/>
        <v>31</v>
      </c>
      <c r="N217" s="75">
        <f t="shared" si="790"/>
        <v>67</v>
      </c>
      <c r="O217" s="75">
        <f t="shared" si="791"/>
        <v>143</v>
      </c>
      <c r="P217" s="75" t="s">
        <v>44</v>
      </c>
      <c r="Q217" s="75">
        <f t="shared" si="906"/>
        <v>328</v>
      </c>
      <c r="R217" s="75">
        <f t="shared" si="906"/>
        <v>61</v>
      </c>
      <c r="S217" s="75">
        <f t="shared" si="906"/>
        <v>346</v>
      </c>
      <c r="T217" s="75">
        <f t="shared" si="906"/>
        <v>118469</v>
      </c>
      <c r="U217" s="75">
        <f t="shared" si="906"/>
        <v>6896</v>
      </c>
      <c r="V217" s="75">
        <f t="shared" si="906"/>
        <v>4140</v>
      </c>
      <c r="W217" s="75">
        <f t="shared" si="906"/>
        <v>58103</v>
      </c>
      <c r="X217" s="75">
        <f t="shared" si="906"/>
        <v>36613</v>
      </c>
      <c r="Y217" s="75">
        <f t="shared" si="906"/>
        <v>1061</v>
      </c>
      <c r="Z217" s="75">
        <f t="shared" si="906"/>
        <v>3226173</v>
      </c>
      <c r="AA217" s="75">
        <f t="shared" si="793"/>
        <v>468</v>
      </c>
      <c r="AB217" s="75">
        <f t="shared" si="794"/>
        <v>878</v>
      </c>
      <c r="AC217" s="75">
        <f t="shared" si="795"/>
        <v>2354485</v>
      </c>
      <c r="AD217" s="75">
        <f t="shared" si="796"/>
        <v>569</v>
      </c>
      <c r="AE217" s="75">
        <f t="shared" si="797"/>
        <v>1053</v>
      </c>
      <c r="AF217" s="75">
        <f t="shared" si="798"/>
        <v>71761419</v>
      </c>
      <c r="AG217" s="75">
        <f t="shared" si="799"/>
        <v>1235</v>
      </c>
      <c r="AH217" s="75">
        <f t="shared" si="800"/>
        <v>2460</v>
      </c>
      <c r="AI217" s="75">
        <f t="shared" si="801"/>
        <v>189716708</v>
      </c>
      <c r="AJ217" s="75">
        <f t="shared" si="802"/>
        <v>5182</v>
      </c>
      <c r="AK217" s="75">
        <f t="shared" si="803"/>
        <v>12154</v>
      </c>
      <c r="AL217" s="75">
        <f t="shared" si="804"/>
        <v>6345373</v>
      </c>
      <c r="AM217" s="75">
        <f t="shared" si="805"/>
        <v>5981</v>
      </c>
      <c r="AN217" s="75">
        <f t="shared" si="806"/>
        <v>13438</v>
      </c>
      <c r="AO217" s="75">
        <f t="shared" si="907"/>
        <v>11021</v>
      </c>
      <c r="AP217" s="75">
        <f t="shared" si="907"/>
        <v>284</v>
      </c>
      <c r="AQ217" s="75">
        <f t="shared" si="907"/>
        <v>961</v>
      </c>
      <c r="AR217" s="75">
        <f t="shared" si="907"/>
        <v>2292</v>
      </c>
      <c r="AS217" s="75">
        <f t="shared" si="907"/>
        <v>1284</v>
      </c>
      <c r="AT217" s="75">
        <f t="shared" si="907"/>
        <v>8492</v>
      </c>
      <c r="AU217" s="75">
        <f t="shared" si="907"/>
        <v>2636</v>
      </c>
      <c r="AV217" s="75">
        <f t="shared" si="907"/>
        <v>58882</v>
      </c>
      <c r="AW217" s="75">
        <f t="shared" si="907"/>
        <v>3486</v>
      </c>
      <c r="AX217" s="75">
        <f t="shared" si="907"/>
        <v>45080</v>
      </c>
      <c r="AY217" s="75">
        <f t="shared" si="908"/>
        <v>107448</v>
      </c>
      <c r="AZ217" s="75">
        <f t="shared" si="908"/>
        <v>13946</v>
      </c>
      <c r="BA217" s="75">
        <f t="shared" si="908"/>
        <v>10300</v>
      </c>
      <c r="BB217" s="75">
        <f t="shared" si="908"/>
        <v>8245</v>
      </c>
      <c r="BC217" s="75">
        <f t="shared" si="908"/>
        <v>6163</v>
      </c>
      <c r="BD217" s="75">
        <f t="shared" si="908"/>
        <v>77857</v>
      </c>
      <c r="BE217" s="75">
        <f t="shared" si="908"/>
        <v>61706</v>
      </c>
      <c r="BF217" s="75">
        <f t="shared" si="908"/>
        <v>59239</v>
      </c>
      <c r="BG217" s="75">
        <f t="shared" si="908"/>
        <v>39142</v>
      </c>
      <c r="BH217" s="75">
        <f t="shared" si="908"/>
        <v>1591</v>
      </c>
      <c r="BI217" s="75">
        <f t="shared" si="908"/>
        <v>1168</v>
      </c>
      <c r="BJ217" s="75">
        <f t="shared" si="908"/>
        <v>161</v>
      </c>
      <c r="BK217" s="75">
        <f t="shared" si="908"/>
        <v>94228</v>
      </c>
      <c r="BL217" s="75">
        <f t="shared" si="809"/>
        <v>585</v>
      </c>
      <c r="BM217" s="75">
        <f t="shared" si="810"/>
        <v>942</v>
      </c>
      <c r="BN217" s="75">
        <f t="shared" si="889"/>
        <v>114</v>
      </c>
      <c r="BO217" s="75">
        <f t="shared" si="889"/>
        <v>61740</v>
      </c>
      <c r="BP217" s="75">
        <f t="shared" si="812"/>
        <v>542</v>
      </c>
      <c r="BQ217" s="75">
        <f t="shared" si="813"/>
        <v>1067</v>
      </c>
      <c r="BR217" s="75">
        <f t="shared" si="890"/>
        <v>6621</v>
      </c>
      <c r="BS217" s="75">
        <f t="shared" si="890"/>
        <v>3070205</v>
      </c>
      <c r="BT217" s="75">
        <f t="shared" si="815"/>
        <v>464</v>
      </c>
      <c r="BU217" s="75">
        <f t="shared" si="816"/>
        <v>871</v>
      </c>
      <c r="BV217" s="75">
        <f t="shared" si="891"/>
        <v>4670</v>
      </c>
      <c r="BW217" s="75">
        <f t="shared" si="891"/>
        <v>5400750</v>
      </c>
      <c r="BX217" s="75">
        <f t="shared" si="818"/>
        <v>1156</v>
      </c>
      <c r="BY217" s="75">
        <f t="shared" si="819"/>
        <v>2202</v>
      </c>
      <c r="BZ217" s="75">
        <f t="shared" si="892"/>
        <v>1180</v>
      </c>
      <c r="CA217" s="75">
        <f t="shared" si="892"/>
        <v>1308989</v>
      </c>
      <c r="CB217" s="75">
        <f t="shared" si="821"/>
        <v>1109</v>
      </c>
      <c r="CC217" s="75">
        <f t="shared" si="822"/>
        <v>2273</v>
      </c>
      <c r="CD217" s="75">
        <f t="shared" si="893"/>
        <v>52253</v>
      </c>
      <c r="CE217" s="75">
        <f t="shared" si="893"/>
        <v>65051680</v>
      </c>
      <c r="CF217" s="75">
        <f t="shared" si="824"/>
        <v>1245</v>
      </c>
      <c r="CG217" s="75">
        <f t="shared" si="825"/>
        <v>2487</v>
      </c>
      <c r="CH217" s="75">
        <f t="shared" si="894"/>
        <v>3213</v>
      </c>
      <c r="CI217" s="75">
        <f t="shared" si="894"/>
        <v>17007092</v>
      </c>
      <c r="CJ217" s="75">
        <f t="shared" si="827"/>
        <v>5293</v>
      </c>
      <c r="CK217" s="75">
        <f t="shared" si="828"/>
        <v>11202</v>
      </c>
      <c r="CL217" s="75">
        <f t="shared" si="895"/>
        <v>1017</v>
      </c>
      <c r="CM217" s="75">
        <f t="shared" si="895"/>
        <v>5575762</v>
      </c>
      <c r="CN217" s="75">
        <f t="shared" si="830"/>
        <v>5483</v>
      </c>
      <c r="CO217" s="75">
        <f t="shared" si="831"/>
        <v>11688</v>
      </c>
      <c r="CP217" s="75">
        <f t="shared" si="896"/>
        <v>1126</v>
      </c>
      <c r="CQ217" s="75">
        <f t="shared" si="896"/>
        <v>12033044</v>
      </c>
      <c r="CR217" s="75">
        <f t="shared" si="833"/>
        <v>10687</v>
      </c>
      <c r="CS217" s="75">
        <f t="shared" si="834"/>
        <v>24305</v>
      </c>
      <c r="CT217" s="75">
        <f t="shared" si="897"/>
        <v>170</v>
      </c>
      <c r="CU217" s="75">
        <f t="shared" si="897"/>
        <v>1639833</v>
      </c>
      <c r="CV217" s="75">
        <f t="shared" si="836"/>
        <v>9646</v>
      </c>
      <c r="CW217" s="75">
        <f t="shared" si="837"/>
        <v>24587</v>
      </c>
      <c r="CX217" s="75">
        <f t="shared" si="898"/>
        <v>616</v>
      </c>
      <c r="CY217" s="75">
        <f t="shared" si="898"/>
        <v>189012</v>
      </c>
      <c r="CZ217" s="75">
        <f t="shared" si="839"/>
        <v>307</v>
      </c>
      <c r="DA217" s="75">
        <f t="shared" si="840"/>
        <v>505</v>
      </c>
      <c r="DB217" s="75">
        <f t="shared" si="899"/>
        <v>5022</v>
      </c>
      <c r="DC217" s="75">
        <f t="shared" si="899"/>
        <v>237291</v>
      </c>
      <c r="DD217" s="75">
        <f t="shared" si="842"/>
        <v>47</v>
      </c>
      <c r="DE217" s="75">
        <f t="shared" si="843"/>
        <v>81</v>
      </c>
      <c r="DF217" s="75">
        <f t="shared" si="900"/>
        <v>199</v>
      </c>
      <c r="DG217" s="75">
        <f t="shared" si="900"/>
        <v>332465</v>
      </c>
      <c r="DH217" s="75">
        <f t="shared" si="845"/>
        <v>1671</v>
      </c>
      <c r="DI217" s="75">
        <f t="shared" si="846"/>
        <v>3141</v>
      </c>
      <c r="DJ217" s="75">
        <f t="shared" si="905"/>
        <v>184</v>
      </c>
      <c r="DK217" s="75">
        <f t="shared" si="905"/>
        <v>4</v>
      </c>
      <c r="DL217" s="248"/>
      <c r="DM217" s="248"/>
      <c r="DN217" s="248"/>
      <c r="DO217" s="248"/>
      <c r="DP217" s="248"/>
      <c r="DQ217" s="248"/>
      <c r="DR217" s="248"/>
      <c r="DS217" s="248"/>
      <c r="DT217" s="248"/>
      <c r="DU217" s="248"/>
      <c r="DV217" s="248"/>
      <c r="DW217" s="248"/>
      <c r="DX217" s="248"/>
      <c r="DY217" s="248"/>
      <c r="DZ217" s="248"/>
      <c r="EA217" s="248"/>
      <c r="EB217" s="164"/>
      <c r="EC217" s="75">
        <f t="shared" si="859"/>
        <v>3</v>
      </c>
      <c r="ED217" s="74">
        <f t="shared" si="874"/>
        <v>2020</v>
      </c>
      <c r="EE217" s="165">
        <f t="shared" si="875"/>
        <v>43891</v>
      </c>
      <c r="EF217" s="157">
        <f t="shared" si="860"/>
        <v>31</v>
      </c>
      <c r="EG217" s="156"/>
      <c r="EH217" s="166">
        <f t="shared" si="909"/>
        <v>301548</v>
      </c>
      <c r="EI217" s="166">
        <f t="shared" si="909"/>
        <v>4142700</v>
      </c>
      <c r="EJ217" s="166">
        <f t="shared" si="909"/>
        <v>9019686</v>
      </c>
      <c r="EK217" s="166">
        <f t="shared" si="909"/>
        <v>19283046</v>
      </c>
      <c r="EL217" s="166">
        <f t="shared" si="909"/>
        <v>6053475</v>
      </c>
      <c r="EM217" s="166">
        <f t="shared" si="909"/>
        <v>4359028</v>
      </c>
      <c r="EN217" s="166">
        <f t="shared" si="909"/>
        <v>142956294</v>
      </c>
      <c r="EO217" s="166">
        <f t="shared" si="909"/>
        <v>445002803</v>
      </c>
      <c r="EP217" s="166">
        <f t="shared" si="909"/>
        <v>14257487</v>
      </c>
      <c r="EQ217" s="166">
        <f t="shared" si="909"/>
        <v>151665</v>
      </c>
      <c r="ER217" s="166">
        <f t="shared" si="910"/>
        <v>121599</v>
      </c>
      <c r="ES217" s="166">
        <f t="shared" si="910"/>
        <v>5765210</v>
      </c>
      <c r="ET217" s="166">
        <f t="shared" si="910"/>
        <v>10283908</v>
      </c>
      <c r="EU217" s="166">
        <f t="shared" si="910"/>
        <v>2682121</v>
      </c>
      <c r="EV217" s="166">
        <f t="shared" si="910"/>
        <v>129958268</v>
      </c>
      <c r="EW217" s="166">
        <f t="shared" si="910"/>
        <v>35991397</v>
      </c>
      <c r="EX217" s="166">
        <f t="shared" si="910"/>
        <v>11886588</v>
      </c>
      <c r="EY217" s="166">
        <f t="shared" si="910"/>
        <v>27367439</v>
      </c>
      <c r="EZ217" s="166">
        <f t="shared" si="910"/>
        <v>4179816</v>
      </c>
      <c r="FA217" s="166">
        <f t="shared" si="910"/>
        <v>625009</v>
      </c>
      <c r="FB217" s="166">
        <f t="shared" si="911"/>
        <v>311052</v>
      </c>
      <c r="FC217" s="166">
        <f t="shared" si="911"/>
        <v>406950</v>
      </c>
      <c r="FD217" s="166">
        <f t="shared" si="911"/>
        <v>0</v>
      </c>
      <c r="FE217" s="166">
        <f t="shared" si="911"/>
        <v>0</v>
      </c>
      <c r="FF217" s="166">
        <f t="shared" si="911"/>
        <v>0</v>
      </c>
      <c r="FG217" s="166">
        <f t="shared" si="911"/>
        <v>0</v>
      </c>
      <c r="FH217" s="152"/>
      <c r="FI217" s="405">
        <f t="shared" si="864"/>
        <v>2.0223317865429236</v>
      </c>
      <c r="FJ217" s="405">
        <f t="shared" si="864"/>
        <v>1.4936194895591648</v>
      </c>
      <c r="FK217" s="405">
        <f t="shared" si="865"/>
        <v>1.9915458937198067</v>
      </c>
      <c r="FL217" s="405">
        <f t="shared" si="866"/>
        <v>1.488647342995169</v>
      </c>
      <c r="FM217" s="405">
        <f t="shared" si="867"/>
        <v>1.3399824449684181</v>
      </c>
      <c r="FN217" s="405">
        <f t="shared" si="868"/>
        <v>1.0620105674405798</v>
      </c>
      <c r="FO217" s="405">
        <f t="shared" si="869"/>
        <v>1.6179772212055827</v>
      </c>
      <c r="FP217" s="405">
        <f t="shared" si="870"/>
        <v>1.0690738262365826</v>
      </c>
      <c r="FQ217" s="405">
        <f t="shared" si="871"/>
        <v>1.4995287464655984</v>
      </c>
      <c r="FR217" s="405">
        <f t="shared" si="872"/>
        <v>1.1008482563619226</v>
      </c>
      <c r="FS217" s="65"/>
      <c r="FT217" s="172"/>
      <c r="FU217" s="172"/>
      <c r="FV217" s="172"/>
      <c r="FW217" s="172"/>
      <c r="FX217" s="172"/>
    </row>
    <row r="218" spans="1:180" ht="10.35" customHeight="1" x14ac:dyDescent="0.2">
      <c r="A218" s="74" t="str">
        <f t="shared" si="784"/>
        <v>2020-21APRILY59</v>
      </c>
      <c r="B218" s="163" t="str">
        <f t="shared" si="873"/>
        <v>2020-21</v>
      </c>
      <c r="C218" s="26" t="s">
        <v>839</v>
      </c>
      <c r="D218" s="163" t="str">
        <f t="shared" si="884"/>
        <v>Y59</v>
      </c>
      <c r="E218" s="163" t="str">
        <f t="shared" si="884"/>
        <v>South East</v>
      </c>
      <c r="F218" s="163" t="str">
        <f t="shared" si="785"/>
        <v>Y59</v>
      </c>
      <c r="H218" s="75">
        <f t="shared" si="885"/>
        <v>136221</v>
      </c>
      <c r="I218" s="75">
        <f t="shared" si="885"/>
        <v>96081</v>
      </c>
      <c r="J218" s="75">
        <f t="shared" si="885"/>
        <v>267914</v>
      </c>
      <c r="K218" s="75">
        <f t="shared" si="787"/>
        <v>3</v>
      </c>
      <c r="L218" s="75">
        <f t="shared" si="788"/>
        <v>2</v>
      </c>
      <c r="M218" s="75">
        <f t="shared" si="789"/>
        <v>2</v>
      </c>
      <c r="N218" s="75">
        <f t="shared" si="790"/>
        <v>3</v>
      </c>
      <c r="O218" s="75">
        <f t="shared" si="791"/>
        <v>30</v>
      </c>
      <c r="P218" s="75" t="s">
        <v>44</v>
      </c>
      <c r="Q218" s="75">
        <f t="shared" si="906"/>
        <v>521</v>
      </c>
      <c r="R218" s="75">
        <f t="shared" si="906"/>
        <v>46</v>
      </c>
      <c r="S218" s="75">
        <f t="shared" si="906"/>
        <v>128</v>
      </c>
      <c r="T218" s="75">
        <f t="shared" si="906"/>
        <v>105869</v>
      </c>
      <c r="U218" s="75">
        <f t="shared" si="906"/>
        <v>7146</v>
      </c>
      <c r="V218" s="75">
        <f t="shared" si="906"/>
        <v>3453</v>
      </c>
      <c r="W218" s="75">
        <f t="shared" si="906"/>
        <v>46678</v>
      </c>
      <c r="X218" s="75">
        <f t="shared" si="906"/>
        <v>37735</v>
      </c>
      <c r="Y218" s="75">
        <f t="shared" si="906"/>
        <v>1573</v>
      </c>
      <c r="Z218" s="75">
        <f t="shared" si="906"/>
        <v>2732805</v>
      </c>
      <c r="AA218" s="75">
        <f t="shared" si="793"/>
        <v>382</v>
      </c>
      <c r="AB218" s="75">
        <f t="shared" si="794"/>
        <v>712</v>
      </c>
      <c r="AC218" s="75">
        <f t="shared" ref="AC218:AC244" si="912">SUMIFS(AC$247:AC$1257,$B$247:$B$1257,$B218,$C$247:$C$1257,$C218,$D$247:$D$1257,$D218)</f>
        <v>1694424</v>
      </c>
      <c r="AD218" s="75">
        <f t="shared" si="796"/>
        <v>491</v>
      </c>
      <c r="AE218" s="75">
        <f t="shared" si="797"/>
        <v>919</v>
      </c>
      <c r="AF218" s="75">
        <f t="shared" ref="AF218:AF244" si="913">SUMIFS(AF$247:AF$1257,$B$247:$B$1257,$B218,$C$247:$C$1257,$C218,$D$247:$D$1257,$D218)</f>
        <v>38764986</v>
      </c>
      <c r="AG218" s="75">
        <f t="shared" si="799"/>
        <v>830</v>
      </c>
      <c r="AH218" s="75">
        <f t="shared" si="800"/>
        <v>1554</v>
      </c>
      <c r="AI218" s="75">
        <f t="shared" ref="AI218:AI244" si="914">SUMIFS(AI$247:AI$1257,$B$247:$B$1257,$B218,$C$247:$C$1257,$C218,$D$247:$D$1257,$D218)</f>
        <v>95590609</v>
      </c>
      <c r="AJ218" s="75">
        <f t="shared" si="802"/>
        <v>2533</v>
      </c>
      <c r="AK218" s="75">
        <f t="shared" si="803"/>
        <v>5848</v>
      </c>
      <c r="AL218" s="75">
        <f t="shared" ref="AL218:AL244" si="915">SUMIFS(AL$247:AL$1257,$B$247:$B$1257,$B218,$C$247:$C$1257,$C218,$D$247:$D$1257,$D218)</f>
        <v>5050264</v>
      </c>
      <c r="AM218" s="75">
        <f t="shared" si="805"/>
        <v>3211</v>
      </c>
      <c r="AN218" s="75">
        <f t="shared" si="806"/>
        <v>7548</v>
      </c>
      <c r="AO218" s="75">
        <f t="shared" si="907"/>
        <v>7472</v>
      </c>
      <c r="AP218" s="75">
        <f t="shared" si="907"/>
        <v>182</v>
      </c>
      <c r="AQ218" s="75">
        <f t="shared" si="907"/>
        <v>706</v>
      </c>
      <c r="AR218" s="75">
        <f t="shared" si="907"/>
        <v>1656</v>
      </c>
      <c r="AS218" s="75">
        <f t="shared" si="907"/>
        <v>844</v>
      </c>
      <c r="AT218" s="75">
        <f t="shared" si="907"/>
        <v>5740</v>
      </c>
      <c r="AU218" s="75">
        <f t="shared" si="907"/>
        <v>1802</v>
      </c>
      <c r="AV218" s="75">
        <f t="shared" si="907"/>
        <v>48503</v>
      </c>
      <c r="AW218" s="75">
        <f t="shared" si="907"/>
        <v>3460</v>
      </c>
      <c r="AX218" s="75">
        <f t="shared" si="907"/>
        <v>46434</v>
      </c>
      <c r="AY218" s="75">
        <f t="shared" si="908"/>
        <v>98397</v>
      </c>
      <c r="AZ218" s="75">
        <f t="shared" si="908"/>
        <v>14737</v>
      </c>
      <c r="BA218" s="75">
        <f t="shared" si="908"/>
        <v>10879</v>
      </c>
      <c r="BB218" s="75">
        <f t="shared" si="908"/>
        <v>7089</v>
      </c>
      <c r="BC218" s="75">
        <f t="shared" si="908"/>
        <v>5361</v>
      </c>
      <c r="BD218" s="75">
        <f t="shared" si="908"/>
        <v>59983</v>
      </c>
      <c r="BE218" s="75">
        <f t="shared" si="908"/>
        <v>49244</v>
      </c>
      <c r="BF218" s="75">
        <f t="shared" si="908"/>
        <v>55828</v>
      </c>
      <c r="BG218" s="75">
        <f t="shared" si="908"/>
        <v>40103</v>
      </c>
      <c r="BH218" s="75">
        <f t="shared" si="908"/>
        <v>2374</v>
      </c>
      <c r="BI218" s="75">
        <f t="shared" si="908"/>
        <v>1720</v>
      </c>
      <c r="BJ218" s="75">
        <f t="shared" si="908"/>
        <v>111</v>
      </c>
      <c r="BK218" s="75">
        <f t="shared" si="908"/>
        <v>63981</v>
      </c>
      <c r="BL218" s="75">
        <f t="shared" si="809"/>
        <v>576</v>
      </c>
      <c r="BM218" s="75">
        <f t="shared" si="810"/>
        <v>996</v>
      </c>
      <c r="BN218" s="75">
        <f t="shared" si="889"/>
        <v>80</v>
      </c>
      <c r="BO218" s="75">
        <f t="shared" si="889"/>
        <v>38628</v>
      </c>
      <c r="BP218" s="75">
        <f t="shared" si="812"/>
        <v>483</v>
      </c>
      <c r="BQ218" s="75">
        <f t="shared" si="813"/>
        <v>924</v>
      </c>
      <c r="BR218" s="75">
        <f t="shared" si="890"/>
        <v>6955</v>
      </c>
      <c r="BS218" s="75">
        <f t="shared" si="890"/>
        <v>2630196</v>
      </c>
      <c r="BT218" s="75">
        <f t="shared" si="815"/>
        <v>378</v>
      </c>
      <c r="BU218" s="75">
        <f t="shared" si="816"/>
        <v>699</v>
      </c>
      <c r="BV218" s="75">
        <f t="shared" si="891"/>
        <v>4126</v>
      </c>
      <c r="BW218" s="75">
        <f t="shared" si="891"/>
        <v>3256686</v>
      </c>
      <c r="BX218" s="75">
        <f t="shared" si="818"/>
        <v>789</v>
      </c>
      <c r="BY218" s="75">
        <f t="shared" si="819"/>
        <v>1421</v>
      </c>
      <c r="BZ218" s="75">
        <f t="shared" si="892"/>
        <v>867</v>
      </c>
      <c r="CA218" s="75">
        <f t="shared" si="892"/>
        <v>683571</v>
      </c>
      <c r="CB218" s="75">
        <f t="shared" si="821"/>
        <v>788</v>
      </c>
      <c r="CC218" s="75">
        <f t="shared" si="822"/>
        <v>1570</v>
      </c>
      <c r="CD218" s="75">
        <f t="shared" si="893"/>
        <v>41685</v>
      </c>
      <c r="CE218" s="75">
        <f t="shared" si="893"/>
        <v>34824729</v>
      </c>
      <c r="CF218" s="75">
        <f t="shared" si="824"/>
        <v>835</v>
      </c>
      <c r="CG218" s="75">
        <f t="shared" si="825"/>
        <v>1567</v>
      </c>
      <c r="CH218" s="75">
        <f t="shared" si="894"/>
        <v>3651</v>
      </c>
      <c r="CI218" s="75">
        <f t="shared" si="894"/>
        <v>10772860</v>
      </c>
      <c r="CJ218" s="75">
        <f t="shared" si="827"/>
        <v>2951</v>
      </c>
      <c r="CK218" s="75">
        <f t="shared" si="828"/>
        <v>6387</v>
      </c>
      <c r="CL218" s="75">
        <f t="shared" si="895"/>
        <v>845</v>
      </c>
      <c r="CM218" s="75">
        <f t="shared" si="895"/>
        <v>2620907</v>
      </c>
      <c r="CN218" s="75">
        <f t="shared" si="830"/>
        <v>3102</v>
      </c>
      <c r="CO218" s="75">
        <f t="shared" si="831"/>
        <v>6584</v>
      </c>
      <c r="CP218" s="75">
        <f t="shared" si="896"/>
        <v>1221</v>
      </c>
      <c r="CQ218" s="75">
        <f t="shared" si="896"/>
        <v>6511224</v>
      </c>
      <c r="CR218" s="75">
        <f t="shared" si="833"/>
        <v>5333</v>
      </c>
      <c r="CS218" s="75">
        <f t="shared" si="834"/>
        <v>13275</v>
      </c>
      <c r="CT218" s="75">
        <f t="shared" si="897"/>
        <v>173</v>
      </c>
      <c r="CU218" s="75">
        <f t="shared" si="897"/>
        <v>847513</v>
      </c>
      <c r="CV218" s="75">
        <f t="shared" si="836"/>
        <v>4899</v>
      </c>
      <c r="CW218" s="75">
        <f t="shared" si="837"/>
        <v>11965</v>
      </c>
      <c r="CX218" s="75">
        <f t="shared" si="898"/>
        <v>578</v>
      </c>
      <c r="CY218" s="75">
        <f t="shared" si="898"/>
        <v>173405</v>
      </c>
      <c r="CZ218" s="75">
        <f t="shared" si="839"/>
        <v>300</v>
      </c>
      <c r="DA218" s="75">
        <f t="shared" si="840"/>
        <v>511</v>
      </c>
      <c r="DB218" s="75">
        <f t="shared" si="899"/>
        <v>5366</v>
      </c>
      <c r="DC218" s="75">
        <f t="shared" si="899"/>
        <v>221664</v>
      </c>
      <c r="DD218" s="75">
        <f t="shared" si="842"/>
        <v>41</v>
      </c>
      <c r="DE218" s="75">
        <f t="shared" si="843"/>
        <v>69</v>
      </c>
      <c r="DF218" s="75">
        <f t="shared" si="900"/>
        <v>152</v>
      </c>
      <c r="DG218" s="75">
        <f t="shared" si="900"/>
        <v>175507</v>
      </c>
      <c r="DH218" s="75">
        <f t="shared" si="845"/>
        <v>1155</v>
      </c>
      <c r="DI218" s="75">
        <f t="shared" si="846"/>
        <v>2232</v>
      </c>
      <c r="DJ218" s="75">
        <f t="shared" si="905"/>
        <v>142</v>
      </c>
      <c r="DK218" s="75">
        <f t="shared" si="905"/>
        <v>0</v>
      </c>
      <c r="DL218" s="248"/>
      <c r="DM218" s="248"/>
      <c r="DN218" s="248"/>
      <c r="DO218" s="248"/>
      <c r="DP218" s="248"/>
      <c r="DQ218" s="248"/>
      <c r="DR218" s="248"/>
      <c r="DS218" s="248"/>
      <c r="DT218" s="248"/>
      <c r="DU218" s="248"/>
      <c r="DV218" s="248"/>
      <c r="DW218" s="248"/>
      <c r="DX218" s="248"/>
      <c r="DY218" s="248"/>
      <c r="DZ218" s="248"/>
      <c r="EA218" s="248"/>
      <c r="EB218" s="164"/>
      <c r="EC218" s="75">
        <f t="shared" si="859"/>
        <v>4</v>
      </c>
      <c r="ED218" s="74">
        <f t="shared" si="874"/>
        <v>2020</v>
      </c>
      <c r="EE218" s="165">
        <f t="shared" si="875"/>
        <v>43922</v>
      </c>
      <c r="EF218" s="157">
        <f t="shared" si="860"/>
        <v>30</v>
      </c>
      <c r="EG218" s="156"/>
      <c r="EH218" s="166">
        <f t="shared" si="909"/>
        <v>173571</v>
      </c>
      <c r="EI218" s="166">
        <f t="shared" si="909"/>
        <v>223503</v>
      </c>
      <c r="EJ218" s="166">
        <f t="shared" si="909"/>
        <v>296826</v>
      </c>
      <c r="EK218" s="166">
        <f t="shared" si="909"/>
        <v>2844534</v>
      </c>
      <c r="EL218" s="166">
        <f t="shared" si="909"/>
        <v>5089470</v>
      </c>
      <c r="EM218" s="166">
        <f t="shared" si="909"/>
        <v>3172751</v>
      </c>
      <c r="EN218" s="166">
        <f t="shared" si="909"/>
        <v>72521234</v>
      </c>
      <c r="EO218" s="166">
        <f t="shared" si="909"/>
        <v>220682934</v>
      </c>
      <c r="EP218" s="166">
        <f t="shared" si="909"/>
        <v>11872668</v>
      </c>
      <c r="EQ218" s="166">
        <f t="shared" si="909"/>
        <v>110525</v>
      </c>
      <c r="ER218" s="166">
        <f t="shared" si="910"/>
        <v>73912</v>
      </c>
      <c r="ES218" s="166">
        <f t="shared" si="910"/>
        <v>4864298</v>
      </c>
      <c r="ET218" s="166">
        <f t="shared" si="910"/>
        <v>5861584</v>
      </c>
      <c r="EU218" s="166">
        <f t="shared" si="910"/>
        <v>1360808</v>
      </c>
      <c r="EV218" s="166">
        <f t="shared" si="910"/>
        <v>65324646</v>
      </c>
      <c r="EW218" s="166">
        <f t="shared" si="910"/>
        <v>23319328</v>
      </c>
      <c r="EX218" s="166">
        <f t="shared" si="910"/>
        <v>5563765</v>
      </c>
      <c r="EY218" s="166">
        <f t="shared" si="910"/>
        <v>16208583</v>
      </c>
      <c r="EZ218" s="166">
        <f t="shared" si="910"/>
        <v>2069920</v>
      </c>
      <c r="FA218" s="166">
        <f t="shared" si="910"/>
        <v>339188</v>
      </c>
      <c r="FB218" s="166">
        <f t="shared" si="911"/>
        <v>295302</v>
      </c>
      <c r="FC218" s="166">
        <f t="shared" si="911"/>
        <v>368258</v>
      </c>
      <c r="FD218" s="166">
        <f t="shared" si="911"/>
        <v>0</v>
      </c>
      <c r="FE218" s="166">
        <f t="shared" si="911"/>
        <v>0</v>
      </c>
      <c r="FF218" s="166">
        <f t="shared" si="911"/>
        <v>0</v>
      </c>
      <c r="FG218" s="166">
        <f t="shared" si="911"/>
        <v>0</v>
      </c>
      <c r="FH218" s="152"/>
      <c r="FI218" s="405">
        <f t="shared" ref="FI218:FJ244" si="916">IFERROR(AZ218/HLOOKUP(FH$3&amp;FI$3,$U$5:$Y$9539,ROW()-4,0),"-")</f>
        <v>2.0622726000559752</v>
      </c>
      <c r="FJ218" s="405">
        <f t="shared" si="916"/>
        <v>1.5223901483347326</v>
      </c>
      <c r="FK218" s="405">
        <f t="shared" ref="FK218:FK244" si="917">IFERROR(BB218/HLOOKUP(FJ$3&amp;FK$3,$U$5:$Y$9539,ROW()-4,0),"-")</f>
        <v>2.0529973935708079</v>
      </c>
      <c r="FL218" s="405">
        <f t="shared" ref="FL218:FL244" si="918">IFERROR(BC218/HLOOKUP(FK$3&amp;FL$3,$U$5:$Y$9539,ROW()-4,0),"-")</f>
        <v>1.5525629887054735</v>
      </c>
      <c r="FM218" s="405">
        <f t="shared" ref="FM218:FM244" si="919">IFERROR(BD218/HLOOKUP(FL$3&amp;FM$3,$U$5:$Y$9539,ROW()-4,0),"-")</f>
        <v>1.2850379193624406</v>
      </c>
      <c r="FN218" s="405">
        <f t="shared" ref="FN218:FN244" si="920">IFERROR(BE218/HLOOKUP(FM$3&amp;FN$3,$U$5:$Y$9539,ROW()-4,0),"-")</f>
        <v>1.0549723638544926</v>
      </c>
      <c r="FO218" s="405">
        <f t="shared" ref="FO218:FO244" si="921">IFERROR(BF218/HLOOKUP(FN$3&amp;FO$3,$U$5:$Y$9539,ROW()-4,0),"-")</f>
        <v>1.4794752881939843</v>
      </c>
      <c r="FP218" s="405">
        <f t="shared" ref="FP218:FP244" si="922">IFERROR(BG218/HLOOKUP(FO$3&amp;FP$3,$U$5:$Y$9539,ROW()-4,0),"-")</f>
        <v>1.062753411951769</v>
      </c>
      <c r="FQ218" s="405">
        <f t="shared" ref="FQ218:FQ244" si="923">IFERROR(BH218/HLOOKUP(FP$3&amp;FQ$3,$U$5:$Y$9539,ROW()-4,0),"-")</f>
        <v>1.5092180546726002</v>
      </c>
      <c r="FR218" s="405">
        <f t="shared" ref="FR218:FR244" si="924">IFERROR(BI218/HLOOKUP(FQ$3&amp;FR$3,$U$5:$Y$9539,ROW()-4,0),"-")</f>
        <v>1.0934520025429115</v>
      </c>
      <c r="FS218" s="65"/>
      <c r="FT218" s="172"/>
      <c r="FU218" s="172"/>
      <c r="FV218" s="172"/>
      <c r="FW218" s="172"/>
      <c r="FX218" s="172"/>
    </row>
    <row r="219" spans="1:180" ht="10.35" customHeight="1" x14ac:dyDescent="0.2">
      <c r="A219" s="74" t="str">
        <f t="shared" si="784"/>
        <v>2020-21MAYY59</v>
      </c>
      <c r="B219" s="163" t="str">
        <f t="shared" si="873"/>
        <v>2020-21</v>
      </c>
      <c r="C219" s="26" t="s">
        <v>840</v>
      </c>
      <c r="D219" s="163" t="str">
        <f t="shared" si="884"/>
        <v>Y59</v>
      </c>
      <c r="E219" s="163" t="str">
        <f t="shared" si="884"/>
        <v>South East</v>
      </c>
      <c r="F219" s="163" t="str">
        <f t="shared" si="785"/>
        <v>Y59</v>
      </c>
      <c r="H219" s="75">
        <f t="shared" si="885"/>
        <v>134532</v>
      </c>
      <c r="I219" s="75">
        <f t="shared" si="885"/>
        <v>89712</v>
      </c>
      <c r="J219" s="75">
        <f t="shared" si="885"/>
        <v>201103</v>
      </c>
      <c r="K219" s="75">
        <f t="shared" si="787"/>
        <v>2</v>
      </c>
      <c r="L219" s="75">
        <f t="shared" si="788"/>
        <v>2</v>
      </c>
      <c r="M219" s="75">
        <f t="shared" si="789"/>
        <v>2</v>
      </c>
      <c r="N219" s="75">
        <f t="shared" si="790"/>
        <v>2</v>
      </c>
      <c r="O219" s="75">
        <f t="shared" si="791"/>
        <v>9</v>
      </c>
      <c r="P219" s="75" t="s">
        <v>44</v>
      </c>
      <c r="Q219" s="75">
        <f t="shared" si="906"/>
        <v>546</v>
      </c>
      <c r="R219" s="75">
        <f t="shared" si="906"/>
        <v>46</v>
      </c>
      <c r="S219" s="75">
        <f t="shared" si="906"/>
        <v>136</v>
      </c>
      <c r="T219" s="75">
        <f t="shared" si="906"/>
        <v>108573</v>
      </c>
      <c r="U219" s="75">
        <f t="shared" si="906"/>
        <v>6841</v>
      </c>
      <c r="V219" s="75">
        <f t="shared" si="906"/>
        <v>3802</v>
      </c>
      <c r="W219" s="75">
        <f t="shared" si="906"/>
        <v>46470</v>
      </c>
      <c r="X219" s="75">
        <f t="shared" si="906"/>
        <v>40538</v>
      </c>
      <c r="Y219" s="75">
        <f t="shared" si="906"/>
        <v>1892</v>
      </c>
      <c r="Z219" s="75">
        <f t="shared" si="906"/>
        <v>2612381</v>
      </c>
      <c r="AA219" s="75">
        <f t="shared" si="793"/>
        <v>382</v>
      </c>
      <c r="AB219" s="75">
        <f t="shared" si="794"/>
        <v>701</v>
      </c>
      <c r="AC219" s="75">
        <f t="shared" si="912"/>
        <v>1767804</v>
      </c>
      <c r="AD219" s="75">
        <f t="shared" si="796"/>
        <v>465</v>
      </c>
      <c r="AE219" s="75">
        <f t="shared" si="797"/>
        <v>860</v>
      </c>
      <c r="AF219" s="75">
        <f t="shared" si="913"/>
        <v>37196145</v>
      </c>
      <c r="AG219" s="75">
        <f t="shared" si="799"/>
        <v>800</v>
      </c>
      <c r="AH219" s="75">
        <f t="shared" si="800"/>
        <v>1494</v>
      </c>
      <c r="AI219" s="75">
        <f t="shared" si="914"/>
        <v>93560465</v>
      </c>
      <c r="AJ219" s="75">
        <f t="shared" si="802"/>
        <v>2308</v>
      </c>
      <c r="AK219" s="75">
        <f t="shared" si="803"/>
        <v>5129</v>
      </c>
      <c r="AL219" s="75">
        <f t="shared" si="915"/>
        <v>5809432</v>
      </c>
      <c r="AM219" s="75">
        <f t="shared" si="805"/>
        <v>3071</v>
      </c>
      <c r="AN219" s="75">
        <f t="shared" si="806"/>
        <v>6961</v>
      </c>
      <c r="AO219" s="75">
        <f t="shared" si="907"/>
        <v>7200</v>
      </c>
      <c r="AP219" s="75">
        <f t="shared" si="907"/>
        <v>157</v>
      </c>
      <c r="AQ219" s="75">
        <f t="shared" si="907"/>
        <v>497</v>
      </c>
      <c r="AR219" s="75">
        <f t="shared" si="907"/>
        <v>2087</v>
      </c>
      <c r="AS219" s="75">
        <f t="shared" si="907"/>
        <v>897</v>
      </c>
      <c r="AT219" s="75">
        <f t="shared" si="907"/>
        <v>5649</v>
      </c>
      <c r="AU219" s="75">
        <f t="shared" si="907"/>
        <v>2102</v>
      </c>
      <c r="AV219" s="75">
        <f t="shared" si="907"/>
        <v>55475</v>
      </c>
      <c r="AW219" s="75">
        <f t="shared" si="907"/>
        <v>4643</v>
      </c>
      <c r="AX219" s="75">
        <f t="shared" si="907"/>
        <v>41255</v>
      </c>
      <c r="AY219" s="75">
        <f t="shared" si="908"/>
        <v>101373</v>
      </c>
      <c r="AZ219" s="75">
        <f t="shared" si="908"/>
        <v>14197</v>
      </c>
      <c r="BA219" s="75">
        <f t="shared" si="908"/>
        <v>10520</v>
      </c>
      <c r="BB219" s="75">
        <f t="shared" si="908"/>
        <v>7844</v>
      </c>
      <c r="BC219" s="75">
        <f t="shared" si="908"/>
        <v>5889</v>
      </c>
      <c r="BD219" s="75">
        <f t="shared" si="908"/>
        <v>60397</v>
      </c>
      <c r="BE219" s="75">
        <f t="shared" si="908"/>
        <v>49785</v>
      </c>
      <c r="BF219" s="75">
        <f t="shared" si="908"/>
        <v>60422</v>
      </c>
      <c r="BG219" s="75">
        <f t="shared" si="908"/>
        <v>43707</v>
      </c>
      <c r="BH219" s="75">
        <f t="shared" si="908"/>
        <v>2900</v>
      </c>
      <c r="BI219" s="75">
        <f t="shared" si="908"/>
        <v>2138</v>
      </c>
      <c r="BJ219" s="75">
        <f t="shared" si="908"/>
        <v>105</v>
      </c>
      <c r="BK219" s="75">
        <f t="shared" si="908"/>
        <v>54655</v>
      </c>
      <c r="BL219" s="75">
        <f t="shared" si="809"/>
        <v>521</v>
      </c>
      <c r="BM219" s="75">
        <f t="shared" si="810"/>
        <v>922</v>
      </c>
      <c r="BN219" s="75">
        <f t="shared" si="889"/>
        <v>116</v>
      </c>
      <c r="BO219" s="75">
        <f t="shared" si="889"/>
        <v>56576</v>
      </c>
      <c r="BP219" s="75">
        <f t="shared" si="812"/>
        <v>488</v>
      </c>
      <c r="BQ219" s="75">
        <f t="shared" si="813"/>
        <v>970</v>
      </c>
      <c r="BR219" s="75">
        <f t="shared" si="890"/>
        <v>6620</v>
      </c>
      <c r="BS219" s="75">
        <f t="shared" si="890"/>
        <v>2501150</v>
      </c>
      <c r="BT219" s="75">
        <f t="shared" si="815"/>
        <v>378</v>
      </c>
      <c r="BU219" s="75">
        <f t="shared" si="816"/>
        <v>691</v>
      </c>
      <c r="BV219" s="75">
        <f t="shared" si="891"/>
        <v>3787</v>
      </c>
      <c r="BW219" s="75">
        <f t="shared" si="891"/>
        <v>3005567</v>
      </c>
      <c r="BX219" s="75">
        <f t="shared" si="818"/>
        <v>794</v>
      </c>
      <c r="BY219" s="75">
        <f t="shared" si="819"/>
        <v>1448</v>
      </c>
      <c r="BZ219" s="75">
        <f t="shared" si="892"/>
        <v>1097</v>
      </c>
      <c r="CA219" s="75">
        <f t="shared" si="892"/>
        <v>783408</v>
      </c>
      <c r="CB219" s="75">
        <f t="shared" si="821"/>
        <v>714</v>
      </c>
      <c r="CC219" s="75">
        <f t="shared" si="822"/>
        <v>1499</v>
      </c>
      <c r="CD219" s="75">
        <f t="shared" si="893"/>
        <v>41586</v>
      </c>
      <c r="CE219" s="75">
        <f t="shared" si="893"/>
        <v>33407170</v>
      </c>
      <c r="CF219" s="75">
        <f t="shared" si="824"/>
        <v>803</v>
      </c>
      <c r="CG219" s="75">
        <f t="shared" si="825"/>
        <v>1498</v>
      </c>
      <c r="CH219" s="75">
        <f t="shared" si="894"/>
        <v>3900</v>
      </c>
      <c r="CI219" s="75">
        <f t="shared" si="894"/>
        <v>11689045</v>
      </c>
      <c r="CJ219" s="75">
        <f t="shared" si="827"/>
        <v>2997</v>
      </c>
      <c r="CK219" s="75">
        <f t="shared" si="828"/>
        <v>6420</v>
      </c>
      <c r="CL219" s="75">
        <f t="shared" si="895"/>
        <v>1152</v>
      </c>
      <c r="CM219" s="75">
        <f t="shared" si="895"/>
        <v>3433138</v>
      </c>
      <c r="CN219" s="75">
        <f t="shared" si="830"/>
        <v>2980</v>
      </c>
      <c r="CO219" s="75">
        <f t="shared" si="831"/>
        <v>6871</v>
      </c>
      <c r="CP219" s="75">
        <f t="shared" si="896"/>
        <v>1302</v>
      </c>
      <c r="CQ219" s="75">
        <f t="shared" si="896"/>
        <v>7013136</v>
      </c>
      <c r="CR219" s="75">
        <f t="shared" si="833"/>
        <v>5386</v>
      </c>
      <c r="CS219" s="75">
        <f t="shared" si="834"/>
        <v>13452</v>
      </c>
      <c r="CT219" s="75">
        <f t="shared" si="897"/>
        <v>182</v>
      </c>
      <c r="CU219" s="75">
        <f t="shared" si="897"/>
        <v>857397</v>
      </c>
      <c r="CV219" s="75">
        <f t="shared" si="836"/>
        <v>4711</v>
      </c>
      <c r="CW219" s="75">
        <f t="shared" si="837"/>
        <v>12171</v>
      </c>
      <c r="CX219" s="75">
        <f t="shared" si="898"/>
        <v>354</v>
      </c>
      <c r="CY219" s="75">
        <f t="shared" si="898"/>
        <v>112150</v>
      </c>
      <c r="CZ219" s="75">
        <f t="shared" si="839"/>
        <v>317</v>
      </c>
      <c r="DA219" s="75">
        <f t="shared" si="840"/>
        <v>526</v>
      </c>
      <c r="DB219" s="75">
        <f t="shared" si="899"/>
        <v>4943</v>
      </c>
      <c r="DC219" s="75">
        <f t="shared" si="899"/>
        <v>214862</v>
      </c>
      <c r="DD219" s="75">
        <f t="shared" si="842"/>
        <v>43</v>
      </c>
      <c r="DE219" s="75">
        <f t="shared" si="843"/>
        <v>70</v>
      </c>
      <c r="DF219" s="75">
        <f t="shared" si="900"/>
        <v>225</v>
      </c>
      <c r="DG219" s="75">
        <f t="shared" si="900"/>
        <v>245869</v>
      </c>
      <c r="DH219" s="75">
        <f t="shared" si="845"/>
        <v>1093</v>
      </c>
      <c r="DI219" s="75">
        <f t="shared" si="846"/>
        <v>2250</v>
      </c>
      <c r="DJ219" s="75">
        <f t="shared" si="905"/>
        <v>212</v>
      </c>
      <c r="DK219" s="75">
        <f t="shared" si="905"/>
        <v>0</v>
      </c>
      <c r="DL219" s="248"/>
      <c r="DM219" s="248"/>
      <c r="DN219" s="248"/>
      <c r="DO219" s="248"/>
      <c r="DP219" s="248"/>
      <c r="DQ219" s="248"/>
      <c r="DR219" s="248"/>
      <c r="DS219" s="248"/>
      <c r="DT219" s="248"/>
      <c r="DU219" s="248"/>
      <c r="DV219" s="248"/>
      <c r="DW219" s="248"/>
      <c r="DX219" s="248"/>
      <c r="DY219" s="248"/>
      <c r="DZ219" s="248"/>
      <c r="EA219" s="248"/>
      <c r="EB219" s="164"/>
      <c r="EC219" s="75">
        <f t="shared" si="859"/>
        <v>5</v>
      </c>
      <c r="ED219" s="74">
        <f t="shared" si="874"/>
        <v>2020</v>
      </c>
      <c r="EE219" s="165">
        <f t="shared" si="875"/>
        <v>43952</v>
      </c>
      <c r="EF219" s="157">
        <f t="shared" si="860"/>
        <v>31</v>
      </c>
      <c r="EG219" s="156"/>
      <c r="EH219" s="166">
        <f t="shared" si="909"/>
        <v>158748</v>
      </c>
      <c r="EI219" s="166">
        <f t="shared" si="909"/>
        <v>199086</v>
      </c>
      <c r="EJ219" s="166">
        <f t="shared" si="909"/>
        <v>213636</v>
      </c>
      <c r="EK219" s="166">
        <f t="shared" si="909"/>
        <v>785866</v>
      </c>
      <c r="EL219" s="166">
        <f t="shared" si="909"/>
        <v>4792685</v>
      </c>
      <c r="EM219" s="166">
        <f t="shared" si="909"/>
        <v>3269862</v>
      </c>
      <c r="EN219" s="166">
        <f t="shared" si="909"/>
        <v>69411775</v>
      </c>
      <c r="EO219" s="166">
        <f t="shared" si="909"/>
        <v>207939191</v>
      </c>
      <c r="EP219" s="166">
        <f t="shared" si="909"/>
        <v>13170156</v>
      </c>
      <c r="EQ219" s="166">
        <f t="shared" si="909"/>
        <v>96814</v>
      </c>
      <c r="ER219" s="166">
        <f t="shared" si="910"/>
        <v>112484</v>
      </c>
      <c r="ES219" s="166">
        <f t="shared" si="910"/>
        <v>4575832</v>
      </c>
      <c r="ET219" s="166">
        <f t="shared" si="910"/>
        <v>5483195</v>
      </c>
      <c r="EU219" s="166">
        <f t="shared" si="910"/>
        <v>1644704</v>
      </c>
      <c r="EV219" s="166">
        <f t="shared" si="910"/>
        <v>62279798</v>
      </c>
      <c r="EW219" s="166">
        <f t="shared" si="910"/>
        <v>25038204</v>
      </c>
      <c r="EX219" s="166">
        <f t="shared" si="910"/>
        <v>7915168</v>
      </c>
      <c r="EY219" s="166">
        <f t="shared" si="910"/>
        <v>17514543</v>
      </c>
      <c r="EZ219" s="166">
        <f t="shared" si="910"/>
        <v>2215142</v>
      </c>
      <c r="FA219" s="166">
        <f t="shared" si="910"/>
        <v>506323</v>
      </c>
      <c r="FB219" s="166">
        <f t="shared" si="911"/>
        <v>186275</v>
      </c>
      <c r="FC219" s="166">
        <f t="shared" si="911"/>
        <v>346499</v>
      </c>
      <c r="FD219" s="166">
        <f t="shared" si="911"/>
        <v>0</v>
      </c>
      <c r="FE219" s="166">
        <f t="shared" si="911"/>
        <v>0</v>
      </c>
      <c r="FF219" s="166">
        <f t="shared" si="911"/>
        <v>0</v>
      </c>
      <c r="FG219" s="166">
        <f t="shared" si="911"/>
        <v>0</v>
      </c>
      <c r="FH219" s="152"/>
      <c r="FI219" s="405">
        <f t="shared" si="916"/>
        <v>2.0752813916094137</v>
      </c>
      <c r="FJ219" s="405">
        <f t="shared" si="916"/>
        <v>1.5377868732641427</v>
      </c>
      <c r="FK219" s="405">
        <f t="shared" si="917"/>
        <v>2.0631246712256708</v>
      </c>
      <c r="FL219" s="405">
        <f t="shared" si="918"/>
        <v>1.5489216201998948</v>
      </c>
      <c r="FM219" s="405">
        <f t="shared" si="919"/>
        <v>1.2996987303636756</v>
      </c>
      <c r="FN219" s="405">
        <f t="shared" si="920"/>
        <v>1.0713363460296965</v>
      </c>
      <c r="FO219" s="405">
        <f t="shared" si="921"/>
        <v>1.4905027381715921</v>
      </c>
      <c r="FP219" s="405">
        <f t="shared" si="922"/>
        <v>1.0781735655434408</v>
      </c>
      <c r="FQ219" s="405">
        <f t="shared" si="923"/>
        <v>1.53276955602537</v>
      </c>
      <c r="FR219" s="405">
        <f t="shared" si="924"/>
        <v>1.1300211416490487</v>
      </c>
      <c r="FS219" s="65"/>
      <c r="FT219" s="172"/>
      <c r="FU219" s="172"/>
      <c r="FV219" s="172"/>
      <c r="FW219" s="172"/>
      <c r="FX219" s="172"/>
    </row>
    <row r="220" spans="1:180" ht="10.35" customHeight="1" x14ac:dyDescent="0.2">
      <c r="A220" s="74" t="str">
        <f t="shared" si="784"/>
        <v>2020-21JUNEY59</v>
      </c>
      <c r="B220" s="163" t="str">
        <f t="shared" si="873"/>
        <v>2020-21</v>
      </c>
      <c r="C220" s="26" t="s">
        <v>843</v>
      </c>
      <c r="D220" s="163" t="str">
        <f t="shared" ref="D220:E235" si="925">D219</f>
        <v>Y59</v>
      </c>
      <c r="E220" s="163" t="str">
        <f t="shared" si="925"/>
        <v>South East</v>
      </c>
      <c r="F220" s="163" t="str">
        <f t="shared" si="785"/>
        <v>Y59</v>
      </c>
      <c r="H220" s="75">
        <f t="shared" si="885"/>
        <v>136867</v>
      </c>
      <c r="I220" s="75">
        <f t="shared" si="885"/>
        <v>91585</v>
      </c>
      <c r="J220" s="75">
        <f t="shared" si="885"/>
        <v>245798</v>
      </c>
      <c r="K220" s="75">
        <f t="shared" si="787"/>
        <v>3</v>
      </c>
      <c r="L220" s="75">
        <f t="shared" si="788"/>
        <v>2</v>
      </c>
      <c r="M220" s="75">
        <f t="shared" si="789"/>
        <v>2</v>
      </c>
      <c r="N220" s="75">
        <f t="shared" si="790"/>
        <v>3</v>
      </c>
      <c r="O220" s="75">
        <f t="shared" si="791"/>
        <v>32</v>
      </c>
      <c r="P220" s="75" t="s">
        <v>44</v>
      </c>
      <c r="Q220" s="75">
        <f t="shared" si="906"/>
        <v>509</v>
      </c>
      <c r="R220" s="75">
        <f t="shared" si="906"/>
        <v>72</v>
      </c>
      <c r="S220" s="75">
        <f t="shared" si="906"/>
        <v>106</v>
      </c>
      <c r="T220" s="75">
        <f t="shared" si="906"/>
        <v>106431</v>
      </c>
      <c r="U220" s="75">
        <f t="shared" si="906"/>
        <v>6953</v>
      </c>
      <c r="V220" s="75">
        <f t="shared" si="906"/>
        <v>4098</v>
      </c>
      <c r="W220" s="75">
        <f t="shared" si="906"/>
        <v>47858</v>
      </c>
      <c r="X220" s="75">
        <f t="shared" si="906"/>
        <v>37047</v>
      </c>
      <c r="Y220" s="75">
        <f t="shared" si="906"/>
        <v>1623</v>
      </c>
      <c r="Z220" s="75">
        <f t="shared" si="906"/>
        <v>2850539</v>
      </c>
      <c r="AA220" s="75">
        <f t="shared" si="793"/>
        <v>410</v>
      </c>
      <c r="AB220" s="75">
        <f t="shared" si="794"/>
        <v>763</v>
      </c>
      <c r="AC220" s="75">
        <f t="shared" si="912"/>
        <v>2146913</v>
      </c>
      <c r="AD220" s="75">
        <f t="shared" si="796"/>
        <v>524</v>
      </c>
      <c r="AE220" s="75">
        <f t="shared" si="797"/>
        <v>971</v>
      </c>
      <c r="AF220" s="75">
        <f t="shared" si="913"/>
        <v>43853957</v>
      </c>
      <c r="AG220" s="75">
        <f t="shared" si="799"/>
        <v>916</v>
      </c>
      <c r="AH220" s="75">
        <f t="shared" si="800"/>
        <v>1712</v>
      </c>
      <c r="AI220" s="75">
        <f t="shared" si="914"/>
        <v>123388070</v>
      </c>
      <c r="AJ220" s="75">
        <f t="shared" si="802"/>
        <v>3331</v>
      </c>
      <c r="AK220" s="75">
        <f t="shared" si="803"/>
        <v>7560</v>
      </c>
      <c r="AL220" s="75">
        <f t="shared" si="915"/>
        <v>6387533</v>
      </c>
      <c r="AM220" s="75">
        <f t="shared" si="805"/>
        <v>3936</v>
      </c>
      <c r="AN220" s="75">
        <f t="shared" si="806"/>
        <v>9011</v>
      </c>
      <c r="AO220" s="75">
        <f t="shared" si="907"/>
        <v>7655</v>
      </c>
      <c r="AP220" s="75">
        <f t="shared" si="907"/>
        <v>139</v>
      </c>
      <c r="AQ220" s="75">
        <f t="shared" si="907"/>
        <v>672</v>
      </c>
      <c r="AR220" s="75">
        <f t="shared" si="907"/>
        <v>1915</v>
      </c>
      <c r="AS220" s="75">
        <f t="shared" si="907"/>
        <v>857</v>
      </c>
      <c r="AT220" s="75">
        <f t="shared" si="907"/>
        <v>5987</v>
      </c>
      <c r="AU220" s="75">
        <f t="shared" si="907"/>
        <v>1830</v>
      </c>
      <c r="AV220" s="75">
        <f t="shared" si="907"/>
        <v>56835</v>
      </c>
      <c r="AW220" s="75">
        <f t="shared" si="907"/>
        <v>4574</v>
      </c>
      <c r="AX220" s="75">
        <f t="shared" si="907"/>
        <v>37367</v>
      </c>
      <c r="AY220" s="75">
        <f t="shared" si="908"/>
        <v>98776</v>
      </c>
      <c r="AZ220" s="75">
        <f t="shared" si="908"/>
        <v>14484</v>
      </c>
      <c r="BA220" s="75">
        <f t="shared" si="908"/>
        <v>10753</v>
      </c>
      <c r="BB220" s="75">
        <f t="shared" si="908"/>
        <v>8429</v>
      </c>
      <c r="BC220" s="75">
        <f t="shared" si="908"/>
        <v>6375</v>
      </c>
      <c r="BD220" s="75">
        <f t="shared" si="908"/>
        <v>64631</v>
      </c>
      <c r="BE220" s="75">
        <f t="shared" si="908"/>
        <v>51549</v>
      </c>
      <c r="BF220" s="75">
        <f t="shared" si="908"/>
        <v>59742</v>
      </c>
      <c r="BG220" s="75">
        <f t="shared" si="908"/>
        <v>40355</v>
      </c>
      <c r="BH220" s="75">
        <f t="shared" si="908"/>
        <v>2597</v>
      </c>
      <c r="BI220" s="75">
        <f t="shared" si="908"/>
        <v>1873</v>
      </c>
      <c r="BJ220" s="75">
        <f t="shared" si="908"/>
        <v>99</v>
      </c>
      <c r="BK220" s="75">
        <f t="shared" si="908"/>
        <v>57761</v>
      </c>
      <c r="BL220" s="75">
        <f t="shared" si="809"/>
        <v>583</v>
      </c>
      <c r="BM220" s="75">
        <f t="shared" si="810"/>
        <v>963</v>
      </c>
      <c r="BN220" s="75">
        <f t="shared" si="889"/>
        <v>128</v>
      </c>
      <c r="BO220" s="75">
        <f t="shared" si="889"/>
        <v>66505</v>
      </c>
      <c r="BP220" s="75">
        <f t="shared" si="812"/>
        <v>520</v>
      </c>
      <c r="BQ220" s="75">
        <f t="shared" si="813"/>
        <v>1046</v>
      </c>
      <c r="BR220" s="75">
        <f t="shared" si="890"/>
        <v>6726</v>
      </c>
      <c r="BS220" s="75">
        <f t="shared" si="890"/>
        <v>2726273</v>
      </c>
      <c r="BT220" s="75">
        <f t="shared" si="815"/>
        <v>405</v>
      </c>
      <c r="BU220" s="75">
        <f t="shared" si="816"/>
        <v>754</v>
      </c>
      <c r="BV220" s="75">
        <f t="shared" si="891"/>
        <v>3837</v>
      </c>
      <c r="BW220" s="75">
        <f t="shared" si="891"/>
        <v>3385262</v>
      </c>
      <c r="BX220" s="75">
        <f t="shared" si="818"/>
        <v>882</v>
      </c>
      <c r="BY220" s="75">
        <f t="shared" si="819"/>
        <v>1641</v>
      </c>
      <c r="BZ220" s="75">
        <f t="shared" si="892"/>
        <v>1149</v>
      </c>
      <c r="CA220" s="75">
        <f t="shared" si="892"/>
        <v>946594</v>
      </c>
      <c r="CB220" s="75">
        <f t="shared" si="821"/>
        <v>824</v>
      </c>
      <c r="CC220" s="75">
        <f t="shared" si="822"/>
        <v>1624</v>
      </c>
      <c r="CD220" s="75">
        <f t="shared" si="893"/>
        <v>42872</v>
      </c>
      <c r="CE220" s="75">
        <f t="shared" si="893"/>
        <v>39522101</v>
      </c>
      <c r="CF220" s="75">
        <f t="shared" si="824"/>
        <v>922</v>
      </c>
      <c r="CG220" s="75">
        <f t="shared" si="825"/>
        <v>1724</v>
      </c>
      <c r="CH220" s="75">
        <f t="shared" si="894"/>
        <v>3768</v>
      </c>
      <c r="CI220" s="75">
        <f t="shared" si="894"/>
        <v>15113442</v>
      </c>
      <c r="CJ220" s="75">
        <f t="shared" si="827"/>
        <v>4011</v>
      </c>
      <c r="CK220" s="75">
        <f t="shared" si="828"/>
        <v>8640</v>
      </c>
      <c r="CL220" s="75">
        <f t="shared" si="895"/>
        <v>1233</v>
      </c>
      <c r="CM220" s="75">
        <f t="shared" si="895"/>
        <v>5443351</v>
      </c>
      <c r="CN220" s="75">
        <f t="shared" si="830"/>
        <v>4415</v>
      </c>
      <c r="CO220" s="75">
        <f t="shared" si="831"/>
        <v>9481</v>
      </c>
      <c r="CP220" s="75">
        <f t="shared" si="896"/>
        <v>1198</v>
      </c>
      <c r="CQ220" s="75">
        <f t="shared" si="896"/>
        <v>9585538</v>
      </c>
      <c r="CR220" s="75">
        <f t="shared" si="833"/>
        <v>8001</v>
      </c>
      <c r="CS220" s="75">
        <f t="shared" si="834"/>
        <v>17961</v>
      </c>
      <c r="CT220" s="75">
        <f t="shared" si="897"/>
        <v>140</v>
      </c>
      <c r="CU220" s="75">
        <f t="shared" si="897"/>
        <v>1107080</v>
      </c>
      <c r="CV220" s="75">
        <f t="shared" si="836"/>
        <v>7908</v>
      </c>
      <c r="CW220" s="75">
        <f t="shared" si="837"/>
        <v>17936</v>
      </c>
      <c r="CX220" s="75">
        <f t="shared" si="898"/>
        <v>245</v>
      </c>
      <c r="CY220" s="75">
        <f t="shared" si="898"/>
        <v>86801</v>
      </c>
      <c r="CZ220" s="75">
        <f t="shared" si="839"/>
        <v>354</v>
      </c>
      <c r="DA220" s="75">
        <f t="shared" si="840"/>
        <v>522</v>
      </c>
      <c r="DB220" s="75">
        <f t="shared" si="899"/>
        <v>4950</v>
      </c>
      <c r="DC220" s="75">
        <f t="shared" si="899"/>
        <v>207908</v>
      </c>
      <c r="DD220" s="75">
        <f t="shared" si="842"/>
        <v>42</v>
      </c>
      <c r="DE220" s="75">
        <f t="shared" si="843"/>
        <v>67</v>
      </c>
      <c r="DF220" s="75">
        <f t="shared" si="900"/>
        <v>224</v>
      </c>
      <c r="DG220" s="75">
        <f t="shared" si="900"/>
        <v>315262</v>
      </c>
      <c r="DH220" s="75">
        <f t="shared" si="845"/>
        <v>1407</v>
      </c>
      <c r="DI220" s="75">
        <f t="shared" si="846"/>
        <v>2515</v>
      </c>
      <c r="DJ220" s="75">
        <f t="shared" si="905"/>
        <v>212</v>
      </c>
      <c r="DK220" s="75">
        <f t="shared" si="905"/>
        <v>2</v>
      </c>
      <c r="DL220" s="248"/>
      <c r="DM220" s="248"/>
      <c r="DN220" s="248"/>
      <c r="DO220" s="248"/>
      <c r="DP220" s="248"/>
      <c r="DQ220" s="248"/>
      <c r="DR220" s="248"/>
      <c r="DS220" s="248"/>
      <c r="DT220" s="248"/>
      <c r="DU220" s="248"/>
      <c r="DV220" s="248"/>
      <c r="DW220" s="248"/>
      <c r="DX220" s="248"/>
      <c r="DY220" s="248"/>
      <c r="DZ220" s="248"/>
      <c r="EA220" s="248"/>
      <c r="EB220" s="164"/>
      <c r="EC220" s="75">
        <f t="shared" si="859"/>
        <v>6</v>
      </c>
      <c r="ED220" s="74">
        <f t="shared" si="874"/>
        <v>2020</v>
      </c>
      <c r="EE220" s="165">
        <f t="shared" si="875"/>
        <v>43983</v>
      </c>
      <c r="EF220" s="157">
        <f t="shared" si="860"/>
        <v>30</v>
      </c>
      <c r="EG220" s="156"/>
      <c r="EH220" s="166">
        <f t="shared" si="909"/>
        <v>160533</v>
      </c>
      <c r="EI220" s="166">
        <f t="shared" si="909"/>
        <v>198595</v>
      </c>
      <c r="EJ220" s="166">
        <f t="shared" si="909"/>
        <v>306924</v>
      </c>
      <c r="EK220" s="166">
        <f t="shared" si="909"/>
        <v>2950240</v>
      </c>
      <c r="EL220" s="166">
        <f t="shared" si="909"/>
        <v>5303086</v>
      </c>
      <c r="EM220" s="166">
        <f t="shared" si="909"/>
        <v>3980014</v>
      </c>
      <c r="EN220" s="166">
        <f t="shared" si="909"/>
        <v>81944047</v>
      </c>
      <c r="EO220" s="166">
        <f t="shared" si="909"/>
        <v>280074173</v>
      </c>
      <c r="EP220" s="166">
        <f t="shared" si="909"/>
        <v>14624424</v>
      </c>
      <c r="EQ220" s="166">
        <f t="shared" si="909"/>
        <v>95341</v>
      </c>
      <c r="ER220" s="166">
        <f t="shared" si="910"/>
        <v>133938</v>
      </c>
      <c r="ES220" s="166">
        <f t="shared" si="910"/>
        <v>5074752</v>
      </c>
      <c r="ET220" s="166">
        <f t="shared" si="910"/>
        <v>6296630</v>
      </c>
      <c r="EU220" s="166">
        <f t="shared" si="910"/>
        <v>1866408</v>
      </c>
      <c r="EV220" s="166">
        <f t="shared" si="910"/>
        <v>73891676</v>
      </c>
      <c r="EW220" s="166">
        <f t="shared" si="910"/>
        <v>32555553</v>
      </c>
      <c r="EX220" s="166">
        <f t="shared" si="910"/>
        <v>11690436</v>
      </c>
      <c r="EY220" s="166">
        <f t="shared" si="910"/>
        <v>21517718</v>
      </c>
      <c r="EZ220" s="166">
        <f t="shared" si="910"/>
        <v>2511092</v>
      </c>
      <c r="FA220" s="166">
        <f t="shared" si="910"/>
        <v>563360</v>
      </c>
      <c r="FB220" s="166">
        <f t="shared" si="911"/>
        <v>127841</v>
      </c>
      <c r="FC220" s="166">
        <f t="shared" si="911"/>
        <v>331842</v>
      </c>
      <c r="FD220" s="166">
        <f t="shared" si="911"/>
        <v>0</v>
      </c>
      <c r="FE220" s="166">
        <f t="shared" si="911"/>
        <v>0</v>
      </c>
      <c r="FF220" s="166">
        <f t="shared" si="911"/>
        <v>0</v>
      </c>
      <c r="FG220" s="166">
        <f t="shared" si="911"/>
        <v>0</v>
      </c>
      <c r="FH220" s="152"/>
      <c r="FI220" s="405">
        <f t="shared" si="916"/>
        <v>2.0831295843520783</v>
      </c>
      <c r="FJ220" s="405">
        <f t="shared" si="916"/>
        <v>1.5465266791313101</v>
      </c>
      <c r="FK220" s="405">
        <f t="shared" si="917"/>
        <v>2.0568570034163005</v>
      </c>
      <c r="FL220" s="405">
        <f t="shared" si="918"/>
        <v>1.5556368960468521</v>
      </c>
      <c r="FM220" s="405">
        <f t="shared" si="919"/>
        <v>1.3504743198629279</v>
      </c>
      <c r="FN220" s="405">
        <f t="shared" si="920"/>
        <v>1.077123991809102</v>
      </c>
      <c r="FO220" s="405">
        <f t="shared" si="921"/>
        <v>1.6126002105433639</v>
      </c>
      <c r="FP220" s="405">
        <f t="shared" si="922"/>
        <v>1.0892919804572569</v>
      </c>
      <c r="FQ220" s="405">
        <f t="shared" si="923"/>
        <v>1.6001232285890326</v>
      </c>
      <c r="FR220" s="405">
        <f t="shared" si="924"/>
        <v>1.1540357362908196</v>
      </c>
      <c r="FS220" s="65"/>
      <c r="FT220" s="172"/>
      <c r="FU220" s="172"/>
      <c r="FV220" s="172"/>
      <c r="FW220" s="172"/>
      <c r="FX220" s="172"/>
    </row>
    <row r="221" spans="1:180" ht="10.35" customHeight="1" x14ac:dyDescent="0.2">
      <c r="A221" s="74" t="str">
        <f t="shared" si="784"/>
        <v>2020-21JULYY59</v>
      </c>
      <c r="B221" s="163" t="str">
        <f t="shared" si="873"/>
        <v>2020-21</v>
      </c>
      <c r="C221" s="26" t="s">
        <v>847</v>
      </c>
      <c r="D221" s="163" t="str">
        <f t="shared" si="925"/>
        <v>Y59</v>
      </c>
      <c r="E221" s="163" t="str">
        <f t="shared" si="925"/>
        <v>South East</v>
      </c>
      <c r="F221" s="163" t="str">
        <f t="shared" si="785"/>
        <v>Y59</v>
      </c>
      <c r="H221" s="75">
        <f t="shared" si="885"/>
        <v>149652</v>
      </c>
      <c r="I221" s="75">
        <f t="shared" si="885"/>
        <v>101336</v>
      </c>
      <c r="J221" s="75">
        <f t="shared" si="885"/>
        <v>332318</v>
      </c>
      <c r="K221" s="75">
        <f t="shared" si="787"/>
        <v>3</v>
      </c>
      <c r="L221" s="75">
        <f t="shared" si="788"/>
        <v>2</v>
      </c>
      <c r="M221" s="75">
        <f t="shared" si="789"/>
        <v>2</v>
      </c>
      <c r="N221" s="75">
        <f t="shared" si="790"/>
        <v>3</v>
      </c>
      <c r="O221" s="75">
        <f t="shared" si="791"/>
        <v>53</v>
      </c>
      <c r="P221" s="75" t="s">
        <v>44</v>
      </c>
      <c r="Q221" s="75">
        <f t="shared" si="906"/>
        <v>602</v>
      </c>
      <c r="R221" s="75">
        <f t="shared" si="906"/>
        <v>49</v>
      </c>
      <c r="S221" s="75">
        <f t="shared" si="906"/>
        <v>101</v>
      </c>
      <c r="T221" s="75">
        <f t="shared" si="906"/>
        <v>112584</v>
      </c>
      <c r="U221" s="75">
        <f t="shared" si="906"/>
        <v>7644</v>
      </c>
      <c r="V221" s="75">
        <f t="shared" si="906"/>
        <v>4549</v>
      </c>
      <c r="W221" s="75">
        <f t="shared" si="906"/>
        <v>51537</v>
      </c>
      <c r="X221" s="75">
        <f t="shared" si="906"/>
        <v>37826</v>
      </c>
      <c r="Y221" s="75">
        <f t="shared" si="906"/>
        <v>1693</v>
      </c>
      <c r="Z221" s="75">
        <f t="shared" si="906"/>
        <v>3248957</v>
      </c>
      <c r="AA221" s="75">
        <f t="shared" si="793"/>
        <v>425</v>
      </c>
      <c r="AB221" s="75">
        <f t="shared" si="794"/>
        <v>787</v>
      </c>
      <c r="AC221" s="75">
        <f t="shared" si="912"/>
        <v>2506555</v>
      </c>
      <c r="AD221" s="75">
        <f t="shared" si="796"/>
        <v>551</v>
      </c>
      <c r="AE221" s="75">
        <f t="shared" si="797"/>
        <v>1049</v>
      </c>
      <c r="AF221" s="75">
        <f t="shared" si="913"/>
        <v>51815926</v>
      </c>
      <c r="AG221" s="75">
        <f t="shared" si="799"/>
        <v>1005</v>
      </c>
      <c r="AH221" s="75">
        <f t="shared" si="800"/>
        <v>1901</v>
      </c>
      <c r="AI221" s="75">
        <f t="shared" si="914"/>
        <v>145847198</v>
      </c>
      <c r="AJ221" s="75">
        <f t="shared" si="802"/>
        <v>3856</v>
      </c>
      <c r="AK221" s="75">
        <f t="shared" si="803"/>
        <v>8885</v>
      </c>
      <c r="AL221" s="75">
        <f t="shared" si="915"/>
        <v>7447234</v>
      </c>
      <c r="AM221" s="75">
        <f t="shared" si="805"/>
        <v>4399</v>
      </c>
      <c r="AN221" s="75">
        <f t="shared" si="806"/>
        <v>10241</v>
      </c>
      <c r="AO221" s="75">
        <f t="shared" si="907"/>
        <v>8558</v>
      </c>
      <c r="AP221" s="75">
        <f t="shared" si="907"/>
        <v>185</v>
      </c>
      <c r="AQ221" s="75">
        <f t="shared" si="907"/>
        <v>738</v>
      </c>
      <c r="AR221" s="75">
        <f t="shared" si="907"/>
        <v>2027</v>
      </c>
      <c r="AS221" s="75">
        <f t="shared" si="907"/>
        <v>986</v>
      </c>
      <c r="AT221" s="75">
        <f t="shared" si="907"/>
        <v>6649</v>
      </c>
      <c r="AU221" s="75">
        <f t="shared" si="907"/>
        <v>1933</v>
      </c>
      <c r="AV221" s="75">
        <f t="shared" si="907"/>
        <v>60666</v>
      </c>
      <c r="AW221" s="75">
        <f t="shared" si="907"/>
        <v>5072</v>
      </c>
      <c r="AX221" s="75">
        <f t="shared" si="907"/>
        <v>38288</v>
      </c>
      <c r="AY221" s="75">
        <f t="shared" si="908"/>
        <v>104026</v>
      </c>
      <c r="AZ221" s="75">
        <f t="shared" si="908"/>
        <v>16020</v>
      </c>
      <c r="BA221" s="75">
        <f t="shared" si="908"/>
        <v>11889</v>
      </c>
      <c r="BB221" s="75">
        <f t="shared" si="908"/>
        <v>9540</v>
      </c>
      <c r="BC221" s="75">
        <f t="shared" si="908"/>
        <v>7201</v>
      </c>
      <c r="BD221" s="75">
        <f t="shared" si="908"/>
        <v>70159</v>
      </c>
      <c r="BE221" s="75">
        <f t="shared" si="908"/>
        <v>55461</v>
      </c>
      <c r="BF221" s="75">
        <f t="shared" si="908"/>
        <v>61623</v>
      </c>
      <c r="BG221" s="75">
        <f t="shared" si="908"/>
        <v>41357</v>
      </c>
      <c r="BH221" s="75">
        <f t="shared" si="908"/>
        <v>2779</v>
      </c>
      <c r="BI221" s="75">
        <f t="shared" si="908"/>
        <v>1958</v>
      </c>
      <c r="BJ221" s="75">
        <f t="shared" si="908"/>
        <v>95</v>
      </c>
      <c r="BK221" s="75">
        <f t="shared" si="908"/>
        <v>56510</v>
      </c>
      <c r="BL221" s="75">
        <f t="shared" si="809"/>
        <v>595</v>
      </c>
      <c r="BM221" s="75">
        <f t="shared" si="810"/>
        <v>1114</v>
      </c>
      <c r="BN221" s="75">
        <f t="shared" si="889"/>
        <v>127</v>
      </c>
      <c r="BO221" s="75">
        <f t="shared" si="889"/>
        <v>67457</v>
      </c>
      <c r="BP221" s="75">
        <f t="shared" si="812"/>
        <v>531</v>
      </c>
      <c r="BQ221" s="75">
        <f t="shared" si="813"/>
        <v>1098</v>
      </c>
      <c r="BR221" s="75">
        <f t="shared" si="890"/>
        <v>7422</v>
      </c>
      <c r="BS221" s="75">
        <f t="shared" si="890"/>
        <v>3124990</v>
      </c>
      <c r="BT221" s="75">
        <f t="shared" si="815"/>
        <v>421</v>
      </c>
      <c r="BU221" s="75">
        <f t="shared" si="816"/>
        <v>779</v>
      </c>
      <c r="BV221" s="75">
        <f t="shared" si="891"/>
        <v>4014</v>
      </c>
      <c r="BW221" s="75">
        <f t="shared" si="891"/>
        <v>3910858</v>
      </c>
      <c r="BX221" s="75">
        <f t="shared" si="818"/>
        <v>974</v>
      </c>
      <c r="BY221" s="75">
        <f t="shared" si="819"/>
        <v>1805</v>
      </c>
      <c r="BZ221" s="75">
        <f t="shared" si="892"/>
        <v>1437</v>
      </c>
      <c r="CA221" s="75">
        <f t="shared" si="892"/>
        <v>1345647</v>
      </c>
      <c r="CB221" s="75">
        <f t="shared" si="821"/>
        <v>936</v>
      </c>
      <c r="CC221" s="75">
        <f t="shared" si="822"/>
        <v>1884</v>
      </c>
      <c r="CD221" s="75">
        <f t="shared" si="893"/>
        <v>46086</v>
      </c>
      <c r="CE221" s="75">
        <f t="shared" si="893"/>
        <v>46559421</v>
      </c>
      <c r="CF221" s="75">
        <f t="shared" si="824"/>
        <v>1010</v>
      </c>
      <c r="CG221" s="75">
        <f t="shared" si="825"/>
        <v>1907</v>
      </c>
      <c r="CH221" s="75">
        <f t="shared" si="894"/>
        <v>3731</v>
      </c>
      <c r="CI221" s="75">
        <f t="shared" si="894"/>
        <v>16889635</v>
      </c>
      <c r="CJ221" s="75">
        <f t="shared" si="827"/>
        <v>4527</v>
      </c>
      <c r="CK221" s="75">
        <f t="shared" si="828"/>
        <v>9399</v>
      </c>
      <c r="CL221" s="75">
        <f t="shared" si="895"/>
        <v>1291</v>
      </c>
      <c r="CM221" s="75">
        <f t="shared" si="895"/>
        <v>6284002</v>
      </c>
      <c r="CN221" s="75">
        <f t="shared" si="830"/>
        <v>4868</v>
      </c>
      <c r="CO221" s="75">
        <f t="shared" si="831"/>
        <v>10728</v>
      </c>
      <c r="CP221" s="75">
        <f t="shared" si="896"/>
        <v>1145</v>
      </c>
      <c r="CQ221" s="75">
        <f t="shared" si="896"/>
        <v>10813523</v>
      </c>
      <c r="CR221" s="75">
        <f t="shared" si="833"/>
        <v>9444</v>
      </c>
      <c r="CS221" s="75">
        <f t="shared" si="834"/>
        <v>20618</v>
      </c>
      <c r="CT221" s="75">
        <f t="shared" si="897"/>
        <v>175</v>
      </c>
      <c r="CU221" s="75">
        <f t="shared" si="897"/>
        <v>1500915</v>
      </c>
      <c r="CV221" s="75">
        <f t="shared" si="836"/>
        <v>8577</v>
      </c>
      <c r="CW221" s="75">
        <f t="shared" si="837"/>
        <v>17616</v>
      </c>
      <c r="CX221" s="75">
        <f t="shared" si="898"/>
        <v>221</v>
      </c>
      <c r="CY221" s="75">
        <f t="shared" si="898"/>
        <v>80156</v>
      </c>
      <c r="CZ221" s="75">
        <f t="shared" si="839"/>
        <v>363</v>
      </c>
      <c r="DA221" s="75">
        <f t="shared" si="840"/>
        <v>527</v>
      </c>
      <c r="DB221" s="75">
        <f t="shared" si="899"/>
        <v>5404</v>
      </c>
      <c r="DC221" s="75">
        <f t="shared" si="899"/>
        <v>234037</v>
      </c>
      <c r="DD221" s="75">
        <f t="shared" si="842"/>
        <v>43</v>
      </c>
      <c r="DE221" s="75">
        <f t="shared" si="843"/>
        <v>68</v>
      </c>
      <c r="DF221" s="75">
        <f t="shared" si="900"/>
        <v>259</v>
      </c>
      <c r="DG221" s="75">
        <f t="shared" si="900"/>
        <v>376011</v>
      </c>
      <c r="DH221" s="75">
        <f t="shared" si="845"/>
        <v>1452</v>
      </c>
      <c r="DI221" s="75">
        <f t="shared" si="846"/>
        <v>2769</v>
      </c>
      <c r="DJ221" s="75">
        <f t="shared" si="905"/>
        <v>252</v>
      </c>
      <c r="DK221" s="75">
        <f t="shared" si="905"/>
        <v>5</v>
      </c>
      <c r="DL221" s="248"/>
      <c r="DM221" s="248"/>
      <c r="DN221" s="248"/>
      <c r="DO221" s="248"/>
      <c r="DP221" s="248"/>
      <c r="DQ221" s="248"/>
      <c r="DR221" s="248"/>
      <c r="DS221" s="248"/>
      <c r="DT221" s="248"/>
      <c r="DU221" s="248"/>
      <c r="DV221" s="248"/>
      <c r="DW221" s="248"/>
      <c r="DX221" s="248"/>
      <c r="DY221" s="248"/>
      <c r="DZ221" s="248"/>
      <c r="EA221" s="248"/>
      <c r="EB221" s="164"/>
      <c r="EC221" s="75">
        <f t="shared" si="859"/>
        <v>7</v>
      </c>
      <c r="ED221" s="74">
        <f t="shared" si="874"/>
        <v>2020</v>
      </c>
      <c r="EE221" s="165">
        <f t="shared" si="875"/>
        <v>44013</v>
      </c>
      <c r="EF221" s="157">
        <f t="shared" si="860"/>
        <v>31</v>
      </c>
      <c r="EG221" s="156"/>
      <c r="EH221" s="166">
        <f t="shared" si="909"/>
        <v>175554</v>
      </c>
      <c r="EI221" s="166">
        <f t="shared" si="909"/>
        <v>219938</v>
      </c>
      <c r="EJ221" s="166">
        <f t="shared" si="909"/>
        <v>350374</v>
      </c>
      <c r="EK221" s="166">
        <f t="shared" si="909"/>
        <v>5403125</v>
      </c>
      <c r="EL221" s="166">
        <f t="shared" si="909"/>
        <v>6019051</v>
      </c>
      <c r="EM221" s="166">
        <f t="shared" si="909"/>
        <v>4773609</v>
      </c>
      <c r="EN221" s="166">
        <f t="shared" si="909"/>
        <v>97993702</v>
      </c>
      <c r="EO221" s="166">
        <f t="shared" si="909"/>
        <v>336084617</v>
      </c>
      <c r="EP221" s="166">
        <f t="shared" si="909"/>
        <v>17337796</v>
      </c>
      <c r="EQ221" s="166">
        <f t="shared" si="909"/>
        <v>105829</v>
      </c>
      <c r="ER221" s="166">
        <f t="shared" si="910"/>
        <v>139436</v>
      </c>
      <c r="ES221" s="166">
        <f t="shared" si="910"/>
        <v>5784030</v>
      </c>
      <c r="ET221" s="166">
        <f t="shared" si="910"/>
        <v>7246903</v>
      </c>
      <c r="EU221" s="166">
        <f t="shared" si="910"/>
        <v>2707878</v>
      </c>
      <c r="EV221" s="166">
        <f t="shared" si="910"/>
        <v>87895196</v>
      </c>
      <c r="EW221" s="166">
        <f t="shared" si="910"/>
        <v>35069435</v>
      </c>
      <c r="EX221" s="166">
        <f t="shared" si="910"/>
        <v>13849398</v>
      </c>
      <c r="EY221" s="166">
        <f t="shared" si="910"/>
        <v>23607950</v>
      </c>
      <c r="EZ221" s="166">
        <f t="shared" si="910"/>
        <v>3082775</v>
      </c>
      <c r="FA221" s="166">
        <f t="shared" si="910"/>
        <v>717160</v>
      </c>
      <c r="FB221" s="166">
        <f t="shared" si="911"/>
        <v>116531</v>
      </c>
      <c r="FC221" s="166">
        <f t="shared" si="911"/>
        <v>368706</v>
      </c>
      <c r="FD221" s="166">
        <f t="shared" si="911"/>
        <v>0</v>
      </c>
      <c r="FE221" s="166">
        <f t="shared" si="911"/>
        <v>0</v>
      </c>
      <c r="FF221" s="166">
        <f t="shared" si="911"/>
        <v>0</v>
      </c>
      <c r="FG221" s="166">
        <f t="shared" si="911"/>
        <v>0</v>
      </c>
      <c r="FH221" s="152"/>
      <c r="FI221" s="405">
        <f t="shared" si="916"/>
        <v>2.095761381475667</v>
      </c>
      <c r="FJ221" s="405">
        <f t="shared" si="916"/>
        <v>1.555337519623234</v>
      </c>
      <c r="FK221" s="405">
        <f t="shared" si="917"/>
        <v>2.0971642119147065</v>
      </c>
      <c r="FL221" s="405">
        <f t="shared" si="918"/>
        <v>1.5829852714882391</v>
      </c>
      <c r="FM221" s="405">
        <f t="shared" si="919"/>
        <v>1.3613326348060617</v>
      </c>
      <c r="FN221" s="405">
        <f t="shared" si="920"/>
        <v>1.0761394726119098</v>
      </c>
      <c r="FO221" s="405">
        <f t="shared" si="921"/>
        <v>1.6291175382012373</v>
      </c>
      <c r="FP221" s="405">
        <f t="shared" si="922"/>
        <v>1.0933484904563</v>
      </c>
      <c r="FQ221" s="405">
        <f t="shared" si="923"/>
        <v>1.6414648552864737</v>
      </c>
      <c r="FR221" s="405">
        <f t="shared" si="924"/>
        <v>1.1565268753691671</v>
      </c>
      <c r="FS221" s="65"/>
      <c r="FT221" s="172"/>
      <c r="FU221" s="172"/>
      <c r="FV221" s="172"/>
      <c r="FW221" s="172"/>
      <c r="FX221" s="172"/>
    </row>
    <row r="222" spans="1:180" ht="10.35" customHeight="1" x14ac:dyDescent="0.2">
      <c r="A222" s="74" t="str">
        <f t="shared" si="784"/>
        <v>2020-21AUGUSTY59</v>
      </c>
      <c r="B222" s="163" t="str">
        <f t="shared" si="873"/>
        <v>2020-21</v>
      </c>
      <c r="C222" s="26" t="s">
        <v>827</v>
      </c>
      <c r="D222" s="163" t="str">
        <f t="shared" si="925"/>
        <v>Y59</v>
      </c>
      <c r="E222" s="163" t="str">
        <f t="shared" si="925"/>
        <v>South East</v>
      </c>
      <c r="F222" s="163" t="str">
        <f t="shared" si="785"/>
        <v>Y59</v>
      </c>
      <c r="H222" s="75">
        <f t="shared" si="885"/>
        <v>165734</v>
      </c>
      <c r="I222" s="75">
        <f t="shared" si="885"/>
        <v>113229</v>
      </c>
      <c r="J222" s="75">
        <f t="shared" si="885"/>
        <v>466980</v>
      </c>
      <c r="K222" s="75">
        <f t="shared" si="787"/>
        <v>4</v>
      </c>
      <c r="L222" s="75">
        <f t="shared" si="788"/>
        <v>2</v>
      </c>
      <c r="M222" s="75">
        <f t="shared" si="789"/>
        <v>3</v>
      </c>
      <c r="N222" s="75">
        <f t="shared" si="790"/>
        <v>12</v>
      </c>
      <c r="O222" s="75">
        <f t="shared" si="791"/>
        <v>67</v>
      </c>
      <c r="P222" s="75" t="s">
        <v>44</v>
      </c>
      <c r="Q222" s="75">
        <f t="shared" si="906"/>
        <v>646</v>
      </c>
      <c r="R222" s="75">
        <f t="shared" si="906"/>
        <v>45</v>
      </c>
      <c r="S222" s="75">
        <f t="shared" si="906"/>
        <v>95</v>
      </c>
      <c r="T222" s="75">
        <f t="shared" si="906"/>
        <v>118268</v>
      </c>
      <c r="U222" s="75">
        <f t="shared" si="906"/>
        <v>8108</v>
      </c>
      <c r="V222" s="75">
        <f t="shared" si="906"/>
        <v>4916</v>
      </c>
      <c r="W222" s="75">
        <f t="shared" si="906"/>
        <v>55331</v>
      </c>
      <c r="X222" s="75">
        <f t="shared" si="906"/>
        <v>38386</v>
      </c>
      <c r="Y222" s="75">
        <f t="shared" si="906"/>
        <v>1488</v>
      </c>
      <c r="Z222" s="75">
        <f t="shared" si="906"/>
        <v>3543798</v>
      </c>
      <c r="AA222" s="75">
        <f t="shared" si="793"/>
        <v>437</v>
      </c>
      <c r="AB222" s="75">
        <f t="shared" si="794"/>
        <v>817</v>
      </c>
      <c r="AC222" s="75">
        <f t="shared" si="912"/>
        <v>2833842</v>
      </c>
      <c r="AD222" s="75">
        <f t="shared" si="796"/>
        <v>576</v>
      </c>
      <c r="AE222" s="75">
        <f t="shared" si="797"/>
        <v>1086</v>
      </c>
      <c r="AF222" s="75">
        <f t="shared" si="913"/>
        <v>61058087</v>
      </c>
      <c r="AG222" s="75">
        <f t="shared" si="799"/>
        <v>1104</v>
      </c>
      <c r="AH222" s="75">
        <f t="shared" si="800"/>
        <v>2107</v>
      </c>
      <c r="AI222" s="75">
        <f t="shared" si="914"/>
        <v>176132795</v>
      </c>
      <c r="AJ222" s="75">
        <f t="shared" si="802"/>
        <v>4588</v>
      </c>
      <c r="AK222" s="75">
        <f t="shared" si="803"/>
        <v>10452</v>
      </c>
      <c r="AL222" s="75">
        <f t="shared" si="915"/>
        <v>8429121</v>
      </c>
      <c r="AM222" s="75">
        <f t="shared" si="805"/>
        <v>5665</v>
      </c>
      <c r="AN222" s="75">
        <f t="shared" si="806"/>
        <v>13008</v>
      </c>
      <c r="AO222" s="75">
        <f t="shared" si="907"/>
        <v>10081</v>
      </c>
      <c r="AP222" s="75">
        <f t="shared" si="907"/>
        <v>258</v>
      </c>
      <c r="AQ222" s="75">
        <f t="shared" si="907"/>
        <v>968</v>
      </c>
      <c r="AR222" s="75">
        <f t="shared" si="907"/>
        <v>2389</v>
      </c>
      <c r="AS222" s="75">
        <f t="shared" si="907"/>
        <v>1194</v>
      </c>
      <c r="AT222" s="75">
        <f t="shared" si="907"/>
        <v>7661</v>
      </c>
      <c r="AU222" s="75">
        <f t="shared" si="907"/>
        <v>2038</v>
      </c>
      <c r="AV222" s="75">
        <f t="shared" si="907"/>
        <v>63183</v>
      </c>
      <c r="AW222" s="75">
        <f t="shared" si="907"/>
        <v>4758</v>
      </c>
      <c r="AX222" s="75">
        <f t="shared" si="907"/>
        <v>40246</v>
      </c>
      <c r="AY222" s="75">
        <f t="shared" si="908"/>
        <v>108187</v>
      </c>
      <c r="AZ222" s="75">
        <f t="shared" si="908"/>
        <v>17220</v>
      </c>
      <c r="BA222" s="75">
        <f t="shared" si="908"/>
        <v>12622</v>
      </c>
      <c r="BB222" s="75">
        <f t="shared" si="908"/>
        <v>10422</v>
      </c>
      <c r="BC222" s="75">
        <f t="shared" si="908"/>
        <v>7742</v>
      </c>
      <c r="BD222" s="75">
        <f t="shared" si="908"/>
        <v>76242</v>
      </c>
      <c r="BE222" s="75">
        <f t="shared" si="908"/>
        <v>59597</v>
      </c>
      <c r="BF222" s="75">
        <f t="shared" si="908"/>
        <v>65143</v>
      </c>
      <c r="BG222" s="75">
        <f t="shared" si="908"/>
        <v>42304</v>
      </c>
      <c r="BH222" s="75">
        <f t="shared" si="908"/>
        <v>2434</v>
      </c>
      <c r="BI222" s="75">
        <f t="shared" si="908"/>
        <v>1714</v>
      </c>
      <c r="BJ222" s="75">
        <f t="shared" si="908"/>
        <v>121</v>
      </c>
      <c r="BK222" s="75">
        <f t="shared" si="908"/>
        <v>77376</v>
      </c>
      <c r="BL222" s="75">
        <f t="shared" si="809"/>
        <v>639</v>
      </c>
      <c r="BM222" s="75">
        <f t="shared" si="810"/>
        <v>1069</v>
      </c>
      <c r="BN222" s="75">
        <f t="shared" si="889"/>
        <v>131</v>
      </c>
      <c r="BO222" s="75">
        <f t="shared" si="889"/>
        <v>63549</v>
      </c>
      <c r="BP222" s="75">
        <f t="shared" si="812"/>
        <v>485</v>
      </c>
      <c r="BQ222" s="75">
        <f t="shared" si="813"/>
        <v>901</v>
      </c>
      <c r="BR222" s="75">
        <f t="shared" si="890"/>
        <v>7856</v>
      </c>
      <c r="BS222" s="75">
        <f t="shared" si="890"/>
        <v>3402873</v>
      </c>
      <c r="BT222" s="75">
        <f t="shared" si="815"/>
        <v>433</v>
      </c>
      <c r="BU222" s="75">
        <f t="shared" si="816"/>
        <v>812</v>
      </c>
      <c r="BV222" s="75">
        <f t="shared" si="891"/>
        <v>4132</v>
      </c>
      <c r="BW222" s="75">
        <f t="shared" si="891"/>
        <v>4479528</v>
      </c>
      <c r="BX222" s="75">
        <f t="shared" si="818"/>
        <v>1084</v>
      </c>
      <c r="BY222" s="75">
        <f t="shared" si="819"/>
        <v>2018</v>
      </c>
      <c r="BZ222" s="75">
        <f t="shared" si="892"/>
        <v>1388</v>
      </c>
      <c r="CA222" s="75">
        <f t="shared" si="892"/>
        <v>1379725</v>
      </c>
      <c r="CB222" s="75">
        <f t="shared" si="821"/>
        <v>994</v>
      </c>
      <c r="CC222" s="75">
        <f t="shared" si="822"/>
        <v>1969</v>
      </c>
      <c r="CD222" s="75">
        <f t="shared" si="893"/>
        <v>49811</v>
      </c>
      <c r="CE222" s="75">
        <f t="shared" si="893"/>
        <v>55198834</v>
      </c>
      <c r="CF222" s="75">
        <f t="shared" si="824"/>
        <v>1108</v>
      </c>
      <c r="CG222" s="75">
        <f t="shared" si="825"/>
        <v>2117</v>
      </c>
      <c r="CH222" s="75">
        <f t="shared" si="894"/>
        <v>3508</v>
      </c>
      <c r="CI222" s="75">
        <f t="shared" si="894"/>
        <v>18883710</v>
      </c>
      <c r="CJ222" s="75">
        <f t="shared" si="827"/>
        <v>5383</v>
      </c>
      <c r="CK222" s="75">
        <f t="shared" si="828"/>
        <v>11447</v>
      </c>
      <c r="CL222" s="75">
        <f t="shared" si="895"/>
        <v>1227</v>
      </c>
      <c r="CM222" s="75">
        <f t="shared" si="895"/>
        <v>6362760</v>
      </c>
      <c r="CN222" s="75">
        <f t="shared" si="830"/>
        <v>5186</v>
      </c>
      <c r="CO222" s="75">
        <f t="shared" si="831"/>
        <v>11014</v>
      </c>
      <c r="CP222" s="75">
        <f t="shared" si="896"/>
        <v>963</v>
      </c>
      <c r="CQ222" s="75">
        <f t="shared" si="896"/>
        <v>10352207</v>
      </c>
      <c r="CR222" s="75">
        <f t="shared" si="833"/>
        <v>10750</v>
      </c>
      <c r="CS222" s="75">
        <f t="shared" si="834"/>
        <v>21687</v>
      </c>
      <c r="CT222" s="75">
        <f t="shared" si="897"/>
        <v>166</v>
      </c>
      <c r="CU222" s="75">
        <f t="shared" si="897"/>
        <v>1555613</v>
      </c>
      <c r="CV222" s="75">
        <f t="shared" si="836"/>
        <v>9371</v>
      </c>
      <c r="CW222" s="75">
        <f t="shared" si="837"/>
        <v>19278</v>
      </c>
      <c r="CX222" s="75">
        <f t="shared" si="898"/>
        <v>217</v>
      </c>
      <c r="CY222" s="75">
        <f t="shared" si="898"/>
        <v>69201</v>
      </c>
      <c r="CZ222" s="75">
        <f t="shared" si="839"/>
        <v>319</v>
      </c>
      <c r="DA222" s="75">
        <f t="shared" si="840"/>
        <v>580</v>
      </c>
      <c r="DB222" s="75">
        <f t="shared" si="899"/>
        <v>5698</v>
      </c>
      <c r="DC222" s="75">
        <f t="shared" si="899"/>
        <v>238678</v>
      </c>
      <c r="DD222" s="75">
        <f t="shared" si="842"/>
        <v>42</v>
      </c>
      <c r="DE222" s="75">
        <f t="shared" si="843"/>
        <v>67</v>
      </c>
      <c r="DF222" s="75">
        <f t="shared" si="900"/>
        <v>241</v>
      </c>
      <c r="DG222" s="75">
        <f t="shared" si="900"/>
        <v>353380</v>
      </c>
      <c r="DH222" s="75">
        <f t="shared" si="845"/>
        <v>1466</v>
      </c>
      <c r="DI222" s="75">
        <f t="shared" si="846"/>
        <v>2979</v>
      </c>
      <c r="DJ222" s="75">
        <f t="shared" si="905"/>
        <v>229</v>
      </c>
      <c r="DK222" s="75">
        <f t="shared" si="905"/>
        <v>0</v>
      </c>
      <c r="DL222" s="248"/>
      <c r="DM222" s="248"/>
      <c r="DN222" s="248"/>
      <c r="DO222" s="248"/>
      <c r="DP222" s="248"/>
      <c r="DQ222" s="248"/>
      <c r="DR222" s="248"/>
      <c r="DS222" s="248"/>
      <c r="DT222" s="248"/>
      <c r="DU222" s="248"/>
      <c r="DV222" s="248"/>
      <c r="DW222" s="248"/>
      <c r="DX222" s="248"/>
      <c r="DY222" s="248"/>
      <c r="DZ222" s="248"/>
      <c r="EA222" s="248"/>
      <c r="EB222" s="164"/>
      <c r="EC222" s="75">
        <f t="shared" si="859"/>
        <v>8</v>
      </c>
      <c r="ED222" s="74">
        <f t="shared" si="874"/>
        <v>2020</v>
      </c>
      <c r="EE222" s="165">
        <f t="shared" si="875"/>
        <v>44044</v>
      </c>
      <c r="EF222" s="157">
        <f t="shared" si="860"/>
        <v>31</v>
      </c>
      <c r="EG222" s="156"/>
      <c r="EH222" s="166">
        <f t="shared" si="909"/>
        <v>196957</v>
      </c>
      <c r="EI222" s="166">
        <f t="shared" si="909"/>
        <v>328426</v>
      </c>
      <c r="EJ222" s="166">
        <f t="shared" si="909"/>
        <v>1318099</v>
      </c>
      <c r="EK222" s="166">
        <f t="shared" si="909"/>
        <v>7633855</v>
      </c>
      <c r="EL222" s="166">
        <f t="shared" si="909"/>
        <v>6627133</v>
      </c>
      <c r="EM222" s="166">
        <f t="shared" si="909"/>
        <v>5336366</v>
      </c>
      <c r="EN222" s="166">
        <f t="shared" si="909"/>
        <v>116567988</v>
      </c>
      <c r="EO222" s="166">
        <f t="shared" si="909"/>
        <v>401224688</v>
      </c>
      <c r="EP222" s="166">
        <f t="shared" si="909"/>
        <v>19356414</v>
      </c>
      <c r="EQ222" s="166">
        <f t="shared" si="909"/>
        <v>129317</v>
      </c>
      <c r="ER222" s="166">
        <f t="shared" si="910"/>
        <v>118076</v>
      </c>
      <c r="ES222" s="166">
        <f t="shared" si="910"/>
        <v>6375393</v>
      </c>
      <c r="ET222" s="166">
        <f t="shared" si="910"/>
        <v>8340267</v>
      </c>
      <c r="EU222" s="166">
        <f t="shared" si="910"/>
        <v>2733540</v>
      </c>
      <c r="EV222" s="166">
        <f t="shared" si="910"/>
        <v>105433492</v>
      </c>
      <c r="EW222" s="166">
        <f t="shared" si="910"/>
        <v>40155780</v>
      </c>
      <c r="EX222" s="166">
        <f t="shared" si="910"/>
        <v>13514027</v>
      </c>
      <c r="EY222" s="166">
        <f t="shared" si="910"/>
        <v>20884753</v>
      </c>
      <c r="EZ222" s="166">
        <f t="shared" si="910"/>
        <v>3200178</v>
      </c>
      <c r="FA222" s="166">
        <f t="shared" si="910"/>
        <v>717838</v>
      </c>
      <c r="FB222" s="166">
        <f t="shared" si="911"/>
        <v>125929</v>
      </c>
      <c r="FC222" s="166">
        <f t="shared" si="911"/>
        <v>379258</v>
      </c>
      <c r="FD222" s="166">
        <f t="shared" si="911"/>
        <v>0</v>
      </c>
      <c r="FE222" s="166">
        <f t="shared" si="911"/>
        <v>0</v>
      </c>
      <c r="FF222" s="166">
        <f t="shared" si="911"/>
        <v>0</v>
      </c>
      <c r="FG222" s="166">
        <f t="shared" si="911"/>
        <v>0</v>
      </c>
      <c r="FH222" s="152"/>
      <c r="FI222" s="405">
        <f t="shared" si="916"/>
        <v>2.123828317710903</v>
      </c>
      <c r="FJ222" s="405">
        <f t="shared" si="916"/>
        <v>1.5567340897878639</v>
      </c>
      <c r="FK222" s="405">
        <f t="shared" si="917"/>
        <v>2.1200162733930026</v>
      </c>
      <c r="FL222" s="405">
        <f t="shared" si="918"/>
        <v>1.5748576078112286</v>
      </c>
      <c r="FM222" s="405">
        <f t="shared" si="919"/>
        <v>1.3779255751748567</v>
      </c>
      <c r="FN222" s="405">
        <f t="shared" si="920"/>
        <v>1.0770996367316694</v>
      </c>
      <c r="FO222" s="405">
        <f t="shared" si="921"/>
        <v>1.6970510081800656</v>
      </c>
      <c r="FP222" s="405">
        <f t="shared" si="922"/>
        <v>1.1020684624602719</v>
      </c>
      <c r="FQ222" s="405">
        <f t="shared" si="923"/>
        <v>1.635752688172043</v>
      </c>
      <c r="FR222" s="405">
        <f t="shared" si="924"/>
        <v>1.1518817204301075</v>
      </c>
      <c r="FS222" s="65"/>
      <c r="FT222" s="172"/>
      <c r="FU222" s="172"/>
      <c r="FV222" s="172"/>
      <c r="FW222" s="172"/>
      <c r="FX222" s="172"/>
    </row>
    <row r="223" spans="1:180" ht="10.35" customHeight="1" x14ac:dyDescent="0.2">
      <c r="A223" s="74" t="str">
        <f t="shared" si="784"/>
        <v>2020-21SEPTEMBERY59</v>
      </c>
      <c r="B223" s="163" t="str">
        <f t="shared" si="873"/>
        <v>2020-21</v>
      </c>
      <c r="C223" s="26" t="s">
        <v>830</v>
      </c>
      <c r="D223" s="163" t="str">
        <f t="shared" si="925"/>
        <v>Y59</v>
      </c>
      <c r="E223" s="163" t="str">
        <f t="shared" si="925"/>
        <v>South East</v>
      </c>
      <c r="F223" s="163" t="str">
        <f t="shared" si="785"/>
        <v>Y59</v>
      </c>
      <c r="H223" s="75">
        <f t="shared" si="885"/>
        <v>155600</v>
      </c>
      <c r="I223" s="75">
        <f t="shared" si="885"/>
        <v>106976</v>
      </c>
      <c r="J223" s="75">
        <f t="shared" si="885"/>
        <v>371433</v>
      </c>
      <c r="K223" s="75">
        <f t="shared" si="787"/>
        <v>3</v>
      </c>
      <c r="L223" s="75">
        <f t="shared" si="788"/>
        <v>2</v>
      </c>
      <c r="M223" s="75">
        <f t="shared" si="789"/>
        <v>2</v>
      </c>
      <c r="N223" s="75">
        <f t="shared" si="790"/>
        <v>4</v>
      </c>
      <c r="O223" s="75">
        <f t="shared" si="791"/>
        <v>54</v>
      </c>
      <c r="P223" s="75" t="s">
        <v>44</v>
      </c>
      <c r="Q223" s="75">
        <f t="shared" si="906"/>
        <v>558</v>
      </c>
      <c r="R223" s="75">
        <f t="shared" si="906"/>
        <v>39</v>
      </c>
      <c r="S223" s="75">
        <f t="shared" si="906"/>
        <v>75</v>
      </c>
      <c r="T223" s="75">
        <f t="shared" si="906"/>
        <v>114333</v>
      </c>
      <c r="U223" s="75">
        <f t="shared" si="906"/>
        <v>7561</v>
      </c>
      <c r="V223" s="75">
        <f t="shared" si="906"/>
        <v>4577</v>
      </c>
      <c r="W223" s="75">
        <f t="shared" si="906"/>
        <v>54121</v>
      </c>
      <c r="X223" s="75">
        <f t="shared" si="906"/>
        <v>37234</v>
      </c>
      <c r="Y223" s="75">
        <f t="shared" si="906"/>
        <v>1434</v>
      </c>
      <c r="Z223" s="75">
        <f t="shared" si="906"/>
        <v>3246947</v>
      </c>
      <c r="AA223" s="75">
        <f t="shared" si="793"/>
        <v>429</v>
      </c>
      <c r="AB223" s="75">
        <f t="shared" si="794"/>
        <v>804</v>
      </c>
      <c r="AC223" s="75">
        <f t="shared" si="912"/>
        <v>2549702</v>
      </c>
      <c r="AD223" s="75">
        <f t="shared" si="796"/>
        <v>557</v>
      </c>
      <c r="AE223" s="75">
        <f t="shared" si="797"/>
        <v>1054</v>
      </c>
      <c r="AF223" s="75">
        <f t="shared" si="913"/>
        <v>59101776</v>
      </c>
      <c r="AG223" s="75">
        <f t="shared" si="799"/>
        <v>1092</v>
      </c>
      <c r="AH223" s="75">
        <f t="shared" si="800"/>
        <v>2087</v>
      </c>
      <c r="AI223" s="75">
        <f t="shared" si="914"/>
        <v>163293601</v>
      </c>
      <c r="AJ223" s="75">
        <f t="shared" si="802"/>
        <v>4386</v>
      </c>
      <c r="AK223" s="75">
        <f t="shared" si="803"/>
        <v>9757</v>
      </c>
      <c r="AL223" s="75">
        <f t="shared" si="915"/>
        <v>8177648</v>
      </c>
      <c r="AM223" s="75">
        <f t="shared" si="805"/>
        <v>5703</v>
      </c>
      <c r="AN223" s="75">
        <f t="shared" si="806"/>
        <v>12866</v>
      </c>
      <c r="AO223" s="75">
        <f t="shared" si="907"/>
        <v>9397</v>
      </c>
      <c r="AP223" s="75">
        <f t="shared" si="907"/>
        <v>224</v>
      </c>
      <c r="AQ223" s="75">
        <f t="shared" si="907"/>
        <v>801</v>
      </c>
      <c r="AR223" s="75">
        <f t="shared" si="907"/>
        <v>2184</v>
      </c>
      <c r="AS223" s="75">
        <f t="shared" si="907"/>
        <v>1078</v>
      </c>
      <c r="AT223" s="75">
        <f t="shared" si="907"/>
        <v>7294</v>
      </c>
      <c r="AU223" s="75">
        <f t="shared" si="907"/>
        <v>1963</v>
      </c>
      <c r="AV223" s="75">
        <f t="shared" si="907"/>
        <v>61416</v>
      </c>
      <c r="AW223" s="75">
        <f t="shared" si="907"/>
        <v>5064</v>
      </c>
      <c r="AX223" s="75">
        <f t="shared" si="907"/>
        <v>38456</v>
      </c>
      <c r="AY223" s="75">
        <f t="shared" si="908"/>
        <v>104936</v>
      </c>
      <c r="AZ223" s="75">
        <f t="shared" si="908"/>
        <v>15728</v>
      </c>
      <c r="BA223" s="75">
        <f t="shared" si="908"/>
        <v>11627</v>
      </c>
      <c r="BB223" s="75">
        <f t="shared" si="908"/>
        <v>9423</v>
      </c>
      <c r="BC223" s="75">
        <f t="shared" si="908"/>
        <v>7041</v>
      </c>
      <c r="BD223" s="75">
        <f t="shared" si="908"/>
        <v>73653</v>
      </c>
      <c r="BE223" s="75">
        <f t="shared" si="908"/>
        <v>57828</v>
      </c>
      <c r="BF223" s="75">
        <f t="shared" si="908"/>
        <v>62020</v>
      </c>
      <c r="BG223" s="75">
        <f t="shared" si="908"/>
        <v>40774</v>
      </c>
      <c r="BH223" s="75">
        <f t="shared" si="908"/>
        <v>2379</v>
      </c>
      <c r="BI223" s="75">
        <f t="shared" si="908"/>
        <v>1642</v>
      </c>
      <c r="BJ223" s="75">
        <f t="shared" si="908"/>
        <v>122</v>
      </c>
      <c r="BK223" s="75">
        <f t="shared" si="908"/>
        <v>76526</v>
      </c>
      <c r="BL223" s="75">
        <f t="shared" si="809"/>
        <v>627</v>
      </c>
      <c r="BM223" s="75">
        <f t="shared" si="810"/>
        <v>1175</v>
      </c>
      <c r="BN223" s="75">
        <f t="shared" si="889"/>
        <v>135</v>
      </c>
      <c r="BO223" s="75">
        <f t="shared" si="889"/>
        <v>58869</v>
      </c>
      <c r="BP223" s="75">
        <f t="shared" si="812"/>
        <v>436</v>
      </c>
      <c r="BQ223" s="75">
        <f t="shared" si="813"/>
        <v>947</v>
      </c>
      <c r="BR223" s="75">
        <f t="shared" si="890"/>
        <v>7304</v>
      </c>
      <c r="BS223" s="75">
        <f t="shared" si="890"/>
        <v>3111552</v>
      </c>
      <c r="BT223" s="75">
        <f t="shared" si="815"/>
        <v>426</v>
      </c>
      <c r="BU223" s="75">
        <f t="shared" si="816"/>
        <v>797</v>
      </c>
      <c r="BV223" s="75">
        <f t="shared" si="891"/>
        <v>4292</v>
      </c>
      <c r="BW223" s="75">
        <f t="shared" si="891"/>
        <v>4640404</v>
      </c>
      <c r="BX223" s="75">
        <f t="shared" si="818"/>
        <v>1081</v>
      </c>
      <c r="BY223" s="75">
        <f t="shared" si="819"/>
        <v>2039</v>
      </c>
      <c r="BZ223" s="75">
        <f t="shared" si="892"/>
        <v>1466</v>
      </c>
      <c r="CA223" s="75">
        <f t="shared" si="892"/>
        <v>1382292</v>
      </c>
      <c r="CB223" s="75">
        <f t="shared" si="821"/>
        <v>943</v>
      </c>
      <c r="CC223" s="75">
        <f t="shared" si="822"/>
        <v>1971</v>
      </c>
      <c r="CD223" s="75">
        <f t="shared" si="893"/>
        <v>48363</v>
      </c>
      <c r="CE223" s="75">
        <f t="shared" si="893"/>
        <v>53079080</v>
      </c>
      <c r="CF223" s="75">
        <f t="shared" si="824"/>
        <v>1098</v>
      </c>
      <c r="CG223" s="75">
        <f t="shared" si="825"/>
        <v>2097</v>
      </c>
      <c r="CH223" s="75">
        <f t="shared" si="894"/>
        <v>3377</v>
      </c>
      <c r="CI223" s="75">
        <f t="shared" si="894"/>
        <v>16294567</v>
      </c>
      <c r="CJ223" s="75">
        <f t="shared" si="827"/>
        <v>4825</v>
      </c>
      <c r="CK223" s="75">
        <f t="shared" si="828"/>
        <v>10029</v>
      </c>
      <c r="CL223" s="75">
        <f t="shared" si="895"/>
        <v>1135</v>
      </c>
      <c r="CM223" s="75">
        <f t="shared" si="895"/>
        <v>4913215</v>
      </c>
      <c r="CN223" s="75">
        <f t="shared" si="830"/>
        <v>4329</v>
      </c>
      <c r="CO223" s="75">
        <f t="shared" si="831"/>
        <v>9599</v>
      </c>
      <c r="CP223" s="75">
        <f t="shared" si="896"/>
        <v>915</v>
      </c>
      <c r="CQ223" s="75">
        <f t="shared" si="896"/>
        <v>8422960</v>
      </c>
      <c r="CR223" s="75">
        <f t="shared" si="833"/>
        <v>9205</v>
      </c>
      <c r="CS223" s="75">
        <f t="shared" si="834"/>
        <v>18584</v>
      </c>
      <c r="CT223" s="75">
        <f t="shared" si="897"/>
        <v>125</v>
      </c>
      <c r="CU223" s="75">
        <f t="shared" si="897"/>
        <v>972861</v>
      </c>
      <c r="CV223" s="75">
        <f t="shared" si="836"/>
        <v>7783</v>
      </c>
      <c r="CW223" s="75">
        <f t="shared" si="837"/>
        <v>17381</v>
      </c>
      <c r="CX223" s="75">
        <f t="shared" si="898"/>
        <v>204</v>
      </c>
      <c r="CY223" s="75">
        <f t="shared" si="898"/>
        <v>61935</v>
      </c>
      <c r="CZ223" s="75">
        <f t="shared" si="839"/>
        <v>304</v>
      </c>
      <c r="DA223" s="75">
        <f t="shared" si="840"/>
        <v>478</v>
      </c>
      <c r="DB223" s="75">
        <f t="shared" si="899"/>
        <v>5451</v>
      </c>
      <c r="DC223" s="75">
        <f t="shared" si="899"/>
        <v>225356</v>
      </c>
      <c r="DD223" s="75">
        <f t="shared" si="842"/>
        <v>41</v>
      </c>
      <c r="DE223" s="75">
        <f t="shared" si="843"/>
        <v>66</v>
      </c>
      <c r="DF223" s="75">
        <f t="shared" si="900"/>
        <v>216</v>
      </c>
      <c r="DG223" s="75">
        <f t="shared" si="900"/>
        <v>329036</v>
      </c>
      <c r="DH223" s="75">
        <f t="shared" si="845"/>
        <v>1523</v>
      </c>
      <c r="DI223" s="75">
        <f t="shared" si="846"/>
        <v>3007</v>
      </c>
      <c r="DJ223" s="75">
        <f t="shared" si="905"/>
        <v>208</v>
      </c>
      <c r="DK223" s="75">
        <f t="shared" si="905"/>
        <v>0</v>
      </c>
      <c r="DL223" s="248"/>
      <c r="DM223" s="248"/>
      <c r="DN223" s="248"/>
      <c r="DO223" s="248"/>
      <c r="DP223" s="248"/>
      <c r="DQ223" s="248"/>
      <c r="DR223" s="248"/>
      <c r="DS223" s="248"/>
      <c r="DT223" s="248"/>
      <c r="DU223" s="248"/>
      <c r="DV223" s="248"/>
      <c r="DW223" s="248"/>
      <c r="DX223" s="248"/>
      <c r="DY223" s="248"/>
      <c r="DZ223" s="248"/>
      <c r="EA223" s="248"/>
      <c r="EB223" s="164"/>
      <c r="EC223" s="75">
        <f t="shared" si="859"/>
        <v>9</v>
      </c>
      <c r="ED223" s="74">
        <f t="shared" si="874"/>
        <v>2020</v>
      </c>
      <c r="EE223" s="165">
        <f t="shared" si="875"/>
        <v>44075</v>
      </c>
      <c r="EF223" s="157">
        <f t="shared" si="860"/>
        <v>30</v>
      </c>
      <c r="EG223" s="156"/>
      <c r="EH223" s="166">
        <f t="shared" si="909"/>
        <v>189310</v>
      </c>
      <c r="EI223" s="166">
        <f t="shared" si="909"/>
        <v>259021</v>
      </c>
      <c r="EJ223" s="166">
        <f t="shared" si="909"/>
        <v>419517</v>
      </c>
      <c r="EK223" s="166">
        <f t="shared" si="909"/>
        <v>5755694</v>
      </c>
      <c r="EL223" s="166">
        <f t="shared" si="909"/>
        <v>6077407</v>
      </c>
      <c r="EM223" s="166">
        <f t="shared" si="909"/>
        <v>4825551</v>
      </c>
      <c r="EN223" s="166">
        <f t="shared" si="909"/>
        <v>112966846</v>
      </c>
      <c r="EO223" s="166">
        <f t="shared" si="909"/>
        <v>363287838</v>
      </c>
      <c r="EP223" s="166">
        <f t="shared" si="909"/>
        <v>18449256</v>
      </c>
      <c r="EQ223" s="166">
        <f t="shared" si="909"/>
        <v>143310</v>
      </c>
      <c r="ER223" s="166">
        <f t="shared" si="910"/>
        <v>127872</v>
      </c>
      <c r="ES223" s="166">
        <f t="shared" si="910"/>
        <v>5818920</v>
      </c>
      <c r="ET223" s="166">
        <f t="shared" si="910"/>
        <v>8749449</v>
      </c>
      <c r="EU223" s="166">
        <f t="shared" si="910"/>
        <v>2889350</v>
      </c>
      <c r="EV223" s="166">
        <f t="shared" si="910"/>
        <v>101406669</v>
      </c>
      <c r="EW223" s="166">
        <f t="shared" si="910"/>
        <v>33866367</v>
      </c>
      <c r="EX223" s="166">
        <f t="shared" si="910"/>
        <v>10894542</v>
      </c>
      <c r="EY223" s="166">
        <f t="shared" si="910"/>
        <v>17004327</v>
      </c>
      <c r="EZ223" s="166">
        <f t="shared" si="910"/>
        <v>2172637</v>
      </c>
      <c r="FA223" s="166">
        <f t="shared" si="910"/>
        <v>649524</v>
      </c>
      <c r="FB223" s="166">
        <f t="shared" si="911"/>
        <v>97542</v>
      </c>
      <c r="FC223" s="166">
        <f t="shared" si="911"/>
        <v>358219</v>
      </c>
      <c r="FD223" s="166">
        <f t="shared" si="911"/>
        <v>0</v>
      </c>
      <c r="FE223" s="166">
        <f t="shared" si="911"/>
        <v>0</v>
      </c>
      <c r="FF223" s="166">
        <f t="shared" si="911"/>
        <v>0</v>
      </c>
      <c r="FG223" s="166">
        <f t="shared" si="911"/>
        <v>0</v>
      </c>
      <c r="FH223" s="152"/>
      <c r="FI223" s="405">
        <f t="shared" si="916"/>
        <v>2.0801481285544239</v>
      </c>
      <c r="FJ223" s="405">
        <f t="shared" si="916"/>
        <v>1.5377595556143366</v>
      </c>
      <c r="FK223" s="405">
        <f t="shared" si="917"/>
        <v>2.0587721214769501</v>
      </c>
      <c r="FL223" s="405">
        <f t="shared" si="918"/>
        <v>1.5383438933799432</v>
      </c>
      <c r="FM223" s="405">
        <f t="shared" si="919"/>
        <v>1.3608950315034829</v>
      </c>
      <c r="FN223" s="405">
        <f t="shared" si="920"/>
        <v>1.0684946693520074</v>
      </c>
      <c r="FO223" s="405">
        <f t="shared" si="921"/>
        <v>1.6656819036364614</v>
      </c>
      <c r="FP223" s="405">
        <f t="shared" si="922"/>
        <v>1.0950743943707364</v>
      </c>
      <c r="FQ223" s="405">
        <f t="shared" si="923"/>
        <v>1.6589958158995817</v>
      </c>
      <c r="FR223" s="405">
        <f t="shared" si="924"/>
        <v>1.1450488145048814</v>
      </c>
      <c r="FS223" s="65"/>
      <c r="FT223" s="172"/>
      <c r="FU223" s="172"/>
      <c r="FV223" s="172"/>
      <c r="FW223" s="172"/>
      <c r="FX223" s="172"/>
    </row>
    <row r="224" spans="1:180" ht="10.35" customHeight="1" x14ac:dyDescent="0.2">
      <c r="A224" s="74" t="str">
        <f t="shared" si="784"/>
        <v>2020-21OCTOBERY59</v>
      </c>
      <c r="B224" s="163" t="str">
        <f t="shared" si="873"/>
        <v>2020-21</v>
      </c>
      <c r="C224" s="26" t="s">
        <v>833</v>
      </c>
      <c r="D224" s="163" t="str">
        <f t="shared" si="925"/>
        <v>Y59</v>
      </c>
      <c r="E224" s="163" t="str">
        <f t="shared" si="925"/>
        <v>South East</v>
      </c>
      <c r="F224" s="163" t="str">
        <f t="shared" si="785"/>
        <v>Y59</v>
      </c>
      <c r="H224" s="75">
        <f t="shared" si="885"/>
        <v>160206</v>
      </c>
      <c r="I224" s="75">
        <f t="shared" si="885"/>
        <v>110060</v>
      </c>
      <c r="J224" s="75">
        <f t="shared" si="885"/>
        <v>387542</v>
      </c>
      <c r="K224" s="75">
        <f t="shared" si="787"/>
        <v>4</v>
      </c>
      <c r="L224" s="75">
        <f t="shared" si="788"/>
        <v>2</v>
      </c>
      <c r="M224" s="75">
        <f t="shared" si="789"/>
        <v>2</v>
      </c>
      <c r="N224" s="75">
        <f t="shared" si="790"/>
        <v>4</v>
      </c>
      <c r="O224" s="75">
        <f t="shared" si="791"/>
        <v>58</v>
      </c>
      <c r="P224" s="75" t="s">
        <v>44</v>
      </c>
      <c r="Q224" s="75">
        <f t="shared" si="906"/>
        <v>589</v>
      </c>
      <c r="R224" s="75">
        <f t="shared" si="906"/>
        <v>51</v>
      </c>
      <c r="S224" s="75">
        <f t="shared" si="906"/>
        <v>70</v>
      </c>
      <c r="T224" s="75">
        <f t="shared" si="906"/>
        <v>117227</v>
      </c>
      <c r="U224" s="75">
        <f t="shared" si="906"/>
        <v>7816</v>
      </c>
      <c r="V224" s="75">
        <f t="shared" si="906"/>
        <v>4804</v>
      </c>
      <c r="W224" s="75">
        <f t="shared" si="906"/>
        <v>55389</v>
      </c>
      <c r="X224" s="75">
        <f t="shared" si="906"/>
        <v>38497</v>
      </c>
      <c r="Y224" s="75">
        <f t="shared" si="906"/>
        <v>1466</v>
      </c>
      <c r="Z224" s="75">
        <f t="shared" si="906"/>
        <v>3307641</v>
      </c>
      <c r="AA224" s="75">
        <f t="shared" si="793"/>
        <v>423</v>
      </c>
      <c r="AB224" s="75">
        <f t="shared" si="794"/>
        <v>778</v>
      </c>
      <c r="AC224" s="75">
        <f t="shared" si="912"/>
        <v>2674081</v>
      </c>
      <c r="AD224" s="75">
        <f t="shared" si="796"/>
        <v>557</v>
      </c>
      <c r="AE224" s="75">
        <f t="shared" si="797"/>
        <v>1032</v>
      </c>
      <c r="AF224" s="75">
        <f t="shared" si="913"/>
        <v>57387740</v>
      </c>
      <c r="AG224" s="75">
        <f t="shared" si="799"/>
        <v>1036</v>
      </c>
      <c r="AH224" s="75">
        <f t="shared" si="800"/>
        <v>1944</v>
      </c>
      <c r="AI224" s="75">
        <f t="shared" si="914"/>
        <v>154877850</v>
      </c>
      <c r="AJ224" s="75">
        <f t="shared" si="802"/>
        <v>4023</v>
      </c>
      <c r="AK224" s="75">
        <f t="shared" si="803"/>
        <v>9063</v>
      </c>
      <c r="AL224" s="75">
        <f t="shared" si="915"/>
        <v>7030479</v>
      </c>
      <c r="AM224" s="75">
        <f t="shared" si="805"/>
        <v>4796</v>
      </c>
      <c r="AN224" s="75">
        <f t="shared" si="806"/>
        <v>11005</v>
      </c>
      <c r="AO224" s="75">
        <f t="shared" si="907"/>
        <v>8879</v>
      </c>
      <c r="AP224" s="75">
        <f t="shared" si="907"/>
        <v>250</v>
      </c>
      <c r="AQ224" s="75">
        <f t="shared" si="907"/>
        <v>777</v>
      </c>
      <c r="AR224" s="75">
        <f t="shared" si="907"/>
        <v>2532</v>
      </c>
      <c r="AS224" s="75">
        <f t="shared" si="907"/>
        <v>893</v>
      </c>
      <c r="AT224" s="75">
        <f t="shared" si="907"/>
        <v>6959</v>
      </c>
      <c r="AU224" s="75">
        <f t="shared" si="907"/>
        <v>2281</v>
      </c>
      <c r="AV224" s="75">
        <f t="shared" si="907"/>
        <v>63731</v>
      </c>
      <c r="AW224" s="75">
        <f t="shared" si="907"/>
        <v>5204</v>
      </c>
      <c r="AX224" s="75">
        <f t="shared" si="907"/>
        <v>39413</v>
      </c>
      <c r="AY224" s="75">
        <f t="shared" si="908"/>
        <v>108348</v>
      </c>
      <c r="AZ224" s="75">
        <f t="shared" si="908"/>
        <v>16294</v>
      </c>
      <c r="BA224" s="75">
        <f t="shared" si="908"/>
        <v>12075</v>
      </c>
      <c r="BB224" s="75">
        <f t="shared" si="908"/>
        <v>9916</v>
      </c>
      <c r="BC224" s="75">
        <f t="shared" si="908"/>
        <v>7433</v>
      </c>
      <c r="BD224" s="75">
        <f t="shared" si="908"/>
        <v>74944</v>
      </c>
      <c r="BE224" s="75">
        <f t="shared" si="908"/>
        <v>59277</v>
      </c>
      <c r="BF224" s="75">
        <f t="shared" si="908"/>
        <v>64382</v>
      </c>
      <c r="BG224" s="75">
        <f t="shared" si="908"/>
        <v>42204</v>
      </c>
      <c r="BH224" s="75">
        <f t="shared" si="908"/>
        <v>2412</v>
      </c>
      <c r="BI224" s="75">
        <f t="shared" si="908"/>
        <v>1714</v>
      </c>
      <c r="BJ224" s="75">
        <f t="shared" si="908"/>
        <v>150</v>
      </c>
      <c r="BK224" s="75">
        <f t="shared" si="908"/>
        <v>86525</v>
      </c>
      <c r="BL224" s="75">
        <f t="shared" si="809"/>
        <v>577</v>
      </c>
      <c r="BM224" s="75">
        <f t="shared" si="810"/>
        <v>1077</v>
      </c>
      <c r="BN224" s="75">
        <f t="shared" si="889"/>
        <v>105</v>
      </c>
      <c r="BO224" s="75">
        <f t="shared" si="889"/>
        <v>45943</v>
      </c>
      <c r="BP224" s="75">
        <f t="shared" si="812"/>
        <v>438</v>
      </c>
      <c r="BQ224" s="75">
        <f t="shared" si="813"/>
        <v>958</v>
      </c>
      <c r="BR224" s="75">
        <f t="shared" si="890"/>
        <v>7561</v>
      </c>
      <c r="BS224" s="75">
        <f t="shared" si="890"/>
        <v>3175173</v>
      </c>
      <c r="BT224" s="75">
        <f t="shared" si="815"/>
        <v>420</v>
      </c>
      <c r="BU224" s="75">
        <f t="shared" si="816"/>
        <v>769</v>
      </c>
      <c r="BV224" s="75">
        <f t="shared" si="891"/>
        <v>4535</v>
      </c>
      <c r="BW224" s="75">
        <f t="shared" si="891"/>
        <v>4740290</v>
      </c>
      <c r="BX224" s="75">
        <f t="shared" si="818"/>
        <v>1045</v>
      </c>
      <c r="BY224" s="75">
        <f t="shared" si="819"/>
        <v>1938</v>
      </c>
      <c r="BZ224" s="75">
        <f t="shared" si="892"/>
        <v>1515</v>
      </c>
      <c r="CA224" s="75">
        <f t="shared" si="892"/>
        <v>1424641</v>
      </c>
      <c r="CB224" s="75">
        <f t="shared" si="821"/>
        <v>940</v>
      </c>
      <c r="CC224" s="75">
        <f t="shared" si="822"/>
        <v>1917</v>
      </c>
      <c r="CD224" s="75">
        <f t="shared" si="893"/>
        <v>49339</v>
      </c>
      <c r="CE224" s="75">
        <f t="shared" si="893"/>
        <v>51222809</v>
      </c>
      <c r="CF224" s="75">
        <f t="shared" si="824"/>
        <v>1038</v>
      </c>
      <c r="CG224" s="75">
        <f t="shared" si="825"/>
        <v>1945</v>
      </c>
      <c r="CH224" s="75">
        <f t="shared" si="894"/>
        <v>3768</v>
      </c>
      <c r="CI224" s="75">
        <f t="shared" si="894"/>
        <v>16995841</v>
      </c>
      <c r="CJ224" s="75">
        <f t="shared" si="827"/>
        <v>4511</v>
      </c>
      <c r="CK224" s="75">
        <f t="shared" si="828"/>
        <v>9267</v>
      </c>
      <c r="CL224" s="75">
        <f t="shared" si="895"/>
        <v>1257</v>
      </c>
      <c r="CM224" s="75">
        <f t="shared" si="895"/>
        <v>5470182</v>
      </c>
      <c r="CN224" s="75">
        <f t="shared" si="830"/>
        <v>4352</v>
      </c>
      <c r="CO224" s="75">
        <f t="shared" si="831"/>
        <v>9151</v>
      </c>
      <c r="CP224" s="75">
        <f t="shared" si="896"/>
        <v>1010</v>
      </c>
      <c r="CQ224" s="75">
        <f t="shared" si="896"/>
        <v>9620609</v>
      </c>
      <c r="CR224" s="75">
        <f t="shared" si="833"/>
        <v>9525</v>
      </c>
      <c r="CS224" s="75">
        <f t="shared" si="834"/>
        <v>18481</v>
      </c>
      <c r="CT224" s="75">
        <f t="shared" si="897"/>
        <v>121</v>
      </c>
      <c r="CU224" s="75">
        <f t="shared" si="897"/>
        <v>980174</v>
      </c>
      <c r="CV224" s="75">
        <f t="shared" si="836"/>
        <v>8101</v>
      </c>
      <c r="CW224" s="75">
        <f t="shared" si="837"/>
        <v>17762</v>
      </c>
      <c r="CX224" s="75">
        <f t="shared" si="898"/>
        <v>182</v>
      </c>
      <c r="CY224" s="75">
        <f t="shared" si="898"/>
        <v>53356</v>
      </c>
      <c r="CZ224" s="75">
        <f t="shared" si="839"/>
        <v>293</v>
      </c>
      <c r="DA224" s="75">
        <f t="shared" si="840"/>
        <v>429</v>
      </c>
      <c r="DB224" s="75">
        <f t="shared" si="899"/>
        <v>5680</v>
      </c>
      <c r="DC224" s="75">
        <f t="shared" si="899"/>
        <v>230250</v>
      </c>
      <c r="DD224" s="75">
        <f t="shared" si="842"/>
        <v>41</v>
      </c>
      <c r="DE224" s="75">
        <f t="shared" si="843"/>
        <v>67</v>
      </c>
      <c r="DF224" s="75">
        <f t="shared" si="900"/>
        <v>219</v>
      </c>
      <c r="DG224" s="75">
        <f t="shared" si="900"/>
        <v>308243</v>
      </c>
      <c r="DH224" s="75">
        <f t="shared" si="845"/>
        <v>1408</v>
      </c>
      <c r="DI224" s="75">
        <f t="shared" si="846"/>
        <v>2560</v>
      </c>
      <c r="DJ224" s="75">
        <f t="shared" si="905"/>
        <v>206</v>
      </c>
      <c r="DK224" s="75">
        <f t="shared" si="905"/>
        <v>0</v>
      </c>
      <c r="DL224" s="248"/>
      <c r="DM224" s="248"/>
      <c r="DN224" s="248"/>
      <c r="DO224" s="248"/>
      <c r="DP224" s="248"/>
      <c r="DQ224" s="248"/>
      <c r="DR224" s="248"/>
      <c r="DS224" s="248"/>
      <c r="DT224" s="248"/>
      <c r="DU224" s="248"/>
      <c r="DV224" s="248"/>
      <c r="DW224" s="248"/>
      <c r="DX224" s="248"/>
      <c r="DY224" s="248"/>
      <c r="DZ224" s="248"/>
      <c r="EA224" s="248"/>
      <c r="EB224" s="164"/>
      <c r="EC224" s="75">
        <f t="shared" si="859"/>
        <v>10</v>
      </c>
      <c r="ED224" s="74">
        <f t="shared" si="874"/>
        <v>2020</v>
      </c>
      <c r="EE224" s="165">
        <f t="shared" si="875"/>
        <v>44105</v>
      </c>
      <c r="EF224" s="157">
        <f t="shared" si="860"/>
        <v>31</v>
      </c>
      <c r="EG224" s="156"/>
      <c r="EH224" s="166">
        <f t="shared" si="909"/>
        <v>193236</v>
      </c>
      <c r="EI224" s="166">
        <f t="shared" si="909"/>
        <v>253557</v>
      </c>
      <c r="EJ224" s="166">
        <f t="shared" si="909"/>
        <v>481377</v>
      </c>
      <c r="EK224" s="166">
        <f t="shared" si="909"/>
        <v>6359884</v>
      </c>
      <c r="EL224" s="166">
        <f t="shared" si="909"/>
        <v>6081595</v>
      </c>
      <c r="EM224" s="166">
        <f t="shared" si="909"/>
        <v>4959035</v>
      </c>
      <c r="EN224" s="166">
        <f t="shared" si="909"/>
        <v>107692279</v>
      </c>
      <c r="EO224" s="166">
        <f t="shared" si="909"/>
        <v>348889419</v>
      </c>
      <c r="EP224" s="166">
        <f t="shared" si="909"/>
        <v>16133571</v>
      </c>
      <c r="EQ224" s="166">
        <f t="shared" si="909"/>
        <v>161540</v>
      </c>
      <c r="ER224" s="166">
        <f t="shared" si="910"/>
        <v>100545</v>
      </c>
      <c r="ES224" s="166">
        <f t="shared" si="910"/>
        <v>5813639</v>
      </c>
      <c r="ET224" s="166">
        <f t="shared" si="910"/>
        <v>8787854</v>
      </c>
      <c r="EU224" s="166">
        <f t="shared" si="910"/>
        <v>2904211</v>
      </c>
      <c r="EV224" s="166">
        <f t="shared" si="910"/>
        <v>95970996</v>
      </c>
      <c r="EW224" s="166">
        <f t="shared" si="910"/>
        <v>34916174</v>
      </c>
      <c r="EX224" s="166">
        <f t="shared" si="910"/>
        <v>11502549</v>
      </c>
      <c r="EY224" s="166">
        <f t="shared" si="910"/>
        <v>18665492</v>
      </c>
      <c r="EZ224" s="166">
        <f t="shared" si="910"/>
        <v>2149253</v>
      </c>
      <c r="FA224" s="166">
        <f t="shared" si="910"/>
        <v>560687</v>
      </c>
      <c r="FB224" s="166">
        <f t="shared" si="911"/>
        <v>78166</v>
      </c>
      <c r="FC224" s="166">
        <f t="shared" si="911"/>
        <v>382309</v>
      </c>
      <c r="FD224" s="166">
        <f t="shared" si="911"/>
        <v>0</v>
      </c>
      <c r="FE224" s="166">
        <f t="shared" si="911"/>
        <v>0</v>
      </c>
      <c r="FF224" s="166">
        <f t="shared" si="911"/>
        <v>0</v>
      </c>
      <c r="FG224" s="166">
        <f t="shared" si="911"/>
        <v>0</v>
      </c>
      <c r="FH224" s="152"/>
      <c r="FI224" s="405">
        <f t="shared" si="916"/>
        <v>2.0846980552712386</v>
      </c>
      <c r="FJ224" s="405">
        <f t="shared" si="916"/>
        <v>1.5449078812691914</v>
      </c>
      <c r="FK224" s="405">
        <f t="shared" si="917"/>
        <v>2.064113238967527</v>
      </c>
      <c r="FL224" s="405">
        <f t="shared" si="918"/>
        <v>1.5472522897585346</v>
      </c>
      <c r="FM224" s="405">
        <f t="shared" si="919"/>
        <v>1.353048439220784</v>
      </c>
      <c r="FN224" s="405">
        <f t="shared" si="920"/>
        <v>1.0701944429399339</v>
      </c>
      <c r="FO224" s="405">
        <f t="shared" si="921"/>
        <v>1.6723900563680287</v>
      </c>
      <c r="FP224" s="405">
        <f t="shared" si="922"/>
        <v>1.0962932176533235</v>
      </c>
      <c r="FQ224" s="405">
        <f t="shared" si="923"/>
        <v>1.6452933151432469</v>
      </c>
      <c r="FR224" s="405">
        <f t="shared" si="924"/>
        <v>1.169167803547067</v>
      </c>
      <c r="FS224" s="65"/>
      <c r="FT224" s="172"/>
      <c r="FU224" s="172"/>
      <c r="FV224" s="172"/>
      <c r="FW224" s="172"/>
      <c r="FX224" s="172"/>
    </row>
    <row r="225" spans="1:180" ht="10.35" customHeight="1" x14ac:dyDescent="0.2">
      <c r="A225" s="74" t="str">
        <f t="shared" si="784"/>
        <v>2020-21NOVEMBERY59</v>
      </c>
      <c r="B225" s="163" t="str">
        <f t="shared" si="873"/>
        <v>2020-21</v>
      </c>
      <c r="C225" s="26" t="s">
        <v>834</v>
      </c>
      <c r="D225" s="163" t="str">
        <f t="shared" si="925"/>
        <v>Y59</v>
      </c>
      <c r="E225" s="163" t="str">
        <f t="shared" si="925"/>
        <v>South East</v>
      </c>
      <c r="F225" s="163" t="str">
        <f t="shared" si="785"/>
        <v>Y59</v>
      </c>
      <c r="H225" s="75">
        <f t="shared" si="885"/>
        <v>149976</v>
      </c>
      <c r="I225" s="75">
        <f t="shared" si="885"/>
        <v>101574</v>
      </c>
      <c r="J225" s="75">
        <f t="shared" si="885"/>
        <v>452703</v>
      </c>
      <c r="K225" s="75">
        <f t="shared" si="787"/>
        <v>4</v>
      </c>
      <c r="L225" s="75">
        <f t="shared" si="788"/>
        <v>2</v>
      </c>
      <c r="M225" s="75">
        <f t="shared" si="789"/>
        <v>2</v>
      </c>
      <c r="N225" s="75">
        <f t="shared" si="790"/>
        <v>6</v>
      </c>
      <c r="O225" s="75">
        <f t="shared" si="791"/>
        <v>60</v>
      </c>
      <c r="P225" s="75" t="s">
        <v>44</v>
      </c>
      <c r="Q225" s="75">
        <f t="shared" si="906"/>
        <v>598</v>
      </c>
      <c r="R225" s="75">
        <f t="shared" si="906"/>
        <v>47</v>
      </c>
      <c r="S225" s="75">
        <f t="shared" si="906"/>
        <v>87</v>
      </c>
      <c r="T225" s="75">
        <f t="shared" si="906"/>
        <v>113559</v>
      </c>
      <c r="U225" s="75">
        <f t="shared" si="906"/>
        <v>7387</v>
      </c>
      <c r="V225" s="75">
        <f t="shared" si="906"/>
        <v>4434</v>
      </c>
      <c r="W225" s="75">
        <f t="shared" si="906"/>
        <v>53292</v>
      </c>
      <c r="X225" s="75">
        <f t="shared" si="906"/>
        <v>37219</v>
      </c>
      <c r="Y225" s="75">
        <f t="shared" si="906"/>
        <v>1497</v>
      </c>
      <c r="Z225" s="75">
        <f t="shared" si="906"/>
        <v>3076246</v>
      </c>
      <c r="AA225" s="75">
        <f t="shared" si="793"/>
        <v>416</v>
      </c>
      <c r="AB225" s="75">
        <f t="shared" si="794"/>
        <v>758</v>
      </c>
      <c r="AC225" s="75">
        <f t="shared" si="912"/>
        <v>2339519</v>
      </c>
      <c r="AD225" s="75">
        <f t="shared" si="796"/>
        <v>528</v>
      </c>
      <c r="AE225" s="75">
        <f t="shared" si="797"/>
        <v>984</v>
      </c>
      <c r="AF225" s="75">
        <f t="shared" si="913"/>
        <v>52413285</v>
      </c>
      <c r="AG225" s="75">
        <f t="shared" si="799"/>
        <v>984</v>
      </c>
      <c r="AH225" s="75">
        <f t="shared" si="800"/>
        <v>1838</v>
      </c>
      <c r="AI225" s="75">
        <f t="shared" si="914"/>
        <v>133967281</v>
      </c>
      <c r="AJ225" s="75">
        <f t="shared" si="802"/>
        <v>3599</v>
      </c>
      <c r="AK225" s="75">
        <f t="shared" si="803"/>
        <v>8314</v>
      </c>
      <c r="AL225" s="75">
        <f t="shared" si="915"/>
        <v>6411975</v>
      </c>
      <c r="AM225" s="75">
        <f t="shared" si="805"/>
        <v>4283</v>
      </c>
      <c r="AN225" s="75">
        <f t="shared" si="806"/>
        <v>9706</v>
      </c>
      <c r="AO225" s="75">
        <f t="shared" si="907"/>
        <v>8411</v>
      </c>
      <c r="AP225" s="75">
        <f t="shared" si="907"/>
        <v>205</v>
      </c>
      <c r="AQ225" s="75">
        <f t="shared" si="907"/>
        <v>767</v>
      </c>
      <c r="AR225" s="75">
        <f t="shared" si="907"/>
        <v>2138</v>
      </c>
      <c r="AS225" s="75">
        <f t="shared" si="907"/>
        <v>984</v>
      </c>
      <c r="AT225" s="75">
        <f t="shared" si="907"/>
        <v>6455</v>
      </c>
      <c r="AU225" s="75">
        <f t="shared" si="907"/>
        <v>2000</v>
      </c>
      <c r="AV225" s="75">
        <f t="shared" si="907"/>
        <v>61531</v>
      </c>
      <c r="AW225" s="75">
        <f t="shared" si="907"/>
        <v>4664</v>
      </c>
      <c r="AX225" s="75">
        <f t="shared" si="907"/>
        <v>38953</v>
      </c>
      <c r="AY225" s="75">
        <f t="shared" si="908"/>
        <v>105148</v>
      </c>
      <c r="AZ225" s="75">
        <f t="shared" si="908"/>
        <v>15337</v>
      </c>
      <c r="BA225" s="75">
        <f t="shared" si="908"/>
        <v>11406</v>
      </c>
      <c r="BB225" s="75">
        <f t="shared" si="908"/>
        <v>9203</v>
      </c>
      <c r="BC225" s="75">
        <f t="shared" si="908"/>
        <v>6918</v>
      </c>
      <c r="BD225" s="75">
        <f t="shared" si="908"/>
        <v>71483</v>
      </c>
      <c r="BE225" s="75">
        <f t="shared" si="908"/>
        <v>56761</v>
      </c>
      <c r="BF225" s="75">
        <f t="shared" si="908"/>
        <v>61166</v>
      </c>
      <c r="BG225" s="75">
        <f t="shared" si="908"/>
        <v>40937</v>
      </c>
      <c r="BH225" s="75">
        <f t="shared" si="908"/>
        <v>2453</v>
      </c>
      <c r="BI225" s="75">
        <f t="shared" si="908"/>
        <v>1811</v>
      </c>
      <c r="BJ225" s="75">
        <f t="shared" si="908"/>
        <v>128</v>
      </c>
      <c r="BK225" s="75">
        <f t="shared" si="908"/>
        <v>74331</v>
      </c>
      <c r="BL225" s="75">
        <f t="shared" si="809"/>
        <v>581</v>
      </c>
      <c r="BM225" s="75">
        <f t="shared" si="810"/>
        <v>990</v>
      </c>
      <c r="BN225" s="75">
        <f t="shared" si="889"/>
        <v>111</v>
      </c>
      <c r="BO225" s="75">
        <f t="shared" si="889"/>
        <v>56183</v>
      </c>
      <c r="BP225" s="75">
        <f t="shared" si="812"/>
        <v>506</v>
      </c>
      <c r="BQ225" s="75">
        <f t="shared" si="813"/>
        <v>1064</v>
      </c>
      <c r="BR225" s="75">
        <f t="shared" si="890"/>
        <v>7148</v>
      </c>
      <c r="BS225" s="75">
        <f t="shared" si="890"/>
        <v>2945732</v>
      </c>
      <c r="BT225" s="75">
        <f t="shared" si="815"/>
        <v>412</v>
      </c>
      <c r="BU225" s="75">
        <f t="shared" si="816"/>
        <v>745</v>
      </c>
      <c r="BV225" s="75">
        <f t="shared" si="891"/>
        <v>4349</v>
      </c>
      <c r="BW225" s="75">
        <f t="shared" si="891"/>
        <v>4229223</v>
      </c>
      <c r="BX225" s="75">
        <f t="shared" si="818"/>
        <v>972</v>
      </c>
      <c r="BY225" s="75">
        <f t="shared" si="819"/>
        <v>1794</v>
      </c>
      <c r="BZ225" s="75">
        <f t="shared" si="892"/>
        <v>1440</v>
      </c>
      <c r="CA225" s="75">
        <f t="shared" si="892"/>
        <v>1275848</v>
      </c>
      <c r="CB225" s="75">
        <f t="shared" si="821"/>
        <v>886</v>
      </c>
      <c r="CC225" s="75">
        <f t="shared" si="822"/>
        <v>1881</v>
      </c>
      <c r="CD225" s="75">
        <f t="shared" si="893"/>
        <v>47503</v>
      </c>
      <c r="CE225" s="75">
        <f t="shared" si="893"/>
        <v>46908214</v>
      </c>
      <c r="CF225" s="75">
        <f t="shared" si="824"/>
        <v>987</v>
      </c>
      <c r="CG225" s="75">
        <f t="shared" si="825"/>
        <v>1841</v>
      </c>
      <c r="CH225" s="75">
        <f t="shared" si="894"/>
        <v>4021</v>
      </c>
      <c r="CI225" s="75">
        <f t="shared" si="894"/>
        <v>17726182</v>
      </c>
      <c r="CJ225" s="75">
        <f t="shared" si="827"/>
        <v>4408</v>
      </c>
      <c r="CK225" s="75">
        <f t="shared" si="828"/>
        <v>8969</v>
      </c>
      <c r="CL225" s="75">
        <f t="shared" si="895"/>
        <v>1240</v>
      </c>
      <c r="CM225" s="75">
        <f t="shared" si="895"/>
        <v>5322854</v>
      </c>
      <c r="CN225" s="75">
        <f t="shared" si="830"/>
        <v>4293</v>
      </c>
      <c r="CO225" s="75">
        <f t="shared" si="831"/>
        <v>8751</v>
      </c>
      <c r="CP225" s="75">
        <f t="shared" si="896"/>
        <v>1194</v>
      </c>
      <c r="CQ225" s="75">
        <f t="shared" si="896"/>
        <v>11039244</v>
      </c>
      <c r="CR225" s="75">
        <f t="shared" si="833"/>
        <v>9246</v>
      </c>
      <c r="CS225" s="75">
        <f t="shared" si="834"/>
        <v>18080</v>
      </c>
      <c r="CT225" s="75">
        <f t="shared" si="897"/>
        <v>147</v>
      </c>
      <c r="CU225" s="75">
        <f t="shared" si="897"/>
        <v>1197051</v>
      </c>
      <c r="CV225" s="75">
        <f t="shared" si="836"/>
        <v>8143</v>
      </c>
      <c r="CW225" s="75">
        <f t="shared" si="837"/>
        <v>17019</v>
      </c>
      <c r="CX225" s="75">
        <f t="shared" si="898"/>
        <v>181</v>
      </c>
      <c r="CY225" s="75">
        <f t="shared" si="898"/>
        <v>61976</v>
      </c>
      <c r="CZ225" s="75">
        <f t="shared" si="839"/>
        <v>342</v>
      </c>
      <c r="DA225" s="75">
        <f t="shared" si="840"/>
        <v>545</v>
      </c>
      <c r="DB225" s="75">
        <f t="shared" si="899"/>
        <v>5349</v>
      </c>
      <c r="DC225" s="75">
        <f t="shared" si="899"/>
        <v>217083</v>
      </c>
      <c r="DD225" s="75">
        <f t="shared" si="842"/>
        <v>41</v>
      </c>
      <c r="DE225" s="75">
        <f t="shared" si="843"/>
        <v>64</v>
      </c>
      <c r="DF225" s="75">
        <f t="shared" si="900"/>
        <v>209</v>
      </c>
      <c r="DG225" s="75">
        <f t="shared" si="900"/>
        <v>330435</v>
      </c>
      <c r="DH225" s="75">
        <f t="shared" si="845"/>
        <v>1581</v>
      </c>
      <c r="DI225" s="75">
        <f t="shared" si="846"/>
        <v>2862</v>
      </c>
      <c r="DJ225" s="75">
        <f t="shared" si="905"/>
        <v>199</v>
      </c>
      <c r="DK225" s="75">
        <f t="shared" si="905"/>
        <v>5</v>
      </c>
      <c r="DL225" s="248"/>
      <c r="DM225" s="248"/>
      <c r="DN225" s="248"/>
      <c r="DO225" s="248"/>
      <c r="DP225" s="248"/>
      <c r="DQ225" s="248"/>
      <c r="DR225" s="248"/>
      <c r="DS225" s="248"/>
      <c r="DT225" s="248"/>
      <c r="DU225" s="248"/>
      <c r="DV225" s="248"/>
      <c r="DW225" s="248"/>
      <c r="DX225" s="248"/>
      <c r="DY225" s="248"/>
      <c r="DZ225" s="248"/>
      <c r="EA225" s="248"/>
      <c r="EB225" s="164"/>
      <c r="EC225" s="75">
        <f t="shared" si="859"/>
        <v>11</v>
      </c>
      <c r="ED225" s="74">
        <f t="shared" si="874"/>
        <v>2020</v>
      </c>
      <c r="EE225" s="165">
        <f t="shared" si="875"/>
        <v>44136</v>
      </c>
      <c r="EF225" s="157">
        <f t="shared" si="860"/>
        <v>30</v>
      </c>
      <c r="EG225" s="156"/>
      <c r="EH225" s="166">
        <f t="shared" si="909"/>
        <v>177310</v>
      </c>
      <c r="EI225" s="166">
        <f t="shared" si="909"/>
        <v>222678</v>
      </c>
      <c r="EJ225" s="166">
        <f t="shared" si="909"/>
        <v>647196</v>
      </c>
      <c r="EK225" s="166">
        <f t="shared" si="909"/>
        <v>6129828</v>
      </c>
      <c r="EL225" s="166">
        <f t="shared" si="909"/>
        <v>5596023</v>
      </c>
      <c r="EM225" s="166">
        <f t="shared" si="909"/>
        <v>4364735</v>
      </c>
      <c r="EN225" s="166">
        <f t="shared" si="909"/>
        <v>97928611</v>
      </c>
      <c r="EO225" s="166">
        <f t="shared" si="909"/>
        <v>309448503</v>
      </c>
      <c r="EP225" s="166">
        <f t="shared" si="909"/>
        <v>14530499</v>
      </c>
      <c r="EQ225" s="166">
        <f t="shared" si="909"/>
        <v>126714</v>
      </c>
      <c r="ER225" s="166">
        <f t="shared" si="910"/>
        <v>118152</v>
      </c>
      <c r="ES225" s="166">
        <f t="shared" si="910"/>
        <v>5323722</v>
      </c>
      <c r="ET225" s="166">
        <f t="shared" si="910"/>
        <v>7803783</v>
      </c>
      <c r="EU225" s="166">
        <f t="shared" si="910"/>
        <v>2709045</v>
      </c>
      <c r="EV225" s="166">
        <f t="shared" si="910"/>
        <v>87450392</v>
      </c>
      <c r="EW225" s="166">
        <f t="shared" si="910"/>
        <v>36063958</v>
      </c>
      <c r="EX225" s="166">
        <f t="shared" si="910"/>
        <v>10850852</v>
      </c>
      <c r="EY225" s="166">
        <f t="shared" si="910"/>
        <v>21586996</v>
      </c>
      <c r="EZ225" s="166">
        <f t="shared" si="910"/>
        <v>2501824</v>
      </c>
      <c r="FA225" s="166">
        <f t="shared" si="910"/>
        <v>598138</v>
      </c>
      <c r="FB225" s="166">
        <f t="shared" si="911"/>
        <v>98599</v>
      </c>
      <c r="FC225" s="166">
        <f t="shared" si="911"/>
        <v>344688</v>
      </c>
      <c r="FD225" s="166">
        <f t="shared" si="911"/>
        <v>0</v>
      </c>
      <c r="FE225" s="166">
        <f t="shared" si="911"/>
        <v>0</v>
      </c>
      <c r="FF225" s="166">
        <f t="shared" si="911"/>
        <v>0</v>
      </c>
      <c r="FG225" s="166">
        <f t="shared" si="911"/>
        <v>0</v>
      </c>
      <c r="FH225" s="152"/>
      <c r="FI225" s="405">
        <f t="shared" si="916"/>
        <v>2.0762149722485446</v>
      </c>
      <c r="FJ225" s="405">
        <f t="shared" si="916"/>
        <v>1.5440638960335724</v>
      </c>
      <c r="FK225" s="405">
        <f t="shared" si="917"/>
        <v>2.075552548488949</v>
      </c>
      <c r="FL225" s="405">
        <f t="shared" si="918"/>
        <v>1.5602165087956699</v>
      </c>
      <c r="FM225" s="405">
        <f t="shared" si="919"/>
        <v>1.3413457929895669</v>
      </c>
      <c r="FN225" s="405">
        <f t="shared" si="920"/>
        <v>1.0650941980034527</v>
      </c>
      <c r="FO225" s="405">
        <f t="shared" si="921"/>
        <v>1.6434079368064698</v>
      </c>
      <c r="FP225" s="405">
        <f t="shared" si="922"/>
        <v>1.0998952148096401</v>
      </c>
      <c r="FQ225" s="405">
        <f t="shared" si="923"/>
        <v>1.6386105544422178</v>
      </c>
      <c r="FR225" s="405">
        <f t="shared" si="924"/>
        <v>1.2097528390113561</v>
      </c>
      <c r="FS225" s="65"/>
      <c r="FT225" s="172"/>
      <c r="FU225" s="172"/>
      <c r="FV225" s="172"/>
      <c r="FW225" s="172"/>
      <c r="FX225" s="172"/>
    </row>
    <row r="226" spans="1:180" ht="10.35" customHeight="1" x14ac:dyDescent="0.2">
      <c r="A226" s="74" t="str">
        <f t="shared" si="784"/>
        <v>2020-21DECEMBERY59</v>
      </c>
      <c r="B226" s="163" t="str">
        <f t="shared" si="873"/>
        <v>2020-21</v>
      </c>
      <c r="C226" s="26" t="s">
        <v>835</v>
      </c>
      <c r="D226" s="163" t="str">
        <f t="shared" si="925"/>
        <v>Y59</v>
      </c>
      <c r="E226" s="163" t="str">
        <f t="shared" si="925"/>
        <v>South East</v>
      </c>
      <c r="F226" s="163" t="str">
        <f t="shared" si="785"/>
        <v>Y59</v>
      </c>
      <c r="H226" s="75">
        <f t="shared" ref="H226:J244" si="926">SUMIFS(H$247:H$1257,$B$247:$B$1257,$B226,$C$247:$C$1257,$C226,$D$247:$D$1257,$D226)</f>
        <v>178585</v>
      </c>
      <c r="I226" s="75">
        <f t="shared" si="926"/>
        <v>123160</v>
      </c>
      <c r="J226" s="75">
        <f t="shared" si="926"/>
        <v>895550</v>
      </c>
      <c r="K226" s="75">
        <f t="shared" si="787"/>
        <v>7</v>
      </c>
      <c r="L226" s="75">
        <f t="shared" si="788"/>
        <v>2</v>
      </c>
      <c r="M226" s="75">
        <f t="shared" si="789"/>
        <v>11</v>
      </c>
      <c r="N226" s="75">
        <f t="shared" si="790"/>
        <v>44</v>
      </c>
      <c r="O226" s="75">
        <f t="shared" si="791"/>
        <v>109</v>
      </c>
      <c r="P226" s="75" t="s">
        <v>44</v>
      </c>
      <c r="Q226" s="75">
        <f t="shared" ref="Q226:Z235" si="927">SUMIFS(Q$247:Q$1257,$B$247:$B$1257,$B226,$C$247:$C$1257,$C226,$D$247:$D$1257,$D226)</f>
        <v>645</v>
      </c>
      <c r="R226" s="75">
        <f t="shared" si="927"/>
        <v>30</v>
      </c>
      <c r="S226" s="75">
        <f t="shared" si="927"/>
        <v>83</v>
      </c>
      <c r="T226" s="75">
        <f t="shared" si="927"/>
        <v>124159</v>
      </c>
      <c r="U226" s="75">
        <f t="shared" si="927"/>
        <v>8245</v>
      </c>
      <c r="V226" s="75">
        <f t="shared" si="927"/>
        <v>4811</v>
      </c>
      <c r="W226" s="75">
        <f t="shared" si="927"/>
        <v>63213</v>
      </c>
      <c r="X226" s="75">
        <f t="shared" si="927"/>
        <v>34240</v>
      </c>
      <c r="Y226" s="75">
        <f t="shared" si="927"/>
        <v>1384</v>
      </c>
      <c r="Z226" s="75">
        <f t="shared" si="927"/>
        <v>3756877</v>
      </c>
      <c r="AA226" s="75">
        <f t="shared" si="793"/>
        <v>456</v>
      </c>
      <c r="AB226" s="75">
        <f t="shared" si="794"/>
        <v>828</v>
      </c>
      <c r="AC226" s="75">
        <f t="shared" si="912"/>
        <v>2832180</v>
      </c>
      <c r="AD226" s="75">
        <f t="shared" si="796"/>
        <v>589</v>
      </c>
      <c r="AE226" s="75">
        <f t="shared" si="797"/>
        <v>1085</v>
      </c>
      <c r="AF226" s="75">
        <f t="shared" si="913"/>
        <v>90110758</v>
      </c>
      <c r="AG226" s="75">
        <f t="shared" si="799"/>
        <v>1426</v>
      </c>
      <c r="AH226" s="75">
        <f t="shared" si="800"/>
        <v>2781</v>
      </c>
      <c r="AI226" s="75">
        <f t="shared" si="914"/>
        <v>220824185</v>
      </c>
      <c r="AJ226" s="75">
        <f t="shared" si="802"/>
        <v>6449</v>
      </c>
      <c r="AK226" s="75">
        <f t="shared" si="803"/>
        <v>14678</v>
      </c>
      <c r="AL226" s="75">
        <f t="shared" si="915"/>
        <v>9110451</v>
      </c>
      <c r="AM226" s="75">
        <f t="shared" si="805"/>
        <v>6583</v>
      </c>
      <c r="AN226" s="75">
        <f t="shared" si="806"/>
        <v>14916</v>
      </c>
      <c r="AO226" s="75">
        <f t="shared" ref="AO226:AX235" si="928">SUMIFS(AO$247:AO$1257,$B$247:$B$1257,$B226,$C$247:$C$1257,$C226,$D$247:$D$1257,$D226)</f>
        <v>11681</v>
      </c>
      <c r="AP226" s="75">
        <f t="shared" si="928"/>
        <v>328</v>
      </c>
      <c r="AQ226" s="75">
        <f t="shared" si="928"/>
        <v>1271</v>
      </c>
      <c r="AR226" s="75">
        <f t="shared" si="928"/>
        <v>2665</v>
      </c>
      <c r="AS226" s="75">
        <f t="shared" si="928"/>
        <v>1273</v>
      </c>
      <c r="AT226" s="75">
        <f t="shared" si="928"/>
        <v>8809</v>
      </c>
      <c r="AU226" s="75">
        <f t="shared" si="928"/>
        <v>2202</v>
      </c>
      <c r="AV226" s="75">
        <f t="shared" si="928"/>
        <v>63232</v>
      </c>
      <c r="AW226" s="75">
        <f t="shared" si="928"/>
        <v>4552</v>
      </c>
      <c r="AX226" s="75">
        <f t="shared" si="928"/>
        <v>44694</v>
      </c>
      <c r="AY226" s="75">
        <f t="shared" ref="AY226:BK235" si="929">SUMIFS(AY$247:AY$1257,$B$247:$B$1257,$B226,$C$247:$C$1257,$C226,$D$247:$D$1257,$D226)</f>
        <v>112478</v>
      </c>
      <c r="AZ226" s="75">
        <f t="shared" si="929"/>
        <v>17158</v>
      </c>
      <c r="BA226" s="75">
        <f t="shared" si="929"/>
        <v>12575</v>
      </c>
      <c r="BB226" s="75">
        <f t="shared" si="929"/>
        <v>9880</v>
      </c>
      <c r="BC226" s="75">
        <f t="shared" si="929"/>
        <v>7350</v>
      </c>
      <c r="BD226" s="75">
        <f t="shared" si="929"/>
        <v>86685</v>
      </c>
      <c r="BE226" s="75">
        <f t="shared" si="929"/>
        <v>66929</v>
      </c>
      <c r="BF226" s="75">
        <f t="shared" si="929"/>
        <v>58760</v>
      </c>
      <c r="BG226" s="75">
        <f t="shared" si="929"/>
        <v>37891</v>
      </c>
      <c r="BH226" s="75">
        <f t="shared" si="929"/>
        <v>2260</v>
      </c>
      <c r="BI226" s="75">
        <f t="shared" si="929"/>
        <v>1614</v>
      </c>
      <c r="BJ226" s="75">
        <f t="shared" si="929"/>
        <v>137</v>
      </c>
      <c r="BK226" s="75">
        <f t="shared" si="929"/>
        <v>87703</v>
      </c>
      <c r="BL226" s="75">
        <f t="shared" si="809"/>
        <v>640</v>
      </c>
      <c r="BM226" s="75">
        <f t="shared" si="810"/>
        <v>1005</v>
      </c>
      <c r="BN226" s="75">
        <f t="shared" ref="BN226:BO244" si="930">SUMIFS(BN$247:BN$1257,$B$247:$B$1257,$B226,$C$247:$C$1257,$C226,$D$247:$D$1257,$D226)</f>
        <v>120</v>
      </c>
      <c r="BO226" s="75">
        <f t="shared" si="930"/>
        <v>62812</v>
      </c>
      <c r="BP226" s="75">
        <f t="shared" si="812"/>
        <v>523</v>
      </c>
      <c r="BQ226" s="75">
        <f t="shared" si="813"/>
        <v>976</v>
      </c>
      <c r="BR226" s="75">
        <f t="shared" ref="BR226:BS244" si="931">SUMIFS(BR$247:BR$1257,$B$247:$B$1257,$B226,$C$247:$C$1257,$C226,$D$247:$D$1257,$D226)</f>
        <v>7988</v>
      </c>
      <c r="BS226" s="75">
        <f t="shared" si="931"/>
        <v>3606362</v>
      </c>
      <c r="BT226" s="75">
        <f t="shared" si="815"/>
        <v>451</v>
      </c>
      <c r="BU226" s="75">
        <f t="shared" si="816"/>
        <v>817</v>
      </c>
      <c r="BV226" s="75">
        <f t="shared" ref="BV226:BW244" si="932">SUMIFS(BV$247:BV$1257,$B$247:$B$1257,$B226,$C$247:$C$1257,$C226,$D$247:$D$1257,$D226)</f>
        <v>5093</v>
      </c>
      <c r="BW226" s="75">
        <f t="shared" si="932"/>
        <v>7075619</v>
      </c>
      <c r="BX226" s="75">
        <f t="shared" si="818"/>
        <v>1389</v>
      </c>
      <c r="BY226" s="75">
        <f t="shared" si="819"/>
        <v>2667</v>
      </c>
      <c r="BZ226" s="75">
        <f t="shared" ref="BZ226:CA244" si="933">SUMIFS(BZ$247:BZ$1257,$B$247:$B$1257,$B226,$C$247:$C$1257,$C226,$D$247:$D$1257,$D226)</f>
        <v>1484</v>
      </c>
      <c r="CA226" s="75">
        <f t="shared" si="933"/>
        <v>1951258</v>
      </c>
      <c r="CB226" s="75">
        <f t="shared" si="821"/>
        <v>1315</v>
      </c>
      <c r="CC226" s="75">
        <f t="shared" si="822"/>
        <v>2722</v>
      </c>
      <c r="CD226" s="75">
        <f t="shared" ref="CD226:CE244" si="934">SUMIFS(CD$247:CD$1257,$B$247:$B$1257,$B226,$C$247:$C$1257,$C226,$D$247:$D$1257,$D226)</f>
        <v>56636</v>
      </c>
      <c r="CE226" s="75">
        <f t="shared" si="934"/>
        <v>81083881</v>
      </c>
      <c r="CF226" s="75">
        <f t="shared" si="824"/>
        <v>1432</v>
      </c>
      <c r="CG226" s="75">
        <f t="shared" si="825"/>
        <v>2791</v>
      </c>
      <c r="CH226" s="75">
        <f t="shared" ref="CH226:CI244" si="935">SUMIFS(CH$247:CH$1257,$B$247:$B$1257,$B226,$C$247:$C$1257,$C226,$D$247:$D$1257,$D226)</f>
        <v>3918</v>
      </c>
      <c r="CI226" s="75">
        <f t="shared" si="935"/>
        <v>24079641</v>
      </c>
      <c r="CJ226" s="75">
        <f t="shared" si="827"/>
        <v>6146</v>
      </c>
      <c r="CK226" s="75">
        <f t="shared" si="828"/>
        <v>12795</v>
      </c>
      <c r="CL226" s="75">
        <f t="shared" ref="CL226:CM244" si="936">SUMIFS(CL$247:CL$1257,$B$247:$B$1257,$B226,$C$247:$C$1257,$C226,$D$247:$D$1257,$D226)</f>
        <v>1219</v>
      </c>
      <c r="CM226" s="75">
        <f t="shared" si="936"/>
        <v>7841510</v>
      </c>
      <c r="CN226" s="75">
        <f t="shared" si="830"/>
        <v>6433</v>
      </c>
      <c r="CO226" s="75">
        <f t="shared" si="831"/>
        <v>13598</v>
      </c>
      <c r="CP226" s="75">
        <f t="shared" ref="CP226:CQ244" si="937">SUMIFS(CP$247:CP$1257,$B$247:$B$1257,$B226,$C$247:$C$1257,$C226,$D$247:$D$1257,$D226)</f>
        <v>1029</v>
      </c>
      <c r="CQ226" s="75">
        <f t="shared" si="937"/>
        <v>13876538</v>
      </c>
      <c r="CR226" s="75">
        <f t="shared" si="833"/>
        <v>13485</v>
      </c>
      <c r="CS226" s="75">
        <f t="shared" si="834"/>
        <v>24889</v>
      </c>
      <c r="CT226" s="75">
        <f t="shared" ref="CT226:CU244" si="938">SUMIFS(CT$247:CT$1257,$B$247:$B$1257,$B226,$C$247:$C$1257,$C226,$D$247:$D$1257,$D226)</f>
        <v>149</v>
      </c>
      <c r="CU226" s="75">
        <f t="shared" si="938"/>
        <v>1860630</v>
      </c>
      <c r="CV226" s="75">
        <f t="shared" si="836"/>
        <v>12487</v>
      </c>
      <c r="CW226" s="75">
        <f t="shared" si="837"/>
        <v>23794</v>
      </c>
      <c r="CX226" s="75">
        <f t="shared" ref="CX226:CY244" si="939">SUMIFS(CX$247:CX$1257,$B$247:$B$1257,$B226,$C$247:$C$1257,$C226,$D$247:$D$1257,$D226)</f>
        <v>247</v>
      </c>
      <c r="CY226" s="75">
        <f t="shared" si="939"/>
        <v>84328</v>
      </c>
      <c r="CZ226" s="75">
        <f t="shared" si="839"/>
        <v>341</v>
      </c>
      <c r="DA226" s="75">
        <f t="shared" si="840"/>
        <v>567</v>
      </c>
      <c r="DB226" s="75">
        <f t="shared" ref="DB226:DC244" si="940">SUMIFS(DB$247:DB$1257,$B$247:$B$1257,$B226,$C$247:$C$1257,$C226,$D$247:$D$1257,$D226)</f>
        <v>5922</v>
      </c>
      <c r="DC226" s="75">
        <f t="shared" si="940"/>
        <v>269934</v>
      </c>
      <c r="DD226" s="75">
        <f t="shared" si="842"/>
        <v>46</v>
      </c>
      <c r="DE226" s="75">
        <f t="shared" si="843"/>
        <v>76</v>
      </c>
      <c r="DF226" s="75">
        <f t="shared" ref="DF226:DG244" si="941">SUMIFS(DF$247:DF$1257,$B$247:$B$1257,$B226,$C$247:$C$1257,$C226,$D$247:$D$1257,$D226)</f>
        <v>178</v>
      </c>
      <c r="DG226" s="75">
        <f t="shared" si="941"/>
        <v>323815</v>
      </c>
      <c r="DH226" s="75">
        <f t="shared" si="845"/>
        <v>1819</v>
      </c>
      <c r="DI226" s="75">
        <f t="shared" si="846"/>
        <v>3504</v>
      </c>
      <c r="DJ226" s="75">
        <f t="shared" si="905"/>
        <v>163</v>
      </c>
      <c r="DK226" s="75">
        <f t="shared" si="905"/>
        <v>7</v>
      </c>
      <c r="DL226" s="248"/>
      <c r="DM226" s="248"/>
      <c r="DN226" s="248"/>
      <c r="DO226" s="248"/>
      <c r="DP226" s="248"/>
      <c r="DQ226" s="248"/>
      <c r="DR226" s="248"/>
      <c r="DS226" s="248"/>
      <c r="DT226" s="248"/>
      <c r="DU226" s="248"/>
      <c r="DV226" s="248"/>
      <c r="DW226" s="248"/>
      <c r="DX226" s="248"/>
      <c r="DY226" s="248"/>
      <c r="DZ226" s="248"/>
      <c r="EA226" s="248"/>
      <c r="EB226" s="164"/>
      <c r="EC226" s="75">
        <f t="shared" si="859"/>
        <v>12</v>
      </c>
      <c r="ED226" s="74">
        <f t="shared" si="874"/>
        <v>2020</v>
      </c>
      <c r="EE226" s="165">
        <f t="shared" si="875"/>
        <v>44166</v>
      </c>
      <c r="EF226" s="157">
        <f t="shared" si="860"/>
        <v>31</v>
      </c>
      <c r="EG226" s="156"/>
      <c r="EH226" s="166">
        <f t="shared" ref="EH226:EQ235" si="942">SUMIFS(EH$247:EH$1257,$B$247:$B$1257,$B226,$C$247:$C$1257,$C226,$D$247:$D$1257,$D226)</f>
        <v>212598</v>
      </c>
      <c r="EI226" s="166">
        <f t="shared" si="942"/>
        <v>1412842</v>
      </c>
      <c r="EJ226" s="166">
        <f t="shared" si="942"/>
        <v>5452762</v>
      </c>
      <c r="EK226" s="166">
        <f t="shared" si="942"/>
        <v>13382999</v>
      </c>
      <c r="EL226" s="166">
        <f t="shared" si="942"/>
        <v>6828882</v>
      </c>
      <c r="EM226" s="166">
        <f t="shared" si="942"/>
        <v>5220166</v>
      </c>
      <c r="EN226" s="166">
        <f t="shared" si="942"/>
        <v>175774596</v>
      </c>
      <c r="EO226" s="166">
        <f t="shared" si="942"/>
        <v>502580842</v>
      </c>
      <c r="EP226" s="166">
        <f t="shared" si="942"/>
        <v>20644299</v>
      </c>
      <c r="EQ226" s="166">
        <f t="shared" si="942"/>
        <v>137652</v>
      </c>
      <c r="ER226" s="166">
        <f t="shared" ref="ER226:FA235" si="943">SUMIFS(ER$247:ER$1257,$B$247:$B$1257,$B226,$C$247:$C$1257,$C226,$D$247:$D$1257,$D226)</f>
        <v>117120</v>
      </c>
      <c r="ES226" s="166">
        <f t="shared" si="943"/>
        <v>6527863</v>
      </c>
      <c r="ET226" s="166">
        <f t="shared" si="943"/>
        <v>13583323</v>
      </c>
      <c r="EU226" s="166">
        <f t="shared" si="943"/>
        <v>4039476</v>
      </c>
      <c r="EV226" s="166">
        <f t="shared" si="943"/>
        <v>158066539</v>
      </c>
      <c r="EW226" s="166">
        <f t="shared" si="943"/>
        <v>50128878</v>
      </c>
      <c r="EX226" s="166">
        <f t="shared" si="943"/>
        <v>16575477</v>
      </c>
      <c r="EY226" s="166">
        <f t="shared" si="943"/>
        <v>25610526</v>
      </c>
      <c r="EZ226" s="166">
        <f t="shared" si="943"/>
        <v>3545310</v>
      </c>
      <c r="FA226" s="166">
        <f t="shared" si="943"/>
        <v>623690</v>
      </c>
      <c r="FB226" s="166">
        <f t="shared" ref="FB226:FG235" si="944">SUMIFS(FB$247:FB$1257,$B$247:$B$1257,$B226,$C$247:$C$1257,$C226,$D$247:$D$1257,$D226)</f>
        <v>139937</v>
      </c>
      <c r="FC226" s="166">
        <f t="shared" si="944"/>
        <v>450513</v>
      </c>
      <c r="FD226" s="166">
        <f t="shared" si="944"/>
        <v>0</v>
      </c>
      <c r="FE226" s="166">
        <f t="shared" si="944"/>
        <v>0</v>
      </c>
      <c r="FF226" s="166">
        <f t="shared" si="944"/>
        <v>0</v>
      </c>
      <c r="FG226" s="166">
        <f t="shared" si="944"/>
        <v>0</v>
      </c>
      <c r="FH226" s="152"/>
      <c r="FI226" s="405">
        <f t="shared" si="916"/>
        <v>2.0810187992722864</v>
      </c>
      <c r="FJ226" s="405">
        <f t="shared" si="916"/>
        <v>1.525166767738023</v>
      </c>
      <c r="FK226" s="405">
        <f t="shared" si="917"/>
        <v>2.053627104552068</v>
      </c>
      <c r="FL226" s="405">
        <f t="shared" si="918"/>
        <v>1.5277489087507794</v>
      </c>
      <c r="FM226" s="405">
        <f t="shared" si="919"/>
        <v>1.3713160267666462</v>
      </c>
      <c r="FN226" s="405">
        <f t="shared" si="920"/>
        <v>1.0587853764257351</v>
      </c>
      <c r="FO226" s="405">
        <f t="shared" si="921"/>
        <v>1.7161214953271029</v>
      </c>
      <c r="FP226" s="405">
        <f t="shared" si="922"/>
        <v>1.1066296728971963</v>
      </c>
      <c r="FQ226" s="405">
        <f t="shared" si="923"/>
        <v>1.6329479768786128</v>
      </c>
      <c r="FR226" s="405">
        <f t="shared" si="924"/>
        <v>1.1661849710982659</v>
      </c>
      <c r="FS226" s="65"/>
      <c r="FT226" s="172"/>
      <c r="FU226" s="172"/>
      <c r="FV226" s="172"/>
      <c r="FW226" s="172"/>
      <c r="FX226" s="172"/>
    </row>
    <row r="227" spans="1:180" ht="10.35" customHeight="1" x14ac:dyDescent="0.2">
      <c r="A227" s="74" t="str">
        <f t="shared" si="784"/>
        <v>2020-21JANUARYY59</v>
      </c>
      <c r="B227" s="163" t="str">
        <f t="shared" si="873"/>
        <v>2020-21</v>
      </c>
      <c r="C227" s="26" t="s">
        <v>836</v>
      </c>
      <c r="D227" s="163" t="str">
        <f t="shared" si="925"/>
        <v>Y59</v>
      </c>
      <c r="E227" s="163" t="str">
        <f t="shared" si="925"/>
        <v>South East</v>
      </c>
      <c r="F227" s="163" t="str">
        <f t="shared" si="785"/>
        <v>Y59</v>
      </c>
      <c r="H227" s="75">
        <f t="shared" si="926"/>
        <v>175753</v>
      </c>
      <c r="I227" s="75">
        <f t="shared" si="926"/>
        <v>118577</v>
      </c>
      <c r="J227" s="75">
        <f t="shared" si="926"/>
        <v>1391412</v>
      </c>
      <c r="K227" s="75">
        <f t="shared" si="787"/>
        <v>12</v>
      </c>
      <c r="L227" s="75">
        <f t="shared" si="788"/>
        <v>2</v>
      </c>
      <c r="M227" s="75">
        <f t="shared" si="789"/>
        <v>34</v>
      </c>
      <c r="N227" s="75">
        <f t="shared" si="790"/>
        <v>71</v>
      </c>
      <c r="O227" s="75">
        <f t="shared" si="791"/>
        <v>155</v>
      </c>
      <c r="P227" s="75" t="s">
        <v>44</v>
      </c>
      <c r="Q227" s="75">
        <f t="shared" si="927"/>
        <v>689</v>
      </c>
      <c r="R227" s="75">
        <f t="shared" si="927"/>
        <v>52</v>
      </c>
      <c r="S227" s="75">
        <f t="shared" si="927"/>
        <v>78</v>
      </c>
      <c r="T227" s="75">
        <f t="shared" si="927"/>
        <v>123990</v>
      </c>
      <c r="U227" s="75">
        <f t="shared" si="927"/>
        <v>8161</v>
      </c>
      <c r="V227" s="75">
        <f t="shared" si="927"/>
        <v>4517</v>
      </c>
      <c r="W227" s="75">
        <f t="shared" si="927"/>
        <v>65888</v>
      </c>
      <c r="X227" s="75">
        <f t="shared" si="927"/>
        <v>31879</v>
      </c>
      <c r="Y227" s="75">
        <f t="shared" si="927"/>
        <v>1223</v>
      </c>
      <c r="Z227" s="75">
        <f t="shared" si="927"/>
        <v>3731648</v>
      </c>
      <c r="AA227" s="75">
        <f t="shared" si="793"/>
        <v>457</v>
      </c>
      <c r="AB227" s="75">
        <f t="shared" si="794"/>
        <v>831</v>
      </c>
      <c r="AC227" s="75">
        <f t="shared" si="912"/>
        <v>2718511</v>
      </c>
      <c r="AD227" s="75">
        <f t="shared" si="796"/>
        <v>602</v>
      </c>
      <c r="AE227" s="75">
        <f t="shared" si="797"/>
        <v>1094</v>
      </c>
      <c r="AF227" s="75">
        <f t="shared" si="913"/>
        <v>98582622</v>
      </c>
      <c r="AG227" s="75">
        <f t="shared" si="799"/>
        <v>1496</v>
      </c>
      <c r="AH227" s="75">
        <f t="shared" si="800"/>
        <v>3044</v>
      </c>
      <c r="AI227" s="75">
        <f t="shared" si="914"/>
        <v>219583676</v>
      </c>
      <c r="AJ227" s="75">
        <f t="shared" si="802"/>
        <v>6888</v>
      </c>
      <c r="AK227" s="75">
        <f t="shared" si="803"/>
        <v>16095</v>
      </c>
      <c r="AL227" s="75">
        <f t="shared" si="915"/>
        <v>7830740</v>
      </c>
      <c r="AM227" s="75">
        <f t="shared" si="805"/>
        <v>6403</v>
      </c>
      <c r="AN227" s="75">
        <f t="shared" si="806"/>
        <v>15122</v>
      </c>
      <c r="AO227" s="75">
        <f t="shared" si="928"/>
        <v>12175</v>
      </c>
      <c r="AP227" s="75">
        <f t="shared" si="928"/>
        <v>397</v>
      </c>
      <c r="AQ227" s="75">
        <f t="shared" si="928"/>
        <v>1804</v>
      </c>
      <c r="AR227" s="75">
        <f t="shared" si="928"/>
        <v>3201</v>
      </c>
      <c r="AS227" s="75">
        <f t="shared" si="928"/>
        <v>1246</v>
      </c>
      <c r="AT227" s="75">
        <f t="shared" si="928"/>
        <v>8728</v>
      </c>
      <c r="AU227" s="75">
        <f t="shared" si="928"/>
        <v>2475</v>
      </c>
      <c r="AV227" s="75">
        <f t="shared" si="928"/>
        <v>62137</v>
      </c>
      <c r="AW227" s="75">
        <f t="shared" si="928"/>
        <v>3890</v>
      </c>
      <c r="AX227" s="75">
        <f t="shared" si="928"/>
        <v>45788</v>
      </c>
      <c r="AY227" s="75">
        <f t="shared" si="929"/>
        <v>111815</v>
      </c>
      <c r="AZ227" s="75">
        <f t="shared" si="929"/>
        <v>17045</v>
      </c>
      <c r="BA227" s="75">
        <f t="shared" si="929"/>
        <v>12524</v>
      </c>
      <c r="BB227" s="75">
        <f t="shared" si="929"/>
        <v>9173</v>
      </c>
      <c r="BC227" s="75">
        <f t="shared" si="929"/>
        <v>6847</v>
      </c>
      <c r="BD227" s="75">
        <f t="shared" si="929"/>
        <v>89597</v>
      </c>
      <c r="BE227" s="75">
        <f t="shared" si="929"/>
        <v>69395</v>
      </c>
      <c r="BF227" s="75">
        <f t="shared" si="929"/>
        <v>54863</v>
      </c>
      <c r="BG227" s="75">
        <f t="shared" si="929"/>
        <v>34939</v>
      </c>
      <c r="BH227" s="75">
        <f t="shared" si="929"/>
        <v>1901</v>
      </c>
      <c r="BI227" s="75">
        <f t="shared" si="929"/>
        <v>1389</v>
      </c>
      <c r="BJ227" s="75">
        <f t="shared" si="929"/>
        <v>125</v>
      </c>
      <c r="BK227" s="75">
        <f t="shared" si="929"/>
        <v>81066</v>
      </c>
      <c r="BL227" s="75">
        <f t="shared" si="809"/>
        <v>649</v>
      </c>
      <c r="BM227" s="75">
        <f t="shared" si="810"/>
        <v>1096</v>
      </c>
      <c r="BN227" s="75">
        <f t="shared" si="930"/>
        <v>93</v>
      </c>
      <c r="BO227" s="75">
        <f t="shared" si="930"/>
        <v>48763</v>
      </c>
      <c r="BP227" s="75">
        <f t="shared" si="812"/>
        <v>524</v>
      </c>
      <c r="BQ227" s="75">
        <f t="shared" si="813"/>
        <v>986</v>
      </c>
      <c r="BR227" s="75">
        <f t="shared" si="931"/>
        <v>7943</v>
      </c>
      <c r="BS227" s="75">
        <f t="shared" si="931"/>
        <v>3601819</v>
      </c>
      <c r="BT227" s="75">
        <f t="shared" si="815"/>
        <v>453</v>
      </c>
      <c r="BU227" s="75">
        <f t="shared" si="816"/>
        <v>821</v>
      </c>
      <c r="BV227" s="75">
        <f t="shared" si="932"/>
        <v>5870</v>
      </c>
      <c r="BW227" s="75">
        <f t="shared" si="932"/>
        <v>8782407</v>
      </c>
      <c r="BX227" s="75">
        <f t="shared" si="818"/>
        <v>1496</v>
      </c>
      <c r="BY227" s="75">
        <f t="shared" si="819"/>
        <v>2975</v>
      </c>
      <c r="BZ227" s="75">
        <f t="shared" si="933"/>
        <v>1373</v>
      </c>
      <c r="CA227" s="75">
        <f t="shared" si="933"/>
        <v>1917515</v>
      </c>
      <c r="CB227" s="75">
        <f t="shared" si="821"/>
        <v>1397</v>
      </c>
      <c r="CC227" s="75">
        <f t="shared" si="822"/>
        <v>2903</v>
      </c>
      <c r="CD227" s="75">
        <f t="shared" si="934"/>
        <v>58645</v>
      </c>
      <c r="CE227" s="75">
        <f t="shared" si="934"/>
        <v>87882700</v>
      </c>
      <c r="CF227" s="75">
        <f t="shared" si="824"/>
        <v>1499</v>
      </c>
      <c r="CG227" s="75">
        <f t="shared" si="825"/>
        <v>3053</v>
      </c>
      <c r="CH227" s="75">
        <f t="shared" si="935"/>
        <v>3446</v>
      </c>
      <c r="CI227" s="75">
        <f t="shared" si="935"/>
        <v>20765242</v>
      </c>
      <c r="CJ227" s="75">
        <f t="shared" si="827"/>
        <v>6026</v>
      </c>
      <c r="CK227" s="75">
        <f t="shared" si="828"/>
        <v>12391</v>
      </c>
      <c r="CL227" s="75">
        <f t="shared" si="936"/>
        <v>864</v>
      </c>
      <c r="CM227" s="75">
        <f t="shared" si="936"/>
        <v>5423991</v>
      </c>
      <c r="CN227" s="75">
        <f t="shared" si="830"/>
        <v>6278</v>
      </c>
      <c r="CO227" s="75">
        <f t="shared" si="831"/>
        <v>13645</v>
      </c>
      <c r="CP227" s="75">
        <f t="shared" si="937"/>
        <v>879</v>
      </c>
      <c r="CQ227" s="75">
        <f t="shared" si="937"/>
        <v>11113621</v>
      </c>
      <c r="CR227" s="75">
        <f t="shared" si="833"/>
        <v>12643</v>
      </c>
      <c r="CS227" s="75">
        <f t="shared" si="834"/>
        <v>24560</v>
      </c>
      <c r="CT227" s="75">
        <f t="shared" si="938"/>
        <v>228</v>
      </c>
      <c r="CU227" s="75">
        <f t="shared" si="938"/>
        <v>1741407</v>
      </c>
      <c r="CV227" s="75">
        <f t="shared" si="836"/>
        <v>7638</v>
      </c>
      <c r="CW227" s="75">
        <f t="shared" si="837"/>
        <v>17732</v>
      </c>
      <c r="CX227" s="75">
        <f t="shared" si="939"/>
        <v>297</v>
      </c>
      <c r="CY227" s="75">
        <f t="shared" si="939"/>
        <v>98585</v>
      </c>
      <c r="CZ227" s="75">
        <f t="shared" si="839"/>
        <v>332</v>
      </c>
      <c r="DA227" s="75">
        <f t="shared" si="840"/>
        <v>534</v>
      </c>
      <c r="DB227" s="75">
        <f t="shared" si="940"/>
        <v>5839</v>
      </c>
      <c r="DC227" s="75">
        <f t="shared" si="940"/>
        <v>287365</v>
      </c>
      <c r="DD227" s="75">
        <f t="shared" si="842"/>
        <v>49</v>
      </c>
      <c r="DE227" s="75">
        <f t="shared" si="843"/>
        <v>81</v>
      </c>
      <c r="DF227" s="75">
        <f t="shared" si="941"/>
        <v>176</v>
      </c>
      <c r="DG227" s="75">
        <f t="shared" si="941"/>
        <v>301428</v>
      </c>
      <c r="DH227" s="75">
        <f t="shared" si="845"/>
        <v>1713</v>
      </c>
      <c r="DI227" s="75">
        <f t="shared" si="846"/>
        <v>3445</v>
      </c>
      <c r="DJ227" s="75">
        <f t="shared" si="905"/>
        <v>167</v>
      </c>
      <c r="DK227" s="75">
        <f t="shared" si="905"/>
        <v>23</v>
      </c>
      <c r="DL227" s="248"/>
      <c r="DM227" s="248"/>
      <c r="DN227" s="248"/>
      <c r="DO227" s="248"/>
      <c r="DP227" s="248"/>
      <c r="DQ227" s="248"/>
      <c r="DR227" s="248"/>
      <c r="DS227" s="248"/>
      <c r="DT227" s="248"/>
      <c r="DU227" s="248"/>
      <c r="DV227" s="248"/>
      <c r="DW227" s="248"/>
      <c r="DX227" s="248"/>
      <c r="DY227" s="248"/>
      <c r="DZ227" s="248"/>
      <c r="EA227" s="248"/>
      <c r="EB227" s="164"/>
      <c r="EC227" s="75">
        <f t="shared" si="859"/>
        <v>1</v>
      </c>
      <c r="ED227" s="74">
        <f t="shared" si="874"/>
        <v>2021</v>
      </c>
      <c r="EE227" s="165">
        <f t="shared" si="875"/>
        <v>44197</v>
      </c>
      <c r="EF227" s="157">
        <f t="shared" si="860"/>
        <v>31</v>
      </c>
      <c r="EG227" s="156"/>
      <c r="EH227" s="166">
        <f t="shared" si="942"/>
        <v>211233</v>
      </c>
      <c r="EI227" s="166">
        <f t="shared" si="942"/>
        <v>4085398</v>
      </c>
      <c r="EJ227" s="166">
        <f t="shared" si="942"/>
        <v>8432579</v>
      </c>
      <c r="EK227" s="166">
        <f t="shared" si="942"/>
        <v>18321714</v>
      </c>
      <c r="EL227" s="166">
        <f t="shared" si="942"/>
        <v>6779603</v>
      </c>
      <c r="EM227" s="166">
        <f t="shared" si="942"/>
        <v>4939756</v>
      </c>
      <c r="EN227" s="166">
        <f t="shared" si="942"/>
        <v>200566668</v>
      </c>
      <c r="EO227" s="166">
        <f t="shared" si="942"/>
        <v>513082721</v>
      </c>
      <c r="EP227" s="166">
        <f t="shared" si="942"/>
        <v>18493985</v>
      </c>
      <c r="EQ227" s="166">
        <f t="shared" si="942"/>
        <v>136970</v>
      </c>
      <c r="ER227" s="166">
        <f t="shared" si="943"/>
        <v>91696</v>
      </c>
      <c r="ES227" s="166">
        <f t="shared" si="943"/>
        <v>6520555</v>
      </c>
      <c r="ET227" s="166">
        <f t="shared" si="943"/>
        <v>17464744</v>
      </c>
      <c r="EU227" s="166">
        <f t="shared" si="943"/>
        <v>3985727</v>
      </c>
      <c r="EV227" s="166">
        <f t="shared" si="943"/>
        <v>179070620</v>
      </c>
      <c r="EW227" s="166">
        <f t="shared" si="943"/>
        <v>42699575</v>
      </c>
      <c r="EX227" s="166">
        <f t="shared" si="943"/>
        <v>11789183</v>
      </c>
      <c r="EY227" s="166">
        <f t="shared" si="943"/>
        <v>21587830</v>
      </c>
      <c r="EZ227" s="166">
        <f t="shared" si="943"/>
        <v>4042917</v>
      </c>
      <c r="FA227" s="166">
        <f t="shared" si="943"/>
        <v>606234</v>
      </c>
      <c r="FB227" s="166">
        <f t="shared" si="944"/>
        <v>158587</v>
      </c>
      <c r="FC227" s="166">
        <f t="shared" si="944"/>
        <v>474362</v>
      </c>
      <c r="FD227" s="166">
        <f t="shared" si="944"/>
        <v>0</v>
      </c>
      <c r="FE227" s="166">
        <f t="shared" si="944"/>
        <v>0</v>
      </c>
      <c r="FF227" s="166">
        <f t="shared" si="944"/>
        <v>0</v>
      </c>
      <c r="FG227" s="166">
        <f t="shared" si="944"/>
        <v>0</v>
      </c>
      <c r="FH227" s="152"/>
      <c r="FI227" s="405">
        <f t="shared" si="916"/>
        <v>2.0885920843033943</v>
      </c>
      <c r="FJ227" s="405">
        <f t="shared" si="916"/>
        <v>1.5346158559000123</v>
      </c>
      <c r="FK227" s="405">
        <f t="shared" si="917"/>
        <v>2.0307726367057781</v>
      </c>
      <c r="FL227" s="405">
        <f t="shared" si="918"/>
        <v>1.5158290901040514</v>
      </c>
      <c r="FM227" s="405">
        <f t="shared" si="919"/>
        <v>1.3598379067508499</v>
      </c>
      <c r="FN227" s="405">
        <f t="shared" si="920"/>
        <v>1.0532266877124818</v>
      </c>
      <c r="FO227" s="405">
        <f t="shared" si="921"/>
        <v>1.7209761912230621</v>
      </c>
      <c r="FP227" s="405">
        <f t="shared" si="922"/>
        <v>1.0959879544527746</v>
      </c>
      <c r="FQ227" s="405">
        <f t="shared" si="923"/>
        <v>1.5543744889615698</v>
      </c>
      <c r="FR227" s="405">
        <f t="shared" si="924"/>
        <v>1.1357318070318887</v>
      </c>
      <c r="FS227" s="65"/>
      <c r="FT227" s="172"/>
      <c r="FU227" s="172"/>
      <c r="FV227" s="172"/>
      <c r="FW227" s="172"/>
      <c r="FX227" s="172"/>
    </row>
    <row r="228" spans="1:180" ht="10.35" customHeight="1" x14ac:dyDescent="0.2">
      <c r="A228" s="74" t="str">
        <f t="shared" si="784"/>
        <v>2020-21FEBRUARYY59</v>
      </c>
      <c r="B228" s="163" t="str">
        <f t="shared" si="873"/>
        <v>2020-21</v>
      </c>
      <c r="C228" s="26" t="s">
        <v>837</v>
      </c>
      <c r="D228" s="163" t="str">
        <f t="shared" si="925"/>
        <v>Y59</v>
      </c>
      <c r="E228" s="163" t="str">
        <f t="shared" si="925"/>
        <v>South East</v>
      </c>
      <c r="F228" s="163" t="str">
        <f t="shared" si="785"/>
        <v>Y59</v>
      </c>
      <c r="H228" s="75">
        <f t="shared" si="926"/>
        <v>130280</v>
      </c>
      <c r="I228" s="75">
        <f t="shared" si="926"/>
        <v>84731</v>
      </c>
      <c r="J228" s="75">
        <f t="shared" si="926"/>
        <v>274060</v>
      </c>
      <c r="K228" s="75">
        <f t="shared" si="787"/>
        <v>3</v>
      </c>
      <c r="L228" s="75">
        <f t="shared" si="788"/>
        <v>2</v>
      </c>
      <c r="M228" s="75">
        <f t="shared" si="789"/>
        <v>2</v>
      </c>
      <c r="N228" s="75">
        <f t="shared" si="790"/>
        <v>4</v>
      </c>
      <c r="O228" s="75">
        <f t="shared" si="791"/>
        <v>52</v>
      </c>
      <c r="P228" s="75" t="s">
        <v>44</v>
      </c>
      <c r="Q228" s="75">
        <f t="shared" si="927"/>
        <v>490</v>
      </c>
      <c r="R228" s="75">
        <f t="shared" si="927"/>
        <v>55</v>
      </c>
      <c r="S228" s="75">
        <f t="shared" si="927"/>
        <v>64</v>
      </c>
      <c r="T228" s="75">
        <f t="shared" si="927"/>
        <v>104129</v>
      </c>
      <c r="U228" s="75">
        <f t="shared" si="927"/>
        <v>7165</v>
      </c>
      <c r="V228" s="75">
        <f t="shared" si="927"/>
        <v>4183</v>
      </c>
      <c r="W228" s="75">
        <f t="shared" si="927"/>
        <v>48253</v>
      </c>
      <c r="X228" s="75">
        <f t="shared" si="927"/>
        <v>34209</v>
      </c>
      <c r="Y228" s="75">
        <f t="shared" si="927"/>
        <v>1495</v>
      </c>
      <c r="Z228" s="75">
        <f t="shared" si="927"/>
        <v>2869706</v>
      </c>
      <c r="AA228" s="75">
        <f t="shared" si="793"/>
        <v>401</v>
      </c>
      <c r="AB228" s="75">
        <f t="shared" si="794"/>
        <v>736</v>
      </c>
      <c r="AC228" s="75">
        <f t="shared" si="912"/>
        <v>2083804</v>
      </c>
      <c r="AD228" s="75">
        <f t="shared" si="796"/>
        <v>498</v>
      </c>
      <c r="AE228" s="75">
        <f t="shared" si="797"/>
        <v>926</v>
      </c>
      <c r="AF228" s="75">
        <f t="shared" si="913"/>
        <v>43572206</v>
      </c>
      <c r="AG228" s="75">
        <f t="shared" si="799"/>
        <v>903</v>
      </c>
      <c r="AH228" s="75">
        <f t="shared" si="800"/>
        <v>1685</v>
      </c>
      <c r="AI228" s="75">
        <f t="shared" si="914"/>
        <v>95921325</v>
      </c>
      <c r="AJ228" s="75">
        <f t="shared" si="802"/>
        <v>2804</v>
      </c>
      <c r="AK228" s="75">
        <f t="shared" si="803"/>
        <v>6271</v>
      </c>
      <c r="AL228" s="75">
        <f t="shared" si="915"/>
        <v>4820328</v>
      </c>
      <c r="AM228" s="75">
        <f t="shared" si="805"/>
        <v>3224</v>
      </c>
      <c r="AN228" s="75">
        <f t="shared" si="806"/>
        <v>7181</v>
      </c>
      <c r="AO228" s="75">
        <f t="shared" si="928"/>
        <v>8134</v>
      </c>
      <c r="AP228" s="75">
        <f t="shared" si="928"/>
        <v>252</v>
      </c>
      <c r="AQ228" s="75">
        <f t="shared" si="928"/>
        <v>1243</v>
      </c>
      <c r="AR228" s="75">
        <f t="shared" si="928"/>
        <v>2071</v>
      </c>
      <c r="AS228" s="75">
        <f t="shared" si="928"/>
        <v>764</v>
      </c>
      <c r="AT228" s="75">
        <f t="shared" si="928"/>
        <v>5875</v>
      </c>
      <c r="AU228" s="75">
        <f t="shared" si="928"/>
        <v>1809</v>
      </c>
      <c r="AV228" s="75">
        <f t="shared" si="928"/>
        <v>55663</v>
      </c>
      <c r="AW228" s="75">
        <f t="shared" si="928"/>
        <v>3813</v>
      </c>
      <c r="AX228" s="75">
        <f t="shared" si="928"/>
        <v>36519</v>
      </c>
      <c r="AY228" s="75">
        <f t="shared" si="929"/>
        <v>95995</v>
      </c>
      <c r="AZ228" s="75">
        <f t="shared" si="929"/>
        <v>14564</v>
      </c>
      <c r="BA228" s="75">
        <f t="shared" si="929"/>
        <v>10776</v>
      </c>
      <c r="BB228" s="75">
        <f t="shared" si="929"/>
        <v>8365</v>
      </c>
      <c r="BC228" s="75">
        <f t="shared" si="929"/>
        <v>6247</v>
      </c>
      <c r="BD228" s="75">
        <f t="shared" si="929"/>
        <v>62722</v>
      </c>
      <c r="BE228" s="75">
        <f t="shared" si="929"/>
        <v>50682</v>
      </c>
      <c r="BF228" s="75">
        <f t="shared" si="929"/>
        <v>54391</v>
      </c>
      <c r="BG228" s="75">
        <f t="shared" si="929"/>
        <v>36670</v>
      </c>
      <c r="BH228" s="75">
        <f t="shared" si="929"/>
        <v>2293</v>
      </c>
      <c r="BI228" s="75">
        <f t="shared" si="929"/>
        <v>1686</v>
      </c>
      <c r="BJ228" s="75">
        <f t="shared" si="929"/>
        <v>95</v>
      </c>
      <c r="BK228" s="75">
        <f t="shared" si="929"/>
        <v>53271</v>
      </c>
      <c r="BL228" s="75">
        <f t="shared" si="809"/>
        <v>561</v>
      </c>
      <c r="BM228" s="75">
        <f t="shared" si="810"/>
        <v>1075</v>
      </c>
      <c r="BN228" s="75">
        <f t="shared" si="930"/>
        <v>73</v>
      </c>
      <c r="BO228" s="75">
        <f t="shared" si="930"/>
        <v>31498</v>
      </c>
      <c r="BP228" s="75">
        <f t="shared" si="812"/>
        <v>431</v>
      </c>
      <c r="BQ228" s="75">
        <f t="shared" si="813"/>
        <v>792</v>
      </c>
      <c r="BR228" s="75">
        <f t="shared" si="931"/>
        <v>6997</v>
      </c>
      <c r="BS228" s="75">
        <f t="shared" si="931"/>
        <v>2784937</v>
      </c>
      <c r="BT228" s="75">
        <f t="shared" si="815"/>
        <v>398</v>
      </c>
      <c r="BU228" s="75">
        <f t="shared" si="816"/>
        <v>727</v>
      </c>
      <c r="BV228" s="75">
        <f t="shared" si="932"/>
        <v>4277</v>
      </c>
      <c r="BW228" s="75">
        <f t="shared" si="932"/>
        <v>3775685</v>
      </c>
      <c r="BX228" s="75">
        <f t="shared" si="818"/>
        <v>883</v>
      </c>
      <c r="BY228" s="75">
        <f t="shared" si="819"/>
        <v>1612</v>
      </c>
      <c r="BZ228" s="75">
        <f t="shared" si="933"/>
        <v>1209</v>
      </c>
      <c r="CA228" s="75">
        <f t="shared" si="933"/>
        <v>995239</v>
      </c>
      <c r="CB228" s="75">
        <f t="shared" si="821"/>
        <v>823</v>
      </c>
      <c r="CC228" s="75">
        <f t="shared" si="822"/>
        <v>1641</v>
      </c>
      <c r="CD228" s="75">
        <f t="shared" si="934"/>
        <v>42767</v>
      </c>
      <c r="CE228" s="75">
        <f t="shared" si="934"/>
        <v>38801282</v>
      </c>
      <c r="CF228" s="75">
        <f t="shared" si="824"/>
        <v>907</v>
      </c>
      <c r="CG228" s="75">
        <f t="shared" si="825"/>
        <v>1694</v>
      </c>
      <c r="CH228" s="75">
        <f t="shared" si="935"/>
        <v>3338</v>
      </c>
      <c r="CI228" s="75">
        <f t="shared" si="935"/>
        <v>11166470</v>
      </c>
      <c r="CJ228" s="75">
        <f t="shared" si="827"/>
        <v>3345</v>
      </c>
      <c r="CK228" s="75">
        <f t="shared" si="828"/>
        <v>6892</v>
      </c>
      <c r="CL228" s="75">
        <f t="shared" si="936"/>
        <v>1037</v>
      </c>
      <c r="CM228" s="75">
        <f t="shared" si="936"/>
        <v>3159665</v>
      </c>
      <c r="CN228" s="75">
        <f t="shared" si="830"/>
        <v>3047</v>
      </c>
      <c r="CO228" s="75">
        <f t="shared" si="831"/>
        <v>6726</v>
      </c>
      <c r="CP228" s="75">
        <f t="shared" si="937"/>
        <v>991</v>
      </c>
      <c r="CQ228" s="75">
        <f t="shared" si="937"/>
        <v>6216593</v>
      </c>
      <c r="CR228" s="75">
        <f t="shared" si="833"/>
        <v>6273</v>
      </c>
      <c r="CS228" s="75">
        <f t="shared" si="834"/>
        <v>14379</v>
      </c>
      <c r="CT228" s="75">
        <f t="shared" si="938"/>
        <v>166</v>
      </c>
      <c r="CU228" s="75">
        <f t="shared" si="938"/>
        <v>756440</v>
      </c>
      <c r="CV228" s="75">
        <f t="shared" si="836"/>
        <v>4557</v>
      </c>
      <c r="CW228" s="75">
        <f t="shared" si="837"/>
        <v>9163</v>
      </c>
      <c r="CX228" s="75">
        <f t="shared" si="939"/>
        <v>213</v>
      </c>
      <c r="CY228" s="75">
        <f t="shared" si="939"/>
        <v>64888</v>
      </c>
      <c r="CZ228" s="75">
        <f t="shared" si="839"/>
        <v>305</v>
      </c>
      <c r="DA228" s="75">
        <f t="shared" si="840"/>
        <v>509</v>
      </c>
      <c r="DB228" s="75">
        <f t="shared" si="940"/>
        <v>5348</v>
      </c>
      <c r="DC228" s="75">
        <f t="shared" si="940"/>
        <v>214704</v>
      </c>
      <c r="DD228" s="75">
        <f t="shared" si="842"/>
        <v>40</v>
      </c>
      <c r="DE228" s="75">
        <f t="shared" si="843"/>
        <v>66</v>
      </c>
      <c r="DF228" s="75">
        <f t="shared" si="941"/>
        <v>145</v>
      </c>
      <c r="DG228" s="75">
        <f t="shared" si="941"/>
        <v>153743</v>
      </c>
      <c r="DH228" s="75">
        <f t="shared" si="845"/>
        <v>1060</v>
      </c>
      <c r="DI228" s="75">
        <f t="shared" si="846"/>
        <v>2090</v>
      </c>
      <c r="DJ228" s="75">
        <f t="shared" si="905"/>
        <v>141</v>
      </c>
      <c r="DK228" s="75">
        <f t="shared" si="905"/>
        <v>24</v>
      </c>
      <c r="DL228" s="248"/>
      <c r="DM228" s="248"/>
      <c r="DN228" s="248"/>
      <c r="DO228" s="248"/>
      <c r="DP228" s="248"/>
      <c r="DQ228" s="248"/>
      <c r="DR228" s="248"/>
      <c r="DS228" s="248"/>
      <c r="DT228" s="248"/>
      <c r="DU228" s="248"/>
      <c r="DV228" s="248"/>
      <c r="DW228" s="248"/>
      <c r="DX228" s="248"/>
      <c r="DY228" s="248"/>
      <c r="DZ228" s="248"/>
      <c r="EA228" s="248"/>
      <c r="EB228" s="164"/>
      <c r="EC228" s="75">
        <f t="shared" si="859"/>
        <v>2</v>
      </c>
      <c r="ED228" s="74">
        <f t="shared" si="874"/>
        <v>2021</v>
      </c>
      <c r="EE228" s="165">
        <f t="shared" si="875"/>
        <v>44228</v>
      </c>
      <c r="EF228" s="157">
        <f t="shared" si="860"/>
        <v>28</v>
      </c>
      <c r="EG228" s="156"/>
      <c r="EH228" s="166">
        <f t="shared" si="942"/>
        <v>151093</v>
      </c>
      <c r="EI228" s="166">
        <f t="shared" si="942"/>
        <v>211422</v>
      </c>
      <c r="EJ228" s="166">
        <f t="shared" si="942"/>
        <v>328237</v>
      </c>
      <c r="EK228" s="166">
        <f t="shared" si="942"/>
        <v>4376008</v>
      </c>
      <c r="EL228" s="166">
        <f t="shared" si="942"/>
        <v>5275965</v>
      </c>
      <c r="EM228" s="166">
        <f t="shared" si="942"/>
        <v>3875236</v>
      </c>
      <c r="EN228" s="166">
        <f t="shared" si="942"/>
        <v>81284610</v>
      </c>
      <c r="EO228" s="166">
        <f t="shared" si="942"/>
        <v>214508559</v>
      </c>
      <c r="EP228" s="166">
        <f t="shared" si="942"/>
        <v>10735870</v>
      </c>
      <c r="EQ228" s="166">
        <f t="shared" si="942"/>
        <v>102099</v>
      </c>
      <c r="ER228" s="166">
        <f t="shared" si="943"/>
        <v>57821</v>
      </c>
      <c r="ES228" s="166">
        <f t="shared" si="943"/>
        <v>5090231</v>
      </c>
      <c r="ET228" s="166">
        <f t="shared" si="943"/>
        <v>6894825</v>
      </c>
      <c r="EU228" s="166">
        <f t="shared" si="943"/>
        <v>1983944</v>
      </c>
      <c r="EV228" s="166">
        <f t="shared" si="943"/>
        <v>72450418</v>
      </c>
      <c r="EW228" s="166">
        <f t="shared" si="943"/>
        <v>23005959</v>
      </c>
      <c r="EX228" s="166">
        <f t="shared" si="943"/>
        <v>6974793</v>
      </c>
      <c r="EY228" s="166">
        <f t="shared" si="943"/>
        <v>14249210</v>
      </c>
      <c r="EZ228" s="166">
        <f t="shared" si="943"/>
        <v>1521118</v>
      </c>
      <c r="FA228" s="166">
        <f t="shared" si="943"/>
        <v>303111</v>
      </c>
      <c r="FB228" s="166">
        <f t="shared" si="944"/>
        <v>108345</v>
      </c>
      <c r="FC228" s="166">
        <f t="shared" si="944"/>
        <v>350814</v>
      </c>
      <c r="FD228" s="166">
        <f t="shared" si="944"/>
        <v>0</v>
      </c>
      <c r="FE228" s="166">
        <f t="shared" si="944"/>
        <v>0</v>
      </c>
      <c r="FF228" s="166">
        <f t="shared" si="944"/>
        <v>0</v>
      </c>
      <c r="FG228" s="166">
        <f t="shared" si="944"/>
        <v>0</v>
      </c>
      <c r="FH228" s="152"/>
      <c r="FI228" s="405">
        <f t="shared" si="916"/>
        <v>2.0326587578506627</v>
      </c>
      <c r="FJ228" s="405">
        <f t="shared" si="916"/>
        <v>1.5039776692254012</v>
      </c>
      <c r="FK228" s="405">
        <f t="shared" si="917"/>
        <v>1.9997609371264642</v>
      </c>
      <c r="FL228" s="405">
        <f t="shared" si="918"/>
        <v>1.4934257709777672</v>
      </c>
      <c r="FM228" s="405">
        <f t="shared" si="919"/>
        <v>1.299857003709614</v>
      </c>
      <c r="FN228" s="405">
        <f t="shared" si="920"/>
        <v>1.050338839035915</v>
      </c>
      <c r="FO228" s="405">
        <f t="shared" si="921"/>
        <v>1.5899617059838054</v>
      </c>
      <c r="FP228" s="405">
        <f t="shared" si="922"/>
        <v>1.0719401327136133</v>
      </c>
      <c r="FQ228" s="405">
        <f t="shared" si="923"/>
        <v>1.5337792642140469</v>
      </c>
      <c r="FR228" s="405">
        <f t="shared" si="924"/>
        <v>1.1277591973244148</v>
      </c>
      <c r="FS228" s="65"/>
      <c r="FT228" s="172"/>
      <c r="FU228" s="172"/>
      <c r="FV228" s="172"/>
      <c r="FW228" s="172"/>
      <c r="FX228" s="172"/>
    </row>
    <row r="229" spans="1:180" ht="10.35" customHeight="1" x14ac:dyDescent="0.2">
      <c r="A229" s="74" t="str">
        <f t="shared" si="784"/>
        <v>2020-21MARCHY59</v>
      </c>
      <c r="B229" s="163" t="str">
        <f t="shared" si="873"/>
        <v>2020-21</v>
      </c>
      <c r="C229" s="26" t="s">
        <v>838</v>
      </c>
      <c r="D229" s="163" t="str">
        <f t="shared" si="925"/>
        <v>Y59</v>
      </c>
      <c r="E229" s="163" t="str">
        <f t="shared" si="925"/>
        <v>South East</v>
      </c>
      <c r="F229" s="163" t="str">
        <f t="shared" si="785"/>
        <v>Y59</v>
      </c>
      <c r="H229" s="75">
        <f t="shared" si="926"/>
        <v>152206</v>
      </c>
      <c r="I229" s="75">
        <f t="shared" si="926"/>
        <v>99338</v>
      </c>
      <c r="J229" s="75">
        <f t="shared" si="926"/>
        <v>474364</v>
      </c>
      <c r="K229" s="75">
        <f t="shared" si="787"/>
        <v>5</v>
      </c>
      <c r="L229" s="75">
        <f t="shared" si="788"/>
        <v>2</v>
      </c>
      <c r="M229" s="75">
        <f t="shared" si="789"/>
        <v>3</v>
      </c>
      <c r="N229" s="75">
        <f t="shared" si="790"/>
        <v>18</v>
      </c>
      <c r="O229" s="75">
        <f t="shared" si="791"/>
        <v>80</v>
      </c>
      <c r="P229" s="75" t="s">
        <v>44</v>
      </c>
      <c r="Q229" s="75">
        <f t="shared" si="927"/>
        <v>610</v>
      </c>
      <c r="R229" s="75">
        <f t="shared" si="927"/>
        <v>60</v>
      </c>
      <c r="S229" s="75">
        <f t="shared" si="927"/>
        <v>59</v>
      </c>
      <c r="T229" s="75">
        <f t="shared" si="927"/>
        <v>116995</v>
      </c>
      <c r="U229" s="75">
        <f t="shared" si="927"/>
        <v>7789</v>
      </c>
      <c r="V229" s="75">
        <f t="shared" si="927"/>
        <v>4733</v>
      </c>
      <c r="W229" s="75">
        <f t="shared" si="927"/>
        <v>54490</v>
      </c>
      <c r="X229" s="75">
        <f t="shared" si="927"/>
        <v>36801</v>
      </c>
      <c r="Y229" s="75">
        <f t="shared" si="927"/>
        <v>1563</v>
      </c>
      <c r="Z229" s="75">
        <f t="shared" si="927"/>
        <v>3199248</v>
      </c>
      <c r="AA229" s="75">
        <f t="shared" si="793"/>
        <v>411</v>
      </c>
      <c r="AB229" s="75">
        <f t="shared" si="794"/>
        <v>759</v>
      </c>
      <c r="AC229" s="75">
        <f t="shared" si="912"/>
        <v>2399598</v>
      </c>
      <c r="AD229" s="75">
        <f t="shared" si="796"/>
        <v>507</v>
      </c>
      <c r="AE229" s="75">
        <f t="shared" si="797"/>
        <v>958</v>
      </c>
      <c r="AF229" s="75">
        <f t="shared" si="913"/>
        <v>54366223</v>
      </c>
      <c r="AG229" s="75">
        <f t="shared" si="799"/>
        <v>998</v>
      </c>
      <c r="AH229" s="75">
        <f t="shared" si="800"/>
        <v>1880</v>
      </c>
      <c r="AI229" s="75">
        <f t="shared" si="914"/>
        <v>136997326</v>
      </c>
      <c r="AJ229" s="75">
        <f t="shared" si="802"/>
        <v>3723</v>
      </c>
      <c r="AK229" s="75">
        <f t="shared" si="803"/>
        <v>8360</v>
      </c>
      <c r="AL229" s="75">
        <f t="shared" si="915"/>
        <v>6328623</v>
      </c>
      <c r="AM229" s="75">
        <f t="shared" si="805"/>
        <v>4049</v>
      </c>
      <c r="AN229" s="75">
        <f t="shared" si="806"/>
        <v>9236</v>
      </c>
      <c r="AO229" s="75">
        <f t="shared" si="928"/>
        <v>10653</v>
      </c>
      <c r="AP229" s="75">
        <f t="shared" si="928"/>
        <v>332</v>
      </c>
      <c r="AQ229" s="75">
        <f t="shared" si="928"/>
        <v>1552</v>
      </c>
      <c r="AR229" s="75">
        <f t="shared" si="928"/>
        <v>2494</v>
      </c>
      <c r="AS229" s="75">
        <f t="shared" si="928"/>
        <v>1104</v>
      </c>
      <c r="AT229" s="75">
        <f t="shared" si="928"/>
        <v>7665</v>
      </c>
      <c r="AU229" s="75">
        <f t="shared" si="928"/>
        <v>2011</v>
      </c>
      <c r="AV229" s="75">
        <f t="shared" si="928"/>
        <v>63194</v>
      </c>
      <c r="AW229" s="75">
        <f t="shared" si="928"/>
        <v>4593</v>
      </c>
      <c r="AX229" s="75">
        <f t="shared" si="928"/>
        <v>38555</v>
      </c>
      <c r="AY229" s="75">
        <f t="shared" si="929"/>
        <v>106342</v>
      </c>
      <c r="AZ229" s="75">
        <f t="shared" si="929"/>
        <v>15717</v>
      </c>
      <c r="BA229" s="75">
        <f t="shared" si="929"/>
        <v>11614</v>
      </c>
      <c r="BB229" s="75">
        <f t="shared" si="929"/>
        <v>9380</v>
      </c>
      <c r="BC229" s="75">
        <f t="shared" si="929"/>
        <v>7053</v>
      </c>
      <c r="BD229" s="75">
        <f t="shared" si="929"/>
        <v>71520</v>
      </c>
      <c r="BE229" s="75">
        <f t="shared" si="929"/>
        <v>57210</v>
      </c>
      <c r="BF229" s="75">
        <f t="shared" si="929"/>
        <v>61171</v>
      </c>
      <c r="BG229" s="75">
        <f t="shared" si="929"/>
        <v>39647</v>
      </c>
      <c r="BH229" s="75">
        <f t="shared" si="929"/>
        <v>2462</v>
      </c>
      <c r="BI229" s="75">
        <f t="shared" si="929"/>
        <v>1782</v>
      </c>
      <c r="BJ229" s="75">
        <f t="shared" si="929"/>
        <v>146</v>
      </c>
      <c r="BK229" s="75">
        <f t="shared" si="929"/>
        <v>78901</v>
      </c>
      <c r="BL229" s="75">
        <f t="shared" si="809"/>
        <v>540</v>
      </c>
      <c r="BM229" s="75">
        <f t="shared" si="810"/>
        <v>945</v>
      </c>
      <c r="BN229" s="75">
        <f t="shared" si="930"/>
        <v>120</v>
      </c>
      <c r="BO229" s="75">
        <f t="shared" si="930"/>
        <v>57992</v>
      </c>
      <c r="BP229" s="75">
        <f t="shared" si="812"/>
        <v>483</v>
      </c>
      <c r="BQ229" s="75">
        <f t="shared" si="813"/>
        <v>857</v>
      </c>
      <c r="BR229" s="75">
        <f t="shared" si="931"/>
        <v>7523</v>
      </c>
      <c r="BS229" s="75">
        <f t="shared" si="931"/>
        <v>3062355</v>
      </c>
      <c r="BT229" s="75">
        <f t="shared" si="815"/>
        <v>407</v>
      </c>
      <c r="BU229" s="75">
        <f t="shared" si="816"/>
        <v>751</v>
      </c>
      <c r="BV229" s="75">
        <f t="shared" si="932"/>
        <v>4573</v>
      </c>
      <c r="BW229" s="75">
        <f t="shared" si="932"/>
        <v>4375859</v>
      </c>
      <c r="BX229" s="75">
        <f t="shared" si="818"/>
        <v>957</v>
      </c>
      <c r="BY229" s="75">
        <f t="shared" si="819"/>
        <v>1784</v>
      </c>
      <c r="BZ229" s="75">
        <f t="shared" si="933"/>
        <v>1517</v>
      </c>
      <c r="CA229" s="75">
        <f t="shared" si="933"/>
        <v>1395573</v>
      </c>
      <c r="CB229" s="75">
        <f t="shared" si="821"/>
        <v>920</v>
      </c>
      <c r="CC229" s="75">
        <f t="shared" si="822"/>
        <v>1849</v>
      </c>
      <c r="CD229" s="75">
        <f t="shared" si="934"/>
        <v>48400</v>
      </c>
      <c r="CE229" s="75">
        <f t="shared" si="934"/>
        <v>48594791</v>
      </c>
      <c r="CF229" s="75">
        <f t="shared" si="824"/>
        <v>1004</v>
      </c>
      <c r="CG229" s="75">
        <f t="shared" si="825"/>
        <v>1893</v>
      </c>
      <c r="CH229" s="75">
        <f t="shared" si="935"/>
        <v>3904</v>
      </c>
      <c r="CI229" s="75">
        <f t="shared" si="935"/>
        <v>15598225</v>
      </c>
      <c r="CJ229" s="75">
        <f t="shared" si="827"/>
        <v>3995</v>
      </c>
      <c r="CK229" s="75">
        <f t="shared" si="828"/>
        <v>8355</v>
      </c>
      <c r="CL229" s="75">
        <f t="shared" si="936"/>
        <v>1309</v>
      </c>
      <c r="CM229" s="75">
        <f t="shared" si="936"/>
        <v>5121876</v>
      </c>
      <c r="CN229" s="75">
        <f t="shared" si="830"/>
        <v>3913</v>
      </c>
      <c r="CO229" s="75">
        <f t="shared" si="831"/>
        <v>8335</v>
      </c>
      <c r="CP229" s="75">
        <f t="shared" si="937"/>
        <v>1184</v>
      </c>
      <c r="CQ229" s="75">
        <f t="shared" si="937"/>
        <v>8292985</v>
      </c>
      <c r="CR229" s="75">
        <f t="shared" si="833"/>
        <v>7004</v>
      </c>
      <c r="CS229" s="75">
        <f t="shared" si="834"/>
        <v>15837</v>
      </c>
      <c r="CT229" s="75">
        <f t="shared" si="938"/>
        <v>155</v>
      </c>
      <c r="CU229" s="75">
        <f t="shared" si="938"/>
        <v>1068035</v>
      </c>
      <c r="CV229" s="75">
        <f t="shared" si="836"/>
        <v>6891</v>
      </c>
      <c r="CW229" s="75">
        <f t="shared" si="837"/>
        <v>16103</v>
      </c>
      <c r="CX229" s="75">
        <f t="shared" si="939"/>
        <v>219</v>
      </c>
      <c r="CY229" s="75">
        <f t="shared" si="939"/>
        <v>72348</v>
      </c>
      <c r="CZ229" s="75">
        <f t="shared" si="839"/>
        <v>330</v>
      </c>
      <c r="DA229" s="75">
        <f t="shared" si="840"/>
        <v>565</v>
      </c>
      <c r="DB229" s="75">
        <f t="shared" si="940"/>
        <v>5667</v>
      </c>
      <c r="DC229" s="75">
        <f t="shared" si="940"/>
        <v>231387</v>
      </c>
      <c r="DD229" s="75">
        <f t="shared" si="842"/>
        <v>41</v>
      </c>
      <c r="DE229" s="75">
        <f t="shared" si="843"/>
        <v>64</v>
      </c>
      <c r="DF229" s="75">
        <f t="shared" si="941"/>
        <v>165</v>
      </c>
      <c r="DG229" s="75">
        <f t="shared" si="941"/>
        <v>194755</v>
      </c>
      <c r="DH229" s="75">
        <f t="shared" si="845"/>
        <v>1180</v>
      </c>
      <c r="DI229" s="75">
        <f t="shared" si="846"/>
        <v>2362</v>
      </c>
      <c r="DJ229" s="75">
        <f t="shared" si="905"/>
        <v>154</v>
      </c>
      <c r="DK229" s="75">
        <f t="shared" si="905"/>
        <v>7</v>
      </c>
      <c r="DL229" s="248"/>
      <c r="DM229" s="248"/>
      <c r="DN229" s="248"/>
      <c r="DO229" s="248"/>
      <c r="DP229" s="248"/>
      <c r="DQ229" s="248"/>
      <c r="DR229" s="248"/>
      <c r="DS229" s="248"/>
      <c r="DT229" s="248"/>
      <c r="DU229" s="248"/>
      <c r="DV229" s="248"/>
      <c r="DW229" s="248"/>
      <c r="DX229" s="248"/>
      <c r="DY229" s="248"/>
      <c r="DZ229" s="248"/>
      <c r="EA229" s="248"/>
      <c r="EB229" s="164"/>
      <c r="EC229" s="75">
        <f t="shared" si="859"/>
        <v>3</v>
      </c>
      <c r="ED229" s="74">
        <f t="shared" si="874"/>
        <v>2021</v>
      </c>
      <c r="EE229" s="165">
        <f t="shared" si="875"/>
        <v>44256</v>
      </c>
      <c r="EF229" s="157">
        <f t="shared" si="860"/>
        <v>31</v>
      </c>
      <c r="EG229" s="156"/>
      <c r="EH229" s="166">
        <f t="shared" si="942"/>
        <v>174818</v>
      </c>
      <c r="EI229" s="166">
        <f t="shared" si="942"/>
        <v>288136</v>
      </c>
      <c r="EJ229" s="166">
        <f t="shared" si="942"/>
        <v>1759118</v>
      </c>
      <c r="EK229" s="166">
        <f t="shared" si="942"/>
        <v>7961308</v>
      </c>
      <c r="EL229" s="166">
        <f t="shared" si="942"/>
        <v>5915022</v>
      </c>
      <c r="EM229" s="166">
        <f t="shared" si="942"/>
        <v>4536188</v>
      </c>
      <c r="EN229" s="166">
        <f t="shared" si="942"/>
        <v>102465941</v>
      </c>
      <c r="EO229" s="166">
        <f t="shared" si="942"/>
        <v>307647765</v>
      </c>
      <c r="EP229" s="166">
        <f t="shared" si="942"/>
        <v>14435163</v>
      </c>
      <c r="EQ229" s="166">
        <f t="shared" si="942"/>
        <v>137938</v>
      </c>
      <c r="ER229" s="166">
        <f t="shared" si="943"/>
        <v>102845</v>
      </c>
      <c r="ES229" s="166">
        <f t="shared" si="943"/>
        <v>5650572</v>
      </c>
      <c r="ET229" s="166">
        <f t="shared" si="943"/>
        <v>8159202</v>
      </c>
      <c r="EU229" s="166">
        <f t="shared" si="943"/>
        <v>2805427</v>
      </c>
      <c r="EV229" s="166">
        <f t="shared" si="943"/>
        <v>91604802</v>
      </c>
      <c r="EW229" s="166">
        <f t="shared" si="943"/>
        <v>32619088</v>
      </c>
      <c r="EX229" s="166">
        <f t="shared" si="943"/>
        <v>10910272</v>
      </c>
      <c r="EY229" s="166">
        <f t="shared" si="943"/>
        <v>18750938</v>
      </c>
      <c r="EZ229" s="166">
        <f t="shared" si="943"/>
        <v>2495919</v>
      </c>
      <c r="FA229" s="166">
        <f t="shared" si="943"/>
        <v>389708</v>
      </c>
      <c r="FB229" s="166">
        <f t="shared" si="944"/>
        <v>123830</v>
      </c>
      <c r="FC229" s="166">
        <f t="shared" si="944"/>
        <v>363608</v>
      </c>
      <c r="FD229" s="166">
        <f t="shared" si="944"/>
        <v>0</v>
      </c>
      <c r="FE229" s="166">
        <f t="shared" si="944"/>
        <v>0</v>
      </c>
      <c r="FF229" s="166">
        <f t="shared" si="944"/>
        <v>0</v>
      </c>
      <c r="FG229" s="166">
        <f t="shared" si="944"/>
        <v>0</v>
      </c>
      <c r="FH229" s="152"/>
      <c r="FI229" s="405">
        <f t="shared" si="916"/>
        <v>2.0178456798048532</v>
      </c>
      <c r="FJ229" s="405">
        <f t="shared" si="916"/>
        <v>1.4910771600975734</v>
      </c>
      <c r="FK229" s="405">
        <f t="shared" si="917"/>
        <v>1.9818297063173462</v>
      </c>
      <c r="FL229" s="405">
        <f t="shared" si="918"/>
        <v>1.4901753644622862</v>
      </c>
      <c r="FM229" s="405">
        <f t="shared" si="919"/>
        <v>1.3125344099834833</v>
      </c>
      <c r="FN229" s="405">
        <f t="shared" si="920"/>
        <v>1.0499174160396403</v>
      </c>
      <c r="FO229" s="405">
        <f t="shared" si="921"/>
        <v>1.6622102660253797</v>
      </c>
      <c r="FP229" s="405">
        <f t="shared" si="922"/>
        <v>1.0773348550311133</v>
      </c>
      <c r="FQ229" s="405">
        <f t="shared" si="923"/>
        <v>1.5751759436980166</v>
      </c>
      <c r="FR229" s="405">
        <f t="shared" si="924"/>
        <v>1.1401151631477926</v>
      </c>
      <c r="FS229" s="65"/>
      <c r="FT229" s="172"/>
      <c r="FU229" s="172"/>
      <c r="FV229" s="172"/>
      <c r="FW229" s="172"/>
      <c r="FX229" s="172"/>
    </row>
    <row r="230" spans="1:180" ht="10.35" customHeight="1" x14ac:dyDescent="0.2">
      <c r="A230" s="74" t="str">
        <f t="shared" si="784"/>
        <v>2021-22APRILY59</v>
      </c>
      <c r="B230" s="163" t="str">
        <f t="shared" si="873"/>
        <v>2021-22</v>
      </c>
      <c r="C230" s="26" t="s">
        <v>839</v>
      </c>
      <c r="D230" s="163" t="str">
        <f t="shared" si="925"/>
        <v>Y59</v>
      </c>
      <c r="E230" s="163" t="str">
        <f t="shared" si="925"/>
        <v>South East</v>
      </c>
      <c r="F230" s="163" t="str">
        <f t="shared" si="785"/>
        <v>Y59</v>
      </c>
      <c r="H230" s="75">
        <f t="shared" si="926"/>
        <v>157566</v>
      </c>
      <c r="I230" s="75">
        <f t="shared" si="926"/>
        <v>104089</v>
      </c>
      <c r="J230" s="75">
        <f t="shared" si="926"/>
        <v>573892</v>
      </c>
      <c r="K230" s="75">
        <f t="shared" si="787"/>
        <v>6</v>
      </c>
      <c r="L230" s="75">
        <f t="shared" si="788"/>
        <v>2</v>
      </c>
      <c r="M230" s="75">
        <f t="shared" si="789"/>
        <v>3</v>
      </c>
      <c r="N230" s="75">
        <f t="shared" si="790"/>
        <v>26</v>
      </c>
      <c r="O230" s="75">
        <f t="shared" si="791"/>
        <v>91</v>
      </c>
      <c r="P230" s="75" t="s">
        <v>44</v>
      </c>
      <c r="Q230" s="75">
        <f t="shared" si="927"/>
        <v>577</v>
      </c>
      <c r="R230" s="75">
        <f t="shared" si="927"/>
        <v>65</v>
      </c>
      <c r="S230" s="75">
        <f t="shared" si="927"/>
        <v>62</v>
      </c>
      <c r="T230" s="75">
        <f t="shared" si="927"/>
        <v>117097</v>
      </c>
      <c r="U230" s="75">
        <f t="shared" si="927"/>
        <v>7842</v>
      </c>
      <c r="V230" s="75">
        <f t="shared" si="927"/>
        <v>4855</v>
      </c>
      <c r="W230" s="75">
        <f t="shared" si="927"/>
        <v>54785</v>
      </c>
      <c r="X230" s="75">
        <f t="shared" si="927"/>
        <v>36894</v>
      </c>
      <c r="Y230" s="75">
        <f t="shared" si="927"/>
        <v>1491</v>
      </c>
      <c r="Z230" s="75">
        <f t="shared" si="927"/>
        <v>3313964</v>
      </c>
      <c r="AA230" s="75">
        <f t="shared" si="793"/>
        <v>423</v>
      </c>
      <c r="AB230" s="75">
        <f t="shared" si="794"/>
        <v>785</v>
      </c>
      <c r="AC230" s="75">
        <f t="shared" si="912"/>
        <v>2619830</v>
      </c>
      <c r="AD230" s="75">
        <f t="shared" si="796"/>
        <v>540</v>
      </c>
      <c r="AE230" s="75">
        <f t="shared" si="797"/>
        <v>1004</v>
      </c>
      <c r="AF230" s="75">
        <f t="shared" si="913"/>
        <v>58707028</v>
      </c>
      <c r="AG230" s="75">
        <f t="shared" si="799"/>
        <v>1072</v>
      </c>
      <c r="AH230" s="75">
        <f t="shared" si="800"/>
        <v>2016</v>
      </c>
      <c r="AI230" s="75">
        <f t="shared" si="914"/>
        <v>155467031</v>
      </c>
      <c r="AJ230" s="75">
        <f t="shared" si="802"/>
        <v>4214</v>
      </c>
      <c r="AK230" s="75">
        <f t="shared" si="803"/>
        <v>9356</v>
      </c>
      <c r="AL230" s="75">
        <f t="shared" si="915"/>
        <v>7652741</v>
      </c>
      <c r="AM230" s="75">
        <f t="shared" si="805"/>
        <v>5133</v>
      </c>
      <c r="AN230" s="75">
        <f t="shared" si="806"/>
        <v>11571</v>
      </c>
      <c r="AO230" s="75">
        <f t="shared" si="928"/>
        <v>10714</v>
      </c>
      <c r="AP230" s="75">
        <f t="shared" si="928"/>
        <v>360</v>
      </c>
      <c r="AQ230" s="75">
        <f t="shared" si="928"/>
        <v>1691</v>
      </c>
      <c r="AR230" s="75">
        <f t="shared" si="928"/>
        <v>2558</v>
      </c>
      <c r="AS230" s="75">
        <f t="shared" si="928"/>
        <v>1018</v>
      </c>
      <c r="AT230" s="75">
        <f t="shared" si="928"/>
        <v>7645</v>
      </c>
      <c r="AU230" s="75">
        <f t="shared" si="928"/>
        <v>2179</v>
      </c>
      <c r="AV230" s="75">
        <f t="shared" si="928"/>
        <v>63797</v>
      </c>
      <c r="AW230" s="75">
        <f t="shared" si="928"/>
        <v>4485</v>
      </c>
      <c r="AX230" s="75">
        <f t="shared" si="928"/>
        <v>38101</v>
      </c>
      <c r="AY230" s="75">
        <f t="shared" si="929"/>
        <v>106383</v>
      </c>
      <c r="AZ230" s="75">
        <f t="shared" si="929"/>
        <v>15756</v>
      </c>
      <c r="BA230" s="75">
        <f t="shared" si="929"/>
        <v>11656</v>
      </c>
      <c r="BB230" s="75">
        <f t="shared" si="929"/>
        <v>9563</v>
      </c>
      <c r="BC230" s="75">
        <f t="shared" si="929"/>
        <v>7151</v>
      </c>
      <c r="BD230" s="75">
        <f t="shared" si="929"/>
        <v>72164</v>
      </c>
      <c r="BE230" s="75">
        <f t="shared" si="929"/>
        <v>57859</v>
      </c>
      <c r="BF230" s="75">
        <f t="shared" si="929"/>
        <v>61489</v>
      </c>
      <c r="BG230" s="75">
        <f t="shared" si="929"/>
        <v>39816</v>
      </c>
      <c r="BH230" s="75">
        <f t="shared" si="929"/>
        <v>2369</v>
      </c>
      <c r="BI230" s="75">
        <f t="shared" si="929"/>
        <v>1701</v>
      </c>
      <c r="BJ230" s="75">
        <f t="shared" si="929"/>
        <v>123</v>
      </c>
      <c r="BK230" s="75">
        <f t="shared" si="929"/>
        <v>69778</v>
      </c>
      <c r="BL230" s="75">
        <f t="shared" si="809"/>
        <v>567</v>
      </c>
      <c r="BM230" s="75">
        <f t="shared" si="810"/>
        <v>1011</v>
      </c>
      <c r="BN230" s="75">
        <f t="shared" si="930"/>
        <v>116</v>
      </c>
      <c r="BO230" s="75">
        <f t="shared" si="930"/>
        <v>57691</v>
      </c>
      <c r="BP230" s="75">
        <f t="shared" si="812"/>
        <v>497</v>
      </c>
      <c r="BQ230" s="75">
        <f t="shared" si="813"/>
        <v>858</v>
      </c>
      <c r="BR230" s="75">
        <f t="shared" si="931"/>
        <v>7603</v>
      </c>
      <c r="BS230" s="75">
        <f t="shared" si="931"/>
        <v>3186495</v>
      </c>
      <c r="BT230" s="75">
        <f t="shared" si="815"/>
        <v>419</v>
      </c>
      <c r="BU230" s="75">
        <f t="shared" si="816"/>
        <v>779</v>
      </c>
      <c r="BV230" s="75">
        <f t="shared" si="932"/>
        <v>4259</v>
      </c>
      <c r="BW230" s="75">
        <f t="shared" si="932"/>
        <v>4442759</v>
      </c>
      <c r="BX230" s="75">
        <f t="shared" si="818"/>
        <v>1043</v>
      </c>
      <c r="BY230" s="75">
        <f t="shared" si="819"/>
        <v>1931</v>
      </c>
      <c r="BZ230" s="75">
        <f t="shared" si="933"/>
        <v>1537</v>
      </c>
      <c r="CA230" s="75">
        <f t="shared" si="933"/>
        <v>1502500</v>
      </c>
      <c r="CB230" s="75">
        <f t="shared" si="821"/>
        <v>978</v>
      </c>
      <c r="CC230" s="75">
        <f t="shared" si="822"/>
        <v>2000</v>
      </c>
      <c r="CD230" s="75">
        <f t="shared" si="934"/>
        <v>48989</v>
      </c>
      <c r="CE230" s="75">
        <f t="shared" si="934"/>
        <v>52761769</v>
      </c>
      <c r="CF230" s="75">
        <f t="shared" si="824"/>
        <v>1077</v>
      </c>
      <c r="CG230" s="75">
        <f t="shared" si="825"/>
        <v>2024</v>
      </c>
      <c r="CH230" s="75">
        <f t="shared" si="935"/>
        <v>3617</v>
      </c>
      <c r="CI230" s="75">
        <f t="shared" si="935"/>
        <v>17639014</v>
      </c>
      <c r="CJ230" s="75">
        <f t="shared" si="827"/>
        <v>4877</v>
      </c>
      <c r="CK230" s="75">
        <f t="shared" si="828"/>
        <v>9954</v>
      </c>
      <c r="CL230" s="75">
        <f t="shared" si="936"/>
        <v>1307</v>
      </c>
      <c r="CM230" s="75">
        <f t="shared" si="936"/>
        <v>5843179</v>
      </c>
      <c r="CN230" s="75">
        <f t="shared" si="830"/>
        <v>4471</v>
      </c>
      <c r="CO230" s="75">
        <f t="shared" si="831"/>
        <v>9628</v>
      </c>
      <c r="CP230" s="75">
        <f t="shared" si="937"/>
        <v>1082</v>
      </c>
      <c r="CQ230" s="75">
        <f t="shared" si="937"/>
        <v>10551272</v>
      </c>
      <c r="CR230" s="75">
        <f t="shared" si="833"/>
        <v>9752</v>
      </c>
      <c r="CS230" s="75">
        <f t="shared" si="834"/>
        <v>18439</v>
      </c>
      <c r="CT230" s="75">
        <f t="shared" si="938"/>
        <v>142</v>
      </c>
      <c r="CU230" s="75">
        <f t="shared" si="938"/>
        <v>971666</v>
      </c>
      <c r="CV230" s="75">
        <f t="shared" si="836"/>
        <v>6843</v>
      </c>
      <c r="CW230" s="75">
        <f t="shared" si="837"/>
        <v>15269</v>
      </c>
      <c r="CX230" s="75">
        <f t="shared" si="939"/>
        <v>223</v>
      </c>
      <c r="CY230" s="75">
        <f t="shared" si="939"/>
        <v>79132</v>
      </c>
      <c r="CZ230" s="75">
        <f t="shared" si="839"/>
        <v>355</v>
      </c>
      <c r="DA230" s="75">
        <f t="shared" si="840"/>
        <v>557</v>
      </c>
      <c r="DB230" s="75">
        <f t="shared" si="940"/>
        <v>5682</v>
      </c>
      <c r="DC230" s="75">
        <f t="shared" si="940"/>
        <v>235085</v>
      </c>
      <c r="DD230" s="75">
        <f t="shared" si="842"/>
        <v>41</v>
      </c>
      <c r="DE230" s="75">
        <f t="shared" si="843"/>
        <v>67</v>
      </c>
      <c r="DF230" s="75">
        <f t="shared" si="941"/>
        <v>150</v>
      </c>
      <c r="DG230" s="75">
        <f t="shared" si="941"/>
        <v>225568</v>
      </c>
      <c r="DH230" s="75">
        <f t="shared" si="845"/>
        <v>1504</v>
      </c>
      <c r="DI230" s="75">
        <f t="shared" si="846"/>
        <v>2943</v>
      </c>
      <c r="DJ230" s="75">
        <f t="shared" si="905"/>
        <v>144</v>
      </c>
      <c r="DK230" s="75">
        <f t="shared" si="905"/>
        <v>7</v>
      </c>
      <c r="DL230" s="248"/>
      <c r="DM230" s="248"/>
      <c r="DN230" s="248"/>
      <c r="DO230" s="248"/>
      <c r="DP230" s="248"/>
      <c r="DQ230" s="248"/>
      <c r="DR230" s="248"/>
      <c r="DS230" s="248"/>
      <c r="DT230" s="248"/>
      <c r="DU230" s="248"/>
      <c r="DV230" s="248"/>
      <c r="DW230" s="248"/>
      <c r="DX230" s="248"/>
      <c r="DY230" s="248"/>
      <c r="DZ230" s="248"/>
      <c r="EA230" s="248"/>
      <c r="EB230" s="164"/>
      <c r="EC230" s="75">
        <f t="shared" si="859"/>
        <v>4</v>
      </c>
      <c r="ED230" s="74">
        <f t="shared" si="874"/>
        <v>2021</v>
      </c>
      <c r="EE230" s="165">
        <f t="shared" si="875"/>
        <v>44287</v>
      </c>
      <c r="EF230" s="157">
        <f t="shared" si="860"/>
        <v>30</v>
      </c>
      <c r="EG230" s="156"/>
      <c r="EH230" s="166">
        <f t="shared" si="942"/>
        <v>182223</v>
      </c>
      <c r="EI230" s="166">
        <f t="shared" si="942"/>
        <v>354392</v>
      </c>
      <c r="EJ230" s="166">
        <f t="shared" si="942"/>
        <v>2679467</v>
      </c>
      <c r="EK230" s="166">
        <f t="shared" si="942"/>
        <v>9486742</v>
      </c>
      <c r="EL230" s="166">
        <f t="shared" si="942"/>
        <v>6154712</v>
      </c>
      <c r="EM230" s="166">
        <f t="shared" si="942"/>
        <v>4875645</v>
      </c>
      <c r="EN230" s="166">
        <f t="shared" si="942"/>
        <v>110451129</v>
      </c>
      <c r="EO230" s="166">
        <f t="shared" si="942"/>
        <v>345186500</v>
      </c>
      <c r="EP230" s="166">
        <f t="shared" si="942"/>
        <v>17252318</v>
      </c>
      <c r="EQ230" s="166">
        <f t="shared" si="942"/>
        <v>124401</v>
      </c>
      <c r="ER230" s="166">
        <f t="shared" si="943"/>
        <v>99507</v>
      </c>
      <c r="ES230" s="166">
        <f t="shared" si="943"/>
        <v>5922627</v>
      </c>
      <c r="ET230" s="166">
        <f t="shared" si="943"/>
        <v>8222374</v>
      </c>
      <c r="EU230" s="166">
        <f t="shared" si="943"/>
        <v>3074700</v>
      </c>
      <c r="EV230" s="166">
        <f t="shared" si="943"/>
        <v>99152384</v>
      </c>
      <c r="EW230" s="166">
        <f t="shared" si="943"/>
        <v>36004049</v>
      </c>
      <c r="EX230" s="166">
        <f t="shared" si="943"/>
        <v>12583949</v>
      </c>
      <c r="EY230" s="166">
        <f t="shared" si="943"/>
        <v>19951467</v>
      </c>
      <c r="EZ230" s="166">
        <f t="shared" si="943"/>
        <v>2168182</v>
      </c>
      <c r="FA230" s="166">
        <f t="shared" si="943"/>
        <v>441400</v>
      </c>
      <c r="FB230" s="166">
        <f t="shared" si="944"/>
        <v>124188</v>
      </c>
      <c r="FC230" s="166">
        <f t="shared" si="944"/>
        <v>379489</v>
      </c>
      <c r="FD230" s="166">
        <f t="shared" si="944"/>
        <v>0</v>
      </c>
      <c r="FE230" s="166">
        <f t="shared" si="944"/>
        <v>0</v>
      </c>
      <c r="FF230" s="166">
        <f t="shared" si="944"/>
        <v>0</v>
      </c>
      <c r="FG230" s="166">
        <f t="shared" si="944"/>
        <v>0</v>
      </c>
      <c r="FH230" s="152"/>
      <c r="FI230" s="405">
        <f t="shared" si="916"/>
        <v>2.0091813312930373</v>
      </c>
      <c r="FJ230" s="405">
        <f t="shared" si="916"/>
        <v>1.4863555215506248</v>
      </c>
      <c r="FK230" s="405">
        <f t="shared" si="917"/>
        <v>1.9697219361483007</v>
      </c>
      <c r="FL230" s="405">
        <f t="shared" si="918"/>
        <v>1.4729145211122554</v>
      </c>
      <c r="FM230" s="405">
        <f t="shared" si="919"/>
        <v>1.3172218672994433</v>
      </c>
      <c r="FN230" s="405">
        <f t="shared" si="920"/>
        <v>1.0561102491557908</v>
      </c>
      <c r="FO230" s="405">
        <f t="shared" si="921"/>
        <v>1.6666395619883991</v>
      </c>
      <c r="FP230" s="405">
        <f t="shared" si="922"/>
        <v>1.0791998698975442</v>
      </c>
      <c r="FQ230" s="405">
        <f t="shared" si="923"/>
        <v>1.5888665325285043</v>
      </c>
      <c r="FR230" s="405">
        <f t="shared" si="924"/>
        <v>1.1408450704225352</v>
      </c>
      <c r="FS230" s="65"/>
      <c r="FT230" s="172"/>
      <c r="FU230" s="172"/>
      <c r="FV230" s="172"/>
      <c r="FW230" s="172"/>
      <c r="FX230" s="172"/>
    </row>
    <row r="231" spans="1:180" ht="10.35" customHeight="1" x14ac:dyDescent="0.2">
      <c r="A231" s="74" t="str">
        <f t="shared" si="784"/>
        <v>2021-22MAYY59</v>
      </c>
      <c r="B231" s="163" t="str">
        <f t="shared" si="873"/>
        <v>2021-22</v>
      </c>
      <c r="C231" s="26" t="s">
        <v>840</v>
      </c>
      <c r="D231" s="163" t="str">
        <f t="shared" si="925"/>
        <v>Y59</v>
      </c>
      <c r="E231" s="163" t="str">
        <f t="shared" si="925"/>
        <v>South East</v>
      </c>
      <c r="F231" s="163" t="str">
        <f t="shared" si="785"/>
        <v>Y59</v>
      </c>
      <c r="H231" s="75">
        <f t="shared" si="926"/>
        <v>178971</v>
      </c>
      <c r="I231" s="75">
        <f t="shared" si="926"/>
        <v>120170</v>
      </c>
      <c r="J231" s="75">
        <f t="shared" si="926"/>
        <v>929545</v>
      </c>
      <c r="K231" s="75">
        <f t="shared" si="787"/>
        <v>8</v>
      </c>
      <c r="L231" s="75">
        <f t="shared" si="788"/>
        <v>2</v>
      </c>
      <c r="M231" s="75">
        <f t="shared" si="789"/>
        <v>15</v>
      </c>
      <c r="N231" s="75">
        <f t="shared" si="790"/>
        <v>47</v>
      </c>
      <c r="O231" s="75">
        <f t="shared" si="791"/>
        <v>112</v>
      </c>
      <c r="P231" s="75" t="s">
        <v>44</v>
      </c>
      <c r="Q231" s="75">
        <f t="shared" si="927"/>
        <v>624</v>
      </c>
      <c r="R231" s="75">
        <f t="shared" si="927"/>
        <v>67</v>
      </c>
      <c r="S231" s="75">
        <f t="shared" si="927"/>
        <v>72</v>
      </c>
      <c r="T231" s="75">
        <f t="shared" si="927"/>
        <v>127502</v>
      </c>
      <c r="U231" s="75">
        <f t="shared" si="927"/>
        <v>8680</v>
      </c>
      <c r="V231" s="75">
        <f t="shared" si="927"/>
        <v>5493</v>
      </c>
      <c r="W231" s="75">
        <f t="shared" si="927"/>
        <v>62135</v>
      </c>
      <c r="X231" s="75">
        <f t="shared" si="927"/>
        <v>36583</v>
      </c>
      <c r="Y231" s="75">
        <f t="shared" si="927"/>
        <v>1544</v>
      </c>
      <c r="Z231" s="75">
        <f t="shared" si="927"/>
        <v>3894428</v>
      </c>
      <c r="AA231" s="75">
        <f t="shared" si="793"/>
        <v>449</v>
      </c>
      <c r="AB231" s="75">
        <f t="shared" si="794"/>
        <v>837</v>
      </c>
      <c r="AC231" s="75">
        <f t="shared" si="912"/>
        <v>3133413</v>
      </c>
      <c r="AD231" s="75">
        <f t="shared" si="796"/>
        <v>570</v>
      </c>
      <c r="AE231" s="75">
        <f t="shared" si="797"/>
        <v>1062</v>
      </c>
      <c r="AF231" s="75">
        <f t="shared" si="913"/>
        <v>75702786</v>
      </c>
      <c r="AG231" s="75">
        <f t="shared" si="799"/>
        <v>1218</v>
      </c>
      <c r="AH231" s="75">
        <f t="shared" si="800"/>
        <v>2347</v>
      </c>
      <c r="AI231" s="75">
        <f t="shared" si="914"/>
        <v>196209098</v>
      </c>
      <c r="AJ231" s="75">
        <f t="shared" si="802"/>
        <v>5363</v>
      </c>
      <c r="AK231" s="75">
        <f t="shared" si="803"/>
        <v>11849</v>
      </c>
      <c r="AL231" s="75">
        <f t="shared" si="915"/>
        <v>10159859</v>
      </c>
      <c r="AM231" s="75">
        <f t="shared" si="805"/>
        <v>6580</v>
      </c>
      <c r="AN231" s="75">
        <f t="shared" si="806"/>
        <v>14181</v>
      </c>
      <c r="AO231" s="75">
        <f t="shared" si="928"/>
        <v>13177</v>
      </c>
      <c r="AP231" s="75">
        <f t="shared" si="928"/>
        <v>410</v>
      </c>
      <c r="AQ231" s="75">
        <f t="shared" si="928"/>
        <v>2022</v>
      </c>
      <c r="AR231" s="75">
        <f t="shared" si="928"/>
        <v>2803</v>
      </c>
      <c r="AS231" s="75">
        <f t="shared" si="928"/>
        <v>1270</v>
      </c>
      <c r="AT231" s="75">
        <f t="shared" si="928"/>
        <v>9475</v>
      </c>
      <c r="AU231" s="75">
        <f t="shared" si="928"/>
        <v>2246</v>
      </c>
      <c r="AV231" s="75">
        <f t="shared" si="928"/>
        <v>68670</v>
      </c>
      <c r="AW231" s="75">
        <f t="shared" si="928"/>
        <v>4771</v>
      </c>
      <c r="AX231" s="75">
        <f t="shared" si="928"/>
        <v>40884</v>
      </c>
      <c r="AY231" s="75">
        <f t="shared" si="929"/>
        <v>114325</v>
      </c>
      <c r="AZ231" s="75">
        <f t="shared" si="929"/>
        <v>17409</v>
      </c>
      <c r="BA231" s="75">
        <f t="shared" si="929"/>
        <v>13015</v>
      </c>
      <c r="BB231" s="75">
        <f t="shared" si="929"/>
        <v>10981</v>
      </c>
      <c r="BC231" s="75">
        <f t="shared" si="929"/>
        <v>8313</v>
      </c>
      <c r="BD231" s="75">
        <f t="shared" si="929"/>
        <v>83204</v>
      </c>
      <c r="BE231" s="75">
        <f t="shared" si="929"/>
        <v>65856</v>
      </c>
      <c r="BF231" s="75">
        <f t="shared" si="929"/>
        <v>62747</v>
      </c>
      <c r="BG231" s="75">
        <f t="shared" si="929"/>
        <v>39601</v>
      </c>
      <c r="BH231" s="75">
        <f t="shared" si="929"/>
        <v>2628</v>
      </c>
      <c r="BI231" s="75">
        <f t="shared" si="929"/>
        <v>1765</v>
      </c>
      <c r="BJ231" s="75">
        <f t="shared" si="929"/>
        <v>158</v>
      </c>
      <c r="BK231" s="75">
        <f t="shared" si="929"/>
        <v>94794</v>
      </c>
      <c r="BL231" s="75">
        <f t="shared" si="809"/>
        <v>600</v>
      </c>
      <c r="BM231" s="75">
        <f t="shared" si="810"/>
        <v>1084</v>
      </c>
      <c r="BN231" s="75">
        <f t="shared" si="930"/>
        <v>108</v>
      </c>
      <c r="BO231" s="75">
        <f t="shared" si="930"/>
        <v>48995</v>
      </c>
      <c r="BP231" s="75">
        <f t="shared" si="812"/>
        <v>454</v>
      </c>
      <c r="BQ231" s="75">
        <f t="shared" si="813"/>
        <v>891</v>
      </c>
      <c r="BR231" s="75">
        <f t="shared" si="931"/>
        <v>8414</v>
      </c>
      <c r="BS231" s="75">
        <f t="shared" si="931"/>
        <v>3750639</v>
      </c>
      <c r="BT231" s="75">
        <f t="shared" si="815"/>
        <v>446</v>
      </c>
      <c r="BU231" s="75">
        <f t="shared" si="816"/>
        <v>830</v>
      </c>
      <c r="BV231" s="75">
        <f t="shared" si="932"/>
        <v>4471</v>
      </c>
      <c r="BW231" s="75">
        <f t="shared" si="932"/>
        <v>5465619</v>
      </c>
      <c r="BX231" s="75">
        <f t="shared" si="818"/>
        <v>1222</v>
      </c>
      <c r="BY231" s="75">
        <f t="shared" si="819"/>
        <v>2299</v>
      </c>
      <c r="BZ231" s="75">
        <f t="shared" si="933"/>
        <v>1719</v>
      </c>
      <c r="CA231" s="75">
        <f t="shared" si="933"/>
        <v>1916191</v>
      </c>
      <c r="CB231" s="75">
        <f t="shared" si="821"/>
        <v>1115</v>
      </c>
      <c r="CC231" s="75">
        <f t="shared" si="822"/>
        <v>2274</v>
      </c>
      <c r="CD231" s="75">
        <f t="shared" si="934"/>
        <v>55945</v>
      </c>
      <c r="CE231" s="75">
        <f t="shared" si="934"/>
        <v>68320976</v>
      </c>
      <c r="CF231" s="75">
        <f t="shared" si="824"/>
        <v>1221</v>
      </c>
      <c r="CG231" s="75">
        <f t="shared" si="825"/>
        <v>2357</v>
      </c>
      <c r="CH231" s="75">
        <f t="shared" si="935"/>
        <v>3706</v>
      </c>
      <c r="CI231" s="75">
        <f t="shared" si="935"/>
        <v>21238497</v>
      </c>
      <c r="CJ231" s="75">
        <f t="shared" si="827"/>
        <v>5731</v>
      </c>
      <c r="CK231" s="75">
        <f t="shared" si="828"/>
        <v>11711</v>
      </c>
      <c r="CL231" s="75">
        <f t="shared" si="936"/>
        <v>1379</v>
      </c>
      <c r="CM231" s="75">
        <f t="shared" si="936"/>
        <v>7557250</v>
      </c>
      <c r="CN231" s="75">
        <f t="shared" si="830"/>
        <v>5480</v>
      </c>
      <c r="CO231" s="75">
        <f t="shared" si="831"/>
        <v>11141</v>
      </c>
      <c r="CP231" s="75">
        <f t="shared" si="937"/>
        <v>976</v>
      </c>
      <c r="CQ231" s="75">
        <f t="shared" si="937"/>
        <v>11270286</v>
      </c>
      <c r="CR231" s="75">
        <f t="shared" si="833"/>
        <v>11547</v>
      </c>
      <c r="CS231" s="75">
        <f t="shared" si="834"/>
        <v>21815</v>
      </c>
      <c r="CT231" s="75">
        <f t="shared" si="938"/>
        <v>169</v>
      </c>
      <c r="CU231" s="75">
        <f t="shared" si="938"/>
        <v>1564477</v>
      </c>
      <c r="CV231" s="75">
        <f t="shared" si="836"/>
        <v>9257</v>
      </c>
      <c r="CW231" s="75">
        <f t="shared" si="837"/>
        <v>20526</v>
      </c>
      <c r="CX231" s="75">
        <f t="shared" si="939"/>
        <v>230</v>
      </c>
      <c r="CY231" s="75">
        <f t="shared" si="939"/>
        <v>66631</v>
      </c>
      <c r="CZ231" s="75">
        <f t="shared" si="839"/>
        <v>290</v>
      </c>
      <c r="DA231" s="75">
        <f t="shared" si="840"/>
        <v>526</v>
      </c>
      <c r="DB231" s="75">
        <f t="shared" si="940"/>
        <v>6244</v>
      </c>
      <c r="DC231" s="75">
        <f t="shared" si="940"/>
        <v>290793</v>
      </c>
      <c r="DD231" s="75">
        <f t="shared" si="842"/>
        <v>47</v>
      </c>
      <c r="DE231" s="75">
        <f t="shared" si="843"/>
        <v>77</v>
      </c>
      <c r="DF231" s="75">
        <f t="shared" si="941"/>
        <v>171</v>
      </c>
      <c r="DG231" s="75">
        <f t="shared" si="941"/>
        <v>271929</v>
      </c>
      <c r="DH231" s="75">
        <f t="shared" si="845"/>
        <v>1590</v>
      </c>
      <c r="DI231" s="75">
        <f t="shared" si="846"/>
        <v>3239</v>
      </c>
      <c r="DJ231" s="75">
        <f t="shared" si="905"/>
        <v>159</v>
      </c>
      <c r="DK231" s="75">
        <f t="shared" si="905"/>
        <v>13</v>
      </c>
      <c r="DL231" s="248"/>
      <c r="DM231" s="248"/>
      <c r="DN231" s="248"/>
      <c r="DO231" s="248"/>
      <c r="DP231" s="248"/>
      <c r="DQ231" s="248"/>
      <c r="DR231" s="248"/>
      <c r="DS231" s="248"/>
      <c r="DT231" s="248"/>
      <c r="DU231" s="248"/>
      <c r="DV231" s="248"/>
      <c r="DW231" s="248"/>
      <c r="DX231" s="248"/>
      <c r="DY231" s="248"/>
      <c r="DZ231" s="248"/>
      <c r="EA231" s="248"/>
      <c r="EB231" s="164"/>
      <c r="EC231" s="75">
        <f t="shared" si="859"/>
        <v>5</v>
      </c>
      <c r="ED231" s="74">
        <f t="shared" si="874"/>
        <v>2021</v>
      </c>
      <c r="EE231" s="165">
        <f t="shared" si="875"/>
        <v>44317</v>
      </c>
      <c r="EF231" s="157">
        <f t="shared" si="860"/>
        <v>31</v>
      </c>
      <c r="EG231" s="156"/>
      <c r="EH231" s="166">
        <f t="shared" si="942"/>
        <v>214146</v>
      </c>
      <c r="EI231" s="166">
        <f t="shared" si="942"/>
        <v>1848250</v>
      </c>
      <c r="EJ231" s="166">
        <f t="shared" si="942"/>
        <v>5634173</v>
      </c>
      <c r="EK231" s="166">
        <f t="shared" si="942"/>
        <v>13438798</v>
      </c>
      <c r="EL231" s="166">
        <f t="shared" si="942"/>
        <v>7260994</v>
      </c>
      <c r="EM231" s="166">
        <f t="shared" si="942"/>
        <v>5833722</v>
      </c>
      <c r="EN231" s="166">
        <f t="shared" si="942"/>
        <v>145821393</v>
      </c>
      <c r="EO231" s="166">
        <f t="shared" si="942"/>
        <v>433454834</v>
      </c>
      <c r="EP231" s="166">
        <f t="shared" si="942"/>
        <v>21894796</v>
      </c>
      <c r="EQ231" s="166">
        <f t="shared" si="942"/>
        <v>171245</v>
      </c>
      <c r="ER231" s="166">
        <f t="shared" si="943"/>
        <v>96264</v>
      </c>
      <c r="ES231" s="166">
        <f t="shared" si="943"/>
        <v>6986939</v>
      </c>
      <c r="ET231" s="166">
        <f t="shared" si="943"/>
        <v>10277247</v>
      </c>
      <c r="EU231" s="166">
        <f t="shared" si="943"/>
        <v>3908366</v>
      </c>
      <c r="EV231" s="166">
        <f t="shared" si="943"/>
        <v>131842086</v>
      </c>
      <c r="EW231" s="166">
        <f t="shared" si="943"/>
        <v>43399912</v>
      </c>
      <c r="EX231" s="166">
        <f t="shared" si="943"/>
        <v>15363176</v>
      </c>
      <c r="EY231" s="166">
        <f t="shared" si="943"/>
        <v>21291436</v>
      </c>
      <c r="EZ231" s="166">
        <f t="shared" si="943"/>
        <v>3468943</v>
      </c>
      <c r="FA231" s="166">
        <f t="shared" si="943"/>
        <v>553951</v>
      </c>
      <c r="FB231" s="166">
        <f t="shared" si="944"/>
        <v>120992</v>
      </c>
      <c r="FC231" s="166">
        <f t="shared" si="944"/>
        <v>478011</v>
      </c>
      <c r="FD231" s="166">
        <f t="shared" si="944"/>
        <v>0</v>
      </c>
      <c r="FE231" s="166">
        <f t="shared" si="944"/>
        <v>0</v>
      </c>
      <c r="FF231" s="166">
        <f t="shared" si="944"/>
        <v>0</v>
      </c>
      <c r="FG231" s="166">
        <f t="shared" si="944"/>
        <v>0</v>
      </c>
      <c r="FH231" s="152"/>
      <c r="FI231" s="405">
        <f t="shared" si="916"/>
        <v>2.0056451612903228</v>
      </c>
      <c r="FJ231" s="405">
        <f t="shared" si="916"/>
        <v>1.4994239631336406</v>
      </c>
      <c r="FK231" s="405">
        <f t="shared" si="917"/>
        <v>1.9990897505916621</v>
      </c>
      <c r="FL231" s="405">
        <f t="shared" si="918"/>
        <v>1.5133806663025668</v>
      </c>
      <c r="FM231" s="405">
        <f t="shared" si="919"/>
        <v>1.3390842520318662</v>
      </c>
      <c r="FN231" s="405">
        <f t="shared" si="920"/>
        <v>1.0598857326788444</v>
      </c>
      <c r="FO231" s="405">
        <f t="shared" si="921"/>
        <v>1.7151955826476779</v>
      </c>
      <c r="FP231" s="405">
        <f t="shared" si="922"/>
        <v>1.0824973348276521</v>
      </c>
      <c r="FQ231" s="405">
        <f t="shared" si="923"/>
        <v>1.7020725388601037</v>
      </c>
      <c r="FR231" s="405">
        <f t="shared" si="924"/>
        <v>1.1431347150259068</v>
      </c>
      <c r="FS231" s="65"/>
      <c r="FT231" s="172"/>
      <c r="FU231" s="172"/>
      <c r="FV231" s="172"/>
      <c r="FW231" s="172"/>
      <c r="FX231" s="172"/>
    </row>
    <row r="232" spans="1:180" ht="10.35" customHeight="1" x14ac:dyDescent="0.2">
      <c r="A232" s="74" t="str">
        <f t="shared" si="784"/>
        <v>2021-22JUNEY59</v>
      </c>
      <c r="B232" s="163" t="str">
        <f t="shared" si="873"/>
        <v>2021-22</v>
      </c>
      <c r="C232" s="26" t="s">
        <v>843</v>
      </c>
      <c r="D232" s="163" t="str">
        <f t="shared" si="925"/>
        <v>Y59</v>
      </c>
      <c r="E232" s="163" t="str">
        <f t="shared" si="925"/>
        <v>South East</v>
      </c>
      <c r="F232" s="163" t="str">
        <f t="shared" si="785"/>
        <v>Y59</v>
      </c>
      <c r="H232" s="75">
        <f t="shared" si="926"/>
        <v>188536</v>
      </c>
      <c r="I232" s="75">
        <f t="shared" si="926"/>
        <v>133918</v>
      </c>
      <c r="J232" s="75">
        <f t="shared" si="926"/>
        <v>2386137</v>
      </c>
      <c r="K232" s="75">
        <f t="shared" si="787"/>
        <v>18</v>
      </c>
      <c r="L232" s="75">
        <f t="shared" si="788"/>
        <v>2</v>
      </c>
      <c r="M232" s="75">
        <f t="shared" si="789"/>
        <v>60</v>
      </c>
      <c r="N232" s="75">
        <f t="shared" si="790"/>
        <v>102</v>
      </c>
      <c r="O232" s="75">
        <f t="shared" si="791"/>
        <v>196</v>
      </c>
      <c r="P232" s="75" t="s">
        <v>44</v>
      </c>
      <c r="Q232" s="75">
        <f t="shared" si="927"/>
        <v>629</v>
      </c>
      <c r="R232" s="75">
        <f t="shared" si="927"/>
        <v>41</v>
      </c>
      <c r="S232" s="75">
        <f t="shared" si="927"/>
        <v>130</v>
      </c>
      <c r="T232" s="75">
        <f t="shared" si="927"/>
        <v>125262</v>
      </c>
      <c r="U232" s="75">
        <f t="shared" si="927"/>
        <v>9371</v>
      </c>
      <c r="V232" s="75">
        <f t="shared" si="927"/>
        <v>5934</v>
      </c>
      <c r="W232" s="75">
        <f t="shared" si="927"/>
        <v>62989</v>
      </c>
      <c r="X232" s="75">
        <f t="shared" si="927"/>
        <v>32228</v>
      </c>
      <c r="Y232" s="75">
        <f t="shared" si="927"/>
        <v>1498</v>
      </c>
      <c r="Z232" s="75">
        <f t="shared" si="927"/>
        <v>4455435</v>
      </c>
      <c r="AA232" s="75">
        <f t="shared" si="793"/>
        <v>475</v>
      </c>
      <c r="AB232" s="75">
        <f t="shared" si="794"/>
        <v>875</v>
      </c>
      <c r="AC232" s="75">
        <f t="shared" si="912"/>
        <v>3583374</v>
      </c>
      <c r="AD232" s="75">
        <f t="shared" si="796"/>
        <v>604</v>
      </c>
      <c r="AE232" s="75">
        <f t="shared" si="797"/>
        <v>1108</v>
      </c>
      <c r="AF232" s="75">
        <f t="shared" si="913"/>
        <v>89499069</v>
      </c>
      <c r="AG232" s="75">
        <f t="shared" si="799"/>
        <v>1421</v>
      </c>
      <c r="AH232" s="75">
        <f t="shared" si="800"/>
        <v>2793</v>
      </c>
      <c r="AI232" s="75">
        <f t="shared" si="914"/>
        <v>225439603</v>
      </c>
      <c r="AJ232" s="75">
        <f t="shared" si="802"/>
        <v>6995</v>
      </c>
      <c r="AK232" s="75">
        <f t="shared" si="803"/>
        <v>15470</v>
      </c>
      <c r="AL232" s="75">
        <f t="shared" si="915"/>
        <v>12188646</v>
      </c>
      <c r="AM232" s="75">
        <f t="shared" si="805"/>
        <v>8137</v>
      </c>
      <c r="AN232" s="75">
        <f t="shared" si="806"/>
        <v>17397</v>
      </c>
      <c r="AO232" s="75">
        <f t="shared" si="928"/>
        <v>13888</v>
      </c>
      <c r="AP232" s="75">
        <f t="shared" si="928"/>
        <v>421</v>
      </c>
      <c r="AQ232" s="75">
        <f t="shared" si="928"/>
        <v>2097</v>
      </c>
      <c r="AR232" s="75">
        <f t="shared" si="928"/>
        <v>2779</v>
      </c>
      <c r="AS232" s="75">
        <f t="shared" si="928"/>
        <v>1353</v>
      </c>
      <c r="AT232" s="75">
        <f t="shared" si="928"/>
        <v>10017</v>
      </c>
      <c r="AU232" s="75">
        <f t="shared" si="928"/>
        <v>2158</v>
      </c>
      <c r="AV232" s="75">
        <f t="shared" si="928"/>
        <v>66361</v>
      </c>
      <c r="AW232" s="75">
        <f t="shared" si="928"/>
        <v>4727</v>
      </c>
      <c r="AX232" s="75">
        <f t="shared" si="928"/>
        <v>40286</v>
      </c>
      <c r="AY232" s="75">
        <f t="shared" si="929"/>
        <v>111374</v>
      </c>
      <c r="AZ232" s="75">
        <f t="shared" si="929"/>
        <v>18380</v>
      </c>
      <c r="BA232" s="75">
        <f t="shared" si="929"/>
        <v>13613</v>
      </c>
      <c r="BB232" s="75">
        <f t="shared" si="929"/>
        <v>11483</v>
      </c>
      <c r="BC232" s="75">
        <f t="shared" si="929"/>
        <v>8632</v>
      </c>
      <c r="BD232" s="75">
        <f t="shared" si="929"/>
        <v>85579</v>
      </c>
      <c r="BE232" s="75">
        <f t="shared" si="929"/>
        <v>66557</v>
      </c>
      <c r="BF232" s="75">
        <f t="shared" si="929"/>
        <v>56877</v>
      </c>
      <c r="BG232" s="75">
        <f t="shared" si="929"/>
        <v>34812</v>
      </c>
      <c r="BH232" s="75">
        <f t="shared" si="929"/>
        <v>2549</v>
      </c>
      <c r="BI232" s="75">
        <f t="shared" si="929"/>
        <v>1704</v>
      </c>
      <c r="BJ232" s="75">
        <f t="shared" si="929"/>
        <v>141</v>
      </c>
      <c r="BK232" s="75">
        <f t="shared" si="929"/>
        <v>83151</v>
      </c>
      <c r="BL232" s="75">
        <f t="shared" si="809"/>
        <v>590</v>
      </c>
      <c r="BM232" s="75">
        <f t="shared" si="810"/>
        <v>977</v>
      </c>
      <c r="BN232" s="75">
        <f t="shared" si="930"/>
        <v>128</v>
      </c>
      <c r="BO232" s="75">
        <f t="shared" si="930"/>
        <v>63475</v>
      </c>
      <c r="BP232" s="75">
        <f t="shared" si="812"/>
        <v>496</v>
      </c>
      <c r="BQ232" s="75">
        <f t="shared" si="813"/>
        <v>1009</v>
      </c>
      <c r="BR232" s="75">
        <f t="shared" si="931"/>
        <v>9102</v>
      </c>
      <c r="BS232" s="75">
        <f t="shared" si="931"/>
        <v>4308809</v>
      </c>
      <c r="BT232" s="75">
        <f t="shared" si="815"/>
        <v>473</v>
      </c>
      <c r="BU232" s="75">
        <f t="shared" si="816"/>
        <v>871</v>
      </c>
      <c r="BV232" s="75">
        <f t="shared" si="932"/>
        <v>4350</v>
      </c>
      <c r="BW232" s="75">
        <f t="shared" si="932"/>
        <v>5857789</v>
      </c>
      <c r="BX232" s="75">
        <f t="shared" si="818"/>
        <v>1347</v>
      </c>
      <c r="BY232" s="75">
        <f t="shared" si="819"/>
        <v>2547</v>
      </c>
      <c r="BZ232" s="75">
        <f t="shared" si="933"/>
        <v>1747</v>
      </c>
      <c r="CA232" s="75">
        <f t="shared" si="933"/>
        <v>2386156</v>
      </c>
      <c r="CB232" s="75">
        <f t="shared" si="821"/>
        <v>1366</v>
      </c>
      <c r="CC232" s="75">
        <f t="shared" si="822"/>
        <v>2869</v>
      </c>
      <c r="CD232" s="75">
        <f t="shared" si="934"/>
        <v>56892</v>
      </c>
      <c r="CE232" s="75">
        <f t="shared" si="934"/>
        <v>81255124</v>
      </c>
      <c r="CF232" s="75">
        <f t="shared" si="824"/>
        <v>1428</v>
      </c>
      <c r="CG232" s="75">
        <f t="shared" si="825"/>
        <v>2807</v>
      </c>
      <c r="CH232" s="75">
        <f t="shared" si="935"/>
        <v>3573</v>
      </c>
      <c r="CI232" s="75">
        <f t="shared" si="935"/>
        <v>24594879</v>
      </c>
      <c r="CJ232" s="75">
        <f t="shared" si="827"/>
        <v>6884</v>
      </c>
      <c r="CK232" s="75">
        <f t="shared" si="828"/>
        <v>13850</v>
      </c>
      <c r="CL232" s="75">
        <f t="shared" si="936"/>
        <v>1246</v>
      </c>
      <c r="CM232" s="75">
        <f t="shared" si="936"/>
        <v>9628703</v>
      </c>
      <c r="CN232" s="75">
        <f t="shared" si="830"/>
        <v>7728</v>
      </c>
      <c r="CO232" s="75">
        <f t="shared" si="831"/>
        <v>16727</v>
      </c>
      <c r="CP232" s="75">
        <f t="shared" si="937"/>
        <v>1010</v>
      </c>
      <c r="CQ232" s="75">
        <f t="shared" si="937"/>
        <v>14435025</v>
      </c>
      <c r="CR232" s="75">
        <f t="shared" si="833"/>
        <v>14292</v>
      </c>
      <c r="CS232" s="75">
        <f t="shared" si="834"/>
        <v>26414</v>
      </c>
      <c r="CT232" s="75">
        <f t="shared" si="938"/>
        <v>151</v>
      </c>
      <c r="CU232" s="75">
        <f t="shared" si="938"/>
        <v>1936034</v>
      </c>
      <c r="CV232" s="75">
        <f t="shared" si="836"/>
        <v>12821</v>
      </c>
      <c r="CW232" s="75">
        <f t="shared" si="837"/>
        <v>25127</v>
      </c>
      <c r="CX232" s="75">
        <f t="shared" si="939"/>
        <v>244</v>
      </c>
      <c r="CY232" s="75">
        <f t="shared" si="939"/>
        <v>80726</v>
      </c>
      <c r="CZ232" s="75">
        <f t="shared" si="839"/>
        <v>331</v>
      </c>
      <c r="DA232" s="75">
        <f t="shared" si="840"/>
        <v>532</v>
      </c>
      <c r="DB232" s="75">
        <f t="shared" si="940"/>
        <v>6798</v>
      </c>
      <c r="DC232" s="75">
        <f t="shared" si="940"/>
        <v>373623</v>
      </c>
      <c r="DD232" s="75">
        <f t="shared" si="842"/>
        <v>55</v>
      </c>
      <c r="DE232" s="75">
        <f t="shared" si="843"/>
        <v>95</v>
      </c>
      <c r="DF232" s="75">
        <f t="shared" si="941"/>
        <v>178</v>
      </c>
      <c r="DG232" s="75">
        <f t="shared" si="941"/>
        <v>282142</v>
      </c>
      <c r="DH232" s="75">
        <f t="shared" si="845"/>
        <v>1585</v>
      </c>
      <c r="DI232" s="75">
        <f t="shared" si="846"/>
        <v>3214</v>
      </c>
      <c r="DJ232" s="75">
        <f t="shared" ref="DJ232:DK244" si="945">SUMIFS(DJ$247:DJ$1257,$B$247:$B$1257,$B232,$C$247:$C$1257,$C232,$D$247:$D$1257,$D232)</f>
        <v>170</v>
      </c>
      <c r="DK232" s="75">
        <f t="shared" si="945"/>
        <v>8</v>
      </c>
      <c r="DL232" s="248"/>
      <c r="DM232" s="248"/>
      <c r="DN232" s="248"/>
      <c r="DO232" s="248"/>
      <c r="DP232" s="248"/>
      <c r="DQ232" s="248"/>
      <c r="DR232" s="248"/>
      <c r="DS232" s="248"/>
      <c r="DT232" s="248"/>
      <c r="DU232" s="248"/>
      <c r="DV232" s="248"/>
      <c r="DW232" s="248"/>
      <c r="DX232" s="248"/>
      <c r="DY232" s="248"/>
      <c r="DZ232" s="248"/>
      <c r="EA232" s="248"/>
      <c r="EB232" s="164"/>
      <c r="EC232" s="75">
        <f t="shared" si="859"/>
        <v>6</v>
      </c>
      <c r="ED232" s="74">
        <f t="shared" si="874"/>
        <v>2021</v>
      </c>
      <c r="EE232" s="165">
        <f t="shared" si="875"/>
        <v>44348</v>
      </c>
      <c r="EF232" s="157">
        <f t="shared" si="860"/>
        <v>30</v>
      </c>
      <c r="EG232" s="156"/>
      <c r="EH232" s="166">
        <f t="shared" si="942"/>
        <v>238204</v>
      </c>
      <c r="EI232" s="166">
        <f t="shared" si="942"/>
        <v>8068992</v>
      </c>
      <c r="EJ232" s="166">
        <f t="shared" si="942"/>
        <v>13606415</v>
      </c>
      <c r="EK232" s="166">
        <f t="shared" si="942"/>
        <v>26257474</v>
      </c>
      <c r="EL232" s="166">
        <f t="shared" si="942"/>
        <v>8200949</v>
      </c>
      <c r="EM232" s="166">
        <f t="shared" si="942"/>
        <v>6574550</v>
      </c>
      <c r="EN232" s="166">
        <f t="shared" si="942"/>
        <v>175936958</v>
      </c>
      <c r="EO232" s="166">
        <f t="shared" si="942"/>
        <v>498570035</v>
      </c>
      <c r="EP232" s="166">
        <f t="shared" si="942"/>
        <v>26060854</v>
      </c>
      <c r="EQ232" s="166">
        <f t="shared" si="942"/>
        <v>137700</v>
      </c>
      <c r="ER232" s="166">
        <f t="shared" si="943"/>
        <v>129094</v>
      </c>
      <c r="ES232" s="166">
        <f t="shared" si="943"/>
        <v>7924665</v>
      </c>
      <c r="ET232" s="166">
        <f t="shared" si="943"/>
        <v>11081383</v>
      </c>
      <c r="EU232" s="166">
        <f t="shared" si="943"/>
        <v>5012359</v>
      </c>
      <c r="EV232" s="166">
        <f t="shared" si="943"/>
        <v>159689738</v>
      </c>
      <c r="EW232" s="166">
        <f t="shared" si="943"/>
        <v>49487766</v>
      </c>
      <c r="EX232" s="166">
        <f t="shared" si="943"/>
        <v>20842058</v>
      </c>
      <c r="EY232" s="166">
        <f t="shared" si="943"/>
        <v>26677936</v>
      </c>
      <c r="EZ232" s="166">
        <f t="shared" si="943"/>
        <v>3794213</v>
      </c>
      <c r="FA232" s="166">
        <f t="shared" si="943"/>
        <v>572032</v>
      </c>
      <c r="FB232" s="166">
        <f t="shared" si="944"/>
        <v>129699</v>
      </c>
      <c r="FC232" s="166">
        <f t="shared" si="944"/>
        <v>643828</v>
      </c>
      <c r="FD232" s="166">
        <f t="shared" si="944"/>
        <v>0</v>
      </c>
      <c r="FE232" s="166">
        <f t="shared" si="944"/>
        <v>0</v>
      </c>
      <c r="FF232" s="166">
        <f t="shared" si="944"/>
        <v>0</v>
      </c>
      <c r="FG232" s="166">
        <f t="shared" si="944"/>
        <v>0</v>
      </c>
      <c r="FH232" s="152"/>
      <c r="FI232" s="405">
        <f t="shared" si="916"/>
        <v>1.9613701846121012</v>
      </c>
      <c r="FJ232" s="405">
        <f t="shared" si="916"/>
        <v>1.4526731405399638</v>
      </c>
      <c r="FK232" s="405">
        <f t="shared" si="917"/>
        <v>1.9351196494775869</v>
      </c>
      <c r="FL232" s="405">
        <f t="shared" si="918"/>
        <v>1.4546680148297944</v>
      </c>
      <c r="FM232" s="405">
        <f t="shared" si="919"/>
        <v>1.358634047214593</v>
      </c>
      <c r="FN232" s="405">
        <f t="shared" si="920"/>
        <v>1.0566448109987459</v>
      </c>
      <c r="FO232" s="405">
        <f t="shared" si="921"/>
        <v>1.7648318232592777</v>
      </c>
      <c r="FP232" s="405">
        <f t="shared" si="922"/>
        <v>1.0801787265731662</v>
      </c>
      <c r="FQ232" s="405">
        <f t="shared" si="923"/>
        <v>1.7016021361815754</v>
      </c>
      <c r="FR232" s="405">
        <f t="shared" si="924"/>
        <v>1.1375166889185582</v>
      </c>
      <c r="FS232" s="65"/>
      <c r="FT232" s="172"/>
      <c r="FU232" s="172"/>
      <c r="FV232" s="172"/>
      <c r="FW232" s="172"/>
      <c r="FX232" s="172"/>
    </row>
    <row r="233" spans="1:180" ht="10.35" customHeight="1" x14ac:dyDescent="0.2">
      <c r="A233" s="74" t="str">
        <f t="shared" si="784"/>
        <v>2021-22JULYY59</v>
      </c>
      <c r="B233" s="163" t="str">
        <f t="shared" si="873"/>
        <v>2021-22</v>
      </c>
      <c r="C233" s="26" t="s">
        <v>847</v>
      </c>
      <c r="D233" s="163" t="str">
        <f t="shared" si="925"/>
        <v>Y59</v>
      </c>
      <c r="E233" s="163" t="str">
        <f t="shared" si="925"/>
        <v>South East</v>
      </c>
      <c r="F233" s="163" t="str">
        <f t="shared" si="785"/>
        <v>Y59</v>
      </c>
      <c r="H233" s="75">
        <f t="shared" si="926"/>
        <v>203104</v>
      </c>
      <c r="I233" s="75">
        <f t="shared" si="926"/>
        <v>146395</v>
      </c>
      <c r="J233" s="75">
        <f t="shared" si="926"/>
        <v>6020227</v>
      </c>
      <c r="K233" s="75">
        <f t="shared" si="787"/>
        <v>41</v>
      </c>
      <c r="L233" s="75">
        <f t="shared" si="788"/>
        <v>2</v>
      </c>
      <c r="M233" s="75">
        <f t="shared" si="789"/>
        <v>136</v>
      </c>
      <c r="N233" s="75">
        <f t="shared" si="790"/>
        <v>199</v>
      </c>
      <c r="O233" s="75">
        <f t="shared" si="791"/>
        <v>378</v>
      </c>
      <c r="P233" s="75" t="s">
        <v>44</v>
      </c>
      <c r="Q233" s="75">
        <f t="shared" si="927"/>
        <v>572</v>
      </c>
      <c r="R233" s="75">
        <f t="shared" si="927"/>
        <v>38</v>
      </c>
      <c r="S233" s="75">
        <f t="shared" si="927"/>
        <v>110</v>
      </c>
      <c r="T233" s="75">
        <f t="shared" si="927"/>
        <v>125799</v>
      </c>
      <c r="U233" s="75">
        <f t="shared" si="927"/>
        <v>9590</v>
      </c>
      <c r="V233" s="75">
        <f t="shared" si="927"/>
        <v>6032</v>
      </c>
      <c r="W233" s="75">
        <f t="shared" si="927"/>
        <v>65199</v>
      </c>
      <c r="X233" s="75">
        <f t="shared" si="927"/>
        <v>30528</v>
      </c>
      <c r="Y233" s="75">
        <f t="shared" si="927"/>
        <v>1309</v>
      </c>
      <c r="Z233" s="75">
        <f t="shared" si="927"/>
        <v>4826536</v>
      </c>
      <c r="AA233" s="75">
        <f t="shared" si="793"/>
        <v>503</v>
      </c>
      <c r="AB233" s="75">
        <f t="shared" si="794"/>
        <v>940</v>
      </c>
      <c r="AC233" s="75">
        <f t="shared" si="912"/>
        <v>3833456</v>
      </c>
      <c r="AD233" s="75">
        <f t="shared" si="796"/>
        <v>636</v>
      </c>
      <c r="AE233" s="75">
        <f t="shared" si="797"/>
        <v>1184</v>
      </c>
      <c r="AF233" s="75">
        <f t="shared" si="913"/>
        <v>110006123</v>
      </c>
      <c r="AG233" s="75">
        <f t="shared" si="799"/>
        <v>1687</v>
      </c>
      <c r="AH233" s="75">
        <f t="shared" si="800"/>
        <v>3392</v>
      </c>
      <c r="AI233" s="75">
        <f t="shared" si="914"/>
        <v>266492565</v>
      </c>
      <c r="AJ233" s="75">
        <f t="shared" si="802"/>
        <v>8729</v>
      </c>
      <c r="AK233" s="75">
        <f t="shared" si="803"/>
        <v>19852</v>
      </c>
      <c r="AL233" s="75">
        <f t="shared" si="915"/>
        <v>11551151</v>
      </c>
      <c r="AM233" s="75">
        <f t="shared" si="805"/>
        <v>8824</v>
      </c>
      <c r="AN233" s="75">
        <f t="shared" si="806"/>
        <v>20422</v>
      </c>
      <c r="AO233" s="75">
        <f t="shared" si="928"/>
        <v>13983</v>
      </c>
      <c r="AP233" s="75">
        <f t="shared" si="928"/>
        <v>450</v>
      </c>
      <c r="AQ233" s="75">
        <f t="shared" si="928"/>
        <v>1913</v>
      </c>
      <c r="AR233" s="75">
        <f t="shared" si="928"/>
        <v>2546</v>
      </c>
      <c r="AS233" s="75">
        <f t="shared" si="928"/>
        <v>1399</v>
      </c>
      <c r="AT233" s="75">
        <f t="shared" si="928"/>
        <v>10221</v>
      </c>
      <c r="AU233" s="75">
        <f t="shared" si="928"/>
        <v>1917</v>
      </c>
      <c r="AV233" s="75">
        <f t="shared" si="928"/>
        <v>65819</v>
      </c>
      <c r="AW233" s="75">
        <f t="shared" si="928"/>
        <v>4570</v>
      </c>
      <c r="AX233" s="75">
        <f t="shared" si="928"/>
        <v>41427</v>
      </c>
      <c r="AY233" s="75">
        <f t="shared" si="929"/>
        <v>111816</v>
      </c>
      <c r="AZ233" s="75">
        <f t="shared" si="929"/>
        <v>18457</v>
      </c>
      <c r="BA233" s="75">
        <f t="shared" si="929"/>
        <v>13806</v>
      </c>
      <c r="BB233" s="75">
        <f t="shared" si="929"/>
        <v>11544</v>
      </c>
      <c r="BC233" s="75">
        <f t="shared" si="929"/>
        <v>8749</v>
      </c>
      <c r="BD233" s="75">
        <f t="shared" si="929"/>
        <v>89657</v>
      </c>
      <c r="BE233" s="75">
        <f t="shared" si="929"/>
        <v>68869</v>
      </c>
      <c r="BF233" s="75">
        <f t="shared" si="929"/>
        <v>52869</v>
      </c>
      <c r="BG233" s="75">
        <f t="shared" si="929"/>
        <v>32817</v>
      </c>
      <c r="BH233" s="75">
        <f t="shared" si="929"/>
        <v>2217</v>
      </c>
      <c r="BI233" s="75">
        <f t="shared" si="929"/>
        <v>1501</v>
      </c>
      <c r="BJ233" s="75">
        <f t="shared" si="929"/>
        <v>132</v>
      </c>
      <c r="BK233" s="75">
        <f t="shared" si="929"/>
        <v>93543</v>
      </c>
      <c r="BL233" s="75">
        <f t="shared" si="809"/>
        <v>709</v>
      </c>
      <c r="BM233" s="75">
        <f t="shared" si="810"/>
        <v>1383</v>
      </c>
      <c r="BN233" s="75">
        <f t="shared" si="930"/>
        <v>124</v>
      </c>
      <c r="BO233" s="75">
        <f t="shared" si="930"/>
        <v>59928</v>
      </c>
      <c r="BP233" s="75">
        <f t="shared" si="812"/>
        <v>483</v>
      </c>
      <c r="BQ233" s="75">
        <f t="shared" si="813"/>
        <v>952</v>
      </c>
      <c r="BR233" s="75">
        <f t="shared" si="931"/>
        <v>9334</v>
      </c>
      <c r="BS233" s="75">
        <f t="shared" si="931"/>
        <v>4673065</v>
      </c>
      <c r="BT233" s="75">
        <f t="shared" si="815"/>
        <v>501</v>
      </c>
      <c r="BU233" s="75">
        <f t="shared" si="816"/>
        <v>934</v>
      </c>
      <c r="BV233" s="75">
        <f t="shared" si="932"/>
        <v>4552</v>
      </c>
      <c r="BW233" s="75">
        <f t="shared" si="932"/>
        <v>7413504</v>
      </c>
      <c r="BX233" s="75">
        <f t="shared" si="818"/>
        <v>1629</v>
      </c>
      <c r="BY233" s="75">
        <f t="shared" si="819"/>
        <v>3219</v>
      </c>
      <c r="BZ233" s="75">
        <f t="shared" si="933"/>
        <v>1696</v>
      </c>
      <c r="CA233" s="75">
        <f t="shared" si="933"/>
        <v>2790004</v>
      </c>
      <c r="CB233" s="75">
        <f t="shared" si="821"/>
        <v>1645</v>
      </c>
      <c r="CC233" s="75">
        <f t="shared" si="822"/>
        <v>3354</v>
      </c>
      <c r="CD233" s="75">
        <f t="shared" si="934"/>
        <v>58951</v>
      </c>
      <c r="CE233" s="75">
        <f t="shared" si="934"/>
        <v>99802615</v>
      </c>
      <c r="CF233" s="75">
        <f t="shared" si="824"/>
        <v>1693</v>
      </c>
      <c r="CG233" s="75">
        <f t="shared" si="825"/>
        <v>3409</v>
      </c>
      <c r="CH233" s="75">
        <f t="shared" si="935"/>
        <v>3497</v>
      </c>
      <c r="CI233" s="75">
        <f t="shared" si="935"/>
        <v>26927830</v>
      </c>
      <c r="CJ233" s="75">
        <f t="shared" si="827"/>
        <v>7700</v>
      </c>
      <c r="CK233" s="75">
        <f t="shared" si="828"/>
        <v>15410</v>
      </c>
      <c r="CL233" s="75">
        <f t="shared" si="936"/>
        <v>1234</v>
      </c>
      <c r="CM233" s="75">
        <f t="shared" si="936"/>
        <v>10037576</v>
      </c>
      <c r="CN233" s="75">
        <f t="shared" si="830"/>
        <v>8134</v>
      </c>
      <c r="CO233" s="75">
        <f t="shared" si="831"/>
        <v>17750</v>
      </c>
      <c r="CP233" s="75">
        <f t="shared" si="937"/>
        <v>1062</v>
      </c>
      <c r="CQ233" s="75">
        <f t="shared" si="937"/>
        <v>17057085</v>
      </c>
      <c r="CR233" s="75">
        <f t="shared" si="833"/>
        <v>16061</v>
      </c>
      <c r="CS233" s="75">
        <f t="shared" si="834"/>
        <v>29618</v>
      </c>
      <c r="CT233" s="75">
        <f t="shared" si="938"/>
        <v>171</v>
      </c>
      <c r="CU233" s="75">
        <f t="shared" si="938"/>
        <v>2157019</v>
      </c>
      <c r="CV233" s="75">
        <f t="shared" si="836"/>
        <v>12614</v>
      </c>
      <c r="CW233" s="75">
        <f t="shared" si="837"/>
        <v>26895</v>
      </c>
      <c r="CX233" s="75">
        <f t="shared" si="939"/>
        <v>217</v>
      </c>
      <c r="CY233" s="75">
        <f t="shared" si="939"/>
        <v>78176</v>
      </c>
      <c r="CZ233" s="75">
        <f t="shared" si="839"/>
        <v>360</v>
      </c>
      <c r="DA233" s="75">
        <f t="shared" si="840"/>
        <v>579</v>
      </c>
      <c r="DB233" s="75">
        <f t="shared" si="940"/>
        <v>6846</v>
      </c>
      <c r="DC233" s="75">
        <f t="shared" si="940"/>
        <v>553424</v>
      </c>
      <c r="DD233" s="75">
        <f t="shared" si="842"/>
        <v>81</v>
      </c>
      <c r="DE233" s="75">
        <f t="shared" si="843"/>
        <v>153</v>
      </c>
      <c r="DF233" s="75">
        <f t="shared" si="941"/>
        <v>174</v>
      </c>
      <c r="DG233" s="75">
        <f t="shared" si="941"/>
        <v>346892</v>
      </c>
      <c r="DH233" s="75">
        <f t="shared" si="845"/>
        <v>1994</v>
      </c>
      <c r="DI233" s="75">
        <f t="shared" si="846"/>
        <v>3795</v>
      </c>
      <c r="DJ233" s="75">
        <f t="shared" si="945"/>
        <v>154</v>
      </c>
      <c r="DK233" s="75">
        <f t="shared" si="945"/>
        <v>9</v>
      </c>
      <c r="DL233" s="248"/>
      <c r="DM233" s="248"/>
      <c r="DN233" s="248"/>
      <c r="DO233" s="248"/>
      <c r="DP233" s="248"/>
      <c r="DQ233" s="248"/>
      <c r="DR233" s="248"/>
      <c r="DS233" s="248"/>
      <c r="DT233" s="248"/>
      <c r="DU233" s="248"/>
      <c r="DV233" s="248"/>
      <c r="DW233" s="248"/>
      <c r="DX233" s="248"/>
      <c r="DY233" s="248"/>
      <c r="DZ233" s="248"/>
      <c r="EA233" s="248"/>
      <c r="EB233" s="164"/>
      <c r="EC233" s="75">
        <f t="shared" si="859"/>
        <v>7</v>
      </c>
      <c r="ED233" s="74">
        <f t="shared" si="874"/>
        <v>2021</v>
      </c>
      <c r="EE233" s="165">
        <f t="shared" si="875"/>
        <v>44378</v>
      </c>
      <c r="EF233" s="157">
        <f t="shared" si="860"/>
        <v>31</v>
      </c>
      <c r="EG233" s="156"/>
      <c r="EH233" s="166">
        <f t="shared" si="942"/>
        <v>323908</v>
      </c>
      <c r="EI233" s="166">
        <f t="shared" si="942"/>
        <v>19962650</v>
      </c>
      <c r="EJ233" s="166">
        <f t="shared" si="942"/>
        <v>29121148</v>
      </c>
      <c r="EK233" s="166">
        <f t="shared" si="942"/>
        <v>55305144</v>
      </c>
      <c r="EL233" s="166">
        <f t="shared" si="942"/>
        <v>9013528</v>
      </c>
      <c r="EM233" s="166">
        <f t="shared" si="942"/>
        <v>7139955</v>
      </c>
      <c r="EN233" s="166">
        <f t="shared" si="942"/>
        <v>221174313</v>
      </c>
      <c r="EO233" s="166">
        <f t="shared" si="942"/>
        <v>606034800</v>
      </c>
      <c r="EP233" s="166">
        <f t="shared" si="942"/>
        <v>26731773</v>
      </c>
      <c r="EQ233" s="166">
        <f t="shared" si="942"/>
        <v>182527</v>
      </c>
      <c r="ER233" s="166">
        <f t="shared" si="943"/>
        <v>118094</v>
      </c>
      <c r="ES233" s="166">
        <f t="shared" si="943"/>
        <v>8715095</v>
      </c>
      <c r="ET233" s="166">
        <f t="shared" si="943"/>
        <v>14652344</v>
      </c>
      <c r="EU233" s="166">
        <f t="shared" si="943"/>
        <v>5688194</v>
      </c>
      <c r="EV233" s="166">
        <f t="shared" si="943"/>
        <v>200975890</v>
      </c>
      <c r="EW233" s="166">
        <f t="shared" si="943"/>
        <v>53888556</v>
      </c>
      <c r="EX233" s="166">
        <f t="shared" si="943"/>
        <v>21903898</v>
      </c>
      <c r="EY233" s="166">
        <f t="shared" si="943"/>
        <v>31454215</v>
      </c>
      <c r="EZ233" s="166">
        <f t="shared" si="943"/>
        <v>4598982</v>
      </c>
      <c r="FA233" s="166">
        <f t="shared" si="943"/>
        <v>660350</v>
      </c>
      <c r="FB233" s="166">
        <f t="shared" si="944"/>
        <v>125704</v>
      </c>
      <c r="FC233" s="166">
        <f t="shared" si="944"/>
        <v>1044831</v>
      </c>
      <c r="FD233" s="166">
        <f t="shared" si="944"/>
        <v>0</v>
      </c>
      <c r="FE233" s="166">
        <f t="shared" si="944"/>
        <v>0</v>
      </c>
      <c r="FF233" s="166">
        <f t="shared" si="944"/>
        <v>0</v>
      </c>
      <c r="FG233" s="166">
        <f t="shared" si="944"/>
        <v>0</v>
      </c>
      <c r="FH233" s="152"/>
      <c r="FI233" s="405">
        <f t="shared" si="916"/>
        <v>1.9246089676746612</v>
      </c>
      <c r="FJ233" s="405">
        <f t="shared" si="916"/>
        <v>1.4396246089676747</v>
      </c>
      <c r="FK233" s="405">
        <f t="shared" si="917"/>
        <v>1.9137931034482758</v>
      </c>
      <c r="FL233" s="405">
        <f t="shared" si="918"/>
        <v>1.4504310344827587</v>
      </c>
      <c r="FM233" s="405">
        <f t="shared" si="919"/>
        <v>1.3751284528903818</v>
      </c>
      <c r="FN233" s="405">
        <f t="shared" si="920"/>
        <v>1.0562892068896763</v>
      </c>
      <c r="FO233" s="405">
        <f t="shared" si="921"/>
        <v>1.7318199685534592</v>
      </c>
      <c r="FP233" s="405">
        <f t="shared" si="922"/>
        <v>1.0749803459119496</v>
      </c>
      <c r="FQ233" s="405">
        <f t="shared" si="923"/>
        <v>1.6936592818945759</v>
      </c>
      <c r="FR233" s="405">
        <f t="shared" si="924"/>
        <v>1.1466768525592055</v>
      </c>
      <c r="FS233" s="65"/>
      <c r="FT233" s="172"/>
      <c r="FU233" s="172"/>
      <c r="FV233" s="172"/>
      <c r="FW233" s="172"/>
      <c r="FX233" s="172"/>
    </row>
    <row r="234" spans="1:180" ht="10.35" customHeight="1" x14ac:dyDescent="0.2">
      <c r="A234" s="74" t="str">
        <f t="shared" si="784"/>
        <v>2021-22AUGUSTY59</v>
      </c>
      <c r="B234" s="163" t="str">
        <f t="shared" si="873"/>
        <v>2021-22</v>
      </c>
      <c r="C234" s="26" t="s">
        <v>827</v>
      </c>
      <c r="D234" s="163" t="str">
        <f t="shared" si="925"/>
        <v>Y59</v>
      </c>
      <c r="E234" s="163" t="str">
        <f t="shared" si="925"/>
        <v>South East</v>
      </c>
      <c r="F234" s="163" t="str">
        <f t="shared" si="785"/>
        <v>Y59</v>
      </c>
      <c r="H234" s="75">
        <f t="shared" si="926"/>
        <v>192614</v>
      </c>
      <c r="I234" s="75">
        <f t="shared" si="926"/>
        <v>137632</v>
      </c>
      <c r="J234" s="75">
        <f t="shared" si="926"/>
        <v>4904011</v>
      </c>
      <c r="K234" s="75">
        <f t="shared" si="787"/>
        <v>36</v>
      </c>
      <c r="L234" s="75">
        <f t="shared" si="788"/>
        <v>2</v>
      </c>
      <c r="M234" s="75">
        <f t="shared" si="789"/>
        <v>123</v>
      </c>
      <c r="N234" s="75">
        <f t="shared" si="790"/>
        <v>176</v>
      </c>
      <c r="O234" s="75">
        <f t="shared" si="791"/>
        <v>290</v>
      </c>
      <c r="P234" s="75" t="s">
        <v>44</v>
      </c>
      <c r="Q234" s="75">
        <f t="shared" si="927"/>
        <v>527</v>
      </c>
      <c r="R234" s="75">
        <f t="shared" si="927"/>
        <v>51</v>
      </c>
      <c r="S234" s="75">
        <f t="shared" si="927"/>
        <v>76</v>
      </c>
      <c r="T234" s="75">
        <f t="shared" si="927"/>
        <v>120035</v>
      </c>
      <c r="U234" s="75">
        <f t="shared" si="927"/>
        <v>8861</v>
      </c>
      <c r="V234" s="75">
        <f t="shared" si="927"/>
        <v>5463</v>
      </c>
      <c r="W234" s="75">
        <f t="shared" si="927"/>
        <v>61836</v>
      </c>
      <c r="X234" s="75">
        <f t="shared" si="927"/>
        <v>30163</v>
      </c>
      <c r="Y234" s="75">
        <f t="shared" si="927"/>
        <v>1355</v>
      </c>
      <c r="Z234" s="75">
        <f t="shared" si="927"/>
        <v>4494055</v>
      </c>
      <c r="AA234" s="75">
        <f t="shared" si="793"/>
        <v>507</v>
      </c>
      <c r="AB234" s="75">
        <f t="shared" si="794"/>
        <v>937</v>
      </c>
      <c r="AC234" s="75">
        <f t="shared" si="912"/>
        <v>3543709</v>
      </c>
      <c r="AD234" s="75">
        <f t="shared" si="796"/>
        <v>649</v>
      </c>
      <c r="AE234" s="75">
        <f t="shared" si="797"/>
        <v>1191</v>
      </c>
      <c r="AF234" s="75">
        <f t="shared" si="913"/>
        <v>101109992</v>
      </c>
      <c r="AG234" s="75">
        <f t="shared" si="799"/>
        <v>1635</v>
      </c>
      <c r="AH234" s="75">
        <f t="shared" si="800"/>
        <v>3266</v>
      </c>
      <c r="AI234" s="75">
        <f t="shared" si="914"/>
        <v>239097219</v>
      </c>
      <c r="AJ234" s="75">
        <f t="shared" si="802"/>
        <v>7927</v>
      </c>
      <c r="AK234" s="75">
        <f t="shared" si="803"/>
        <v>18041</v>
      </c>
      <c r="AL234" s="75">
        <f t="shared" si="915"/>
        <v>11592067</v>
      </c>
      <c r="AM234" s="75">
        <f t="shared" si="805"/>
        <v>8555</v>
      </c>
      <c r="AN234" s="75">
        <f t="shared" si="806"/>
        <v>18851</v>
      </c>
      <c r="AO234" s="75">
        <f t="shared" si="928"/>
        <v>12872</v>
      </c>
      <c r="AP234" s="75">
        <f t="shared" si="928"/>
        <v>407</v>
      </c>
      <c r="AQ234" s="75">
        <f t="shared" si="928"/>
        <v>1846</v>
      </c>
      <c r="AR234" s="75">
        <f t="shared" si="928"/>
        <v>2360</v>
      </c>
      <c r="AS234" s="75">
        <f t="shared" si="928"/>
        <v>1405</v>
      </c>
      <c r="AT234" s="75">
        <f t="shared" si="928"/>
        <v>9214</v>
      </c>
      <c r="AU234" s="75">
        <f t="shared" si="928"/>
        <v>1836</v>
      </c>
      <c r="AV234" s="75">
        <f t="shared" si="928"/>
        <v>63462</v>
      </c>
      <c r="AW234" s="75">
        <f t="shared" si="928"/>
        <v>4141</v>
      </c>
      <c r="AX234" s="75">
        <f t="shared" si="928"/>
        <v>39560</v>
      </c>
      <c r="AY234" s="75">
        <f t="shared" si="929"/>
        <v>107163</v>
      </c>
      <c r="AZ234" s="75">
        <f t="shared" si="929"/>
        <v>17140</v>
      </c>
      <c r="BA234" s="75">
        <f t="shared" si="929"/>
        <v>12891</v>
      </c>
      <c r="BB234" s="75">
        <f t="shared" si="929"/>
        <v>10509</v>
      </c>
      <c r="BC234" s="75">
        <f t="shared" si="929"/>
        <v>7998</v>
      </c>
      <c r="BD234" s="75">
        <f t="shared" si="929"/>
        <v>84320</v>
      </c>
      <c r="BE234" s="75">
        <f t="shared" si="929"/>
        <v>65441</v>
      </c>
      <c r="BF234" s="75">
        <f t="shared" si="929"/>
        <v>52027</v>
      </c>
      <c r="BG234" s="75">
        <f t="shared" si="929"/>
        <v>32523</v>
      </c>
      <c r="BH234" s="75">
        <f t="shared" si="929"/>
        <v>2283</v>
      </c>
      <c r="BI234" s="75">
        <f t="shared" si="929"/>
        <v>1527</v>
      </c>
      <c r="BJ234" s="75">
        <f t="shared" si="929"/>
        <v>99</v>
      </c>
      <c r="BK234" s="75">
        <f t="shared" si="929"/>
        <v>72997</v>
      </c>
      <c r="BL234" s="75">
        <f t="shared" si="809"/>
        <v>737</v>
      </c>
      <c r="BM234" s="75">
        <f t="shared" si="810"/>
        <v>1242</v>
      </c>
      <c r="BN234" s="75">
        <f t="shared" si="930"/>
        <v>116</v>
      </c>
      <c r="BO234" s="75">
        <f t="shared" si="930"/>
        <v>66163</v>
      </c>
      <c r="BP234" s="75">
        <f t="shared" si="812"/>
        <v>570</v>
      </c>
      <c r="BQ234" s="75">
        <f t="shared" si="813"/>
        <v>1066</v>
      </c>
      <c r="BR234" s="75">
        <f t="shared" si="931"/>
        <v>8646</v>
      </c>
      <c r="BS234" s="75">
        <f t="shared" si="931"/>
        <v>4354895</v>
      </c>
      <c r="BT234" s="75">
        <f t="shared" si="815"/>
        <v>504</v>
      </c>
      <c r="BU234" s="75">
        <f t="shared" si="816"/>
        <v>927</v>
      </c>
      <c r="BV234" s="75">
        <f t="shared" si="932"/>
        <v>4321</v>
      </c>
      <c r="BW234" s="75">
        <f t="shared" si="932"/>
        <v>6884349</v>
      </c>
      <c r="BX234" s="75">
        <f t="shared" si="818"/>
        <v>1593</v>
      </c>
      <c r="BY234" s="75">
        <f t="shared" si="819"/>
        <v>3090</v>
      </c>
      <c r="BZ234" s="75">
        <f t="shared" si="933"/>
        <v>1613</v>
      </c>
      <c r="CA234" s="75">
        <f t="shared" si="933"/>
        <v>2586692</v>
      </c>
      <c r="CB234" s="75">
        <f t="shared" si="821"/>
        <v>1604</v>
      </c>
      <c r="CC234" s="75">
        <f t="shared" si="822"/>
        <v>3370</v>
      </c>
      <c r="CD234" s="75">
        <f t="shared" si="934"/>
        <v>55902</v>
      </c>
      <c r="CE234" s="75">
        <f t="shared" si="934"/>
        <v>91638951</v>
      </c>
      <c r="CF234" s="75">
        <f t="shared" si="824"/>
        <v>1639</v>
      </c>
      <c r="CG234" s="75">
        <f t="shared" si="825"/>
        <v>3276</v>
      </c>
      <c r="CH234" s="75">
        <f t="shared" si="935"/>
        <v>3331</v>
      </c>
      <c r="CI234" s="75">
        <f t="shared" si="935"/>
        <v>24115272</v>
      </c>
      <c r="CJ234" s="75">
        <f t="shared" si="827"/>
        <v>7240</v>
      </c>
      <c r="CK234" s="75">
        <f t="shared" si="828"/>
        <v>15513</v>
      </c>
      <c r="CL234" s="75">
        <f t="shared" si="936"/>
        <v>1142</v>
      </c>
      <c r="CM234" s="75">
        <f t="shared" si="936"/>
        <v>9181430</v>
      </c>
      <c r="CN234" s="75">
        <f t="shared" si="830"/>
        <v>8040</v>
      </c>
      <c r="CO234" s="75">
        <f t="shared" si="831"/>
        <v>18216</v>
      </c>
      <c r="CP234" s="75">
        <f t="shared" si="937"/>
        <v>989</v>
      </c>
      <c r="CQ234" s="75">
        <f t="shared" si="937"/>
        <v>15364273</v>
      </c>
      <c r="CR234" s="75">
        <f t="shared" si="833"/>
        <v>15535</v>
      </c>
      <c r="CS234" s="75">
        <f t="shared" si="834"/>
        <v>33914</v>
      </c>
      <c r="CT234" s="75">
        <f t="shared" si="938"/>
        <v>165</v>
      </c>
      <c r="CU234" s="75">
        <f t="shared" si="938"/>
        <v>1850582</v>
      </c>
      <c r="CV234" s="75">
        <f t="shared" si="836"/>
        <v>11216</v>
      </c>
      <c r="CW234" s="75">
        <f t="shared" si="837"/>
        <v>26417</v>
      </c>
      <c r="CX234" s="75">
        <f t="shared" si="939"/>
        <v>260</v>
      </c>
      <c r="CY234" s="75">
        <f t="shared" si="939"/>
        <v>83387</v>
      </c>
      <c r="CZ234" s="75">
        <f t="shared" si="839"/>
        <v>321</v>
      </c>
      <c r="DA234" s="75">
        <f t="shared" si="840"/>
        <v>518</v>
      </c>
      <c r="DB234" s="75">
        <f t="shared" si="940"/>
        <v>6431</v>
      </c>
      <c r="DC234" s="75">
        <f t="shared" si="940"/>
        <v>486290</v>
      </c>
      <c r="DD234" s="75">
        <f t="shared" si="842"/>
        <v>76</v>
      </c>
      <c r="DE234" s="75">
        <f t="shared" si="843"/>
        <v>146</v>
      </c>
      <c r="DF234" s="75">
        <f t="shared" si="941"/>
        <v>183</v>
      </c>
      <c r="DG234" s="75">
        <f t="shared" si="941"/>
        <v>311969</v>
      </c>
      <c r="DH234" s="75">
        <f t="shared" si="845"/>
        <v>1705</v>
      </c>
      <c r="DI234" s="75">
        <f t="shared" si="846"/>
        <v>3355</v>
      </c>
      <c r="DJ234" s="75">
        <f t="shared" si="945"/>
        <v>168</v>
      </c>
      <c r="DK234" s="75">
        <f t="shared" si="945"/>
        <v>17</v>
      </c>
      <c r="DL234" s="248"/>
      <c r="DM234" s="248"/>
      <c r="DN234" s="248"/>
      <c r="DO234" s="248"/>
      <c r="DP234" s="248"/>
      <c r="DQ234" s="248"/>
      <c r="DR234" s="248"/>
      <c r="DS234" s="248"/>
      <c r="DT234" s="248"/>
      <c r="DU234" s="248"/>
      <c r="DV234" s="248"/>
      <c r="DW234" s="248"/>
      <c r="DX234" s="248"/>
      <c r="DY234" s="248"/>
      <c r="DZ234" s="248"/>
      <c r="EA234" s="248"/>
      <c r="EB234" s="164"/>
      <c r="EC234" s="75">
        <f t="shared" si="859"/>
        <v>8</v>
      </c>
      <c r="ED234" s="74">
        <f t="shared" si="874"/>
        <v>2021</v>
      </c>
      <c r="EE234" s="165">
        <f t="shared" si="875"/>
        <v>44409</v>
      </c>
      <c r="EF234" s="157">
        <f t="shared" si="860"/>
        <v>31</v>
      </c>
      <c r="EG234" s="156"/>
      <c r="EH234" s="166">
        <f t="shared" si="942"/>
        <v>305611</v>
      </c>
      <c r="EI234" s="166">
        <f t="shared" si="942"/>
        <v>16880131</v>
      </c>
      <c r="EJ234" s="166">
        <f t="shared" si="942"/>
        <v>24238238</v>
      </c>
      <c r="EK234" s="166">
        <f t="shared" si="942"/>
        <v>39913295</v>
      </c>
      <c r="EL234" s="166">
        <f t="shared" si="942"/>
        <v>8307083</v>
      </c>
      <c r="EM234" s="166">
        <f t="shared" si="942"/>
        <v>6505453</v>
      </c>
      <c r="EN234" s="166">
        <f t="shared" si="942"/>
        <v>201946817</v>
      </c>
      <c r="EO234" s="166">
        <f t="shared" si="942"/>
        <v>544158893</v>
      </c>
      <c r="EP234" s="166">
        <f t="shared" si="942"/>
        <v>25542879</v>
      </c>
      <c r="EQ234" s="166">
        <f t="shared" si="942"/>
        <v>122945</v>
      </c>
      <c r="ER234" s="166">
        <f t="shared" si="943"/>
        <v>123600</v>
      </c>
      <c r="ES234" s="166">
        <f t="shared" si="943"/>
        <v>8015374</v>
      </c>
      <c r="ET234" s="166">
        <f t="shared" si="943"/>
        <v>13352701</v>
      </c>
      <c r="EU234" s="166">
        <f t="shared" si="943"/>
        <v>5435547</v>
      </c>
      <c r="EV234" s="166">
        <f t="shared" si="943"/>
        <v>183118119</v>
      </c>
      <c r="EW234" s="166">
        <f t="shared" si="943"/>
        <v>51672293</v>
      </c>
      <c r="EX234" s="166">
        <f t="shared" si="943"/>
        <v>20802530</v>
      </c>
      <c r="EY234" s="166">
        <f t="shared" si="943"/>
        <v>33540790</v>
      </c>
      <c r="EZ234" s="166">
        <f t="shared" si="943"/>
        <v>4358820</v>
      </c>
      <c r="FA234" s="166">
        <f t="shared" si="943"/>
        <v>613887</v>
      </c>
      <c r="FB234" s="166">
        <f t="shared" si="944"/>
        <v>134789</v>
      </c>
      <c r="FC234" s="166">
        <f t="shared" si="944"/>
        <v>942028</v>
      </c>
      <c r="FD234" s="166">
        <f t="shared" si="944"/>
        <v>0</v>
      </c>
      <c r="FE234" s="166">
        <f t="shared" si="944"/>
        <v>0</v>
      </c>
      <c r="FF234" s="166">
        <f t="shared" si="944"/>
        <v>0</v>
      </c>
      <c r="FG234" s="166">
        <f t="shared" si="944"/>
        <v>0</v>
      </c>
      <c r="FH234" s="152"/>
      <c r="FI234" s="405">
        <f t="shared" si="916"/>
        <v>1.9343189256291615</v>
      </c>
      <c r="FJ234" s="405">
        <f t="shared" si="916"/>
        <v>1.4548019410901705</v>
      </c>
      <c r="FK234" s="405">
        <f t="shared" si="917"/>
        <v>1.9236683141131246</v>
      </c>
      <c r="FL234" s="405">
        <f t="shared" si="918"/>
        <v>1.4640307523338825</v>
      </c>
      <c r="FM234" s="405">
        <f t="shared" si="919"/>
        <v>1.3636069603467236</v>
      </c>
      <c r="FN234" s="405">
        <f t="shared" si="920"/>
        <v>1.058299372533799</v>
      </c>
      <c r="FO234" s="405">
        <f t="shared" si="921"/>
        <v>1.7248615853860689</v>
      </c>
      <c r="FP234" s="405">
        <f t="shared" si="922"/>
        <v>1.0782415542220603</v>
      </c>
      <c r="FQ234" s="405">
        <f t="shared" si="923"/>
        <v>1.6848708487084871</v>
      </c>
      <c r="FR234" s="405">
        <f t="shared" si="924"/>
        <v>1.1269372693726938</v>
      </c>
      <c r="FS234" s="65"/>
      <c r="FT234" s="172"/>
      <c r="FU234" s="172"/>
      <c r="FV234" s="172"/>
      <c r="FW234" s="172"/>
      <c r="FX234" s="172"/>
    </row>
    <row r="235" spans="1:180" ht="10.35" customHeight="1" x14ac:dyDescent="0.2">
      <c r="A235" s="74" t="str">
        <f t="shared" si="784"/>
        <v>2021-22SEPTEMBERY59</v>
      </c>
      <c r="B235" s="163" t="str">
        <f t="shared" si="873"/>
        <v>2021-22</v>
      </c>
      <c r="C235" s="26" t="s">
        <v>830</v>
      </c>
      <c r="D235" s="163" t="str">
        <f t="shared" si="925"/>
        <v>Y59</v>
      </c>
      <c r="E235" s="163" t="str">
        <f t="shared" si="925"/>
        <v>South East</v>
      </c>
      <c r="F235" s="163" t="str">
        <f t="shared" si="785"/>
        <v>Y59</v>
      </c>
      <c r="H235" s="75">
        <f t="shared" si="926"/>
        <v>203687</v>
      </c>
      <c r="I235" s="75">
        <f t="shared" si="926"/>
        <v>137137</v>
      </c>
      <c r="J235" s="75">
        <f t="shared" si="926"/>
        <v>7454057</v>
      </c>
      <c r="K235" s="75">
        <f t="shared" si="787"/>
        <v>54</v>
      </c>
      <c r="L235" s="75">
        <f t="shared" si="788"/>
        <v>5</v>
      </c>
      <c r="M235" s="75">
        <f t="shared" si="789"/>
        <v>173</v>
      </c>
      <c r="N235" s="75">
        <f t="shared" si="790"/>
        <v>229</v>
      </c>
      <c r="O235" s="75">
        <f t="shared" si="791"/>
        <v>356</v>
      </c>
      <c r="P235" s="75" t="s">
        <v>44</v>
      </c>
      <c r="Q235" s="75">
        <f t="shared" si="927"/>
        <v>501</v>
      </c>
      <c r="R235" s="75">
        <f t="shared" si="927"/>
        <v>52</v>
      </c>
      <c r="S235" s="75">
        <f t="shared" si="927"/>
        <v>76</v>
      </c>
      <c r="T235" s="75">
        <f t="shared" si="927"/>
        <v>117607</v>
      </c>
      <c r="U235" s="75">
        <f t="shared" si="927"/>
        <v>8705</v>
      </c>
      <c r="V235" s="75">
        <f t="shared" si="927"/>
        <v>5404</v>
      </c>
      <c r="W235" s="75">
        <f t="shared" si="927"/>
        <v>62158</v>
      </c>
      <c r="X235" s="75">
        <f t="shared" si="927"/>
        <v>28346</v>
      </c>
      <c r="Y235" s="75">
        <f t="shared" si="927"/>
        <v>1079</v>
      </c>
      <c r="Z235" s="75">
        <f t="shared" si="927"/>
        <v>4582982</v>
      </c>
      <c r="AA235" s="75">
        <f t="shared" si="793"/>
        <v>526</v>
      </c>
      <c r="AB235" s="75">
        <f t="shared" si="794"/>
        <v>963</v>
      </c>
      <c r="AC235" s="75">
        <f t="shared" si="912"/>
        <v>3598130</v>
      </c>
      <c r="AD235" s="75">
        <f t="shared" si="796"/>
        <v>666</v>
      </c>
      <c r="AE235" s="75">
        <f t="shared" si="797"/>
        <v>1210</v>
      </c>
      <c r="AF235" s="75">
        <f t="shared" si="913"/>
        <v>111056362</v>
      </c>
      <c r="AG235" s="75">
        <f t="shared" si="799"/>
        <v>1787</v>
      </c>
      <c r="AH235" s="75">
        <f t="shared" si="800"/>
        <v>3587</v>
      </c>
      <c r="AI235" s="75">
        <f t="shared" si="914"/>
        <v>259873392</v>
      </c>
      <c r="AJ235" s="75">
        <f t="shared" si="802"/>
        <v>9168</v>
      </c>
      <c r="AK235" s="75">
        <f t="shared" si="803"/>
        <v>21047</v>
      </c>
      <c r="AL235" s="75">
        <f t="shared" si="915"/>
        <v>10941184</v>
      </c>
      <c r="AM235" s="75">
        <f t="shared" si="805"/>
        <v>10140</v>
      </c>
      <c r="AN235" s="75">
        <f t="shared" si="806"/>
        <v>22568</v>
      </c>
      <c r="AO235" s="75">
        <f t="shared" si="928"/>
        <v>12563</v>
      </c>
      <c r="AP235" s="75">
        <f t="shared" si="928"/>
        <v>424</v>
      </c>
      <c r="AQ235" s="75">
        <f t="shared" si="928"/>
        <v>1854</v>
      </c>
      <c r="AR235" s="75">
        <f t="shared" si="928"/>
        <v>2013</v>
      </c>
      <c r="AS235" s="75">
        <f t="shared" si="928"/>
        <v>1237</v>
      </c>
      <c r="AT235" s="75">
        <f t="shared" si="928"/>
        <v>9048</v>
      </c>
      <c r="AU235" s="75">
        <f t="shared" si="928"/>
        <v>1560</v>
      </c>
      <c r="AV235" s="75">
        <f t="shared" si="928"/>
        <v>62594</v>
      </c>
      <c r="AW235" s="75">
        <f t="shared" si="928"/>
        <v>4164</v>
      </c>
      <c r="AX235" s="75">
        <f t="shared" si="928"/>
        <v>38286</v>
      </c>
      <c r="AY235" s="75">
        <f t="shared" si="929"/>
        <v>105044</v>
      </c>
      <c r="AZ235" s="75">
        <f t="shared" si="929"/>
        <v>16615</v>
      </c>
      <c r="BA235" s="75">
        <f t="shared" si="929"/>
        <v>12425</v>
      </c>
      <c r="BB235" s="75">
        <f t="shared" si="929"/>
        <v>10215</v>
      </c>
      <c r="BC235" s="75">
        <f t="shared" si="929"/>
        <v>7755</v>
      </c>
      <c r="BD235" s="75">
        <f t="shared" si="929"/>
        <v>84763</v>
      </c>
      <c r="BE235" s="75">
        <f t="shared" si="929"/>
        <v>65670</v>
      </c>
      <c r="BF235" s="75">
        <f t="shared" si="929"/>
        <v>49586</v>
      </c>
      <c r="BG235" s="75">
        <f t="shared" si="929"/>
        <v>30624</v>
      </c>
      <c r="BH235" s="75">
        <f t="shared" si="929"/>
        <v>1831</v>
      </c>
      <c r="BI235" s="75">
        <f t="shared" si="929"/>
        <v>1202</v>
      </c>
      <c r="BJ235" s="75">
        <f t="shared" si="929"/>
        <v>138</v>
      </c>
      <c r="BK235" s="75">
        <f t="shared" si="929"/>
        <v>93224</v>
      </c>
      <c r="BL235" s="75">
        <f t="shared" si="809"/>
        <v>676</v>
      </c>
      <c r="BM235" s="75">
        <f t="shared" si="810"/>
        <v>1154</v>
      </c>
      <c r="BN235" s="75">
        <f t="shared" si="930"/>
        <v>96</v>
      </c>
      <c r="BO235" s="75">
        <f t="shared" si="930"/>
        <v>62312</v>
      </c>
      <c r="BP235" s="75">
        <f t="shared" si="812"/>
        <v>649</v>
      </c>
      <c r="BQ235" s="75">
        <f t="shared" si="813"/>
        <v>1148</v>
      </c>
      <c r="BR235" s="75">
        <f t="shared" si="931"/>
        <v>8471</v>
      </c>
      <c r="BS235" s="75">
        <f t="shared" si="931"/>
        <v>4427446</v>
      </c>
      <c r="BT235" s="75">
        <f t="shared" si="815"/>
        <v>523</v>
      </c>
      <c r="BU235" s="75">
        <f t="shared" si="816"/>
        <v>957</v>
      </c>
      <c r="BV235" s="75">
        <f t="shared" si="932"/>
        <v>4405</v>
      </c>
      <c r="BW235" s="75">
        <f t="shared" si="932"/>
        <v>7520561</v>
      </c>
      <c r="BX235" s="75">
        <f t="shared" si="818"/>
        <v>1707</v>
      </c>
      <c r="BY235" s="75">
        <f t="shared" si="819"/>
        <v>3296</v>
      </c>
      <c r="BZ235" s="75">
        <f t="shared" si="933"/>
        <v>1627</v>
      </c>
      <c r="CA235" s="75">
        <f t="shared" si="933"/>
        <v>2807851</v>
      </c>
      <c r="CB235" s="75">
        <f t="shared" si="821"/>
        <v>1726</v>
      </c>
      <c r="CC235" s="75">
        <f t="shared" si="822"/>
        <v>3580</v>
      </c>
      <c r="CD235" s="75">
        <f t="shared" si="934"/>
        <v>56126</v>
      </c>
      <c r="CE235" s="75">
        <f t="shared" si="934"/>
        <v>100727950</v>
      </c>
      <c r="CF235" s="75">
        <f t="shared" si="824"/>
        <v>1795</v>
      </c>
      <c r="CG235" s="75">
        <f t="shared" si="825"/>
        <v>3612</v>
      </c>
      <c r="CH235" s="75">
        <f t="shared" si="935"/>
        <v>3255</v>
      </c>
      <c r="CI235" s="75">
        <f t="shared" si="935"/>
        <v>25694570</v>
      </c>
      <c r="CJ235" s="75">
        <f t="shared" si="827"/>
        <v>7894</v>
      </c>
      <c r="CK235" s="75">
        <f t="shared" si="828"/>
        <v>16554</v>
      </c>
      <c r="CL235" s="75">
        <f t="shared" si="936"/>
        <v>1170</v>
      </c>
      <c r="CM235" s="75">
        <f t="shared" si="936"/>
        <v>9407297</v>
      </c>
      <c r="CN235" s="75">
        <f t="shared" si="830"/>
        <v>8040</v>
      </c>
      <c r="CO235" s="75">
        <f t="shared" si="831"/>
        <v>18072</v>
      </c>
      <c r="CP235" s="75">
        <f t="shared" si="937"/>
        <v>977</v>
      </c>
      <c r="CQ235" s="75">
        <f t="shared" si="937"/>
        <v>15680651</v>
      </c>
      <c r="CR235" s="75">
        <f t="shared" si="833"/>
        <v>16050</v>
      </c>
      <c r="CS235" s="75">
        <f t="shared" si="834"/>
        <v>33629</v>
      </c>
      <c r="CT235" s="75">
        <f t="shared" si="938"/>
        <v>164</v>
      </c>
      <c r="CU235" s="75">
        <f t="shared" si="938"/>
        <v>2100022</v>
      </c>
      <c r="CV235" s="75">
        <f t="shared" si="836"/>
        <v>12805</v>
      </c>
      <c r="CW235" s="75">
        <f t="shared" si="837"/>
        <v>25382</v>
      </c>
      <c r="CX235" s="75">
        <f t="shared" si="939"/>
        <v>224</v>
      </c>
      <c r="CY235" s="75">
        <f t="shared" si="939"/>
        <v>80963</v>
      </c>
      <c r="CZ235" s="75">
        <f t="shared" si="839"/>
        <v>361</v>
      </c>
      <c r="DA235" s="75">
        <f t="shared" si="840"/>
        <v>593</v>
      </c>
      <c r="DB235" s="75">
        <f t="shared" si="940"/>
        <v>6264</v>
      </c>
      <c r="DC235" s="75">
        <f t="shared" si="940"/>
        <v>586616</v>
      </c>
      <c r="DD235" s="75">
        <f t="shared" si="842"/>
        <v>94</v>
      </c>
      <c r="DE235" s="75">
        <f t="shared" si="843"/>
        <v>183</v>
      </c>
      <c r="DF235" s="75">
        <f t="shared" si="941"/>
        <v>130</v>
      </c>
      <c r="DG235" s="75">
        <f t="shared" si="941"/>
        <v>290233</v>
      </c>
      <c r="DH235" s="75">
        <f t="shared" si="845"/>
        <v>2233</v>
      </c>
      <c r="DI235" s="75">
        <f t="shared" si="846"/>
        <v>4194</v>
      </c>
      <c r="DJ235" s="75">
        <f t="shared" si="945"/>
        <v>119</v>
      </c>
      <c r="DK235" s="75">
        <f t="shared" si="945"/>
        <v>29</v>
      </c>
      <c r="DL235" s="248"/>
      <c r="DM235" s="248"/>
      <c r="DN235" s="248"/>
      <c r="DO235" s="248"/>
      <c r="DP235" s="248"/>
      <c r="DQ235" s="248"/>
      <c r="DR235" s="248"/>
      <c r="DS235" s="248"/>
      <c r="DT235" s="248"/>
      <c r="DU235" s="248"/>
      <c r="DV235" s="248"/>
      <c r="DW235" s="248"/>
      <c r="DX235" s="248"/>
      <c r="DY235" s="248"/>
      <c r="DZ235" s="248"/>
      <c r="EA235" s="248"/>
      <c r="EB235" s="164"/>
      <c r="EC235" s="75">
        <f t="shared" si="859"/>
        <v>9</v>
      </c>
      <c r="ED235" s="74">
        <f t="shared" si="874"/>
        <v>2021</v>
      </c>
      <c r="EE235" s="165">
        <f t="shared" si="875"/>
        <v>44440</v>
      </c>
      <c r="EF235" s="157">
        <f t="shared" si="860"/>
        <v>30</v>
      </c>
      <c r="EG235" s="156"/>
      <c r="EH235" s="166">
        <f t="shared" si="942"/>
        <v>630197</v>
      </c>
      <c r="EI235" s="166">
        <f t="shared" si="942"/>
        <v>23771172</v>
      </c>
      <c r="EJ235" s="166">
        <f t="shared" si="942"/>
        <v>31438263</v>
      </c>
      <c r="EK235" s="166">
        <f t="shared" si="942"/>
        <v>48820022</v>
      </c>
      <c r="EL235" s="166">
        <f t="shared" si="942"/>
        <v>8382003</v>
      </c>
      <c r="EM235" s="166">
        <f t="shared" si="942"/>
        <v>6539898</v>
      </c>
      <c r="EN235" s="166">
        <f t="shared" si="942"/>
        <v>222965799</v>
      </c>
      <c r="EO235" s="166">
        <f t="shared" si="942"/>
        <v>596591832</v>
      </c>
      <c r="EP235" s="166">
        <f t="shared" si="942"/>
        <v>24350414</v>
      </c>
      <c r="EQ235" s="166">
        <f t="shared" si="942"/>
        <v>159307</v>
      </c>
      <c r="ER235" s="166">
        <f t="shared" si="943"/>
        <v>110253</v>
      </c>
      <c r="ES235" s="166">
        <f t="shared" si="943"/>
        <v>8108739</v>
      </c>
      <c r="ET235" s="166">
        <f t="shared" si="943"/>
        <v>14518235</v>
      </c>
      <c r="EU235" s="166">
        <f t="shared" si="943"/>
        <v>5824731</v>
      </c>
      <c r="EV235" s="166">
        <f t="shared" si="943"/>
        <v>202743168</v>
      </c>
      <c r="EW235" s="166">
        <f t="shared" si="943"/>
        <v>53884457</v>
      </c>
      <c r="EX235" s="166">
        <f t="shared" si="943"/>
        <v>21144226</v>
      </c>
      <c r="EY235" s="166">
        <f t="shared" si="943"/>
        <v>32856013</v>
      </c>
      <c r="EZ235" s="166">
        <f t="shared" si="943"/>
        <v>4162594</v>
      </c>
      <c r="FA235" s="166">
        <f t="shared" si="943"/>
        <v>545257</v>
      </c>
      <c r="FB235" s="166">
        <f t="shared" si="944"/>
        <v>132736</v>
      </c>
      <c r="FC235" s="166">
        <f t="shared" si="944"/>
        <v>1148259</v>
      </c>
      <c r="FD235" s="166">
        <f t="shared" si="944"/>
        <v>0</v>
      </c>
      <c r="FE235" s="166">
        <f t="shared" si="944"/>
        <v>0</v>
      </c>
      <c r="FF235" s="166">
        <f t="shared" si="944"/>
        <v>0</v>
      </c>
      <c r="FG235" s="166">
        <f t="shared" si="944"/>
        <v>0</v>
      </c>
      <c r="FH235" s="152"/>
      <c r="FI235" s="405">
        <f t="shared" si="916"/>
        <v>1.9086731763354394</v>
      </c>
      <c r="FJ235" s="405">
        <f t="shared" si="916"/>
        <v>1.4273406088454912</v>
      </c>
      <c r="FK235" s="405">
        <f t="shared" si="917"/>
        <v>1.8902664692820133</v>
      </c>
      <c r="FL235" s="405">
        <f t="shared" si="918"/>
        <v>1.4350481125092525</v>
      </c>
      <c r="FM235" s="405">
        <f t="shared" si="919"/>
        <v>1.3636700022523247</v>
      </c>
      <c r="FN235" s="405">
        <f t="shared" si="920"/>
        <v>1.0565011744264616</v>
      </c>
      <c r="FO235" s="405">
        <f t="shared" si="921"/>
        <v>1.7493120722500528</v>
      </c>
      <c r="FP235" s="405">
        <f t="shared" si="922"/>
        <v>1.0803640725322796</v>
      </c>
      <c r="FQ235" s="405">
        <f t="shared" si="923"/>
        <v>1.6969416126042631</v>
      </c>
      <c r="FR235" s="405">
        <f t="shared" si="924"/>
        <v>1.113994439295644</v>
      </c>
      <c r="FS235" s="65"/>
      <c r="FT235" s="172"/>
      <c r="FU235" s="172"/>
      <c r="FV235" s="172"/>
      <c r="FW235" s="172"/>
      <c r="FX235" s="172"/>
    </row>
    <row r="236" spans="1:180" ht="10.35" customHeight="1" x14ac:dyDescent="0.2">
      <c r="A236" s="74" t="str">
        <f t="shared" si="784"/>
        <v>2021-22OCTOBERY59</v>
      </c>
      <c r="B236" s="163" t="str">
        <f t="shared" si="873"/>
        <v>2021-22</v>
      </c>
      <c r="C236" s="26" t="s">
        <v>833</v>
      </c>
      <c r="D236" s="163" t="str">
        <f t="shared" ref="D236:E244" si="946">D235</f>
        <v>Y59</v>
      </c>
      <c r="E236" s="163" t="str">
        <f t="shared" si="946"/>
        <v>South East</v>
      </c>
      <c r="F236" s="163" t="str">
        <f t="shared" si="785"/>
        <v>Y59</v>
      </c>
      <c r="H236" s="75">
        <f t="shared" si="926"/>
        <v>222501</v>
      </c>
      <c r="I236" s="75">
        <f t="shared" si="926"/>
        <v>155978</v>
      </c>
      <c r="J236" s="75">
        <f t="shared" si="926"/>
        <v>8550144</v>
      </c>
      <c r="K236" s="75">
        <f t="shared" si="787"/>
        <v>55</v>
      </c>
      <c r="L236" s="75">
        <f t="shared" si="788"/>
        <v>6</v>
      </c>
      <c r="M236" s="75">
        <f t="shared" si="789"/>
        <v>174</v>
      </c>
      <c r="N236" s="75">
        <f t="shared" si="790"/>
        <v>228</v>
      </c>
      <c r="O236" s="75">
        <f t="shared" si="791"/>
        <v>338</v>
      </c>
      <c r="P236" s="75" t="s">
        <v>44</v>
      </c>
      <c r="Q236" s="75">
        <f t="shared" ref="Q236:Z244" si="947">SUMIFS(Q$247:Q$1257,$B$247:$B$1257,$B236,$C$247:$C$1257,$C236,$D$247:$D$1257,$D236)</f>
        <v>538</v>
      </c>
      <c r="R236" s="75">
        <f t="shared" si="947"/>
        <v>44</v>
      </c>
      <c r="S236" s="75">
        <f t="shared" si="947"/>
        <v>78</v>
      </c>
      <c r="T236" s="75">
        <f t="shared" si="947"/>
        <v>124040</v>
      </c>
      <c r="U236" s="75">
        <f t="shared" si="947"/>
        <v>9225</v>
      </c>
      <c r="V236" s="75">
        <f t="shared" si="947"/>
        <v>5864</v>
      </c>
      <c r="W236" s="75">
        <f t="shared" si="947"/>
        <v>65799</v>
      </c>
      <c r="X236" s="75">
        <f t="shared" si="947"/>
        <v>28674</v>
      </c>
      <c r="Y236" s="75">
        <f t="shared" si="947"/>
        <v>1084</v>
      </c>
      <c r="Z236" s="75">
        <f t="shared" si="947"/>
        <v>5074041</v>
      </c>
      <c r="AA236" s="75">
        <f t="shared" si="793"/>
        <v>550</v>
      </c>
      <c r="AB236" s="75">
        <f t="shared" si="794"/>
        <v>985</v>
      </c>
      <c r="AC236" s="75">
        <f t="shared" si="912"/>
        <v>4046696</v>
      </c>
      <c r="AD236" s="75">
        <f t="shared" si="796"/>
        <v>690</v>
      </c>
      <c r="AE236" s="75">
        <f t="shared" si="797"/>
        <v>1238</v>
      </c>
      <c r="AF236" s="75">
        <f t="shared" si="913"/>
        <v>138873709</v>
      </c>
      <c r="AG236" s="75">
        <f t="shared" si="799"/>
        <v>2111</v>
      </c>
      <c r="AH236" s="75">
        <f t="shared" si="800"/>
        <v>4304</v>
      </c>
      <c r="AI236" s="75">
        <f t="shared" si="914"/>
        <v>289992027</v>
      </c>
      <c r="AJ236" s="75">
        <f t="shared" si="802"/>
        <v>10113</v>
      </c>
      <c r="AK236" s="75">
        <f t="shared" si="803"/>
        <v>23403</v>
      </c>
      <c r="AL236" s="75">
        <f t="shared" si="915"/>
        <v>12779076</v>
      </c>
      <c r="AM236" s="75">
        <f t="shared" si="805"/>
        <v>11789</v>
      </c>
      <c r="AN236" s="75">
        <f t="shared" si="806"/>
        <v>26094</v>
      </c>
      <c r="AO236" s="75">
        <f t="shared" ref="AO236:AX244" si="948">SUMIFS(AO$247:AO$1257,$B$247:$B$1257,$B236,$C$247:$C$1257,$C236,$D$247:$D$1257,$D236)</f>
        <v>14761</v>
      </c>
      <c r="AP236" s="75">
        <f t="shared" si="948"/>
        <v>474</v>
      </c>
      <c r="AQ236" s="75">
        <f t="shared" si="948"/>
        <v>2090</v>
      </c>
      <c r="AR236" s="75">
        <f t="shared" si="948"/>
        <v>2126</v>
      </c>
      <c r="AS236" s="75">
        <f t="shared" si="948"/>
        <v>1648</v>
      </c>
      <c r="AT236" s="75">
        <f t="shared" si="948"/>
        <v>10549</v>
      </c>
      <c r="AU236" s="75">
        <f t="shared" si="948"/>
        <v>1616</v>
      </c>
      <c r="AV236" s="75">
        <f t="shared" si="948"/>
        <v>65418</v>
      </c>
      <c r="AW236" s="75">
        <f t="shared" si="948"/>
        <v>4177</v>
      </c>
      <c r="AX236" s="75">
        <f t="shared" si="948"/>
        <v>39684</v>
      </c>
      <c r="AY236" s="75">
        <f t="shared" ref="AY236:BK244" si="949">SUMIFS(AY$247:AY$1257,$B$247:$B$1257,$B236,$C$247:$C$1257,$C236,$D$247:$D$1257,$D236)</f>
        <v>109279</v>
      </c>
      <c r="AZ236" s="75">
        <f t="shared" si="949"/>
        <v>17736</v>
      </c>
      <c r="BA236" s="75">
        <f t="shared" si="949"/>
        <v>13225</v>
      </c>
      <c r="BB236" s="75">
        <f t="shared" si="949"/>
        <v>11067</v>
      </c>
      <c r="BC236" s="75">
        <f t="shared" si="949"/>
        <v>8370</v>
      </c>
      <c r="BD236" s="75">
        <f t="shared" si="949"/>
        <v>90110</v>
      </c>
      <c r="BE236" s="75">
        <f t="shared" si="949"/>
        <v>69586</v>
      </c>
      <c r="BF236" s="75">
        <f t="shared" si="949"/>
        <v>49650</v>
      </c>
      <c r="BG236" s="75">
        <f t="shared" si="949"/>
        <v>30915</v>
      </c>
      <c r="BH236" s="75">
        <f t="shared" si="949"/>
        <v>1902</v>
      </c>
      <c r="BI236" s="75">
        <f t="shared" si="949"/>
        <v>1239</v>
      </c>
      <c r="BJ236" s="75">
        <f t="shared" si="949"/>
        <v>133</v>
      </c>
      <c r="BK236" s="75">
        <f t="shared" si="949"/>
        <v>94182</v>
      </c>
      <c r="BL236" s="75">
        <f t="shared" si="809"/>
        <v>708</v>
      </c>
      <c r="BM236" s="75">
        <f t="shared" si="810"/>
        <v>1216</v>
      </c>
      <c r="BN236" s="75">
        <f t="shared" si="930"/>
        <v>128</v>
      </c>
      <c r="BO236" s="75">
        <f t="shared" si="930"/>
        <v>83293</v>
      </c>
      <c r="BP236" s="75">
        <f t="shared" si="812"/>
        <v>651</v>
      </c>
      <c r="BQ236" s="75">
        <f t="shared" si="813"/>
        <v>1373</v>
      </c>
      <c r="BR236" s="75">
        <f t="shared" si="931"/>
        <v>8964</v>
      </c>
      <c r="BS236" s="75">
        <f t="shared" si="931"/>
        <v>4896566</v>
      </c>
      <c r="BT236" s="75">
        <f t="shared" si="815"/>
        <v>546</v>
      </c>
      <c r="BU236" s="75">
        <f t="shared" si="816"/>
        <v>978</v>
      </c>
      <c r="BV236" s="75">
        <f t="shared" si="932"/>
        <v>4582</v>
      </c>
      <c r="BW236" s="75">
        <f t="shared" si="932"/>
        <v>9124106</v>
      </c>
      <c r="BX236" s="75">
        <f t="shared" si="818"/>
        <v>1991</v>
      </c>
      <c r="BY236" s="75">
        <f t="shared" si="819"/>
        <v>3873</v>
      </c>
      <c r="BZ236" s="75">
        <f t="shared" si="933"/>
        <v>1636</v>
      </c>
      <c r="CA236" s="75">
        <f t="shared" si="933"/>
        <v>3421281</v>
      </c>
      <c r="CB236" s="75">
        <f t="shared" si="821"/>
        <v>2091</v>
      </c>
      <c r="CC236" s="75">
        <f t="shared" si="822"/>
        <v>4414</v>
      </c>
      <c r="CD236" s="75">
        <f t="shared" si="934"/>
        <v>59581</v>
      </c>
      <c r="CE236" s="75">
        <f t="shared" si="934"/>
        <v>126328322</v>
      </c>
      <c r="CF236" s="75">
        <f t="shared" si="824"/>
        <v>2120</v>
      </c>
      <c r="CG236" s="75">
        <f t="shared" si="825"/>
        <v>4331</v>
      </c>
      <c r="CH236" s="75">
        <f t="shared" si="935"/>
        <v>2952</v>
      </c>
      <c r="CI236" s="75">
        <f t="shared" si="935"/>
        <v>26948688</v>
      </c>
      <c r="CJ236" s="75">
        <f t="shared" si="827"/>
        <v>9129</v>
      </c>
      <c r="CK236" s="75">
        <f t="shared" si="828"/>
        <v>18893</v>
      </c>
      <c r="CL236" s="75">
        <f t="shared" si="936"/>
        <v>1103</v>
      </c>
      <c r="CM236" s="75">
        <f t="shared" si="936"/>
        <v>10460248</v>
      </c>
      <c r="CN236" s="75">
        <f t="shared" si="830"/>
        <v>9483</v>
      </c>
      <c r="CO236" s="75">
        <f t="shared" si="831"/>
        <v>20499</v>
      </c>
      <c r="CP236" s="75">
        <f t="shared" si="937"/>
        <v>932</v>
      </c>
      <c r="CQ236" s="75">
        <f t="shared" si="937"/>
        <v>17260845</v>
      </c>
      <c r="CR236" s="75">
        <f t="shared" si="833"/>
        <v>18520</v>
      </c>
      <c r="CS236" s="75">
        <f t="shared" si="834"/>
        <v>41963</v>
      </c>
      <c r="CT236" s="75">
        <f t="shared" si="938"/>
        <v>183</v>
      </c>
      <c r="CU236" s="75">
        <f t="shared" si="938"/>
        <v>2894011</v>
      </c>
      <c r="CV236" s="75">
        <f t="shared" si="836"/>
        <v>15814</v>
      </c>
      <c r="CW236" s="75">
        <f t="shared" si="837"/>
        <v>37195</v>
      </c>
      <c r="CX236" s="75">
        <f t="shared" si="939"/>
        <v>238</v>
      </c>
      <c r="CY236" s="75">
        <f t="shared" si="939"/>
        <v>82004</v>
      </c>
      <c r="CZ236" s="75">
        <f t="shared" si="839"/>
        <v>345</v>
      </c>
      <c r="DA236" s="75">
        <f t="shared" si="840"/>
        <v>581</v>
      </c>
      <c r="DB236" s="75">
        <f t="shared" si="940"/>
        <v>6568</v>
      </c>
      <c r="DC236" s="75">
        <f t="shared" si="940"/>
        <v>652517</v>
      </c>
      <c r="DD236" s="75">
        <f t="shared" si="842"/>
        <v>99</v>
      </c>
      <c r="DE236" s="75">
        <f t="shared" si="843"/>
        <v>199</v>
      </c>
      <c r="DF236" s="75">
        <f t="shared" si="941"/>
        <v>149</v>
      </c>
      <c r="DG236" s="75">
        <f t="shared" si="941"/>
        <v>300279</v>
      </c>
      <c r="DH236" s="75">
        <f t="shared" si="845"/>
        <v>2015</v>
      </c>
      <c r="DI236" s="75">
        <f t="shared" si="846"/>
        <v>3968</v>
      </c>
      <c r="DJ236" s="75">
        <f t="shared" si="945"/>
        <v>132</v>
      </c>
      <c r="DK236" s="75">
        <f t="shared" si="945"/>
        <v>27</v>
      </c>
      <c r="DL236" s="248"/>
      <c r="DM236" s="248"/>
      <c r="DN236" s="248"/>
      <c r="DO236" s="248"/>
      <c r="DP236" s="248"/>
      <c r="DQ236" s="248"/>
      <c r="DR236" s="248"/>
      <c r="DS236" s="248"/>
      <c r="DT236" s="248"/>
      <c r="DU236" s="248"/>
      <c r="DV236" s="248"/>
      <c r="DW236" s="248"/>
      <c r="DX236" s="248"/>
      <c r="DY236" s="248"/>
      <c r="DZ236" s="248"/>
      <c r="EA236" s="248"/>
      <c r="EB236" s="164"/>
      <c r="EC236" s="75">
        <f t="shared" si="859"/>
        <v>10</v>
      </c>
      <c r="ED236" s="74">
        <f t="shared" si="874"/>
        <v>2021</v>
      </c>
      <c r="EE236" s="165">
        <f t="shared" si="875"/>
        <v>44470</v>
      </c>
      <c r="EF236" s="157">
        <f t="shared" si="860"/>
        <v>31</v>
      </c>
      <c r="EG236" s="156"/>
      <c r="EH236" s="166">
        <f t="shared" ref="EH236:EQ244" si="950">SUMIFS(EH$247:EH$1257,$B$247:$B$1257,$B236,$C$247:$C$1257,$C236,$D$247:$D$1257,$D236)</f>
        <v>939059</v>
      </c>
      <c r="EI236" s="166">
        <f t="shared" si="950"/>
        <v>27160439</v>
      </c>
      <c r="EJ236" s="166">
        <f t="shared" si="950"/>
        <v>35632510</v>
      </c>
      <c r="EK236" s="166">
        <f t="shared" si="950"/>
        <v>52708359</v>
      </c>
      <c r="EL236" s="166">
        <f t="shared" si="950"/>
        <v>9088473</v>
      </c>
      <c r="EM236" s="166">
        <f t="shared" si="950"/>
        <v>7257775</v>
      </c>
      <c r="EN236" s="166">
        <f t="shared" si="950"/>
        <v>283176947</v>
      </c>
      <c r="EO236" s="166">
        <f t="shared" si="950"/>
        <v>671068498</v>
      </c>
      <c r="EP236" s="166">
        <f t="shared" si="950"/>
        <v>28285547</v>
      </c>
      <c r="EQ236" s="166">
        <f t="shared" si="950"/>
        <v>161674</v>
      </c>
      <c r="ER236" s="166">
        <f t="shared" ref="ER236:FA244" si="951">SUMIFS(ER$247:ER$1257,$B$247:$B$1257,$B236,$C$247:$C$1257,$C236,$D$247:$D$1257,$D236)</f>
        <v>175726</v>
      </c>
      <c r="ES236" s="166">
        <f t="shared" si="951"/>
        <v>8762574</v>
      </c>
      <c r="ET236" s="166">
        <f t="shared" si="951"/>
        <v>17747538</v>
      </c>
      <c r="EU236" s="166">
        <f t="shared" si="951"/>
        <v>7221797</v>
      </c>
      <c r="EV236" s="166">
        <f t="shared" si="951"/>
        <v>258031398</v>
      </c>
      <c r="EW236" s="166">
        <f t="shared" si="951"/>
        <v>55771097</v>
      </c>
      <c r="EX236" s="166">
        <f t="shared" si="951"/>
        <v>22610228</v>
      </c>
      <c r="EY236" s="166">
        <f t="shared" si="951"/>
        <v>39109925</v>
      </c>
      <c r="EZ236" s="166">
        <f t="shared" si="951"/>
        <v>6806634</v>
      </c>
      <c r="FA236" s="166">
        <f t="shared" si="951"/>
        <v>591186</v>
      </c>
      <c r="FB236" s="166">
        <f t="shared" ref="FB236:FG244" si="952">SUMIFS(FB$247:FB$1257,$B$247:$B$1257,$B236,$C$247:$C$1257,$C236,$D$247:$D$1257,$D236)</f>
        <v>138310</v>
      </c>
      <c r="FC236" s="166">
        <f t="shared" si="952"/>
        <v>1308591</v>
      </c>
      <c r="FD236" s="166">
        <f t="shared" si="952"/>
        <v>0</v>
      </c>
      <c r="FE236" s="166">
        <f t="shared" si="952"/>
        <v>0</v>
      </c>
      <c r="FF236" s="166">
        <f t="shared" si="952"/>
        <v>0</v>
      </c>
      <c r="FG236" s="166">
        <f t="shared" si="952"/>
        <v>0</v>
      </c>
      <c r="FH236" s="152"/>
      <c r="FI236" s="405">
        <f t="shared" si="916"/>
        <v>1.9226016260162602</v>
      </c>
      <c r="FJ236" s="405">
        <f t="shared" si="916"/>
        <v>1.4336043360433603</v>
      </c>
      <c r="FK236" s="405">
        <f t="shared" si="917"/>
        <v>1.8872783083219646</v>
      </c>
      <c r="FL236" s="405">
        <f t="shared" si="918"/>
        <v>1.4273533424283766</v>
      </c>
      <c r="FM236" s="405">
        <f t="shared" si="919"/>
        <v>1.3694737002082098</v>
      </c>
      <c r="FN236" s="405">
        <f t="shared" si="920"/>
        <v>1.0575540661712184</v>
      </c>
      <c r="FO236" s="405">
        <f t="shared" si="921"/>
        <v>1.7315337936806863</v>
      </c>
      <c r="FP236" s="405">
        <f t="shared" si="922"/>
        <v>1.0781544256120528</v>
      </c>
      <c r="FQ236" s="405">
        <f t="shared" si="923"/>
        <v>1.7546125461254614</v>
      </c>
      <c r="FR236" s="405">
        <f t="shared" si="924"/>
        <v>1.1429889298892988</v>
      </c>
      <c r="FS236" s="65"/>
      <c r="FT236" s="172"/>
      <c r="FU236" s="172"/>
      <c r="FV236" s="172"/>
      <c r="FW236" s="172"/>
      <c r="FX236" s="172"/>
    </row>
    <row r="237" spans="1:180" ht="10.35" customHeight="1" x14ac:dyDescent="0.2">
      <c r="A237" s="74" t="str">
        <f t="shared" si="784"/>
        <v>2021-22NOVEMBERY59</v>
      </c>
      <c r="B237" s="163" t="str">
        <f t="shared" si="873"/>
        <v>2021-22</v>
      </c>
      <c r="C237" s="26" t="s">
        <v>834</v>
      </c>
      <c r="D237" s="163" t="str">
        <f t="shared" si="946"/>
        <v>Y59</v>
      </c>
      <c r="E237" s="163" t="str">
        <f t="shared" si="946"/>
        <v>South East</v>
      </c>
      <c r="F237" s="163" t="str">
        <f t="shared" si="785"/>
        <v>Y59</v>
      </c>
      <c r="H237" s="75">
        <f t="shared" si="926"/>
        <v>185074</v>
      </c>
      <c r="I237" s="75">
        <f t="shared" si="926"/>
        <v>127405</v>
      </c>
      <c r="J237" s="75">
        <f t="shared" si="926"/>
        <v>3896762</v>
      </c>
      <c r="K237" s="75">
        <f t="shared" si="787"/>
        <v>31</v>
      </c>
      <c r="L237" s="75">
        <f t="shared" si="788"/>
        <v>2</v>
      </c>
      <c r="M237" s="75">
        <f t="shared" si="789"/>
        <v>111</v>
      </c>
      <c r="N237" s="75">
        <f t="shared" si="790"/>
        <v>180</v>
      </c>
      <c r="O237" s="75">
        <f t="shared" si="791"/>
        <v>317</v>
      </c>
      <c r="P237" s="75" t="s">
        <v>44</v>
      </c>
      <c r="Q237" s="75">
        <f t="shared" si="947"/>
        <v>522</v>
      </c>
      <c r="R237" s="75">
        <f t="shared" si="947"/>
        <v>36</v>
      </c>
      <c r="S237" s="75">
        <f t="shared" si="947"/>
        <v>86</v>
      </c>
      <c r="T237" s="75">
        <f t="shared" si="947"/>
        <v>118370</v>
      </c>
      <c r="U237" s="75">
        <f t="shared" si="947"/>
        <v>8911</v>
      </c>
      <c r="V237" s="75">
        <f t="shared" si="947"/>
        <v>5632</v>
      </c>
      <c r="W237" s="75">
        <f t="shared" si="947"/>
        <v>61428</v>
      </c>
      <c r="X237" s="75">
        <f t="shared" si="947"/>
        <v>29342</v>
      </c>
      <c r="Y237" s="75">
        <f t="shared" si="947"/>
        <v>1154</v>
      </c>
      <c r="Z237" s="75">
        <f t="shared" si="947"/>
        <v>4735827</v>
      </c>
      <c r="AA237" s="75">
        <f t="shared" si="793"/>
        <v>531</v>
      </c>
      <c r="AB237" s="75">
        <f t="shared" si="794"/>
        <v>960</v>
      </c>
      <c r="AC237" s="75">
        <f t="shared" si="912"/>
        <v>3705588</v>
      </c>
      <c r="AD237" s="75">
        <f t="shared" si="796"/>
        <v>658</v>
      </c>
      <c r="AE237" s="75">
        <f t="shared" si="797"/>
        <v>1193</v>
      </c>
      <c r="AF237" s="75">
        <f t="shared" si="913"/>
        <v>112717759</v>
      </c>
      <c r="AG237" s="75">
        <f t="shared" si="799"/>
        <v>1835</v>
      </c>
      <c r="AH237" s="75">
        <f t="shared" si="800"/>
        <v>3715</v>
      </c>
      <c r="AI237" s="75">
        <f t="shared" si="914"/>
        <v>238233729</v>
      </c>
      <c r="AJ237" s="75">
        <f t="shared" si="802"/>
        <v>8119</v>
      </c>
      <c r="AK237" s="75">
        <f t="shared" si="803"/>
        <v>18411</v>
      </c>
      <c r="AL237" s="75">
        <f t="shared" si="915"/>
        <v>11175449</v>
      </c>
      <c r="AM237" s="75">
        <f t="shared" si="805"/>
        <v>9684</v>
      </c>
      <c r="AN237" s="75">
        <f t="shared" si="806"/>
        <v>22085</v>
      </c>
      <c r="AO237" s="75">
        <f t="shared" si="948"/>
        <v>12707</v>
      </c>
      <c r="AP237" s="75">
        <f t="shared" si="948"/>
        <v>445</v>
      </c>
      <c r="AQ237" s="75">
        <f t="shared" si="948"/>
        <v>2016</v>
      </c>
      <c r="AR237" s="75">
        <f t="shared" si="948"/>
        <v>2044</v>
      </c>
      <c r="AS237" s="75">
        <f t="shared" si="948"/>
        <v>1236</v>
      </c>
      <c r="AT237" s="75">
        <f t="shared" si="948"/>
        <v>9010</v>
      </c>
      <c r="AU237" s="75">
        <f t="shared" si="948"/>
        <v>1660</v>
      </c>
      <c r="AV237" s="75">
        <f t="shared" si="948"/>
        <v>63217</v>
      </c>
      <c r="AW237" s="75">
        <f t="shared" si="948"/>
        <v>3957</v>
      </c>
      <c r="AX237" s="75">
        <f t="shared" si="948"/>
        <v>38489</v>
      </c>
      <c r="AY237" s="75">
        <f t="shared" si="949"/>
        <v>105663</v>
      </c>
      <c r="AZ237" s="75">
        <f t="shared" si="949"/>
        <v>17283</v>
      </c>
      <c r="BA237" s="75">
        <f t="shared" si="949"/>
        <v>13064</v>
      </c>
      <c r="BB237" s="75">
        <f t="shared" si="949"/>
        <v>10740</v>
      </c>
      <c r="BC237" s="75">
        <f t="shared" si="949"/>
        <v>8242</v>
      </c>
      <c r="BD237" s="75">
        <f t="shared" si="949"/>
        <v>83146</v>
      </c>
      <c r="BE237" s="75">
        <f t="shared" si="949"/>
        <v>64846</v>
      </c>
      <c r="BF237" s="75">
        <f t="shared" si="949"/>
        <v>50134</v>
      </c>
      <c r="BG237" s="75">
        <f t="shared" si="949"/>
        <v>31576</v>
      </c>
      <c r="BH237" s="75">
        <f t="shared" si="949"/>
        <v>1947</v>
      </c>
      <c r="BI237" s="75">
        <f t="shared" si="949"/>
        <v>1288</v>
      </c>
      <c r="BJ237" s="75">
        <f t="shared" si="949"/>
        <v>123</v>
      </c>
      <c r="BK237" s="75">
        <f t="shared" si="949"/>
        <v>79928</v>
      </c>
      <c r="BL237" s="75">
        <f t="shared" si="809"/>
        <v>650</v>
      </c>
      <c r="BM237" s="75">
        <f t="shared" si="810"/>
        <v>1189</v>
      </c>
      <c r="BN237" s="75">
        <f t="shared" si="930"/>
        <v>114</v>
      </c>
      <c r="BO237" s="75">
        <f t="shared" si="930"/>
        <v>78183</v>
      </c>
      <c r="BP237" s="75">
        <f t="shared" si="812"/>
        <v>686</v>
      </c>
      <c r="BQ237" s="75">
        <f t="shared" si="813"/>
        <v>1280</v>
      </c>
      <c r="BR237" s="75">
        <f t="shared" si="931"/>
        <v>8674</v>
      </c>
      <c r="BS237" s="75">
        <f t="shared" si="931"/>
        <v>4577716</v>
      </c>
      <c r="BT237" s="75">
        <f t="shared" si="815"/>
        <v>528</v>
      </c>
      <c r="BU237" s="75">
        <f t="shared" si="816"/>
        <v>953</v>
      </c>
      <c r="BV237" s="75">
        <f t="shared" si="932"/>
        <v>4517</v>
      </c>
      <c r="BW237" s="75">
        <f t="shared" si="932"/>
        <v>7544157</v>
      </c>
      <c r="BX237" s="75">
        <f t="shared" si="818"/>
        <v>1670</v>
      </c>
      <c r="BY237" s="75">
        <f t="shared" si="819"/>
        <v>3277</v>
      </c>
      <c r="BZ237" s="75">
        <f t="shared" si="933"/>
        <v>1564</v>
      </c>
      <c r="CA237" s="75">
        <f t="shared" si="933"/>
        <v>2863009</v>
      </c>
      <c r="CB237" s="75">
        <f t="shared" si="821"/>
        <v>1831</v>
      </c>
      <c r="CC237" s="75">
        <f t="shared" si="822"/>
        <v>3699</v>
      </c>
      <c r="CD237" s="75">
        <f t="shared" si="934"/>
        <v>55347</v>
      </c>
      <c r="CE237" s="75">
        <f t="shared" si="934"/>
        <v>102310593</v>
      </c>
      <c r="CF237" s="75">
        <f t="shared" si="824"/>
        <v>1849</v>
      </c>
      <c r="CG237" s="75">
        <f t="shared" si="825"/>
        <v>3753</v>
      </c>
      <c r="CH237" s="75">
        <f t="shared" si="935"/>
        <v>3090</v>
      </c>
      <c r="CI237" s="75">
        <f t="shared" si="935"/>
        <v>21953931</v>
      </c>
      <c r="CJ237" s="75">
        <f t="shared" si="827"/>
        <v>7105</v>
      </c>
      <c r="CK237" s="75">
        <f t="shared" si="828"/>
        <v>14332</v>
      </c>
      <c r="CL237" s="75">
        <f t="shared" si="936"/>
        <v>1149</v>
      </c>
      <c r="CM237" s="75">
        <f t="shared" si="936"/>
        <v>9580914</v>
      </c>
      <c r="CN237" s="75">
        <f t="shared" si="830"/>
        <v>8338</v>
      </c>
      <c r="CO237" s="75">
        <f t="shared" si="831"/>
        <v>18271</v>
      </c>
      <c r="CP237" s="75">
        <f t="shared" si="937"/>
        <v>1067</v>
      </c>
      <c r="CQ237" s="75">
        <f t="shared" si="937"/>
        <v>14735503</v>
      </c>
      <c r="CR237" s="75">
        <f t="shared" si="833"/>
        <v>13810</v>
      </c>
      <c r="CS237" s="75">
        <f t="shared" si="834"/>
        <v>30143</v>
      </c>
      <c r="CT237" s="75">
        <f t="shared" si="938"/>
        <v>166</v>
      </c>
      <c r="CU237" s="75">
        <f t="shared" si="938"/>
        <v>2265260</v>
      </c>
      <c r="CV237" s="75">
        <f t="shared" si="836"/>
        <v>13646</v>
      </c>
      <c r="CW237" s="75">
        <f t="shared" si="837"/>
        <v>29080</v>
      </c>
      <c r="CX237" s="75">
        <f t="shared" si="939"/>
        <v>245</v>
      </c>
      <c r="CY237" s="75">
        <f t="shared" si="939"/>
        <v>82366</v>
      </c>
      <c r="CZ237" s="75">
        <f t="shared" si="839"/>
        <v>336</v>
      </c>
      <c r="DA237" s="75">
        <f t="shared" si="840"/>
        <v>606</v>
      </c>
      <c r="DB237" s="75">
        <f t="shared" si="940"/>
        <v>6479</v>
      </c>
      <c r="DC237" s="75">
        <f t="shared" si="940"/>
        <v>465090</v>
      </c>
      <c r="DD237" s="75">
        <f t="shared" si="842"/>
        <v>72</v>
      </c>
      <c r="DE237" s="75">
        <f t="shared" si="843"/>
        <v>141</v>
      </c>
      <c r="DF237" s="75">
        <f t="shared" si="941"/>
        <v>150</v>
      </c>
      <c r="DG237" s="75">
        <f t="shared" si="941"/>
        <v>315573</v>
      </c>
      <c r="DH237" s="75">
        <f t="shared" si="845"/>
        <v>2104</v>
      </c>
      <c r="DI237" s="75">
        <f t="shared" si="846"/>
        <v>4412</v>
      </c>
      <c r="DJ237" s="75">
        <f t="shared" si="945"/>
        <v>139</v>
      </c>
      <c r="DK237" s="75">
        <f t="shared" si="945"/>
        <v>15</v>
      </c>
      <c r="DL237" s="248"/>
      <c r="DM237" s="248"/>
      <c r="DN237" s="248"/>
      <c r="DO237" s="248"/>
      <c r="DP237" s="248"/>
      <c r="DQ237" s="248"/>
      <c r="DR237" s="248"/>
      <c r="DS237" s="248"/>
      <c r="DT237" s="248"/>
      <c r="DU237" s="248"/>
      <c r="DV237" s="248"/>
      <c r="DW237" s="248"/>
      <c r="DX237" s="248"/>
      <c r="DY237" s="248"/>
      <c r="DZ237" s="248"/>
      <c r="EA237" s="248"/>
      <c r="EB237" s="164"/>
      <c r="EC237" s="75">
        <f t="shared" si="859"/>
        <v>11</v>
      </c>
      <c r="ED237" s="74">
        <f t="shared" si="874"/>
        <v>2021</v>
      </c>
      <c r="EE237" s="165">
        <f t="shared" si="875"/>
        <v>44501</v>
      </c>
      <c r="EF237" s="157">
        <f t="shared" si="860"/>
        <v>30</v>
      </c>
      <c r="EG237" s="156"/>
      <c r="EH237" s="166">
        <f t="shared" si="950"/>
        <v>281254</v>
      </c>
      <c r="EI237" s="166">
        <f t="shared" si="950"/>
        <v>14147161</v>
      </c>
      <c r="EJ237" s="166">
        <f t="shared" si="950"/>
        <v>22920879</v>
      </c>
      <c r="EK237" s="166">
        <f t="shared" si="950"/>
        <v>40331907</v>
      </c>
      <c r="EL237" s="166">
        <f t="shared" si="950"/>
        <v>8556164</v>
      </c>
      <c r="EM237" s="166">
        <f t="shared" si="950"/>
        <v>6719413</v>
      </c>
      <c r="EN237" s="166">
        <f t="shared" si="950"/>
        <v>228215604</v>
      </c>
      <c r="EO237" s="166">
        <f t="shared" si="950"/>
        <v>540209551</v>
      </c>
      <c r="EP237" s="166">
        <f t="shared" si="950"/>
        <v>25486469</v>
      </c>
      <c r="EQ237" s="166">
        <f t="shared" si="950"/>
        <v>146249</v>
      </c>
      <c r="ER237" s="166">
        <f t="shared" si="951"/>
        <v>145974</v>
      </c>
      <c r="ES237" s="166">
        <f t="shared" si="951"/>
        <v>8268940</v>
      </c>
      <c r="ET237" s="166">
        <f t="shared" si="951"/>
        <v>14801259</v>
      </c>
      <c r="EU237" s="166">
        <f t="shared" si="951"/>
        <v>5784772</v>
      </c>
      <c r="EV237" s="166">
        <f t="shared" si="951"/>
        <v>207722649</v>
      </c>
      <c r="EW237" s="166">
        <f t="shared" si="951"/>
        <v>44286105</v>
      </c>
      <c r="EX237" s="166">
        <f t="shared" si="951"/>
        <v>20993457</v>
      </c>
      <c r="EY237" s="166">
        <f t="shared" si="951"/>
        <v>32162108</v>
      </c>
      <c r="EZ237" s="166">
        <f t="shared" si="951"/>
        <v>4827223</v>
      </c>
      <c r="FA237" s="166">
        <f t="shared" si="951"/>
        <v>661786</v>
      </c>
      <c r="FB237" s="166">
        <f t="shared" si="952"/>
        <v>148395</v>
      </c>
      <c r="FC237" s="166">
        <f t="shared" si="952"/>
        <v>910591</v>
      </c>
      <c r="FD237" s="166">
        <f t="shared" si="952"/>
        <v>0</v>
      </c>
      <c r="FE237" s="166">
        <f t="shared" si="952"/>
        <v>0</v>
      </c>
      <c r="FF237" s="166">
        <f t="shared" si="952"/>
        <v>0</v>
      </c>
      <c r="FG237" s="166">
        <f t="shared" si="952"/>
        <v>0</v>
      </c>
      <c r="FH237" s="152"/>
      <c r="FI237" s="405">
        <f t="shared" si="916"/>
        <v>1.9395129615082483</v>
      </c>
      <c r="FJ237" s="405">
        <f t="shared" si="916"/>
        <v>1.4660531926832006</v>
      </c>
      <c r="FK237" s="405">
        <f t="shared" si="917"/>
        <v>1.9069602272727273</v>
      </c>
      <c r="FL237" s="405">
        <f t="shared" si="918"/>
        <v>1.4634232954545454</v>
      </c>
      <c r="FM237" s="405">
        <f t="shared" si="919"/>
        <v>1.3535521260662891</v>
      </c>
      <c r="FN237" s="405">
        <f t="shared" si="920"/>
        <v>1.0556423780686333</v>
      </c>
      <c r="FO237" s="405">
        <f t="shared" si="921"/>
        <v>1.7086088201213279</v>
      </c>
      <c r="FP237" s="405">
        <f t="shared" si="922"/>
        <v>1.0761365960057256</v>
      </c>
      <c r="FQ237" s="405">
        <f t="shared" si="923"/>
        <v>1.6871750433275563</v>
      </c>
      <c r="FR237" s="405">
        <f t="shared" si="924"/>
        <v>1.1161178509532061</v>
      </c>
      <c r="FS237" s="65"/>
      <c r="FT237" s="172"/>
      <c r="FU237" s="172"/>
      <c r="FV237" s="172"/>
      <c r="FW237" s="172"/>
      <c r="FX237" s="172"/>
    </row>
    <row r="238" spans="1:180" ht="10.35" customHeight="1" x14ac:dyDescent="0.2">
      <c r="A238" s="74" t="str">
        <f t="shared" si="784"/>
        <v>2021-22DECEMBERY59</v>
      </c>
      <c r="B238" s="163" t="str">
        <f t="shared" si="873"/>
        <v>2021-22</v>
      </c>
      <c r="C238" s="26" t="s">
        <v>835</v>
      </c>
      <c r="D238" s="163" t="str">
        <f t="shared" si="946"/>
        <v>Y59</v>
      </c>
      <c r="E238" s="163" t="str">
        <f t="shared" si="946"/>
        <v>South East</v>
      </c>
      <c r="F238" s="163" t="str">
        <f t="shared" si="785"/>
        <v>Y59</v>
      </c>
      <c r="H238" s="75">
        <f t="shared" si="926"/>
        <v>197624</v>
      </c>
      <c r="I238" s="75">
        <f t="shared" si="926"/>
        <v>136699</v>
      </c>
      <c r="J238" s="75">
        <f t="shared" si="926"/>
        <v>4594032</v>
      </c>
      <c r="K238" s="75">
        <f t="shared" si="787"/>
        <v>34</v>
      </c>
      <c r="L238" s="75">
        <f t="shared" si="788"/>
        <v>2</v>
      </c>
      <c r="M238" s="75">
        <f t="shared" si="789"/>
        <v>118</v>
      </c>
      <c r="N238" s="75">
        <f t="shared" si="790"/>
        <v>198</v>
      </c>
      <c r="O238" s="75">
        <f t="shared" si="791"/>
        <v>371</v>
      </c>
      <c r="P238" s="75" t="s">
        <v>44</v>
      </c>
      <c r="Q238" s="75">
        <f t="shared" si="947"/>
        <v>610</v>
      </c>
      <c r="R238" s="75">
        <f t="shared" si="947"/>
        <v>37</v>
      </c>
      <c r="S238" s="75">
        <f t="shared" si="947"/>
        <v>100</v>
      </c>
      <c r="T238" s="75">
        <f t="shared" si="947"/>
        <v>120621</v>
      </c>
      <c r="U238" s="75">
        <f t="shared" si="947"/>
        <v>9114</v>
      </c>
      <c r="V238" s="75">
        <f t="shared" si="947"/>
        <v>5666</v>
      </c>
      <c r="W238" s="75">
        <f t="shared" si="947"/>
        <v>62879</v>
      </c>
      <c r="X238" s="75">
        <f t="shared" si="947"/>
        <v>29608</v>
      </c>
      <c r="Y238" s="75">
        <f t="shared" si="947"/>
        <v>1163</v>
      </c>
      <c r="Z238" s="75">
        <f t="shared" si="947"/>
        <v>4776275</v>
      </c>
      <c r="AA238" s="75">
        <f t="shared" si="793"/>
        <v>524</v>
      </c>
      <c r="AB238" s="75">
        <f t="shared" si="794"/>
        <v>976</v>
      </c>
      <c r="AC238" s="75">
        <f t="shared" si="912"/>
        <v>3694439</v>
      </c>
      <c r="AD238" s="75">
        <f t="shared" si="796"/>
        <v>652</v>
      </c>
      <c r="AE238" s="75">
        <f t="shared" si="797"/>
        <v>1198</v>
      </c>
      <c r="AF238" s="75">
        <f t="shared" si="913"/>
        <v>126325557</v>
      </c>
      <c r="AG238" s="75">
        <f t="shared" si="799"/>
        <v>2009</v>
      </c>
      <c r="AH238" s="75">
        <f t="shared" si="800"/>
        <v>4149</v>
      </c>
      <c r="AI238" s="75">
        <f t="shared" si="914"/>
        <v>259043978</v>
      </c>
      <c r="AJ238" s="75">
        <f t="shared" si="802"/>
        <v>8749</v>
      </c>
      <c r="AK238" s="75">
        <f t="shared" si="803"/>
        <v>20144</v>
      </c>
      <c r="AL238" s="75">
        <f t="shared" si="915"/>
        <v>11562424</v>
      </c>
      <c r="AM238" s="75">
        <f t="shared" si="805"/>
        <v>9942</v>
      </c>
      <c r="AN238" s="75">
        <f t="shared" si="806"/>
        <v>24343</v>
      </c>
      <c r="AO238" s="75">
        <f t="shared" si="948"/>
        <v>13116</v>
      </c>
      <c r="AP238" s="75">
        <f t="shared" si="948"/>
        <v>422</v>
      </c>
      <c r="AQ238" s="75">
        <f t="shared" si="948"/>
        <v>1912</v>
      </c>
      <c r="AR238" s="75">
        <f t="shared" si="948"/>
        <v>2130</v>
      </c>
      <c r="AS238" s="75">
        <f t="shared" si="948"/>
        <v>1363</v>
      </c>
      <c r="AT238" s="75">
        <f t="shared" si="948"/>
        <v>9419</v>
      </c>
      <c r="AU238" s="75">
        <f t="shared" si="948"/>
        <v>1664</v>
      </c>
      <c r="AV238" s="75">
        <f t="shared" si="948"/>
        <v>63306</v>
      </c>
      <c r="AW238" s="75">
        <f t="shared" si="948"/>
        <v>3972</v>
      </c>
      <c r="AX238" s="75">
        <f t="shared" si="948"/>
        <v>40227</v>
      </c>
      <c r="AY238" s="75">
        <f t="shared" si="949"/>
        <v>107505</v>
      </c>
      <c r="AZ238" s="75">
        <f t="shared" si="949"/>
        <v>18230</v>
      </c>
      <c r="BA238" s="75">
        <f t="shared" si="949"/>
        <v>13488</v>
      </c>
      <c r="BB238" s="75">
        <f t="shared" si="949"/>
        <v>11081</v>
      </c>
      <c r="BC238" s="75">
        <f t="shared" si="949"/>
        <v>8325</v>
      </c>
      <c r="BD238" s="75">
        <f t="shared" si="949"/>
        <v>85269</v>
      </c>
      <c r="BE238" s="75">
        <f t="shared" si="949"/>
        <v>66542</v>
      </c>
      <c r="BF238" s="75">
        <f t="shared" si="949"/>
        <v>50085</v>
      </c>
      <c r="BG238" s="75">
        <f t="shared" si="949"/>
        <v>31853</v>
      </c>
      <c r="BH238" s="75">
        <f t="shared" si="949"/>
        <v>1948</v>
      </c>
      <c r="BI238" s="75">
        <f t="shared" si="949"/>
        <v>1284</v>
      </c>
      <c r="BJ238" s="75">
        <f t="shared" si="949"/>
        <v>107</v>
      </c>
      <c r="BK238" s="75">
        <f t="shared" si="949"/>
        <v>67918</v>
      </c>
      <c r="BL238" s="75">
        <f t="shared" si="809"/>
        <v>635</v>
      </c>
      <c r="BM238" s="75">
        <f t="shared" si="810"/>
        <v>1143</v>
      </c>
      <c r="BN238" s="75">
        <f t="shared" si="930"/>
        <v>106</v>
      </c>
      <c r="BO238" s="75">
        <f t="shared" si="930"/>
        <v>72431</v>
      </c>
      <c r="BP238" s="75">
        <f t="shared" si="812"/>
        <v>683</v>
      </c>
      <c r="BQ238" s="75">
        <f t="shared" si="813"/>
        <v>1143</v>
      </c>
      <c r="BR238" s="75">
        <f t="shared" si="931"/>
        <v>8901</v>
      </c>
      <c r="BS238" s="75">
        <f t="shared" si="931"/>
        <v>4635926</v>
      </c>
      <c r="BT238" s="75">
        <f t="shared" si="815"/>
        <v>521</v>
      </c>
      <c r="BU238" s="75">
        <f t="shared" si="816"/>
        <v>968</v>
      </c>
      <c r="BV238" s="75">
        <f t="shared" si="932"/>
        <v>4244</v>
      </c>
      <c r="BW238" s="75">
        <f t="shared" si="932"/>
        <v>7933581</v>
      </c>
      <c r="BX238" s="75">
        <f t="shared" si="818"/>
        <v>1869</v>
      </c>
      <c r="BY238" s="75">
        <f t="shared" si="819"/>
        <v>3779</v>
      </c>
      <c r="BZ238" s="75">
        <f t="shared" si="933"/>
        <v>1675</v>
      </c>
      <c r="CA238" s="75">
        <f t="shared" si="933"/>
        <v>3249891</v>
      </c>
      <c r="CB238" s="75">
        <f t="shared" si="821"/>
        <v>1940</v>
      </c>
      <c r="CC238" s="75">
        <f t="shared" si="822"/>
        <v>4054</v>
      </c>
      <c r="CD238" s="75">
        <f t="shared" si="934"/>
        <v>56960</v>
      </c>
      <c r="CE238" s="75">
        <f t="shared" si="934"/>
        <v>115142085</v>
      </c>
      <c r="CF238" s="75">
        <f t="shared" si="824"/>
        <v>2021</v>
      </c>
      <c r="CG238" s="75">
        <f t="shared" si="825"/>
        <v>4183</v>
      </c>
      <c r="CH238" s="75">
        <f t="shared" si="935"/>
        <v>3043</v>
      </c>
      <c r="CI238" s="75">
        <f t="shared" si="935"/>
        <v>22679635</v>
      </c>
      <c r="CJ238" s="75">
        <f t="shared" si="827"/>
        <v>7453</v>
      </c>
      <c r="CK238" s="75">
        <f t="shared" si="828"/>
        <v>16065</v>
      </c>
      <c r="CL238" s="75">
        <f t="shared" si="936"/>
        <v>1065</v>
      </c>
      <c r="CM238" s="75">
        <f t="shared" si="936"/>
        <v>8449401</v>
      </c>
      <c r="CN238" s="75">
        <f t="shared" si="830"/>
        <v>7934</v>
      </c>
      <c r="CO238" s="75">
        <f t="shared" si="831"/>
        <v>18134</v>
      </c>
      <c r="CP238" s="75">
        <f t="shared" si="937"/>
        <v>1053</v>
      </c>
      <c r="CQ238" s="75">
        <f t="shared" si="937"/>
        <v>13965228</v>
      </c>
      <c r="CR238" s="75">
        <f t="shared" si="833"/>
        <v>13262</v>
      </c>
      <c r="CS238" s="75">
        <f t="shared" si="834"/>
        <v>29632</v>
      </c>
      <c r="CT238" s="75">
        <f t="shared" si="938"/>
        <v>200</v>
      </c>
      <c r="CU238" s="75">
        <f t="shared" si="938"/>
        <v>2506097</v>
      </c>
      <c r="CV238" s="75">
        <f t="shared" si="836"/>
        <v>12530</v>
      </c>
      <c r="CW238" s="75">
        <f t="shared" si="837"/>
        <v>30098</v>
      </c>
      <c r="CX238" s="75">
        <f t="shared" si="939"/>
        <v>258</v>
      </c>
      <c r="CY238" s="75">
        <f t="shared" si="939"/>
        <v>95017</v>
      </c>
      <c r="CZ238" s="75">
        <f t="shared" si="839"/>
        <v>368</v>
      </c>
      <c r="DA238" s="75">
        <f t="shared" si="840"/>
        <v>689</v>
      </c>
      <c r="DB238" s="75">
        <f t="shared" si="940"/>
        <v>6568</v>
      </c>
      <c r="DC238" s="75">
        <f t="shared" si="940"/>
        <v>508810</v>
      </c>
      <c r="DD238" s="75">
        <f t="shared" si="842"/>
        <v>77</v>
      </c>
      <c r="DE238" s="75">
        <f t="shared" si="843"/>
        <v>147</v>
      </c>
      <c r="DF238" s="75">
        <f t="shared" si="941"/>
        <v>98</v>
      </c>
      <c r="DG238" s="75">
        <f t="shared" si="941"/>
        <v>224158</v>
      </c>
      <c r="DH238" s="75">
        <f t="shared" si="845"/>
        <v>2287</v>
      </c>
      <c r="DI238" s="75">
        <f t="shared" si="846"/>
        <v>5294</v>
      </c>
      <c r="DJ238" s="75">
        <f t="shared" si="945"/>
        <v>91</v>
      </c>
      <c r="DK238" s="75">
        <f t="shared" si="945"/>
        <v>24</v>
      </c>
      <c r="DL238" s="248"/>
      <c r="DM238" s="248"/>
      <c r="DN238" s="248"/>
      <c r="DO238" s="248"/>
      <c r="DP238" s="248"/>
      <c r="DQ238" s="248"/>
      <c r="DR238" s="248"/>
      <c r="DS238" s="248"/>
      <c r="DT238" s="248"/>
      <c r="DU238" s="248"/>
      <c r="DV238" s="248"/>
      <c r="DW238" s="248"/>
      <c r="DX238" s="248"/>
      <c r="DY238" s="248"/>
      <c r="DZ238" s="248"/>
      <c r="EA238" s="248"/>
      <c r="EB238" s="164"/>
      <c r="EC238" s="75">
        <f t="shared" si="859"/>
        <v>12</v>
      </c>
      <c r="ED238" s="74">
        <f t="shared" si="874"/>
        <v>2021</v>
      </c>
      <c r="EE238" s="165">
        <f t="shared" si="875"/>
        <v>44531</v>
      </c>
      <c r="EF238" s="157">
        <f t="shared" si="860"/>
        <v>31</v>
      </c>
      <c r="EG238" s="156"/>
      <c r="EH238" s="166">
        <f t="shared" si="950"/>
        <v>249251</v>
      </c>
      <c r="EI238" s="166">
        <f t="shared" si="950"/>
        <v>16166726</v>
      </c>
      <c r="EJ238" s="166">
        <f t="shared" si="950"/>
        <v>27111057</v>
      </c>
      <c r="EK238" s="166">
        <f t="shared" si="950"/>
        <v>50699897</v>
      </c>
      <c r="EL238" s="166">
        <f t="shared" si="950"/>
        <v>8893785</v>
      </c>
      <c r="EM238" s="166">
        <f t="shared" si="950"/>
        <v>6790154</v>
      </c>
      <c r="EN238" s="166">
        <f t="shared" si="950"/>
        <v>260889035</v>
      </c>
      <c r="EO238" s="166">
        <f t="shared" si="950"/>
        <v>596410453</v>
      </c>
      <c r="EP238" s="166">
        <f t="shared" si="950"/>
        <v>28310896</v>
      </c>
      <c r="EQ238" s="166">
        <f t="shared" si="950"/>
        <v>122345</v>
      </c>
      <c r="ER238" s="166">
        <f t="shared" si="951"/>
        <v>121134</v>
      </c>
      <c r="ES238" s="166">
        <f t="shared" si="951"/>
        <v>8613013</v>
      </c>
      <c r="ET238" s="166">
        <f t="shared" si="951"/>
        <v>16038538</v>
      </c>
      <c r="EU238" s="166">
        <f t="shared" si="951"/>
        <v>6790271</v>
      </c>
      <c r="EV238" s="166">
        <f t="shared" si="951"/>
        <v>238238833</v>
      </c>
      <c r="EW238" s="166">
        <f t="shared" si="951"/>
        <v>48885753</v>
      </c>
      <c r="EX238" s="166">
        <f t="shared" si="951"/>
        <v>19312530</v>
      </c>
      <c r="EY238" s="166">
        <f t="shared" si="951"/>
        <v>31202436</v>
      </c>
      <c r="EZ238" s="166">
        <f t="shared" si="951"/>
        <v>6019553</v>
      </c>
      <c r="FA238" s="166">
        <f t="shared" si="951"/>
        <v>518856</v>
      </c>
      <c r="FB238" s="166">
        <f t="shared" si="952"/>
        <v>177765</v>
      </c>
      <c r="FC238" s="166">
        <f t="shared" si="952"/>
        <v>964776</v>
      </c>
      <c r="FD238" s="166">
        <f t="shared" si="952"/>
        <v>0</v>
      </c>
      <c r="FE238" s="166">
        <f t="shared" si="952"/>
        <v>0</v>
      </c>
      <c r="FF238" s="166">
        <f t="shared" si="952"/>
        <v>0</v>
      </c>
      <c r="FG238" s="166">
        <f t="shared" si="952"/>
        <v>0</v>
      </c>
      <c r="FH238" s="152"/>
      <c r="FI238" s="405">
        <f t="shared" si="916"/>
        <v>2.000219442615756</v>
      </c>
      <c r="FJ238" s="405">
        <f t="shared" si="916"/>
        <v>1.4799210006583279</v>
      </c>
      <c r="FK238" s="405">
        <f t="shared" si="917"/>
        <v>1.9557006706671374</v>
      </c>
      <c r="FL238" s="405">
        <f t="shared" si="918"/>
        <v>1.4692905047652665</v>
      </c>
      <c r="FM238" s="405">
        <f t="shared" si="919"/>
        <v>1.3560807264746577</v>
      </c>
      <c r="FN238" s="405">
        <f t="shared" si="920"/>
        <v>1.0582547432370109</v>
      </c>
      <c r="FO238" s="405">
        <f t="shared" si="921"/>
        <v>1.6916036206430694</v>
      </c>
      <c r="FP238" s="405">
        <f t="shared" si="922"/>
        <v>1.0758241015941636</v>
      </c>
      <c r="FQ238" s="405">
        <f t="shared" si="923"/>
        <v>1.6749785038693035</v>
      </c>
      <c r="FR238" s="405">
        <f t="shared" si="924"/>
        <v>1.1040412725709372</v>
      </c>
      <c r="FS238" s="65"/>
      <c r="FT238" s="172"/>
      <c r="FU238" s="172"/>
      <c r="FV238" s="172"/>
      <c r="FW238" s="172"/>
      <c r="FX238" s="172"/>
    </row>
    <row r="239" spans="1:180" ht="10.35" customHeight="1" x14ac:dyDescent="0.2">
      <c r="A239" s="74" t="str">
        <f t="shared" si="784"/>
        <v>2021-22JANUARYY59</v>
      </c>
      <c r="B239" s="163" t="str">
        <f t="shared" si="873"/>
        <v>2021-22</v>
      </c>
      <c r="C239" s="26" t="s">
        <v>836</v>
      </c>
      <c r="D239" s="163" t="str">
        <f t="shared" si="946"/>
        <v>Y59</v>
      </c>
      <c r="E239" s="163" t="str">
        <f t="shared" si="946"/>
        <v>South East</v>
      </c>
      <c r="F239" s="163" t="str">
        <f t="shared" si="785"/>
        <v>Y59</v>
      </c>
      <c r="H239" s="75">
        <f t="shared" si="926"/>
        <v>175330</v>
      </c>
      <c r="I239" s="75">
        <f t="shared" si="926"/>
        <v>118116</v>
      </c>
      <c r="J239" s="75">
        <f t="shared" si="926"/>
        <v>2219395</v>
      </c>
      <c r="K239" s="75">
        <f t="shared" si="787"/>
        <v>19</v>
      </c>
      <c r="L239" s="75">
        <f t="shared" si="788"/>
        <v>2</v>
      </c>
      <c r="M239" s="75">
        <f t="shared" si="789"/>
        <v>66</v>
      </c>
      <c r="N239" s="75">
        <f t="shared" si="790"/>
        <v>118</v>
      </c>
      <c r="O239" s="75">
        <f t="shared" si="791"/>
        <v>229</v>
      </c>
      <c r="P239" s="75" t="s">
        <v>44</v>
      </c>
      <c r="Q239" s="75">
        <f t="shared" si="947"/>
        <v>581</v>
      </c>
      <c r="R239" s="75">
        <f t="shared" si="947"/>
        <v>55</v>
      </c>
      <c r="S239" s="75">
        <f t="shared" si="947"/>
        <v>85</v>
      </c>
      <c r="T239" s="75">
        <f t="shared" si="947"/>
        <v>117434</v>
      </c>
      <c r="U239" s="75">
        <f t="shared" si="947"/>
        <v>8549</v>
      </c>
      <c r="V239" s="75">
        <f t="shared" si="947"/>
        <v>5218</v>
      </c>
      <c r="W239" s="75">
        <f t="shared" si="947"/>
        <v>58759</v>
      </c>
      <c r="X239" s="75">
        <f t="shared" si="947"/>
        <v>32428</v>
      </c>
      <c r="Y239" s="75">
        <f t="shared" si="947"/>
        <v>1433</v>
      </c>
      <c r="Z239" s="75">
        <f t="shared" si="947"/>
        <v>4237640</v>
      </c>
      <c r="AA239" s="75">
        <f t="shared" si="793"/>
        <v>496</v>
      </c>
      <c r="AB239" s="75">
        <f t="shared" si="794"/>
        <v>913</v>
      </c>
      <c r="AC239" s="75">
        <f t="shared" si="912"/>
        <v>3170164</v>
      </c>
      <c r="AD239" s="75">
        <f t="shared" si="796"/>
        <v>608</v>
      </c>
      <c r="AE239" s="75">
        <f t="shared" si="797"/>
        <v>1144</v>
      </c>
      <c r="AF239" s="75">
        <f t="shared" si="913"/>
        <v>91511355</v>
      </c>
      <c r="AG239" s="75">
        <f t="shared" si="799"/>
        <v>1557</v>
      </c>
      <c r="AH239" s="75">
        <f t="shared" si="800"/>
        <v>3118</v>
      </c>
      <c r="AI239" s="75">
        <f t="shared" si="914"/>
        <v>200610865</v>
      </c>
      <c r="AJ239" s="75">
        <f t="shared" si="802"/>
        <v>6186</v>
      </c>
      <c r="AK239" s="75">
        <f t="shared" si="803"/>
        <v>13881</v>
      </c>
      <c r="AL239" s="75">
        <f t="shared" si="915"/>
        <v>10832465</v>
      </c>
      <c r="AM239" s="75">
        <f t="shared" si="805"/>
        <v>7559</v>
      </c>
      <c r="AN239" s="75">
        <f t="shared" si="806"/>
        <v>17393</v>
      </c>
      <c r="AO239" s="75">
        <f t="shared" si="948"/>
        <v>11394</v>
      </c>
      <c r="AP239" s="75">
        <f t="shared" si="948"/>
        <v>334</v>
      </c>
      <c r="AQ239" s="75">
        <f t="shared" si="948"/>
        <v>1899</v>
      </c>
      <c r="AR239" s="75">
        <f t="shared" si="948"/>
        <v>2153</v>
      </c>
      <c r="AS239" s="75">
        <f t="shared" si="948"/>
        <v>1011</v>
      </c>
      <c r="AT239" s="75">
        <f t="shared" si="948"/>
        <v>8150</v>
      </c>
      <c r="AU239" s="75">
        <f t="shared" si="948"/>
        <v>1777</v>
      </c>
      <c r="AV239" s="75">
        <f t="shared" si="948"/>
        <v>62993</v>
      </c>
      <c r="AW239" s="75">
        <f t="shared" si="948"/>
        <v>3882</v>
      </c>
      <c r="AX239" s="75">
        <f t="shared" si="948"/>
        <v>39165</v>
      </c>
      <c r="AY239" s="75">
        <f t="shared" si="949"/>
        <v>106040</v>
      </c>
      <c r="AZ239" s="75">
        <f t="shared" si="949"/>
        <v>17166</v>
      </c>
      <c r="BA239" s="75">
        <f t="shared" si="949"/>
        <v>12757</v>
      </c>
      <c r="BB239" s="75">
        <f t="shared" si="949"/>
        <v>10228</v>
      </c>
      <c r="BC239" s="75">
        <f t="shared" si="949"/>
        <v>7769</v>
      </c>
      <c r="BD239" s="75">
        <f t="shared" si="949"/>
        <v>79106</v>
      </c>
      <c r="BE239" s="75">
        <f t="shared" si="949"/>
        <v>62322</v>
      </c>
      <c r="BF239" s="75">
        <f t="shared" si="949"/>
        <v>55169</v>
      </c>
      <c r="BG239" s="75">
        <f t="shared" si="949"/>
        <v>35032</v>
      </c>
      <c r="BH239" s="75">
        <f t="shared" si="949"/>
        <v>2397</v>
      </c>
      <c r="BI239" s="75">
        <f t="shared" si="949"/>
        <v>1623</v>
      </c>
      <c r="BJ239" s="75">
        <f t="shared" si="949"/>
        <v>88</v>
      </c>
      <c r="BK239" s="75">
        <f t="shared" si="949"/>
        <v>58818</v>
      </c>
      <c r="BL239" s="75">
        <f t="shared" si="809"/>
        <v>668</v>
      </c>
      <c r="BM239" s="75">
        <f t="shared" si="810"/>
        <v>1231</v>
      </c>
      <c r="BN239" s="75">
        <f t="shared" si="930"/>
        <v>94</v>
      </c>
      <c r="BO239" s="75">
        <f t="shared" si="930"/>
        <v>49766</v>
      </c>
      <c r="BP239" s="75">
        <f t="shared" si="812"/>
        <v>529</v>
      </c>
      <c r="BQ239" s="75">
        <f t="shared" si="813"/>
        <v>966</v>
      </c>
      <c r="BR239" s="75">
        <f t="shared" si="931"/>
        <v>8367</v>
      </c>
      <c r="BS239" s="75">
        <f t="shared" si="931"/>
        <v>4129056</v>
      </c>
      <c r="BT239" s="75">
        <f t="shared" si="815"/>
        <v>493</v>
      </c>
      <c r="BU239" s="75">
        <f t="shared" si="816"/>
        <v>908</v>
      </c>
      <c r="BV239" s="75">
        <f t="shared" si="932"/>
        <v>4122</v>
      </c>
      <c r="BW239" s="75">
        <f t="shared" si="932"/>
        <v>5932015</v>
      </c>
      <c r="BX239" s="75">
        <f t="shared" si="818"/>
        <v>1439</v>
      </c>
      <c r="BY239" s="75">
        <f t="shared" si="819"/>
        <v>2804</v>
      </c>
      <c r="BZ239" s="75">
        <f t="shared" si="933"/>
        <v>1590</v>
      </c>
      <c r="CA239" s="75">
        <f t="shared" si="933"/>
        <v>2414481</v>
      </c>
      <c r="CB239" s="75">
        <f t="shared" si="821"/>
        <v>1519</v>
      </c>
      <c r="CC239" s="75">
        <f t="shared" si="822"/>
        <v>3178</v>
      </c>
      <c r="CD239" s="75">
        <f t="shared" si="934"/>
        <v>53047</v>
      </c>
      <c r="CE239" s="75">
        <f t="shared" si="934"/>
        <v>83164859</v>
      </c>
      <c r="CF239" s="75">
        <f t="shared" si="824"/>
        <v>1568</v>
      </c>
      <c r="CG239" s="75">
        <f t="shared" si="825"/>
        <v>3141</v>
      </c>
      <c r="CH239" s="75">
        <f t="shared" si="935"/>
        <v>3064</v>
      </c>
      <c r="CI239" s="75">
        <f t="shared" si="935"/>
        <v>17444908</v>
      </c>
      <c r="CJ239" s="75">
        <f t="shared" si="827"/>
        <v>5694</v>
      </c>
      <c r="CK239" s="75">
        <f t="shared" si="828"/>
        <v>12263</v>
      </c>
      <c r="CL239" s="75">
        <f t="shared" si="936"/>
        <v>1198</v>
      </c>
      <c r="CM239" s="75">
        <f t="shared" si="936"/>
        <v>7865762</v>
      </c>
      <c r="CN239" s="75">
        <f t="shared" si="830"/>
        <v>6566</v>
      </c>
      <c r="CO239" s="75">
        <f t="shared" si="831"/>
        <v>15862</v>
      </c>
      <c r="CP239" s="75">
        <f t="shared" si="937"/>
        <v>1072</v>
      </c>
      <c r="CQ239" s="75">
        <f t="shared" si="937"/>
        <v>11431848</v>
      </c>
      <c r="CR239" s="75">
        <f t="shared" si="833"/>
        <v>10664</v>
      </c>
      <c r="CS239" s="75">
        <f t="shared" si="834"/>
        <v>23485</v>
      </c>
      <c r="CT239" s="75">
        <f t="shared" si="938"/>
        <v>202</v>
      </c>
      <c r="CU239" s="75">
        <f t="shared" si="938"/>
        <v>1646623</v>
      </c>
      <c r="CV239" s="75">
        <f t="shared" si="836"/>
        <v>8152</v>
      </c>
      <c r="CW239" s="75">
        <f t="shared" si="837"/>
        <v>20502</v>
      </c>
      <c r="CX239" s="75">
        <f t="shared" si="939"/>
        <v>224</v>
      </c>
      <c r="CY239" s="75">
        <f t="shared" si="939"/>
        <v>76936</v>
      </c>
      <c r="CZ239" s="75">
        <f t="shared" si="839"/>
        <v>343</v>
      </c>
      <c r="DA239" s="75">
        <f t="shared" si="840"/>
        <v>557</v>
      </c>
      <c r="DB239" s="75">
        <f t="shared" si="940"/>
        <v>6229</v>
      </c>
      <c r="DC239" s="75">
        <f t="shared" si="940"/>
        <v>369708</v>
      </c>
      <c r="DD239" s="75">
        <f t="shared" si="842"/>
        <v>59</v>
      </c>
      <c r="DE239" s="75">
        <f t="shared" si="843"/>
        <v>114</v>
      </c>
      <c r="DF239" s="75">
        <f t="shared" si="941"/>
        <v>133</v>
      </c>
      <c r="DG239" s="75">
        <f t="shared" si="941"/>
        <v>251414</v>
      </c>
      <c r="DH239" s="75">
        <f t="shared" si="845"/>
        <v>1890</v>
      </c>
      <c r="DI239" s="75">
        <f t="shared" si="846"/>
        <v>3069</v>
      </c>
      <c r="DJ239" s="75">
        <f t="shared" si="945"/>
        <v>124</v>
      </c>
      <c r="DK239" s="75">
        <f t="shared" si="945"/>
        <v>27</v>
      </c>
      <c r="DL239" s="248"/>
      <c r="DM239" s="248"/>
      <c r="DN239" s="248"/>
      <c r="DO239" s="248"/>
      <c r="DP239" s="248"/>
      <c r="DQ239" s="248"/>
      <c r="DR239" s="248"/>
      <c r="DS239" s="248"/>
      <c r="DT239" s="248"/>
      <c r="DU239" s="248"/>
      <c r="DV239" s="248"/>
      <c r="DW239" s="248"/>
      <c r="DX239" s="248"/>
      <c r="DY239" s="248"/>
      <c r="DZ239" s="248"/>
      <c r="EA239" s="248"/>
      <c r="EB239" s="164"/>
      <c r="EC239" s="75">
        <f t="shared" si="859"/>
        <v>1</v>
      </c>
      <c r="ED239" s="74">
        <f t="shared" si="874"/>
        <v>2022</v>
      </c>
      <c r="EE239" s="165">
        <f t="shared" si="875"/>
        <v>44562</v>
      </c>
      <c r="EF239" s="157">
        <f t="shared" si="860"/>
        <v>31</v>
      </c>
      <c r="EG239" s="156"/>
      <c r="EH239" s="166">
        <f t="shared" si="950"/>
        <v>213814</v>
      </c>
      <c r="EI239" s="166">
        <f t="shared" si="950"/>
        <v>7771256</v>
      </c>
      <c r="EJ239" s="166">
        <f t="shared" si="950"/>
        <v>13911938</v>
      </c>
      <c r="EK239" s="166">
        <f t="shared" si="950"/>
        <v>27096272</v>
      </c>
      <c r="EL239" s="166">
        <f t="shared" si="950"/>
        <v>7806271</v>
      </c>
      <c r="EM239" s="166">
        <f t="shared" si="950"/>
        <v>5971512</v>
      </c>
      <c r="EN239" s="166">
        <f t="shared" si="950"/>
        <v>183212198</v>
      </c>
      <c r="EO239" s="166">
        <f t="shared" si="950"/>
        <v>450145638</v>
      </c>
      <c r="EP239" s="166">
        <f t="shared" si="950"/>
        <v>24923754</v>
      </c>
      <c r="EQ239" s="166">
        <f t="shared" si="950"/>
        <v>108350</v>
      </c>
      <c r="ER239" s="166">
        <f t="shared" si="951"/>
        <v>90774</v>
      </c>
      <c r="ES239" s="166">
        <f t="shared" si="951"/>
        <v>7596000</v>
      </c>
      <c r="ET239" s="166">
        <f t="shared" si="951"/>
        <v>11559396</v>
      </c>
      <c r="EU239" s="166">
        <f t="shared" si="951"/>
        <v>5053787</v>
      </c>
      <c r="EV239" s="166">
        <f t="shared" si="951"/>
        <v>166639534</v>
      </c>
      <c r="EW239" s="166">
        <f t="shared" si="951"/>
        <v>37574741</v>
      </c>
      <c r="EX239" s="166">
        <f t="shared" si="951"/>
        <v>19002587</v>
      </c>
      <c r="EY239" s="166">
        <f t="shared" si="951"/>
        <v>25175705</v>
      </c>
      <c r="EZ239" s="166">
        <f t="shared" si="951"/>
        <v>4141388</v>
      </c>
      <c r="FA239" s="166">
        <f t="shared" si="951"/>
        <v>408228</v>
      </c>
      <c r="FB239" s="166">
        <f t="shared" si="952"/>
        <v>124737</v>
      </c>
      <c r="FC239" s="166">
        <f t="shared" si="952"/>
        <v>710472</v>
      </c>
      <c r="FD239" s="166">
        <f t="shared" si="952"/>
        <v>0</v>
      </c>
      <c r="FE239" s="166">
        <f t="shared" si="952"/>
        <v>0</v>
      </c>
      <c r="FF239" s="166">
        <f t="shared" si="952"/>
        <v>0</v>
      </c>
      <c r="FG239" s="166">
        <f t="shared" si="952"/>
        <v>0</v>
      </c>
      <c r="FH239" s="152"/>
      <c r="FI239" s="405">
        <f t="shared" si="916"/>
        <v>2.0079541466838227</v>
      </c>
      <c r="FJ239" s="405">
        <f t="shared" si="916"/>
        <v>1.4922213124342028</v>
      </c>
      <c r="FK239" s="405">
        <f t="shared" si="917"/>
        <v>1.9601379839018782</v>
      </c>
      <c r="FL239" s="405">
        <f t="shared" si="918"/>
        <v>1.4888846301264853</v>
      </c>
      <c r="FM239" s="405">
        <f t="shared" si="919"/>
        <v>1.3462788679181061</v>
      </c>
      <c r="FN239" s="405">
        <f t="shared" si="920"/>
        <v>1.0606375193587365</v>
      </c>
      <c r="FO239" s="405">
        <f t="shared" si="921"/>
        <v>1.7012766744788455</v>
      </c>
      <c r="FP239" s="405">
        <f t="shared" si="922"/>
        <v>1.0803009744665104</v>
      </c>
      <c r="FQ239" s="405">
        <f t="shared" si="923"/>
        <v>1.6727145847871598</v>
      </c>
      <c r="FR239" s="405">
        <f t="shared" si="924"/>
        <v>1.1325889741800419</v>
      </c>
      <c r="FS239" s="65"/>
      <c r="FT239" s="172"/>
      <c r="FU239" s="172"/>
      <c r="FV239" s="172"/>
      <c r="FW239" s="172"/>
      <c r="FX239" s="172"/>
    </row>
    <row r="240" spans="1:180" ht="10.35" customHeight="1" x14ac:dyDescent="0.2">
      <c r="A240" s="74" t="str">
        <f t="shared" si="784"/>
        <v>2021-22FEBRUARYY59</v>
      </c>
      <c r="B240" s="163" t="str">
        <f t="shared" si="873"/>
        <v>2021-22</v>
      </c>
      <c r="C240" s="26" t="s">
        <v>837</v>
      </c>
      <c r="D240" s="163" t="str">
        <f t="shared" si="946"/>
        <v>Y59</v>
      </c>
      <c r="E240" s="163" t="str">
        <f t="shared" si="946"/>
        <v>South East</v>
      </c>
      <c r="F240" s="163" t="str">
        <f t="shared" si="785"/>
        <v>Y59</v>
      </c>
      <c r="H240" s="75">
        <f t="shared" si="926"/>
        <v>171123</v>
      </c>
      <c r="I240" s="75">
        <f t="shared" si="926"/>
        <v>116516</v>
      </c>
      <c r="J240" s="75">
        <f t="shared" si="926"/>
        <v>3195471</v>
      </c>
      <c r="K240" s="75">
        <f t="shared" si="787"/>
        <v>27</v>
      </c>
      <c r="L240" s="75">
        <f t="shared" si="788"/>
        <v>2</v>
      </c>
      <c r="M240" s="75">
        <f t="shared" si="789"/>
        <v>101</v>
      </c>
      <c r="N240" s="75">
        <f t="shared" si="790"/>
        <v>153</v>
      </c>
      <c r="O240" s="75">
        <f t="shared" si="791"/>
        <v>261</v>
      </c>
      <c r="P240" s="75" t="s">
        <v>44</v>
      </c>
      <c r="Q240" s="75">
        <f t="shared" si="947"/>
        <v>543</v>
      </c>
      <c r="R240" s="75">
        <f t="shared" si="947"/>
        <v>48</v>
      </c>
      <c r="S240" s="75">
        <f t="shared" si="947"/>
        <v>86</v>
      </c>
      <c r="T240" s="75">
        <f t="shared" si="947"/>
        <v>105073</v>
      </c>
      <c r="U240" s="75">
        <f t="shared" si="947"/>
        <v>7599</v>
      </c>
      <c r="V240" s="75">
        <f t="shared" si="947"/>
        <v>4762</v>
      </c>
      <c r="W240" s="75">
        <f t="shared" si="947"/>
        <v>54013</v>
      </c>
      <c r="X240" s="75">
        <f t="shared" si="947"/>
        <v>27124</v>
      </c>
      <c r="Y240" s="75">
        <f t="shared" si="947"/>
        <v>1026</v>
      </c>
      <c r="Z240" s="75">
        <f t="shared" si="947"/>
        <v>4001442</v>
      </c>
      <c r="AA240" s="75">
        <f t="shared" si="793"/>
        <v>527</v>
      </c>
      <c r="AB240" s="75">
        <f t="shared" si="794"/>
        <v>955</v>
      </c>
      <c r="AC240" s="75">
        <f t="shared" si="912"/>
        <v>3094396</v>
      </c>
      <c r="AD240" s="75">
        <f t="shared" si="796"/>
        <v>650</v>
      </c>
      <c r="AE240" s="75">
        <f t="shared" si="797"/>
        <v>1208</v>
      </c>
      <c r="AF240" s="75">
        <f t="shared" si="913"/>
        <v>102028659</v>
      </c>
      <c r="AG240" s="75">
        <f t="shared" si="799"/>
        <v>1889</v>
      </c>
      <c r="AH240" s="75">
        <f t="shared" si="800"/>
        <v>3875</v>
      </c>
      <c r="AI240" s="75">
        <f t="shared" si="914"/>
        <v>227653673</v>
      </c>
      <c r="AJ240" s="75">
        <f t="shared" si="802"/>
        <v>8393</v>
      </c>
      <c r="AK240" s="75">
        <f t="shared" si="803"/>
        <v>18650</v>
      </c>
      <c r="AL240" s="75">
        <f t="shared" si="915"/>
        <v>10862527</v>
      </c>
      <c r="AM240" s="75">
        <f t="shared" si="805"/>
        <v>10587</v>
      </c>
      <c r="AN240" s="75">
        <f t="shared" si="806"/>
        <v>23244</v>
      </c>
      <c r="AO240" s="75">
        <f t="shared" si="948"/>
        <v>10859</v>
      </c>
      <c r="AP240" s="75">
        <f t="shared" si="948"/>
        <v>341</v>
      </c>
      <c r="AQ240" s="75">
        <f t="shared" si="948"/>
        <v>1594</v>
      </c>
      <c r="AR240" s="75">
        <f t="shared" si="948"/>
        <v>1886</v>
      </c>
      <c r="AS240" s="75">
        <f t="shared" si="948"/>
        <v>1192</v>
      </c>
      <c r="AT240" s="75">
        <f t="shared" si="948"/>
        <v>7732</v>
      </c>
      <c r="AU240" s="75">
        <f t="shared" si="948"/>
        <v>1519</v>
      </c>
      <c r="AV240" s="75">
        <f t="shared" si="948"/>
        <v>56772</v>
      </c>
      <c r="AW240" s="75">
        <f t="shared" si="948"/>
        <v>3508</v>
      </c>
      <c r="AX240" s="75">
        <f t="shared" si="948"/>
        <v>33934</v>
      </c>
      <c r="AY240" s="75">
        <f t="shared" si="949"/>
        <v>94214</v>
      </c>
      <c r="AZ240" s="75">
        <f t="shared" si="949"/>
        <v>15313</v>
      </c>
      <c r="BA240" s="75">
        <f t="shared" si="949"/>
        <v>11381</v>
      </c>
      <c r="BB240" s="75">
        <f t="shared" si="949"/>
        <v>9450</v>
      </c>
      <c r="BC240" s="75">
        <f t="shared" si="949"/>
        <v>7145</v>
      </c>
      <c r="BD240" s="75">
        <f t="shared" si="949"/>
        <v>72724</v>
      </c>
      <c r="BE240" s="75">
        <f t="shared" si="949"/>
        <v>57096</v>
      </c>
      <c r="BF240" s="75">
        <f t="shared" si="949"/>
        <v>46123</v>
      </c>
      <c r="BG240" s="75">
        <f t="shared" si="949"/>
        <v>29222</v>
      </c>
      <c r="BH240" s="75">
        <f t="shared" si="949"/>
        <v>1736</v>
      </c>
      <c r="BI240" s="75">
        <f t="shared" si="949"/>
        <v>1156</v>
      </c>
      <c r="BJ240" s="75">
        <f t="shared" si="949"/>
        <v>109</v>
      </c>
      <c r="BK240" s="75">
        <f t="shared" si="949"/>
        <v>69263</v>
      </c>
      <c r="BL240" s="75">
        <f t="shared" si="809"/>
        <v>635</v>
      </c>
      <c r="BM240" s="75">
        <f t="shared" si="810"/>
        <v>1030</v>
      </c>
      <c r="BN240" s="75">
        <f t="shared" si="930"/>
        <v>90</v>
      </c>
      <c r="BO240" s="75">
        <f t="shared" si="930"/>
        <v>53450</v>
      </c>
      <c r="BP240" s="75">
        <f t="shared" si="812"/>
        <v>594</v>
      </c>
      <c r="BQ240" s="75">
        <f t="shared" si="813"/>
        <v>1279</v>
      </c>
      <c r="BR240" s="75">
        <f t="shared" si="931"/>
        <v>7400</v>
      </c>
      <c r="BS240" s="75">
        <f t="shared" si="931"/>
        <v>3878729</v>
      </c>
      <c r="BT240" s="75">
        <f t="shared" si="815"/>
        <v>524</v>
      </c>
      <c r="BU240" s="75">
        <f t="shared" si="816"/>
        <v>951</v>
      </c>
      <c r="BV240" s="75">
        <f t="shared" si="932"/>
        <v>4007</v>
      </c>
      <c r="BW240" s="75">
        <f t="shared" si="932"/>
        <v>6923692</v>
      </c>
      <c r="BX240" s="75">
        <f t="shared" si="818"/>
        <v>1728</v>
      </c>
      <c r="BY240" s="75">
        <f t="shared" si="819"/>
        <v>3387</v>
      </c>
      <c r="BZ240" s="75">
        <f t="shared" si="933"/>
        <v>1548</v>
      </c>
      <c r="CA240" s="75">
        <f t="shared" si="933"/>
        <v>2882723</v>
      </c>
      <c r="CB240" s="75">
        <f t="shared" si="821"/>
        <v>1862</v>
      </c>
      <c r="CC240" s="75">
        <f t="shared" si="822"/>
        <v>3925</v>
      </c>
      <c r="CD240" s="75">
        <f t="shared" si="934"/>
        <v>48458</v>
      </c>
      <c r="CE240" s="75">
        <f t="shared" si="934"/>
        <v>92222244</v>
      </c>
      <c r="CF240" s="75">
        <f t="shared" si="824"/>
        <v>1903</v>
      </c>
      <c r="CG240" s="75">
        <f t="shared" si="825"/>
        <v>3917</v>
      </c>
      <c r="CH240" s="75">
        <f t="shared" si="935"/>
        <v>2857</v>
      </c>
      <c r="CI240" s="75">
        <f t="shared" si="935"/>
        <v>19761183</v>
      </c>
      <c r="CJ240" s="75">
        <f t="shared" si="827"/>
        <v>6917</v>
      </c>
      <c r="CK240" s="75">
        <f t="shared" si="828"/>
        <v>13589</v>
      </c>
      <c r="CL240" s="75">
        <f t="shared" si="936"/>
        <v>1024</v>
      </c>
      <c r="CM240" s="75">
        <f t="shared" si="936"/>
        <v>8354869</v>
      </c>
      <c r="CN240" s="75">
        <f t="shared" si="830"/>
        <v>8159</v>
      </c>
      <c r="CO240" s="75">
        <f t="shared" si="831"/>
        <v>17608</v>
      </c>
      <c r="CP240" s="75">
        <f t="shared" si="937"/>
        <v>968</v>
      </c>
      <c r="CQ240" s="75">
        <f t="shared" si="937"/>
        <v>12596423</v>
      </c>
      <c r="CR240" s="75">
        <f t="shared" si="833"/>
        <v>13013</v>
      </c>
      <c r="CS240" s="75">
        <f t="shared" si="834"/>
        <v>27236</v>
      </c>
      <c r="CT240" s="75">
        <f t="shared" si="938"/>
        <v>167</v>
      </c>
      <c r="CU240" s="75">
        <f t="shared" si="938"/>
        <v>1704630</v>
      </c>
      <c r="CV240" s="75">
        <f t="shared" si="836"/>
        <v>10207</v>
      </c>
      <c r="CW240" s="75">
        <f t="shared" si="837"/>
        <v>23814</v>
      </c>
      <c r="CX240" s="75">
        <f t="shared" si="939"/>
        <v>223</v>
      </c>
      <c r="CY240" s="75">
        <f t="shared" si="939"/>
        <v>79231</v>
      </c>
      <c r="CZ240" s="75">
        <f t="shared" si="839"/>
        <v>355</v>
      </c>
      <c r="DA240" s="75">
        <f t="shared" si="840"/>
        <v>621</v>
      </c>
      <c r="DB240" s="75">
        <f t="shared" si="940"/>
        <v>5403</v>
      </c>
      <c r="DC240" s="75">
        <f t="shared" si="940"/>
        <v>373315</v>
      </c>
      <c r="DD240" s="75">
        <f t="shared" si="842"/>
        <v>69</v>
      </c>
      <c r="DE240" s="75">
        <f t="shared" si="843"/>
        <v>144</v>
      </c>
      <c r="DF240" s="75">
        <f t="shared" si="941"/>
        <v>94</v>
      </c>
      <c r="DG240" s="75">
        <f t="shared" si="941"/>
        <v>191506</v>
      </c>
      <c r="DH240" s="75">
        <f t="shared" si="845"/>
        <v>2037</v>
      </c>
      <c r="DI240" s="75">
        <f t="shared" si="846"/>
        <v>3859</v>
      </c>
      <c r="DJ240" s="75">
        <f t="shared" si="945"/>
        <v>84</v>
      </c>
      <c r="DK240" s="75">
        <f t="shared" si="945"/>
        <v>23</v>
      </c>
      <c r="DL240" s="248"/>
      <c r="DM240" s="248"/>
      <c r="DN240" s="248"/>
      <c r="DO240" s="248"/>
      <c r="DP240" s="248"/>
      <c r="DQ240" s="248"/>
      <c r="DR240" s="248"/>
      <c r="DS240" s="248"/>
      <c r="DT240" s="248"/>
      <c r="DU240" s="248"/>
      <c r="DV240" s="248"/>
      <c r="DW240" s="248"/>
      <c r="DX240" s="248"/>
      <c r="DY240" s="248"/>
      <c r="DZ240" s="248"/>
      <c r="EA240" s="248"/>
      <c r="EB240" s="164"/>
      <c r="EC240" s="75">
        <f t="shared" si="859"/>
        <v>2</v>
      </c>
      <c r="ED240" s="74">
        <f t="shared" si="874"/>
        <v>2022</v>
      </c>
      <c r="EE240" s="165">
        <f t="shared" si="875"/>
        <v>44593</v>
      </c>
      <c r="EF240" s="157">
        <f t="shared" si="860"/>
        <v>28</v>
      </c>
      <c r="EG240" s="156"/>
      <c r="EH240" s="166">
        <f t="shared" si="950"/>
        <v>204372</v>
      </c>
      <c r="EI240" s="166">
        <f t="shared" si="950"/>
        <v>11757532</v>
      </c>
      <c r="EJ240" s="166">
        <f t="shared" si="950"/>
        <v>17878053</v>
      </c>
      <c r="EK240" s="166">
        <f t="shared" si="950"/>
        <v>30360017</v>
      </c>
      <c r="EL240" s="166">
        <f t="shared" si="950"/>
        <v>7255721</v>
      </c>
      <c r="EM240" s="166">
        <f t="shared" si="950"/>
        <v>5750242</v>
      </c>
      <c r="EN240" s="166">
        <f t="shared" si="950"/>
        <v>209317621</v>
      </c>
      <c r="EO240" s="166">
        <f t="shared" si="950"/>
        <v>505864044</v>
      </c>
      <c r="EP240" s="166">
        <f t="shared" si="950"/>
        <v>23848697</v>
      </c>
      <c r="EQ240" s="166">
        <f t="shared" si="950"/>
        <v>112295</v>
      </c>
      <c r="ER240" s="166">
        <f t="shared" si="951"/>
        <v>115102</v>
      </c>
      <c r="ES240" s="166">
        <f t="shared" si="951"/>
        <v>7036415</v>
      </c>
      <c r="ET240" s="166">
        <f t="shared" si="951"/>
        <v>13571060</v>
      </c>
      <c r="EU240" s="166">
        <f t="shared" si="951"/>
        <v>6075157</v>
      </c>
      <c r="EV240" s="166">
        <f t="shared" si="951"/>
        <v>189826608</v>
      </c>
      <c r="EW240" s="166">
        <f t="shared" si="951"/>
        <v>38824701</v>
      </c>
      <c r="EX240" s="166">
        <f t="shared" si="951"/>
        <v>18030498</v>
      </c>
      <c r="EY240" s="166">
        <f t="shared" si="951"/>
        <v>26364850</v>
      </c>
      <c r="EZ240" s="166">
        <f t="shared" si="951"/>
        <v>3976980</v>
      </c>
      <c r="FA240" s="166">
        <f t="shared" si="951"/>
        <v>362742</v>
      </c>
      <c r="FB240" s="166">
        <f t="shared" si="952"/>
        <v>138514</v>
      </c>
      <c r="FC240" s="166">
        <f t="shared" si="952"/>
        <v>778492</v>
      </c>
      <c r="FD240" s="166">
        <f t="shared" si="952"/>
        <v>0</v>
      </c>
      <c r="FE240" s="166">
        <f t="shared" si="952"/>
        <v>0</v>
      </c>
      <c r="FF240" s="166">
        <f t="shared" si="952"/>
        <v>0</v>
      </c>
      <c r="FG240" s="166">
        <f t="shared" si="952"/>
        <v>0</v>
      </c>
      <c r="FH240" s="152"/>
      <c r="FI240" s="405">
        <f t="shared" si="916"/>
        <v>2.015133570206606</v>
      </c>
      <c r="FJ240" s="405">
        <f t="shared" si="916"/>
        <v>1.4976970654033426</v>
      </c>
      <c r="FK240" s="405">
        <f t="shared" si="917"/>
        <v>1.9844603107937842</v>
      </c>
      <c r="FL240" s="405">
        <f t="shared" si="918"/>
        <v>1.5004199916001679</v>
      </c>
      <c r="FM240" s="405">
        <f t="shared" si="919"/>
        <v>1.34641660341029</v>
      </c>
      <c r="FN240" s="405">
        <f t="shared" si="920"/>
        <v>1.0570788513876288</v>
      </c>
      <c r="FO240" s="405">
        <f t="shared" si="921"/>
        <v>1.7004497861672321</v>
      </c>
      <c r="FP240" s="405">
        <f t="shared" si="922"/>
        <v>1.0773484736764489</v>
      </c>
      <c r="FQ240" s="405">
        <f t="shared" si="923"/>
        <v>1.6920077972709551</v>
      </c>
      <c r="FR240" s="405">
        <f t="shared" si="924"/>
        <v>1.1267056530214425</v>
      </c>
      <c r="FS240" s="65"/>
      <c r="FT240" s="172"/>
      <c r="FU240" s="172"/>
      <c r="FV240" s="172"/>
      <c r="FW240" s="172"/>
      <c r="FX240" s="172"/>
    </row>
    <row r="241" spans="1:180" ht="10.35" customHeight="1" x14ac:dyDescent="0.2">
      <c r="A241" s="74" t="str">
        <f t="shared" si="784"/>
        <v>2021-22MARCHY59</v>
      </c>
      <c r="B241" s="163" t="str">
        <f t="shared" si="873"/>
        <v>2021-22</v>
      </c>
      <c r="C241" s="26" t="s">
        <v>838</v>
      </c>
      <c r="D241" s="163" t="str">
        <f t="shared" si="946"/>
        <v>Y59</v>
      </c>
      <c r="E241" s="163" t="str">
        <f t="shared" si="946"/>
        <v>South East</v>
      </c>
      <c r="F241" s="163" t="str">
        <f t="shared" si="785"/>
        <v>Y59</v>
      </c>
      <c r="H241" s="75">
        <f t="shared" si="926"/>
        <v>185728</v>
      </c>
      <c r="I241" s="75">
        <f t="shared" si="926"/>
        <v>145408</v>
      </c>
      <c r="J241" s="75">
        <f t="shared" si="926"/>
        <v>9181637</v>
      </c>
      <c r="K241" s="75">
        <f t="shared" si="787"/>
        <v>63</v>
      </c>
      <c r="L241" s="75">
        <f t="shared" si="788"/>
        <v>2</v>
      </c>
      <c r="M241" s="75">
        <f t="shared" si="789"/>
        <v>199</v>
      </c>
      <c r="N241" s="75">
        <f t="shared" si="790"/>
        <v>274</v>
      </c>
      <c r="O241" s="75">
        <f t="shared" si="791"/>
        <v>455</v>
      </c>
      <c r="P241" s="75" t="s">
        <v>44</v>
      </c>
      <c r="Q241" s="75">
        <f t="shared" si="947"/>
        <v>784</v>
      </c>
      <c r="R241" s="75">
        <f t="shared" si="947"/>
        <v>65</v>
      </c>
      <c r="S241" s="75">
        <f t="shared" si="947"/>
        <v>149</v>
      </c>
      <c r="T241" s="75">
        <f t="shared" si="947"/>
        <v>116057</v>
      </c>
      <c r="U241" s="75">
        <f t="shared" si="947"/>
        <v>8714</v>
      </c>
      <c r="V241" s="75">
        <f t="shared" si="947"/>
        <v>5533</v>
      </c>
      <c r="W241" s="75">
        <f t="shared" si="947"/>
        <v>61534</v>
      </c>
      <c r="X241" s="75">
        <f t="shared" si="947"/>
        <v>26855</v>
      </c>
      <c r="Y241" s="75">
        <f t="shared" si="947"/>
        <v>921</v>
      </c>
      <c r="Z241" s="75">
        <f t="shared" si="947"/>
        <v>5216008</v>
      </c>
      <c r="AA241" s="75">
        <f t="shared" si="793"/>
        <v>599</v>
      </c>
      <c r="AB241" s="75">
        <f t="shared" si="794"/>
        <v>1064</v>
      </c>
      <c r="AC241" s="75">
        <f t="shared" si="912"/>
        <v>3994586</v>
      </c>
      <c r="AD241" s="75">
        <f t="shared" si="796"/>
        <v>722</v>
      </c>
      <c r="AE241" s="75">
        <f t="shared" si="797"/>
        <v>1290</v>
      </c>
      <c r="AF241" s="75">
        <f t="shared" si="913"/>
        <v>168012573</v>
      </c>
      <c r="AG241" s="75">
        <f t="shared" si="799"/>
        <v>2730</v>
      </c>
      <c r="AH241" s="75">
        <f t="shared" si="800"/>
        <v>5640</v>
      </c>
      <c r="AI241" s="75">
        <f t="shared" si="914"/>
        <v>345640576</v>
      </c>
      <c r="AJ241" s="75">
        <f t="shared" si="802"/>
        <v>12871</v>
      </c>
      <c r="AK241" s="75">
        <f t="shared" si="803"/>
        <v>29673</v>
      </c>
      <c r="AL241" s="75">
        <f t="shared" si="915"/>
        <v>15155889</v>
      </c>
      <c r="AM241" s="75">
        <f t="shared" si="805"/>
        <v>16456</v>
      </c>
      <c r="AN241" s="75">
        <f t="shared" si="806"/>
        <v>36480</v>
      </c>
      <c r="AO241" s="75">
        <f t="shared" si="948"/>
        <v>13397</v>
      </c>
      <c r="AP241" s="75">
        <f t="shared" si="948"/>
        <v>355</v>
      </c>
      <c r="AQ241" s="75">
        <f t="shared" si="948"/>
        <v>1910</v>
      </c>
      <c r="AR241" s="75">
        <f t="shared" si="948"/>
        <v>2300</v>
      </c>
      <c r="AS241" s="75">
        <f t="shared" si="948"/>
        <v>1391</v>
      </c>
      <c r="AT241" s="75">
        <f t="shared" si="948"/>
        <v>9741</v>
      </c>
      <c r="AU241" s="75">
        <f t="shared" si="948"/>
        <v>1700</v>
      </c>
      <c r="AV241" s="75">
        <f t="shared" si="948"/>
        <v>61168</v>
      </c>
      <c r="AW241" s="75">
        <f t="shared" si="948"/>
        <v>3592</v>
      </c>
      <c r="AX241" s="75">
        <f t="shared" si="948"/>
        <v>37900</v>
      </c>
      <c r="AY241" s="75">
        <f t="shared" si="949"/>
        <v>102660</v>
      </c>
      <c r="AZ241" s="75">
        <f t="shared" si="949"/>
        <v>17497</v>
      </c>
      <c r="BA241" s="75">
        <f t="shared" si="949"/>
        <v>12944</v>
      </c>
      <c r="BB241" s="75">
        <f t="shared" si="949"/>
        <v>10918</v>
      </c>
      <c r="BC241" s="75">
        <f t="shared" si="949"/>
        <v>8188</v>
      </c>
      <c r="BD241" s="75">
        <f t="shared" si="949"/>
        <v>83711</v>
      </c>
      <c r="BE241" s="75">
        <f t="shared" si="949"/>
        <v>65091</v>
      </c>
      <c r="BF241" s="75">
        <f t="shared" si="949"/>
        <v>45141</v>
      </c>
      <c r="BG241" s="75">
        <f t="shared" si="949"/>
        <v>29048</v>
      </c>
      <c r="BH241" s="75">
        <f t="shared" si="949"/>
        <v>1575</v>
      </c>
      <c r="BI241" s="75">
        <f t="shared" si="949"/>
        <v>1024</v>
      </c>
      <c r="BJ241" s="75">
        <f t="shared" si="949"/>
        <v>132</v>
      </c>
      <c r="BK241" s="75">
        <f t="shared" si="949"/>
        <v>92239</v>
      </c>
      <c r="BL241" s="75">
        <f t="shared" si="809"/>
        <v>699</v>
      </c>
      <c r="BM241" s="75">
        <f t="shared" si="810"/>
        <v>1164</v>
      </c>
      <c r="BN241" s="75">
        <f t="shared" si="930"/>
        <v>104</v>
      </c>
      <c r="BO241" s="75">
        <f t="shared" si="930"/>
        <v>63036</v>
      </c>
      <c r="BP241" s="75">
        <f t="shared" si="812"/>
        <v>606</v>
      </c>
      <c r="BQ241" s="75">
        <f t="shared" si="813"/>
        <v>1049</v>
      </c>
      <c r="BR241" s="75">
        <f t="shared" si="931"/>
        <v>8478</v>
      </c>
      <c r="BS241" s="75">
        <f t="shared" si="931"/>
        <v>5060733</v>
      </c>
      <c r="BT241" s="75">
        <f t="shared" si="815"/>
        <v>597</v>
      </c>
      <c r="BU241" s="75">
        <f t="shared" si="816"/>
        <v>1062</v>
      </c>
      <c r="BV241" s="75">
        <f t="shared" si="932"/>
        <v>4499</v>
      </c>
      <c r="BW241" s="75">
        <f t="shared" si="932"/>
        <v>11323019</v>
      </c>
      <c r="BX241" s="75">
        <f t="shared" si="818"/>
        <v>2517</v>
      </c>
      <c r="BY241" s="75">
        <f t="shared" si="819"/>
        <v>4876</v>
      </c>
      <c r="BZ241" s="75">
        <f t="shared" si="933"/>
        <v>1670</v>
      </c>
      <c r="CA241" s="75">
        <f t="shared" si="933"/>
        <v>4086313</v>
      </c>
      <c r="CB241" s="75">
        <f t="shared" si="821"/>
        <v>2447</v>
      </c>
      <c r="CC241" s="75">
        <f t="shared" si="822"/>
        <v>5337</v>
      </c>
      <c r="CD241" s="75">
        <f t="shared" si="934"/>
        <v>55365</v>
      </c>
      <c r="CE241" s="75">
        <f t="shared" si="934"/>
        <v>152603241</v>
      </c>
      <c r="CF241" s="75">
        <f t="shared" si="824"/>
        <v>2756</v>
      </c>
      <c r="CG241" s="75">
        <f t="shared" si="825"/>
        <v>5711</v>
      </c>
      <c r="CH241" s="75">
        <f t="shared" si="935"/>
        <v>2969</v>
      </c>
      <c r="CI241" s="75">
        <f t="shared" si="935"/>
        <v>28595818</v>
      </c>
      <c r="CJ241" s="75">
        <f t="shared" si="827"/>
        <v>9631</v>
      </c>
      <c r="CK241" s="75">
        <f t="shared" si="828"/>
        <v>21022</v>
      </c>
      <c r="CL241" s="75">
        <f t="shared" si="936"/>
        <v>1095</v>
      </c>
      <c r="CM241" s="75">
        <f t="shared" si="936"/>
        <v>11373065</v>
      </c>
      <c r="CN241" s="75">
        <f t="shared" si="830"/>
        <v>10386</v>
      </c>
      <c r="CO241" s="75">
        <f t="shared" si="831"/>
        <v>22634</v>
      </c>
      <c r="CP241" s="75">
        <f t="shared" si="937"/>
        <v>1030</v>
      </c>
      <c r="CQ241" s="75">
        <f t="shared" si="937"/>
        <v>17550632</v>
      </c>
      <c r="CR241" s="75">
        <f t="shared" si="833"/>
        <v>17039</v>
      </c>
      <c r="CS241" s="75">
        <f t="shared" si="834"/>
        <v>36503</v>
      </c>
      <c r="CT241" s="75">
        <f t="shared" si="938"/>
        <v>163</v>
      </c>
      <c r="CU241" s="75">
        <f t="shared" si="938"/>
        <v>2318398</v>
      </c>
      <c r="CV241" s="75">
        <f t="shared" si="836"/>
        <v>14223</v>
      </c>
      <c r="CW241" s="75">
        <f t="shared" si="837"/>
        <v>30858</v>
      </c>
      <c r="CX241" s="75">
        <f t="shared" si="939"/>
        <v>226</v>
      </c>
      <c r="CY241" s="75">
        <f t="shared" si="939"/>
        <v>82929</v>
      </c>
      <c r="CZ241" s="75">
        <f t="shared" si="839"/>
        <v>367</v>
      </c>
      <c r="DA241" s="75">
        <f t="shared" si="840"/>
        <v>606</v>
      </c>
      <c r="DB241" s="75">
        <f t="shared" si="940"/>
        <v>5942</v>
      </c>
      <c r="DC241" s="75">
        <f t="shared" si="940"/>
        <v>628538</v>
      </c>
      <c r="DD241" s="75">
        <f t="shared" si="842"/>
        <v>106</v>
      </c>
      <c r="DE241" s="75">
        <f t="shared" si="843"/>
        <v>222</v>
      </c>
      <c r="DF241" s="75">
        <f t="shared" si="941"/>
        <v>98</v>
      </c>
      <c r="DG241" s="75">
        <f t="shared" si="941"/>
        <v>240579</v>
      </c>
      <c r="DH241" s="75">
        <f t="shared" si="845"/>
        <v>2455</v>
      </c>
      <c r="DI241" s="75">
        <f t="shared" si="846"/>
        <v>4811</v>
      </c>
      <c r="DJ241" s="75">
        <f t="shared" si="945"/>
        <v>87</v>
      </c>
      <c r="DK241" s="75">
        <f t="shared" si="945"/>
        <v>36</v>
      </c>
      <c r="DL241" s="248"/>
      <c r="DM241" s="248"/>
      <c r="DN241" s="248"/>
      <c r="DO241" s="248"/>
      <c r="DP241" s="248"/>
      <c r="DQ241" s="248"/>
      <c r="DR241" s="248"/>
      <c r="DS241" s="248"/>
      <c r="DT241" s="248"/>
      <c r="DU241" s="248"/>
      <c r="DV241" s="248"/>
      <c r="DW241" s="248"/>
      <c r="DX241" s="248"/>
      <c r="DY241" s="248"/>
      <c r="DZ241" s="248"/>
      <c r="EA241" s="248"/>
      <c r="EB241" s="164"/>
      <c r="EC241" s="75">
        <f t="shared" si="859"/>
        <v>3</v>
      </c>
      <c r="ED241" s="74">
        <f t="shared" si="874"/>
        <v>2022</v>
      </c>
      <c r="EE241" s="165">
        <f t="shared" si="875"/>
        <v>44621</v>
      </c>
      <c r="EF241" s="157">
        <f t="shared" si="860"/>
        <v>31</v>
      </c>
      <c r="EG241" s="156"/>
      <c r="EH241" s="166">
        <f t="shared" si="950"/>
        <v>312748</v>
      </c>
      <c r="EI241" s="166">
        <f t="shared" si="950"/>
        <v>28956000</v>
      </c>
      <c r="EJ241" s="166">
        <f t="shared" si="950"/>
        <v>39857836</v>
      </c>
      <c r="EK241" s="166">
        <f t="shared" si="950"/>
        <v>66099648</v>
      </c>
      <c r="EL241" s="166">
        <f t="shared" si="950"/>
        <v>9273471</v>
      </c>
      <c r="EM241" s="166">
        <f t="shared" si="950"/>
        <v>7138239</v>
      </c>
      <c r="EN241" s="166">
        <f t="shared" si="950"/>
        <v>347065180</v>
      </c>
      <c r="EO241" s="166">
        <f t="shared" si="950"/>
        <v>796860595</v>
      </c>
      <c r="EP241" s="166">
        <f t="shared" si="950"/>
        <v>33598341</v>
      </c>
      <c r="EQ241" s="166">
        <f t="shared" si="950"/>
        <v>153594</v>
      </c>
      <c r="ER241" s="166">
        <f t="shared" si="951"/>
        <v>109063</v>
      </c>
      <c r="ES241" s="166">
        <f t="shared" si="951"/>
        <v>9001010</v>
      </c>
      <c r="ET241" s="166">
        <f t="shared" si="951"/>
        <v>21936937</v>
      </c>
      <c r="EU241" s="166">
        <f t="shared" si="951"/>
        <v>8912246</v>
      </c>
      <c r="EV241" s="166">
        <f t="shared" si="951"/>
        <v>316172388</v>
      </c>
      <c r="EW241" s="166">
        <f t="shared" si="951"/>
        <v>62413823</v>
      </c>
      <c r="EX241" s="166">
        <f t="shared" si="951"/>
        <v>24784540</v>
      </c>
      <c r="EY241" s="166">
        <f t="shared" si="951"/>
        <v>37597806</v>
      </c>
      <c r="EZ241" s="166">
        <f t="shared" si="951"/>
        <v>5029912</v>
      </c>
      <c r="FA241" s="166">
        <f t="shared" si="951"/>
        <v>471481</v>
      </c>
      <c r="FB241" s="166">
        <f t="shared" si="952"/>
        <v>136914</v>
      </c>
      <c r="FC241" s="166">
        <f t="shared" si="952"/>
        <v>1316920</v>
      </c>
      <c r="FD241" s="166">
        <f t="shared" si="952"/>
        <v>0</v>
      </c>
      <c r="FE241" s="166">
        <f t="shared" si="952"/>
        <v>0</v>
      </c>
      <c r="FF241" s="166">
        <f t="shared" si="952"/>
        <v>0</v>
      </c>
      <c r="FG241" s="166">
        <f t="shared" si="952"/>
        <v>0</v>
      </c>
      <c r="FH241" s="152"/>
      <c r="FI241" s="405">
        <f t="shared" si="916"/>
        <v>2.0079182924030294</v>
      </c>
      <c r="FJ241" s="405">
        <f t="shared" si="916"/>
        <v>1.485425751663989</v>
      </c>
      <c r="FK241" s="405">
        <f t="shared" si="917"/>
        <v>1.9732514006867883</v>
      </c>
      <c r="FL241" s="405">
        <f t="shared" si="918"/>
        <v>1.4798481836255195</v>
      </c>
      <c r="FM241" s="405">
        <f t="shared" si="919"/>
        <v>1.36040237917249</v>
      </c>
      <c r="FN241" s="405">
        <f t="shared" si="920"/>
        <v>1.0578054408944648</v>
      </c>
      <c r="FO241" s="405">
        <f t="shared" si="921"/>
        <v>1.6809160305343511</v>
      </c>
      <c r="FP241" s="405">
        <f t="shared" si="922"/>
        <v>1.0816607708061814</v>
      </c>
      <c r="FQ241" s="405">
        <f t="shared" si="923"/>
        <v>1.7100977198697069</v>
      </c>
      <c r="FR241" s="405">
        <f t="shared" si="924"/>
        <v>1.1118349619978285</v>
      </c>
      <c r="FS241" s="65"/>
      <c r="FT241" s="172"/>
      <c r="FU241" s="172"/>
      <c r="FV241" s="172"/>
      <c r="FW241" s="172"/>
      <c r="FX241" s="172"/>
    </row>
    <row r="242" spans="1:180" ht="10.35" customHeight="1" x14ac:dyDescent="0.2">
      <c r="A242" s="74" t="str">
        <f t="shared" si="784"/>
        <v>2022-23APRILY59</v>
      </c>
      <c r="B242" s="163" t="str">
        <f t="shared" si="873"/>
        <v>2022-23</v>
      </c>
      <c r="C242" s="26" t="s">
        <v>839</v>
      </c>
      <c r="D242" s="163" t="str">
        <f t="shared" si="946"/>
        <v>Y59</v>
      </c>
      <c r="E242" s="163" t="str">
        <f t="shared" si="946"/>
        <v>South East</v>
      </c>
      <c r="F242" s="163" t="str">
        <f t="shared" si="785"/>
        <v>Y59</v>
      </c>
      <c r="H242" s="75">
        <f t="shared" si="926"/>
        <v>172970</v>
      </c>
      <c r="I242" s="75">
        <f t="shared" si="926"/>
        <v>125291</v>
      </c>
      <c r="J242" s="75">
        <f t="shared" si="926"/>
        <v>4185704</v>
      </c>
      <c r="K242" s="75">
        <f t="shared" si="787"/>
        <v>33</v>
      </c>
      <c r="L242" s="75">
        <f t="shared" si="788"/>
        <v>1</v>
      </c>
      <c r="M242" s="75">
        <f t="shared" si="789"/>
        <v>124</v>
      </c>
      <c r="N242" s="75">
        <f t="shared" si="790"/>
        <v>181</v>
      </c>
      <c r="O242" s="75">
        <f t="shared" si="791"/>
        <v>321</v>
      </c>
      <c r="P242" s="75" t="s">
        <v>44</v>
      </c>
      <c r="Q242" s="75">
        <f t="shared" si="947"/>
        <v>769</v>
      </c>
      <c r="R242" s="75">
        <f t="shared" si="947"/>
        <v>49</v>
      </c>
      <c r="S242" s="75">
        <f t="shared" si="947"/>
        <v>73</v>
      </c>
      <c r="T242" s="75">
        <f t="shared" si="947"/>
        <v>111316</v>
      </c>
      <c r="U242" s="75">
        <f t="shared" si="947"/>
        <v>8040</v>
      </c>
      <c r="V242" s="75">
        <f t="shared" si="947"/>
        <v>4965</v>
      </c>
      <c r="W242" s="75">
        <f t="shared" si="947"/>
        <v>56816</v>
      </c>
      <c r="X242" s="75">
        <f t="shared" si="947"/>
        <v>28904</v>
      </c>
      <c r="Y242" s="75">
        <f t="shared" si="947"/>
        <v>1120</v>
      </c>
      <c r="Z242" s="75">
        <f t="shared" si="947"/>
        <v>4297298</v>
      </c>
      <c r="AA242" s="75">
        <f t="shared" si="793"/>
        <v>534</v>
      </c>
      <c r="AB242" s="75">
        <f t="shared" si="794"/>
        <v>982</v>
      </c>
      <c r="AC242" s="75">
        <f t="shared" si="912"/>
        <v>3169648</v>
      </c>
      <c r="AD242" s="75">
        <f t="shared" si="796"/>
        <v>638</v>
      </c>
      <c r="AE242" s="75">
        <f t="shared" si="797"/>
        <v>1176</v>
      </c>
      <c r="AF242" s="75">
        <f t="shared" si="913"/>
        <v>114025227</v>
      </c>
      <c r="AG242" s="75">
        <f t="shared" si="799"/>
        <v>2007</v>
      </c>
      <c r="AH242" s="75">
        <f t="shared" si="800"/>
        <v>4181</v>
      </c>
      <c r="AI242" s="75">
        <f t="shared" si="914"/>
        <v>235186650</v>
      </c>
      <c r="AJ242" s="75">
        <f t="shared" si="802"/>
        <v>8137</v>
      </c>
      <c r="AK242" s="75">
        <f t="shared" si="803"/>
        <v>18308</v>
      </c>
      <c r="AL242" s="75">
        <f t="shared" si="915"/>
        <v>10872313</v>
      </c>
      <c r="AM242" s="75">
        <f t="shared" si="805"/>
        <v>9707</v>
      </c>
      <c r="AN242" s="75">
        <f t="shared" si="806"/>
        <v>21774</v>
      </c>
      <c r="AO242" s="75">
        <f t="shared" si="948"/>
        <v>11948</v>
      </c>
      <c r="AP242" s="75">
        <f t="shared" si="948"/>
        <v>313</v>
      </c>
      <c r="AQ242" s="75">
        <f t="shared" si="948"/>
        <v>1937</v>
      </c>
      <c r="AR242" s="75">
        <f t="shared" si="948"/>
        <v>2369</v>
      </c>
      <c r="AS242" s="75">
        <f t="shared" si="948"/>
        <v>1006</v>
      </c>
      <c r="AT242" s="75">
        <f t="shared" si="948"/>
        <v>8692</v>
      </c>
      <c r="AU242" s="75">
        <f t="shared" si="948"/>
        <v>1835</v>
      </c>
      <c r="AV242" s="75">
        <f t="shared" si="948"/>
        <v>58689</v>
      </c>
      <c r="AW242" s="75">
        <f t="shared" si="948"/>
        <v>3603</v>
      </c>
      <c r="AX242" s="75">
        <f t="shared" si="948"/>
        <v>37076</v>
      </c>
      <c r="AY242" s="75">
        <f t="shared" si="949"/>
        <v>99368</v>
      </c>
      <c r="AZ242" s="75">
        <f t="shared" si="949"/>
        <v>16898</v>
      </c>
      <c r="BA242" s="75">
        <f t="shared" si="949"/>
        <v>12283</v>
      </c>
      <c r="BB242" s="75">
        <f t="shared" si="949"/>
        <v>10289</v>
      </c>
      <c r="BC242" s="75">
        <f t="shared" si="949"/>
        <v>7602</v>
      </c>
      <c r="BD242" s="75">
        <f t="shared" si="949"/>
        <v>75918</v>
      </c>
      <c r="BE242" s="75">
        <f t="shared" si="949"/>
        <v>60249</v>
      </c>
      <c r="BF242" s="75">
        <f t="shared" si="949"/>
        <v>48157</v>
      </c>
      <c r="BG242" s="75">
        <f t="shared" si="949"/>
        <v>31158</v>
      </c>
      <c r="BH242" s="75">
        <f t="shared" si="949"/>
        <v>1844</v>
      </c>
      <c r="BI242" s="75">
        <f t="shared" si="949"/>
        <v>1255</v>
      </c>
      <c r="BJ242" s="75">
        <f t="shared" si="949"/>
        <v>90</v>
      </c>
      <c r="BK242" s="75">
        <f t="shared" si="949"/>
        <v>59755</v>
      </c>
      <c r="BL242" s="75">
        <f t="shared" si="809"/>
        <v>664</v>
      </c>
      <c r="BM242" s="75">
        <f t="shared" si="810"/>
        <v>1109</v>
      </c>
      <c r="BN242" s="75">
        <f t="shared" si="930"/>
        <v>88</v>
      </c>
      <c r="BO242" s="75">
        <f t="shared" si="930"/>
        <v>49927</v>
      </c>
      <c r="BP242" s="75">
        <f t="shared" si="812"/>
        <v>567</v>
      </c>
      <c r="BQ242" s="75">
        <f t="shared" si="813"/>
        <v>1102</v>
      </c>
      <c r="BR242" s="75">
        <f t="shared" si="931"/>
        <v>7862</v>
      </c>
      <c r="BS242" s="75">
        <f t="shared" si="931"/>
        <v>4187616</v>
      </c>
      <c r="BT242" s="75">
        <f t="shared" si="815"/>
        <v>533</v>
      </c>
      <c r="BU242" s="75">
        <f t="shared" si="816"/>
        <v>980</v>
      </c>
      <c r="BV242" s="75">
        <f t="shared" si="932"/>
        <v>3877</v>
      </c>
      <c r="BW242" s="75">
        <f t="shared" si="932"/>
        <v>7256180</v>
      </c>
      <c r="BX242" s="75">
        <f t="shared" si="818"/>
        <v>1872</v>
      </c>
      <c r="BY242" s="75">
        <f t="shared" si="819"/>
        <v>3832</v>
      </c>
      <c r="BZ242" s="75">
        <f t="shared" si="933"/>
        <v>1647</v>
      </c>
      <c r="CA242" s="75">
        <f t="shared" si="933"/>
        <v>3225543</v>
      </c>
      <c r="CB242" s="75">
        <f t="shared" si="821"/>
        <v>1958</v>
      </c>
      <c r="CC242" s="75">
        <f t="shared" si="822"/>
        <v>4260</v>
      </c>
      <c r="CD242" s="75">
        <f t="shared" si="934"/>
        <v>51292</v>
      </c>
      <c r="CE242" s="75">
        <f t="shared" si="934"/>
        <v>103543504</v>
      </c>
      <c r="CF242" s="75">
        <f t="shared" si="824"/>
        <v>2019</v>
      </c>
      <c r="CG242" s="75">
        <f t="shared" si="825"/>
        <v>4210</v>
      </c>
      <c r="CH242" s="75">
        <f t="shared" si="935"/>
        <v>2811</v>
      </c>
      <c r="CI242" s="75">
        <f t="shared" si="935"/>
        <v>20985783</v>
      </c>
      <c r="CJ242" s="75">
        <f t="shared" si="827"/>
        <v>7466</v>
      </c>
      <c r="CK242" s="75">
        <f t="shared" si="828"/>
        <v>15959</v>
      </c>
      <c r="CL242" s="75">
        <f t="shared" si="936"/>
        <v>1097</v>
      </c>
      <c r="CM242" s="75">
        <f t="shared" si="936"/>
        <v>8763355</v>
      </c>
      <c r="CN242" s="75">
        <f t="shared" si="830"/>
        <v>7988</v>
      </c>
      <c r="CO242" s="75">
        <f t="shared" si="831"/>
        <v>19381</v>
      </c>
      <c r="CP242" s="75">
        <f t="shared" si="937"/>
        <v>1020</v>
      </c>
      <c r="CQ242" s="75">
        <f t="shared" si="937"/>
        <v>13135282</v>
      </c>
      <c r="CR242" s="75">
        <f t="shared" si="833"/>
        <v>12878</v>
      </c>
      <c r="CS242" s="75">
        <f t="shared" si="834"/>
        <v>28350</v>
      </c>
      <c r="CT242" s="75">
        <f t="shared" si="938"/>
        <v>192</v>
      </c>
      <c r="CU242" s="75">
        <f t="shared" si="938"/>
        <v>1862536</v>
      </c>
      <c r="CV242" s="75">
        <f t="shared" si="836"/>
        <v>9701</v>
      </c>
      <c r="CW242" s="75">
        <f t="shared" si="837"/>
        <v>23212</v>
      </c>
      <c r="CX242" s="75">
        <f t="shared" si="939"/>
        <v>249</v>
      </c>
      <c r="CY242" s="75">
        <f t="shared" si="939"/>
        <v>91720</v>
      </c>
      <c r="CZ242" s="75">
        <f t="shared" si="839"/>
        <v>368</v>
      </c>
      <c r="DA242" s="75">
        <f t="shared" si="840"/>
        <v>621</v>
      </c>
      <c r="DB242" s="75">
        <f t="shared" si="940"/>
        <v>4979</v>
      </c>
      <c r="DC242" s="75">
        <f t="shared" si="940"/>
        <v>348714</v>
      </c>
      <c r="DD242" s="75">
        <f t="shared" si="842"/>
        <v>70</v>
      </c>
      <c r="DE242" s="75">
        <f t="shared" si="843"/>
        <v>140</v>
      </c>
      <c r="DF242" s="75">
        <f t="shared" si="941"/>
        <v>107</v>
      </c>
      <c r="DG242" s="75">
        <f t="shared" si="941"/>
        <v>225760</v>
      </c>
      <c r="DH242" s="75">
        <f t="shared" si="845"/>
        <v>2110</v>
      </c>
      <c r="DI242" s="75">
        <f t="shared" si="846"/>
        <v>4366</v>
      </c>
      <c r="DJ242" s="75">
        <f t="shared" si="945"/>
        <v>102</v>
      </c>
      <c r="DK242" s="75">
        <f t="shared" si="945"/>
        <v>26</v>
      </c>
      <c r="DL242" s="248"/>
      <c r="DM242" s="248"/>
      <c r="DN242" s="248"/>
      <c r="DO242" s="248"/>
      <c r="DP242" s="248"/>
      <c r="DQ242" s="248"/>
      <c r="DR242" s="248"/>
      <c r="DS242" s="248"/>
      <c r="DT242" s="248"/>
      <c r="DU242" s="248"/>
      <c r="DV242" s="248"/>
      <c r="DW242" s="248"/>
      <c r="DX242" s="248"/>
      <c r="DY242" s="248"/>
      <c r="DZ242" s="248"/>
      <c r="EA242" s="248"/>
      <c r="EB242" s="164"/>
      <c r="EC242" s="75">
        <f t="shared" si="859"/>
        <v>4</v>
      </c>
      <c r="ED242" s="74">
        <f t="shared" si="874"/>
        <v>2022</v>
      </c>
      <c r="EE242" s="165">
        <f t="shared" si="875"/>
        <v>44652</v>
      </c>
      <c r="EF242" s="157">
        <f t="shared" si="860"/>
        <v>30</v>
      </c>
      <c r="EG242" s="156"/>
      <c r="EH242" s="166">
        <f t="shared" si="950"/>
        <v>123327</v>
      </c>
      <c r="EI242" s="166">
        <f t="shared" si="950"/>
        <v>15475048</v>
      </c>
      <c r="EJ242" s="166">
        <f t="shared" si="950"/>
        <v>22669712</v>
      </c>
      <c r="EK242" s="166">
        <f t="shared" si="950"/>
        <v>40278333</v>
      </c>
      <c r="EL242" s="166">
        <f t="shared" si="950"/>
        <v>7895510</v>
      </c>
      <c r="EM242" s="166">
        <f t="shared" si="950"/>
        <v>5836938</v>
      </c>
      <c r="EN242" s="166">
        <f t="shared" si="950"/>
        <v>237523794</v>
      </c>
      <c r="EO242" s="166">
        <f t="shared" si="950"/>
        <v>529179290</v>
      </c>
      <c r="EP242" s="166">
        <f t="shared" si="950"/>
        <v>24387187</v>
      </c>
      <c r="EQ242" s="166">
        <f t="shared" si="950"/>
        <v>99825</v>
      </c>
      <c r="ER242" s="166">
        <f t="shared" si="951"/>
        <v>96937</v>
      </c>
      <c r="ES242" s="166">
        <f t="shared" si="951"/>
        <v>7702390</v>
      </c>
      <c r="ET242" s="166">
        <f t="shared" si="951"/>
        <v>14854766</v>
      </c>
      <c r="EU242" s="166">
        <f t="shared" si="951"/>
        <v>7015911</v>
      </c>
      <c r="EV242" s="166">
        <f t="shared" si="951"/>
        <v>215919509</v>
      </c>
      <c r="EW242" s="166">
        <f t="shared" si="951"/>
        <v>44861946</v>
      </c>
      <c r="EX242" s="166">
        <f t="shared" si="951"/>
        <v>21260432</v>
      </c>
      <c r="EY242" s="166">
        <f t="shared" si="951"/>
        <v>28917047</v>
      </c>
      <c r="EZ242" s="166">
        <f t="shared" si="951"/>
        <v>4456718</v>
      </c>
      <c r="FA242" s="166">
        <f t="shared" si="951"/>
        <v>467147</v>
      </c>
      <c r="FB242" s="166">
        <f t="shared" si="952"/>
        <v>154599</v>
      </c>
      <c r="FC242" s="166">
        <f t="shared" si="952"/>
        <v>699010</v>
      </c>
      <c r="FD242" s="166">
        <f t="shared" si="952"/>
        <v>0</v>
      </c>
      <c r="FE242" s="166">
        <f t="shared" si="952"/>
        <v>0</v>
      </c>
      <c r="FF242" s="166">
        <f t="shared" si="952"/>
        <v>0</v>
      </c>
      <c r="FG242" s="166">
        <f t="shared" si="952"/>
        <v>0</v>
      </c>
      <c r="FH242" s="152"/>
      <c r="FI242" s="405">
        <f t="shared" si="916"/>
        <v>2.1017412935323385</v>
      </c>
      <c r="FJ242" s="405">
        <f t="shared" si="916"/>
        <v>1.5277363184079602</v>
      </c>
      <c r="FK242" s="405">
        <f t="shared" si="917"/>
        <v>2.0723061430010072</v>
      </c>
      <c r="FL242" s="405">
        <f t="shared" si="918"/>
        <v>1.5311178247734138</v>
      </c>
      <c r="FM242" s="405">
        <f t="shared" si="919"/>
        <v>1.3362081103914389</v>
      </c>
      <c r="FN242" s="405">
        <f t="shared" si="920"/>
        <v>1.0604231202478176</v>
      </c>
      <c r="FO242" s="405">
        <f t="shared" si="921"/>
        <v>1.6661015776363133</v>
      </c>
      <c r="FP242" s="405">
        <f t="shared" si="922"/>
        <v>1.0779822861887629</v>
      </c>
      <c r="FQ242" s="405">
        <f t="shared" si="923"/>
        <v>1.6464285714285714</v>
      </c>
      <c r="FR242" s="405">
        <f t="shared" si="924"/>
        <v>1.1205357142857142</v>
      </c>
      <c r="FS242" s="65"/>
      <c r="FT242" s="172"/>
      <c r="FU242" s="172"/>
      <c r="FV242" s="172"/>
      <c r="FW242" s="172"/>
      <c r="FX242" s="172"/>
    </row>
    <row r="243" spans="1:180" ht="10.35" customHeight="1" x14ac:dyDescent="0.2">
      <c r="A243" s="74" t="str">
        <f t="shared" ref="A243" si="953">B243&amp;C243&amp;D243</f>
        <v>2022-23MAYY59</v>
      </c>
      <c r="B243" s="163" t="str">
        <f t="shared" si="873"/>
        <v>2022-23</v>
      </c>
      <c r="C243" s="26" t="s">
        <v>840</v>
      </c>
      <c r="D243" s="163" t="str">
        <f t="shared" si="946"/>
        <v>Y59</v>
      </c>
      <c r="E243" s="163" t="str">
        <f t="shared" si="946"/>
        <v>South East</v>
      </c>
      <c r="F243" s="163" t="str">
        <f t="shared" ref="F243" si="954">D243</f>
        <v>Y59</v>
      </c>
      <c r="H243" s="75">
        <f t="shared" si="926"/>
        <v>175924</v>
      </c>
      <c r="I243" s="75">
        <f t="shared" si="926"/>
        <v>123449</v>
      </c>
      <c r="J243" s="75">
        <f t="shared" si="926"/>
        <v>2100722</v>
      </c>
      <c r="K243" s="75">
        <f t="shared" ref="K243" si="955">IFERROR(ROUND(J243/I243,$H$1),"-")</f>
        <v>17</v>
      </c>
      <c r="L243" s="75">
        <f t="shared" ref="L243" si="956">IFERROR(ROUND(EH243/I243,$H$1),"-")</f>
        <v>1</v>
      </c>
      <c r="M243" s="75">
        <f t="shared" ref="M243" si="957">IFERROR(ROUND(EI243/I243,$H$1),"-")</f>
        <v>64</v>
      </c>
      <c r="N243" s="75">
        <f t="shared" ref="N243" si="958">IFERROR(ROUND(EJ243/I243,$H$1),"-")</f>
        <v>116</v>
      </c>
      <c r="O243" s="75">
        <f t="shared" ref="O243" si="959">IFERROR(ROUND(EK243/I243,$H$1),"-")</f>
        <v>210</v>
      </c>
      <c r="P243" s="75" t="s">
        <v>44</v>
      </c>
      <c r="Q243" s="75">
        <f t="shared" si="947"/>
        <v>674</v>
      </c>
      <c r="R243" s="75">
        <f t="shared" si="947"/>
        <v>59</v>
      </c>
      <c r="S243" s="75">
        <f t="shared" si="947"/>
        <v>132</v>
      </c>
      <c r="T243" s="75">
        <f t="shared" si="947"/>
        <v>117235</v>
      </c>
      <c r="U243" s="75">
        <f t="shared" si="947"/>
        <v>8259</v>
      </c>
      <c r="V243" s="75">
        <f t="shared" si="947"/>
        <v>5308</v>
      </c>
      <c r="W243" s="75">
        <f t="shared" si="947"/>
        <v>59513</v>
      </c>
      <c r="X243" s="75">
        <f t="shared" si="947"/>
        <v>32104</v>
      </c>
      <c r="Y243" s="75">
        <f t="shared" si="947"/>
        <v>1115</v>
      </c>
      <c r="Z243" s="75">
        <f t="shared" si="947"/>
        <v>4232329</v>
      </c>
      <c r="AA243" s="75">
        <f t="shared" ref="AA243" si="960">IFERROR(ROUND(Z243/U243,$H$1),"-")</f>
        <v>512</v>
      </c>
      <c r="AB243" s="75">
        <f t="shared" ref="AB243" si="961">IFERROR(ROUND(EL243/U243,$H$1),"-")</f>
        <v>930</v>
      </c>
      <c r="AC243" s="75">
        <f t="shared" si="912"/>
        <v>3269161</v>
      </c>
      <c r="AD243" s="75">
        <f t="shared" ref="AD243" si="962">IFERROR(ROUND(AC243/V243,$H$1),"-")</f>
        <v>616</v>
      </c>
      <c r="AE243" s="75">
        <f t="shared" ref="AE243" si="963">IFERROR(ROUND(EM243/V243,$H$1),"-")</f>
        <v>1112</v>
      </c>
      <c r="AF243" s="75">
        <f t="shared" si="913"/>
        <v>99814304</v>
      </c>
      <c r="AG243" s="75">
        <f t="shared" ref="AG243" si="964">IFERROR(ROUND(AF243/W243,$H$1),"-")</f>
        <v>1677</v>
      </c>
      <c r="AH243" s="75">
        <f t="shared" ref="AH243" si="965">IFERROR(ROUND(EN243/W243,$H$1),"-")</f>
        <v>3371</v>
      </c>
      <c r="AI243" s="75">
        <f t="shared" si="914"/>
        <v>217564078</v>
      </c>
      <c r="AJ243" s="75">
        <f t="shared" ref="AJ243" si="966">IFERROR(ROUND(AI243/X243,$H$1),"-")</f>
        <v>6777</v>
      </c>
      <c r="AK243" s="75">
        <f t="shared" ref="AK243" si="967">IFERROR(ROUND(EO243/X243,$H$1),"-")</f>
        <v>15411</v>
      </c>
      <c r="AL243" s="75">
        <f t="shared" si="915"/>
        <v>9350128</v>
      </c>
      <c r="AM243" s="75">
        <f t="shared" ref="AM243" si="968">IFERROR(ROUND(AL243/Y243,$H$1),"-")</f>
        <v>8386</v>
      </c>
      <c r="AN243" s="75">
        <f t="shared" ref="AN243" si="969">IFERROR(ROUND(EP243/Y243,$H$1),"-")</f>
        <v>19862</v>
      </c>
      <c r="AO243" s="75">
        <f t="shared" si="948"/>
        <v>11530</v>
      </c>
      <c r="AP243" s="75">
        <f t="shared" si="948"/>
        <v>284</v>
      </c>
      <c r="AQ243" s="75">
        <f t="shared" si="948"/>
        <v>1840</v>
      </c>
      <c r="AR243" s="75">
        <f t="shared" si="948"/>
        <v>2318</v>
      </c>
      <c r="AS243" s="75">
        <f t="shared" si="948"/>
        <v>933</v>
      </c>
      <c r="AT243" s="75">
        <f t="shared" si="948"/>
        <v>8473</v>
      </c>
      <c r="AU243" s="75">
        <f t="shared" si="948"/>
        <v>1840</v>
      </c>
      <c r="AV243" s="75">
        <f t="shared" si="948"/>
        <v>63340</v>
      </c>
      <c r="AW243" s="75">
        <f t="shared" si="948"/>
        <v>4014</v>
      </c>
      <c r="AX243" s="75">
        <f t="shared" si="948"/>
        <v>38351</v>
      </c>
      <c r="AY243" s="75">
        <f t="shared" si="949"/>
        <v>105705</v>
      </c>
      <c r="AZ243" s="75">
        <f t="shared" si="949"/>
        <v>17399</v>
      </c>
      <c r="BA243" s="75">
        <f t="shared" si="949"/>
        <v>12587</v>
      </c>
      <c r="BB243" s="75">
        <f t="shared" si="949"/>
        <v>11118</v>
      </c>
      <c r="BC243" s="75">
        <f t="shared" si="949"/>
        <v>8138</v>
      </c>
      <c r="BD243" s="75">
        <f t="shared" si="949"/>
        <v>78723</v>
      </c>
      <c r="BE243" s="75">
        <f t="shared" si="949"/>
        <v>62805</v>
      </c>
      <c r="BF243" s="75">
        <f t="shared" si="949"/>
        <v>54747</v>
      </c>
      <c r="BG243" s="75">
        <f t="shared" si="949"/>
        <v>34339</v>
      </c>
      <c r="BH243" s="75">
        <f t="shared" si="949"/>
        <v>1858</v>
      </c>
      <c r="BI243" s="75">
        <f t="shared" si="949"/>
        <v>1218</v>
      </c>
      <c r="BJ243" s="75">
        <f t="shared" si="949"/>
        <v>122</v>
      </c>
      <c r="BK243" s="75">
        <f t="shared" si="949"/>
        <v>78434</v>
      </c>
      <c r="BL243" s="75">
        <f t="shared" ref="BL243" si="970">IFERROR(ROUND(BK243/BJ243,$H$1),"-")</f>
        <v>643</v>
      </c>
      <c r="BM243" s="75">
        <f t="shared" ref="BM243" si="971">IFERROR(ROUND(EQ243/BJ243,$H$1),"-")</f>
        <v>1029</v>
      </c>
      <c r="BN243" s="75">
        <f t="shared" si="930"/>
        <v>136</v>
      </c>
      <c r="BO243" s="75">
        <f t="shared" si="930"/>
        <v>67519</v>
      </c>
      <c r="BP243" s="75">
        <f t="shared" ref="BP243" si="972">IFERROR(ROUND(BO243/BN243,$H$1),"-")</f>
        <v>496</v>
      </c>
      <c r="BQ243" s="75">
        <f t="shared" ref="BQ243" si="973">IFERROR(ROUND(ER243/BN243,$H$1),"-")</f>
        <v>894</v>
      </c>
      <c r="BR243" s="75">
        <f t="shared" si="931"/>
        <v>8001</v>
      </c>
      <c r="BS243" s="75">
        <f t="shared" si="931"/>
        <v>4086376</v>
      </c>
      <c r="BT243" s="75">
        <f t="shared" ref="BT243" si="974">IFERROR(ROUND(BS243/BR243,$H$1),"-")</f>
        <v>511</v>
      </c>
      <c r="BU243" s="75">
        <f t="shared" ref="BU243" si="975">IFERROR(ROUND(ES243/BR243,$H$1),"-")</f>
        <v>926</v>
      </c>
      <c r="BV243" s="75">
        <f t="shared" si="932"/>
        <v>4055</v>
      </c>
      <c r="BW243" s="75">
        <f t="shared" si="932"/>
        <v>6032718</v>
      </c>
      <c r="BX243" s="75">
        <f t="shared" ref="BX243" si="976">IFERROR(ROUND(BW243/BV243,$H$1),"-")</f>
        <v>1488</v>
      </c>
      <c r="BY243" s="75">
        <f t="shared" ref="BY243" si="977">IFERROR(ROUND(ET243/BV243,$H$1),"-")</f>
        <v>2876</v>
      </c>
      <c r="BZ243" s="75">
        <f t="shared" si="933"/>
        <v>1688</v>
      </c>
      <c r="CA243" s="75">
        <f t="shared" si="933"/>
        <v>2667050</v>
      </c>
      <c r="CB243" s="75">
        <f t="shared" ref="CB243" si="978">IFERROR(ROUND(CA243/BZ243,$H$1),"-")</f>
        <v>1580</v>
      </c>
      <c r="CC243" s="75">
        <f t="shared" ref="CC243" si="979">IFERROR(ROUND(EU243/BZ243,$H$1),"-")</f>
        <v>3351</v>
      </c>
      <c r="CD243" s="75">
        <f t="shared" si="934"/>
        <v>53770</v>
      </c>
      <c r="CE243" s="75">
        <f t="shared" si="934"/>
        <v>91114536</v>
      </c>
      <c r="CF243" s="75">
        <f t="shared" ref="CF243" si="980">IFERROR(ROUND(CE243/CD243,$H$1),"-")</f>
        <v>1695</v>
      </c>
      <c r="CG243" s="75">
        <f t="shared" ref="CG243" si="981">IFERROR(ROUND(EV243/CD243,$H$1),"-")</f>
        <v>3412</v>
      </c>
      <c r="CH243" s="75">
        <f t="shared" si="935"/>
        <v>2946</v>
      </c>
      <c r="CI243" s="75">
        <f t="shared" si="935"/>
        <v>18173560</v>
      </c>
      <c r="CJ243" s="75">
        <f t="shared" ref="CJ243" si="982">IFERROR(ROUND(CI243/CH243,$H$1),"-")</f>
        <v>6169</v>
      </c>
      <c r="CK243" s="75">
        <f t="shared" ref="CK243" si="983">IFERROR(ROUND(EW243/CH243,$H$1),"-")</f>
        <v>12868</v>
      </c>
      <c r="CL243" s="75">
        <f t="shared" si="936"/>
        <v>1217</v>
      </c>
      <c r="CM243" s="75">
        <f t="shared" si="936"/>
        <v>8572757</v>
      </c>
      <c r="CN243" s="75">
        <f t="shared" ref="CN243" si="984">IFERROR(ROUND(CM243/CL243,$H$1),"-")</f>
        <v>7044</v>
      </c>
      <c r="CO243" s="75">
        <f t="shared" ref="CO243" si="985">IFERROR(ROUND(EX243/CL243,$H$1),"-")</f>
        <v>15837</v>
      </c>
      <c r="CP243" s="75">
        <f t="shared" si="937"/>
        <v>1060</v>
      </c>
      <c r="CQ243" s="75">
        <f t="shared" si="937"/>
        <v>11104355</v>
      </c>
      <c r="CR243" s="75">
        <f t="shared" ref="CR243" si="986">IFERROR(ROUND(CQ243/CP243,$H$1),"-")</f>
        <v>10476</v>
      </c>
      <c r="CS243" s="75">
        <f t="shared" ref="CS243" si="987">IFERROR(ROUND(EY243/CP243,$H$1),"-")</f>
        <v>22708</v>
      </c>
      <c r="CT243" s="75">
        <f t="shared" si="938"/>
        <v>201</v>
      </c>
      <c r="CU243" s="75">
        <f t="shared" si="938"/>
        <v>1871825</v>
      </c>
      <c r="CV243" s="75">
        <f t="shared" ref="CV243" si="988">IFERROR(ROUND(CU243/CT243,$H$1),"-")</f>
        <v>9313</v>
      </c>
      <c r="CW243" s="75">
        <f t="shared" ref="CW243" si="989">IFERROR(ROUND(EZ243/CT243,$H$1),"-")</f>
        <v>22907</v>
      </c>
      <c r="CX243" s="75">
        <f t="shared" si="939"/>
        <v>219</v>
      </c>
      <c r="CY243" s="75">
        <f t="shared" si="939"/>
        <v>73753</v>
      </c>
      <c r="CZ243" s="75">
        <f t="shared" ref="CZ243" si="990">IFERROR(ROUND(CY243/CX243,$H$1),"-")</f>
        <v>337</v>
      </c>
      <c r="DA243" s="75">
        <f t="shared" ref="DA243" si="991">IFERROR(ROUND(FB243/CX243,$H$1),"-")</f>
        <v>584</v>
      </c>
      <c r="DB243" s="75">
        <f t="shared" si="940"/>
        <v>4701</v>
      </c>
      <c r="DC243" s="75">
        <f t="shared" si="940"/>
        <v>271593</v>
      </c>
      <c r="DD243" s="75">
        <f t="shared" ref="DD243" si="992">IFERROR(ROUND(DC243/DB243,$H$1),"-")</f>
        <v>58</v>
      </c>
      <c r="DE243" s="75">
        <f t="shared" ref="DE243" si="993">IFERROR(ROUND(FC243/DB243,$H$1),"-")</f>
        <v>93</v>
      </c>
      <c r="DF243" s="75">
        <f t="shared" si="941"/>
        <v>132</v>
      </c>
      <c r="DG243" s="75">
        <f t="shared" si="941"/>
        <v>225469</v>
      </c>
      <c r="DH243" s="75">
        <f t="shared" ref="DH243" si="994">IFERROR(ROUND(DG243/DF243,$H$1),"-")</f>
        <v>1708</v>
      </c>
      <c r="DI243" s="75">
        <f t="shared" ref="DI243" si="995">IFERROR(ROUND(FA243/DF243,$H$1),"-")</f>
        <v>3403</v>
      </c>
      <c r="DJ243" s="75">
        <f t="shared" si="945"/>
        <v>120</v>
      </c>
      <c r="DK243" s="75">
        <f t="shared" si="945"/>
        <v>29</v>
      </c>
      <c r="DL243" s="248"/>
      <c r="DM243" s="248"/>
      <c r="DN243" s="248"/>
      <c r="DO243" s="248"/>
      <c r="DP243" s="248"/>
      <c r="DQ243" s="248"/>
      <c r="DR243" s="248"/>
      <c r="DS243" s="248"/>
      <c r="DT243" s="248"/>
      <c r="DU243" s="248"/>
      <c r="DV243" s="248"/>
      <c r="DW243" s="248"/>
      <c r="DX243" s="248"/>
      <c r="DY243" s="248"/>
      <c r="DZ243" s="248"/>
      <c r="EA243" s="248"/>
      <c r="EB243" s="164"/>
      <c r="EC243" s="75">
        <f t="shared" ref="EC243" si="996">MONTH(1&amp;C243)</f>
        <v>5</v>
      </c>
      <c r="ED243" s="74">
        <f t="shared" ref="ED243" si="997">LEFT($B243,4)+IF(EC243&lt;4,1,0)</f>
        <v>2022</v>
      </c>
      <c r="EE243" s="165">
        <f t="shared" ref="EE243" si="998">DATE(LEFT($B243,4)+IF(EC243&lt;4,1,0),EC243,1)</f>
        <v>44682</v>
      </c>
      <c r="EF243" s="157">
        <f t="shared" si="860"/>
        <v>31</v>
      </c>
      <c r="EG243" s="156"/>
      <c r="EH243" s="166">
        <f t="shared" si="950"/>
        <v>121362</v>
      </c>
      <c r="EI243" s="166">
        <f t="shared" si="950"/>
        <v>7904872</v>
      </c>
      <c r="EJ243" s="166">
        <f t="shared" si="950"/>
        <v>14302365</v>
      </c>
      <c r="EK243" s="166">
        <f t="shared" si="950"/>
        <v>25976234</v>
      </c>
      <c r="EL243" s="166">
        <f t="shared" si="950"/>
        <v>7678597</v>
      </c>
      <c r="EM243" s="166">
        <f t="shared" si="950"/>
        <v>5905101</v>
      </c>
      <c r="EN243" s="166">
        <f t="shared" si="950"/>
        <v>200588740</v>
      </c>
      <c r="EO243" s="166">
        <f t="shared" si="950"/>
        <v>494763292</v>
      </c>
      <c r="EP243" s="166">
        <f t="shared" si="950"/>
        <v>22146579</v>
      </c>
      <c r="EQ243" s="166">
        <f t="shared" si="950"/>
        <v>125586</v>
      </c>
      <c r="ER243" s="166">
        <f t="shared" si="951"/>
        <v>121616</v>
      </c>
      <c r="ES243" s="166">
        <f t="shared" si="951"/>
        <v>7408566</v>
      </c>
      <c r="ET243" s="166">
        <f t="shared" si="951"/>
        <v>11663731</v>
      </c>
      <c r="EU243" s="166">
        <f t="shared" si="951"/>
        <v>5656854</v>
      </c>
      <c r="EV243" s="166">
        <f t="shared" si="951"/>
        <v>183487116</v>
      </c>
      <c r="EW243" s="166">
        <f t="shared" si="951"/>
        <v>37909654</v>
      </c>
      <c r="EX243" s="166">
        <f t="shared" si="951"/>
        <v>19273982</v>
      </c>
      <c r="EY243" s="166">
        <f t="shared" si="951"/>
        <v>24070232</v>
      </c>
      <c r="EZ243" s="166">
        <f t="shared" si="951"/>
        <v>4604265</v>
      </c>
      <c r="FA243" s="166">
        <f t="shared" si="951"/>
        <v>449229</v>
      </c>
      <c r="FB243" s="166">
        <f t="shared" si="952"/>
        <v>127891</v>
      </c>
      <c r="FC243" s="166">
        <f t="shared" si="952"/>
        <v>439064</v>
      </c>
      <c r="FD243" s="166">
        <f t="shared" si="952"/>
        <v>0</v>
      </c>
      <c r="FE243" s="166">
        <f t="shared" si="952"/>
        <v>0</v>
      </c>
      <c r="FF243" s="166">
        <f t="shared" si="952"/>
        <v>0</v>
      </c>
      <c r="FG243" s="166">
        <f t="shared" si="952"/>
        <v>0</v>
      </c>
      <c r="FH243" s="152"/>
      <c r="FI243" s="405">
        <f t="shared" si="916"/>
        <v>2.1066715098680229</v>
      </c>
      <c r="FJ243" s="405">
        <f t="shared" si="916"/>
        <v>1.5240343867296282</v>
      </c>
      <c r="FK243" s="405">
        <f t="shared" si="917"/>
        <v>2.0945742275810098</v>
      </c>
      <c r="FL243" s="405">
        <f t="shared" si="918"/>
        <v>1.5331574981160512</v>
      </c>
      <c r="FM243" s="405">
        <f t="shared" si="919"/>
        <v>1.3227866180498378</v>
      </c>
      <c r="FN243" s="405">
        <f t="shared" si="920"/>
        <v>1.0553156453211903</v>
      </c>
      <c r="FO243" s="405">
        <f t="shared" si="921"/>
        <v>1.7053015200598056</v>
      </c>
      <c r="FP243" s="405">
        <f t="shared" si="922"/>
        <v>1.0696174931472713</v>
      </c>
      <c r="FQ243" s="405">
        <f t="shared" si="923"/>
        <v>1.6663677130044843</v>
      </c>
      <c r="FR243" s="405">
        <f t="shared" si="924"/>
        <v>1.0923766816143499</v>
      </c>
      <c r="FS243" s="65"/>
      <c r="FT243" s="172"/>
      <c r="FU243" s="172"/>
      <c r="FV243" s="172"/>
      <c r="FW243" s="172"/>
      <c r="FX243" s="172"/>
    </row>
    <row r="244" spans="1:180" ht="10.35" customHeight="1" x14ac:dyDescent="0.2">
      <c r="A244" s="74" t="str">
        <f t="shared" ref="A244" si="999">B244&amp;C244&amp;D244</f>
        <v>2022-23JUNEY59</v>
      </c>
      <c r="B244" s="163" t="str">
        <f t="shared" si="873"/>
        <v>2022-23</v>
      </c>
      <c r="C244" s="26" t="s">
        <v>843</v>
      </c>
      <c r="D244" s="163" t="str">
        <f t="shared" si="946"/>
        <v>Y59</v>
      </c>
      <c r="E244" s="163" t="str">
        <f t="shared" si="946"/>
        <v>South East</v>
      </c>
      <c r="F244" s="163" t="str">
        <f t="shared" ref="F244" si="1000">D244</f>
        <v>Y59</v>
      </c>
      <c r="H244" s="75">
        <f t="shared" si="926"/>
        <v>185288</v>
      </c>
      <c r="I244" s="75">
        <f t="shared" si="926"/>
        <v>139603</v>
      </c>
      <c r="J244" s="75">
        <f t="shared" si="926"/>
        <v>5232241</v>
      </c>
      <c r="K244" s="75">
        <f t="shared" ref="K244" si="1001">IFERROR(ROUND(J244/I244,$H$1),"-")</f>
        <v>37</v>
      </c>
      <c r="L244" s="75">
        <f t="shared" ref="L244" si="1002">IFERROR(ROUND(EH244/I244,$H$1),"-")</f>
        <v>1</v>
      </c>
      <c r="M244" s="75">
        <f t="shared" ref="M244" si="1003">IFERROR(ROUND(EI244/I244,$H$1),"-")</f>
        <v>130</v>
      </c>
      <c r="N244" s="75">
        <f t="shared" ref="N244" si="1004">IFERROR(ROUND(EJ244/I244,$H$1),"-")</f>
        <v>179</v>
      </c>
      <c r="O244" s="75">
        <f t="shared" ref="O244" si="1005">IFERROR(ROUND(EK244/I244,$H$1),"-")</f>
        <v>289</v>
      </c>
      <c r="P244" s="75" t="s">
        <v>44</v>
      </c>
      <c r="Q244" s="75">
        <f t="shared" si="947"/>
        <v>404</v>
      </c>
      <c r="R244" s="75">
        <f t="shared" si="947"/>
        <v>51</v>
      </c>
      <c r="S244" s="75">
        <f t="shared" si="947"/>
        <v>122</v>
      </c>
      <c r="T244" s="75">
        <f t="shared" si="947"/>
        <v>112761</v>
      </c>
      <c r="U244" s="75">
        <f t="shared" si="947"/>
        <v>8336</v>
      </c>
      <c r="V244" s="75">
        <f t="shared" si="947"/>
        <v>5330</v>
      </c>
      <c r="W244" s="75">
        <f t="shared" si="947"/>
        <v>59122</v>
      </c>
      <c r="X244" s="75">
        <f t="shared" si="947"/>
        <v>27209</v>
      </c>
      <c r="Y244" s="75">
        <f t="shared" si="947"/>
        <v>872</v>
      </c>
      <c r="Z244" s="75">
        <f t="shared" si="947"/>
        <v>4702477</v>
      </c>
      <c r="AA244" s="75">
        <f t="shared" ref="AA244" si="1006">IFERROR(ROUND(Z244/U244,$H$1),"-")</f>
        <v>564</v>
      </c>
      <c r="AB244" s="75">
        <f t="shared" ref="AB244" si="1007">IFERROR(ROUND(EL244/U244,$H$1),"-")</f>
        <v>1014</v>
      </c>
      <c r="AC244" s="75">
        <f t="shared" si="912"/>
        <v>3547260</v>
      </c>
      <c r="AD244" s="75">
        <f t="shared" ref="AD244" si="1008">IFERROR(ROUND(AC244/V244,$H$1),"-")</f>
        <v>666</v>
      </c>
      <c r="AE244" s="75">
        <f t="shared" ref="AE244" si="1009">IFERROR(ROUND(EM244/V244,$H$1),"-")</f>
        <v>1208</v>
      </c>
      <c r="AF244" s="75">
        <f t="shared" si="913"/>
        <v>137798670</v>
      </c>
      <c r="AG244" s="75">
        <f t="shared" ref="AG244" si="1010">IFERROR(ROUND(AF244/W244,$H$1),"-")</f>
        <v>2331</v>
      </c>
      <c r="AH244" s="75">
        <f t="shared" ref="AH244" si="1011">IFERROR(ROUND(EN244/W244,$H$1),"-")</f>
        <v>4824</v>
      </c>
      <c r="AI244" s="75">
        <f t="shared" si="914"/>
        <v>280125909</v>
      </c>
      <c r="AJ244" s="75">
        <f t="shared" ref="AJ244" si="1012">IFERROR(ROUND(AI244/X244,$H$1),"-")</f>
        <v>10295</v>
      </c>
      <c r="AK244" s="75">
        <f t="shared" ref="AK244" si="1013">IFERROR(ROUND(EO244/X244,$H$1),"-")</f>
        <v>23973</v>
      </c>
      <c r="AL244" s="75">
        <f t="shared" si="915"/>
        <v>10868360</v>
      </c>
      <c r="AM244" s="75">
        <f t="shared" ref="AM244" si="1014">IFERROR(ROUND(AL244/Y244,$H$1),"-")</f>
        <v>12464</v>
      </c>
      <c r="AN244" s="75">
        <f t="shared" ref="AN244" si="1015">IFERROR(ROUND(EP244/Y244,$H$1),"-")</f>
        <v>29838</v>
      </c>
      <c r="AO244" s="75">
        <f t="shared" si="948"/>
        <v>12675</v>
      </c>
      <c r="AP244" s="75">
        <f t="shared" si="948"/>
        <v>322</v>
      </c>
      <c r="AQ244" s="75">
        <f t="shared" si="948"/>
        <v>1893</v>
      </c>
      <c r="AR244" s="75">
        <f t="shared" si="948"/>
        <v>2288</v>
      </c>
      <c r="AS244" s="75">
        <f t="shared" si="948"/>
        <v>1168</v>
      </c>
      <c r="AT244" s="75">
        <f t="shared" si="948"/>
        <v>9292</v>
      </c>
      <c r="AU244" s="75">
        <f t="shared" si="948"/>
        <v>1687</v>
      </c>
      <c r="AV244" s="75">
        <f t="shared" si="948"/>
        <v>59317</v>
      </c>
      <c r="AW244" s="75">
        <f t="shared" si="948"/>
        <v>3697</v>
      </c>
      <c r="AX244" s="75">
        <f t="shared" si="948"/>
        <v>37072</v>
      </c>
      <c r="AY244" s="75">
        <f t="shared" si="949"/>
        <v>100086</v>
      </c>
      <c r="AZ244" s="75">
        <f t="shared" si="949"/>
        <v>17432</v>
      </c>
      <c r="BA244" s="75">
        <f t="shared" si="949"/>
        <v>12484</v>
      </c>
      <c r="BB244" s="75">
        <f t="shared" si="949"/>
        <v>11118</v>
      </c>
      <c r="BC244" s="75">
        <f t="shared" si="949"/>
        <v>8049</v>
      </c>
      <c r="BD244" s="75">
        <f t="shared" si="949"/>
        <v>79367</v>
      </c>
      <c r="BE244" s="75">
        <f t="shared" si="949"/>
        <v>62566</v>
      </c>
      <c r="BF244" s="75">
        <f t="shared" si="949"/>
        <v>45930</v>
      </c>
      <c r="BG244" s="75">
        <f t="shared" si="949"/>
        <v>29204</v>
      </c>
      <c r="BH244" s="75">
        <f t="shared" si="949"/>
        <v>1445</v>
      </c>
      <c r="BI244" s="75">
        <f t="shared" si="949"/>
        <v>950</v>
      </c>
      <c r="BJ244" s="75">
        <f t="shared" si="949"/>
        <v>133</v>
      </c>
      <c r="BK244" s="75">
        <f t="shared" si="949"/>
        <v>97306</v>
      </c>
      <c r="BL244" s="75">
        <f t="shared" ref="BL244" si="1016">IFERROR(ROUND(BK244/BJ244,$H$1),"-")</f>
        <v>732</v>
      </c>
      <c r="BM244" s="75">
        <f t="shared" ref="BM244" si="1017">IFERROR(ROUND(EQ244/BJ244,$H$1),"-")</f>
        <v>1346</v>
      </c>
      <c r="BN244" s="75">
        <f t="shared" si="930"/>
        <v>123</v>
      </c>
      <c r="BO244" s="75">
        <f t="shared" si="930"/>
        <v>80868</v>
      </c>
      <c r="BP244" s="75">
        <f t="shared" ref="BP244" si="1018">IFERROR(ROUND(BO244/BN244,$H$1),"-")</f>
        <v>657</v>
      </c>
      <c r="BQ244" s="75">
        <f t="shared" ref="BQ244" si="1019">IFERROR(ROUND(ER244/BN244,$H$1),"-")</f>
        <v>1129</v>
      </c>
      <c r="BR244" s="75">
        <f t="shared" si="931"/>
        <v>8080</v>
      </c>
      <c r="BS244" s="75">
        <f t="shared" si="931"/>
        <v>4524303</v>
      </c>
      <c r="BT244" s="75">
        <f t="shared" ref="BT244" si="1020">IFERROR(ROUND(BS244/BR244,$H$1),"-")</f>
        <v>560</v>
      </c>
      <c r="BU244" s="75">
        <f t="shared" ref="BU244" si="1021">IFERROR(ROUND(ES244/BR244,$H$1),"-")</f>
        <v>999</v>
      </c>
      <c r="BV244" s="75">
        <f t="shared" si="932"/>
        <v>4015</v>
      </c>
      <c r="BW244" s="75">
        <f t="shared" si="932"/>
        <v>8079447</v>
      </c>
      <c r="BX244" s="75">
        <f t="shared" ref="BX244" si="1022">IFERROR(ROUND(BW244/BV244,$H$1),"-")</f>
        <v>2012</v>
      </c>
      <c r="BY244" s="75">
        <f t="shared" ref="BY244" si="1023">IFERROR(ROUND(ET244/BV244,$H$1),"-")</f>
        <v>3958</v>
      </c>
      <c r="BZ244" s="75">
        <f t="shared" si="933"/>
        <v>1768</v>
      </c>
      <c r="CA244" s="75">
        <f t="shared" si="933"/>
        <v>3570311</v>
      </c>
      <c r="CB244" s="75">
        <f t="shared" ref="CB244" si="1024">IFERROR(ROUND(CA244/BZ244,$H$1),"-")</f>
        <v>2019</v>
      </c>
      <c r="CC244" s="75">
        <f t="shared" ref="CC244" si="1025">IFERROR(ROUND(EU244/BZ244,$H$1),"-")</f>
        <v>4414</v>
      </c>
      <c r="CD244" s="75">
        <f t="shared" si="934"/>
        <v>53339</v>
      </c>
      <c r="CE244" s="75">
        <f t="shared" si="934"/>
        <v>126148912</v>
      </c>
      <c r="CF244" s="75">
        <f t="shared" ref="CF244" si="1026">IFERROR(ROUND(CE244/CD244,$H$1),"-")</f>
        <v>2365</v>
      </c>
      <c r="CG244" s="75">
        <f t="shared" ref="CG244" si="1027">IFERROR(ROUND(EV244/CD244,$H$1),"-")</f>
        <v>4931</v>
      </c>
      <c r="CH244" s="75">
        <f t="shared" si="935"/>
        <v>2902</v>
      </c>
      <c r="CI244" s="75">
        <f t="shared" si="935"/>
        <v>23387742</v>
      </c>
      <c r="CJ244" s="75">
        <f t="shared" ref="CJ244" si="1028">IFERROR(ROUND(CI244/CH244,$H$1),"-")</f>
        <v>8059</v>
      </c>
      <c r="CK244" s="75">
        <f t="shared" ref="CK244" si="1029">IFERROR(ROUND(EW244/CH244,$H$1),"-")</f>
        <v>16492</v>
      </c>
      <c r="CL244" s="75">
        <f t="shared" si="936"/>
        <v>1161</v>
      </c>
      <c r="CM244" s="75">
        <f t="shared" si="936"/>
        <v>10596863</v>
      </c>
      <c r="CN244" s="75">
        <f t="shared" ref="CN244" si="1030">IFERROR(ROUND(CM244/CL244,$H$1),"-")</f>
        <v>9127</v>
      </c>
      <c r="CO244" s="75">
        <f t="shared" ref="CO244" si="1031">IFERROR(ROUND(EX244/CL244,$H$1),"-")</f>
        <v>20824</v>
      </c>
      <c r="CP244" s="75">
        <f t="shared" si="937"/>
        <v>1025</v>
      </c>
      <c r="CQ244" s="75">
        <f t="shared" si="937"/>
        <v>15448192</v>
      </c>
      <c r="CR244" s="75">
        <f t="shared" ref="CR244" si="1032">IFERROR(ROUND(CQ244/CP244,$H$1),"-")</f>
        <v>15071</v>
      </c>
      <c r="CS244" s="75">
        <f t="shared" ref="CS244" si="1033">IFERROR(ROUND(EY244/CP244,$H$1),"-")</f>
        <v>35469</v>
      </c>
      <c r="CT244" s="75">
        <f t="shared" si="938"/>
        <v>184</v>
      </c>
      <c r="CU244" s="75">
        <f t="shared" si="938"/>
        <v>2414264</v>
      </c>
      <c r="CV244" s="75">
        <f t="shared" ref="CV244" si="1034">IFERROR(ROUND(CU244/CT244,$H$1),"-")</f>
        <v>13121</v>
      </c>
      <c r="CW244" s="75">
        <f t="shared" ref="CW244" si="1035">IFERROR(ROUND(EZ244/CT244,$H$1),"-")</f>
        <v>29274</v>
      </c>
      <c r="CX244" s="75">
        <f t="shared" si="939"/>
        <v>240</v>
      </c>
      <c r="CY244" s="75">
        <f t="shared" si="939"/>
        <v>83638</v>
      </c>
      <c r="CZ244" s="75">
        <f t="shared" ref="CZ244" si="1036">IFERROR(ROUND(CY244/CX244,$H$1),"-")</f>
        <v>348</v>
      </c>
      <c r="DA244" s="75">
        <f t="shared" ref="DA244" si="1037">IFERROR(ROUND(FB244/CX244,$H$1),"-")</f>
        <v>550</v>
      </c>
      <c r="DB244" s="75">
        <f t="shared" si="940"/>
        <v>4616</v>
      </c>
      <c r="DC244" s="75">
        <f t="shared" si="940"/>
        <v>369790</v>
      </c>
      <c r="DD244" s="75">
        <f t="shared" ref="DD244" si="1038">IFERROR(ROUND(DC244/DB244,$H$1),"-")</f>
        <v>80</v>
      </c>
      <c r="DE244" s="75">
        <f t="shared" ref="DE244" si="1039">IFERROR(ROUND(FC244/DB244,$H$1),"-")</f>
        <v>150</v>
      </c>
      <c r="DF244" s="75">
        <f t="shared" si="941"/>
        <v>105</v>
      </c>
      <c r="DG244" s="75">
        <f t="shared" si="941"/>
        <v>217847</v>
      </c>
      <c r="DH244" s="75">
        <f t="shared" ref="DH244" si="1040">IFERROR(ROUND(DG244/DF244,$H$1),"-")</f>
        <v>2075</v>
      </c>
      <c r="DI244" s="75">
        <f t="shared" ref="DI244" si="1041">IFERROR(ROUND(FA244/DF244,$H$1),"-")</f>
        <v>4069</v>
      </c>
      <c r="DJ244" s="75">
        <f t="shared" si="945"/>
        <v>96</v>
      </c>
      <c r="DK244" s="75">
        <f t="shared" si="945"/>
        <v>23</v>
      </c>
      <c r="DL244" s="248"/>
      <c r="DM244" s="248"/>
      <c r="DN244" s="248"/>
      <c r="DO244" s="248"/>
      <c r="DP244" s="248"/>
      <c r="DQ244" s="248"/>
      <c r="DR244" s="248"/>
      <c r="DS244" s="248"/>
      <c r="DT244" s="248"/>
      <c r="DU244" s="248"/>
      <c r="DV244" s="248"/>
      <c r="DW244" s="248"/>
      <c r="DX244" s="248"/>
      <c r="DY244" s="248"/>
      <c r="DZ244" s="248"/>
      <c r="EA244" s="248"/>
      <c r="EB244" s="164"/>
      <c r="EC244" s="75">
        <f t="shared" ref="EC244" si="1042">MONTH(1&amp;C244)</f>
        <v>6</v>
      </c>
      <c r="ED244" s="74">
        <f t="shared" ref="ED244" si="1043">LEFT($B244,4)+IF(EC244&lt;4,1,0)</f>
        <v>2022</v>
      </c>
      <c r="EE244" s="165">
        <f t="shared" ref="EE244" si="1044">DATE(LEFT($B244,4)+IF(EC244&lt;4,1,0),EC244,1)</f>
        <v>44713</v>
      </c>
      <c r="EF244" s="157">
        <f t="shared" si="860"/>
        <v>30</v>
      </c>
      <c r="EG244" s="156"/>
      <c r="EH244" s="166">
        <f t="shared" si="950"/>
        <v>137398</v>
      </c>
      <c r="EI244" s="166">
        <f t="shared" si="950"/>
        <v>18085402</v>
      </c>
      <c r="EJ244" s="166">
        <f t="shared" si="950"/>
        <v>24946933</v>
      </c>
      <c r="EK244" s="166">
        <f t="shared" si="950"/>
        <v>40406382</v>
      </c>
      <c r="EL244" s="166">
        <f t="shared" si="950"/>
        <v>8453883</v>
      </c>
      <c r="EM244" s="166">
        <f t="shared" si="950"/>
        <v>6437754</v>
      </c>
      <c r="EN244" s="166">
        <f t="shared" si="950"/>
        <v>285201482</v>
      </c>
      <c r="EO244" s="166">
        <f t="shared" si="950"/>
        <v>652292524</v>
      </c>
      <c r="EP244" s="166">
        <f t="shared" si="950"/>
        <v>26018691</v>
      </c>
      <c r="EQ244" s="166">
        <f t="shared" si="950"/>
        <v>178967</v>
      </c>
      <c r="ER244" s="166">
        <f t="shared" si="951"/>
        <v>138863</v>
      </c>
      <c r="ES244" s="166">
        <f t="shared" si="951"/>
        <v>8074883</v>
      </c>
      <c r="ET244" s="166">
        <f t="shared" si="951"/>
        <v>15890846</v>
      </c>
      <c r="EU244" s="166">
        <f t="shared" si="951"/>
        <v>7803490</v>
      </c>
      <c r="EV244" s="166">
        <f t="shared" si="951"/>
        <v>263003645</v>
      </c>
      <c r="EW244" s="166">
        <f t="shared" si="951"/>
        <v>47858733</v>
      </c>
      <c r="EX244" s="166">
        <f t="shared" si="951"/>
        <v>24176185</v>
      </c>
      <c r="EY244" s="166">
        <f t="shared" si="951"/>
        <v>36355989</v>
      </c>
      <c r="EZ244" s="166">
        <f t="shared" si="951"/>
        <v>5386341</v>
      </c>
      <c r="FA244" s="166">
        <f t="shared" si="951"/>
        <v>427277</v>
      </c>
      <c r="FB244" s="166">
        <f t="shared" si="952"/>
        <v>131994</v>
      </c>
      <c r="FC244" s="166">
        <f t="shared" si="952"/>
        <v>691303</v>
      </c>
      <c r="FD244" s="166">
        <f t="shared" si="952"/>
        <v>0</v>
      </c>
      <c r="FE244" s="166">
        <f t="shared" si="952"/>
        <v>0</v>
      </c>
      <c r="FF244" s="166">
        <f t="shared" si="952"/>
        <v>0</v>
      </c>
      <c r="FG244" s="166">
        <f t="shared" si="952"/>
        <v>0</v>
      </c>
      <c r="FH244" s="152"/>
      <c r="FI244" s="405">
        <f t="shared" si="916"/>
        <v>2.0911708253358925</v>
      </c>
      <c r="FJ244" s="405">
        <f t="shared" si="916"/>
        <v>1.4976007677543186</v>
      </c>
      <c r="FK244" s="405">
        <f t="shared" si="917"/>
        <v>2.0859287054409004</v>
      </c>
      <c r="FL244" s="405">
        <f t="shared" si="918"/>
        <v>1.5101313320825516</v>
      </c>
      <c r="FM244" s="405">
        <f t="shared" si="919"/>
        <v>1.3424275227495688</v>
      </c>
      <c r="FN244" s="405">
        <f t="shared" si="920"/>
        <v>1.058252427184466</v>
      </c>
      <c r="FO244" s="405">
        <f t="shared" si="921"/>
        <v>1.6880443970744974</v>
      </c>
      <c r="FP244" s="405">
        <f t="shared" si="922"/>
        <v>1.0733213275019295</v>
      </c>
      <c r="FQ244" s="405">
        <f t="shared" si="923"/>
        <v>1.6571100917431192</v>
      </c>
      <c r="FR244" s="405">
        <f t="shared" si="924"/>
        <v>1.0894495412844036</v>
      </c>
      <c r="FS244" s="65"/>
      <c r="FT244" s="172"/>
      <c r="FU244" s="172"/>
      <c r="FV244" s="172"/>
      <c r="FW244" s="172"/>
      <c r="FX244" s="172"/>
    </row>
    <row r="245" spans="1:180" ht="10.35" customHeight="1" x14ac:dyDescent="0.2">
      <c r="A245" s="380"/>
      <c r="H245" s="75"/>
      <c r="I245" s="75"/>
      <c r="J245" s="75"/>
      <c r="K245" s="75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X245" s="75"/>
      <c r="Y245" s="75"/>
      <c r="Z245" s="75"/>
      <c r="AA245" s="75"/>
      <c r="AB245" s="75"/>
      <c r="AC245" s="75"/>
      <c r="AD245" s="75"/>
      <c r="AE245" s="75"/>
      <c r="AF245" s="75"/>
      <c r="AG245" s="75"/>
      <c r="AH245" s="75"/>
      <c r="AI245" s="75"/>
      <c r="AJ245" s="75"/>
      <c r="AK245" s="75"/>
      <c r="AL245" s="75"/>
      <c r="AM245" s="75"/>
      <c r="AN245" s="75"/>
      <c r="AO245" s="75"/>
      <c r="AP245" s="75"/>
      <c r="AQ245" s="75"/>
      <c r="AR245" s="75"/>
      <c r="AS245" s="75"/>
      <c r="AT245" s="75"/>
      <c r="AU245" s="75"/>
      <c r="AV245" s="75"/>
      <c r="AW245" s="75"/>
      <c r="AX245" s="75"/>
      <c r="AY245" s="75"/>
      <c r="AZ245" s="75"/>
      <c r="BA245" s="75"/>
      <c r="BB245" s="75"/>
      <c r="BC245" s="75"/>
      <c r="BD245" s="75"/>
      <c r="BE245" s="75"/>
      <c r="BF245" s="75"/>
      <c r="BG245" s="75"/>
      <c r="BH245" s="75"/>
      <c r="BI245" s="75"/>
      <c r="BJ245" s="75"/>
      <c r="BK245" s="75"/>
      <c r="BL245" s="75"/>
      <c r="BM245" s="75"/>
      <c r="BN245" s="75"/>
      <c r="BO245" s="75"/>
      <c r="BP245" s="75"/>
      <c r="BQ245" s="75"/>
      <c r="BR245" s="75"/>
      <c r="BS245" s="75"/>
      <c r="BT245" s="75"/>
      <c r="BU245" s="75"/>
      <c r="BV245" s="75"/>
      <c r="BW245" s="75"/>
      <c r="BX245" s="75"/>
      <c r="BY245" s="75"/>
      <c r="BZ245" s="75"/>
      <c r="CA245" s="75"/>
      <c r="CB245" s="75"/>
      <c r="CC245" s="75"/>
      <c r="CD245" s="75"/>
      <c r="CE245" s="75"/>
      <c r="CF245" s="75"/>
      <c r="CG245" s="75"/>
      <c r="CH245" s="75"/>
      <c r="CI245" s="75"/>
      <c r="CJ245" s="75"/>
      <c r="CK245" s="75"/>
      <c r="CL245" s="75"/>
      <c r="CM245" s="75"/>
      <c r="CN245" s="75"/>
      <c r="CO245" s="75"/>
      <c r="CP245" s="75"/>
      <c r="CQ245" s="75"/>
      <c r="CR245" s="75"/>
      <c r="CS245" s="75"/>
      <c r="CT245" s="75"/>
      <c r="CU245" s="75"/>
      <c r="CV245" s="75"/>
      <c r="CW245" s="75"/>
      <c r="CX245" s="75"/>
      <c r="CY245" s="75"/>
      <c r="CZ245" s="75"/>
      <c r="DA245" s="75"/>
      <c r="DB245" s="75"/>
      <c r="DC245" s="75"/>
      <c r="DD245" s="75"/>
      <c r="DE245" s="75"/>
      <c r="DF245" s="75"/>
      <c r="DG245" s="75"/>
      <c r="DH245" s="75"/>
      <c r="DI245" s="75"/>
      <c r="DJ245" s="75"/>
      <c r="DK245" s="75"/>
      <c r="DL245" s="75"/>
      <c r="DM245" s="75"/>
      <c r="DN245" s="75"/>
      <c r="DO245" s="75"/>
      <c r="DP245" s="75"/>
      <c r="DQ245" s="75"/>
      <c r="DR245" s="75"/>
      <c r="DS245" s="75"/>
      <c r="DT245" s="75"/>
      <c r="DU245" s="75"/>
      <c r="DV245" s="75"/>
      <c r="DW245" s="75"/>
      <c r="DX245" s="75"/>
      <c r="DY245" s="75"/>
      <c r="DZ245" s="75"/>
      <c r="EA245" s="75"/>
      <c r="EB245" s="164"/>
      <c r="EC245" s="75"/>
      <c r="ED245" s="75"/>
      <c r="EE245" s="75"/>
      <c r="EF245" s="157"/>
      <c r="EG245" s="156"/>
      <c r="EH245" s="152"/>
      <c r="EI245" s="152"/>
      <c r="EJ245" s="152"/>
      <c r="EK245" s="152"/>
      <c r="EL245" s="152"/>
      <c r="EM245" s="152"/>
      <c r="EN245" s="152"/>
      <c r="EO245" s="152"/>
      <c r="EP245" s="152"/>
      <c r="EQ245" s="152"/>
      <c r="ER245" s="152"/>
      <c r="ES245" s="152"/>
      <c r="ET245" s="152"/>
      <c r="EU245" s="152"/>
      <c r="EV245" s="152"/>
      <c r="EW245" s="152"/>
      <c r="EX245" s="152"/>
      <c r="EY245" s="152"/>
      <c r="EZ245" s="152"/>
      <c r="FA245" s="152"/>
      <c r="FB245" s="152"/>
      <c r="FC245" s="152"/>
      <c r="FD245" s="152"/>
      <c r="FE245" s="152"/>
      <c r="FF245" s="152"/>
      <c r="FG245" s="152"/>
      <c r="FI245" s="65"/>
      <c r="FJ245" s="65"/>
      <c r="FK245" s="65"/>
      <c r="FL245" s="65"/>
      <c r="FM245" s="65"/>
      <c r="FN245" s="65"/>
      <c r="FO245" s="65"/>
      <c r="FP245" s="65"/>
      <c r="FQ245" s="65"/>
      <c r="FR245" s="65"/>
      <c r="FS245" s="65"/>
    </row>
    <row r="246" spans="1:180" ht="10.35" customHeight="1" x14ac:dyDescent="0.2">
      <c r="A246" s="313" t="s">
        <v>870</v>
      </c>
      <c r="H246" s="75"/>
      <c r="I246" s="75"/>
      <c r="J246" s="75"/>
      <c r="K246" s="75"/>
      <c r="L246" s="75"/>
      <c r="M246" s="75"/>
      <c r="N246" s="75"/>
      <c r="O246" s="75"/>
      <c r="P246" s="75"/>
      <c r="Q246" s="75"/>
      <c r="R246" s="75"/>
      <c r="S246" s="75"/>
      <c r="T246" s="75"/>
      <c r="U246" s="75"/>
      <c r="V246" s="75"/>
      <c r="W246" s="75"/>
      <c r="X246" s="75"/>
      <c r="Y246" s="75"/>
      <c r="Z246" s="75"/>
      <c r="AA246" s="75"/>
      <c r="AB246" s="75"/>
      <c r="AC246" s="75"/>
      <c r="AD246" s="75"/>
      <c r="AE246" s="75"/>
      <c r="AF246" s="75"/>
      <c r="AG246" s="75"/>
      <c r="AH246" s="75"/>
      <c r="AI246" s="75"/>
      <c r="AJ246" s="75"/>
      <c r="AK246" s="75"/>
      <c r="AL246" s="75"/>
      <c r="AM246" s="75"/>
      <c r="AN246" s="75"/>
      <c r="AO246" s="75"/>
      <c r="AP246" s="75"/>
      <c r="AQ246" s="75"/>
      <c r="AR246" s="75"/>
      <c r="AS246" s="75"/>
      <c r="AT246" s="75"/>
      <c r="AU246" s="75"/>
      <c r="AV246" s="75"/>
      <c r="AW246" s="75"/>
      <c r="AX246" s="75"/>
      <c r="AY246" s="75"/>
      <c r="AZ246" s="75"/>
      <c r="BA246" s="75"/>
      <c r="BB246" s="75"/>
      <c r="BC246" s="75"/>
      <c r="BD246" s="75"/>
      <c r="BE246" s="75"/>
      <c r="BF246" s="75"/>
      <c r="BG246" s="75"/>
      <c r="BH246" s="75"/>
      <c r="BI246" s="75"/>
      <c r="BJ246" s="75"/>
      <c r="BK246" s="75"/>
      <c r="BL246" s="75"/>
      <c r="BM246" s="75"/>
      <c r="BN246" s="75"/>
      <c r="BO246" s="75"/>
      <c r="BP246" s="75"/>
      <c r="BQ246" s="75"/>
      <c r="BR246" s="75"/>
      <c r="BS246" s="75"/>
      <c r="BT246" s="75"/>
      <c r="BU246" s="75"/>
      <c r="BV246" s="75"/>
      <c r="BW246" s="75"/>
      <c r="BX246" s="75"/>
      <c r="BY246" s="75"/>
      <c r="BZ246" s="75"/>
      <c r="CA246" s="75"/>
      <c r="CB246" s="75"/>
      <c r="CC246" s="75"/>
      <c r="CD246" s="75"/>
      <c r="CE246" s="75"/>
      <c r="CF246" s="75"/>
      <c r="CG246" s="75"/>
      <c r="CH246" s="75"/>
      <c r="CI246" s="75"/>
      <c r="CJ246" s="75"/>
      <c r="CK246" s="75"/>
      <c r="CL246" s="75"/>
      <c r="CM246" s="75"/>
      <c r="CN246" s="75"/>
      <c r="CO246" s="75"/>
      <c r="CP246" s="75"/>
      <c r="CQ246" s="75"/>
      <c r="CR246" s="75"/>
      <c r="CS246" s="75"/>
      <c r="CT246" s="75"/>
      <c r="CU246" s="75"/>
      <c r="CV246" s="75"/>
      <c r="CW246" s="75"/>
      <c r="CX246" s="75"/>
      <c r="CY246" s="75"/>
      <c r="CZ246" s="75"/>
      <c r="DA246" s="75"/>
      <c r="DB246" s="75"/>
      <c r="DC246" s="75"/>
      <c r="DD246" s="75"/>
      <c r="DE246" s="75"/>
      <c r="DF246" s="75"/>
      <c r="DG246" s="75"/>
      <c r="DH246" s="75"/>
      <c r="DI246" s="75"/>
      <c r="DJ246" s="75"/>
      <c r="DK246" s="75"/>
      <c r="DL246" s="75"/>
      <c r="DM246" s="75"/>
      <c r="DN246" s="75"/>
      <c r="DO246" s="75"/>
      <c r="DP246" s="75"/>
      <c r="DQ246" s="75"/>
      <c r="DR246" s="75"/>
      <c r="DS246" s="75"/>
      <c r="DT246" s="75"/>
      <c r="DU246" s="75"/>
      <c r="DV246" s="75"/>
      <c r="DW246" s="75"/>
      <c r="DX246" s="75"/>
      <c r="DY246" s="75"/>
      <c r="DZ246" s="75"/>
      <c r="EA246" s="75"/>
      <c r="EB246" s="164"/>
      <c r="EC246" s="75"/>
      <c r="ED246" s="75"/>
      <c r="EE246" s="75"/>
      <c r="EF246" s="157"/>
      <c r="EG246" s="156"/>
      <c r="EH246" s="152"/>
      <c r="EI246" s="152"/>
      <c r="EJ246" s="152"/>
      <c r="EK246" s="152"/>
      <c r="EL246" s="152"/>
      <c r="EM246" s="152"/>
      <c r="EN246" s="152"/>
      <c r="EO246" s="152"/>
      <c r="EP246" s="152"/>
      <c r="EQ246" s="152"/>
      <c r="ER246" s="152"/>
      <c r="ES246" s="152"/>
      <c r="ET246" s="152"/>
      <c r="EU246" s="152"/>
      <c r="EV246" s="152"/>
      <c r="EW246" s="152"/>
      <c r="EX246" s="152"/>
      <c r="EY246" s="152"/>
      <c r="EZ246" s="152"/>
      <c r="FA246" s="152"/>
      <c r="FB246" s="152"/>
      <c r="FC246" s="152"/>
      <c r="FD246" s="152"/>
      <c r="FE246" s="152"/>
      <c r="FF246" s="152"/>
      <c r="FG246" s="152"/>
      <c r="FI246" s="408"/>
      <c r="FJ246" s="408"/>
      <c r="FK246" s="408"/>
      <c r="FL246" s="408"/>
      <c r="FM246" s="408"/>
      <c r="FN246" s="408"/>
      <c r="FO246" s="408"/>
      <c r="FP246" s="408"/>
      <c r="FQ246" s="408"/>
      <c r="FR246" s="408"/>
      <c r="FS246" s="65"/>
    </row>
    <row r="247" spans="1:180" ht="10.35" customHeight="1" x14ac:dyDescent="0.2">
      <c r="A247" s="80" t="str">
        <f t="shared" ref="A247:A310" si="1045">B247&amp;C247&amp;F247</f>
        <v>2017-18AUGUSTRX9</v>
      </c>
      <c r="B247" s="77" t="s">
        <v>128</v>
      </c>
      <c r="C247" s="77" t="s">
        <v>827</v>
      </c>
      <c r="D247" s="169" t="str">
        <f>INDEX($FV$16:$FW$26,MATCH($F247,$FV$16:$FV$26,0),2)</f>
        <v>Y60</v>
      </c>
      <c r="E247" s="169" t="str">
        <f>VLOOKUP($D247,$FW$8:$FX$14,2,0)</f>
        <v>Midlands</v>
      </c>
      <c r="F247" s="269" t="s">
        <v>845</v>
      </c>
      <c r="G247" s="269" t="s">
        <v>871</v>
      </c>
      <c r="H247" s="270">
        <v>78197</v>
      </c>
      <c r="I247" s="270">
        <v>65196</v>
      </c>
      <c r="J247" s="270">
        <v>330364</v>
      </c>
      <c r="K247" s="270">
        <v>5</v>
      </c>
      <c r="L247" s="270">
        <v>2</v>
      </c>
      <c r="M247" s="270" t="s">
        <v>44</v>
      </c>
      <c r="N247" s="270">
        <v>37</v>
      </c>
      <c r="O247" s="270">
        <v>105</v>
      </c>
      <c r="P247" s="270" t="s">
        <v>44</v>
      </c>
      <c r="Q247" s="270" t="s">
        <v>44</v>
      </c>
      <c r="R247" s="270" t="s">
        <v>44</v>
      </c>
      <c r="S247" s="270" t="s">
        <v>44</v>
      </c>
      <c r="T247" s="270">
        <v>58813</v>
      </c>
      <c r="U247" s="270">
        <v>4260</v>
      </c>
      <c r="V247" s="270">
        <v>2750</v>
      </c>
      <c r="W247" s="270">
        <v>30513</v>
      </c>
      <c r="X247" s="270">
        <v>13988</v>
      </c>
      <c r="Y247" s="270">
        <v>251</v>
      </c>
      <c r="Z247" s="270">
        <v>2043438</v>
      </c>
      <c r="AA247" s="270">
        <v>480</v>
      </c>
      <c r="AB247" s="270">
        <v>845</v>
      </c>
      <c r="AC247" s="270">
        <v>3120718</v>
      </c>
      <c r="AD247" s="270">
        <v>1135</v>
      </c>
      <c r="AE247" s="270">
        <v>2607</v>
      </c>
      <c r="AF247" s="270">
        <v>42873166</v>
      </c>
      <c r="AG247" s="270">
        <v>1405</v>
      </c>
      <c r="AH247" s="270">
        <v>2986</v>
      </c>
      <c r="AI247" s="270">
        <v>51297861</v>
      </c>
      <c r="AJ247" s="270">
        <v>3667</v>
      </c>
      <c r="AK247" s="270">
        <v>8696</v>
      </c>
      <c r="AL247" s="270">
        <v>831404</v>
      </c>
      <c r="AM247" s="270">
        <v>3312</v>
      </c>
      <c r="AN247" s="270">
        <v>8303</v>
      </c>
      <c r="AO247" s="270">
        <v>6083</v>
      </c>
      <c r="AP247" s="270">
        <v>0</v>
      </c>
      <c r="AQ247" s="270">
        <v>2714</v>
      </c>
      <c r="AR247" s="270">
        <v>7</v>
      </c>
      <c r="AS247" s="270">
        <v>0</v>
      </c>
      <c r="AT247" s="270">
        <v>3369</v>
      </c>
      <c r="AU247" s="270">
        <v>13</v>
      </c>
      <c r="AV247" s="270">
        <v>36658</v>
      </c>
      <c r="AW247" s="270">
        <v>761</v>
      </c>
      <c r="AX247" s="270">
        <v>15311</v>
      </c>
      <c r="AY247" s="270">
        <v>52730</v>
      </c>
      <c r="AZ247" s="270">
        <v>7979</v>
      </c>
      <c r="BA247" s="270">
        <v>6604</v>
      </c>
      <c r="BB247" s="270">
        <v>5321</v>
      </c>
      <c r="BC247" s="270">
        <v>4491</v>
      </c>
      <c r="BD247" s="270">
        <v>38992</v>
      </c>
      <c r="BE247" s="270">
        <v>34260</v>
      </c>
      <c r="BF247" s="270">
        <v>18479</v>
      </c>
      <c r="BG247" s="270">
        <v>14916</v>
      </c>
      <c r="BH247" s="270">
        <v>316</v>
      </c>
      <c r="BI247" s="270">
        <v>261</v>
      </c>
      <c r="BJ247" s="270" t="s">
        <v>44</v>
      </c>
      <c r="BK247" s="270" t="s">
        <v>44</v>
      </c>
      <c r="BL247" s="270" t="s">
        <v>44</v>
      </c>
      <c r="BM247" s="270" t="s">
        <v>44</v>
      </c>
      <c r="BN247" s="270" t="s">
        <v>44</v>
      </c>
      <c r="BO247" s="270" t="s">
        <v>44</v>
      </c>
      <c r="BP247" s="270" t="s">
        <v>44</v>
      </c>
      <c r="BQ247" s="270" t="s">
        <v>44</v>
      </c>
      <c r="BR247" s="270" t="s">
        <v>44</v>
      </c>
      <c r="BS247" s="270" t="s">
        <v>44</v>
      </c>
      <c r="BT247" s="270" t="s">
        <v>44</v>
      </c>
      <c r="BU247" s="270" t="s">
        <v>44</v>
      </c>
      <c r="BV247" s="270" t="s">
        <v>44</v>
      </c>
      <c r="BW247" s="270" t="s">
        <v>44</v>
      </c>
      <c r="BX247" s="270" t="s">
        <v>44</v>
      </c>
      <c r="BY247" s="270" t="s">
        <v>44</v>
      </c>
      <c r="BZ247" s="270" t="s">
        <v>44</v>
      </c>
      <c r="CA247" s="270" t="s">
        <v>44</v>
      </c>
      <c r="CB247" s="270" t="s">
        <v>44</v>
      </c>
      <c r="CC247" s="270" t="s">
        <v>44</v>
      </c>
      <c r="CD247" s="270" t="s">
        <v>44</v>
      </c>
      <c r="CE247" s="270" t="s">
        <v>44</v>
      </c>
      <c r="CF247" s="270" t="s">
        <v>44</v>
      </c>
      <c r="CG247" s="270" t="s">
        <v>44</v>
      </c>
      <c r="CH247" s="270" t="s">
        <v>44</v>
      </c>
      <c r="CI247" s="270" t="s">
        <v>44</v>
      </c>
      <c r="CJ247" s="270" t="s">
        <v>44</v>
      </c>
      <c r="CK247" s="270" t="s">
        <v>44</v>
      </c>
      <c r="CL247" s="270" t="s">
        <v>44</v>
      </c>
      <c r="CM247" s="270" t="s">
        <v>44</v>
      </c>
      <c r="CN247" s="270" t="s">
        <v>44</v>
      </c>
      <c r="CO247" s="270" t="s">
        <v>44</v>
      </c>
      <c r="CP247" s="270" t="s">
        <v>44</v>
      </c>
      <c r="CQ247" s="270" t="s">
        <v>44</v>
      </c>
      <c r="CR247" s="270" t="s">
        <v>44</v>
      </c>
      <c r="CS247" s="270" t="s">
        <v>44</v>
      </c>
      <c r="CT247" s="270" t="s">
        <v>44</v>
      </c>
      <c r="CU247" s="270" t="s">
        <v>44</v>
      </c>
      <c r="CV247" s="270" t="s">
        <v>44</v>
      </c>
      <c r="CW247" s="270" t="s">
        <v>44</v>
      </c>
      <c r="CX247" s="270">
        <v>0</v>
      </c>
      <c r="CY247" s="270">
        <v>0</v>
      </c>
      <c r="CZ247" s="270">
        <v>0</v>
      </c>
      <c r="DA247" s="270">
        <v>0</v>
      </c>
      <c r="DB247" s="270">
        <v>0</v>
      </c>
      <c r="DC247" s="270">
        <v>0</v>
      </c>
      <c r="DD247" s="270">
        <v>0</v>
      </c>
      <c r="DE247" s="270">
        <v>0</v>
      </c>
      <c r="DF247" s="270" t="s">
        <v>44</v>
      </c>
      <c r="DG247" s="270" t="s">
        <v>44</v>
      </c>
      <c r="DH247" s="270" t="s">
        <v>44</v>
      </c>
      <c r="DI247" s="270" t="s">
        <v>44</v>
      </c>
      <c r="DJ247" s="270" t="s">
        <v>44</v>
      </c>
      <c r="DK247" s="270">
        <v>0</v>
      </c>
      <c r="DL247" s="249">
        <v>950</v>
      </c>
      <c r="DM247" s="249">
        <v>1061</v>
      </c>
      <c r="DN247" s="249">
        <v>8</v>
      </c>
      <c r="DO247" s="249">
        <v>1699</v>
      </c>
      <c r="DP247" s="249">
        <v>5110633</v>
      </c>
      <c r="DQ247" s="249">
        <v>5380</v>
      </c>
      <c r="DR247" s="249">
        <v>10208</v>
      </c>
      <c r="DS247" s="249">
        <v>8059250</v>
      </c>
      <c r="DT247" s="249">
        <v>7596</v>
      </c>
      <c r="DU247" s="249">
        <v>13348</v>
      </c>
      <c r="DV247" s="249">
        <v>91873</v>
      </c>
      <c r="DW247" s="249">
        <v>11484</v>
      </c>
      <c r="DX247" s="249">
        <v>14577</v>
      </c>
      <c r="DY247" s="249">
        <v>20475613</v>
      </c>
      <c r="DZ247" s="249">
        <v>12052</v>
      </c>
      <c r="EA247" s="249">
        <v>21964</v>
      </c>
      <c r="EB247" s="155"/>
      <c r="EC247" s="170">
        <f t="shared" ref="EC247:EC310" si="1046">MONTH(1&amp;C247)</f>
        <v>8</v>
      </c>
      <c r="ED247" s="74">
        <f t="shared" ref="ED247:ED310" si="1047">LEFT($B247,4)+IF(EC247&lt;4,1,0)</f>
        <v>2017</v>
      </c>
      <c r="EE247" s="165">
        <f t="shared" ref="EE247:EE310" si="1048">DATE($ED247,$EC247,1)</f>
        <v>42948</v>
      </c>
      <c r="EF247" s="157">
        <f t="shared" ref="EF247:EF310" si="1049">DAY(EOMONTH($EE247,0))</f>
        <v>31</v>
      </c>
      <c r="EG247" s="156"/>
      <c r="EH247" s="171">
        <f>IFERROR(HLOOKUP(EH$1,$H$5:$FY$1802,MATCH($A247,$A$5:$A$1802,0),0)*HLOOKUP(EH$2,$H$5:$FY$1802,MATCH($A247,$A$5:$A$1802,0),0),$H$2)</f>
        <v>130392</v>
      </c>
      <c r="EI247" s="171" t="str">
        <f>IFERROR(HLOOKUP(EI$1,$H$5:$FY$1802,MATCH($A247,$A$5:$A$1802,0),0)*HLOOKUP(EI$2,$H$5:$FY$1802,MATCH($A247,$A$5:$A$1802,0),0),$H$2)</f>
        <v>-</v>
      </c>
      <c r="EJ247" s="171">
        <f>IFERROR(HLOOKUP(EJ$1,$H$5:$FY$1802,MATCH($A247,$A$5:$A$1802,0),0)*HLOOKUP(EJ$2,$H$5:$FY$1802,MATCH($A247,$A$5:$A$1802,0),0),$H$2)</f>
        <v>2412252</v>
      </c>
      <c r="EK247" s="171">
        <f>IFERROR(HLOOKUP(EK$1,$H$5:$FY$1802,MATCH($A247,$A$5:$A$1802,0),0)*HLOOKUP(EK$2,$H$5:$FY$1802,MATCH($A247,$A$5:$A$1802,0),0),$H$2)</f>
        <v>6845580</v>
      </c>
      <c r="EL247" s="171">
        <f>IFERROR(HLOOKUP(EL$1,$H$5:$FY$1802,MATCH($A247,$A$5:$A$1802,0),0)*HLOOKUP(EL$2,$H$5:$FY$1802,MATCH($A247,$A$5:$A$1802,0),0),$H$2)</f>
        <v>3599700</v>
      </c>
      <c r="EM247" s="171">
        <f>IFERROR(HLOOKUP(EM$1,$H$5:$FY$1802,MATCH($A247,$A$5:$A$1802,0),0)*HLOOKUP(EM$2,$H$5:$FY$1802,MATCH($A247,$A$5:$A$1802,0),0),$H$2)</f>
        <v>7169250</v>
      </c>
      <c r="EN247" s="171">
        <f>IFERROR(HLOOKUP(EN$1,$H$5:$FY$1802,MATCH($A247,$A$5:$A$1802,0),0)*HLOOKUP(EN$2,$H$5:$FY$1802,MATCH($A247,$A$5:$A$1802,0),0),$H$2)</f>
        <v>91111818</v>
      </c>
      <c r="EO247" s="171">
        <f>IFERROR(HLOOKUP(EO$1,$H$5:$FY$1802,MATCH($A247,$A$5:$A$1802,0),0)*HLOOKUP(EO$2,$H$5:$FY$1802,MATCH($A247,$A$5:$A$1802,0),0),$H$2)</f>
        <v>121639648</v>
      </c>
      <c r="EP247" s="171">
        <f>IFERROR(HLOOKUP(EP$1,$H$5:$FY$1802,MATCH($A247,$A$5:$A$1802,0),0)*HLOOKUP(EP$2,$H$5:$FY$1802,MATCH($A247,$A$5:$A$1802,0),0),$H$2)</f>
        <v>2084053</v>
      </c>
      <c r="EQ247" s="171" t="str">
        <f>IFERROR(HLOOKUP(EQ$1,$H$5:$FY$1802,MATCH($A247,$A$5:$A$1802,0),0)*HLOOKUP(EQ$2,$H$5:$FY$1802,MATCH($A247,$A$5:$A$1802,0),0),$H$2)</f>
        <v>-</v>
      </c>
      <c r="ER247" s="171" t="str">
        <f>IFERROR(HLOOKUP(ER$1,$H$5:$FY$1802,MATCH($A247,$A$5:$A$1802,0),0)*HLOOKUP(ER$2,$H$5:$FY$1802,MATCH($A247,$A$5:$A$1802,0),0),$H$2)</f>
        <v>-</v>
      </c>
      <c r="ES247" s="171" t="str">
        <f>IFERROR(HLOOKUP(ES$1,$H$5:$FY$1802,MATCH($A247,$A$5:$A$1802,0),0)*HLOOKUP(ES$2,$H$5:$FY$1802,MATCH($A247,$A$5:$A$1802,0),0),$H$2)</f>
        <v>-</v>
      </c>
      <c r="ET247" s="171" t="str">
        <f>IFERROR(HLOOKUP(ET$1,$H$5:$FY$1802,MATCH($A247,$A$5:$A$1802,0),0)*HLOOKUP(ET$2,$H$5:$FY$1802,MATCH($A247,$A$5:$A$1802,0),0),$H$2)</f>
        <v>-</v>
      </c>
      <c r="EU247" s="171" t="str">
        <f>IFERROR(HLOOKUP(EU$1,$H$5:$FY$1802,MATCH($A247,$A$5:$A$1802,0),0)*HLOOKUP(EU$2,$H$5:$FY$1802,MATCH($A247,$A$5:$A$1802,0),0),$H$2)</f>
        <v>-</v>
      </c>
      <c r="EV247" s="171" t="str">
        <f>IFERROR(HLOOKUP(EV$1,$H$5:$FY$1802,MATCH($A247,$A$5:$A$1802,0),0)*HLOOKUP(EV$2,$H$5:$FY$1802,MATCH($A247,$A$5:$A$1802,0),0),$H$2)</f>
        <v>-</v>
      </c>
      <c r="EW247" s="171" t="str">
        <f>IFERROR(HLOOKUP(EW$1,$H$5:$FY$1802,MATCH($A247,$A$5:$A$1802,0),0)*HLOOKUP(EW$2,$H$5:$FY$1802,MATCH($A247,$A$5:$A$1802,0),0),$H$2)</f>
        <v>-</v>
      </c>
      <c r="EX247" s="171" t="str">
        <f>IFERROR(HLOOKUP(EX$1,$H$5:$FY$1802,MATCH($A247,$A$5:$A$1802,0),0)*HLOOKUP(EX$2,$H$5:$FY$1802,MATCH($A247,$A$5:$A$1802,0),0),$H$2)</f>
        <v>-</v>
      </c>
      <c r="EY247" s="171" t="str">
        <f>IFERROR(HLOOKUP(EY$1,$H$5:$FY$1802,MATCH($A247,$A$5:$A$1802,0),0)*HLOOKUP(EY$2,$H$5:$FY$1802,MATCH($A247,$A$5:$A$1802,0),0),$H$2)</f>
        <v>-</v>
      </c>
      <c r="EZ247" s="171" t="str">
        <f>IFERROR(HLOOKUP(EZ$1,$H$5:$FY$1802,MATCH($A247,$A$5:$A$1802,0),0)*HLOOKUP(EZ$2,$H$5:$FY$1802,MATCH($A247,$A$5:$A$1802,0),0),$H$2)</f>
        <v>-</v>
      </c>
      <c r="FA247" s="171" t="str">
        <f>IFERROR(HLOOKUP(FA$1,$H$5:$FY$1802,MATCH($A247,$A$5:$A$1802,0),0)*HLOOKUP(FA$2,$H$5:$FY$1802,MATCH($A247,$A$5:$A$1802,0),0),$H$2)</f>
        <v>-</v>
      </c>
      <c r="FB247" s="171">
        <f>IFERROR(HLOOKUP(FB$1,$H$5:$FY$1802,MATCH($A247,$A$5:$A$1802,0),0)*HLOOKUP(FB$2,$H$5:$FY$1802,MATCH($A247,$A$5:$A$1802,0),0),$H$2)</f>
        <v>0</v>
      </c>
      <c r="FC247" s="171">
        <f>IFERROR(HLOOKUP(FC$1,$H$5:$FY$1802,MATCH($A247,$A$5:$A$1802,0),0)*HLOOKUP(FC$2,$H$5:$FY$1802,MATCH($A247,$A$5:$A$1802,0),0),$H$2)</f>
        <v>0</v>
      </c>
      <c r="FD247" s="171">
        <f>IFERROR(HLOOKUP(FD$1,$H$5:$FY$1802,MATCH($A247,$A$5:$A$1802,0),0)*HLOOKUP(FD$2,$H$5:$FY$1802,MATCH($A247,$A$5:$A$1802,0),0),$H$2)</f>
        <v>9697600</v>
      </c>
      <c r="FE247" s="171">
        <f>IFERROR(HLOOKUP(FE$1,$H$5:$FY$1802,MATCH($A247,$A$5:$A$1802,0),0)*HLOOKUP(FE$2,$H$5:$FY$1802,MATCH($A247,$A$5:$A$1802,0),0),$H$2)</f>
        <v>14162228</v>
      </c>
      <c r="FF247" s="171">
        <f>IFERROR(HLOOKUP(FF$1,$H$5:$FY$1802,MATCH($A247,$A$5:$A$1802,0),0)*HLOOKUP(FF$2,$H$5:$FY$1802,MATCH($A247,$A$5:$A$1802,0),0),$H$2)</f>
        <v>116616</v>
      </c>
      <c r="FG247" s="171">
        <f>IFERROR(HLOOKUP(FG$1,$H$5:$FY$1802,MATCH($A247,$A$5:$A$1802,0),0)*HLOOKUP(FG$2,$H$5:$FY$1802,MATCH($A247,$A$5:$A$1802,0),0),$H$2)</f>
        <v>37316836</v>
      </c>
      <c r="FH247" s="152"/>
      <c r="FI247" s="405">
        <f t="shared" ref="FI247:FJ310" si="1050">IFERROR(AZ247/HLOOKUP(FH$3&amp;FI$3,$U$5:$Y$9539,ROW()-4,0),"-")</f>
        <v>1.8730046948356807</v>
      </c>
      <c r="FJ247" s="405">
        <f t="shared" si="1050"/>
        <v>1.5502347417840376</v>
      </c>
      <c r="FK247" s="405">
        <f t="shared" ref="FK247:FK310" si="1051">IFERROR(BB247/HLOOKUP(FJ$3&amp;FK$3,$U$5:$Y$9539,ROW()-4,0),"-")</f>
        <v>1.9349090909090909</v>
      </c>
      <c r="FL247" s="405">
        <f t="shared" ref="FL247:FL310" si="1052">IFERROR(BC247/HLOOKUP(FK$3&amp;FL$3,$U$5:$Y$9539,ROW()-4,0),"-")</f>
        <v>1.6330909090909091</v>
      </c>
      <c r="FM247" s="405">
        <f t="shared" ref="FM247:FM310" si="1053">IFERROR(BD247/HLOOKUP(FL$3&amp;FM$3,$U$5:$Y$9539,ROW()-4,0),"-")</f>
        <v>1.2778815586799068</v>
      </c>
      <c r="FN247" s="405">
        <f t="shared" ref="FN247:FN310" si="1054">IFERROR(BE247/HLOOKUP(FM$3&amp;FN$3,$U$5:$Y$9539,ROW()-4,0),"-")</f>
        <v>1.1228001179824993</v>
      </c>
      <c r="FO247" s="405">
        <f t="shared" ref="FO247:FO310" si="1055">IFERROR(BF247/HLOOKUP(FN$3&amp;FO$3,$U$5:$Y$9539,ROW()-4,0),"-")</f>
        <v>1.3210609093508723</v>
      </c>
      <c r="FP247" s="405">
        <f t="shared" ref="FP247:FP310" si="1056">IFERROR(BG247/HLOOKUP(FO$3&amp;FP$3,$U$5:$Y$9539,ROW()-4,0),"-")</f>
        <v>1.0663425793537318</v>
      </c>
      <c r="FQ247" s="405">
        <f t="shared" ref="FQ247:FQ310" si="1057">IFERROR(BH247/HLOOKUP(FP$3&amp;FQ$3,$U$5:$Y$9539,ROW()-4,0),"-")</f>
        <v>1.2589641434262948</v>
      </c>
      <c r="FR247" s="405">
        <f t="shared" ref="FR247:FR310" si="1058">IFERROR(BI247/HLOOKUP(FQ$3&amp;FR$3,$U$5:$Y$9539,ROW()-4,0),"-")</f>
        <v>1.0398406374501992</v>
      </c>
      <c r="FS247" s="65"/>
    </row>
    <row r="248" spans="1:180" ht="10.35" customHeight="1" x14ac:dyDescent="0.2">
      <c r="A248" s="74" t="str">
        <f t="shared" si="1045"/>
        <v>2017-18AUGUSTRYC</v>
      </c>
      <c r="B248" s="26" t="s">
        <v>128</v>
      </c>
      <c r="C248" s="26" t="s">
        <v>827</v>
      </c>
      <c r="D248" s="163" t="str">
        <f>INDEX($FV$16:$FW$26,MATCH($F248,$FV$16:$FV$26,0),2)</f>
        <v>Y61</v>
      </c>
      <c r="E248" s="163" t="str">
        <f>VLOOKUP($D248,$FW$8:$FX$14,2,0)</f>
        <v>East of England</v>
      </c>
      <c r="F248" s="271" t="s">
        <v>849</v>
      </c>
      <c r="G248" s="271" t="s">
        <v>872</v>
      </c>
      <c r="H248" s="272">
        <v>0</v>
      </c>
      <c r="I248" s="272">
        <v>0</v>
      </c>
      <c r="J248" s="272">
        <v>0</v>
      </c>
      <c r="K248" s="272">
        <v>0</v>
      </c>
      <c r="L248" s="272">
        <v>0</v>
      </c>
      <c r="M248" s="272" t="s">
        <v>44</v>
      </c>
      <c r="N248" s="272">
        <v>0</v>
      </c>
      <c r="O248" s="272">
        <v>0</v>
      </c>
      <c r="P248" s="272" t="s">
        <v>44</v>
      </c>
      <c r="Q248" s="272" t="s">
        <v>44</v>
      </c>
      <c r="R248" s="272" t="s">
        <v>44</v>
      </c>
      <c r="S248" s="272" t="s">
        <v>44</v>
      </c>
      <c r="T248" s="272">
        <v>0</v>
      </c>
      <c r="U248" s="272">
        <v>0</v>
      </c>
      <c r="V248" s="272">
        <v>0</v>
      </c>
      <c r="W248" s="272">
        <v>0</v>
      </c>
      <c r="X248" s="272">
        <v>0</v>
      </c>
      <c r="Y248" s="272">
        <v>0</v>
      </c>
      <c r="Z248" s="272">
        <v>0</v>
      </c>
      <c r="AA248" s="272">
        <v>0</v>
      </c>
      <c r="AB248" s="272">
        <v>0</v>
      </c>
      <c r="AC248" s="272">
        <v>0</v>
      </c>
      <c r="AD248" s="272">
        <v>0</v>
      </c>
      <c r="AE248" s="272">
        <v>0</v>
      </c>
      <c r="AF248" s="272">
        <v>0</v>
      </c>
      <c r="AG248" s="272">
        <v>0</v>
      </c>
      <c r="AH248" s="272">
        <v>0</v>
      </c>
      <c r="AI248" s="272">
        <v>0</v>
      </c>
      <c r="AJ248" s="272">
        <v>0</v>
      </c>
      <c r="AK248" s="272">
        <v>0</v>
      </c>
      <c r="AL248" s="272">
        <v>0</v>
      </c>
      <c r="AM248" s="272">
        <v>0</v>
      </c>
      <c r="AN248" s="272">
        <v>0</v>
      </c>
      <c r="AO248" s="272">
        <v>0</v>
      </c>
      <c r="AP248" s="272">
        <v>0</v>
      </c>
      <c r="AQ248" s="272">
        <v>0</v>
      </c>
      <c r="AR248" s="272">
        <v>0</v>
      </c>
      <c r="AS248" s="272">
        <v>0</v>
      </c>
      <c r="AT248" s="272">
        <v>0</v>
      </c>
      <c r="AU248" s="272">
        <v>0</v>
      </c>
      <c r="AV248" s="272">
        <v>0</v>
      </c>
      <c r="AW248" s="272">
        <v>0</v>
      </c>
      <c r="AX248" s="272">
        <v>0</v>
      </c>
      <c r="AY248" s="272">
        <v>0</v>
      </c>
      <c r="AZ248" s="272">
        <v>0</v>
      </c>
      <c r="BA248" s="272">
        <v>0</v>
      </c>
      <c r="BB248" s="272">
        <v>0</v>
      </c>
      <c r="BC248" s="272">
        <v>0</v>
      </c>
      <c r="BD248" s="272">
        <v>0</v>
      </c>
      <c r="BE248" s="272">
        <v>0</v>
      </c>
      <c r="BF248" s="272">
        <v>0</v>
      </c>
      <c r="BG248" s="272">
        <v>0</v>
      </c>
      <c r="BH248" s="272">
        <v>0</v>
      </c>
      <c r="BI248" s="272">
        <v>0</v>
      </c>
      <c r="BJ248" s="272" t="s">
        <v>44</v>
      </c>
      <c r="BK248" s="272" t="s">
        <v>44</v>
      </c>
      <c r="BL248" s="272" t="s">
        <v>44</v>
      </c>
      <c r="BM248" s="272" t="s">
        <v>44</v>
      </c>
      <c r="BN248" s="272" t="s">
        <v>44</v>
      </c>
      <c r="BO248" s="272" t="s">
        <v>44</v>
      </c>
      <c r="BP248" s="272" t="s">
        <v>44</v>
      </c>
      <c r="BQ248" s="272" t="s">
        <v>44</v>
      </c>
      <c r="BR248" s="272" t="s">
        <v>44</v>
      </c>
      <c r="BS248" s="272" t="s">
        <v>44</v>
      </c>
      <c r="BT248" s="272" t="s">
        <v>44</v>
      </c>
      <c r="BU248" s="272" t="s">
        <v>44</v>
      </c>
      <c r="BV248" s="272" t="s">
        <v>44</v>
      </c>
      <c r="BW248" s="272" t="s">
        <v>44</v>
      </c>
      <c r="BX248" s="272" t="s">
        <v>44</v>
      </c>
      <c r="BY248" s="272" t="s">
        <v>44</v>
      </c>
      <c r="BZ248" s="272" t="s">
        <v>44</v>
      </c>
      <c r="CA248" s="272" t="s">
        <v>44</v>
      </c>
      <c r="CB248" s="272" t="s">
        <v>44</v>
      </c>
      <c r="CC248" s="272" t="s">
        <v>44</v>
      </c>
      <c r="CD248" s="272" t="s">
        <v>44</v>
      </c>
      <c r="CE248" s="272" t="s">
        <v>44</v>
      </c>
      <c r="CF248" s="272" t="s">
        <v>44</v>
      </c>
      <c r="CG248" s="272" t="s">
        <v>44</v>
      </c>
      <c r="CH248" s="272" t="s">
        <v>44</v>
      </c>
      <c r="CI248" s="272" t="s">
        <v>44</v>
      </c>
      <c r="CJ248" s="272" t="s">
        <v>44</v>
      </c>
      <c r="CK248" s="272" t="s">
        <v>44</v>
      </c>
      <c r="CL248" s="272" t="s">
        <v>44</v>
      </c>
      <c r="CM248" s="272" t="s">
        <v>44</v>
      </c>
      <c r="CN248" s="272" t="s">
        <v>44</v>
      </c>
      <c r="CO248" s="272" t="s">
        <v>44</v>
      </c>
      <c r="CP248" s="272" t="s">
        <v>44</v>
      </c>
      <c r="CQ248" s="272" t="s">
        <v>44</v>
      </c>
      <c r="CR248" s="272" t="s">
        <v>44</v>
      </c>
      <c r="CS248" s="272" t="s">
        <v>44</v>
      </c>
      <c r="CT248" s="272" t="s">
        <v>44</v>
      </c>
      <c r="CU248" s="272" t="s">
        <v>44</v>
      </c>
      <c r="CV248" s="272" t="s">
        <v>44</v>
      </c>
      <c r="CW248" s="272" t="s">
        <v>44</v>
      </c>
      <c r="CX248" s="272">
        <v>0</v>
      </c>
      <c r="CY248" s="272">
        <v>0</v>
      </c>
      <c r="CZ248" s="272">
        <v>0</v>
      </c>
      <c r="DA248" s="272">
        <v>0</v>
      </c>
      <c r="DB248" s="272">
        <v>0</v>
      </c>
      <c r="DC248" s="272">
        <v>0</v>
      </c>
      <c r="DD248" s="272">
        <v>0</v>
      </c>
      <c r="DE248" s="272">
        <v>0</v>
      </c>
      <c r="DF248" s="272" t="s">
        <v>44</v>
      </c>
      <c r="DG248" s="272" t="s">
        <v>44</v>
      </c>
      <c r="DH248" s="272" t="s">
        <v>44</v>
      </c>
      <c r="DI248" s="272" t="s">
        <v>44</v>
      </c>
      <c r="DJ248" s="272" t="s">
        <v>44</v>
      </c>
      <c r="DK248" s="272">
        <v>0</v>
      </c>
      <c r="DL248" s="250">
        <v>0</v>
      </c>
      <c r="DM248" s="250">
        <v>0</v>
      </c>
      <c r="DN248" s="250">
        <v>0</v>
      </c>
      <c r="DO248" s="250">
        <v>0</v>
      </c>
      <c r="DP248" s="250">
        <v>0</v>
      </c>
      <c r="DQ248" s="250">
        <v>0</v>
      </c>
      <c r="DR248" s="250">
        <v>0</v>
      </c>
      <c r="DS248" s="250">
        <v>0</v>
      </c>
      <c r="DT248" s="250">
        <v>0</v>
      </c>
      <c r="DU248" s="250">
        <v>0</v>
      </c>
      <c r="DV248" s="250">
        <v>0</v>
      </c>
      <c r="DW248" s="250">
        <v>0</v>
      </c>
      <c r="DX248" s="250">
        <v>0</v>
      </c>
      <c r="DY248" s="250">
        <v>0</v>
      </c>
      <c r="DZ248" s="250">
        <v>0</v>
      </c>
      <c r="EA248" s="250">
        <v>0</v>
      </c>
      <c r="EB248" s="155"/>
      <c r="EC248" s="75">
        <f t="shared" si="1046"/>
        <v>8</v>
      </c>
      <c r="ED248" s="74">
        <f t="shared" si="1047"/>
        <v>2017</v>
      </c>
      <c r="EE248" s="165">
        <f t="shared" si="1048"/>
        <v>42948</v>
      </c>
      <c r="EF248" s="157">
        <f t="shared" si="1049"/>
        <v>31</v>
      </c>
      <c r="EG248" s="156"/>
      <c r="EH248" s="166">
        <f>IFERROR(HLOOKUP(EH$1,$H$5:$FY$1802,MATCH($A248,$A$5:$A$1802,0),0)*HLOOKUP(EH$2,$H$5:$FY$1802,MATCH($A248,$A$5:$A$1802,0),0),$H$2)</f>
        <v>0</v>
      </c>
      <c r="EI248" s="166" t="str">
        <f>IFERROR(HLOOKUP(EI$1,$H$5:$FY$1802,MATCH($A248,$A$5:$A$1802,0),0)*HLOOKUP(EI$2,$H$5:$FY$1802,MATCH($A248,$A$5:$A$1802,0),0),$H$2)</f>
        <v>-</v>
      </c>
      <c r="EJ248" s="166">
        <f>IFERROR(HLOOKUP(EJ$1,$H$5:$FY$1802,MATCH($A248,$A$5:$A$1802,0),0)*HLOOKUP(EJ$2,$H$5:$FY$1802,MATCH($A248,$A$5:$A$1802,0),0),$H$2)</f>
        <v>0</v>
      </c>
      <c r="EK248" s="166">
        <f>IFERROR(HLOOKUP(EK$1,$H$5:$FY$1802,MATCH($A248,$A$5:$A$1802,0),0)*HLOOKUP(EK$2,$H$5:$FY$1802,MATCH($A248,$A$5:$A$1802,0),0),$H$2)</f>
        <v>0</v>
      </c>
      <c r="EL248" s="166">
        <f>IFERROR(HLOOKUP(EL$1,$H$5:$FY$1802,MATCH($A248,$A$5:$A$1802,0),0)*HLOOKUP(EL$2,$H$5:$FY$1802,MATCH($A248,$A$5:$A$1802,0),0),$H$2)</f>
        <v>0</v>
      </c>
      <c r="EM248" s="166">
        <f>IFERROR(HLOOKUP(EM$1,$H$5:$FY$1802,MATCH($A248,$A$5:$A$1802,0),0)*HLOOKUP(EM$2,$H$5:$FY$1802,MATCH($A248,$A$5:$A$1802,0),0),$H$2)</f>
        <v>0</v>
      </c>
      <c r="EN248" s="166">
        <f>IFERROR(HLOOKUP(EN$1,$H$5:$FY$1802,MATCH($A248,$A$5:$A$1802,0),0)*HLOOKUP(EN$2,$H$5:$FY$1802,MATCH($A248,$A$5:$A$1802,0),0),$H$2)</f>
        <v>0</v>
      </c>
      <c r="EO248" s="166">
        <f>IFERROR(HLOOKUP(EO$1,$H$5:$FY$1802,MATCH($A248,$A$5:$A$1802,0),0)*HLOOKUP(EO$2,$H$5:$FY$1802,MATCH($A248,$A$5:$A$1802,0),0),$H$2)</f>
        <v>0</v>
      </c>
      <c r="EP248" s="166">
        <f>IFERROR(HLOOKUP(EP$1,$H$5:$FY$1802,MATCH($A248,$A$5:$A$1802,0),0)*HLOOKUP(EP$2,$H$5:$FY$1802,MATCH($A248,$A$5:$A$1802,0),0),$H$2)</f>
        <v>0</v>
      </c>
      <c r="EQ248" s="166" t="str">
        <f>IFERROR(HLOOKUP(EQ$1,$H$5:$FY$1802,MATCH($A248,$A$5:$A$1802,0),0)*HLOOKUP(EQ$2,$H$5:$FY$1802,MATCH($A248,$A$5:$A$1802,0),0),$H$2)</f>
        <v>-</v>
      </c>
      <c r="ER248" s="166" t="str">
        <f>IFERROR(HLOOKUP(ER$1,$H$5:$FY$1802,MATCH($A248,$A$5:$A$1802,0),0)*HLOOKUP(ER$2,$H$5:$FY$1802,MATCH($A248,$A$5:$A$1802,0),0),$H$2)</f>
        <v>-</v>
      </c>
      <c r="ES248" s="166" t="str">
        <f>IFERROR(HLOOKUP(ES$1,$H$5:$FY$1802,MATCH($A248,$A$5:$A$1802,0),0)*HLOOKUP(ES$2,$H$5:$FY$1802,MATCH($A248,$A$5:$A$1802,0),0),$H$2)</f>
        <v>-</v>
      </c>
      <c r="ET248" s="166" t="str">
        <f>IFERROR(HLOOKUP(ET$1,$H$5:$FY$1802,MATCH($A248,$A$5:$A$1802,0),0)*HLOOKUP(ET$2,$H$5:$FY$1802,MATCH($A248,$A$5:$A$1802,0),0),$H$2)</f>
        <v>-</v>
      </c>
      <c r="EU248" s="166" t="str">
        <f>IFERROR(HLOOKUP(EU$1,$H$5:$FY$1802,MATCH($A248,$A$5:$A$1802,0),0)*HLOOKUP(EU$2,$H$5:$FY$1802,MATCH($A248,$A$5:$A$1802,0),0),$H$2)</f>
        <v>-</v>
      </c>
      <c r="EV248" s="166" t="str">
        <f>IFERROR(HLOOKUP(EV$1,$H$5:$FY$1802,MATCH($A248,$A$5:$A$1802,0),0)*HLOOKUP(EV$2,$H$5:$FY$1802,MATCH($A248,$A$5:$A$1802,0),0),$H$2)</f>
        <v>-</v>
      </c>
      <c r="EW248" s="166" t="str">
        <f>IFERROR(HLOOKUP(EW$1,$H$5:$FY$1802,MATCH($A248,$A$5:$A$1802,0),0)*HLOOKUP(EW$2,$H$5:$FY$1802,MATCH($A248,$A$5:$A$1802,0),0),$H$2)</f>
        <v>-</v>
      </c>
      <c r="EX248" s="166" t="str">
        <f>IFERROR(HLOOKUP(EX$1,$H$5:$FY$1802,MATCH($A248,$A$5:$A$1802,0),0)*HLOOKUP(EX$2,$H$5:$FY$1802,MATCH($A248,$A$5:$A$1802,0),0),$H$2)</f>
        <v>-</v>
      </c>
      <c r="EY248" s="166" t="str">
        <f>IFERROR(HLOOKUP(EY$1,$H$5:$FY$1802,MATCH($A248,$A$5:$A$1802,0),0)*HLOOKUP(EY$2,$H$5:$FY$1802,MATCH($A248,$A$5:$A$1802,0),0),$H$2)</f>
        <v>-</v>
      </c>
      <c r="EZ248" s="166" t="str">
        <f>IFERROR(HLOOKUP(EZ$1,$H$5:$FY$1802,MATCH($A248,$A$5:$A$1802,0),0)*HLOOKUP(EZ$2,$H$5:$FY$1802,MATCH($A248,$A$5:$A$1802,0),0),$H$2)</f>
        <v>-</v>
      </c>
      <c r="FA248" s="166" t="str">
        <f>IFERROR(HLOOKUP(FA$1,$H$5:$FY$1802,MATCH($A248,$A$5:$A$1802,0),0)*HLOOKUP(FA$2,$H$5:$FY$1802,MATCH($A248,$A$5:$A$1802,0),0),$H$2)</f>
        <v>-</v>
      </c>
      <c r="FB248" s="166">
        <f>IFERROR(HLOOKUP(FB$1,$H$5:$FY$1802,MATCH($A248,$A$5:$A$1802,0),0)*HLOOKUP(FB$2,$H$5:$FY$1802,MATCH($A248,$A$5:$A$1802,0),0),$H$2)</f>
        <v>0</v>
      </c>
      <c r="FC248" s="166">
        <f>IFERROR(HLOOKUP(FC$1,$H$5:$FY$1802,MATCH($A248,$A$5:$A$1802,0),0)*HLOOKUP(FC$2,$H$5:$FY$1802,MATCH($A248,$A$5:$A$1802,0),0),$H$2)</f>
        <v>0</v>
      </c>
      <c r="FD248" s="166">
        <f>IFERROR(HLOOKUP(FD$1,$H$5:$FY$1802,MATCH($A248,$A$5:$A$1802,0),0)*HLOOKUP(FD$2,$H$5:$FY$1802,MATCH($A248,$A$5:$A$1802,0),0),$H$2)</f>
        <v>0</v>
      </c>
      <c r="FE248" s="166">
        <f>IFERROR(HLOOKUP(FE$1,$H$5:$FY$1802,MATCH($A248,$A$5:$A$1802,0),0)*HLOOKUP(FE$2,$H$5:$FY$1802,MATCH($A248,$A$5:$A$1802,0),0),$H$2)</f>
        <v>0</v>
      </c>
      <c r="FF248" s="166">
        <f>IFERROR(HLOOKUP(FF$1,$H$5:$FY$1802,MATCH($A248,$A$5:$A$1802,0),0)*HLOOKUP(FF$2,$H$5:$FY$1802,MATCH($A248,$A$5:$A$1802,0),0),$H$2)</f>
        <v>0</v>
      </c>
      <c r="FG248" s="166">
        <f>IFERROR(HLOOKUP(FG$1,$H$5:$FY$1802,MATCH($A248,$A$5:$A$1802,0),0)*HLOOKUP(FG$2,$H$5:$FY$1802,MATCH($A248,$A$5:$A$1802,0),0),$H$2)</f>
        <v>0</v>
      </c>
      <c r="FH248" s="152"/>
      <c r="FI248" s="405" t="str">
        <f t="shared" si="1050"/>
        <v>-</v>
      </c>
      <c r="FJ248" s="405" t="str">
        <f t="shared" si="1050"/>
        <v>-</v>
      </c>
      <c r="FK248" s="405" t="str">
        <f t="shared" si="1051"/>
        <v>-</v>
      </c>
      <c r="FL248" s="405" t="str">
        <f t="shared" si="1052"/>
        <v>-</v>
      </c>
      <c r="FM248" s="405" t="str">
        <f t="shared" si="1053"/>
        <v>-</v>
      </c>
      <c r="FN248" s="405" t="str">
        <f t="shared" si="1054"/>
        <v>-</v>
      </c>
      <c r="FO248" s="405" t="str">
        <f t="shared" si="1055"/>
        <v>-</v>
      </c>
      <c r="FP248" s="405" t="str">
        <f t="shared" si="1056"/>
        <v>-</v>
      </c>
      <c r="FQ248" s="405" t="str">
        <f t="shared" si="1057"/>
        <v>-</v>
      </c>
      <c r="FR248" s="405" t="str">
        <f t="shared" si="1058"/>
        <v>-</v>
      </c>
      <c r="FS248" s="65"/>
    </row>
    <row r="249" spans="1:180" ht="10.35" customHeight="1" x14ac:dyDescent="0.2">
      <c r="A249" s="74" t="str">
        <f t="shared" si="1045"/>
        <v>2017-18AUGUSTR1F</v>
      </c>
      <c r="B249" s="26" t="s">
        <v>128</v>
      </c>
      <c r="C249" s="26" t="s">
        <v>827</v>
      </c>
      <c r="D249" s="163" t="str">
        <f>INDEX($FV$16:$FW$26,MATCH($F249,$FV$16:$FV$26,0),2)</f>
        <v>Y59</v>
      </c>
      <c r="E249" s="163" t="str">
        <f>VLOOKUP($D249,$FW$8:$FX$14,2,0)</f>
        <v>South East</v>
      </c>
      <c r="F249" s="271" t="s">
        <v>852</v>
      </c>
      <c r="G249" s="271" t="s">
        <v>873</v>
      </c>
      <c r="H249" s="272">
        <v>0</v>
      </c>
      <c r="I249" s="272">
        <v>0</v>
      </c>
      <c r="J249" s="272">
        <v>0</v>
      </c>
      <c r="K249" s="272">
        <v>0</v>
      </c>
      <c r="L249" s="272">
        <v>0</v>
      </c>
      <c r="M249" s="272" t="s">
        <v>44</v>
      </c>
      <c r="N249" s="272">
        <v>0</v>
      </c>
      <c r="O249" s="272">
        <v>0</v>
      </c>
      <c r="P249" s="272" t="s">
        <v>44</v>
      </c>
      <c r="Q249" s="272" t="s">
        <v>44</v>
      </c>
      <c r="R249" s="272" t="s">
        <v>44</v>
      </c>
      <c r="S249" s="272" t="s">
        <v>44</v>
      </c>
      <c r="T249" s="272">
        <v>0</v>
      </c>
      <c r="U249" s="272">
        <v>0</v>
      </c>
      <c r="V249" s="272">
        <v>0</v>
      </c>
      <c r="W249" s="272">
        <v>0</v>
      </c>
      <c r="X249" s="272">
        <v>0</v>
      </c>
      <c r="Y249" s="272">
        <v>0</v>
      </c>
      <c r="Z249" s="272">
        <v>0</v>
      </c>
      <c r="AA249" s="272">
        <v>0</v>
      </c>
      <c r="AB249" s="272">
        <v>0</v>
      </c>
      <c r="AC249" s="272">
        <v>0</v>
      </c>
      <c r="AD249" s="272">
        <v>0</v>
      </c>
      <c r="AE249" s="272">
        <v>0</v>
      </c>
      <c r="AF249" s="272">
        <v>0</v>
      </c>
      <c r="AG249" s="272">
        <v>0</v>
      </c>
      <c r="AH249" s="272">
        <v>0</v>
      </c>
      <c r="AI249" s="272">
        <v>0</v>
      </c>
      <c r="AJ249" s="272">
        <v>0</v>
      </c>
      <c r="AK249" s="272">
        <v>0</v>
      </c>
      <c r="AL249" s="272">
        <v>0</v>
      </c>
      <c r="AM249" s="272">
        <v>0</v>
      </c>
      <c r="AN249" s="272">
        <v>0</v>
      </c>
      <c r="AO249" s="272">
        <v>0</v>
      </c>
      <c r="AP249" s="272">
        <v>0</v>
      </c>
      <c r="AQ249" s="272">
        <v>0</v>
      </c>
      <c r="AR249" s="272">
        <v>0</v>
      </c>
      <c r="AS249" s="272">
        <v>0</v>
      </c>
      <c r="AT249" s="272">
        <v>0</v>
      </c>
      <c r="AU249" s="272">
        <v>0</v>
      </c>
      <c r="AV249" s="272">
        <v>0</v>
      </c>
      <c r="AW249" s="272">
        <v>0</v>
      </c>
      <c r="AX249" s="272">
        <v>0</v>
      </c>
      <c r="AY249" s="272">
        <v>0</v>
      </c>
      <c r="AZ249" s="272">
        <v>0</v>
      </c>
      <c r="BA249" s="272">
        <v>0</v>
      </c>
      <c r="BB249" s="272">
        <v>0</v>
      </c>
      <c r="BC249" s="272">
        <v>0</v>
      </c>
      <c r="BD249" s="272">
        <v>0</v>
      </c>
      <c r="BE249" s="272">
        <v>0</v>
      </c>
      <c r="BF249" s="272">
        <v>0</v>
      </c>
      <c r="BG249" s="272">
        <v>0</v>
      </c>
      <c r="BH249" s="272">
        <v>0</v>
      </c>
      <c r="BI249" s="272">
        <v>0</v>
      </c>
      <c r="BJ249" s="272" t="s">
        <v>44</v>
      </c>
      <c r="BK249" s="272" t="s">
        <v>44</v>
      </c>
      <c r="BL249" s="272" t="s">
        <v>44</v>
      </c>
      <c r="BM249" s="272" t="s">
        <v>44</v>
      </c>
      <c r="BN249" s="272" t="s">
        <v>44</v>
      </c>
      <c r="BO249" s="272" t="s">
        <v>44</v>
      </c>
      <c r="BP249" s="272" t="s">
        <v>44</v>
      </c>
      <c r="BQ249" s="272" t="s">
        <v>44</v>
      </c>
      <c r="BR249" s="272" t="s">
        <v>44</v>
      </c>
      <c r="BS249" s="272" t="s">
        <v>44</v>
      </c>
      <c r="BT249" s="272" t="s">
        <v>44</v>
      </c>
      <c r="BU249" s="272" t="s">
        <v>44</v>
      </c>
      <c r="BV249" s="272" t="s">
        <v>44</v>
      </c>
      <c r="BW249" s="272" t="s">
        <v>44</v>
      </c>
      <c r="BX249" s="272" t="s">
        <v>44</v>
      </c>
      <c r="BY249" s="272" t="s">
        <v>44</v>
      </c>
      <c r="BZ249" s="272" t="s">
        <v>44</v>
      </c>
      <c r="CA249" s="272" t="s">
        <v>44</v>
      </c>
      <c r="CB249" s="272" t="s">
        <v>44</v>
      </c>
      <c r="CC249" s="272" t="s">
        <v>44</v>
      </c>
      <c r="CD249" s="272" t="s">
        <v>44</v>
      </c>
      <c r="CE249" s="272" t="s">
        <v>44</v>
      </c>
      <c r="CF249" s="272" t="s">
        <v>44</v>
      </c>
      <c r="CG249" s="272" t="s">
        <v>44</v>
      </c>
      <c r="CH249" s="272" t="s">
        <v>44</v>
      </c>
      <c r="CI249" s="272" t="s">
        <v>44</v>
      </c>
      <c r="CJ249" s="272" t="s">
        <v>44</v>
      </c>
      <c r="CK249" s="272" t="s">
        <v>44</v>
      </c>
      <c r="CL249" s="272" t="s">
        <v>44</v>
      </c>
      <c r="CM249" s="272" t="s">
        <v>44</v>
      </c>
      <c r="CN249" s="272" t="s">
        <v>44</v>
      </c>
      <c r="CO249" s="272" t="s">
        <v>44</v>
      </c>
      <c r="CP249" s="272" t="s">
        <v>44</v>
      </c>
      <c r="CQ249" s="272" t="s">
        <v>44</v>
      </c>
      <c r="CR249" s="272" t="s">
        <v>44</v>
      </c>
      <c r="CS249" s="272" t="s">
        <v>44</v>
      </c>
      <c r="CT249" s="272" t="s">
        <v>44</v>
      </c>
      <c r="CU249" s="272" t="s">
        <v>44</v>
      </c>
      <c r="CV249" s="272" t="s">
        <v>44</v>
      </c>
      <c r="CW249" s="272" t="s">
        <v>44</v>
      </c>
      <c r="CX249" s="272">
        <v>0</v>
      </c>
      <c r="CY249" s="272">
        <v>0</v>
      </c>
      <c r="CZ249" s="272">
        <v>0</v>
      </c>
      <c r="DA249" s="272">
        <v>0</v>
      </c>
      <c r="DB249" s="272">
        <v>0</v>
      </c>
      <c r="DC249" s="272">
        <v>0</v>
      </c>
      <c r="DD249" s="272">
        <v>0</v>
      </c>
      <c r="DE249" s="272">
        <v>0</v>
      </c>
      <c r="DF249" s="272" t="s">
        <v>44</v>
      </c>
      <c r="DG249" s="272" t="s">
        <v>44</v>
      </c>
      <c r="DH249" s="272" t="s">
        <v>44</v>
      </c>
      <c r="DI249" s="272" t="s">
        <v>44</v>
      </c>
      <c r="DJ249" s="272" t="s">
        <v>44</v>
      </c>
      <c r="DK249" s="272">
        <v>0</v>
      </c>
      <c r="DL249" s="250">
        <v>0</v>
      </c>
      <c r="DM249" s="250">
        <v>0</v>
      </c>
      <c r="DN249" s="250">
        <v>0</v>
      </c>
      <c r="DO249" s="250">
        <v>0</v>
      </c>
      <c r="DP249" s="250">
        <v>0</v>
      </c>
      <c r="DQ249" s="250">
        <v>0</v>
      </c>
      <c r="DR249" s="250">
        <v>0</v>
      </c>
      <c r="DS249" s="250">
        <v>0</v>
      </c>
      <c r="DT249" s="250">
        <v>0</v>
      </c>
      <c r="DU249" s="250">
        <v>0</v>
      </c>
      <c r="DV249" s="250">
        <v>0</v>
      </c>
      <c r="DW249" s="250">
        <v>0</v>
      </c>
      <c r="DX249" s="250">
        <v>0</v>
      </c>
      <c r="DY249" s="250">
        <v>0</v>
      </c>
      <c r="DZ249" s="250">
        <v>0</v>
      </c>
      <c r="EA249" s="250">
        <v>0</v>
      </c>
      <c r="EB249" s="155"/>
      <c r="EC249" s="75">
        <f t="shared" si="1046"/>
        <v>8</v>
      </c>
      <c r="ED249" s="74">
        <f t="shared" si="1047"/>
        <v>2017</v>
      </c>
      <c r="EE249" s="165">
        <f t="shared" si="1048"/>
        <v>42948</v>
      </c>
      <c r="EF249" s="157">
        <f t="shared" si="1049"/>
        <v>31</v>
      </c>
      <c r="EG249" s="156"/>
      <c r="EH249" s="166">
        <f>IFERROR(HLOOKUP(EH$1,$H$5:$FY$1802,MATCH($A249,$A$5:$A$1802,0),0)*HLOOKUP(EH$2,$H$5:$FY$1802,MATCH($A249,$A$5:$A$1802,0),0),$H$2)</f>
        <v>0</v>
      </c>
      <c r="EI249" s="166" t="str">
        <f>IFERROR(HLOOKUP(EI$1,$H$5:$FY$1802,MATCH($A249,$A$5:$A$1802,0),0)*HLOOKUP(EI$2,$H$5:$FY$1802,MATCH($A249,$A$5:$A$1802,0),0),$H$2)</f>
        <v>-</v>
      </c>
      <c r="EJ249" s="166">
        <f>IFERROR(HLOOKUP(EJ$1,$H$5:$FY$1802,MATCH($A249,$A$5:$A$1802,0),0)*HLOOKUP(EJ$2,$H$5:$FY$1802,MATCH($A249,$A$5:$A$1802,0),0),$H$2)</f>
        <v>0</v>
      </c>
      <c r="EK249" s="166">
        <f>IFERROR(HLOOKUP(EK$1,$H$5:$FY$1802,MATCH($A249,$A$5:$A$1802,0),0)*HLOOKUP(EK$2,$H$5:$FY$1802,MATCH($A249,$A$5:$A$1802,0),0),$H$2)</f>
        <v>0</v>
      </c>
      <c r="EL249" s="166">
        <f>IFERROR(HLOOKUP(EL$1,$H$5:$FY$1802,MATCH($A249,$A$5:$A$1802,0),0)*HLOOKUP(EL$2,$H$5:$FY$1802,MATCH($A249,$A$5:$A$1802,0),0),$H$2)</f>
        <v>0</v>
      </c>
      <c r="EM249" s="166">
        <f>IFERROR(HLOOKUP(EM$1,$H$5:$FY$1802,MATCH($A249,$A$5:$A$1802,0),0)*HLOOKUP(EM$2,$H$5:$FY$1802,MATCH($A249,$A$5:$A$1802,0),0),$H$2)</f>
        <v>0</v>
      </c>
      <c r="EN249" s="166">
        <f>IFERROR(HLOOKUP(EN$1,$H$5:$FY$1802,MATCH($A249,$A$5:$A$1802,0),0)*HLOOKUP(EN$2,$H$5:$FY$1802,MATCH($A249,$A$5:$A$1802,0),0),$H$2)</f>
        <v>0</v>
      </c>
      <c r="EO249" s="166">
        <f>IFERROR(HLOOKUP(EO$1,$H$5:$FY$1802,MATCH($A249,$A$5:$A$1802,0),0)*HLOOKUP(EO$2,$H$5:$FY$1802,MATCH($A249,$A$5:$A$1802,0),0),$H$2)</f>
        <v>0</v>
      </c>
      <c r="EP249" s="166">
        <f>IFERROR(HLOOKUP(EP$1,$H$5:$FY$1802,MATCH($A249,$A$5:$A$1802,0),0)*HLOOKUP(EP$2,$H$5:$FY$1802,MATCH($A249,$A$5:$A$1802,0),0),$H$2)</f>
        <v>0</v>
      </c>
      <c r="EQ249" s="166" t="str">
        <f>IFERROR(HLOOKUP(EQ$1,$H$5:$FY$1802,MATCH($A249,$A$5:$A$1802,0),0)*HLOOKUP(EQ$2,$H$5:$FY$1802,MATCH($A249,$A$5:$A$1802,0),0),$H$2)</f>
        <v>-</v>
      </c>
      <c r="ER249" s="166" t="str">
        <f>IFERROR(HLOOKUP(ER$1,$H$5:$FY$1802,MATCH($A249,$A$5:$A$1802,0),0)*HLOOKUP(ER$2,$H$5:$FY$1802,MATCH($A249,$A$5:$A$1802,0),0),$H$2)</f>
        <v>-</v>
      </c>
      <c r="ES249" s="166" t="str">
        <f>IFERROR(HLOOKUP(ES$1,$H$5:$FY$1802,MATCH($A249,$A$5:$A$1802,0),0)*HLOOKUP(ES$2,$H$5:$FY$1802,MATCH($A249,$A$5:$A$1802,0),0),$H$2)</f>
        <v>-</v>
      </c>
      <c r="ET249" s="166" t="str">
        <f>IFERROR(HLOOKUP(ET$1,$H$5:$FY$1802,MATCH($A249,$A$5:$A$1802,0),0)*HLOOKUP(ET$2,$H$5:$FY$1802,MATCH($A249,$A$5:$A$1802,0),0),$H$2)</f>
        <v>-</v>
      </c>
      <c r="EU249" s="166" t="str">
        <f>IFERROR(HLOOKUP(EU$1,$H$5:$FY$1802,MATCH($A249,$A$5:$A$1802,0),0)*HLOOKUP(EU$2,$H$5:$FY$1802,MATCH($A249,$A$5:$A$1802,0),0),$H$2)</f>
        <v>-</v>
      </c>
      <c r="EV249" s="166" t="str">
        <f>IFERROR(HLOOKUP(EV$1,$H$5:$FY$1802,MATCH($A249,$A$5:$A$1802,0),0)*HLOOKUP(EV$2,$H$5:$FY$1802,MATCH($A249,$A$5:$A$1802,0),0),$H$2)</f>
        <v>-</v>
      </c>
      <c r="EW249" s="166" t="str">
        <f>IFERROR(HLOOKUP(EW$1,$H$5:$FY$1802,MATCH($A249,$A$5:$A$1802,0),0)*HLOOKUP(EW$2,$H$5:$FY$1802,MATCH($A249,$A$5:$A$1802,0),0),$H$2)</f>
        <v>-</v>
      </c>
      <c r="EX249" s="166" t="str">
        <f>IFERROR(HLOOKUP(EX$1,$H$5:$FY$1802,MATCH($A249,$A$5:$A$1802,0),0)*HLOOKUP(EX$2,$H$5:$FY$1802,MATCH($A249,$A$5:$A$1802,0),0),$H$2)</f>
        <v>-</v>
      </c>
      <c r="EY249" s="166" t="str">
        <f>IFERROR(HLOOKUP(EY$1,$H$5:$FY$1802,MATCH($A249,$A$5:$A$1802,0),0)*HLOOKUP(EY$2,$H$5:$FY$1802,MATCH($A249,$A$5:$A$1802,0),0),$H$2)</f>
        <v>-</v>
      </c>
      <c r="EZ249" s="166" t="str">
        <f>IFERROR(HLOOKUP(EZ$1,$H$5:$FY$1802,MATCH($A249,$A$5:$A$1802,0),0)*HLOOKUP(EZ$2,$H$5:$FY$1802,MATCH($A249,$A$5:$A$1802,0),0),$H$2)</f>
        <v>-</v>
      </c>
      <c r="FA249" s="166" t="str">
        <f>IFERROR(HLOOKUP(FA$1,$H$5:$FY$1802,MATCH($A249,$A$5:$A$1802,0),0)*HLOOKUP(FA$2,$H$5:$FY$1802,MATCH($A249,$A$5:$A$1802,0),0),$H$2)</f>
        <v>-</v>
      </c>
      <c r="FB249" s="166">
        <f>IFERROR(HLOOKUP(FB$1,$H$5:$FY$1802,MATCH($A249,$A$5:$A$1802,0),0)*HLOOKUP(FB$2,$H$5:$FY$1802,MATCH($A249,$A$5:$A$1802,0),0),$H$2)</f>
        <v>0</v>
      </c>
      <c r="FC249" s="166">
        <f>IFERROR(HLOOKUP(FC$1,$H$5:$FY$1802,MATCH($A249,$A$5:$A$1802,0),0)*HLOOKUP(FC$2,$H$5:$FY$1802,MATCH($A249,$A$5:$A$1802,0),0),$H$2)</f>
        <v>0</v>
      </c>
      <c r="FD249" s="166">
        <f>IFERROR(HLOOKUP(FD$1,$H$5:$FY$1802,MATCH($A249,$A$5:$A$1802,0),0)*HLOOKUP(FD$2,$H$5:$FY$1802,MATCH($A249,$A$5:$A$1802,0),0),$H$2)</f>
        <v>0</v>
      </c>
      <c r="FE249" s="166">
        <f>IFERROR(HLOOKUP(FE$1,$H$5:$FY$1802,MATCH($A249,$A$5:$A$1802,0),0)*HLOOKUP(FE$2,$H$5:$FY$1802,MATCH($A249,$A$5:$A$1802,0),0),$H$2)</f>
        <v>0</v>
      </c>
      <c r="FF249" s="166">
        <f>IFERROR(HLOOKUP(FF$1,$H$5:$FY$1802,MATCH($A249,$A$5:$A$1802,0),0)*HLOOKUP(FF$2,$H$5:$FY$1802,MATCH($A249,$A$5:$A$1802,0),0),$H$2)</f>
        <v>0</v>
      </c>
      <c r="FG249" s="166">
        <f>IFERROR(HLOOKUP(FG$1,$H$5:$FY$1802,MATCH($A249,$A$5:$A$1802,0),0)*HLOOKUP(FG$2,$H$5:$FY$1802,MATCH($A249,$A$5:$A$1802,0),0),$H$2)</f>
        <v>0</v>
      </c>
      <c r="FH249" s="152"/>
      <c r="FI249" s="405" t="str">
        <f t="shared" si="1050"/>
        <v>-</v>
      </c>
      <c r="FJ249" s="405" t="str">
        <f t="shared" si="1050"/>
        <v>-</v>
      </c>
      <c r="FK249" s="405" t="str">
        <f t="shared" si="1051"/>
        <v>-</v>
      </c>
      <c r="FL249" s="405" t="str">
        <f t="shared" si="1052"/>
        <v>-</v>
      </c>
      <c r="FM249" s="405" t="str">
        <f t="shared" si="1053"/>
        <v>-</v>
      </c>
      <c r="FN249" s="405" t="str">
        <f t="shared" si="1054"/>
        <v>-</v>
      </c>
      <c r="FO249" s="405" t="str">
        <f t="shared" si="1055"/>
        <v>-</v>
      </c>
      <c r="FP249" s="405" t="str">
        <f t="shared" si="1056"/>
        <v>-</v>
      </c>
      <c r="FQ249" s="405" t="str">
        <f t="shared" si="1057"/>
        <v>-</v>
      </c>
      <c r="FR249" s="405" t="str">
        <f t="shared" si="1058"/>
        <v>-</v>
      </c>
      <c r="FS249" s="65"/>
      <c r="FT249" s="172"/>
      <c r="FU249" s="70"/>
      <c r="FV249" s="70"/>
      <c r="FW249" s="70"/>
      <c r="FX249" s="70"/>
    </row>
    <row r="250" spans="1:180" ht="10.35" customHeight="1" x14ac:dyDescent="0.2">
      <c r="A250" s="74" t="str">
        <f t="shared" si="1045"/>
        <v>2017-18AUGUSTRRU</v>
      </c>
      <c r="B250" s="26" t="s">
        <v>128</v>
      </c>
      <c r="C250" s="26" t="s">
        <v>827</v>
      </c>
      <c r="D250" s="163" t="str">
        <f>INDEX($FV$16:$FW$26,MATCH($F250,$FV$16:$FV$26,0),2)</f>
        <v>Y56</v>
      </c>
      <c r="E250" s="163" t="str">
        <f>VLOOKUP($D250,$FW$8:$FX$14,2,0)</f>
        <v>London</v>
      </c>
      <c r="F250" s="271" t="s">
        <v>855</v>
      </c>
      <c r="G250" s="271" t="s">
        <v>874</v>
      </c>
      <c r="H250" s="272">
        <v>0</v>
      </c>
      <c r="I250" s="272">
        <v>0</v>
      </c>
      <c r="J250" s="272">
        <v>0</v>
      </c>
      <c r="K250" s="272">
        <v>0</v>
      </c>
      <c r="L250" s="272">
        <v>0</v>
      </c>
      <c r="M250" s="272" t="s">
        <v>44</v>
      </c>
      <c r="N250" s="272">
        <v>0</v>
      </c>
      <c r="O250" s="272">
        <v>0</v>
      </c>
      <c r="P250" s="272" t="s">
        <v>44</v>
      </c>
      <c r="Q250" s="272" t="s">
        <v>44</v>
      </c>
      <c r="R250" s="272" t="s">
        <v>44</v>
      </c>
      <c r="S250" s="272" t="s">
        <v>44</v>
      </c>
      <c r="T250" s="272">
        <v>0</v>
      </c>
      <c r="U250" s="272">
        <v>0</v>
      </c>
      <c r="V250" s="272">
        <v>0</v>
      </c>
      <c r="W250" s="272">
        <v>0</v>
      </c>
      <c r="X250" s="272">
        <v>0</v>
      </c>
      <c r="Y250" s="272">
        <v>0</v>
      </c>
      <c r="Z250" s="272">
        <v>0</v>
      </c>
      <c r="AA250" s="272">
        <v>0</v>
      </c>
      <c r="AB250" s="272">
        <v>0</v>
      </c>
      <c r="AC250" s="272">
        <v>0</v>
      </c>
      <c r="AD250" s="272">
        <v>0</v>
      </c>
      <c r="AE250" s="272">
        <v>0</v>
      </c>
      <c r="AF250" s="272">
        <v>0</v>
      </c>
      <c r="AG250" s="272">
        <v>0</v>
      </c>
      <c r="AH250" s="272">
        <v>0</v>
      </c>
      <c r="AI250" s="272">
        <v>0</v>
      </c>
      <c r="AJ250" s="272">
        <v>0</v>
      </c>
      <c r="AK250" s="272">
        <v>0</v>
      </c>
      <c r="AL250" s="272">
        <v>0</v>
      </c>
      <c r="AM250" s="272">
        <v>0</v>
      </c>
      <c r="AN250" s="272">
        <v>0</v>
      </c>
      <c r="AO250" s="272">
        <v>0</v>
      </c>
      <c r="AP250" s="272">
        <v>0</v>
      </c>
      <c r="AQ250" s="272">
        <v>0</v>
      </c>
      <c r="AR250" s="272">
        <v>0</v>
      </c>
      <c r="AS250" s="272">
        <v>0</v>
      </c>
      <c r="AT250" s="272">
        <v>0</v>
      </c>
      <c r="AU250" s="272">
        <v>0</v>
      </c>
      <c r="AV250" s="272">
        <v>0</v>
      </c>
      <c r="AW250" s="272">
        <v>0</v>
      </c>
      <c r="AX250" s="272">
        <v>0</v>
      </c>
      <c r="AY250" s="272">
        <v>0</v>
      </c>
      <c r="AZ250" s="272">
        <v>0</v>
      </c>
      <c r="BA250" s="272">
        <v>0</v>
      </c>
      <c r="BB250" s="272">
        <v>0</v>
      </c>
      <c r="BC250" s="272">
        <v>0</v>
      </c>
      <c r="BD250" s="272">
        <v>0</v>
      </c>
      <c r="BE250" s="272">
        <v>0</v>
      </c>
      <c r="BF250" s="272">
        <v>0</v>
      </c>
      <c r="BG250" s="272">
        <v>0</v>
      </c>
      <c r="BH250" s="272">
        <v>0</v>
      </c>
      <c r="BI250" s="272">
        <v>0</v>
      </c>
      <c r="BJ250" s="272" t="s">
        <v>44</v>
      </c>
      <c r="BK250" s="272" t="s">
        <v>44</v>
      </c>
      <c r="BL250" s="272" t="s">
        <v>44</v>
      </c>
      <c r="BM250" s="272" t="s">
        <v>44</v>
      </c>
      <c r="BN250" s="272" t="s">
        <v>44</v>
      </c>
      <c r="BO250" s="272" t="s">
        <v>44</v>
      </c>
      <c r="BP250" s="272" t="s">
        <v>44</v>
      </c>
      <c r="BQ250" s="272" t="s">
        <v>44</v>
      </c>
      <c r="BR250" s="272" t="s">
        <v>44</v>
      </c>
      <c r="BS250" s="272" t="s">
        <v>44</v>
      </c>
      <c r="BT250" s="272" t="s">
        <v>44</v>
      </c>
      <c r="BU250" s="272" t="s">
        <v>44</v>
      </c>
      <c r="BV250" s="272" t="s">
        <v>44</v>
      </c>
      <c r="BW250" s="272" t="s">
        <v>44</v>
      </c>
      <c r="BX250" s="272" t="s">
        <v>44</v>
      </c>
      <c r="BY250" s="272" t="s">
        <v>44</v>
      </c>
      <c r="BZ250" s="272" t="s">
        <v>44</v>
      </c>
      <c r="CA250" s="272" t="s">
        <v>44</v>
      </c>
      <c r="CB250" s="272" t="s">
        <v>44</v>
      </c>
      <c r="CC250" s="272" t="s">
        <v>44</v>
      </c>
      <c r="CD250" s="272" t="s">
        <v>44</v>
      </c>
      <c r="CE250" s="272" t="s">
        <v>44</v>
      </c>
      <c r="CF250" s="272" t="s">
        <v>44</v>
      </c>
      <c r="CG250" s="272" t="s">
        <v>44</v>
      </c>
      <c r="CH250" s="272" t="s">
        <v>44</v>
      </c>
      <c r="CI250" s="272" t="s">
        <v>44</v>
      </c>
      <c r="CJ250" s="272" t="s">
        <v>44</v>
      </c>
      <c r="CK250" s="272" t="s">
        <v>44</v>
      </c>
      <c r="CL250" s="272" t="s">
        <v>44</v>
      </c>
      <c r="CM250" s="272" t="s">
        <v>44</v>
      </c>
      <c r="CN250" s="272" t="s">
        <v>44</v>
      </c>
      <c r="CO250" s="272" t="s">
        <v>44</v>
      </c>
      <c r="CP250" s="272" t="s">
        <v>44</v>
      </c>
      <c r="CQ250" s="272" t="s">
        <v>44</v>
      </c>
      <c r="CR250" s="272" t="s">
        <v>44</v>
      </c>
      <c r="CS250" s="272" t="s">
        <v>44</v>
      </c>
      <c r="CT250" s="272" t="s">
        <v>44</v>
      </c>
      <c r="CU250" s="272" t="s">
        <v>44</v>
      </c>
      <c r="CV250" s="272" t="s">
        <v>44</v>
      </c>
      <c r="CW250" s="272" t="s">
        <v>44</v>
      </c>
      <c r="CX250" s="272">
        <v>0</v>
      </c>
      <c r="CY250" s="272">
        <v>0</v>
      </c>
      <c r="CZ250" s="272">
        <v>0</v>
      </c>
      <c r="DA250" s="272">
        <v>0</v>
      </c>
      <c r="DB250" s="272">
        <v>0</v>
      </c>
      <c r="DC250" s="272">
        <v>0</v>
      </c>
      <c r="DD250" s="272">
        <v>0</v>
      </c>
      <c r="DE250" s="272">
        <v>0</v>
      </c>
      <c r="DF250" s="272" t="s">
        <v>44</v>
      </c>
      <c r="DG250" s="272" t="s">
        <v>44</v>
      </c>
      <c r="DH250" s="272" t="s">
        <v>44</v>
      </c>
      <c r="DI250" s="272" t="s">
        <v>44</v>
      </c>
      <c r="DJ250" s="272" t="s">
        <v>44</v>
      </c>
      <c r="DK250" s="272">
        <v>0</v>
      </c>
      <c r="DL250" s="250">
        <v>0</v>
      </c>
      <c r="DM250" s="250">
        <v>0</v>
      </c>
      <c r="DN250" s="250">
        <v>0</v>
      </c>
      <c r="DO250" s="250">
        <v>0</v>
      </c>
      <c r="DP250" s="250">
        <v>0</v>
      </c>
      <c r="DQ250" s="250">
        <v>0</v>
      </c>
      <c r="DR250" s="250">
        <v>0</v>
      </c>
      <c r="DS250" s="250">
        <v>0</v>
      </c>
      <c r="DT250" s="250">
        <v>0</v>
      </c>
      <c r="DU250" s="250">
        <v>0</v>
      </c>
      <c r="DV250" s="250">
        <v>0</v>
      </c>
      <c r="DW250" s="250">
        <v>0</v>
      </c>
      <c r="DX250" s="250">
        <v>0</v>
      </c>
      <c r="DY250" s="250">
        <v>0</v>
      </c>
      <c r="DZ250" s="250">
        <v>0</v>
      </c>
      <c r="EA250" s="250">
        <v>0</v>
      </c>
      <c r="EB250" s="155"/>
      <c r="EC250" s="75">
        <f t="shared" si="1046"/>
        <v>8</v>
      </c>
      <c r="ED250" s="74">
        <f t="shared" si="1047"/>
        <v>2017</v>
      </c>
      <c r="EE250" s="165">
        <f t="shared" si="1048"/>
        <v>42948</v>
      </c>
      <c r="EF250" s="157">
        <f t="shared" si="1049"/>
        <v>31</v>
      </c>
      <c r="EG250" s="156"/>
      <c r="EH250" s="188">
        <f>IFERROR(HLOOKUP(EH$1,$H$5:$FY$1802,MATCH($A250,$A$5:$A$1802,0),0)*HLOOKUP(EH$2,$H$5:$FY$1802,MATCH($A250,$A$5:$A$1802,0),0),$H$2)</f>
        <v>0</v>
      </c>
      <c r="EI250" s="188" t="str">
        <f>IFERROR(HLOOKUP(EI$1,$H$5:$FY$1802,MATCH($A250,$A$5:$A$1802,0),0)*HLOOKUP(EI$2,$H$5:$FY$1802,MATCH($A250,$A$5:$A$1802,0),0),$H$2)</f>
        <v>-</v>
      </c>
      <c r="EJ250" s="188">
        <f>IFERROR(HLOOKUP(EJ$1,$H$5:$FY$1802,MATCH($A250,$A$5:$A$1802,0),0)*HLOOKUP(EJ$2,$H$5:$FY$1802,MATCH($A250,$A$5:$A$1802,0),0),$H$2)</f>
        <v>0</v>
      </c>
      <c r="EK250" s="188">
        <f>IFERROR(HLOOKUP(EK$1,$H$5:$FY$1802,MATCH($A250,$A$5:$A$1802,0),0)*HLOOKUP(EK$2,$H$5:$FY$1802,MATCH($A250,$A$5:$A$1802,0),0),$H$2)</f>
        <v>0</v>
      </c>
      <c r="EL250" s="188">
        <f>IFERROR(HLOOKUP(EL$1,$H$5:$FY$1802,MATCH($A250,$A$5:$A$1802,0),0)*HLOOKUP(EL$2,$H$5:$FY$1802,MATCH($A250,$A$5:$A$1802,0),0),$H$2)</f>
        <v>0</v>
      </c>
      <c r="EM250" s="188">
        <f>IFERROR(HLOOKUP(EM$1,$H$5:$FY$1802,MATCH($A250,$A$5:$A$1802,0),0)*HLOOKUP(EM$2,$H$5:$FY$1802,MATCH($A250,$A$5:$A$1802,0),0),$H$2)</f>
        <v>0</v>
      </c>
      <c r="EN250" s="188">
        <f>IFERROR(HLOOKUP(EN$1,$H$5:$FY$1802,MATCH($A250,$A$5:$A$1802,0),0)*HLOOKUP(EN$2,$H$5:$FY$1802,MATCH($A250,$A$5:$A$1802,0),0),$H$2)</f>
        <v>0</v>
      </c>
      <c r="EO250" s="188">
        <f>IFERROR(HLOOKUP(EO$1,$H$5:$FY$1802,MATCH($A250,$A$5:$A$1802,0),0)*HLOOKUP(EO$2,$H$5:$FY$1802,MATCH($A250,$A$5:$A$1802,0),0),$H$2)</f>
        <v>0</v>
      </c>
      <c r="EP250" s="188">
        <f>IFERROR(HLOOKUP(EP$1,$H$5:$FY$1802,MATCH($A250,$A$5:$A$1802,0),0)*HLOOKUP(EP$2,$H$5:$FY$1802,MATCH($A250,$A$5:$A$1802,0),0),$H$2)</f>
        <v>0</v>
      </c>
      <c r="EQ250" s="188" t="str">
        <f>IFERROR(HLOOKUP(EQ$1,$H$5:$FY$1802,MATCH($A250,$A$5:$A$1802,0),0)*HLOOKUP(EQ$2,$H$5:$FY$1802,MATCH($A250,$A$5:$A$1802,0),0),$H$2)</f>
        <v>-</v>
      </c>
      <c r="ER250" s="188" t="str">
        <f>IFERROR(HLOOKUP(ER$1,$H$5:$FY$1802,MATCH($A250,$A$5:$A$1802,0),0)*HLOOKUP(ER$2,$H$5:$FY$1802,MATCH($A250,$A$5:$A$1802,0),0),$H$2)</f>
        <v>-</v>
      </c>
      <c r="ES250" s="188" t="str">
        <f>IFERROR(HLOOKUP(ES$1,$H$5:$FY$1802,MATCH($A250,$A$5:$A$1802,0),0)*HLOOKUP(ES$2,$H$5:$FY$1802,MATCH($A250,$A$5:$A$1802,0),0),$H$2)</f>
        <v>-</v>
      </c>
      <c r="ET250" s="188" t="str">
        <f>IFERROR(HLOOKUP(ET$1,$H$5:$FY$1802,MATCH($A250,$A$5:$A$1802,0),0)*HLOOKUP(ET$2,$H$5:$FY$1802,MATCH($A250,$A$5:$A$1802,0),0),$H$2)</f>
        <v>-</v>
      </c>
      <c r="EU250" s="188" t="str">
        <f>IFERROR(HLOOKUP(EU$1,$H$5:$FY$1802,MATCH($A250,$A$5:$A$1802,0),0)*HLOOKUP(EU$2,$H$5:$FY$1802,MATCH($A250,$A$5:$A$1802,0),0),$H$2)</f>
        <v>-</v>
      </c>
      <c r="EV250" s="188" t="str">
        <f>IFERROR(HLOOKUP(EV$1,$H$5:$FY$1802,MATCH($A250,$A$5:$A$1802,0),0)*HLOOKUP(EV$2,$H$5:$FY$1802,MATCH($A250,$A$5:$A$1802,0),0),$H$2)</f>
        <v>-</v>
      </c>
      <c r="EW250" s="188" t="str">
        <f>IFERROR(HLOOKUP(EW$1,$H$5:$FY$1802,MATCH($A250,$A$5:$A$1802,0),0)*HLOOKUP(EW$2,$H$5:$FY$1802,MATCH($A250,$A$5:$A$1802,0),0),$H$2)</f>
        <v>-</v>
      </c>
      <c r="EX250" s="188" t="str">
        <f>IFERROR(HLOOKUP(EX$1,$H$5:$FY$1802,MATCH($A250,$A$5:$A$1802,0),0)*HLOOKUP(EX$2,$H$5:$FY$1802,MATCH($A250,$A$5:$A$1802,0),0),$H$2)</f>
        <v>-</v>
      </c>
      <c r="EY250" s="188" t="str">
        <f>IFERROR(HLOOKUP(EY$1,$H$5:$FY$1802,MATCH($A250,$A$5:$A$1802,0),0)*HLOOKUP(EY$2,$H$5:$FY$1802,MATCH($A250,$A$5:$A$1802,0),0),$H$2)</f>
        <v>-</v>
      </c>
      <c r="EZ250" s="188" t="str">
        <f>IFERROR(HLOOKUP(EZ$1,$H$5:$FY$1802,MATCH($A250,$A$5:$A$1802,0),0)*HLOOKUP(EZ$2,$H$5:$FY$1802,MATCH($A250,$A$5:$A$1802,0),0),$H$2)</f>
        <v>-</v>
      </c>
      <c r="FA250" s="188" t="str">
        <f>IFERROR(HLOOKUP(FA$1,$H$5:$FY$1802,MATCH($A250,$A$5:$A$1802,0),0)*HLOOKUP(FA$2,$H$5:$FY$1802,MATCH($A250,$A$5:$A$1802,0),0),$H$2)</f>
        <v>-</v>
      </c>
      <c r="FB250" s="188">
        <f>IFERROR(HLOOKUP(FB$1,$H$5:$FY$1802,MATCH($A250,$A$5:$A$1802,0),0)*HLOOKUP(FB$2,$H$5:$FY$1802,MATCH($A250,$A$5:$A$1802,0),0),$H$2)</f>
        <v>0</v>
      </c>
      <c r="FC250" s="188">
        <f>IFERROR(HLOOKUP(FC$1,$H$5:$FY$1802,MATCH($A250,$A$5:$A$1802,0),0)*HLOOKUP(FC$2,$H$5:$FY$1802,MATCH($A250,$A$5:$A$1802,0),0),$H$2)</f>
        <v>0</v>
      </c>
      <c r="FD250" s="188">
        <f>IFERROR(HLOOKUP(FD$1,$H$5:$FY$1802,MATCH($A250,$A$5:$A$1802,0),0)*HLOOKUP(FD$2,$H$5:$FY$1802,MATCH($A250,$A$5:$A$1802,0),0),$H$2)</f>
        <v>0</v>
      </c>
      <c r="FE250" s="188">
        <f>IFERROR(HLOOKUP(FE$1,$H$5:$FY$1802,MATCH($A250,$A$5:$A$1802,0),0)*HLOOKUP(FE$2,$H$5:$FY$1802,MATCH($A250,$A$5:$A$1802,0),0),$H$2)</f>
        <v>0</v>
      </c>
      <c r="FF250" s="188">
        <f>IFERROR(HLOOKUP(FF$1,$H$5:$FY$1802,MATCH($A250,$A$5:$A$1802,0),0)*HLOOKUP(FF$2,$H$5:$FY$1802,MATCH($A250,$A$5:$A$1802,0),0),$H$2)</f>
        <v>0</v>
      </c>
      <c r="FG250" s="188">
        <f>IFERROR(HLOOKUP(FG$1,$H$5:$FY$1802,MATCH($A250,$A$5:$A$1802,0),0)*HLOOKUP(FG$2,$H$5:$FY$1802,MATCH($A250,$A$5:$A$1802,0),0),$H$2)</f>
        <v>0</v>
      </c>
      <c r="FH250" s="152"/>
      <c r="FI250" s="406" t="str">
        <f t="shared" si="1050"/>
        <v>-</v>
      </c>
      <c r="FJ250" s="406" t="str">
        <f t="shared" si="1050"/>
        <v>-</v>
      </c>
      <c r="FK250" s="406" t="str">
        <f t="shared" si="1051"/>
        <v>-</v>
      </c>
      <c r="FL250" s="406" t="str">
        <f t="shared" si="1052"/>
        <v>-</v>
      </c>
      <c r="FM250" s="406" t="str">
        <f t="shared" si="1053"/>
        <v>-</v>
      </c>
      <c r="FN250" s="406" t="str">
        <f t="shared" si="1054"/>
        <v>-</v>
      </c>
      <c r="FO250" s="406" t="str">
        <f t="shared" si="1055"/>
        <v>-</v>
      </c>
      <c r="FP250" s="406" t="str">
        <f t="shared" si="1056"/>
        <v>-</v>
      </c>
      <c r="FQ250" s="406" t="str">
        <f t="shared" si="1057"/>
        <v>-</v>
      </c>
      <c r="FR250" s="406" t="str">
        <f t="shared" si="1058"/>
        <v>-</v>
      </c>
      <c r="FS250" s="65"/>
      <c r="FT250" s="70"/>
    </row>
    <row r="251" spans="1:180" ht="10.35" customHeight="1" x14ac:dyDescent="0.2">
      <c r="A251" s="74" t="str">
        <f t="shared" si="1045"/>
        <v>2017-18AUGUSTRX6</v>
      </c>
      <c r="B251" s="26" t="s">
        <v>128</v>
      </c>
      <c r="C251" s="26" t="s">
        <v>827</v>
      </c>
      <c r="D251" s="163" t="str">
        <f>INDEX($FV$16:$FW$26,MATCH($F251,$FV$16:$FV$26,0),2)</f>
        <v>Y63</v>
      </c>
      <c r="E251" s="163" t="str">
        <f>VLOOKUP($D251,$FW$8:$FX$14,2,0)</f>
        <v>North East and Yorkshire</v>
      </c>
      <c r="F251" s="271" t="s">
        <v>857</v>
      </c>
      <c r="G251" s="271" t="s">
        <v>875</v>
      </c>
      <c r="H251" s="272">
        <v>0</v>
      </c>
      <c r="I251" s="272">
        <v>0</v>
      </c>
      <c r="J251" s="272">
        <v>0</v>
      </c>
      <c r="K251" s="272">
        <v>0</v>
      </c>
      <c r="L251" s="272">
        <v>0</v>
      </c>
      <c r="M251" s="272" t="s">
        <v>44</v>
      </c>
      <c r="N251" s="272">
        <v>0</v>
      </c>
      <c r="O251" s="272">
        <v>0</v>
      </c>
      <c r="P251" s="272" t="s">
        <v>44</v>
      </c>
      <c r="Q251" s="272" t="s">
        <v>44</v>
      </c>
      <c r="R251" s="272" t="s">
        <v>44</v>
      </c>
      <c r="S251" s="272" t="s">
        <v>44</v>
      </c>
      <c r="T251" s="272">
        <v>0</v>
      </c>
      <c r="U251" s="272">
        <v>0</v>
      </c>
      <c r="V251" s="272">
        <v>0</v>
      </c>
      <c r="W251" s="272">
        <v>0</v>
      </c>
      <c r="X251" s="272">
        <v>0</v>
      </c>
      <c r="Y251" s="272">
        <v>0</v>
      </c>
      <c r="Z251" s="272">
        <v>0</v>
      </c>
      <c r="AA251" s="272">
        <v>0</v>
      </c>
      <c r="AB251" s="272">
        <v>0</v>
      </c>
      <c r="AC251" s="272">
        <v>0</v>
      </c>
      <c r="AD251" s="272">
        <v>0</v>
      </c>
      <c r="AE251" s="272">
        <v>0</v>
      </c>
      <c r="AF251" s="272">
        <v>0</v>
      </c>
      <c r="AG251" s="272">
        <v>0</v>
      </c>
      <c r="AH251" s="272">
        <v>0</v>
      </c>
      <c r="AI251" s="272">
        <v>0</v>
      </c>
      <c r="AJ251" s="272">
        <v>0</v>
      </c>
      <c r="AK251" s="272">
        <v>0</v>
      </c>
      <c r="AL251" s="272">
        <v>0</v>
      </c>
      <c r="AM251" s="272">
        <v>0</v>
      </c>
      <c r="AN251" s="272">
        <v>0</v>
      </c>
      <c r="AO251" s="272">
        <v>0</v>
      </c>
      <c r="AP251" s="272">
        <v>0</v>
      </c>
      <c r="AQ251" s="272">
        <v>0</v>
      </c>
      <c r="AR251" s="272">
        <v>0</v>
      </c>
      <c r="AS251" s="272">
        <v>0</v>
      </c>
      <c r="AT251" s="272">
        <v>0</v>
      </c>
      <c r="AU251" s="272">
        <v>0</v>
      </c>
      <c r="AV251" s="272">
        <v>0</v>
      </c>
      <c r="AW251" s="272">
        <v>0</v>
      </c>
      <c r="AX251" s="272">
        <v>0</v>
      </c>
      <c r="AY251" s="272">
        <v>0</v>
      </c>
      <c r="AZ251" s="272">
        <v>0</v>
      </c>
      <c r="BA251" s="272">
        <v>0</v>
      </c>
      <c r="BB251" s="272">
        <v>0</v>
      </c>
      <c r="BC251" s="272">
        <v>0</v>
      </c>
      <c r="BD251" s="272">
        <v>0</v>
      </c>
      <c r="BE251" s="272">
        <v>0</v>
      </c>
      <c r="BF251" s="272">
        <v>0</v>
      </c>
      <c r="BG251" s="272">
        <v>0</v>
      </c>
      <c r="BH251" s="272">
        <v>0</v>
      </c>
      <c r="BI251" s="272">
        <v>0</v>
      </c>
      <c r="BJ251" s="272" t="s">
        <v>44</v>
      </c>
      <c r="BK251" s="272" t="s">
        <v>44</v>
      </c>
      <c r="BL251" s="272" t="s">
        <v>44</v>
      </c>
      <c r="BM251" s="272" t="s">
        <v>44</v>
      </c>
      <c r="BN251" s="272" t="s">
        <v>44</v>
      </c>
      <c r="BO251" s="272" t="s">
        <v>44</v>
      </c>
      <c r="BP251" s="272" t="s">
        <v>44</v>
      </c>
      <c r="BQ251" s="272" t="s">
        <v>44</v>
      </c>
      <c r="BR251" s="272" t="s">
        <v>44</v>
      </c>
      <c r="BS251" s="272" t="s">
        <v>44</v>
      </c>
      <c r="BT251" s="272" t="s">
        <v>44</v>
      </c>
      <c r="BU251" s="272" t="s">
        <v>44</v>
      </c>
      <c r="BV251" s="272" t="s">
        <v>44</v>
      </c>
      <c r="BW251" s="272" t="s">
        <v>44</v>
      </c>
      <c r="BX251" s="272" t="s">
        <v>44</v>
      </c>
      <c r="BY251" s="272" t="s">
        <v>44</v>
      </c>
      <c r="BZ251" s="272" t="s">
        <v>44</v>
      </c>
      <c r="CA251" s="272" t="s">
        <v>44</v>
      </c>
      <c r="CB251" s="272" t="s">
        <v>44</v>
      </c>
      <c r="CC251" s="272" t="s">
        <v>44</v>
      </c>
      <c r="CD251" s="272" t="s">
        <v>44</v>
      </c>
      <c r="CE251" s="272" t="s">
        <v>44</v>
      </c>
      <c r="CF251" s="272" t="s">
        <v>44</v>
      </c>
      <c r="CG251" s="272" t="s">
        <v>44</v>
      </c>
      <c r="CH251" s="272" t="s">
        <v>44</v>
      </c>
      <c r="CI251" s="272" t="s">
        <v>44</v>
      </c>
      <c r="CJ251" s="272" t="s">
        <v>44</v>
      </c>
      <c r="CK251" s="272" t="s">
        <v>44</v>
      </c>
      <c r="CL251" s="272" t="s">
        <v>44</v>
      </c>
      <c r="CM251" s="272" t="s">
        <v>44</v>
      </c>
      <c r="CN251" s="272" t="s">
        <v>44</v>
      </c>
      <c r="CO251" s="272" t="s">
        <v>44</v>
      </c>
      <c r="CP251" s="272" t="s">
        <v>44</v>
      </c>
      <c r="CQ251" s="272" t="s">
        <v>44</v>
      </c>
      <c r="CR251" s="272" t="s">
        <v>44</v>
      </c>
      <c r="CS251" s="272" t="s">
        <v>44</v>
      </c>
      <c r="CT251" s="272" t="s">
        <v>44</v>
      </c>
      <c r="CU251" s="272" t="s">
        <v>44</v>
      </c>
      <c r="CV251" s="272" t="s">
        <v>44</v>
      </c>
      <c r="CW251" s="272" t="s">
        <v>44</v>
      </c>
      <c r="CX251" s="272">
        <v>0</v>
      </c>
      <c r="CY251" s="272">
        <v>0</v>
      </c>
      <c r="CZ251" s="272">
        <v>0</v>
      </c>
      <c r="DA251" s="272">
        <v>0</v>
      </c>
      <c r="DB251" s="272">
        <v>0</v>
      </c>
      <c r="DC251" s="272">
        <v>0</v>
      </c>
      <c r="DD251" s="272">
        <v>0</v>
      </c>
      <c r="DE251" s="272">
        <v>0</v>
      </c>
      <c r="DF251" s="272" t="s">
        <v>44</v>
      </c>
      <c r="DG251" s="272" t="s">
        <v>44</v>
      </c>
      <c r="DH251" s="272" t="s">
        <v>44</v>
      </c>
      <c r="DI251" s="272" t="s">
        <v>44</v>
      </c>
      <c r="DJ251" s="272" t="s">
        <v>44</v>
      </c>
      <c r="DK251" s="272">
        <v>0</v>
      </c>
      <c r="DL251" s="250">
        <v>0</v>
      </c>
      <c r="DM251" s="250">
        <v>0</v>
      </c>
      <c r="DN251" s="250">
        <v>0</v>
      </c>
      <c r="DO251" s="250">
        <v>0</v>
      </c>
      <c r="DP251" s="250">
        <v>0</v>
      </c>
      <c r="DQ251" s="250">
        <v>0</v>
      </c>
      <c r="DR251" s="250">
        <v>0</v>
      </c>
      <c r="DS251" s="250">
        <v>0</v>
      </c>
      <c r="DT251" s="250">
        <v>0</v>
      </c>
      <c r="DU251" s="250">
        <v>0</v>
      </c>
      <c r="DV251" s="250">
        <v>0</v>
      </c>
      <c r="DW251" s="250">
        <v>0</v>
      </c>
      <c r="DX251" s="250">
        <v>0</v>
      </c>
      <c r="DY251" s="250">
        <v>0</v>
      </c>
      <c r="DZ251" s="250">
        <v>0</v>
      </c>
      <c r="EA251" s="250">
        <v>0</v>
      </c>
      <c r="EB251" s="155"/>
      <c r="EC251" s="75">
        <f t="shared" si="1046"/>
        <v>8</v>
      </c>
      <c r="ED251" s="74">
        <f t="shared" si="1047"/>
        <v>2017</v>
      </c>
      <c r="EE251" s="165">
        <f t="shared" si="1048"/>
        <v>42948</v>
      </c>
      <c r="EF251" s="157">
        <f t="shared" si="1049"/>
        <v>31</v>
      </c>
      <c r="EG251" s="156"/>
      <c r="EH251" s="166">
        <f>IFERROR(HLOOKUP(EH$1,$H$5:$FY$1802,MATCH($A251,$A$5:$A$1802,0),0)*HLOOKUP(EH$2,$H$5:$FY$1802,MATCH($A251,$A$5:$A$1802,0),0),$H$2)</f>
        <v>0</v>
      </c>
      <c r="EI251" s="166" t="str">
        <f>IFERROR(HLOOKUP(EI$1,$H$5:$FY$1802,MATCH($A251,$A$5:$A$1802,0),0)*HLOOKUP(EI$2,$H$5:$FY$1802,MATCH($A251,$A$5:$A$1802,0),0),$H$2)</f>
        <v>-</v>
      </c>
      <c r="EJ251" s="166">
        <f>IFERROR(HLOOKUP(EJ$1,$H$5:$FY$1802,MATCH($A251,$A$5:$A$1802,0),0)*HLOOKUP(EJ$2,$H$5:$FY$1802,MATCH($A251,$A$5:$A$1802,0),0),$H$2)</f>
        <v>0</v>
      </c>
      <c r="EK251" s="166">
        <f>IFERROR(HLOOKUP(EK$1,$H$5:$FY$1802,MATCH($A251,$A$5:$A$1802,0),0)*HLOOKUP(EK$2,$H$5:$FY$1802,MATCH($A251,$A$5:$A$1802,0),0),$H$2)</f>
        <v>0</v>
      </c>
      <c r="EL251" s="166">
        <f>IFERROR(HLOOKUP(EL$1,$H$5:$FY$1802,MATCH($A251,$A$5:$A$1802,0),0)*HLOOKUP(EL$2,$H$5:$FY$1802,MATCH($A251,$A$5:$A$1802,0),0),$H$2)</f>
        <v>0</v>
      </c>
      <c r="EM251" s="166">
        <f>IFERROR(HLOOKUP(EM$1,$H$5:$FY$1802,MATCH($A251,$A$5:$A$1802,0),0)*HLOOKUP(EM$2,$H$5:$FY$1802,MATCH($A251,$A$5:$A$1802,0),0),$H$2)</f>
        <v>0</v>
      </c>
      <c r="EN251" s="166">
        <f>IFERROR(HLOOKUP(EN$1,$H$5:$FY$1802,MATCH($A251,$A$5:$A$1802,0),0)*HLOOKUP(EN$2,$H$5:$FY$1802,MATCH($A251,$A$5:$A$1802,0),0),$H$2)</f>
        <v>0</v>
      </c>
      <c r="EO251" s="166">
        <f>IFERROR(HLOOKUP(EO$1,$H$5:$FY$1802,MATCH($A251,$A$5:$A$1802,0),0)*HLOOKUP(EO$2,$H$5:$FY$1802,MATCH($A251,$A$5:$A$1802,0),0),$H$2)</f>
        <v>0</v>
      </c>
      <c r="EP251" s="166">
        <f>IFERROR(HLOOKUP(EP$1,$H$5:$FY$1802,MATCH($A251,$A$5:$A$1802,0),0)*HLOOKUP(EP$2,$H$5:$FY$1802,MATCH($A251,$A$5:$A$1802,0),0),$H$2)</f>
        <v>0</v>
      </c>
      <c r="EQ251" s="166" t="str">
        <f>IFERROR(HLOOKUP(EQ$1,$H$5:$FY$1802,MATCH($A251,$A$5:$A$1802,0),0)*HLOOKUP(EQ$2,$H$5:$FY$1802,MATCH($A251,$A$5:$A$1802,0),0),$H$2)</f>
        <v>-</v>
      </c>
      <c r="ER251" s="166" t="str">
        <f>IFERROR(HLOOKUP(ER$1,$H$5:$FY$1802,MATCH($A251,$A$5:$A$1802,0),0)*HLOOKUP(ER$2,$H$5:$FY$1802,MATCH($A251,$A$5:$A$1802,0),0),$H$2)</f>
        <v>-</v>
      </c>
      <c r="ES251" s="166" t="str">
        <f>IFERROR(HLOOKUP(ES$1,$H$5:$FY$1802,MATCH($A251,$A$5:$A$1802,0),0)*HLOOKUP(ES$2,$H$5:$FY$1802,MATCH($A251,$A$5:$A$1802,0),0),$H$2)</f>
        <v>-</v>
      </c>
      <c r="ET251" s="166" t="str">
        <f>IFERROR(HLOOKUP(ET$1,$H$5:$FY$1802,MATCH($A251,$A$5:$A$1802,0),0)*HLOOKUP(ET$2,$H$5:$FY$1802,MATCH($A251,$A$5:$A$1802,0),0),$H$2)</f>
        <v>-</v>
      </c>
      <c r="EU251" s="166" t="str">
        <f>IFERROR(HLOOKUP(EU$1,$H$5:$FY$1802,MATCH($A251,$A$5:$A$1802,0),0)*HLOOKUP(EU$2,$H$5:$FY$1802,MATCH($A251,$A$5:$A$1802,0),0),$H$2)</f>
        <v>-</v>
      </c>
      <c r="EV251" s="166" t="str">
        <f>IFERROR(HLOOKUP(EV$1,$H$5:$FY$1802,MATCH($A251,$A$5:$A$1802,0),0)*HLOOKUP(EV$2,$H$5:$FY$1802,MATCH($A251,$A$5:$A$1802,0),0),$H$2)</f>
        <v>-</v>
      </c>
      <c r="EW251" s="166" t="str">
        <f>IFERROR(HLOOKUP(EW$1,$H$5:$FY$1802,MATCH($A251,$A$5:$A$1802,0),0)*HLOOKUP(EW$2,$H$5:$FY$1802,MATCH($A251,$A$5:$A$1802,0),0),$H$2)</f>
        <v>-</v>
      </c>
      <c r="EX251" s="166" t="str">
        <f>IFERROR(HLOOKUP(EX$1,$H$5:$FY$1802,MATCH($A251,$A$5:$A$1802,0),0)*HLOOKUP(EX$2,$H$5:$FY$1802,MATCH($A251,$A$5:$A$1802,0),0),$H$2)</f>
        <v>-</v>
      </c>
      <c r="EY251" s="166" t="str">
        <f>IFERROR(HLOOKUP(EY$1,$H$5:$FY$1802,MATCH($A251,$A$5:$A$1802,0),0)*HLOOKUP(EY$2,$H$5:$FY$1802,MATCH($A251,$A$5:$A$1802,0),0),$H$2)</f>
        <v>-</v>
      </c>
      <c r="EZ251" s="166" t="str">
        <f>IFERROR(HLOOKUP(EZ$1,$H$5:$FY$1802,MATCH($A251,$A$5:$A$1802,0),0)*HLOOKUP(EZ$2,$H$5:$FY$1802,MATCH($A251,$A$5:$A$1802,0),0),$H$2)</f>
        <v>-</v>
      </c>
      <c r="FA251" s="166" t="str">
        <f>IFERROR(HLOOKUP(FA$1,$H$5:$FY$1802,MATCH($A251,$A$5:$A$1802,0),0)*HLOOKUP(FA$2,$H$5:$FY$1802,MATCH($A251,$A$5:$A$1802,0),0),$H$2)</f>
        <v>-</v>
      </c>
      <c r="FB251" s="166">
        <f>IFERROR(HLOOKUP(FB$1,$H$5:$FY$1802,MATCH($A251,$A$5:$A$1802,0),0)*HLOOKUP(FB$2,$H$5:$FY$1802,MATCH($A251,$A$5:$A$1802,0),0),$H$2)</f>
        <v>0</v>
      </c>
      <c r="FC251" s="166">
        <f>IFERROR(HLOOKUP(FC$1,$H$5:$FY$1802,MATCH($A251,$A$5:$A$1802,0),0)*HLOOKUP(FC$2,$H$5:$FY$1802,MATCH($A251,$A$5:$A$1802,0),0),$H$2)</f>
        <v>0</v>
      </c>
      <c r="FD251" s="166">
        <f>IFERROR(HLOOKUP(FD$1,$H$5:$FY$1802,MATCH($A251,$A$5:$A$1802,0),0)*HLOOKUP(FD$2,$H$5:$FY$1802,MATCH($A251,$A$5:$A$1802,0),0),$H$2)</f>
        <v>0</v>
      </c>
      <c r="FE251" s="166">
        <f>IFERROR(HLOOKUP(FE$1,$H$5:$FY$1802,MATCH($A251,$A$5:$A$1802,0),0)*HLOOKUP(FE$2,$H$5:$FY$1802,MATCH($A251,$A$5:$A$1802,0),0),$H$2)</f>
        <v>0</v>
      </c>
      <c r="FF251" s="166">
        <f>IFERROR(HLOOKUP(FF$1,$H$5:$FY$1802,MATCH($A251,$A$5:$A$1802,0),0)*HLOOKUP(FF$2,$H$5:$FY$1802,MATCH($A251,$A$5:$A$1802,0),0),$H$2)</f>
        <v>0</v>
      </c>
      <c r="FG251" s="166">
        <f>IFERROR(HLOOKUP(FG$1,$H$5:$FY$1802,MATCH($A251,$A$5:$A$1802,0),0)*HLOOKUP(FG$2,$H$5:$FY$1802,MATCH($A251,$A$5:$A$1802,0),0),$H$2)</f>
        <v>0</v>
      </c>
      <c r="FH251" s="152"/>
      <c r="FI251" s="405" t="str">
        <f t="shared" si="1050"/>
        <v>-</v>
      </c>
      <c r="FJ251" s="405" t="str">
        <f t="shared" si="1050"/>
        <v>-</v>
      </c>
      <c r="FK251" s="405" t="str">
        <f t="shared" si="1051"/>
        <v>-</v>
      </c>
      <c r="FL251" s="405" t="str">
        <f t="shared" si="1052"/>
        <v>-</v>
      </c>
      <c r="FM251" s="405" t="str">
        <f t="shared" si="1053"/>
        <v>-</v>
      </c>
      <c r="FN251" s="405" t="str">
        <f t="shared" si="1054"/>
        <v>-</v>
      </c>
      <c r="FO251" s="405" t="str">
        <f t="shared" si="1055"/>
        <v>-</v>
      </c>
      <c r="FP251" s="405" t="str">
        <f t="shared" si="1056"/>
        <v>-</v>
      </c>
      <c r="FQ251" s="405" t="str">
        <f t="shared" si="1057"/>
        <v>-</v>
      </c>
      <c r="FR251" s="405" t="str">
        <f t="shared" si="1058"/>
        <v>-</v>
      </c>
      <c r="FS251" s="65"/>
    </row>
    <row r="252" spans="1:180" ht="10.35" customHeight="1" x14ac:dyDescent="0.2">
      <c r="A252" s="74" t="str">
        <f t="shared" si="1045"/>
        <v>2017-18AUGUSTRX7</v>
      </c>
      <c r="B252" s="26" t="s">
        <v>128</v>
      </c>
      <c r="C252" s="26" t="s">
        <v>827</v>
      </c>
      <c r="D252" s="163" t="str">
        <f>INDEX($FV$16:$FW$26,MATCH($F252,$FV$16:$FV$26,0),2)</f>
        <v>Y62</v>
      </c>
      <c r="E252" s="163" t="str">
        <f>VLOOKUP($D252,$FW$8:$FX$14,2,0)</f>
        <v>North West</v>
      </c>
      <c r="F252" s="271" t="s">
        <v>859</v>
      </c>
      <c r="G252" s="271" t="s">
        <v>876</v>
      </c>
      <c r="H252" s="272">
        <v>99343</v>
      </c>
      <c r="I252" s="272">
        <v>75832</v>
      </c>
      <c r="J252" s="272">
        <v>1466629</v>
      </c>
      <c r="K252" s="272">
        <v>19</v>
      </c>
      <c r="L252" s="272">
        <v>1</v>
      </c>
      <c r="M252" s="272" t="s">
        <v>44</v>
      </c>
      <c r="N252" s="272">
        <v>98</v>
      </c>
      <c r="O252" s="272">
        <v>203</v>
      </c>
      <c r="P252" s="272" t="s">
        <v>44</v>
      </c>
      <c r="Q252" s="272" t="s">
        <v>44</v>
      </c>
      <c r="R252" s="272" t="s">
        <v>44</v>
      </c>
      <c r="S252" s="272" t="s">
        <v>44</v>
      </c>
      <c r="T252" s="272">
        <v>0</v>
      </c>
      <c r="U252" s="272">
        <v>5973</v>
      </c>
      <c r="V252" s="272">
        <v>4181</v>
      </c>
      <c r="W252" s="272">
        <v>37433</v>
      </c>
      <c r="X252" s="272">
        <v>18239</v>
      </c>
      <c r="Y252" s="272">
        <v>2359</v>
      </c>
      <c r="Z252" s="272">
        <v>3627802</v>
      </c>
      <c r="AA252" s="272">
        <v>607</v>
      </c>
      <c r="AB252" s="272">
        <v>959</v>
      </c>
      <c r="AC252" s="272">
        <v>3926783</v>
      </c>
      <c r="AD252" s="272">
        <v>939</v>
      </c>
      <c r="AE252" s="272">
        <v>1765</v>
      </c>
      <c r="AF252" s="272">
        <v>54641393</v>
      </c>
      <c r="AG252" s="272">
        <v>1460</v>
      </c>
      <c r="AH252" s="272">
        <v>3354</v>
      </c>
      <c r="AI252" s="272">
        <v>46719293</v>
      </c>
      <c r="AJ252" s="272">
        <v>2562</v>
      </c>
      <c r="AK252" s="272">
        <v>5849</v>
      </c>
      <c r="AL252" s="272">
        <v>11918626</v>
      </c>
      <c r="AM252" s="272">
        <v>5052</v>
      </c>
      <c r="AN252" s="272">
        <v>9261</v>
      </c>
      <c r="AO252" s="272">
        <v>0</v>
      </c>
      <c r="AP252" s="272">
        <v>0</v>
      </c>
      <c r="AQ252" s="272">
        <v>0</v>
      </c>
      <c r="AR252" s="272">
        <v>0</v>
      </c>
      <c r="AS252" s="272">
        <v>0</v>
      </c>
      <c r="AT252" s="272">
        <v>0</v>
      </c>
      <c r="AU252" s="272">
        <v>0</v>
      </c>
      <c r="AV252" s="272">
        <v>47271</v>
      </c>
      <c r="AW252" s="272">
        <v>5598</v>
      </c>
      <c r="AX252" s="272">
        <v>17661</v>
      </c>
      <c r="AY252" s="272">
        <v>70530</v>
      </c>
      <c r="AZ252" s="272">
        <v>12125</v>
      </c>
      <c r="BA252" s="272">
        <v>10524</v>
      </c>
      <c r="BB252" s="272">
        <v>8474</v>
      </c>
      <c r="BC252" s="272">
        <v>7508</v>
      </c>
      <c r="BD252" s="272">
        <v>52232</v>
      </c>
      <c r="BE252" s="272">
        <v>44938</v>
      </c>
      <c r="BF252" s="272">
        <v>26150</v>
      </c>
      <c r="BG252" s="272">
        <v>20740</v>
      </c>
      <c r="BH252" s="272">
        <v>3367</v>
      </c>
      <c r="BI252" s="272">
        <v>2579</v>
      </c>
      <c r="BJ252" s="272" t="s">
        <v>44</v>
      </c>
      <c r="BK252" s="272" t="s">
        <v>44</v>
      </c>
      <c r="BL252" s="272" t="s">
        <v>44</v>
      </c>
      <c r="BM252" s="272" t="s">
        <v>44</v>
      </c>
      <c r="BN252" s="272" t="s">
        <v>44</v>
      </c>
      <c r="BO252" s="272" t="s">
        <v>44</v>
      </c>
      <c r="BP252" s="272" t="s">
        <v>44</v>
      </c>
      <c r="BQ252" s="272" t="s">
        <v>44</v>
      </c>
      <c r="BR252" s="272" t="s">
        <v>44</v>
      </c>
      <c r="BS252" s="272" t="s">
        <v>44</v>
      </c>
      <c r="BT252" s="272" t="s">
        <v>44</v>
      </c>
      <c r="BU252" s="272" t="s">
        <v>44</v>
      </c>
      <c r="BV252" s="272" t="s">
        <v>44</v>
      </c>
      <c r="BW252" s="272" t="s">
        <v>44</v>
      </c>
      <c r="BX252" s="272" t="s">
        <v>44</v>
      </c>
      <c r="BY252" s="272" t="s">
        <v>44</v>
      </c>
      <c r="BZ252" s="272" t="s">
        <v>44</v>
      </c>
      <c r="CA252" s="272" t="s">
        <v>44</v>
      </c>
      <c r="CB252" s="272" t="s">
        <v>44</v>
      </c>
      <c r="CC252" s="272" t="s">
        <v>44</v>
      </c>
      <c r="CD252" s="272" t="s">
        <v>44</v>
      </c>
      <c r="CE252" s="272" t="s">
        <v>44</v>
      </c>
      <c r="CF252" s="272" t="s">
        <v>44</v>
      </c>
      <c r="CG252" s="272" t="s">
        <v>44</v>
      </c>
      <c r="CH252" s="272" t="s">
        <v>44</v>
      </c>
      <c r="CI252" s="272" t="s">
        <v>44</v>
      </c>
      <c r="CJ252" s="272" t="s">
        <v>44</v>
      </c>
      <c r="CK252" s="272" t="s">
        <v>44</v>
      </c>
      <c r="CL252" s="272" t="s">
        <v>44</v>
      </c>
      <c r="CM252" s="272" t="s">
        <v>44</v>
      </c>
      <c r="CN252" s="272" t="s">
        <v>44</v>
      </c>
      <c r="CO252" s="272" t="s">
        <v>44</v>
      </c>
      <c r="CP252" s="272" t="s">
        <v>44</v>
      </c>
      <c r="CQ252" s="272" t="s">
        <v>44</v>
      </c>
      <c r="CR252" s="272" t="s">
        <v>44</v>
      </c>
      <c r="CS252" s="272" t="s">
        <v>44</v>
      </c>
      <c r="CT252" s="272" t="s">
        <v>44</v>
      </c>
      <c r="CU252" s="272" t="s">
        <v>44</v>
      </c>
      <c r="CV252" s="272" t="s">
        <v>44</v>
      </c>
      <c r="CW252" s="272" t="s">
        <v>44</v>
      </c>
      <c r="CX252" s="272">
        <v>0</v>
      </c>
      <c r="CY252" s="272">
        <v>0</v>
      </c>
      <c r="CZ252" s="272">
        <v>0</v>
      </c>
      <c r="DA252" s="272">
        <v>0</v>
      </c>
      <c r="DB252" s="272">
        <v>1355</v>
      </c>
      <c r="DC252" s="272">
        <v>55934</v>
      </c>
      <c r="DD252" s="272">
        <v>41</v>
      </c>
      <c r="DE252" s="272">
        <v>94</v>
      </c>
      <c r="DF252" s="272" t="s">
        <v>44</v>
      </c>
      <c r="DG252" s="272" t="s">
        <v>44</v>
      </c>
      <c r="DH252" s="272" t="s">
        <v>44</v>
      </c>
      <c r="DI252" s="272" t="s">
        <v>44</v>
      </c>
      <c r="DJ252" s="272" t="s">
        <v>44</v>
      </c>
      <c r="DK252" s="272">
        <v>192</v>
      </c>
      <c r="DL252" s="250">
        <v>2722</v>
      </c>
      <c r="DM252" s="250">
        <v>1314</v>
      </c>
      <c r="DN252" s="250">
        <v>100</v>
      </c>
      <c r="DO252" s="250">
        <v>895</v>
      </c>
      <c r="DP252" s="250">
        <v>11920690</v>
      </c>
      <c r="DQ252" s="250">
        <v>4379</v>
      </c>
      <c r="DR252" s="250">
        <v>8741</v>
      </c>
      <c r="DS252" s="250">
        <v>6173884</v>
      </c>
      <c r="DT252" s="250">
        <v>4699</v>
      </c>
      <c r="DU252" s="250">
        <v>10027</v>
      </c>
      <c r="DV252" s="250">
        <v>559592</v>
      </c>
      <c r="DW252" s="250">
        <v>5596</v>
      </c>
      <c r="DX252" s="250">
        <v>12455</v>
      </c>
      <c r="DY252" s="250">
        <v>4816254</v>
      </c>
      <c r="DZ252" s="250">
        <v>5381</v>
      </c>
      <c r="EA252" s="250">
        <v>12379</v>
      </c>
      <c r="EB252" s="155"/>
      <c r="EC252" s="75">
        <f t="shared" si="1046"/>
        <v>8</v>
      </c>
      <c r="ED252" s="74">
        <f t="shared" si="1047"/>
        <v>2017</v>
      </c>
      <c r="EE252" s="165">
        <f t="shared" si="1048"/>
        <v>42948</v>
      </c>
      <c r="EF252" s="157">
        <f t="shared" si="1049"/>
        <v>31</v>
      </c>
      <c r="EG252" s="156"/>
      <c r="EH252" s="166">
        <f>IFERROR(HLOOKUP(EH$1,$H$5:$FY$1802,MATCH($A252,$A$5:$A$1802,0),0)*HLOOKUP(EH$2,$H$5:$FY$1802,MATCH($A252,$A$5:$A$1802,0),0),$H$2)</f>
        <v>75832</v>
      </c>
      <c r="EI252" s="166" t="str">
        <f>IFERROR(HLOOKUP(EI$1,$H$5:$FY$1802,MATCH($A252,$A$5:$A$1802,0),0)*HLOOKUP(EI$2,$H$5:$FY$1802,MATCH($A252,$A$5:$A$1802,0),0),$H$2)</f>
        <v>-</v>
      </c>
      <c r="EJ252" s="166">
        <f>IFERROR(HLOOKUP(EJ$1,$H$5:$FY$1802,MATCH($A252,$A$5:$A$1802,0),0)*HLOOKUP(EJ$2,$H$5:$FY$1802,MATCH($A252,$A$5:$A$1802,0),0),$H$2)</f>
        <v>7431536</v>
      </c>
      <c r="EK252" s="166">
        <f>IFERROR(HLOOKUP(EK$1,$H$5:$FY$1802,MATCH($A252,$A$5:$A$1802,0),0)*HLOOKUP(EK$2,$H$5:$FY$1802,MATCH($A252,$A$5:$A$1802,0),0),$H$2)</f>
        <v>15393896</v>
      </c>
      <c r="EL252" s="166">
        <f>IFERROR(HLOOKUP(EL$1,$H$5:$FY$1802,MATCH($A252,$A$5:$A$1802,0),0)*HLOOKUP(EL$2,$H$5:$FY$1802,MATCH($A252,$A$5:$A$1802,0),0),$H$2)</f>
        <v>5728107</v>
      </c>
      <c r="EM252" s="166">
        <f>IFERROR(HLOOKUP(EM$1,$H$5:$FY$1802,MATCH($A252,$A$5:$A$1802,0),0)*HLOOKUP(EM$2,$H$5:$FY$1802,MATCH($A252,$A$5:$A$1802,0),0),$H$2)</f>
        <v>7379465</v>
      </c>
      <c r="EN252" s="166">
        <f>IFERROR(HLOOKUP(EN$1,$H$5:$FY$1802,MATCH($A252,$A$5:$A$1802,0),0)*HLOOKUP(EN$2,$H$5:$FY$1802,MATCH($A252,$A$5:$A$1802,0),0),$H$2)</f>
        <v>125550282</v>
      </c>
      <c r="EO252" s="166">
        <f>IFERROR(HLOOKUP(EO$1,$H$5:$FY$1802,MATCH($A252,$A$5:$A$1802,0),0)*HLOOKUP(EO$2,$H$5:$FY$1802,MATCH($A252,$A$5:$A$1802,0),0),$H$2)</f>
        <v>106679911</v>
      </c>
      <c r="EP252" s="166">
        <f>IFERROR(HLOOKUP(EP$1,$H$5:$FY$1802,MATCH($A252,$A$5:$A$1802,0),0)*HLOOKUP(EP$2,$H$5:$FY$1802,MATCH($A252,$A$5:$A$1802,0),0),$H$2)</f>
        <v>21846699</v>
      </c>
      <c r="EQ252" s="166" t="str">
        <f>IFERROR(HLOOKUP(EQ$1,$H$5:$FY$1802,MATCH($A252,$A$5:$A$1802,0),0)*HLOOKUP(EQ$2,$H$5:$FY$1802,MATCH($A252,$A$5:$A$1802,0),0),$H$2)</f>
        <v>-</v>
      </c>
      <c r="ER252" s="166" t="str">
        <f>IFERROR(HLOOKUP(ER$1,$H$5:$FY$1802,MATCH($A252,$A$5:$A$1802,0),0)*HLOOKUP(ER$2,$H$5:$FY$1802,MATCH($A252,$A$5:$A$1802,0),0),$H$2)</f>
        <v>-</v>
      </c>
      <c r="ES252" s="166" t="str">
        <f>IFERROR(HLOOKUP(ES$1,$H$5:$FY$1802,MATCH($A252,$A$5:$A$1802,0),0)*HLOOKUP(ES$2,$H$5:$FY$1802,MATCH($A252,$A$5:$A$1802,0),0),$H$2)</f>
        <v>-</v>
      </c>
      <c r="ET252" s="166" t="str">
        <f>IFERROR(HLOOKUP(ET$1,$H$5:$FY$1802,MATCH($A252,$A$5:$A$1802,0),0)*HLOOKUP(ET$2,$H$5:$FY$1802,MATCH($A252,$A$5:$A$1802,0),0),$H$2)</f>
        <v>-</v>
      </c>
      <c r="EU252" s="166" t="str">
        <f>IFERROR(HLOOKUP(EU$1,$H$5:$FY$1802,MATCH($A252,$A$5:$A$1802,0),0)*HLOOKUP(EU$2,$H$5:$FY$1802,MATCH($A252,$A$5:$A$1802,0),0),$H$2)</f>
        <v>-</v>
      </c>
      <c r="EV252" s="166" t="str">
        <f>IFERROR(HLOOKUP(EV$1,$H$5:$FY$1802,MATCH($A252,$A$5:$A$1802,0),0)*HLOOKUP(EV$2,$H$5:$FY$1802,MATCH($A252,$A$5:$A$1802,0),0),$H$2)</f>
        <v>-</v>
      </c>
      <c r="EW252" s="166" t="str">
        <f>IFERROR(HLOOKUP(EW$1,$H$5:$FY$1802,MATCH($A252,$A$5:$A$1802,0),0)*HLOOKUP(EW$2,$H$5:$FY$1802,MATCH($A252,$A$5:$A$1802,0),0),$H$2)</f>
        <v>-</v>
      </c>
      <c r="EX252" s="166" t="str">
        <f>IFERROR(HLOOKUP(EX$1,$H$5:$FY$1802,MATCH($A252,$A$5:$A$1802,0),0)*HLOOKUP(EX$2,$H$5:$FY$1802,MATCH($A252,$A$5:$A$1802,0),0),$H$2)</f>
        <v>-</v>
      </c>
      <c r="EY252" s="166" t="str">
        <f>IFERROR(HLOOKUP(EY$1,$H$5:$FY$1802,MATCH($A252,$A$5:$A$1802,0),0)*HLOOKUP(EY$2,$H$5:$FY$1802,MATCH($A252,$A$5:$A$1802,0),0),$H$2)</f>
        <v>-</v>
      </c>
      <c r="EZ252" s="166" t="str">
        <f>IFERROR(HLOOKUP(EZ$1,$H$5:$FY$1802,MATCH($A252,$A$5:$A$1802,0),0)*HLOOKUP(EZ$2,$H$5:$FY$1802,MATCH($A252,$A$5:$A$1802,0),0),$H$2)</f>
        <v>-</v>
      </c>
      <c r="FA252" s="166" t="str">
        <f>IFERROR(HLOOKUP(FA$1,$H$5:$FY$1802,MATCH($A252,$A$5:$A$1802,0),0)*HLOOKUP(FA$2,$H$5:$FY$1802,MATCH($A252,$A$5:$A$1802,0),0),$H$2)</f>
        <v>-</v>
      </c>
      <c r="FB252" s="166">
        <f>IFERROR(HLOOKUP(FB$1,$H$5:$FY$1802,MATCH($A252,$A$5:$A$1802,0),0)*HLOOKUP(FB$2,$H$5:$FY$1802,MATCH($A252,$A$5:$A$1802,0),0),$H$2)</f>
        <v>0</v>
      </c>
      <c r="FC252" s="166">
        <f>IFERROR(HLOOKUP(FC$1,$H$5:$FY$1802,MATCH($A252,$A$5:$A$1802,0),0)*HLOOKUP(FC$2,$H$5:$FY$1802,MATCH($A252,$A$5:$A$1802,0),0),$H$2)</f>
        <v>127370</v>
      </c>
      <c r="FD252" s="166">
        <f>IFERROR(HLOOKUP(FD$1,$H$5:$FY$1802,MATCH($A252,$A$5:$A$1802,0),0)*HLOOKUP(FD$2,$H$5:$FY$1802,MATCH($A252,$A$5:$A$1802,0),0),$H$2)</f>
        <v>23793002</v>
      </c>
      <c r="FE252" s="166">
        <f>IFERROR(HLOOKUP(FE$1,$H$5:$FY$1802,MATCH($A252,$A$5:$A$1802,0),0)*HLOOKUP(FE$2,$H$5:$FY$1802,MATCH($A252,$A$5:$A$1802,0),0),$H$2)</f>
        <v>13175478</v>
      </c>
      <c r="FF252" s="166">
        <f>IFERROR(HLOOKUP(FF$1,$H$5:$FY$1802,MATCH($A252,$A$5:$A$1802,0),0)*HLOOKUP(FF$2,$H$5:$FY$1802,MATCH($A252,$A$5:$A$1802,0),0),$H$2)</f>
        <v>1245500</v>
      </c>
      <c r="FG252" s="166">
        <f>IFERROR(HLOOKUP(FG$1,$H$5:$FY$1802,MATCH($A252,$A$5:$A$1802,0),0)*HLOOKUP(FG$2,$H$5:$FY$1802,MATCH($A252,$A$5:$A$1802,0),0),$H$2)</f>
        <v>11079205</v>
      </c>
      <c r="FH252" s="152"/>
      <c r="FI252" s="405">
        <f t="shared" si="1050"/>
        <v>2.0299681901891846</v>
      </c>
      <c r="FJ252" s="405">
        <f t="shared" si="1050"/>
        <v>1.7619286790557509</v>
      </c>
      <c r="FK252" s="405">
        <f t="shared" si="1051"/>
        <v>2.0267878497966993</v>
      </c>
      <c r="FL252" s="405">
        <f t="shared" si="1052"/>
        <v>1.7957426453001675</v>
      </c>
      <c r="FM252" s="405">
        <f t="shared" si="1053"/>
        <v>1.3953463521491731</v>
      </c>
      <c r="FN252" s="405">
        <f t="shared" si="1054"/>
        <v>1.2004915448935431</v>
      </c>
      <c r="FO252" s="405">
        <f t="shared" si="1055"/>
        <v>1.4337408849169362</v>
      </c>
      <c r="FP252" s="405">
        <f t="shared" si="1056"/>
        <v>1.1371237458193979</v>
      </c>
      <c r="FQ252" s="405">
        <f t="shared" si="1057"/>
        <v>1.4272997032640951</v>
      </c>
      <c r="FR252" s="405">
        <f t="shared" si="1058"/>
        <v>1.0932598558711317</v>
      </c>
      <c r="FS252" s="65"/>
    </row>
    <row r="253" spans="1:180" ht="10.35" customHeight="1" x14ac:dyDescent="0.2">
      <c r="A253" s="74" t="str">
        <f t="shared" si="1045"/>
        <v>2017-18AUGUSTRYE</v>
      </c>
      <c r="B253" s="26" t="s">
        <v>128</v>
      </c>
      <c r="C253" s="26" t="s">
        <v>827</v>
      </c>
      <c r="D253" s="163" t="str">
        <f>INDEX($FV$16:$FW$26,MATCH($F253,$FV$16:$FV$26,0),2)</f>
        <v>Y59</v>
      </c>
      <c r="E253" s="163" t="str">
        <f>VLOOKUP($D253,$FW$8:$FX$14,2,0)</f>
        <v>South East</v>
      </c>
      <c r="F253" s="271" t="s">
        <v>861</v>
      </c>
      <c r="G253" s="271" t="s">
        <v>877</v>
      </c>
      <c r="H253" s="272">
        <v>0</v>
      </c>
      <c r="I253" s="272">
        <v>0</v>
      </c>
      <c r="J253" s="272">
        <v>0</v>
      </c>
      <c r="K253" s="272">
        <v>0</v>
      </c>
      <c r="L253" s="272">
        <v>0</v>
      </c>
      <c r="M253" s="272" t="s">
        <v>44</v>
      </c>
      <c r="N253" s="272">
        <v>0</v>
      </c>
      <c r="O253" s="272">
        <v>0</v>
      </c>
      <c r="P253" s="272" t="s">
        <v>44</v>
      </c>
      <c r="Q253" s="272" t="s">
        <v>44</v>
      </c>
      <c r="R253" s="272" t="s">
        <v>44</v>
      </c>
      <c r="S253" s="272" t="s">
        <v>44</v>
      </c>
      <c r="T253" s="272">
        <v>0</v>
      </c>
      <c r="U253" s="272">
        <v>0</v>
      </c>
      <c r="V253" s="272">
        <v>0</v>
      </c>
      <c r="W253" s="272">
        <v>0</v>
      </c>
      <c r="X253" s="272">
        <v>0</v>
      </c>
      <c r="Y253" s="272">
        <v>0</v>
      </c>
      <c r="Z253" s="272">
        <v>0</v>
      </c>
      <c r="AA253" s="272">
        <v>0</v>
      </c>
      <c r="AB253" s="272">
        <v>0</v>
      </c>
      <c r="AC253" s="272">
        <v>0</v>
      </c>
      <c r="AD253" s="272">
        <v>0</v>
      </c>
      <c r="AE253" s="272">
        <v>0</v>
      </c>
      <c r="AF253" s="272">
        <v>0</v>
      </c>
      <c r="AG253" s="272">
        <v>0</v>
      </c>
      <c r="AH253" s="272">
        <v>0</v>
      </c>
      <c r="AI253" s="272">
        <v>0</v>
      </c>
      <c r="AJ253" s="272">
        <v>0</v>
      </c>
      <c r="AK253" s="272">
        <v>0</v>
      </c>
      <c r="AL253" s="272">
        <v>0</v>
      </c>
      <c r="AM253" s="272">
        <v>0</v>
      </c>
      <c r="AN253" s="272">
        <v>0</v>
      </c>
      <c r="AO253" s="272">
        <v>0</v>
      </c>
      <c r="AP253" s="272">
        <v>0</v>
      </c>
      <c r="AQ253" s="272">
        <v>0</v>
      </c>
      <c r="AR253" s="272">
        <v>0</v>
      </c>
      <c r="AS253" s="272">
        <v>0</v>
      </c>
      <c r="AT253" s="272">
        <v>0</v>
      </c>
      <c r="AU253" s="272">
        <v>0</v>
      </c>
      <c r="AV253" s="272">
        <v>0</v>
      </c>
      <c r="AW253" s="272">
        <v>0</v>
      </c>
      <c r="AX253" s="272">
        <v>0</v>
      </c>
      <c r="AY253" s="272">
        <v>0</v>
      </c>
      <c r="AZ253" s="272">
        <v>0</v>
      </c>
      <c r="BA253" s="272">
        <v>0</v>
      </c>
      <c r="BB253" s="272">
        <v>0</v>
      </c>
      <c r="BC253" s="272">
        <v>0</v>
      </c>
      <c r="BD253" s="272">
        <v>0</v>
      </c>
      <c r="BE253" s="272">
        <v>0</v>
      </c>
      <c r="BF253" s="272">
        <v>0</v>
      </c>
      <c r="BG253" s="272">
        <v>0</v>
      </c>
      <c r="BH253" s="272">
        <v>0</v>
      </c>
      <c r="BI253" s="272">
        <v>0</v>
      </c>
      <c r="BJ253" s="272" t="s">
        <v>44</v>
      </c>
      <c r="BK253" s="272" t="s">
        <v>44</v>
      </c>
      <c r="BL253" s="272" t="s">
        <v>44</v>
      </c>
      <c r="BM253" s="272" t="s">
        <v>44</v>
      </c>
      <c r="BN253" s="272" t="s">
        <v>44</v>
      </c>
      <c r="BO253" s="272" t="s">
        <v>44</v>
      </c>
      <c r="BP253" s="272" t="s">
        <v>44</v>
      </c>
      <c r="BQ253" s="272" t="s">
        <v>44</v>
      </c>
      <c r="BR253" s="272" t="s">
        <v>44</v>
      </c>
      <c r="BS253" s="272" t="s">
        <v>44</v>
      </c>
      <c r="BT253" s="272" t="s">
        <v>44</v>
      </c>
      <c r="BU253" s="272" t="s">
        <v>44</v>
      </c>
      <c r="BV253" s="272" t="s">
        <v>44</v>
      </c>
      <c r="BW253" s="272" t="s">
        <v>44</v>
      </c>
      <c r="BX253" s="272" t="s">
        <v>44</v>
      </c>
      <c r="BY253" s="272" t="s">
        <v>44</v>
      </c>
      <c r="BZ253" s="272" t="s">
        <v>44</v>
      </c>
      <c r="CA253" s="272" t="s">
        <v>44</v>
      </c>
      <c r="CB253" s="272" t="s">
        <v>44</v>
      </c>
      <c r="CC253" s="272" t="s">
        <v>44</v>
      </c>
      <c r="CD253" s="272" t="s">
        <v>44</v>
      </c>
      <c r="CE253" s="272" t="s">
        <v>44</v>
      </c>
      <c r="CF253" s="272" t="s">
        <v>44</v>
      </c>
      <c r="CG253" s="272" t="s">
        <v>44</v>
      </c>
      <c r="CH253" s="272" t="s">
        <v>44</v>
      </c>
      <c r="CI253" s="272" t="s">
        <v>44</v>
      </c>
      <c r="CJ253" s="272" t="s">
        <v>44</v>
      </c>
      <c r="CK253" s="272" t="s">
        <v>44</v>
      </c>
      <c r="CL253" s="272" t="s">
        <v>44</v>
      </c>
      <c r="CM253" s="272" t="s">
        <v>44</v>
      </c>
      <c r="CN253" s="272" t="s">
        <v>44</v>
      </c>
      <c r="CO253" s="272" t="s">
        <v>44</v>
      </c>
      <c r="CP253" s="272" t="s">
        <v>44</v>
      </c>
      <c r="CQ253" s="272" t="s">
        <v>44</v>
      </c>
      <c r="CR253" s="272" t="s">
        <v>44</v>
      </c>
      <c r="CS253" s="272" t="s">
        <v>44</v>
      </c>
      <c r="CT253" s="272" t="s">
        <v>44</v>
      </c>
      <c r="CU253" s="272" t="s">
        <v>44</v>
      </c>
      <c r="CV253" s="272" t="s">
        <v>44</v>
      </c>
      <c r="CW253" s="272" t="s">
        <v>44</v>
      </c>
      <c r="CX253" s="272">
        <v>0</v>
      </c>
      <c r="CY253" s="272">
        <v>0</v>
      </c>
      <c r="CZ253" s="272">
        <v>0</v>
      </c>
      <c r="DA253" s="272">
        <v>0</v>
      </c>
      <c r="DB253" s="272">
        <v>0</v>
      </c>
      <c r="DC253" s="272">
        <v>0</v>
      </c>
      <c r="DD253" s="272">
        <v>0</v>
      </c>
      <c r="DE253" s="272">
        <v>0</v>
      </c>
      <c r="DF253" s="272" t="s">
        <v>44</v>
      </c>
      <c r="DG253" s="272" t="s">
        <v>44</v>
      </c>
      <c r="DH253" s="272" t="s">
        <v>44</v>
      </c>
      <c r="DI253" s="272" t="s">
        <v>44</v>
      </c>
      <c r="DJ253" s="272" t="s">
        <v>44</v>
      </c>
      <c r="DK253" s="272">
        <v>0</v>
      </c>
      <c r="DL253" s="250">
        <v>0</v>
      </c>
      <c r="DM253" s="250">
        <v>0</v>
      </c>
      <c r="DN253" s="250">
        <v>0</v>
      </c>
      <c r="DO253" s="250">
        <v>0</v>
      </c>
      <c r="DP253" s="250">
        <v>0</v>
      </c>
      <c r="DQ253" s="250">
        <v>0</v>
      </c>
      <c r="DR253" s="250">
        <v>0</v>
      </c>
      <c r="DS253" s="250">
        <v>0</v>
      </c>
      <c r="DT253" s="250">
        <v>0</v>
      </c>
      <c r="DU253" s="250">
        <v>0</v>
      </c>
      <c r="DV253" s="250">
        <v>0</v>
      </c>
      <c r="DW253" s="250">
        <v>0</v>
      </c>
      <c r="DX253" s="250">
        <v>0</v>
      </c>
      <c r="DY253" s="250">
        <v>0</v>
      </c>
      <c r="DZ253" s="250">
        <v>0</v>
      </c>
      <c r="EA253" s="250">
        <v>0</v>
      </c>
      <c r="EB253" s="155"/>
      <c r="EC253" s="75">
        <f t="shared" si="1046"/>
        <v>8</v>
      </c>
      <c r="ED253" s="74">
        <f t="shared" si="1047"/>
        <v>2017</v>
      </c>
      <c r="EE253" s="165">
        <f t="shared" si="1048"/>
        <v>42948</v>
      </c>
      <c r="EF253" s="157">
        <f t="shared" si="1049"/>
        <v>31</v>
      </c>
      <c r="EG253" s="156"/>
      <c r="EH253" s="188">
        <f>IFERROR(HLOOKUP(EH$1,$H$5:$FY$1802,MATCH($A253,$A$5:$A$1802,0),0)*HLOOKUP(EH$2,$H$5:$FY$1802,MATCH($A253,$A$5:$A$1802,0),0),$H$2)</f>
        <v>0</v>
      </c>
      <c r="EI253" s="188" t="str">
        <f>IFERROR(HLOOKUP(EI$1,$H$5:$FY$1802,MATCH($A253,$A$5:$A$1802,0),0)*HLOOKUP(EI$2,$H$5:$FY$1802,MATCH($A253,$A$5:$A$1802,0),0),$H$2)</f>
        <v>-</v>
      </c>
      <c r="EJ253" s="188">
        <f>IFERROR(HLOOKUP(EJ$1,$H$5:$FY$1802,MATCH($A253,$A$5:$A$1802,0),0)*HLOOKUP(EJ$2,$H$5:$FY$1802,MATCH($A253,$A$5:$A$1802,0),0),$H$2)</f>
        <v>0</v>
      </c>
      <c r="EK253" s="188">
        <f>IFERROR(HLOOKUP(EK$1,$H$5:$FY$1802,MATCH($A253,$A$5:$A$1802,0),0)*HLOOKUP(EK$2,$H$5:$FY$1802,MATCH($A253,$A$5:$A$1802,0),0),$H$2)</f>
        <v>0</v>
      </c>
      <c r="EL253" s="188">
        <f>IFERROR(HLOOKUP(EL$1,$H$5:$FY$1802,MATCH($A253,$A$5:$A$1802,0),0)*HLOOKUP(EL$2,$H$5:$FY$1802,MATCH($A253,$A$5:$A$1802,0),0),$H$2)</f>
        <v>0</v>
      </c>
      <c r="EM253" s="188">
        <f>IFERROR(HLOOKUP(EM$1,$H$5:$FY$1802,MATCH($A253,$A$5:$A$1802,0),0)*HLOOKUP(EM$2,$H$5:$FY$1802,MATCH($A253,$A$5:$A$1802,0),0),$H$2)</f>
        <v>0</v>
      </c>
      <c r="EN253" s="188">
        <f>IFERROR(HLOOKUP(EN$1,$H$5:$FY$1802,MATCH($A253,$A$5:$A$1802,0),0)*HLOOKUP(EN$2,$H$5:$FY$1802,MATCH($A253,$A$5:$A$1802,0),0),$H$2)</f>
        <v>0</v>
      </c>
      <c r="EO253" s="188">
        <f>IFERROR(HLOOKUP(EO$1,$H$5:$FY$1802,MATCH($A253,$A$5:$A$1802,0),0)*HLOOKUP(EO$2,$H$5:$FY$1802,MATCH($A253,$A$5:$A$1802,0),0),$H$2)</f>
        <v>0</v>
      </c>
      <c r="EP253" s="188">
        <f>IFERROR(HLOOKUP(EP$1,$H$5:$FY$1802,MATCH($A253,$A$5:$A$1802,0),0)*HLOOKUP(EP$2,$H$5:$FY$1802,MATCH($A253,$A$5:$A$1802,0),0),$H$2)</f>
        <v>0</v>
      </c>
      <c r="EQ253" s="188" t="str">
        <f>IFERROR(HLOOKUP(EQ$1,$H$5:$FY$1802,MATCH($A253,$A$5:$A$1802,0),0)*HLOOKUP(EQ$2,$H$5:$FY$1802,MATCH($A253,$A$5:$A$1802,0),0),$H$2)</f>
        <v>-</v>
      </c>
      <c r="ER253" s="188" t="str">
        <f>IFERROR(HLOOKUP(ER$1,$H$5:$FY$1802,MATCH($A253,$A$5:$A$1802,0),0)*HLOOKUP(ER$2,$H$5:$FY$1802,MATCH($A253,$A$5:$A$1802,0),0),$H$2)</f>
        <v>-</v>
      </c>
      <c r="ES253" s="188" t="str">
        <f>IFERROR(HLOOKUP(ES$1,$H$5:$FY$1802,MATCH($A253,$A$5:$A$1802,0),0)*HLOOKUP(ES$2,$H$5:$FY$1802,MATCH($A253,$A$5:$A$1802,0),0),$H$2)</f>
        <v>-</v>
      </c>
      <c r="ET253" s="188" t="str">
        <f>IFERROR(HLOOKUP(ET$1,$H$5:$FY$1802,MATCH($A253,$A$5:$A$1802,0),0)*HLOOKUP(ET$2,$H$5:$FY$1802,MATCH($A253,$A$5:$A$1802,0),0),$H$2)</f>
        <v>-</v>
      </c>
      <c r="EU253" s="188" t="str">
        <f>IFERROR(HLOOKUP(EU$1,$H$5:$FY$1802,MATCH($A253,$A$5:$A$1802,0),0)*HLOOKUP(EU$2,$H$5:$FY$1802,MATCH($A253,$A$5:$A$1802,0),0),$H$2)</f>
        <v>-</v>
      </c>
      <c r="EV253" s="188" t="str">
        <f>IFERROR(HLOOKUP(EV$1,$H$5:$FY$1802,MATCH($A253,$A$5:$A$1802,0),0)*HLOOKUP(EV$2,$H$5:$FY$1802,MATCH($A253,$A$5:$A$1802,0),0),$H$2)</f>
        <v>-</v>
      </c>
      <c r="EW253" s="188" t="str">
        <f>IFERROR(HLOOKUP(EW$1,$H$5:$FY$1802,MATCH($A253,$A$5:$A$1802,0),0)*HLOOKUP(EW$2,$H$5:$FY$1802,MATCH($A253,$A$5:$A$1802,0),0),$H$2)</f>
        <v>-</v>
      </c>
      <c r="EX253" s="188" t="str">
        <f>IFERROR(HLOOKUP(EX$1,$H$5:$FY$1802,MATCH($A253,$A$5:$A$1802,0),0)*HLOOKUP(EX$2,$H$5:$FY$1802,MATCH($A253,$A$5:$A$1802,0),0),$H$2)</f>
        <v>-</v>
      </c>
      <c r="EY253" s="188" t="str">
        <f>IFERROR(HLOOKUP(EY$1,$H$5:$FY$1802,MATCH($A253,$A$5:$A$1802,0),0)*HLOOKUP(EY$2,$H$5:$FY$1802,MATCH($A253,$A$5:$A$1802,0),0),$H$2)</f>
        <v>-</v>
      </c>
      <c r="EZ253" s="188" t="str">
        <f>IFERROR(HLOOKUP(EZ$1,$H$5:$FY$1802,MATCH($A253,$A$5:$A$1802,0),0)*HLOOKUP(EZ$2,$H$5:$FY$1802,MATCH($A253,$A$5:$A$1802,0),0),$H$2)</f>
        <v>-</v>
      </c>
      <c r="FA253" s="188" t="str">
        <f>IFERROR(HLOOKUP(FA$1,$H$5:$FY$1802,MATCH($A253,$A$5:$A$1802,0),0)*HLOOKUP(FA$2,$H$5:$FY$1802,MATCH($A253,$A$5:$A$1802,0),0),$H$2)</f>
        <v>-</v>
      </c>
      <c r="FB253" s="188">
        <f>IFERROR(HLOOKUP(FB$1,$H$5:$FY$1802,MATCH($A253,$A$5:$A$1802,0),0)*HLOOKUP(FB$2,$H$5:$FY$1802,MATCH($A253,$A$5:$A$1802,0),0),$H$2)</f>
        <v>0</v>
      </c>
      <c r="FC253" s="188">
        <f>IFERROR(HLOOKUP(FC$1,$H$5:$FY$1802,MATCH($A253,$A$5:$A$1802,0),0)*HLOOKUP(FC$2,$H$5:$FY$1802,MATCH($A253,$A$5:$A$1802,0),0),$H$2)</f>
        <v>0</v>
      </c>
      <c r="FD253" s="188">
        <f>IFERROR(HLOOKUP(FD$1,$H$5:$FY$1802,MATCH($A253,$A$5:$A$1802,0),0)*HLOOKUP(FD$2,$H$5:$FY$1802,MATCH($A253,$A$5:$A$1802,0),0),$H$2)</f>
        <v>0</v>
      </c>
      <c r="FE253" s="188">
        <f>IFERROR(HLOOKUP(FE$1,$H$5:$FY$1802,MATCH($A253,$A$5:$A$1802,0),0)*HLOOKUP(FE$2,$H$5:$FY$1802,MATCH($A253,$A$5:$A$1802,0),0),$H$2)</f>
        <v>0</v>
      </c>
      <c r="FF253" s="188">
        <f>IFERROR(HLOOKUP(FF$1,$H$5:$FY$1802,MATCH($A253,$A$5:$A$1802,0),0)*HLOOKUP(FF$2,$H$5:$FY$1802,MATCH($A253,$A$5:$A$1802,0),0),$H$2)</f>
        <v>0</v>
      </c>
      <c r="FG253" s="188">
        <f>IFERROR(HLOOKUP(FG$1,$H$5:$FY$1802,MATCH($A253,$A$5:$A$1802,0),0)*HLOOKUP(FG$2,$H$5:$FY$1802,MATCH($A253,$A$5:$A$1802,0),0),$H$2)</f>
        <v>0</v>
      </c>
      <c r="FH253" s="152"/>
      <c r="FI253" s="406" t="str">
        <f t="shared" si="1050"/>
        <v>-</v>
      </c>
      <c r="FJ253" s="406" t="str">
        <f t="shared" si="1050"/>
        <v>-</v>
      </c>
      <c r="FK253" s="406" t="str">
        <f t="shared" si="1051"/>
        <v>-</v>
      </c>
      <c r="FL253" s="406" t="str">
        <f t="shared" si="1052"/>
        <v>-</v>
      </c>
      <c r="FM253" s="406" t="str">
        <f t="shared" si="1053"/>
        <v>-</v>
      </c>
      <c r="FN253" s="406" t="str">
        <f t="shared" si="1054"/>
        <v>-</v>
      </c>
      <c r="FO253" s="406" t="str">
        <f t="shared" si="1055"/>
        <v>-</v>
      </c>
      <c r="FP253" s="406" t="str">
        <f t="shared" si="1056"/>
        <v>-</v>
      </c>
      <c r="FQ253" s="406" t="str">
        <f t="shared" si="1057"/>
        <v>-</v>
      </c>
      <c r="FR253" s="406" t="str">
        <f t="shared" si="1058"/>
        <v>-</v>
      </c>
      <c r="FS253" s="65"/>
    </row>
    <row r="254" spans="1:180" ht="10.35" customHeight="1" x14ac:dyDescent="0.2">
      <c r="A254" s="74" t="str">
        <f t="shared" si="1045"/>
        <v>2017-18AUGUSTRYD</v>
      </c>
      <c r="B254" s="26" t="s">
        <v>128</v>
      </c>
      <c r="C254" s="26" t="s">
        <v>827</v>
      </c>
      <c r="D254" s="163" t="str">
        <f>INDEX($FV$16:$FW$26,MATCH($F254,$FV$16:$FV$26,0),2)</f>
        <v>Y59</v>
      </c>
      <c r="E254" s="163" t="str">
        <f>VLOOKUP($D254,$FW$8:$FX$14,2,0)</f>
        <v>South East</v>
      </c>
      <c r="F254" s="271" t="s">
        <v>863</v>
      </c>
      <c r="G254" s="271" t="s">
        <v>878</v>
      </c>
      <c r="H254" s="272">
        <v>0</v>
      </c>
      <c r="I254" s="272">
        <v>0</v>
      </c>
      <c r="J254" s="272">
        <v>0</v>
      </c>
      <c r="K254" s="272">
        <v>0</v>
      </c>
      <c r="L254" s="272">
        <v>0</v>
      </c>
      <c r="M254" s="272" t="s">
        <v>44</v>
      </c>
      <c r="N254" s="272">
        <v>0</v>
      </c>
      <c r="O254" s="272">
        <v>0</v>
      </c>
      <c r="P254" s="272" t="s">
        <v>44</v>
      </c>
      <c r="Q254" s="272" t="s">
        <v>44</v>
      </c>
      <c r="R254" s="272" t="s">
        <v>44</v>
      </c>
      <c r="S254" s="272" t="s">
        <v>44</v>
      </c>
      <c r="T254" s="272">
        <v>0</v>
      </c>
      <c r="U254" s="272">
        <v>0</v>
      </c>
      <c r="V254" s="272">
        <v>0</v>
      </c>
      <c r="W254" s="272">
        <v>0</v>
      </c>
      <c r="X254" s="272">
        <v>0</v>
      </c>
      <c r="Y254" s="272">
        <v>0</v>
      </c>
      <c r="Z254" s="272">
        <v>0</v>
      </c>
      <c r="AA254" s="272">
        <v>0</v>
      </c>
      <c r="AB254" s="272">
        <v>0</v>
      </c>
      <c r="AC254" s="272">
        <v>0</v>
      </c>
      <c r="AD254" s="272">
        <v>0</v>
      </c>
      <c r="AE254" s="272">
        <v>0</v>
      </c>
      <c r="AF254" s="272">
        <v>0</v>
      </c>
      <c r="AG254" s="272">
        <v>0</v>
      </c>
      <c r="AH254" s="272">
        <v>0</v>
      </c>
      <c r="AI254" s="272">
        <v>0</v>
      </c>
      <c r="AJ254" s="272">
        <v>0</v>
      </c>
      <c r="AK254" s="272">
        <v>0</v>
      </c>
      <c r="AL254" s="272">
        <v>0</v>
      </c>
      <c r="AM254" s="272">
        <v>0</v>
      </c>
      <c r="AN254" s="272">
        <v>0</v>
      </c>
      <c r="AO254" s="272">
        <v>0</v>
      </c>
      <c r="AP254" s="272">
        <v>0</v>
      </c>
      <c r="AQ254" s="272">
        <v>0</v>
      </c>
      <c r="AR254" s="272">
        <v>0</v>
      </c>
      <c r="AS254" s="272">
        <v>0</v>
      </c>
      <c r="AT254" s="272">
        <v>0</v>
      </c>
      <c r="AU254" s="272">
        <v>0</v>
      </c>
      <c r="AV254" s="272">
        <v>0</v>
      </c>
      <c r="AW254" s="272">
        <v>0</v>
      </c>
      <c r="AX254" s="272">
        <v>0</v>
      </c>
      <c r="AY254" s="272">
        <v>0</v>
      </c>
      <c r="AZ254" s="272">
        <v>0</v>
      </c>
      <c r="BA254" s="272">
        <v>0</v>
      </c>
      <c r="BB254" s="272">
        <v>0</v>
      </c>
      <c r="BC254" s="272">
        <v>0</v>
      </c>
      <c r="BD254" s="272">
        <v>0</v>
      </c>
      <c r="BE254" s="272">
        <v>0</v>
      </c>
      <c r="BF254" s="272">
        <v>0</v>
      </c>
      <c r="BG254" s="272">
        <v>0</v>
      </c>
      <c r="BH254" s="272">
        <v>0</v>
      </c>
      <c r="BI254" s="272">
        <v>0</v>
      </c>
      <c r="BJ254" s="272" t="s">
        <v>44</v>
      </c>
      <c r="BK254" s="272" t="s">
        <v>44</v>
      </c>
      <c r="BL254" s="272" t="s">
        <v>44</v>
      </c>
      <c r="BM254" s="272" t="s">
        <v>44</v>
      </c>
      <c r="BN254" s="272" t="s">
        <v>44</v>
      </c>
      <c r="BO254" s="272" t="s">
        <v>44</v>
      </c>
      <c r="BP254" s="272" t="s">
        <v>44</v>
      </c>
      <c r="BQ254" s="272" t="s">
        <v>44</v>
      </c>
      <c r="BR254" s="272" t="s">
        <v>44</v>
      </c>
      <c r="BS254" s="272" t="s">
        <v>44</v>
      </c>
      <c r="BT254" s="272" t="s">
        <v>44</v>
      </c>
      <c r="BU254" s="272" t="s">
        <v>44</v>
      </c>
      <c r="BV254" s="272" t="s">
        <v>44</v>
      </c>
      <c r="BW254" s="272" t="s">
        <v>44</v>
      </c>
      <c r="BX254" s="272" t="s">
        <v>44</v>
      </c>
      <c r="BY254" s="272" t="s">
        <v>44</v>
      </c>
      <c r="BZ254" s="272" t="s">
        <v>44</v>
      </c>
      <c r="CA254" s="272" t="s">
        <v>44</v>
      </c>
      <c r="CB254" s="272" t="s">
        <v>44</v>
      </c>
      <c r="CC254" s="272" t="s">
        <v>44</v>
      </c>
      <c r="CD254" s="272" t="s">
        <v>44</v>
      </c>
      <c r="CE254" s="272" t="s">
        <v>44</v>
      </c>
      <c r="CF254" s="272" t="s">
        <v>44</v>
      </c>
      <c r="CG254" s="272" t="s">
        <v>44</v>
      </c>
      <c r="CH254" s="272" t="s">
        <v>44</v>
      </c>
      <c r="CI254" s="272" t="s">
        <v>44</v>
      </c>
      <c r="CJ254" s="272" t="s">
        <v>44</v>
      </c>
      <c r="CK254" s="272" t="s">
        <v>44</v>
      </c>
      <c r="CL254" s="272" t="s">
        <v>44</v>
      </c>
      <c r="CM254" s="272" t="s">
        <v>44</v>
      </c>
      <c r="CN254" s="272" t="s">
        <v>44</v>
      </c>
      <c r="CO254" s="272" t="s">
        <v>44</v>
      </c>
      <c r="CP254" s="272" t="s">
        <v>44</v>
      </c>
      <c r="CQ254" s="272" t="s">
        <v>44</v>
      </c>
      <c r="CR254" s="272" t="s">
        <v>44</v>
      </c>
      <c r="CS254" s="272" t="s">
        <v>44</v>
      </c>
      <c r="CT254" s="272" t="s">
        <v>44</v>
      </c>
      <c r="CU254" s="272" t="s">
        <v>44</v>
      </c>
      <c r="CV254" s="272" t="s">
        <v>44</v>
      </c>
      <c r="CW254" s="272" t="s">
        <v>44</v>
      </c>
      <c r="CX254" s="272">
        <v>0</v>
      </c>
      <c r="CY254" s="272">
        <v>0</v>
      </c>
      <c r="CZ254" s="272">
        <v>0</v>
      </c>
      <c r="DA254" s="272">
        <v>0</v>
      </c>
      <c r="DB254" s="272">
        <v>0</v>
      </c>
      <c r="DC254" s="272">
        <v>0</v>
      </c>
      <c r="DD254" s="272">
        <v>0</v>
      </c>
      <c r="DE254" s="272">
        <v>0</v>
      </c>
      <c r="DF254" s="272" t="s">
        <v>44</v>
      </c>
      <c r="DG254" s="272" t="s">
        <v>44</v>
      </c>
      <c r="DH254" s="272" t="s">
        <v>44</v>
      </c>
      <c r="DI254" s="272" t="s">
        <v>44</v>
      </c>
      <c r="DJ254" s="272" t="s">
        <v>44</v>
      </c>
      <c r="DK254" s="272">
        <v>0</v>
      </c>
      <c r="DL254" s="250">
        <v>0</v>
      </c>
      <c r="DM254" s="250">
        <v>0</v>
      </c>
      <c r="DN254" s="250">
        <v>0</v>
      </c>
      <c r="DO254" s="250">
        <v>0</v>
      </c>
      <c r="DP254" s="250">
        <v>0</v>
      </c>
      <c r="DQ254" s="250">
        <v>0</v>
      </c>
      <c r="DR254" s="250">
        <v>0</v>
      </c>
      <c r="DS254" s="250">
        <v>0</v>
      </c>
      <c r="DT254" s="250">
        <v>0</v>
      </c>
      <c r="DU254" s="250">
        <v>0</v>
      </c>
      <c r="DV254" s="250">
        <v>0</v>
      </c>
      <c r="DW254" s="250">
        <v>0</v>
      </c>
      <c r="DX254" s="250">
        <v>0</v>
      </c>
      <c r="DY254" s="250">
        <v>0</v>
      </c>
      <c r="DZ254" s="250">
        <v>0</v>
      </c>
      <c r="EA254" s="250">
        <v>0</v>
      </c>
      <c r="EB254" s="155"/>
      <c r="EC254" s="75">
        <f t="shared" si="1046"/>
        <v>8</v>
      </c>
      <c r="ED254" s="74">
        <f t="shared" si="1047"/>
        <v>2017</v>
      </c>
      <c r="EE254" s="165">
        <f t="shared" si="1048"/>
        <v>42948</v>
      </c>
      <c r="EF254" s="157">
        <f t="shared" si="1049"/>
        <v>31</v>
      </c>
      <c r="EG254" s="156"/>
      <c r="EH254" s="166">
        <f>IFERROR(HLOOKUP(EH$1,$H$5:$FY$1802,MATCH($A254,$A$5:$A$1802,0),0)*HLOOKUP(EH$2,$H$5:$FY$1802,MATCH($A254,$A$5:$A$1802,0),0),$H$2)</f>
        <v>0</v>
      </c>
      <c r="EI254" s="166" t="str">
        <f>IFERROR(HLOOKUP(EI$1,$H$5:$FY$1802,MATCH($A254,$A$5:$A$1802,0),0)*HLOOKUP(EI$2,$H$5:$FY$1802,MATCH($A254,$A$5:$A$1802,0),0),$H$2)</f>
        <v>-</v>
      </c>
      <c r="EJ254" s="166">
        <f>IFERROR(HLOOKUP(EJ$1,$H$5:$FY$1802,MATCH($A254,$A$5:$A$1802,0),0)*HLOOKUP(EJ$2,$H$5:$FY$1802,MATCH($A254,$A$5:$A$1802,0),0),$H$2)</f>
        <v>0</v>
      </c>
      <c r="EK254" s="166">
        <f>IFERROR(HLOOKUP(EK$1,$H$5:$FY$1802,MATCH($A254,$A$5:$A$1802,0),0)*HLOOKUP(EK$2,$H$5:$FY$1802,MATCH($A254,$A$5:$A$1802,0),0),$H$2)</f>
        <v>0</v>
      </c>
      <c r="EL254" s="166">
        <f>IFERROR(HLOOKUP(EL$1,$H$5:$FY$1802,MATCH($A254,$A$5:$A$1802,0),0)*HLOOKUP(EL$2,$H$5:$FY$1802,MATCH($A254,$A$5:$A$1802,0),0),$H$2)</f>
        <v>0</v>
      </c>
      <c r="EM254" s="166">
        <f>IFERROR(HLOOKUP(EM$1,$H$5:$FY$1802,MATCH($A254,$A$5:$A$1802,0),0)*HLOOKUP(EM$2,$H$5:$FY$1802,MATCH($A254,$A$5:$A$1802,0),0),$H$2)</f>
        <v>0</v>
      </c>
      <c r="EN254" s="166">
        <f>IFERROR(HLOOKUP(EN$1,$H$5:$FY$1802,MATCH($A254,$A$5:$A$1802,0),0)*HLOOKUP(EN$2,$H$5:$FY$1802,MATCH($A254,$A$5:$A$1802,0),0),$H$2)</f>
        <v>0</v>
      </c>
      <c r="EO254" s="166">
        <f>IFERROR(HLOOKUP(EO$1,$H$5:$FY$1802,MATCH($A254,$A$5:$A$1802,0),0)*HLOOKUP(EO$2,$H$5:$FY$1802,MATCH($A254,$A$5:$A$1802,0),0),$H$2)</f>
        <v>0</v>
      </c>
      <c r="EP254" s="166">
        <f>IFERROR(HLOOKUP(EP$1,$H$5:$FY$1802,MATCH($A254,$A$5:$A$1802,0),0)*HLOOKUP(EP$2,$H$5:$FY$1802,MATCH($A254,$A$5:$A$1802,0),0),$H$2)</f>
        <v>0</v>
      </c>
      <c r="EQ254" s="166" t="str">
        <f>IFERROR(HLOOKUP(EQ$1,$H$5:$FY$1802,MATCH($A254,$A$5:$A$1802,0),0)*HLOOKUP(EQ$2,$H$5:$FY$1802,MATCH($A254,$A$5:$A$1802,0),0),$H$2)</f>
        <v>-</v>
      </c>
      <c r="ER254" s="166" t="str">
        <f>IFERROR(HLOOKUP(ER$1,$H$5:$FY$1802,MATCH($A254,$A$5:$A$1802,0),0)*HLOOKUP(ER$2,$H$5:$FY$1802,MATCH($A254,$A$5:$A$1802,0),0),$H$2)</f>
        <v>-</v>
      </c>
      <c r="ES254" s="166" t="str">
        <f>IFERROR(HLOOKUP(ES$1,$H$5:$FY$1802,MATCH($A254,$A$5:$A$1802,0),0)*HLOOKUP(ES$2,$H$5:$FY$1802,MATCH($A254,$A$5:$A$1802,0),0),$H$2)</f>
        <v>-</v>
      </c>
      <c r="ET254" s="166" t="str">
        <f>IFERROR(HLOOKUP(ET$1,$H$5:$FY$1802,MATCH($A254,$A$5:$A$1802,0),0)*HLOOKUP(ET$2,$H$5:$FY$1802,MATCH($A254,$A$5:$A$1802,0),0),$H$2)</f>
        <v>-</v>
      </c>
      <c r="EU254" s="166" t="str">
        <f>IFERROR(HLOOKUP(EU$1,$H$5:$FY$1802,MATCH($A254,$A$5:$A$1802,0),0)*HLOOKUP(EU$2,$H$5:$FY$1802,MATCH($A254,$A$5:$A$1802,0),0),$H$2)</f>
        <v>-</v>
      </c>
      <c r="EV254" s="166" t="str">
        <f>IFERROR(HLOOKUP(EV$1,$H$5:$FY$1802,MATCH($A254,$A$5:$A$1802,0),0)*HLOOKUP(EV$2,$H$5:$FY$1802,MATCH($A254,$A$5:$A$1802,0),0),$H$2)</f>
        <v>-</v>
      </c>
      <c r="EW254" s="166" t="str">
        <f>IFERROR(HLOOKUP(EW$1,$H$5:$FY$1802,MATCH($A254,$A$5:$A$1802,0),0)*HLOOKUP(EW$2,$H$5:$FY$1802,MATCH($A254,$A$5:$A$1802,0),0),$H$2)</f>
        <v>-</v>
      </c>
      <c r="EX254" s="166" t="str">
        <f>IFERROR(HLOOKUP(EX$1,$H$5:$FY$1802,MATCH($A254,$A$5:$A$1802,0),0)*HLOOKUP(EX$2,$H$5:$FY$1802,MATCH($A254,$A$5:$A$1802,0),0),$H$2)</f>
        <v>-</v>
      </c>
      <c r="EY254" s="166" t="str">
        <f>IFERROR(HLOOKUP(EY$1,$H$5:$FY$1802,MATCH($A254,$A$5:$A$1802,0),0)*HLOOKUP(EY$2,$H$5:$FY$1802,MATCH($A254,$A$5:$A$1802,0),0),$H$2)</f>
        <v>-</v>
      </c>
      <c r="EZ254" s="166" t="str">
        <f>IFERROR(HLOOKUP(EZ$1,$H$5:$FY$1802,MATCH($A254,$A$5:$A$1802,0),0)*HLOOKUP(EZ$2,$H$5:$FY$1802,MATCH($A254,$A$5:$A$1802,0),0),$H$2)</f>
        <v>-</v>
      </c>
      <c r="FA254" s="166" t="str">
        <f>IFERROR(HLOOKUP(FA$1,$H$5:$FY$1802,MATCH($A254,$A$5:$A$1802,0),0)*HLOOKUP(FA$2,$H$5:$FY$1802,MATCH($A254,$A$5:$A$1802,0),0),$H$2)</f>
        <v>-</v>
      </c>
      <c r="FB254" s="166">
        <f>IFERROR(HLOOKUP(FB$1,$H$5:$FY$1802,MATCH($A254,$A$5:$A$1802,0),0)*HLOOKUP(FB$2,$H$5:$FY$1802,MATCH($A254,$A$5:$A$1802,0),0),$H$2)</f>
        <v>0</v>
      </c>
      <c r="FC254" s="166">
        <f>IFERROR(HLOOKUP(FC$1,$H$5:$FY$1802,MATCH($A254,$A$5:$A$1802,0),0)*HLOOKUP(FC$2,$H$5:$FY$1802,MATCH($A254,$A$5:$A$1802,0),0),$H$2)</f>
        <v>0</v>
      </c>
      <c r="FD254" s="166">
        <f>IFERROR(HLOOKUP(FD$1,$H$5:$FY$1802,MATCH($A254,$A$5:$A$1802,0),0)*HLOOKUP(FD$2,$H$5:$FY$1802,MATCH($A254,$A$5:$A$1802,0),0),$H$2)</f>
        <v>0</v>
      </c>
      <c r="FE254" s="166">
        <f>IFERROR(HLOOKUP(FE$1,$H$5:$FY$1802,MATCH($A254,$A$5:$A$1802,0),0)*HLOOKUP(FE$2,$H$5:$FY$1802,MATCH($A254,$A$5:$A$1802,0),0),$H$2)</f>
        <v>0</v>
      </c>
      <c r="FF254" s="166">
        <f>IFERROR(HLOOKUP(FF$1,$H$5:$FY$1802,MATCH($A254,$A$5:$A$1802,0),0)*HLOOKUP(FF$2,$H$5:$FY$1802,MATCH($A254,$A$5:$A$1802,0),0),$H$2)</f>
        <v>0</v>
      </c>
      <c r="FG254" s="166">
        <f>IFERROR(HLOOKUP(FG$1,$H$5:$FY$1802,MATCH($A254,$A$5:$A$1802,0),0)*HLOOKUP(FG$2,$H$5:$FY$1802,MATCH($A254,$A$5:$A$1802,0),0),$H$2)</f>
        <v>0</v>
      </c>
      <c r="FH254" s="152"/>
      <c r="FI254" s="405" t="str">
        <f t="shared" si="1050"/>
        <v>-</v>
      </c>
      <c r="FJ254" s="405" t="str">
        <f t="shared" si="1050"/>
        <v>-</v>
      </c>
      <c r="FK254" s="405" t="str">
        <f t="shared" si="1051"/>
        <v>-</v>
      </c>
      <c r="FL254" s="405" t="str">
        <f t="shared" si="1052"/>
        <v>-</v>
      </c>
      <c r="FM254" s="405" t="str">
        <f t="shared" si="1053"/>
        <v>-</v>
      </c>
      <c r="FN254" s="405" t="str">
        <f t="shared" si="1054"/>
        <v>-</v>
      </c>
      <c r="FO254" s="405" t="str">
        <f t="shared" si="1055"/>
        <v>-</v>
      </c>
      <c r="FP254" s="405" t="str">
        <f t="shared" si="1056"/>
        <v>-</v>
      </c>
      <c r="FQ254" s="405" t="str">
        <f t="shared" si="1057"/>
        <v>-</v>
      </c>
      <c r="FR254" s="405" t="str">
        <f t="shared" si="1058"/>
        <v>-</v>
      </c>
      <c r="FS254" s="65"/>
    </row>
    <row r="255" spans="1:180" ht="10.35" customHeight="1" x14ac:dyDescent="0.2">
      <c r="A255" s="74" t="str">
        <f t="shared" si="1045"/>
        <v>2017-18AUGUSTRYF</v>
      </c>
      <c r="B255" s="26" t="s">
        <v>128</v>
      </c>
      <c r="C255" s="26" t="s">
        <v>827</v>
      </c>
      <c r="D255" s="163" t="str">
        <f>INDEX($FV$16:$FW$26,MATCH($F255,$FV$16:$FV$26,0),2)</f>
        <v>Y58</v>
      </c>
      <c r="E255" s="163" t="str">
        <f>VLOOKUP($D255,$FW$8:$FX$14,2,0)</f>
        <v>South West</v>
      </c>
      <c r="F255" s="271" t="s">
        <v>865</v>
      </c>
      <c r="G255" s="271" t="s">
        <v>879</v>
      </c>
      <c r="H255" s="272">
        <v>0</v>
      </c>
      <c r="I255" s="272">
        <v>0</v>
      </c>
      <c r="J255" s="272">
        <v>0</v>
      </c>
      <c r="K255" s="272">
        <v>0</v>
      </c>
      <c r="L255" s="272">
        <v>0</v>
      </c>
      <c r="M255" s="272" t="s">
        <v>44</v>
      </c>
      <c r="N255" s="272">
        <v>0</v>
      </c>
      <c r="O255" s="272">
        <v>0</v>
      </c>
      <c r="P255" s="272" t="s">
        <v>44</v>
      </c>
      <c r="Q255" s="272" t="s">
        <v>44</v>
      </c>
      <c r="R255" s="272" t="s">
        <v>44</v>
      </c>
      <c r="S255" s="272" t="s">
        <v>44</v>
      </c>
      <c r="T255" s="272">
        <v>0</v>
      </c>
      <c r="U255" s="272">
        <v>0</v>
      </c>
      <c r="V255" s="272">
        <v>0</v>
      </c>
      <c r="W255" s="272">
        <v>0</v>
      </c>
      <c r="X255" s="272">
        <v>0</v>
      </c>
      <c r="Y255" s="272">
        <v>0</v>
      </c>
      <c r="Z255" s="272">
        <v>0</v>
      </c>
      <c r="AA255" s="272">
        <v>0</v>
      </c>
      <c r="AB255" s="272">
        <v>0</v>
      </c>
      <c r="AC255" s="272">
        <v>0</v>
      </c>
      <c r="AD255" s="272">
        <v>0</v>
      </c>
      <c r="AE255" s="272">
        <v>0</v>
      </c>
      <c r="AF255" s="272">
        <v>0</v>
      </c>
      <c r="AG255" s="272">
        <v>0</v>
      </c>
      <c r="AH255" s="272">
        <v>0</v>
      </c>
      <c r="AI255" s="272">
        <v>0</v>
      </c>
      <c r="AJ255" s="272">
        <v>0</v>
      </c>
      <c r="AK255" s="272">
        <v>0</v>
      </c>
      <c r="AL255" s="272">
        <v>0</v>
      </c>
      <c r="AM255" s="272">
        <v>0</v>
      </c>
      <c r="AN255" s="272">
        <v>0</v>
      </c>
      <c r="AO255" s="272">
        <v>0</v>
      </c>
      <c r="AP255" s="272">
        <v>0</v>
      </c>
      <c r="AQ255" s="272">
        <v>0</v>
      </c>
      <c r="AR255" s="272">
        <v>0</v>
      </c>
      <c r="AS255" s="272">
        <v>0</v>
      </c>
      <c r="AT255" s="272">
        <v>0</v>
      </c>
      <c r="AU255" s="272">
        <v>0</v>
      </c>
      <c r="AV255" s="272">
        <v>0</v>
      </c>
      <c r="AW255" s="272">
        <v>0</v>
      </c>
      <c r="AX255" s="272">
        <v>0</v>
      </c>
      <c r="AY255" s="272">
        <v>0</v>
      </c>
      <c r="AZ255" s="272">
        <v>0</v>
      </c>
      <c r="BA255" s="272">
        <v>0</v>
      </c>
      <c r="BB255" s="272">
        <v>0</v>
      </c>
      <c r="BC255" s="272">
        <v>0</v>
      </c>
      <c r="BD255" s="272">
        <v>0</v>
      </c>
      <c r="BE255" s="272">
        <v>0</v>
      </c>
      <c r="BF255" s="272">
        <v>0</v>
      </c>
      <c r="BG255" s="272">
        <v>0</v>
      </c>
      <c r="BH255" s="272">
        <v>0</v>
      </c>
      <c r="BI255" s="272">
        <v>0</v>
      </c>
      <c r="BJ255" s="272" t="s">
        <v>44</v>
      </c>
      <c r="BK255" s="272" t="s">
        <v>44</v>
      </c>
      <c r="BL255" s="272" t="s">
        <v>44</v>
      </c>
      <c r="BM255" s="272" t="s">
        <v>44</v>
      </c>
      <c r="BN255" s="272" t="s">
        <v>44</v>
      </c>
      <c r="BO255" s="272" t="s">
        <v>44</v>
      </c>
      <c r="BP255" s="272" t="s">
        <v>44</v>
      </c>
      <c r="BQ255" s="272" t="s">
        <v>44</v>
      </c>
      <c r="BR255" s="272" t="s">
        <v>44</v>
      </c>
      <c r="BS255" s="272" t="s">
        <v>44</v>
      </c>
      <c r="BT255" s="272" t="s">
        <v>44</v>
      </c>
      <c r="BU255" s="272" t="s">
        <v>44</v>
      </c>
      <c r="BV255" s="272" t="s">
        <v>44</v>
      </c>
      <c r="BW255" s="272" t="s">
        <v>44</v>
      </c>
      <c r="BX255" s="272" t="s">
        <v>44</v>
      </c>
      <c r="BY255" s="272" t="s">
        <v>44</v>
      </c>
      <c r="BZ255" s="272" t="s">
        <v>44</v>
      </c>
      <c r="CA255" s="272" t="s">
        <v>44</v>
      </c>
      <c r="CB255" s="272" t="s">
        <v>44</v>
      </c>
      <c r="CC255" s="272" t="s">
        <v>44</v>
      </c>
      <c r="CD255" s="272" t="s">
        <v>44</v>
      </c>
      <c r="CE255" s="272" t="s">
        <v>44</v>
      </c>
      <c r="CF255" s="272" t="s">
        <v>44</v>
      </c>
      <c r="CG255" s="272" t="s">
        <v>44</v>
      </c>
      <c r="CH255" s="272" t="s">
        <v>44</v>
      </c>
      <c r="CI255" s="272" t="s">
        <v>44</v>
      </c>
      <c r="CJ255" s="272" t="s">
        <v>44</v>
      </c>
      <c r="CK255" s="272" t="s">
        <v>44</v>
      </c>
      <c r="CL255" s="272" t="s">
        <v>44</v>
      </c>
      <c r="CM255" s="272" t="s">
        <v>44</v>
      </c>
      <c r="CN255" s="272" t="s">
        <v>44</v>
      </c>
      <c r="CO255" s="272" t="s">
        <v>44</v>
      </c>
      <c r="CP255" s="272" t="s">
        <v>44</v>
      </c>
      <c r="CQ255" s="272" t="s">
        <v>44</v>
      </c>
      <c r="CR255" s="272" t="s">
        <v>44</v>
      </c>
      <c r="CS255" s="272" t="s">
        <v>44</v>
      </c>
      <c r="CT255" s="272" t="s">
        <v>44</v>
      </c>
      <c r="CU255" s="272" t="s">
        <v>44</v>
      </c>
      <c r="CV255" s="272" t="s">
        <v>44</v>
      </c>
      <c r="CW255" s="272" t="s">
        <v>44</v>
      </c>
      <c r="CX255" s="272">
        <v>0</v>
      </c>
      <c r="CY255" s="272">
        <v>0</v>
      </c>
      <c r="CZ255" s="272">
        <v>0</v>
      </c>
      <c r="DA255" s="272">
        <v>0</v>
      </c>
      <c r="DB255" s="272">
        <v>0</v>
      </c>
      <c r="DC255" s="272">
        <v>0</v>
      </c>
      <c r="DD255" s="272">
        <v>0</v>
      </c>
      <c r="DE255" s="272">
        <v>0</v>
      </c>
      <c r="DF255" s="272" t="s">
        <v>44</v>
      </c>
      <c r="DG255" s="272" t="s">
        <v>44</v>
      </c>
      <c r="DH255" s="272" t="s">
        <v>44</v>
      </c>
      <c r="DI255" s="272" t="s">
        <v>44</v>
      </c>
      <c r="DJ255" s="272" t="s">
        <v>44</v>
      </c>
      <c r="DK255" s="272">
        <v>0</v>
      </c>
      <c r="DL255" s="250">
        <v>0</v>
      </c>
      <c r="DM255" s="250">
        <v>0</v>
      </c>
      <c r="DN255" s="250">
        <v>0</v>
      </c>
      <c r="DO255" s="250">
        <v>0</v>
      </c>
      <c r="DP255" s="250">
        <v>0</v>
      </c>
      <c r="DQ255" s="250">
        <v>0</v>
      </c>
      <c r="DR255" s="250">
        <v>0</v>
      </c>
      <c r="DS255" s="250">
        <v>0</v>
      </c>
      <c r="DT255" s="250">
        <v>0</v>
      </c>
      <c r="DU255" s="250">
        <v>0</v>
      </c>
      <c r="DV255" s="250">
        <v>0</v>
      </c>
      <c r="DW255" s="250">
        <v>0</v>
      </c>
      <c r="DX255" s="250">
        <v>0</v>
      </c>
      <c r="DY255" s="250">
        <v>0</v>
      </c>
      <c r="DZ255" s="250">
        <v>0</v>
      </c>
      <c r="EA255" s="250">
        <v>0</v>
      </c>
      <c r="EB255" s="155"/>
      <c r="EC255" s="75">
        <f t="shared" si="1046"/>
        <v>8</v>
      </c>
      <c r="ED255" s="74">
        <f t="shared" si="1047"/>
        <v>2017</v>
      </c>
      <c r="EE255" s="165">
        <f t="shared" si="1048"/>
        <v>42948</v>
      </c>
      <c r="EF255" s="157">
        <f t="shared" si="1049"/>
        <v>31</v>
      </c>
      <c r="EG255" s="156"/>
      <c r="EH255" s="166">
        <f>IFERROR(HLOOKUP(EH$1,$H$5:$FY$1802,MATCH($A255,$A$5:$A$1802,0),0)*HLOOKUP(EH$2,$H$5:$FY$1802,MATCH($A255,$A$5:$A$1802,0),0),$H$2)</f>
        <v>0</v>
      </c>
      <c r="EI255" s="166" t="str">
        <f>IFERROR(HLOOKUP(EI$1,$H$5:$FY$1802,MATCH($A255,$A$5:$A$1802,0),0)*HLOOKUP(EI$2,$H$5:$FY$1802,MATCH($A255,$A$5:$A$1802,0),0),$H$2)</f>
        <v>-</v>
      </c>
      <c r="EJ255" s="166">
        <f>IFERROR(HLOOKUP(EJ$1,$H$5:$FY$1802,MATCH($A255,$A$5:$A$1802,0),0)*HLOOKUP(EJ$2,$H$5:$FY$1802,MATCH($A255,$A$5:$A$1802,0),0),$H$2)</f>
        <v>0</v>
      </c>
      <c r="EK255" s="166">
        <f>IFERROR(HLOOKUP(EK$1,$H$5:$FY$1802,MATCH($A255,$A$5:$A$1802,0),0)*HLOOKUP(EK$2,$H$5:$FY$1802,MATCH($A255,$A$5:$A$1802,0),0),$H$2)</f>
        <v>0</v>
      </c>
      <c r="EL255" s="166">
        <f>IFERROR(HLOOKUP(EL$1,$H$5:$FY$1802,MATCH($A255,$A$5:$A$1802,0),0)*HLOOKUP(EL$2,$H$5:$FY$1802,MATCH($A255,$A$5:$A$1802,0),0),$H$2)</f>
        <v>0</v>
      </c>
      <c r="EM255" s="166">
        <f>IFERROR(HLOOKUP(EM$1,$H$5:$FY$1802,MATCH($A255,$A$5:$A$1802,0),0)*HLOOKUP(EM$2,$H$5:$FY$1802,MATCH($A255,$A$5:$A$1802,0),0),$H$2)</f>
        <v>0</v>
      </c>
      <c r="EN255" s="166">
        <f>IFERROR(HLOOKUP(EN$1,$H$5:$FY$1802,MATCH($A255,$A$5:$A$1802,0),0)*HLOOKUP(EN$2,$H$5:$FY$1802,MATCH($A255,$A$5:$A$1802,0),0),$H$2)</f>
        <v>0</v>
      </c>
      <c r="EO255" s="166">
        <f>IFERROR(HLOOKUP(EO$1,$H$5:$FY$1802,MATCH($A255,$A$5:$A$1802,0),0)*HLOOKUP(EO$2,$H$5:$FY$1802,MATCH($A255,$A$5:$A$1802,0),0),$H$2)</f>
        <v>0</v>
      </c>
      <c r="EP255" s="166">
        <f>IFERROR(HLOOKUP(EP$1,$H$5:$FY$1802,MATCH($A255,$A$5:$A$1802,0),0)*HLOOKUP(EP$2,$H$5:$FY$1802,MATCH($A255,$A$5:$A$1802,0),0),$H$2)</f>
        <v>0</v>
      </c>
      <c r="EQ255" s="166" t="str">
        <f>IFERROR(HLOOKUP(EQ$1,$H$5:$FY$1802,MATCH($A255,$A$5:$A$1802,0),0)*HLOOKUP(EQ$2,$H$5:$FY$1802,MATCH($A255,$A$5:$A$1802,0),0),$H$2)</f>
        <v>-</v>
      </c>
      <c r="ER255" s="166" t="str">
        <f>IFERROR(HLOOKUP(ER$1,$H$5:$FY$1802,MATCH($A255,$A$5:$A$1802,0),0)*HLOOKUP(ER$2,$H$5:$FY$1802,MATCH($A255,$A$5:$A$1802,0),0),$H$2)</f>
        <v>-</v>
      </c>
      <c r="ES255" s="166" t="str">
        <f>IFERROR(HLOOKUP(ES$1,$H$5:$FY$1802,MATCH($A255,$A$5:$A$1802,0),0)*HLOOKUP(ES$2,$H$5:$FY$1802,MATCH($A255,$A$5:$A$1802,0),0),$H$2)</f>
        <v>-</v>
      </c>
      <c r="ET255" s="166" t="str">
        <f>IFERROR(HLOOKUP(ET$1,$H$5:$FY$1802,MATCH($A255,$A$5:$A$1802,0),0)*HLOOKUP(ET$2,$H$5:$FY$1802,MATCH($A255,$A$5:$A$1802,0),0),$H$2)</f>
        <v>-</v>
      </c>
      <c r="EU255" s="166" t="str">
        <f>IFERROR(HLOOKUP(EU$1,$H$5:$FY$1802,MATCH($A255,$A$5:$A$1802,0),0)*HLOOKUP(EU$2,$H$5:$FY$1802,MATCH($A255,$A$5:$A$1802,0),0),$H$2)</f>
        <v>-</v>
      </c>
      <c r="EV255" s="166" t="str">
        <f>IFERROR(HLOOKUP(EV$1,$H$5:$FY$1802,MATCH($A255,$A$5:$A$1802,0),0)*HLOOKUP(EV$2,$H$5:$FY$1802,MATCH($A255,$A$5:$A$1802,0),0),$H$2)</f>
        <v>-</v>
      </c>
      <c r="EW255" s="166" t="str">
        <f>IFERROR(HLOOKUP(EW$1,$H$5:$FY$1802,MATCH($A255,$A$5:$A$1802,0),0)*HLOOKUP(EW$2,$H$5:$FY$1802,MATCH($A255,$A$5:$A$1802,0),0),$H$2)</f>
        <v>-</v>
      </c>
      <c r="EX255" s="166" t="str">
        <f>IFERROR(HLOOKUP(EX$1,$H$5:$FY$1802,MATCH($A255,$A$5:$A$1802,0),0)*HLOOKUP(EX$2,$H$5:$FY$1802,MATCH($A255,$A$5:$A$1802,0),0),$H$2)</f>
        <v>-</v>
      </c>
      <c r="EY255" s="166" t="str">
        <f>IFERROR(HLOOKUP(EY$1,$H$5:$FY$1802,MATCH($A255,$A$5:$A$1802,0),0)*HLOOKUP(EY$2,$H$5:$FY$1802,MATCH($A255,$A$5:$A$1802,0),0),$H$2)</f>
        <v>-</v>
      </c>
      <c r="EZ255" s="166" t="str">
        <f>IFERROR(HLOOKUP(EZ$1,$H$5:$FY$1802,MATCH($A255,$A$5:$A$1802,0),0)*HLOOKUP(EZ$2,$H$5:$FY$1802,MATCH($A255,$A$5:$A$1802,0),0),$H$2)</f>
        <v>-</v>
      </c>
      <c r="FA255" s="166" t="str">
        <f>IFERROR(HLOOKUP(FA$1,$H$5:$FY$1802,MATCH($A255,$A$5:$A$1802,0),0)*HLOOKUP(FA$2,$H$5:$FY$1802,MATCH($A255,$A$5:$A$1802,0),0),$H$2)</f>
        <v>-</v>
      </c>
      <c r="FB255" s="166">
        <f>IFERROR(HLOOKUP(FB$1,$H$5:$FY$1802,MATCH($A255,$A$5:$A$1802,0),0)*HLOOKUP(FB$2,$H$5:$FY$1802,MATCH($A255,$A$5:$A$1802,0),0),$H$2)</f>
        <v>0</v>
      </c>
      <c r="FC255" s="166">
        <f>IFERROR(HLOOKUP(FC$1,$H$5:$FY$1802,MATCH($A255,$A$5:$A$1802,0),0)*HLOOKUP(FC$2,$H$5:$FY$1802,MATCH($A255,$A$5:$A$1802,0),0),$H$2)</f>
        <v>0</v>
      </c>
      <c r="FD255" s="166">
        <f>IFERROR(HLOOKUP(FD$1,$H$5:$FY$1802,MATCH($A255,$A$5:$A$1802,0),0)*HLOOKUP(FD$2,$H$5:$FY$1802,MATCH($A255,$A$5:$A$1802,0),0),$H$2)</f>
        <v>0</v>
      </c>
      <c r="FE255" s="166">
        <f>IFERROR(HLOOKUP(FE$1,$H$5:$FY$1802,MATCH($A255,$A$5:$A$1802,0),0)*HLOOKUP(FE$2,$H$5:$FY$1802,MATCH($A255,$A$5:$A$1802,0),0),$H$2)</f>
        <v>0</v>
      </c>
      <c r="FF255" s="166">
        <f>IFERROR(HLOOKUP(FF$1,$H$5:$FY$1802,MATCH($A255,$A$5:$A$1802,0),0)*HLOOKUP(FF$2,$H$5:$FY$1802,MATCH($A255,$A$5:$A$1802,0),0),$H$2)</f>
        <v>0</v>
      </c>
      <c r="FG255" s="166">
        <f>IFERROR(HLOOKUP(FG$1,$H$5:$FY$1802,MATCH($A255,$A$5:$A$1802,0),0)*HLOOKUP(FG$2,$H$5:$FY$1802,MATCH($A255,$A$5:$A$1802,0),0),$H$2)</f>
        <v>0</v>
      </c>
      <c r="FH255" s="152"/>
      <c r="FI255" s="405" t="str">
        <f t="shared" si="1050"/>
        <v>-</v>
      </c>
      <c r="FJ255" s="405" t="str">
        <f t="shared" si="1050"/>
        <v>-</v>
      </c>
      <c r="FK255" s="405" t="str">
        <f t="shared" si="1051"/>
        <v>-</v>
      </c>
      <c r="FL255" s="405" t="str">
        <f t="shared" si="1052"/>
        <v>-</v>
      </c>
      <c r="FM255" s="405" t="str">
        <f t="shared" si="1053"/>
        <v>-</v>
      </c>
      <c r="FN255" s="405" t="str">
        <f t="shared" si="1054"/>
        <v>-</v>
      </c>
      <c r="FO255" s="405" t="str">
        <f t="shared" si="1055"/>
        <v>-</v>
      </c>
      <c r="FP255" s="405" t="str">
        <f t="shared" si="1056"/>
        <v>-</v>
      </c>
      <c r="FQ255" s="405" t="str">
        <f t="shared" si="1057"/>
        <v>-</v>
      </c>
      <c r="FR255" s="405" t="str">
        <f t="shared" si="1058"/>
        <v>-</v>
      </c>
      <c r="FS255" s="65"/>
    </row>
    <row r="256" spans="1:180" ht="10.35" customHeight="1" x14ac:dyDescent="0.2">
      <c r="A256" s="74" t="str">
        <f t="shared" si="1045"/>
        <v>2017-18AUGUSTRYA</v>
      </c>
      <c r="B256" s="26" t="s">
        <v>128</v>
      </c>
      <c r="C256" s="26" t="s">
        <v>827</v>
      </c>
      <c r="D256" s="163" t="str">
        <f>INDEX($FV$16:$FW$26,MATCH($F256,$FV$16:$FV$26,0),2)</f>
        <v>Y60</v>
      </c>
      <c r="E256" s="163" t="str">
        <f>VLOOKUP($D256,$FW$8:$FX$14,2,0)</f>
        <v>Midlands</v>
      </c>
      <c r="F256" s="271" t="s">
        <v>867</v>
      </c>
      <c r="G256" s="271" t="s">
        <v>880</v>
      </c>
      <c r="H256" s="272">
        <v>0</v>
      </c>
      <c r="I256" s="272">
        <v>0</v>
      </c>
      <c r="J256" s="272">
        <v>0</v>
      </c>
      <c r="K256" s="272">
        <v>0</v>
      </c>
      <c r="L256" s="272">
        <v>0</v>
      </c>
      <c r="M256" s="272" t="s">
        <v>44</v>
      </c>
      <c r="N256" s="272">
        <v>0</v>
      </c>
      <c r="O256" s="272">
        <v>0</v>
      </c>
      <c r="P256" s="272" t="s">
        <v>44</v>
      </c>
      <c r="Q256" s="272" t="s">
        <v>44</v>
      </c>
      <c r="R256" s="272" t="s">
        <v>44</v>
      </c>
      <c r="S256" s="272" t="s">
        <v>44</v>
      </c>
      <c r="T256" s="272">
        <v>0</v>
      </c>
      <c r="U256" s="272">
        <v>0</v>
      </c>
      <c r="V256" s="272">
        <v>0</v>
      </c>
      <c r="W256" s="272">
        <v>0</v>
      </c>
      <c r="X256" s="272">
        <v>0</v>
      </c>
      <c r="Y256" s="272">
        <v>0</v>
      </c>
      <c r="Z256" s="272">
        <v>0</v>
      </c>
      <c r="AA256" s="272">
        <v>0</v>
      </c>
      <c r="AB256" s="272">
        <v>0</v>
      </c>
      <c r="AC256" s="272">
        <v>0</v>
      </c>
      <c r="AD256" s="272">
        <v>0</v>
      </c>
      <c r="AE256" s="272">
        <v>0</v>
      </c>
      <c r="AF256" s="272">
        <v>0</v>
      </c>
      <c r="AG256" s="272">
        <v>0</v>
      </c>
      <c r="AH256" s="272">
        <v>0</v>
      </c>
      <c r="AI256" s="272">
        <v>0</v>
      </c>
      <c r="AJ256" s="272">
        <v>0</v>
      </c>
      <c r="AK256" s="272">
        <v>0</v>
      </c>
      <c r="AL256" s="272">
        <v>0</v>
      </c>
      <c r="AM256" s="272">
        <v>0</v>
      </c>
      <c r="AN256" s="272">
        <v>0</v>
      </c>
      <c r="AO256" s="272">
        <v>0</v>
      </c>
      <c r="AP256" s="272">
        <v>0</v>
      </c>
      <c r="AQ256" s="272">
        <v>0</v>
      </c>
      <c r="AR256" s="272">
        <v>0</v>
      </c>
      <c r="AS256" s="272">
        <v>0</v>
      </c>
      <c r="AT256" s="272">
        <v>0</v>
      </c>
      <c r="AU256" s="272">
        <v>0</v>
      </c>
      <c r="AV256" s="272">
        <v>0</v>
      </c>
      <c r="AW256" s="272">
        <v>0</v>
      </c>
      <c r="AX256" s="272">
        <v>0</v>
      </c>
      <c r="AY256" s="272">
        <v>0</v>
      </c>
      <c r="AZ256" s="272">
        <v>0</v>
      </c>
      <c r="BA256" s="272">
        <v>0</v>
      </c>
      <c r="BB256" s="272">
        <v>0</v>
      </c>
      <c r="BC256" s="272">
        <v>0</v>
      </c>
      <c r="BD256" s="272">
        <v>0</v>
      </c>
      <c r="BE256" s="272">
        <v>0</v>
      </c>
      <c r="BF256" s="272">
        <v>0</v>
      </c>
      <c r="BG256" s="272">
        <v>0</v>
      </c>
      <c r="BH256" s="272">
        <v>0</v>
      </c>
      <c r="BI256" s="272">
        <v>0</v>
      </c>
      <c r="BJ256" s="272" t="s">
        <v>44</v>
      </c>
      <c r="BK256" s="272" t="s">
        <v>44</v>
      </c>
      <c r="BL256" s="272" t="s">
        <v>44</v>
      </c>
      <c r="BM256" s="272" t="s">
        <v>44</v>
      </c>
      <c r="BN256" s="272" t="s">
        <v>44</v>
      </c>
      <c r="BO256" s="272" t="s">
        <v>44</v>
      </c>
      <c r="BP256" s="272" t="s">
        <v>44</v>
      </c>
      <c r="BQ256" s="272" t="s">
        <v>44</v>
      </c>
      <c r="BR256" s="272" t="s">
        <v>44</v>
      </c>
      <c r="BS256" s="272" t="s">
        <v>44</v>
      </c>
      <c r="BT256" s="272" t="s">
        <v>44</v>
      </c>
      <c r="BU256" s="272" t="s">
        <v>44</v>
      </c>
      <c r="BV256" s="272" t="s">
        <v>44</v>
      </c>
      <c r="BW256" s="272" t="s">
        <v>44</v>
      </c>
      <c r="BX256" s="272" t="s">
        <v>44</v>
      </c>
      <c r="BY256" s="272" t="s">
        <v>44</v>
      </c>
      <c r="BZ256" s="272" t="s">
        <v>44</v>
      </c>
      <c r="CA256" s="272" t="s">
        <v>44</v>
      </c>
      <c r="CB256" s="272" t="s">
        <v>44</v>
      </c>
      <c r="CC256" s="272" t="s">
        <v>44</v>
      </c>
      <c r="CD256" s="272" t="s">
        <v>44</v>
      </c>
      <c r="CE256" s="272" t="s">
        <v>44</v>
      </c>
      <c r="CF256" s="272" t="s">
        <v>44</v>
      </c>
      <c r="CG256" s="272" t="s">
        <v>44</v>
      </c>
      <c r="CH256" s="272" t="s">
        <v>44</v>
      </c>
      <c r="CI256" s="272" t="s">
        <v>44</v>
      </c>
      <c r="CJ256" s="272" t="s">
        <v>44</v>
      </c>
      <c r="CK256" s="272" t="s">
        <v>44</v>
      </c>
      <c r="CL256" s="272" t="s">
        <v>44</v>
      </c>
      <c r="CM256" s="272" t="s">
        <v>44</v>
      </c>
      <c r="CN256" s="272" t="s">
        <v>44</v>
      </c>
      <c r="CO256" s="272" t="s">
        <v>44</v>
      </c>
      <c r="CP256" s="272" t="s">
        <v>44</v>
      </c>
      <c r="CQ256" s="272" t="s">
        <v>44</v>
      </c>
      <c r="CR256" s="272" t="s">
        <v>44</v>
      </c>
      <c r="CS256" s="272" t="s">
        <v>44</v>
      </c>
      <c r="CT256" s="272" t="s">
        <v>44</v>
      </c>
      <c r="CU256" s="272" t="s">
        <v>44</v>
      </c>
      <c r="CV256" s="272" t="s">
        <v>44</v>
      </c>
      <c r="CW256" s="272" t="s">
        <v>44</v>
      </c>
      <c r="CX256" s="272">
        <v>0</v>
      </c>
      <c r="CY256" s="272">
        <v>0</v>
      </c>
      <c r="CZ256" s="272">
        <v>0</v>
      </c>
      <c r="DA256" s="272">
        <v>0</v>
      </c>
      <c r="DB256" s="272">
        <v>0</v>
      </c>
      <c r="DC256" s="272">
        <v>0</v>
      </c>
      <c r="DD256" s="272">
        <v>0</v>
      </c>
      <c r="DE256" s="272">
        <v>0</v>
      </c>
      <c r="DF256" s="272" t="s">
        <v>44</v>
      </c>
      <c r="DG256" s="272" t="s">
        <v>44</v>
      </c>
      <c r="DH256" s="272" t="s">
        <v>44</v>
      </c>
      <c r="DI256" s="272" t="s">
        <v>44</v>
      </c>
      <c r="DJ256" s="272" t="s">
        <v>44</v>
      </c>
      <c r="DK256" s="272">
        <v>0</v>
      </c>
      <c r="DL256" s="250">
        <v>0</v>
      </c>
      <c r="DM256" s="250">
        <v>0</v>
      </c>
      <c r="DN256" s="250">
        <v>0</v>
      </c>
      <c r="DO256" s="250">
        <v>0</v>
      </c>
      <c r="DP256" s="250">
        <v>0</v>
      </c>
      <c r="DQ256" s="250">
        <v>0</v>
      </c>
      <c r="DR256" s="250">
        <v>0</v>
      </c>
      <c r="DS256" s="250">
        <v>0</v>
      </c>
      <c r="DT256" s="250">
        <v>0</v>
      </c>
      <c r="DU256" s="250">
        <v>0</v>
      </c>
      <c r="DV256" s="250">
        <v>0</v>
      </c>
      <c r="DW256" s="250">
        <v>0</v>
      </c>
      <c r="DX256" s="250">
        <v>0</v>
      </c>
      <c r="DY256" s="250">
        <v>0</v>
      </c>
      <c r="DZ256" s="250">
        <v>0</v>
      </c>
      <c r="EA256" s="250">
        <v>0</v>
      </c>
      <c r="EB256" s="155"/>
      <c r="EC256" s="75">
        <f t="shared" si="1046"/>
        <v>8</v>
      </c>
      <c r="ED256" s="74">
        <f t="shared" si="1047"/>
        <v>2017</v>
      </c>
      <c r="EE256" s="165">
        <f t="shared" si="1048"/>
        <v>42948</v>
      </c>
      <c r="EF256" s="157">
        <f t="shared" si="1049"/>
        <v>31</v>
      </c>
      <c r="EG256" s="156"/>
      <c r="EH256" s="166">
        <f>IFERROR(HLOOKUP(EH$1,$H$5:$FY$1802,MATCH($A256,$A$5:$A$1802,0),0)*HLOOKUP(EH$2,$H$5:$FY$1802,MATCH($A256,$A$5:$A$1802,0),0),$H$2)</f>
        <v>0</v>
      </c>
      <c r="EI256" s="166" t="str">
        <f>IFERROR(HLOOKUP(EI$1,$H$5:$FY$1802,MATCH($A256,$A$5:$A$1802,0),0)*HLOOKUP(EI$2,$H$5:$FY$1802,MATCH($A256,$A$5:$A$1802,0),0),$H$2)</f>
        <v>-</v>
      </c>
      <c r="EJ256" s="166">
        <f>IFERROR(HLOOKUP(EJ$1,$H$5:$FY$1802,MATCH($A256,$A$5:$A$1802,0),0)*HLOOKUP(EJ$2,$H$5:$FY$1802,MATCH($A256,$A$5:$A$1802,0),0),$H$2)</f>
        <v>0</v>
      </c>
      <c r="EK256" s="166">
        <f>IFERROR(HLOOKUP(EK$1,$H$5:$FY$1802,MATCH($A256,$A$5:$A$1802,0),0)*HLOOKUP(EK$2,$H$5:$FY$1802,MATCH($A256,$A$5:$A$1802,0),0),$H$2)</f>
        <v>0</v>
      </c>
      <c r="EL256" s="166">
        <f>IFERROR(HLOOKUP(EL$1,$H$5:$FY$1802,MATCH($A256,$A$5:$A$1802,0),0)*HLOOKUP(EL$2,$H$5:$FY$1802,MATCH($A256,$A$5:$A$1802,0),0),$H$2)</f>
        <v>0</v>
      </c>
      <c r="EM256" s="166">
        <f>IFERROR(HLOOKUP(EM$1,$H$5:$FY$1802,MATCH($A256,$A$5:$A$1802,0),0)*HLOOKUP(EM$2,$H$5:$FY$1802,MATCH($A256,$A$5:$A$1802,0),0),$H$2)</f>
        <v>0</v>
      </c>
      <c r="EN256" s="166">
        <f>IFERROR(HLOOKUP(EN$1,$H$5:$FY$1802,MATCH($A256,$A$5:$A$1802,0),0)*HLOOKUP(EN$2,$H$5:$FY$1802,MATCH($A256,$A$5:$A$1802,0),0),$H$2)</f>
        <v>0</v>
      </c>
      <c r="EO256" s="166">
        <f>IFERROR(HLOOKUP(EO$1,$H$5:$FY$1802,MATCH($A256,$A$5:$A$1802,0),0)*HLOOKUP(EO$2,$H$5:$FY$1802,MATCH($A256,$A$5:$A$1802,0),0),$H$2)</f>
        <v>0</v>
      </c>
      <c r="EP256" s="166">
        <f>IFERROR(HLOOKUP(EP$1,$H$5:$FY$1802,MATCH($A256,$A$5:$A$1802,0),0)*HLOOKUP(EP$2,$H$5:$FY$1802,MATCH($A256,$A$5:$A$1802,0),0),$H$2)</f>
        <v>0</v>
      </c>
      <c r="EQ256" s="166" t="str">
        <f>IFERROR(HLOOKUP(EQ$1,$H$5:$FY$1802,MATCH($A256,$A$5:$A$1802,0),0)*HLOOKUP(EQ$2,$H$5:$FY$1802,MATCH($A256,$A$5:$A$1802,0),0),$H$2)</f>
        <v>-</v>
      </c>
      <c r="ER256" s="166" t="str">
        <f>IFERROR(HLOOKUP(ER$1,$H$5:$FY$1802,MATCH($A256,$A$5:$A$1802,0),0)*HLOOKUP(ER$2,$H$5:$FY$1802,MATCH($A256,$A$5:$A$1802,0),0),$H$2)</f>
        <v>-</v>
      </c>
      <c r="ES256" s="166" t="str">
        <f>IFERROR(HLOOKUP(ES$1,$H$5:$FY$1802,MATCH($A256,$A$5:$A$1802,0),0)*HLOOKUP(ES$2,$H$5:$FY$1802,MATCH($A256,$A$5:$A$1802,0),0),$H$2)</f>
        <v>-</v>
      </c>
      <c r="ET256" s="166" t="str">
        <f>IFERROR(HLOOKUP(ET$1,$H$5:$FY$1802,MATCH($A256,$A$5:$A$1802,0),0)*HLOOKUP(ET$2,$H$5:$FY$1802,MATCH($A256,$A$5:$A$1802,0),0),$H$2)</f>
        <v>-</v>
      </c>
      <c r="EU256" s="166" t="str">
        <f>IFERROR(HLOOKUP(EU$1,$H$5:$FY$1802,MATCH($A256,$A$5:$A$1802,0),0)*HLOOKUP(EU$2,$H$5:$FY$1802,MATCH($A256,$A$5:$A$1802,0),0),$H$2)</f>
        <v>-</v>
      </c>
      <c r="EV256" s="166" t="str">
        <f>IFERROR(HLOOKUP(EV$1,$H$5:$FY$1802,MATCH($A256,$A$5:$A$1802,0),0)*HLOOKUP(EV$2,$H$5:$FY$1802,MATCH($A256,$A$5:$A$1802,0),0),$H$2)</f>
        <v>-</v>
      </c>
      <c r="EW256" s="166" t="str">
        <f>IFERROR(HLOOKUP(EW$1,$H$5:$FY$1802,MATCH($A256,$A$5:$A$1802,0),0)*HLOOKUP(EW$2,$H$5:$FY$1802,MATCH($A256,$A$5:$A$1802,0),0),$H$2)</f>
        <v>-</v>
      </c>
      <c r="EX256" s="166" t="str">
        <f>IFERROR(HLOOKUP(EX$1,$H$5:$FY$1802,MATCH($A256,$A$5:$A$1802,0),0)*HLOOKUP(EX$2,$H$5:$FY$1802,MATCH($A256,$A$5:$A$1802,0),0),$H$2)</f>
        <v>-</v>
      </c>
      <c r="EY256" s="166" t="str">
        <f>IFERROR(HLOOKUP(EY$1,$H$5:$FY$1802,MATCH($A256,$A$5:$A$1802,0),0)*HLOOKUP(EY$2,$H$5:$FY$1802,MATCH($A256,$A$5:$A$1802,0),0),$H$2)</f>
        <v>-</v>
      </c>
      <c r="EZ256" s="166" t="str">
        <f>IFERROR(HLOOKUP(EZ$1,$H$5:$FY$1802,MATCH($A256,$A$5:$A$1802,0),0)*HLOOKUP(EZ$2,$H$5:$FY$1802,MATCH($A256,$A$5:$A$1802,0),0),$H$2)</f>
        <v>-</v>
      </c>
      <c r="FA256" s="166" t="str">
        <f>IFERROR(HLOOKUP(FA$1,$H$5:$FY$1802,MATCH($A256,$A$5:$A$1802,0),0)*HLOOKUP(FA$2,$H$5:$FY$1802,MATCH($A256,$A$5:$A$1802,0),0),$H$2)</f>
        <v>-</v>
      </c>
      <c r="FB256" s="166">
        <f>IFERROR(HLOOKUP(FB$1,$H$5:$FY$1802,MATCH($A256,$A$5:$A$1802,0),0)*HLOOKUP(FB$2,$H$5:$FY$1802,MATCH($A256,$A$5:$A$1802,0),0),$H$2)</f>
        <v>0</v>
      </c>
      <c r="FC256" s="166">
        <f>IFERROR(HLOOKUP(FC$1,$H$5:$FY$1802,MATCH($A256,$A$5:$A$1802,0),0)*HLOOKUP(FC$2,$H$5:$FY$1802,MATCH($A256,$A$5:$A$1802,0),0),$H$2)</f>
        <v>0</v>
      </c>
      <c r="FD256" s="166">
        <f>IFERROR(HLOOKUP(FD$1,$H$5:$FY$1802,MATCH($A256,$A$5:$A$1802,0),0)*HLOOKUP(FD$2,$H$5:$FY$1802,MATCH($A256,$A$5:$A$1802,0),0),$H$2)</f>
        <v>0</v>
      </c>
      <c r="FE256" s="166">
        <f>IFERROR(HLOOKUP(FE$1,$H$5:$FY$1802,MATCH($A256,$A$5:$A$1802,0),0)*HLOOKUP(FE$2,$H$5:$FY$1802,MATCH($A256,$A$5:$A$1802,0),0),$H$2)</f>
        <v>0</v>
      </c>
      <c r="FF256" s="166">
        <f>IFERROR(HLOOKUP(FF$1,$H$5:$FY$1802,MATCH($A256,$A$5:$A$1802,0),0)*HLOOKUP(FF$2,$H$5:$FY$1802,MATCH($A256,$A$5:$A$1802,0),0),$H$2)</f>
        <v>0</v>
      </c>
      <c r="FG256" s="166">
        <f>IFERROR(HLOOKUP(FG$1,$H$5:$FY$1802,MATCH($A256,$A$5:$A$1802,0),0)*HLOOKUP(FG$2,$H$5:$FY$1802,MATCH($A256,$A$5:$A$1802,0),0),$H$2)</f>
        <v>0</v>
      </c>
      <c r="FH256" s="152"/>
      <c r="FI256" s="405" t="str">
        <f t="shared" si="1050"/>
        <v>-</v>
      </c>
      <c r="FJ256" s="405" t="str">
        <f t="shared" si="1050"/>
        <v>-</v>
      </c>
      <c r="FK256" s="405" t="str">
        <f t="shared" si="1051"/>
        <v>-</v>
      </c>
      <c r="FL256" s="405" t="str">
        <f t="shared" si="1052"/>
        <v>-</v>
      </c>
      <c r="FM256" s="405" t="str">
        <f t="shared" si="1053"/>
        <v>-</v>
      </c>
      <c r="FN256" s="405" t="str">
        <f t="shared" si="1054"/>
        <v>-</v>
      </c>
      <c r="FO256" s="405" t="str">
        <f t="shared" si="1055"/>
        <v>-</v>
      </c>
      <c r="FP256" s="405" t="str">
        <f t="shared" si="1056"/>
        <v>-</v>
      </c>
      <c r="FQ256" s="405" t="str">
        <f t="shared" si="1057"/>
        <v>-</v>
      </c>
      <c r="FR256" s="405" t="str">
        <f t="shared" si="1058"/>
        <v>-</v>
      </c>
      <c r="FS256" s="65"/>
    </row>
    <row r="257" spans="1:180" ht="10.35" customHeight="1" x14ac:dyDescent="0.2">
      <c r="A257" s="74" t="str">
        <f t="shared" si="1045"/>
        <v>2017-18AUGUSTRX8</v>
      </c>
      <c r="B257" s="26" t="s">
        <v>128</v>
      </c>
      <c r="C257" s="26" t="s">
        <v>827</v>
      </c>
      <c r="D257" s="163" t="str">
        <f>INDEX($FV$16:$FW$26,MATCH($F257,$FV$16:$FV$26,0),2)</f>
        <v>Y63</v>
      </c>
      <c r="E257" s="163" t="str">
        <f>VLOOKUP($D257,$FW$8:$FX$14,2,0)</f>
        <v>North East and Yorkshire</v>
      </c>
      <c r="F257" s="271" t="s">
        <v>869</v>
      </c>
      <c r="G257" s="271" t="s">
        <v>881</v>
      </c>
      <c r="H257" s="276">
        <v>0</v>
      </c>
      <c r="I257" s="276">
        <v>0</v>
      </c>
      <c r="J257" s="276">
        <v>0</v>
      </c>
      <c r="K257" s="276">
        <v>0</v>
      </c>
      <c r="L257" s="276">
        <v>0</v>
      </c>
      <c r="M257" s="276" t="s">
        <v>44</v>
      </c>
      <c r="N257" s="276">
        <v>0</v>
      </c>
      <c r="O257" s="276">
        <v>0</v>
      </c>
      <c r="P257" s="276" t="s">
        <v>44</v>
      </c>
      <c r="Q257" s="276" t="s">
        <v>44</v>
      </c>
      <c r="R257" s="276" t="s">
        <v>44</v>
      </c>
      <c r="S257" s="276" t="s">
        <v>44</v>
      </c>
      <c r="T257" s="276">
        <v>0</v>
      </c>
      <c r="U257" s="276">
        <v>0</v>
      </c>
      <c r="V257" s="276">
        <v>0</v>
      </c>
      <c r="W257" s="276">
        <v>0</v>
      </c>
      <c r="X257" s="276">
        <v>0</v>
      </c>
      <c r="Y257" s="276">
        <v>0</v>
      </c>
      <c r="Z257" s="276">
        <v>0</v>
      </c>
      <c r="AA257" s="276">
        <v>0</v>
      </c>
      <c r="AB257" s="276">
        <v>0</v>
      </c>
      <c r="AC257" s="276">
        <v>0</v>
      </c>
      <c r="AD257" s="276">
        <v>0</v>
      </c>
      <c r="AE257" s="276">
        <v>0</v>
      </c>
      <c r="AF257" s="276">
        <v>0</v>
      </c>
      <c r="AG257" s="276">
        <v>0</v>
      </c>
      <c r="AH257" s="276">
        <v>0</v>
      </c>
      <c r="AI257" s="276">
        <v>0</v>
      </c>
      <c r="AJ257" s="276">
        <v>0</v>
      </c>
      <c r="AK257" s="276">
        <v>0</v>
      </c>
      <c r="AL257" s="276">
        <v>0</v>
      </c>
      <c r="AM257" s="276">
        <v>0</v>
      </c>
      <c r="AN257" s="276">
        <v>0</v>
      </c>
      <c r="AO257" s="276">
        <v>0</v>
      </c>
      <c r="AP257" s="276">
        <v>0</v>
      </c>
      <c r="AQ257" s="276">
        <v>0</v>
      </c>
      <c r="AR257" s="276">
        <v>0</v>
      </c>
      <c r="AS257" s="276">
        <v>0</v>
      </c>
      <c r="AT257" s="276">
        <v>0</v>
      </c>
      <c r="AU257" s="276">
        <v>0</v>
      </c>
      <c r="AV257" s="276">
        <v>0</v>
      </c>
      <c r="AW257" s="276">
        <v>0</v>
      </c>
      <c r="AX257" s="276">
        <v>0</v>
      </c>
      <c r="AY257" s="276">
        <v>0</v>
      </c>
      <c r="AZ257" s="276">
        <v>0</v>
      </c>
      <c r="BA257" s="276">
        <v>0</v>
      </c>
      <c r="BB257" s="276">
        <v>0</v>
      </c>
      <c r="BC257" s="276">
        <v>0</v>
      </c>
      <c r="BD257" s="276">
        <v>0</v>
      </c>
      <c r="BE257" s="276">
        <v>0</v>
      </c>
      <c r="BF257" s="276">
        <v>0</v>
      </c>
      <c r="BG257" s="276">
        <v>0</v>
      </c>
      <c r="BH257" s="276">
        <v>0</v>
      </c>
      <c r="BI257" s="276">
        <v>0</v>
      </c>
      <c r="BJ257" s="276" t="s">
        <v>44</v>
      </c>
      <c r="BK257" s="276" t="s">
        <v>44</v>
      </c>
      <c r="BL257" s="276" t="s">
        <v>44</v>
      </c>
      <c r="BM257" s="276" t="s">
        <v>44</v>
      </c>
      <c r="BN257" s="276" t="s">
        <v>44</v>
      </c>
      <c r="BO257" s="276" t="s">
        <v>44</v>
      </c>
      <c r="BP257" s="276" t="s">
        <v>44</v>
      </c>
      <c r="BQ257" s="276" t="s">
        <v>44</v>
      </c>
      <c r="BR257" s="276" t="s">
        <v>44</v>
      </c>
      <c r="BS257" s="276" t="s">
        <v>44</v>
      </c>
      <c r="BT257" s="276" t="s">
        <v>44</v>
      </c>
      <c r="BU257" s="276" t="s">
        <v>44</v>
      </c>
      <c r="BV257" s="276" t="s">
        <v>44</v>
      </c>
      <c r="BW257" s="276" t="s">
        <v>44</v>
      </c>
      <c r="BX257" s="276" t="s">
        <v>44</v>
      </c>
      <c r="BY257" s="276" t="s">
        <v>44</v>
      </c>
      <c r="BZ257" s="276" t="s">
        <v>44</v>
      </c>
      <c r="CA257" s="276" t="s">
        <v>44</v>
      </c>
      <c r="CB257" s="276" t="s">
        <v>44</v>
      </c>
      <c r="CC257" s="276" t="s">
        <v>44</v>
      </c>
      <c r="CD257" s="276" t="s">
        <v>44</v>
      </c>
      <c r="CE257" s="276" t="s">
        <v>44</v>
      </c>
      <c r="CF257" s="276" t="s">
        <v>44</v>
      </c>
      <c r="CG257" s="276" t="s">
        <v>44</v>
      </c>
      <c r="CH257" s="276" t="s">
        <v>44</v>
      </c>
      <c r="CI257" s="276" t="s">
        <v>44</v>
      </c>
      <c r="CJ257" s="276" t="s">
        <v>44</v>
      </c>
      <c r="CK257" s="276" t="s">
        <v>44</v>
      </c>
      <c r="CL257" s="276" t="s">
        <v>44</v>
      </c>
      <c r="CM257" s="276" t="s">
        <v>44</v>
      </c>
      <c r="CN257" s="276" t="s">
        <v>44</v>
      </c>
      <c r="CO257" s="276" t="s">
        <v>44</v>
      </c>
      <c r="CP257" s="276" t="s">
        <v>44</v>
      </c>
      <c r="CQ257" s="276" t="s">
        <v>44</v>
      </c>
      <c r="CR257" s="276" t="s">
        <v>44</v>
      </c>
      <c r="CS257" s="276" t="s">
        <v>44</v>
      </c>
      <c r="CT257" s="276" t="s">
        <v>44</v>
      </c>
      <c r="CU257" s="276" t="s">
        <v>44</v>
      </c>
      <c r="CV257" s="276" t="s">
        <v>44</v>
      </c>
      <c r="CW257" s="276" t="s">
        <v>44</v>
      </c>
      <c r="CX257" s="276">
        <v>0</v>
      </c>
      <c r="CY257" s="276">
        <v>0</v>
      </c>
      <c r="CZ257" s="276">
        <v>0</v>
      </c>
      <c r="DA257" s="276">
        <v>0</v>
      </c>
      <c r="DB257" s="276">
        <v>0</v>
      </c>
      <c r="DC257" s="276">
        <v>0</v>
      </c>
      <c r="DD257" s="276">
        <v>0</v>
      </c>
      <c r="DE257" s="276">
        <v>0</v>
      </c>
      <c r="DF257" s="276" t="s">
        <v>44</v>
      </c>
      <c r="DG257" s="276" t="s">
        <v>44</v>
      </c>
      <c r="DH257" s="276" t="s">
        <v>44</v>
      </c>
      <c r="DI257" s="276" t="s">
        <v>44</v>
      </c>
      <c r="DJ257" s="276" t="s">
        <v>44</v>
      </c>
      <c r="DK257" s="276">
        <v>0</v>
      </c>
      <c r="DL257" s="252">
        <v>0</v>
      </c>
      <c r="DM257" s="252">
        <v>0</v>
      </c>
      <c r="DN257" s="252">
        <v>0</v>
      </c>
      <c r="DO257" s="252">
        <v>0</v>
      </c>
      <c r="DP257" s="252">
        <v>0</v>
      </c>
      <c r="DQ257" s="252">
        <v>0</v>
      </c>
      <c r="DR257" s="252">
        <v>0</v>
      </c>
      <c r="DS257" s="252">
        <v>0</v>
      </c>
      <c r="DT257" s="252">
        <v>0</v>
      </c>
      <c r="DU257" s="252">
        <v>0</v>
      </c>
      <c r="DV257" s="252">
        <v>0</v>
      </c>
      <c r="DW257" s="252">
        <v>0</v>
      </c>
      <c r="DX257" s="252">
        <v>0</v>
      </c>
      <c r="DY257" s="252">
        <v>0</v>
      </c>
      <c r="DZ257" s="252">
        <v>0</v>
      </c>
      <c r="EA257" s="252">
        <v>0</v>
      </c>
      <c r="EB257" s="177"/>
      <c r="EC257" s="167">
        <f t="shared" si="1046"/>
        <v>8</v>
      </c>
      <c r="ED257" s="174">
        <f t="shared" si="1047"/>
        <v>2017</v>
      </c>
      <c r="EE257" s="173">
        <f t="shared" si="1048"/>
        <v>42948</v>
      </c>
      <c r="EF257" s="150">
        <f t="shared" si="1049"/>
        <v>31</v>
      </c>
      <c r="EG257" s="178"/>
      <c r="EH257" s="179">
        <f>IFERROR(HLOOKUP(EH$1,$H$5:$FY$1802,MATCH($A257,$A$5:$A$1802,0),0)*HLOOKUP(EH$2,$H$5:$FY$1802,MATCH($A257,$A$5:$A$1802,0),0),$H$2)</f>
        <v>0</v>
      </c>
      <c r="EI257" s="179" t="str">
        <f>IFERROR(HLOOKUP(EI$1,$H$5:$FY$1802,MATCH($A257,$A$5:$A$1802,0),0)*HLOOKUP(EI$2,$H$5:$FY$1802,MATCH($A257,$A$5:$A$1802,0),0),$H$2)</f>
        <v>-</v>
      </c>
      <c r="EJ257" s="179">
        <f>IFERROR(HLOOKUP(EJ$1,$H$5:$FY$1802,MATCH($A257,$A$5:$A$1802,0),0)*HLOOKUP(EJ$2,$H$5:$FY$1802,MATCH($A257,$A$5:$A$1802,0),0),$H$2)</f>
        <v>0</v>
      </c>
      <c r="EK257" s="179">
        <f>IFERROR(HLOOKUP(EK$1,$H$5:$FY$1802,MATCH($A257,$A$5:$A$1802,0),0)*HLOOKUP(EK$2,$H$5:$FY$1802,MATCH($A257,$A$5:$A$1802,0),0),$H$2)</f>
        <v>0</v>
      </c>
      <c r="EL257" s="179">
        <f>IFERROR(HLOOKUP(EL$1,$H$5:$FY$1802,MATCH($A257,$A$5:$A$1802,0),0)*HLOOKUP(EL$2,$H$5:$FY$1802,MATCH($A257,$A$5:$A$1802,0),0),$H$2)</f>
        <v>0</v>
      </c>
      <c r="EM257" s="179">
        <f>IFERROR(HLOOKUP(EM$1,$H$5:$FY$1802,MATCH($A257,$A$5:$A$1802,0),0)*HLOOKUP(EM$2,$H$5:$FY$1802,MATCH($A257,$A$5:$A$1802,0),0),$H$2)</f>
        <v>0</v>
      </c>
      <c r="EN257" s="179">
        <f>IFERROR(HLOOKUP(EN$1,$H$5:$FY$1802,MATCH($A257,$A$5:$A$1802,0),0)*HLOOKUP(EN$2,$H$5:$FY$1802,MATCH($A257,$A$5:$A$1802,0),0),$H$2)</f>
        <v>0</v>
      </c>
      <c r="EO257" s="179">
        <f>IFERROR(HLOOKUP(EO$1,$H$5:$FY$1802,MATCH($A257,$A$5:$A$1802,0),0)*HLOOKUP(EO$2,$H$5:$FY$1802,MATCH($A257,$A$5:$A$1802,0),0),$H$2)</f>
        <v>0</v>
      </c>
      <c r="EP257" s="179">
        <f>IFERROR(HLOOKUP(EP$1,$H$5:$FY$1802,MATCH($A257,$A$5:$A$1802,0),0)*HLOOKUP(EP$2,$H$5:$FY$1802,MATCH($A257,$A$5:$A$1802,0),0),$H$2)</f>
        <v>0</v>
      </c>
      <c r="EQ257" s="179" t="str">
        <f>IFERROR(HLOOKUP(EQ$1,$H$5:$FY$1802,MATCH($A257,$A$5:$A$1802,0),0)*HLOOKUP(EQ$2,$H$5:$FY$1802,MATCH($A257,$A$5:$A$1802,0),0),$H$2)</f>
        <v>-</v>
      </c>
      <c r="ER257" s="179" t="str">
        <f>IFERROR(HLOOKUP(ER$1,$H$5:$FY$1802,MATCH($A257,$A$5:$A$1802,0),0)*HLOOKUP(ER$2,$H$5:$FY$1802,MATCH($A257,$A$5:$A$1802,0),0),$H$2)</f>
        <v>-</v>
      </c>
      <c r="ES257" s="179" t="str">
        <f>IFERROR(HLOOKUP(ES$1,$H$5:$FY$1802,MATCH($A257,$A$5:$A$1802,0),0)*HLOOKUP(ES$2,$H$5:$FY$1802,MATCH($A257,$A$5:$A$1802,0),0),$H$2)</f>
        <v>-</v>
      </c>
      <c r="ET257" s="179" t="str">
        <f>IFERROR(HLOOKUP(ET$1,$H$5:$FY$1802,MATCH($A257,$A$5:$A$1802,0),0)*HLOOKUP(ET$2,$H$5:$FY$1802,MATCH($A257,$A$5:$A$1802,0),0),$H$2)</f>
        <v>-</v>
      </c>
      <c r="EU257" s="179" t="str">
        <f>IFERROR(HLOOKUP(EU$1,$H$5:$FY$1802,MATCH($A257,$A$5:$A$1802,0),0)*HLOOKUP(EU$2,$H$5:$FY$1802,MATCH($A257,$A$5:$A$1802,0),0),$H$2)</f>
        <v>-</v>
      </c>
      <c r="EV257" s="179" t="str">
        <f>IFERROR(HLOOKUP(EV$1,$H$5:$FY$1802,MATCH($A257,$A$5:$A$1802,0),0)*HLOOKUP(EV$2,$H$5:$FY$1802,MATCH($A257,$A$5:$A$1802,0),0),$H$2)</f>
        <v>-</v>
      </c>
      <c r="EW257" s="179" t="str">
        <f>IFERROR(HLOOKUP(EW$1,$H$5:$FY$1802,MATCH($A257,$A$5:$A$1802,0),0)*HLOOKUP(EW$2,$H$5:$FY$1802,MATCH($A257,$A$5:$A$1802,0),0),$H$2)</f>
        <v>-</v>
      </c>
      <c r="EX257" s="179" t="str">
        <f>IFERROR(HLOOKUP(EX$1,$H$5:$FY$1802,MATCH($A257,$A$5:$A$1802,0),0)*HLOOKUP(EX$2,$H$5:$FY$1802,MATCH($A257,$A$5:$A$1802,0),0),$H$2)</f>
        <v>-</v>
      </c>
      <c r="EY257" s="179" t="str">
        <f>IFERROR(HLOOKUP(EY$1,$H$5:$FY$1802,MATCH($A257,$A$5:$A$1802,0),0)*HLOOKUP(EY$2,$H$5:$FY$1802,MATCH($A257,$A$5:$A$1802,0),0),$H$2)</f>
        <v>-</v>
      </c>
      <c r="EZ257" s="179" t="str">
        <f>IFERROR(HLOOKUP(EZ$1,$H$5:$FY$1802,MATCH($A257,$A$5:$A$1802,0),0)*HLOOKUP(EZ$2,$H$5:$FY$1802,MATCH($A257,$A$5:$A$1802,0),0),$H$2)</f>
        <v>-</v>
      </c>
      <c r="FA257" s="179" t="str">
        <f>IFERROR(HLOOKUP(FA$1,$H$5:$FY$1802,MATCH($A257,$A$5:$A$1802,0),0)*HLOOKUP(FA$2,$H$5:$FY$1802,MATCH($A257,$A$5:$A$1802,0),0),$H$2)</f>
        <v>-</v>
      </c>
      <c r="FB257" s="179">
        <f>IFERROR(HLOOKUP(FB$1,$H$5:$FY$1802,MATCH($A257,$A$5:$A$1802,0),0)*HLOOKUP(FB$2,$H$5:$FY$1802,MATCH($A257,$A$5:$A$1802,0),0),$H$2)</f>
        <v>0</v>
      </c>
      <c r="FC257" s="179">
        <f>IFERROR(HLOOKUP(FC$1,$H$5:$FY$1802,MATCH($A257,$A$5:$A$1802,0),0)*HLOOKUP(FC$2,$H$5:$FY$1802,MATCH($A257,$A$5:$A$1802,0),0),$H$2)</f>
        <v>0</v>
      </c>
      <c r="FD257" s="179">
        <f>IFERROR(HLOOKUP(FD$1,$H$5:$FY$1802,MATCH($A257,$A$5:$A$1802,0),0)*HLOOKUP(FD$2,$H$5:$FY$1802,MATCH($A257,$A$5:$A$1802,0),0),$H$2)</f>
        <v>0</v>
      </c>
      <c r="FE257" s="179">
        <f>IFERROR(HLOOKUP(FE$1,$H$5:$FY$1802,MATCH($A257,$A$5:$A$1802,0),0)*HLOOKUP(FE$2,$H$5:$FY$1802,MATCH($A257,$A$5:$A$1802,0),0),$H$2)</f>
        <v>0</v>
      </c>
      <c r="FF257" s="179">
        <f>IFERROR(HLOOKUP(FF$1,$H$5:$FY$1802,MATCH($A257,$A$5:$A$1802,0),0)*HLOOKUP(FF$2,$H$5:$FY$1802,MATCH($A257,$A$5:$A$1802,0),0),$H$2)</f>
        <v>0</v>
      </c>
      <c r="FG257" s="179">
        <f>IFERROR(HLOOKUP(FG$1,$H$5:$FY$1802,MATCH($A257,$A$5:$A$1802,0),0)*HLOOKUP(FG$2,$H$5:$FY$1802,MATCH($A257,$A$5:$A$1802,0),0),$H$2)</f>
        <v>0</v>
      </c>
      <c r="FH257" s="151"/>
      <c r="FI257" s="407" t="str">
        <f t="shared" si="1050"/>
        <v>-</v>
      </c>
      <c r="FJ257" s="407" t="str">
        <f t="shared" si="1050"/>
        <v>-</v>
      </c>
      <c r="FK257" s="407" t="str">
        <f t="shared" si="1051"/>
        <v>-</v>
      </c>
      <c r="FL257" s="407" t="str">
        <f t="shared" si="1052"/>
        <v>-</v>
      </c>
      <c r="FM257" s="407" t="str">
        <f t="shared" si="1053"/>
        <v>-</v>
      </c>
      <c r="FN257" s="407" t="str">
        <f t="shared" si="1054"/>
        <v>-</v>
      </c>
      <c r="FO257" s="407" t="str">
        <f t="shared" si="1055"/>
        <v>-</v>
      </c>
      <c r="FP257" s="407" t="str">
        <f t="shared" si="1056"/>
        <v>-</v>
      </c>
      <c r="FQ257" s="407" t="str">
        <f t="shared" si="1057"/>
        <v>-</v>
      </c>
      <c r="FR257" s="407" t="str">
        <f t="shared" si="1058"/>
        <v>-</v>
      </c>
      <c r="FS257" s="408"/>
    </row>
    <row r="258" spans="1:180" ht="10.35" customHeight="1" x14ac:dyDescent="0.2">
      <c r="A258" s="80" t="str">
        <f t="shared" si="1045"/>
        <v>2017-18SEPTEMBERRX9</v>
      </c>
      <c r="B258" s="169" t="str">
        <f t="shared" ref="B258:B321" si="1059">IF($C258="April",LEFT($B247,4)+1&amp;"-"&amp;RIGHT($B247,2)+1,$B247)</f>
        <v>2017-18</v>
      </c>
      <c r="C258" s="77" t="s">
        <v>830</v>
      </c>
      <c r="D258" s="169" t="str">
        <f>INDEX($FV$16:$FW$26,MATCH($F258,$FV$16:$FV$26,0),2)</f>
        <v>Y60</v>
      </c>
      <c r="E258" s="169" t="str">
        <f>VLOOKUP($D258,$FW$8:$FX$14,2,0)</f>
        <v>Midlands</v>
      </c>
      <c r="F258" s="269" t="s">
        <v>845</v>
      </c>
      <c r="G258" s="269" t="s">
        <v>871</v>
      </c>
      <c r="H258" s="270">
        <v>81116</v>
      </c>
      <c r="I258" s="270">
        <v>67448</v>
      </c>
      <c r="J258" s="270">
        <v>246301</v>
      </c>
      <c r="K258" s="270">
        <v>4</v>
      </c>
      <c r="L258" s="270">
        <v>2</v>
      </c>
      <c r="M258" s="270" t="s">
        <v>44</v>
      </c>
      <c r="N258" s="270">
        <v>21</v>
      </c>
      <c r="O258" s="270">
        <v>73</v>
      </c>
      <c r="P258" s="270" t="s">
        <v>44</v>
      </c>
      <c r="Q258" s="270" t="s">
        <v>44</v>
      </c>
      <c r="R258" s="270" t="s">
        <v>44</v>
      </c>
      <c r="S258" s="270" t="s">
        <v>44</v>
      </c>
      <c r="T258" s="270">
        <v>58641</v>
      </c>
      <c r="U258" s="270">
        <v>4466</v>
      </c>
      <c r="V258" s="270">
        <v>2964</v>
      </c>
      <c r="W258" s="270">
        <v>31592</v>
      </c>
      <c r="X258" s="270">
        <v>13042</v>
      </c>
      <c r="Y258" s="270">
        <v>238</v>
      </c>
      <c r="Z258" s="270">
        <v>2202808</v>
      </c>
      <c r="AA258" s="270">
        <v>493</v>
      </c>
      <c r="AB258" s="270">
        <v>885</v>
      </c>
      <c r="AC258" s="270">
        <v>3529328</v>
      </c>
      <c r="AD258" s="270">
        <v>1191</v>
      </c>
      <c r="AE258" s="270">
        <v>2794</v>
      </c>
      <c r="AF258" s="270">
        <v>49993361</v>
      </c>
      <c r="AG258" s="270">
        <v>1582</v>
      </c>
      <c r="AH258" s="270">
        <v>3346</v>
      </c>
      <c r="AI258" s="270">
        <v>59183269</v>
      </c>
      <c r="AJ258" s="270">
        <v>4538</v>
      </c>
      <c r="AK258" s="270">
        <v>10927</v>
      </c>
      <c r="AL258" s="270">
        <v>1233406</v>
      </c>
      <c r="AM258" s="270">
        <v>5182</v>
      </c>
      <c r="AN258" s="270">
        <v>16055</v>
      </c>
      <c r="AO258" s="270">
        <v>6149</v>
      </c>
      <c r="AP258" s="270">
        <v>423</v>
      </c>
      <c r="AQ258" s="270">
        <v>2400</v>
      </c>
      <c r="AR258" s="270">
        <v>112</v>
      </c>
      <c r="AS258" s="270">
        <v>226</v>
      </c>
      <c r="AT258" s="270">
        <v>3100</v>
      </c>
      <c r="AU258" s="270">
        <v>108</v>
      </c>
      <c r="AV258" s="270">
        <v>36587</v>
      </c>
      <c r="AW258" s="270">
        <v>736</v>
      </c>
      <c r="AX258" s="270">
        <v>15169</v>
      </c>
      <c r="AY258" s="270">
        <v>52492</v>
      </c>
      <c r="AZ258" s="270">
        <v>8349</v>
      </c>
      <c r="BA258" s="270">
        <v>6835</v>
      </c>
      <c r="BB258" s="270">
        <v>5725</v>
      </c>
      <c r="BC258" s="270">
        <v>4765</v>
      </c>
      <c r="BD258" s="270">
        <v>40796</v>
      </c>
      <c r="BE258" s="270">
        <v>35675</v>
      </c>
      <c r="BF258" s="270">
        <v>17600</v>
      </c>
      <c r="BG258" s="270">
        <v>13988</v>
      </c>
      <c r="BH258" s="270">
        <v>338</v>
      </c>
      <c r="BI258" s="270">
        <v>261</v>
      </c>
      <c r="BJ258" s="270" t="s">
        <v>44</v>
      </c>
      <c r="BK258" s="270" t="s">
        <v>44</v>
      </c>
      <c r="BL258" s="270" t="s">
        <v>44</v>
      </c>
      <c r="BM258" s="270" t="s">
        <v>44</v>
      </c>
      <c r="BN258" s="270" t="s">
        <v>44</v>
      </c>
      <c r="BO258" s="270" t="s">
        <v>44</v>
      </c>
      <c r="BP258" s="270" t="s">
        <v>44</v>
      </c>
      <c r="BQ258" s="270" t="s">
        <v>44</v>
      </c>
      <c r="BR258" s="270" t="s">
        <v>44</v>
      </c>
      <c r="BS258" s="270" t="s">
        <v>44</v>
      </c>
      <c r="BT258" s="270" t="s">
        <v>44</v>
      </c>
      <c r="BU258" s="270" t="s">
        <v>44</v>
      </c>
      <c r="BV258" s="270" t="s">
        <v>44</v>
      </c>
      <c r="BW258" s="270" t="s">
        <v>44</v>
      </c>
      <c r="BX258" s="270" t="s">
        <v>44</v>
      </c>
      <c r="BY258" s="270" t="s">
        <v>44</v>
      </c>
      <c r="BZ258" s="270" t="s">
        <v>44</v>
      </c>
      <c r="CA258" s="270" t="s">
        <v>44</v>
      </c>
      <c r="CB258" s="270" t="s">
        <v>44</v>
      </c>
      <c r="CC258" s="270" t="s">
        <v>44</v>
      </c>
      <c r="CD258" s="270" t="s">
        <v>44</v>
      </c>
      <c r="CE258" s="270" t="s">
        <v>44</v>
      </c>
      <c r="CF258" s="270" t="s">
        <v>44</v>
      </c>
      <c r="CG258" s="270" t="s">
        <v>44</v>
      </c>
      <c r="CH258" s="270" t="s">
        <v>44</v>
      </c>
      <c r="CI258" s="270" t="s">
        <v>44</v>
      </c>
      <c r="CJ258" s="270" t="s">
        <v>44</v>
      </c>
      <c r="CK258" s="270" t="s">
        <v>44</v>
      </c>
      <c r="CL258" s="270" t="s">
        <v>44</v>
      </c>
      <c r="CM258" s="270" t="s">
        <v>44</v>
      </c>
      <c r="CN258" s="270" t="s">
        <v>44</v>
      </c>
      <c r="CO258" s="270" t="s">
        <v>44</v>
      </c>
      <c r="CP258" s="270" t="s">
        <v>44</v>
      </c>
      <c r="CQ258" s="270" t="s">
        <v>44</v>
      </c>
      <c r="CR258" s="270" t="s">
        <v>44</v>
      </c>
      <c r="CS258" s="270" t="s">
        <v>44</v>
      </c>
      <c r="CT258" s="270" t="s">
        <v>44</v>
      </c>
      <c r="CU258" s="270" t="s">
        <v>44</v>
      </c>
      <c r="CV258" s="270" t="s">
        <v>44</v>
      </c>
      <c r="CW258" s="270" t="s">
        <v>44</v>
      </c>
      <c r="CX258" s="270">
        <v>0</v>
      </c>
      <c r="CY258" s="270">
        <v>0</v>
      </c>
      <c r="CZ258" s="270">
        <v>0</v>
      </c>
      <c r="DA258" s="270">
        <v>0</v>
      </c>
      <c r="DB258" s="270">
        <v>0</v>
      </c>
      <c r="DC258" s="270">
        <v>0</v>
      </c>
      <c r="DD258" s="270">
        <v>0</v>
      </c>
      <c r="DE258" s="270">
        <v>0</v>
      </c>
      <c r="DF258" s="270" t="s">
        <v>44</v>
      </c>
      <c r="DG258" s="270" t="s">
        <v>44</v>
      </c>
      <c r="DH258" s="270" t="s">
        <v>44</v>
      </c>
      <c r="DI258" s="270" t="s">
        <v>44</v>
      </c>
      <c r="DJ258" s="270" t="s">
        <v>44</v>
      </c>
      <c r="DK258" s="270">
        <v>0</v>
      </c>
      <c r="DL258" s="249">
        <v>625</v>
      </c>
      <c r="DM258" s="249">
        <v>609</v>
      </c>
      <c r="DN258" s="249">
        <v>4</v>
      </c>
      <c r="DO258" s="249">
        <v>1916</v>
      </c>
      <c r="DP258" s="249">
        <v>4131055</v>
      </c>
      <c r="DQ258" s="249">
        <v>6610</v>
      </c>
      <c r="DR258" s="249">
        <v>12210</v>
      </c>
      <c r="DS258" s="249">
        <v>5190759</v>
      </c>
      <c r="DT258" s="249">
        <v>8523</v>
      </c>
      <c r="DU258" s="249">
        <v>14346</v>
      </c>
      <c r="DV258" s="249">
        <v>26457</v>
      </c>
      <c r="DW258" s="249">
        <v>6614</v>
      </c>
      <c r="DX258" s="249">
        <v>15747</v>
      </c>
      <c r="DY258" s="249">
        <v>26652343</v>
      </c>
      <c r="DZ258" s="249">
        <v>13910</v>
      </c>
      <c r="EA258" s="249">
        <v>24771</v>
      </c>
      <c r="EB258" s="371"/>
      <c r="EC258" s="170">
        <f t="shared" si="1046"/>
        <v>9</v>
      </c>
      <c r="ED258" s="80">
        <f t="shared" si="1047"/>
        <v>2017</v>
      </c>
      <c r="EE258" s="372">
        <f t="shared" si="1048"/>
        <v>42979</v>
      </c>
      <c r="EF258" s="373">
        <f t="shared" si="1049"/>
        <v>30</v>
      </c>
      <c r="EG258" s="374"/>
      <c r="EH258" s="171">
        <f>IFERROR(HLOOKUP(EH$1,$H$5:$FY$1802,MATCH($A258,$A$5:$A$1802,0),0)*HLOOKUP(EH$2,$H$5:$FY$1802,MATCH($A258,$A$5:$A$1802,0),0),$H$2)</f>
        <v>134896</v>
      </c>
      <c r="EI258" s="171" t="str">
        <f>IFERROR(HLOOKUP(EI$1,$H$5:$FY$1802,MATCH($A258,$A$5:$A$1802,0),0)*HLOOKUP(EI$2,$H$5:$FY$1802,MATCH($A258,$A$5:$A$1802,0),0),$H$2)</f>
        <v>-</v>
      </c>
      <c r="EJ258" s="171">
        <f>IFERROR(HLOOKUP(EJ$1,$H$5:$FY$1802,MATCH($A258,$A$5:$A$1802,0),0)*HLOOKUP(EJ$2,$H$5:$FY$1802,MATCH($A258,$A$5:$A$1802,0),0),$H$2)</f>
        <v>1416408</v>
      </c>
      <c r="EK258" s="171">
        <f>IFERROR(HLOOKUP(EK$1,$H$5:$FY$1802,MATCH($A258,$A$5:$A$1802,0),0)*HLOOKUP(EK$2,$H$5:$FY$1802,MATCH($A258,$A$5:$A$1802,0),0),$H$2)</f>
        <v>4923704</v>
      </c>
      <c r="EL258" s="171">
        <f>IFERROR(HLOOKUP(EL$1,$H$5:$FY$1802,MATCH($A258,$A$5:$A$1802,0),0)*HLOOKUP(EL$2,$H$5:$FY$1802,MATCH($A258,$A$5:$A$1802,0),0),$H$2)</f>
        <v>3952410</v>
      </c>
      <c r="EM258" s="171">
        <f>IFERROR(HLOOKUP(EM$1,$H$5:$FY$1802,MATCH($A258,$A$5:$A$1802,0),0)*HLOOKUP(EM$2,$H$5:$FY$1802,MATCH($A258,$A$5:$A$1802,0),0),$H$2)</f>
        <v>8281416</v>
      </c>
      <c r="EN258" s="171">
        <f>IFERROR(HLOOKUP(EN$1,$H$5:$FY$1802,MATCH($A258,$A$5:$A$1802,0),0)*HLOOKUP(EN$2,$H$5:$FY$1802,MATCH($A258,$A$5:$A$1802,0),0),$H$2)</f>
        <v>105706832</v>
      </c>
      <c r="EO258" s="171">
        <f>IFERROR(HLOOKUP(EO$1,$H$5:$FY$1802,MATCH($A258,$A$5:$A$1802,0),0)*HLOOKUP(EO$2,$H$5:$FY$1802,MATCH($A258,$A$5:$A$1802,0),0),$H$2)</f>
        <v>142509934</v>
      </c>
      <c r="EP258" s="171">
        <f>IFERROR(HLOOKUP(EP$1,$H$5:$FY$1802,MATCH($A258,$A$5:$A$1802,0),0)*HLOOKUP(EP$2,$H$5:$FY$1802,MATCH($A258,$A$5:$A$1802,0),0),$H$2)</f>
        <v>3821090</v>
      </c>
      <c r="EQ258" s="171" t="str">
        <f>IFERROR(HLOOKUP(EQ$1,$H$5:$FY$1802,MATCH($A258,$A$5:$A$1802,0),0)*HLOOKUP(EQ$2,$H$5:$FY$1802,MATCH($A258,$A$5:$A$1802,0),0),$H$2)</f>
        <v>-</v>
      </c>
      <c r="ER258" s="171" t="str">
        <f>IFERROR(HLOOKUP(ER$1,$H$5:$FY$1802,MATCH($A258,$A$5:$A$1802,0),0)*HLOOKUP(ER$2,$H$5:$FY$1802,MATCH($A258,$A$5:$A$1802,0),0),$H$2)</f>
        <v>-</v>
      </c>
      <c r="ES258" s="171" t="str">
        <f>IFERROR(HLOOKUP(ES$1,$H$5:$FY$1802,MATCH($A258,$A$5:$A$1802,0),0)*HLOOKUP(ES$2,$H$5:$FY$1802,MATCH($A258,$A$5:$A$1802,0),0),$H$2)</f>
        <v>-</v>
      </c>
      <c r="ET258" s="171" t="str">
        <f>IFERROR(HLOOKUP(ET$1,$H$5:$FY$1802,MATCH($A258,$A$5:$A$1802,0),0)*HLOOKUP(ET$2,$H$5:$FY$1802,MATCH($A258,$A$5:$A$1802,0),0),$H$2)</f>
        <v>-</v>
      </c>
      <c r="EU258" s="171" t="str">
        <f>IFERROR(HLOOKUP(EU$1,$H$5:$FY$1802,MATCH($A258,$A$5:$A$1802,0),0)*HLOOKUP(EU$2,$H$5:$FY$1802,MATCH($A258,$A$5:$A$1802,0),0),$H$2)</f>
        <v>-</v>
      </c>
      <c r="EV258" s="171" t="str">
        <f>IFERROR(HLOOKUP(EV$1,$H$5:$FY$1802,MATCH($A258,$A$5:$A$1802,0),0)*HLOOKUP(EV$2,$H$5:$FY$1802,MATCH($A258,$A$5:$A$1802,0),0),$H$2)</f>
        <v>-</v>
      </c>
      <c r="EW258" s="171" t="str">
        <f>IFERROR(HLOOKUP(EW$1,$H$5:$FY$1802,MATCH($A258,$A$5:$A$1802,0),0)*HLOOKUP(EW$2,$H$5:$FY$1802,MATCH($A258,$A$5:$A$1802,0),0),$H$2)</f>
        <v>-</v>
      </c>
      <c r="EX258" s="171" t="str">
        <f>IFERROR(HLOOKUP(EX$1,$H$5:$FY$1802,MATCH($A258,$A$5:$A$1802,0),0)*HLOOKUP(EX$2,$H$5:$FY$1802,MATCH($A258,$A$5:$A$1802,0),0),$H$2)</f>
        <v>-</v>
      </c>
      <c r="EY258" s="171" t="str">
        <f>IFERROR(HLOOKUP(EY$1,$H$5:$FY$1802,MATCH($A258,$A$5:$A$1802,0),0)*HLOOKUP(EY$2,$H$5:$FY$1802,MATCH($A258,$A$5:$A$1802,0),0),$H$2)</f>
        <v>-</v>
      </c>
      <c r="EZ258" s="171" t="str">
        <f>IFERROR(HLOOKUP(EZ$1,$H$5:$FY$1802,MATCH($A258,$A$5:$A$1802,0),0)*HLOOKUP(EZ$2,$H$5:$FY$1802,MATCH($A258,$A$5:$A$1802,0),0),$H$2)</f>
        <v>-</v>
      </c>
      <c r="FA258" s="171" t="str">
        <f>IFERROR(HLOOKUP(FA$1,$H$5:$FY$1802,MATCH($A258,$A$5:$A$1802,0),0)*HLOOKUP(FA$2,$H$5:$FY$1802,MATCH($A258,$A$5:$A$1802,0),0),$H$2)</f>
        <v>-</v>
      </c>
      <c r="FB258" s="171">
        <f>IFERROR(HLOOKUP(FB$1,$H$5:$FY$1802,MATCH($A258,$A$5:$A$1802,0),0)*HLOOKUP(FB$2,$H$5:$FY$1802,MATCH($A258,$A$5:$A$1802,0),0),$H$2)</f>
        <v>0</v>
      </c>
      <c r="FC258" s="171">
        <f>IFERROR(HLOOKUP(FC$1,$H$5:$FY$1802,MATCH($A258,$A$5:$A$1802,0),0)*HLOOKUP(FC$2,$H$5:$FY$1802,MATCH($A258,$A$5:$A$1802,0),0),$H$2)</f>
        <v>0</v>
      </c>
      <c r="FD258" s="171">
        <f>IFERROR(HLOOKUP(FD$1,$H$5:$FY$1802,MATCH($A258,$A$5:$A$1802,0),0)*HLOOKUP(FD$2,$H$5:$FY$1802,MATCH($A258,$A$5:$A$1802,0),0),$H$2)</f>
        <v>7631250</v>
      </c>
      <c r="FE258" s="171">
        <f>IFERROR(HLOOKUP(FE$1,$H$5:$FY$1802,MATCH($A258,$A$5:$A$1802,0),0)*HLOOKUP(FE$2,$H$5:$FY$1802,MATCH($A258,$A$5:$A$1802,0),0),$H$2)</f>
        <v>8736714</v>
      </c>
      <c r="FF258" s="171">
        <f>IFERROR(HLOOKUP(FF$1,$H$5:$FY$1802,MATCH($A258,$A$5:$A$1802,0),0)*HLOOKUP(FF$2,$H$5:$FY$1802,MATCH($A258,$A$5:$A$1802,0),0),$H$2)</f>
        <v>62988</v>
      </c>
      <c r="FG258" s="171">
        <f>IFERROR(HLOOKUP(FG$1,$H$5:$FY$1802,MATCH($A258,$A$5:$A$1802,0),0)*HLOOKUP(FG$2,$H$5:$FY$1802,MATCH($A258,$A$5:$A$1802,0),0),$H$2)</f>
        <v>47461236</v>
      </c>
      <c r="FH258" s="375"/>
      <c r="FI258" s="405">
        <f t="shared" si="1050"/>
        <v>1.8694581280788178</v>
      </c>
      <c r="FJ258" s="405">
        <f t="shared" si="1050"/>
        <v>1.5304523063143753</v>
      </c>
      <c r="FK258" s="405">
        <f t="shared" si="1051"/>
        <v>1.9315114709851553</v>
      </c>
      <c r="FL258" s="405">
        <f t="shared" si="1052"/>
        <v>1.6076248313090418</v>
      </c>
      <c r="FM258" s="405">
        <f t="shared" si="1053"/>
        <v>1.2913395796404152</v>
      </c>
      <c r="FN258" s="405">
        <f t="shared" si="1054"/>
        <v>1.1292415801468727</v>
      </c>
      <c r="FO258" s="405">
        <f t="shared" si="1055"/>
        <v>1.3494862751111794</v>
      </c>
      <c r="FP258" s="405">
        <f t="shared" si="1056"/>
        <v>1.0725348872872258</v>
      </c>
      <c r="FQ258" s="405">
        <f t="shared" si="1057"/>
        <v>1.4201680672268908</v>
      </c>
      <c r="FR258" s="405">
        <f t="shared" si="1058"/>
        <v>1.096638655462185</v>
      </c>
      <c r="FS258" s="409"/>
    </row>
    <row r="259" spans="1:180" ht="10.35" customHeight="1" x14ac:dyDescent="0.2">
      <c r="A259" s="74" t="str">
        <f t="shared" si="1045"/>
        <v>2017-18SEPTEMBERRYC</v>
      </c>
      <c r="B259" s="163" t="str">
        <f t="shared" si="1059"/>
        <v>2017-18</v>
      </c>
      <c r="C259" s="26" t="s">
        <v>830</v>
      </c>
      <c r="D259" s="163" t="str">
        <f>INDEX($FV$16:$FW$26,MATCH($F259,$FV$16:$FV$26,0),2)</f>
        <v>Y61</v>
      </c>
      <c r="E259" s="163" t="str">
        <f>VLOOKUP($D259,$FW$8:$FX$14,2,0)</f>
        <v>East of England</v>
      </c>
      <c r="F259" s="271" t="s">
        <v>849</v>
      </c>
      <c r="G259" s="271" t="s">
        <v>872</v>
      </c>
      <c r="H259" s="272">
        <v>0</v>
      </c>
      <c r="I259" s="272">
        <v>0</v>
      </c>
      <c r="J259" s="272">
        <v>0</v>
      </c>
      <c r="K259" s="272">
        <v>0</v>
      </c>
      <c r="L259" s="272">
        <v>0</v>
      </c>
      <c r="M259" s="272" t="s">
        <v>44</v>
      </c>
      <c r="N259" s="272">
        <v>0</v>
      </c>
      <c r="O259" s="272">
        <v>0</v>
      </c>
      <c r="P259" s="272" t="s">
        <v>44</v>
      </c>
      <c r="Q259" s="272" t="s">
        <v>44</v>
      </c>
      <c r="R259" s="272" t="s">
        <v>44</v>
      </c>
      <c r="S259" s="272" t="s">
        <v>44</v>
      </c>
      <c r="T259" s="272">
        <v>0</v>
      </c>
      <c r="U259" s="272">
        <v>0</v>
      </c>
      <c r="V259" s="272">
        <v>0</v>
      </c>
      <c r="W259" s="272">
        <v>0</v>
      </c>
      <c r="X259" s="272">
        <v>0</v>
      </c>
      <c r="Y259" s="272">
        <v>0</v>
      </c>
      <c r="Z259" s="272">
        <v>0</v>
      </c>
      <c r="AA259" s="272">
        <v>0</v>
      </c>
      <c r="AB259" s="272">
        <v>0</v>
      </c>
      <c r="AC259" s="272">
        <v>0</v>
      </c>
      <c r="AD259" s="272">
        <v>0</v>
      </c>
      <c r="AE259" s="272">
        <v>0</v>
      </c>
      <c r="AF259" s="272">
        <v>0</v>
      </c>
      <c r="AG259" s="272">
        <v>0</v>
      </c>
      <c r="AH259" s="272">
        <v>0</v>
      </c>
      <c r="AI259" s="272">
        <v>0</v>
      </c>
      <c r="AJ259" s="272">
        <v>0</v>
      </c>
      <c r="AK259" s="272">
        <v>0</v>
      </c>
      <c r="AL259" s="272">
        <v>0</v>
      </c>
      <c r="AM259" s="272">
        <v>0</v>
      </c>
      <c r="AN259" s="272">
        <v>0</v>
      </c>
      <c r="AO259" s="272">
        <v>0</v>
      </c>
      <c r="AP259" s="272">
        <v>0</v>
      </c>
      <c r="AQ259" s="272">
        <v>0</v>
      </c>
      <c r="AR259" s="272">
        <v>0</v>
      </c>
      <c r="AS259" s="272">
        <v>0</v>
      </c>
      <c r="AT259" s="272">
        <v>0</v>
      </c>
      <c r="AU259" s="272">
        <v>0</v>
      </c>
      <c r="AV259" s="272">
        <v>0</v>
      </c>
      <c r="AW259" s="272">
        <v>0</v>
      </c>
      <c r="AX259" s="272">
        <v>0</v>
      </c>
      <c r="AY259" s="272">
        <v>0</v>
      </c>
      <c r="AZ259" s="272">
        <v>0</v>
      </c>
      <c r="BA259" s="272">
        <v>0</v>
      </c>
      <c r="BB259" s="272">
        <v>0</v>
      </c>
      <c r="BC259" s="272">
        <v>0</v>
      </c>
      <c r="BD259" s="272">
        <v>0</v>
      </c>
      <c r="BE259" s="272">
        <v>0</v>
      </c>
      <c r="BF259" s="272">
        <v>0</v>
      </c>
      <c r="BG259" s="272">
        <v>0</v>
      </c>
      <c r="BH259" s="272">
        <v>0</v>
      </c>
      <c r="BI259" s="272">
        <v>0</v>
      </c>
      <c r="BJ259" s="272" t="s">
        <v>44</v>
      </c>
      <c r="BK259" s="272" t="s">
        <v>44</v>
      </c>
      <c r="BL259" s="272" t="s">
        <v>44</v>
      </c>
      <c r="BM259" s="272" t="s">
        <v>44</v>
      </c>
      <c r="BN259" s="272" t="s">
        <v>44</v>
      </c>
      <c r="BO259" s="272" t="s">
        <v>44</v>
      </c>
      <c r="BP259" s="272" t="s">
        <v>44</v>
      </c>
      <c r="BQ259" s="272" t="s">
        <v>44</v>
      </c>
      <c r="BR259" s="272" t="s">
        <v>44</v>
      </c>
      <c r="BS259" s="272" t="s">
        <v>44</v>
      </c>
      <c r="BT259" s="272" t="s">
        <v>44</v>
      </c>
      <c r="BU259" s="272" t="s">
        <v>44</v>
      </c>
      <c r="BV259" s="272" t="s">
        <v>44</v>
      </c>
      <c r="BW259" s="272" t="s">
        <v>44</v>
      </c>
      <c r="BX259" s="272" t="s">
        <v>44</v>
      </c>
      <c r="BY259" s="272" t="s">
        <v>44</v>
      </c>
      <c r="BZ259" s="272" t="s">
        <v>44</v>
      </c>
      <c r="CA259" s="272" t="s">
        <v>44</v>
      </c>
      <c r="CB259" s="272" t="s">
        <v>44</v>
      </c>
      <c r="CC259" s="272" t="s">
        <v>44</v>
      </c>
      <c r="CD259" s="272" t="s">
        <v>44</v>
      </c>
      <c r="CE259" s="272" t="s">
        <v>44</v>
      </c>
      <c r="CF259" s="272" t="s">
        <v>44</v>
      </c>
      <c r="CG259" s="272" t="s">
        <v>44</v>
      </c>
      <c r="CH259" s="272" t="s">
        <v>44</v>
      </c>
      <c r="CI259" s="272" t="s">
        <v>44</v>
      </c>
      <c r="CJ259" s="272" t="s">
        <v>44</v>
      </c>
      <c r="CK259" s="272" t="s">
        <v>44</v>
      </c>
      <c r="CL259" s="272" t="s">
        <v>44</v>
      </c>
      <c r="CM259" s="272" t="s">
        <v>44</v>
      </c>
      <c r="CN259" s="272" t="s">
        <v>44</v>
      </c>
      <c r="CO259" s="272" t="s">
        <v>44</v>
      </c>
      <c r="CP259" s="272" t="s">
        <v>44</v>
      </c>
      <c r="CQ259" s="272" t="s">
        <v>44</v>
      </c>
      <c r="CR259" s="272" t="s">
        <v>44</v>
      </c>
      <c r="CS259" s="272" t="s">
        <v>44</v>
      </c>
      <c r="CT259" s="272" t="s">
        <v>44</v>
      </c>
      <c r="CU259" s="272" t="s">
        <v>44</v>
      </c>
      <c r="CV259" s="272" t="s">
        <v>44</v>
      </c>
      <c r="CW259" s="272" t="s">
        <v>44</v>
      </c>
      <c r="CX259" s="272">
        <v>0</v>
      </c>
      <c r="CY259" s="272">
        <v>0</v>
      </c>
      <c r="CZ259" s="272">
        <v>0</v>
      </c>
      <c r="DA259" s="272">
        <v>0</v>
      </c>
      <c r="DB259" s="272">
        <v>0</v>
      </c>
      <c r="DC259" s="272">
        <v>0</v>
      </c>
      <c r="DD259" s="272">
        <v>0</v>
      </c>
      <c r="DE259" s="272">
        <v>0</v>
      </c>
      <c r="DF259" s="272" t="s">
        <v>44</v>
      </c>
      <c r="DG259" s="272" t="s">
        <v>44</v>
      </c>
      <c r="DH259" s="272" t="s">
        <v>44</v>
      </c>
      <c r="DI259" s="272" t="s">
        <v>44</v>
      </c>
      <c r="DJ259" s="272" t="s">
        <v>44</v>
      </c>
      <c r="DK259" s="272">
        <v>0</v>
      </c>
      <c r="DL259" s="250">
        <v>0</v>
      </c>
      <c r="DM259" s="250">
        <v>0</v>
      </c>
      <c r="DN259" s="250">
        <v>0</v>
      </c>
      <c r="DO259" s="250">
        <v>0</v>
      </c>
      <c r="DP259" s="250">
        <v>0</v>
      </c>
      <c r="DQ259" s="250">
        <v>0</v>
      </c>
      <c r="DR259" s="250">
        <v>0</v>
      </c>
      <c r="DS259" s="250">
        <v>0</v>
      </c>
      <c r="DT259" s="250">
        <v>0</v>
      </c>
      <c r="DU259" s="250">
        <v>0</v>
      </c>
      <c r="DV259" s="250">
        <v>0</v>
      </c>
      <c r="DW259" s="250">
        <v>0</v>
      </c>
      <c r="DX259" s="250">
        <v>0</v>
      </c>
      <c r="DY259" s="250">
        <v>0</v>
      </c>
      <c r="DZ259" s="250">
        <v>0</v>
      </c>
      <c r="EA259" s="250">
        <v>0</v>
      </c>
      <c r="EB259" s="155"/>
      <c r="EC259" s="75">
        <f t="shared" si="1046"/>
        <v>9</v>
      </c>
      <c r="ED259" s="74">
        <f t="shared" si="1047"/>
        <v>2017</v>
      </c>
      <c r="EE259" s="165">
        <f t="shared" si="1048"/>
        <v>42979</v>
      </c>
      <c r="EF259" s="157">
        <f t="shared" si="1049"/>
        <v>30</v>
      </c>
      <c r="EG259" s="156"/>
      <c r="EH259" s="166">
        <f>IFERROR(HLOOKUP(EH$1,$H$5:$FY$1802,MATCH($A259,$A$5:$A$1802,0),0)*HLOOKUP(EH$2,$H$5:$FY$1802,MATCH($A259,$A$5:$A$1802,0),0),$H$2)</f>
        <v>0</v>
      </c>
      <c r="EI259" s="166" t="str">
        <f>IFERROR(HLOOKUP(EI$1,$H$5:$FY$1802,MATCH($A259,$A$5:$A$1802,0),0)*HLOOKUP(EI$2,$H$5:$FY$1802,MATCH($A259,$A$5:$A$1802,0),0),$H$2)</f>
        <v>-</v>
      </c>
      <c r="EJ259" s="166">
        <f>IFERROR(HLOOKUP(EJ$1,$H$5:$FY$1802,MATCH($A259,$A$5:$A$1802,0),0)*HLOOKUP(EJ$2,$H$5:$FY$1802,MATCH($A259,$A$5:$A$1802,0),0),$H$2)</f>
        <v>0</v>
      </c>
      <c r="EK259" s="166">
        <f>IFERROR(HLOOKUP(EK$1,$H$5:$FY$1802,MATCH($A259,$A$5:$A$1802,0),0)*HLOOKUP(EK$2,$H$5:$FY$1802,MATCH($A259,$A$5:$A$1802,0),0),$H$2)</f>
        <v>0</v>
      </c>
      <c r="EL259" s="166">
        <f>IFERROR(HLOOKUP(EL$1,$H$5:$FY$1802,MATCH($A259,$A$5:$A$1802,0),0)*HLOOKUP(EL$2,$H$5:$FY$1802,MATCH($A259,$A$5:$A$1802,0),0),$H$2)</f>
        <v>0</v>
      </c>
      <c r="EM259" s="166">
        <f>IFERROR(HLOOKUP(EM$1,$H$5:$FY$1802,MATCH($A259,$A$5:$A$1802,0),0)*HLOOKUP(EM$2,$H$5:$FY$1802,MATCH($A259,$A$5:$A$1802,0),0),$H$2)</f>
        <v>0</v>
      </c>
      <c r="EN259" s="166">
        <f>IFERROR(HLOOKUP(EN$1,$H$5:$FY$1802,MATCH($A259,$A$5:$A$1802,0),0)*HLOOKUP(EN$2,$H$5:$FY$1802,MATCH($A259,$A$5:$A$1802,0),0),$H$2)</f>
        <v>0</v>
      </c>
      <c r="EO259" s="166">
        <f>IFERROR(HLOOKUP(EO$1,$H$5:$FY$1802,MATCH($A259,$A$5:$A$1802,0),0)*HLOOKUP(EO$2,$H$5:$FY$1802,MATCH($A259,$A$5:$A$1802,0),0),$H$2)</f>
        <v>0</v>
      </c>
      <c r="EP259" s="166">
        <f>IFERROR(HLOOKUP(EP$1,$H$5:$FY$1802,MATCH($A259,$A$5:$A$1802,0),0)*HLOOKUP(EP$2,$H$5:$FY$1802,MATCH($A259,$A$5:$A$1802,0),0),$H$2)</f>
        <v>0</v>
      </c>
      <c r="EQ259" s="166" t="str">
        <f>IFERROR(HLOOKUP(EQ$1,$H$5:$FY$1802,MATCH($A259,$A$5:$A$1802,0),0)*HLOOKUP(EQ$2,$H$5:$FY$1802,MATCH($A259,$A$5:$A$1802,0),0),$H$2)</f>
        <v>-</v>
      </c>
      <c r="ER259" s="166" t="str">
        <f>IFERROR(HLOOKUP(ER$1,$H$5:$FY$1802,MATCH($A259,$A$5:$A$1802,0),0)*HLOOKUP(ER$2,$H$5:$FY$1802,MATCH($A259,$A$5:$A$1802,0),0),$H$2)</f>
        <v>-</v>
      </c>
      <c r="ES259" s="166" t="str">
        <f>IFERROR(HLOOKUP(ES$1,$H$5:$FY$1802,MATCH($A259,$A$5:$A$1802,0),0)*HLOOKUP(ES$2,$H$5:$FY$1802,MATCH($A259,$A$5:$A$1802,0),0),$H$2)</f>
        <v>-</v>
      </c>
      <c r="ET259" s="166" t="str">
        <f>IFERROR(HLOOKUP(ET$1,$H$5:$FY$1802,MATCH($A259,$A$5:$A$1802,0),0)*HLOOKUP(ET$2,$H$5:$FY$1802,MATCH($A259,$A$5:$A$1802,0),0),$H$2)</f>
        <v>-</v>
      </c>
      <c r="EU259" s="166" t="str">
        <f>IFERROR(HLOOKUP(EU$1,$H$5:$FY$1802,MATCH($A259,$A$5:$A$1802,0),0)*HLOOKUP(EU$2,$H$5:$FY$1802,MATCH($A259,$A$5:$A$1802,0),0),$H$2)</f>
        <v>-</v>
      </c>
      <c r="EV259" s="166" t="str">
        <f>IFERROR(HLOOKUP(EV$1,$H$5:$FY$1802,MATCH($A259,$A$5:$A$1802,0),0)*HLOOKUP(EV$2,$H$5:$FY$1802,MATCH($A259,$A$5:$A$1802,0),0),$H$2)</f>
        <v>-</v>
      </c>
      <c r="EW259" s="166" t="str">
        <f>IFERROR(HLOOKUP(EW$1,$H$5:$FY$1802,MATCH($A259,$A$5:$A$1802,0),0)*HLOOKUP(EW$2,$H$5:$FY$1802,MATCH($A259,$A$5:$A$1802,0),0),$H$2)</f>
        <v>-</v>
      </c>
      <c r="EX259" s="166" t="str">
        <f>IFERROR(HLOOKUP(EX$1,$H$5:$FY$1802,MATCH($A259,$A$5:$A$1802,0),0)*HLOOKUP(EX$2,$H$5:$FY$1802,MATCH($A259,$A$5:$A$1802,0),0),$H$2)</f>
        <v>-</v>
      </c>
      <c r="EY259" s="166" t="str">
        <f>IFERROR(HLOOKUP(EY$1,$H$5:$FY$1802,MATCH($A259,$A$5:$A$1802,0),0)*HLOOKUP(EY$2,$H$5:$FY$1802,MATCH($A259,$A$5:$A$1802,0),0),$H$2)</f>
        <v>-</v>
      </c>
      <c r="EZ259" s="166" t="str">
        <f>IFERROR(HLOOKUP(EZ$1,$H$5:$FY$1802,MATCH($A259,$A$5:$A$1802,0),0)*HLOOKUP(EZ$2,$H$5:$FY$1802,MATCH($A259,$A$5:$A$1802,0),0),$H$2)</f>
        <v>-</v>
      </c>
      <c r="FA259" s="166" t="str">
        <f>IFERROR(HLOOKUP(FA$1,$H$5:$FY$1802,MATCH($A259,$A$5:$A$1802,0),0)*HLOOKUP(FA$2,$H$5:$FY$1802,MATCH($A259,$A$5:$A$1802,0),0),$H$2)</f>
        <v>-</v>
      </c>
      <c r="FB259" s="166">
        <f>IFERROR(HLOOKUP(FB$1,$H$5:$FY$1802,MATCH($A259,$A$5:$A$1802,0),0)*HLOOKUP(FB$2,$H$5:$FY$1802,MATCH($A259,$A$5:$A$1802,0),0),$H$2)</f>
        <v>0</v>
      </c>
      <c r="FC259" s="166">
        <f>IFERROR(HLOOKUP(FC$1,$H$5:$FY$1802,MATCH($A259,$A$5:$A$1802,0),0)*HLOOKUP(FC$2,$H$5:$FY$1802,MATCH($A259,$A$5:$A$1802,0),0),$H$2)</f>
        <v>0</v>
      </c>
      <c r="FD259" s="166">
        <f>IFERROR(HLOOKUP(FD$1,$H$5:$FY$1802,MATCH($A259,$A$5:$A$1802,0),0)*HLOOKUP(FD$2,$H$5:$FY$1802,MATCH($A259,$A$5:$A$1802,0),0),$H$2)</f>
        <v>0</v>
      </c>
      <c r="FE259" s="166">
        <f>IFERROR(HLOOKUP(FE$1,$H$5:$FY$1802,MATCH($A259,$A$5:$A$1802,0),0)*HLOOKUP(FE$2,$H$5:$FY$1802,MATCH($A259,$A$5:$A$1802,0),0),$H$2)</f>
        <v>0</v>
      </c>
      <c r="FF259" s="166">
        <f>IFERROR(HLOOKUP(FF$1,$H$5:$FY$1802,MATCH($A259,$A$5:$A$1802,0),0)*HLOOKUP(FF$2,$H$5:$FY$1802,MATCH($A259,$A$5:$A$1802,0),0),$H$2)</f>
        <v>0</v>
      </c>
      <c r="FG259" s="166">
        <f>IFERROR(HLOOKUP(FG$1,$H$5:$FY$1802,MATCH($A259,$A$5:$A$1802,0),0)*HLOOKUP(FG$2,$H$5:$FY$1802,MATCH($A259,$A$5:$A$1802,0),0),$H$2)</f>
        <v>0</v>
      </c>
      <c r="FH259" s="152"/>
      <c r="FI259" s="405" t="str">
        <f t="shared" si="1050"/>
        <v>-</v>
      </c>
      <c r="FJ259" s="405" t="str">
        <f t="shared" si="1050"/>
        <v>-</v>
      </c>
      <c r="FK259" s="405" t="str">
        <f t="shared" si="1051"/>
        <v>-</v>
      </c>
      <c r="FL259" s="405" t="str">
        <f t="shared" si="1052"/>
        <v>-</v>
      </c>
      <c r="FM259" s="405" t="str">
        <f t="shared" si="1053"/>
        <v>-</v>
      </c>
      <c r="FN259" s="405" t="str">
        <f t="shared" si="1054"/>
        <v>-</v>
      </c>
      <c r="FO259" s="405" t="str">
        <f t="shared" si="1055"/>
        <v>-</v>
      </c>
      <c r="FP259" s="405" t="str">
        <f t="shared" si="1056"/>
        <v>-</v>
      </c>
      <c r="FQ259" s="405" t="str">
        <f t="shared" si="1057"/>
        <v>-</v>
      </c>
      <c r="FR259" s="405" t="str">
        <f t="shared" si="1058"/>
        <v>-</v>
      </c>
      <c r="FS259" s="65"/>
    </row>
    <row r="260" spans="1:180" ht="10.35" customHeight="1" x14ac:dyDescent="0.2">
      <c r="A260" s="74" t="str">
        <f t="shared" si="1045"/>
        <v>2017-18SEPTEMBERR1F</v>
      </c>
      <c r="B260" s="163" t="str">
        <f t="shared" si="1059"/>
        <v>2017-18</v>
      </c>
      <c r="C260" s="26" t="s">
        <v>830</v>
      </c>
      <c r="D260" s="163" t="str">
        <f>INDEX($FV$16:$FW$26,MATCH($F260,$FV$16:$FV$26,0),2)</f>
        <v>Y59</v>
      </c>
      <c r="E260" s="163" t="str">
        <f>VLOOKUP($D260,$FW$8:$FX$14,2,0)</f>
        <v>South East</v>
      </c>
      <c r="F260" s="271" t="s">
        <v>852</v>
      </c>
      <c r="G260" s="271" t="s">
        <v>873</v>
      </c>
      <c r="H260" s="272">
        <v>0</v>
      </c>
      <c r="I260" s="272">
        <v>0</v>
      </c>
      <c r="J260" s="272">
        <v>0</v>
      </c>
      <c r="K260" s="272">
        <v>0</v>
      </c>
      <c r="L260" s="272">
        <v>0</v>
      </c>
      <c r="M260" s="272" t="s">
        <v>44</v>
      </c>
      <c r="N260" s="272">
        <v>0</v>
      </c>
      <c r="O260" s="272">
        <v>0</v>
      </c>
      <c r="P260" s="272" t="s">
        <v>44</v>
      </c>
      <c r="Q260" s="272" t="s">
        <v>44</v>
      </c>
      <c r="R260" s="272" t="s">
        <v>44</v>
      </c>
      <c r="S260" s="272" t="s">
        <v>44</v>
      </c>
      <c r="T260" s="272">
        <v>0</v>
      </c>
      <c r="U260" s="272">
        <v>0</v>
      </c>
      <c r="V260" s="272">
        <v>0</v>
      </c>
      <c r="W260" s="272">
        <v>0</v>
      </c>
      <c r="X260" s="272">
        <v>0</v>
      </c>
      <c r="Y260" s="272">
        <v>0</v>
      </c>
      <c r="Z260" s="272">
        <v>0</v>
      </c>
      <c r="AA260" s="272">
        <v>0</v>
      </c>
      <c r="AB260" s="272">
        <v>0</v>
      </c>
      <c r="AC260" s="272">
        <v>0</v>
      </c>
      <c r="AD260" s="272">
        <v>0</v>
      </c>
      <c r="AE260" s="272">
        <v>0</v>
      </c>
      <c r="AF260" s="272">
        <v>0</v>
      </c>
      <c r="AG260" s="272">
        <v>0</v>
      </c>
      <c r="AH260" s="272">
        <v>0</v>
      </c>
      <c r="AI260" s="272">
        <v>0</v>
      </c>
      <c r="AJ260" s="272">
        <v>0</v>
      </c>
      <c r="AK260" s="272">
        <v>0</v>
      </c>
      <c r="AL260" s="272">
        <v>0</v>
      </c>
      <c r="AM260" s="272">
        <v>0</v>
      </c>
      <c r="AN260" s="272">
        <v>0</v>
      </c>
      <c r="AO260" s="272">
        <v>0</v>
      </c>
      <c r="AP260" s="272">
        <v>0</v>
      </c>
      <c r="AQ260" s="272">
        <v>0</v>
      </c>
      <c r="AR260" s="272">
        <v>0</v>
      </c>
      <c r="AS260" s="272">
        <v>0</v>
      </c>
      <c r="AT260" s="272">
        <v>0</v>
      </c>
      <c r="AU260" s="272">
        <v>0</v>
      </c>
      <c r="AV260" s="272">
        <v>0</v>
      </c>
      <c r="AW260" s="272">
        <v>0</v>
      </c>
      <c r="AX260" s="272">
        <v>0</v>
      </c>
      <c r="AY260" s="272">
        <v>0</v>
      </c>
      <c r="AZ260" s="272">
        <v>0</v>
      </c>
      <c r="BA260" s="272">
        <v>0</v>
      </c>
      <c r="BB260" s="272">
        <v>0</v>
      </c>
      <c r="BC260" s="272">
        <v>0</v>
      </c>
      <c r="BD260" s="272">
        <v>0</v>
      </c>
      <c r="BE260" s="272">
        <v>0</v>
      </c>
      <c r="BF260" s="272">
        <v>0</v>
      </c>
      <c r="BG260" s="272">
        <v>0</v>
      </c>
      <c r="BH260" s="272">
        <v>0</v>
      </c>
      <c r="BI260" s="272">
        <v>0</v>
      </c>
      <c r="BJ260" s="272" t="s">
        <v>44</v>
      </c>
      <c r="BK260" s="272" t="s">
        <v>44</v>
      </c>
      <c r="BL260" s="272" t="s">
        <v>44</v>
      </c>
      <c r="BM260" s="272" t="s">
        <v>44</v>
      </c>
      <c r="BN260" s="272" t="s">
        <v>44</v>
      </c>
      <c r="BO260" s="272" t="s">
        <v>44</v>
      </c>
      <c r="BP260" s="272" t="s">
        <v>44</v>
      </c>
      <c r="BQ260" s="272" t="s">
        <v>44</v>
      </c>
      <c r="BR260" s="272" t="s">
        <v>44</v>
      </c>
      <c r="BS260" s="272" t="s">
        <v>44</v>
      </c>
      <c r="BT260" s="272" t="s">
        <v>44</v>
      </c>
      <c r="BU260" s="272" t="s">
        <v>44</v>
      </c>
      <c r="BV260" s="272" t="s">
        <v>44</v>
      </c>
      <c r="BW260" s="272" t="s">
        <v>44</v>
      </c>
      <c r="BX260" s="272" t="s">
        <v>44</v>
      </c>
      <c r="BY260" s="272" t="s">
        <v>44</v>
      </c>
      <c r="BZ260" s="272" t="s">
        <v>44</v>
      </c>
      <c r="CA260" s="272" t="s">
        <v>44</v>
      </c>
      <c r="CB260" s="272" t="s">
        <v>44</v>
      </c>
      <c r="CC260" s="272" t="s">
        <v>44</v>
      </c>
      <c r="CD260" s="272" t="s">
        <v>44</v>
      </c>
      <c r="CE260" s="272" t="s">
        <v>44</v>
      </c>
      <c r="CF260" s="272" t="s">
        <v>44</v>
      </c>
      <c r="CG260" s="272" t="s">
        <v>44</v>
      </c>
      <c r="CH260" s="272" t="s">
        <v>44</v>
      </c>
      <c r="CI260" s="272" t="s">
        <v>44</v>
      </c>
      <c r="CJ260" s="272" t="s">
        <v>44</v>
      </c>
      <c r="CK260" s="272" t="s">
        <v>44</v>
      </c>
      <c r="CL260" s="272" t="s">
        <v>44</v>
      </c>
      <c r="CM260" s="272" t="s">
        <v>44</v>
      </c>
      <c r="CN260" s="272" t="s">
        <v>44</v>
      </c>
      <c r="CO260" s="272" t="s">
        <v>44</v>
      </c>
      <c r="CP260" s="272" t="s">
        <v>44</v>
      </c>
      <c r="CQ260" s="272" t="s">
        <v>44</v>
      </c>
      <c r="CR260" s="272" t="s">
        <v>44</v>
      </c>
      <c r="CS260" s="272" t="s">
        <v>44</v>
      </c>
      <c r="CT260" s="272" t="s">
        <v>44</v>
      </c>
      <c r="CU260" s="272" t="s">
        <v>44</v>
      </c>
      <c r="CV260" s="272" t="s">
        <v>44</v>
      </c>
      <c r="CW260" s="272" t="s">
        <v>44</v>
      </c>
      <c r="CX260" s="272">
        <v>0</v>
      </c>
      <c r="CY260" s="272">
        <v>0</v>
      </c>
      <c r="CZ260" s="272">
        <v>0</v>
      </c>
      <c r="DA260" s="272">
        <v>0</v>
      </c>
      <c r="DB260" s="272">
        <v>0</v>
      </c>
      <c r="DC260" s="272">
        <v>0</v>
      </c>
      <c r="DD260" s="272">
        <v>0</v>
      </c>
      <c r="DE260" s="272">
        <v>0</v>
      </c>
      <c r="DF260" s="272" t="s">
        <v>44</v>
      </c>
      <c r="DG260" s="272" t="s">
        <v>44</v>
      </c>
      <c r="DH260" s="272" t="s">
        <v>44</v>
      </c>
      <c r="DI260" s="272" t="s">
        <v>44</v>
      </c>
      <c r="DJ260" s="272" t="s">
        <v>44</v>
      </c>
      <c r="DK260" s="272">
        <v>0</v>
      </c>
      <c r="DL260" s="250">
        <v>0</v>
      </c>
      <c r="DM260" s="250">
        <v>0</v>
      </c>
      <c r="DN260" s="250">
        <v>0</v>
      </c>
      <c r="DO260" s="250">
        <v>0</v>
      </c>
      <c r="DP260" s="250">
        <v>0</v>
      </c>
      <c r="DQ260" s="250">
        <v>0</v>
      </c>
      <c r="DR260" s="250">
        <v>0</v>
      </c>
      <c r="DS260" s="250">
        <v>0</v>
      </c>
      <c r="DT260" s="250">
        <v>0</v>
      </c>
      <c r="DU260" s="250">
        <v>0</v>
      </c>
      <c r="DV260" s="250">
        <v>0</v>
      </c>
      <c r="DW260" s="250">
        <v>0</v>
      </c>
      <c r="DX260" s="250">
        <v>0</v>
      </c>
      <c r="DY260" s="250">
        <v>0</v>
      </c>
      <c r="DZ260" s="250">
        <v>0</v>
      </c>
      <c r="EA260" s="250">
        <v>0</v>
      </c>
      <c r="EB260" s="155"/>
      <c r="EC260" s="75">
        <f t="shared" si="1046"/>
        <v>9</v>
      </c>
      <c r="ED260" s="74">
        <f t="shared" si="1047"/>
        <v>2017</v>
      </c>
      <c r="EE260" s="165">
        <f t="shared" si="1048"/>
        <v>42979</v>
      </c>
      <c r="EF260" s="157">
        <f t="shared" si="1049"/>
        <v>30</v>
      </c>
      <c r="EG260" s="156"/>
      <c r="EH260" s="166">
        <f>IFERROR(HLOOKUP(EH$1,$H$5:$FY$1802,MATCH($A260,$A$5:$A$1802,0),0)*HLOOKUP(EH$2,$H$5:$FY$1802,MATCH($A260,$A$5:$A$1802,0),0),$H$2)</f>
        <v>0</v>
      </c>
      <c r="EI260" s="166" t="str">
        <f>IFERROR(HLOOKUP(EI$1,$H$5:$FY$1802,MATCH($A260,$A$5:$A$1802,0),0)*HLOOKUP(EI$2,$H$5:$FY$1802,MATCH($A260,$A$5:$A$1802,0),0),$H$2)</f>
        <v>-</v>
      </c>
      <c r="EJ260" s="166">
        <f>IFERROR(HLOOKUP(EJ$1,$H$5:$FY$1802,MATCH($A260,$A$5:$A$1802,0),0)*HLOOKUP(EJ$2,$H$5:$FY$1802,MATCH($A260,$A$5:$A$1802,0),0),$H$2)</f>
        <v>0</v>
      </c>
      <c r="EK260" s="166">
        <f>IFERROR(HLOOKUP(EK$1,$H$5:$FY$1802,MATCH($A260,$A$5:$A$1802,0),0)*HLOOKUP(EK$2,$H$5:$FY$1802,MATCH($A260,$A$5:$A$1802,0),0),$H$2)</f>
        <v>0</v>
      </c>
      <c r="EL260" s="166">
        <f>IFERROR(HLOOKUP(EL$1,$H$5:$FY$1802,MATCH($A260,$A$5:$A$1802,0),0)*HLOOKUP(EL$2,$H$5:$FY$1802,MATCH($A260,$A$5:$A$1802,0),0),$H$2)</f>
        <v>0</v>
      </c>
      <c r="EM260" s="166">
        <f>IFERROR(HLOOKUP(EM$1,$H$5:$FY$1802,MATCH($A260,$A$5:$A$1802,0),0)*HLOOKUP(EM$2,$H$5:$FY$1802,MATCH($A260,$A$5:$A$1802,0),0),$H$2)</f>
        <v>0</v>
      </c>
      <c r="EN260" s="166">
        <f>IFERROR(HLOOKUP(EN$1,$H$5:$FY$1802,MATCH($A260,$A$5:$A$1802,0),0)*HLOOKUP(EN$2,$H$5:$FY$1802,MATCH($A260,$A$5:$A$1802,0),0),$H$2)</f>
        <v>0</v>
      </c>
      <c r="EO260" s="166">
        <f>IFERROR(HLOOKUP(EO$1,$H$5:$FY$1802,MATCH($A260,$A$5:$A$1802,0),0)*HLOOKUP(EO$2,$H$5:$FY$1802,MATCH($A260,$A$5:$A$1802,0),0),$H$2)</f>
        <v>0</v>
      </c>
      <c r="EP260" s="166">
        <f>IFERROR(HLOOKUP(EP$1,$H$5:$FY$1802,MATCH($A260,$A$5:$A$1802,0),0)*HLOOKUP(EP$2,$H$5:$FY$1802,MATCH($A260,$A$5:$A$1802,0),0),$H$2)</f>
        <v>0</v>
      </c>
      <c r="EQ260" s="166" t="str">
        <f>IFERROR(HLOOKUP(EQ$1,$H$5:$FY$1802,MATCH($A260,$A$5:$A$1802,0),0)*HLOOKUP(EQ$2,$H$5:$FY$1802,MATCH($A260,$A$5:$A$1802,0),0),$H$2)</f>
        <v>-</v>
      </c>
      <c r="ER260" s="166" t="str">
        <f>IFERROR(HLOOKUP(ER$1,$H$5:$FY$1802,MATCH($A260,$A$5:$A$1802,0),0)*HLOOKUP(ER$2,$H$5:$FY$1802,MATCH($A260,$A$5:$A$1802,0),0),$H$2)</f>
        <v>-</v>
      </c>
      <c r="ES260" s="166" t="str">
        <f>IFERROR(HLOOKUP(ES$1,$H$5:$FY$1802,MATCH($A260,$A$5:$A$1802,0),0)*HLOOKUP(ES$2,$H$5:$FY$1802,MATCH($A260,$A$5:$A$1802,0),0),$H$2)</f>
        <v>-</v>
      </c>
      <c r="ET260" s="166" t="str">
        <f>IFERROR(HLOOKUP(ET$1,$H$5:$FY$1802,MATCH($A260,$A$5:$A$1802,0),0)*HLOOKUP(ET$2,$H$5:$FY$1802,MATCH($A260,$A$5:$A$1802,0),0),$H$2)</f>
        <v>-</v>
      </c>
      <c r="EU260" s="166" t="str">
        <f>IFERROR(HLOOKUP(EU$1,$H$5:$FY$1802,MATCH($A260,$A$5:$A$1802,0),0)*HLOOKUP(EU$2,$H$5:$FY$1802,MATCH($A260,$A$5:$A$1802,0),0),$H$2)</f>
        <v>-</v>
      </c>
      <c r="EV260" s="166" t="str">
        <f>IFERROR(HLOOKUP(EV$1,$H$5:$FY$1802,MATCH($A260,$A$5:$A$1802,0),0)*HLOOKUP(EV$2,$H$5:$FY$1802,MATCH($A260,$A$5:$A$1802,0),0),$H$2)</f>
        <v>-</v>
      </c>
      <c r="EW260" s="166" t="str">
        <f>IFERROR(HLOOKUP(EW$1,$H$5:$FY$1802,MATCH($A260,$A$5:$A$1802,0),0)*HLOOKUP(EW$2,$H$5:$FY$1802,MATCH($A260,$A$5:$A$1802,0),0),$H$2)</f>
        <v>-</v>
      </c>
      <c r="EX260" s="166" t="str">
        <f>IFERROR(HLOOKUP(EX$1,$H$5:$FY$1802,MATCH($A260,$A$5:$A$1802,0),0)*HLOOKUP(EX$2,$H$5:$FY$1802,MATCH($A260,$A$5:$A$1802,0),0),$H$2)</f>
        <v>-</v>
      </c>
      <c r="EY260" s="166" t="str">
        <f>IFERROR(HLOOKUP(EY$1,$H$5:$FY$1802,MATCH($A260,$A$5:$A$1802,0),0)*HLOOKUP(EY$2,$H$5:$FY$1802,MATCH($A260,$A$5:$A$1802,0),0),$H$2)</f>
        <v>-</v>
      </c>
      <c r="EZ260" s="166" t="str">
        <f>IFERROR(HLOOKUP(EZ$1,$H$5:$FY$1802,MATCH($A260,$A$5:$A$1802,0),0)*HLOOKUP(EZ$2,$H$5:$FY$1802,MATCH($A260,$A$5:$A$1802,0),0),$H$2)</f>
        <v>-</v>
      </c>
      <c r="FA260" s="166" t="str">
        <f>IFERROR(HLOOKUP(FA$1,$H$5:$FY$1802,MATCH($A260,$A$5:$A$1802,0),0)*HLOOKUP(FA$2,$H$5:$FY$1802,MATCH($A260,$A$5:$A$1802,0),0),$H$2)</f>
        <v>-</v>
      </c>
      <c r="FB260" s="166">
        <f>IFERROR(HLOOKUP(FB$1,$H$5:$FY$1802,MATCH($A260,$A$5:$A$1802,0),0)*HLOOKUP(FB$2,$H$5:$FY$1802,MATCH($A260,$A$5:$A$1802,0),0),$H$2)</f>
        <v>0</v>
      </c>
      <c r="FC260" s="166">
        <f>IFERROR(HLOOKUP(FC$1,$H$5:$FY$1802,MATCH($A260,$A$5:$A$1802,0),0)*HLOOKUP(FC$2,$H$5:$FY$1802,MATCH($A260,$A$5:$A$1802,0),0),$H$2)</f>
        <v>0</v>
      </c>
      <c r="FD260" s="166">
        <f>IFERROR(HLOOKUP(FD$1,$H$5:$FY$1802,MATCH($A260,$A$5:$A$1802,0),0)*HLOOKUP(FD$2,$H$5:$FY$1802,MATCH($A260,$A$5:$A$1802,0),0),$H$2)</f>
        <v>0</v>
      </c>
      <c r="FE260" s="166">
        <f>IFERROR(HLOOKUP(FE$1,$H$5:$FY$1802,MATCH($A260,$A$5:$A$1802,0),0)*HLOOKUP(FE$2,$H$5:$FY$1802,MATCH($A260,$A$5:$A$1802,0),0),$H$2)</f>
        <v>0</v>
      </c>
      <c r="FF260" s="166">
        <f>IFERROR(HLOOKUP(FF$1,$H$5:$FY$1802,MATCH($A260,$A$5:$A$1802,0),0)*HLOOKUP(FF$2,$H$5:$FY$1802,MATCH($A260,$A$5:$A$1802,0),0),$H$2)</f>
        <v>0</v>
      </c>
      <c r="FG260" s="166">
        <f>IFERROR(HLOOKUP(FG$1,$H$5:$FY$1802,MATCH($A260,$A$5:$A$1802,0),0)*HLOOKUP(FG$2,$H$5:$FY$1802,MATCH($A260,$A$5:$A$1802,0),0),$H$2)</f>
        <v>0</v>
      </c>
      <c r="FH260" s="152"/>
      <c r="FI260" s="405" t="str">
        <f t="shared" si="1050"/>
        <v>-</v>
      </c>
      <c r="FJ260" s="405" t="str">
        <f t="shared" si="1050"/>
        <v>-</v>
      </c>
      <c r="FK260" s="405" t="str">
        <f t="shared" si="1051"/>
        <v>-</v>
      </c>
      <c r="FL260" s="405" t="str">
        <f t="shared" si="1052"/>
        <v>-</v>
      </c>
      <c r="FM260" s="405" t="str">
        <f t="shared" si="1053"/>
        <v>-</v>
      </c>
      <c r="FN260" s="405" t="str">
        <f t="shared" si="1054"/>
        <v>-</v>
      </c>
      <c r="FO260" s="405" t="str">
        <f t="shared" si="1055"/>
        <v>-</v>
      </c>
      <c r="FP260" s="405" t="str">
        <f t="shared" si="1056"/>
        <v>-</v>
      </c>
      <c r="FQ260" s="405" t="str">
        <f t="shared" si="1057"/>
        <v>-</v>
      </c>
      <c r="FR260" s="405" t="str">
        <f t="shared" si="1058"/>
        <v>-</v>
      </c>
      <c r="FS260" s="65"/>
    </row>
    <row r="261" spans="1:180" ht="10.35" customHeight="1" x14ac:dyDescent="0.2">
      <c r="A261" s="180" t="str">
        <f t="shared" si="1045"/>
        <v>2017-18SEPTEMBERRRU</v>
      </c>
      <c r="B261" s="182" t="str">
        <f t="shared" si="1059"/>
        <v>2017-18</v>
      </c>
      <c r="C261" s="181" t="s">
        <v>830</v>
      </c>
      <c r="D261" s="182" t="str">
        <f>INDEX($FV$16:$FW$26,MATCH($F261,$FV$16:$FV$26,0),2)</f>
        <v>Y56</v>
      </c>
      <c r="E261" s="182" t="str">
        <f>VLOOKUP($D261,$FW$8:$FX$14,2,0)</f>
        <v>London</v>
      </c>
      <c r="F261" s="273" t="s">
        <v>855</v>
      </c>
      <c r="G261" s="273" t="s">
        <v>874</v>
      </c>
      <c r="H261" s="274">
        <v>0</v>
      </c>
      <c r="I261" s="274">
        <v>0</v>
      </c>
      <c r="J261" s="274">
        <v>0</v>
      </c>
      <c r="K261" s="274">
        <v>0</v>
      </c>
      <c r="L261" s="274">
        <v>0</v>
      </c>
      <c r="M261" s="274" t="s">
        <v>44</v>
      </c>
      <c r="N261" s="274">
        <v>0</v>
      </c>
      <c r="O261" s="274">
        <v>0</v>
      </c>
      <c r="P261" s="274" t="s">
        <v>44</v>
      </c>
      <c r="Q261" s="274" t="s">
        <v>44</v>
      </c>
      <c r="R261" s="274" t="s">
        <v>44</v>
      </c>
      <c r="S261" s="274" t="s">
        <v>44</v>
      </c>
      <c r="T261" s="274">
        <v>0</v>
      </c>
      <c r="U261" s="274">
        <v>0</v>
      </c>
      <c r="V261" s="274">
        <v>0</v>
      </c>
      <c r="W261" s="274">
        <v>0</v>
      </c>
      <c r="X261" s="274">
        <v>0</v>
      </c>
      <c r="Y261" s="274">
        <v>0</v>
      </c>
      <c r="Z261" s="274">
        <v>0</v>
      </c>
      <c r="AA261" s="274">
        <v>0</v>
      </c>
      <c r="AB261" s="274">
        <v>0</v>
      </c>
      <c r="AC261" s="274">
        <v>0</v>
      </c>
      <c r="AD261" s="274">
        <v>0</v>
      </c>
      <c r="AE261" s="274">
        <v>0</v>
      </c>
      <c r="AF261" s="274">
        <v>0</v>
      </c>
      <c r="AG261" s="274">
        <v>0</v>
      </c>
      <c r="AH261" s="274">
        <v>0</v>
      </c>
      <c r="AI261" s="274">
        <v>0</v>
      </c>
      <c r="AJ261" s="274">
        <v>0</v>
      </c>
      <c r="AK261" s="274">
        <v>0</v>
      </c>
      <c r="AL261" s="274">
        <v>0</v>
      </c>
      <c r="AM261" s="274">
        <v>0</v>
      </c>
      <c r="AN261" s="274">
        <v>0</v>
      </c>
      <c r="AO261" s="274">
        <v>0</v>
      </c>
      <c r="AP261" s="274">
        <v>0</v>
      </c>
      <c r="AQ261" s="274">
        <v>0</v>
      </c>
      <c r="AR261" s="274">
        <v>0</v>
      </c>
      <c r="AS261" s="274">
        <v>0</v>
      </c>
      <c r="AT261" s="274">
        <v>0</v>
      </c>
      <c r="AU261" s="274">
        <v>0</v>
      </c>
      <c r="AV261" s="274">
        <v>0</v>
      </c>
      <c r="AW261" s="274">
        <v>0</v>
      </c>
      <c r="AX261" s="274">
        <v>0</v>
      </c>
      <c r="AY261" s="274">
        <v>0</v>
      </c>
      <c r="AZ261" s="274">
        <v>0</v>
      </c>
      <c r="BA261" s="274">
        <v>0</v>
      </c>
      <c r="BB261" s="274">
        <v>0</v>
      </c>
      <c r="BC261" s="274">
        <v>0</v>
      </c>
      <c r="BD261" s="274">
        <v>0</v>
      </c>
      <c r="BE261" s="274">
        <v>0</v>
      </c>
      <c r="BF261" s="274">
        <v>0</v>
      </c>
      <c r="BG261" s="274">
        <v>0</v>
      </c>
      <c r="BH261" s="274">
        <v>0</v>
      </c>
      <c r="BI261" s="274">
        <v>0</v>
      </c>
      <c r="BJ261" s="274" t="s">
        <v>44</v>
      </c>
      <c r="BK261" s="274" t="s">
        <v>44</v>
      </c>
      <c r="BL261" s="274" t="s">
        <v>44</v>
      </c>
      <c r="BM261" s="274" t="s">
        <v>44</v>
      </c>
      <c r="BN261" s="274" t="s">
        <v>44</v>
      </c>
      <c r="BO261" s="274" t="s">
        <v>44</v>
      </c>
      <c r="BP261" s="274" t="s">
        <v>44</v>
      </c>
      <c r="BQ261" s="274" t="s">
        <v>44</v>
      </c>
      <c r="BR261" s="274" t="s">
        <v>44</v>
      </c>
      <c r="BS261" s="274" t="s">
        <v>44</v>
      </c>
      <c r="BT261" s="274" t="s">
        <v>44</v>
      </c>
      <c r="BU261" s="274" t="s">
        <v>44</v>
      </c>
      <c r="BV261" s="274" t="s">
        <v>44</v>
      </c>
      <c r="BW261" s="274" t="s">
        <v>44</v>
      </c>
      <c r="BX261" s="274" t="s">
        <v>44</v>
      </c>
      <c r="BY261" s="274" t="s">
        <v>44</v>
      </c>
      <c r="BZ261" s="274" t="s">
        <v>44</v>
      </c>
      <c r="CA261" s="274" t="s">
        <v>44</v>
      </c>
      <c r="CB261" s="274" t="s">
        <v>44</v>
      </c>
      <c r="CC261" s="274" t="s">
        <v>44</v>
      </c>
      <c r="CD261" s="274" t="s">
        <v>44</v>
      </c>
      <c r="CE261" s="274" t="s">
        <v>44</v>
      </c>
      <c r="CF261" s="274" t="s">
        <v>44</v>
      </c>
      <c r="CG261" s="274" t="s">
        <v>44</v>
      </c>
      <c r="CH261" s="274" t="s">
        <v>44</v>
      </c>
      <c r="CI261" s="274" t="s">
        <v>44</v>
      </c>
      <c r="CJ261" s="274" t="s">
        <v>44</v>
      </c>
      <c r="CK261" s="274" t="s">
        <v>44</v>
      </c>
      <c r="CL261" s="274" t="s">
        <v>44</v>
      </c>
      <c r="CM261" s="274" t="s">
        <v>44</v>
      </c>
      <c r="CN261" s="274" t="s">
        <v>44</v>
      </c>
      <c r="CO261" s="274" t="s">
        <v>44</v>
      </c>
      <c r="CP261" s="274" t="s">
        <v>44</v>
      </c>
      <c r="CQ261" s="274" t="s">
        <v>44</v>
      </c>
      <c r="CR261" s="274" t="s">
        <v>44</v>
      </c>
      <c r="CS261" s="274" t="s">
        <v>44</v>
      </c>
      <c r="CT261" s="274" t="s">
        <v>44</v>
      </c>
      <c r="CU261" s="274" t="s">
        <v>44</v>
      </c>
      <c r="CV261" s="274" t="s">
        <v>44</v>
      </c>
      <c r="CW261" s="274" t="s">
        <v>44</v>
      </c>
      <c r="CX261" s="274">
        <v>0</v>
      </c>
      <c r="CY261" s="274">
        <v>0</v>
      </c>
      <c r="CZ261" s="274">
        <v>0</v>
      </c>
      <c r="DA261" s="274">
        <v>0</v>
      </c>
      <c r="DB261" s="274">
        <v>0</v>
      </c>
      <c r="DC261" s="274">
        <v>0</v>
      </c>
      <c r="DD261" s="274">
        <v>0</v>
      </c>
      <c r="DE261" s="274">
        <v>0</v>
      </c>
      <c r="DF261" s="274" t="s">
        <v>44</v>
      </c>
      <c r="DG261" s="274" t="s">
        <v>44</v>
      </c>
      <c r="DH261" s="274" t="s">
        <v>44</v>
      </c>
      <c r="DI261" s="274" t="s">
        <v>44</v>
      </c>
      <c r="DJ261" s="274" t="s">
        <v>44</v>
      </c>
      <c r="DK261" s="274">
        <v>0</v>
      </c>
      <c r="DL261" s="251">
        <v>0</v>
      </c>
      <c r="DM261" s="251">
        <v>0</v>
      </c>
      <c r="DN261" s="251">
        <v>0</v>
      </c>
      <c r="DO261" s="251">
        <v>0</v>
      </c>
      <c r="DP261" s="251">
        <v>0</v>
      </c>
      <c r="DQ261" s="251">
        <v>0</v>
      </c>
      <c r="DR261" s="251">
        <v>0</v>
      </c>
      <c r="DS261" s="251">
        <v>0</v>
      </c>
      <c r="DT261" s="251">
        <v>0</v>
      </c>
      <c r="DU261" s="251">
        <v>0</v>
      </c>
      <c r="DV261" s="251">
        <v>0</v>
      </c>
      <c r="DW261" s="251">
        <v>0</v>
      </c>
      <c r="DX261" s="251">
        <v>0</v>
      </c>
      <c r="DY261" s="251">
        <v>0</v>
      </c>
      <c r="DZ261" s="251">
        <v>0</v>
      </c>
      <c r="EA261" s="251">
        <v>0</v>
      </c>
      <c r="EB261" s="183"/>
      <c r="EC261" s="184">
        <f t="shared" si="1046"/>
        <v>9</v>
      </c>
      <c r="ED261" s="180">
        <f t="shared" si="1047"/>
        <v>2017</v>
      </c>
      <c r="EE261" s="185">
        <f t="shared" si="1048"/>
        <v>42979</v>
      </c>
      <c r="EF261" s="186">
        <f t="shared" si="1049"/>
        <v>30</v>
      </c>
      <c r="EG261" s="187"/>
      <c r="EH261" s="188">
        <f>IFERROR(HLOOKUP(EH$1,$H$5:$FY$1802,MATCH($A261,$A$5:$A$1802,0),0)*HLOOKUP(EH$2,$H$5:$FY$1802,MATCH($A261,$A$5:$A$1802,0),0),$H$2)</f>
        <v>0</v>
      </c>
      <c r="EI261" s="188" t="str">
        <f>IFERROR(HLOOKUP(EI$1,$H$5:$FY$1802,MATCH($A261,$A$5:$A$1802,0),0)*HLOOKUP(EI$2,$H$5:$FY$1802,MATCH($A261,$A$5:$A$1802,0),0),$H$2)</f>
        <v>-</v>
      </c>
      <c r="EJ261" s="188">
        <f>IFERROR(HLOOKUP(EJ$1,$H$5:$FY$1802,MATCH($A261,$A$5:$A$1802,0),0)*HLOOKUP(EJ$2,$H$5:$FY$1802,MATCH($A261,$A$5:$A$1802,0),0),$H$2)</f>
        <v>0</v>
      </c>
      <c r="EK261" s="188">
        <f>IFERROR(HLOOKUP(EK$1,$H$5:$FY$1802,MATCH($A261,$A$5:$A$1802,0),0)*HLOOKUP(EK$2,$H$5:$FY$1802,MATCH($A261,$A$5:$A$1802,0),0),$H$2)</f>
        <v>0</v>
      </c>
      <c r="EL261" s="188">
        <f>IFERROR(HLOOKUP(EL$1,$H$5:$FY$1802,MATCH($A261,$A$5:$A$1802,0),0)*HLOOKUP(EL$2,$H$5:$FY$1802,MATCH($A261,$A$5:$A$1802,0),0),$H$2)</f>
        <v>0</v>
      </c>
      <c r="EM261" s="188">
        <f>IFERROR(HLOOKUP(EM$1,$H$5:$FY$1802,MATCH($A261,$A$5:$A$1802,0),0)*HLOOKUP(EM$2,$H$5:$FY$1802,MATCH($A261,$A$5:$A$1802,0),0),$H$2)</f>
        <v>0</v>
      </c>
      <c r="EN261" s="188">
        <f>IFERROR(HLOOKUP(EN$1,$H$5:$FY$1802,MATCH($A261,$A$5:$A$1802,0),0)*HLOOKUP(EN$2,$H$5:$FY$1802,MATCH($A261,$A$5:$A$1802,0),0),$H$2)</f>
        <v>0</v>
      </c>
      <c r="EO261" s="188">
        <f>IFERROR(HLOOKUP(EO$1,$H$5:$FY$1802,MATCH($A261,$A$5:$A$1802,0),0)*HLOOKUP(EO$2,$H$5:$FY$1802,MATCH($A261,$A$5:$A$1802,0),0),$H$2)</f>
        <v>0</v>
      </c>
      <c r="EP261" s="188">
        <f>IFERROR(HLOOKUP(EP$1,$H$5:$FY$1802,MATCH($A261,$A$5:$A$1802,0),0)*HLOOKUP(EP$2,$H$5:$FY$1802,MATCH($A261,$A$5:$A$1802,0),0),$H$2)</f>
        <v>0</v>
      </c>
      <c r="EQ261" s="188" t="str">
        <f>IFERROR(HLOOKUP(EQ$1,$H$5:$FY$1802,MATCH($A261,$A$5:$A$1802,0),0)*HLOOKUP(EQ$2,$H$5:$FY$1802,MATCH($A261,$A$5:$A$1802,0),0),$H$2)</f>
        <v>-</v>
      </c>
      <c r="ER261" s="188" t="str">
        <f>IFERROR(HLOOKUP(ER$1,$H$5:$FY$1802,MATCH($A261,$A$5:$A$1802,0),0)*HLOOKUP(ER$2,$H$5:$FY$1802,MATCH($A261,$A$5:$A$1802,0),0),$H$2)</f>
        <v>-</v>
      </c>
      <c r="ES261" s="188" t="str">
        <f>IFERROR(HLOOKUP(ES$1,$H$5:$FY$1802,MATCH($A261,$A$5:$A$1802,0),0)*HLOOKUP(ES$2,$H$5:$FY$1802,MATCH($A261,$A$5:$A$1802,0),0),$H$2)</f>
        <v>-</v>
      </c>
      <c r="ET261" s="188" t="str">
        <f>IFERROR(HLOOKUP(ET$1,$H$5:$FY$1802,MATCH($A261,$A$5:$A$1802,0),0)*HLOOKUP(ET$2,$H$5:$FY$1802,MATCH($A261,$A$5:$A$1802,0),0),$H$2)</f>
        <v>-</v>
      </c>
      <c r="EU261" s="188" t="str">
        <f>IFERROR(HLOOKUP(EU$1,$H$5:$FY$1802,MATCH($A261,$A$5:$A$1802,0),0)*HLOOKUP(EU$2,$H$5:$FY$1802,MATCH($A261,$A$5:$A$1802,0),0),$H$2)</f>
        <v>-</v>
      </c>
      <c r="EV261" s="188" t="str">
        <f>IFERROR(HLOOKUP(EV$1,$H$5:$FY$1802,MATCH($A261,$A$5:$A$1802,0),0)*HLOOKUP(EV$2,$H$5:$FY$1802,MATCH($A261,$A$5:$A$1802,0),0),$H$2)</f>
        <v>-</v>
      </c>
      <c r="EW261" s="188" t="str">
        <f>IFERROR(HLOOKUP(EW$1,$H$5:$FY$1802,MATCH($A261,$A$5:$A$1802,0),0)*HLOOKUP(EW$2,$H$5:$FY$1802,MATCH($A261,$A$5:$A$1802,0),0),$H$2)</f>
        <v>-</v>
      </c>
      <c r="EX261" s="188" t="str">
        <f>IFERROR(HLOOKUP(EX$1,$H$5:$FY$1802,MATCH($A261,$A$5:$A$1802,0),0)*HLOOKUP(EX$2,$H$5:$FY$1802,MATCH($A261,$A$5:$A$1802,0),0),$H$2)</f>
        <v>-</v>
      </c>
      <c r="EY261" s="188" t="str">
        <f>IFERROR(HLOOKUP(EY$1,$H$5:$FY$1802,MATCH($A261,$A$5:$A$1802,0),0)*HLOOKUP(EY$2,$H$5:$FY$1802,MATCH($A261,$A$5:$A$1802,0),0),$H$2)</f>
        <v>-</v>
      </c>
      <c r="EZ261" s="188" t="str">
        <f>IFERROR(HLOOKUP(EZ$1,$H$5:$FY$1802,MATCH($A261,$A$5:$A$1802,0),0)*HLOOKUP(EZ$2,$H$5:$FY$1802,MATCH($A261,$A$5:$A$1802,0),0),$H$2)</f>
        <v>-</v>
      </c>
      <c r="FA261" s="188" t="str">
        <f>IFERROR(HLOOKUP(FA$1,$H$5:$FY$1802,MATCH($A261,$A$5:$A$1802,0),0)*HLOOKUP(FA$2,$H$5:$FY$1802,MATCH($A261,$A$5:$A$1802,0),0),$H$2)</f>
        <v>-</v>
      </c>
      <c r="FB261" s="188">
        <f>IFERROR(HLOOKUP(FB$1,$H$5:$FY$1802,MATCH($A261,$A$5:$A$1802,0),0)*HLOOKUP(FB$2,$H$5:$FY$1802,MATCH($A261,$A$5:$A$1802,0),0),$H$2)</f>
        <v>0</v>
      </c>
      <c r="FC261" s="188">
        <f>IFERROR(HLOOKUP(FC$1,$H$5:$FY$1802,MATCH($A261,$A$5:$A$1802,0),0)*HLOOKUP(FC$2,$H$5:$FY$1802,MATCH($A261,$A$5:$A$1802,0),0),$H$2)</f>
        <v>0</v>
      </c>
      <c r="FD261" s="188">
        <f>IFERROR(HLOOKUP(FD$1,$H$5:$FY$1802,MATCH($A261,$A$5:$A$1802,0),0)*HLOOKUP(FD$2,$H$5:$FY$1802,MATCH($A261,$A$5:$A$1802,0),0),$H$2)</f>
        <v>0</v>
      </c>
      <c r="FE261" s="188">
        <f>IFERROR(HLOOKUP(FE$1,$H$5:$FY$1802,MATCH($A261,$A$5:$A$1802,0),0)*HLOOKUP(FE$2,$H$5:$FY$1802,MATCH($A261,$A$5:$A$1802,0),0),$H$2)</f>
        <v>0</v>
      </c>
      <c r="FF261" s="188">
        <f>IFERROR(HLOOKUP(FF$1,$H$5:$FY$1802,MATCH($A261,$A$5:$A$1802,0),0)*HLOOKUP(FF$2,$H$5:$FY$1802,MATCH($A261,$A$5:$A$1802,0),0),$H$2)</f>
        <v>0</v>
      </c>
      <c r="FG261" s="188">
        <f>IFERROR(HLOOKUP(FG$1,$H$5:$FY$1802,MATCH($A261,$A$5:$A$1802,0),0)*HLOOKUP(FG$2,$H$5:$FY$1802,MATCH($A261,$A$5:$A$1802,0),0),$H$2)</f>
        <v>0</v>
      </c>
      <c r="FH261" s="189"/>
      <c r="FI261" s="406" t="str">
        <f t="shared" si="1050"/>
        <v>-</v>
      </c>
      <c r="FJ261" s="406" t="str">
        <f t="shared" si="1050"/>
        <v>-</v>
      </c>
      <c r="FK261" s="406" t="str">
        <f t="shared" si="1051"/>
        <v>-</v>
      </c>
      <c r="FL261" s="406" t="str">
        <f t="shared" si="1052"/>
        <v>-</v>
      </c>
      <c r="FM261" s="406" t="str">
        <f t="shared" si="1053"/>
        <v>-</v>
      </c>
      <c r="FN261" s="406" t="str">
        <f t="shared" si="1054"/>
        <v>-</v>
      </c>
      <c r="FO261" s="406" t="str">
        <f t="shared" si="1055"/>
        <v>-</v>
      </c>
      <c r="FP261" s="406" t="str">
        <f t="shared" si="1056"/>
        <v>-</v>
      </c>
      <c r="FQ261" s="406" t="str">
        <f t="shared" si="1057"/>
        <v>-</v>
      </c>
      <c r="FR261" s="406" t="str">
        <f t="shared" si="1058"/>
        <v>-</v>
      </c>
      <c r="FS261" s="410"/>
    </row>
    <row r="262" spans="1:180" ht="10.35" customHeight="1" x14ac:dyDescent="0.2">
      <c r="A262" s="74" t="str">
        <f t="shared" si="1045"/>
        <v>2017-18SEPTEMBERRX6</v>
      </c>
      <c r="B262" s="163" t="str">
        <f t="shared" si="1059"/>
        <v>2017-18</v>
      </c>
      <c r="C262" s="26" t="s">
        <v>830</v>
      </c>
      <c r="D262" s="163" t="str">
        <f>INDEX($FV$16:$FW$26,MATCH($F262,$FV$16:$FV$26,0),2)</f>
        <v>Y63</v>
      </c>
      <c r="E262" s="163" t="str">
        <f>VLOOKUP($D262,$FW$8:$FX$14,2,0)</f>
        <v>North East and Yorkshire</v>
      </c>
      <c r="F262" s="271" t="s">
        <v>857</v>
      </c>
      <c r="G262" s="271" t="s">
        <v>875</v>
      </c>
      <c r="H262" s="272">
        <v>0</v>
      </c>
      <c r="I262" s="272">
        <v>0</v>
      </c>
      <c r="J262" s="272">
        <v>0</v>
      </c>
      <c r="K262" s="272">
        <v>0</v>
      </c>
      <c r="L262" s="272">
        <v>0</v>
      </c>
      <c r="M262" s="272" t="s">
        <v>44</v>
      </c>
      <c r="N262" s="272">
        <v>0</v>
      </c>
      <c r="O262" s="272">
        <v>0</v>
      </c>
      <c r="P262" s="272" t="s">
        <v>44</v>
      </c>
      <c r="Q262" s="272" t="s">
        <v>44</v>
      </c>
      <c r="R262" s="272" t="s">
        <v>44</v>
      </c>
      <c r="S262" s="272" t="s">
        <v>44</v>
      </c>
      <c r="T262" s="272">
        <v>0</v>
      </c>
      <c r="U262" s="272">
        <v>0</v>
      </c>
      <c r="V262" s="272">
        <v>0</v>
      </c>
      <c r="W262" s="272">
        <v>0</v>
      </c>
      <c r="X262" s="272">
        <v>0</v>
      </c>
      <c r="Y262" s="272">
        <v>0</v>
      </c>
      <c r="Z262" s="272">
        <v>0</v>
      </c>
      <c r="AA262" s="272">
        <v>0</v>
      </c>
      <c r="AB262" s="272">
        <v>0</v>
      </c>
      <c r="AC262" s="272">
        <v>0</v>
      </c>
      <c r="AD262" s="272">
        <v>0</v>
      </c>
      <c r="AE262" s="272">
        <v>0</v>
      </c>
      <c r="AF262" s="272">
        <v>0</v>
      </c>
      <c r="AG262" s="272">
        <v>0</v>
      </c>
      <c r="AH262" s="272">
        <v>0</v>
      </c>
      <c r="AI262" s="272">
        <v>0</v>
      </c>
      <c r="AJ262" s="272">
        <v>0</v>
      </c>
      <c r="AK262" s="272">
        <v>0</v>
      </c>
      <c r="AL262" s="272">
        <v>0</v>
      </c>
      <c r="AM262" s="272">
        <v>0</v>
      </c>
      <c r="AN262" s="272">
        <v>0</v>
      </c>
      <c r="AO262" s="272">
        <v>0</v>
      </c>
      <c r="AP262" s="272">
        <v>0</v>
      </c>
      <c r="AQ262" s="272">
        <v>0</v>
      </c>
      <c r="AR262" s="272">
        <v>0</v>
      </c>
      <c r="AS262" s="272">
        <v>0</v>
      </c>
      <c r="AT262" s="272">
        <v>0</v>
      </c>
      <c r="AU262" s="272">
        <v>0</v>
      </c>
      <c r="AV262" s="272">
        <v>0</v>
      </c>
      <c r="AW262" s="272">
        <v>0</v>
      </c>
      <c r="AX262" s="272">
        <v>0</v>
      </c>
      <c r="AY262" s="272">
        <v>0</v>
      </c>
      <c r="AZ262" s="272">
        <v>0</v>
      </c>
      <c r="BA262" s="272">
        <v>0</v>
      </c>
      <c r="BB262" s="272">
        <v>0</v>
      </c>
      <c r="BC262" s="272">
        <v>0</v>
      </c>
      <c r="BD262" s="272">
        <v>0</v>
      </c>
      <c r="BE262" s="272">
        <v>0</v>
      </c>
      <c r="BF262" s="272">
        <v>0</v>
      </c>
      <c r="BG262" s="272">
        <v>0</v>
      </c>
      <c r="BH262" s="272">
        <v>0</v>
      </c>
      <c r="BI262" s="272">
        <v>0</v>
      </c>
      <c r="BJ262" s="272" t="s">
        <v>44</v>
      </c>
      <c r="BK262" s="272" t="s">
        <v>44</v>
      </c>
      <c r="BL262" s="272" t="s">
        <v>44</v>
      </c>
      <c r="BM262" s="272" t="s">
        <v>44</v>
      </c>
      <c r="BN262" s="272" t="s">
        <v>44</v>
      </c>
      <c r="BO262" s="272" t="s">
        <v>44</v>
      </c>
      <c r="BP262" s="272" t="s">
        <v>44</v>
      </c>
      <c r="BQ262" s="272" t="s">
        <v>44</v>
      </c>
      <c r="BR262" s="272" t="s">
        <v>44</v>
      </c>
      <c r="BS262" s="272" t="s">
        <v>44</v>
      </c>
      <c r="BT262" s="272" t="s">
        <v>44</v>
      </c>
      <c r="BU262" s="272" t="s">
        <v>44</v>
      </c>
      <c r="BV262" s="272" t="s">
        <v>44</v>
      </c>
      <c r="BW262" s="272" t="s">
        <v>44</v>
      </c>
      <c r="BX262" s="272" t="s">
        <v>44</v>
      </c>
      <c r="BY262" s="272" t="s">
        <v>44</v>
      </c>
      <c r="BZ262" s="272" t="s">
        <v>44</v>
      </c>
      <c r="CA262" s="272" t="s">
        <v>44</v>
      </c>
      <c r="CB262" s="272" t="s">
        <v>44</v>
      </c>
      <c r="CC262" s="272" t="s">
        <v>44</v>
      </c>
      <c r="CD262" s="272" t="s">
        <v>44</v>
      </c>
      <c r="CE262" s="272" t="s">
        <v>44</v>
      </c>
      <c r="CF262" s="272" t="s">
        <v>44</v>
      </c>
      <c r="CG262" s="272" t="s">
        <v>44</v>
      </c>
      <c r="CH262" s="272" t="s">
        <v>44</v>
      </c>
      <c r="CI262" s="272" t="s">
        <v>44</v>
      </c>
      <c r="CJ262" s="272" t="s">
        <v>44</v>
      </c>
      <c r="CK262" s="272" t="s">
        <v>44</v>
      </c>
      <c r="CL262" s="272" t="s">
        <v>44</v>
      </c>
      <c r="CM262" s="272" t="s">
        <v>44</v>
      </c>
      <c r="CN262" s="272" t="s">
        <v>44</v>
      </c>
      <c r="CO262" s="272" t="s">
        <v>44</v>
      </c>
      <c r="CP262" s="272" t="s">
        <v>44</v>
      </c>
      <c r="CQ262" s="272" t="s">
        <v>44</v>
      </c>
      <c r="CR262" s="272" t="s">
        <v>44</v>
      </c>
      <c r="CS262" s="272" t="s">
        <v>44</v>
      </c>
      <c r="CT262" s="272" t="s">
        <v>44</v>
      </c>
      <c r="CU262" s="272" t="s">
        <v>44</v>
      </c>
      <c r="CV262" s="272" t="s">
        <v>44</v>
      </c>
      <c r="CW262" s="272" t="s">
        <v>44</v>
      </c>
      <c r="CX262" s="272">
        <v>0</v>
      </c>
      <c r="CY262" s="272">
        <v>0</v>
      </c>
      <c r="CZ262" s="272">
        <v>0</v>
      </c>
      <c r="DA262" s="272">
        <v>0</v>
      </c>
      <c r="DB262" s="272">
        <v>0</v>
      </c>
      <c r="DC262" s="272">
        <v>0</v>
      </c>
      <c r="DD262" s="272">
        <v>0</v>
      </c>
      <c r="DE262" s="272">
        <v>0</v>
      </c>
      <c r="DF262" s="272" t="s">
        <v>44</v>
      </c>
      <c r="DG262" s="272" t="s">
        <v>44</v>
      </c>
      <c r="DH262" s="272" t="s">
        <v>44</v>
      </c>
      <c r="DI262" s="272" t="s">
        <v>44</v>
      </c>
      <c r="DJ262" s="272" t="s">
        <v>44</v>
      </c>
      <c r="DK262" s="272">
        <v>0</v>
      </c>
      <c r="DL262" s="250">
        <v>0</v>
      </c>
      <c r="DM262" s="250">
        <v>0</v>
      </c>
      <c r="DN262" s="250">
        <v>0</v>
      </c>
      <c r="DO262" s="250">
        <v>0</v>
      </c>
      <c r="DP262" s="250">
        <v>0</v>
      </c>
      <c r="DQ262" s="250">
        <v>0</v>
      </c>
      <c r="DR262" s="250">
        <v>0</v>
      </c>
      <c r="DS262" s="250">
        <v>0</v>
      </c>
      <c r="DT262" s="250">
        <v>0</v>
      </c>
      <c r="DU262" s="250">
        <v>0</v>
      </c>
      <c r="DV262" s="250">
        <v>0</v>
      </c>
      <c r="DW262" s="250">
        <v>0</v>
      </c>
      <c r="DX262" s="250">
        <v>0</v>
      </c>
      <c r="DY262" s="250">
        <v>0</v>
      </c>
      <c r="DZ262" s="250">
        <v>0</v>
      </c>
      <c r="EA262" s="250">
        <v>0</v>
      </c>
      <c r="EB262" s="155"/>
      <c r="EC262" s="75">
        <f t="shared" si="1046"/>
        <v>9</v>
      </c>
      <c r="ED262" s="74">
        <f t="shared" si="1047"/>
        <v>2017</v>
      </c>
      <c r="EE262" s="165">
        <f t="shared" si="1048"/>
        <v>42979</v>
      </c>
      <c r="EF262" s="157">
        <f t="shared" si="1049"/>
        <v>30</v>
      </c>
      <c r="EG262" s="156"/>
      <c r="EH262" s="166">
        <f>IFERROR(HLOOKUP(EH$1,$H$5:$FY$1802,MATCH($A262,$A$5:$A$1802,0),0)*HLOOKUP(EH$2,$H$5:$FY$1802,MATCH($A262,$A$5:$A$1802,0),0),$H$2)</f>
        <v>0</v>
      </c>
      <c r="EI262" s="166" t="str">
        <f>IFERROR(HLOOKUP(EI$1,$H$5:$FY$1802,MATCH($A262,$A$5:$A$1802,0),0)*HLOOKUP(EI$2,$H$5:$FY$1802,MATCH($A262,$A$5:$A$1802,0),0),$H$2)</f>
        <v>-</v>
      </c>
      <c r="EJ262" s="166">
        <f>IFERROR(HLOOKUP(EJ$1,$H$5:$FY$1802,MATCH($A262,$A$5:$A$1802,0),0)*HLOOKUP(EJ$2,$H$5:$FY$1802,MATCH($A262,$A$5:$A$1802,0),0),$H$2)</f>
        <v>0</v>
      </c>
      <c r="EK262" s="166">
        <f>IFERROR(HLOOKUP(EK$1,$H$5:$FY$1802,MATCH($A262,$A$5:$A$1802,0),0)*HLOOKUP(EK$2,$H$5:$FY$1802,MATCH($A262,$A$5:$A$1802,0),0),$H$2)</f>
        <v>0</v>
      </c>
      <c r="EL262" s="166">
        <f>IFERROR(HLOOKUP(EL$1,$H$5:$FY$1802,MATCH($A262,$A$5:$A$1802,0),0)*HLOOKUP(EL$2,$H$5:$FY$1802,MATCH($A262,$A$5:$A$1802,0),0),$H$2)</f>
        <v>0</v>
      </c>
      <c r="EM262" s="166">
        <f>IFERROR(HLOOKUP(EM$1,$H$5:$FY$1802,MATCH($A262,$A$5:$A$1802,0),0)*HLOOKUP(EM$2,$H$5:$FY$1802,MATCH($A262,$A$5:$A$1802,0),0),$H$2)</f>
        <v>0</v>
      </c>
      <c r="EN262" s="166">
        <f>IFERROR(HLOOKUP(EN$1,$H$5:$FY$1802,MATCH($A262,$A$5:$A$1802,0),0)*HLOOKUP(EN$2,$H$5:$FY$1802,MATCH($A262,$A$5:$A$1802,0),0),$H$2)</f>
        <v>0</v>
      </c>
      <c r="EO262" s="166">
        <f>IFERROR(HLOOKUP(EO$1,$H$5:$FY$1802,MATCH($A262,$A$5:$A$1802,0),0)*HLOOKUP(EO$2,$H$5:$FY$1802,MATCH($A262,$A$5:$A$1802,0),0),$H$2)</f>
        <v>0</v>
      </c>
      <c r="EP262" s="166">
        <f>IFERROR(HLOOKUP(EP$1,$H$5:$FY$1802,MATCH($A262,$A$5:$A$1802,0),0)*HLOOKUP(EP$2,$H$5:$FY$1802,MATCH($A262,$A$5:$A$1802,0),0),$H$2)</f>
        <v>0</v>
      </c>
      <c r="EQ262" s="166" t="str">
        <f>IFERROR(HLOOKUP(EQ$1,$H$5:$FY$1802,MATCH($A262,$A$5:$A$1802,0),0)*HLOOKUP(EQ$2,$H$5:$FY$1802,MATCH($A262,$A$5:$A$1802,0),0),$H$2)</f>
        <v>-</v>
      </c>
      <c r="ER262" s="166" t="str">
        <f>IFERROR(HLOOKUP(ER$1,$H$5:$FY$1802,MATCH($A262,$A$5:$A$1802,0),0)*HLOOKUP(ER$2,$H$5:$FY$1802,MATCH($A262,$A$5:$A$1802,0),0),$H$2)</f>
        <v>-</v>
      </c>
      <c r="ES262" s="166" t="str">
        <f>IFERROR(HLOOKUP(ES$1,$H$5:$FY$1802,MATCH($A262,$A$5:$A$1802,0),0)*HLOOKUP(ES$2,$H$5:$FY$1802,MATCH($A262,$A$5:$A$1802,0),0),$H$2)</f>
        <v>-</v>
      </c>
      <c r="ET262" s="166" t="str">
        <f>IFERROR(HLOOKUP(ET$1,$H$5:$FY$1802,MATCH($A262,$A$5:$A$1802,0),0)*HLOOKUP(ET$2,$H$5:$FY$1802,MATCH($A262,$A$5:$A$1802,0),0),$H$2)</f>
        <v>-</v>
      </c>
      <c r="EU262" s="166" t="str">
        <f>IFERROR(HLOOKUP(EU$1,$H$5:$FY$1802,MATCH($A262,$A$5:$A$1802,0),0)*HLOOKUP(EU$2,$H$5:$FY$1802,MATCH($A262,$A$5:$A$1802,0),0),$H$2)</f>
        <v>-</v>
      </c>
      <c r="EV262" s="166" t="str">
        <f>IFERROR(HLOOKUP(EV$1,$H$5:$FY$1802,MATCH($A262,$A$5:$A$1802,0),0)*HLOOKUP(EV$2,$H$5:$FY$1802,MATCH($A262,$A$5:$A$1802,0),0),$H$2)</f>
        <v>-</v>
      </c>
      <c r="EW262" s="166" t="str">
        <f>IFERROR(HLOOKUP(EW$1,$H$5:$FY$1802,MATCH($A262,$A$5:$A$1802,0),0)*HLOOKUP(EW$2,$H$5:$FY$1802,MATCH($A262,$A$5:$A$1802,0),0),$H$2)</f>
        <v>-</v>
      </c>
      <c r="EX262" s="166" t="str">
        <f>IFERROR(HLOOKUP(EX$1,$H$5:$FY$1802,MATCH($A262,$A$5:$A$1802,0),0)*HLOOKUP(EX$2,$H$5:$FY$1802,MATCH($A262,$A$5:$A$1802,0),0),$H$2)</f>
        <v>-</v>
      </c>
      <c r="EY262" s="166" t="str">
        <f>IFERROR(HLOOKUP(EY$1,$H$5:$FY$1802,MATCH($A262,$A$5:$A$1802,0),0)*HLOOKUP(EY$2,$H$5:$FY$1802,MATCH($A262,$A$5:$A$1802,0),0),$H$2)</f>
        <v>-</v>
      </c>
      <c r="EZ262" s="166" t="str">
        <f>IFERROR(HLOOKUP(EZ$1,$H$5:$FY$1802,MATCH($A262,$A$5:$A$1802,0),0)*HLOOKUP(EZ$2,$H$5:$FY$1802,MATCH($A262,$A$5:$A$1802,0),0),$H$2)</f>
        <v>-</v>
      </c>
      <c r="FA262" s="166" t="str">
        <f>IFERROR(HLOOKUP(FA$1,$H$5:$FY$1802,MATCH($A262,$A$5:$A$1802,0),0)*HLOOKUP(FA$2,$H$5:$FY$1802,MATCH($A262,$A$5:$A$1802,0),0),$H$2)</f>
        <v>-</v>
      </c>
      <c r="FB262" s="166">
        <f>IFERROR(HLOOKUP(FB$1,$H$5:$FY$1802,MATCH($A262,$A$5:$A$1802,0),0)*HLOOKUP(FB$2,$H$5:$FY$1802,MATCH($A262,$A$5:$A$1802,0),0),$H$2)</f>
        <v>0</v>
      </c>
      <c r="FC262" s="166">
        <f>IFERROR(HLOOKUP(FC$1,$H$5:$FY$1802,MATCH($A262,$A$5:$A$1802,0),0)*HLOOKUP(FC$2,$H$5:$FY$1802,MATCH($A262,$A$5:$A$1802,0),0),$H$2)</f>
        <v>0</v>
      </c>
      <c r="FD262" s="166">
        <f>IFERROR(HLOOKUP(FD$1,$H$5:$FY$1802,MATCH($A262,$A$5:$A$1802,0),0)*HLOOKUP(FD$2,$H$5:$FY$1802,MATCH($A262,$A$5:$A$1802,0),0),$H$2)</f>
        <v>0</v>
      </c>
      <c r="FE262" s="166">
        <f>IFERROR(HLOOKUP(FE$1,$H$5:$FY$1802,MATCH($A262,$A$5:$A$1802,0),0)*HLOOKUP(FE$2,$H$5:$FY$1802,MATCH($A262,$A$5:$A$1802,0),0),$H$2)</f>
        <v>0</v>
      </c>
      <c r="FF262" s="166">
        <f>IFERROR(HLOOKUP(FF$1,$H$5:$FY$1802,MATCH($A262,$A$5:$A$1802,0),0)*HLOOKUP(FF$2,$H$5:$FY$1802,MATCH($A262,$A$5:$A$1802,0),0),$H$2)</f>
        <v>0</v>
      </c>
      <c r="FG262" s="166">
        <f>IFERROR(HLOOKUP(FG$1,$H$5:$FY$1802,MATCH($A262,$A$5:$A$1802,0),0)*HLOOKUP(FG$2,$H$5:$FY$1802,MATCH($A262,$A$5:$A$1802,0),0),$H$2)</f>
        <v>0</v>
      </c>
      <c r="FH262" s="152"/>
      <c r="FI262" s="405" t="str">
        <f t="shared" si="1050"/>
        <v>-</v>
      </c>
      <c r="FJ262" s="405" t="str">
        <f t="shared" si="1050"/>
        <v>-</v>
      </c>
      <c r="FK262" s="405" t="str">
        <f t="shared" si="1051"/>
        <v>-</v>
      </c>
      <c r="FL262" s="405" t="str">
        <f t="shared" si="1052"/>
        <v>-</v>
      </c>
      <c r="FM262" s="405" t="str">
        <f t="shared" si="1053"/>
        <v>-</v>
      </c>
      <c r="FN262" s="405" t="str">
        <f t="shared" si="1054"/>
        <v>-</v>
      </c>
      <c r="FO262" s="405" t="str">
        <f t="shared" si="1055"/>
        <v>-</v>
      </c>
      <c r="FP262" s="405" t="str">
        <f t="shared" si="1056"/>
        <v>-</v>
      </c>
      <c r="FQ262" s="405" t="str">
        <f t="shared" si="1057"/>
        <v>-</v>
      </c>
      <c r="FR262" s="405" t="str">
        <f t="shared" si="1058"/>
        <v>-</v>
      </c>
      <c r="FS262" s="65"/>
    </row>
    <row r="263" spans="1:180" ht="10.35" customHeight="1" x14ac:dyDescent="0.2">
      <c r="A263" s="74" t="str">
        <f t="shared" si="1045"/>
        <v>2017-18SEPTEMBERRX7</v>
      </c>
      <c r="B263" s="163" t="str">
        <f t="shared" si="1059"/>
        <v>2017-18</v>
      </c>
      <c r="C263" s="26" t="s">
        <v>830</v>
      </c>
      <c r="D263" s="163" t="str">
        <f>INDEX($FV$16:$FW$26,MATCH($F263,$FV$16:$FV$26,0),2)</f>
        <v>Y62</v>
      </c>
      <c r="E263" s="163" t="str">
        <f>VLOOKUP($D263,$FW$8:$FX$14,2,0)</f>
        <v>North West</v>
      </c>
      <c r="F263" s="271" t="s">
        <v>859</v>
      </c>
      <c r="G263" s="271" t="s">
        <v>876</v>
      </c>
      <c r="H263" s="272">
        <v>125385</v>
      </c>
      <c r="I263" s="272">
        <v>96984</v>
      </c>
      <c r="J263" s="272">
        <v>5508018</v>
      </c>
      <c r="K263" s="272">
        <v>57</v>
      </c>
      <c r="L263" s="272">
        <v>2</v>
      </c>
      <c r="M263" s="272" t="s">
        <v>44</v>
      </c>
      <c r="N263" s="272">
        <v>175</v>
      </c>
      <c r="O263" s="272">
        <v>263</v>
      </c>
      <c r="P263" s="272" t="s">
        <v>44</v>
      </c>
      <c r="Q263" s="272" t="s">
        <v>44</v>
      </c>
      <c r="R263" s="272" t="s">
        <v>44</v>
      </c>
      <c r="S263" s="272" t="s">
        <v>44</v>
      </c>
      <c r="T263" s="272">
        <v>0</v>
      </c>
      <c r="U263" s="272">
        <v>7521</v>
      </c>
      <c r="V263" s="272">
        <v>5362</v>
      </c>
      <c r="W263" s="272">
        <v>47669</v>
      </c>
      <c r="X263" s="272">
        <v>21630</v>
      </c>
      <c r="Y263" s="272">
        <v>2926</v>
      </c>
      <c r="Z263" s="272">
        <v>4434136</v>
      </c>
      <c r="AA263" s="272">
        <v>590</v>
      </c>
      <c r="AB263" s="272">
        <v>981</v>
      </c>
      <c r="AC263" s="272">
        <v>4900340</v>
      </c>
      <c r="AD263" s="272">
        <v>914</v>
      </c>
      <c r="AE263" s="272">
        <v>1664</v>
      </c>
      <c r="AF263" s="272">
        <v>71741773</v>
      </c>
      <c r="AG263" s="272">
        <v>1505</v>
      </c>
      <c r="AH263" s="272">
        <v>3373</v>
      </c>
      <c r="AI263" s="272">
        <v>66320301</v>
      </c>
      <c r="AJ263" s="272">
        <v>3066</v>
      </c>
      <c r="AK263" s="272">
        <v>7101</v>
      </c>
      <c r="AL263" s="272">
        <v>15622188</v>
      </c>
      <c r="AM263" s="272">
        <v>5339</v>
      </c>
      <c r="AN263" s="272">
        <v>9714</v>
      </c>
      <c r="AO263" s="272">
        <v>0</v>
      </c>
      <c r="AP263" s="272">
        <v>0</v>
      </c>
      <c r="AQ263" s="272">
        <v>0</v>
      </c>
      <c r="AR263" s="272">
        <v>0</v>
      </c>
      <c r="AS263" s="272">
        <v>0</v>
      </c>
      <c r="AT263" s="272">
        <v>0</v>
      </c>
      <c r="AU263" s="272">
        <v>0</v>
      </c>
      <c r="AV263" s="272">
        <v>59014</v>
      </c>
      <c r="AW263" s="272">
        <v>6720</v>
      </c>
      <c r="AX263" s="272">
        <v>21544</v>
      </c>
      <c r="AY263" s="272">
        <v>87278</v>
      </c>
      <c r="AZ263" s="272">
        <v>15096</v>
      </c>
      <c r="BA263" s="272">
        <v>13038</v>
      </c>
      <c r="BB263" s="272">
        <v>10673</v>
      </c>
      <c r="BC263" s="272">
        <v>9435</v>
      </c>
      <c r="BD263" s="272">
        <v>65770</v>
      </c>
      <c r="BE263" s="272">
        <v>56721</v>
      </c>
      <c r="BF263" s="272">
        <v>31707</v>
      </c>
      <c r="BG263" s="272">
        <v>25038</v>
      </c>
      <c r="BH263" s="272">
        <v>4109</v>
      </c>
      <c r="BI263" s="272">
        <v>3224</v>
      </c>
      <c r="BJ263" s="272" t="s">
        <v>44</v>
      </c>
      <c r="BK263" s="272" t="s">
        <v>44</v>
      </c>
      <c r="BL263" s="272" t="s">
        <v>44</v>
      </c>
      <c r="BM263" s="272" t="s">
        <v>44</v>
      </c>
      <c r="BN263" s="272" t="s">
        <v>44</v>
      </c>
      <c r="BO263" s="272" t="s">
        <v>44</v>
      </c>
      <c r="BP263" s="272" t="s">
        <v>44</v>
      </c>
      <c r="BQ263" s="272" t="s">
        <v>44</v>
      </c>
      <c r="BR263" s="272" t="s">
        <v>44</v>
      </c>
      <c r="BS263" s="272" t="s">
        <v>44</v>
      </c>
      <c r="BT263" s="272" t="s">
        <v>44</v>
      </c>
      <c r="BU263" s="272" t="s">
        <v>44</v>
      </c>
      <c r="BV263" s="272" t="s">
        <v>44</v>
      </c>
      <c r="BW263" s="272" t="s">
        <v>44</v>
      </c>
      <c r="BX263" s="272" t="s">
        <v>44</v>
      </c>
      <c r="BY263" s="272" t="s">
        <v>44</v>
      </c>
      <c r="BZ263" s="272" t="s">
        <v>44</v>
      </c>
      <c r="CA263" s="272" t="s">
        <v>44</v>
      </c>
      <c r="CB263" s="272" t="s">
        <v>44</v>
      </c>
      <c r="CC263" s="272" t="s">
        <v>44</v>
      </c>
      <c r="CD263" s="272" t="s">
        <v>44</v>
      </c>
      <c r="CE263" s="272" t="s">
        <v>44</v>
      </c>
      <c r="CF263" s="272" t="s">
        <v>44</v>
      </c>
      <c r="CG263" s="272" t="s">
        <v>44</v>
      </c>
      <c r="CH263" s="272" t="s">
        <v>44</v>
      </c>
      <c r="CI263" s="272" t="s">
        <v>44</v>
      </c>
      <c r="CJ263" s="272" t="s">
        <v>44</v>
      </c>
      <c r="CK263" s="272" t="s">
        <v>44</v>
      </c>
      <c r="CL263" s="272" t="s">
        <v>44</v>
      </c>
      <c r="CM263" s="272" t="s">
        <v>44</v>
      </c>
      <c r="CN263" s="272" t="s">
        <v>44</v>
      </c>
      <c r="CO263" s="272" t="s">
        <v>44</v>
      </c>
      <c r="CP263" s="272" t="s">
        <v>44</v>
      </c>
      <c r="CQ263" s="272" t="s">
        <v>44</v>
      </c>
      <c r="CR263" s="272" t="s">
        <v>44</v>
      </c>
      <c r="CS263" s="272" t="s">
        <v>44</v>
      </c>
      <c r="CT263" s="272" t="s">
        <v>44</v>
      </c>
      <c r="CU263" s="272" t="s">
        <v>44</v>
      </c>
      <c r="CV263" s="272" t="s">
        <v>44</v>
      </c>
      <c r="CW263" s="272" t="s">
        <v>44</v>
      </c>
      <c r="CX263" s="272">
        <v>0</v>
      </c>
      <c r="CY263" s="272">
        <v>0</v>
      </c>
      <c r="CZ263" s="272">
        <v>0</v>
      </c>
      <c r="DA263" s="272">
        <v>0</v>
      </c>
      <c r="DB263" s="272">
        <v>1628</v>
      </c>
      <c r="DC263" s="272">
        <v>93483</v>
      </c>
      <c r="DD263" s="272">
        <v>57</v>
      </c>
      <c r="DE263" s="272">
        <v>143</v>
      </c>
      <c r="DF263" s="272" t="s">
        <v>44</v>
      </c>
      <c r="DG263" s="272" t="s">
        <v>44</v>
      </c>
      <c r="DH263" s="272" t="s">
        <v>44</v>
      </c>
      <c r="DI263" s="272" t="s">
        <v>44</v>
      </c>
      <c r="DJ263" s="272" t="s">
        <v>44</v>
      </c>
      <c r="DK263" s="272">
        <v>258</v>
      </c>
      <c r="DL263" s="250">
        <v>3242</v>
      </c>
      <c r="DM263" s="250">
        <v>1432</v>
      </c>
      <c r="DN263" s="250">
        <v>125</v>
      </c>
      <c r="DO263" s="250">
        <v>1045</v>
      </c>
      <c r="DP263" s="250">
        <v>16113705</v>
      </c>
      <c r="DQ263" s="250">
        <v>4970</v>
      </c>
      <c r="DR263" s="250">
        <v>10406</v>
      </c>
      <c r="DS263" s="250">
        <v>7697687</v>
      </c>
      <c r="DT263" s="250">
        <v>5375</v>
      </c>
      <c r="DU263" s="250">
        <v>11020</v>
      </c>
      <c r="DV263" s="250">
        <v>749965</v>
      </c>
      <c r="DW263" s="250">
        <v>6000</v>
      </c>
      <c r="DX263" s="250">
        <v>12021</v>
      </c>
      <c r="DY263" s="250">
        <v>6259876</v>
      </c>
      <c r="DZ263" s="250">
        <v>5990</v>
      </c>
      <c r="EA263" s="250">
        <v>13532</v>
      </c>
      <c r="EB263" s="155"/>
      <c r="EC263" s="75">
        <f t="shared" si="1046"/>
        <v>9</v>
      </c>
      <c r="ED263" s="74">
        <f t="shared" si="1047"/>
        <v>2017</v>
      </c>
      <c r="EE263" s="165">
        <f t="shared" si="1048"/>
        <v>42979</v>
      </c>
      <c r="EF263" s="157">
        <f t="shared" si="1049"/>
        <v>30</v>
      </c>
      <c r="EG263" s="156"/>
      <c r="EH263" s="166">
        <f>IFERROR(HLOOKUP(EH$1,$H$5:$FY$1802,MATCH($A263,$A$5:$A$1802,0),0)*HLOOKUP(EH$2,$H$5:$FY$1802,MATCH($A263,$A$5:$A$1802,0),0),$H$2)</f>
        <v>193968</v>
      </c>
      <c r="EI263" s="166" t="str">
        <f>IFERROR(HLOOKUP(EI$1,$H$5:$FY$1802,MATCH($A263,$A$5:$A$1802,0),0)*HLOOKUP(EI$2,$H$5:$FY$1802,MATCH($A263,$A$5:$A$1802,0),0),$H$2)</f>
        <v>-</v>
      </c>
      <c r="EJ263" s="166">
        <f>IFERROR(HLOOKUP(EJ$1,$H$5:$FY$1802,MATCH($A263,$A$5:$A$1802,0),0)*HLOOKUP(EJ$2,$H$5:$FY$1802,MATCH($A263,$A$5:$A$1802,0),0),$H$2)</f>
        <v>16972200</v>
      </c>
      <c r="EK263" s="166">
        <f>IFERROR(HLOOKUP(EK$1,$H$5:$FY$1802,MATCH($A263,$A$5:$A$1802,0),0)*HLOOKUP(EK$2,$H$5:$FY$1802,MATCH($A263,$A$5:$A$1802,0),0),$H$2)</f>
        <v>25506792</v>
      </c>
      <c r="EL263" s="166">
        <f>IFERROR(HLOOKUP(EL$1,$H$5:$FY$1802,MATCH($A263,$A$5:$A$1802,0),0)*HLOOKUP(EL$2,$H$5:$FY$1802,MATCH($A263,$A$5:$A$1802,0),0),$H$2)</f>
        <v>7378101</v>
      </c>
      <c r="EM263" s="166">
        <f>IFERROR(HLOOKUP(EM$1,$H$5:$FY$1802,MATCH($A263,$A$5:$A$1802,0),0)*HLOOKUP(EM$2,$H$5:$FY$1802,MATCH($A263,$A$5:$A$1802,0),0),$H$2)</f>
        <v>8922368</v>
      </c>
      <c r="EN263" s="166">
        <f>IFERROR(HLOOKUP(EN$1,$H$5:$FY$1802,MATCH($A263,$A$5:$A$1802,0),0)*HLOOKUP(EN$2,$H$5:$FY$1802,MATCH($A263,$A$5:$A$1802,0),0),$H$2)</f>
        <v>160787537</v>
      </c>
      <c r="EO263" s="166">
        <f>IFERROR(HLOOKUP(EO$1,$H$5:$FY$1802,MATCH($A263,$A$5:$A$1802,0),0)*HLOOKUP(EO$2,$H$5:$FY$1802,MATCH($A263,$A$5:$A$1802,0),0),$H$2)</f>
        <v>153594630</v>
      </c>
      <c r="EP263" s="166">
        <f>IFERROR(HLOOKUP(EP$1,$H$5:$FY$1802,MATCH($A263,$A$5:$A$1802,0),0)*HLOOKUP(EP$2,$H$5:$FY$1802,MATCH($A263,$A$5:$A$1802,0),0),$H$2)</f>
        <v>28423164</v>
      </c>
      <c r="EQ263" s="166" t="str">
        <f>IFERROR(HLOOKUP(EQ$1,$H$5:$FY$1802,MATCH($A263,$A$5:$A$1802,0),0)*HLOOKUP(EQ$2,$H$5:$FY$1802,MATCH($A263,$A$5:$A$1802,0),0),$H$2)</f>
        <v>-</v>
      </c>
      <c r="ER263" s="166" t="str">
        <f>IFERROR(HLOOKUP(ER$1,$H$5:$FY$1802,MATCH($A263,$A$5:$A$1802,0),0)*HLOOKUP(ER$2,$H$5:$FY$1802,MATCH($A263,$A$5:$A$1802,0),0),$H$2)</f>
        <v>-</v>
      </c>
      <c r="ES263" s="166" t="str">
        <f>IFERROR(HLOOKUP(ES$1,$H$5:$FY$1802,MATCH($A263,$A$5:$A$1802,0),0)*HLOOKUP(ES$2,$H$5:$FY$1802,MATCH($A263,$A$5:$A$1802,0),0),$H$2)</f>
        <v>-</v>
      </c>
      <c r="ET263" s="166" t="str">
        <f>IFERROR(HLOOKUP(ET$1,$H$5:$FY$1802,MATCH($A263,$A$5:$A$1802,0),0)*HLOOKUP(ET$2,$H$5:$FY$1802,MATCH($A263,$A$5:$A$1802,0),0),$H$2)</f>
        <v>-</v>
      </c>
      <c r="EU263" s="166" t="str">
        <f>IFERROR(HLOOKUP(EU$1,$H$5:$FY$1802,MATCH($A263,$A$5:$A$1802,0),0)*HLOOKUP(EU$2,$H$5:$FY$1802,MATCH($A263,$A$5:$A$1802,0),0),$H$2)</f>
        <v>-</v>
      </c>
      <c r="EV263" s="166" t="str">
        <f>IFERROR(HLOOKUP(EV$1,$H$5:$FY$1802,MATCH($A263,$A$5:$A$1802,0),0)*HLOOKUP(EV$2,$H$5:$FY$1802,MATCH($A263,$A$5:$A$1802,0),0),$H$2)</f>
        <v>-</v>
      </c>
      <c r="EW263" s="166" t="str">
        <f>IFERROR(HLOOKUP(EW$1,$H$5:$FY$1802,MATCH($A263,$A$5:$A$1802,0),0)*HLOOKUP(EW$2,$H$5:$FY$1802,MATCH($A263,$A$5:$A$1802,0),0),$H$2)</f>
        <v>-</v>
      </c>
      <c r="EX263" s="166" t="str">
        <f>IFERROR(HLOOKUP(EX$1,$H$5:$FY$1802,MATCH($A263,$A$5:$A$1802,0),0)*HLOOKUP(EX$2,$H$5:$FY$1802,MATCH($A263,$A$5:$A$1802,0),0),$H$2)</f>
        <v>-</v>
      </c>
      <c r="EY263" s="166" t="str">
        <f>IFERROR(HLOOKUP(EY$1,$H$5:$FY$1802,MATCH($A263,$A$5:$A$1802,0),0)*HLOOKUP(EY$2,$H$5:$FY$1802,MATCH($A263,$A$5:$A$1802,0),0),$H$2)</f>
        <v>-</v>
      </c>
      <c r="EZ263" s="166" t="str">
        <f>IFERROR(HLOOKUP(EZ$1,$H$5:$FY$1802,MATCH($A263,$A$5:$A$1802,0),0)*HLOOKUP(EZ$2,$H$5:$FY$1802,MATCH($A263,$A$5:$A$1802,0),0),$H$2)</f>
        <v>-</v>
      </c>
      <c r="FA263" s="166" t="str">
        <f>IFERROR(HLOOKUP(FA$1,$H$5:$FY$1802,MATCH($A263,$A$5:$A$1802,0),0)*HLOOKUP(FA$2,$H$5:$FY$1802,MATCH($A263,$A$5:$A$1802,0),0),$H$2)</f>
        <v>-</v>
      </c>
      <c r="FB263" s="166">
        <f>IFERROR(HLOOKUP(FB$1,$H$5:$FY$1802,MATCH($A263,$A$5:$A$1802,0),0)*HLOOKUP(FB$2,$H$5:$FY$1802,MATCH($A263,$A$5:$A$1802,0),0),$H$2)</f>
        <v>0</v>
      </c>
      <c r="FC263" s="166">
        <f>IFERROR(HLOOKUP(FC$1,$H$5:$FY$1802,MATCH($A263,$A$5:$A$1802,0),0)*HLOOKUP(FC$2,$H$5:$FY$1802,MATCH($A263,$A$5:$A$1802,0),0),$H$2)</f>
        <v>232804</v>
      </c>
      <c r="FD263" s="166">
        <f>IFERROR(HLOOKUP(FD$1,$H$5:$FY$1802,MATCH($A263,$A$5:$A$1802,0),0)*HLOOKUP(FD$2,$H$5:$FY$1802,MATCH($A263,$A$5:$A$1802,0),0),$H$2)</f>
        <v>33736252</v>
      </c>
      <c r="FE263" s="166">
        <f>IFERROR(HLOOKUP(FE$1,$H$5:$FY$1802,MATCH($A263,$A$5:$A$1802,0),0)*HLOOKUP(FE$2,$H$5:$FY$1802,MATCH($A263,$A$5:$A$1802,0),0),$H$2)</f>
        <v>15780640</v>
      </c>
      <c r="FF263" s="166">
        <f>IFERROR(HLOOKUP(FF$1,$H$5:$FY$1802,MATCH($A263,$A$5:$A$1802,0),0)*HLOOKUP(FF$2,$H$5:$FY$1802,MATCH($A263,$A$5:$A$1802,0),0),$H$2)</f>
        <v>1502625</v>
      </c>
      <c r="FG263" s="166">
        <f>IFERROR(HLOOKUP(FG$1,$H$5:$FY$1802,MATCH($A263,$A$5:$A$1802,0),0)*HLOOKUP(FG$2,$H$5:$FY$1802,MATCH($A263,$A$5:$A$1802,0),0),$H$2)</f>
        <v>14140940</v>
      </c>
      <c r="FH263" s="152"/>
      <c r="FI263" s="405">
        <f t="shared" si="1050"/>
        <v>2.0071798962903871</v>
      </c>
      <c r="FJ263" s="405">
        <f t="shared" si="1050"/>
        <v>1.7335460710011967</v>
      </c>
      <c r="FK263" s="405">
        <f t="shared" si="1051"/>
        <v>1.9904886236478925</v>
      </c>
      <c r="FL263" s="405">
        <f t="shared" si="1052"/>
        <v>1.7596046251398731</v>
      </c>
      <c r="FM263" s="405">
        <f t="shared" si="1053"/>
        <v>1.3797226709182069</v>
      </c>
      <c r="FN263" s="405">
        <f t="shared" si="1054"/>
        <v>1.1898928024502298</v>
      </c>
      <c r="FO263" s="405">
        <f t="shared" si="1055"/>
        <v>1.4658807212205271</v>
      </c>
      <c r="FP263" s="405">
        <f t="shared" si="1056"/>
        <v>1.1575589459084605</v>
      </c>
      <c r="FQ263" s="405">
        <f t="shared" si="1057"/>
        <v>1.4043062200956937</v>
      </c>
      <c r="FR263" s="405">
        <f t="shared" si="1058"/>
        <v>1.1018455228981545</v>
      </c>
      <c r="FS263" s="65"/>
    </row>
    <row r="264" spans="1:180" ht="10.35" customHeight="1" x14ac:dyDescent="0.2">
      <c r="A264" s="180" t="str">
        <f t="shared" si="1045"/>
        <v>2017-18SEPTEMBERRYE</v>
      </c>
      <c r="B264" s="182" t="str">
        <f t="shared" si="1059"/>
        <v>2017-18</v>
      </c>
      <c r="C264" s="181" t="s">
        <v>830</v>
      </c>
      <c r="D264" s="182" t="str">
        <f>INDEX($FV$16:$FW$26,MATCH($F264,$FV$16:$FV$26,0),2)</f>
        <v>Y59</v>
      </c>
      <c r="E264" s="182" t="str">
        <f>VLOOKUP($D264,$FW$8:$FX$14,2,0)</f>
        <v>South East</v>
      </c>
      <c r="F264" s="273" t="s">
        <v>861</v>
      </c>
      <c r="G264" s="273" t="s">
        <v>877</v>
      </c>
      <c r="H264" s="274">
        <v>0</v>
      </c>
      <c r="I264" s="274">
        <v>0</v>
      </c>
      <c r="J264" s="274">
        <v>0</v>
      </c>
      <c r="K264" s="274">
        <v>0</v>
      </c>
      <c r="L264" s="274">
        <v>0</v>
      </c>
      <c r="M264" s="274" t="s">
        <v>44</v>
      </c>
      <c r="N264" s="274">
        <v>0</v>
      </c>
      <c r="O264" s="274">
        <v>0</v>
      </c>
      <c r="P264" s="274" t="s">
        <v>44</v>
      </c>
      <c r="Q264" s="274" t="s">
        <v>44</v>
      </c>
      <c r="R264" s="274" t="s">
        <v>44</v>
      </c>
      <c r="S264" s="274" t="s">
        <v>44</v>
      </c>
      <c r="T264" s="274">
        <v>0</v>
      </c>
      <c r="U264" s="274">
        <v>0</v>
      </c>
      <c r="V264" s="274">
        <v>0</v>
      </c>
      <c r="W264" s="274">
        <v>0</v>
      </c>
      <c r="X264" s="274">
        <v>0</v>
      </c>
      <c r="Y264" s="274">
        <v>0</v>
      </c>
      <c r="Z264" s="274">
        <v>0</v>
      </c>
      <c r="AA264" s="274">
        <v>0</v>
      </c>
      <c r="AB264" s="274">
        <v>0</v>
      </c>
      <c r="AC264" s="274">
        <v>0</v>
      </c>
      <c r="AD264" s="274">
        <v>0</v>
      </c>
      <c r="AE264" s="274">
        <v>0</v>
      </c>
      <c r="AF264" s="274">
        <v>0</v>
      </c>
      <c r="AG264" s="274">
        <v>0</v>
      </c>
      <c r="AH264" s="274">
        <v>0</v>
      </c>
      <c r="AI264" s="274">
        <v>0</v>
      </c>
      <c r="AJ264" s="274">
        <v>0</v>
      </c>
      <c r="AK264" s="274">
        <v>0</v>
      </c>
      <c r="AL264" s="274">
        <v>0</v>
      </c>
      <c r="AM264" s="274">
        <v>0</v>
      </c>
      <c r="AN264" s="274">
        <v>0</v>
      </c>
      <c r="AO264" s="274">
        <v>0</v>
      </c>
      <c r="AP264" s="274">
        <v>0</v>
      </c>
      <c r="AQ264" s="274">
        <v>0</v>
      </c>
      <c r="AR264" s="274">
        <v>0</v>
      </c>
      <c r="AS264" s="274">
        <v>0</v>
      </c>
      <c r="AT264" s="274">
        <v>0</v>
      </c>
      <c r="AU264" s="274">
        <v>0</v>
      </c>
      <c r="AV264" s="274">
        <v>0</v>
      </c>
      <c r="AW264" s="274">
        <v>0</v>
      </c>
      <c r="AX264" s="274">
        <v>0</v>
      </c>
      <c r="AY264" s="274">
        <v>0</v>
      </c>
      <c r="AZ264" s="274">
        <v>0</v>
      </c>
      <c r="BA264" s="274">
        <v>0</v>
      </c>
      <c r="BB264" s="274">
        <v>0</v>
      </c>
      <c r="BC264" s="274">
        <v>0</v>
      </c>
      <c r="BD264" s="274">
        <v>0</v>
      </c>
      <c r="BE264" s="274">
        <v>0</v>
      </c>
      <c r="BF264" s="274">
        <v>0</v>
      </c>
      <c r="BG264" s="274">
        <v>0</v>
      </c>
      <c r="BH264" s="274">
        <v>0</v>
      </c>
      <c r="BI264" s="274">
        <v>0</v>
      </c>
      <c r="BJ264" s="274" t="s">
        <v>44</v>
      </c>
      <c r="BK264" s="274" t="s">
        <v>44</v>
      </c>
      <c r="BL264" s="274" t="s">
        <v>44</v>
      </c>
      <c r="BM264" s="274" t="s">
        <v>44</v>
      </c>
      <c r="BN264" s="274" t="s">
        <v>44</v>
      </c>
      <c r="BO264" s="274" t="s">
        <v>44</v>
      </c>
      <c r="BP264" s="274" t="s">
        <v>44</v>
      </c>
      <c r="BQ264" s="274" t="s">
        <v>44</v>
      </c>
      <c r="BR264" s="274" t="s">
        <v>44</v>
      </c>
      <c r="BS264" s="274" t="s">
        <v>44</v>
      </c>
      <c r="BT264" s="274" t="s">
        <v>44</v>
      </c>
      <c r="BU264" s="274" t="s">
        <v>44</v>
      </c>
      <c r="BV264" s="274" t="s">
        <v>44</v>
      </c>
      <c r="BW264" s="274" t="s">
        <v>44</v>
      </c>
      <c r="BX264" s="274" t="s">
        <v>44</v>
      </c>
      <c r="BY264" s="274" t="s">
        <v>44</v>
      </c>
      <c r="BZ264" s="274" t="s">
        <v>44</v>
      </c>
      <c r="CA264" s="274" t="s">
        <v>44</v>
      </c>
      <c r="CB264" s="274" t="s">
        <v>44</v>
      </c>
      <c r="CC264" s="274" t="s">
        <v>44</v>
      </c>
      <c r="CD264" s="274" t="s">
        <v>44</v>
      </c>
      <c r="CE264" s="274" t="s">
        <v>44</v>
      </c>
      <c r="CF264" s="274" t="s">
        <v>44</v>
      </c>
      <c r="CG264" s="274" t="s">
        <v>44</v>
      </c>
      <c r="CH264" s="274" t="s">
        <v>44</v>
      </c>
      <c r="CI264" s="274" t="s">
        <v>44</v>
      </c>
      <c r="CJ264" s="274" t="s">
        <v>44</v>
      </c>
      <c r="CK264" s="274" t="s">
        <v>44</v>
      </c>
      <c r="CL264" s="274" t="s">
        <v>44</v>
      </c>
      <c r="CM264" s="274" t="s">
        <v>44</v>
      </c>
      <c r="CN264" s="274" t="s">
        <v>44</v>
      </c>
      <c r="CO264" s="274" t="s">
        <v>44</v>
      </c>
      <c r="CP264" s="274" t="s">
        <v>44</v>
      </c>
      <c r="CQ264" s="274" t="s">
        <v>44</v>
      </c>
      <c r="CR264" s="274" t="s">
        <v>44</v>
      </c>
      <c r="CS264" s="274" t="s">
        <v>44</v>
      </c>
      <c r="CT264" s="274" t="s">
        <v>44</v>
      </c>
      <c r="CU264" s="274" t="s">
        <v>44</v>
      </c>
      <c r="CV264" s="274" t="s">
        <v>44</v>
      </c>
      <c r="CW264" s="274" t="s">
        <v>44</v>
      </c>
      <c r="CX264" s="274">
        <v>0</v>
      </c>
      <c r="CY264" s="274">
        <v>0</v>
      </c>
      <c r="CZ264" s="274">
        <v>0</v>
      </c>
      <c r="DA264" s="274">
        <v>0</v>
      </c>
      <c r="DB264" s="274">
        <v>0</v>
      </c>
      <c r="DC264" s="274">
        <v>0</v>
      </c>
      <c r="DD264" s="274">
        <v>0</v>
      </c>
      <c r="DE264" s="274">
        <v>0</v>
      </c>
      <c r="DF264" s="274" t="s">
        <v>44</v>
      </c>
      <c r="DG264" s="274" t="s">
        <v>44</v>
      </c>
      <c r="DH264" s="274" t="s">
        <v>44</v>
      </c>
      <c r="DI264" s="274" t="s">
        <v>44</v>
      </c>
      <c r="DJ264" s="274" t="s">
        <v>44</v>
      </c>
      <c r="DK264" s="274">
        <v>0</v>
      </c>
      <c r="DL264" s="251">
        <v>0</v>
      </c>
      <c r="DM264" s="251">
        <v>0</v>
      </c>
      <c r="DN264" s="251">
        <v>0</v>
      </c>
      <c r="DO264" s="251">
        <v>0</v>
      </c>
      <c r="DP264" s="251">
        <v>0</v>
      </c>
      <c r="DQ264" s="251">
        <v>0</v>
      </c>
      <c r="DR264" s="251">
        <v>0</v>
      </c>
      <c r="DS264" s="251">
        <v>0</v>
      </c>
      <c r="DT264" s="251">
        <v>0</v>
      </c>
      <c r="DU264" s="251">
        <v>0</v>
      </c>
      <c r="DV264" s="251">
        <v>0</v>
      </c>
      <c r="DW264" s="251">
        <v>0</v>
      </c>
      <c r="DX264" s="251">
        <v>0</v>
      </c>
      <c r="DY264" s="251">
        <v>0</v>
      </c>
      <c r="DZ264" s="251">
        <v>0</v>
      </c>
      <c r="EA264" s="251">
        <v>0</v>
      </c>
      <c r="EB264" s="183"/>
      <c r="EC264" s="184">
        <f t="shared" si="1046"/>
        <v>9</v>
      </c>
      <c r="ED264" s="180">
        <f t="shared" si="1047"/>
        <v>2017</v>
      </c>
      <c r="EE264" s="185">
        <f t="shared" si="1048"/>
        <v>42979</v>
      </c>
      <c r="EF264" s="186">
        <f t="shared" si="1049"/>
        <v>30</v>
      </c>
      <c r="EG264" s="187"/>
      <c r="EH264" s="188">
        <f>IFERROR(HLOOKUP(EH$1,$H$5:$FY$1802,MATCH($A264,$A$5:$A$1802,0),0)*HLOOKUP(EH$2,$H$5:$FY$1802,MATCH($A264,$A$5:$A$1802,0),0),$H$2)</f>
        <v>0</v>
      </c>
      <c r="EI264" s="188" t="str">
        <f>IFERROR(HLOOKUP(EI$1,$H$5:$FY$1802,MATCH($A264,$A$5:$A$1802,0),0)*HLOOKUP(EI$2,$H$5:$FY$1802,MATCH($A264,$A$5:$A$1802,0),0),$H$2)</f>
        <v>-</v>
      </c>
      <c r="EJ264" s="188">
        <f>IFERROR(HLOOKUP(EJ$1,$H$5:$FY$1802,MATCH($A264,$A$5:$A$1802,0),0)*HLOOKUP(EJ$2,$H$5:$FY$1802,MATCH($A264,$A$5:$A$1802,0),0),$H$2)</f>
        <v>0</v>
      </c>
      <c r="EK264" s="188">
        <f>IFERROR(HLOOKUP(EK$1,$H$5:$FY$1802,MATCH($A264,$A$5:$A$1802,0),0)*HLOOKUP(EK$2,$H$5:$FY$1802,MATCH($A264,$A$5:$A$1802,0),0),$H$2)</f>
        <v>0</v>
      </c>
      <c r="EL264" s="188">
        <f>IFERROR(HLOOKUP(EL$1,$H$5:$FY$1802,MATCH($A264,$A$5:$A$1802,0),0)*HLOOKUP(EL$2,$H$5:$FY$1802,MATCH($A264,$A$5:$A$1802,0),0),$H$2)</f>
        <v>0</v>
      </c>
      <c r="EM264" s="188">
        <f>IFERROR(HLOOKUP(EM$1,$H$5:$FY$1802,MATCH($A264,$A$5:$A$1802,0),0)*HLOOKUP(EM$2,$H$5:$FY$1802,MATCH($A264,$A$5:$A$1802,0),0),$H$2)</f>
        <v>0</v>
      </c>
      <c r="EN264" s="188">
        <f>IFERROR(HLOOKUP(EN$1,$H$5:$FY$1802,MATCH($A264,$A$5:$A$1802,0),0)*HLOOKUP(EN$2,$H$5:$FY$1802,MATCH($A264,$A$5:$A$1802,0),0),$H$2)</f>
        <v>0</v>
      </c>
      <c r="EO264" s="188">
        <f>IFERROR(HLOOKUP(EO$1,$H$5:$FY$1802,MATCH($A264,$A$5:$A$1802,0),0)*HLOOKUP(EO$2,$H$5:$FY$1802,MATCH($A264,$A$5:$A$1802,0),0),$H$2)</f>
        <v>0</v>
      </c>
      <c r="EP264" s="188">
        <f>IFERROR(HLOOKUP(EP$1,$H$5:$FY$1802,MATCH($A264,$A$5:$A$1802,0),0)*HLOOKUP(EP$2,$H$5:$FY$1802,MATCH($A264,$A$5:$A$1802,0),0),$H$2)</f>
        <v>0</v>
      </c>
      <c r="EQ264" s="188" t="str">
        <f>IFERROR(HLOOKUP(EQ$1,$H$5:$FY$1802,MATCH($A264,$A$5:$A$1802,0),0)*HLOOKUP(EQ$2,$H$5:$FY$1802,MATCH($A264,$A$5:$A$1802,0),0),$H$2)</f>
        <v>-</v>
      </c>
      <c r="ER264" s="188" t="str">
        <f>IFERROR(HLOOKUP(ER$1,$H$5:$FY$1802,MATCH($A264,$A$5:$A$1802,0),0)*HLOOKUP(ER$2,$H$5:$FY$1802,MATCH($A264,$A$5:$A$1802,0),0),$H$2)</f>
        <v>-</v>
      </c>
      <c r="ES264" s="188" t="str">
        <f>IFERROR(HLOOKUP(ES$1,$H$5:$FY$1802,MATCH($A264,$A$5:$A$1802,0),0)*HLOOKUP(ES$2,$H$5:$FY$1802,MATCH($A264,$A$5:$A$1802,0),0),$H$2)</f>
        <v>-</v>
      </c>
      <c r="ET264" s="188" t="str">
        <f>IFERROR(HLOOKUP(ET$1,$H$5:$FY$1802,MATCH($A264,$A$5:$A$1802,0),0)*HLOOKUP(ET$2,$H$5:$FY$1802,MATCH($A264,$A$5:$A$1802,0),0),$H$2)</f>
        <v>-</v>
      </c>
      <c r="EU264" s="188" t="str">
        <f>IFERROR(HLOOKUP(EU$1,$H$5:$FY$1802,MATCH($A264,$A$5:$A$1802,0),0)*HLOOKUP(EU$2,$H$5:$FY$1802,MATCH($A264,$A$5:$A$1802,0),0),$H$2)</f>
        <v>-</v>
      </c>
      <c r="EV264" s="188" t="str">
        <f>IFERROR(HLOOKUP(EV$1,$H$5:$FY$1802,MATCH($A264,$A$5:$A$1802,0),0)*HLOOKUP(EV$2,$H$5:$FY$1802,MATCH($A264,$A$5:$A$1802,0),0),$H$2)</f>
        <v>-</v>
      </c>
      <c r="EW264" s="188" t="str">
        <f>IFERROR(HLOOKUP(EW$1,$H$5:$FY$1802,MATCH($A264,$A$5:$A$1802,0),0)*HLOOKUP(EW$2,$H$5:$FY$1802,MATCH($A264,$A$5:$A$1802,0),0),$H$2)</f>
        <v>-</v>
      </c>
      <c r="EX264" s="188" t="str">
        <f>IFERROR(HLOOKUP(EX$1,$H$5:$FY$1802,MATCH($A264,$A$5:$A$1802,0),0)*HLOOKUP(EX$2,$H$5:$FY$1802,MATCH($A264,$A$5:$A$1802,0),0),$H$2)</f>
        <v>-</v>
      </c>
      <c r="EY264" s="188" t="str">
        <f>IFERROR(HLOOKUP(EY$1,$H$5:$FY$1802,MATCH($A264,$A$5:$A$1802,0),0)*HLOOKUP(EY$2,$H$5:$FY$1802,MATCH($A264,$A$5:$A$1802,0),0),$H$2)</f>
        <v>-</v>
      </c>
      <c r="EZ264" s="188" t="str">
        <f>IFERROR(HLOOKUP(EZ$1,$H$5:$FY$1802,MATCH($A264,$A$5:$A$1802,0),0)*HLOOKUP(EZ$2,$H$5:$FY$1802,MATCH($A264,$A$5:$A$1802,0),0),$H$2)</f>
        <v>-</v>
      </c>
      <c r="FA264" s="188" t="str">
        <f>IFERROR(HLOOKUP(FA$1,$H$5:$FY$1802,MATCH($A264,$A$5:$A$1802,0),0)*HLOOKUP(FA$2,$H$5:$FY$1802,MATCH($A264,$A$5:$A$1802,0),0),$H$2)</f>
        <v>-</v>
      </c>
      <c r="FB264" s="188">
        <f>IFERROR(HLOOKUP(FB$1,$H$5:$FY$1802,MATCH($A264,$A$5:$A$1802,0),0)*HLOOKUP(FB$2,$H$5:$FY$1802,MATCH($A264,$A$5:$A$1802,0),0),$H$2)</f>
        <v>0</v>
      </c>
      <c r="FC264" s="188">
        <f>IFERROR(HLOOKUP(FC$1,$H$5:$FY$1802,MATCH($A264,$A$5:$A$1802,0),0)*HLOOKUP(FC$2,$H$5:$FY$1802,MATCH($A264,$A$5:$A$1802,0),0),$H$2)</f>
        <v>0</v>
      </c>
      <c r="FD264" s="188">
        <f>IFERROR(HLOOKUP(FD$1,$H$5:$FY$1802,MATCH($A264,$A$5:$A$1802,0),0)*HLOOKUP(FD$2,$H$5:$FY$1802,MATCH($A264,$A$5:$A$1802,0),0),$H$2)</f>
        <v>0</v>
      </c>
      <c r="FE264" s="188">
        <f>IFERROR(HLOOKUP(FE$1,$H$5:$FY$1802,MATCH($A264,$A$5:$A$1802,0),0)*HLOOKUP(FE$2,$H$5:$FY$1802,MATCH($A264,$A$5:$A$1802,0),0),$H$2)</f>
        <v>0</v>
      </c>
      <c r="FF264" s="188">
        <f>IFERROR(HLOOKUP(FF$1,$H$5:$FY$1802,MATCH($A264,$A$5:$A$1802,0),0)*HLOOKUP(FF$2,$H$5:$FY$1802,MATCH($A264,$A$5:$A$1802,0),0),$H$2)</f>
        <v>0</v>
      </c>
      <c r="FG264" s="188">
        <f>IFERROR(HLOOKUP(FG$1,$H$5:$FY$1802,MATCH($A264,$A$5:$A$1802,0),0)*HLOOKUP(FG$2,$H$5:$FY$1802,MATCH($A264,$A$5:$A$1802,0),0),$H$2)</f>
        <v>0</v>
      </c>
      <c r="FH264" s="189"/>
      <c r="FI264" s="406" t="str">
        <f t="shared" si="1050"/>
        <v>-</v>
      </c>
      <c r="FJ264" s="406" t="str">
        <f t="shared" si="1050"/>
        <v>-</v>
      </c>
      <c r="FK264" s="406" t="str">
        <f t="shared" si="1051"/>
        <v>-</v>
      </c>
      <c r="FL264" s="406" t="str">
        <f t="shared" si="1052"/>
        <v>-</v>
      </c>
      <c r="FM264" s="406" t="str">
        <f t="shared" si="1053"/>
        <v>-</v>
      </c>
      <c r="FN264" s="406" t="str">
        <f t="shared" si="1054"/>
        <v>-</v>
      </c>
      <c r="FO264" s="406" t="str">
        <f t="shared" si="1055"/>
        <v>-</v>
      </c>
      <c r="FP264" s="406" t="str">
        <f t="shared" si="1056"/>
        <v>-</v>
      </c>
      <c r="FQ264" s="406" t="str">
        <f t="shared" si="1057"/>
        <v>-</v>
      </c>
      <c r="FR264" s="406" t="str">
        <f t="shared" si="1058"/>
        <v>-</v>
      </c>
      <c r="FS264" s="410"/>
    </row>
    <row r="265" spans="1:180" ht="10.35" customHeight="1" x14ac:dyDescent="0.2">
      <c r="A265" s="74" t="str">
        <f t="shared" si="1045"/>
        <v>2017-18SEPTEMBERRYD</v>
      </c>
      <c r="B265" s="163" t="str">
        <f t="shared" si="1059"/>
        <v>2017-18</v>
      </c>
      <c r="C265" s="26" t="s">
        <v>830</v>
      </c>
      <c r="D265" s="163" t="str">
        <f>INDEX($FV$16:$FW$26,MATCH($F265,$FV$16:$FV$26,0),2)</f>
        <v>Y59</v>
      </c>
      <c r="E265" s="163" t="str">
        <f>VLOOKUP($D265,$FW$8:$FX$14,2,0)</f>
        <v>South East</v>
      </c>
      <c r="F265" s="271" t="s">
        <v>863</v>
      </c>
      <c r="G265" s="271" t="s">
        <v>878</v>
      </c>
      <c r="H265" s="272">
        <v>0</v>
      </c>
      <c r="I265" s="272">
        <v>0</v>
      </c>
      <c r="J265" s="272">
        <v>0</v>
      </c>
      <c r="K265" s="272">
        <v>0</v>
      </c>
      <c r="L265" s="272">
        <v>0</v>
      </c>
      <c r="M265" s="272" t="s">
        <v>44</v>
      </c>
      <c r="N265" s="272">
        <v>0</v>
      </c>
      <c r="O265" s="272">
        <v>0</v>
      </c>
      <c r="P265" s="272" t="s">
        <v>44</v>
      </c>
      <c r="Q265" s="272" t="s">
        <v>44</v>
      </c>
      <c r="R265" s="272" t="s">
        <v>44</v>
      </c>
      <c r="S265" s="272" t="s">
        <v>44</v>
      </c>
      <c r="T265" s="272">
        <v>0</v>
      </c>
      <c r="U265" s="272">
        <v>0</v>
      </c>
      <c r="V265" s="272">
        <v>0</v>
      </c>
      <c r="W265" s="272">
        <v>0</v>
      </c>
      <c r="X265" s="272">
        <v>0</v>
      </c>
      <c r="Y265" s="272">
        <v>0</v>
      </c>
      <c r="Z265" s="272">
        <v>0</v>
      </c>
      <c r="AA265" s="272">
        <v>0</v>
      </c>
      <c r="AB265" s="272">
        <v>0</v>
      </c>
      <c r="AC265" s="272">
        <v>0</v>
      </c>
      <c r="AD265" s="272">
        <v>0</v>
      </c>
      <c r="AE265" s="272">
        <v>0</v>
      </c>
      <c r="AF265" s="272">
        <v>0</v>
      </c>
      <c r="AG265" s="272">
        <v>0</v>
      </c>
      <c r="AH265" s="272">
        <v>0</v>
      </c>
      <c r="AI265" s="272">
        <v>0</v>
      </c>
      <c r="AJ265" s="272">
        <v>0</v>
      </c>
      <c r="AK265" s="272">
        <v>0</v>
      </c>
      <c r="AL265" s="272">
        <v>0</v>
      </c>
      <c r="AM265" s="272">
        <v>0</v>
      </c>
      <c r="AN265" s="272">
        <v>0</v>
      </c>
      <c r="AO265" s="272">
        <v>0</v>
      </c>
      <c r="AP265" s="272">
        <v>0</v>
      </c>
      <c r="AQ265" s="272">
        <v>0</v>
      </c>
      <c r="AR265" s="272">
        <v>0</v>
      </c>
      <c r="AS265" s="272">
        <v>0</v>
      </c>
      <c r="AT265" s="272">
        <v>0</v>
      </c>
      <c r="AU265" s="272">
        <v>0</v>
      </c>
      <c r="AV265" s="272">
        <v>0</v>
      </c>
      <c r="AW265" s="272">
        <v>0</v>
      </c>
      <c r="AX265" s="272">
        <v>0</v>
      </c>
      <c r="AY265" s="272">
        <v>0</v>
      </c>
      <c r="AZ265" s="272">
        <v>0</v>
      </c>
      <c r="BA265" s="272">
        <v>0</v>
      </c>
      <c r="BB265" s="272">
        <v>0</v>
      </c>
      <c r="BC265" s="272">
        <v>0</v>
      </c>
      <c r="BD265" s="272">
        <v>0</v>
      </c>
      <c r="BE265" s="272">
        <v>0</v>
      </c>
      <c r="BF265" s="272">
        <v>0</v>
      </c>
      <c r="BG265" s="272">
        <v>0</v>
      </c>
      <c r="BH265" s="272">
        <v>0</v>
      </c>
      <c r="BI265" s="272">
        <v>0</v>
      </c>
      <c r="BJ265" s="272" t="s">
        <v>44</v>
      </c>
      <c r="BK265" s="272" t="s">
        <v>44</v>
      </c>
      <c r="BL265" s="272" t="s">
        <v>44</v>
      </c>
      <c r="BM265" s="272" t="s">
        <v>44</v>
      </c>
      <c r="BN265" s="272" t="s">
        <v>44</v>
      </c>
      <c r="BO265" s="272" t="s">
        <v>44</v>
      </c>
      <c r="BP265" s="272" t="s">
        <v>44</v>
      </c>
      <c r="BQ265" s="272" t="s">
        <v>44</v>
      </c>
      <c r="BR265" s="272" t="s">
        <v>44</v>
      </c>
      <c r="BS265" s="272" t="s">
        <v>44</v>
      </c>
      <c r="BT265" s="272" t="s">
        <v>44</v>
      </c>
      <c r="BU265" s="272" t="s">
        <v>44</v>
      </c>
      <c r="BV265" s="272" t="s">
        <v>44</v>
      </c>
      <c r="BW265" s="272" t="s">
        <v>44</v>
      </c>
      <c r="BX265" s="272" t="s">
        <v>44</v>
      </c>
      <c r="BY265" s="272" t="s">
        <v>44</v>
      </c>
      <c r="BZ265" s="272" t="s">
        <v>44</v>
      </c>
      <c r="CA265" s="272" t="s">
        <v>44</v>
      </c>
      <c r="CB265" s="272" t="s">
        <v>44</v>
      </c>
      <c r="CC265" s="272" t="s">
        <v>44</v>
      </c>
      <c r="CD265" s="272" t="s">
        <v>44</v>
      </c>
      <c r="CE265" s="272" t="s">
        <v>44</v>
      </c>
      <c r="CF265" s="272" t="s">
        <v>44</v>
      </c>
      <c r="CG265" s="272" t="s">
        <v>44</v>
      </c>
      <c r="CH265" s="272" t="s">
        <v>44</v>
      </c>
      <c r="CI265" s="272" t="s">
        <v>44</v>
      </c>
      <c r="CJ265" s="272" t="s">
        <v>44</v>
      </c>
      <c r="CK265" s="272" t="s">
        <v>44</v>
      </c>
      <c r="CL265" s="272" t="s">
        <v>44</v>
      </c>
      <c r="CM265" s="272" t="s">
        <v>44</v>
      </c>
      <c r="CN265" s="272" t="s">
        <v>44</v>
      </c>
      <c r="CO265" s="272" t="s">
        <v>44</v>
      </c>
      <c r="CP265" s="272" t="s">
        <v>44</v>
      </c>
      <c r="CQ265" s="272" t="s">
        <v>44</v>
      </c>
      <c r="CR265" s="272" t="s">
        <v>44</v>
      </c>
      <c r="CS265" s="272" t="s">
        <v>44</v>
      </c>
      <c r="CT265" s="272" t="s">
        <v>44</v>
      </c>
      <c r="CU265" s="272" t="s">
        <v>44</v>
      </c>
      <c r="CV265" s="272" t="s">
        <v>44</v>
      </c>
      <c r="CW265" s="272" t="s">
        <v>44</v>
      </c>
      <c r="CX265" s="272">
        <v>0</v>
      </c>
      <c r="CY265" s="272">
        <v>0</v>
      </c>
      <c r="CZ265" s="272">
        <v>0</v>
      </c>
      <c r="DA265" s="272">
        <v>0</v>
      </c>
      <c r="DB265" s="272">
        <v>0</v>
      </c>
      <c r="DC265" s="272">
        <v>0</v>
      </c>
      <c r="DD265" s="272">
        <v>0</v>
      </c>
      <c r="DE265" s="272">
        <v>0</v>
      </c>
      <c r="DF265" s="272" t="s">
        <v>44</v>
      </c>
      <c r="DG265" s="272" t="s">
        <v>44</v>
      </c>
      <c r="DH265" s="272" t="s">
        <v>44</v>
      </c>
      <c r="DI265" s="272" t="s">
        <v>44</v>
      </c>
      <c r="DJ265" s="272" t="s">
        <v>44</v>
      </c>
      <c r="DK265" s="272">
        <v>0</v>
      </c>
      <c r="DL265" s="250">
        <v>0</v>
      </c>
      <c r="DM265" s="250">
        <v>0</v>
      </c>
      <c r="DN265" s="250">
        <v>0</v>
      </c>
      <c r="DO265" s="250">
        <v>0</v>
      </c>
      <c r="DP265" s="250">
        <v>0</v>
      </c>
      <c r="DQ265" s="250">
        <v>0</v>
      </c>
      <c r="DR265" s="250">
        <v>0</v>
      </c>
      <c r="DS265" s="250">
        <v>0</v>
      </c>
      <c r="DT265" s="250">
        <v>0</v>
      </c>
      <c r="DU265" s="250">
        <v>0</v>
      </c>
      <c r="DV265" s="250">
        <v>0</v>
      </c>
      <c r="DW265" s="250">
        <v>0</v>
      </c>
      <c r="DX265" s="250">
        <v>0</v>
      </c>
      <c r="DY265" s="250">
        <v>0</v>
      </c>
      <c r="DZ265" s="250">
        <v>0</v>
      </c>
      <c r="EA265" s="250">
        <v>0</v>
      </c>
      <c r="EB265" s="155"/>
      <c r="EC265" s="75">
        <f t="shared" si="1046"/>
        <v>9</v>
      </c>
      <c r="ED265" s="74">
        <f t="shared" si="1047"/>
        <v>2017</v>
      </c>
      <c r="EE265" s="165">
        <f t="shared" si="1048"/>
        <v>42979</v>
      </c>
      <c r="EF265" s="157">
        <f t="shared" si="1049"/>
        <v>30</v>
      </c>
      <c r="EG265" s="156"/>
      <c r="EH265" s="166">
        <f>IFERROR(HLOOKUP(EH$1,$H$5:$FY$1802,MATCH($A265,$A$5:$A$1802,0),0)*HLOOKUP(EH$2,$H$5:$FY$1802,MATCH($A265,$A$5:$A$1802,0),0),$H$2)</f>
        <v>0</v>
      </c>
      <c r="EI265" s="166" t="str">
        <f>IFERROR(HLOOKUP(EI$1,$H$5:$FY$1802,MATCH($A265,$A$5:$A$1802,0),0)*HLOOKUP(EI$2,$H$5:$FY$1802,MATCH($A265,$A$5:$A$1802,0),0),$H$2)</f>
        <v>-</v>
      </c>
      <c r="EJ265" s="166">
        <f>IFERROR(HLOOKUP(EJ$1,$H$5:$FY$1802,MATCH($A265,$A$5:$A$1802,0),0)*HLOOKUP(EJ$2,$H$5:$FY$1802,MATCH($A265,$A$5:$A$1802,0),0),$H$2)</f>
        <v>0</v>
      </c>
      <c r="EK265" s="166">
        <f>IFERROR(HLOOKUP(EK$1,$H$5:$FY$1802,MATCH($A265,$A$5:$A$1802,0),0)*HLOOKUP(EK$2,$H$5:$FY$1802,MATCH($A265,$A$5:$A$1802,0),0),$H$2)</f>
        <v>0</v>
      </c>
      <c r="EL265" s="166">
        <f>IFERROR(HLOOKUP(EL$1,$H$5:$FY$1802,MATCH($A265,$A$5:$A$1802,0),0)*HLOOKUP(EL$2,$H$5:$FY$1802,MATCH($A265,$A$5:$A$1802,0),0),$H$2)</f>
        <v>0</v>
      </c>
      <c r="EM265" s="166">
        <f>IFERROR(HLOOKUP(EM$1,$H$5:$FY$1802,MATCH($A265,$A$5:$A$1802,0),0)*HLOOKUP(EM$2,$H$5:$FY$1802,MATCH($A265,$A$5:$A$1802,0),0),$H$2)</f>
        <v>0</v>
      </c>
      <c r="EN265" s="166">
        <f>IFERROR(HLOOKUP(EN$1,$H$5:$FY$1802,MATCH($A265,$A$5:$A$1802,0),0)*HLOOKUP(EN$2,$H$5:$FY$1802,MATCH($A265,$A$5:$A$1802,0),0),$H$2)</f>
        <v>0</v>
      </c>
      <c r="EO265" s="166">
        <f>IFERROR(HLOOKUP(EO$1,$H$5:$FY$1802,MATCH($A265,$A$5:$A$1802,0),0)*HLOOKUP(EO$2,$H$5:$FY$1802,MATCH($A265,$A$5:$A$1802,0),0),$H$2)</f>
        <v>0</v>
      </c>
      <c r="EP265" s="166">
        <f>IFERROR(HLOOKUP(EP$1,$H$5:$FY$1802,MATCH($A265,$A$5:$A$1802,0),0)*HLOOKUP(EP$2,$H$5:$FY$1802,MATCH($A265,$A$5:$A$1802,0),0),$H$2)</f>
        <v>0</v>
      </c>
      <c r="EQ265" s="166" t="str">
        <f>IFERROR(HLOOKUP(EQ$1,$H$5:$FY$1802,MATCH($A265,$A$5:$A$1802,0),0)*HLOOKUP(EQ$2,$H$5:$FY$1802,MATCH($A265,$A$5:$A$1802,0),0),$H$2)</f>
        <v>-</v>
      </c>
      <c r="ER265" s="166" t="str">
        <f>IFERROR(HLOOKUP(ER$1,$H$5:$FY$1802,MATCH($A265,$A$5:$A$1802,0),0)*HLOOKUP(ER$2,$H$5:$FY$1802,MATCH($A265,$A$5:$A$1802,0),0),$H$2)</f>
        <v>-</v>
      </c>
      <c r="ES265" s="166" t="str">
        <f>IFERROR(HLOOKUP(ES$1,$H$5:$FY$1802,MATCH($A265,$A$5:$A$1802,0),0)*HLOOKUP(ES$2,$H$5:$FY$1802,MATCH($A265,$A$5:$A$1802,0),0),$H$2)</f>
        <v>-</v>
      </c>
      <c r="ET265" s="166" t="str">
        <f>IFERROR(HLOOKUP(ET$1,$H$5:$FY$1802,MATCH($A265,$A$5:$A$1802,0),0)*HLOOKUP(ET$2,$H$5:$FY$1802,MATCH($A265,$A$5:$A$1802,0),0),$H$2)</f>
        <v>-</v>
      </c>
      <c r="EU265" s="166" t="str">
        <f>IFERROR(HLOOKUP(EU$1,$H$5:$FY$1802,MATCH($A265,$A$5:$A$1802,0),0)*HLOOKUP(EU$2,$H$5:$FY$1802,MATCH($A265,$A$5:$A$1802,0),0),$H$2)</f>
        <v>-</v>
      </c>
      <c r="EV265" s="166" t="str">
        <f>IFERROR(HLOOKUP(EV$1,$H$5:$FY$1802,MATCH($A265,$A$5:$A$1802,0),0)*HLOOKUP(EV$2,$H$5:$FY$1802,MATCH($A265,$A$5:$A$1802,0),0),$H$2)</f>
        <v>-</v>
      </c>
      <c r="EW265" s="166" t="str">
        <f>IFERROR(HLOOKUP(EW$1,$H$5:$FY$1802,MATCH($A265,$A$5:$A$1802,0),0)*HLOOKUP(EW$2,$H$5:$FY$1802,MATCH($A265,$A$5:$A$1802,0),0),$H$2)</f>
        <v>-</v>
      </c>
      <c r="EX265" s="166" t="str">
        <f>IFERROR(HLOOKUP(EX$1,$H$5:$FY$1802,MATCH($A265,$A$5:$A$1802,0),0)*HLOOKUP(EX$2,$H$5:$FY$1802,MATCH($A265,$A$5:$A$1802,0),0),$H$2)</f>
        <v>-</v>
      </c>
      <c r="EY265" s="166" t="str">
        <f>IFERROR(HLOOKUP(EY$1,$H$5:$FY$1802,MATCH($A265,$A$5:$A$1802,0),0)*HLOOKUP(EY$2,$H$5:$FY$1802,MATCH($A265,$A$5:$A$1802,0),0),$H$2)</f>
        <v>-</v>
      </c>
      <c r="EZ265" s="166" t="str">
        <f>IFERROR(HLOOKUP(EZ$1,$H$5:$FY$1802,MATCH($A265,$A$5:$A$1802,0),0)*HLOOKUP(EZ$2,$H$5:$FY$1802,MATCH($A265,$A$5:$A$1802,0),0),$H$2)</f>
        <v>-</v>
      </c>
      <c r="FA265" s="166" t="str">
        <f>IFERROR(HLOOKUP(FA$1,$H$5:$FY$1802,MATCH($A265,$A$5:$A$1802,0),0)*HLOOKUP(FA$2,$H$5:$FY$1802,MATCH($A265,$A$5:$A$1802,0),0),$H$2)</f>
        <v>-</v>
      </c>
      <c r="FB265" s="166">
        <f>IFERROR(HLOOKUP(FB$1,$H$5:$FY$1802,MATCH($A265,$A$5:$A$1802,0),0)*HLOOKUP(FB$2,$H$5:$FY$1802,MATCH($A265,$A$5:$A$1802,0),0),$H$2)</f>
        <v>0</v>
      </c>
      <c r="FC265" s="166">
        <f>IFERROR(HLOOKUP(FC$1,$H$5:$FY$1802,MATCH($A265,$A$5:$A$1802,0),0)*HLOOKUP(FC$2,$H$5:$FY$1802,MATCH($A265,$A$5:$A$1802,0),0),$H$2)</f>
        <v>0</v>
      </c>
      <c r="FD265" s="166">
        <f>IFERROR(HLOOKUP(FD$1,$H$5:$FY$1802,MATCH($A265,$A$5:$A$1802,0),0)*HLOOKUP(FD$2,$H$5:$FY$1802,MATCH($A265,$A$5:$A$1802,0),0),$H$2)</f>
        <v>0</v>
      </c>
      <c r="FE265" s="166">
        <f>IFERROR(HLOOKUP(FE$1,$H$5:$FY$1802,MATCH($A265,$A$5:$A$1802,0),0)*HLOOKUP(FE$2,$H$5:$FY$1802,MATCH($A265,$A$5:$A$1802,0),0),$H$2)</f>
        <v>0</v>
      </c>
      <c r="FF265" s="166">
        <f>IFERROR(HLOOKUP(FF$1,$H$5:$FY$1802,MATCH($A265,$A$5:$A$1802,0),0)*HLOOKUP(FF$2,$H$5:$FY$1802,MATCH($A265,$A$5:$A$1802,0),0),$H$2)</f>
        <v>0</v>
      </c>
      <c r="FG265" s="166">
        <f>IFERROR(HLOOKUP(FG$1,$H$5:$FY$1802,MATCH($A265,$A$5:$A$1802,0),0)*HLOOKUP(FG$2,$H$5:$FY$1802,MATCH($A265,$A$5:$A$1802,0),0),$H$2)</f>
        <v>0</v>
      </c>
      <c r="FH265" s="152"/>
      <c r="FI265" s="405" t="str">
        <f t="shared" si="1050"/>
        <v>-</v>
      </c>
      <c r="FJ265" s="405" t="str">
        <f t="shared" si="1050"/>
        <v>-</v>
      </c>
      <c r="FK265" s="405" t="str">
        <f t="shared" si="1051"/>
        <v>-</v>
      </c>
      <c r="FL265" s="405" t="str">
        <f t="shared" si="1052"/>
        <v>-</v>
      </c>
      <c r="FM265" s="405" t="str">
        <f t="shared" si="1053"/>
        <v>-</v>
      </c>
      <c r="FN265" s="405" t="str">
        <f t="shared" si="1054"/>
        <v>-</v>
      </c>
      <c r="FO265" s="405" t="str">
        <f t="shared" si="1055"/>
        <v>-</v>
      </c>
      <c r="FP265" s="405" t="str">
        <f t="shared" si="1056"/>
        <v>-</v>
      </c>
      <c r="FQ265" s="405" t="str">
        <f t="shared" si="1057"/>
        <v>-</v>
      </c>
      <c r="FR265" s="405" t="str">
        <f t="shared" si="1058"/>
        <v>-</v>
      </c>
      <c r="FS265" s="65"/>
    </row>
    <row r="266" spans="1:180" ht="10.35" customHeight="1" x14ac:dyDescent="0.2">
      <c r="A266" s="74" t="str">
        <f t="shared" si="1045"/>
        <v>2017-18SEPTEMBERRYF</v>
      </c>
      <c r="B266" s="163" t="str">
        <f t="shared" si="1059"/>
        <v>2017-18</v>
      </c>
      <c r="C266" s="26" t="s">
        <v>830</v>
      </c>
      <c r="D266" s="163" t="str">
        <f>INDEX($FV$16:$FW$26,MATCH($F266,$FV$16:$FV$26,0),2)</f>
        <v>Y58</v>
      </c>
      <c r="E266" s="163" t="str">
        <f>VLOOKUP($D266,$FW$8:$FX$14,2,0)</f>
        <v>South West</v>
      </c>
      <c r="F266" s="271" t="s">
        <v>865</v>
      </c>
      <c r="G266" s="271" t="s">
        <v>879</v>
      </c>
      <c r="H266" s="272">
        <v>0</v>
      </c>
      <c r="I266" s="272">
        <v>0</v>
      </c>
      <c r="J266" s="272">
        <v>0</v>
      </c>
      <c r="K266" s="272">
        <v>0</v>
      </c>
      <c r="L266" s="272">
        <v>0</v>
      </c>
      <c r="M266" s="272" t="s">
        <v>44</v>
      </c>
      <c r="N266" s="272">
        <v>0</v>
      </c>
      <c r="O266" s="272">
        <v>0</v>
      </c>
      <c r="P266" s="272" t="s">
        <v>44</v>
      </c>
      <c r="Q266" s="272" t="s">
        <v>44</v>
      </c>
      <c r="R266" s="272" t="s">
        <v>44</v>
      </c>
      <c r="S266" s="272" t="s">
        <v>44</v>
      </c>
      <c r="T266" s="272">
        <v>0</v>
      </c>
      <c r="U266" s="272">
        <v>0</v>
      </c>
      <c r="V266" s="272">
        <v>0</v>
      </c>
      <c r="W266" s="272">
        <v>0</v>
      </c>
      <c r="X266" s="272">
        <v>0</v>
      </c>
      <c r="Y266" s="272">
        <v>0</v>
      </c>
      <c r="Z266" s="272">
        <v>0</v>
      </c>
      <c r="AA266" s="272">
        <v>0</v>
      </c>
      <c r="AB266" s="272">
        <v>0</v>
      </c>
      <c r="AC266" s="272">
        <v>0</v>
      </c>
      <c r="AD266" s="272">
        <v>0</v>
      </c>
      <c r="AE266" s="272">
        <v>0</v>
      </c>
      <c r="AF266" s="272">
        <v>0</v>
      </c>
      <c r="AG266" s="272">
        <v>0</v>
      </c>
      <c r="AH266" s="272">
        <v>0</v>
      </c>
      <c r="AI266" s="272">
        <v>0</v>
      </c>
      <c r="AJ266" s="272">
        <v>0</v>
      </c>
      <c r="AK266" s="272">
        <v>0</v>
      </c>
      <c r="AL266" s="272">
        <v>0</v>
      </c>
      <c r="AM266" s="272">
        <v>0</v>
      </c>
      <c r="AN266" s="272">
        <v>0</v>
      </c>
      <c r="AO266" s="272">
        <v>0</v>
      </c>
      <c r="AP266" s="272">
        <v>0</v>
      </c>
      <c r="AQ266" s="272">
        <v>0</v>
      </c>
      <c r="AR266" s="272">
        <v>0</v>
      </c>
      <c r="AS266" s="272">
        <v>0</v>
      </c>
      <c r="AT266" s="272">
        <v>0</v>
      </c>
      <c r="AU266" s="272">
        <v>0</v>
      </c>
      <c r="AV266" s="272">
        <v>0</v>
      </c>
      <c r="AW266" s="272">
        <v>0</v>
      </c>
      <c r="AX266" s="272">
        <v>0</v>
      </c>
      <c r="AY266" s="272">
        <v>0</v>
      </c>
      <c r="AZ266" s="272">
        <v>0</v>
      </c>
      <c r="BA266" s="272">
        <v>0</v>
      </c>
      <c r="BB266" s="272">
        <v>0</v>
      </c>
      <c r="BC266" s="272">
        <v>0</v>
      </c>
      <c r="BD266" s="272">
        <v>0</v>
      </c>
      <c r="BE266" s="272">
        <v>0</v>
      </c>
      <c r="BF266" s="272">
        <v>0</v>
      </c>
      <c r="BG266" s="272">
        <v>0</v>
      </c>
      <c r="BH266" s="272">
        <v>0</v>
      </c>
      <c r="BI266" s="272">
        <v>0</v>
      </c>
      <c r="BJ266" s="272" t="s">
        <v>44</v>
      </c>
      <c r="BK266" s="272" t="s">
        <v>44</v>
      </c>
      <c r="BL266" s="272" t="s">
        <v>44</v>
      </c>
      <c r="BM266" s="272" t="s">
        <v>44</v>
      </c>
      <c r="BN266" s="272" t="s">
        <v>44</v>
      </c>
      <c r="BO266" s="272" t="s">
        <v>44</v>
      </c>
      <c r="BP266" s="272" t="s">
        <v>44</v>
      </c>
      <c r="BQ266" s="272" t="s">
        <v>44</v>
      </c>
      <c r="BR266" s="272" t="s">
        <v>44</v>
      </c>
      <c r="BS266" s="272" t="s">
        <v>44</v>
      </c>
      <c r="BT266" s="272" t="s">
        <v>44</v>
      </c>
      <c r="BU266" s="272" t="s">
        <v>44</v>
      </c>
      <c r="BV266" s="272" t="s">
        <v>44</v>
      </c>
      <c r="BW266" s="272" t="s">
        <v>44</v>
      </c>
      <c r="BX266" s="272" t="s">
        <v>44</v>
      </c>
      <c r="BY266" s="272" t="s">
        <v>44</v>
      </c>
      <c r="BZ266" s="272" t="s">
        <v>44</v>
      </c>
      <c r="CA266" s="272" t="s">
        <v>44</v>
      </c>
      <c r="CB266" s="272" t="s">
        <v>44</v>
      </c>
      <c r="CC266" s="272" t="s">
        <v>44</v>
      </c>
      <c r="CD266" s="272" t="s">
        <v>44</v>
      </c>
      <c r="CE266" s="272" t="s">
        <v>44</v>
      </c>
      <c r="CF266" s="272" t="s">
        <v>44</v>
      </c>
      <c r="CG266" s="272" t="s">
        <v>44</v>
      </c>
      <c r="CH266" s="272" t="s">
        <v>44</v>
      </c>
      <c r="CI266" s="272" t="s">
        <v>44</v>
      </c>
      <c r="CJ266" s="272" t="s">
        <v>44</v>
      </c>
      <c r="CK266" s="272" t="s">
        <v>44</v>
      </c>
      <c r="CL266" s="272" t="s">
        <v>44</v>
      </c>
      <c r="CM266" s="272" t="s">
        <v>44</v>
      </c>
      <c r="CN266" s="272" t="s">
        <v>44</v>
      </c>
      <c r="CO266" s="272" t="s">
        <v>44</v>
      </c>
      <c r="CP266" s="272" t="s">
        <v>44</v>
      </c>
      <c r="CQ266" s="272" t="s">
        <v>44</v>
      </c>
      <c r="CR266" s="272" t="s">
        <v>44</v>
      </c>
      <c r="CS266" s="272" t="s">
        <v>44</v>
      </c>
      <c r="CT266" s="272" t="s">
        <v>44</v>
      </c>
      <c r="CU266" s="272" t="s">
        <v>44</v>
      </c>
      <c r="CV266" s="272" t="s">
        <v>44</v>
      </c>
      <c r="CW266" s="272" t="s">
        <v>44</v>
      </c>
      <c r="CX266" s="272">
        <v>0</v>
      </c>
      <c r="CY266" s="272">
        <v>0</v>
      </c>
      <c r="CZ266" s="272">
        <v>0</v>
      </c>
      <c r="DA266" s="272">
        <v>0</v>
      </c>
      <c r="DB266" s="272">
        <v>0</v>
      </c>
      <c r="DC266" s="272">
        <v>0</v>
      </c>
      <c r="DD266" s="272">
        <v>0</v>
      </c>
      <c r="DE266" s="272">
        <v>0</v>
      </c>
      <c r="DF266" s="272" t="s">
        <v>44</v>
      </c>
      <c r="DG266" s="272" t="s">
        <v>44</v>
      </c>
      <c r="DH266" s="272" t="s">
        <v>44</v>
      </c>
      <c r="DI266" s="272" t="s">
        <v>44</v>
      </c>
      <c r="DJ266" s="272" t="s">
        <v>44</v>
      </c>
      <c r="DK266" s="272">
        <v>0</v>
      </c>
      <c r="DL266" s="250">
        <v>0</v>
      </c>
      <c r="DM266" s="250">
        <v>0</v>
      </c>
      <c r="DN266" s="250">
        <v>0</v>
      </c>
      <c r="DO266" s="250">
        <v>0</v>
      </c>
      <c r="DP266" s="250">
        <v>0</v>
      </c>
      <c r="DQ266" s="250">
        <v>0</v>
      </c>
      <c r="DR266" s="250">
        <v>0</v>
      </c>
      <c r="DS266" s="250">
        <v>0</v>
      </c>
      <c r="DT266" s="250">
        <v>0</v>
      </c>
      <c r="DU266" s="250">
        <v>0</v>
      </c>
      <c r="DV266" s="250">
        <v>0</v>
      </c>
      <c r="DW266" s="250">
        <v>0</v>
      </c>
      <c r="DX266" s="250">
        <v>0</v>
      </c>
      <c r="DY266" s="250">
        <v>0</v>
      </c>
      <c r="DZ266" s="250">
        <v>0</v>
      </c>
      <c r="EA266" s="250">
        <v>0</v>
      </c>
      <c r="EB266" s="155"/>
      <c r="EC266" s="75">
        <f t="shared" si="1046"/>
        <v>9</v>
      </c>
      <c r="ED266" s="74">
        <f t="shared" si="1047"/>
        <v>2017</v>
      </c>
      <c r="EE266" s="165">
        <f t="shared" si="1048"/>
        <v>42979</v>
      </c>
      <c r="EF266" s="157">
        <f t="shared" si="1049"/>
        <v>30</v>
      </c>
      <c r="EG266" s="156"/>
      <c r="EH266" s="166">
        <f>IFERROR(HLOOKUP(EH$1,$H$5:$FY$1802,MATCH($A266,$A$5:$A$1802,0),0)*HLOOKUP(EH$2,$H$5:$FY$1802,MATCH($A266,$A$5:$A$1802,0),0),$H$2)</f>
        <v>0</v>
      </c>
      <c r="EI266" s="166" t="str">
        <f>IFERROR(HLOOKUP(EI$1,$H$5:$FY$1802,MATCH($A266,$A$5:$A$1802,0),0)*HLOOKUP(EI$2,$H$5:$FY$1802,MATCH($A266,$A$5:$A$1802,0),0),$H$2)</f>
        <v>-</v>
      </c>
      <c r="EJ266" s="166">
        <f>IFERROR(HLOOKUP(EJ$1,$H$5:$FY$1802,MATCH($A266,$A$5:$A$1802,0),0)*HLOOKUP(EJ$2,$H$5:$FY$1802,MATCH($A266,$A$5:$A$1802,0),0),$H$2)</f>
        <v>0</v>
      </c>
      <c r="EK266" s="166">
        <f>IFERROR(HLOOKUP(EK$1,$H$5:$FY$1802,MATCH($A266,$A$5:$A$1802,0),0)*HLOOKUP(EK$2,$H$5:$FY$1802,MATCH($A266,$A$5:$A$1802,0),0),$H$2)</f>
        <v>0</v>
      </c>
      <c r="EL266" s="166">
        <f>IFERROR(HLOOKUP(EL$1,$H$5:$FY$1802,MATCH($A266,$A$5:$A$1802,0),0)*HLOOKUP(EL$2,$H$5:$FY$1802,MATCH($A266,$A$5:$A$1802,0),0),$H$2)</f>
        <v>0</v>
      </c>
      <c r="EM266" s="166">
        <f>IFERROR(HLOOKUP(EM$1,$H$5:$FY$1802,MATCH($A266,$A$5:$A$1802,0),0)*HLOOKUP(EM$2,$H$5:$FY$1802,MATCH($A266,$A$5:$A$1802,0),0),$H$2)</f>
        <v>0</v>
      </c>
      <c r="EN266" s="166">
        <f>IFERROR(HLOOKUP(EN$1,$H$5:$FY$1802,MATCH($A266,$A$5:$A$1802,0),0)*HLOOKUP(EN$2,$H$5:$FY$1802,MATCH($A266,$A$5:$A$1802,0),0),$H$2)</f>
        <v>0</v>
      </c>
      <c r="EO266" s="166">
        <f>IFERROR(HLOOKUP(EO$1,$H$5:$FY$1802,MATCH($A266,$A$5:$A$1802,0),0)*HLOOKUP(EO$2,$H$5:$FY$1802,MATCH($A266,$A$5:$A$1802,0),0),$H$2)</f>
        <v>0</v>
      </c>
      <c r="EP266" s="166">
        <f>IFERROR(HLOOKUP(EP$1,$H$5:$FY$1802,MATCH($A266,$A$5:$A$1802,0),0)*HLOOKUP(EP$2,$H$5:$FY$1802,MATCH($A266,$A$5:$A$1802,0),0),$H$2)</f>
        <v>0</v>
      </c>
      <c r="EQ266" s="166" t="str">
        <f>IFERROR(HLOOKUP(EQ$1,$H$5:$FY$1802,MATCH($A266,$A$5:$A$1802,0),0)*HLOOKUP(EQ$2,$H$5:$FY$1802,MATCH($A266,$A$5:$A$1802,0),0),$H$2)</f>
        <v>-</v>
      </c>
      <c r="ER266" s="166" t="str">
        <f>IFERROR(HLOOKUP(ER$1,$H$5:$FY$1802,MATCH($A266,$A$5:$A$1802,0),0)*HLOOKUP(ER$2,$H$5:$FY$1802,MATCH($A266,$A$5:$A$1802,0),0),$H$2)</f>
        <v>-</v>
      </c>
      <c r="ES266" s="166" t="str">
        <f>IFERROR(HLOOKUP(ES$1,$H$5:$FY$1802,MATCH($A266,$A$5:$A$1802,0),0)*HLOOKUP(ES$2,$H$5:$FY$1802,MATCH($A266,$A$5:$A$1802,0),0),$H$2)</f>
        <v>-</v>
      </c>
      <c r="ET266" s="166" t="str">
        <f>IFERROR(HLOOKUP(ET$1,$H$5:$FY$1802,MATCH($A266,$A$5:$A$1802,0),0)*HLOOKUP(ET$2,$H$5:$FY$1802,MATCH($A266,$A$5:$A$1802,0),0),$H$2)</f>
        <v>-</v>
      </c>
      <c r="EU266" s="166" t="str">
        <f>IFERROR(HLOOKUP(EU$1,$H$5:$FY$1802,MATCH($A266,$A$5:$A$1802,0),0)*HLOOKUP(EU$2,$H$5:$FY$1802,MATCH($A266,$A$5:$A$1802,0),0),$H$2)</f>
        <v>-</v>
      </c>
      <c r="EV266" s="166" t="str">
        <f>IFERROR(HLOOKUP(EV$1,$H$5:$FY$1802,MATCH($A266,$A$5:$A$1802,0),0)*HLOOKUP(EV$2,$H$5:$FY$1802,MATCH($A266,$A$5:$A$1802,0),0),$H$2)</f>
        <v>-</v>
      </c>
      <c r="EW266" s="166" t="str">
        <f>IFERROR(HLOOKUP(EW$1,$H$5:$FY$1802,MATCH($A266,$A$5:$A$1802,0),0)*HLOOKUP(EW$2,$H$5:$FY$1802,MATCH($A266,$A$5:$A$1802,0),0),$H$2)</f>
        <v>-</v>
      </c>
      <c r="EX266" s="166" t="str">
        <f>IFERROR(HLOOKUP(EX$1,$H$5:$FY$1802,MATCH($A266,$A$5:$A$1802,0),0)*HLOOKUP(EX$2,$H$5:$FY$1802,MATCH($A266,$A$5:$A$1802,0),0),$H$2)</f>
        <v>-</v>
      </c>
      <c r="EY266" s="166" t="str">
        <f>IFERROR(HLOOKUP(EY$1,$H$5:$FY$1802,MATCH($A266,$A$5:$A$1802,0),0)*HLOOKUP(EY$2,$H$5:$FY$1802,MATCH($A266,$A$5:$A$1802,0),0),$H$2)</f>
        <v>-</v>
      </c>
      <c r="EZ266" s="166" t="str">
        <f>IFERROR(HLOOKUP(EZ$1,$H$5:$FY$1802,MATCH($A266,$A$5:$A$1802,0),0)*HLOOKUP(EZ$2,$H$5:$FY$1802,MATCH($A266,$A$5:$A$1802,0),0),$H$2)</f>
        <v>-</v>
      </c>
      <c r="FA266" s="166" t="str">
        <f>IFERROR(HLOOKUP(FA$1,$H$5:$FY$1802,MATCH($A266,$A$5:$A$1802,0),0)*HLOOKUP(FA$2,$H$5:$FY$1802,MATCH($A266,$A$5:$A$1802,0),0),$H$2)</f>
        <v>-</v>
      </c>
      <c r="FB266" s="166">
        <f>IFERROR(HLOOKUP(FB$1,$H$5:$FY$1802,MATCH($A266,$A$5:$A$1802,0),0)*HLOOKUP(FB$2,$H$5:$FY$1802,MATCH($A266,$A$5:$A$1802,0),0),$H$2)</f>
        <v>0</v>
      </c>
      <c r="FC266" s="166">
        <f>IFERROR(HLOOKUP(FC$1,$H$5:$FY$1802,MATCH($A266,$A$5:$A$1802,0),0)*HLOOKUP(FC$2,$H$5:$FY$1802,MATCH($A266,$A$5:$A$1802,0),0),$H$2)</f>
        <v>0</v>
      </c>
      <c r="FD266" s="166">
        <f>IFERROR(HLOOKUP(FD$1,$H$5:$FY$1802,MATCH($A266,$A$5:$A$1802,0),0)*HLOOKUP(FD$2,$H$5:$FY$1802,MATCH($A266,$A$5:$A$1802,0),0),$H$2)</f>
        <v>0</v>
      </c>
      <c r="FE266" s="166">
        <f>IFERROR(HLOOKUP(FE$1,$H$5:$FY$1802,MATCH($A266,$A$5:$A$1802,0),0)*HLOOKUP(FE$2,$H$5:$FY$1802,MATCH($A266,$A$5:$A$1802,0),0),$H$2)</f>
        <v>0</v>
      </c>
      <c r="FF266" s="166">
        <f>IFERROR(HLOOKUP(FF$1,$H$5:$FY$1802,MATCH($A266,$A$5:$A$1802,0),0)*HLOOKUP(FF$2,$H$5:$FY$1802,MATCH($A266,$A$5:$A$1802,0),0),$H$2)</f>
        <v>0</v>
      </c>
      <c r="FG266" s="166">
        <f>IFERROR(HLOOKUP(FG$1,$H$5:$FY$1802,MATCH($A266,$A$5:$A$1802,0),0)*HLOOKUP(FG$2,$H$5:$FY$1802,MATCH($A266,$A$5:$A$1802,0),0),$H$2)</f>
        <v>0</v>
      </c>
      <c r="FH266" s="152"/>
      <c r="FI266" s="405" t="str">
        <f t="shared" si="1050"/>
        <v>-</v>
      </c>
      <c r="FJ266" s="405" t="str">
        <f t="shared" si="1050"/>
        <v>-</v>
      </c>
      <c r="FK266" s="405" t="str">
        <f t="shared" si="1051"/>
        <v>-</v>
      </c>
      <c r="FL266" s="405" t="str">
        <f t="shared" si="1052"/>
        <v>-</v>
      </c>
      <c r="FM266" s="405" t="str">
        <f t="shared" si="1053"/>
        <v>-</v>
      </c>
      <c r="FN266" s="405" t="str">
        <f t="shared" si="1054"/>
        <v>-</v>
      </c>
      <c r="FO266" s="405" t="str">
        <f t="shared" si="1055"/>
        <v>-</v>
      </c>
      <c r="FP266" s="405" t="str">
        <f t="shared" si="1056"/>
        <v>-</v>
      </c>
      <c r="FQ266" s="405" t="str">
        <f t="shared" si="1057"/>
        <v>-</v>
      </c>
      <c r="FR266" s="405" t="str">
        <f t="shared" si="1058"/>
        <v>-</v>
      </c>
      <c r="FS266" s="65"/>
      <c r="FU266" s="172"/>
      <c r="FV266" s="172"/>
      <c r="FW266" s="172"/>
      <c r="FX266" s="172"/>
    </row>
    <row r="267" spans="1:180" ht="10.35" customHeight="1" x14ac:dyDescent="0.2">
      <c r="A267" s="74" t="str">
        <f t="shared" si="1045"/>
        <v>2017-18SEPTEMBERRYA</v>
      </c>
      <c r="B267" s="163" t="str">
        <f t="shared" si="1059"/>
        <v>2017-18</v>
      </c>
      <c r="C267" s="26" t="s">
        <v>830</v>
      </c>
      <c r="D267" s="163" t="str">
        <f>INDEX($FV$16:$FW$26,MATCH($F267,$FV$16:$FV$26,0),2)</f>
        <v>Y60</v>
      </c>
      <c r="E267" s="163" t="str">
        <f>VLOOKUP($D267,$FW$8:$FX$14,2,0)</f>
        <v>Midlands</v>
      </c>
      <c r="F267" s="271" t="s">
        <v>867</v>
      </c>
      <c r="G267" s="271" t="s">
        <v>880</v>
      </c>
      <c r="H267" s="272">
        <v>84054</v>
      </c>
      <c r="I267" s="272">
        <v>60848</v>
      </c>
      <c r="J267" s="272">
        <v>198323</v>
      </c>
      <c r="K267" s="272">
        <v>3</v>
      </c>
      <c r="L267" s="272">
        <v>1</v>
      </c>
      <c r="M267" s="272" t="s">
        <v>44</v>
      </c>
      <c r="N267" s="272">
        <v>17</v>
      </c>
      <c r="O267" s="272">
        <v>45</v>
      </c>
      <c r="P267" s="272" t="s">
        <v>44</v>
      </c>
      <c r="Q267" s="272" t="s">
        <v>44</v>
      </c>
      <c r="R267" s="272" t="s">
        <v>44</v>
      </c>
      <c r="S267" s="272" t="s">
        <v>44</v>
      </c>
      <c r="T267" s="272">
        <v>65662</v>
      </c>
      <c r="U267" s="272">
        <v>5040</v>
      </c>
      <c r="V267" s="272">
        <v>3332</v>
      </c>
      <c r="W267" s="272">
        <v>27480</v>
      </c>
      <c r="X267" s="272">
        <v>26737</v>
      </c>
      <c r="Y267" s="272">
        <v>1741</v>
      </c>
      <c r="Z267" s="272">
        <v>2100493</v>
      </c>
      <c r="AA267" s="272">
        <v>417</v>
      </c>
      <c r="AB267" s="272">
        <v>719</v>
      </c>
      <c r="AC267" s="272">
        <v>1687820</v>
      </c>
      <c r="AD267" s="272">
        <v>507</v>
      </c>
      <c r="AE267" s="272">
        <v>908</v>
      </c>
      <c r="AF267" s="272">
        <v>20325728</v>
      </c>
      <c r="AG267" s="272">
        <v>740</v>
      </c>
      <c r="AH267" s="272">
        <v>1344</v>
      </c>
      <c r="AI267" s="272">
        <v>54339331</v>
      </c>
      <c r="AJ267" s="272">
        <v>2032</v>
      </c>
      <c r="AK267" s="272">
        <v>4647</v>
      </c>
      <c r="AL267" s="272">
        <v>5768596</v>
      </c>
      <c r="AM267" s="272">
        <v>3313</v>
      </c>
      <c r="AN267" s="272">
        <v>8141</v>
      </c>
      <c r="AO267" s="272">
        <v>2275</v>
      </c>
      <c r="AP267" s="272">
        <v>0</v>
      </c>
      <c r="AQ267" s="272">
        <v>12</v>
      </c>
      <c r="AR267" s="272">
        <v>0</v>
      </c>
      <c r="AS267" s="272">
        <v>200</v>
      </c>
      <c r="AT267" s="272">
        <v>2063</v>
      </c>
      <c r="AU267" s="272">
        <v>1251</v>
      </c>
      <c r="AV267" s="272">
        <v>37785</v>
      </c>
      <c r="AW267" s="272">
        <v>2433</v>
      </c>
      <c r="AX267" s="272">
        <v>23169</v>
      </c>
      <c r="AY267" s="272">
        <v>63387</v>
      </c>
      <c r="AZ267" s="272">
        <v>9022</v>
      </c>
      <c r="BA267" s="272">
        <v>6835</v>
      </c>
      <c r="BB267" s="272">
        <v>5856</v>
      </c>
      <c r="BC267" s="272">
        <v>4525</v>
      </c>
      <c r="BD267" s="272">
        <v>35543</v>
      </c>
      <c r="BE267" s="272">
        <v>29317</v>
      </c>
      <c r="BF267" s="272">
        <v>45143</v>
      </c>
      <c r="BG267" s="272">
        <v>28316</v>
      </c>
      <c r="BH267" s="272">
        <v>3802</v>
      </c>
      <c r="BI267" s="272">
        <v>1845</v>
      </c>
      <c r="BJ267" s="272" t="s">
        <v>44</v>
      </c>
      <c r="BK267" s="272" t="s">
        <v>44</v>
      </c>
      <c r="BL267" s="272" t="s">
        <v>44</v>
      </c>
      <c r="BM267" s="272" t="s">
        <v>44</v>
      </c>
      <c r="BN267" s="272" t="s">
        <v>44</v>
      </c>
      <c r="BO267" s="272" t="s">
        <v>44</v>
      </c>
      <c r="BP267" s="272" t="s">
        <v>44</v>
      </c>
      <c r="BQ267" s="272" t="s">
        <v>44</v>
      </c>
      <c r="BR267" s="272" t="s">
        <v>44</v>
      </c>
      <c r="BS267" s="272" t="s">
        <v>44</v>
      </c>
      <c r="BT267" s="272" t="s">
        <v>44</v>
      </c>
      <c r="BU267" s="272" t="s">
        <v>44</v>
      </c>
      <c r="BV267" s="272" t="s">
        <v>44</v>
      </c>
      <c r="BW267" s="272" t="s">
        <v>44</v>
      </c>
      <c r="BX267" s="272" t="s">
        <v>44</v>
      </c>
      <c r="BY267" s="272" t="s">
        <v>44</v>
      </c>
      <c r="BZ267" s="272" t="s">
        <v>44</v>
      </c>
      <c r="CA267" s="272" t="s">
        <v>44</v>
      </c>
      <c r="CB267" s="272" t="s">
        <v>44</v>
      </c>
      <c r="CC267" s="272" t="s">
        <v>44</v>
      </c>
      <c r="CD267" s="272" t="s">
        <v>44</v>
      </c>
      <c r="CE267" s="272" t="s">
        <v>44</v>
      </c>
      <c r="CF267" s="272" t="s">
        <v>44</v>
      </c>
      <c r="CG267" s="272" t="s">
        <v>44</v>
      </c>
      <c r="CH267" s="272" t="s">
        <v>44</v>
      </c>
      <c r="CI267" s="272" t="s">
        <v>44</v>
      </c>
      <c r="CJ267" s="272" t="s">
        <v>44</v>
      </c>
      <c r="CK267" s="272" t="s">
        <v>44</v>
      </c>
      <c r="CL267" s="272" t="s">
        <v>44</v>
      </c>
      <c r="CM267" s="272" t="s">
        <v>44</v>
      </c>
      <c r="CN267" s="272" t="s">
        <v>44</v>
      </c>
      <c r="CO267" s="272" t="s">
        <v>44</v>
      </c>
      <c r="CP267" s="272" t="s">
        <v>44</v>
      </c>
      <c r="CQ267" s="272" t="s">
        <v>44</v>
      </c>
      <c r="CR267" s="272" t="s">
        <v>44</v>
      </c>
      <c r="CS267" s="272" t="s">
        <v>44</v>
      </c>
      <c r="CT267" s="272" t="s">
        <v>44</v>
      </c>
      <c r="CU267" s="272" t="s">
        <v>44</v>
      </c>
      <c r="CV267" s="272" t="s">
        <v>44</v>
      </c>
      <c r="CW267" s="272" t="s">
        <v>44</v>
      </c>
      <c r="CX267" s="272">
        <v>0</v>
      </c>
      <c r="CY267" s="272">
        <v>0</v>
      </c>
      <c r="CZ267" s="272">
        <v>0</v>
      </c>
      <c r="DA267" s="272">
        <v>0</v>
      </c>
      <c r="DB267" s="272">
        <v>3810</v>
      </c>
      <c r="DC267" s="272">
        <v>213928</v>
      </c>
      <c r="DD267" s="272">
        <v>56</v>
      </c>
      <c r="DE267" s="272">
        <v>74</v>
      </c>
      <c r="DF267" s="272" t="s">
        <v>44</v>
      </c>
      <c r="DG267" s="272" t="s">
        <v>44</v>
      </c>
      <c r="DH267" s="272" t="s">
        <v>44</v>
      </c>
      <c r="DI267" s="272" t="s">
        <v>44</v>
      </c>
      <c r="DJ267" s="272" t="s">
        <v>44</v>
      </c>
      <c r="DK267" s="272">
        <v>198</v>
      </c>
      <c r="DL267" s="250">
        <v>1</v>
      </c>
      <c r="DM267" s="250">
        <v>1123</v>
      </c>
      <c r="DN267" s="250">
        <v>0</v>
      </c>
      <c r="DO267" s="250">
        <v>1067</v>
      </c>
      <c r="DP267" s="250">
        <v>195</v>
      </c>
      <c r="DQ267" s="250">
        <v>195</v>
      </c>
      <c r="DR267" s="250">
        <v>195</v>
      </c>
      <c r="DS267" s="250">
        <v>6720898</v>
      </c>
      <c r="DT267" s="250">
        <v>5985</v>
      </c>
      <c r="DU267" s="250">
        <v>13868</v>
      </c>
      <c r="DV267" s="250">
        <v>0</v>
      </c>
      <c r="DW267" s="250">
        <v>0</v>
      </c>
      <c r="DX267" s="250">
        <v>0</v>
      </c>
      <c r="DY267" s="250">
        <v>8950483</v>
      </c>
      <c r="DZ267" s="250">
        <v>8388</v>
      </c>
      <c r="EA267" s="250">
        <v>19977</v>
      </c>
      <c r="EB267" s="155"/>
      <c r="EC267" s="75">
        <f t="shared" si="1046"/>
        <v>9</v>
      </c>
      <c r="ED267" s="74">
        <f t="shared" si="1047"/>
        <v>2017</v>
      </c>
      <c r="EE267" s="165">
        <f t="shared" si="1048"/>
        <v>42979</v>
      </c>
      <c r="EF267" s="157">
        <f t="shared" si="1049"/>
        <v>30</v>
      </c>
      <c r="EG267" s="156"/>
      <c r="EH267" s="166">
        <f>IFERROR(HLOOKUP(EH$1,$H$5:$FY$1802,MATCH($A267,$A$5:$A$1802,0),0)*HLOOKUP(EH$2,$H$5:$FY$1802,MATCH($A267,$A$5:$A$1802,0),0),$H$2)</f>
        <v>60848</v>
      </c>
      <c r="EI267" s="166" t="str">
        <f>IFERROR(HLOOKUP(EI$1,$H$5:$FY$1802,MATCH($A267,$A$5:$A$1802,0),0)*HLOOKUP(EI$2,$H$5:$FY$1802,MATCH($A267,$A$5:$A$1802,0),0),$H$2)</f>
        <v>-</v>
      </c>
      <c r="EJ267" s="166">
        <f>IFERROR(HLOOKUP(EJ$1,$H$5:$FY$1802,MATCH($A267,$A$5:$A$1802,0),0)*HLOOKUP(EJ$2,$H$5:$FY$1802,MATCH($A267,$A$5:$A$1802,0),0),$H$2)</f>
        <v>1034416</v>
      </c>
      <c r="EK267" s="166">
        <f>IFERROR(HLOOKUP(EK$1,$H$5:$FY$1802,MATCH($A267,$A$5:$A$1802,0),0)*HLOOKUP(EK$2,$H$5:$FY$1802,MATCH($A267,$A$5:$A$1802,0),0),$H$2)</f>
        <v>2738160</v>
      </c>
      <c r="EL267" s="166">
        <f>IFERROR(HLOOKUP(EL$1,$H$5:$FY$1802,MATCH($A267,$A$5:$A$1802,0),0)*HLOOKUP(EL$2,$H$5:$FY$1802,MATCH($A267,$A$5:$A$1802,0),0),$H$2)</f>
        <v>3623760</v>
      </c>
      <c r="EM267" s="166">
        <f>IFERROR(HLOOKUP(EM$1,$H$5:$FY$1802,MATCH($A267,$A$5:$A$1802,0),0)*HLOOKUP(EM$2,$H$5:$FY$1802,MATCH($A267,$A$5:$A$1802,0),0),$H$2)</f>
        <v>3025456</v>
      </c>
      <c r="EN267" s="166">
        <f>IFERROR(HLOOKUP(EN$1,$H$5:$FY$1802,MATCH($A267,$A$5:$A$1802,0),0)*HLOOKUP(EN$2,$H$5:$FY$1802,MATCH($A267,$A$5:$A$1802,0),0),$H$2)</f>
        <v>36933120</v>
      </c>
      <c r="EO267" s="166">
        <f>IFERROR(HLOOKUP(EO$1,$H$5:$FY$1802,MATCH($A267,$A$5:$A$1802,0),0)*HLOOKUP(EO$2,$H$5:$FY$1802,MATCH($A267,$A$5:$A$1802,0),0),$H$2)</f>
        <v>124246839</v>
      </c>
      <c r="EP267" s="166">
        <f>IFERROR(HLOOKUP(EP$1,$H$5:$FY$1802,MATCH($A267,$A$5:$A$1802,0),0)*HLOOKUP(EP$2,$H$5:$FY$1802,MATCH($A267,$A$5:$A$1802,0),0),$H$2)</f>
        <v>14173481</v>
      </c>
      <c r="EQ267" s="166" t="str">
        <f>IFERROR(HLOOKUP(EQ$1,$H$5:$FY$1802,MATCH($A267,$A$5:$A$1802,0),0)*HLOOKUP(EQ$2,$H$5:$FY$1802,MATCH($A267,$A$5:$A$1802,0),0),$H$2)</f>
        <v>-</v>
      </c>
      <c r="ER267" s="166" t="str">
        <f>IFERROR(HLOOKUP(ER$1,$H$5:$FY$1802,MATCH($A267,$A$5:$A$1802,0),0)*HLOOKUP(ER$2,$H$5:$FY$1802,MATCH($A267,$A$5:$A$1802,0),0),$H$2)</f>
        <v>-</v>
      </c>
      <c r="ES267" s="166" t="str">
        <f>IFERROR(HLOOKUP(ES$1,$H$5:$FY$1802,MATCH($A267,$A$5:$A$1802,0),0)*HLOOKUP(ES$2,$H$5:$FY$1802,MATCH($A267,$A$5:$A$1802,0),0),$H$2)</f>
        <v>-</v>
      </c>
      <c r="ET267" s="166" t="str">
        <f>IFERROR(HLOOKUP(ET$1,$H$5:$FY$1802,MATCH($A267,$A$5:$A$1802,0),0)*HLOOKUP(ET$2,$H$5:$FY$1802,MATCH($A267,$A$5:$A$1802,0),0),$H$2)</f>
        <v>-</v>
      </c>
      <c r="EU267" s="166" t="str">
        <f>IFERROR(HLOOKUP(EU$1,$H$5:$FY$1802,MATCH($A267,$A$5:$A$1802,0),0)*HLOOKUP(EU$2,$H$5:$FY$1802,MATCH($A267,$A$5:$A$1802,0),0),$H$2)</f>
        <v>-</v>
      </c>
      <c r="EV267" s="166" t="str">
        <f>IFERROR(HLOOKUP(EV$1,$H$5:$FY$1802,MATCH($A267,$A$5:$A$1802,0),0)*HLOOKUP(EV$2,$H$5:$FY$1802,MATCH($A267,$A$5:$A$1802,0),0),$H$2)</f>
        <v>-</v>
      </c>
      <c r="EW267" s="166" t="str">
        <f>IFERROR(HLOOKUP(EW$1,$H$5:$FY$1802,MATCH($A267,$A$5:$A$1802,0),0)*HLOOKUP(EW$2,$H$5:$FY$1802,MATCH($A267,$A$5:$A$1802,0),0),$H$2)</f>
        <v>-</v>
      </c>
      <c r="EX267" s="166" t="str">
        <f>IFERROR(HLOOKUP(EX$1,$H$5:$FY$1802,MATCH($A267,$A$5:$A$1802,0),0)*HLOOKUP(EX$2,$H$5:$FY$1802,MATCH($A267,$A$5:$A$1802,0),0),$H$2)</f>
        <v>-</v>
      </c>
      <c r="EY267" s="166" t="str">
        <f>IFERROR(HLOOKUP(EY$1,$H$5:$FY$1802,MATCH($A267,$A$5:$A$1802,0),0)*HLOOKUP(EY$2,$H$5:$FY$1802,MATCH($A267,$A$5:$A$1802,0),0),$H$2)</f>
        <v>-</v>
      </c>
      <c r="EZ267" s="166" t="str">
        <f>IFERROR(HLOOKUP(EZ$1,$H$5:$FY$1802,MATCH($A267,$A$5:$A$1802,0),0)*HLOOKUP(EZ$2,$H$5:$FY$1802,MATCH($A267,$A$5:$A$1802,0),0),$H$2)</f>
        <v>-</v>
      </c>
      <c r="FA267" s="166" t="str">
        <f>IFERROR(HLOOKUP(FA$1,$H$5:$FY$1802,MATCH($A267,$A$5:$A$1802,0),0)*HLOOKUP(FA$2,$H$5:$FY$1802,MATCH($A267,$A$5:$A$1802,0),0),$H$2)</f>
        <v>-</v>
      </c>
      <c r="FB267" s="166">
        <f>IFERROR(HLOOKUP(FB$1,$H$5:$FY$1802,MATCH($A267,$A$5:$A$1802,0),0)*HLOOKUP(FB$2,$H$5:$FY$1802,MATCH($A267,$A$5:$A$1802,0),0),$H$2)</f>
        <v>0</v>
      </c>
      <c r="FC267" s="166">
        <f>IFERROR(HLOOKUP(FC$1,$H$5:$FY$1802,MATCH($A267,$A$5:$A$1802,0),0)*HLOOKUP(FC$2,$H$5:$FY$1802,MATCH($A267,$A$5:$A$1802,0),0),$H$2)</f>
        <v>281940</v>
      </c>
      <c r="FD267" s="166">
        <f>IFERROR(HLOOKUP(FD$1,$H$5:$FY$1802,MATCH($A267,$A$5:$A$1802,0),0)*HLOOKUP(FD$2,$H$5:$FY$1802,MATCH($A267,$A$5:$A$1802,0),0),$H$2)</f>
        <v>195</v>
      </c>
      <c r="FE267" s="166">
        <f>IFERROR(HLOOKUP(FE$1,$H$5:$FY$1802,MATCH($A267,$A$5:$A$1802,0),0)*HLOOKUP(FE$2,$H$5:$FY$1802,MATCH($A267,$A$5:$A$1802,0),0),$H$2)</f>
        <v>15573764</v>
      </c>
      <c r="FF267" s="166">
        <f>IFERROR(HLOOKUP(FF$1,$H$5:$FY$1802,MATCH($A267,$A$5:$A$1802,0),0)*HLOOKUP(FF$2,$H$5:$FY$1802,MATCH($A267,$A$5:$A$1802,0),0),$H$2)</f>
        <v>0</v>
      </c>
      <c r="FG267" s="166">
        <f>IFERROR(HLOOKUP(FG$1,$H$5:$FY$1802,MATCH($A267,$A$5:$A$1802,0),0)*HLOOKUP(FG$2,$H$5:$FY$1802,MATCH($A267,$A$5:$A$1802,0),0),$H$2)</f>
        <v>21315459</v>
      </c>
      <c r="FH267" s="152"/>
      <c r="FI267" s="405">
        <f t="shared" si="1050"/>
        <v>1.7900793650793652</v>
      </c>
      <c r="FJ267" s="405">
        <f t="shared" si="1050"/>
        <v>1.3561507936507937</v>
      </c>
      <c r="FK267" s="405">
        <f t="shared" si="1051"/>
        <v>1.7575030012004802</v>
      </c>
      <c r="FL267" s="405">
        <f t="shared" si="1052"/>
        <v>1.3580432172869148</v>
      </c>
      <c r="FM267" s="405">
        <f t="shared" si="1053"/>
        <v>1.2934133915574964</v>
      </c>
      <c r="FN267" s="405">
        <f t="shared" si="1054"/>
        <v>1.066848617176128</v>
      </c>
      <c r="FO267" s="405">
        <f t="shared" si="1055"/>
        <v>1.6884093204173991</v>
      </c>
      <c r="FP267" s="405">
        <f t="shared" si="1056"/>
        <v>1.0590567378539104</v>
      </c>
      <c r="FQ267" s="405">
        <f t="shared" si="1057"/>
        <v>2.1838024124066626</v>
      </c>
      <c r="FR267" s="405">
        <f t="shared" si="1058"/>
        <v>1.0597357840321655</v>
      </c>
      <c r="FS267" s="65"/>
    </row>
    <row r="268" spans="1:180" ht="10.35" customHeight="1" x14ac:dyDescent="0.2">
      <c r="A268" s="174" t="str">
        <f t="shared" si="1045"/>
        <v>2017-18SEPTEMBERRX8</v>
      </c>
      <c r="B268" s="176" t="str">
        <f t="shared" si="1059"/>
        <v>2017-18</v>
      </c>
      <c r="C268" s="175" t="s">
        <v>830</v>
      </c>
      <c r="D268" s="176" t="str">
        <f>INDEX($FV$16:$FW$26,MATCH($F268,$FV$16:$FV$26,0),2)</f>
        <v>Y63</v>
      </c>
      <c r="E268" s="176" t="str">
        <f>VLOOKUP($D268,$FW$8:$FX$14,2,0)</f>
        <v>North East and Yorkshire</v>
      </c>
      <c r="F268" s="275" t="s">
        <v>869</v>
      </c>
      <c r="G268" s="275" t="s">
        <v>881</v>
      </c>
      <c r="H268" s="276">
        <v>89236</v>
      </c>
      <c r="I268" s="276">
        <v>64544</v>
      </c>
      <c r="J268" s="276">
        <v>323431</v>
      </c>
      <c r="K268" s="276">
        <v>5</v>
      </c>
      <c r="L268" s="276">
        <v>1</v>
      </c>
      <c r="M268" s="276" t="s">
        <v>44</v>
      </c>
      <c r="N268" s="276">
        <v>23</v>
      </c>
      <c r="O268" s="276">
        <v>78</v>
      </c>
      <c r="P268" s="276" t="s">
        <v>44</v>
      </c>
      <c r="Q268" s="276" t="s">
        <v>44</v>
      </c>
      <c r="R268" s="276" t="s">
        <v>44</v>
      </c>
      <c r="S268" s="276" t="s">
        <v>44</v>
      </c>
      <c r="T268" s="276">
        <v>63236</v>
      </c>
      <c r="U268" s="276">
        <v>8506</v>
      </c>
      <c r="V268" s="276">
        <v>6610</v>
      </c>
      <c r="W268" s="276">
        <v>30731</v>
      </c>
      <c r="X268" s="276">
        <v>13351</v>
      </c>
      <c r="Y268" s="276">
        <v>1171</v>
      </c>
      <c r="Z268" s="276">
        <v>3694526</v>
      </c>
      <c r="AA268" s="276">
        <v>434</v>
      </c>
      <c r="AB268" s="276">
        <v>808</v>
      </c>
      <c r="AC268" s="276">
        <v>3938472</v>
      </c>
      <c r="AD268" s="276">
        <v>596</v>
      </c>
      <c r="AE268" s="276">
        <v>1167</v>
      </c>
      <c r="AF268" s="276">
        <v>39300428</v>
      </c>
      <c r="AG268" s="276">
        <v>1279</v>
      </c>
      <c r="AH268" s="276">
        <v>2689</v>
      </c>
      <c r="AI268" s="276">
        <v>37892388</v>
      </c>
      <c r="AJ268" s="276">
        <v>2838</v>
      </c>
      <c r="AK268" s="276">
        <v>6560</v>
      </c>
      <c r="AL268" s="276">
        <v>5779201</v>
      </c>
      <c r="AM268" s="276">
        <v>4935</v>
      </c>
      <c r="AN268" s="276">
        <v>11704</v>
      </c>
      <c r="AO268" s="276">
        <v>4281</v>
      </c>
      <c r="AP268" s="276">
        <v>1544</v>
      </c>
      <c r="AQ268" s="276">
        <v>119</v>
      </c>
      <c r="AR268" s="276">
        <v>3421</v>
      </c>
      <c r="AS268" s="276">
        <v>2596</v>
      </c>
      <c r="AT268" s="276">
        <v>22</v>
      </c>
      <c r="AU268" s="276">
        <v>1806</v>
      </c>
      <c r="AV268" s="276">
        <v>38795</v>
      </c>
      <c r="AW268" s="276">
        <v>6097</v>
      </c>
      <c r="AX268" s="276">
        <v>14063</v>
      </c>
      <c r="AY268" s="276">
        <v>58955</v>
      </c>
      <c r="AZ268" s="276">
        <v>18710</v>
      </c>
      <c r="BA268" s="276">
        <v>15000</v>
      </c>
      <c r="BB268" s="276">
        <v>14314</v>
      </c>
      <c r="BC268" s="276">
        <v>11743</v>
      </c>
      <c r="BD268" s="276">
        <v>50463</v>
      </c>
      <c r="BE268" s="276">
        <v>38339</v>
      </c>
      <c r="BF268" s="276">
        <v>26112</v>
      </c>
      <c r="BG268" s="276">
        <v>16214</v>
      </c>
      <c r="BH268" s="276">
        <v>2405</v>
      </c>
      <c r="BI268" s="276">
        <v>1365</v>
      </c>
      <c r="BJ268" s="276" t="s">
        <v>44</v>
      </c>
      <c r="BK268" s="276" t="s">
        <v>44</v>
      </c>
      <c r="BL268" s="276" t="s">
        <v>44</v>
      </c>
      <c r="BM268" s="276" t="s">
        <v>44</v>
      </c>
      <c r="BN268" s="276" t="s">
        <v>44</v>
      </c>
      <c r="BO268" s="276" t="s">
        <v>44</v>
      </c>
      <c r="BP268" s="276" t="s">
        <v>44</v>
      </c>
      <c r="BQ268" s="276" t="s">
        <v>44</v>
      </c>
      <c r="BR268" s="276" t="s">
        <v>44</v>
      </c>
      <c r="BS268" s="276" t="s">
        <v>44</v>
      </c>
      <c r="BT268" s="276" t="s">
        <v>44</v>
      </c>
      <c r="BU268" s="276" t="s">
        <v>44</v>
      </c>
      <c r="BV268" s="276" t="s">
        <v>44</v>
      </c>
      <c r="BW268" s="276" t="s">
        <v>44</v>
      </c>
      <c r="BX268" s="276" t="s">
        <v>44</v>
      </c>
      <c r="BY268" s="276" t="s">
        <v>44</v>
      </c>
      <c r="BZ268" s="276" t="s">
        <v>44</v>
      </c>
      <c r="CA268" s="276" t="s">
        <v>44</v>
      </c>
      <c r="CB268" s="276" t="s">
        <v>44</v>
      </c>
      <c r="CC268" s="276" t="s">
        <v>44</v>
      </c>
      <c r="CD268" s="276" t="s">
        <v>44</v>
      </c>
      <c r="CE268" s="276" t="s">
        <v>44</v>
      </c>
      <c r="CF268" s="276" t="s">
        <v>44</v>
      </c>
      <c r="CG268" s="276" t="s">
        <v>44</v>
      </c>
      <c r="CH268" s="276" t="s">
        <v>44</v>
      </c>
      <c r="CI268" s="276" t="s">
        <v>44</v>
      </c>
      <c r="CJ268" s="276" t="s">
        <v>44</v>
      </c>
      <c r="CK268" s="276" t="s">
        <v>44</v>
      </c>
      <c r="CL268" s="276" t="s">
        <v>44</v>
      </c>
      <c r="CM268" s="276" t="s">
        <v>44</v>
      </c>
      <c r="CN268" s="276" t="s">
        <v>44</v>
      </c>
      <c r="CO268" s="276" t="s">
        <v>44</v>
      </c>
      <c r="CP268" s="276" t="s">
        <v>44</v>
      </c>
      <c r="CQ268" s="276" t="s">
        <v>44</v>
      </c>
      <c r="CR268" s="276" t="s">
        <v>44</v>
      </c>
      <c r="CS268" s="276" t="s">
        <v>44</v>
      </c>
      <c r="CT268" s="276" t="s">
        <v>44</v>
      </c>
      <c r="CU268" s="276" t="s">
        <v>44</v>
      </c>
      <c r="CV268" s="276" t="s">
        <v>44</v>
      </c>
      <c r="CW268" s="276" t="s">
        <v>44</v>
      </c>
      <c r="CX268" s="276">
        <v>0</v>
      </c>
      <c r="CY268" s="276">
        <v>0</v>
      </c>
      <c r="CZ268" s="276">
        <v>0</v>
      </c>
      <c r="DA268" s="276">
        <v>0</v>
      </c>
      <c r="DB268" s="276">
        <v>3884</v>
      </c>
      <c r="DC268" s="276">
        <v>117510</v>
      </c>
      <c r="DD268" s="276">
        <v>30</v>
      </c>
      <c r="DE268" s="276">
        <v>52</v>
      </c>
      <c r="DF268" s="276" t="s">
        <v>44</v>
      </c>
      <c r="DG268" s="276" t="s">
        <v>44</v>
      </c>
      <c r="DH268" s="276" t="s">
        <v>44</v>
      </c>
      <c r="DI268" s="276" t="s">
        <v>44</v>
      </c>
      <c r="DJ268" s="276" t="s">
        <v>44</v>
      </c>
      <c r="DK268" s="276">
        <v>91</v>
      </c>
      <c r="DL268" s="252">
        <v>2229</v>
      </c>
      <c r="DM268" s="252">
        <v>753</v>
      </c>
      <c r="DN268" s="252">
        <v>78</v>
      </c>
      <c r="DO268" s="252">
        <v>2045</v>
      </c>
      <c r="DP268" s="252">
        <v>17440550</v>
      </c>
      <c r="DQ268" s="252">
        <v>7824</v>
      </c>
      <c r="DR268" s="252">
        <v>18915</v>
      </c>
      <c r="DS268" s="252">
        <v>4893654</v>
      </c>
      <c r="DT268" s="252">
        <v>6499</v>
      </c>
      <c r="DU268" s="252">
        <v>14236</v>
      </c>
      <c r="DV268" s="252">
        <v>432947</v>
      </c>
      <c r="DW268" s="252">
        <v>5551</v>
      </c>
      <c r="DX268" s="252">
        <v>12132</v>
      </c>
      <c r="DY268" s="252">
        <v>22105770</v>
      </c>
      <c r="DZ268" s="252">
        <v>10810</v>
      </c>
      <c r="EA268" s="252">
        <v>25555</v>
      </c>
      <c r="EB268" s="177"/>
      <c r="EC268" s="167">
        <f t="shared" si="1046"/>
        <v>9</v>
      </c>
      <c r="ED268" s="174">
        <f t="shared" si="1047"/>
        <v>2017</v>
      </c>
      <c r="EE268" s="173">
        <f t="shared" si="1048"/>
        <v>42979</v>
      </c>
      <c r="EF268" s="150">
        <f t="shared" si="1049"/>
        <v>30</v>
      </c>
      <c r="EG268" s="178"/>
      <c r="EH268" s="179">
        <f>IFERROR(HLOOKUP(EH$1,$H$5:$FY$1802,MATCH($A268,$A$5:$A$1802,0),0)*HLOOKUP(EH$2,$H$5:$FY$1802,MATCH($A268,$A$5:$A$1802,0),0),$H$2)</f>
        <v>64544</v>
      </c>
      <c r="EI268" s="179" t="str">
        <f>IFERROR(HLOOKUP(EI$1,$H$5:$FY$1802,MATCH($A268,$A$5:$A$1802,0),0)*HLOOKUP(EI$2,$H$5:$FY$1802,MATCH($A268,$A$5:$A$1802,0),0),$H$2)</f>
        <v>-</v>
      </c>
      <c r="EJ268" s="179">
        <f>IFERROR(HLOOKUP(EJ$1,$H$5:$FY$1802,MATCH($A268,$A$5:$A$1802,0),0)*HLOOKUP(EJ$2,$H$5:$FY$1802,MATCH($A268,$A$5:$A$1802,0),0),$H$2)</f>
        <v>1484512</v>
      </c>
      <c r="EK268" s="179">
        <f>IFERROR(HLOOKUP(EK$1,$H$5:$FY$1802,MATCH($A268,$A$5:$A$1802,0),0)*HLOOKUP(EK$2,$H$5:$FY$1802,MATCH($A268,$A$5:$A$1802,0),0),$H$2)</f>
        <v>5034432</v>
      </c>
      <c r="EL268" s="179">
        <f>IFERROR(HLOOKUP(EL$1,$H$5:$FY$1802,MATCH($A268,$A$5:$A$1802,0),0)*HLOOKUP(EL$2,$H$5:$FY$1802,MATCH($A268,$A$5:$A$1802,0),0),$H$2)</f>
        <v>6872848</v>
      </c>
      <c r="EM268" s="179">
        <f>IFERROR(HLOOKUP(EM$1,$H$5:$FY$1802,MATCH($A268,$A$5:$A$1802,0),0)*HLOOKUP(EM$2,$H$5:$FY$1802,MATCH($A268,$A$5:$A$1802,0),0),$H$2)</f>
        <v>7713870</v>
      </c>
      <c r="EN268" s="179">
        <f>IFERROR(HLOOKUP(EN$1,$H$5:$FY$1802,MATCH($A268,$A$5:$A$1802,0),0)*HLOOKUP(EN$2,$H$5:$FY$1802,MATCH($A268,$A$5:$A$1802,0),0),$H$2)</f>
        <v>82635659</v>
      </c>
      <c r="EO268" s="179">
        <f>IFERROR(HLOOKUP(EO$1,$H$5:$FY$1802,MATCH($A268,$A$5:$A$1802,0),0)*HLOOKUP(EO$2,$H$5:$FY$1802,MATCH($A268,$A$5:$A$1802,0),0),$H$2)</f>
        <v>87582560</v>
      </c>
      <c r="EP268" s="179">
        <f>IFERROR(HLOOKUP(EP$1,$H$5:$FY$1802,MATCH($A268,$A$5:$A$1802,0),0)*HLOOKUP(EP$2,$H$5:$FY$1802,MATCH($A268,$A$5:$A$1802,0),0),$H$2)</f>
        <v>13705384</v>
      </c>
      <c r="EQ268" s="179" t="str">
        <f>IFERROR(HLOOKUP(EQ$1,$H$5:$FY$1802,MATCH($A268,$A$5:$A$1802,0),0)*HLOOKUP(EQ$2,$H$5:$FY$1802,MATCH($A268,$A$5:$A$1802,0),0),$H$2)</f>
        <v>-</v>
      </c>
      <c r="ER268" s="179" t="str">
        <f>IFERROR(HLOOKUP(ER$1,$H$5:$FY$1802,MATCH($A268,$A$5:$A$1802,0),0)*HLOOKUP(ER$2,$H$5:$FY$1802,MATCH($A268,$A$5:$A$1802,0),0),$H$2)</f>
        <v>-</v>
      </c>
      <c r="ES268" s="179" t="str">
        <f>IFERROR(HLOOKUP(ES$1,$H$5:$FY$1802,MATCH($A268,$A$5:$A$1802,0),0)*HLOOKUP(ES$2,$H$5:$FY$1802,MATCH($A268,$A$5:$A$1802,0),0),$H$2)</f>
        <v>-</v>
      </c>
      <c r="ET268" s="179" t="str">
        <f>IFERROR(HLOOKUP(ET$1,$H$5:$FY$1802,MATCH($A268,$A$5:$A$1802,0),0)*HLOOKUP(ET$2,$H$5:$FY$1802,MATCH($A268,$A$5:$A$1802,0),0),$H$2)</f>
        <v>-</v>
      </c>
      <c r="EU268" s="179" t="str">
        <f>IFERROR(HLOOKUP(EU$1,$H$5:$FY$1802,MATCH($A268,$A$5:$A$1802,0),0)*HLOOKUP(EU$2,$H$5:$FY$1802,MATCH($A268,$A$5:$A$1802,0),0),$H$2)</f>
        <v>-</v>
      </c>
      <c r="EV268" s="179" t="str">
        <f>IFERROR(HLOOKUP(EV$1,$H$5:$FY$1802,MATCH($A268,$A$5:$A$1802,0),0)*HLOOKUP(EV$2,$H$5:$FY$1802,MATCH($A268,$A$5:$A$1802,0),0),$H$2)</f>
        <v>-</v>
      </c>
      <c r="EW268" s="179" t="str">
        <f>IFERROR(HLOOKUP(EW$1,$H$5:$FY$1802,MATCH($A268,$A$5:$A$1802,0),0)*HLOOKUP(EW$2,$H$5:$FY$1802,MATCH($A268,$A$5:$A$1802,0),0),$H$2)</f>
        <v>-</v>
      </c>
      <c r="EX268" s="179" t="str">
        <f>IFERROR(HLOOKUP(EX$1,$H$5:$FY$1802,MATCH($A268,$A$5:$A$1802,0),0)*HLOOKUP(EX$2,$H$5:$FY$1802,MATCH($A268,$A$5:$A$1802,0),0),$H$2)</f>
        <v>-</v>
      </c>
      <c r="EY268" s="179" t="str">
        <f>IFERROR(HLOOKUP(EY$1,$H$5:$FY$1802,MATCH($A268,$A$5:$A$1802,0),0)*HLOOKUP(EY$2,$H$5:$FY$1802,MATCH($A268,$A$5:$A$1802,0),0),$H$2)</f>
        <v>-</v>
      </c>
      <c r="EZ268" s="179" t="str">
        <f>IFERROR(HLOOKUP(EZ$1,$H$5:$FY$1802,MATCH($A268,$A$5:$A$1802,0),0)*HLOOKUP(EZ$2,$H$5:$FY$1802,MATCH($A268,$A$5:$A$1802,0),0),$H$2)</f>
        <v>-</v>
      </c>
      <c r="FA268" s="179" t="str">
        <f>IFERROR(HLOOKUP(FA$1,$H$5:$FY$1802,MATCH($A268,$A$5:$A$1802,0),0)*HLOOKUP(FA$2,$H$5:$FY$1802,MATCH($A268,$A$5:$A$1802,0),0),$H$2)</f>
        <v>-</v>
      </c>
      <c r="FB268" s="179">
        <f>IFERROR(HLOOKUP(FB$1,$H$5:$FY$1802,MATCH($A268,$A$5:$A$1802,0),0)*HLOOKUP(FB$2,$H$5:$FY$1802,MATCH($A268,$A$5:$A$1802,0),0),$H$2)</f>
        <v>0</v>
      </c>
      <c r="FC268" s="179">
        <f>IFERROR(HLOOKUP(FC$1,$H$5:$FY$1802,MATCH($A268,$A$5:$A$1802,0),0)*HLOOKUP(FC$2,$H$5:$FY$1802,MATCH($A268,$A$5:$A$1802,0),0),$H$2)</f>
        <v>201968</v>
      </c>
      <c r="FD268" s="179">
        <f>IFERROR(HLOOKUP(FD$1,$H$5:$FY$1802,MATCH($A268,$A$5:$A$1802,0),0)*HLOOKUP(FD$2,$H$5:$FY$1802,MATCH($A268,$A$5:$A$1802,0),0),$H$2)</f>
        <v>42161535</v>
      </c>
      <c r="FE268" s="179">
        <f>IFERROR(HLOOKUP(FE$1,$H$5:$FY$1802,MATCH($A268,$A$5:$A$1802,0),0)*HLOOKUP(FE$2,$H$5:$FY$1802,MATCH($A268,$A$5:$A$1802,0),0),$H$2)</f>
        <v>10719708</v>
      </c>
      <c r="FF268" s="179">
        <f>IFERROR(HLOOKUP(FF$1,$H$5:$FY$1802,MATCH($A268,$A$5:$A$1802,0),0)*HLOOKUP(FF$2,$H$5:$FY$1802,MATCH($A268,$A$5:$A$1802,0),0),$H$2)</f>
        <v>946296</v>
      </c>
      <c r="FG268" s="179">
        <f>IFERROR(HLOOKUP(FG$1,$H$5:$FY$1802,MATCH($A268,$A$5:$A$1802,0),0)*HLOOKUP(FG$2,$H$5:$FY$1802,MATCH($A268,$A$5:$A$1802,0),0),$H$2)</f>
        <v>52259975</v>
      </c>
      <c r="FH268" s="151"/>
      <c r="FI268" s="407">
        <f t="shared" si="1050"/>
        <v>2.1996237949682578</v>
      </c>
      <c r="FJ268" s="407">
        <f t="shared" si="1050"/>
        <v>1.7634610862920292</v>
      </c>
      <c r="FK268" s="407">
        <f t="shared" si="1051"/>
        <v>2.1655068078668682</v>
      </c>
      <c r="FL268" s="407">
        <f t="shared" si="1052"/>
        <v>1.7765506807866869</v>
      </c>
      <c r="FM268" s="407">
        <f t="shared" si="1053"/>
        <v>1.6420877940841496</v>
      </c>
      <c r="FN268" s="407">
        <f t="shared" si="1054"/>
        <v>1.2475676027464124</v>
      </c>
      <c r="FO268" s="407">
        <f t="shared" si="1055"/>
        <v>1.9558085536663921</v>
      </c>
      <c r="FP268" s="407">
        <f t="shared" si="1056"/>
        <v>1.214440865852745</v>
      </c>
      <c r="FQ268" s="407">
        <f t="shared" si="1057"/>
        <v>2.0538001707941929</v>
      </c>
      <c r="FR268" s="407">
        <f t="shared" si="1058"/>
        <v>1.165670367207515</v>
      </c>
      <c r="FS268" s="408"/>
    </row>
    <row r="269" spans="1:180" ht="10.35" customHeight="1" x14ac:dyDescent="0.2">
      <c r="A269" s="80" t="str">
        <f t="shared" si="1045"/>
        <v>2017-18OCTOBERRX9</v>
      </c>
      <c r="B269" s="169" t="str">
        <f t="shared" si="1059"/>
        <v>2017-18</v>
      </c>
      <c r="C269" s="77" t="s">
        <v>833</v>
      </c>
      <c r="D269" s="169" t="str">
        <f>INDEX($FV$16:$FW$26,MATCH($F269,$FV$16:$FV$26,0),2)</f>
        <v>Y60</v>
      </c>
      <c r="E269" s="169" t="str">
        <f>VLOOKUP($D269,$FW$8:$FX$14,2,0)</f>
        <v>Midlands</v>
      </c>
      <c r="F269" s="269" t="s">
        <v>845</v>
      </c>
      <c r="G269" s="269" t="s">
        <v>871</v>
      </c>
      <c r="H269" s="270">
        <v>83926</v>
      </c>
      <c r="I269" s="270">
        <v>69078</v>
      </c>
      <c r="J269" s="270">
        <v>286399</v>
      </c>
      <c r="K269" s="270">
        <v>4</v>
      </c>
      <c r="L269" s="270">
        <v>2</v>
      </c>
      <c r="M269" s="270" t="s">
        <v>44</v>
      </c>
      <c r="N269" s="270">
        <v>25</v>
      </c>
      <c r="O269" s="270">
        <v>80</v>
      </c>
      <c r="P269" s="270" t="s">
        <v>44</v>
      </c>
      <c r="Q269" s="270" t="s">
        <v>44</v>
      </c>
      <c r="R269" s="270" t="s">
        <v>44</v>
      </c>
      <c r="S269" s="270" t="s">
        <v>44</v>
      </c>
      <c r="T269" s="270">
        <v>58706</v>
      </c>
      <c r="U269" s="270">
        <v>4653</v>
      </c>
      <c r="V269" s="270">
        <v>3134</v>
      </c>
      <c r="W269" s="270">
        <v>33576</v>
      </c>
      <c r="X269" s="270">
        <v>12725</v>
      </c>
      <c r="Y269" s="270">
        <v>258</v>
      </c>
      <c r="Z269" s="270">
        <v>2343811</v>
      </c>
      <c r="AA269" s="270">
        <v>504</v>
      </c>
      <c r="AB269" s="270">
        <v>890</v>
      </c>
      <c r="AC269" s="270">
        <v>4047872</v>
      </c>
      <c r="AD269" s="270">
        <v>1292</v>
      </c>
      <c r="AE269" s="270">
        <v>3002</v>
      </c>
      <c r="AF269" s="270">
        <v>57810282</v>
      </c>
      <c r="AG269" s="270">
        <v>1722</v>
      </c>
      <c r="AH269" s="270">
        <v>3692</v>
      </c>
      <c r="AI269" s="270">
        <v>64200014</v>
      </c>
      <c r="AJ269" s="270">
        <v>5045</v>
      </c>
      <c r="AK269" s="270">
        <v>12235</v>
      </c>
      <c r="AL269" s="270">
        <v>1192543</v>
      </c>
      <c r="AM269" s="270">
        <v>4622</v>
      </c>
      <c r="AN269" s="270">
        <v>15735</v>
      </c>
      <c r="AO269" s="270">
        <v>4422</v>
      </c>
      <c r="AP269" s="270">
        <v>1312</v>
      </c>
      <c r="AQ269" s="270">
        <v>1421</v>
      </c>
      <c r="AR269" s="270">
        <v>14</v>
      </c>
      <c r="AS269" s="270">
        <v>670</v>
      </c>
      <c r="AT269" s="270">
        <v>1019</v>
      </c>
      <c r="AU269" s="270">
        <v>12</v>
      </c>
      <c r="AV269" s="270">
        <v>38060</v>
      </c>
      <c r="AW269" s="270">
        <v>775</v>
      </c>
      <c r="AX269" s="270">
        <v>15449</v>
      </c>
      <c r="AY269" s="270">
        <v>54284</v>
      </c>
      <c r="AZ269" s="270">
        <v>8627</v>
      </c>
      <c r="BA269" s="270">
        <v>7138</v>
      </c>
      <c r="BB269" s="270">
        <v>6043</v>
      </c>
      <c r="BC269" s="270">
        <v>5081</v>
      </c>
      <c r="BD269" s="270">
        <v>44067</v>
      </c>
      <c r="BE269" s="270">
        <v>38409</v>
      </c>
      <c r="BF269" s="270">
        <v>17260</v>
      </c>
      <c r="BG269" s="270">
        <v>13731</v>
      </c>
      <c r="BH269" s="270">
        <v>337</v>
      </c>
      <c r="BI269" s="270">
        <v>271</v>
      </c>
      <c r="BJ269" s="270" t="s">
        <v>44</v>
      </c>
      <c r="BK269" s="270" t="s">
        <v>44</v>
      </c>
      <c r="BL269" s="270" t="s">
        <v>44</v>
      </c>
      <c r="BM269" s="270" t="s">
        <v>44</v>
      </c>
      <c r="BN269" s="270" t="s">
        <v>44</v>
      </c>
      <c r="BO269" s="270" t="s">
        <v>44</v>
      </c>
      <c r="BP269" s="270" t="s">
        <v>44</v>
      </c>
      <c r="BQ269" s="270" t="s">
        <v>44</v>
      </c>
      <c r="BR269" s="270" t="s">
        <v>44</v>
      </c>
      <c r="BS269" s="270" t="s">
        <v>44</v>
      </c>
      <c r="BT269" s="270" t="s">
        <v>44</v>
      </c>
      <c r="BU269" s="270" t="s">
        <v>44</v>
      </c>
      <c r="BV269" s="270" t="s">
        <v>44</v>
      </c>
      <c r="BW269" s="270" t="s">
        <v>44</v>
      </c>
      <c r="BX269" s="270" t="s">
        <v>44</v>
      </c>
      <c r="BY269" s="270" t="s">
        <v>44</v>
      </c>
      <c r="BZ269" s="270" t="s">
        <v>44</v>
      </c>
      <c r="CA269" s="270" t="s">
        <v>44</v>
      </c>
      <c r="CB269" s="270" t="s">
        <v>44</v>
      </c>
      <c r="CC269" s="270" t="s">
        <v>44</v>
      </c>
      <c r="CD269" s="270" t="s">
        <v>44</v>
      </c>
      <c r="CE269" s="270" t="s">
        <v>44</v>
      </c>
      <c r="CF269" s="270" t="s">
        <v>44</v>
      </c>
      <c r="CG269" s="270" t="s">
        <v>44</v>
      </c>
      <c r="CH269" s="270" t="s">
        <v>44</v>
      </c>
      <c r="CI269" s="270" t="s">
        <v>44</v>
      </c>
      <c r="CJ269" s="270" t="s">
        <v>44</v>
      </c>
      <c r="CK269" s="270" t="s">
        <v>44</v>
      </c>
      <c r="CL269" s="270" t="s">
        <v>44</v>
      </c>
      <c r="CM269" s="270" t="s">
        <v>44</v>
      </c>
      <c r="CN269" s="270" t="s">
        <v>44</v>
      </c>
      <c r="CO269" s="270" t="s">
        <v>44</v>
      </c>
      <c r="CP269" s="270" t="s">
        <v>44</v>
      </c>
      <c r="CQ269" s="270" t="s">
        <v>44</v>
      </c>
      <c r="CR269" s="270" t="s">
        <v>44</v>
      </c>
      <c r="CS269" s="270" t="s">
        <v>44</v>
      </c>
      <c r="CT269" s="270" t="s">
        <v>44</v>
      </c>
      <c r="CU269" s="270" t="s">
        <v>44</v>
      </c>
      <c r="CV269" s="270" t="s">
        <v>44</v>
      </c>
      <c r="CW269" s="270" t="s">
        <v>44</v>
      </c>
      <c r="CX269" s="270">
        <v>22</v>
      </c>
      <c r="CY269" s="270">
        <v>3801</v>
      </c>
      <c r="CZ269" s="270">
        <v>173</v>
      </c>
      <c r="DA269" s="270">
        <v>294</v>
      </c>
      <c r="DB269" s="270">
        <v>982</v>
      </c>
      <c r="DC269" s="270">
        <v>25482</v>
      </c>
      <c r="DD269" s="270">
        <v>26</v>
      </c>
      <c r="DE269" s="270">
        <v>59</v>
      </c>
      <c r="DF269" s="270" t="s">
        <v>44</v>
      </c>
      <c r="DG269" s="270" t="s">
        <v>44</v>
      </c>
      <c r="DH269" s="270" t="s">
        <v>44</v>
      </c>
      <c r="DI269" s="270" t="s">
        <v>44</v>
      </c>
      <c r="DJ269" s="270" t="s">
        <v>44</v>
      </c>
      <c r="DK269" s="270">
        <v>0</v>
      </c>
      <c r="DL269" s="249">
        <v>552</v>
      </c>
      <c r="DM269" s="249">
        <v>589</v>
      </c>
      <c r="DN269" s="249">
        <v>3</v>
      </c>
      <c r="DO269" s="249">
        <v>1927</v>
      </c>
      <c r="DP269" s="249">
        <v>3851701</v>
      </c>
      <c r="DQ269" s="249">
        <v>6978</v>
      </c>
      <c r="DR269" s="249">
        <v>13316</v>
      </c>
      <c r="DS269" s="249">
        <v>5249083</v>
      </c>
      <c r="DT269" s="249">
        <v>8912</v>
      </c>
      <c r="DU269" s="249">
        <v>14960</v>
      </c>
      <c r="DV269" s="249">
        <v>48214</v>
      </c>
      <c r="DW269" s="249">
        <v>16071</v>
      </c>
      <c r="DX269" s="249">
        <v>19713</v>
      </c>
      <c r="DY269" s="249">
        <v>28832449</v>
      </c>
      <c r="DZ269" s="249">
        <v>14962</v>
      </c>
      <c r="EA269" s="249">
        <v>25794</v>
      </c>
      <c r="EB269" s="155"/>
      <c r="EC269" s="170">
        <f t="shared" si="1046"/>
        <v>10</v>
      </c>
      <c r="ED269" s="74">
        <f t="shared" si="1047"/>
        <v>2017</v>
      </c>
      <c r="EE269" s="165">
        <f t="shared" si="1048"/>
        <v>43009</v>
      </c>
      <c r="EF269" s="157">
        <f t="shared" si="1049"/>
        <v>31</v>
      </c>
      <c r="EG269" s="156"/>
      <c r="EH269" s="171">
        <f>IFERROR(HLOOKUP(EH$1,$H$5:$FY$1802,MATCH($A269,$A$5:$A$1802,0),0)*HLOOKUP(EH$2,$H$5:$FY$1802,MATCH($A269,$A$5:$A$1802,0),0),$H$2)</f>
        <v>138156</v>
      </c>
      <c r="EI269" s="171" t="str">
        <f>IFERROR(HLOOKUP(EI$1,$H$5:$FY$1802,MATCH($A269,$A$5:$A$1802,0),0)*HLOOKUP(EI$2,$H$5:$FY$1802,MATCH($A269,$A$5:$A$1802,0),0),$H$2)</f>
        <v>-</v>
      </c>
      <c r="EJ269" s="171">
        <f>IFERROR(HLOOKUP(EJ$1,$H$5:$FY$1802,MATCH($A269,$A$5:$A$1802,0),0)*HLOOKUP(EJ$2,$H$5:$FY$1802,MATCH($A269,$A$5:$A$1802,0),0),$H$2)</f>
        <v>1726950</v>
      </c>
      <c r="EK269" s="171">
        <f>IFERROR(HLOOKUP(EK$1,$H$5:$FY$1802,MATCH($A269,$A$5:$A$1802,0),0)*HLOOKUP(EK$2,$H$5:$FY$1802,MATCH($A269,$A$5:$A$1802,0),0),$H$2)</f>
        <v>5526240</v>
      </c>
      <c r="EL269" s="171">
        <f>IFERROR(HLOOKUP(EL$1,$H$5:$FY$1802,MATCH($A269,$A$5:$A$1802,0),0)*HLOOKUP(EL$2,$H$5:$FY$1802,MATCH($A269,$A$5:$A$1802,0),0),$H$2)</f>
        <v>4141170</v>
      </c>
      <c r="EM269" s="171">
        <f>IFERROR(HLOOKUP(EM$1,$H$5:$FY$1802,MATCH($A269,$A$5:$A$1802,0),0)*HLOOKUP(EM$2,$H$5:$FY$1802,MATCH($A269,$A$5:$A$1802,0),0),$H$2)</f>
        <v>9408268</v>
      </c>
      <c r="EN269" s="171">
        <f>IFERROR(HLOOKUP(EN$1,$H$5:$FY$1802,MATCH($A269,$A$5:$A$1802,0),0)*HLOOKUP(EN$2,$H$5:$FY$1802,MATCH($A269,$A$5:$A$1802,0),0),$H$2)</f>
        <v>123962592</v>
      </c>
      <c r="EO269" s="171">
        <f>IFERROR(HLOOKUP(EO$1,$H$5:$FY$1802,MATCH($A269,$A$5:$A$1802,0),0)*HLOOKUP(EO$2,$H$5:$FY$1802,MATCH($A269,$A$5:$A$1802,0),0),$H$2)</f>
        <v>155690375</v>
      </c>
      <c r="EP269" s="171">
        <f>IFERROR(HLOOKUP(EP$1,$H$5:$FY$1802,MATCH($A269,$A$5:$A$1802,0),0)*HLOOKUP(EP$2,$H$5:$FY$1802,MATCH($A269,$A$5:$A$1802,0),0),$H$2)</f>
        <v>4059630</v>
      </c>
      <c r="EQ269" s="171" t="str">
        <f>IFERROR(HLOOKUP(EQ$1,$H$5:$FY$1802,MATCH($A269,$A$5:$A$1802,0),0)*HLOOKUP(EQ$2,$H$5:$FY$1802,MATCH($A269,$A$5:$A$1802,0),0),$H$2)</f>
        <v>-</v>
      </c>
      <c r="ER269" s="171" t="str">
        <f>IFERROR(HLOOKUP(ER$1,$H$5:$FY$1802,MATCH($A269,$A$5:$A$1802,0),0)*HLOOKUP(ER$2,$H$5:$FY$1802,MATCH($A269,$A$5:$A$1802,0),0),$H$2)</f>
        <v>-</v>
      </c>
      <c r="ES269" s="171" t="str">
        <f>IFERROR(HLOOKUP(ES$1,$H$5:$FY$1802,MATCH($A269,$A$5:$A$1802,0),0)*HLOOKUP(ES$2,$H$5:$FY$1802,MATCH($A269,$A$5:$A$1802,0),0),$H$2)</f>
        <v>-</v>
      </c>
      <c r="ET269" s="171" t="str">
        <f>IFERROR(HLOOKUP(ET$1,$H$5:$FY$1802,MATCH($A269,$A$5:$A$1802,0),0)*HLOOKUP(ET$2,$H$5:$FY$1802,MATCH($A269,$A$5:$A$1802,0),0),$H$2)</f>
        <v>-</v>
      </c>
      <c r="EU269" s="171" t="str">
        <f>IFERROR(HLOOKUP(EU$1,$H$5:$FY$1802,MATCH($A269,$A$5:$A$1802,0),0)*HLOOKUP(EU$2,$H$5:$FY$1802,MATCH($A269,$A$5:$A$1802,0),0),$H$2)</f>
        <v>-</v>
      </c>
      <c r="EV269" s="171" t="str">
        <f>IFERROR(HLOOKUP(EV$1,$H$5:$FY$1802,MATCH($A269,$A$5:$A$1802,0),0)*HLOOKUP(EV$2,$H$5:$FY$1802,MATCH($A269,$A$5:$A$1802,0),0),$H$2)</f>
        <v>-</v>
      </c>
      <c r="EW269" s="171" t="str">
        <f>IFERROR(HLOOKUP(EW$1,$H$5:$FY$1802,MATCH($A269,$A$5:$A$1802,0),0)*HLOOKUP(EW$2,$H$5:$FY$1802,MATCH($A269,$A$5:$A$1802,0),0),$H$2)</f>
        <v>-</v>
      </c>
      <c r="EX269" s="171" t="str">
        <f>IFERROR(HLOOKUP(EX$1,$H$5:$FY$1802,MATCH($A269,$A$5:$A$1802,0),0)*HLOOKUP(EX$2,$H$5:$FY$1802,MATCH($A269,$A$5:$A$1802,0),0),$H$2)</f>
        <v>-</v>
      </c>
      <c r="EY269" s="171" t="str">
        <f>IFERROR(HLOOKUP(EY$1,$H$5:$FY$1802,MATCH($A269,$A$5:$A$1802,0),0)*HLOOKUP(EY$2,$H$5:$FY$1802,MATCH($A269,$A$5:$A$1802,0),0),$H$2)</f>
        <v>-</v>
      </c>
      <c r="EZ269" s="171" t="str">
        <f>IFERROR(HLOOKUP(EZ$1,$H$5:$FY$1802,MATCH($A269,$A$5:$A$1802,0),0)*HLOOKUP(EZ$2,$H$5:$FY$1802,MATCH($A269,$A$5:$A$1802,0),0),$H$2)</f>
        <v>-</v>
      </c>
      <c r="FA269" s="171" t="str">
        <f>IFERROR(HLOOKUP(FA$1,$H$5:$FY$1802,MATCH($A269,$A$5:$A$1802,0),0)*HLOOKUP(FA$2,$H$5:$FY$1802,MATCH($A269,$A$5:$A$1802,0),0),$H$2)</f>
        <v>-</v>
      </c>
      <c r="FB269" s="171">
        <f>IFERROR(HLOOKUP(FB$1,$H$5:$FY$1802,MATCH($A269,$A$5:$A$1802,0),0)*HLOOKUP(FB$2,$H$5:$FY$1802,MATCH($A269,$A$5:$A$1802,0),0),$H$2)</f>
        <v>6468</v>
      </c>
      <c r="FC269" s="171">
        <f>IFERROR(HLOOKUP(FC$1,$H$5:$FY$1802,MATCH($A269,$A$5:$A$1802,0),0)*HLOOKUP(FC$2,$H$5:$FY$1802,MATCH($A269,$A$5:$A$1802,0),0),$H$2)</f>
        <v>57938</v>
      </c>
      <c r="FD269" s="171">
        <f>IFERROR(HLOOKUP(FD$1,$H$5:$FY$1802,MATCH($A269,$A$5:$A$1802,0),0)*HLOOKUP(FD$2,$H$5:$FY$1802,MATCH($A269,$A$5:$A$1802,0),0),$H$2)</f>
        <v>7350432</v>
      </c>
      <c r="FE269" s="171">
        <f>IFERROR(HLOOKUP(FE$1,$H$5:$FY$1802,MATCH($A269,$A$5:$A$1802,0),0)*HLOOKUP(FE$2,$H$5:$FY$1802,MATCH($A269,$A$5:$A$1802,0),0),$H$2)</f>
        <v>8811440</v>
      </c>
      <c r="FF269" s="171">
        <f>IFERROR(HLOOKUP(FF$1,$H$5:$FY$1802,MATCH($A269,$A$5:$A$1802,0),0)*HLOOKUP(FF$2,$H$5:$FY$1802,MATCH($A269,$A$5:$A$1802,0),0),$H$2)</f>
        <v>59139</v>
      </c>
      <c r="FG269" s="171">
        <f>IFERROR(HLOOKUP(FG$1,$H$5:$FY$1802,MATCH($A269,$A$5:$A$1802,0),0)*HLOOKUP(FG$2,$H$5:$FY$1802,MATCH($A269,$A$5:$A$1802,0),0),$H$2)</f>
        <v>49705038</v>
      </c>
      <c r="FH269" s="152"/>
      <c r="FI269" s="405">
        <f t="shared" si="1050"/>
        <v>1.8540726413066839</v>
      </c>
      <c r="FJ269" s="405">
        <f t="shared" si="1050"/>
        <v>1.5340640447023426</v>
      </c>
      <c r="FK269" s="405">
        <f t="shared" si="1051"/>
        <v>1.9282067645181875</v>
      </c>
      <c r="FL269" s="405">
        <f t="shared" si="1052"/>
        <v>1.6212507977026165</v>
      </c>
      <c r="FM269" s="405">
        <f t="shared" si="1053"/>
        <v>1.3124553252323088</v>
      </c>
      <c r="FN269" s="405">
        <f t="shared" si="1054"/>
        <v>1.1439421015010722</v>
      </c>
      <c r="FO269" s="405">
        <f t="shared" si="1055"/>
        <v>1.3563850687622789</v>
      </c>
      <c r="FP269" s="405">
        <f t="shared" si="1056"/>
        <v>1.0790569744597249</v>
      </c>
      <c r="FQ269" s="405">
        <f t="shared" si="1057"/>
        <v>1.306201550387597</v>
      </c>
      <c r="FR269" s="405">
        <f t="shared" si="1058"/>
        <v>1.0503875968992249</v>
      </c>
      <c r="FS269" s="65"/>
      <c r="FT269" s="172"/>
    </row>
    <row r="270" spans="1:180" ht="10.35" customHeight="1" x14ac:dyDescent="0.2">
      <c r="A270" s="74" t="str">
        <f t="shared" si="1045"/>
        <v>2017-18OCTOBERRYC</v>
      </c>
      <c r="B270" s="163" t="str">
        <f t="shared" si="1059"/>
        <v>2017-18</v>
      </c>
      <c r="C270" s="26" t="s">
        <v>833</v>
      </c>
      <c r="D270" s="163" t="str">
        <f>INDEX($FV$16:$FW$26,MATCH($F270,$FV$16:$FV$26,0),2)</f>
        <v>Y61</v>
      </c>
      <c r="E270" s="163" t="str">
        <f>VLOOKUP($D270,$FW$8:$FX$14,2,0)</f>
        <v>East of England</v>
      </c>
      <c r="F270" s="271" t="s">
        <v>849</v>
      </c>
      <c r="G270" s="271" t="s">
        <v>872</v>
      </c>
      <c r="H270" s="272">
        <v>0</v>
      </c>
      <c r="I270" s="272">
        <v>0</v>
      </c>
      <c r="J270" s="272">
        <v>0</v>
      </c>
      <c r="K270" s="272">
        <v>0</v>
      </c>
      <c r="L270" s="272">
        <v>0</v>
      </c>
      <c r="M270" s="272" t="s">
        <v>44</v>
      </c>
      <c r="N270" s="272">
        <v>0</v>
      </c>
      <c r="O270" s="272">
        <v>0</v>
      </c>
      <c r="P270" s="272" t="s">
        <v>44</v>
      </c>
      <c r="Q270" s="272" t="s">
        <v>44</v>
      </c>
      <c r="R270" s="272" t="s">
        <v>44</v>
      </c>
      <c r="S270" s="272" t="s">
        <v>44</v>
      </c>
      <c r="T270" s="272">
        <v>0</v>
      </c>
      <c r="U270" s="272">
        <v>0</v>
      </c>
      <c r="V270" s="272">
        <v>0</v>
      </c>
      <c r="W270" s="272">
        <v>0</v>
      </c>
      <c r="X270" s="272">
        <v>0</v>
      </c>
      <c r="Y270" s="272">
        <v>0</v>
      </c>
      <c r="Z270" s="272">
        <v>0</v>
      </c>
      <c r="AA270" s="272">
        <v>0</v>
      </c>
      <c r="AB270" s="272">
        <v>0</v>
      </c>
      <c r="AC270" s="272">
        <v>0</v>
      </c>
      <c r="AD270" s="272">
        <v>0</v>
      </c>
      <c r="AE270" s="272">
        <v>0</v>
      </c>
      <c r="AF270" s="272">
        <v>0</v>
      </c>
      <c r="AG270" s="272">
        <v>0</v>
      </c>
      <c r="AH270" s="272">
        <v>0</v>
      </c>
      <c r="AI270" s="272">
        <v>0</v>
      </c>
      <c r="AJ270" s="272">
        <v>0</v>
      </c>
      <c r="AK270" s="272">
        <v>0</v>
      </c>
      <c r="AL270" s="272">
        <v>0</v>
      </c>
      <c r="AM270" s="272">
        <v>0</v>
      </c>
      <c r="AN270" s="272">
        <v>0</v>
      </c>
      <c r="AO270" s="272">
        <v>0</v>
      </c>
      <c r="AP270" s="272">
        <v>0</v>
      </c>
      <c r="AQ270" s="272">
        <v>0</v>
      </c>
      <c r="AR270" s="272">
        <v>0</v>
      </c>
      <c r="AS270" s="272">
        <v>0</v>
      </c>
      <c r="AT270" s="272">
        <v>0</v>
      </c>
      <c r="AU270" s="272">
        <v>0</v>
      </c>
      <c r="AV270" s="272">
        <v>0</v>
      </c>
      <c r="AW270" s="272">
        <v>0</v>
      </c>
      <c r="AX270" s="272">
        <v>0</v>
      </c>
      <c r="AY270" s="272">
        <v>0</v>
      </c>
      <c r="AZ270" s="272">
        <v>0</v>
      </c>
      <c r="BA270" s="272">
        <v>0</v>
      </c>
      <c r="BB270" s="272">
        <v>0</v>
      </c>
      <c r="BC270" s="272">
        <v>0</v>
      </c>
      <c r="BD270" s="272">
        <v>0</v>
      </c>
      <c r="BE270" s="272">
        <v>0</v>
      </c>
      <c r="BF270" s="272">
        <v>0</v>
      </c>
      <c r="BG270" s="272">
        <v>0</v>
      </c>
      <c r="BH270" s="272">
        <v>0</v>
      </c>
      <c r="BI270" s="272">
        <v>0</v>
      </c>
      <c r="BJ270" s="272" t="s">
        <v>44</v>
      </c>
      <c r="BK270" s="272" t="s">
        <v>44</v>
      </c>
      <c r="BL270" s="272" t="s">
        <v>44</v>
      </c>
      <c r="BM270" s="272" t="s">
        <v>44</v>
      </c>
      <c r="BN270" s="272" t="s">
        <v>44</v>
      </c>
      <c r="BO270" s="272" t="s">
        <v>44</v>
      </c>
      <c r="BP270" s="272" t="s">
        <v>44</v>
      </c>
      <c r="BQ270" s="272" t="s">
        <v>44</v>
      </c>
      <c r="BR270" s="272" t="s">
        <v>44</v>
      </c>
      <c r="BS270" s="272" t="s">
        <v>44</v>
      </c>
      <c r="BT270" s="272" t="s">
        <v>44</v>
      </c>
      <c r="BU270" s="272" t="s">
        <v>44</v>
      </c>
      <c r="BV270" s="272" t="s">
        <v>44</v>
      </c>
      <c r="BW270" s="272" t="s">
        <v>44</v>
      </c>
      <c r="BX270" s="272" t="s">
        <v>44</v>
      </c>
      <c r="BY270" s="272" t="s">
        <v>44</v>
      </c>
      <c r="BZ270" s="272" t="s">
        <v>44</v>
      </c>
      <c r="CA270" s="272" t="s">
        <v>44</v>
      </c>
      <c r="CB270" s="272" t="s">
        <v>44</v>
      </c>
      <c r="CC270" s="272" t="s">
        <v>44</v>
      </c>
      <c r="CD270" s="272" t="s">
        <v>44</v>
      </c>
      <c r="CE270" s="272" t="s">
        <v>44</v>
      </c>
      <c r="CF270" s="272" t="s">
        <v>44</v>
      </c>
      <c r="CG270" s="272" t="s">
        <v>44</v>
      </c>
      <c r="CH270" s="272" t="s">
        <v>44</v>
      </c>
      <c r="CI270" s="272" t="s">
        <v>44</v>
      </c>
      <c r="CJ270" s="272" t="s">
        <v>44</v>
      </c>
      <c r="CK270" s="272" t="s">
        <v>44</v>
      </c>
      <c r="CL270" s="272" t="s">
        <v>44</v>
      </c>
      <c r="CM270" s="272" t="s">
        <v>44</v>
      </c>
      <c r="CN270" s="272" t="s">
        <v>44</v>
      </c>
      <c r="CO270" s="272" t="s">
        <v>44</v>
      </c>
      <c r="CP270" s="272" t="s">
        <v>44</v>
      </c>
      <c r="CQ270" s="272" t="s">
        <v>44</v>
      </c>
      <c r="CR270" s="272" t="s">
        <v>44</v>
      </c>
      <c r="CS270" s="272" t="s">
        <v>44</v>
      </c>
      <c r="CT270" s="272" t="s">
        <v>44</v>
      </c>
      <c r="CU270" s="272" t="s">
        <v>44</v>
      </c>
      <c r="CV270" s="272" t="s">
        <v>44</v>
      </c>
      <c r="CW270" s="272" t="s">
        <v>44</v>
      </c>
      <c r="CX270" s="272">
        <v>0</v>
      </c>
      <c r="CY270" s="272">
        <v>0</v>
      </c>
      <c r="CZ270" s="272">
        <v>0</v>
      </c>
      <c r="DA270" s="272">
        <v>0</v>
      </c>
      <c r="DB270" s="272">
        <v>0</v>
      </c>
      <c r="DC270" s="272">
        <v>0</v>
      </c>
      <c r="DD270" s="272">
        <v>0</v>
      </c>
      <c r="DE270" s="272">
        <v>0</v>
      </c>
      <c r="DF270" s="272" t="s">
        <v>44</v>
      </c>
      <c r="DG270" s="272" t="s">
        <v>44</v>
      </c>
      <c r="DH270" s="272" t="s">
        <v>44</v>
      </c>
      <c r="DI270" s="272" t="s">
        <v>44</v>
      </c>
      <c r="DJ270" s="272" t="s">
        <v>44</v>
      </c>
      <c r="DK270" s="272">
        <v>0</v>
      </c>
      <c r="DL270" s="250">
        <v>0</v>
      </c>
      <c r="DM270" s="250">
        <v>0</v>
      </c>
      <c r="DN270" s="250">
        <v>0</v>
      </c>
      <c r="DO270" s="250">
        <v>0</v>
      </c>
      <c r="DP270" s="250">
        <v>0</v>
      </c>
      <c r="DQ270" s="250">
        <v>0</v>
      </c>
      <c r="DR270" s="250">
        <v>0</v>
      </c>
      <c r="DS270" s="250">
        <v>0</v>
      </c>
      <c r="DT270" s="250">
        <v>0</v>
      </c>
      <c r="DU270" s="250">
        <v>0</v>
      </c>
      <c r="DV270" s="250">
        <v>0</v>
      </c>
      <c r="DW270" s="250">
        <v>0</v>
      </c>
      <c r="DX270" s="250">
        <v>0</v>
      </c>
      <c r="DY270" s="250">
        <v>0</v>
      </c>
      <c r="DZ270" s="250">
        <v>0</v>
      </c>
      <c r="EA270" s="250">
        <v>0</v>
      </c>
      <c r="EB270" s="155"/>
      <c r="EC270" s="75">
        <f t="shared" si="1046"/>
        <v>10</v>
      </c>
      <c r="ED270" s="74">
        <f t="shared" si="1047"/>
        <v>2017</v>
      </c>
      <c r="EE270" s="165">
        <f t="shared" si="1048"/>
        <v>43009</v>
      </c>
      <c r="EF270" s="157">
        <f t="shared" si="1049"/>
        <v>31</v>
      </c>
      <c r="EG270" s="156"/>
      <c r="EH270" s="166">
        <f>IFERROR(HLOOKUP(EH$1,$H$5:$FY$1802,MATCH($A270,$A$5:$A$1802,0),0)*HLOOKUP(EH$2,$H$5:$FY$1802,MATCH($A270,$A$5:$A$1802,0),0),$H$2)</f>
        <v>0</v>
      </c>
      <c r="EI270" s="166" t="str">
        <f>IFERROR(HLOOKUP(EI$1,$H$5:$FY$1802,MATCH($A270,$A$5:$A$1802,0),0)*HLOOKUP(EI$2,$H$5:$FY$1802,MATCH($A270,$A$5:$A$1802,0),0),$H$2)</f>
        <v>-</v>
      </c>
      <c r="EJ270" s="166">
        <f>IFERROR(HLOOKUP(EJ$1,$H$5:$FY$1802,MATCH($A270,$A$5:$A$1802,0),0)*HLOOKUP(EJ$2,$H$5:$FY$1802,MATCH($A270,$A$5:$A$1802,0),0),$H$2)</f>
        <v>0</v>
      </c>
      <c r="EK270" s="166">
        <f>IFERROR(HLOOKUP(EK$1,$H$5:$FY$1802,MATCH($A270,$A$5:$A$1802,0),0)*HLOOKUP(EK$2,$H$5:$FY$1802,MATCH($A270,$A$5:$A$1802,0),0),$H$2)</f>
        <v>0</v>
      </c>
      <c r="EL270" s="166">
        <f>IFERROR(HLOOKUP(EL$1,$H$5:$FY$1802,MATCH($A270,$A$5:$A$1802,0),0)*HLOOKUP(EL$2,$H$5:$FY$1802,MATCH($A270,$A$5:$A$1802,0),0),$H$2)</f>
        <v>0</v>
      </c>
      <c r="EM270" s="166">
        <f>IFERROR(HLOOKUP(EM$1,$H$5:$FY$1802,MATCH($A270,$A$5:$A$1802,0),0)*HLOOKUP(EM$2,$H$5:$FY$1802,MATCH($A270,$A$5:$A$1802,0),0),$H$2)</f>
        <v>0</v>
      </c>
      <c r="EN270" s="166">
        <f>IFERROR(HLOOKUP(EN$1,$H$5:$FY$1802,MATCH($A270,$A$5:$A$1802,0),0)*HLOOKUP(EN$2,$H$5:$FY$1802,MATCH($A270,$A$5:$A$1802,0),0),$H$2)</f>
        <v>0</v>
      </c>
      <c r="EO270" s="166">
        <f>IFERROR(HLOOKUP(EO$1,$H$5:$FY$1802,MATCH($A270,$A$5:$A$1802,0),0)*HLOOKUP(EO$2,$H$5:$FY$1802,MATCH($A270,$A$5:$A$1802,0),0),$H$2)</f>
        <v>0</v>
      </c>
      <c r="EP270" s="166">
        <f>IFERROR(HLOOKUP(EP$1,$H$5:$FY$1802,MATCH($A270,$A$5:$A$1802,0),0)*HLOOKUP(EP$2,$H$5:$FY$1802,MATCH($A270,$A$5:$A$1802,0),0),$H$2)</f>
        <v>0</v>
      </c>
      <c r="EQ270" s="166" t="str">
        <f>IFERROR(HLOOKUP(EQ$1,$H$5:$FY$1802,MATCH($A270,$A$5:$A$1802,0),0)*HLOOKUP(EQ$2,$H$5:$FY$1802,MATCH($A270,$A$5:$A$1802,0),0),$H$2)</f>
        <v>-</v>
      </c>
      <c r="ER270" s="166" t="str">
        <f>IFERROR(HLOOKUP(ER$1,$H$5:$FY$1802,MATCH($A270,$A$5:$A$1802,0),0)*HLOOKUP(ER$2,$H$5:$FY$1802,MATCH($A270,$A$5:$A$1802,0),0),$H$2)</f>
        <v>-</v>
      </c>
      <c r="ES270" s="166" t="str">
        <f>IFERROR(HLOOKUP(ES$1,$H$5:$FY$1802,MATCH($A270,$A$5:$A$1802,0),0)*HLOOKUP(ES$2,$H$5:$FY$1802,MATCH($A270,$A$5:$A$1802,0),0),$H$2)</f>
        <v>-</v>
      </c>
      <c r="ET270" s="166" t="str">
        <f>IFERROR(HLOOKUP(ET$1,$H$5:$FY$1802,MATCH($A270,$A$5:$A$1802,0),0)*HLOOKUP(ET$2,$H$5:$FY$1802,MATCH($A270,$A$5:$A$1802,0),0),$H$2)</f>
        <v>-</v>
      </c>
      <c r="EU270" s="166" t="str">
        <f>IFERROR(HLOOKUP(EU$1,$H$5:$FY$1802,MATCH($A270,$A$5:$A$1802,0),0)*HLOOKUP(EU$2,$H$5:$FY$1802,MATCH($A270,$A$5:$A$1802,0),0),$H$2)</f>
        <v>-</v>
      </c>
      <c r="EV270" s="166" t="str">
        <f>IFERROR(HLOOKUP(EV$1,$H$5:$FY$1802,MATCH($A270,$A$5:$A$1802,0),0)*HLOOKUP(EV$2,$H$5:$FY$1802,MATCH($A270,$A$5:$A$1802,0),0),$H$2)</f>
        <v>-</v>
      </c>
      <c r="EW270" s="166" t="str">
        <f>IFERROR(HLOOKUP(EW$1,$H$5:$FY$1802,MATCH($A270,$A$5:$A$1802,0),0)*HLOOKUP(EW$2,$H$5:$FY$1802,MATCH($A270,$A$5:$A$1802,0),0),$H$2)</f>
        <v>-</v>
      </c>
      <c r="EX270" s="166" t="str">
        <f>IFERROR(HLOOKUP(EX$1,$H$5:$FY$1802,MATCH($A270,$A$5:$A$1802,0),0)*HLOOKUP(EX$2,$H$5:$FY$1802,MATCH($A270,$A$5:$A$1802,0),0),$H$2)</f>
        <v>-</v>
      </c>
      <c r="EY270" s="166" t="str">
        <f>IFERROR(HLOOKUP(EY$1,$H$5:$FY$1802,MATCH($A270,$A$5:$A$1802,0),0)*HLOOKUP(EY$2,$H$5:$FY$1802,MATCH($A270,$A$5:$A$1802,0),0),$H$2)</f>
        <v>-</v>
      </c>
      <c r="EZ270" s="166" t="str">
        <f>IFERROR(HLOOKUP(EZ$1,$H$5:$FY$1802,MATCH($A270,$A$5:$A$1802,0),0)*HLOOKUP(EZ$2,$H$5:$FY$1802,MATCH($A270,$A$5:$A$1802,0),0),$H$2)</f>
        <v>-</v>
      </c>
      <c r="FA270" s="166" t="str">
        <f>IFERROR(HLOOKUP(FA$1,$H$5:$FY$1802,MATCH($A270,$A$5:$A$1802,0),0)*HLOOKUP(FA$2,$H$5:$FY$1802,MATCH($A270,$A$5:$A$1802,0),0),$H$2)</f>
        <v>-</v>
      </c>
      <c r="FB270" s="166">
        <f>IFERROR(HLOOKUP(FB$1,$H$5:$FY$1802,MATCH($A270,$A$5:$A$1802,0),0)*HLOOKUP(FB$2,$H$5:$FY$1802,MATCH($A270,$A$5:$A$1802,0),0),$H$2)</f>
        <v>0</v>
      </c>
      <c r="FC270" s="166">
        <f>IFERROR(HLOOKUP(FC$1,$H$5:$FY$1802,MATCH($A270,$A$5:$A$1802,0),0)*HLOOKUP(FC$2,$H$5:$FY$1802,MATCH($A270,$A$5:$A$1802,0),0),$H$2)</f>
        <v>0</v>
      </c>
      <c r="FD270" s="166">
        <f>IFERROR(HLOOKUP(FD$1,$H$5:$FY$1802,MATCH($A270,$A$5:$A$1802,0),0)*HLOOKUP(FD$2,$H$5:$FY$1802,MATCH($A270,$A$5:$A$1802,0),0),$H$2)</f>
        <v>0</v>
      </c>
      <c r="FE270" s="166">
        <f>IFERROR(HLOOKUP(FE$1,$H$5:$FY$1802,MATCH($A270,$A$5:$A$1802,0),0)*HLOOKUP(FE$2,$H$5:$FY$1802,MATCH($A270,$A$5:$A$1802,0),0),$H$2)</f>
        <v>0</v>
      </c>
      <c r="FF270" s="166">
        <f>IFERROR(HLOOKUP(FF$1,$H$5:$FY$1802,MATCH($A270,$A$5:$A$1802,0),0)*HLOOKUP(FF$2,$H$5:$FY$1802,MATCH($A270,$A$5:$A$1802,0),0),$H$2)</f>
        <v>0</v>
      </c>
      <c r="FG270" s="166">
        <f>IFERROR(HLOOKUP(FG$1,$H$5:$FY$1802,MATCH($A270,$A$5:$A$1802,0),0)*HLOOKUP(FG$2,$H$5:$FY$1802,MATCH($A270,$A$5:$A$1802,0),0),$H$2)</f>
        <v>0</v>
      </c>
      <c r="FH270" s="152"/>
      <c r="FI270" s="405" t="str">
        <f t="shared" si="1050"/>
        <v>-</v>
      </c>
      <c r="FJ270" s="405" t="str">
        <f t="shared" si="1050"/>
        <v>-</v>
      </c>
      <c r="FK270" s="405" t="str">
        <f t="shared" si="1051"/>
        <v>-</v>
      </c>
      <c r="FL270" s="405" t="str">
        <f t="shared" si="1052"/>
        <v>-</v>
      </c>
      <c r="FM270" s="405" t="str">
        <f t="shared" si="1053"/>
        <v>-</v>
      </c>
      <c r="FN270" s="405" t="str">
        <f t="shared" si="1054"/>
        <v>-</v>
      </c>
      <c r="FO270" s="405" t="str">
        <f t="shared" si="1055"/>
        <v>-</v>
      </c>
      <c r="FP270" s="405" t="str">
        <f t="shared" si="1056"/>
        <v>-</v>
      </c>
      <c r="FQ270" s="405" t="str">
        <f t="shared" si="1057"/>
        <v>-</v>
      </c>
      <c r="FR270" s="405" t="str">
        <f t="shared" si="1058"/>
        <v>-</v>
      </c>
      <c r="FS270" s="65"/>
    </row>
    <row r="271" spans="1:180" ht="10.35" customHeight="1" x14ac:dyDescent="0.2">
      <c r="A271" s="74" t="str">
        <f t="shared" si="1045"/>
        <v>2017-18OCTOBERR1F</v>
      </c>
      <c r="B271" s="163" t="str">
        <f t="shared" si="1059"/>
        <v>2017-18</v>
      </c>
      <c r="C271" s="26" t="s">
        <v>833</v>
      </c>
      <c r="D271" s="163" t="str">
        <f>INDEX($FV$16:$FW$26,MATCH($F271,$FV$16:$FV$26,0),2)</f>
        <v>Y59</v>
      </c>
      <c r="E271" s="163" t="str">
        <f>VLOOKUP($D271,$FW$8:$FX$14,2,0)</f>
        <v>South East</v>
      </c>
      <c r="F271" s="271" t="s">
        <v>852</v>
      </c>
      <c r="G271" s="271" t="s">
        <v>873</v>
      </c>
      <c r="H271" s="272">
        <v>0</v>
      </c>
      <c r="I271" s="272">
        <v>0</v>
      </c>
      <c r="J271" s="272">
        <v>0</v>
      </c>
      <c r="K271" s="272">
        <v>0</v>
      </c>
      <c r="L271" s="272">
        <v>0</v>
      </c>
      <c r="M271" s="272" t="s">
        <v>44</v>
      </c>
      <c r="N271" s="272">
        <v>0</v>
      </c>
      <c r="O271" s="272">
        <v>0</v>
      </c>
      <c r="P271" s="272" t="s">
        <v>44</v>
      </c>
      <c r="Q271" s="272" t="s">
        <v>44</v>
      </c>
      <c r="R271" s="272" t="s">
        <v>44</v>
      </c>
      <c r="S271" s="272" t="s">
        <v>44</v>
      </c>
      <c r="T271" s="272">
        <v>0</v>
      </c>
      <c r="U271" s="272">
        <v>0</v>
      </c>
      <c r="V271" s="272">
        <v>0</v>
      </c>
      <c r="W271" s="272">
        <v>0</v>
      </c>
      <c r="X271" s="272">
        <v>0</v>
      </c>
      <c r="Y271" s="272">
        <v>0</v>
      </c>
      <c r="Z271" s="272">
        <v>0</v>
      </c>
      <c r="AA271" s="272">
        <v>0</v>
      </c>
      <c r="AB271" s="272">
        <v>0</v>
      </c>
      <c r="AC271" s="272">
        <v>0</v>
      </c>
      <c r="AD271" s="272">
        <v>0</v>
      </c>
      <c r="AE271" s="272">
        <v>0</v>
      </c>
      <c r="AF271" s="272">
        <v>0</v>
      </c>
      <c r="AG271" s="272">
        <v>0</v>
      </c>
      <c r="AH271" s="272">
        <v>0</v>
      </c>
      <c r="AI271" s="272">
        <v>0</v>
      </c>
      <c r="AJ271" s="272">
        <v>0</v>
      </c>
      <c r="AK271" s="272">
        <v>0</v>
      </c>
      <c r="AL271" s="272">
        <v>0</v>
      </c>
      <c r="AM271" s="272">
        <v>0</v>
      </c>
      <c r="AN271" s="272">
        <v>0</v>
      </c>
      <c r="AO271" s="272">
        <v>0</v>
      </c>
      <c r="AP271" s="272">
        <v>0</v>
      </c>
      <c r="AQ271" s="272">
        <v>0</v>
      </c>
      <c r="AR271" s="272">
        <v>0</v>
      </c>
      <c r="AS271" s="272">
        <v>0</v>
      </c>
      <c r="AT271" s="272">
        <v>0</v>
      </c>
      <c r="AU271" s="272">
        <v>0</v>
      </c>
      <c r="AV271" s="272">
        <v>0</v>
      </c>
      <c r="AW271" s="272">
        <v>0</v>
      </c>
      <c r="AX271" s="272">
        <v>0</v>
      </c>
      <c r="AY271" s="272">
        <v>0</v>
      </c>
      <c r="AZ271" s="272">
        <v>0</v>
      </c>
      <c r="BA271" s="272">
        <v>0</v>
      </c>
      <c r="BB271" s="272">
        <v>0</v>
      </c>
      <c r="BC271" s="272">
        <v>0</v>
      </c>
      <c r="BD271" s="272">
        <v>0</v>
      </c>
      <c r="BE271" s="272">
        <v>0</v>
      </c>
      <c r="BF271" s="272">
        <v>0</v>
      </c>
      <c r="BG271" s="272">
        <v>0</v>
      </c>
      <c r="BH271" s="272">
        <v>0</v>
      </c>
      <c r="BI271" s="272">
        <v>0</v>
      </c>
      <c r="BJ271" s="272" t="s">
        <v>44</v>
      </c>
      <c r="BK271" s="272" t="s">
        <v>44</v>
      </c>
      <c r="BL271" s="272" t="s">
        <v>44</v>
      </c>
      <c r="BM271" s="272" t="s">
        <v>44</v>
      </c>
      <c r="BN271" s="272" t="s">
        <v>44</v>
      </c>
      <c r="BO271" s="272" t="s">
        <v>44</v>
      </c>
      <c r="BP271" s="272" t="s">
        <v>44</v>
      </c>
      <c r="BQ271" s="272" t="s">
        <v>44</v>
      </c>
      <c r="BR271" s="272" t="s">
        <v>44</v>
      </c>
      <c r="BS271" s="272" t="s">
        <v>44</v>
      </c>
      <c r="BT271" s="272" t="s">
        <v>44</v>
      </c>
      <c r="BU271" s="272" t="s">
        <v>44</v>
      </c>
      <c r="BV271" s="272" t="s">
        <v>44</v>
      </c>
      <c r="BW271" s="272" t="s">
        <v>44</v>
      </c>
      <c r="BX271" s="272" t="s">
        <v>44</v>
      </c>
      <c r="BY271" s="272" t="s">
        <v>44</v>
      </c>
      <c r="BZ271" s="272" t="s">
        <v>44</v>
      </c>
      <c r="CA271" s="272" t="s">
        <v>44</v>
      </c>
      <c r="CB271" s="272" t="s">
        <v>44</v>
      </c>
      <c r="CC271" s="272" t="s">
        <v>44</v>
      </c>
      <c r="CD271" s="272" t="s">
        <v>44</v>
      </c>
      <c r="CE271" s="272" t="s">
        <v>44</v>
      </c>
      <c r="CF271" s="272" t="s">
        <v>44</v>
      </c>
      <c r="CG271" s="272" t="s">
        <v>44</v>
      </c>
      <c r="CH271" s="272" t="s">
        <v>44</v>
      </c>
      <c r="CI271" s="272" t="s">
        <v>44</v>
      </c>
      <c r="CJ271" s="272" t="s">
        <v>44</v>
      </c>
      <c r="CK271" s="272" t="s">
        <v>44</v>
      </c>
      <c r="CL271" s="272" t="s">
        <v>44</v>
      </c>
      <c r="CM271" s="272" t="s">
        <v>44</v>
      </c>
      <c r="CN271" s="272" t="s">
        <v>44</v>
      </c>
      <c r="CO271" s="272" t="s">
        <v>44</v>
      </c>
      <c r="CP271" s="272" t="s">
        <v>44</v>
      </c>
      <c r="CQ271" s="272" t="s">
        <v>44</v>
      </c>
      <c r="CR271" s="272" t="s">
        <v>44</v>
      </c>
      <c r="CS271" s="272" t="s">
        <v>44</v>
      </c>
      <c r="CT271" s="272" t="s">
        <v>44</v>
      </c>
      <c r="CU271" s="272" t="s">
        <v>44</v>
      </c>
      <c r="CV271" s="272" t="s">
        <v>44</v>
      </c>
      <c r="CW271" s="272" t="s">
        <v>44</v>
      </c>
      <c r="CX271" s="272">
        <v>0</v>
      </c>
      <c r="CY271" s="272">
        <v>0</v>
      </c>
      <c r="CZ271" s="272">
        <v>0</v>
      </c>
      <c r="DA271" s="272">
        <v>0</v>
      </c>
      <c r="DB271" s="272">
        <v>0</v>
      </c>
      <c r="DC271" s="272">
        <v>0</v>
      </c>
      <c r="DD271" s="272">
        <v>0</v>
      </c>
      <c r="DE271" s="272">
        <v>0</v>
      </c>
      <c r="DF271" s="272" t="s">
        <v>44</v>
      </c>
      <c r="DG271" s="272" t="s">
        <v>44</v>
      </c>
      <c r="DH271" s="272" t="s">
        <v>44</v>
      </c>
      <c r="DI271" s="272" t="s">
        <v>44</v>
      </c>
      <c r="DJ271" s="272" t="s">
        <v>44</v>
      </c>
      <c r="DK271" s="272">
        <v>0</v>
      </c>
      <c r="DL271" s="250">
        <v>0</v>
      </c>
      <c r="DM271" s="250">
        <v>0</v>
      </c>
      <c r="DN271" s="250">
        <v>0</v>
      </c>
      <c r="DO271" s="250">
        <v>0</v>
      </c>
      <c r="DP271" s="250">
        <v>0</v>
      </c>
      <c r="DQ271" s="250">
        <v>0</v>
      </c>
      <c r="DR271" s="250">
        <v>0</v>
      </c>
      <c r="DS271" s="250">
        <v>0</v>
      </c>
      <c r="DT271" s="250">
        <v>0</v>
      </c>
      <c r="DU271" s="250">
        <v>0</v>
      </c>
      <c r="DV271" s="250">
        <v>0</v>
      </c>
      <c r="DW271" s="250">
        <v>0</v>
      </c>
      <c r="DX271" s="250">
        <v>0</v>
      </c>
      <c r="DY271" s="250">
        <v>0</v>
      </c>
      <c r="DZ271" s="250">
        <v>0</v>
      </c>
      <c r="EA271" s="250">
        <v>0</v>
      </c>
      <c r="EB271" s="155"/>
      <c r="EC271" s="75">
        <f t="shared" si="1046"/>
        <v>10</v>
      </c>
      <c r="ED271" s="74">
        <f t="shared" si="1047"/>
        <v>2017</v>
      </c>
      <c r="EE271" s="165">
        <f t="shared" si="1048"/>
        <v>43009</v>
      </c>
      <c r="EF271" s="157">
        <f t="shared" si="1049"/>
        <v>31</v>
      </c>
      <c r="EG271" s="156"/>
      <c r="EH271" s="166">
        <f>IFERROR(HLOOKUP(EH$1,$H$5:$FY$1802,MATCH($A271,$A$5:$A$1802,0),0)*HLOOKUP(EH$2,$H$5:$FY$1802,MATCH($A271,$A$5:$A$1802,0),0),$H$2)</f>
        <v>0</v>
      </c>
      <c r="EI271" s="166" t="str">
        <f>IFERROR(HLOOKUP(EI$1,$H$5:$FY$1802,MATCH($A271,$A$5:$A$1802,0),0)*HLOOKUP(EI$2,$H$5:$FY$1802,MATCH($A271,$A$5:$A$1802,0),0),$H$2)</f>
        <v>-</v>
      </c>
      <c r="EJ271" s="166">
        <f>IFERROR(HLOOKUP(EJ$1,$H$5:$FY$1802,MATCH($A271,$A$5:$A$1802,0),0)*HLOOKUP(EJ$2,$H$5:$FY$1802,MATCH($A271,$A$5:$A$1802,0),0),$H$2)</f>
        <v>0</v>
      </c>
      <c r="EK271" s="166">
        <f>IFERROR(HLOOKUP(EK$1,$H$5:$FY$1802,MATCH($A271,$A$5:$A$1802,0),0)*HLOOKUP(EK$2,$H$5:$FY$1802,MATCH($A271,$A$5:$A$1802,0),0),$H$2)</f>
        <v>0</v>
      </c>
      <c r="EL271" s="166">
        <f>IFERROR(HLOOKUP(EL$1,$H$5:$FY$1802,MATCH($A271,$A$5:$A$1802,0),0)*HLOOKUP(EL$2,$H$5:$FY$1802,MATCH($A271,$A$5:$A$1802,0),0),$H$2)</f>
        <v>0</v>
      </c>
      <c r="EM271" s="166">
        <f>IFERROR(HLOOKUP(EM$1,$H$5:$FY$1802,MATCH($A271,$A$5:$A$1802,0),0)*HLOOKUP(EM$2,$H$5:$FY$1802,MATCH($A271,$A$5:$A$1802,0),0),$H$2)</f>
        <v>0</v>
      </c>
      <c r="EN271" s="166">
        <f>IFERROR(HLOOKUP(EN$1,$H$5:$FY$1802,MATCH($A271,$A$5:$A$1802,0),0)*HLOOKUP(EN$2,$H$5:$FY$1802,MATCH($A271,$A$5:$A$1802,0),0),$H$2)</f>
        <v>0</v>
      </c>
      <c r="EO271" s="166">
        <f>IFERROR(HLOOKUP(EO$1,$H$5:$FY$1802,MATCH($A271,$A$5:$A$1802,0),0)*HLOOKUP(EO$2,$H$5:$FY$1802,MATCH($A271,$A$5:$A$1802,0),0),$H$2)</f>
        <v>0</v>
      </c>
      <c r="EP271" s="166">
        <f>IFERROR(HLOOKUP(EP$1,$H$5:$FY$1802,MATCH($A271,$A$5:$A$1802,0),0)*HLOOKUP(EP$2,$H$5:$FY$1802,MATCH($A271,$A$5:$A$1802,0),0),$H$2)</f>
        <v>0</v>
      </c>
      <c r="EQ271" s="166" t="str">
        <f>IFERROR(HLOOKUP(EQ$1,$H$5:$FY$1802,MATCH($A271,$A$5:$A$1802,0),0)*HLOOKUP(EQ$2,$H$5:$FY$1802,MATCH($A271,$A$5:$A$1802,0),0),$H$2)</f>
        <v>-</v>
      </c>
      <c r="ER271" s="166" t="str">
        <f>IFERROR(HLOOKUP(ER$1,$H$5:$FY$1802,MATCH($A271,$A$5:$A$1802,0),0)*HLOOKUP(ER$2,$H$5:$FY$1802,MATCH($A271,$A$5:$A$1802,0),0),$H$2)</f>
        <v>-</v>
      </c>
      <c r="ES271" s="166" t="str">
        <f>IFERROR(HLOOKUP(ES$1,$H$5:$FY$1802,MATCH($A271,$A$5:$A$1802,0),0)*HLOOKUP(ES$2,$H$5:$FY$1802,MATCH($A271,$A$5:$A$1802,0),0),$H$2)</f>
        <v>-</v>
      </c>
      <c r="ET271" s="166" t="str">
        <f>IFERROR(HLOOKUP(ET$1,$H$5:$FY$1802,MATCH($A271,$A$5:$A$1802,0),0)*HLOOKUP(ET$2,$H$5:$FY$1802,MATCH($A271,$A$5:$A$1802,0),0),$H$2)</f>
        <v>-</v>
      </c>
      <c r="EU271" s="166" t="str">
        <f>IFERROR(HLOOKUP(EU$1,$H$5:$FY$1802,MATCH($A271,$A$5:$A$1802,0),0)*HLOOKUP(EU$2,$H$5:$FY$1802,MATCH($A271,$A$5:$A$1802,0),0),$H$2)</f>
        <v>-</v>
      </c>
      <c r="EV271" s="166" t="str">
        <f>IFERROR(HLOOKUP(EV$1,$H$5:$FY$1802,MATCH($A271,$A$5:$A$1802,0),0)*HLOOKUP(EV$2,$H$5:$FY$1802,MATCH($A271,$A$5:$A$1802,0),0),$H$2)</f>
        <v>-</v>
      </c>
      <c r="EW271" s="166" t="str">
        <f>IFERROR(HLOOKUP(EW$1,$H$5:$FY$1802,MATCH($A271,$A$5:$A$1802,0),0)*HLOOKUP(EW$2,$H$5:$FY$1802,MATCH($A271,$A$5:$A$1802,0),0),$H$2)</f>
        <v>-</v>
      </c>
      <c r="EX271" s="166" t="str">
        <f>IFERROR(HLOOKUP(EX$1,$H$5:$FY$1802,MATCH($A271,$A$5:$A$1802,0),0)*HLOOKUP(EX$2,$H$5:$FY$1802,MATCH($A271,$A$5:$A$1802,0),0),$H$2)</f>
        <v>-</v>
      </c>
      <c r="EY271" s="166" t="str">
        <f>IFERROR(HLOOKUP(EY$1,$H$5:$FY$1802,MATCH($A271,$A$5:$A$1802,0),0)*HLOOKUP(EY$2,$H$5:$FY$1802,MATCH($A271,$A$5:$A$1802,0),0),$H$2)</f>
        <v>-</v>
      </c>
      <c r="EZ271" s="166" t="str">
        <f>IFERROR(HLOOKUP(EZ$1,$H$5:$FY$1802,MATCH($A271,$A$5:$A$1802,0),0)*HLOOKUP(EZ$2,$H$5:$FY$1802,MATCH($A271,$A$5:$A$1802,0),0),$H$2)</f>
        <v>-</v>
      </c>
      <c r="FA271" s="166" t="str">
        <f>IFERROR(HLOOKUP(FA$1,$H$5:$FY$1802,MATCH($A271,$A$5:$A$1802,0),0)*HLOOKUP(FA$2,$H$5:$FY$1802,MATCH($A271,$A$5:$A$1802,0),0),$H$2)</f>
        <v>-</v>
      </c>
      <c r="FB271" s="166">
        <f>IFERROR(HLOOKUP(FB$1,$H$5:$FY$1802,MATCH($A271,$A$5:$A$1802,0),0)*HLOOKUP(FB$2,$H$5:$FY$1802,MATCH($A271,$A$5:$A$1802,0),0),$H$2)</f>
        <v>0</v>
      </c>
      <c r="FC271" s="166">
        <f>IFERROR(HLOOKUP(FC$1,$H$5:$FY$1802,MATCH($A271,$A$5:$A$1802,0),0)*HLOOKUP(FC$2,$H$5:$FY$1802,MATCH($A271,$A$5:$A$1802,0),0),$H$2)</f>
        <v>0</v>
      </c>
      <c r="FD271" s="166">
        <f>IFERROR(HLOOKUP(FD$1,$H$5:$FY$1802,MATCH($A271,$A$5:$A$1802,0),0)*HLOOKUP(FD$2,$H$5:$FY$1802,MATCH($A271,$A$5:$A$1802,0),0),$H$2)</f>
        <v>0</v>
      </c>
      <c r="FE271" s="166">
        <f>IFERROR(HLOOKUP(FE$1,$H$5:$FY$1802,MATCH($A271,$A$5:$A$1802,0),0)*HLOOKUP(FE$2,$H$5:$FY$1802,MATCH($A271,$A$5:$A$1802,0),0),$H$2)</f>
        <v>0</v>
      </c>
      <c r="FF271" s="166">
        <f>IFERROR(HLOOKUP(FF$1,$H$5:$FY$1802,MATCH($A271,$A$5:$A$1802,0),0)*HLOOKUP(FF$2,$H$5:$FY$1802,MATCH($A271,$A$5:$A$1802,0),0),$H$2)</f>
        <v>0</v>
      </c>
      <c r="FG271" s="166">
        <f>IFERROR(HLOOKUP(FG$1,$H$5:$FY$1802,MATCH($A271,$A$5:$A$1802,0),0)*HLOOKUP(FG$2,$H$5:$FY$1802,MATCH($A271,$A$5:$A$1802,0),0),$H$2)</f>
        <v>0</v>
      </c>
      <c r="FH271" s="152"/>
      <c r="FI271" s="405" t="str">
        <f t="shared" si="1050"/>
        <v>-</v>
      </c>
      <c r="FJ271" s="405" t="str">
        <f t="shared" si="1050"/>
        <v>-</v>
      </c>
      <c r="FK271" s="405" t="str">
        <f t="shared" si="1051"/>
        <v>-</v>
      </c>
      <c r="FL271" s="405" t="str">
        <f t="shared" si="1052"/>
        <v>-</v>
      </c>
      <c r="FM271" s="405" t="str">
        <f t="shared" si="1053"/>
        <v>-</v>
      </c>
      <c r="FN271" s="405" t="str">
        <f t="shared" si="1054"/>
        <v>-</v>
      </c>
      <c r="FO271" s="405" t="str">
        <f t="shared" si="1055"/>
        <v>-</v>
      </c>
      <c r="FP271" s="405" t="str">
        <f t="shared" si="1056"/>
        <v>-</v>
      </c>
      <c r="FQ271" s="405" t="str">
        <f t="shared" si="1057"/>
        <v>-</v>
      </c>
      <c r="FR271" s="405" t="str">
        <f t="shared" si="1058"/>
        <v>-</v>
      </c>
      <c r="FS271" s="65"/>
      <c r="FT271" s="172"/>
      <c r="FU271" s="172"/>
      <c r="FV271" s="172"/>
      <c r="FW271" s="172"/>
      <c r="FX271" s="172"/>
    </row>
    <row r="272" spans="1:180" ht="10.35" customHeight="1" x14ac:dyDescent="0.2">
      <c r="A272" s="180" t="str">
        <f t="shared" si="1045"/>
        <v>2017-18OCTOBERRRU</v>
      </c>
      <c r="B272" s="182" t="str">
        <f t="shared" si="1059"/>
        <v>2017-18</v>
      </c>
      <c r="C272" s="181" t="s">
        <v>833</v>
      </c>
      <c r="D272" s="182" t="str">
        <f>INDEX($FV$16:$FW$26,MATCH($F272,$FV$16:$FV$26,0),2)</f>
        <v>Y56</v>
      </c>
      <c r="E272" s="182" t="str">
        <f>VLOOKUP($D272,$FW$8:$FX$14,2,0)</f>
        <v>London</v>
      </c>
      <c r="F272" s="273" t="s">
        <v>855</v>
      </c>
      <c r="G272" s="273" t="s">
        <v>874</v>
      </c>
      <c r="H272" s="274">
        <v>0</v>
      </c>
      <c r="I272" s="274">
        <v>0</v>
      </c>
      <c r="J272" s="274">
        <v>0</v>
      </c>
      <c r="K272" s="274">
        <v>0</v>
      </c>
      <c r="L272" s="274">
        <v>0</v>
      </c>
      <c r="M272" s="274" t="s">
        <v>44</v>
      </c>
      <c r="N272" s="274">
        <v>0</v>
      </c>
      <c r="O272" s="274">
        <v>0</v>
      </c>
      <c r="P272" s="274" t="s">
        <v>44</v>
      </c>
      <c r="Q272" s="274" t="s">
        <v>44</v>
      </c>
      <c r="R272" s="274" t="s">
        <v>44</v>
      </c>
      <c r="S272" s="274" t="s">
        <v>44</v>
      </c>
      <c r="T272" s="274">
        <v>0</v>
      </c>
      <c r="U272" s="274">
        <v>0</v>
      </c>
      <c r="V272" s="274">
        <v>0</v>
      </c>
      <c r="W272" s="274">
        <v>0</v>
      </c>
      <c r="X272" s="274">
        <v>0</v>
      </c>
      <c r="Y272" s="274">
        <v>0</v>
      </c>
      <c r="Z272" s="274">
        <v>0</v>
      </c>
      <c r="AA272" s="274">
        <v>0</v>
      </c>
      <c r="AB272" s="274">
        <v>0</v>
      </c>
      <c r="AC272" s="274">
        <v>0</v>
      </c>
      <c r="AD272" s="274">
        <v>0</v>
      </c>
      <c r="AE272" s="274">
        <v>0</v>
      </c>
      <c r="AF272" s="274">
        <v>0</v>
      </c>
      <c r="AG272" s="274">
        <v>0</v>
      </c>
      <c r="AH272" s="274">
        <v>0</v>
      </c>
      <c r="AI272" s="274">
        <v>0</v>
      </c>
      <c r="AJ272" s="274">
        <v>0</v>
      </c>
      <c r="AK272" s="274">
        <v>0</v>
      </c>
      <c r="AL272" s="274">
        <v>0</v>
      </c>
      <c r="AM272" s="274">
        <v>0</v>
      </c>
      <c r="AN272" s="274">
        <v>0</v>
      </c>
      <c r="AO272" s="274">
        <v>0</v>
      </c>
      <c r="AP272" s="274">
        <v>0</v>
      </c>
      <c r="AQ272" s="274">
        <v>0</v>
      </c>
      <c r="AR272" s="274">
        <v>0</v>
      </c>
      <c r="AS272" s="274">
        <v>0</v>
      </c>
      <c r="AT272" s="274">
        <v>0</v>
      </c>
      <c r="AU272" s="274">
        <v>0</v>
      </c>
      <c r="AV272" s="274">
        <v>0</v>
      </c>
      <c r="AW272" s="274">
        <v>0</v>
      </c>
      <c r="AX272" s="274">
        <v>0</v>
      </c>
      <c r="AY272" s="274">
        <v>0</v>
      </c>
      <c r="AZ272" s="274">
        <v>0</v>
      </c>
      <c r="BA272" s="274">
        <v>0</v>
      </c>
      <c r="BB272" s="274">
        <v>0</v>
      </c>
      <c r="BC272" s="274">
        <v>0</v>
      </c>
      <c r="BD272" s="274">
        <v>0</v>
      </c>
      <c r="BE272" s="274">
        <v>0</v>
      </c>
      <c r="BF272" s="274">
        <v>0</v>
      </c>
      <c r="BG272" s="274">
        <v>0</v>
      </c>
      <c r="BH272" s="274">
        <v>0</v>
      </c>
      <c r="BI272" s="274">
        <v>0</v>
      </c>
      <c r="BJ272" s="274" t="s">
        <v>44</v>
      </c>
      <c r="BK272" s="274" t="s">
        <v>44</v>
      </c>
      <c r="BL272" s="274" t="s">
        <v>44</v>
      </c>
      <c r="BM272" s="274" t="s">
        <v>44</v>
      </c>
      <c r="BN272" s="274" t="s">
        <v>44</v>
      </c>
      <c r="BO272" s="274" t="s">
        <v>44</v>
      </c>
      <c r="BP272" s="274" t="s">
        <v>44</v>
      </c>
      <c r="BQ272" s="274" t="s">
        <v>44</v>
      </c>
      <c r="BR272" s="274" t="s">
        <v>44</v>
      </c>
      <c r="BS272" s="274" t="s">
        <v>44</v>
      </c>
      <c r="BT272" s="274" t="s">
        <v>44</v>
      </c>
      <c r="BU272" s="274" t="s">
        <v>44</v>
      </c>
      <c r="BV272" s="274" t="s">
        <v>44</v>
      </c>
      <c r="BW272" s="274" t="s">
        <v>44</v>
      </c>
      <c r="BX272" s="274" t="s">
        <v>44</v>
      </c>
      <c r="BY272" s="274" t="s">
        <v>44</v>
      </c>
      <c r="BZ272" s="274" t="s">
        <v>44</v>
      </c>
      <c r="CA272" s="274" t="s">
        <v>44</v>
      </c>
      <c r="CB272" s="274" t="s">
        <v>44</v>
      </c>
      <c r="CC272" s="274" t="s">
        <v>44</v>
      </c>
      <c r="CD272" s="274" t="s">
        <v>44</v>
      </c>
      <c r="CE272" s="274" t="s">
        <v>44</v>
      </c>
      <c r="CF272" s="274" t="s">
        <v>44</v>
      </c>
      <c r="CG272" s="274" t="s">
        <v>44</v>
      </c>
      <c r="CH272" s="274" t="s">
        <v>44</v>
      </c>
      <c r="CI272" s="274" t="s">
        <v>44</v>
      </c>
      <c r="CJ272" s="274" t="s">
        <v>44</v>
      </c>
      <c r="CK272" s="274" t="s">
        <v>44</v>
      </c>
      <c r="CL272" s="274" t="s">
        <v>44</v>
      </c>
      <c r="CM272" s="274" t="s">
        <v>44</v>
      </c>
      <c r="CN272" s="274" t="s">
        <v>44</v>
      </c>
      <c r="CO272" s="274" t="s">
        <v>44</v>
      </c>
      <c r="CP272" s="274" t="s">
        <v>44</v>
      </c>
      <c r="CQ272" s="274" t="s">
        <v>44</v>
      </c>
      <c r="CR272" s="274" t="s">
        <v>44</v>
      </c>
      <c r="CS272" s="274" t="s">
        <v>44</v>
      </c>
      <c r="CT272" s="274" t="s">
        <v>44</v>
      </c>
      <c r="CU272" s="274" t="s">
        <v>44</v>
      </c>
      <c r="CV272" s="274" t="s">
        <v>44</v>
      </c>
      <c r="CW272" s="274" t="s">
        <v>44</v>
      </c>
      <c r="CX272" s="274">
        <v>0</v>
      </c>
      <c r="CY272" s="274">
        <v>0</v>
      </c>
      <c r="CZ272" s="274">
        <v>0</v>
      </c>
      <c r="DA272" s="274">
        <v>0</v>
      </c>
      <c r="DB272" s="274">
        <v>0</v>
      </c>
      <c r="DC272" s="274">
        <v>0</v>
      </c>
      <c r="DD272" s="274">
        <v>0</v>
      </c>
      <c r="DE272" s="274">
        <v>0</v>
      </c>
      <c r="DF272" s="274" t="s">
        <v>44</v>
      </c>
      <c r="DG272" s="274" t="s">
        <v>44</v>
      </c>
      <c r="DH272" s="274" t="s">
        <v>44</v>
      </c>
      <c r="DI272" s="274" t="s">
        <v>44</v>
      </c>
      <c r="DJ272" s="274" t="s">
        <v>44</v>
      </c>
      <c r="DK272" s="274">
        <v>0</v>
      </c>
      <c r="DL272" s="251">
        <v>0</v>
      </c>
      <c r="DM272" s="251">
        <v>0</v>
      </c>
      <c r="DN272" s="251">
        <v>0</v>
      </c>
      <c r="DO272" s="251">
        <v>0</v>
      </c>
      <c r="DP272" s="251">
        <v>0</v>
      </c>
      <c r="DQ272" s="251">
        <v>0</v>
      </c>
      <c r="DR272" s="251">
        <v>0</v>
      </c>
      <c r="DS272" s="251">
        <v>0</v>
      </c>
      <c r="DT272" s="251">
        <v>0</v>
      </c>
      <c r="DU272" s="251">
        <v>0</v>
      </c>
      <c r="DV272" s="251">
        <v>0</v>
      </c>
      <c r="DW272" s="251">
        <v>0</v>
      </c>
      <c r="DX272" s="251">
        <v>0</v>
      </c>
      <c r="DY272" s="251">
        <v>0</v>
      </c>
      <c r="DZ272" s="251">
        <v>0</v>
      </c>
      <c r="EA272" s="251">
        <v>0</v>
      </c>
      <c r="EB272" s="183"/>
      <c r="EC272" s="184">
        <f t="shared" si="1046"/>
        <v>10</v>
      </c>
      <c r="ED272" s="180">
        <f t="shared" si="1047"/>
        <v>2017</v>
      </c>
      <c r="EE272" s="185">
        <f t="shared" si="1048"/>
        <v>43009</v>
      </c>
      <c r="EF272" s="186">
        <f t="shared" si="1049"/>
        <v>31</v>
      </c>
      <c r="EG272" s="187"/>
      <c r="EH272" s="188">
        <f>IFERROR(HLOOKUP(EH$1,$H$5:$FY$1802,MATCH($A272,$A$5:$A$1802,0),0)*HLOOKUP(EH$2,$H$5:$FY$1802,MATCH($A272,$A$5:$A$1802,0),0),$H$2)</f>
        <v>0</v>
      </c>
      <c r="EI272" s="188" t="str">
        <f>IFERROR(HLOOKUP(EI$1,$H$5:$FY$1802,MATCH($A272,$A$5:$A$1802,0),0)*HLOOKUP(EI$2,$H$5:$FY$1802,MATCH($A272,$A$5:$A$1802,0),0),$H$2)</f>
        <v>-</v>
      </c>
      <c r="EJ272" s="188">
        <f>IFERROR(HLOOKUP(EJ$1,$H$5:$FY$1802,MATCH($A272,$A$5:$A$1802,0),0)*HLOOKUP(EJ$2,$H$5:$FY$1802,MATCH($A272,$A$5:$A$1802,0),0),$H$2)</f>
        <v>0</v>
      </c>
      <c r="EK272" s="188">
        <f>IFERROR(HLOOKUP(EK$1,$H$5:$FY$1802,MATCH($A272,$A$5:$A$1802,0),0)*HLOOKUP(EK$2,$H$5:$FY$1802,MATCH($A272,$A$5:$A$1802,0),0),$H$2)</f>
        <v>0</v>
      </c>
      <c r="EL272" s="188">
        <f>IFERROR(HLOOKUP(EL$1,$H$5:$FY$1802,MATCH($A272,$A$5:$A$1802,0),0)*HLOOKUP(EL$2,$H$5:$FY$1802,MATCH($A272,$A$5:$A$1802,0),0),$H$2)</f>
        <v>0</v>
      </c>
      <c r="EM272" s="188">
        <f>IFERROR(HLOOKUP(EM$1,$H$5:$FY$1802,MATCH($A272,$A$5:$A$1802,0),0)*HLOOKUP(EM$2,$H$5:$FY$1802,MATCH($A272,$A$5:$A$1802,0),0),$H$2)</f>
        <v>0</v>
      </c>
      <c r="EN272" s="188">
        <f>IFERROR(HLOOKUP(EN$1,$H$5:$FY$1802,MATCH($A272,$A$5:$A$1802,0),0)*HLOOKUP(EN$2,$H$5:$FY$1802,MATCH($A272,$A$5:$A$1802,0),0),$H$2)</f>
        <v>0</v>
      </c>
      <c r="EO272" s="188">
        <f>IFERROR(HLOOKUP(EO$1,$H$5:$FY$1802,MATCH($A272,$A$5:$A$1802,0),0)*HLOOKUP(EO$2,$H$5:$FY$1802,MATCH($A272,$A$5:$A$1802,0),0),$H$2)</f>
        <v>0</v>
      </c>
      <c r="EP272" s="188">
        <f>IFERROR(HLOOKUP(EP$1,$H$5:$FY$1802,MATCH($A272,$A$5:$A$1802,0),0)*HLOOKUP(EP$2,$H$5:$FY$1802,MATCH($A272,$A$5:$A$1802,0),0),$H$2)</f>
        <v>0</v>
      </c>
      <c r="EQ272" s="188" t="str">
        <f>IFERROR(HLOOKUP(EQ$1,$H$5:$FY$1802,MATCH($A272,$A$5:$A$1802,0),0)*HLOOKUP(EQ$2,$H$5:$FY$1802,MATCH($A272,$A$5:$A$1802,0),0),$H$2)</f>
        <v>-</v>
      </c>
      <c r="ER272" s="188" t="str">
        <f>IFERROR(HLOOKUP(ER$1,$H$5:$FY$1802,MATCH($A272,$A$5:$A$1802,0),0)*HLOOKUP(ER$2,$H$5:$FY$1802,MATCH($A272,$A$5:$A$1802,0),0),$H$2)</f>
        <v>-</v>
      </c>
      <c r="ES272" s="188" t="str">
        <f>IFERROR(HLOOKUP(ES$1,$H$5:$FY$1802,MATCH($A272,$A$5:$A$1802,0),0)*HLOOKUP(ES$2,$H$5:$FY$1802,MATCH($A272,$A$5:$A$1802,0),0),$H$2)</f>
        <v>-</v>
      </c>
      <c r="ET272" s="188" t="str">
        <f>IFERROR(HLOOKUP(ET$1,$H$5:$FY$1802,MATCH($A272,$A$5:$A$1802,0),0)*HLOOKUP(ET$2,$H$5:$FY$1802,MATCH($A272,$A$5:$A$1802,0),0),$H$2)</f>
        <v>-</v>
      </c>
      <c r="EU272" s="188" t="str">
        <f>IFERROR(HLOOKUP(EU$1,$H$5:$FY$1802,MATCH($A272,$A$5:$A$1802,0),0)*HLOOKUP(EU$2,$H$5:$FY$1802,MATCH($A272,$A$5:$A$1802,0),0),$H$2)</f>
        <v>-</v>
      </c>
      <c r="EV272" s="188" t="str">
        <f>IFERROR(HLOOKUP(EV$1,$H$5:$FY$1802,MATCH($A272,$A$5:$A$1802,0),0)*HLOOKUP(EV$2,$H$5:$FY$1802,MATCH($A272,$A$5:$A$1802,0),0),$H$2)</f>
        <v>-</v>
      </c>
      <c r="EW272" s="188" t="str">
        <f>IFERROR(HLOOKUP(EW$1,$H$5:$FY$1802,MATCH($A272,$A$5:$A$1802,0),0)*HLOOKUP(EW$2,$H$5:$FY$1802,MATCH($A272,$A$5:$A$1802,0),0),$H$2)</f>
        <v>-</v>
      </c>
      <c r="EX272" s="188" t="str">
        <f>IFERROR(HLOOKUP(EX$1,$H$5:$FY$1802,MATCH($A272,$A$5:$A$1802,0),0)*HLOOKUP(EX$2,$H$5:$FY$1802,MATCH($A272,$A$5:$A$1802,0),0),$H$2)</f>
        <v>-</v>
      </c>
      <c r="EY272" s="188" t="str">
        <f>IFERROR(HLOOKUP(EY$1,$H$5:$FY$1802,MATCH($A272,$A$5:$A$1802,0),0)*HLOOKUP(EY$2,$H$5:$FY$1802,MATCH($A272,$A$5:$A$1802,0),0),$H$2)</f>
        <v>-</v>
      </c>
      <c r="EZ272" s="188" t="str">
        <f>IFERROR(HLOOKUP(EZ$1,$H$5:$FY$1802,MATCH($A272,$A$5:$A$1802,0),0)*HLOOKUP(EZ$2,$H$5:$FY$1802,MATCH($A272,$A$5:$A$1802,0),0),$H$2)</f>
        <v>-</v>
      </c>
      <c r="FA272" s="188" t="str">
        <f>IFERROR(HLOOKUP(FA$1,$H$5:$FY$1802,MATCH($A272,$A$5:$A$1802,0),0)*HLOOKUP(FA$2,$H$5:$FY$1802,MATCH($A272,$A$5:$A$1802,0),0),$H$2)</f>
        <v>-</v>
      </c>
      <c r="FB272" s="188">
        <f>IFERROR(HLOOKUP(FB$1,$H$5:$FY$1802,MATCH($A272,$A$5:$A$1802,0),0)*HLOOKUP(FB$2,$H$5:$FY$1802,MATCH($A272,$A$5:$A$1802,0),0),$H$2)</f>
        <v>0</v>
      </c>
      <c r="FC272" s="188">
        <f>IFERROR(HLOOKUP(FC$1,$H$5:$FY$1802,MATCH($A272,$A$5:$A$1802,0),0)*HLOOKUP(FC$2,$H$5:$FY$1802,MATCH($A272,$A$5:$A$1802,0),0),$H$2)</f>
        <v>0</v>
      </c>
      <c r="FD272" s="188">
        <f>IFERROR(HLOOKUP(FD$1,$H$5:$FY$1802,MATCH($A272,$A$5:$A$1802,0),0)*HLOOKUP(FD$2,$H$5:$FY$1802,MATCH($A272,$A$5:$A$1802,0),0),$H$2)</f>
        <v>0</v>
      </c>
      <c r="FE272" s="188">
        <f>IFERROR(HLOOKUP(FE$1,$H$5:$FY$1802,MATCH($A272,$A$5:$A$1802,0),0)*HLOOKUP(FE$2,$H$5:$FY$1802,MATCH($A272,$A$5:$A$1802,0),0),$H$2)</f>
        <v>0</v>
      </c>
      <c r="FF272" s="188">
        <f>IFERROR(HLOOKUP(FF$1,$H$5:$FY$1802,MATCH($A272,$A$5:$A$1802,0),0)*HLOOKUP(FF$2,$H$5:$FY$1802,MATCH($A272,$A$5:$A$1802,0),0),$H$2)</f>
        <v>0</v>
      </c>
      <c r="FG272" s="188">
        <f>IFERROR(HLOOKUP(FG$1,$H$5:$FY$1802,MATCH($A272,$A$5:$A$1802,0),0)*HLOOKUP(FG$2,$H$5:$FY$1802,MATCH($A272,$A$5:$A$1802,0),0),$H$2)</f>
        <v>0</v>
      </c>
      <c r="FH272" s="189"/>
      <c r="FI272" s="406" t="str">
        <f t="shared" si="1050"/>
        <v>-</v>
      </c>
      <c r="FJ272" s="406" t="str">
        <f t="shared" si="1050"/>
        <v>-</v>
      </c>
      <c r="FK272" s="406" t="str">
        <f t="shared" si="1051"/>
        <v>-</v>
      </c>
      <c r="FL272" s="406" t="str">
        <f t="shared" si="1052"/>
        <v>-</v>
      </c>
      <c r="FM272" s="406" t="str">
        <f t="shared" si="1053"/>
        <v>-</v>
      </c>
      <c r="FN272" s="406" t="str">
        <f t="shared" si="1054"/>
        <v>-</v>
      </c>
      <c r="FO272" s="406" t="str">
        <f t="shared" si="1055"/>
        <v>-</v>
      </c>
      <c r="FP272" s="406" t="str">
        <f t="shared" si="1056"/>
        <v>-</v>
      </c>
      <c r="FQ272" s="406" t="str">
        <f t="shared" si="1057"/>
        <v>-</v>
      </c>
      <c r="FR272" s="406" t="str">
        <f t="shared" si="1058"/>
        <v>-</v>
      </c>
      <c r="FS272" s="410"/>
      <c r="FT272" s="172"/>
      <c r="FU272" s="172"/>
      <c r="FV272" s="172"/>
      <c r="FW272" s="172"/>
      <c r="FX272" s="172"/>
    </row>
    <row r="273" spans="1:180" ht="10.35" customHeight="1" x14ac:dyDescent="0.2">
      <c r="A273" s="74" t="str">
        <f t="shared" si="1045"/>
        <v>2017-18OCTOBERRX6</v>
      </c>
      <c r="B273" s="163" t="str">
        <f t="shared" si="1059"/>
        <v>2017-18</v>
      </c>
      <c r="C273" s="26" t="s">
        <v>833</v>
      </c>
      <c r="D273" s="163" t="str">
        <f>INDEX($FV$16:$FW$26,MATCH($F273,$FV$16:$FV$26,0),2)</f>
        <v>Y63</v>
      </c>
      <c r="E273" s="163" t="str">
        <f>VLOOKUP($D273,$FW$8:$FX$14,2,0)</f>
        <v>North East and Yorkshire</v>
      </c>
      <c r="F273" s="271" t="s">
        <v>857</v>
      </c>
      <c r="G273" s="271" t="s">
        <v>875</v>
      </c>
      <c r="H273" s="272">
        <v>0</v>
      </c>
      <c r="I273" s="272">
        <v>0</v>
      </c>
      <c r="J273" s="272">
        <v>0</v>
      </c>
      <c r="K273" s="272">
        <v>0</v>
      </c>
      <c r="L273" s="272">
        <v>0</v>
      </c>
      <c r="M273" s="272" t="s">
        <v>44</v>
      </c>
      <c r="N273" s="272">
        <v>0</v>
      </c>
      <c r="O273" s="272">
        <v>0</v>
      </c>
      <c r="P273" s="272" t="s">
        <v>44</v>
      </c>
      <c r="Q273" s="272" t="s">
        <v>44</v>
      </c>
      <c r="R273" s="272" t="s">
        <v>44</v>
      </c>
      <c r="S273" s="272" t="s">
        <v>44</v>
      </c>
      <c r="T273" s="272">
        <v>0</v>
      </c>
      <c r="U273" s="272">
        <v>0</v>
      </c>
      <c r="V273" s="272">
        <v>0</v>
      </c>
      <c r="W273" s="272">
        <v>0</v>
      </c>
      <c r="X273" s="272">
        <v>0</v>
      </c>
      <c r="Y273" s="272">
        <v>0</v>
      </c>
      <c r="Z273" s="272">
        <v>0</v>
      </c>
      <c r="AA273" s="272">
        <v>0</v>
      </c>
      <c r="AB273" s="272">
        <v>0</v>
      </c>
      <c r="AC273" s="272">
        <v>0</v>
      </c>
      <c r="AD273" s="272">
        <v>0</v>
      </c>
      <c r="AE273" s="272">
        <v>0</v>
      </c>
      <c r="AF273" s="272">
        <v>0</v>
      </c>
      <c r="AG273" s="272">
        <v>0</v>
      </c>
      <c r="AH273" s="272">
        <v>0</v>
      </c>
      <c r="AI273" s="272">
        <v>0</v>
      </c>
      <c r="AJ273" s="272">
        <v>0</v>
      </c>
      <c r="AK273" s="272">
        <v>0</v>
      </c>
      <c r="AL273" s="272">
        <v>0</v>
      </c>
      <c r="AM273" s="272">
        <v>0</v>
      </c>
      <c r="AN273" s="272">
        <v>0</v>
      </c>
      <c r="AO273" s="272">
        <v>0</v>
      </c>
      <c r="AP273" s="272">
        <v>0</v>
      </c>
      <c r="AQ273" s="272">
        <v>0</v>
      </c>
      <c r="AR273" s="272">
        <v>0</v>
      </c>
      <c r="AS273" s="272">
        <v>0</v>
      </c>
      <c r="AT273" s="272">
        <v>0</v>
      </c>
      <c r="AU273" s="272">
        <v>0</v>
      </c>
      <c r="AV273" s="272">
        <v>0</v>
      </c>
      <c r="AW273" s="272">
        <v>0</v>
      </c>
      <c r="AX273" s="272">
        <v>0</v>
      </c>
      <c r="AY273" s="272">
        <v>0</v>
      </c>
      <c r="AZ273" s="272">
        <v>0</v>
      </c>
      <c r="BA273" s="272">
        <v>0</v>
      </c>
      <c r="BB273" s="272">
        <v>0</v>
      </c>
      <c r="BC273" s="272">
        <v>0</v>
      </c>
      <c r="BD273" s="272">
        <v>0</v>
      </c>
      <c r="BE273" s="272">
        <v>0</v>
      </c>
      <c r="BF273" s="272">
        <v>0</v>
      </c>
      <c r="BG273" s="272">
        <v>0</v>
      </c>
      <c r="BH273" s="272">
        <v>0</v>
      </c>
      <c r="BI273" s="272">
        <v>0</v>
      </c>
      <c r="BJ273" s="272" t="s">
        <v>44</v>
      </c>
      <c r="BK273" s="272" t="s">
        <v>44</v>
      </c>
      <c r="BL273" s="272" t="s">
        <v>44</v>
      </c>
      <c r="BM273" s="272" t="s">
        <v>44</v>
      </c>
      <c r="BN273" s="272" t="s">
        <v>44</v>
      </c>
      <c r="BO273" s="272" t="s">
        <v>44</v>
      </c>
      <c r="BP273" s="272" t="s">
        <v>44</v>
      </c>
      <c r="BQ273" s="272" t="s">
        <v>44</v>
      </c>
      <c r="BR273" s="272" t="s">
        <v>44</v>
      </c>
      <c r="BS273" s="272" t="s">
        <v>44</v>
      </c>
      <c r="BT273" s="272" t="s">
        <v>44</v>
      </c>
      <c r="BU273" s="272" t="s">
        <v>44</v>
      </c>
      <c r="BV273" s="272" t="s">
        <v>44</v>
      </c>
      <c r="BW273" s="272" t="s">
        <v>44</v>
      </c>
      <c r="BX273" s="272" t="s">
        <v>44</v>
      </c>
      <c r="BY273" s="272" t="s">
        <v>44</v>
      </c>
      <c r="BZ273" s="272" t="s">
        <v>44</v>
      </c>
      <c r="CA273" s="272" t="s">
        <v>44</v>
      </c>
      <c r="CB273" s="272" t="s">
        <v>44</v>
      </c>
      <c r="CC273" s="272" t="s">
        <v>44</v>
      </c>
      <c r="CD273" s="272" t="s">
        <v>44</v>
      </c>
      <c r="CE273" s="272" t="s">
        <v>44</v>
      </c>
      <c r="CF273" s="272" t="s">
        <v>44</v>
      </c>
      <c r="CG273" s="272" t="s">
        <v>44</v>
      </c>
      <c r="CH273" s="272" t="s">
        <v>44</v>
      </c>
      <c r="CI273" s="272" t="s">
        <v>44</v>
      </c>
      <c r="CJ273" s="272" t="s">
        <v>44</v>
      </c>
      <c r="CK273" s="272" t="s">
        <v>44</v>
      </c>
      <c r="CL273" s="272" t="s">
        <v>44</v>
      </c>
      <c r="CM273" s="272" t="s">
        <v>44</v>
      </c>
      <c r="CN273" s="272" t="s">
        <v>44</v>
      </c>
      <c r="CO273" s="272" t="s">
        <v>44</v>
      </c>
      <c r="CP273" s="272" t="s">
        <v>44</v>
      </c>
      <c r="CQ273" s="272" t="s">
        <v>44</v>
      </c>
      <c r="CR273" s="272" t="s">
        <v>44</v>
      </c>
      <c r="CS273" s="272" t="s">
        <v>44</v>
      </c>
      <c r="CT273" s="272" t="s">
        <v>44</v>
      </c>
      <c r="CU273" s="272" t="s">
        <v>44</v>
      </c>
      <c r="CV273" s="272" t="s">
        <v>44</v>
      </c>
      <c r="CW273" s="272" t="s">
        <v>44</v>
      </c>
      <c r="CX273" s="272">
        <v>0</v>
      </c>
      <c r="CY273" s="272">
        <v>0</v>
      </c>
      <c r="CZ273" s="272">
        <v>0</v>
      </c>
      <c r="DA273" s="272">
        <v>0</v>
      </c>
      <c r="DB273" s="272">
        <v>0</v>
      </c>
      <c r="DC273" s="272">
        <v>0</v>
      </c>
      <c r="DD273" s="272">
        <v>0</v>
      </c>
      <c r="DE273" s="272">
        <v>0</v>
      </c>
      <c r="DF273" s="272" t="s">
        <v>44</v>
      </c>
      <c r="DG273" s="272" t="s">
        <v>44</v>
      </c>
      <c r="DH273" s="272" t="s">
        <v>44</v>
      </c>
      <c r="DI273" s="272" t="s">
        <v>44</v>
      </c>
      <c r="DJ273" s="272" t="s">
        <v>44</v>
      </c>
      <c r="DK273" s="272">
        <v>0</v>
      </c>
      <c r="DL273" s="250">
        <v>0</v>
      </c>
      <c r="DM273" s="250">
        <v>0</v>
      </c>
      <c r="DN273" s="250">
        <v>0</v>
      </c>
      <c r="DO273" s="250">
        <v>0</v>
      </c>
      <c r="DP273" s="250">
        <v>0</v>
      </c>
      <c r="DQ273" s="250">
        <v>0</v>
      </c>
      <c r="DR273" s="250">
        <v>0</v>
      </c>
      <c r="DS273" s="250">
        <v>0</v>
      </c>
      <c r="DT273" s="250">
        <v>0</v>
      </c>
      <c r="DU273" s="250">
        <v>0</v>
      </c>
      <c r="DV273" s="250">
        <v>0</v>
      </c>
      <c r="DW273" s="250">
        <v>0</v>
      </c>
      <c r="DX273" s="250">
        <v>0</v>
      </c>
      <c r="DY273" s="250">
        <v>0</v>
      </c>
      <c r="DZ273" s="250">
        <v>0</v>
      </c>
      <c r="EA273" s="250">
        <v>0</v>
      </c>
      <c r="EB273" s="155"/>
      <c r="EC273" s="75">
        <f t="shared" si="1046"/>
        <v>10</v>
      </c>
      <c r="ED273" s="74">
        <f t="shared" si="1047"/>
        <v>2017</v>
      </c>
      <c r="EE273" s="165">
        <f t="shared" si="1048"/>
        <v>43009</v>
      </c>
      <c r="EF273" s="157">
        <f t="shared" si="1049"/>
        <v>31</v>
      </c>
      <c r="EG273" s="156"/>
      <c r="EH273" s="166">
        <f>IFERROR(HLOOKUP(EH$1,$H$5:$FY$1802,MATCH($A273,$A$5:$A$1802,0),0)*HLOOKUP(EH$2,$H$5:$FY$1802,MATCH($A273,$A$5:$A$1802,0),0),$H$2)</f>
        <v>0</v>
      </c>
      <c r="EI273" s="166" t="str">
        <f>IFERROR(HLOOKUP(EI$1,$H$5:$FY$1802,MATCH($A273,$A$5:$A$1802,0),0)*HLOOKUP(EI$2,$H$5:$FY$1802,MATCH($A273,$A$5:$A$1802,0),0),$H$2)</f>
        <v>-</v>
      </c>
      <c r="EJ273" s="166">
        <f>IFERROR(HLOOKUP(EJ$1,$H$5:$FY$1802,MATCH($A273,$A$5:$A$1802,0),0)*HLOOKUP(EJ$2,$H$5:$FY$1802,MATCH($A273,$A$5:$A$1802,0),0),$H$2)</f>
        <v>0</v>
      </c>
      <c r="EK273" s="166">
        <f>IFERROR(HLOOKUP(EK$1,$H$5:$FY$1802,MATCH($A273,$A$5:$A$1802,0),0)*HLOOKUP(EK$2,$H$5:$FY$1802,MATCH($A273,$A$5:$A$1802,0),0),$H$2)</f>
        <v>0</v>
      </c>
      <c r="EL273" s="166">
        <f>IFERROR(HLOOKUP(EL$1,$H$5:$FY$1802,MATCH($A273,$A$5:$A$1802,0),0)*HLOOKUP(EL$2,$H$5:$FY$1802,MATCH($A273,$A$5:$A$1802,0),0),$H$2)</f>
        <v>0</v>
      </c>
      <c r="EM273" s="166">
        <f>IFERROR(HLOOKUP(EM$1,$H$5:$FY$1802,MATCH($A273,$A$5:$A$1802,0),0)*HLOOKUP(EM$2,$H$5:$FY$1802,MATCH($A273,$A$5:$A$1802,0),0),$H$2)</f>
        <v>0</v>
      </c>
      <c r="EN273" s="166">
        <f>IFERROR(HLOOKUP(EN$1,$H$5:$FY$1802,MATCH($A273,$A$5:$A$1802,0),0)*HLOOKUP(EN$2,$H$5:$FY$1802,MATCH($A273,$A$5:$A$1802,0),0),$H$2)</f>
        <v>0</v>
      </c>
      <c r="EO273" s="166">
        <f>IFERROR(HLOOKUP(EO$1,$H$5:$FY$1802,MATCH($A273,$A$5:$A$1802,0),0)*HLOOKUP(EO$2,$H$5:$FY$1802,MATCH($A273,$A$5:$A$1802,0),0),$H$2)</f>
        <v>0</v>
      </c>
      <c r="EP273" s="166">
        <f>IFERROR(HLOOKUP(EP$1,$H$5:$FY$1802,MATCH($A273,$A$5:$A$1802,0),0)*HLOOKUP(EP$2,$H$5:$FY$1802,MATCH($A273,$A$5:$A$1802,0),0),$H$2)</f>
        <v>0</v>
      </c>
      <c r="EQ273" s="166" t="str">
        <f>IFERROR(HLOOKUP(EQ$1,$H$5:$FY$1802,MATCH($A273,$A$5:$A$1802,0),0)*HLOOKUP(EQ$2,$H$5:$FY$1802,MATCH($A273,$A$5:$A$1802,0),0),$H$2)</f>
        <v>-</v>
      </c>
      <c r="ER273" s="166" t="str">
        <f>IFERROR(HLOOKUP(ER$1,$H$5:$FY$1802,MATCH($A273,$A$5:$A$1802,0),0)*HLOOKUP(ER$2,$H$5:$FY$1802,MATCH($A273,$A$5:$A$1802,0),0),$H$2)</f>
        <v>-</v>
      </c>
      <c r="ES273" s="166" t="str">
        <f>IFERROR(HLOOKUP(ES$1,$H$5:$FY$1802,MATCH($A273,$A$5:$A$1802,0),0)*HLOOKUP(ES$2,$H$5:$FY$1802,MATCH($A273,$A$5:$A$1802,0),0),$H$2)</f>
        <v>-</v>
      </c>
      <c r="ET273" s="166" t="str">
        <f>IFERROR(HLOOKUP(ET$1,$H$5:$FY$1802,MATCH($A273,$A$5:$A$1802,0),0)*HLOOKUP(ET$2,$H$5:$FY$1802,MATCH($A273,$A$5:$A$1802,0),0),$H$2)</f>
        <v>-</v>
      </c>
      <c r="EU273" s="166" t="str">
        <f>IFERROR(HLOOKUP(EU$1,$H$5:$FY$1802,MATCH($A273,$A$5:$A$1802,0),0)*HLOOKUP(EU$2,$H$5:$FY$1802,MATCH($A273,$A$5:$A$1802,0),0),$H$2)</f>
        <v>-</v>
      </c>
      <c r="EV273" s="166" t="str">
        <f>IFERROR(HLOOKUP(EV$1,$H$5:$FY$1802,MATCH($A273,$A$5:$A$1802,0),0)*HLOOKUP(EV$2,$H$5:$FY$1802,MATCH($A273,$A$5:$A$1802,0),0),$H$2)</f>
        <v>-</v>
      </c>
      <c r="EW273" s="166" t="str">
        <f>IFERROR(HLOOKUP(EW$1,$H$5:$FY$1802,MATCH($A273,$A$5:$A$1802,0),0)*HLOOKUP(EW$2,$H$5:$FY$1802,MATCH($A273,$A$5:$A$1802,0),0),$H$2)</f>
        <v>-</v>
      </c>
      <c r="EX273" s="166" t="str">
        <f>IFERROR(HLOOKUP(EX$1,$H$5:$FY$1802,MATCH($A273,$A$5:$A$1802,0),0)*HLOOKUP(EX$2,$H$5:$FY$1802,MATCH($A273,$A$5:$A$1802,0),0),$H$2)</f>
        <v>-</v>
      </c>
      <c r="EY273" s="166" t="str">
        <f>IFERROR(HLOOKUP(EY$1,$H$5:$FY$1802,MATCH($A273,$A$5:$A$1802,0),0)*HLOOKUP(EY$2,$H$5:$FY$1802,MATCH($A273,$A$5:$A$1802,0),0),$H$2)</f>
        <v>-</v>
      </c>
      <c r="EZ273" s="166" t="str">
        <f>IFERROR(HLOOKUP(EZ$1,$H$5:$FY$1802,MATCH($A273,$A$5:$A$1802,0),0)*HLOOKUP(EZ$2,$H$5:$FY$1802,MATCH($A273,$A$5:$A$1802,0),0),$H$2)</f>
        <v>-</v>
      </c>
      <c r="FA273" s="166" t="str">
        <f>IFERROR(HLOOKUP(FA$1,$H$5:$FY$1802,MATCH($A273,$A$5:$A$1802,0),0)*HLOOKUP(FA$2,$H$5:$FY$1802,MATCH($A273,$A$5:$A$1802,0),0),$H$2)</f>
        <v>-</v>
      </c>
      <c r="FB273" s="166">
        <f>IFERROR(HLOOKUP(FB$1,$H$5:$FY$1802,MATCH($A273,$A$5:$A$1802,0),0)*HLOOKUP(FB$2,$H$5:$FY$1802,MATCH($A273,$A$5:$A$1802,0),0),$H$2)</f>
        <v>0</v>
      </c>
      <c r="FC273" s="166">
        <f>IFERROR(HLOOKUP(FC$1,$H$5:$FY$1802,MATCH($A273,$A$5:$A$1802,0),0)*HLOOKUP(FC$2,$H$5:$FY$1802,MATCH($A273,$A$5:$A$1802,0),0),$H$2)</f>
        <v>0</v>
      </c>
      <c r="FD273" s="166">
        <f>IFERROR(HLOOKUP(FD$1,$H$5:$FY$1802,MATCH($A273,$A$5:$A$1802,0),0)*HLOOKUP(FD$2,$H$5:$FY$1802,MATCH($A273,$A$5:$A$1802,0),0),$H$2)</f>
        <v>0</v>
      </c>
      <c r="FE273" s="166">
        <f>IFERROR(HLOOKUP(FE$1,$H$5:$FY$1802,MATCH($A273,$A$5:$A$1802,0),0)*HLOOKUP(FE$2,$H$5:$FY$1802,MATCH($A273,$A$5:$A$1802,0),0),$H$2)</f>
        <v>0</v>
      </c>
      <c r="FF273" s="166">
        <f>IFERROR(HLOOKUP(FF$1,$H$5:$FY$1802,MATCH($A273,$A$5:$A$1802,0),0)*HLOOKUP(FF$2,$H$5:$FY$1802,MATCH($A273,$A$5:$A$1802,0),0),$H$2)</f>
        <v>0</v>
      </c>
      <c r="FG273" s="166">
        <f>IFERROR(HLOOKUP(FG$1,$H$5:$FY$1802,MATCH($A273,$A$5:$A$1802,0),0)*HLOOKUP(FG$2,$H$5:$FY$1802,MATCH($A273,$A$5:$A$1802,0),0),$H$2)</f>
        <v>0</v>
      </c>
      <c r="FH273" s="152"/>
      <c r="FI273" s="405" t="str">
        <f t="shared" si="1050"/>
        <v>-</v>
      </c>
      <c r="FJ273" s="405" t="str">
        <f t="shared" si="1050"/>
        <v>-</v>
      </c>
      <c r="FK273" s="405" t="str">
        <f t="shared" si="1051"/>
        <v>-</v>
      </c>
      <c r="FL273" s="405" t="str">
        <f t="shared" si="1052"/>
        <v>-</v>
      </c>
      <c r="FM273" s="405" t="str">
        <f t="shared" si="1053"/>
        <v>-</v>
      </c>
      <c r="FN273" s="405" t="str">
        <f t="shared" si="1054"/>
        <v>-</v>
      </c>
      <c r="FO273" s="405" t="str">
        <f t="shared" si="1055"/>
        <v>-</v>
      </c>
      <c r="FP273" s="405" t="str">
        <f t="shared" si="1056"/>
        <v>-</v>
      </c>
      <c r="FQ273" s="405" t="str">
        <f t="shared" si="1057"/>
        <v>-</v>
      </c>
      <c r="FR273" s="405" t="str">
        <f t="shared" si="1058"/>
        <v>-</v>
      </c>
      <c r="FS273" s="65"/>
      <c r="FT273" s="172"/>
      <c r="FU273" s="172"/>
      <c r="FV273" s="172"/>
      <c r="FW273" s="172"/>
      <c r="FX273" s="172"/>
    </row>
    <row r="274" spans="1:180" ht="10.35" customHeight="1" x14ac:dyDescent="0.2">
      <c r="A274" s="74" t="str">
        <f t="shared" si="1045"/>
        <v>2017-18OCTOBERRX7</v>
      </c>
      <c r="B274" s="163" t="str">
        <f t="shared" si="1059"/>
        <v>2017-18</v>
      </c>
      <c r="C274" s="26" t="s">
        <v>833</v>
      </c>
      <c r="D274" s="163" t="str">
        <f>INDEX($FV$16:$FW$26,MATCH($F274,$FV$16:$FV$26,0),2)</f>
        <v>Y62</v>
      </c>
      <c r="E274" s="163" t="str">
        <f>VLOOKUP($D274,$FW$8:$FX$14,2,0)</f>
        <v>North West</v>
      </c>
      <c r="F274" s="271" t="s">
        <v>859</v>
      </c>
      <c r="G274" s="271" t="s">
        <v>876</v>
      </c>
      <c r="H274" s="272">
        <v>133858</v>
      </c>
      <c r="I274" s="272">
        <v>102708</v>
      </c>
      <c r="J274" s="272">
        <v>3446219</v>
      </c>
      <c r="K274" s="272">
        <v>34</v>
      </c>
      <c r="L274" s="272">
        <v>1</v>
      </c>
      <c r="M274" s="272" t="s">
        <v>44</v>
      </c>
      <c r="N274" s="272">
        <v>145</v>
      </c>
      <c r="O274" s="272">
        <v>248</v>
      </c>
      <c r="P274" s="272" t="s">
        <v>44</v>
      </c>
      <c r="Q274" s="272" t="s">
        <v>44</v>
      </c>
      <c r="R274" s="272" t="s">
        <v>44</v>
      </c>
      <c r="S274" s="272" t="s">
        <v>44</v>
      </c>
      <c r="T274" s="272">
        <v>95348</v>
      </c>
      <c r="U274" s="272">
        <v>7820</v>
      </c>
      <c r="V274" s="272">
        <v>5733</v>
      </c>
      <c r="W274" s="272">
        <v>52620</v>
      </c>
      <c r="X274" s="272">
        <v>20898</v>
      </c>
      <c r="Y274" s="272">
        <v>3488</v>
      </c>
      <c r="Z274" s="272">
        <v>4445784</v>
      </c>
      <c r="AA274" s="272">
        <v>569</v>
      </c>
      <c r="AB274" s="272">
        <v>936</v>
      </c>
      <c r="AC274" s="272">
        <v>5112466</v>
      </c>
      <c r="AD274" s="272">
        <v>892</v>
      </c>
      <c r="AE274" s="272">
        <v>1594</v>
      </c>
      <c r="AF274" s="272">
        <v>82057913</v>
      </c>
      <c r="AG274" s="272">
        <v>1559</v>
      </c>
      <c r="AH274" s="272">
        <v>3469</v>
      </c>
      <c r="AI274" s="272">
        <v>65084558</v>
      </c>
      <c r="AJ274" s="272">
        <v>3114</v>
      </c>
      <c r="AK274" s="272">
        <v>7328</v>
      </c>
      <c r="AL274" s="272">
        <v>17011507</v>
      </c>
      <c r="AM274" s="272">
        <v>4877</v>
      </c>
      <c r="AN274" s="272">
        <v>9011</v>
      </c>
      <c r="AO274" s="272">
        <v>2641</v>
      </c>
      <c r="AP274" s="272">
        <v>171</v>
      </c>
      <c r="AQ274" s="272">
        <v>1084</v>
      </c>
      <c r="AR274" s="272">
        <v>5478</v>
      </c>
      <c r="AS274" s="272">
        <v>292</v>
      </c>
      <c r="AT274" s="272">
        <v>1094</v>
      </c>
      <c r="AU274" s="272">
        <v>0</v>
      </c>
      <c r="AV274" s="272">
        <v>62986</v>
      </c>
      <c r="AW274" s="272">
        <v>7030</v>
      </c>
      <c r="AX274" s="272">
        <v>22691</v>
      </c>
      <c r="AY274" s="272">
        <v>92707</v>
      </c>
      <c r="AZ274" s="272">
        <v>15527</v>
      </c>
      <c r="BA274" s="272">
        <v>13455</v>
      </c>
      <c r="BB274" s="272">
        <v>11275</v>
      </c>
      <c r="BC274" s="272">
        <v>9953</v>
      </c>
      <c r="BD274" s="272">
        <v>71974</v>
      </c>
      <c r="BE274" s="272">
        <v>61939</v>
      </c>
      <c r="BF274" s="272">
        <v>30553</v>
      </c>
      <c r="BG274" s="272">
        <v>24006</v>
      </c>
      <c r="BH274" s="272">
        <v>4683</v>
      </c>
      <c r="BI274" s="272">
        <v>3798</v>
      </c>
      <c r="BJ274" s="272" t="s">
        <v>44</v>
      </c>
      <c r="BK274" s="272" t="s">
        <v>44</v>
      </c>
      <c r="BL274" s="272" t="s">
        <v>44</v>
      </c>
      <c r="BM274" s="272" t="s">
        <v>44</v>
      </c>
      <c r="BN274" s="272" t="s">
        <v>44</v>
      </c>
      <c r="BO274" s="272" t="s">
        <v>44</v>
      </c>
      <c r="BP274" s="272" t="s">
        <v>44</v>
      </c>
      <c r="BQ274" s="272" t="s">
        <v>44</v>
      </c>
      <c r="BR274" s="272" t="s">
        <v>44</v>
      </c>
      <c r="BS274" s="272" t="s">
        <v>44</v>
      </c>
      <c r="BT274" s="272" t="s">
        <v>44</v>
      </c>
      <c r="BU274" s="272" t="s">
        <v>44</v>
      </c>
      <c r="BV274" s="272" t="s">
        <v>44</v>
      </c>
      <c r="BW274" s="272" t="s">
        <v>44</v>
      </c>
      <c r="BX274" s="272" t="s">
        <v>44</v>
      </c>
      <c r="BY274" s="272" t="s">
        <v>44</v>
      </c>
      <c r="BZ274" s="272" t="s">
        <v>44</v>
      </c>
      <c r="CA274" s="272" t="s">
        <v>44</v>
      </c>
      <c r="CB274" s="272" t="s">
        <v>44</v>
      </c>
      <c r="CC274" s="272" t="s">
        <v>44</v>
      </c>
      <c r="CD274" s="272" t="s">
        <v>44</v>
      </c>
      <c r="CE274" s="272" t="s">
        <v>44</v>
      </c>
      <c r="CF274" s="272" t="s">
        <v>44</v>
      </c>
      <c r="CG274" s="272" t="s">
        <v>44</v>
      </c>
      <c r="CH274" s="272" t="s">
        <v>44</v>
      </c>
      <c r="CI274" s="272" t="s">
        <v>44</v>
      </c>
      <c r="CJ274" s="272" t="s">
        <v>44</v>
      </c>
      <c r="CK274" s="272" t="s">
        <v>44</v>
      </c>
      <c r="CL274" s="272" t="s">
        <v>44</v>
      </c>
      <c r="CM274" s="272" t="s">
        <v>44</v>
      </c>
      <c r="CN274" s="272" t="s">
        <v>44</v>
      </c>
      <c r="CO274" s="272" t="s">
        <v>44</v>
      </c>
      <c r="CP274" s="272" t="s">
        <v>44</v>
      </c>
      <c r="CQ274" s="272" t="s">
        <v>44</v>
      </c>
      <c r="CR274" s="272" t="s">
        <v>44</v>
      </c>
      <c r="CS274" s="272" t="s">
        <v>44</v>
      </c>
      <c r="CT274" s="272" t="s">
        <v>44</v>
      </c>
      <c r="CU274" s="272" t="s">
        <v>44</v>
      </c>
      <c r="CV274" s="272" t="s">
        <v>44</v>
      </c>
      <c r="CW274" s="272" t="s">
        <v>44</v>
      </c>
      <c r="CX274" s="272">
        <v>0</v>
      </c>
      <c r="CY274" s="272">
        <v>0</v>
      </c>
      <c r="CZ274" s="272">
        <v>0</v>
      </c>
      <c r="DA274" s="272">
        <v>0</v>
      </c>
      <c r="DB274" s="272">
        <v>1671</v>
      </c>
      <c r="DC274" s="272">
        <v>81771</v>
      </c>
      <c r="DD274" s="272">
        <v>49</v>
      </c>
      <c r="DE274" s="272">
        <v>119</v>
      </c>
      <c r="DF274" s="272" t="s">
        <v>44</v>
      </c>
      <c r="DG274" s="272" t="s">
        <v>44</v>
      </c>
      <c r="DH274" s="272" t="s">
        <v>44</v>
      </c>
      <c r="DI274" s="272" t="s">
        <v>44</v>
      </c>
      <c r="DJ274" s="272" t="s">
        <v>44</v>
      </c>
      <c r="DK274" s="272">
        <v>285</v>
      </c>
      <c r="DL274" s="250">
        <v>3354</v>
      </c>
      <c r="DM274" s="250">
        <v>1522</v>
      </c>
      <c r="DN274" s="250">
        <v>131</v>
      </c>
      <c r="DO274" s="250">
        <v>1096</v>
      </c>
      <c r="DP274" s="250">
        <v>18264038</v>
      </c>
      <c r="DQ274" s="250">
        <v>5445</v>
      </c>
      <c r="DR274" s="250">
        <v>11766</v>
      </c>
      <c r="DS274" s="250">
        <v>8268231</v>
      </c>
      <c r="DT274" s="250">
        <v>5432</v>
      </c>
      <c r="DU274" s="250">
        <v>11489</v>
      </c>
      <c r="DV274" s="250">
        <v>969008</v>
      </c>
      <c r="DW274" s="250">
        <v>7397</v>
      </c>
      <c r="DX274" s="250">
        <v>14852</v>
      </c>
      <c r="DY274" s="250">
        <v>7959502</v>
      </c>
      <c r="DZ274" s="250">
        <v>7262</v>
      </c>
      <c r="EA274" s="250">
        <v>16032</v>
      </c>
      <c r="EB274" s="155"/>
      <c r="EC274" s="75">
        <f t="shared" si="1046"/>
        <v>10</v>
      </c>
      <c r="ED274" s="74">
        <f t="shared" si="1047"/>
        <v>2017</v>
      </c>
      <c r="EE274" s="165">
        <f t="shared" si="1048"/>
        <v>43009</v>
      </c>
      <c r="EF274" s="157">
        <f t="shared" si="1049"/>
        <v>31</v>
      </c>
      <c r="EG274" s="156"/>
      <c r="EH274" s="166">
        <f>IFERROR(HLOOKUP(EH$1,$H$5:$FY$1802,MATCH($A274,$A$5:$A$1802,0),0)*HLOOKUP(EH$2,$H$5:$FY$1802,MATCH($A274,$A$5:$A$1802,0),0),$H$2)</f>
        <v>102708</v>
      </c>
      <c r="EI274" s="166" t="str">
        <f>IFERROR(HLOOKUP(EI$1,$H$5:$FY$1802,MATCH($A274,$A$5:$A$1802,0),0)*HLOOKUP(EI$2,$H$5:$FY$1802,MATCH($A274,$A$5:$A$1802,0),0),$H$2)</f>
        <v>-</v>
      </c>
      <c r="EJ274" s="166">
        <f>IFERROR(HLOOKUP(EJ$1,$H$5:$FY$1802,MATCH($A274,$A$5:$A$1802,0),0)*HLOOKUP(EJ$2,$H$5:$FY$1802,MATCH($A274,$A$5:$A$1802,0),0),$H$2)</f>
        <v>14892660</v>
      </c>
      <c r="EK274" s="166">
        <f>IFERROR(HLOOKUP(EK$1,$H$5:$FY$1802,MATCH($A274,$A$5:$A$1802,0),0)*HLOOKUP(EK$2,$H$5:$FY$1802,MATCH($A274,$A$5:$A$1802,0),0),$H$2)</f>
        <v>25471584</v>
      </c>
      <c r="EL274" s="166">
        <f>IFERROR(HLOOKUP(EL$1,$H$5:$FY$1802,MATCH($A274,$A$5:$A$1802,0),0)*HLOOKUP(EL$2,$H$5:$FY$1802,MATCH($A274,$A$5:$A$1802,0),0),$H$2)</f>
        <v>7319520</v>
      </c>
      <c r="EM274" s="166">
        <f>IFERROR(HLOOKUP(EM$1,$H$5:$FY$1802,MATCH($A274,$A$5:$A$1802,0),0)*HLOOKUP(EM$2,$H$5:$FY$1802,MATCH($A274,$A$5:$A$1802,0),0),$H$2)</f>
        <v>9138402</v>
      </c>
      <c r="EN274" s="166">
        <f>IFERROR(HLOOKUP(EN$1,$H$5:$FY$1802,MATCH($A274,$A$5:$A$1802,0),0)*HLOOKUP(EN$2,$H$5:$FY$1802,MATCH($A274,$A$5:$A$1802,0),0),$H$2)</f>
        <v>182538780</v>
      </c>
      <c r="EO274" s="166">
        <f>IFERROR(HLOOKUP(EO$1,$H$5:$FY$1802,MATCH($A274,$A$5:$A$1802,0),0)*HLOOKUP(EO$2,$H$5:$FY$1802,MATCH($A274,$A$5:$A$1802,0),0),$H$2)</f>
        <v>153140544</v>
      </c>
      <c r="EP274" s="166">
        <f>IFERROR(HLOOKUP(EP$1,$H$5:$FY$1802,MATCH($A274,$A$5:$A$1802,0),0)*HLOOKUP(EP$2,$H$5:$FY$1802,MATCH($A274,$A$5:$A$1802,0),0),$H$2)</f>
        <v>31430368</v>
      </c>
      <c r="EQ274" s="166" t="str">
        <f>IFERROR(HLOOKUP(EQ$1,$H$5:$FY$1802,MATCH($A274,$A$5:$A$1802,0),0)*HLOOKUP(EQ$2,$H$5:$FY$1802,MATCH($A274,$A$5:$A$1802,0),0),$H$2)</f>
        <v>-</v>
      </c>
      <c r="ER274" s="166" t="str">
        <f>IFERROR(HLOOKUP(ER$1,$H$5:$FY$1802,MATCH($A274,$A$5:$A$1802,0),0)*HLOOKUP(ER$2,$H$5:$FY$1802,MATCH($A274,$A$5:$A$1802,0),0),$H$2)</f>
        <v>-</v>
      </c>
      <c r="ES274" s="166" t="str">
        <f>IFERROR(HLOOKUP(ES$1,$H$5:$FY$1802,MATCH($A274,$A$5:$A$1802,0),0)*HLOOKUP(ES$2,$H$5:$FY$1802,MATCH($A274,$A$5:$A$1802,0),0),$H$2)</f>
        <v>-</v>
      </c>
      <c r="ET274" s="166" t="str">
        <f>IFERROR(HLOOKUP(ET$1,$H$5:$FY$1802,MATCH($A274,$A$5:$A$1802,0),0)*HLOOKUP(ET$2,$H$5:$FY$1802,MATCH($A274,$A$5:$A$1802,0),0),$H$2)</f>
        <v>-</v>
      </c>
      <c r="EU274" s="166" t="str">
        <f>IFERROR(HLOOKUP(EU$1,$H$5:$FY$1802,MATCH($A274,$A$5:$A$1802,0),0)*HLOOKUP(EU$2,$H$5:$FY$1802,MATCH($A274,$A$5:$A$1802,0),0),$H$2)</f>
        <v>-</v>
      </c>
      <c r="EV274" s="166" t="str">
        <f>IFERROR(HLOOKUP(EV$1,$H$5:$FY$1802,MATCH($A274,$A$5:$A$1802,0),0)*HLOOKUP(EV$2,$H$5:$FY$1802,MATCH($A274,$A$5:$A$1802,0),0),$H$2)</f>
        <v>-</v>
      </c>
      <c r="EW274" s="166" t="str">
        <f>IFERROR(HLOOKUP(EW$1,$H$5:$FY$1802,MATCH($A274,$A$5:$A$1802,0),0)*HLOOKUP(EW$2,$H$5:$FY$1802,MATCH($A274,$A$5:$A$1802,0),0),$H$2)</f>
        <v>-</v>
      </c>
      <c r="EX274" s="166" t="str">
        <f>IFERROR(HLOOKUP(EX$1,$H$5:$FY$1802,MATCH($A274,$A$5:$A$1802,0),0)*HLOOKUP(EX$2,$H$5:$FY$1802,MATCH($A274,$A$5:$A$1802,0),0),$H$2)</f>
        <v>-</v>
      </c>
      <c r="EY274" s="166" t="str">
        <f>IFERROR(HLOOKUP(EY$1,$H$5:$FY$1802,MATCH($A274,$A$5:$A$1802,0),0)*HLOOKUP(EY$2,$H$5:$FY$1802,MATCH($A274,$A$5:$A$1802,0),0),$H$2)</f>
        <v>-</v>
      </c>
      <c r="EZ274" s="166" t="str">
        <f>IFERROR(HLOOKUP(EZ$1,$H$5:$FY$1802,MATCH($A274,$A$5:$A$1802,0),0)*HLOOKUP(EZ$2,$H$5:$FY$1802,MATCH($A274,$A$5:$A$1802,0),0),$H$2)</f>
        <v>-</v>
      </c>
      <c r="FA274" s="166" t="str">
        <f>IFERROR(HLOOKUP(FA$1,$H$5:$FY$1802,MATCH($A274,$A$5:$A$1802,0),0)*HLOOKUP(FA$2,$H$5:$FY$1802,MATCH($A274,$A$5:$A$1802,0),0),$H$2)</f>
        <v>-</v>
      </c>
      <c r="FB274" s="166">
        <f>IFERROR(HLOOKUP(FB$1,$H$5:$FY$1802,MATCH($A274,$A$5:$A$1802,0),0)*HLOOKUP(FB$2,$H$5:$FY$1802,MATCH($A274,$A$5:$A$1802,0),0),$H$2)</f>
        <v>0</v>
      </c>
      <c r="FC274" s="166">
        <f>IFERROR(HLOOKUP(FC$1,$H$5:$FY$1802,MATCH($A274,$A$5:$A$1802,0),0)*HLOOKUP(FC$2,$H$5:$FY$1802,MATCH($A274,$A$5:$A$1802,0),0),$H$2)</f>
        <v>198849</v>
      </c>
      <c r="FD274" s="166">
        <f>IFERROR(HLOOKUP(FD$1,$H$5:$FY$1802,MATCH($A274,$A$5:$A$1802,0),0)*HLOOKUP(FD$2,$H$5:$FY$1802,MATCH($A274,$A$5:$A$1802,0),0),$H$2)</f>
        <v>39463164</v>
      </c>
      <c r="FE274" s="166">
        <f>IFERROR(HLOOKUP(FE$1,$H$5:$FY$1802,MATCH($A274,$A$5:$A$1802,0),0)*HLOOKUP(FE$2,$H$5:$FY$1802,MATCH($A274,$A$5:$A$1802,0),0),$H$2)</f>
        <v>17486258</v>
      </c>
      <c r="FF274" s="166">
        <f>IFERROR(HLOOKUP(FF$1,$H$5:$FY$1802,MATCH($A274,$A$5:$A$1802,0),0)*HLOOKUP(FF$2,$H$5:$FY$1802,MATCH($A274,$A$5:$A$1802,0),0),$H$2)</f>
        <v>1945612</v>
      </c>
      <c r="FG274" s="166">
        <f>IFERROR(HLOOKUP(FG$1,$H$5:$FY$1802,MATCH($A274,$A$5:$A$1802,0),0)*HLOOKUP(FG$2,$H$5:$FY$1802,MATCH($A274,$A$5:$A$1802,0),0),$H$2)</f>
        <v>17571072</v>
      </c>
      <c r="FH274" s="152"/>
      <c r="FI274" s="405">
        <f t="shared" si="1050"/>
        <v>1.9855498721227622</v>
      </c>
      <c r="FJ274" s="405">
        <f t="shared" si="1050"/>
        <v>1.7205882352941178</v>
      </c>
      <c r="FK274" s="405">
        <f t="shared" si="1051"/>
        <v>1.9666841095412524</v>
      </c>
      <c r="FL274" s="405">
        <f t="shared" si="1052"/>
        <v>1.7360893075178789</v>
      </c>
      <c r="FM274" s="405">
        <f t="shared" si="1053"/>
        <v>1.3678069175218548</v>
      </c>
      <c r="FN274" s="405">
        <f t="shared" si="1054"/>
        <v>1.1770999619916382</v>
      </c>
      <c r="FO274" s="405">
        <f t="shared" si="1055"/>
        <v>1.4620059335821609</v>
      </c>
      <c r="FP274" s="405">
        <f t="shared" si="1056"/>
        <v>1.1487223657766295</v>
      </c>
      <c r="FQ274" s="405">
        <f t="shared" si="1057"/>
        <v>1.3426032110091743</v>
      </c>
      <c r="FR274" s="405">
        <f t="shared" si="1058"/>
        <v>1.0888761467889909</v>
      </c>
      <c r="FS274" s="65"/>
      <c r="FT274" s="172"/>
      <c r="FU274" s="172"/>
      <c r="FV274" s="172"/>
      <c r="FW274" s="172"/>
      <c r="FX274" s="172"/>
    </row>
    <row r="275" spans="1:180" ht="10.35" customHeight="1" x14ac:dyDescent="0.2">
      <c r="A275" s="180" t="str">
        <f t="shared" si="1045"/>
        <v>2017-18OCTOBERRYE</v>
      </c>
      <c r="B275" s="182" t="str">
        <f t="shared" si="1059"/>
        <v>2017-18</v>
      </c>
      <c r="C275" s="181" t="s">
        <v>833</v>
      </c>
      <c r="D275" s="182" t="str">
        <f>INDEX($FV$16:$FW$26,MATCH($F275,$FV$16:$FV$26,0),2)</f>
        <v>Y59</v>
      </c>
      <c r="E275" s="182" t="str">
        <f>VLOOKUP($D275,$FW$8:$FX$14,2,0)</f>
        <v>South East</v>
      </c>
      <c r="F275" s="273" t="s">
        <v>861</v>
      </c>
      <c r="G275" s="273" t="s">
        <v>877</v>
      </c>
      <c r="H275" s="274">
        <v>0</v>
      </c>
      <c r="I275" s="274">
        <v>0</v>
      </c>
      <c r="J275" s="274">
        <v>0</v>
      </c>
      <c r="K275" s="274">
        <v>0</v>
      </c>
      <c r="L275" s="274">
        <v>0</v>
      </c>
      <c r="M275" s="274" t="s">
        <v>44</v>
      </c>
      <c r="N275" s="274">
        <v>0</v>
      </c>
      <c r="O275" s="274">
        <v>0</v>
      </c>
      <c r="P275" s="274" t="s">
        <v>44</v>
      </c>
      <c r="Q275" s="274" t="s">
        <v>44</v>
      </c>
      <c r="R275" s="274" t="s">
        <v>44</v>
      </c>
      <c r="S275" s="274" t="s">
        <v>44</v>
      </c>
      <c r="T275" s="274">
        <v>0</v>
      </c>
      <c r="U275" s="274">
        <v>0</v>
      </c>
      <c r="V275" s="274">
        <v>0</v>
      </c>
      <c r="W275" s="274">
        <v>0</v>
      </c>
      <c r="X275" s="274">
        <v>0</v>
      </c>
      <c r="Y275" s="274">
        <v>0</v>
      </c>
      <c r="Z275" s="274">
        <v>0</v>
      </c>
      <c r="AA275" s="274">
        <v>0</v>
      </c>
      <c r="AB275" s="274">
        <v>0</v>
      </c>
      <c r="AC275" s="274">
        <v>0</v>
      </c>
      <c r="AD275" s="274">
        <v>0</v>
      </c>
      <c r="AE275" s="274">
        <v>0</v>
      </c>
      <c r="AF275" s="274">
        <v>0</v>
      </c>
      <c r="AG275" s="274">
        <v>0</v>
      </c>
      <c r="AH275" s="274">
        <v>0</v>
      </c>
      <c r="AI275" s="274">
        <v>0</v>
      </c>
      <c r="AJ275" s="274">
        <v>0</v>
      </c>
      <c r="AK275" s="274">
        <v>0</v>
      </c>
      <c r="AL275" s="274">
        <v>0</v>
      </c>
      <c r="AM275" s="274">
        <v>0</v>
      </c>
      <c r="AN275" s="274">
        <v>0</v>
      </c>
      <c r="AO275" s="274">
        <v>0</v>
      </c>
      <c r="AP275" s="274">
        <v>0</v>
      </c>
      <c r="AQ275" s="274">
        <v>0</v>
      </c>
      <c r="AR275" s="274">
        <v>0</v>
      </c>
      <c r="AS275" s="274">
        <v>0</v>
      </c>
      <c r="AT275" s="274">
        <v>0</v>
      </c>
      <c r="AU275" s="274">
        <v>0</v>
      </c>
      <c r="AV275" s="274">
        <v>0</v>
      </c>
      <c r="AW275" s="274">
        <v>0</v>
      </c>
      <c r="AX275" s="274">
        <v>0</v>
      </c>
      <c r="AY275" s="274">
        <v>0</v>
      </c>
      <c r="AZ275" s="274">
        <v>0</v>
      </c>
      <c r="BA275" s="274">
        <v>0</v>
      </c>
      <c r="BB275" s="274">
        <v>0</v>
      </c>
      <c r="BC275" s="274">
        <v>0</v>
      </c>
      <c r="BD275" s="274">
        <v>0</v>
      </c>
      <c r="BE275" s="274">
        <v>0</v>
      </c>
      <c r="BF275" s="274">
        <v>0</v>
      </c>
      <c r="BG275" s="274">
        <v>0</v>
      </c>
      <c r="BH275" s="274">
        <v>0</v>
      </c>
      <c r="BI275" s="274">
        <v>0</v>
      </c>
      <c r="BJ275" s="274" t="s">
        <v>44</v>
      </c>
      <c r="BK275" s="274" t="s">
        <v>44</v>
      </c>
      <c r="BL275" s="274" t="s">
        <v>44</v>
      </c>
      <c r="BM275" s="274" t="s">
        <v>44</v>
      </c>
      <c r="BN275" s="274" t="s">
        <v>44</v>
      </c>
      <c r="BO275" s="274" t="s">
        <v>44</v>
      </c>
      <c r="BP275" s="274" t="s">
        <v>44</v>
      </c>
      <c r="BQ275" s="274" t="s">
        <v>44</v>
      </c>
      <c r="BR275" s="274" t="s">
        <v>44</v>
      </c>
      <c r="BS275" s="274" t="s">
        <v>44</v>
      </c>
      <c r="BT275" s="274" t="s">
        <v>44</v>
      </c>
      <c r="BU275" s="274" t="s">
        <v>44</v>
      </c>
      <c r="BV275" s="274" t="s">
        <v>44</v>
      </c>
      <c r="BW275" s="274" t="s">
        <v>44</v>
      </c>
      <c r="BX275" s="274" t="s">
        <v>44</v>
      </c>
      <c r="BY275" s="274" t="s">
        <v>44</v>
      </c>
      <c r="BZ275" s="274" t="s">
        <v>44</v>
      </c>
      <c r="CA275" s="274" t="s">
        <v>44</v>
      </c>
      <c r="CB275" s="274" t="s">
        <v>44</v>
      </c>
      <c r="CC275" s="274" t="s">
        <v>44</v>
      </c>
      <c r="CD275" s="274" t="s">
        <v>44</v>
      </c>
      <c r="CE275" s="274" t="s">
        <v>44</v>
      </c>
      <c r="CF275" s="274" t="s">
        <v>44</v>
      </c>
      <c r="CG275" s="274" t="s">
        <v>44</v>
      </c>
      <c r="CH275" s="274" t="s">
        <v>44</v>
      </c>
      <c r="CI275" s="274" t="s">
        <v>44</v>
      </c>
      <c r="CJ275" s="274" t="s">
        <v>44</v>
      </c>
      <c r="CK275" s="274" t="s">
        <v>44</v>
      </c>
      <c r="CL275" s="274" t="s">
        <v>44</v>
      </c>
      <c r="CM275" s="274" t="s">
        <v>44</v>
      </c>
      <c r="CN275" s="274" t="s">
        <v>44</v>
      </c>
      <c r="CO275" s="274" t="s">
        <v>44</v>
      </c>
      <c r="CP275" s="274" t="s">
        <v>44</v>
      </c>
      <c r="CQ275" s="274" t="s">
        <v>44</v>
      </c>
      <c r="CR275" s="274" t="s">
        <v>44</v>
      </c>
      <c r="CS275" s="274" t="s">
        <v>44</v>
      </c>
      <c r="CT275" s="274" t="s">
        <v>44</v>
      </c>
      <c r="CU275" s="274" t="s">
        <v>44</v>
      </c>
      <c r="CV275" s="274" t="s">
        <v>44</v>
      </c>
      <c r="CW275" s="274" t="s">
        <v>44</v>
      </c>
      <c r="CX275" s="274">
        <v>0</v>
      </c>
      <c r="CY275" s="274">
        <v>0</v>
      </c>
      <c r="CZ275" s="274">
        <v>0</v>
      </c>
      <c r="DA275" s="274">
        <v>0</v>
      </c>
      <c r="DB275" s="274">
        <v>0</v>
      </c>
      <c r="DC275" s="274">
        <v>0</v>
      </c>
      <c r="DD275" s="274">
        <v>0</v>
      </c>
      <c r="DE275" s="274">
        <v>0</v>
      </c>
      <c r="DF275" s="274" t="s">
        <v>44</v>
      </c>
      <c r="DG275" s="274" t="s">
        <v>44</v>
      </c>
      <c r="DH275" s="274" t="s">
        <v>44</v>
      </c>
      <c r="DI275" s="274" t="s">
        <v>44</v>
      </c>
      <c r="DJ275" s="274" t="s">
        <v>44</v>
      </c>
      <c r="DK275" s="274">
        <v>0</v>
      </c>
      <c r="DL275" s="251">
        <v>0</v>
      </c>
      <c r="DM275" s="251">
        <v>0</v>
      </c>
      <c r="DN275" s="251">
        <v>0</v>
      </c>
      <c r="DO275" s="251">
        <v>0</v>
      </c>
      <c r="DP275" s="251">
        <v>0</v>
      </c>
      <c r="DQ275" s="251">
        <v>0</v>
      </c>
      <c r="DR275" s="251">
        <v>0</v>
      </c>
      <c r="DS275" s="251">
        <v>0</v>
      </c>
      <c r="DT275" s="251">
        <v>0</v>
      </c>
      <c r="DU275" s="251">
        <v>0</v>
      </c>
      <c r="DV275" s="251">
        <v>0</v>
      </c>
      <c r="DW275" s="251">
        <v>0</v>
      </c>
      <c r="DX275" s="251">
        <v>0</v>
      </c>
      <c r="DY275" s="251">
        <v>0</v>
      </c>
      <c r="DZ275" s="251">
        <v>0</v>
      </c>
      <c r="EA275" s="251">
        <v>0</v>
      </c>
      <c r="EB275" s="183"/>
      <c r="EC275" s="184">
        <f t="shared" si="1046"/>
        <v>10</v>
      </c>
      <c r="ED275" s="180">
        <f t="shared" si="1047"/>
        <v>2017</v>
      </c>
      <c r="EE275" s="185">
        <f t="shared" si="1048"/>
        <v>43009</v>
      </c>
      <c r="EF275" s="186">
        <f t="shared" si="1049"/>
        <v>31</v>
      </c>
      <c r="EG275" s="187"/>
      <c r="EH275" s="188">
        <f>IFERROR(HLOOKUP(EH$1,$H$5:$FY$1802,MATCH($A275,$A$5:$A$1802,0),0)*HLOOKUP(EH$2,$H$5:$FY$1802,MATCH($A275,$A$5:$A$1802,0),0),$H$2)</f>
        <v>0</v>
      </c>
      <c r="EI275" s="188" t="str">
        <f>IFERROR(HLOOKUP(EI$1,$H$5:$FY$1802,MATCH($A275,$A$5:$A$1802,0),0)*HLOOKUP(EI$2,$H$5:$FY$1802,MATCH($A275,$A$5:$A$1802,0),0),$H$2)</f>
        <v>-</v>
      </c>
      <c r="EJ275" s="188">
        <f>IFERROR(HLOOKUP(EJ$1,$H$5:$FY$1802,MATCH($A275,$A$5:$A$1802,0),0)*HLOOKUP(EJ$2,$H$5:$FY$1802,MATCH($A275,$A$5:$A$1802,0),0),$H$2)</f>
        <v>0</v>
      </c>
      <c r="EK275" s="188">
        <f>IFERROR(HLOOKUP(EK$1,$H$5:$FY$1802,MATCH($A275,$A$5:$A$1802,0),0)*HLOOKUP(EK$2,$H$5:$FY$1802,MATCH($A275,$A$5:$A$1802,0),0),$H$2)</f>
        <v>0</v>
      </c>
      <c r="EL275" s="188">
        <f>IFERROR(HLOOKUP(EL$1,$H$5:$FY$1802,MATCH($A275,$A$5:$A$1802,0),0)*HLOOKUP(EL$2,$H$5:$FY$1802,MATCH($A275,$A$5:$A$1802,0),0),$H$2)</f>
        <v>0</v>
      </c>
      <c r="EM275" s="188">
        <f>IFERROR(HLOOKUP(EM$1,$H$5:$FY$1802,MATCH($A275,$A$5:$A$1802,0),0)*HLOOKUP(EM$2,$H$5:$FY$1802,MATCH($A275,$A$5:$A$1802,0),0),$H$2)</f>
        <v>0</v>
      </c>
      <c r="EN275" s="188">
        <f>IFERROR(HLOOKUP(EN$1,$H$5:$FY$1802,MATCH($A275,$A$5:$A$1802,0),0)*HLOOKUP(EN$2,$H$5:$FY$1802,MATCH($A275,$A$5:$A$1802,0),0),$H$2)</f>
        <v>0</v>
      </c>
      <c r="EO275" s="188">
        <f>IFERROR(HLOOKUP(EO$1,$H$5:$FY$1802,MATCH($A275,$A$5:$A$1802,0),0)*HLOOKUP(EO$2,$H$5:$FY$1802,MATCH($A275,$A$5:$A$1802,0),0),$H$2)</f>
        <v>0</v>
      </c>
      <c r="EP275" s="188">
        <f>IFERROR(HLOOKUP(EP$1,$H$5:$FY$1802,MATCH($A275,$A$5:$A$1802,0),0)*HLOOKUP(EP$2,$H$5:$FY$1802,MATCH($A275,$A$5:$A$1802,0),0),$H$2)</f>
        <v>0</v>
      </c>
      <c r="EQ275" s="188" t="str">
        <f>IFERROR(HLOOKUP(EQ$1,$H$5:$FY$1802,MATCH($A275,$A$5:$A$1802,0),0)*HLOOKUP(EQ$2,$H$5:$FY$1802,MATCH($A275,$A$5:$A$1802,0),0),$H$2)</f>
        <v>-</v>
      </c>
      <c r="ER275" s="188" t="str">
        <f>IFERROR(HLOOKUP(ER$1,$H$5:$FY$1802,MATCH($A275,$A$5:$A$1802,0),0)*HLOOKUP(ER$2,$H$5:$FY$1802,MATCH($A275,$A$5:$A$1802,0),0),$H$2)</f>
        <v>-</v>
      </c>
      <c r="ES275" s="188" t="str">
        <f>IFERROR(HLOOKUP(ES$1,$H$5:$FY$1802,MATCH($A275,$A$5:$A$1802,0),0)*HLOOKUP(ES$2,$H$5:$FY$1802,MATCH($A275,$A$5:$A$1802,0),0),$H$2)</f>
        <v>-</v>
      </c>
      <c r="ET275" s="188" t="str">
        <f>IFERROR(HLOOKUP(ET$1,$H$5:$FY$1802,MATCH($A275,$A$5:$A$1802,0),0)*HLOOKUP(ET$2,$H$5:$FY$1802,MATCH($A275,$A$5:$A$1802,0),0),$H$2)</f>
        <v>-</v>
      </c>
      <c r="EU275" s="188" t="str">
        <f>IFERROR(HLOOKUP(EU$1,$H$5:$FY$1802,MATCH($A275,$A$5:$A$1802,0),0)*HLOOKUP(EU$2,$H$5:$FY$1802,MATCH($A275,$A$5:$A$1802,0),0),$H$2)</f>
        <v>-</v>
      </c>
      <c r="EV275" s="188" t="str">
        <f>IFERROR(HLOOKUP(EV$1,$H$5:$FY$1802,MATCH($A275,$A$5:$A$1802,0),0)*HLOOKUP(EV$2,$H$5:$FY$1802,MATCH($A275,$A$5:$A$1802,0),0),$H$2)</f>
        <v>-</v>
      </c>
      <c r="EW275" s="188" t="str">
        <f>IFERROR(HLOOKUP(EW$1,$H$5:$FY$1802,MATCH($A275,$A$5:$A$1802,0),0)*HLOOKUP(EW$2,$H$5:$FY$1802,MATCH($A275,$A$5:$A$1802,0),0),$H$2)</f>
        <v>-</v>
      </c>
      <c r="EX275" s="188" t="str">
        <f>IFERROR(HLOOKUP(EX$1,$H$5:$FY$1802,MATCH($A275,$A$5:$A$1802,0),0)*HLOOKUP(EX$2,$H$5:$FY$1802,MATCH($A275,$A$5:$A$1802,0),0),$H$2)</f>
        <v>-</v>
      </c>
      <c r="EY275" s="188" t="str">
        <f>IFERROR(HLOOKUP(EY$1,$H$5:$FY$1802,MATCH($A275,$A$5:$A$1802,0),0)*HLOOKUP(EY$2,$H$5:$FY$1802,MATCH($A275,$A$5:$A$1802,0),0),$H$2)</f>
        <v>-</v>
      </c>
      <c r="EZ275" s="188" t="str">
        <f>IFERROR(HLOOKUP(EZ$1,$H$5:$FY$1802,MATCH($A275,$A$5:$A$1802,0),0)*HLOOKUP(EZ$2,$H$5:$FY$1802,MATCH($A275,$A$5:$A$1802,0),0),$H$2)</f>
        <v>-</v>
      </c>
      <c r="FA275" s="188" t="str">
        <f>IFERROR(HLOOKUP(FA$1,$H$5:$FY$1802,MATCH($A275,$A$5:$A$1802,0),0)*HLOOKUP(FA$2,$H$5:$FY$1802,MATCH($A275,$A$5:$A$1802,0),0),$H$2)</f>
        <v>-</v>
      </c>
      <c r="FB275" s="188">
        <f>IFERROR(HLOOKUP(FB$1,$H$5:$FY$1802,MATCH($A275,$A$5:$A$1802,0),0)*HLOOKUP(FB$2,$H$5:$FY$1802,MATCH($A275,$A$5:$A$1802,0),0),$H$2)</f>
        <v>0</v>
      </c>
      <c r="FC275" s="188">
        <f>IFERROR(HLOOKUP(FC$1,$H$5:$FY$1802,MATCH($A275,$A$5:$A$1802,0),0)*HLOOKUP(FC$2,$H$5:$FY$1802,MATCH($A275,$A$5:$A$1802,0),0),$H$2)</f>
        <v>0</v>
      </c>
      <c r="FD275" s="188">
        <f>IFERROR(HLOOKUP(FD$1,$H$5:$FY$1802,MATCH($A275,$A$5:$A$1802,0),0)*HLOOKUP(FD$2,$H$5:$FY$1802,MATCH($A275,$A$5:$A$1802,0),0),$H$2)</f>
        <v>0</v>
      </c>
      <c r="FE275" s="188">
        <f>IFERROR(HLOOKUP(FE$1,$H$5:$FY$1802,MATCH($A275,$A$5:$A$1802,0),0)*HLOOKUP(FE$2,$H$5:$FY$1802,MATCH($A275,$A$5:$A$1802,0),0),$H$2)</f>
        <v>0</v>
      </c>
      <c r="FF275" s="188">
        <f>IFERROR(HLOOKUP(FF$1,$H$5:$FY$1802,MATCH($A275,$A$5:$A$1802,0),0)*HLOOKUP(FF$2,$H$5:$FY$1802,MATCH($A275,$A$5:$A$1802,0),0),$H$2)</f>
        <v>0</v>
      </c>
      <c r="FG275" s="188">
        <f>IFERROR(HLOOKUP(FG$1,$H$5:$FY$1802,MATCH($A275,$A$5:$A$1802,0),0)*HLOOKUP(FG$2,$H$5:$FY$1802,MATCH($A275,$A$5:$A$1802,0),0),$H$2)</f>
        <v>0</v>
      </c>
      <c r="FH275" s="189"/>
      <c r="FI275" s="406" t="str">
        <f t="shared" si="1050"/>
        <v>-</v>
      </c>
      <c r="FJ275" s="406" t="str">
        <f t="shared" si="1050"/>
        <v>-</v>
      </c>
      <c r="FK275" s="406" t="str">
        <f t="shared" si="1051"/>
        <v>-</v>
      </c>
      <c r="FL275" s="406" t="str">
        <f t="shared" si="1052"/>
        <v>-</v>
      </c>
      <c r="FM275" s="406" t="str">
        <f t="shared" si="1053"/>
        <v>-</v>
      </c>
      <c r="FN275" s="406" t="str">
        <f t="shared" si="1054"/>
        <v>-</v>
      </c>
      <c r="FO275" s="406" t="str">
        <f t="shared" si="1055"/>
        <v>-</v>
      </c>
      <c r="FP275" s="406" t="str">
        <f t="shared" si="1056"/>
        <v>-</v>
      </c>
      <c r="FQ275" s="406" t="str">
        <f t="shared" si="1057"/>
        <v>-</v>
      </c>
      <c r="FR275" s="406" t="str">
        <f t="shared" si="1058"/>
        <v>-</v>
      </c>
      <c r="FS275" s="410"/>
    </row>
    <row r="276" spans="1:180" ht="10.35" customHeight="1" x14ac:dyDescent="0.2">
      <c r="A276" s="74" t="str">
        <f t="shared" si="1045"/>
        <v>2017-18OCTOBERRYD</v>
      </c>
      <c r="B276" s="163" t="str">
        <f t="shared" si="1059"/>
        <v>2017-18</v>
      </c>
      <c r="C276" s="26" t="s">
        <v>833</v>
      </c>
      <c r="D276" s="163" t="str">
        <f>INDEX($FV$16:$FW$26,MATCH($F276,$FV$16:$FV$26,0),2)</f>
        <v>Y59</v>
      </c>
      <c r="E276" s="163" t="str">
        <f>VLOOKUP($D276,$FW$8:$FX$14,2,0)</f>
        <v>South East</v>
      </c>
      <c r="F276" s="271" t="s">
        <v>863</v>
      </c>
      <c r="G276" s="271" t="s">
        <v>878</v>
      </c>
      <c r="H276" s="272">
        <v>0</v>
      </c>
      <c r="I276" s="272">
        <v>0</v>
      </c>
      <c r="J276" s="272">
        <v>0</v>
      </c>
      <c r="K276" s="272">
        <v>0</v>
      </c>
      <c r="L276" s="272">
        <v>0</v>
      </c>
      <c r="M276" s="272" t="s">
        <v>44</v>
      </c>
      <c r="N276" s="272">
        <v>0</v>
      </c>
      <c r="O276" s="272">
        <v>0</v>
      </c>
      <c r="P276" s="272" t="s">
        <v>44</v>
      </c>
      <c r="Q276" s="272" t="s">
        <v>44</v>
      </c>
      <c r="R276" s="272" t="s">
        <v>44</v>
      </c>
      <c r="S276" s="272" t="s">
        <v>44</v>
      </c>
      <c r="T276" s="272">
        <v>0</v>
      </c>
      <c r="U276" s="272">
        <v>0</v>
      </c>
      <c r="V276" s="272">
        <v>0</v>
      </c>
      <c r="W276" s="272">
        <v>0</v>
      </c>
      <c r="X276" s="272">
        <v>0</v>
      </c>
      <c r="Y276" s="272">
        <v>0</v>
      </c>
      <c r="Z276" s="272">
        <v>0</v>
      </c>
      <c r="AA276" s="272">
        <v>0</v>
      </c>
      <c r="AB276" s="272">
        <v>0</v>
      </c>
      <c r="AC276" s="272">
        <v>0</v>
      </c>
      <c r="AD276" s="272">
        <v>0</v>
      </c>
      <c r="AE276" s="272">
        <v>0</v>
      </c>
      <c r="AF276" s="272">
        <v>0</v>
      </c>
      <c r="AG276" s="272">
        <v>0</v>
      </c>
      <c r="AH276" s="272">
        <v>0</v>
      </c>
      <c r="AI276" s="272">
        <v>0</v>
      </c>
      <c r="AJ276" s="272">
        <v>0</v>
      </c>
      <c r="AK276" s="272">
        <v>0</v>
      </c>
      <c r="AL276" s="272">
        <v>0</v>
      </c>
      <c r="AM276" s="272">
        <v>0</v>
      </c>
      <c r="AN276" s="272">
        <v>0</v>
      </c>
      <c r="AO276" s="272">
        <v>0</v>
      </c>
      <c r="AP276" s="272">
        <v>0</v>
      </c>
      <c r="AQ276" s="272">
        <v>0</v>
      </c>
      <c r="AR276" s="272">
        <v>0</v>
      </c>
      <c r="AS276" s="272">
        <v>0</v>
      </c>
      <c r="AT276" s="272">
        <v>0</v>
      </c>
      <c r="AU276" s="272">
        <v>0</v>
      </c>
      <c r="AV276" s="272">
        <v>0</v>
      </c>
      <c r="AW276" s="272">
        <v>0</v>
      </c>
      <c r="AX276" s="272">
        <v>0</v>
      </c>
      <c r="AY276" s="272">
        <v>0</v>
      </c>
      <c r="AZ276" s="272">
        <v>0</v>
      </c>
      <c r="BA276" s="272">
        <v>0</v>
      </c>
      <c r="BB276" s="272">
        <v>0</v>
      </c>
      <c r="BC276" s="272">
        <v>0</v>
      </c>
      <c r="BD276" s="272">
        <v>0</v>
      </c>
      <c r="BE276" s="272">
        <v>0</v>
      </c>
      <c r="BF276" s="272">
        <v>0</v>
      </c>
      <c r="BG276" s="272">
        <v>0</v>
      </c>
      <c r="BH276" s="272">
        <v>0</v>
      </c>
      <c r="BI276" s="272">
        <v>0</v>
      </c>
      <c r="BJ276" s="272" t="s">
        <v>44</v>
      </c>
      <c r="BK276" s="272" t="s">
        <v>44</v>
      </c>
      <c r="BL276" s="272" t="s">
        <v>44</v>
      </c>
      <c r="BM276" s="272" t="s">
        <v>44</v>
      </c>
      <c r="BN276" s="272" t="s">
        <v>44</v>
      </c>
      <c r="BO276" s="272" t="s">
        <v>44</v>
      </c>
      <c r="BP276" s="272" t="s">
        <v>44</v>
      </c>
      <c r="BQ276" s="272" t="s">
        <v>44</v>
      </c>
      <c r="BR276" s="272" t="s">
        <v>44</v>
      </c>
      <c r="BS276" s="272" t="s">
        <v>44</v>
      </c>
      <c r="BT276" s="272" t="s">
        <v>44</v>
      </c>
      <c r="BU276" s="272" t="s">
        <v>44</v>
      </c>
      <c r="BV276" s="272" t="s">
        <v>44</v>
      </c>
      <c r="BW276" s="272" t="s">
        <v>44</v>
      </c>
      <c r="BX276" s="272" t="s">
        <v>44</v>
      </c>
      <c r="BY276" s="272" t="s">
        <v>44</v>
      </c>
      <c r="BZ276" s="272" t="s">
        <v>44</v>
      </c>
      <c r="CA276" s="272" t="s">
        <v>44</v>
      </c>
      <c r="CB276" s="272" t="s">
        <v>44</v>
      </c>
      <c r="CC276" s="272" t="s">
        <v>44</v>
      </c>
      <c r="CD276" s="272" t="s">
        <v>44</v>
      </c>
      <c r="CE276" s="272" t="s">
        <v>44</v>
      </c>
      <c r="CF276" s="272" t="s">
        <v>44</v>
      </c>
      <c r="CG276" s="272" t="s">
        <v>44</v>
      </c>
      <c r="CH276" s="272" t="s">
        <v>44</v>
      </c>
      <c r="CI276" s="272" t="s">
        <v>44</v>
      </c>
      <c r="CJ276" s="272" t="s">
        <v>44</v>
      </c>
      <c r="CK276" s="272" t="s">
        <v>44</v>
      </c>
      <c r="CL276" s="272" t="s">
        <v>44</v>
      </c>
      <c r="CM276" s="272" t="s">
        <v>44</v>
      </c>
      <c r="CN276" s="272" t="s">
        <v>44</v>
      </c>
      <c r="CO276" s="272" t="s">
        <v>44</v>
      </c>
      <c r="CP276" s="272" t="s">
        <v>44</v>
      </c>
      <c r="CQ276" s="272" t="s">
        <v>44</v>
      </c>
      <c r="CR276" s="272" t="s">
        <v>44</v>
      </c>
      <c r="CS276" s="272" t="s">
        <v>44</v>
      </c>
      <c r="CT276" s="272" t="s">
        <v>44</v>
      </c>
      <c r="CU276" s="272" t="s">
        <v>44</v>
      </c>
      <c r="CV276" s="272" t="s">
        <v>44</v>
      </c>
      <c r="CW276" s="272" t="s">
        <v>44</v>
      </c>
      <c r="CX276" s="272">
        <v>0</v>
      </c>
      <c r="CY276" s="272">
        <v>0</v>
      </c>
      <c r="CZ276" s="272">
        <v>0</v>
      </c>
      <c r="DA276" s="272">
        <v>0</v>
      </c>
      <c r="DB276" s="272">
        <v>0</v>
      </c>
      <c r="DC276" s="272">
        <v>0</v>
      </c>
      <c r="DD276" s="272">
        <v>0</v>
      </c>
      <c r="DE276" s="272">
        <v>0</v>
      </c>
      <c r="DF276" s="272" t="s">
        <v>44</v>
      </c>
      <c r="DG276" s="272" t="s">
        <v>44</v>
      </c>
      <c r="DH276" s="272" t="s">
        <v>44</v>
      </c>
      <c r="DI276" s="272" t="s">
        <v>44</v>
      </c>
      <c r="DJ276" s="272" t="s">
        <v>44</v>
      </c>
      <c r="DK276" s="272">
        <v>0</v>
      </c>
      <c r="DL276" s="250">
        <v>0</v>
      </c>
      <c r="DM276" s="250">
        <v>0</v>
      </c>
      <c r="DN276" s="250">
        <v>0</v>
      </c>
      <c r="DO276" s="250">
        <v>0</v>
      </c>
      <c r="DP276" s="250">
        <v>0</v>
      </c>
      <c r="DQ276" s="250">
        <v>0</v>
      </c>
      <c r="DR276" s="250">
        <v>0</v>
      </c>
      <c r="DS276" s="250">
        <v>0</v>
      </c>
      <c r="DT276" s="250">
        <v>0</v>
      </c>
      <c r="DU276" s="250">
        <v>0</v>
      </c>
      <c r="DV276" s="250">
        <v>0</v>
      </c>
      <c r="DW276" s="250">
        <v>0</v>
      </c>
      <c r="DX276" s="250">
        <v>0</v>
      </c>
      <c r="DY276" s="250">
        <v>0</v>
      </c>
      <c r="DZ276" s="250">
        <v>0</v>
      </c>
      <c r="EA276" s="250">
        <v>0</v>
      </c>
      <c r="EB276" s="155"/>
      <c r="EC276" s="75">
        <f t="shared" si="1046"/>
        <v>10</v>
      </c>
      <c r="ED276" s="74">
        <f t="shared" si="1047"/>
        <v>2017</v>
      </c>
      <c r="EE276" s="165">
        <f t="shared" si="1048"/>
        <v>43009</v>
      </c>
      <c r="EF276" s="157">
        <f t="shared" si="1049"/>
        <v>31</v>
      </c>
      <c r="EG276" s="156"/>
      <c r="EH276" s="166">
        <f>IFERROR(HLOOKUP(EH$1,$H$5:$FY$1802,MATCH($A276,$A$5:$A$1802,0),0)*HLOOKUP(EH$2,$H$5:$FY$1802,MATCH($A276,$A$5:$A$1802,0),0),$H$2)</f>
        <v>0</v>
      </c>
      <c r="EI276" s="166" t="str">
        <f>IFERROR(HLOOKUP(EI$1,$H$5:$FY$1802,MATCH($A276,$A$5:$A$1802,0),0)*HLOOKUP(EI$2,$H$5:$FY$1802,MATCH($A276,$A$5:$A$1802,0),0),$H$2)</f>
        <v>-</v>
      </c>
      <c r="EJ276" s="166">
        <f>IFERROR(HLOOKUP(EJ$1,$H$5:$FY$1802,MATCH($A276,$A$5:$A$1802,0),0)*HLOOKUP(EJ$2,$H$5:$FY$1802,MATCH($A276,$A$5:$A$1802,0),0),$H$2)</f>
        <v>0</v>
      </c>
      <c r="EK276" s="166">
        <f>IFERROR(HLOOKUP(EK$1,$H$5:$FY$1802,MATCH($A276,$A$5:$A$1802,0),0)*HLOOKUP(EK$2,$H$5:$FY$1802,MATCH($A276,$A$5:$A$1802,0),0),$H$2)</f>
        <v>0</v>
      </c>
      <c r="EL276" s="166">
        <f>IFERROR(HLOOKUP(EL$1,$H$5:$FY$1802,MATCH($A276,$A$5:$A$1802,0),0)*HLOOKUP(EL$2,$H$5:$FY$1802,MATCH($A276,$A$5:$A$1802,0),0),$H$2)</f>
        <v>0</v>
      </c>
      <c r="EM276" s="166">
        <f>IFERROR(HLOOKUP(EM$1,$H$5:$FY$1802,MATCH($A276,$A$5:$A$1802,0),0)*HLOOKUP(EM$2,$H$5:$FY$1802,MATCH($A276,$A$5:$A$1802,0),0),$H$2)</f>
        <v>0</v>
      </c>
      <c r="EN276" s="166">
        <f>IFERROR(HLOOKUP(EN$1,$H$5:$FY$1802,MATCH($A276,$A$5:$A$1802,0),0)*HLOOKUP(EN$2,$H$5:$FY$1802,MATCH($A276,$A$5:$A$1802,0),0),$H$2)</f>
        <v>0</v>
      </c>
      <c r="EO276" s="166">
        <f>IFERROR(HLOOKUP(EO$1,$H$5:$FY$1802,MATCH($A276,$A$5:$A$1802,0),0)*HLOOKUP(EO$2,$H$5:$FY$1802,MATCH($A276,$A$5:$A$1802,0),0),$H$2)</f>
        <v>0</v>
      </c>
      <c r="EP276" s="166">
        <f>IFERROR(HLOOKUP(EP$1,$H$5:$FY$1802,MATCH($A276,$A$5:$A$1802,0),0)*HLOOKUP(EP$2,$H$5:$FY$1802,MATCH($A276,$A$5:$A$1802,0),0),$H$2)</f>
        <v>0</v>
      </c>
      <c r="EQ276" s="166" t="str">
        <f>IFERROR(HLOOKUP(EQ$1,$H$5:$FY$1802,MATCH($A276,$A$5:$A$1802,0),0)*HLOOKUP(EQ$2,$H$5:$FY$1802,MATCH($A276,$A$5:$A$1802,0),0),$H$2)</f>
        <v>-</v>
      </c>
      <c r="ER276" s="166" t="str">
        <f>IFERROR(HLOOKUP(ER$1,$H$5:$FY$1802,MATCH($A276,$A$5:$A$1802,0),0)*HLOOKUP(ER$2,$H$5:$FY$1802,MATCH($A276,$A$5:$A$1802,0),0),$H$2)</f>
        <v>-</v>
      </c>
      <c r="ES276" s="166" t="str">
        <f>IFERROR(HLOOKUP(ES$1,$H$5:$FY$1802,MATCH($A276,$A$5:$A$1802,0),0)*HLOOKUP(ES$2,$H$5:$FY$1802,MATCH($A276,$A$5:$A$1802,0),0),$H$2)</f>
        <v>-</v>
      </c>
      <c r="ET276" s="166" t="str">
        <f>IFERROR(HLOOKUP(ET$1,$H$5:$FY$1802,MATCH($A276,$A$5:$A$1802,0),0)*HLOOKUP(ET$2,$H$5:$FY$1802,MATCH($A276,$A$5:$A$1802,0),0),$H$2)</f>
        <v>-</v>
      </c>
      <c r="EU276" s="166" t="str">
        <f>IFERROR(HLOOKUP(EU$1,$H$5:$FY$1802,MATCH($A276,$A$5:$A$1802,0),0)*HLOOKUP(EU$2,$H$5:$FY$1802,MATCH($A276,$A$5:$A$1802,0),0),$H$2)</f>
        <v>-</v>
      </c>
      <c r="EV276" s="166" t="str">
        <f>IFERROR(HLOOKUP(EV$1,$H$5:$FY$1802,MATCH($A276,$A$5:$A$1802,0),0)*HLOOKUP(EV$2,$H$5:$FY$1802,MATCH($A276,$A$5:$A$1802,0),0),$H$2)</f>
        <v>-</v>
      </c>
      <c r="EW276" s="166" t="str">
        <f>IFERROR(HLOOKUP(EW$1,$H$5:$FY$1802,MATCH($A276,$A$5:$A$1802,0),0)*HLOOKUP(EW$2,$H$5:$FY$1802,MATCH($A276,$A$5:$A$1802,0),0),$H$2)</f>
        <v>-</v>
      </c>
      <c r="EX276" s="166" t="str">
        <f>IFERROR(HLOOKUP(EX$1,$H$5:$FY$1802,MATCH($A276,$A$5:$A$1802,0),0)*HLOOKUP(EX$2,$H$5:$FY$1802,MATCH($A276,$A$5:$A$1802,0),0),$H$2)</f>
        <v>-</v>
      </c>
      <c r="EY276" s="166" t="str">
        <f>IFERROR(HLOOKUP(EY$1,$H$5:$FY$1802,MATCH($A276,$A$5:$A$1802,0),0)*HLOOKUP(EY$2,$H$5:$FY$1802,MATCH($A276,$A$5:$A$1802,0),0),$H$2)</f>
        <v>-</v>
      </c>
      <c r="EZ276" s="166" t="str">
        <f>IFERROR(HLOOKUP(EZ$1,$H$5:$FY$1802,MATCH($A276,$A$5:$A$1802,0),0)*HLOOKUP(EZ$2,$H$5:$FY$1802,MATCH($A276,$A$5:$A$1802,0),0),$H$2)</f>
        <v>-</v>
      </c>
      <c r="FA276" s="166" t="str">
        <f>IFERROR(HLOOKUP(FA$1,$H$5:$FY$1802,MATCH($A276,$A$5:$A$1802,0),0)*HLOOKUP(FA$2,$H$5:$FY$1802,MATCH($A276,$A$5:$A$1802,0),0),$H$2)</f>
        <v>-</v>
      </c>
      <c r="FB276" s="166">
        <f>IFERROR(HLOOKUP(FB$1,$H$5:$FY$1802,MATCH($A276,$A$5:$A$1802,0),0)*HLOOKUP(FB$2,$H$5:$FY$1802,MATCH($A276,$A$5:$A$1802,0),0),$H$2)</f>
        <v>0</v>
      </c>
      <c r="FC276" s="166">
        <f>IFERROR(HLOOKUP(FC$1,$H$5:$FY$1802,MATCH($A276,$A$5:$A$1802,0),0)*HLOOKUP(FC$2,$H$5:$FY$1802,MATCH($A276,$A$5:$A$1802,0),0),$H$2)</f>
        <v>0</v>
      </c>
      <c r="FD276" s="166">
        <f>IFERROR(HLOOKUP(FD$1,$H$5:$FY$1802,MATCH($A276,$A$5:$A$1802,0),0)*HLOOKUP(FD$2,$H$5:$FY$1802,MATCH($A276,$A$5:$A$1802,0),0),$H$2)</f>
        <v>0</v>
      </c>
      <c r="FE276" s="166">
        <f>IFERROR(HLOOKUP(FE$1,$H$5:$FY$1802,MATCH($A276,$A$5:$A$1802,0),0)*HLOOKUP(FE$2,$H$5:$FY$1802,MATCH($A276,$A$5:$A$1802,0),0),$H$2)</f>
        <v>0</v>
      </c>
      <c r="FF276" s="166">
        <f>IFERROR(HLOOKUP(FF$1,$H$5:$FY$1802,MATCH($A276,$A$5:$A$1802,0),0)*HLOOKUP(FF$2,$H$5:$FY$1802,MATCH($A276,$A$5:$A$1802,0),0),$H$2)</f>
        <v>0</v>
      </c>
      <c r="FG276" s="166">
        <f>IFERROR(HLOOKUP(FG$1,$H$5:$FY$1802,MATCH($A276,$A$5:$A$1802,0),0)*HLOOKUP(FG$2,$H$5:$FY$1802,MATCH($A276,$A$5:$A$1802,0),0),$H$2)</f>
        <v>0</v>
      </c>
      <c r="FH276" s="152"/>
      <c r="FI276" s="405" t="str">
        <f t="shared" si="1050"/>
        <v>-</v>
      </c>
      <c r="FJ276" s="405" t="str">
        <f t="shared" si="1050"/>
        <v>-</v>
      </c>
      <c r="FK276" s="405" t="str">
        <f t="shared" si="1051"/>
        <v>-</v>
      </c>
      <c r="FL276" s="405" t="str">
        <f t="shared" si="1052"/>
        <v>-</v>
      </c>
      <c r="FM276" s="405" t="str">
        <f t="shared" si="1053"/>
        <v>-</v>
      </c>
      <c r="FN276" s="405" t="str">
        <f t="shared" si="1054"/>
        <v>-</v>
      </c>
      <c r="FO276" s="405" t="str">
        <f t="shared" si="1055"/>
        <v>-</v>
      </c>
      <c r="FP276" s="405" t="str">
        <f t="shared" si="1056"/>
        <v>-</v>
      </c>
      <c r="FQ276" s="405" t="str">
        <f t="shared" si="1057"/>
        <v>-</v>
      </c>
      <c r="FR276" s="405" t="str">
        <f t="shared" si="1058"/>
        <v>-</v>
      </c>
      <c r="FS276" s="65"/>
    </row>
    <row r="277" spans="1:180" ht="10.35" customHeight="1" x14ac:dyDescent="0.2">
      <c r="A277" s="74" t="str">
        <f t="shared" si="1045"/>
        <v>2017-18OCTOBERRYF</v>
      </c>
      <c r="B277" s="163" t="str">
        <f t="shared" si="1059"/>
        <v>2017-18</v>
      </c>
      <c r="C277" s="26" t="s">
        <v>833</v>
      </c>
      <c r="D277" s="163" t="str">
        <f>INDEX($FV$16:$FW$26,MATCH($F277,$FV$16:$FV$26,0),2)</f>
        <v>Y58</v>
      </c>
      <c r="E277" s="163" t="str">
        <f>VLOOKUP($D277,$FW$8:$FX$14,2,0)</f>
        <v>South West</v>
      </c>
      <c r="F277" s="271" t="s">
        <v>865</v>
      </c>
      <c r="G277" s="271" t="s">
        <v>879</v>
      </c>
      <c r="H277" s="272">
        <v>0</v>
      </c>
      <c r="I277" s="272">
        <v>0</v>
      </c>
      <c r="J277" s="272">
        <v>0</v>
      </c>
      <c r="K277" s="272">
        <v>0</v>
      </c>
      <c r="L277" s="272">
        <v>0</v>
      </c>
      <c r="M277" s="272" t="s">
        <v>44</v>
      </c>
      <c r="N277" s="272">
        <v>0</v>
      </c>
      <c r="O277" s="272">
        <v>0</v>
      </c>
      <c r="P277" s="272" t="s">
        <v>44</v>
      </c>
      <c r="Q277" s="272" t="s">
        <v>44</v>
      </c>
      <c r="R277" s="272" t="s">
        <v>44</v>
      </c>
      <c r="S277" s="272" t="s">
        <v>44</v>
      </c>
      <c r="T277" s="272">
        <v>0</v>
      </c>
      <c r="U277" s="272">
        <v>0</v>
      </c>
      <c r="V277" s="272">
        <v>0</v>
      </c>
      <c r="W277" s="272">
        <v>0</v>
      </c>
      <c r="X277" s="272">
        <v>0</v>
      </c>
      <c r="Y277" s="272">
        <v>0</v>
      </c>
      <c r="Z277" s="272">
        <v>0</v>
      </c>
      <c r="AA277" s="272">
        <v>0</v>
      </c>
      <c r="AB277" s="272">
        <v>0</v>
      </c>
      <c r="AC277" s="272">
        <v>0</v>
      </c>
      <c r="AD277" s="272">
        <v>0</v>
      </c>
      <c r="AE277" s="272">
        <v>0</v>
      </c>
      <c r="AF277" s="272">
        <v>0</v>
      </c>
      <c r="AG277" s="272">
        <v>0</v>
      </c>
      <c r="AH277" s="272">
        <v>0</v>
      </c>
      <c r="AI277" s="272">
        <v>0</v>
      </c>
      <c r="AJ277" s="272">
        <v>0</v>
      </c>
      <c r="AK277" s="272">
        <v>0</v>
      </c>
      <c r="AL277" s="272">
        <v>0</v>
      </c>
      <c r="AM277" s="272">
        <v>0</v>
      </c>
      <c r="AN277" s="272">
        <v>0</v>
      </c>
      <c r="AO277" s="272">
        <v>0</v>
      </c>
      <c r="AP277" s="272">
        <v>0</v>
      </c>
      <c r="AQ277" s="272">
        <v>0</v>
      </c>
      <c r="AR277" s="272">
        <v>0</v>
      </c>
      <c r="AS277" s="272">
        <v>0</v>
      </c>
      <c r="AT277" s="272">
        <v>0</v>
      </c>
      <c r="AU277" s="272">
        <v>0</v>
      </c>
      <c r="AV277" s="272">
        <v>0</v>
      </c>
      <c r="AW277" s="272">
        <v>0</v>
      </c>
      <c r="AX277" s="272">
        <v>0</v>
      </c>
      <c r="AY277" s="272">
        <v>0</v>
      </c>
      <c r="AZ277" s="272">
        <v>0</v>
      </c>
      <c r="BA277" s="272">
        <v>0</v>
      </c>
      <c r="BB277" s="272">
        <v>0</v>
      </c>
      <c r="BC277" s="272">
        <v>0</v>
      </c>
      <c r="BD277" s="272">
        <v>0</v>
      </c>
      <c r="BE277" s="272">
        <v>0</v>
      </c>
      <c r="BF277" s="272">
        <v>0</v>
      </c>
      <c r="BG277" s="272">
        <v>0</v>
      </c>
      <c r="BH277" s="272">
        <v>0</v>
      </c>
      <c r="BI277" s="272">
        <v>0</v>
      </c>
      <c r="BJ277" s="272" t="s">
        <v>44</v>
      </c>
      <c r="BK277" s="272" t="s">
        <v>44</v>
      </c>
      <c r="BL277" s="272" t="s">
        <v>44</v>
      </c>
      <c r="BM277" s="272" t="s">
        <v>44</v>
      </c>
      <c r="BN277" s="272" t="s">
        <v>44</v>
      </c>
      <c r="BO277" s="272" t="s">
        <v>44</v>
      </c>
      <c r="BP277" s="272" t="s">
        <v>44</v>
      </c>
      <c r="BQ277" s="272" t="s">
        <v>44</v>
      </c>
      <c r="BR277" s="272" t="s">
        <v>44</v>
      </c>
      <c r="BS277" s="272" t="s">
        <v>44</v>
      </c>
      <c r="BT277" s="272" t="s">
        <v>44</v>
      </c>
      <c r="BU277" s="272" t="s">
        <v>44</v>
      </c>
      <c r="BV277" s="272" t="s">
        <v>44</v>
      </c>
      <c r="BW277" s="272" t="s">
        <v>44</v>
      </c>
      <c r="BX277" s="272" t="s">
        <v>44</v>
      </c>
      <c r="BY277" s="272" t="s">
        <v>44</v>
      </c>
      <c r="BZ277" s="272" t="s">
        <v>44</v>
      </c>
      <c r="CA277" s="272" t="s">
        <v>44</v>
      </c>
      <c r="CB277" s="272" t="s">
        <v>44</v>
      </c>
      <c r="CC277" s="272" t="s">
        <v>44</v>
      </c>
      <c r="CD277" s="272" t="s">
        <v>44</v>
      </c>
      <c r="CE277" s="272" t="s">
        <v>44</v>
      </c>
      <c r="CF277" s="272" t="s">
        <v>44</v>
      </c>
      <c r="CG277" s="272" t="s">
        <v>44</v>
      </c>
      <c r="CH277" s="272" t="s">
        <v>44</v>
      </c>
      <c r="CI277" s="272" t="s">
        <v>44</v>
      </c>
      <c r="CJ277" s="272" t="s">
        <v>44</v>
      </c>
      <c r="CK277" s="272" t="s">
        <v>44</v>
      </c>
      <c r="CL277" s="272" t="s">
        <v>44</v>
      </c>
      <c r="CM277" s="272" t="s">
        <v>44</v>
      </c>
      <c r="CN277" s="272" t="s">
        <v>44</v>
      </c>
      <c r="CO277" s="272" t="s">
        <v>44</v>
      </c>
      <c r="CP277" s="272" t="s">
        <v>44</v>
      </c>
      <c r="CQ277" s="272" t="s">
        <v>44</v>
      </c>
      <c r="CR277" s="272" t="s">
        <v>44</v>
      </c>
      <c r="CS277" s="272" t="s">
        <v>44</v>
      </c>
      <c r="CT277" s="272" t="s">
        <v>44</v>
      </c>
      <c r="CU277" s="272" t="s">
        <v>44</v>
      </c>
      <c r="CV277" s="272" t="s">
        <v>44</v>
      </c>
      <c r="CW277" s="272" t="s">
        <v>44</v>
      </c>
      <c r="CX277" s="272">
        <v>0</v>
      </c>
      <c r="CY277" s="272">
        <v>0</v>
      </c>
      <c r="CZ277" s="272">
        <v>0</v>
      </c>
      <c r="DA277" s="272">
        <v>0</v>
      </c>
      <c r="DB277" s="272">
        <v>0</v>
      </c>
      <c r="DC277" s="272">
        <v>0</v>
      </c>
      <c r="DD277" s="272">
        <v>0</v>
      </c>
      <c r="DE277" s="272">
        <v>0</v>
      </c>
      <c r="DF277" s="272" t="s">
        <v>44</v>
      </c>
      <c r="DG277" s="272" t="s">
        <v>44</v>
      </c>
      <c r="DH277" s="272" t="s">
        <v>44</v>
      </c>
      <c r="DI277" s="272" t="s">
        <v>44</v>
      </c>
      <c r="DJ277" s="272" t="s">
        <v>44</v>
      </c>
      <c r="DK277" s="272">
        <v>0</v>
      </c>
      <c r="DL277" s="250">
        <v>0</v>
      </c>
      <c r="DM277" s="250">
        <v>0</v>
      </c>
      <c r="DN277" s="250">
        <v>0</v>
      </c>
      <c r="DO277" s="250">
        <v>0</v>
      </c>
      <c r="DP277" s="250">
        <v>0</v>
      </c>
      <c r="DQ277" s="250">
        <v>0</v>
      </c>
      <c r="DR277" s="250">
        <v>0</v>
      </c>
      <c r="DS277" s="250">
        <v>0</v>
      </c>
      <c r="DT277" s="250">
        <v>0</v>
      </c>
      <c r="DU277" s="250">
        <v>0</v>
      </c>
      <c r="DV277" s="250">
        <v>0</v>
      </c>
      <c r="DW277" s="250">
        <v>0</v>
      </c>
      <c r="DX277" s="250">
        <v>0</v>
      </c>
      <c r="DY277" s="250">
        <v>0</v>
      </c>
      <c r="DZ277" s="250">
        <v>0</v>
      </c>
      <c r="EA277" s="250">
        <v>0</v>
      </c>
      <c r="EB277" s="155"/>
      <c r="EC277" s="75">
        <f t="shared" si="1046"/>
        <v>10</v>
      </c>
      <c r="ED277" s="74">
        <f t="shared" si="1047"/>
        <v>2017</v>
      </c>
      <c r="EE277" s="165">
        <f t="shared" si="1048"/>
        <v>43009</v>
      </c>
      <c r="EF277" s="157">
        <f t="shared" si="1049"/>
        <v>31</v>
      </c>
      <c r="EG277" s="156"/>
      <c r="EH277" s="166">
        <f>IFERROR(HLOOKUP(EH$1,$H$5:$FY$1802,MATCH($A277,$A$5:$A$1802,0),0)*HLOOKUP(EH$2,$H$5:$FY$1802,MATCH($A277,$A$5:$A$1802,0),0),$H$2)</f>
        <v>0</v>
      </c>
      <c r="EI277" s="166" t="str">
        <f>IFERROR(HLOOKUP(EI$1,$H$5:$FY$1802,MATCH($A277,$A$5:$A$1802,0),0)*HLOOKUP(EI$2,$H$5:$FY$1802,MATCH($A277,$A$5:$A$1802,0),0),$H$2)</f>
        <v>-</v>
      </c>
      <c r="EJ277" s="166">
        <f>IFERROR(HLOOKUP(EJ$1,$H$5:$FY$1802,MATCH($A277,$A$5:$A$1802,0),0)*HLOOKUP(EJ$2,$H$5:$FY$1802,MATCH($A277,$A$5:$A$1802,0),0),$H$2)</f>
        <v>0</v>
      </c>
      <c r="EK277" s="166">
        <f>IFERROR(HLOOKUP(EK$1,$H$5:$FY$1802,MATCH($A277,$A$5:$A$1802,0),0)*HLOOKUP(EK$2,$H$5:$FY$1802,MATCH($A277,$A$5:$A$1802,0),0),$H$2)</f>
        <v>0</v>
      </c>
      <c r="EL277" s="166">
        <f>IFERROR(HLOOKUP(EL$1,$H$5:$FY$1802,MATCH($A277,$A$5:$A$1802,0),0)*HLOOKUP(EL$2,$H$5:$FY$1802,MATCH($A277,$A$5:$A$1802,0),0),$H$2)</f>
        <v>0</v>
      </c>
      <c r="EM277" s="166">
        <f>IFERROR(HLOOKUP(EM$1,$H$5:$FY$1802,MATCH($A277,$A$5:$A$1802,0),0)*HLOOKUP(EM$2,$H$5:$FY$1802,MATCH($A277,$A$5:$A$1802,0),0),$H$2)</f>
        <v>0</v>
      </c>
      <c r="EN277" s="166">
        <f>IFERROR(HLOOKUP(EN$1,$H$5:$FY$1802,MATCH($A277,$A$5:$A$1802,0),0)*HLOOKUP(EN$2,$H$5:$FY$1802,MATCH($A277,$A$5:$A$1802,0),0),$H$2)</f>
        <v>0</v>
      </c>
      <c r="EO277" s="166">
        <f>IFERROR(HLOOKUP(EO$1,$H$5:$FY$1802,MATCH($A277,$A$5:$A$1802,0),0)*HLOOKUP(EO$2,$H$5:$FY$1802,MATCH($A277,$A$5:$A$1802,0),0),$H$2)</f>
        <v>0</v>
      </c>
      <c r="EP277" s="166">
        <f>IFERROR(HLOOKUP(EP$1,$H$5:$FY$1802,MATCH($A277,$A$5:$A$1802,0),0)*HLOOKUP(EP$2,$H$5:$FY$1802,MATCH($A277,$A$5:$A$1802,0),0),$H$2)</f>
        <v>0</v>
      </c>
      <c r="EQ277" s="166" t="str">
        <f>IFERROR(HLOOKUP(EQ$1,$H$5:$FY$1802,MATCH($A277,$A$5:$A$1802,0),0)*HLOOKUP(EQ$2,$H$5:$FY$1802,MATCH($A277,$A$5:$A$1802,0),0),$H$2)</f>
        <v>-</v>
      </c>
      <c r="ER277" s="166" t="str">
        <f>IFERROR(HLOOKUP(ER$1,$H$5:$FY$1802,MATCH($A277,$A$5:$A$1802,0),0)*HLOOKUP(ER$2,$H$5:$FY$1802,MATCH($A277,$A$5:$A$1802,0),0),$H$2)</f>
        <v>-</v>
      </c>
      <c r="ES277" s="166" t="str">
        <f>IFERROR(HLOOKUP(ES$1,$H$5:$FY$1802,MATCH($A277,$A$5:$A$1802,0),0)*HLOOKUP(ES$2,$H$5:$FY$1802,MATCH($A277,$A$5:$A$1802,0),0),$H$2)</f>
        <v>-</v>
      </c>
      <c r="ET277" s="166" t="str">
        <f>IFERROR(HLOOKUP(ET$1,$H$5:$FY$1802,MATCH($A277,$A$5:$A$1802,0),0)*HLOOKUP(ET$2,$H$5:$FY$1802,MATCH($A277,$A$5:$A$1802,0),0),$H$2)</f>
        <v>-</v>
      </c>
      <c r="EU277" s="166" t="str">
        <f>IFERROR(HLOOKUP(EU$1,$H$5:$FY$1802,MATCH($A277,$A$5:$A$1802,0),0)*HLOOKUP(EU$2,$H$5:$FY$1802,MATCH($A277,$A$5:$A$1802,0),0),$H$2)</f>
        <v>-</v>
      </c>
      <c r="EV277" s="166" t="str">
        <f>IFERROR(HLOOKUP(EV$1,$H$5:$FY$1802,MATCH($A277,$A$5:$A$1802,0),0)*HLOOKUP(EV$2,$H$5:$FY$1802,MATCH($A277,$A$5:$A$1802,0),0),$H$2)</f>
        <v>-</v>
      </c>
      <c r="EW277" s="166" t="str">
        <f>IFERROR(HLOOKUP(EW$1,$H$5:$FY$1802,MATCH($A277,$A$5:$A$1802,0),0)*HLOOKUP(EW$2,$H$5:$FY$1802,MATCH($A277,$A$5:$A$1802,0),0),$H$2)</f>
        <v>-</v>
      </c>
      <c r="EX277" s="166" t="str">
        <f>IFERROR(HLOOKUP(EX$1,$H$5:$FY$1802,MATCH($A277,$A$5:$A$1802,0),0)*HLOOKUP(EX$2,$H$5:$FY$1802,MATCH($A277,$A$5:$A$1802,0),0),$H$2)</f>
        <v>-</v>
      </c>
      <c r="EY277" s="166" t="str">
        <f>IFERROR(HLOOKUP(EY$1,$H$5:$FY$1802,MATCH($A277,$A$5:$A$1802,0),0)*HLOOKUP(EY$2,$H$5:$FY$1802,MATCH($A277,$A$5:$A$1802,0),0),$H$2)</f>
        <v>-</v>
      </c>
      <c r="EZ277" s="166" t="str">
        <f>IFERROR(HLOOKUP(EZ$1,$H$5:$FY$1802,MATCH($A277,$A$5:$A$1802,0),0)*HLOOKUP(EZ$2,$H$5:$FY$1802,MATCH($A277,$A$5:$A$1802,0),0),$H$2)</f>
        <v>-</v>
      </c>
      <c r="FA277" s="166" t="str">
        <f>IFERROR(HLOOKUP(FA$1,$H$5:$FY$1802,MATCH($A277,$A$5:$A$1802,0),0)*HLOOKUP(FA$2,$H$5:$FY$1802,MATCH($A277,$A$5:$A$1802,0),0),$H$2)</f>
        <v>-</v>
      </c>
      <c r="FB277" s="166">
        <f>IFERROR(HLOOKUP(FB$1,$H$5:$FY$1802,MATCH($A277,$A$5:$A$1802,0),0)*HLOOKUP(FB$2,$H$5:$FY$1802,MATCH($A277,$A$5:$A$1802,0),0),$H$2)</f>
        <v>0</v>
      </c>
      <c r="FC277" s="166">
        <f>IFERROR(HLOOKUP(FC$1,$H$5:$FY$1802,MATCH($A277,$A$5:$A$1802,0),0)*HLOOKUP(FC$2,$H$5:$FY$1802,MATCH($A277,$A$5:$A$1802,0),0),$H$2)</f>
        <v>0</v>
      </c>
      <c r="FD277" s="166">
        <f>IFERROR(HLOOKUP(FD$1,$H$5:$FY$1802,MATCH($A277,$A$5:$A$1802,0),0)*HLOOKUP(FD$2,$H$5:$FY$1802,MATCH($A277,$A$5:$A$1802,0),0),$H$2)</f>
        <v>0</v>
      </c>
      <c r="FE277" s="166">
        <f>IFERROR(HLOOKUP(FE$1,$H$5:$FY$1802,MATCH($A277,$A$5:$A$1802,0),0)*HLOOKUP(FE$2,$H$5:$FY$1802,MATCH($A277,$A$5:$A$1802,0),0),$H$2)</f>
        <v>0</v>
      </c>
      <c r="FF277" s="166">
        <f>IFERROR(HLOOKUP(FF$1,$H$5:$FY$1802,MATCH($A277,$A$5:$A$1802,0),0)*HLOOKUP(FF$2,$H$5:$FY$1802,MATCH($A277,$A$5:$A$1802,0),0),$H$2)</f>
        <v>0</v>
      </c>
      <c r="FG277" s="166">
        <f>IFERROR(HLOOKUP(FG$1,$H$5:$FY$1802,MATCH($A277,$A$5:$A$1802,0),0)*HLOOKUP(FG$2,$H$5:$FY$1802,MATCH($A277,$A$5:$A$1802,0),0),$H$2)</f>
        <v>0</v>
      </c>
      <c r="FH277" s="152"/>
      <c r="FI277" s="405" t="str">
        <f t="shared" si="1050"/>
        <v>-</v>
      </c>
      <c r="FJ277" s="405" t="str">
        <f t="shared" si="1050"/>
        <v>-</v>
      </c>
      <c r="FK277" s="405" t="str">
        <f t="shared" si="1051"/>
        <v>-</v>
      </c>
      <c r="FL277" s="405" t="str">
        <f t="shared" si="1052"/>
        <v>-</v>
      </c>
      <c r="FM277" s="405" t="str">
        <f t="shared" si="1053"/>
        <v>-</v>
      </c>
      <c r="FN277" s="405" t="str">
        <f t="shared" si="1054"/>
        <v>-</v>
      </c>
      <c r="FO277" s="405" t="str">
        <f t="shared" si="1055"/>
        <v>-</v>
      </c>
      <c r="FP277" s="405" t="str">
        <f t="shared" si="1056"/>
        <v>-</v>
      </c>
      <c r="FQ277" s="405" t="str">
        <f t="shared" si="1057"/>
        <v>-</v>
      </c>
      <c r="FR277" s="405" t="str">
        <f t="shared" si="1058"/>
        <v>-</v>
      </c>
      <c r="FS277" s="65"/>
    </row>
    <row r="278" spans="1:180" ht="10.35" customHeight="1" x14ac:dyDescent="0.2">
      <c r="A278" s="74" t="str">
        <f t="shared" si="1045"/>
        <v>2017-18OCTOBERRYA</v>
      </c>
      <c r="B278" s="163" t="str">
        <f t="shared" si="1059"/>
        <v>2017-18</v>
      </c>
      <c r="C278" s="26" t="s">
        <v>833</v>
      </c>
      <c r="D278" s="163" t="str">
        <f>INDEX($FV$16:$FW$26,MATCH($F278,$FV$16:$FV$26,0),2)</f>
        <v>Y60</v>
      </c>
      <c r="E278" s="163" t="str">
        <f>VLOOKUP($D278,$FW$8:$FX$14,2,0)</f>
        <v>Midlands</v>
      </c>
      <c r="F278" s="271" t="s">
        <v>867</v>
      </c>
      <c r="G278" s="271" t="s">
        <v>880</v>
      </c>
      <c r="H278" s="272">
        <v>107366</v>
      </c>
      <c r="I278" s="272">
        <v>78051</v>
      </c>
      <c r="J278" s="272">
        <v>209924</v>
      </c>
      <c r="K278" s="272">
        <v>3</v>
      </c>
      <c r="L278" s="272">
        <v>1</v>
      </c>
      <c r="M278" s="272" t="s">
        <v>44</v>
      </c>
      <c r="N278" s="272">
        <v>11</v>
      </c>
      <c r="O278" s="272">
        <v>41</v>
      </c>
      <c r="P278" s="272" t="s">
        <v>44</v>
      </c>
      <c r="Q278" s="272" t="s">
        <v>44</v>
      </c>
      <c r="R278" s="272" t="s">
        <v>44</v>
      </c>
      <c r="S278" s="272" t="s">
        <v>44</v>
      </c>
      <c r="T278" s="272">
        <v>86797</v>
      </c>
      <c r="U278" s="272">
        <v>6666</v>
      </c>
      <c r="V278" s="272">
        <v>4302</v>
      </c>
      <c r="W278" s="272">
        <v>35669</v>
      </c>
      <c r="X278" s="272">
        <v>35849</v>
      </c>
      <c r="Y278" s="272">
        <v>2309</v>
      </c>
      <c r="Z278" s="272">
        <v>2671093</v>
      </c>
      <c r="AA278" s="272">
        <v>401</v>
      </c>
      <c r="AB278" s="272">
        <v>679</v>
      </c>
      <c r="AC278" s="272">
        <v>2101083</v>
      </c>
      <c r="AD278" s="272">
        <v>488</v>
      </c>
      <c r="AE278" s="272">
        <v>842</v>
      </c>
      <c r="AF278" s="272">
        <v>24893004</v>
      </c>
      <c r="AG278" s="272">
        <v>698</v>
      </c>
      <c r="AH278" s="272">
        <v>1269</v>
      </c>
      <c r="AI278" s="272">
        <v>61391501</v>
      </c>
      <c r="AJ278" s="272">
        <v>1713</v>
      </c>
      <c r="AK278" s="272">
        <v>3855</v>
      </c>
      <c r="AL278" s="272">
        <v>6788003</v>
      </c>
      <c r="AM278" s="272">
        <v>2940</v>
      </c>
      <c r="AN278" s="272">
        <v>7637</v>
      </c>
      <c r="AO278" s="272">
        <v>3022</v>
      </c>
      <c r="AP278" s="272">
        <v>0</v>
      </c>
      <c r="AQ278" s="272">
        <v>17</v>
      </c>
      <c r="AR278" s="272">
        <v>0</v>
      </c>
      <c r="AS278" s="272">
        <v>234</v>
      </c>
      <c r="AT278" s="272">
        <v>2771</v>
      </c>
      <c r="AU278" s="272">
        <v>2014</v>
      </c>
      <c r="AV278" s="272">
        <v>49480</v>
      </c>
      <c r="AW278" s="272">
        <v>3139</v>
      </c>
      <c r="AX278" s="272">
        <v>31156</v>
      </c>
      <c r="AY278" s="272">
        <v>83775</v>
      </c>
      <c r="AZ278" s="272">
        <v>11909</v>
      </c>
      <c r="BA278" s="272">
        <v>8883</v>
      </c>
      <c r="BB278" s="272">
        <v>7599</v>
      </c>
      <c r="BC278" s="272">
        <v>5760</v>
      </c>
      <c r="BD278" s="272">
        <v>45642</v>
      </c>
      <c r="BE278" s="272">
        <v>38090</v>
      </c>
      <c r="BF278" s="272">
        <v>58469</v>
      </c>
      <c r="BG278" s="272">
        <v>37888</v>
      </c>
      <c r="BH278" s="272">
        <v>5289</v>
      </c>
      <c r="BI278" s="272">
        <v>2435</v>
      </c>
      <c r="BJ278" s="272" t="s">
        <v>44</v>
      </c>
      <c r="BK278" s="272" t="s">
        <v>44</v>
      </c>
      <c r="BL278" s="272" t="s">
        <v>44</v>
      </c>
      <c r="BM278" s="272" t="s">
        <v>44</v>
      </c>
      <c r="BN278" s="272" t="s">
        <v>44</v>
      </c>
      <c r="BO278" s="272" t="s">
        <v>44</v>
      </c>
      <c r="BP278" s="272" t="s">
        <v>44</v>
      </c>
      <c r="BQ278" s="272" t="s">
        <v>44</v>
      </c>
      <c r="BR278" s="272" t="s">
        <v>44</v>
      </c>
      <c r="BS278" s="272" t="s">
        <v>44</v>
      </c>
      <c r="BT278" s="272" t="s">
        <v>44</v>
      </c>
      <c r="BU278" s="272" t="s">
        <v>44</v>
      </c>
      <c r="BV278" s="272" t="s">
        <v>44</v>
      </c>
      <c r="BW278" s="272" t="s">
        <v>44</v>
      </c>
      <c r="BX278" s="272" t="s">
        <v>44</v>
      </c>
      <c r="BY278" s="272" t="s">
        <v>44</v>
      </c>
      <c r="BZ278" s="272" t="s">
        <v>44</v>
      </c>
      <c r="CA278" s="272" t="s">
        <v>44</v>
      </c>
      <c r="CB278" s="272" t="s">
        <v>44</v>
      </c>
      <c r="CC278" s="272" t="s">
        <v>44</v>
      </c>
      <c r="CD278" s="272" t="s">
        <v>44</v>
      </c>
      <c r="CE278" s="272" t="s">
        <v>44</v>
      </c>
      <c r="CF278" s="272" t="s">
        <v>44</v>
      </c>
      <c r="CG278" s="272" t="s">
        <v>44</v>
      </c>
      <c r="CH278" s="272" t="s">
        <v>44</v>
      </c>
      <c r="CI278" s="272" t="s">
        <v>44</v>
      </c>
      <c r="CJ278" s="272" t="s">
        <v>44</v>
      </c>
      <c r="CK278" s="272" t="s">
        <v>44</v>
      </c>
      <c r="CL278" s="272" t="s">
        <v>44</v>
      </c>
      <c r="CM278" s="272" t="s">
        <v>44</v>
      </c>
      <c r="CN278" s="272" t="s">
        <v>44</v>
      </c>
      <c r="CO278" s="272" t="s">
        <v>44</v>
      </c>
      <c r="CP278" s="272" t="s">
        <v>44</v>
      </c>
      <c r="CQ278" s="272" t="s">
        <v>44</v>
      </c>
      <c r="CR278" s="272" t="s">
        <v>44</v>
      </c>
      <c r="CS278" s="272" t="s">
        <v>44</v>
      </c>
      <c r="CT278" s="272" t="s">
        <v>44</v>
      </c>
      <c r="CU278" s="272" t="s">
        <v>44</v>
      </c>
      <c r="CV278" s="272" t="s">
        <v>44</v>
      </c>
      <c r="CW278" s="272" t="s">
        <v>44</v>
      </c>
      <c r="CX278" s="272">
        <v>0</v>
      </c>
      <c r="CY278" s="272">
        <v>0</v>
      </c>
      <c r="CZ278" s="272">
        <v>0</v>
      </c>
      <c r="DA278" s="272">
        <v>0</v>
      </c>
      <c r="DB278" s="272">
        <v>5156</v>
      </c>
      <c r="DC278" s="272">
        <v>243067</v>
      </c>
      <c r="DD278" s="272">
        <v>47</v>
      </c>
      <c r="DE278" s="272">
        <v>60</v>
      </c>
      <c r="DF278" s="272" t="s">
        <v>44</v>
      </c>
      <c r="DG278" s="272" t="s">
        <v>44</v>
      </c>
      <c r="DH278" s="272" t="s">
        <v>44</v>
      </c>
      <c r="DI278" s="272" t="s">
        <v>44</v>
      </c>
      <c r="DJ278" s="272" t="s">
        <v>44</v>
      </c>
      <c r="DK278" s="272">
        <v>272</v>
      </c>
      <c r="DL278" s="250">
        <v>0</v>
      </c>
      <c r="DM278" s="250">
        <v>1580</v>
      </c>
      <c r="DN278" s="250">
        <v>0</v>
      </c>
      <c r="DO278" s="250">
        <v>1430</v>
      </c>
      <c r="DP278" s="250">
        <v>0</v>
      </c>
      <c r="DQ278" s="250">
        <v>0</v>
      </c>
      <c r="DR278" s="250">
        <v>0</v>
      </c>
      <c r="DS278" s="250">
        <v>7518171</v>
      </c>
      <c r="DT278" s="250">
        <v>4758</v>
      </c>
      <c r="DU278" s="250">
        <v>11179</v>
      </c>
      <c r="DV278" s="250">
        <v>0</v>
      </c>
      <c r="DW278" s="250">
        <v>0</v>
      </c>
      <c r="DX278" s="250">
        <v>0</v>
      </c>
      <c r="DY278" s="250">
        <v>9395976</v>
      </c>
      <c r="DZ278" s="250">
        <v>6571</v>
      </c>
      <c r="EA278" s="250">
        <v>14831</v>
      </c>
      <c r="EB278" s="155"/>
      <c r="EC278" s="75">
        <f t="shared" si="1046"/>
        <v>10</v>
      </c>
      <c r="ED278" s="74">
        <f t="shared" si="1047"/>
        <v>2017</v>
      </c>
      <c r="EE278" s="165">
        <f t="shared" si="1048"/>
        <v>43009</v>
      </c>
      <c r="EF278" s="157">
        <f t="shared" si="1049"/>
        <v>31</v>
      </c>
      <c r="EG278" s="156"/>
      <c r="EH278" s="166">
        <f>IFERROR(HLOOKUP(EH$1,$H$5:$FY$1802,MATCH($A278,$A$5:$A$1802,0),0)*HLOOKUP(EH$2,$H$5:$FY$1802,MATCH($A278,$A$5:$A$1802,0),0),$H$2)</f>
        <v>78051</v>
      </c>
      <c r="EI278" s="166" t="str">
        <f>IFERROR(HLOOKUP(EI$1,$H$5:$FY$1802,MATCH($A278,$A$5:$A$1802,0),0)*HLOOKUP(EI$2,$H$5:$FY$1802,MATCH($A278,$A$5:$A$1802,0),0),$H$2)</f>
        <v>-</v>
      </c>
      <c r="EJ278" s="166">
        <f>IFERROR(HLOOKUP(EJ$1,$H$5:$FY$1802,MATCH($A278,$A$5:$A$1802,0),0)*HLOOKUP(EJ$2,$H$5:$FY$1802,MATCH($A278,$A$5:$A$1802,0),0),$H$2)</f>
        <v>858561</v>
      </c>
      <c r="EK278" s="166">
        <f>IFERROR(HLOOKUP(EK$1,$H$5:$FY$1802,MATCH($A278,$A$5:$A$1802,0),0)*HLOOKUP(EK$2,$H$5:$FY$1802,MATCH($A278,$A$5:$A$1802,0),0),$H$2)</f>
        <v>3200091</v>
      </c>
      <c r="EL278" s="166">
        <f>IFERROR(HLOOKUP(EL$1,$H$5:$FY$1802,MATCH($A278,$A$5:$A$1802,0),0)*HLOOKUP(EL$2,$H$5:$FY$1802,MATCH($A278,$A$5:$A$1802,0),0),$H$2)</f>
        <v>4526214</v>
      </c>
      <c r="EM278" s="166">
        <f>IFERROR(HLOOKUP(EM$1,$H$5:$FY$1802,MATCH($A278,$A$5:$A$1802,0),0)*HLOOKUP(EM$2,$H$5:$FY$1802,MATCH($A278,$A$5:$A$1802,0),0),$H$2)</f>
        <v>3622284</v>
      </c>
      <c r="EN278" s="166">
        <f>IFERROR(HLOOKUP(EN$1,$H$5:$FY$1802,MATCH($A278,$A$5:$A$1802,0),0)*HLOOKUP(EN$2,$H$5:$FY$1802,MATCH($A278,$A$5:$A$1802,0),0),$H$2)</f>
        <v>45263961</v>
      </c>
      <c r="EO278" s="166">
        <f>IFERROR(HLOOKUP(EO$1,$H$5:$FY$1802,MATCH($A278,$A$5:$A$1802,0),0)*HLOOKUP(EO$2,$H$5:$FY$1802,MATCH($A278,$A$5:$A$1802,0),0),$H$2)</f>
        <v>138197895</v>
      </c>
      <c r="EP278" s="166">
        <f>IFERROR(HLOOKUP(EP$1,$H$5:$FY$1802,MATCH($A278,$A$5:$A$1802,0),0)*HLOOKUP(EP$2,$H$5:$FY$1802,MATCH($A278,$A$5:$A$1802,0),0),$H$2)</f>
        <v>17633833</v>
      </c>
      <c r="EQ278" s="166" t="str">
        <f>IFERROR(HLOOKUP(EQ$1,$H$5:$FY$1802,MATCH($A278,$A$5:$A$1802,0),0)*HLOOKUP(EQ$2,$H$5:$FY$1802,MATCH($A278,$A$5:$A$1802,0),0),$H$2)</f>
        <v>-</v>
      </c>
      <c r="ER278" s="166" t="str">
        <f>IFERROR(HLOOKUP(ER$1,$H$5:$FY$1802,MATCH($A278,$A$5:$A$1802,0),0)*HLOOKUP(ER$2,$H$5:$FY$1802,MATCH($A278,$A$5:$A$1802,0),0),$H$2)</f>
        <v>-</v>
      </c>
      <c r="ES278" s="166" t="str">
        <f>IFERROR(HLOOKUP(ES$1,$H$5:$FY$1802,MATCH($A278,$A$5:$A$1802,0),0)*HLOOKUP(ES$2,$H$5:$FY$1802,MATCH($A278,$A$5:$A$1802,0),0),$H$2)</f>
        <v>-</v>
      </c>
      <c r="ET278" s="166" t="str">
        <f>IFERROR(HLOOKUP(ET$1,$H$5:$FY$1802,MATCH($A278,$A$5:$A$1802,0),0)*HLOOKUP(ET$2,$H$5:$FY$1802,MATCH($A278,$A$5:$A$1802,0),0),$H$2)</f>
        <v>-</v>
      </c>
      <c r="EU278" s="166" t="str">
        <f>IFERROR(HLOOKUP(EU$1,$H$5:$FY$1802,MATCH($A278,$A$5:$A$1802,0),0)*HLOOKUP(EU$2,$H$5:$FY$1802,MATCH($A278,$A$5:$A$1802,0),0),$H$2)</f>
        <v>-</v>
      </c>
      <c r="EV278" s="166" t="str">
        <f>IFERROR(HLOOKUP(EV$1,$H$5:$FY$1802,MATCH($A278,$A$5:$A$1802,0),0)*HLOOKUP(EV$2,$H$5:$FY$1802,MATCH($A278,$A$5:$A$1802,0),0),$H$2)</f>
        <v>-</v>
      </c>
      <c r="EW278" s="166" t="str">
        <f>IFERROR(HLOOKUP(EW$1,$H$5:$FY$1802,MATCH($A278,$A$5:$A$1802,0),0)*HLOOKUP(EW$2,$H$5:$FY$1802,MATCH($A278,$A$5:$A$1802,0),0),$H$2)</f>
        <v>-</v>
      </c>
      <c r="EX278" s="166" t="str">
        <f>IFERROR(HLOOKUP(EX$1,$H$5:$FY$1802,MATCH($A278,$A$5:$A$1802,0),0)*HLOOKUP(EX$2,$H$5:$FY$1802,MATCH($A278,$A$5:$A$1802,0),0),$H$2)</f>
        <v>-</v>
      </c>
      <c r="EY278" s="166" t="str">
        <f>IFERROR(HLOOKUP(EY$1,$H$5:$FY$1802,MATCH($A278,$A$5:$A$1802,0),0)*HLOOKUP(EY$2,$H$5:$FY$1802,MATCH($A278,$A$5:$A$1802,0),0),$H$2)</f>
        <v>-</v>
      </c>
      <c r="EZ278" s="166" t="str">
        <f>IFERROR(HLOOKUP(EZ$1,$H$5:$FY$1802,MATCH($A278,$A$5:$A$1802,0),0)*HLOOKUP(EZ$2,$H$5:$FY$1802,MATCH($A278,$A$5:$A$1802,0),0),$H$2)</f>
        <v>-</v>
      </c>
      <c r="FA278" s="166" t="str">
        <f>IFERROR(HLOOKUP(FA$1,$H$5:$FY$1802,MATCH($A278,$A$5:$A$1802,0),0)*HLOOKUP(FA$2,$H$5:$FY$1802,MATCH($A278,$A$5:$A$1802,0),0),$H$2)</f>
        <v>-</v>
      </c>
      <c r="FB278" s="166">
        <f>IFERROR(HLOOKUP(FB$1,$H$5:$FY$1802,MATCH($A278,$A$5:$A$1802,0),0)*HLOOKUP(FB$2,$H$5:$FY$1802,MATCH($A278,$A$5:$A$1802,0),0),$H$2)</f>
        <v>0</v>
      </c>
      <c r="FC278" s="166">
        <f>IFERROR(HLOOKUP(FC$1,$H$5:$FY$1802,MATCH($A278,$A$5:$A$1802,0),0)*HLOOKUP(FC$2,$H$5:$FY$1802,MATCH($A278,$A$5:$A$1802,0),0),$H$2)</f>
        <v>309360</v>
      </c>
      <c r="FD278" s="166">
        <f>IFERROR(HLOOKUP(FD$1,$H$5:$FY$1802,MATCH($A278,$A$5:$A$1802,0),0)*HLOOKUP(FD$2,$H$5:$FY$1802,MATCH($A278,$A$5:$A$1802,0),0),$H$2)</f>
        <v>0</v>
      </c>
      <c r="FE278" s="166">
        <f>IFERROR(HLOOKUP(FE$1,$H$5:$FY$1802,MATCH($A278,$A$5:$A$1802,0),0)*HLOOKUP(FE$2,$H$5:$FY$1802,MATCH($A278,$A$5:$A$1802,0),0),$H$2)</f>
        <v>17662820</v>
      </c>
      <c r="FF278" s="166">
        <f>IFERROR(HLOOKUP(FF$1,$H$5:$FY$1802,MATCH($A278,$A$5:$A$1802,0),0)*HLOOKUP(FF$2,$H$5:$FY$1802,MATCH($A278,$A$5:$A$1802,0),0),$H$2)</f>
        <v>0</v>
      </c>
      <c r="FG278" s="166">
        <f>IFERROR(HLOOKUP(FG$1,$H$5:$FY$1802,MATCH($A278,$A$5:$A$1802,0),0)*HLOOKUP(FG$2,$H$5:$FY$1802,MATCH($A278,$A$5:$A$1802,0),0),$H$2)</f>
        <v>21208330</v>
      </c>
      <c r="FH278" s="152"/>
      <c r="FI278" s="405">
        <f t="shared" si="1050"/>
        <v>1.7865286528652866</v>
      </c>
      <c r="FJ278" s="405">
        <f t="shared" si="1050"/>
        <v>1.3325832583258326</v>
      </c>
      <c r="FK278" s="405">
        <f t="shared" si="1051"/>
        <v>1.7663877266387726</v>
      </c>
      <c r="FL278" s="405">
        <f t="shared" si="1052"/>
        <v>1.3389121338912133</v>
      </c>
      <c r="FM278" s="405">
        <f t="shared" si="1053"/>
        <v>1.2795985309372284</v>
      </c>
      <c r="FN278" s="405">
        <f t="shared" si="1054"/>
        <v>1.0678740643135496</v>
      </c>
      <c r="FO278" s="405">
        <f t="shared" si="1055"/>
        <v>1.6309799436525425</v>
      </c>
      <c r="FP278" s="405">
        <f t="shared" si="1056"/>
        <v>1.0568774582275655</v>
      </c>
      <c r="FQ278" s="405">
        <f t="shared" si="1057"/>
        <v>2.2906019922044174</v>
      </c>
      <c r="FR278" s="405">
        <f t="shared" si="1058"/>
        <v>1.0545690775227372</v>
      </c>
      <c r="FS278" s="65"/>
    </row>
    <row r="279" spans="1:180" ht="10.35" customHeight="1" x14ac:dyDescent="0.2">
      <c r="A279" s="174" t="str">
        <f t="shared" si="1045"/>
        <v>2017-18OCTOBERRX8</v>
      </c>
      <c r="B279" s="176" t="str">
        <f t="shared" si="1059"/>
        <v>2017-18</v>
      </c>
      <c r="C279" s="175" t="s">
        <v>833</v>
      </c>
      <c r="D279" s="176" t="str">
        <f>INDEX($FV$16:$FW$26,MATCH($F279,$FV$16:$FV$26,0),2)</f>
        <v>Y63</v>
      </c>
      <c r="E279" s="176" t="str">
        <f>VLOOKUP($D279,$FW$8:$FX$14,2,0)</f>
        <v>North East and Yorkshire</v>
      </c>
      <c r="F279" s="275" t="s">
        <v>869</v>
      </c>
      <c r="G279" s="275" t="s">
        <v>881</v>
      </c>
      <c r="H279" s="276">
        <v>91503</v>
      </c>
      <c r="I279" s="276">
        <v>66262</v>
      </c>
      <c r="J279" s="276">
        <v>340293</v>
      </c>
      <c r="K279" s="276">
        <v>5</v>
      </c>
      <c r="L279" s="276">
        <v>3</v>
      </c>
      <c r="M279" s="276" t="s">
        <v>44</v>
      </c>
      <c r="N279" s="276">
        <v>19</v>
      </c>
      <c r="O279" s="276">
        <v>77</v>
      </c>
      <c r="P279" s="276" t="s">
        <v>44</v>
      </c>
      <c r="Q279" s="276" t="s">
        <v>44</v>
      </c>
      <c r="R279" s="276" t="s">
        <v>44</v>
      </c>
      <c r="S279" s="276" t="s">
        <v>44</v>
      </c>
      <c r="T279" s="276">
        <v>66358</v>
      </c>
      <c r="U279" s="276">
        <v>8629</v>
      </c>
      <c r="V279" s="276">
        <v>6617</v>
      </c>
      <c r="W279" s="276">
        <v>32293</v>
      </c>
      <c r="X279" s="276">
        <v>14113</v>
      </c>
      <c r="Y279" s="276">
        <v>1373</v>
      </c>
      <c r="Z279" s="276">
        <v>3723032</v>
      </c>
      <c r="AA279" s="276">
        <v>431</v>
      </c>
      <c r="AB279" s="276">
        <v>797</v>
      </c>
      <c r="AC279" s="276">
        <v>3884624</v>
      </c>
      <c r="AD279" s="276">
        <v>587</v>
      </c>
      <c r="AE279" s="276">
        <v>1152</v>
      </c>
      <c r="AF279" s="276">
        <v>38055287</v>
      </c>
      <c r="AG279" s="276">
        <v>1178</v>
      </c>
      <c r="AH279" s="276">
        <v>2481</v>
      </c>
      <c r="AI279" s="276">
        <v>34152749</v>
      </c>
      <c r="AJ279" s="276">
        <v>2420</v>
      </c>
      <c r="AK279" s="276">
        <v>5502</v>
      </c>
      <c r="AL279" s="276">
        <v>5545931</v>
      </c>
      <c r="AM279" s="276">
        <v>4039</v>
      </c>
      <c r="AN279" s="276">
        <v>10385</v>
      </c>
      <c r="AO279" s="276">
        <v>4191</v>
      </c>
      <c r="AP279" s="276">
        <v>1491</v>
      </c>
      <c r="AQ279" s="276">
        <v>116</v>
      </c>
      <c r="AR279" s="276">
        <v>3467</v>
      </c>
      <c r="AS279" s="276">
        <v>2567</v>
      </c>
      <c r="AT279" s="276">
        <v>17</v>
      </c>
      <c r="AU279" s="276">
        <v>2002</v>
      </c>
      <c r="AV279" s="276">
        <v>40725</v>
      </c>
      <c r="AW279" s="276">
        <v>6289</v>
      </c>
      <c r="AX279" s="276">
        <v>15153</v>
      </c>
      <c r="AY279" s="276">
        <v>62167</v>
      </c>
      <c r="AZ279" s="276">
        <v>18906</v>
      </c>
      <c r="BA279" s="276">
        <v>15079</v>
      </c>
      <c r="BB279" s="276">
        <v>14288</v>
      </c>
      <c r="BC279" s="276">
        <v>11636</v>
      </c>
      <c r="BD279" s="276">
        <v>52313</v>
      </c>
      <c r="BE279" s="276">
        <v>40043</v>
      </c>
      <c r="BF279" s="276">
        <v>27509</v>
      </c>
      <c r="BG279" s="276">
        <v>17142</v>
      </c>
      <c r="BH279" s="276">
        <v>2743</v>
      </c>
      <c r="BI279" s="276">
        <v>1616</v>
      </c>
      <c r="BJ279" s="276" t="s">
        <v>44</v>
      </c>
      <c r="BK279" s="276" t="s">
        <v>44</v>
      </c>
      <c r="BL279" s="276" t="s">
        <v>44</v>
      </c>
      <c r="BM279" s="276" t="s">
        <v>44</v>
      </c>
      <c r="BN279" s="276" t="s">
        <v>44</v>
      </c>
      <c r="BO279" s="276" t="s">
        <v>44</v>
      </c>
      <c r="BP279" s="276" t="s">
        <v>44</v>
      </c>
      <c r="BQ279" s="276" t="s">
        <v>44</v>
      </c>
      <c r="BR279" s="276" t="s">
        <v>44</v>
      </c>
      <c r="BS279" s="276" t="s">
        <v>44</v>
      </c>
      <c r="BT279" s="276" t="s">
        <v>44</v>
      </c>
      <c r="BU279" s="276" t="s">
        <v>44</v>
      </c>
      <c r="BV279" s="276" t="s">
        <v>44</v>
      </c>
      <c r="BW279" s="276" t="s">
        <v>44</v>
      </c>
      <c r="BX279" s="276" t="s">
        <v>44</v>
      </c>
      <c r="BY279" s="276" t="s">
        <v>44</v>
      </c>
      <c r="BZ279" s="276" t="s">
        <v>44</v>
      </c>
      <c r="CA279" s="276" t="s">
        <v>44</v>
      </c>
      <c r="CB279" s="276" t="s">
        <v>44</v>
      </c>
      <c r="CC279" s="276" t="s">
        <v>44</v>
      </c>
      <c r="CD279" s="276" t="s">
        <v>44</v>
      </c>
      <c r="CE279" s="276" t="s">
        <v>44</v>
      </c>
      <c r="CF279" s="276" t="s">
        <v>44</v>
      </c>
      <c r="CG279" s="276" t="s">
        <v>44</v>
      </c>
      <c r="CH279" s="276" t="s">
        <v>44</v>
      </c>
      <c r="CI279" s="276" t="s">
        <v>44</v>
      </c>
      <c r="CJ279" s="276" t="s">
        <v>44</v>
      </c>
      <c r="CK279" s="276" t="s">
        <v>44</v>
      </c>
      <c r="CL279" s="276" t="s">
        <v>44</v>
      </c>
      <c r="CM279" s="276" t="s">
        <v>44</v>
      </c>
      <c r="CN279" s="276" t="s">
        <v>44</v>
      </c>
      <c r="CO279" s="276" t="s">
        <v>44</v>
      </c>
      <c r="CP279" s="276" t="s">
        <v>44</v>
      </c>
      <c r="CQ279" s="276" t="s">
        <v>44</v>
      </c>
      <c r="CR279" s="276" t="s">
        <v>44</v>
      </c>
      <c r="CS279" s="276" t="s">
        <v>44</v>
      </c>
      <c r="CT279" s="276" t="s">
        <v>44</v>
      </c>
      <c r="CU279" s="276" t="s">
        <v>44</v>
      </c>
      <c r="CV279" s="276" t="s">
        <v>44</v>
      </c>
      <c r="CW279" s="276" t="s">
        <v>44</v>
      </c>
      <c r="CX279" s="276">
        <v>0</v>
      </c>
      <c r="CY279" s="276">
        <v>0</v>
      </c>
      <c r="CZ279" s="276">
        <v>0</v>
      </c>
      <c r="DA279" s="276">
        <v>0</v>
      </c>
      <c r="DB279" s="276">
        <v>3891</v>
      </c>
      <c r="DC279" s="276">
        <v>115313</v>
      </c>
      <c r="DD279" s="276">
        <v>30</v>
      </c>
      <c r="DE279" s="276">
        <v>51</v>
      </c>
      <c r="DF279" s="276" t="s">
        <v>44</v>
      </c>
      <c r="DG279" s="276" t="s">
        <v>44</v>
      </c>
      <c r="DH279" s="276" t="s">
        <v>44</v>
      </c>
      <c r="DI279" s="276" t="s">
        <v>44</v>
      </c>
      <c r="DJ279" s="276" t="s">
        <v>44</v>
      </c>
      <c r="DK279" s="276">
        <v>84</v>
      </c>
      <c r="DL279" s="252">
        <v>2634</v>
      </c>
      <c r="DM279" s="252">
        <v>863</v>
      </c>
      <c r="DN279" s="252">
        <v>102</v>
      </c>
      <c r="DO279" s="252">
        <v>2076</v>
      </c>
      <c r="DP279" s="252">
        <v>16291783</v>
      </c>
      <c r="DQ279" s="252">
        <v>6185</v>
      </c>
      <c r="DR279" s="252">
        <v>14537</v>
      </c>
      <c r="DS279" s="252">
        <v>5106990</v>
      </c>
      <c r="DT279" s="252">
        <v>5918</v>
      </c>
      <c r="DU279" s="252">
        <v>13497</v>
      </c>
      <c r="DV279" s="252">
        <v>616303</v>
      </c>
      <c r="DW279" s="252">
        <v>6042</v>
      </c>
      <c r="DX279" s="252">
        <v>11642</v>
      </c>
      <c r="DY279" s="252">
        <v>19397008</v>
      </c>
      <c r="DZ279" s="252">
        <v>9343</v>
      </c>
      <c r="EA279" s="252">
        <v>21032</v>
      </c>
      <c r="EB279" s="177"/>
      <c r="EC279" s="167">
        <f t="shared" si="1046"/>
        <v>10</v>
      </c>
      <c r="ED279" s="174">
        <f t="shared" si="1047"/>
        <v>2017</v>
      </c>
      <c r="EE279" s="173">
        <f t="shared" si="1048"/>
        <v>43009</v>
      </c>
      <c r="EF279" s="150">
        <f t="shared" si="1049"/>
        <v>31</v>
      </c>
      <c r="EG279" s="178"/>
      <c r="EH279" s="179">
        <f>IFERROR(HLOOKUP(EH$1,$H$5:$FY$1802,MATCH($A279,$A$5:$A$1802,0),0)*HLOOKUP(EH$2,$H$5:$FY$1802,MATCH($A279,$A$5:$A$1802,0),0),$H$2)</f>
        <v>198786</v>
      </c>
      <c r="EI279" s="179" t="str">
        <f>IFERROR(HLOOKUP(EI$1,$H$5:$FY$1802,MATCH($A279,$A$5:$A$1802,0),0)*HLOOKUP(EI$2,$H$5:$FY$1802,MATCH($A279,$A$5:$A$1802,0),0),$H$2)</f>
        <v>-</v>
      </c>
      <c r="EJ279" s="179">
        <f>IFERROR(HLOOKUP(EJ$1,$H$5:$FY$1802,MATCH($A279,$A$5:$A$1802,0),0)*HLOOKUP(EJ$2,$H$5:$FY$1802,MATCH($A279,$A$5:$A$1802,0),0),$H$2)</f>
        <v>1258978</v>
      </c>
      <c r="EK279" s="179">
        <f>IFERROR(HLOOKUP(EK$1,$H$5:$FY$1802,MATCH($A279,$A$5:$A$1802,0),0)*HLOOKUP(EK$2,$H$5:$FY$1802,MATCH($A279,$A$5:$A$1802,0),0),$H$2)</f>
        <v>5102174</v>
      </c>
      <c r="EL279" s="179">
        <f>IFERROR(HLOOKUP(EL$1,$H$5:$FY$1802,MATCH($A279,$A$5:$A$1802,0),0)*HLOOKUP(EL$2,$H$5:$FY$1802,MATCH($A279,$A$5:$A$1802,0),0),$H$2)</f>
        <v>6877313</v>
      </c>
      <c r="EM279" s="179">
        <f>IFERROR(HLOOKUP(EM$1,$H$5:$FY$1802,MATCH($A279,$A$5:$A$1802,0),0)*HLOOKUP(EM$2,$H$5:$FY$1802,MATCH($A279,$A$5:$A$1802,0),0),$H$2)</f>
        <v>7622784</v>
      </c>
      <c r="EN279" s="179">
        <f>IFERROR(HLOOKUP(EN$1,$H$5:$FY$1802,MATCH($A279,$A$5:$A$1802,0),0)*HLOOKUP(EN$2,$H$5:$FY$1802,MATCH($A279,$A$5:$A$1802,0),0),$H$2)</f>
        <v>80118933</v>
      </c>
      <c r="EO279" s="179">
        <f>IFERROR(HLOOKUP(EO$1,$H$5:$FY$1802,MATCH($A279,$A$5:$A$1802,0),0)*HLOOKUP(EO$2,$H$5:$FY$1802,MATCH($A279,$A$5:$A$1802,0),0),$H$2)</f>
        <v>77649726</v>
      </c>
      <c r="EP279" s="179">
        <f>IFERROR(HLOOKUP(EP$1,$H$5:$FY$1802,MATCH($A279,$A$5:$A$1802,0),0)*HLOOKUP(EP$2,$H$5:$FY$1802,MATCH($A279,$A$5:$A$1802,0),0),$H$2)</f>
        <v>14258605</v>
      </c>
      <c r="EQ279" s="179" t="str">
        <f>IFERROR(HLOOKUP(EQ$1,$H$5:$FY$1802,MATCH($A279,$A$5:$A$1802,0),0)*HLOOKUP(EQ$2,$H$5:$FY$1802,MATCH($A279,$A$5:$A$1802,0),0),$H$2)</f>
        <v>-</v>
      </c>
      <c r="ER279" s="179" t="str">
        <f>IFERROR(HLOOKUP(ER$1,$H$5:$FY$1802,MATCH($A279,$A$5:$A$1802,0),0)*HLOOKUP(ER$2,$H$5:$FY$1802,MATCH($A279,$A$5:$A$1802,0),0),$H$2)</f>
        <v>-</v>
      </c>
      <c r="ES279" s="179" t="str">
        <f>IFERROR(HLOOKUP(ES$1,$H$5:$FY$1802,MATCH($A279,$A$5:$A$1802,0),0)*HLOOKUP(ES$2,$H$5:$FY$1802,MATCH($A279,$A$5:$A$1802,0),0),$H$2)</f>
        <v>-</v>
      </c>
      <c r="ET279" s="179" t="str">
        <f>IFERROR(HLOOKUP(ET$1,$H$5:$FY$1802,MATCH($A279,$A$5:$A$1802,0),0)*HLOOKUP(ET$2,$H$5:$FY$1802,MATCH($A279,$A$5:$A$1802,0),0),$H$2)</f>
        <v>-</v>
      </c>
      <c r="EU279" s="179" t="str">
        <f>IFERROR(HLOOKUP(EU$1,$H$5:$FY$1802,MATCH($A279,$A$5:$A$1802,0),0)*HLOOKUP(EU$2,$H$5:$FY$1802,MATCH($A279,$A$5:$A$1802,0),0),$H$2)</f>
        <v>-</v>
      </c>
      <c r="EV279" s="179" t="str">
        <f>IFERROR(HLOOKUP(EV$1,$H$5:$FY$1802,MATCH($A279,$A$5:$A$1802,0),0)*HLOOKUP(EV$2,$H$5:$FY$1802,MATCH($A279,$A$5:$A$1802,0),0),$H$2)</f>
        <v>-</v>
      </c>
      <c r="EW279" s="179" t="str">
        <f>IFERROR(HLOOKUP(EW$1,$H$5:$FY$1802,MATCH($A279,$A$5:$A$1802,0),0)*HLOOKUP(EW$2,$H$5:$FY$1802,MATCH($A279,$A$5:$A$1802,0),0),$H$2)</f>
        <v>-</v>
      </c>
      <c r="EX279" s="179" t="str">
        <f>IFERROR(HLOOKUP(EX$1,$H$5:$FY$1802,MATCH($A279,$A$5:$A$1802,0),0)*HLOOKUP(EX$2,$H$5:$FY$1802,MATCH($A279,$A$5:$A$1802,0),0),$H$2)</f>
        <v>-</v>
      </c>
      <c r="EY279" s="179" t="str">
        <f>IFERROR(HLOOKUP(EY$1,$H$5:$FY$1802,MATCH($A279,$A$5:$A$1802,0),0)*HLOOKUP(EY$2,$H$5:$FY$1802,MATCH($A279,$A$5:$A$1802,0),0),$H$2)</f>
        <v>-</v>
      </c>
      <c r="EZ279" s="179" t="str">
        <f>IFERROR(HLOOKUP(EZ$1,$H$5:$FY$1802,MATCH($A279,$A$5:$A$1802,0),0)*HLOOKUP(EZ$2,$H$5:$FY$1802,MATCH($A279,$A$5:$A$1802,0),0),$H$2)</f>
        <v>-</v>
      </c>
      <c r="FA279" s="179" t="str">
        <f>IFERROR(HLOOKUP(FA$1,$H$5:$FY$1802,MATCH($A279,$A$5:$A$1802,0),0)*HLOOKUP(FA$2,$H$5:$FY$1802,MATCH($A279,$A$5:$A$1802,0),0),$H$2)</f>
        <v>-</v>
      </c>
      <c r="FB279" s="179">
        <f>IFERROR(HLOOKUP(FB$1,$H$5:$FY$1802,MATCH($A279,$A$5:$A$1802,0),0)*HLOOKUP(FB$2,$H$5:$FY$1802,MATCH($A279,$A$5:$A$1802,0),0),$H$2)</f>
        <v>0</v>
      </c>
      <c r="FC279" s="179">
        <f>IFERROR(HLOOKUP(FC$1,$H$5:$FY$1802,MATCH($A279,$A$5:$A$1802,0),0)*HLOOKUP(FC$2,$H$5:$FY$1802,MATCH($A279,$A$5:$A$1802,0),0),$H$2)</f>
        <v>198441</v>
      </c>
      <c r="FD279" s="179">
        <f>IFERROR(HLOOKUP(FD$1,$H$5:$FY$1802,MATCH($A279,$A$5:$A$1802,0),0)*HLOOKUP(FD$2,$H$5:$FY$1802,MATCH($A279,$A$5:$A$1802,0),0),$H$2)</f>
        <v>38290458</v>
      </c>
      <c r="FE279" s="179">
        <f>IFERROR(HLOOKUP(FE$1,$H$5:$FY$1802,MATCH($A279,$A$5:$A$1802,0),0)*HLOOKUP(FE$2,$H$5:$FY$1802,MATCH($A279,$A$5:$A$1802,0),0),$H$2)</f>
        <v>11647911</v>
      </c>
      <c r="FF279" s="179">
        <f>IFERROR(HLOOKUP(FF$1,$H$5:$FY$1802,MATCH($A279,$A$5:$A$1802,0),0)*HLOOKUP(FF$2,$H$5:$FY$1802,MATCH($A279,$A$5:$A$1802,0),0),$H$2)</f>
        <v>1187484</v>
      </c>
      <c r="FG279" s="179">
        <f>IFERROR(HLOOKUP(FG$1,$H$5:$FY$1802,MATCH($A279,$A$5:$A$1802,0),0)*HLOOKUP(FG$2,$H$5:$FY$1802,MATCH($A279,$A$5:$A$1802,0),0),$H$2)</f>
        <v>43662432</v>
      </c>
      <c r="FH279" s="151"/>
      <c r="FI279" s="407">
        <f t="shared" si="1050"/>
        <v>2.1909838915285667</v>
      </c>
      <c r="FJ279" s="407">
        <f t="shared" si="1050"/>
        <v>1.7474794298296443</v>
      </c>
      <c r="FK279" s="407">
        <f t="shared" si="1051"/>
        <v>2.159286685809279</v>
      </c>
      <c r="FL279" s="407">
        <f t="shared" si="1052"/>
        <v>1.7585008311923833</v>
      </c>
      <c r="FM279" s="407">
        <f t="shared" si="1053"/>
        <v>1.6199485956708883</v>
      </c>
      <c r="FN279" s="407">
        <f t="shared" si="1054"/>
        <v>1.2399900907317376</v>
      </c>
      <c r="FO279" s="407">
        <f t="shared" si="1055"/>
        <v>1.9491957769432438</v>
      </c>
      <c r="FP279" s="407">
        <f t="shared" si="1056"/>
        <v>1.2146248140012754</v>
      </c>
      <c r="FQ279" s="407">
        <f t="shared" si="1057"/>
        <v>1.9978150036416606</v>
      </c>
      <c r="FR279" s="407">
        <f t="shared" si="1058"/>
        <v>1.1769847050254916</v>
      </c>
      <c r="FS279" s="408"/>
      <c r="FT279" s="172"/>
      <c r="FU279" s="172"/>
      <c r="FV279" s="172"/>
      <c r="FW279" s="172"/>
      <c r="FX279" s="172"/>
    </row>
    <row r="280" spans="1:180" ht="10.35" customHeight="1" x14ac:dyDescent="0.2">
      <c r="A280" s="80" t="str">
        <f t="shared" si="1045"/>
        <v>2017-18NOVEMBERRX9</v>
      </c>
      <c r="B280" s="169" t="str">
        <f t="shared" si="1059"/>
        <v>2017-18</v>
      </c>
      <c r="C280" s="77" t="s">
        <v>834</v>
      </c>
      <c r="D280" s="169" t="str">
        <f>INDEX($FV$16:$FW$26,MATCH($F280,$FV$16:$FV$26,0),2)</f>
        <v>Y60</v>
      </c>
      <c r="E280" s="169" t="str">
        <f>VLOOKUP($D280,$FW$8:$FX$14,2,0)</f>
        <v>Midlands</v>
      </c>
      <c r="F280" s="269" t="s">
        <v>845</v>
      </c>
      <c r="G280" s="269" t="s">
        <v>871</v>
      </c>
      <c r="H280" s="270">
        <v>78293</v>
      </c>
      <c r="I280" s="270">
        <v>68417</v>
      </c>
      <c r="J280" s="270">
        <v>294782</v>
      </c>
      <c r="K280" s="270">
        <v>4</v>
      </c>
      <c r="L280" s="270">
        <v>2</v>
      </c>
      <c r="M280" s="270" t="s">
        <v>44</v>
      </c>
      <c r="N280" s="270">
        <v>28</v>
      </c>
      <c r="O280" s="270">
        <v>86</v>
      </c>
      <c r="P280" s="270" t="s">
        <v>44</v>
      </c>
      <c r="Q280" s="270" t="s">
        <v>44</v>
      </c>
      <c r="R280" s="270" t="s">
        <v>44</v>
      </c>
      <c r="S280" s="270" t="s">
        <v>44</v>
      </c>
      <c r="T280" s="270">
        <v>58160</v>
      </c>
      <c r="U280" s="270">
        <v>5476</v>
      </c>
      <c r="V280" s="270">
        <v>3679</v>
      </c>
      <c r="W280" s="270">
        <v>33835</v>
      </c>
      <c r="X280" s="270">
        <v>11678</v>
      </c>
      <c r="Y280" s="270">
        <v>194</v>
      </c>
      <c r="Z280" s="270">
        <v>2875457</v>
      </c>
      <c r="AA280" s="270">
        <v>525</v>
      </c>
      <c r="AB280" s="270">
        <v>941</v>
      </c>
      <c r="AC280" s="270">
        <v>5057100</v>
      </c>
      <c r="AD280" s="270">
        <v>1375</v>
      </c>
      <c r="AE280" s="270">
        <v>3292</v>
      </c>
      <c r="AF280" s="270">
        <v>67148407</v>
      </c>
      <c r="AG280" s="270">
        <v>1985</v>
      </c>
      <c r="AH280" s="270">
        <v>4255</v>
      </c>
      <c r="AI280" s="270">
        <v>61059734</v>
      </c>
      <c r="AJ280" s="270">
        <v>5229</v>
      </c>
      <c r="AK280" s="270">
        <v>12427</v>
      </c>
      <c r="AL280" s="270">
        <v>925760</v>
      </c>
      <c r="AM280" s="270">
        <v>4772</v>
      </c>
      <c r="AN280" s="270">
        <v>13751</v>
      </c>
      <c r="AO280" s="270">
        <v>4593</v>
      </c>
      <c r="AP280" s="270">
        <v>1396</v>
      </c>
      <c r="AQ280" s="270">
        <v>1643</v>
      </c>
      <c r="AR280" s="270">
        <v>9</v>
      </c>
      <c r="AS280" s="270">
        <v>602</v>
      </c>
      <c r="AT280" s="270">
        <v>952</v>
      </c>
      <c r="AU280" s="270">
        <v>10</v>
      </c>
      <c r="AV280" s="270">
        <v>37356</v>
      </c>
      <c r="AW280" s="270">
        <v>726</v>
      </c>
      <c r="AX280" s="270">
        <v>15485</v>
      </c>
      <c r="AY280" s="270">
        <v>53567</v>
      </c>
      <c r="AZ280" s="270">
        <v>9935</v>
      </c>
      <c r="BA280" s="270">
        <v>8167</v>
      </c>
      <c r="BB280" s="270">
        <v>6960</v>
      </c>
      <c r="BC280" s="270">
        <v>5792</v>
      </c>
      <c r="BD280" s="270">
        <v>45383</v>
      </c>
      <c r="BE280" s="270">
        <v>38849</v>
      </c>
      <c r="BF280" s="270">
        <v>16079</v>
      </c>
      <c r="BG280" s="270">
        <v>12793</v>
      </c>
      <c r="BH280" s="270">
        <v>257</v>
      </c>
      <c r="BI280" s="270">
        <v>214</v>
      </c>
      <c r="BJ280" s="270" t="s">
        <v>44</v>
      </c>
      <c r="BK280" s="270" t="s">
        <v>44</v>
      </c>
      <c r="BL280" s="270" t="s">
        <v>44</v>
      </c>
      <c r="BM280" s="270" t="s">
        <v>44</v>
      </c>
      <c r="BN280" s="270" t="s">
        <v>44</v>
      </c>
      <c r="BO280" s="270" t="s">
        <v>44</v>
      </c>
      <c r="BP280" s="270" t="s">
        <v>44</v>
      </c>
      <c r="BQ280" s="270" t="s">
        <v>44</v>
      </c>
      <c r="BR280" s="270" t="s">
        <v>44</v>
      </c>
      <c r="BS280" s="270" t="s">
        <v>44</v>
      </c>
      <c r="BT280" s="270" t="s">
        <v>44</v>
      </c>
      <c r="BU280" s="270" t="s">
        <v>44</v>
      </c>
      <c r="BV280" s="270" t="s">
        <v>44</v>
      </c>
      <c r="BW280" s="270" t="s">
        <v>44</v>
      </c>
      <c r="BX280" s="270" t="s">
        <v>44</v>
      </c>
      <c r="BY280" s="270" t="s">
        <v>44</v>
      </c>
      <c r="BZ280" s="270" t="s">
        <v>44</v>
      </c>
      <c r="CA280" s="270" t="s">
        <v>44</v>
      </c>
      <c r="CB280" s="270" t="s">
        <v>44</v>
      </c>
      <c r="CC280" s="270" t="s">
        <v>44</v>
      </c>
      <c r="CD280" s="270" t="s">
        <v>44</v>
      </c>
      <c r="CE280" s="270" t="s">
        <v>44</v>
      </c>
      <c r="CF280" s="270" t="s">
        <v>44</v>
      </c>
      <c r="CG280" s="270" t="s">
        <v>44</v>
      </c>
      <c r="CH280" s="270" t="s">
        <v>44</v>
      </c>
      <c r="CI280" s="270" t="s">
        <v>44</v>
      </c>
      <c r="CJ280" s="270" t="s">
        <v>44</v>
      </c>
      <c r="CK280" s="270" t="s">
        <v>44</v>
      </c>
      <c r="CL280" s="270" t="s">
        <v>44</v>
      </c>
      <c r="CM280" s="270" t="s">
        <v>44</v>
      </c>
      <c r="CN280" s="270" t="s">
        <v>44</v>
      </c>
      <c r="CO280" s="270" t="s">
        <v>44</v>
      </c>
      <c r="CP280" s="270" t="s">
        <v>44</v>
      </c>
      <c r="CQ280" s="270" t="s">
        <v>44</v>
      </c>
      <c r="CR280" s="270" t="s">
        <v>44</v>
      </c>
      <c r="CS280" s="270" t="s">
        <v>44</v>
      </c>
      <c r="CT280" s="270" t="s">
        <v>44</v>
      </c>
      <c r="CU280" s="270" t="s">
        <v>44</v>
      </c>
      <c r="CV280" s="270" t="s">
        <v>44</v>
      </c>
      <c r="CW280" s="270" t="s">
        <v>44</v>
      </c>
      <c r="CX280" s="270">
        <v>408</v>
      </c>
      <c r="CY280" s="270">
        <v>85739</v>
      </c>
      <c r="CZ280" s="270">
        <v>210</v>
      </c>
      <c r="DA280" s="270">
        <v>358</v>
      </c>
      <c r="DB280" s="270">
        <v>2445</v>
      </c>
      <c r="DC280" s="270">
        <v>82117</v>
      </c>
      <c r="DD280" s="270">
        <v>34</v>
      </c>
      <c r="DE280" s="270">
        <v>63</v>
      </c>
      <c r="DF280" s="270" t="s">
        <v>44</v>
      </c>
      <c r="DG280" s="270" t="s">
        <v>44</v>
      </c>
      <c r="DH280" s="270" t="s">
        <v>44</v>
      </c>
      <c r="DI280" s="270" t="s">
        <v>44</v>
      </c>
      <c r="DJ280" s="270" t="s">
        <v>44</v>
      </c>
      <c r="DK280" s="270">
        <v>0</v>
      </c>
      <c r="DL280" s="249">
        <v>347</v>
      </c>
      <c r="DM280" s="249">
        <v>302</v>
      </c>
      <c r="DN280" s="249">
        <v>4</v>
      </c>
      <c r="DO280" s="249">
        <v>1731</v>
      </c>
      <c r="DP280" s="249">
        <v>2539674</v>
      </c>
      <c r="DQ280" s="249">
        <v>7319</v>
      </c>
      <c r="DR280" s="249">
        <v>14881</v>
      </c>
      <c r="DS280" s="249">
        <v>2934737</v>
      </c>
      <c r="DT280" s="249">
        <v>9718</v>
      </c>
      <c r="DU280" s="249">
        <v>17823</v>
      </c>
      <c r="DV280" s="249">
        <v>23920</v>
      </c>
      <c r="DW280" s="249">
        <v>5980</v>
      </c>
      <c r="DX280" s="249">
        <v>9829</v>
      </c>
      <c r="DY280" s="249">
        <v>28787405</v>
      </c>
      <c r="DZ280" s="249">
        <v>16631</v>
      </c>
      <c r="EA280" s="249">
        <v>27551</v>
      </c>
      <c r="EB280" s="155"/>
      <c r="EC280" s="170">
        <f t="shared" si="1046"/>
        <v>11</v>
      </c>
      <c r="ED280" s="74">
        <f t="shared" si="1047"/>
        <v>2017</v>
      </c>
      <c r="EE280" s="165">
        <f t="shared" si="1048"/>
        <v>43040</v>
      </c>
      <c r="EF280" s="157">
        <f t="shared" si="1049"/>
        <v>30</v>
      </c>
      <c r="EG280" s="156"/>
      <c r="EH280" s="171">
        <f>IFERROR(HLOOKUP(EH$1,$H$5:$FY$1802,MATCH($A280,$A$5:$A$1802,0),0)*HLOOKUP(EH$2,$H$5:$FY$1802,MATCH($A280,$A$5:$A$1802,0),0),$H$2)</f>
        <v>136834</v>
      </c>
      <c r="EI280" s="171" t="str">
        <f>IFERROR(HLOOKUP(EI$1,$H$5:$FY$1802,MATCH($A280,$A$5:$A$1802,0),0)*HLOOKUP(EI$2,$H$5:$FY$1802,MATCH($A280,$A$5:$A$1802,0),0),$H$2)</f>
        <v>-</v>
      </c>
      <c r="EJ280" s="171">
        <f>IFERROR(HLOOKUP(EJ$1,$H$5:$FY$1802,MATCH($A280,$A$5:$A$1802,0),0)*HLOOKUP(EJ$2,$H$5:$FY$1802,MATCH($A280,$A$5:$A$1802,0),0),$H$2)</f>
        <v>1915676</v>
      </c>
      <c r="EK280" s="171">
        <f>IFERROR(HLOOKUP(EK$1,$H$5:$FY$1802,MATCH($A280,$A$5:$A$1802,0),0)*HLOOKUP(EK$2,$H$5:$FY$1802,MATCH($A280,$A$5:$A$1802,0),0),$H$2)</f>
        <v>5883862</v>
      </c>
      <c r="EL280" s="171">
        <f>IFERROR(HLOOKUP(EL$1,$H$5:$FY$1802,MATCH($A280,$A$5:$A$1802,0),0)*HLOOKUP(EL$2,$H$5:$FY$1802,MATCH($A280,$A$5:$A$1802,0),0),$H$2)</f>
        <v>5152916</v>
      </c>
      <c r="EM280" s="171">
        <f>IFERROR(HLOOKUP(EM$1,$H$5:$FY$1802,MATCH($A280,$A$5:$A$1802,0),0)*HLOOKUP(EM$2,$H$5:$FY$1802,MATCH($A280,$A$5:$A$1802,0),0),$H$2)</f>
        <v>12111268</v>
      </c>
      <c r="EN280" s="171">
        <f>IFERROR(HLOOKUP(EN$1,$H$5:$FY$1802,MATCH($A280,$A$5:$A$1802,0),0)*HLOOKUP(EN$2,$H$5:$FY$1802,MATCH($A280,$A$5:$A$1802,0),0),$H$2)</f>
        <v>143967925</v>
      </c>
      <c r="EO280" s="171">
        <f>IFERROR(HLOOKUP(EO$1,$H$5:$FY$1802,MATCH($A280,$A$5:$A$1802,0),0)*HLOOKUP(EO$2,$H$5:$FY$1802,MATCH($A280,$A$5:$A$1802,0),0),$H$2)</f>
        <v>145122506</v>
      </c>
      <c r="EP280" s="171">
        <f>IFERROR(HLOOKUP(EP$1,$H$5:$FY$1802,MATCH($A280,$A$5:$A$1802,0),0)*HLOOKUP(EP$2,$H$5:$FY$1802,MATCH($A280,$A$5:$A$1802,0),0),$H$2)</f>
        <v>2667694</v>
      </c>
      <c r="EQ280" s="171" t="str">
        <f>IFERROR(HLOOKUP(EQ$1,$H$5:$FY$1802,MATCH($A280,$A$5:$A$1802,0),0)*HLOOKUP(EQ$2,$H$5:$FY$1802,MATCH($A280,$A$5:$A$1802,0),0),$H$2)</f>
        <v>-</v>
      </c>
      <c r="ER280" s="171" t="str">
        <f>IFERROR(HLOOKUP(ER$1,$H$5:$FY$1802,MATCH($A280,$A$5:$A$1802,0),0)*HLOOKUP(ER$2,$H$5:$FY$1802,MATCH($A280,$A$5:$A$1802,0),0),$H$2)</f>
        <v>-</v>
      </c>
      <c r="ES280" s="171" t="str">
        <f>IFERROR(HLOOKUP(ES$1,$H$5:$FY$1802,MATCH($A280,$A$5:$A$1802,0),0)*HLOOKUP(ES$2,$H$5:$FY$1802,MATCH($A280,$A$5:$A$1802,0),0),$H$2)</f>
        <v>-</v>
      </c>
      <c r="ET280" s="171" t="str">
        <f>IFERROR(HLOOKUP(ET$1,$H$5:$FY$1802,MATCH($A280,$A$5:$A$1802,0),0)*HLOOKUP(ET$2,$H$5:$FY$1802,MATCH($A280,$A$5:$A$1802,0),0),$H$2)</f>
        <v>-</v>
      </c>
      <c r="EU280" s="171" t="str">
        <f>IFERROR(HLOOKUP(EU$1,$H$5:$FY$1802,MATCH($A280,$A$5:$A$1802,0),0)*HLOOKUP(EU$2,$H$5:$FY$1802,MATCH($A280,$A$5:$A$1802,0),0),$H$2)</f>
        <v>-</v>
      </c>
      <c r="EV280" s="171" t="str">
        <f>IFERROR(HLOOKUP(EV$1,$H$5:$FY$1802,MATCH($A280,$A$5:$A$1802,0),0)*HLOOKUP(EV$2,$H$5:$FY$1802,MATCH($A280,$A$5:$A$1802,0),0),$H$2)</f>
        <v>-</v>
      </c>
      <c r="EW280" s="171" t="str">
        <f>IFERROR(HLOOKUP(EW$1,$H$5:$FY$1802,MATCH($A280,$A$5:$A$1802,0),0)*HLOOKUP(EW$2,$H$5:$FY$1802,MATCH($A280,$A$5:$A$1802,0),0),$H$2)</f>
        <v>-</v>
      </c>
      <c r="EX280" s="171" t="str">
        <f>IFERROR(HLOOKUP(EX$1,$H$5:$FY$1802,MATCH($A280,$A$5:$A$1802,0),0)*HLOOKUP(EX$2,$H$5:$FY$1802,MATCH($A280,$A$5:$A$1802,0),0),$H$2)</f>
        <v>-</v>
      </c>
      <c r="EY280" s="171" t="str">
        <f>IFERROR(HLOOKUP(EY$1,$H$5:$FY$1802,MATCH($A280,$A$5:$A$1802,0),0)*HLOOKUP(EY$2,$H$5:$FY$1802,MATCH($A280,$A$5:$A$1802,0),0),$H$2)</f>
        <v>-</v>
      </c>
      <c r="EZ280" s="171" t="str">
        <f>IFERROR(HLOOKUP(EZ$1,$H$5:$FY$1802,MATCH($A280,$A$5:$A$1802,0),0)*HLOOKUP(EZ$2,$H$5:$FY$1802,MATCH($A280,$A$5:$A$1802,0),0),$H$2)</f>
        <v>-</v>
      </c>
      <c r="FA280" s="171" t="str">
        <f>IFERROR(HLOOKUP(FA$1,$H$5:$FY$1802,MATCH($A280,$A$5:$A$1802,0),0)*HLOOKUP(FA$2,$H$5:$FY$1802,MATCH($A280,$A$5:$A$1802,0),0),$H$2)</f>
        <v>-</v>
      </c>
      <c r="FB280" s="171">
        <f>IFERROR(HLOOKUP(FB$1,$H$5:$FY$1802,MATCH($A280,$A$5:$A$1802,0),0)*HLOOKUP(FB$2,$H$5:$FY$1802,MATCH($A280,$A$5:$A$1802,0),0),$H$2)</f>
        <v>146064</v>
      </c>
      <c r="FC280" s="171">
        <f>IFERROR(HLOOKUP(FC$1,$H$5:$FY$1802,MATCH($A280,$A$5:$A$1802,0),0)*HLOOKUP(FC$2,$H$5:$FY$1802,MATCH($A280,$A$5:$A$1802,0),0),$H$2)</f>
        <v>154035</v>
      </c>
      <c r="FD280" s="171">
        <f>IFERROR(HLOOKUP(FD$1,$H$5:$FY$1802,MATCH($A280,$A$5:$A$1802,0),0)*HLOOKUP(FD$2,$H$5:$FY$1802,MATCH($A280,$A$5:$A$1802,0),0),$H$2)</f>
        <v>5163707</v>
      </c>
      <c r="FE280" s="171">
        <f>IFERROR(HLOOKUP(FE$1,$H$5:$FY$1802,MATCH($A280,$A$5:$A$1802,0),0)*HLOOKUP(FE$2,$H$5:$FY$1802,MATCH($A280,$A$5:$A$1802,0),0),$H$2)</f>
        <v>5382546</v>
      </c>
      <c r="FF280" s="171">
        <f>IFERROR(HLOOKUP(FF$1,$H$5:$FY$1802,MATCH($A280,$A$5:$A$1802,0),0)*HLOOKUP(FF$2,$H$5:$FY$1802,MATCH($A280,$A$5:$A$1802,0),0),$H$2)</f>
        <v>39316</v>
      </c>
      <c r="FG280" s="171">
        <f>IFERROR(HLOOKUP(FG$1,$H$5:$FY$1802,MATCH($A280,$A$5:$A$1802,0),0)*HLOOKUP(FG$2,$H$5:$FY$1802,MATCH($A280,$A$5:$A$1802,0),0),$H$2)</f>
        <v>47690781</v>
      </c>
      <c r="FH280" s="152"/>
      <c r="FI280" s="405">
        <f t="shared" si="1050"/>
        <v>1.8142804967129291</v>
      </c>
      <c r="FJ280" s="405">
        <f t="shared" si="1050"/>
        <v>1.491417092768444</v>
      </c>
      <c r="FK280" s="405">
        <f t="shared" si="1051"/>
        <v>1.8918184289209024</v>
      </c>
      <c r="FL280" s="405">
        <f t="shared" si="1052"/>
        <v>1.574340853492797</v>
      </c>
      <c r="FM280" s="405">
        <f t="shared" si="1053"/>
        <v>1.3413033840697504</v>
      </c>
      <c r="FN280" s="405">
        <f t="shared" si="1054"/>
        <v>1.148189744347569</v>
      </c>
      <c r="FO280" s="405">
        <f t="shared" si="1055"/>
        <v>1.3768624764514472</v>
      </c>
      <c r="FP280" s="405">
        <f t="shared" si="1056"/>
        <v>1.0954786778557972</v>
      </c>
      <c r="FQ280" s="405">
        <f t="shared" si="1057"/>
        <v>1.3247422680412371</v>
      </c>
      <c r="FR280" s="405">
        <f t="shared" si="1058"/>
        <v>1.1030927835051547</v>
      </c>
      <c r="FS280" s="65"/>
    </row>
    <row r="281" spans="1:180" ht="10.35" customHeight="1" x14ac:dyDescent="0.2">
      <c r="A281" s="74" t="str">
        <f t="shared" si="1045"/>
        <v>2017-18NOVEMBERRYC</v>
      </c>
      <c r="B281" s="163" t="str">
        <f t="shared" si="1059"/>
        <v>2017-18</v>
      </c>
      <c r="C281" s="26" t="s">
        <v>834</v>
      </c>
      <c r="D281" s="163" t="str">
        <f>INDEX($FV$16:$FW$26,MATCH($F281,$FV$16:$FV$26,0),2)</f>
        <v>Y61</v>
      </c>
      <c r="E281" s="163" t="str">
        <f>VLOOKUP($D281,$FW$8:$FX$14,2,0)</f>
        <v>East of England</v>
      </c>
      <c r="F281" s="271" t="s">
        <v>849</v>
      </c>
      <c r="G281" s="271" t="s">
        <v>872</v>
      </c>
      <c r="H281" s="272">
        <v>103869</v>
      </c>
      <c r="I281" s="272">
        <v>67417</v>
      </c>
      <c r="J281" s="272">
        <v>587093</v>
      </c>
      <c r="K281" s="272">
        <v>8</v>
      </c>
      <c r="L281" s="272">
        <v>1</v>
      </c>
      <c r="M281" s="272" t="s">
        <v>44</v>
      </c>
      <c r="N281" s="272">
        <v>52</v>
      </c>
      <c r="O281" s="272">
        <v>108</v>
      </c>
      <c r="P281" s="272" t="s">
        <v>44</v>
      </c>
      <c r="Q281" s="272" t="s">
        <v>44</v>
      </c>
      <c r="R281" s="272" t="s">
        <v>44</v>
      </c>
      <c r="S281" s="272" t="s">
        <v>44</v>
      </c>
      <c r="T281" s="272">
        <v>69988</v>
      </c>
      <c r="U281" s="272">
        <v>6109</v>
      </c>
      <c r="V281" s="272">
        <v>4081</v>
      </c>
      <c r="W281" s="272">
        <v>36475</v>
      </c>
      <c r="X281" s="272">
        <v>13178</v>
      </c>
      <c r="Y281" s="272">
        <v>5394</v>
      </c>
      <c r="Z281" s="272">
        <v>3180385</v>
      </c>
      <c r="AA281" s="272">
        <v>521</v>
      </c>
      <c r="AB281" s="272">
        <v>947</v>
      </c>
      <c r="AC281" s="272">
        <v>3553286</v>
      </c>
      <c r="AD281" s="272">
        <v>871</v>
      </c>
      <c r="AE281" s="272">
        <v>1576</v>
      </c>
      <c r="AF281" s="272">
        <v>53511145</v>
      </c>
      <c r="AG281" s="272">
        <v>1468</v>
      </c>
      <c r="AH281" s="272">
        <v>2949</v>
      </c>
      <c r="AI281" s="272">
        <v>57544714</v>
      </c>
      <c r="AJ281" s="272">
        <v>4371</v>
      </c>
      <c r="AK281" s="272">
        <v>10800</v>
      </c>
      <c r="AL281" s="272">
        <v>31104137</v>
      </c>
      <c r="AM281" s="272">
        <v>5768</v>
      </c>
      <c r="AN281" s="272">
        <v>13976</v>
      </c>
      <c r="AO281" s="272">
        <v>5400</v>
      </c>
      <c r="AP281" s="272">
        <v>67</v>
      </c>
      <c r="AQ281" s="272">
        <v>3039</v>
      </c>
      <c r="AR281" s="272">
        <v>273</v>
      </c>
      <c r="AS281" s="272">
        <v>54</v>
      </c>
      <c r="AT281" s="272">
        <v>2240</v>
      </c>
      <c r="AU281" s="272">
        <v>5055</v>
      </c>
      <c r="AV281" s="272">
        <v>40329</v>
      </c>
      <c r="AW281" s="272">
        <v>3327</v>
      </c>
      <c r="AX281" s="272">
        <v>20932</v>
      </c>
      <c r="AY281" s="272">
        <v>64588</v>
      </c>
      <c r="AZ281" s="272">
        <v>13894</v>
      </c>
      <c r="BA281" s="272">
        <v>10098</v>
      </c>
      <c r="BB281" s="272">
        <v>4279</v>
      </c>
      <c r="BC281" s="272">
        <v>4274</v>
      </c>
      <c r="BD281" s="272">
        <v>56705</v>
      </c>
      <c r="BE281" s="272">
        <v>41851</v>
      </c>
      <c r="BF281" s="272">
        <v>24878</v>
      </c>
      <c r="BG281" s="272">
        <v>14251</v>
      </c>
      <c r="BH281" s="272">
        <v>10723</v>
      </c>
      <c r="BI281" s="272">
        <v>5739</v>
      </c>
      <c r="BJ281" s="272" t="s">
        <v>44</v>
      </c>
      <c r="BK281" s="272" t="s">
        <v>44</v>
      </c>
      <c r="BL281" s="272" t="s">
        <v>44</v>
      </c>
      <c r="BM281" s="272" t="s">
        <v>44</v>
      </c>
      <c r="BN281" s="272" t="s">
        <v>44</v>
      </c>
      <c r="BO281" s="272" t="s">
        <v>44</v>
      </c>
      <c r="BP281" s="272" t="s">
        <v>44</v>
      </c>
      <c r="BQ281" s="272" t="s">
        <v>44</v>
      </c>
      <c r="BR281" s="272" t="s">
        <v>44</v>
      </c>
      <c r="BS281" s="272" t="s">
        <v>44</v>
      </c>
      <c r="BT281" s="272" t="s">
        <v>44</v>
      </c>
      <c r="BU281" s="272" t="s">
        <v>44</v>
      </c>
      <c r="BV281" s="272" t="s">
        <v>44</v>
      </c>
      <c r="BW281" s="272" t="s">
        <v>44</v>
      </c>
      <c r="BX281" s="272" t="s">
        <v>44</v>
      </c>
      <c r="BY281" s="272" t="s">
        <v>44</v>
      </c>
      <c r="BZ281" s="272" t="s">
        <v>44</v>
      </c>
      <c r="CA281" s="272" t="s">
        <v>44</v>
      </c>
      <c r="CB281" s="272" t="s">
        <v>44</v>
      </c>
      <c r="CC281" s="272" t="s">
        <v>44</v>
      </c>
      <c r="CD281" s="272" t="s">
        <v>44</v>
      </c>
      <c r="CE281" s="272" t="s">
        <v>44</v>
      </c>
      <c r="CF281" s="272" t="s">
        <v>44</v>
      </c>
      <c r="CG281" s="272" t="s">
        <v>44</v>
      </c>
      <c r="CH281" s="272" t="s">
        <v>44</v>
      </c>
      <c r="CI281" s="272" t="s">
        <v>44</v>
      </c>
      <c r="CJ281" s="272" t="s">
        <v>44</v>
      </c>
      <c r="CK281" s="272" t="s">
        <v>44</v>
      </c>
      <c r="CL281" s="272" t="s">
        <v>44</v>
      </c>
      <c r="CM281" s="272" t="s">
        <v>44</v>
      </c>
      <c r="CN281" s="272" t="s">
        <v>44</v>
      </c>
      <c r="CO281" s="272" t="s">
        <v>44</v>
      </c>
      <c r="CP281" s="272" t="s">
        <v>44</v>
      </c>
      <c r="CQ281" s="272" t="s">
        <v>44</v>
      </c>
      <c r="CR281" s="272" t="s">
        <v>44</v>
      </c>
      <c r="CS281" s="272" t="s">
        <v>44</v>
      </c>
      <c r="CT281" s="272" t="s">
        <v>44</v>
      </c>
      <c r="CU281" s="272" t="s">
        <v>44</v>
      </c>
      <c r="CV281" s="272" t="s">
        <v>44</v>
      </c>
      <c r="CW281" s="272" t="s">
        <v>44</v>
      </c>
      <c r="CX281" s="272">
        <v>429</v>
      </c>
      <c r="CY281" s="272">
        <v>132711</v>
      </c>
      <c r="CZ281" s="272">
        <v>309</v>
      </c>
      <c r="DA281" s="272">
        <v>528</v>
      </c>
      <c r="DB281" s="272">
        <v>5439</v>
      </c>
      <c r="DC281" s="272">
        <v>213079</v>
      </c>
      <c r="DD281" s="272">
        <v>39</v>
      </c>
      <c r="DE281" s="272">
        <v>72</v>
      </c>
      <c r="DF281" s="272" t="s">
        <v>44</v>
      </c>
      <c r="DG281" s="272" t="s">
        <v>44</v>
      </c>
      <c r="DH281" s="272" t="s">
        <v>44</v>
      </c>
      <c r="DI281" s="272" t="s">
        <v>44</v>
      </c>
      <c r="DJ281" s="272" t="s">
        <v>44</v>
      </c>
      <c r="DK281" s="272">
        <v>47</v>
      </c>
      <c r="DL281" s="250">
        <v>1183</v>
      </c>
      <c r="DM281" s="250">
        <v>923</v>
      </c>
      <c r="DN281" s="250">
        <v>94</v>
      </c>
      <c r="DO281" s="250">
        <v>1185</v>
      </c>
      <c r="DP281" s="250">
        <v>10994571</v>
      </c>
      <c r="DQ281" s="250">
        <v>9294</v>
      </c>
      <c r="DR281" s="250">
        <v>21472</v>
      </c>
      <c r="DS281" s="250">
        <v>10882871</v>
      </c>
      <c r="DT281" s="250">
        <v>11791</v>
      </c>
      <c r="DU281" s="250">
        <v>26136</v>
      </c>
      <c r="DV281" s="250">
        <v>1437232</v>
      </c>
      <c r="DW281" s="250">
        <v>15290</v>
      </c>
      <c r="DX281" s="250">
        <v>29163</v>
      </c>
      <c r="DY281" s="250">
        <v>19198729</v>
      </c>
      <c r="DZ281" s="250">
        <v>16201</v>
      </c>
      <c r="EA281" s="250">
        <v>35085</v>
      </c>
      <c r="EB281" s="155"/>
      <c r="EC281" s="75">
        <f t="shared" si="1046"/>
        <v>11</v>
      </c>
      <c r="ED281" s="74">
        <f t="shared" si="1047"/>
        <v>2017</v>
      </c>
      <c r="EE281" s="165">
        <f t="shared" si="1048"/>
        <v>43040</v>
      </c>
      <c r="EF281" s="157">
        <f t="shared" si="1049"/>
        <v>30</v>
      </c>
      <c r="EG281" s="156"/>
      <c r="EH281" s="166">
        <f>IFERROR(HLOOKUP(EH$1,$H$5:$FY$1802,MATCH($A281,$A$5:$A$1802,0),0)*HLOOKUP(EH$2,$H$5:$FY$1802,MATCH($A281,$A$5:$A$1802,0),0),$H$2)</f>
        <v>67417</v>
      </c>
      <c r="EI281" s="166" t="str">
        <f>IFERROR(HLOOKUP(EI$1,$H$5:$FY$1802,MATCH($A281,$A$5:$A$1802,0),0)*HLOOKUP(EI$2,$H$5:$FY$1802,MATCH($A281,$A$5:$A$1802,0),0),$H$2)</f>
        <v>-</v>
      </c>
      <c r="EJ281" s="166">
        <f>IFERROR(HLOOKUP(EJ$1,$H$5:$FY$1802,MATCH($A281,$A$5:$A$1802,0),0)*HLOOKUP(EJ$2,$H$5:$FY$1802,MATCH($A281,$A$5:$A$1802,0),0),$H$2)</f>
        <v>3505684</v>
      </c>
      <c r="EK281" s="166">
        <f>IFERROR(HLOOKUP(EK$1,$H$5:$FY$1802,MATCH($A281,$A$5:$A$1802,0),0)*HLOOKUP(EK$2,$H$5:$FY$1802,MATCH($A281,$A$5:$A$1802,0),0),$H$2)</f>
        <v>7281036</v>
      </c>
      <c r="EL281" s="166">
        <f>IFERROR(HLOOKUP(EL$1,$H$5:$FY$1802,MATCH($A281,$A$5:$A$1802,0),0)*HLOOKUP(EL$2,$H$5:$FY$1802,MATCH($A281,$A$5:$A$1802,0),0),$H$2)</f>
        <v>5785223</v>
      </c>
      <c r="EM281" s="166">
        <f>IFERROR(HLOOKUP(EM$1,$H$5:$FY$1802,MATCH($A281,$A$5:$A$1802,0),0)*HLOOKUP(EM$2,$H$5:$FY$1802,MATCH($A281,$A$5:$A$1802,0),0),$H$2)</f>
        <v>6431656</v>
      </c>
      <c r="EN281" s="166">
        <f>IFERROR(HLOOKUP(EN$1,$H$5:$FY$1802,MATCH($A281,$A$5:$A$1802,0),0)*HLOOKUP(EN$2,$H$5:$FY$1802,MATCH($A281,$A$5:$A$1802,0),0),$H$2)</f>
        <v>107564775</v>
      </c>
      <c r="EO281" s="166">
        <f>IFERROR(HLOOKUP(EO$1,$H$5:$FY$1802,MATCH($A281,$A$5:$A$1802,0),0)*HLOOKUP(EO$2,$H$5:$FY$1802,MATCH($A281,$A$5:$A$1802,0),0),$H$2)</f>
        <v>142322400</v>
      </c>
      <c r="EP281" s="166">
        <f>IFERROR(HLOOKUP(EP$1,$H$5:$FY$1802,MATCH($A281,$A$5:$A$1802,0),0)*HLOOKUP(EP$2,$H$5:$FY$1802,MATCH($A281,$A$5:$A$1802,0),0),$H$2)</f>
        <v>75386544</v>
      </c>
      <c r="EQ281" s="166" t="str">
        <f>IFERROR(HLOOKUP(EQ$1,$H$5:$FY$1802,MATCH($A281,$A$5:$A$1802,0),0)*HLOOKUP(EQ$2,$H$5:$FY$1802,MATCH($A281,$A$5:$A$1802,0),0),$H$2)</f>
        <v>-</v>
      </c>
      <c r="ER281" s="166" t="str">
        <f>IFERROR(HLOOKUP(ER$1,$H$5:$FY$1802,MATCH($A281,$A$5:$A$1802,0),0)*HLOOKUP(ER$2,$H$5:$FY$1802,MATCH($A281,$A$5:$A$1802,0),0),$H$2)</f>
        <v>-</v>
      </c>
      <c r="ES281" s="166" t="str">
        <f>IFERROR(HLOOKUP(ES$1,$H$5:$FY$1802,MATCH($A281,$A$5:$A$1802,0),0)*HLOOKUP(ES$2,$H$5:$FY$1802,MATCH($A281,$A$5:$A$1802,0),0),$H$2)</f>
        <v>-</v>
      </c>
      <c r="ET281" s="166" t="str">
        <f>IFERROR(HLOOKUP(ET$1,$H$5:$FY$1802,MATCH($A281,$A$5:$A$1802,0),0)*HLOOKUP(ET$2,$H$5:$FY$1802,MATCH($A281,$A$5:$A$1802,0),0),$H$2)</f>
        <v>-</v>
      </c>
      <c r="EU281" s="166" t="str">
        <f>IFERROR(HLOOKUP(EU$1,$H$5:$FY$1802,MATCH($A281,$A$5:$A$1802,0),0)*HLOOKUP(EU$2,$H$5:$FY$1802,MATCH($A281,$A$5:$A$1802,0),0),$H$2)</f>
        <v>-</v>
      </c>
      <c r="EV281" s="166" t="str">
        <f>IFERROR(HLOOKUP(EV$1,$H$5:$FY$1802,MATCH($A281,$A$5:$A$1802,0),0)*HLOOKUP(EV$2,$H$5:$FY$1802,MATCH($A281,$A$5:$A$1802,0),0),$H$2)</f>
        <v>-</v>
      </c>
      <c r="EW281" s="166" t="str">
        <f>IFERROR(HLOOKUP(EW$1,$H$5:$FY$1802,MATCH($A281,$A$5:$A$1802,0),0)*HLOOKUP(EW$2,$H$5:$FY$1802,MATCH($A281,$A$5:$A$1802,0),0),$H$2)</f>
        <v>-</v>
      </c>
      <c r="EX281" s="166" t="str">
        <f>IFERROR(HLOOKUP(EX$1,$H$5:$FY$1802,MATCH($A281,$A$5:$A$1802,0),0)*HLOOKUP(EX$2,$H$5:$FY$1802,MATCH($A281,$A$5:$A$1802,0),0),$H$2)</f>
        <v>-</v>
      </c>
      <c r="EY281" s="166" t="str">
        <f>IFERROR(HLOOKUP(EY$1,$H$5:$FY$1802,MATCH($A281,$A$5:$A$1802,0),0)*HLOOKUP(EY$2,$H$5:$FY$1802,MATCH($A281,$A$5:$A$1802,0),0),$H$2)</f>
        <v>-</v>
      </c>
      <c r="EZ281" s="166" t="str">
        <f>IFERROR(HLOOKUP(EZ$1,$H$5:$FY$1802,MATCH($A281,$A$5:$A$1802,0),0)*HLOOKUP(EZ$2,$H$5:$FY$1802,MATCH($A281,$A$5:$A$1802,0),0),$H$2)</f>
        <v>-</v>
      </c>
      <c r="FA281" s="166" t="str">
        <f>IFERROR(HLOOKUP(FA$1,$H$5:$FY$1802,MATCH($A281,$A$5:$A$1802,0),0)*HLOOKUP(FA$2,$H$5:$FY$1802,MATCH($A281,$A$5:$A$1802,0),0),$H$2)</f>
        <v>-</v>
      </c>
      <c r="FB281" s="166">
        <f>IFERROR(HLOOKUP(FB$1,$H$5:$FY$1802,MATCH($A281,$A$5:$A$1802,0),0)*HLOOKUP(FB$2,$H$5:$FY$1802,MATCH($A281,$A$5:$A$1802,0),0),$H$2)</f>
        <v>226512</v>
      </c>
      <c r="FC281" s="166">
        <f>IFERROR(HLOOKUP(FC$1,$H$5:$FY$1802,MATCH($A281,$A$5:$A$1802,0),0)*HLOOKUP(FC$2,$H$5:$FY$1802,MATCH($A281,$A$5:$A$1802,0),0),$H$2)</f>
        <v>391608</v>
      </c>
      <c r="FD281" s="166">
        <f>IFERROR(HLOOKUP(FD$1,$H$5:$FY$1802,MATCH($A281,$A$5:$A$1802,0),0)*HLOOKUP(FD$2,$H$5:$FY$1802,MATCH($A281,$A$5:$A$1802,0),0),$H$2)</f>
        <v>25401376</v>
      </c>
      <c r="FE281" s="166">
        <f>IFERROR(HLOOKUP(FE$1,$H$5:$FY$1802,MATCH($A281,$A$5:$A$1802,0),0)*HLOOKUP(FE$2,$H$5:$FY$1802,MATCH($A281,$A$5:$A$1802,0),0),$H$2)</f>
        <v>24123528</v>
      </c>
      <c r="FF281" s="166">
        <f>IFERROR(HLOOKUP(FF$1,$H$5:$FY$1802,MATCH($A281,$A$5:$A$1802,0),0)*HLOOKUP(FF$2,$H$5:$FY$1802,MATCH($A281,$A$5:$A$1802,0),0),$H$2)</f>
        <v>2741322</v>
      </c>
      <c r="FG281" s="166">
        <f>IFERROR(HLOOKUP(FG$1,$H$5:$FY$1802,MATCH($A281,$A$5:$A$1802,0),0)*HLOOKUP(FG$2,$H$5:$FY$1802,MATCH($A281,$A$5:$A$1802,0),0),$H$2)</f>
        <v>41575725</v>
      </c>
      <c r="FH281" s="152"/>
      <c r="FI281" s="405">
        <f t="shared" si="1050"/>
        <v>2.274349320674415</v>
      </c>
      <c r="FJ281" s="405">
        <f t="shared" si="1050"/>
        <v>1.6529710263545589</v>
      </c>
      <c r="FK281" s="405">
        <f t="shared" si="1051"/>
        <v>1.0485175202156334</v>
      </c>
      <c r="FL281" s="405">
        <f t="shared" si="1052"/>
        <v>1.0472923303111983</v>
      </c>
      <c r="FM281" s="405">
        <f t="shared" si="1053"/>
        <v>1.5546264564770391</v>
      </c>
      <c r="FN281" s="405">
        <f t="shared" si="1054"/>
        <v>1.1473886223440712</v>
      </c>
      <c r="FO281" s="405">
        <f t="shared" si="1055"/>
        <v>1.8878433753225072</v>
      </c>
      <c r="FP281" s="405">
        <f t="shared" si="1056"/>
        <v>1.0814235847624829</v>
      </c>
      <c r="FQ281" s="405">
        <f t="shared" si="1057"/>
        <v>1.9879495736002966</v>
      </c>
      <c r="FR281" s="405">
        <f t="shared" si="1058"/>
        <v>1.0639599555061179</v>
      </c>
      <c r="FS281" s="65"/>
    </row>
    <row r="282" spans="1:180" ht="10.35" customHeight="1" x14ac:dyDescent="0.2">
      <c r="A282" s="74" t="str">
        <f t="shared" si="1045"/>
        <v>2017-18NOVEMBERR1F</v>
      </c>
      <c r="B282" s="163" t="str">
        <f t="shared" si="1059"/>
        <v>2017-18</v>
      </c>
      <c r="C282" s="26" t="s">
        <v>834</v>
      </c>
      <c r="D282" s="163" t="str">
        <f>INDEX($FV$16:$FW$26,MATCH($F282,$FV$16:$FV$26,0),2)</f>
        <v>Y59</v>
      </c>
      <c r="E282" s="163" t="str">
        <f>VLOOKUP($D282,$FW$8:$FX$14,2,0)</f>
        <v>South East</v>
      </c>
      <c r="F282" s="271" t="s">
        <v>852</v>
      </c>
      <c r="G282" s="271" t="s">
        <v>873</v>
      </c>
      <c r="H282" s="272">
        <v>0</v>
      </c>
      <c r="I282" s="272">
        <v>0</v>
      </c>
      <c r="J282" s="272">
        <v>0</v>
      </c>
      <c r="K282" s="272">
        <v>0</v>
      </c>
      <c r="L282" s="272">
        <v>0</v>
      </c>
      <c r="M282" s="272" t="s">
        <v>44</v>
      </c>
      <c r="N282" s="272">
        <v>0</v>
      </c>
      <c r="O282" s="272">
        <v>0</v>
      </c>
      <c r="P282" s="272" t="s">
        <v>44</v>
      </c>
      <c r="Q282" s="272" t="s">
        <v>44</v>
      </c>
      <c r="R282" s="272" t="s">
        <v>44</v>
      </c>
      <c r="S282" s="272" t="s">
        <v>44</v>
      </c>
      <c r="T282" s="272">
        <v>0</v>
      </c>
      <c r="U282" s="272">
        <v>0</v>
      </c>
      <c r="V282" s="272">
        <v>0</v>
      </c>
      <c r="W282" s="272">
        <v>0</v>
      </c>
      <c r="X282" s="272">
        <v>0</v>
      </c>
      <c r="Y282" s="272">
        <v>0</v>
      </c>
      <c r="Z282" s="272">
        <v>0</v>
      </c>
      <c r="AA282" s="272">
        <v>0</v>
      </c>
      <c r="AB282" s="272">
        <v>0</v>
      </c>
      <c r="AC282" s="272">
        <v>0</v>
      </c>
      <c r="AD282" s="272">
        <v>0</v>
      </c>
      <c r="AE282" s="272">
        <v>0</v>
      </c>
      <c r="AF282" s="272">
        <v>0</v>
      </c>
      <c r="AG282" s="272">
        <v>0</v>
      </c>
      <c r="AH282" s="272">
        <v>0</v>
      </c>
      <c r="AI282" s="272">
        <v>0</v>
      </c>
      <c r="AJ282" s="272">
        <v>0</v>
      </c>
      <c r="AK282" s="272">
        <v>0</v>
      </c>
      <c r="AL282" s="272">
        <v>0</v>
      </c>
      <c r="AM282" s="272">
        <v>0</v>
      </c>
      <c r="AN282" s="272">
        <v>0</v>
      </c>
      <c r="AO282" s="272">
        <v>0</v>
      </c>
      <c r="AP282" s="272">
        <v>0</v>
      </c>
      <c r="AQ282" s="272">
        <v>0</v>
      </c>
      <c r="AR282" s="272">
        <v>0</v>
      </c>
      <c r="AS282" s="272">
        <v>0</v>
      </c>
      <c r="AT282" s="272">
        <v>0</v>
      </c>
      <c r="AU282" s="272">
        <v>0</v>
      </c>
      <c r="AV282" s="272">
        <v>0</v>
      </c>
      <c r="AW282" s="272">
        <v>0</v>
      </c>
      <c r="AX282" s="272">
        <v>0</v>
      </c>
      <c r="AY282" s="272">
        <v>0</v>
      </c>
      <c r="AZ282" s="272">
        <v>0</v>
      </c>
      <c r="BA282" s="272">
        <v>0</v>
      </c>
      <c r="BB282" s="272">
        <v>0</v>
      </c>
      <c r="BC282" s="272">
        <v>0</v>
      </c>
      <c r="BD282" s="272">
        <v>0</v>
      </c>
      <c r="BE282" s="272">
        <v>0</v>
      </c>
      <c r="BF282" s="272">
        <v>0</v>
      </c>
      <c r="BG282" s="272">
        <v>0</v>
      </c>
      <c r="BH282" s="272">
        <v>0</v>
      </c>
      <c r="BI282" s="272">
        <v>0</v>
      </c>
      <c r="BJ282" s="272" t="s">
        <v>44</v>
      </c>
      <c r="BK282" s="272" t="s">
        <v>44</v>
      </c>
      <c r="BL282" s="272" t="s">
        <v>44</v>
      </c>
      <c r="BM282" s="272" t="s">
        <v>44</v>
      </c>
      <c r="BN282" s="272" t="s">
        <v>44</v>
      </c>
      <c r="BO282" s="272" t="s">
        <v>44</v>
      </c>
      <c r="BP282" s="272" t="s">
        <v>44</v>
      </c>
      <c r="BQ282" s="272" t="s">
        <v>44</v>
      </c>
      <c r="BR282" s="272" t="s">
        <v>44</v>
      </c>
      <c r="BS282" s="272" t="s">
        <v>44</v>
      </c>
      <c r="BT282" s="272" t="s">
        <v>44</v>
      </c>
      <c r="BU282" s="272" t="s">
        <v>44</v>
      </c>
      <c r="BV282" s="272" t="s">
        <v>44</v>
      </c>
      <c r="BW282" s="272" t="s">
        <v>44</v>
      </c>
      <c r="BX282" s="272" t="s">
        <v>44</v>
      </c>
      <c r="BY282" s="272" t="s">
        <v>44</v>
      </c>
      <c r="BZ282" s="272" t="s">
        <v>44</v>
      </c>
      <c r="CA282" s="272" t="s">
        <v>44</v>
      </c>
      <c r="CB282" s="272" t="s">
        <v>44</v>
      </c>
      <c r="CC282" s="272" t="s">
        <v>44</v>
      </c>
      <c r="CD282" s="272" t="s">
        <v>44</v>
      </c>
      <c r="CE282" s="272" t="s">
        <v>44</v>
      </c>
      <c r="CF282" s="272" t="s">
        <v>44</v>
      </c>
      <c r="CG282" s="272" t="s">
        <v>44</v>
      </c>
      <c r="CH282" s="272" t="s">
        <v>44</v>
      </c>
      <c r="CI282" s="272" t="s">
        <v>44</v>
      </c>
      <c r="CJ282" s="272" t="s">
        <v>44</v>
      </c>
      <c r="CK282" s="272" t="s">
        <v>44</v>
      </c>
      <c r="CL282" s="272" t="s">
        <v>44</v>
      </c>
      <c r="CM282" s="272" t="s">
        <v>44</v>
      </c>
      <c r="CN282" s="272" t="s">
        <v>44</v>
      </c>
      <c r="CO282" s="272" t="s">
        <v>44</v>
      </c>
      <c r="CP282" s="272" t="s">
        <v>44</v>
      </c>
      <c r="CQ282" s="272" t="s">
        <v>44</v>
      </c>
      <c r="CR282" s="272" t="s">
        <v>44</v>
      </c>
      <c r="CS282" s="272" t="s">
        <v>44</v>
      </c>
      <c r="CT282" s="272" t="s">
        <v>44</v>
      </c>
      <c r="CU282" s="272" t="s">
        <v>44</v>
      </c>
      <c r="CV282" s="272" t="s">
        <v>44</v>
      </c>
      <c r="CW282" s="272" t="s">
        <v>44</v>
      </c>
      <c r="CX282" s="272">
        <v>0</v>
      </c>
      <c r="CY282" s="272">
        <v>0</v>
      </c>
      <c r="CZ282" s="272">
        <v>0</v>
      </c>
      <c r="DA282" s="272">
        <v>0</v>
      </c>
      <c r="DB282" s="272">
        <v>0</v>
      </c>
      <c r="DC282" s="272">
        <v>0</v>
      </c>
      <c r="DD282" s="272">
        <v>0</v>
      </c>
      <c r="DE282" s="272">
        <v>0</v>
      </c>
      <c r="DF282" s="272" t="s">
        <v>44</v>
      </c>
      <c r="DG282" s="272" t="s">
        <v>44</v>
      </c>
      <c r="DH282" s="272" t="s">
        <v>44</v>
      </c>
      <c r="DI282" s="272" t="s">
        <v>44</v>
      </c>
      <c r="DJ282" s="272" t="s">
        <v>44</v>
      </c>
      <c r="DK282" s="272">
        <v>0</v>
      </c>
      <c r="DL282" s="250">
        <v>0</v>
      </c>
      <c r="DM282" s="250">
        <v>0</v>
      </c>
      <c r="DN282" s="250">
        <v>0</v>
      </c>
      <c r="DO282" s="250">
        <v>0</v>
      </c>
      <c r="DP282" s="250">
        <v>0</v>
      </c>
      <c r="DQ282" s="250">
        <v>0</v>
      </c>
      <c r="DR282" s="250">
        <v>0</v>
      </c>
      <c r="DS282" s="250">
        <v>0</v>
      </c>
      <c r="DT282" s="250">
        <v>0</v>
      </c>
      <c r="DU282" s="250">
        <v>0</v>
      </c>
      <c r="DV282" s="250">
        <v>0</v>
      </c>
      <c r="DW282" s="250">
        <v>0</v>
      </c>
      <c r="DX282" s="250">
        <v>0</v>
      </c>
      <c r="DY282" s="250">
        <v>0</v>
      </c>
      <c r="DZ282" s="250">
        <v>0</v>
      </c>
      <c r="EA282" s="250">
        <v>0</v>
      </c>
      <c r="EB282" s="155"/>
      <c r="EC282" s="75">
        <f t="shared" si="1046"/>
        <v>11</v>
      </c>
      <c r="ED282" s="74">
        <f t="shared" si="1047"/>
        <v>2017</v>
      </c>
      <c r="EE282" s="165">
        <f t="shared" si="1048"/>
        <v>43040</v>
      </c>
      <c r="EF282" s="157">
        <f t="shared" si="1049"/>
        <v>30</v>
      </c>
      <c r="EG282" s="156"/>
      <c r="EH282" s="166">
        <f>IFERROR(HLOOKUP(EH$1,$H$5:$FY$1802,MATCH($A282,$A$5:$A$1802,0),0)*HLOOKUP(EH$2,$H$5:$FY$1802,MATCH($A282,$A$5:$A$1802,0),0),$H$2)</f>
        <v>0</v>
      </c>
      <c r="EI282" s="166" t="str">
        <f>IFERROR(HLOOKUP(EI$1,$H$5:$FY$1802,MATCH($A282,$A$5:$A$1802,0),0)*HLOOKUP(EI$2,$H$5:$FY$1802,MATCH($A282,$A$5:$A$1802,0),0),$H$2)</f>
        <v>-</v>
      </c>
      <c r="EJ282" s="166">
        <f>IFERROR(HLOOKUP(EJ$1,$H$5:$FY$1802,MATCH($A282,$A$5:$A$1802,0),0)*HLOOKUP(EJ$2,$H$5:$FY$1802,MATCH($A282,$A$5:$A$1802,0),0),$H$2)</f>
        <v>0</v>
      </c>
      <c r="EK282" s="166">
        <f>IFERROR(HLOOKUP(EK$1,$H$5:$FY$1802,MATCH($A282,$A$5:$A$1802,0),0)*HLOOKUP(EK$2,$H$5:$FY$1802,MATCH($A282,$A$5:$A$1802,0),0),$H$2)</f>
        <v>0</v>
      </c>
      <c r="EL282" s="166">
        <f>IFERROR(HLOOKUP(EL$1,$H$5:$FY$1802,MATCH($A282,$A$5:$A$1802,0),0)*HLOOKUP(EL$2,$H$5:$FY$1802,MATCH($A282,$A$5:$A$1802,0),0),$H$2)</f>
        <v>0</v>
      </c>
      <c r="EM282" s="166">
        <f>IFERROR(HLOOKUP(EM$1,$H$5:$FY$1802,MATCH($A282,$A$5:$A$1802,0),0)*HLOOKUP(EM$2,$H$5:$FY$1802,MATCH($A282,$A$5:$A$1802,0),0),$H$2)</f>
        <v>0</v>
      </c>
      <c r="EN282" s="166">
        <f>IFERROR(HLOOKUP(EN$1,$H$5:$FY$1802,MATCH($A282,$A$5:$A$1802,0),0)*HLOOKUP(EN$2,$H$5:$FY$1802,MATCH($A282,$A$5:$A$1802,0),0),$H$2)</f>
        <v>0</v>
      </c>
      <c r="EO282" s="166">
        <f>IFERROR(HLOOKUP(EO$1,$H$5:$FY$1802,MATCH($A282,$A$5:$A$1802,0),0)*HLOOKUP(EO$2,$H$5:$FY$1802,MATCH($A282,$A$5:$A$1802,0),0),$H$2)</f>
        <v>0</v>
      </c>
      <c r="EP282" s="166">
        <f>IFERROR(HLOOKUP(EP$1,$H$5:$FY$1802,MATCH($A282,$A$5:$A$1802,0),0)*HLOOKUP(EP$2,$H$5:$FY$1802,MATCH($A282,$A$5:$A$1802,0),0),$H$2)</f>
        <v>0</v>
      </c>
      <c r="EQ282" s="166" t="str">
        <f>IFERROR(HLOOKUP(EQ$1,$H$5:$FY$1802,MATCH($A282,$A$5:$A$1802,0),0)*HLOOKUP(EQ$2,$H$5:$FY$1802,MATCH($A282,$A$5:$A$1802,0),0),$H$2)</f>
        <v>-</v>
      </c>
      <c r="ER282" s="166" t="str">
        <f>IFERROR(HLOOKUP(ER$1,$H$5:$FY$1802,MATCH($A282,$A$5:$A$1802,0),0)*HLOOKUP(ER$2,$H$5:$FY$1802,MATCH($A282,$A$5:$A$1802,0),0),$H$2)</f>
        <v>-</v>
      </c>
      <c r="ES282" s="166" t="str">
        <f>IFERROR(HLOOKUP(ES$1,$H$5:$FY$1802,MATCH($A282,$A$5:$A$1802,0),0)*HLOOKUP(ES$2,$H$5:$FY$1802,MATCH($A282,$A$5:$A$1802,0),0),$H$2)</f>
        <v>-</v>
      </c>
      <c r="ET282" s="166" t="str">
        <f>IFERROR(HLOOKUP(ET$1,$H$5:$FY$1802,MATCH($A282,$A$5:$A$1802,0),0)*HLOOKUP(ET$2,$H$5:$FY$1802,MATCH($A282,$A$5:$A$1802,0),0),$H$2)</f>
        <v>-</v>
      </c>
      <c r="EU282" s="166" t="str">
        <f>IFERROR(HLOOKUP(EU$1,$H$5:$FY$1802,MATCH($A282,$A$5:$A$1802,0),0)*HLOOKUP(EU$2,$H$5:$FY$1802,MATCH($A282,$A$5:$A$1802,0),0),$H$2)</f>
        <v>-</v>
      </c>
      <c r="EV282" s="166" t="str">
        <f>IFERROR(HLOOKUP(EV$1,$H$5:$FY$1802,MATCH($A282,$A$5:$A$1802,0),0)*HLOOKUP(EV$2,$H$5:$FY$1802,MATCH($A282,$A$5:$A$1802,0),0),$H$2)</f>
        <v>-</v>
      </c>
      <c r="EW282" s="166" t="str">
        <f>IFERROR(HLOOKUP(EW$1,$H$5:$FY$1802,MATCH($A282,$A$5:$A$1802,0),0)*HLOOKUP(EW$2,$H$5:$FY$1802,MATCH($A282,$A$5:$A$1802,0),0),$H$2)</f>
        <v>-</v>
      </c>
      <c r="EX282" s="166" t="str">
        <f>IFERROR(HLOOKUP(EX$1,$H$5:$FY$1802,MATCH($A282,$A$5:$A$1802,0),0)*HLOOKUP(EX$2,$H$5:$FY$1802,MATCH($A282,$A$5:$A$1802,0),0),$H$2)</f>
        <v>-</v>
      </c>
      <c r="EY282" s="166" t="str">
        <f>IFERROR(HLOOKUP(EY$1,$H$5:$FY$1802,MATCH($A282,$A$5:$A$1802,0),0)*HLOOKUP(EY$2,$H$5:$FY$1802,MATCH($A282,$A$5:$A$1802,0),0),$H$2)</f>
        <v>-</v>
      </c>
      <c r="EZ282" s="166" t="str">
        <f>IFERROR(HLOOKUP(EZ$1,$H$5:$FY$1802,MATCH($A282,$A$5:$A$1802,0),0)*HLOOKUP(EZ$2,$H$5:$FY$1802,MATCH($A282,$A$5:$A$1802,0),0),$H$2)</f>
        <v>-</v>
      </c>
      <c r="FA282" s="166" t="str">
        <f>IFERROR(HLOOKUP(FA$1,$H$5:$FY$1802,MATCH($A282,$A$5:$A$1802,0),0)*HLOOKUP(FA$2,$H$5:$FY$1802,MATCH($A282,$A$5:$A$1802,0),0),$H$2)</f>
        <v>-</v>
      </c>
      <c r="FB282" s="166">
        <f>IFERROR(HLOOKUP(FB$1,$H$5:$FY$1802,MATCH($A282,$A$5:$A$1802,0),0)*HLOOKUP(FB$2,$H$5:$FY$1802,MATCH($A282,$A$5:$A$1802,0),0),$H$2)</f>
        <v>0</v>
      </c>
      <c r="FC282" s="166">
        <f>IFERROR(HLOOKUP(FC$1,$H$5:$FY$1802,MATCH($A282,$A$5:$A$1802,0),0)*HLOOKUP(FC$2,$H$5:$FY$1802,MATCH($A282,$A$5:$A$1802,0),0),$H$2)</f>
        <v>0</v>
      </c>
      <c r="FD282" s="166">
        <f>IFERROR(HLOOKUP(FD$1,$H$5:$FY$1802,MATCH($A282,$A$5:$A$1802,0),0)*HLOOKUP(FD$2,$H$5:$FY$1802,MATCH($A282,$A$5:$A$1802,0),0),$H$2)</f>
        <v>0</v>
      </c>
      <c r="FE282" s="166">
        <f>IFERROR(HLOOKUP(FE$1,$H$5:$FY$1802,MATCH($A282,$A$5:$A$1802,0),0)*HLOOKUP(FE$2,$H$5:$FY$1802,MATCH($A282,$A$5:$A$1802,0),0),$H$2)</f>
        <v>0</v>
      </c>
      <c r="FF282" s="166">
        <f>IFERROR(HLOOKUP(FF$1,$H$5:$FY$1802,MATCH($A282,$A$5:$A$1802,0),0)*HLOOKUP(FF$2,$H$5:$FY$1802,MATCH($A282,$A$5:$A$1802,0),0),$H$2)</f>
        <v>0</v>
      </c>
      <c r="FG282" s="166">
        <f>IFERROR(HLOOKUP(FG$1,$H$5:$FY$1802,MATCH($A282,$A$5:$A$1802,0),0)*HLOOKUP(FG$2,$H$5:$FY$1802,MATCH($A282,$A$5:$A$1802,0),0),$H$2)</f>
        <v>0</v>
      </c>
      <c r="FH282" s="152"/>
      <c r="FI282" s="405" t="str">
        <f t="shared" si="1050"/>
        <v>-</v>
      </c>
      <c r="FJ282" s="405" t="str">
        <f t="shared" si="1050"/>
        <v>-</v>
      </c>
      <c r="FK282" s="405" t="str">
        <f t="shared" si="1051"/>
        <v>-</v>
      </c>
      <c r="FL282" s="405" t="str">
        <f t="shared" si="1052"/>
        <v>-</v>
      </c>
      <c r="FM282" s="405" t="str">
        <f t="shared" si="1053"/>
        <v>-</v>
      </c>
      <c r="FN282" s="405" t="str">
        <f t="shared" si="1054"/>
        <v>-</v>
      </c>
      <c r="FO282" s="405" t="str">
        <f t="shared" si="1055"/>
        <v>-</v>
      </c>
      <c r="FP282" s="405" t="str">
        <f t="shared" si="1056"/>
        <v>-</v>
      </c>
      <c r="FQ282" s="405" t="str">
        <f t="shared" si="1057"/>
        <v>-</v>
      </c>
      <c r="FR282" s="405" t="str">
        <f t="shared" si="1058"/>
        <v>-</v>
      </c>
      <c r="FS282" s="65"/>
    </row>
    <row r="283" spans="1:180" ht="10.35" customHeight="1" x14ac:dyDescent="0.2">
      <c r="A283" s="180" t="str">
        <f t="shared" si="1045"/>
        <v>2017-18NOVEMBERRRU</v>
      </c>
      <c r="B283" s="182" t="str">
        <f t="shared" si="1059"/>
        <v>2017-18</v>
      </c>
      <c r="C283" s="181" t="s">
        <v>834</v>
      </c>
      <c r="D283" s="182" t="str">
        <f>INDEX($FV$16:$FW$26,MATCH($F283,$FV$16:$FV$26,0),2)</f>
        <v>Y56</v>
      </c>
      <c r="E283" s="182" t="str">
        <f>VLOOKUP($D283,$FW$8:$FX$14,2,0)</f>
        <v>London</v>
      </c>
      <c r="F283" s="273" t="s">
        <v>855</v>
      </c>
      <c r="G283" s="273" t="s">
        <v>874</v>
      </c>
      <c r="H283" s="274">
        <v>159225</v>
      </c>
      <c r="I283" s="274">
        <v>131432</v>
      </c>
      <c r="J283" s="274">
        <v>2625149</v>
      </c>
      <c r="K283" s="274">
        <v>20</v>
      </c>
      <c r="L283" s="274">
        <v>0</v>
      </c>
      <c r="M283" s="274" t="s">
        <v>44</v>
      </c>
      <c r="N283" s="274">
        <v>116</v>
      </c>
      <c r="O283" s="274">
        <v>213</v>
      </c>
      <c r="P283" s="274" t="s">
        <v>44</v>
      </c>
      <c r="Q283" s="274" t="s">
        <v>44</v>
      </c>
      <c r="R283" s="274" t="s">
        <v>44</v>
      </c>
      <c r="S283" s="274" t="s">
        <v>44</v>
      </c>
      <c r="T283" s="274">
        <v>99509</v>
      </c>
      <c r="U283" s="274">
        <v>7658</v>
      </c>
      <c r="V283" s="274">
        <v>5591</v>
      </c>
      <c r="W283" s="274">
        <v>52321</v>
      </c>
      <c r="X283" s="274">
        <v>22062</v>
      </c>
      <c r="Y283" s="274">
        <v>2586</v>
      </c>
      <c r="Z283" s="274">
        <v>3248966</v>
      </c>
      <c r="AA283" s="274">
        <v>424</v>
      </c>
      <c r="AB283" s="274">
        <v>688</v>
      </c>
      <c r="AC283" s="274">
        <v>4352607</v>
      </c>
      <c r="AD283" s="274">
        <v>779</v>
      </c>
      <c r="AE283" s="274">
        <v>1323</v>
      </c>
      <c r="AF283" s="274">
        <v>57927986</v>
      </c>
      <c r="AG283" s="274">
        <v>1107</v>
      </c>
      <c r="AH283" s="274">
        <v>2192</v>
      </c>
      <c r="AI283" s="274">
        <v>75274310</v>
      </c>
      <c r="AJ283" s="274">
        <v>3412</v>
      </c>
      <c r="AK283" s="274">
        <v>8100</v>
      </c>
      <c r="AL283" s="274">
        <v>11186014</v>
      </c>
      <c r="AM283" s="274">
        <v>4326</v>
      </c>
      <c r="AN283" s="274">
        <v>8934</v>
      </c>
      <c r="AO283" s="274">
        <v>6570</v>
      </c>
      <c r="AP283" s="274">
        <v>223</v>
      </c>
      <c r="AQ283" s="274">
        <v>710</v>
      </c>
      <c r="AR283" s="274">
        <v>8377</v>
      </c>
      <c r="AS283" s="274">
        <v>262</v>
      </c>
      <c r="AT283" s="274">
        <v>5375</v>
      </c>
      <c r="AU283" s="274">
        <v>0</v>
      </c>
      <c r="AV283" s="274">
        <v>58723</v>
      </c>
      <c r="AW283" s="274">
        <v>9234</v>
      </c>
      <c r="AX283" s="274">
        <v>24982</v>
      </c>
      <c r="AY283" s="274">
        <v>92939</v>
      </c>
      <c r="AZ283" s="274">
        <v>20072</v>
      </c>
      <c r="BA283" s="274">
        <v>15893</v>
      </c>
      <c r="BB283" s="274">
        <v>14502</v>
      </c>
      <c r="BC283" s="274">
        <v>11767</v>
      </c>
      <c r="BD283" s="274">
        <v>73921</v>
      </c>
      <c r="BE283" s="274">
        <v>59113</v>
      </c>
      <c r="BF283" s="274">
        <v>36200</v>
      </c>
      <c r="BG283" s="274">
        <v>24735</v>
      </c>
      <c r="BH283" s="274">
        <v>3601</v>
      </c>
      <c r="BI283" s="274">
        <v>2756</v>
      </c>
      <c r="BJ283" s="274" t="s">
        <v>44</v>
      </c>
      <c r="BK283" s="274" t="s">
        <v>44</v>
      </c>
      <c r="BL283" s="274" t="s">
        <v>44</v>
      </c>
      <c r="BM283" s="274" t="s">
        <v>44</v>
      </c>
      <c r="BN283" s="274" t="s">
        <v>44</v>
      </c>
      <c r="BO283" s="274" t="s">
        <v>44</v>
      </c>
      <c r="BP283" s="274" t="s">
        <v>44</v>
      </c>
      <c r="BQ283" s="274" t="s">
        <v>44</v>
      </c>
      <c r="BR283" s="274" t="s">
        <v>44</v>
      </c>
      <c r="BS283" s="274" t="s">
        <v>44</v>
      </c>
      <c r="BT283" s="274" t="s">
        <v>44</v>
      </c>
      <c r="BU283" s="274" t="s">
        <v>44</v>
      </c>
      <c r="BV283" s="274" t="s">
        <v>44</v>
      </c>
      <c r="BW283" s="274" t="s">
        <v>44</v>
      </c>
      <c r="BX283" s="274" t="s">
        <v>44</v>
      </c>
      <c r="BY283" s="274" t="s">
        <v>44</v>
      </c>
      <c r="BZ283" s="274" t="s">
        <v>44</v>
      </c>
      <c r="CA283" s="274" t="s">
        <v>44</v>
      </c>
      <c r="CB283" s="274" t="s">
        <v>44</v>
      </c>
      <c r="CC283" s="274" t="s">
        <v>44</v>
      </c>
      <c r="CD283" s="274" t="s">
        <v>44</v>
      </c>
      <c r="CE283" s="274" t="s">
        <v>44</v>
      </c>
      <c r="CF283" s="274" t="s">
        <v>44</v>
      </c>
      <c r="CG283" s="274" t="s">
        <v>44</v>
      </c>
      <c r="CH283" s="274" t="s">
        <v>44</v>
      </c>
      <c r="CI283" s="274" t="s">
        <v>44</v>
      </c>
      <c r="CJ283" s="274" t="s">
        <v>44</v>
      </c>
      <c r="CK283" s="274" t="s">
        <v>44</v>
      </c>
      <c r="CL283" s="274" t="s">
        <v>44</v>
      </c>
      <c r="CM283" s="274" t="s">
        <v>44</v>
      </c>
      <c r="CN283" s="274" t="s">
        <v>44</v>
      </c>
      <c r="CO283" s="274" t="s">
        <v>44</v>
      </c>
      <c r="CP283" s="274" t="s">
        <v>44</v>
      </c>
      <c r="CQ283" s="274" t="s">
        <v>44</v>
      </c>
      <c r="CR283" s="274" t="s">
        <v>44</v>
      </c>
      <c r="CS283" s="274" t="s">
        <v>44</v>
      </c>
      <c r="CT283" s="274" t="s">
        <v>44</v>
      </c>
      <c r="CU283" s="274" t="s">
        <v>44</v>
      </c>
      <c r="CV283" s="274" t="s">
        <v>44</v>
      </c>
      <c r="CW283" s="274" t="s">
        <v>44</v>
      </c>
      <c r="CX283" s="274">
        <v>0</v>
      </c>
      <c r="CY283" s="274">
        <v>0</v>
      </c>
      <c r="CZ283" s="274">
        <v>0</v>
      </c>
      <c r="DA283" s="274">
        <v>0</v>
      </c>
      <c r="DB283" s="274">
        <v>3202</v>
      </c>
      <c r="DC283" s="274">
        <v>248114</v>
      </c>
      <c r="DD283" s="274">
        <v>77</v>
      </c>
      <c r="DE283" s="274">
        <v>173</v>
      </c>
      <c r="DF283" s="274" t="s">
        <v>44</v>
      </c>
      <c r="DG283" s="274" t="s">
        <v>44</v>
      </c>
      <c r="DH283" s="274" t="s">
        <v>44</v>
      </c>
      <c r="DI283" s="274" t="s">
        <v>44</v>
      </c>
      <c r="DJ283" s="274" t="s">
        <v>44</v>
      </c>
      <c r="DK283" s="274">
        <v>2078</v>
      </c>
      <c r="DL283" s="251">
        <v>1093</v>
      </c>
      <c r="DM283" s="251">
        <v>1416</v>
      </c>
      <c r="DN283" s="251">
        <v>72</v>
      </c>
      <c r="DO283" s="251">
        <v>1446</v>
      </c>
      <c r="DP283" s="251">
        <v>7524828</v>
      </c>
      <c r="DQ283" s="251">
        <v>6885</v>
      </c>
      <c r="DR283" s="251">
        <v>15065</v>
      </c>
      <c r="DS283" s="251">
        <v>10909836</v>
      </c>
      <c r="DT283" s="251">
        <v>7705</v>
      </c>
      <c r="DU283" s="251">
        <v>15768</v>
      </c>
      <c r="DV283" s="251">
        <v>637609</v>
      </c>
      <c r="DW283" s="251">
        <v>8856</v>
      </c>
      <c r="DX283" s="251">
        <v>13005</v>
      </c>
      <c r="DY283" s="251">
        <v>12629690</v>
      </c>
      <c r="DZ283" s="251">
        <v>8734</v>
      </c>
      <c r="EA283" s="251">
        <v>16476</v>
      </c>
      <c r="EB283" s="183"/>
      <c r="EC283" s="184">
        <f t="shared" si="1046"/>
        <v>11</v>
      </c>
      <c r="ED283" s="180">
        <f t="shared" si="1047"/>
        <v>2017</v>
      </c>
      <c r="EE283" s="185">
        <f t="shared" si="1048"/>
        <v>43040</v>
      </c>
      <c r="EF283" s="186">
        <f t="shared" si="1049"/>
        <v>30</v>
      </c>
      <c r="EG283" s="187"/>
      <c r="EH283" s="188">
        <f>IFERROR(HLOOKUP(EH$1,$H$5:$FY$1802,MATCH($A283,$A$5:$A$1802,0),0)*HLOOKUP(EH$2,$H$5:$FY$1802,MATCH($A283,$A$5:$A$1802,0),0),$H$2)</f>
        <v>0</v>
      </c>
      <c r="EI283" s="188" t="str">
        <f>IFERROR(HLOOKUP(EI$1,$H$5:$FY$1802,MATCH($A283,$A$5:$A$1802,0),0)*HLOOKUP(EI$2,$H$5:$FY$1802,MATCH($A283,$A$5:$A$1802,0),0),$H$2)</f>
        <v>-</v>
      </c>
      <c r="EJ283" s="188">
        <f>IFERROR(HLOOKUP(EJ$1,$H$5:$FY$1802,MATCH($A283,$A$5:$A$1802,0),0)*HLOOKUP(EJ$2,$H$5:$FY$1802,MATCH($A283,$A$5:$A$1802,0),0),$H$2)</f>
        <v>15246112</v>
      </c>
      <c r="EK283" s="188">
        <f>IFERROR(HLOOKUP(EK$1,$H$5:$FY$1802,MATCH($A283,$A$5:$A$1802,0),0)*HLOOKUP(EK$2,$H$5:$FY$1802,MATCH($A283,$A$5:$A$1802,0),0),$H$2)</f>
        <v>27995016</v>
      </c>
      <c r="EL283" s="188">
        <f>IFERROR(HLOOKUP(EL$1,$H$5:$FY$1802,MATCH($A283,$A$5:$A$1802,0),0)*HLOOKUP(EL$2,$H$5:$FY$1802,MATCH($A283,$A$5:$A$1802,0),0),$H$2)</f>
        <v>5268704</v>
      </c>
      <c r="EM283" s="188">
        <f>IFERROR(HLOOKUP(EM$1,$H$5:$FY$1802,MATCH($A283,$A$5:$A$1802,0),0)*HLOOKUP(EM$2,$H$5:$FY$1802,MATCH($A283,$A$5:$A$1802,0),0),$H$2)</f>
        <v>7396893</v>
      </c>
      <c r="EN283" s="188">
        <f>IFERROR(HLOOKUP(EN$1,$H$5:$FY$1802,MATCH($A283,$A$5:$A$1802,0),0)*HLOOKUP(EN$2,$H$5:$FY$1802,MATCH($A283,$A$5:$A$1802,0),0),$H$2)</f>
        <v>114687632</v>
      </c>
      <c r="EO283" s="188">
        <f>IFERROR(HLOOKUP(EO$1,$H$5:$FY$1802,MATCH($A283,$A$5:$A$1802,0),0)*HLOOKUP(EO$2,$H$5:$FY$1802,MATCH($A283,$A$5:$A$1802,0),0),$H$2)</f>
        <v>178702200</v>
      </c>
      <c r="EP283" s="188">
        <f>IFERROR(HLOOKUP(EP$1,$H$5:$FY$1802,MATCH($A283,$A$5:$A$1802,0),0)*HLOOKUP(EP$2,$H$5:$FY$1802,MATCH($A283,$A$5:$A$1802,0),0),$H$2)</f>
        <v>23103324</v>
      </c>
      <c r="EQ283" s="188" t="str">
        <f>IFERROR(HLOOKUP(EQ$1,$H$5:$FY$1802,MATCH($A283,$A$5:$A$1802,0),0)*HLOOKUP(EQ$2,$H$5:$FY$1802,MATCH($A283,$A$5:$A$1802,0),0),$H$2)</f>
        <v>-</v>
      </c>
      <c r="ER283" s="188" t="str">
        <f>IFERROR(HLOOKUP(ER$1,$H$5:$FY$1802,MATCH($A283,$A$5:$A$1802,0),0)*HLOOKUP(ER$2,$H$5:$FY$1802,MATCH($A283,$A$5:$A$1802,0),0),$H$2)</f>
        <v>-</v>
      </c>
      <c r="ES283" s="188" t="str">
        <f>IFERROR(HLOOKUP(ES$1,$H$5:$FY$1802,MATCH($A283,$A$5:$A$1802,0),0)*HLOOKUP(ES$2,$H$5:$FY$1802,MATCH($A283,$A$5:$A$1802,0),0),$H$2)</f>
        <v>-</v>
      </c>
      <c r="ET283" s="188" t="str">
        <f>IFERROR(HLOOKUP(ET$1,$H$5:$FY$1802,MATCH($A283,$A$5:$A$1802,0),0)*HLOOKUP(ET$2,$H$5:$FY$1802,MATCH($A283,$A$5:$A$1802,0),0),$H$2)</f>
        <v>-</v>
      </c>
      <c r="EU283" s="188" t="str">
        <f>IFERROR(HLOOKUP(EU$1,$H$5:$FY$1802,MATCH($A283,$A$5:$A$1802,0),0)*HLOOKUP(EU$2,$H$5:$FY$1802,MATCH($A283,$A$5:$A$1802,0),0),$H$2)</f>
        <v>-</v>
      </c>
      <c r="EV283" s="188" t="str">
        <f>IFERROR(HLOOKUP(EV$1,$H$5:$FY$1802,MATCH($A283,$A$5:$A$1802,0),0)*HLOOKUP(EV$2,$H$5:$FY$1802,MATCH($A283,$A$5:$A$1802,0),0),$H$2)</f>
        <v>-</v>
      </c>
      <c r="EW283" s="188" t="str">
        <f>IFERROR(HLOOKUP(EW$1,$H$5:$FY$1802,MATCH($A283,$A$5:$A$1802,0),0)*HLOOKUP(EW$2,$H$5:$FY$1802,MATCH($A283,$A$5:$A$1802,0),0),$H$2)</f>
        <v>-</v>
      </c>
      <c r="EX283" s="188" t="str">
        <f>IFERROR(HLOOKUP(EX$1,$H$5:$FY$1802,MATCH($A283,$A$5:$A$1802,0),0)*HLOOKUP(EX$2,$H$5:$FY$1802,MATCH($A283,$A$5:$A$1802,0),0),$H$2)</f>
        <v>-</v>
      </c>
      <c r="EY283" s="188" t="str">
        <f>IFERROR(HLOOKUP(EY$1,$H$5:$FY$1802,MATCH($A283,$A$5:$A$1802,0),0)*HLOOKUP(EY$2,$H$5:$FY$1802,MATCH($A283,$A$5:$A$1802,0),0),$H$2)</f>
        <v>-</v>
      </c>
      <c r="EZ283" s="188" t="str">
        <f>IFERROR(HLOOKUP(EZ$1,$H$5:$FY$1802,MATCH($A283,$A$5:$A$1802,0),0)*HLOOKUP(EZ$2,$H$5:$FY$1802,MATCH($A283,$A$5:$A$1802,0),0),$H$2)</f>
        <v>-</v>
      </c>
      <c r="FA283" s="188" t="str">
        <f>IFERROR(HLOOKUP(FA$1,$H$5:$FY$1802,MATCH($A283,$A$5:$A$1802,0),0)*HLOOKUP(FA$2,$H$5:$FY$1802,MATCH($A283,$A$5:$A$1802,0),0),$H$2)</f>
        <v>-</v>
      </c>
      <c r="FB283" s="188">
        <f>IFERROR(HLOOKUP(FB$1,$H$5:$FY$1802,MATCH($A283,$A$5:$A$1802,0),0)*HLOOKUP(FB$2,$H$5:$FY$1802,MATCH($A283,$A$5:$A$1802,0),0),$H$2)</f>
        <v>0</v>
      </c>
      <c r="FC283" s="188">
        <f>IFERROR(HLOOKUP(FC$1,$H$5:$FY$1802,MATCH($A283,$A$5:$A$1802,0),0)*HLOOKUP(FC$2,$H$5:$FY$1802,MATCH($A283,$A$5:$A$1802,0),0),$H$2)</f>
        <v>553946</v>
      </c>
      <c r="FD283" s="188">
        <f>IFERROR(HLOOKUP(FD$1,$H$5:$FY$1802,MATCH($A283,$A$5:$A$1802,0),0)*HLOOKUP(FD$2,$H$5:$FY$1802,MATCH($A283,$A$5:$A$1802,0),0),$H$2)</f>
        <v>16466045</v>
      </c>
      <c r="FE283" s="188">
        <f>IFERROR(HLOOKUP(FE$1,$H$5:$FY$1802,MATCH($A283,$A$5:$A$1802,0),0)*HLOOKUP(FE$2,$H$5:$FY$1802,MATCH($A283,$A$5:$A$1802,0),0),$H$2)</f>
        <v>22327488</v>
      </c>
      <c r="FF283" s="188">
        <f>IFERROR(HLOOKUP(FF$1,$H$5:$FY$1802,MATCH($A283,$A$5:$A$1802,0),0)*HLOOKUP(FF$2,$H$5:$FY$1802,MATCH($A283,$A$5:$A$1802,0),0),$H$2)</f>
        <v>936360</v>
      </c>
      <c r="FG283" s="188">
        <f>IFERROR(HLOOKUP(FG$1,$H$5:$FY$1802,MATCH($A283,$A$5:$A$1802,0),0)*HLOOKUP(FG$2,$H$5:$FY$1802,MATCH($A283,$A$5:$A$1802,0),0),$H$2)</f>
        <v>23824296</v>
      </c>
      <c r="FH283" s="189"/>
      <c r="FI283" s="406">
        <f t="shared" si="1050"/>
        <v>2.6210498824758424</v>
      </c>
      <c r="FJ283" s="406">
        <f t="shared" si="1050"/>
        <v>2.0753460433533562</v>
      </c>
      <c r="FK283" s="406">
        <f t="shared" si="1051"/>
        <v>2.5938114827401182</v>
      </c>
      <c r="FL283" s="406">
        <f t="shared" si="1052"/>
        <v>2.1046324450008944</v>
      </c>
      <c r="FM283" s="406">
        <f t="shared" si="1053"/>
        <v>1.4128361460981251</v>
      </c>
      <c r="FN283" s="406">
        <f t="shared" si="1054"/>
        <v>1.1298140326064103</v>
      </c>
      <c r="FO283" s="406">
        <f t="shared" si="1055"/>
        <v>1.6408303870909255</v>
      </c>
      <c r="FP283" s="406">
        <f t="shared" si="1056"/>
        <v>1.1211585531683437</v>
      </c>
      <c r="FQ283" s="406">
        <f t="shared" si="1057"/>
        <v>1.3924980665119877</v>
      </c>
      <c r="FR283" s="406">
        <f t="shared" si="1058"/>
        <v>1.065738592420727</v>
      </c>
      <c r="FS283" s="410"/>
    </row>
    <row r="284" spans="1:180" ht="10.35" customHeight="1" x14ac:dyDescent="0.2">
      <c r="A284" s="74" t="str">
        <f t="shared" si="1045"/>
        <v>2017-18NOVEMBERRX6</v>
      </c>
      <c r="B284" s="163" t="str">
        <f t="shared" si="1059"/>
        <v>2017-18</v>
      </c>
      <c r="C284" s="26" t="s">
        <v>834</v>
      </c>
      <c r="D284" s="163" t="str">
        <f>INDEX($FV$16:$FW$26,MATCH($F284,$FV$16:$FV$26,0),2)</f>
        <v>Y63</v>
      </c>
      <c r="E284" s="163" t="str">
        <f>VLOOKUP($D284,$FW$8:$FX$14,2,0)</f>
        <v>North East and Yorkshire</v>
      </c>
      <c r="F284" s="271" t="s">
        <v>857</v>
      </c>
      <c r="G284" s="271" t="s">
        <v>875</v>
      </c>
      <c r="H284" s="272">
        <v>45746</v>
      </c>
      <c r="I284" s="272">
        <v>30611</v>
      </c>
      <c r="J284" s="272">
        <v>76828</v>
      </c>
      <c r="K284" s="272">
        <v>3</v>
      </c>
      <c r="L284" s="272">
        <v>1</v>
      </c>
      <c r="M284" s="272" t="s">
        <v>44</v>
      </c>
      <c r="N284" s="272">
        <v>9</v>
      </c>
      <c r="O284" s="272">
        <v>26</v>
      </c>
      <c r="P284" s="272" t="s">
        <v>44</v>
      </c>
      <c r="Q284" s="272" t="s">
        <v>44</v>
      </c>
      <c r="R284" s="272" t="s">
        <v>44</v>
      </c>
      <c r="S284" s="272" t="s">
        <v>44</v>
      </c>
      <c r="T284" s="272">
        <v>33919</v>
      </c>
      <c r="U284" s="272">
        <v>3149</v>
      </c>
      <c r="V284" s="272">
        <v>2177</v>
      </c>
      <c r="W284" s="272">
        <v>17125</v>
      </c>
      <c r="X284" s="272">
        <v>8526</v>
      </c>
      <c r="Y284" s="272">
        <v>458</v>
      </c>
      <c r="Z284" s="272">
        <v>1261432</v>
      </c>
      <c r="AA284" s="272">
        <v>401</v>
      </c>
      <c r="AB284" s="272">
        <v>684</v>
      </c>
      <c r="AC284" s="272">
        <v>1200450</v>
      </c>
      <c r="AD284" s="272">
        <v>551</v>
      </c>
      <c r="AE284" s="272">
        <v>990</v>
      </c>
      <c r="AF284" s="272">
        <v>20474910</v>
      </c>
      <c r="AG284" s="272">
        <v>1196</v>
      </c>
      <c r="AH284" s="272">
        <v>2421</v>
      </c>
      <c r="AI284" s="272">
        <v>50874086</v>
      </c>
      <c r="AJ284" s="272">
        <v>5967</v>
      </c>
      <c r="AK284" s="272">
        <v>13957</v>
      </c>
      <c r="AL284" s="272">
        <v>2746776</v>
      </c>
      <c r="AM284" s="272">
        <v>5997</v>
      </c>
      <c r="AN284" s="272">
        <v>15450</v>
      </c>
      <c r="AO284" s="272">
        <v>2369</v>
      </c>
      <c r="AP284" s="272">
        <v>111</v>
      </c>
      <c r="AQ284" s="272">
        <v>1060</v>
      </c>
      <c r="AR284" s="272">
        <v>3657</v>
      </c>
      <c r="AS284" s="272">
        <v>83</v>
      </c>
      <c r="AT284" s="272">
        <v>1115</v>
      </c>
      <c r="AU284" s="272">
        <v>0</v>
      </c>
      <c r="AV284" s="272">
        <v>19717</v>
      </c>
      <c r="AW284" s="272">
        <v>3533</v>
      </c>
      <c r="AX284" s="272">
        <v>8300</v>
      </c>
      <c r="AY284" s="272">
        <v>31550</v>
      </c>
      <c r="AZ284" s="272">
        <v>5631</v>
      </c>
      <c r="BA284" s="272">
        <v>4714</v>
      </c>
      <c r="BB284" s="272">
        <v>3844</v>
      </c>
      <c r="BC284" s="272">
        <v>3281</v>
      </c>
      <c r="BD284" s="272">
        <v>24740</v>
      </c>
      <c r="BE284" s="272">
        <v>20284</v>
      </c>
      <c r="BF284" s="272">
        <v>14770</v>
      </c>
      <c r="BG284" s="272">
        <v>8947</v>
      </c>
      <c r="BH284" s="272">
        <v>730</v>
      </c>
      <c r="BI284" s="272">
        <v>481</v>
      </c>
      <c r="BJ284" s="272" t="s">
        <v>44</v>
      </c>
      <c r="BK284" s="272" t="s">
        <v>44</v>
      </c>
      <c r="BL284" s="272" t="s">
        <v>44</v>
      </c>
      <c r="BM284" s="272" t="s">
        <v>44</v>
      </c>
      <c r="BN284" s="272" t="s">
        <v>44</v>
      </c>
      <c r="BO284" s="272" t="s">
        <v>44</v>
      </c>
      <c r="BP284" s="272" t="s">
        <v>44</v>
      </c>
      <c r="BQ284" s="272" t="s">
        <v>44</v>
      </c>
      <c r="BR284" s="272" t="s">
        <v>44</v>
      </c>
      <c r="BS284" s="272" t="s">
        <v>44</v>
      </c>
      <c r="BT284" s="272" t="s">
        <v>44</v>
      </c>
      <c r="BU284" s="272" t="s">
        <v>44</v>
      </c>
      <c r="BV284" s="272" t="s">
        <v>44</v>
      </c>
      <c r="BW284" s="272" t="s">
        <v>44</v>
      </c>
      <c r="BX284" s="272" t="s">
        <v>44</v>
      </c>
      <c r="BY284" s="272" t="s">
        <v>44</v>
      </c>
      <c r="BZ284" s="272" t="s">
        <v>44</v>
      </c>
      <c r="CA284" s="272" t="s">
        <v>44</v>
      </c>
      <c r="CB284" s="272" t="s">
        <v>44</v>
      </c>
      <c r="CC284" s="272" t="s">
        <v>44</v>
      </c>
      <c r="CD284" s="272" t="s">
        <v>44</v>
      </c>
      <c r="CE284" s="272" t="s">
        <v>44</v>
      </c>
      <c r="CF284" s="272" t="s">
        <v>44</v>
      </c>
      <c r="CG284" s="272" t="s">
        <v>44</v>
      </c>
      <c r="CH284" s="272" t="s">
        <v>44</v>
      </c>
      <c r="CI284" s="272" t="s">
        <v>44</v>
      </c>
      <c r="CJ284" s="272" t="s">
        <v>44</v>
      </c>
      <c r="CK284" s="272" t="s">
        <v>44</v>
      </c>
      <c r="CL284" s="272" t="s">
        <v>44</v>
      </c>
      <c r="CM284" s="272" t="s">
        <v>44</v>
      </c>
      <c r="CN284" s="272" t="s">
        <v>44</v>
      </c>
      <c r="CO284" s="272" t="s">
        <v>44</v>
      </c>
      <c r="CP284" s="272" t="s">
        <v>44</v>
      </c>
      <c r="CQ284" s="272" t="s">
        <v>44</v>
      </c>
      <c r="CR284" s="272" t="s">
        <v>44</v>
      </c>
      <c r="CS284" s="272" t="s">
        <v>44</v>
      </c>
      <c r="CT284" s="272" t="s">
        <v>44</v>
      </c>
      <c r="CU284" s="272" t="s">
        <v>44</v>
      </c>
      <c r="CV284" s="272" t="s">
        <v>44</v>
      </c>
      <c r="CW284" s="272" t="s">
        <v>44</v>
      </c>
      <c r="CX284" s="272">
        <v>92</v>
      </c>
      <c r="CY284" s="272">
        <v>34934</v>
      </c>
      <c r="CZ284" s="272">
        <v>380</v>
      </c>
      <c r="DA284" s="272">
        <v>630</v>
      </c>
      <c r="DB284" s="272">
        <v>814</v>
      </c>
      <c r="DC284" s="272">
        <v>24587</v>
      </c>
      <c r="DD284" s="272">
        <v>30</v>
      </c>
      <c r="DE284" s="272">
        <v>59</v>
      </c>
      <c r="DF284" s="272" t="s">
        <v>44</v>
      </c>
      <c r="DG284" s="272" t="s">
        <v>44</v>
      </c>
      <c r="DH284" s="272" t="s">
        <v>44</v>
      </c>
      <c r="DI284" s="272" t="s">
        <v>44</v>
      </c>
      <c r="DJ284" s="272" t="s">
        <v>44</v>
      </c>
      <c r="DK284" s="272">
        <v>1312</v>
      </c>
      <c r="DL284" s="250">
        <v>652</v>
      </c>
      <c r="DM284" s="250">
        <v>229</v>
      </c>
      <c r="DN284" s="250">
        <v>0</v>
      </c>
      <c r="DO284" s="250">
        <v>39</v>
      </c>
      <c r="DP284" s="250">
        <v>6310767</v>
      </c>
      <c r="DQ284" s="250">
        <v>9679</v>
      </c>
      <c r="DR284" s="250">
        <v>24082</v>
      </c>
      <c r="DS284" s="250">
        <v>2837738</v>
      </c>
      <c r="DT284" s="250">
        <v>12392</v>
      </c>
      <c r="DU284" s="250">
        <v>32252</v>
      </c>
      <c r="DV284" s="250">
        <v>0</v>
      </c>
      <c r="DW284" s="250">
        <v>0</v>
      </c>
      <c r="DX284" s="250">
        <v>0</v>
      </c>
      <c r="DY284" s="250">
        <v>700911</v>
      </c>
      <c r="DZ284" s="250">
        <v>17972</v>
      </c>
      <c r="EA284" s="250">
        <v>41947</v>
      </c>
      <c r="EB284" s="155"/>
      <c r="EC284" s="75">
        <f t="shared" si="1046"/>
        <v>11</v>
      </c>
      <c r="ED284" s="74">
        <f t="shared" si="1047"/>
        <v>2017</v>
      </c>
      <c r="EE284" s="165">
        <f t="shared" si="1048"/>
        <v>43040</v>
      </c>
      <c r="EF284" s="157">
        <f t="shared" si="1049"/>
        <v>30</v>
      </c>
      <c r="EG284" s="156"/>
      <c r="EH284" s="166">
        <f>IFERROR(HLOOKUP(EH$1,$H$5:$FY$1802,MATCH($A284,$A$5:$A$1802,0),0)*HLOOKUP(EH$2,$H$5:$FY$1802,MATCH($A284,$A$5:$A$1802,0),0),$H$2)</f>
        <v>30611</v>
      </c>
      <c r="EI284" s="166" t="str">
        <f>IFERROR(HLOOKUP(EI$1,$H$5:$FY$1802,MATCH($A284,$A$5:$A$1802,0),0)*HLOOKUP(EI$2,$H$5:$FY$1802,MATCH($A284,$A$5:$A$1802,0),0),$H$2)</f>
        <v>-</v>
      </c>
      <c r="EJ284" s="166">
        <f>IFERROR(HLOOKUP(EJ$1,$H$5:$FY$1802,MATCH($A284,$A$5:$A$1802,0),0)*HLOOKUP(EJ$2,$H$5:$FY$1802,MATCH($A284,$A$5:$A$1802,0),0),$H$2)</f>
        <v>275499</v>
      </c>
      <c r="EK284" s="166">
        <f>IFERROR(HLOOKUP(EK$1,$H$5:$FY$1802,MATCH($A284,$A$5:$A$1802,0),0)*HLOOKUP(EK$2,$H$5:$FY$1802,MATCH($A284,$A$5:$A$1802,0),0),$H$2)</f>
        <v>795886</v>
      </c>
      <c r="EL284" s="166">
        <f>IFERROR(HLOOKUP(EL$1,$H$5:$FY$1802,MATCH($A284,$A$5:$A$1802,0),0)*HLOOKUP(EL$2,$H$5:$FY$1802,MATCH($A284,$A$5:$A$1802,0),0),$H$2)</f>
        <v>2153916</v>
      </c>
      <c r="EM284" s="166">
        <f>IFERROR(HLOOKUP(EM$1,$H$5:$FY$1802,MATCH($A284,$A$5:$A$1802,0),0)*HLOOKUP(EM$2,$H$5:$FY$1802,MATCH($A284,$A$5:$A$1802,0),0),$H$2)</f>
        <v>2155230</v>
      </c>
      <c r="EN284" s="166">
        <f>IFERROR(HLOOKUP(EN$1,$H$5:$FY$1802,MATCH($A284,$A$5:$A$1802,0),0)*HLOOKUP(EN$2,$H$5:$FY$1802,MATCH($A284,$A$5:$A$1802,0),0),$H$2)</f>
        <v>41459625</v>
      </c>
      <c r="EO284" s="166">
        <f>IFERROR(HLOOKUP(EO$1,$H$5:$FY$1802,MATCH($A284,$A$5:$A$1802,0),0)*HLOOKUP(EO$2,$H$5:$FY$1802,MATCH($A284,$A$5:$A$1802,0),0),$H$2)</f>
        <v>118997382</v>
      </c>
      <c r="EP284" s="166">
        <f>IFERROR(HLOOKUP(EP$1,$H$5:$FY$1802,MATCH($A284,$A$5:$A$1802,0),0)*HLOOKUP(EP$2,$H$5:$FY$1802,MATCH($A284,$A$5:$A$1802,0),0),$H$2)</f>
        <v>7076100</v>
      </c>
      <c r="EQ284" s="166" t="str">
        <f>IFERROR(HLOOKUP(EQ$1,$H$5:$FY$1802,MATCH($A284,$A$5:$A$1802,0),0)*HLOOKUP(EQ$2,$H$5:$FY$1802,MATCH($A284,$A$5:$A$1802,0),0),$H$2)</f>
        <v>-</v>
      </c>
      <c r="ER284" s="166" t="str">
        <f>IFERROR(HLOOKUP(ER$1,$H$5:$FY$1802,MATCH($A284,$A$5:$A$1802,0),0)*HLOOKUP(ER$2,$H$5:$FY$1802,MATCH($A284,$A$5:$A$1802,0),0),$H$2)</f>
        <v>-</v>
      </c>
      <c r="ES284" s="166" t="str">
        <f>IFERROR(HLOOKUP(ES$1,$H$5:$FY$1802,MATCH($A284,$A$5:$A$1802,0),0)*HLOOKUP(ES$2,$H$5:$FY$1802,MATCH($A284,$A$5:$A$1802,0),0),$H$2)</f>
        <v>-</v>
      </c>
      <c r="ET284" s="166" t="str">
        <f>IFERROR(HLOOKUP(ET$1,$H$5:$FY$1802,MATCH($A284,$A$5:$A$1802,0),0)*HLOOKUP(ET$2,$H$5:$FY$1802,MATCH($A284,$A$5:$A$1802,0),0),$H$2)</f>
        <v>-</v>
      </c>
      <c r="EU284" s="166" t="str">
        <f>IFERROR(HLOOKUP(EU$1,$H$5:$FY$1802,MATCH($A284,$A$5:$A$1802,0),0)*HLOOKUP(EU$2,$H$5:$FY$1802,MATCH($A284,$A$5:$A$1802,0),0),$H$2)</f>
        <v>-</v>
      </c>
      <c r="EV284" s="166" t="str">
        <f>IFERROR(HLOOKUP(EV$1,$H$5:$FY$1802,MATCH($A284,$A$5:$A$1802,0),0)*HLOOKUP(EV$2,$H$5:$FY$1802,MATCH($A284,$A$5:$A$1802,0),0),$H$2)</f>
        <v>-</v>
      </c>
      <c r="EW284" s="166" t="str">
        <f>IFERROR(HLOOKUP(EW$1,$H$5:$FY$1802,MATCH($A284,$A$5:$A$1802,0),0)*HLOOKUP(EW$2,$H$5:$FY$1802,MATCH($A284,$A$5:$A$1802,0),0),$H$2)</f>
        <v>-</v>
      </c>
      <c r="EX284" s="166" t="str">
        <f>IFERROR(HLOOKUP(EX$1,$H$5:$FY$1802,MATCH($A284,$A$5:$A$1802,0),0)*HLOOKUP(EX$2,$H$5:$FY$1802,MATCH($A284,$A$5:$A$1802,0),0),$H$2)</f>
        <v>-</v>
      </c>
      <c r="EY284" s="166" t="str">
        <f>IFERROR(HLOOKUP(EY$1,$H$5:$FY$1802,MATCH($A284,$A$5:$A$1802,0),0)*HLOOKUP(EY$2,$H$5:$FY$1802,MATCH($A284,$A$5:$A$1802,0),0),$H$2)</f>
        <v>-</v>
      </c>
      <c r="EZ284" s="166" t="str">
        <f>IFERROR(HLOOKUP(EZ$1,$H$5:$FY$1802,MATCH($A284,$A$5:$A$1802,0),0)*HLOOKUP(EZ$2,$H$5:$FY$1802,MATCH($A284,$A$5:$A$1802,0),0),$H$2)</f>
        <v>-</v>
      </c>
      <c r="FA284" s="166" t="str">
        <f>IFERROR(HLOOKUP(FA$1,$H$5:$FY$1802,MATCH($A284,$A$5:$A$1802,0),0)*HLOOKUP(FA$2,$H$5:$FY$1802,MATCH($A284,$A$5:$A$1802,0),0),$H$2)</f>
        <v>-</v>
      </c>
      <c r="FB284" s="166">
        <f>IFERROR(HLOOKUP(FB$1,$H$5:$FY$1802,MATCH($A284,$A$5:$A$1802,0),0)*HLOOKUP(FB$2,$H$5:$FY$1802,MATCH($A284,$A$5:$A$1802,0),0),$H$2)</f>
        <v>57960</v>
      </c>
      <c r="FC284" s="166">
        <f>IFERROR(HLOOKUP(FC$1,$H$5:$FY$1802,MATCH($A284,$A$5:$A$1802,0),0)*HLOOKUP(FC$2,$H$5:$FY$1802,MATCH($A284,$A$5:$A$1802,0),0),$H$2)</f>
        <v>48026</v>
      </c>
      <c r="FD284" s="166">
        <f>IFERROR(HLOOKUP(FD$1,$H$5:$FY$1802,MATCH($A284,$A$5:$A$1802,0),0)*HLOOKUP(FD$2,$H$5:$FY$1802,MATCH($A284,$A$5:$A$1802,0),0),$H$2)</f>
        <v>15701464</v>
      </c>
      <c r="FE284" s="166">
        <f>IFERROR(HLOOKUP(FE$1,$H$5:$FY$1802,MATCH($A284,$A$5:$A$1802,0),0)*HLOOKUP(FE$2,$H$5:$FY$1802,MATCH($A284,$A$5:$A$1802,0),0),$H$2)</f>
        <v>7385708</v>
      </c>
      <c r="FF284" s="166">
        <f>IFERROR(HLOOKUP(FF$1,$H$5:$FY$1802,MATCH($A284,$A$5:$A$1802,0),0)*HLOOKUP(FF$2,$H$5:$FY$1802,MATCH($A284,$A$5:$A$1802,0),0),$H$2)</f>
        <v>0</v>
      </c>
      <c r="FG284" s="166">
        <f>IFERROR(HLOOKUP(FG$1,$H$5:$FY$1802,MATCH($A284,$A$5:$A$1802,0),0)*HLOOKUP(FG$2,$H$5:$FY$1802,MATCH($A284,$A$5:$A$1802,0),0),$H$2)</f>
        <v>1635933</v>
      </c>
      <c r="FH284" s="152"/>
      <c r="FI284" s="405">
        <f t="shared" si="1050"/>
        <v>1.7881867259447444</v>
      </c>
      <c r="FJ284" s="405">
        <f t="shared" si="1050"/>
        <v>1.4969831692600826</v>
      </c>
      <c r="FK284" s="405">
        <f t="shared" si="1051"/>
        <v>1.7657326596233349</v>
      </c>
      <c r="FL284" s="405">
        <f t="shared" si="1052"/>
        <v>1.5071198897565456</v>
      </c>
      <c r="FM284" s="405">
        <f t="shared" si="1053"/>
        <v>1.4446715328467152</v>
      </c>
      <c r="FN284" s="405">
        <f t="shared" si="1054"/>
        <v>1.1844671532846716</v>
      </c>
      <c r="FO284" s="405">
        <f t="shared" si="1055"/>
        <v>1.7323481116584565</v>
      </c>
      <c r="FP284" s="405">
        <f t="shared" si="1056"/>
        <v>1.0493783720384706</v>
      </c>
      <c r="FQ284" s="405">
        <f t="shared" si="1057"/>
        <v>1.5938864628820961</v>
      </c>
      <c r="FR284" s="405">
        <f t="shared" si="1058"/>
        <v>1.0502183406113537</v>
      </c>
      <c r="FS284" s="65"/>
    </row>
    <row r="285" spans="1:180" ht="10.35" customHeight="1" x14ac:dyDescent="0.2">
      <c r="A285" s="74" t="str">
        <f t="shared" si="1045"/>
        <v>2017-18NOVEMBERRX7</v>
      </c>
      <c r="B285" s="163" t="str">
        <f t="shared" si="1059"/>
        <v>2017-18</v>
      </c>
      <c r="C285" s="26" t="s">
        <v>834</v>
      </c>
      <c r="D285" s="163" t="str">
        <f>INDEX($FV$16:$FW$26,MATCH($F285,$FV$16:$FV$26,0),2)</f>
        <v>Y62</v>
      </c>
      <c r="E285" s="163" t="str">
        <f>VLOOKUP($D285,$FW$8:$FX$14,2,0)</f>
        <v>North West</v>
      </c>
      <c r="F285" s="271" t="s">
        <v>859</v>
      </c>
      <c r="G285" s="271" t="s">
        <v>876</v>
      </c>
      <c r="H285" s="272">
        <v>131821</v>
      </c>
      <c r="I285" s="272">
        <v>100337</v>
      </c>
      <c r="J285" s="272">
        <v>3452893</v>
      </c>
      <c r="K285" s="272">
        <v>34</v>
      </c>
      <c r="L285" s="272">
        <v>1</v>
      </c>
      <c r="M285" s="272" t="s">
        <v>44</v>
      </c>
      <c r="N285" s="272">
        <v>159</v>
      </c>
      <c r="O285" s="272">
        <v>252</v>
      </c>
      <c r="P285" s="272" t="s">
        <v>44</v>
      </c>
      <c r="Q285" s="272" t="s">
        <v>44</v>
      </c>
      <c r="R285" s="272" t="s">
        <v>44</v>
      </c>
      <c r="S285" s="272" t="s">
        <v>44</v>
      </c>
      <c r="T285" s="272">
        <v>93607</v>
      </c>
      <c r="U285" s="272">
        <v>7758</v>
      </c>
      <c r="V285" s="272">
        <v>5728</v>
      </c>
      <c r="W285" s="272">
        <v>52872</v>
      </c>
      <c r="X285" s="272">
        <v>19759</v>
      </c>
      <c r="Y285" s="272">
        <v>2759</v>
      </c>
      <c r="Z285" s="272">
        <v>4526903</v>
      </c>
      <c r="AA285" s="272">
        <v>584</v>
      </c>
      <c r="AB285" s="272">
        <v>974</v>
      </c>
      <c r="AC285" s="272">
        <v>5181660</v>
      </c>
      <c r="AD285" s="272">
        <v>905</v>
      </c>
      <c r="AE285" s="272">
        <v>1661</v>
      </c>
      <c r="AF285" s="272">
        <v>96963089</v>
      </c>
      <c r="AG285" s="272">
        <v>1834</v>
      </c>
      <c r="AH285" s="272">
        <v>4219</v>
      </c>
      <c r="AI285" s="272">
        <v>61990530</v>
      </c>
      <c r="AJ285" s="272">
        <v>3137</v>
      </c>
      <c r="AK285" s="272">
        <v>7319</v>
      </c>
      <c r="AL285" s="272">
        <v>13952305</v>
      </c>
      <c r="AM285" s="272">
        <v>5057</v>
      </c>
      <c r="AN285" s="272">
        <v>9360</v>
      </c>
      <c r="AO285" s="272">
        <v>2687</v>
      </c>
      <c r="AP285" s="272">
        <v>198</v>
      </c>
      <c r="AQ285" s="272">
        <v>1242</v>
      </c>
      <c r="AR285" s="272">
        <v>5357</v>
      </c>
      <c r="AS285" s="272">
        <v>247</v>
      </c>
      <c r="AT285" s="272">
        <v>1000</v>
      </c>
      <c r="AU285" s="272">
        <v>0</v>
      </c>
      <c r="AV285" s="272">
        <v>62188</v>
      </c>
      <c r="AW285" s="272">
        <v>6909</v>
      </c>
      <c r="AX285" s="272">
        <v>21823</v>
      </c>
      <c r="AY285" s="272">
        <v>90920</v>
      </c>
      <c r="AZ285" s="272">
        <v>15571</v>
      </c>
      <c r="BA285" s="272">
        <v>13350</v>
      </c>
      <c r="BB285" s="272">
        <v>11386</v>
      </c>
      <c r="BC285" s="272">
        <v>9972</v>
      </c>
      <c r="BD285" s="272">
        <v>72351</v>
      </c>
      <c r="BE285" s="272">
        <v>61567</v>
      </c>
      <c r="BF285" s="272">
        <v>29192</v>
      </c>
      <c r="BG285" s="272">
        <v>23131</v>
      </c>
      <c r="BH285" s="272">
        <v>3665</v>
      </c>
      <c r="BI285" s="272">
        <v>3047</v>
      </c>
      <c r="BJ285" s="272" t="s">
        <v>44</v>
      </c>
      <c r="BK285" s="272" t="s">
        <v>44</v>
      </c>
      <c r="BL285" s="272" t="s">
        <v>44</v>
      </c>
      <c r="BM285" s="272" t="s">
        <v>44</v>
      </c>
      <c r="BN285" s="272" t="s">
        <v>44</v>
      </c>
      <c r="BO285" s="272" t="s">
        <v>44</v>
      </c>
      <c r="BP285" s="272" t="s">
        <v>44</v>
      </c>
      <c r="BQ285" s="272" t="s">
        <v>44</v>
      </c>
      <c r="BR285" s="272" t="s">
        <v>44</v>
      </c>
      <c r="BS285" s="272" t="s">
        <v>44</v>
      </c>
      <c r="BT285" s="272" t="s">
        <v>44</v>
      </c>
      <c r="BU285" s="272" t="s">
        <v>44</v>
      </c>
      <c r="BV285" s="272" t="s">
        <v>44</v>
      </c>
      <c r="BW285" s="272" t="s">
        <v>44</v>
      </c>
      <c r="BX285" s="272" t="s">
        <v>44</v>
      </c>
      <c r="BY285" s="272" t="s">
        <v>44</v>
      </c>
      <c r="BZ285" s="272" t="s">
        <v>44</v>
      </c>
      <c r="CA285" s="272" t="s">
        <v>44</v>
      </c>
      <c r="CB285" s="272" t="s">
        <v>44</v>
      </c>
      <c r="CC285" s="272" t="s">
        <v>44</v>
      </c>
      <c r="CD285" s="272" t="s">
        <v>44</v>
      </c>
      <c r="CE285" s="272" t="s">
        <v>44</v>
      </c>
      <c r="CF285" s="272" t="s">
        <v>44</v>
      </c>
      <c r="CG285" s="272" t="s">
        <v>44</v>
      </c>
      <c r="CH285" s="272" t="s">
        <v>44</v>
      </c>
      <c r="CI285" s="272" t="s">
        <v>44</v>
      </c>
      <c r="CJ285" s="272" t="s">
        <v>44</v>
      </c>
      <c r="CK285" s="272" t="s">
        <v>44</v>
      </c>
      <c r="CL285" s="272" t="s">
        <v>44</v>
      </c>
      <c r="CM285" s="272" t="s">
        <v>44</v>
      </c>
      <c r="CN285" s="272" t="s">
        <v>44</v>
      </c>
      <c r="CO285" s="272" t="s">
        <v>44</v>
      </c>
      <c r="CP285" s="272" t="s">
        <v>44</v>
      </c>
      <c r="CQ285" s="272" t="s">
        <v>44</v>
      </c>
      <c r="CR285" s="272" t="s">
        <v>44</v>
      </c>
      <c r="CS285" s="272" t="s">
        <v>44</v>
      </c>
      <c r="CT285" s="272" t="s">
        <v>44</v>
      </c>
      <c r="CU285" s="272" t="s">
        <v>44</v>
      </c>
      <c r="CV285" s="272" t="s">
        <v>44</v>
      </c>
      <c r="CW285" s="272" t="s">
        <v>44</v>
      </c>
      <c r="CX285" s="272">
        <v>0</v>
      </c>
      <c r="CY285" s="272">
        <v>0</v>
      </c>
      <c r="CZ285" s="272">
        <v>0</v>
      </c>
      <c r="DA285" s="272">
        <v>0</v>
      </c>
      <c r="DB285" s="272">
        <v>1890</v>
      </c>
      <c r="DC285" s="272">
        <v>101706</v>
      </c>
      <c r="DD285" s="272">
        <v>54</v>
      </c>
      <c r="DE285" s="272">
        <v>129</v>
      </c>
      <c r="DF285" s="272" t="s">
        <v>44</v>
      </c>
      <c r="DG285" s="272" t="s">
        <v>44</v>
      </c>
      <c r="DH285" s="272" t="s">
        <v>44</v>
      </c>
      <c r="DI285" s="272" t="s">
        <v>44</v>
      </c>
      <c r="DJ285" s="272" t="s">
        <v>44</v>
      </c>
      <c r="DK285" s="272">
        <v>301</v>
      </c>
      <c r="DL285" s="250">
        <v>3408</v>
      </c>
      <c r="DM285" s="250">
        <v>1479</v>
      </c>
      <c r="DN285" s="250">
        <v>139</v>
      </c>
      <c r="DO285" s="250">
        <v>1024</v>
      </c>
      <c r="DP285" s="250">
        <v>18845561</v>
      </c>
      <c r="DQ285" s="250">
        <v>5530</v>
      </c>
      <c r="DR285" s="250">
        <v>11578</v>
      </c>
      <c r="DS285" s="250">
        <v>8726110</v>
      </c>
      <c r="DT285" s="250">
        <v>5900</v>
      </c>
      <c r="DU285" s="250">
        <v>12524</v>
      </c>
      <c r="DV285" s="250">
        <v>1156531</v>
      </c>
      <c r="DW285" s="250">
        <v>8320</v>
      </c>
      <c r="DX285" s="250">
        <v>17276</v>
      </c>
      <c r="DY285" s="250">
        <v>7638866</v>
      </c>
      <c r="DZ285" s="250">
        <v>7460</v>
      </c>
      <c r="EA285" s="250">
        <v>16851</v>
      </c>
      <c r="EB285" s="155"/>
      <c r="EC285" s="75">
        <f t="shared" si="1046"/>
        <v>11</v>
      </c>
      <c r="ED285" s="74">
        <f t="shared" si="1047"/>
        <v>2017</v>
      </c>
      <c r="EE285" s="165">
        <f t="shared" si="1048"/>
        <v>43040</v>
      </c>
      <c r="EF285" s="157">
        <f t="shared" si="1049"/>
        <v>30</v>
      </c>
      <c r="EG285" s="156"/>
      <c r="EH285" s="166">
        <f>IFERROR(HLOOKUP(EH$1,$H$5:$FY$1802,MATCH($A285,$A$5:$A$1802,0),0)*HLOOKUP(EH$2,$H$5:$FY$1802,MATCH($A285,$A$5:$A$1802,0),0),$H$2)</f>
        <v>100337</v>
      </c>
      <c r="EI285" s="166" t="str">
        <f>IFERROR(HLOOKUP(EI$1,$H$5:$FY$1802,MATCH($A285,$A$5:$A$1802,0),0)*HLOOKUP(EI$2,$H$5:$FY$1802,MATCH($A285,$A$5:$A$1802,0),0),$H$2)</f>
        <v>-</v>
      </c>
      <c r="EJ285" s="166">
        <f>IFERROR(HLOOKUP(EJ$1,$H$5:$FY$1802,MATCH($A285,$A$5:$A$1802,0),0)*HLOOKUP(EJ$2,$H$5:$FY$1802,MATCH($A285,$A$5:$A$1802,0),0),$H$2)</f>
        <v>15953583</v>
      </c>
      <c r="EK285" s="166">
        <f>IFERROR(HLOOKUP(EK$1,$H$5:$FY$1802,MATCH($A285,$A$5:$A$1802,0),0)*HLOOKUP(EK$2,$H$5:$FY$1802,MATCH($A285,$A$5:$A$1802,0),0),$H$2)</f>
        <v>25284924</v>
      </c>
      <c r="EL285" s="166">
        <f>IFERROR(HLOOKUP(EL$1,$H$5:$FY$1802,MATCH($A285,$A$5:$A$1802,0),0)*HLOOKUP(EL$2,$H$5:$FY$1802,MATCH($A285,$A$5:$A$1802,0),0),$H$2)</f>
        <v>7556292</v>
      </c>
      <c r="EM285" s="166">
        <f>IFERROR(HLOOKUP(EM$1,$H$5:$FY$1802,MATCH($A285,$A$5:$A$1802,0),0)*HLOOKUP(EM$2,$H$5:$FY$1802,MATCH($A285,$A$5:$A$1802,0),0),$H$2)</f>
        <v>9514208</v>
      </c>
      <c r="EN285" s="166">
        <f>IFERROR(HLOOKUP(EN$1,$H$5:$FY$1802,MATCH($A285,$A$5:$A$1802,0),0)*HLOOKUP(EN$2,$H$5:$FY$1802,MATCH($A285,$A$5:$A$1802,0),0),$H$2)</f>
        <v>223066968</v>
      </c>
      <c r="EO285" s="166">
        <f>IFERROR(HLOOKUP(EO$1,$H$5:$FY$1802,MATCH($A285,$A$5:$A$1802,0),0)*HLOOKUP(EO$2,$H$5:$FY$1802,MATCH($A285,$A$5:$A$1802,0),0),$H$2)</f>
        <v>144616121</v>
      </c>
      <c r="EP285" s="166">
        <f>IFERROR(HLOOKUP(EP$1,$H$5:$FY$1802,MATCH($A285,$A$5:$A$1802,0),0)*HLOOKUP(EP$2,$H$5:$FY$1802,MATCH($A285,$A$5:$A$1802,0),0),$H$2)</f>
        <v>25824240</v>
      </c>
      <c r="EQ285" s="166" t="str">
        <f>IFERROR(HLOOKUP(EQ$1,$H$5:$FY$1802,MATCH($A285,$A$5:$A$1802,0),0)*HLOOKUP(EQ$2,$H$5:$FY$1802,MATCH($A285,$A$5:$A$1802,0),0),$H$2)</f>
        <v>-</v>
      </c>
      <c r="ER285" s="166" t="str">
        <f>IFERROR(HLOOKUP(ER$1,$H$5:$FY$1802,MATCH($A285,$A$5:$A$1802,0),0)*HLOOKUP(ER$2,$H$5:$FY$1802,MATCH($A285,$A$5:$A$1802,0),0),$H$2)</f>
        <v>-</v>
      </c>
      <c r="ES285" s="166" t="str">
        <f>IFERROR(HLOOKUP(ES$1,$H$5:$FY$1802,MATCH($A285,$A$5:$A$1802,0),0)*HLOOKUP(ES$2,$H$5:$FY$1802,MATCH($A285,$A$5:$A$1802,0),0),$H$2)</f>
        <v>-</v>
      </c>
      <c r="ET285" s="166" t="str">
        <f>IFERROR(HLOOKUP(ET$1,$H$5:$FY$1802,MATCH($A285,$A$5:$A$1802,0),0)*HLOOKUP(ET$2,$H$5:$FY$1802,MATCH($A285,$A$5:$A$1802,0),0),$H$2)</f>
        <v>-</v>
      </c>
      <c r="EU285" s="166" t="str">
        <f>IFERROR(HLOOKUP(EU$1,$H$5:$FY$1802,MATCH($A285,$A$5:$A$1802,0),0)*HLOOKUP(EU$2,$H$5:$FY$1802,MATCH($A285,$A$5:$A$1802,0),0),$H$2)</f>
        <v>-</v>
      </c>
      <c r="EV285" s="166" t="str">
        <f>IFERROR(HLOOKUP(EV$1,$H$5:$FY$1802,MATCH($A285,$A$5:$A$1802,0),0)*HLOOKUP(EV$2,$H$5:$FY$1802,MATCH($A285,$A$5:$A$1802,0),0),$H$2)</f>
        <v>-</v>
      </c>
      <c r="EW285" s="166" t="str">
        <f>IFERROR(HLOOKUP(EW$1,$H$5:$FY$1802,MATCH($A285,$A$5:$A$1802,0),0)*HLOOKUP(EW$2,$H$5:$FY$1802,MATCH($A285,$A$5:$A$1802,0),0),$H$2)</f>
        <v>-</v>
      </c>
      <c r="EX285" s="166" t="str">
        <f>IFERROR(HLOOKUP(EX$1,$H$5:$FY$1802,MATCH($A285,$A$5:$A$1802,0),0)*HLOOKUP(EX$2,$H$5:$FY$1802,MATCH($A285,$A$5:$A$1802,0),0),$H$2)</f>
        <v>-</v>
      </c>
      <c r="EY285" s="166" t="str">
        <f>IFERROR(HLOOKUP(EY$1,$H$5:$FY$1802,MATCH($A285,$A$5:$A$1802,0),0)*HLOOKUP(EY$2,$H$5:$FY$1802,MATCH($A285,$A$5:$A$1802,0),0),$H$2)</f>
        <v>-</v>
      </c>
      <c r="EZ285" s="166" t="str">
        <f>IFERROR(HLOOKUP(EZ$1,$H$5:$FY$1802,MATCH($A285,$A$5:$A$1802,0),0)*HLOOKUP(EZ$2,$H$5:$FY$1802,MATCH($A285,$A$5:$A$1802,0),0),$H$2)</f>
        <v>-</v>
      </c>
      <c r="FA285" s="166" t="str">
        <f>IFERROR(HLOOKUP(FA$1,$H$5:$FY$1802,MATCH($A285,$A$5:$A$1802,0),0)*HLOOKUP(FA$2,$H$5:$FY$1802,MATCH($A285,$A$5:$A$1802,0),0),$H$2)</f>
        <v>-</v>
      </c>
      <c r="FB285" s="166">
        <f>IFERROR(HLOOKUP(FB$1,$H$5:$FY$1802,MATCH($A285,$A$5:$A$1802,0),0)*HLOOKUP(FB$2,$H$5:$FY$1802,MATCH($A285,$A$5:$A$1802,0),0),$H$2)</f>
        <v>0</v>
      </c>
      <c r="FC285" s="166">
        <f>IFERROR(HLOOKUP(FC$1,$H$5:$FY$1802,MATCH($A285,$A$5:$A$1802,0),0)*HLOOKUP(FC$2,$H$5:$FY$1802,MATCH($A285,$A$5:$A$1802,0),0),$H$2)</f>
        <v>243810</v>
      </c>
      <c r="FD285" s="166">
        <f>IFERROR(HLOOKUP(FD$1,$H$5:$FY$1802,MATCH($A285,$A$5:$A$1802,0),0)*HLOOKUP(FD$2,$H$5:$FY$1802,MATCH($A285,$A$5:$A$1802,0),0),$H$2)</f>
        <v>39457824</v>
      </c>
      <c r="FE285" s="166">
        <f>IFERROR(HLOOKUP(FE$1,$H$5:$FY$1802,MATCH($A285,$A$5:$A$1802,0),0)*HLOOKUP(FE$2,$H$5:$FY$1802,MATCH($A285,$A$5:$A$1802,0),0),$H$2)</f>
        <v>18522996</v>
      </c>
      <c r="FF285" s="166">
        <f>IFERROR(HLOOKUP(FF$1,$H$5:$FY$1802,MATCH($A285,$A$5:$A$1802,0),0)*HLOOKUP(FF$2,$H$5:$FY$1802,MATCH($A285,$A$5:$A$1802,0),0),$H$2)</f>
        <v>2401364</v>
      </c>
      <c r="FG285" s="166">
        <f>IFERROR(HLOOKUP(FG$1,$H$5:$FY$1802,MATCH($A285,$A$5:$A$1802,0),0)*HLOOKUP(FG$2,$H$5:$FY$1802,MATCH($A285,$A$5:$A$1802,0),0),$H$2)</f>
        <v>17255424</v>
      </c>
      <c r="FH285" s="152"/>
      <c r="FI285" s="405">
        <f t="shared" si="1050"/>
        <v>2.0070894560453727</v>
      </c>
      <c r="FJ285" s="405">
        <f t="shared" si="1050"/>
        <v>1.7208043310131478</v>
      </c>
      <c r="FK285" s="405">
        <f t="shared" si="1051"/>
        <v>1.9877793296089385</v>
      </c>
      <c r="FL285" s="405">
        <f t="shared" si="1052"/>
        <v>1.7409217877094971</v>
      </c>
      <c r="FM285" s="405">
        <f t="shared" si="1053"/>
        <v>1.3684180662732637</v>
      </c>
      <c r="FN285" s="405">
        <f t="shared" si="1054"/>
        <v>1.1644537751550916</v>
      </c>
      <c r="FO285" s="405">
        <f t="shared" si="1055"/>
        <v>1.4774027025659193</v>
      </c>
      <c r="FP285" s="405">
        <f t="shared" si="1056"/>
        <v>1.1706564097373349</v>
      </c>
      <c r="FQ285" s="405">
        <f t="shared" si="1057"/>
        <v>1.3283798477709314</v>
      </c>
      <c r="FR285" s="405">
        <f t="shared" si="1058"/>
        <v>1.1043856469735411</v>
      </c>
      <c r="FS285" s="65"/>
    </row>
    <row r="286" spans="1:180" ht="10.35" customHeight="1" x14ac:dyDescent="0.2">
      <c r="A286" s="180" t="str">
        <f t="shared" si="1045"/>
        <v>2017-18NOVEMBERRYE</v>
      </c>
      <c r="B286" s="182" t="str">
        <f t="shared" si="1059"/>
        <v>2017-18</v>
      </c>
      <c r="C286" s="181" t="s">
        <v>834</v>
      </c>
      <c r="D286" s="182" t="str">
        <f>INDEX($FV$16:$FW$26,MATCH($F286,$FV$16:$FV$26,0),2)</f>
        <v>Y59</v>
      </c>
      <c r="E286" s="182" t="str">
        <f>VLOOKUP($D286,$FW$8:$FX$14,2,0)</f>
        <v>South East</v>
      </c>
      <c r="F286" s="273" t="s">
        <v>861</v>
      </c>
      <c r="G286" s="273" t="s">
        <v>877</v>
      </c>
      <c r="H286" s="274">
        <v>56338</v>
      </c>
      <c r="I286" s="274">
        <v>39583</v>
      </c>
      <c r="J286" s="274">
        <v>319784</v>
      </c>
      <c r="K286" s="274">
        <v>8</v>
      </c>
      <c r="L286" s="274">
        <v>3</v>
      </c>
      <c r="M286" s="274" t="s">
        <v>44</v>
      </c>
      <c r="N286" s="274">
        <v>40</v>
      </c>
      <c r="O286" s="274">
        <v>97</v>
      </c>
      <c r="P286" s="274" t="s">
        <v>44</v>
      </c>
      <c r="Q286" s="274" t="s">
        <v>44</v>
      </c>
      <c r="R286" s="274" t="s">
        <v>44</v>
      </c>
      <c r="S286" s="274" t="s">
        <v>44</v>
      </c>
      <c r="T286" s="274">
        <v>46012</v>
      </c>
      <c r="U286" s="274">
        <v>3350</v>
      </c>
      <c r="V286" s="274">
        <v>2185</v>
      </c>
      <c r="W286" s="274">
        <v>18763</v>
      </c>
      <c r="X286" s="274">
        <v>15625</v>
      </c>
      <c r="Y286" s="274">
        <v>2006</v>
      </c>
      <c r="Z286" s="274">
        <v>1462526</v>
      </c>
      <c r="AA286" s="274">
        <v>437</v>
      </c>
      <c r="AB286" s="274">
        <v>781</v>
      </c>
      <c r="AC286" s="274">
        <v>1635969</v>
      </c>
      <c r="AD286" s="274">
        <v>749</v>
      </c>
      <c r="AE286" s="274">
        <v>1409</v>
      </c>
      <c r="AF286" s="274">
        <v>16519599</v>
      </c>
      <c r="AG286" s="274">
        <v>880</v>
      </c>
      <c r="AH286" s="274">
        <v>1709</v>
      </c>
      <c r="AI286" s="274">
        <v>45065438</v>
      </c>
      <c r="AJ286" s="274">
        <v>2884</v>
      </c>
      <c r="AK286" s="274">
        <v>6607</v>
      </c>
      <c r="AL286" s="274">
        <v>9695388</v>
      </c>
      <c r="AM286" s="274">
        <v>4833</v>
      </c>
      <c r="AN286" s="274">
        <v>10446</v>
      </c>
      <c r="AO286" s="274">
        <v>2777</v>
      </c>
      <c r="AP286" s="274">
        <v>10</v>
      </c>
      <c r="AQ286" s="274">
        <v>71</v>
      </c>
      <c r="AR286" s="274">
        <v>305</v>
      </c>
      <c r="AS286" s="274">
        <v>253</v>
      </c>
      <c r="AT286" s="274">
        <v>2443</v>
      </c>
      <c r="AU286" s="274">
        <v>0</v>
      </c>
      <c r="AV286" s="274">
        <v>25327</v>
      </c>
      <c r="AW286" s="274">
        <v>2976</v>
      </c>
      <c r="AX286" s="274">
        <v>14932</v>
      </c>
      <c r="AY286" s="274">
        <v>43235</v>
      </c>
      <c r="AZ286" s="274">
        <v>6551</v>
      </c>
      <c r="BA286" s="274">
        <v>5207</v>
      </c>
      <c r="BB286" s="274">
        <v>4315</v>
      </c>
      <c r="BC286" s="274">
        <v>3475</v>
      </c>
      <c r="BD286" s="274">
        <v>27683</v>
      </c>
      <c r="BE286" s="274">
        <v>23067</v>
      </c>
      <c r="BF286" s="274">
        <v>22853</v>
      </c>
      <c r="BG286" s="274">
        <v>18090</v>
      </c>
      <c r="BH286" s="274">
        <v>3149</v>
      </c>
      <c r="BI286" s="274">
        <v>2276</v>
      </c>
      <c r="BJ286" s="274" t="s">
        <v>44</v>
      </c>
      <c r="BK286" s="274" t="s">
        <v>44</v>
      </c>
      <c r="BL286" s="274" t="s">
        <v>44</v>
      </c>
      <c r="BM286" s="274" t="s">
        <v>44</v>
      </c>
      <c r="BN286" s="274" t="s">
        <v>44</v>
      </c>
      <c r="BO286" s="274" t="s">
        <v>44</v>
      </c>
      <c r="BP286" s="274" t="s">
        <v>44</v>
      </c>
      <c r="BQ286" s="274" t="s">
        <v>44</v>
      </c>
      <c r="BR286" s="274" t="s">
        <v>44</v>
      </c>
      <c r="BS286" s="274" t="s">
        <v>44</v>
      </c>
      <c r="BT286" s="274" t="s">
        <v>44</v>
      </c>
      <c r="BU286" s="274" t="s">
        <v>44</v>
      </c>
      <c r="BV286" s="274" t="s">
        <v>44</v>
      </c>
      <c r="BW286" s="274" t="s">
        <v>44</v>
      </c>
      <c r="BX286" s="274" t="s">
        <v>44</v>
      </c>
      <c r="BY286" s="274" t="s">
        <v>44</v>
      </c>
      <c r="BZ286" s="274" t="s">
        <v>44</v>
      </c>
      <c r="CA286" s="274" t="s">
        <v>44</v>
      </c>
      <c r="CB286" s="274" t="s">
        <v>44</v>
      </c>
      <c r="CC286" s="274" t="s">
        <v>44</v>
      </c>
      <c r="CD286" s="274" t="s">
        <v>44</v>
      </c>
      <c r="CE286" s="274" t="s">
        <v>44</v>
      </c>
      <c r="CF286" s="274" t="s">
        <v>44</v>
      </c>
      <c r="CG286" s="274" t="s">
        <v>44</v>
      </c>
      <c r="CH286" s="274" t="s">
        <v>44</v>
      </c>
      <c r="CI286" s="274" t="s">
        <v>44</v>
      </c>
      <c r="CJ286" s="274" t="s">
        <v>44</v>
      </c>
      <c r="CK286" s="274" t="s">
        <v>44</v>
      </c>
      <c r="CL286" s="274" t="s">
        <v>44</v>
      </c>
      <c r="CM286" s="274" t="s">
        <v>44</v>
      </c>
      <c r="CN286" s="274" t="s">
        <v>44</v>
      </c>
      <c r="CO286" s="274" t="s">
        <v>44</v>
      </c>
      <c r="CP286" s="274" t="s">
        <v>44</v>
      </c>
      <c r="CQ286" s="274" t="s">
        <v>44</v>
      </c>
      <c r="CR286" s="274" t="s">
        <v>44</v>
      </c>
      <c r="CS286" s="274" t="s">
        <v>44</v>
      </c>
      <c r="CT286" s="274" t="s">
        <v>44</v>
      </c>
      <c r="CU286" s="274" t="s">
        <v>44</v>
      </c>
      <c r="CV286" s="274" t="s">
        <v>44</v>
      </c>
      <c r="CW286" s="274" t="s">
        <v>44</v>
      </c>
      <c r="CX286" s="274">
        <v>197</v>
      </c>
      <c r="CY286" s="274">
        <v>64232</v>
      </c>
      <c r="CZ286" s="274">
        <v>326</v>
      </c>
      <c r="DA286" s="274">
        <v>560</v>
      </c>
      <c r="DB286" s="274">
        <v>2602</v>
      </c>
      <c r="DC286" s="274">
        <v>108855</v>
      </c>
      <c r="DD286" s="274">
        <v>42</v>
      </c>
      <c r="DE286" s="274">
        <v>85</v>
      </c>
      <c r="DF286" s="274" t="s">
        <v>44</v>
      </c>
      <c r="DG286" s="274" t="s">
        <v>44</v>
      </c>
      <c r="DH286" s="274" t="s">
        <v>44</v>
      </c>
      <c r="DI286" s="274" t="s">
        <v>44</v>
      </c>
      <c r="DJ286" s="274" t="s">
        <v>44</v>
      </c>
      <c r="DK286" s="274">
        <v>1</v>
      </c>
      <c r="DL286" s="251">
        <v>1767</v>
      </c>
      <c r="DM286" s="251">
        <v>1374</v>
      </c>
      <c r="DN286" s="251">
        <v>0</v>
      </c>
      <c r="DO286" s="251">
        <v>367</v>
      </c>
      <c r="DP286" s="251">
        <v>5552654</v>
      </c>
      <c r="DQ286" s="251">
        <v>3142</v>
      </c>
      <c r="DR286" s="251">
        <v>5450</v>
      </c>
      <c r="DS286" s="251">
        <v>7208164</v>
      </c>
      <c r="DT286" s="251">
        <v>5246</v>
      </c>
      <c r="DU286" s="251">
        <v>9568</v>
      </c>
      <c r="DV286" s="251">
        <v>0</v>
      </c>
      <c r="DW286" s="251">
        <v>0</v>
      </c>
      <c r="DX286" s="251">
        <v>0</v>
      </c>
      <c r="DY286" s="251">
        <v>2679635</v>
      </c>
      <c r="DZ286" s="251">
        <v>7301</v>
      </c>
      <c r="EA286" s="251">
        <v>15579</v>
      </c>
      <c r="EB286" s="183"/>
      <c r="EC286" s="184">
        <f t="shared" si="1046"/>
        <v>11</v>
      </c>
      <c r="ED286" s="180">
        <f t="shared" si="1047"/>
        <v>2017</v>
      </c>
      <c r="EE286" s="185">
        <f t="shared" si="1048"/>
        <v>43040</v>
      </c>
      <c r="EF286" s="186">
        <f t="shared" si="1049"/>
        <v>30</v>
      </c>
      <c r="EG286" s="187"/>
      <c r="EH286" s="188">
        <f>IFERROR(HLOOKUP(EH$1,$H$5:$FY$1802,MATCH($A286,$A$5:$A$1802,0),0)*HLOOKUP(EH$2,$H$5:$FY$1802,MATCH($A286,$A$5:$A$1802,0),0),$H$2)</f>
        <v>118749</v>
      </c>
      <c r="EI286" s="188" t="str">
        <f>IFERROR(HLOOKUP(EI$1,$H$5:$FY$1802,MATCH($A286,$A$5:$A$1802,0),0)*HLOOKUP(EI$2,$H$5:$FY$1802,MATCH($A286,$A$5:$A$1802,0),0),$H$2)</f>
        <v>-</v>
      </c>
      <c r="EJ286" s="188">
        <f>IFERROR(HLOOKUP(EJ$1,$H$5:$FY$1802,MATCH($A286,$A$5:$A$1802,0),0)*HLOOKUP(EJ$2,$H$5:$FY$1802,MATCH($A286,$A$5:$A$1802,0),0),$H$2)</f>
        <v>1583320</v>
      </c>
      <c r="EK286" s="188">
        <f>IFERROR(HLOOKUP(EK$1,$H$5:$FY$1802,MATCH($A286,$A$5:$A$1802,0),0)*HLOOKUP(EK$2,$H$5:$FY$1802,MATCH($A286,$A$5:$A$1802,0),0),$H$2)</f>
        <v>3839551</v>
      </c>
      <c r="EL286" s="188">
        <f>IFERROR(HLOOKUP(EL$1,$H$5:$FY$1802,MATCH($A286,$A$5:$A$1802,0),0)*HLOOKUP(EL$2,$H$5:$FY$1802,MATCH($A286,$A$5:$A$1802,0),0),$H$2)</f>
        <v>2616350</v>
      </c>
      <c r="EM286" s="188">
        <f>IFERROR(HLOOKUP(EM$1,$H$5:$FY$1802,MATCH($A286,$A$5:$A$1802,0),0)*HLOOKUP(EM$2,$H$5:$FY$1802,MATCH($A286,$A$5:$A$1802,0),0),$H$2)</f>
        <v>3078665</v>
      </c>
      <c r="EN286" s="188">
        <f>IFERROR(HLOOKUP(EN$1,$H$5:$FY$1802,MATCH($A286,$A$5:$A$1802,0),0)*HLOOKUP(EN$2,$H$5:$FY$1802,MATCH($A286,$A$5:$A$1802,0),0),$H$2)</f>
        <v>32065967</v>
      </c>
      <c r="EO286" s="188">
        <f>IFERROR(HLOOKUP(EO$1,$H$5:$FY$1802,MATCH($A286,$A$5:$A$1802,0),0)*HLOOKUP(EO$2,$H$5:$FY$1802,MATCH($A286,$A$5:$A$1802,0),0),$H$2)</f>
        <v>103234375</v>
      </c>
      <c r="EP286" s="188">
        <f>IFERROR(HLOOKUP(EP$1,$H$5:$FY$1802,MATCH($A286,$A$5:$A$1802,0),0)*HLOOKUP(EP$2,$H$5:$FY$1802,MATCH($A286,$A$5:$A$1802,0),0),$H$2)</f>
        <v>20954676</v>
      </c>
      <c r="EQ286" s="188" t="str">
        <f>IFERROR(HLOOKUP(EQ$1,$H$5:$FY$1802,MATCH($A286,$A$5:$A$1802,0),0)*HLOOKUP(EQ$2,$H$5:$FY$1802,MATCH($A286,$A$5:$A$1802,0),0),$H$2)</f>
        <v>-</v>
      </c>
      <c r="ER286" s="188" t="str">
        <f>IFERROR(HLOOKUP(ER$1,$H$5:$FY$1802,MATCH($A286,$A$5:$A$1802,0),0)*HLOOKUP(ER$2,$H$5:$FY$1802,MATCH($A286,$A$5:$A$1802,0),0),$H$2)</f>
        <v>-</v>
      </c>
      <c r="ES286" s="188" t="str">
        <f>IFERROR(HLOOKUP(ES$1,$H$5:$FY$1802,MATCH($A286,$A$5:$A$1802,0),0)*HLOOKUP(ES$2,$H$5:$FY$1802,MATCH($A286,$A$5:$A$1802,0),0),$H$2)</f>
        <v>-</v>
      </c>
      <c r="ET286" s="188" t="str">
        <f>IFERROR(HLOOKUP(ET$1,$H$5:$FY$1802,MATCH($A286,$A$5:$A$1802,0),0)*HLOOKUP(ET$2,$H$5:$FY$1802,MATCH($A286,$A$5:$A$1802,0),0),$H$2)</f>
        <v>-</v>
      </c>
      <c r="EU286" s="188" t="str">
        <f>IFERROR(HLOOKUP(EU$1,$H$5:$FY$1802,MATCH($A286,$A$5:$A$1802,0),0)*HLOOKUP(EU$2,$H$5:$FY$1802,MATCH($A286,$A$5:$A$1802,0),0),$H$2)</f>
        <v>-</v>
      </c>
      <c r="EV286" s="188" t="str">
        <f>IFERROR(HLOOKUP(EV$1,$H$5:$FY$1802,MATCH($A286,$A$5:$A$1802,0),0)*HLOOKUP(EV$2,$H$5:$FY$1802,MATCH($A286,$A$5:$A$1802,0),0),$H$2)</f>
        <v>-</v>
      </c>
      <c r="EW286" s="188" t="str">
        <f>IFERROR(HLOOKUP(EW$1,$H$5:$FY$1802,MATCH($A286,$A$5:$A$1802,0),0)*HLOOKUP(EW$2,$H$5:$FY$1802,MATCH($A286,$A$5:$A$1802,0),0),$H$2)</f>
        <v>-</v>
      </c>
      <c r="EX286" s="188" t="str">
        <f>IFERROR(HLOOKUP(EX$1,$H$5:$FY$1802,MATCH($A286,$A$5:$A$1802,0),0)*HLOOKUP(EX$2,$H$5:$FY$1802,MATCH($A286,$A$5:$A$1802,0),0),$H$2)</f>
        <v>-</v>
      </c>
      <c r="EY286" s="188" t="str">
        <f>IFERROR(HLOOKUP(EY$1,$H$5:$FY$1802,MATCH($A286,$A$5:$A$1802,0),0)*HLOOKUP(EY$2,$H$5:$FY$1802,MATCH($A286,$A$5:$A$1802,0),0),$H$2)</f>
        <v>-</v>
      </c>
      <c r="EZ286" s="188" t="str">
        <f>IFERROR(HLOOKUP(EZ$1,$H$5:$FY$1802,MATCH($A286,$A$5:$A$1802,0),0)*HLOOKUP(EZ$2,$H$5:$FY$1802,MATCH($A286,$A$5:$A$1802,0),0),$H$2)</f>
        <v>-</v>
      </c>
      <c r="FA286" s="188" t="str">
        <f>IFERROR(HLOOKUP(FA$1,$H$5:$FY$1802,MATCH($A286,$A$5:$A$1802,0),0)*HLOOKUP(FA$2,$H$5:$FY$1802,MATCH($A286,$A$5:$A$1802,0),0),$H$2)</f>
        <v>-</v>
      </c>
      <c r="FB286" s="188">
        <f>IFERROR(HLOOKUP(FB$1,$H$5:$FY$1802,MATCH($A286,$A$5:$A$1802,0),0)*HLOOKUP(FB$2,$H$5:$FY$1802,MATCH($A286,$A$5:$A$1802,0),0),$H$2)</f>
        <v>110320</v>
      </c>
      <c r="FC286" s="188">
        <f>IFERROR(HLOOKUP(FC$1,$H$5:$FY$1802,MATCH($A286,$A$5:$A$1802,0),0)*HLOOKUP(FC$2,$H$5:$FY$1802,MATCH($A286,$A$5:$A$1802,0),0),$H$2)</f>
        <v>221170</v>
      </c>
      <c r="FD286" s="188">
        <f>IFERROR(HLOOKUP(FD$1,$H$5:$FY$1802,MATCH($A286,$A$5:$A$1802,0),0)*HLOOKUP(FD$2,$H$5:$FY$1802,MATCH($A286,$A$5:$A$1802,0),0),$H$2)</f>
        <v>9630150</v>
      </c>
      <c r="FE286" s="188">
        <f>IFERROR(HLOOKUP(FE$1,$H$5:$FY$1802,MATCH($A286,$A$5:$A$1802,0),0)*HLOOKUP(FE$2,$H$5:$FY$1802,MATCH($A286,$A$5:$A$1802,0),0),$H$2)</f>
        <v>13146432</v>
      </c>
      <c r="FF286" s="188">
        <f>IFERROR(HLOOKUP(FF$1,$H$5:$FY$1802,MATCH($A286,$A$5:$A$1802,0),0)*HLOOKUP(FF$2,$H$5:$FY$1802,MATCH($A286,$A$5:$A$1802,0),0),$H$2)</f>
        <v>0</v>
      </c>
      <c r="FG286" s="188">
        <f>IFERROR(HLOOKUP(FG$1,$H$5:$FY$1802,MATCH($A286,$A$5:$A$1802,0),0)*HLOOKUP(FG$2,$H$5:$FY$1802,MATCH($A286,$A$5:$A$1802,0),0),$H$2)</f>
        <v>5717493</v>
      </c>
      <c r="FH286" s="189"/>
      <c r="FI286" s="406">
        <f t="shared" si="1050"/>
        <v>1.9555223880597015</v>
      </c>
      <c r="FJ286" s="406">
        <f t="shared" si="1050"/>
        <v>1.5543283582089553</v>
      </c>
      <c r="FK286" s="406">
        <f t="shared" si="1051"/>
        <v>1.9748283752860412</v>
      </c>
      <c r="FL286" s="406">
        <f t="shared" si="1052"/>
        <v>1.5903890160183067</v>
      </c>
      <c r="FM286" s="406">
        <f t="shared" si="1053"/>
        <v>1.4754037200874062</v>
      </c>
      <c r="FN286" s="406">
        <f t="shared" si="1054"/>
        <v>1.229387624580291</v>
      </c>
      <c r="FO286" s="406">
        <f t="shared" si="1055"/>
        <v>1.4625919999999999</v>
      </c>
      <c r="FP286" s="406">
        <f t="shared" si="1056"/>
        <v>1.1577599999999999</v>
      </c>
      <c r="FQ286" s="406">
        <f t="shared" si="1057"/>
        <v>1.5697906281156531</v>
      </c>
      <c r="FR286" s="406">
        <f t="shared" si="1058"/>
        <v>1.1345962113659023</v>
      </c>
      <c r="FS286" s="410"/>
    </row>
    <row r="287" spans="1:180" ht="10.35" customHeight="1" x14ac:dyDescent="0.2">
      <c r="A287" s="74" t="str">
        <f t="shared" si="1045"/>
        <v>2017-18NOVEMBERRYD</v>
      </c>
      <c r="B287" s="163" t="str">
        <f t="shared" si="1059"/>
        <v>2017-18</v>
      </c>
      <c r="C287" s="26" t="s">
        <v>834</v>
      </c>
      <c r="D287" s="163" t="str">
        <f>INDEX($FV$16:$FW$26,MATCH($F287,$FV$16:$FV$26,0),2)</f>
        <v>Y59</v>
      </c>
      <c r="E287" s="163" t="str">
        <f>VLOOKUP($D287,$FW$8:$FX$14,2,0)</f>
        <v>South East</v>
      </c>
      <c r="F287" s="271" t="s">
        <v>863</v>
      </c>
      <c r="G287" s="271" t="s">
        <v>878</v>
      </c>
      <c r="H287" s="272">
        <v>0</v>
      </c>
      <c r="I287" s="272">
        <v>0</v>
      </c>
      <c r="J287" s="272">
        <v>0</v>
      </c>
      <c r="K287" s="272">
        <v>0</v>
      </c>
      <c r="L287" s="272">
        <v>0</v>
      </c>
      <c r="M287" s="272" t="s">
        <v>44</v>
      </c>
      <c r="N287" s="272">
        <v>0</v>
      </c>
      <c r="O287" s="272">
        <v>0</v>
      </c>
      <c r="P287" s="272" t="s">
        <v>44</v>
      </c>
      <c r="Q287" s="272" t="s">
        <v>44</v>
      </c>
      <c r="R287" s="272" t="s">
        <v>44</v>
      </c>
      <c r="S287" s="272" t="s">
        <v>44</v>
      </c>
      <c r="T287" s="272">
        <v>0</v>
      </c>
      <c r="U287" s="272">
        <v>0</v>
      </c>
      <c r="V287" s="272">
        <v>0</v>
      </c>
      <c r="W287" s="272">
        <v>0</v>
      </c>
      <c r="X287" s="272">
        <v>0</v>
      </c>
      <c r="Y287" s="272">
        <v>0</v>
      </c>
      <c r="Z287" s="272">
        <v>0</v>
      </c>
      <c r="AA287" s="272">
        <v>0</v>
      </c>
      <c r="AB287" s="272">
        <v>0</v>
      </c>
      <c r="AC287" s="272">
        <v>0</v>
      </c>
      <c r="AD287" s="272">
        <v>0</v>
      </c>
      <c r="AE287" s="272">
        <v>0</v>
      </c>
      <c r="AF287" s="272">
        <v>0</v>
      </c>
      <c r="AG287" s="272">
        <v>0</v>
      </c>
      <c r="AH287" s="272">
        <v>0</v>
      </c>
      <c r="AI287" s="272">
        <v>0</v>
      </c>
      <c r="AJ287" s="272">
        <v>0</v>
      </c>
      <c r="AK287" s="272">
        <v>0</v>
      </c>
      <c r="AL287" s="272">
        <v>0</v>
      </c>
      <c r="AM287" s="272">
        <v>0</v>
      </c>
      <c r="AN287" s="272">
        <v>0</v>
      </c>
      <c r="AO287" s="272">
        <v>0</v>
      </c>
      <c r="AP287" s="272">
        <v>0</v>
      </c>
      <c r="AQ287" s="272">
        <v>0</v>
      </c>
      <c r="AR287" s="272">
        <v>0</v>
      </c>
      <c r="AS287" s="272">
        <v>0</v>
      </c>
      <c r="AT287" s="272">
        <v>0</v>
      </c>
      <c r="AU287" s="272">
        <v>0</v>
      </c>
      <c r="AV287" s="272">
        <v>0</v>
      </c>
      <c r="AW287" s="272">
        <v>0</v>
      </c>
      <c r="AX287" s="272">
        <v>0</v>
      </c>
      <c r="AY287" s="272">
        <v>0</v>
      </c>
      <c r="AZ287" s="272">
        <v>0</v>
      </c>
      <c r="BA287" s="272">
        <v>0</v>
      </c>
      <c r="BB287" s="272">
        <v>0</v>
      </c>
      <c r="BC287" s="272">
        <v>0</v>
      </c>
      <c r="BD287" s="272">
        <v>0</v>
      </c>
      <c r="BE287" s="272">
        <v>0</v>
      </c>
      <c r="BF287" s="272">
        <v>0</v>
      </c>
      <c r="BG287" s="272">
        <v>0</v>
      </c>
      <c r="BH287" s="272">
        <v>0</v>
      </c>
      <c r="BI287" s="272">
        <v>0</v>
      </c>
      <c r="BJ287" s="272" t="s">
        <v>44</v>
      </c>
      <c r="BK287" s="272" t="s">
        <v>44</v>
      </c>
      <c r="BL287" s="272" t="s">
        <v>44</v>
      </c>
      <c r="BM287" s="272" t="s">
        <v>44</v>
      </c>
      <c r="BN287" s="272" t="s">
        <v>44</v>
      </c>
      <c r="BO287" s="272" t="s">
        <v>44</v>
      </c>
      <c r="BP287" s="272" t="s">
        <v>44</v>
      </c>
      <c r="BQ287" s="272" t="s">
        <v>44</v>
      </c>
      <c r="BR287" s="272" t="s">
        <v>44</v>
      </c>
      <c r="BS287" s="272" t="s">
        <v>44</v>
      </c>
      <c r="BT287" s="272" t="s">
        <v>44</v>
      </c>
      <c r="BU287" s="272" t="s">
        <v>44</v>
      </c>
      <c r="BV287" s="272" t="s">
        <v>44</v>
      </c>
      <c r="BW287" s="272" t="s">
        <v>44</v>
      </c>
      <c r="BX287" s="272" t="s">
        <v>44</v>
      </c>
      <c r="BY287" s="272" t="s">
        <v>44</v>
      </c>
      <c r="BZ287" s="272" t="s">
        <v>44</v>
      </c>
      <c r="CA287" s="272" t="s">
        <v>44</v>
      </c>
      <c r="CB287" s="272" t="s">
        <v>44</v>
      </c>
      <c r="CC287" s="272" t="s">
        <v>44</v>
      </c>
      <c r="CD287" s="272" t="s">
        <v>44</v>
      </c>
      <c r="CE287" s="272" t="s">
        <v>44</v>
      </c>
      <c r="CF287" s="272" t="s">
        <v>44</v>
      </c>
      <c r="CG287" s="272" t="s">
        <v>44</v>
      </c>
      <c r="CH287" s="272" t="s">
        <v>44</v>
      </c>
      <c r="CI287" s="272" t="s">
        <v>44</v>
      </c>
      <c r="CJ287" s="272" t="s">
        <v>44</v>
      </c>
      <c r="CK287" s="272" t="s">
        <v>44</v>
      </c>
      <c r="CL287" s="272" t="s">
        <v>44</v>
      </c>
      <c r="CM287" s="272" t="s">
        <v>44</v>
      </c>
      <c r="CN287" s="272" t="s">
        <v>44</v>
      </c>
      <c r="CO287" s="272" t="s">
        <v>44</v>
      </c>
      <c r="CP287" s="272" t="s">
        <v>44</v>
      </c>
      <c r="CQ287" s="272" t="s">
        <v>44</v>
      </c>
      <c r="CR287" s="272" t="s">
        <v>44</v>
      </c>
      <c r="CS287" s="272" t="s">
        <v>44</v>
      </c>
      <c r="CT287" s="272" t="s">
        <v>44</v>
      </c>
      <c r="CU287" s="272" t="s">
        <v>44</v>
      </c>
      <c r="CV287" s="272" t="s">
        <v>44</v>
      </c>
      <c r="CW287" s="272" t="s">
        <v>44</v>
      </c>
      <c r="CX287" s="272">
        <v>0</v>
      </c>
      <c r="CY287" s="272">
        <v>0</v>
      </c>
      <c r="CZ287" s="272">
        <v>0</v>
      </c>
      <c r="DA287" s="272">
        <v>0</v>
      </c>
      <c r="DB287" s="272">
        <v>0</v>
      </c>
      <c r="DC287" s="272">
        <v>0</v>
      </c>
      <c r="DD287" s="272">
        <v>0</v>
      </c>
      <c r="DE287" s="272">
        <v>0</v>
      </c>
      <c r="DF287" s="272" t="s">
        <v>44</v>
      </c>
      <c r="DG287" s="272" t="s">
        <v>44</v>
      </c>
      <c r="DH287" s="272" t="s">
        <v>44</v>
      </c>
      <c r="DI287" s="272" t="s">
        <v>44</v>
      </c>
      <c r="DJ287" s="272" t="s">
        <v>44</v>
      </c>
      <c r="DK287" s="272">
        <v>0</v>
      </c>
      <c r="DL287" s="250">
        <v>0</v>
      </c>
      <c r="DM287" s="250">
        <v>0</v>
      </c>
      <c r="DN287" s="250">
        <v>0</v>
      </c>
      <c r="DO287" s="250">
        <v>0</v>
      </c>
      <c r="DP287" s="250">
        <v>0</v>
      </c>
      <c r="DQ287" s="250">
        <v>0</v>
      </c>
      <c r="DR287" s="250">
        <v>0</v>
      </c>
      <c r="DS287" s="250">
        <v>0</v>
      </c>
      <c r="DT287" s="250">
        <v>0</v>
      </c>
      <c r="DU287" s="250">
        <v>0</v>
      </c>
      <c r="DV287" s="250">
        <v>0</v>
      </c>
      <c r="DW287" s="250">
        <v>0</v>
      </c>
      <c r="DX287" s="250">
        <v>0</v>
      </c>
      <c r="DY287" s="250">
        <v>0</v>
      </c>
      <c r="DZ287" s="250">
        <v>0</v>
      </c>
      <c r="EA287" s="250">
        <v>0</v>
      </c>
      <c r="EB287" s="155"/>
      <c r="EC287" s="75">
        <f t="shared" si="1046"/>
        <v>11</v>
      </c>
      <c r="ED287" s="74">
        <f t="shared" si="1047"/>
        <v>2017</v>
      </c>
      <c r="EE287" s="165">
        <f t="shared" si="1048"/>
        <v>43040</v>
      </c>
      <c r="EF287" s="157">
        <f t="shared" si="1049"/>
        <v>30</v>
      </c>
      <c r="EG287" s="156"/>
      <c r="EH287" s="166">
        <f>IFERROR(HLOOKUP(EH$1,$H$5:$FY$1802,MATCH($A287,$A$5:$A$1802,0),0)*HLOOKUP(EH$2,$H$5:$FY$1802,MATCH($A287,$A$5:$A$1802,0),0),$H$2)</f>
        <v>0</v>
      </c>
      <c r="EI287" s="166" t="str">
        <f>IFERROR(HLOOKUP(EI$1,$H$5:$FY$1802,MATCH($A287,$A$5:$A$1802,0),0)*HLOOKUP(EI$2,$H$5:$FY$1802,MATCH($A287,$A$5:$A$1802,0),0),$H$2)</f>
        <v>-</v>
      </c>
      <c r="EJ287" s="166">
        <f>IFERROR(HLOOKUP(EJ$1,$H$5:$FY$1802,MATCH($A287,$A$5:$A$1802,0),0)*HLOOKUP(EJ$2,$H$5:$FY$1802,MATCH($A287,$A$5:$A$1802,0),0),$H$2)</f>
        <v>0</v>
      </c>
      <c r="EK287" s="166">
        <f>IFERROR(HLOOKUP(EK$1,$H$5:$FY$1802,MATCH($A287,$A$5:$A$1802,0),0)*HLOOKUP(EK$2,$H$5:$FY$1802,MATCH($A287,$A$5:$A$1802,0),0),$H$2)</f>
        <v>0</v>
      </c>
      <c r="EL287" s="166">
        <f>IFERROR(HLOOKUP(EL$1,$H$5:$FY$1802,MATCH($A287,$A$5:$A$1802,0),0)*HLOOKUP(EL$2,$H$5:$FY$1802,MATCH($A287,$A$5:$A$1802,0),0),$H$2)</f>
        <v>0</v>
      </c>
      <c r="EM287" s="166">
        <f>IFERROR(HLOOKUP(EM$1,$H$5:$FY$1802,MATCH($A287,$A$5:$A$1802,0),0)*HLOOKUP(EM$2,$H$5:$FY$1802,MATCH($A287,$A$5:$A$1802,0),0),$H$2)</f>
        <v>0</v>
      </c>
      <c r="EN287" s="166">
        <f>IFERROR(HLOOKUP(EN$1,$H$5:$FY$1802,MATCH($A287,$A$5:$A$1802,0),0)*HLOOKUP(EN$2,$H$5:$FY$1802,MATCH($A287,$A$5:$A$1802,0),0),$H$2)</f>
        <v>0</v>
      </c>
      <c r="EO287" s="166">
        <f>IFERROR(HLOOKUP(EO$1,$H$5:$FY$1802,MATCH($A287,$A$5:$A$1802,0),0)*HLOOKUP(EO$2,$H$5:$FY$1802,MATCH($A287,$A$5:$A$1802,0),0),$H$2)</f>
        <v>0</v>
      </c>
      <c r="EP287" s="166">
        <f>IFERROR(HLOOKUP(EP$1,$H$5:$FY$1802,MATCH($A287,$A$5:$A$1802,0),0)*HLOOKUP(EP$2,$H$5:$FY$1802,MATCH($A287,$A$5:$A$1802,0),0),$H$2)</f>
        <v>0</v>
      </c>
      <c r="EQ287" s="166" t="str">
        <f>IFERROR(HLOOKUP(EQ$1,$H$5:$FY$1802,MATCH($A287,$A$5:$A$1802,0),0)*HLOOKUP(EQ$2,$H$5:$FY$1802,MATCH($A287,$A$5:$A$1802,0),0),$H$2)</f>
        <v>-</v>
      </c>
      <c r="ER287" s="166" t="str">
        <f>IFERROR(HLOOKUP(ER$1,$H$5:$FY$1802,MATCH($A287,$A$5:$A$1802,0),0)*HLOOKUP(ER$2,$H$5:$FY$1802,MATCH($A287,$A$5:$A$1802,0),0),$H$2)</f>
        <v>-</v>
      </c>
      <c r="ES287" s="166" t="str">
        <f>IFERROR(HLOOKUP(ES$1,$H$5:$FY$1802,MATCH($A287,$A$5:$A$1802,0),0)*HLOOKUP(ES$2,$H$5:$FY$1802,MATCH($A287,$A$5:$A$1802,0),0),$H$2)</f>
        <v>-</v>
      </c>
      <c r="ET287" s="166" t="str">
        <f>IFERROR(HLOOKUP(ET$1,$H$5:$FY$1802,MATCH($A287,$A$5:$A$1802,0),0)*HLOOKUP(ET$2,$H$5:$FY$1802,MATCH($A287,$A$5:$A$1802,0),0),$H$2)</f>
        <v>-</v>
      </c>
      <c r="EU287" s="166" t="str">
        <f>IFERROR(HLOOKUP(EU$1,$H$5:$FY$1802,MATCH($A287,$A$5:$A$1802,0),0)*HLOOKUP(EU$2,$H$5:$FY$1802,MATCH($A287,$A$5:$A$1802,0),0),$H$2)</f>
        <v>-</v>
      </c>
      <c r="EV287" s="166" t="str">
        <f>IFERROR(HLOOKUP(EV$1,$H$5:$FY$1802,MATCH($A287,$A$5:$A$1802,0),0)*HLOOKUP(EV$2,$H$5:$FY$1802,MATCH($A287,$A$5:$A$1802,0),0),$H$2)</f>
        <v>-</v>
      </c>
      <c r="EW287" s="166" t="str">
        <f>IFERROR(HLOOKUP(EW$1,$H$5:$FY$1802,MATCH($A287,$A$5:$A$1802,0),0)*HLOOKUP(EW$2,$H$5:$FY$1802,MATCH($A287,$A$5:$A$1802,0),0),$H$2)</f>
        <v>-</v>
      </c>
      <c r="EX287" s="166" t="str">
        <f>IFERROR(HLOOKUP(EX$1,$H$5:$FY$1802,MATCH($A287,$A$5:$A$1802,0),0)*HLOOKUP(EX$2,$H$5:$FY$1802,MATCH($A287,$A$5:$A$1802,0),0),$H$2)</f>
        <v>-</v>
      </c>
      <c r="EY287" s="166" t="str">
        <f>IFERROR(HLOOKUP(EY$1,$H$5:$FY$1802,MATCH($A287,$A$5:$A$1802,0),0)*HLOOKUP(EY$2,$H$5:$FY$1802,MATCH($A287,$A$5:$A$1802,0),0),$H$2)</f>
        <v>-</v>
      </c>
      <c r="EZ287" s="166" t="str">
        <f>IFERROR(HLOOKUP(EZ$1,$H$5:$FY$1802,MATCH($A287,$A$5:$A$1802,0),0)*HLOOKUP(EZ$2,$H$5:$FY$1802,MATCH($A287,$A$5:$A$1802,0),0),$H$2)</f>
        <v>-</v>
      </c>
      <c r="FA287" s="166" t="str">
        <f>IFERROR(HLOOKUP(FA$1,$H$5:$FY$1802,MATCH($A287,$A$5:$A$1802,0),0)*HLOOKUP(FA$2,$H$5:$FY$1802,MATCH($A287,$A$5:$A$1802,0),0),$H$2)</f>
        <v>-</v>
      </c>
      <c r="FB287" s="166">
        <f>IFERROR(HLOOKUP(FB$1,$H$5:$FY$1802,MATCH($A287,$A$5:$A$1802,0),0)*HLOOKUP(FB$2,$H$5:$FY$1802,MATCH($A287,$A$5:$A$1802,0),0),$H$2)</f>
        <v>0</v>
      </c>
      <c r="FC287" s="166">
        <f>IFERROR(HLOOKUP(FC$1,$H$5:$FY$1802,MATCH($A287,$A$5:$A$1802,0),0)*HLOOKUP(FC$2,$H$5:$FY$1802,MATCH($A287,$A$5:$A$1802,0),0),$H$2)</f>
        <v>0</v>
      </c>
      <c r="FD287" s="166">
        <f>IFERROR(HLOOKUP(FD$1,$H$5:$FY$1802,MATCH($A287,$A$5:$A$1802,0),0)*HLOOKUP(FD$2,$H$5:$FY$1802,MATCH($A287,$A$5:$A$1802,0),0),$H$2)</f>
        <v>0</v>
      </c>
      <c r="FE287" s="166">
        <f>IFERROR(HLOOKUP(FE$1,$H$5:$FY$1802,MATCH($A287,$A$5:$A$1802,0),0)*HLOOKUP(FE$2,$H$5:$FY$1802,MATCH($A287,$A$5:$A$1802,0),0),$H$2)</f>
        <v>0</v>
      </c>
      <c r="FF287" s="166">
        <f>IFERROR(HLOOKUP(FF$1,$H$5:$FY$1802,MATCH($A287,$A$5:$A$1802,0),0)*HLOOKUP(FF$2,$H$5:$FY$1802,MATCH($A287,$A$5:$A$1802,0),0),$H$2)</f>
        <v>0</v>
      </c>
      <c r="FG287" s="166">
        <f>IFERROR(HLOOKUP(FG$1,$H$5:$FY$1802,MATCH($A287,$A$5:$A$1802,0),0)*HLOOKUP(FG$2,$H$5:$FY$1802,MATCH($A287,$A$5:$A$1802,0),0),$H$2)</f>
        <v>0</v>
      </c>
      <c r="FH287" s="152"/>
      <c r="FI287" s="405" t="str">
        <f t="shared" si="1050"/>
        <v>-</v>
      </c>
      <c r="FJ287" s="405" t="str">
        <f t="shared" si="1050"/>
        <v>-</v>
      </c>
      <c r="FK287" s="405" t="str">
        <f t="shared" si="1051"/>
        <v>-</v>
      </c>
      <c r="FL287" s="405" t="str">
        <f t="shared" si="1052"/>
        <v>-</v>
      </c>
      <c r="FM287" s="405" t="str">
        <f t="shared" si="1053"/>
        <v>-</v>
      </c>
      <c r="FN287" s="405" t="str">
        <f t="shared" si="1054"/>
        <v>-</v>
      </c>
      <c r="FO287" s="405" t="str">
        <f t="shared" si="1055"/>
        <v>-</v>
      </c>
      <c r="FP287" s="405" t="str">
        <f t="shared" si="1056"/>
        <v>-</v>
      </c>
      <c r="FQ287" s="405" t="str">
        <f t="shared" si="1057"/>
        <v>-</v>
      </c>
      <c r="FR287" s="405" t="str">
        <f t="shared" si="1058"/>
        <v>-</v>
      </c>
      <c r="FS287" s="65"/>
    </row>
    <row r="288" spans="1:180" ht="10.35" customHeight="1" x14ac:dyDescent="0.2">
      <c r="A288" s="74" t="str">
        <f t="shared" si="1045"/>
        <v>2017-18NOVEMBERRYF</v>
      </c>
      <c r="B288" s="163" t="str">
        <f t="shared" si="1059"/>
        <v>2017-18</v>
      </c>
      <c r="C288" s="26" t="s">
        <v>834</v>
      </c>
      <c r="D288" s="163" t="str">
        <f>INDEX($FV$16:$FW$26,MATCH($F288,$FV$16:$FV$26,0),2)</f>
        <v>Y58</v>
      </c>
      <c r="E288" s="163" t="str">
        <f>VLOOKUP($D288,$FW$8:$FX$14,2,0)</f>
        <v>South West</v>
      </c>
      <c r="F288" s="271" t="s">
        <v>865</v>
      </c>
      <c r="G288" s="271" t="s">
        <v>879</v>
      </c>
      <c r="H288" s="272">
        <v>26687</v>
      </c>
      <c r="I288" s="272">
        <v>19061</v>
      </c>
      <c r="J288" s="272">
        <v>147196</v>
      </c>
      <c r="K288" s="272">
        <v>8</v>
      </c>
      <c r="L288" s="272">
        <v>2</v>
      </c>
      <c r="M288" s="272" t="s">
        <v>44</v>
      </c>
      <c r="N288" s="272">
        <v>38</v>
      </c>
      <c r="O288" s="272">
        <v>84</v>
      </c>
      <c r="P288" s="272" t="s">
        <v>44</v>
      </c>
      <c r="Q288" s="272" t="s">
        <v>44</v>
      </c>
      <c r="R288" s="272" t="s">
        <v>44</v>
      </c>
      <c r="S288" s="272" t="s">
        <v>44</v>
      </c>
      <c r="T288" s="272">
        <v>19214</v>
      </c>
      <c r="U288" s="272">
        <v>1310</v>
      </c>
      <c r="V288" s="272">
        <v>824</v>
      </c>
      <c r="W288" s="272">
        <v>9408</v>
      </c>
      <c r="X288" s="272">
        <v>5335</v>
      </c>
      <c r="Y288" s="272">
        <v>465</v>
      </c>
      <c r="Z288" s="272">
        <v>821463</v>
      </c>
      <c r="AA288" s="272">
        <v>627</v>
      </c>
      <c r="AB288" s="272">
        <v>1097</v>
      </c>
      <c r="AC288" s="272">
        <v>720998</v>
      </c>
      <c r="AD288" s="272">
        <v>875</v>
      </c>
      <c r="AE288" s="272">
        <v>1567</v>
      </c>
      <c r="AF288" s="272">
        <v>16394915</v>
      </c>
      <c r="AG288" s="272">
        <v>1743</v>
      </c>
      <c r="AH288" s="272">
        <v>3712</v>
      </c>
      <c r="AI288" s="272">
        <v>19832729</v>
      </c>
      <c r="AJ288" s="272">
        <v>3717</v>
      </c>
      <c r="AK288" s="272">
        <v>8608</v>
      </c>
      <c r="AL288" s="272">
        <v>2811695</v>
      </c>
      <c r="AM288" s="272">
        <v>6047</v>
      </c>
      <c r="AN288" s="272">
        <v>14119</v>
      </c>
      <c r="AO288" s="272">
        <v>905</v>
      </c>
      <c r="AP288" s="272">
        <v>122</v>
      </c>
      <c r="AQ288" s="272">
        <v>367</v>
      </c>
      <c r="AR288" s="272">
        <v>802</v>
      </c>
      <c r="AS288" s="272">
        <v>116</v>
      </c>
      <c r="AT288" s="272">
        <v>300</v>
      </c>
      <c r="AU288" s="272">
        <v>46</v>
      </c>
      <c r="AV288" s="272">
        <v>10226</v>
      </c>
      <c r="AW288" s="272">
        <v>777</v>
      </c>
      <c r="AX288" s="272">
        <v>7306</v>
      </c>
      <c r="AY288" s="272">
        <v>18309</v>
      </c>
      <c r="AZ288" s="272">
        <v>2596</v>
      </c>
      <c r="BA288" s="272">
        <v>2085</v>
      </c>
      <c r="BB288" s="272">
        <v>1629</v>
      </c>
      <c r="BC288" s="272">
        <v>1330</v>
      </c>
      <c r="BD288" s="272">
        <v>12661</v>
      </c>
      <c r="BE288" s="272">
        <v>10624</v>
      </c>
      <c r="BF288" s="272">
        <v>7668</v>
      </c>
      <c r="BG288" s="272">
        <v>5925</v>
      </c>
      <c r="BH288" s="272">
        <v>871</v>
      </c>
      <c r="BI288" s="272">
        <v>510</v>
      </c>
      <c r="BJ288" s="272" t="s">
        <v>44</v>
      </c>
      <c r="BK288" s="272" t="s">
        <v>44</v>
      </c>
      <c r="BL288" s="272" t="s">
        <v>44</v>
      </c>
      <c r="BM288" s="272" t="s">
        <v>44</v>
      </c>
      <c r="BN288" s="272" t="s">
        <v>44</v>
      </c>
      <c r="BO288" s="272" t="s">
        <v>44</v>
      </c>
      <c r="BP288" s="272" t="s">
        <v>44</v>
      </c>
      <c r="BQ288" s="272" t="s">
        <v>44</v>
      </c>
      <c r="BR288" s="272" t="s">
        <v>44</v>
      </c>
      <c r="BS288" s="272" t="s">
        <v>44</v>
      </c>
      <c r="BT288" s="272" t="s">
        <v>44</v>
      </c>
      <c r="BU288" s="272" t="s">
        <v>44</v>
      </c>
      <c r="BV288" s="272" t="s">
        <v>44</v>
      </c>
      <c r="BW288" s="272" t="s">
        <v>44</v>
      </c>
      <c r="BX288" s="272" t="s">
        <v>44</v>
      </c>
      <c r="BY288" s="272" t="s">
        <v>44</v>
      </c>
      <c r="BZ288" s="272" t="s">
        <v>44</v>
      </c>
      <c r="CA288" s="272" t="s">
        <v>44</v>
      </c>
      <c r="CB288" s="272" t="s">
        <v>44</v>
      </c>
      <c r="CC288" s="272" t="s">
        <v>44</v>
      </c>
      <c r="CD288" s="272" t="s">
        <v>44</v>
      </c>
      <c r="CE288" s="272" t="s">
        <v>44</v>
      </c>
      <c r="CF288" s="272" t="s">
        <v>44</v>
      </c>
      <c r="CG288" s="272" t="s">
        <v>44</v>
      </c>
      <c r="CH288" s="272" t="s">
        <v>44</v>
      </c>
      <c r="CI288" s="272" t="s">
        <v>44</v>
      </c>
      <c r="CJ288" s="272" t="s">
        <v>44</v>
      </c>
      <c r="CK288" s="272" t="s">
        <v>44</v>
      </c>
      <c r="CL288" s="272" t="s">
        <v>44</v>
      </c>
      <c r="CM288" s="272" t="s">
        <v>44</v>
      </c>
      <c r="CN288" s="272" t="s">
        <v>44</v>
      </c>
      <c r="CO288" s="272" t="s">
        <v>44</v>
      </c>
      <c r="CP288" s="272" t="s">
        <v>44</v>
      </c>
      <c r="CQ288" s="272" t="s">
        <v>44</v>
      </c>
      <c r="CR288" s="272" t="s">
        <v>44</v>
      </c>
      <c r="CS288" s="272" t="s">
        <v>44</v>
      </c>
      <c r="CT288" s="272" t="s">
        <v>44</v>
      </c>
      <c r="CU288" s="272" t="s">
        <v>44</v>
      </c>
      <c r="CV288" s="272" t="s">
        <v>44</v>
      </c>
      <c r="CW288" s="272" t="s">
        <v>44</v>
      </c>
      <c r="CX288" s="272">
        <v>0</v>
      </c>
      <c r="CY288" s="272">
        <v>0</v>
      </c>
      <c r="CZ288" s="272">
        <v>0</v>
      </c>
      <c r="DA288" s="272">
        <v>0</v>
      </c>
      <c r="DB288" s="272">
        <v>0</v>
      </c>
      <c r="DC288" s="272">
        <v>0</v>
      </c>
      <c r="DD288" s="272">
        <v>0</v>
      </c>
      <c r="DE288" s="272">
        <v>0</v>
      </c>
      <c r="DF288" s="272" t="s">
        <v>44</v>
      </c>
      <c r="DG288" s="272" t="s">
        <v>44</v>
      </c>
      <c r="DH288" s="272" t="s">
        <v>44</v>
      </c>
      <c r="DI288" s="272" t="s">
        <v>44</v>
      </c>
      <c r="DJ288" s="272" t="s">
        <v>44</v>
      </c>
      <c r="DK288" s="272">
        <v>0</v>
      </c>
      <c r="DL288" s="250">
        <v>318</v>
      </c>
      <c r="DM288" s="250">
        <v>329</v>
      </c>
      <c r="DN288" s="250">
        <v>7</v>
      </c>
      <c r="DO288" s="250">
        <v>255</v>
      </c>
      <c r="DP288" s="250">
        <v>1928799</v>
      </c>
      <c r="DQ288" s="250">
        <v>6065</v>
      </c>
      <c r="DR288" s="250">
        <v>14453</v>
      </c>
      <c r="DS288" s="250">
        <v>2598030</v>
      </c>
      <c r="DT288" s="250">
        <v>7897</v>
      </c>
      <c r="DU288" s="250">
        <v>17144</v>
      </c>
      <c r="DV288" s="250">
        <v>40454</v>
      </c>
      <c r="DW288" s="250">
        <v>5779</v>
      </c>
      <c r="DX288" s="250">
        <v>14358</v>
      </c>
      <c r="DY288" s="250">
        <v>2377466</v>
      </c>
      <c r="DZ288" s="250">
        <v>9323</v>
      </c>
      <c r="EA288" s="250">
        <v>21563</v>
      </c>
      <c r="EB288" s="155"/>
      <c r="EC288" s="75">
        <f t="shared" si="1046"/>
        <v>11</v>
      </c>
      <c r="ED288" s="74">
        <f t="shared" si="1047"/>
        <v>2017</v>
      </c>
      <c r="EE288" s="165">
        <f t="shared" si="1048"/>
        <v>43040</v>
      </c>
      <c r="EF288" s="157">
        <f t="shared" si="1049"/>
        <v>30</v>
      </c>
      <c r="EG288" s="156"/>
      <c r="EH288" s="166">
        <f>IFERROR(HLOOKUP(EH$1,$H$5:$FY$1802,MATCH($A288,$A$5:$A$1802,0),0)*HLOOKUP(EH$2,$H$5:$FY$1802,MATCH($A288,$A$5:$A$1802,0),0),$H$2)</f>
        <v>38122</v>
      </c>
      <c r="EI288" s="166" t="str">
        <f>IFERROR(HLOOKUP(EI$1,$H$5:$FY$1802,MATCH($A288,$A$5:$A$1802,0),0)*HLOOKUP(EI$2,$H$5:$FY$1802,MATCH($A288,$A$5:$A$1802,0),0),$H$2)</f>
        <v>-</v>
      </c>
      <c r="EJ288" s="166">
        <f>IFERROR(HLOOKUP(EJ$1,$H$5:$FY$1802,MATCH($A288,$A$5:$A$1802,0),0)*HLOOKUP(EJ$2,$H$5:$FY$1802,MATCH($A288,$A$5:$A$1802,0),0),$H$2)</f>
        <v>724318</v>
      </c>
      <c r="EK288" s="166">
        <f>IFERROR(HLOOKUP(EK$1,$H$5:$FY$1802,MATCH($A288,$A$5:$A$1802,0),0)*HLOOKUP(EK$2,$H$5:$FY$1802,MATCH($A288,$A$5:$A$1802,0),0),$H$2)</f>
        <v>1601124</v>
      </c>
      <c r="EL288" s="166">
        <f>IFERROR(HLOOKUP(EL$1,$H$5:$FY$1802,MATCH($A288,$A$5:$A$1802,0),0)*HLOOKUP(EL$2,$H$5:$FY$1802,MATCH($A288,$A$5:$A$1802,0),0),$H$2)</f>
        <v>1437070</v>
      </c>
      <c r="EM288" s="166">
        <f>IFERROR(HLOOKUP(EM$1,$H$5:$FY$1802,MATCH($A288,$A$5:$A$1802,0),0)*HLOOKUP(EM$2,$H$5:$FY$1802,MATCH($A288,$A$5:$A$1802,0),0),$H$2)</f>
        <v>1291208</v>
      </c>
      <c r="EN288" s="166">
        <f>IFERROR(HLOOKUP(EN$1,$H$5:$FY$1802,MATCH($A288,$A$5:$A$1802,0),0)*HLOOKUP(EN$2,$H$5:$FY$1802,MATCH($A288,$A$5:$A$1802,0),0),$H$2)</f>
        <v>34922496</v>
      </c>
      <c r="EO288" s="166">
        <f>IFERROR(HLOOKUP(EO$1,$H$5:$FY$1802,MATCH($A288,$A$5:$A$1802,0),0)*HLOOKUP(EO$2,$H$5:$FY$1802,MATCH($A288,$A$5:$A$1802,0),0),$H$2)</f>
        <v>45923680</v>
      </c>
      <c r="EP288" s="166">
        <f>IFERROR(HLOOKUP(EP$1,$H$5:$FY$1802,MATCH($A288,$A$5:$A$1802,0),0)*HLOOKUP(EP$2,$H$5:$FY$1802,MATCH($A288,$A$5:$A$1802,0),0),$H$2)</f>
        <v>6565335</v>
      </c>
      <c r="EQ288" s="166" t="str">
        <f>IFERROR(HLOOKUP(EQ$1,$H$5:$FY$1802,MATCH($A288,$A$5:$A$1802,0),0)*HLOOKUP(EQ$2,$H$5:$FY$1802,MATCH($A288,$A$5:$A$1802,0),0),$H$2)</f>
        <v>-</v>
      </c>
      <c r="ER288" s="166" t="str">
        <f>IFERROR(HLOOKUP(ER$1,$H$5:$FY$1802,MATCH($A288,$A$5:$A$1802,0),0)*HLOOKUP(ER$2,$H$5:$FY$1802,MATCH($A288,$A$5:$A$1802,0),0),$H$2)</f>
        <v>-</v>
      </c>
      <c r="ES288" s="166" t="str">
        <f>IFERROR(HLOOKUP(ES$1,$H$5:$FY$1802,MATCH($A288,$A$5:$A$1802,0),0)*HLOOKUP(ES$2,$H$5:$FY$1802,MATCH($A288,$A$5:$A$1802,0),0),$H$2)</f>
        <v>-</v>
      </c>
      <c r="ET288" s="166" t="str">
        <f>IFERROR(HLOOKUP(ET$1,$H$5:$FY$1802,MATCH($A288,$A$5:$A$1802,0),0)*HLOOKUP(ET$2,$H$5:$FY$1802,MATCH($A288,$A$5:$A$1802,0),0),$H$2)</f>
        <v>-</v>
      </c>
      <c r="EU288" s="166" t="str">
        <f>IFERROR(HLOOKUP(EU$1,$H$5:$FY$1802,MATCH($A288,$A$5:$A$1802,0),0)*HLOOKUP(EU$2,$H$5:$FY$1802,MATCH($A288,$A$5:$A$1802,0),0),$H$2)</f>
        <v>-</v>
      </c>
      <c r="EV288" s="166" t="str">
        <f>IFERROR(HLOOKUP(EV$1,$H$5:$FY$1802,MATCH($A288,$A$5:$A$1802,0),0)*HLOOKUP(EV$2,$H$5:$FY$1802,MATCH($A288,$A$5:$A$1802,0),0),$H$2)</f>
        <v>-</v>
      </c>
      <c r="EW288" s="166" t="str">
        <f>IFERROR(HLOOKUP(EW$1,$H$5:$FY$1802,MATCH($A288,$A$5:$A$1802,0),0)*HLOOKUP(EW$2,$H$5:$FY$1802,MATCH($A288,$A$5:$A$1802,0),0),$H$2)</f>
        <v>-</v>
      </c>
      <c r="EX288" s="166" t="str">
        <f>IFERROR(HLOOKUP(EX$1,$H$5:$FY$1802,MATCH($A288,$A$5:$A$1802,0),0)*HLOOKUP(EX$2,$H$5:$FY$1802,MATCH($A288,$A$5:$A$1802,0),0),$H$2)</f>
        <v>-</v>
      </c>
      <c r="EY288" s="166" t="str">
        <f>IFERROR(HLOOKUP(EY$1,$H$5:$FY$1802,MATCH($A288,$A$5:$A$1802,0),0)*HLOOKUP(EY$2,$H$5:$FY$1802,MATCH($A288,$A$5:$A$1802,0),0),$H$2)</f>
        <v>-</v>
      </c>
      <c r="EZ288" s="166" t="str">
        <f>IFERROR(HLOOKUP(EZ$1,$H$5:$FY$1802,MATCH($A288,$A$5:$A$1802,0),0)*HLOOKUP(EZ$2,$H$5:$FY$1802,MATCH($A288,$A$5:$A$1802,0),0),$H$2)</f>
        <v>-</v>
      </c>
      <c r="FA288" s="166" t="str">
        <f>IFERROR(HLOOKUP(FA$1,$H$5:$FY$1802,MATCH($A288,$A$5:$A$1802,0),0)*HLOOKUP(FA$2,$H$5:$FY$1802,MATCH($A288,$A$5:$A$1802,0),0),$H$2)</f>
        <v>-</v>
      </c>
      <c r="FB288" s="166">
        <f>IFERROR(HLOOKUP(FB$1,$H$5:$FY$1802,MATCH($A288,$A$5:$A$1802,0),0)*HLOOKUP(FB$2,$H$5:$FY$1802,MATCH($A288,$A$5:$A$1802,0),0),$H$2)</f>
        <v>0</v>
      </c>
      <c r="FC288" s="166">
        <f>IFERROR(HLOOKUP(FC$1,$H$5:$FY$1802,MATCH($A288,$A$5:$A$1802,0),0)*HLOOKUP(FC$2,$H$5:$FY$1802,MATCH($A288,$A$5:$A$1802,0),0),$H$2)</f>
        <v>0</v>
      </c>
      <c r="FD288" s="166">
        <f>IFERROR(HLOOKUP(FD$1,$H$5:$FY$1802,MATCH($A288,$A$5:$A$1802,0),0)*HLOOKUP(FD$2,$H$5:$FY$1802,MATCH($A288,$A$5:$A$1802,0),0),$H$2)</f>
        <v>4596054</v>
      </c>
      <c r="FE288" s="166">
        <f>IFERROR(HLOOKUP(FE$1,$H$5:$FY$1802,MATCH($A288,$A$5:$A$1802,0),0)*HLOOKUP(FE$2,$H$5:$FY$1802,MATCH($A288,$A$5:$A$1802,0),0),$H$2)</f>
        <v>5640376</v>
      </c>
      <c r="FF288" s="166">
        <f>IFERROR(HLOOKUP(FF$1,$H$5:$FY$1802,MATCH($A288,$A$5:$A$1802,0),0)*HLOOKUP(FF$2,$H$5:$FY$1802,MATCH($A288,$A$5:$A$1802,0),0),$H$2)</f>
        <v>100506</v>
      </c>
      <c r="FG288" s="166">
        <f>IFERROR(HLOOKUP(FG$1,$H$5:$FY$1802,MATCH($A288,$A$5:$A$1802,0),0)*HLOOKUP(FG$2,$H$5:$FY$1802,MATCH($A288,$A$5:$A$1802,0),0),$H$2)</f>
        <v>5498565</v>
      </c>
      <c r="FH288" s="152"/>
      <c r="FI288" s="405">
        <f t="shared" si="1050"/>
        <v>1.9816793893129772</v>
      </c>
      <c r="FJ288" s="405">
        <f t="shared" si="1050"/>
        <v>1.5916030534351144</v>
      </c>
      <c r="FK288" s="405">
        <f t="shared" si="1051"/>
        <v>1.9769417475728155</v>
      </c>
      <c r="FL288" s="405">
        <f t="shared" si="1052"/>
        <v>1.6140776699029127</v>
      </c>
      <c r="FM288" s="405">
        <f t="shared" si="1053"/>
        <v>1.3457695578231292</v>
      </c>
      <c r="FN288" s="405">
        <f t="shared" si="1054"/>
        <v>1.129251700680272</v>
      </c>
      <c r="FO288" s="405">
        <f t="shared" si="1055"/>
        <v>1.4373008434864105</v>
      </c>
      <c r="FP288" s="405">
        <f t="shared" si="1056"/>
        <v>1.1105904404873477</v>
      </c>
      <c r="FQ288" s="405">
        <f t="shared" si="1057"/>
        <v>1.8731182795698924</v>
      </c>
      <c r="FR288" s="405">
        <f t="shared" si="1058"/>
        <v>1.096774193548387</v>
      </c>
      <c r="FS288" s="65"/>
    </row>
    <row r="289" spans="1:175" ht="10.35" customHeight="1" x14ac:dyDescent="0.2">
      <c r="A289" s="74" t="str">
        <f t="shared" si="1045"/>
        <v>2017-18NOVEMBERRYA</v>
      </c>
      <c r="B289" s="163" t="str">
        <f t="shared" si="1059"/>
        <v>2017-18</v>
      </c>
      <c r="C289" s="26" t="s">
        <v>834</v>
      </c>
      <c r="D289" s="163" t="str">
        <f>INDEX($FV$16:$FW$26,MATCH($F289,$FV$16:$FV$26,0),2)</f>
        <v>Y60</v>
      </c>
      <c r="E289" s="163" t="str">
        <f>VLOOKUP($D289,$FW$8:$FX$14,2,0)</f>
        <v>Midlands</v>
      </c>
      <c r="F289" s="271" t="s">
        <v>867</v>
      </c>
      <c r="G289" s="271" t="s">
        <v>880</v>
      </c>
      <c r="H289" s="272">
        <v>105710</v>
      </c>
      <c r="I289" s="272">
        <v>76563</v>
      </c>
      <c r="J289" s="272">
        <v>210974</v>
      </c>
      <c r="K289" s="272">
        <v>3</v>
      </c>
      <c r="L289" s="272">
        <v>1</v>
      </c>
      <c r="M289" s="272" t="s">
        <v>44</v>
      </c>
      <c r="N289" s="272">
        <v>12</v>
      </c>
      <c r="O289" s="272">
        <v>39</v>
      </c>
      <c r="P289" s="272" t="s">
        <v>44</v>
      </c>
      <c r="Q289" s="272" t="s">
        <v>44</v>
      </c>
      <c r="R289" s="272" t="s">
        <v>44</v>
      </c>
      <c r="S289" s="272" t="s">
        <v>44</v>
      </c>
      <c r="T289" s="272">
        <v>85758</v>
      </c>
      <c r="U289" s="272">
        <v>7146</v>
      </c>
      <c r="V289" s="272">
        <v>4792</v>
      </c>
      <c r="W289" s="272">
        <v>35334</v>
      </c>
      <c r="X289" s="272">
        <v>34922</v>
      </c>
      <c r="Y289" s="272">
        <v>2264</v>
      </c>
      <c r="Z289" s="272">
        <v>2899841</v>
      </c>
      <c r="AA289" s="272">
        <v>406</v>
      </c>
      <c r="AB289" s="272">
        <v>702</v>
      </c>
      <c r="AC289" s="272">
        <v>2329490</v>
      </c>
      <c r="AD289" s="272">
        <v>486</v>
      </c>
      <c r="AE289" s="272">
        <v>851</v>
      </c>
      <c r="AF289" s="272">
        <v>25297756</v>
      </c>
      <c r="AG289" s="272">
        <v>716</v>
      </c>
      <c r="AH289" s="272">
        <v>1296</v>
      </c>
      <c r="AI289" s="272">
        <v>62529640</v>
      </c>
      <c r="AJ289" s="272">
        <v>1791</v>
      </c>
      <c r="AK289" s="272">
        <v>4035</v>
      </c>
      <c r="AL289" s="272">
        <v>6515979</v>
      </c>
      <c r="AM289" s="272">
        <v>2878</v>
      </c>
      <c r="AN289" s="272">
        <v>7266</v>
      </c>
      <c r="AO289" s="272">
        <v>3027</v>
      </c>
      <c r="AP289" s="272">
        <v>0</v>
      </c>
      <c r="AQ289" s="272">
        <v>24</v>
      </c>
      <c r="AR289" s="272">
        <v>0</v>
      </c>
      <c r="AS289" s="272">
        <v>198</v>
      </c>
      <c r="AT289" s="272">
        <v>2805</v>
      </c>
      <c r="AU289" s="272">
        <v>1977</v>
      </c>
      <c r="AV289" s="272">
        <v>48676</v>
      </c>
      <c r="AW289" s="272">
        <v>3165</v>
      </c>
      <c r="AX289" s="272">
        <v>30890</v>
      </c>
      <c r="AY289" s="272">
        <v>82731</v>
      </c>
      <c r="AZ289" s="272">
        <v>12856</v>
      </c>
      <c r="BA289" s="272">
        <v>9565</v>
      </c>
      <c r="BB289" s="272">
        <v>8499</v>
      </c>
      <c r="BC289" s="272">
        <v>6401</v>
      </c>
      <c r="BD289" s="272">
        <v>45259</v>
      </c>
      <c r="BE289" s="272">
        <v>37568</v>
      </c>
      <c r="BF289" s="272">
        <v>57354</v>
      </c>
      <c r="BG289" s="272">
        <v>37037</v>
      </c>
      <c r="BH289" s="272">
        <v>5176</v>
      </c>
      <c r="BI289" s="272">
        <v>2397</v>
      </c>
      <c r="BJ289" s="272" t="s">
        <v>44</v>
      </c>
      <c r="BK289" s="272" t="s">
        <v>44</v>
      </c>
      <c r="BL289" s="272" t="s">
        <v>44</v>
      </c>
      <c r="BM289" s="272" t="s">
        <v>44</v>
      </c>
      <c r="BN289" s="272" t="s">
        <v>44</v>
      </c>
      <c r="BO289" s="272" t="s">
        <v>44</v>
      </c>
      <c r="BP289" s="272" t="s">
        <v>44</v>
      </c>
      <c r="BQ289" s="272" t="s">
        <v>44</v>
      </c>
      <c r="BR289" s="272" t="s">
        <v>44</v>
      </c>
      <c r="BS289" s="272" t="s">
        <v>44</v>
      </c>
      <c r="BT289" s="272" t="s">
        <v>44</v>
      </c>
      <c r="BU289" s="272" t="s">
        <v>44</v>
      </c>
      <c r="BV289" s="272" t="s">
        <v>44</v>
      </c>
      <c r="BW289" s="272" t="s">
        <v>44</v>
      </c>
      <c r="BX289" s="272" t="s">
        <v>44</v>
      </c>
      <c r="BY289" s="272" t="s">
        <v>44</v>
      </c>
      <c r="BZ289" s="272" t="s">
        <v>44</v>
      </c>
      <c r="CA289" s="272" t="s">
        <v>44</v>
      </c>
      <c r="CB289" s="272" t="s">
        <v>44</v>
      </c>
      <c r="CC289" s="272" t="s">
        <v>44</v>
      </c>
      <c r="CD289" s="272" t="s">
        <v>44</v>
      </c>
      <c r="CE289" s="272" t="s">
        <v>44</v>
      </c>
      <c r="CF289" s="272" t="s">
        <v>44</v>
      </c>
      <c r="CG289" s="272" t="s">
        <v>44</v>
      </c>
      <c r="CH289" s="272" t="s">
        <v>44</v>
      </c>
      <c r="CI289" s="272" t="s">
        <v>44</v>
      </c>
      <c r="CJ289" s="272" t="s">
        <v>44</v>
      </c>
      <c r="CK289" s="272" t="s">
        <v>44</v>
      </c>
      <c r="CL289" s="272" t="s">
        <v>44</v>
      </c>
      <c r="CM289" s="272" t="s">
        <v>44</v>
      </c>
      <c r="CN289" s="272" t="s">
        <v>44</v>
      </c>
      <c r="CO289" s="272" t="s">
        <v>44</v>
      </c>
      <c r="CP289" s="272" t="s">
        <v>44</v>
      </c>
      <c r="CQ289" s="272" t="s">
        <v>44</v>
      </c>
      <c r="CR289" s="272" t="s">
        <v>44</v>
      </c>
      <c r="CS289" s="272" t="s">
        <v>44</v>
      </c>
      <c r="CT289" s="272" t="s">
        <v>44</v>
      </c>
      <c r="CU289" s="272" t="s">
        <v>44</v>
      </c>
      <c r="CV289" s="272" t="s">
        <v>44</v>
      </c>
      <c r="CW289" s="272" t="s">
        <v>44</v>
      </c>
      <c r="CX289" s="272">
        <v>0</v>
      </c>
      <c r="CY289" s="272">
        <v>0</v>
      </c>
      <c r="CZ289" s="272">
        <v>0</v>
      </c>
      <c r="DA289" s="272">
        <v>0</v>
      </c>
      <c r="DB289" s="272">
        <v>5409</v>
      </c>
      <c r="DC289" s="272">
        <v>372095</v>
      </c>
      <c r="DD289" s="272">
        <v>69</v>
      </c>
      <c r="DE289" s="272">
        <v>61</v>
      </c>
      <c r="DF289" s="272" t="s">
        <v>44</v>
      </c>
      <c r="DG289" s="272" t="s">
        <v>44</v>
      </c>
      <c r="DH289" s="272" t="s">
        <v>44</v>
      </c>
      <c r="DI289" s="272" t="s">
        <v>44</v>
      </c>
      <c r="DJ289" s="272" t="s">
        <v>44</v>
      </c>
      <c r="DK289" s="272">
        <v>240</v>
      </c>
      <c r="DL289" s="250">
        <v>0</v>
      </c>
      <c r="DM289" s="250">
        <v>1448</v>
      </c>
      <c r="DN289" s="250">
        <v>0</v>
      </c>
      <c r="DO289" s="250">
        <v>1377</v>
      </c>
      <c r="DP289" s="250">
        <v>0</v>
      </c>
      <c r="DQ289" s="250">
        <v>0</v>
      </c>
      <c r="DR289" s="250">
        <v>0</v>
      </c>
      <c r="DS289" s="250">
        <v>8156271</v>
      </c>
      <c r="DT289" s="250">
        <v>5633</v>
      </c>
      <c r="DU289" s="250">
        <v>12877</v>
      </c>
      <c r="DV289" s="250">
        <v>0</v>
      </c>
      <c r="DW289" s="250">
        <v>0</v>
      </c>
      <c r="DX289" s="250">
        <v>0</v>
      </c>
      <c r="DY289" s="250">
        <v>9796014</v>
      </c>
      <c r="DZ289" s="250">
        <v>7114</v>
      </c>
      <c r="EA289" s="250">
        <v>16557</v>
      </c>
      <c r="EB289" s="155"/>
      <c r="EC289" s="75">
        <f t="shared" si="1046"/>
        <v>11</v>
      </c>
      <c r="ED289" s="74">
        <f t="shared" si="1047"/>
        <v>2017</v>
      </c>
      <c r="EE289" s="165">
        <f t="shared" si="1048"/>
        <v>43040</v>
      </c>
      <c r="EF289" s="157">
        <f t="shared" si="1049"/>
        <v>30</v>
      </c>
      <c r="EG289" s="156"/>
      <c r="EH289" s="166">
        <f>IFERROR(HLOOKUP(EH$1,$H$5:$FY$1802,MATCH($A289,$A$5:$A$1802,0),0)*HLOOKUP(EH$2,$H$5:$FY$1802,MATCH($A289,$A$5:$A$1802,0),0),$H$2)</f>
        <v>76563</v>
      </c>
      <c r="EI289" s="166" t="str">
        <f>IFERROR(HLOOKUP(EI$1,$H$5:$FY$1802,MATCH($A289,$A$5:$A$1802,0),0)*HLOOKUP(EI$2,$H$5:$FY$1802,MATCH($A289,$A$5:$A$1802,0),0),$H$2)</f>
        <v>-</v>
      </c>
      <c r="EJ289" s="166">
        <f>IFERROR(HLOOKUP(EJ$1,$H$5:$FY$1802,MATCH($A289,$A$5:$A$1802,0),0)*HLOOKUP(EJ$2,$H$5:$FY$1802,MATCH($A289,$A$5:$A$1802,0),0),$H$2)</f>
        <v>918756</v>
      </c>
      <c r="EK289" s="166">
        <f>IFERROR(HLOOKUP(EK$1,$H$5:$FY$1802,MATCH($A289,$A$5:$A$1802,0),0)*HLOOKUP(EK$2,$H$5:$FY$1802,MATCH($A289,$A$5:$A$1802,0),0),$H$2)</f>
        <v>2985957</v>
      </c>
      <c r="EL289" s="166">
        <f>IFERROR(HLOOKUP(EL$1,$H$5:$FY$1802,MATCH($A289,$A$5:$A$1802,0),0)*HLOOKUP(EL$2,$H$5:$FY$1802,MATCH($A289,$A$5:$A$1802,0),0),$H$2)</f>
        <v>5016492</v>
      </c>
      <c r="EM289" s="166">
        <f>IFERROR(HLOOKUP(EM$1,$H$5:$FY$1802,MATCH($A289,$A$5:$A$1802,0),0)*HLOOKUP(EM$2,$H$5:$FY$1802,MATCH($A289,$A$5:$A$1802,0),0),$H$2)</f>
        <v>4077992</v>
      </c>
      <c r="EN289" s="166">
        <f>IFERROR(HLOOKUP(EN$1,$H$5:$FY$1802,MATCH($A289,$A$5:$A$1802,0),0)*HLOOKUP(EN$2,$H$5:$FY$1802,MATCH($A289,$A$5:$A$1802,0),0),$H$2)</f>
        <v>45792864</v>
      </c>
      <c r="EO289" s="166">
        <f>IFERROR(HLOOKUP(EO$1,$H$5:$FY$1802,MATCH($A289,$A$5:$A$1802,0),0)*HLOOKUP(EO$2,$H$5:$FY$1802,MATCH($A289,$A$5:$A$1802,0),0),$H$2)</f>
        <v>140910270</v>
      </c>
      <c r="EP289" s="166">
        <f>IFERROR(HLOOKUP(EP$1,$H$5:$FY$1802,MATCH($A289,$A$5:$A$1802,0),0)*HLOOKUP(EP$2,$H$5:$FY$1802,MATCH($A289,$A$5:$A$1802,0),0),$H$2)</f>
        <v>16450224</v>
      </c>
      <c r="EQ289" s="166" t="str">
        <f>IFERROR(HLOOKUP(EQ$1,$H$5:$FY$1802,MATCH($A289,$A$5:$A$1802,0),0)*HLOOKUP(EQ$2,$H$5:$FY$1802,MATCH($A289,$A$5:$A$1802,0),0),$H$2)</f>
        <v>-</v>
      </c>
      <c r="ER289" s="166" t="str">
        <f>IFERROR(HLOOKUP(ER$1,$H$5:$FY$1802,MATCH($A289,$A$5:$A$1802,0),0)*HLOOKUP(ER$2,$H$5:$FY$1802,MATCH($A289,$A$5:$A$1802,0),0),$H$2)</f>
        <v>-</v>
      </c>
      <c r="ES289" s="166" t="str">
        <f>IFERROR(HLOOKUP(ES$1,$H$5:$FY$1802,MATCH($A289,$A$5:$A$1802,0),0)*HLOOKUP(ES$2,$H$5:$FY$1802,MATCH($A289,$A$5:$A$1802,0),0),$H$2)</f>
        <v>-</v>
      </c>
      <c r="ET289" s="166" t="str">
        <f>IFERROR(HLOOKUP(ET$1,$H$5:$FY$1802,MATCH($A289,$A$5:$A$1802,0),0)*HLOOKUP(ET$2,$H$5:$FY$1802,MATCH($A289,$A$5:$A$1802,0),0),$H$2)</f>
        <v>-</v>
      </c>
      <c r="EU289" s="166" t="str">
        <f>IFERROR(HLOOKUP(EU$1,$H$5:$FY$1802,MATCH($A289,$A$5:$A$1802,0),0)*HLOOKUP(EU$2,$H$5:$FY$1802,MATCH($A289,$A$5:$A$1802,0),0),$H$2)</f>
        <v>-</v>
      </c>
      <c r="EV289" s="166" t="str">
        <f>IFERROR(HLOOKUP(EV$1,$H$5:$FY$1802,MATCH($A289,$A$5:$A$1802,0),0)*HLOOKUP(EV$2,$H$5:$FY$1802,MATCH($A289,$A$5:$A$1802,0),0),$H$2)</f>
        <v>-</v>
      </c>
      <c r="EW289" s="166" t="str">
        <f>IFERROR(HLOOKUP(EW$1,$H$5:$FY$1802,MATCH($A289,$A$5:$A$1802,0),0)*HLOOKUP(EW$2,$H$5:$FY$1802,MATCH($A289,$A$5:$A$1802,0),0),$H$2)</f>
        <v>-</v>
      </c>
      <c r="EX289" s="166" t="str">
        <f>IFERROR(HLOOKUP(EX$1,$H$5:$FY$1802,MATCH($A289,$A$5:$A$1802,0),0)*HLOOKUP(EX$2,$H$5:$FY$1802,MATCH($A289,$A$5:$A$1802,0),0),$H$2)</f>
        <v>-</v>
      </c>
      <c r="EY289" s="166" t="str">
        <f>IFERROR(HLOOKUP(EY$1,$H$5:$FY$1802,MATCH($A289,$A$5:$A$1802,0),0)*HLOOKUP(EY$2,$H$5:$FY$1802,MATCH($A289,$A$5:$A$1802,0),0),$H$2)</f>
        <v>-</v>
      </c>
      <c r="EZ289" s="166" t="str">
        <f>IFERROR(HLOOKUP(EZ$1,$H$5:$FY$1802,MATCH($A289,$A$5:$A$1802,0),0)*HLOOKUP(EZ$2,$H$5:$FY$1802,MATCH($A289,$A$5:$A$1802,0),0),$H$2)</f>
        <v>-</v>
      </c>
      <c r="FA289" s="166" t="str">
        <f>IFERROR(HLOOKUP(FA$1,$H$5:$FY$1802,MATCH($A289,$A$5:$A$1802,0),0)*HLOOKUP(FA$2,$H$5:$FY$1802,MATCH($A289,$A$5:$A$1802,0),0),$H$2)</f>
        <v>-</v>
      </c>
      <c r="FB289" s="166">
        <f>IFERROR(HLOOKUP(FB$1,$H$5:$FY$1802,MATCH($A289,$A$5:$A$1802,0),0)*HLOOKUP(FB$2,$H$5:$FY$1802,MATCH($A289,$A$5:$A$1802,0),0),$H$2)</f>
        <v>0</v>
      </c>
      <c r="FC289" s="166">
        <f>IFERROR(HLOOKUP(FC$1,$H$5:$FY$1802,MATCH($A289,$A$5:$A$1802,0),0)*HLOOKUP(FC$2,$H$5:$FY$1802,MATCH($A289,$A$5:$A$1802,0),0),$H$2)</f>
        <v>329949</v>
      </c>
      <c r="FD289" s="166">
        <f>IFERROR(HLOOKUP(FD$1,$H$5:$FY$1802,MATCH($A289,$A$5:$A$1802,0),0)*HLOOKUP(FD$2,$H$5:$FY$1802,MATCH($A289,$A$5:$A$1802,0),0),$H$2)</f>
        <v>0</v>
      </c>
      <c r="FE289" s="166">
        <f>IFERROR(HLOOKUP(FE$1,$H$5:$FY$1802,MATCH($A289,$A$5:$A$1802,0),0)*HLOOKUP(FE$2,$H$5:$FY$1802,MATCH($A289,$A$5:$A$1802,0),0),$H$2)</f>
        <v>18645896</v>
      </c>
      <c r="FF289" s="166">
        <f>IFERROR(HLOOKUP(FF$1,$H$5:$FY$1802,MATCH($A289,$A$5:$A$1802,0),0)*HLOOKUP(FF$2,$H$5:$FY$1802,MATCH($A289,$A$5:$A$1802,0),0),$H$2)</f>
        <v>0</v>
      </c>
      <c r="FG289" s="166">
        <f>IFERROR(HLOOKUP(FG$1,$H$5:$FY$1802,MATCH($A289,$A$5:$A$1802,0),0)*HLOOKUP(FG$2,$H$5:$FY$1802,MATCH($A289,$A$5:$A$1802,0),0),$H$2)</f>
        <v>22798989</v>
      </c>
      <c r="FH289" s="152"/>
      <c r="FI289" s="405">
        <f t="shared" si="1050"/>
        <v>1.7990484186957738</v>
      </c>
      <c r="FJ289" s="405">
        <f t="shared" si="1050"/>
        <v>1.3385110551357402</v>
      </c>
      <c r="FK289" s="405">
        <f t="shared" si="1051"/>
        <v>1.7735809682804675</v>
      </c>
      <c r="FL289" s="405">
        <f t="shared" si="1052"/>
        <v>1.3357679465776293</v>
      </c>
      <c r="FM289" s="405">
        <f t="shared" si="1053"/>
        <v>1.2808909265862909</v>
      </c>
      <c r="FN289" s="405">
        <f t="shared" si="1054"/>
        <v>1.0632252221656195</v>
      </c>
      <c r="FO289" s="405">
        <f t="shared" si="1055"/>
        <v>1.6423457992096673</v>
      </c>
      <c r="FP289" s="405">
        <f t="shared" si="1056"/>
        <v>1.0605635416070098</v>
      </c>
      <c r="FQ289" s="405">
        <f t="shared" si="1057"/>
        <v>2.2862190812720846</v>
      </c>
      <c r="FR289" s="405">
        <f t="shared" si="1058"/>
        <v>1.0587455830388692</v>
      </c>
      <c r="FS289" s="65"/>
    </row>
    <row r="290" spans="1:175" ht="10.35" customHeight="1" x14ac:dyDescent="0.2">
      <c r="A290" s="174" t="str">
        <f t="shared" si="1045"/>
        <v>2017-18NOVEMBERRX8</v>
      </c>
      <c r="B290" s="176" t="str">
        <f t="shared" si="1059"/>
        <v>2017-18</v>
      </c>
      <c r="C290" s="175" t="s">
        <v>834</v>
      </c>
      <c r="D290" s="176" t="str">
        <f>INDEX($FV$16:$FW$26,MATCH($F290,$FV$16:$FV$26,0),2)</f>
        <v>Y63</v>
      </c>
      <c r="E290" s="176" t="str">
        <f>VLOOKUP($D290,$FW$8:$FX$14,2,0)</f>
        <v>North East and Yorkshire</v>
      </c>
      <c r="F290" s="275" t="s">
        <v>869</v>
      </c>
      <c r="G290" s="275" t="s">
        <v>881</v>
      </c>
      <c r="H290" s="276">
        <v>89736</v>
      </c>
      <c r="I290" s="276">
        <v>63932</v>
      </c>
      <c r="J290" s="276">
        <v>205105</v>
      </c>
      <c r="K290" s="276">
        <v>3</v>
      </c>
      <c r="L290" s="276">
        <v>1</v>
      </c>
      <c r="M290" s="276" t="s">
        <v>44</v>
      </c>
      <c r="N290" s="276">
        <v>6</v>
      </c>
      <c r="O290" s="276">
        <v>53</v>
      </c>
      <c r="P290" s="276" t="s">
        <v>44</v>
      </c>
      <c r="Q290" s="276" t="s">
        <v>44</v>
      </c>
      <c r="R290" s="276" t="s">
        <v>44</v>
      </c>
      <c r="S290" s="276" t="s">
        <v>44</v>
      </c>
      <c r="T290" s="276">
        <v>65102</v>
      </c>
      <c r="U290" s="276">
        <v>8424</v>
      </c>
      <c r="V290" s="276">
        <v>6524</v>
      </c>
      <c r="W290" s="276">
        <v>32862</v>
      </c>
      <c r="X290" s="276">
        <v>13310</v>
      </c>
      <c r="Y290" s="276">
        <v>1159</v>
      </c>
      <c r="Z290" s="276">
        <v>3768623</v>
      </c>
      <c r="AA290" s="276">
        <v>447</v>
      </c>
      <c r="AB290" s="276">
        <v>801</v>
      </c>
      <c r="AC290" s="276">
        <v>4104624</v>
      </c>
      <c r="AD290" s="276">
        <v>629</v>
      </c>
      <c r="AE290" s="276">
        <v>1170</v>
      </c>
      <c r="AF290" s="276">
        <v>40202912</v>
      </c>
      <c r="AG290" s="276">
        <v>1223</v>
      </c>
      <c r="AH290" s="276">
        <v>2563</v>
      </c>
      <c r="AI290" s="276">
        <v>35268353</v>
      </c>
      <c r="AJ290" s="276">
        <v>2650</v>
      </c>
      <c r="AK290" s="276">
        <v>6025</v>
      </c>
      <c r="AL290" s="276">
        <v>4525283</v>
      </c>
      <c r="AM290" s="276">
        <v>3904</v>
      </c>
      <c r="AN290" s="276">
        <v>9542</v>
      </c>
      <c r="AO290" s="276">
        <v>4202</v>
      </c>
      <c r="AP290" s="276">
        <v>1428</v>
      </c>
      <c r="AQ290" s="276">
        <v>100</v>
      </c>
      <c r="AR290" s="276">
        <v>3385</v>
      </c>
      <c r="AS290" s="276">
        <v>2583</v>
      </c>
      <c r="AT290" s="276">
        <v>91</v>
      </c>
      <c r="AU290" s="276">
        <v>2042</v>
      </c>
      <c r="AV290" s="276">
        <v>40390</v>
      </c>
      <c r="AW290" s="276">
        <v>6371</v>
      </c>
      <c r="AX290" s="276">
        <v>14139</v>
      </c>
      <c r="AY290" s="276">
        <v>60900</v>
      </c>
      <c r="AZ290" s="276">
        <v>18276</v>
      </c>
      <c r="BA290" s="276">
        <v>14591</v>
      </c>
      <c r="BB290" s="276">
        <v>14078</v>
      </c>
      <c r="BC290" s="276">
        <v>11419</v>
      </c>
      <c r="BD290" s="276">
        <v>52884</v>
      </c>
      <c r="BE290" s="276">
        <v>40489</v>
      </c>
      <c r="BF290" s="276">
        <v>25327</v>
      </c>
      <c r="BG290" s="276">
        <v>15893</v>
      </c>
      <c r="BH290" s="276">
        <v>2279</v>
      </c>
      <c r="BI290" s="276">
        <v>1341</v>
      </c>
      <c r="BJ290" s="276" t="s">
        <v>44</v>
      </c>
      <c r="BK290" s="276" t="s">
        <v>44</v>
      </c>
      <c r="BL290" s="276" t="s">
        <v>44</v>
      </c>
      <c r="BM290" s="276" t="s">
        <v>44</v>
      </c>
      <c r="BN290" s="276" t="s">
        <v>44</v>
      </c>
      <c r="BO290" s="276" t="s">
        <v>44</v>
      </c>
      <c r="BP290" s="276" t="s">
        <v>44</v>
      </c>
      <c r="BQ290" s="276" t="s">
        <v>44</v>
      </c>
      <c r="BR290" s="276" t="s">
        <v>44</v>
      </c>
      <c r="BS290" s="276" t="s">
        <v>44</v>
      </c>
      <c r="BT290" s="276" t="s">
        <v>44</v>
      </c>
      <c r="BU290" s="276" t="s">
        <v>44</v>
      </c>
      <c r="BV290" s="276" t="s">
        <v>44</v>
      </c>
      <c r="BW290" s="276" t="s">
        <v>44</v>
      </c>
      <c r="BX290" s="276" t="s">
        <v>44</v>
      </c>
      <c r="BY290" s="276" t="s">
        <v>44</v>
      </c>
      <c r="BZ290" s="276" t="s">
        <v>44</v>
      </c>
      <c r="CA290" s="276" t="s">
        <v>44</v>
      </c>
      <c r="CB290" s="276" t="s">
        <v>44</v>
      </c>
      <c r="CC290" s="276" t="s">
        <v>44</v>
      </c>
      <c r="CD290" s="276" t="s">
        <v>44</v>
      </c>
      <c r="CE290" s="276" t="s">
        <v>44</v>
      </c>
      <c r="CF290" s="276" t="s">
        <v>44</v>
      </c>
      <c r="CG290" s="276" t="s">
        <v>44</v>
      </c>
      <c r="CH290" s="276" t="s">
        <v>44</v>
      </c>
      <c r="CI290" s="276" t="s">
        <v>44</v>
      </c>
      <c r="CJ290" s="276" t="s">
        <v>44</v>
      </c>
      <c r="CK290" s="276" t="s">
        <v>44</v>
      </c>
      <c r="CL290" s="276" t="s">
        <v>44</v>
      </c>
      <c r="CM290" s="276" t="s">
        <v>44</v>
      </c>
      <c r="CN290" s="276" t="s">
        <v>44</v>
      </c>
      <c r="CO290" s="276" t="s">
        <v>44</v>
      </c>
      <c r="CP290" s="276" t="s">
        <v>44</v>
      </c>
      <c r="CQ290" s="276" t="s">
        <v>44</v>
      </c>
      <c r="CR290" s="276" t="s">
        <v>44</v>
      </c>
      <c r="CS290" s="276" t="s">
        <v>44</v>
      </c>
      <c r="CT290" s="276" t="s">
        <v>44</v>
      </c>
      <c r="CU290" s="276" t="s">
        <v>44</v>
      </c>
      <c r="CV290" s="276" t="s">
        <v>44</v>
      </c>
      <c r="CW290" s="276" t="s">
        <v>44</v>
      </c>
      <c r="CX290" s="276">
        <v>0</v>
      </c>
      <c r="CY290" s="276">
        <v>0</v>
      </c>
      <c r="CZ290" s="276">
        <v>0</v>
      </c>
      <c r="DA290" s="276">
        <v>0</v>
      </c>
      <c r="DB290" s="276">
        <v>3879</v>
      </c>
      <c r="DC290" s="276">
        <v>107191</v>
      </c>
      <c r="DD290" s="276">
        <v>28</v>
      </c>
      <c r="DE290" s="276">
        <v>47</v>
      </c>
      <c r="DF290" s="276" t="s">
        <v>44</v>
      </c>
      <c r="DG290" s="276" t="s">
        <v>44</v>
      </c>
      <c r="DH290" s="276" t="s">
        <v>44</v>
      </c>
      <c r="DI290" s="276" t="s">
        <v>44</v>
      </c>
      <c r="DJ290" s="276" t="s">
        <v>44</v>
      </c>
      <c r="DK290" s="276">
        <v>53</v>
      </c>
      <c r="DL290" s="252">
        <v>2004</v>
      </c>
      <c r="DM290" s="252">
        <v>435</v>
      </c>
      <c r="DN290" s="252">
        <v>65</v>
      </c>
      <c r="DO290" s="252">
        <v>2588</v>
      </c>
      <c r="DP290" s="252">
        <v>11519039</v>
      </c>
      <c r="DQ290" s="252">
        <v>5748</v>
      </c>
      <c r="DR290" s="252">
        <v>13308</v>
      </c>
      <c r="DS290" s="252">
        <v>2499186</v>
      </c>
      <c r="DT290" s="252">
        <v>5745</v>
      </c>
      <c r="DU290" s="252">
        <v>12907</v>
      </c>
      <c r="DV290" s="252">
        <v>423108</v>
      </c>
      <c r="DW290" s="252">
        <v>6509</v>
      </c>
      <c r="DX290" s="252">
        <v>13966</v>
      </c>
      <c r="DY290" s="252">
        <v>23959932</v>
      </c>
      <c r="DZ290" s="252">
        <v>9258</v>
      </c>
      <c r="EA290" s="252">
        <v>21257</v>
      </c>
      <c r="EB290" s="177"/>
      <c r="EC290" s="167">
        <f t="shared" si="1046"/>
        <v>11</v>
      </c>
      <c r="ED290" s="174">
        <f t="shared" si="1047"/>
        <v>2017</v>
      </c>
      <c r="EE290" s="173">
        <f t="shared" si="1048"/>
        <v>43040</v>
      </c>
      <c r="EF290" s="150">
        <f t="shared" si="1049"/>
        <v>30</v>
      </c>
      <c r="EG290" s="178"/>
      <c r="EH290" s="179">
        <f>IFERROR(HLOOKUP(EH$1,$H$5:$FY$1802,MATCH($A290,$A$5:$A$1802,0),0)*HLOOKUP(EH$2,$H$5:$FY$1802,MATCH($A290,$A$5:$A$1802,0),0),$H$2)</f>
        <v>63932</v>
      </c>
      <c r="EI290" s="179" t="str">
        <f>IFERROR(HLOOKUP(EI$1,$H$5:$FY$1802,MATCH($A290,$A$5:$A$1802,0),0)*HLOOKUP(EI$2,$H$5:$FY$1802,MATCH($A290,$A$5:$A$1802,0),0),$H$2)</f>
        <v>-</v>
      </c>
      <c r="EJ290" s="179">
        <f>IFERROR(HLOOKUP(EJ$1,$H$5:$FY$1802,MATCH($A290,$A$5:$A$1802,0),0)*HLOOKUP(EJ$2,$H$5:$FY$1802,MATCH($A290,$A$5:$A$1802,0),0),$H$2)</f>
        <v>383592</v>
      </c>
      <c r="EK290" s="179">
        <f>IFERROR(HLOOKUP(EK$1,$H$5:$FY$1802,MATCH($A290,$A$5:$A$1802,0),0)*HLOOKUP(EK$2,$H$5:$FY$1802,MATCH($A290,$A$5:$A$1802,0),0),$H$2)</f>
        <v>3388396</v>
      </c>
      <c r="EL290" s="179">
        <f>IFERROR(HLOOKUP(EL$1,$H$5:$FY$1802,MATCH($A290,$A$5:$A$1802,0),0)*HLOOKUP(EL$2,$H$5:$FY$1802,MATCH($A290,$A$5:$A$1802,0),0),$H$2)</f>
        <v>6747624</v>
      </c>
      <c r="EM290" s="179">
        <f>IFERROR(HLOOKUP(EM$1,$H$5:$FY$1802,MATCH($A290,$A$5:$A$1802,0),0)*HLOOKUP(EM$2,$H$5:$FY$1802,MATCH($A290,$A$5:$A$1802,0),0),$H$2)</f>
        <v>7633080</v>
      </c>
      <c r="EN290" s="179">
        <f>IFERROR(HLOOKUP(EN$1,$H$5:$FY$1802,MATCH($A290,$A$5:$A$1802,0),0)*HLOOKUP(EN$2,$H$5:$FY$1802,MATCH($A290,$A$5:$A$1802,0),0),$H$2)</f>
        <v>84225306</v>
      </c>
      <c r="EO290" s="179">
        <f>IFERROR(HLOOKUP(EO$1,$H$5:$FY$1802,MATCH($A290,$A$5:$A$1802,0),0)*HLOOKUP(EO$2,$H$5:$FY$1802,MATCH($A290,$A$5:$A$1802,0),0),$H$2)</f>
        <v>80192750</v>
      </c>
      <c r="EP290" s="179">
        <f>IFERROR(HLOOKUP(EP$1,$H$5:$FY$1802,MATCH($A290,$A$5:$A$1802,0),0)*HLOOKUP(EP$2,$H$5:$FY$1802,MATCH($A290,$A$5:$A$1802,0),0),$H$2)</f>
        <v>11059178</v>
      </c>
      <c r="EQ290" s="179" t="str">
        <f>IFERROR(HLOOKUP(EQ$1,$H$5:$FY$1802,MATCH($A290,$A$5:$A$1802,0),0)*HLOOKUP(EQ$2,$H$5:$FY$1802,MATCH($A290,$A$5:$A$1802,0),0),$H$2)</f>
        <v>-</v>
      </c>
      <c r="ER290" s="179" t="str">
        <f>IFERROR(HLOOKUP(ER$1,$H$5:$FY$1802,MATCH($A290,$A$5:$A$1802,0),0)*HLOOKUP(ER$2,$H$5:$FY$1802,MATCH($A290,$A$5:$A$1802,0),0),$H$2)</f>
        <v>-</v>
      </c>
      <c r="ES290" s="179" t="str">
        <f>IFERROR(HLOOKUP(ES$1,$H$5:$FY$1802,MATCH($A290,$A$5:$A$1802,0),0)*HLOOKUP(ES$2,$H$5:$FY$1802,MATCH($A290,$A$5:$A$1802,0),0),$H$2)</f>
        <v>-</v>
      </c>
      <c r="ET290" s="179" t="str">
        <f>IFERROR(HLOOKUP(ET$1,$H$5:$FY$1802,MATCH($A290,$A$5:$A$1802,0),0)*HLOOKUP(ET$2,$H$5:$FY$1802,MATCH($A290,$A$5:$A$1802,0),0),$H$2)</f>
        <v>-</v>
      </c>
      <c r="EU290" s="179" t="str">
        <f>IFERROR(HLOOKUP(EU$1,$H$5:$FY$1802,MATCH($A290,$A$5:$A$1802,0),0)*HLOOKUP(EU$2,$H$5:$FY$1802,MATCH($A290,$A$5:$A$1802,0),0),$H$2)</f>
        <v>-</v>
      </c>
      <c r="EV290" s="179" t="str">
        <f>IFERROR(HLOOKUP(EV$1,$H$5:$FY$1802,MATCH($A290,$A$5:$A$1802,0),0)*HLOOKUP(EV$2,$H$5:$FY$1802,MATCH($A290,$A$5:$A$1802,0),0),$H$2)</f>
        <v>-</v>
      </c>
      <c r="EW290" s="179" t="str">
        <f>IFERROR(HLOOKUP(EW$1,$H$5:$FY$1802,MATCH($A290,$A$5:$A$1802,0),0)*HLOOKUP(EW$2,$H$5:$FY$1802,MATCH($A290,$A$5:$A$1802,0),0),$H$2)</f>
        <v>-</v>
      </c>
      <c r="EX290" s="179" t="str">
        <f>IFERROR(HLOOKUP(EX$1,$H$5:$FY$1802,MATCH($A290,$A$5:$A$1802,0),0)*HLOOKUP(EX$2,$H$5:$FY$1802,MATCH($A290,$A$5:$A$1802,0),0),$H$2)</f>
        <v>-</v>
      </c>
      <c r="EY290" s="179" t="str">
        <f>IFERROR(HLOOKUP(EY$1,$H$5:$FY$1802,MATCH($A290,$A$5:$A$1802,0),0)*HLOOKUP(EY$2,$H$5:$FY$1802,MATCH($A290,$A$5:$A$1802,0),0),$H$2)</f>
        <v>-</v>
      </c>
      <c r="EZ290" s="179" t="str">
        <f>IFERROR(HLOOKUP(EZ$1,$H$5:$FY$1802,MATCH($A290,$A$5:$A$1802,0),0)*HLOOKUP(EZ$2,$H$5:$FY$1802,MATCH($A290,$A$5:$A$1802,0),0),$H$2)</f>
        <v>-</v>
      </c>
      <c r="FA290" s="179" t="str">
        <f>IFERROR(HLOOKUP(FA$1,$H$5:$FY$1802,MATCH($A290,$A$5:$A$1802,0),0)*HLOOKUP(FA$2,$H$5:$FY$1802,MATCH($A290,$A$5:$A$1802,0),0),$H$2)</f>
        <v>-</v>
      </c>
      <c r="FB290" s="179">
        <f>IFERROR(HLOOKUP(FB$1,$H$5:$FY$1802,MATCH($A290,$A$5:$A$1802,0),0)*HLOOKUP(FB$2,$H$5:$FY$1802,MATCH($A290,$A$5:$A$1802,0),0),$H$2)</f>
        <v>0</v>
      </c>
      <c r="FC290" s="179">
        <f>IFERROR(HLOOKUP(FC$1,$H$5:$FY$1802,MATCH($A290,$A$5:$A$1802,0),0)*HLOOKUP(FC$2,$H$5:$FY$1802,MATCH($A290,$A$5:$A$1802,0),0),$H$2)</f>
        <v>182313</v>
      </c>
      <c r="FD290" s="179">
        <f>IFERROR(HLOOKUP(FD$1,$H$5:$FY$1802,MATCH($A290,$A$5:$A$1802,0),0)*HLOOKUP(FD$2,$H$5:$FY$1802,MATCH($A290,$A$5:$A$1802,0),0),$H$2)</f>
        <v>26669232</v>
      </c>
      <c r="FE290" s="179">
        <f>IFERROR(HLOOKUP(FE$1,$H$5:$FY$1802,MATCH($A290,$A$5:$A$1802,0),0)*HLOOKUP(FE$2,$H$5:$FY$1802,MATCH($A290,$A$5:$A$1802,0),0),$H$2)</f>
        <v>5614545</v>
      </c>
      <c r="FF290" s="179">
        <f>IFERROR(HLOOKUP(FF$1,$H$5:$FY$1802,MATCH($A290,$A$5:$A$1802,0),0)*HLOOKUP(FF$2,$H$5:$FY$1802,MATCH($A290,$A$5:$A$1802,0),0),$H$2)</f>
        <v>907790</v>
      </c>
      <c r="FG290" s="179">
        <f>IFERROR(HLOOKUP(FG$1,$H$5:$FY$1802,MATCH($A290,$A$5:$A$1802,0),0)*HLOOKUP(FG$2,$H$5:$FY$1802,MATCH($A290,$A$5:$A$1802,0),0),$H$2)</f>
        <v>55013116</v>
      </c>
      <c r="FH290" s="151"/>
      <c r="FI290" s="407">
        <f t="shared" si="1050"/>
        <v>2.1695156695156697</v>
      </c>
      <c r="FJ290" s="407">
        <f t="shared" si="1050"/>
        <v>1.7320750237416904</v>
      </c>
      <c r="FK290" s="407">
        <f t="shared" si="1051"/>
        <v>2.1578786020846108</v>
      </c>
      <c r="FL290" s="407">
        <f t="shared" si="1052"/>
        <v>1.7503065603923973</v>
      </c>
      <c r="FM290" s="407">
        <f t="shared" si="1053"/>
        <v>1.6092751506299068</v>
      </c>
      <c r="FN290" s="407">
        <f t="shared" si="1054"/>
        <v>1.232091777737204</v>
      </c>
      <c r="FO290" s="407">
        <f t="shared" si="1055"/>
        <v>1.902854996243426</v>
      </c>
      <c r="FP290" s="407">
        <f t="shared" si="1056"/>
        <v>1.1940646130728776</v>
      </c>
      <c r="FQ290" s="407">
        <f t="shared" si="1057"/>
        <v>1.9663503019844695</v>
      </c>
      <c r="FR290" s="407">
        <f t="shared" si="1058"/>
        <v>1.1570319240724762</v>
      </c>
      <c r="FS290" s="408"/>
    </row>
    <row r="291" spans="1:175" ht="10.35" customHeight="1" x14ac:dyDescent="0.2">
      <c r="A291" s="80" t="str">
        <f t="shared" si="1045"/>
        <v>2017-18DECEMBERRX9</v>
      </c>
      <c r="B291" s="169" t="str">
        <f t="shared" si="1059"/>
        <v>2017-18</v>
      </c>
      <c r="C291" s="77" t="s">
        <v>835</v>
      </c>
      <c r="D291" s="169" t="str">
        <f>INDEX($FV$16:$FW$26,MATCH($F291,$FV$16:$FV$26,0),2)</f>
        <v>Y60</v>
      </c>
      <c r="E291" s="169" t="str">
        <f>VLOOKUP($D291,$FW$8:$FX$14,2,0)</f>
        <v>Midlands</v>
      </c>
      <c r="F291" s="269" t="s">
        <v>845</v>
      </c>
      <c r="G291" s="269" t="s">
        <v>871</v>
      </c>
      <c r="H291" s="270">
        <v>89032</v>
      </c>
      <c r="I291" s="270">
        <v>78499</v>
      </c>
      <c r="J291" s="270">
        <v>299412</v>
      </c>
      <c r="K291" s="270">
        <v>4</v>
      </c>
      <c r="L291" s="270">
        <v>2</v>
      </c>
      <c r="M291" s="270" t="s">
        <v>44</v>
      </c>
      <c r="N291" s="270">
        <v>19</v>
      </c>
      <c r="O291" s="270">
        <v>71</v>
      </c>
      <c r="P291" s="270" t="s">
        <v>44</v>
      </c>
      <c r="Q291" s="270" t="s">
        <v>44</v>
      </c>
      <c r="R291" s="270" t="s">
        <v>44</v>
      </c>
      <c r="S291" s="270" t="s">
        <v>44</v>
      </c>
      <c r="T291" s="270">
        <v>64665</v>
      </c>
      <c r="U291" s="270">
        <v>6581</v>
      </c>
      <c r="V291" s="270">
        <v>4382</v>
      </c>
      <c r="W291" s="270">
        <v>39078</v>
      </c>
      <c r="X291" s="270">
        <v>10720</v>
      </c>
      <c r="Y291" s="270">
        <v>176</v>
      </c>
      <c r="Z291" s="270">
        <v>3802022</v>
      </c>
      <c r="AA291" s="270">
        <v>578</v>
      </c>
      <c r="AB291" s="270">
        <v>1031</v>
      </c>
      <c r="AC291" s="270">
        <v>5852745</v>
      </c>
      <c r="AD291" s="270">
        <v>1336</v>
      </c>
      <c r="AE291" s="270">
        <v>3190</v>
      </c>
      <c r="AF291" s="270">
        <v>92566691</v>
      </c>
      <c r="AG291" s="270">
        <v>2369</v>
      </c>
      <c r="AH291" s="270">
        <v>5168</v>
      </c>
      <c r="AI291" s="270">
        <v>64832094</v>
      </c>
      <c r="AJ291" s="270">
        <v>6048</v>
      </c>
      <c r="AK291" s="270">
        <v>14397</v>
      </c>
      <c r="AL291" s="270">
        <v>968185</v>
      </c>
      <c r="AM291" s="270">
        <v>5501</v>
      </c>
      <c r="AN291" s="270">
        <v>16942</v>
      </c>
      <c r="AO291" s="270">
        <v>5766</v>
      </c>
      <c r="AP291" s="270">
        <v>1744</v>
      </c>
      <c r="AQ291" s="270">
        <v>2221</v>
      </c>
      <c r="AR291" s="270">
        <v>5</v>
      </c>
      <c r="AS291" s="270">
        <v>711</v>
      </c>
      <c r="AT291" s="270">
        <v>1090</v>
      </c>
      <c r="AU291" s="270">
        <v>7</v>
      </c>
      <c r="AV291" s="270">
        <v>40233</v>
      </c>
      <c r="AW291" s="270">
        <v>679</v>
      </c>
      <c r="AX291" s="270">
        <v>17987</v>
      </c>
      <c r="AY291" s="270">
        <v>58899</v>
      </c>
      <c r="AZ291" s="270">
        <v>11697</v>
      </c>
      <c r="BA291" s="270">
        <v>9337</v>
      </c>
      <c r="BB291" s="270">
        <v>8035</v>
      </c>
      <c r="BC291" s="270">
        <v>6492</v>
      </c>
      <c r="BD291" s="270">
        <v>53735</v>
      </c>
      <c r="BE291" s="270">
        <v>45310</v>
      </c>
      <c r="BF291" s="270">
        <v>15278</v>
      </c>
      <c r="BG291" s="270">
        <v>12164</v>
      </c>
      <c r="BH291" s="270">
        <v>234</v>
      </c>
      <c r="BI291" s="270">
        <v>186</v>
      </c>
      <c r="BJ291" s="270" t="s">
        <v>44</v>
      </c>
      <c r="BK291" s="270" t="s">
        <v>44</v>
      </c>
      <c r="BL291" s="270" t="s">
        <v>44</v>
      </c>
      <c r="BM291" s="270" t="s">
        <v>44</v>
      </c>
      <c r="BN291" s="270" t="s">
        <v>44</v>
      </c>
      <c r="BO291" s="270" t="s">
        <v>44</v>
      </c>
      <c r="BP291" s="270" t="s">
        <v>44</v>
      </c>
      <c r="BQ291" s="270" t="s">
        <v>44</v>
      </c>
      <c r="BR291" s="270" t="s">
        <v>44</v>
      </c>
      <c r="BS291" s="270" t="s">
        <v>44</v>
      </c>
      <c r="BT291" s="270" t="s">
        <v>44</v>
      </c>
      <c r="BU291" s="270" t="s">
        <v>44</v>
      </c>
      <c r="BV291" s="270" t="s">
        <v>44</v>
      </c>
      <c r="BW291" s="270" t="s">
        <v>44</v>
      </c>
      <c r="BX291" s="270" t="s">
        <v>44</v>
      </c>
      <c r="BY291" s="270" t="s">
        <v>44</v>
      </c>
      <c r="BZ291" s="270" t="s">
        <v>44</v>
      </c>
      <c r="CA291" s="270" t="s">
        <v>44</v>
      </c>
      <c r="CB291" s="270" t="s">
        <v>44</v>
      </c>
      <c r="CC291" s="270" t="s">
        <v>44</v>
      </c>
      <c r="CD291" s="270" t="s">
        <v>44</v>
      </c>
      <c r="CE291" s="270" t="s">
        <v>44</v>
      </c>
      <c r="CF291" s="270" t="s">
        <v>44</v>
      </c>
      <c r="CG291" s="270" t="s">
        <v>44</v>
      </c>
      <c r="CH291" s="270" t="s">
        <v>44</v>
      </c>
      <c r="CI291" s="270" t="s">
        <v>44</v>
      </c>
      <c r="CJ291" s="270" t="s">
        <v>44</v>
      </c>
      <c r="CK291" s="270" t="s">
        <v>44</v>
      </c>
      <c r="CL291" s="270" t="s">
        <v>44</v>
      </c>
      <c r="CM291" s="270" t="s">
        <v>44</v>
      </c>
      <c r="CN291" s="270" t="s">
        <v>44</v>
      </c>
      <c r="CO291" s="270" t="s">
        <v>44</v>
      </c>
      <c r="CP291" s="270" t="s">
        <v>44</v>
      </c>
      <c r="CQ291" s="270" t="s">
        <v>44</v>
      </c>
      <c r="CR291" s="270" t="s">
        <v>44</v>
      </c>
      <c r="CS291" s="270" t="s">
        <v>44</v>
      </c>
      <c r="CT291" s="270" t="s">
        <v>44</v>
      </c>
      <c r="CU291" s="270" t="s">
        <v>44</v>
      </c>
      <c r="CV291" s="270" t="s">
        <v>44</v>
      </c>
      <c r="CW291" s="270" t="s">
        <v>44</v>
      </c>
      <c r="CX291" s="270">
        <v>522</v>
      </c>
      <c r="CY291" s="270">
        <v>109409</v>
      </c>
      <c r="CZ291" s="270">
        <v>210</v>
      </c>
      <c r="DA291" s="270">
        <v>367</v>
      </c>
      <c r="DB291" s="270">
        <v>2445</v>
      </c>
      <c r="DC291" s="270">
        <v>82117</v>
      </c>
      <c r="DD291" s="270">
        <v>34</v>
      </c>
      <c r="DE291" s="270">
        <v>63</v>
      </c>
      <c r="DF291" s="270" t="s">
        <v>44</v>
      </c>
      <c r="DG291" s="270" t="s">
        <v>44</v>
      </c>
      <c r="DH291" s="270" t="s">
        <v>44</v>
      </c>
      <c r="DI291" s="270" t="s">
        <v>44</v>
      </c>
      <c r="DJ291" s="270" t="s">
        <v>44</v>
      </c>
      <c r="DK291" s="270">
        <v>0</v>
      </c>
      <c r="DL291" s="249">
        <v>310</v>
      </c>
      <c r="DM291" s="249">
        <v>185</v>
      </c>
      <c r="DN291" s="249">
        <v>2</v>
      </c>
      <c r="DO291" s="249">
        <v>1847</v>
      </c>
      <c r="DP291" s="249">
        <v>2738024</v>
      </c>
      <c r="DQ291" s="249">
        <v>8832</v>
      </c>
      <c r="DR291" s="249">
        <v>20043</v>
      </c>
      <c r="DS291" s="249">
        <v>1767325</v>
      </c>
      <c r="DT291" s="249">
        <v>9553</v>
      </c>
      <c r="DU291" s="249">
        <v>16626</v>
      </c>
      <c r="DV291" s="249">
        <v>12905</v>
      </c>
      <c r="DW291" s="249">
        <v>6453</v>
      </c>
      <c r="DX291" s="249">
        <v>8893</v>
      </c>
      <c r="DY291" s="249">
        <v>29758987</v>
      </c>
      <c r="DZ291" s="249">
        <v>16112</v>
      </c>
      <c r="EA291" s="249">
        <v>29052</v>
      </c>
      <c r="EB291" s="155"/>
      <c r="EC291" s="170">
        <f t="shared" si="1046"/>
        <v>12</v>
      </c>
      <c r="ED291" s="74">
        <f t="shared" si="1047"/>
        <v>2017</v>
      </c>
      <c r="EE291" s="165">
        <f t="shared" si="1048"/>
        <v>43070</v>
      </c>
      <c r="EF291" s="157">
        <f t="shared" si="1049"/>
        <v>31</v>
      </c>
      <c r="EG291" s="156"/>
      <c r="EH291" s="171">
        <f>IFERROR(HLOOKUP(EH$1,$H$5:$FY$1802,MATCH($A291,$A$5:$A$1802,0),0)*HLOOKUP(EH$2,$H$5:$FY$1802,MATCH($A291,$A$5:$A$1802,0),0),$H$2)</f>
        <v>156998</v>
      </c>
      <c r="EI291" s="171" t="str">
        <f>IFERROR(HLOOKUP(EI$1,$H$5:$FY$1802,MATCH($A291,$A$5:$A$1802,0),0)*HLOOKUP(EI$2,$H$5:$FY$1802,MATCH($A291,$A$5:$A$1802,0),0),$H$2)</f>
        <v>-</v>
      </c>
      <c r="EJ291" s="171">
        <f>IFERROR(HLOOKUP(EJ$1,$H$5:$FY$1802,MATCH($A291,$A$5:$A$1802,0),0)*HLOOKUP(EJ$2,$H$5:$FY$1802,MATCH($A291,$A$5:$A$1802,0),0),$H$2)</f>
        <v>1491481</v>
      </c>
      <c r="EK291" s="171">
        <f>IFERROR(HLOOKUP(EK$1,$H$5:$FY$1802,MATCH($A291,$A$5:$A$1802,0),0)*HLOOKUP(EK$2,$H$5:$FY$1802,MATCH($A291,$A$5:$A$1802,0),0),$H$2)</f>
        <v>5573429</v>
      </c>
      <c r="EL291" s="171">
        <f>IFERROR(HLOOKUP(EL$1,$H$5:$FY$1802,MATCH($A291,$A$5:$A$1802,0),0)*HLOOKUP(EL$2,$H$5:$FY$1802,MATCH($A291,$A$5:$A$1802,0),0),$H$2)</f>
        <v>6785011</v>
      </c>
      <c r="EM291" s="171">
        <f>IFERROR(HLOOKUP(EM$1,$H$5:$FY$1802,MATCH($A291,$A$5:$A$1802,0),0)*HLOOKUP(EM$2,$H$5:$FY$1802,MATCH($A291,$A$5:$A$1802,0),0),$H$2)</f>
        <v>13978580</v>
      </c>
      <c r="EN291" s="171">
        <f>IFERROR(HLOOKUP(EN$1,$H$5:$FY$1802,MATCH($A291,$A$5:$A$1802,0),0)*HLOOKUP(EN$2,$H$5:$FY$1802,MATCH($A291,$A$5:$A$1802,0),0),$H$2)</f>
        <v>201955104</v>
      </c>
      <c r="EO291" s="171">
        <f>IFERROR(HLOOKUP(EO$1,$H$5:$FY$1802,MATCH($A291,$A$5:$A$1802,0),0)*HLOOKUP(EO$2,$H$5:$FY$1802,MATCH($A291,$A$5:$A$1802,0),0),$H$2)</f>
        <v>154335840</v>
      </c>
      <c r="EP291" s="171">
        <f>IFERROR(HLOOKUP(EP$1,$H$5:$FY$1802,MATCH($A291,$A$5:$A$1802,0),0)*HLOOKUP(EP$2,$H$5:$FY$1802,MATCH($A291,$A$5:$A$1802,0),0),$H$2)</f>
        <v>2981792</v>
      </c>
      <c r="EQ291" s="171" t="str">
        <f>IFERROR(HLOOKUP(EQ$1,$H$5:$FY$1802,MATCH($A291,$A$5:$A$1802,0),0)*HLOOKUP(EQ$2,$H$5:$FY$1802,MATCH($A291,$A$5:$A$1802,0),0),$H$2)</f>
        <v>-</v>
      </c>
      <c r="ER291" s="171" t="str">
        <f>IFERROR(HLOOKUP(ER$1,$H$5:$FY$1802,MATCH($A291,$A$5:$A$1802,0),0)*HLOOKUP(ER$2,$H$5:$FY$1802,MATCH($A291,$A$5:$A$1802,0),0),$H$2)</f>
        <v>-</v>
      </c>
      <c r="ES291" s="171" t="str">
        <f>IFERROR(HLOOKUP(ES$1,$H$5:$FY$1802,MATCH($A291,$A$5:$A$1802,0),0)*HLOOKUP(ES$2,$H$5:$FY$1802,MATCH($A291,$A$5:$A$1802,0),0),$H$2)</f>
        <v>-</v>
      </c>
      <c r="ET291" s="171" t="str">
        <f>IFERROR(HLOOKUP(ET$1,$H$5:$FY$1802,MATCH($A291,$A$5:$A$1802,0),0)*HLOOKUP(ET$2,$H$5:$FY$1802,MATCH($A291,$A$5:$A$1802,0),0),$H$2)</f>
        <v>-</v>
      </c>
      <c r="EU291" s="171" t="str">
        <f>IFERROR(HLOOKUP(EU$1,$H$5:$FY$1802,MATCH($A291,$A$5:$A$1802,0),0)*HLOOKUP(EU$2,$H$5:$FY$1802,MATCH($A291,$A$5:$A$1802,0),0),$H$2)</f>
        <v>-</v>
      </c>
      <c r="EV291" s="171" t="str">
        <f>IFERROR(HLOOKUP(EV$1,$H$5:$FY$1802,MATCH($A291,$A$5:$A$1802,0),0)*HLOOKUP(EV$2,$H$5:$FY$1802,MATCH($A291,$A$5:$A$1802,0),0),$H$2)</f>
        <v>-</v>
      </c>
      <c r="EW291" s="171" t="str">
        <f>IFERROR(HLOOKUP(EW$1,$H$5:$FY$1802,MATCH($A291,$A$5:$A$1802,0),0)*HLOOKUP(EW$2,$H$5:$FY$1802,MATCH($A291,$A$5:$A$1802,0),0),$H$2)</f>
        <v>-</v>
      </c>
      <c r="EX291" s="171" t="str">
        <f>IFERROR(HLOOKUP(EX$1,$H$5:$FY$1802,MATCH($A291,$A$5:$A$1802,0),0)*HLOOKUP(EX$2,$H$5:$FY$1802,MATCH($A291,$A$5:$A$1802,0),0),$H$2)</f>
        <v>-</v>
      </c>
      <c r="EY291" s="171" t="str">
        <f>IFERROR(HLOOKUP(EY$1,$H$5:$FY$1802,MATCH($A291,$A$5:$A$1802,0),0)*HLOOKUP(EY$2,$H$5:$FY$1802,MATCH($A291,$A$5:$A$1802,0),0),$H$2)</f>
        <v>-</v>
      </c>
      <c r="EZ291" s="171" t="str">
        <f>IFERROR(HLOOKUP(EZ$1,$H$5:$FY$1802,MATCH($A291,$A$5:$A$1802,0),0)*HLOOKUP(EZ$2,$H$5:$FY$1802,MATCH($A291,$A$5:$A$1802,0),0),$H$2)</f>
        <v>-</v>
      </c>
      <c r="FA291" s="171" t="str">
        <f>IFERROR(HLOOKUP(FA$1,$H$5:$FY$1802,MATCH($A291,$A$5:$A$1802,0),0)*HLOOKUP(FA$2,$H$5:$FY$1802,MATCH($A291,$A$5:$A$1802,0),0),$H$2)</f>
        <v>-</v>
      </c>
      <c r="FB291" s="171">
        <f>IFERROR(HLOOKUP(FB$1,$H$5:$FY$1802,MATCH($A291,$A$5:$A$1802,0),0)*HLOOKUP(FB$2,$H$5:$FY$1802,MATCH($A291,$A$5:$A$1802,0),0),$H$2)</f>
        <v>191574</v>
      </c>
      <c r="FC291" s="171">
        <f>IFERROR(HLOOKUP(FC$1,$H$5:$FY$1802,MATCH($A291,$A$5:$A$1802,0),0)*HLOOKUP(FC$2,$H$5:$FY$1802,MATCH($A291,$A$5:$A$1802,0),0),$H$2)</f>
        <v>154035</v>
      </c>
      <c r="FD291" s="171">
        <f>IFERROR(HLOOKUP(FD$1,$H$5:$FY$1802,MATCH($A291,$A$5:$A$1802,0),0)*HLOOKUP(FD$2,$H$5:$FY$1802,MATCH($A291,$A$5:$A$1802,0),0),$H$2)</f>
        <v>6213330</v>
      </c>
      <c r="FE291" s="171">
        <f>IFERROR(HLOOKUP(FE$1,$H$5:$FY$1802,MATCH($A291,$A$5:$A$1802,0),0)*HLOOKUP(FE$2,$H$5:$FY$1802,MATCH($A291,$A$5:$A$1802,0),0),$H$2)</f>
        <v>3075810</v>
      </c>
      <c r="FF291" s="171">
        <f>IFERROR(HLOOKUP(FF$1,$H$5:$FY$1802,MATCH($A291,$A$5:$A$1802,0),0)*HLOOKUP(FF$2,$H$5:$FY$1802,MATCH($A291,$A$5:$A$1802,0),0),$H$2)</f>
        <v>17786</v>
      </c>
      <c r="FG291" s="171">
        <f>IFERROR(HLOOKUP(FG$1,$H$5:$FY$1802,MATCH($A291,$A$5:$A$1802,0),0)*HLOOKUP(FG$2,$H$5:$FY$1802,MATCH($A291,$A$5:$A$1802,0),0),$H$2)</f>
        <v>53659044</v>
      </c>
      <c r="FH291" s="152"/>
      <c r="FI291" s="405">
        <f t="shared" si="1050"/>
        <v>1.7773894544901991</v>
      </c>
      <c r="FJ291" s="405">
        <f t="shared" si="1050"/>
        <v>1.4187813402218508</v>
      </c>
      <c r="FK291" s="405">
        <f t="shared" si="1051"/>
        <v>1.8336376083979917</v>
      </c>
      <c r="FL291" s="405">
        <f t="shared" si="1052"/>
        <v>1.481515289821999</v>
      </c>
      <c r="FM291" s="405">
        <f t="shared" si="1053"/>
        <v>1.3750703720763602</v>
      </c>
      <c r="FN291" s="405">
        <f t="shared" si="1054"/>
        <v>1.1594759199549618</v>
      </c>
      <c r="FO291" s="405">
        <f t="shared" si="1055"/>
        <v>1.425186567164179</v>
      </c>
      <c r="FP291" s="405">
        <f t="shared" si="1056"/>
        <v>1.1347014925373133</v>
      </c>
      <c r="FQ291" s="405">
        <f t="shared" si="1057"/>
        <v>1.3295454545454546</v>
      </c>
      <c r="FR291" s="405">
        <f t="shared" si="1058"/>
        <v>1.0568181818181819</v>
      </c>
      <c r="FS291" s="65"/>
    </row>
    <row r="292" spans="1:175" ht="10.35" customHeight="1" x14ac:dyDescent="0.2">
      <c r="A292" s="74" t="str">
        <f t="shared" si="1045"/>
        <v>2017-18DECEMBERRYC</v>
      </c>
      <c r="B292" s="163" t="str">
        <f t="shared" si="1059"/>
        <v>2017-18</v>
      </c>
      <c r="C292" s="26" t="s">
        <v>835</v>
      </c>
      <c r="D292" s="163" t="str">
        <f>INDEX($FV$16:$FW$26,MATCH($F292,$FV$16:$FV$26,0),2)</f>
        <v>Y61</v>
      </c>
      <c r="E292" s="163" t="str">
        <f>VLOOKUP($D292,$FW$8:$FX$14,2,0)</f>
        <v>East of England</v>
      </c>
      <c r="F292" s="271" t="s">
        <v>849</v>
      </c>
      <c r="G292" s="271" t="s">
        <v>872</v>
      </c>
      <c r="H292" s="272">
        <v>119496</v>
      </c>
      <c r="I292" s="272">
        <v>78346</v>
      </c>
      <c r="J292" s="272">
        <v>1104087</v>
      </c>
      <c r="K292" s="272">
        <v>14</v>
      </c>
      <c r="L292" s="272">
        <v>1</v>
      </c>
      <c r="M292" s="272" t="s">
        <v>44</v>
      </c>
      <c r="N292" s="272">
        <v>83</v>
      </c>
      <c r="O292" s="272">
        <v>150</v>
      </c>
      <c r="P292" s="272" t="s">
        <v>44</v>
      </c>
      <c r="Q292" s="272" t="s">
        <v>44</v>
      </c>
      <c r="R292" s="272" t="s">
        <v>44</v>
      </c>
      <c r="S292" s="272" t="s">
        <v>44</v>
      </c>
      <c r="T292" s="272">
        <v>77405</v>
      </c>
      <c r="U292" s="272">
        <v>7084</v>
      </c>
      <c r="V292" s="272">
        <v>4726</v>
      </c>
      <c r="W292" s="272">
        <v>42475</v>
      </c>
      <c r="X292" s="272">
        <v>12090</v>
      </c>
      <c r="Y292" s="272">
        <v>5054</v>
      </c>
      <c r="Z292" s="272">
        <v>3906391</v>
      </c>
      <c r="AA292" s="272">
        <v>551</v>
      </c>
      <c r="AB292" s="272">
        <v>1001</v>
      </c>
      <c r="AC292" s="272">
        <v>4429795</v>
      </c>
      <c r="AD292" s="272">
        <v>938</v>
      </c>
      <c r="AE292" s="272">
        <v>1712</v>
      </c>
      <c r="AF292" s="272">
        <v>81702906</v>
      </c>
      <c r="AG292" s="272">
        <v>1925</v>
      </c>
      <c r="AH292" s="272">
        <v>3906</v>
      </c>
      <c r="AI292" s="272">
        <v>77602199</v>
      </c>
      <c r="AJ292" s="272">
        <v>6426</v>
      </c>
      <c r="AK292" s="272">
        <v>16834</v>
      </c>
      <c r="AL292" s="272">
        <v>38657989</v>
      </c>
      <c r="AM292" s="272">
        <v>7651</v>
      </c>
      <c r="AN292" s="272">
        <v>18842</v>
      </c>
      <c r="AO292" s="272">
        <v>7681</v>
      </c>
      <c r="AP292" s="272">
        <v>142</v>
      </c>
      <c r="AQ292" s="272">
        <v>5134</v>
      </c>
      <c r="AR292" s="272">
        <v>447</v>
      </c>
      <c r="AS292" s="272">
        <v>68</v>
      </c>
      <c r="AT292" s="272">
        <v>2337</v>
      </c>
      <c r="AU292" s="272">
        <v>4797</v>
      </c>
      <c r="AV292" s="272">
        <v>42767</v>
      </c>
      <c r="AW292" s="272">
        <v>3491</v>
      </c>
      <c r="AX292" s="272">
        <v>23466</v>
      </c>
      <c r="AY292" s="272">
        <v>69724</v>
      </c>
      <c r="AZ292" s="272">
        <v>16314</v>
      </c>
      <c r="BA292" s="272">
        <v>11889</v>
      </c>
      <c r="BB292" s="272">
        <v>4997</v>
      </c>
      <c r="BC292" s="272">
        <v>4995</v>
      </c>
      <c r="BD292" s="272">
        <v>66994</v>
      </c>
      <c r="BE292" s="272">
        <v>48681</v>
      </c>
      <c r="BF292" s="272">
        <v>23495</v>
      </c>
      <c r="BG292" s="272">
        <v>13221</v>
      </c>
      <c r="BH292" s="272">
        <v>10287</v>
      </c>
      <c r="BI292" s="272">
        <v>5554</v>
      </c>
      <c r="BJ292" s="272" t="s">
        <v>44</v>
      </c>
      <c r="BK292" s="272" t="s">
        <v>44</v>
      </c>
      <c r="BL292" s="272" t="s">
        <v>44</v>
      </c>
      <c r="BM292" s="272" t="s">
        <v>44</v>
      </c>
      <c r="BN292" s="272" t="s">
        <v>44</v>
      </c>
      <c r="BO292" s="272" t="s">
        <v>44</v>
      </c>
      <c r="BP292" s="272" t="s">
        <v>44</v>
      </c>
      <c r="BQ292" s="272" t="s">
        <v>44</v>
      </c>
      <c r="BR292" s="272" t="s">
        <v>44</v>
      </c>
      <c r="BS292" s="272" t="s">
        <v>44</v>
      </c>
      <c r="BT292" s="272" t="s">
        <v>44</v>
      </c>
      <c r="BU292" s="272" t="s">
        <v>44</v>
      </c>
      <c r="BV292" s="272" t="s">
        <v>44</v>
      </c>
      <c r="BW292" s="272" t="s">
        <v>44</v>
      </c>
      <c r="BX292" s="272" t="s">
        <v>44</v>
      </c>
      <c r="BY292" s="272" t="s">
        <v>44</v>
      </c>
      <c r="BZ292" s="272" t="s">
        <v>44</v>
      </c>
      <c r="CA292" s="272" t="s">
        <v>44</v>
      </c>
      <c r="CB292" s="272" t="s">
        <v>44</v>
      </c>
      <c r="CC292" s="272" t="s">
        <v>44</v>
      </c>
      <c r="CD292" s="272" t="s">
        <v>44</v>
      </c>
      <c r="CE292" s="272" t="s">
        <v>44</v>
      </c>
      <c r="CF292" s="272" t="s">
        <v>44</v>
      </c>
      <c r="CG292" s="272" t="s">
        <v>44</v>
      </c>
      <c r="CH292" s="272" t="s">
        <v>44</v>
      </c>
      <c r="CI292" s="272" t="s">
        <v>44</v>
      </c>
      <c r="CJ292" s="272" t="s">
        <v>44</v>
      </c>
      <c r="CK292" s="272" t="s">
        <v>44</v>
      </c>
      <c r="CL292" s="272" t="s">
        <v>44</v>
      </c>
      <c r="CM292" s="272" t="s">
        <v>44</v>
      </c>
      <c r="CN292" s="272" t="s">
        <v>44</v>
      </c>
      <c r="CO292" s="272" t="s">
        <v>44</v>
      </c>
      <c r="CP292" s="272" t="s">
        <v>44</v>
      </c>
      <c r="CQ292" s="272" t="s">
        <v>44</v>
      </c>
      <c r="CR292" s="272" t="s">
        <v>44</v>
      </c>
      <c r="CS292" s="272" t="s">
        <v>44</v>
      </c>
      <c r="CT292" s="272" t="s">
        <v>44</v>
      </c>
      <c r="CU292" s="272" t="s">
        <v>44</v>
      </c>
      <c r="CV292" s="272" t="s">
        <v>44</v>
      </c>
      <c r="CW292" s="272" t="s">
        <v>44</v>
      </c>
      <c r="CX292" s="272">
        <v>569</v>
      </c>
      <c r="CY292" s="272">
        <v>165742</v>
      </c>
      <c r="CZ292" s="272">
        <v>291</v>
      </c>
      <c r="DA292" s="272">
        <v>499</v>
      </c>
      <c r="DB292" s="272">
        <v>6705</v>
      </c>
      <c r="DC292" s="272">
        <v>298197</v>
      </c>
      <c r="DD292" s="272">
        <v>44</v>
      </c>
      <c r="DE292" s="272">
        <v>88</v>
      </c>
      <c r="DF292" s="272" t="s">
        <v>44</v>
      </c>
      <c r="DG292" s="272" t="s">
        <v>44</v>
      </c>
      <c r="DH292" s="272" t="s">
        <v>44</v>
      </c>
      <c r="DI292" s="272" t="s">
        <v>44</v>
      </c>
      <c r="DJ292" s="272" t="s">
        <v>44</v>
      </c>
      <c r="DK292" s="272">
        <v>56</v>
      </c>
      <c r="DL292" s="250">
        <v>909</v>
      </c>
      <c r="DM292" s="250">
        <v>843</v>
      </c>
      <c r="DN292" s="250">
        <v>68</v>
      </c>
      <c r="DO292" s="250">
        <v>1145</v>
      </c>
      <c r="DP292" s="250">
        <v>10145837</v>
      </c>
      <c r="DQ292" s="250">
        <v>11162</v>
      </c>
      <c r="DR292" s="250">
        <v>26149</v>
      </c>
      <c r="DS292" s="250">
        <v>11177110</v>
      </c>
      <c r="DT292" s="250">
        <v>13259</v>
      </c>
      <c r="DU292" s="250">
        <v>28269</v>
      </c>
      <c r="DV292" s="250">
        <v>1013632</v>
      </c>
      <c r="DW292" s="250">
        <v>14906</v>
      </c>
      <c r="DX292" s="250">
        <v>31240</v>
      </c>
      <c r="DY292" s="250">
        <v>21833716</v>
      </c>
      <c r="DZ292" s="250">
        <v>19069</v>
      </c>
      <c r="EA292" s="250">
        <v>42381</v>
      </c>
      <c r="EB292" s="155"/>
      <c r="EC292" s="75">
        <f t="shared" si="1046"/>
        <v>12</v>
      </c>
      <c r="ED292" s="74">
        <f t="shared" si="1047"/>
        <v>2017</v>
      </c>
      <c r="EE292" s="165">
        <f t="shared" si="1048"/>
        <v>43070</v>
      </c>
      <c r="EF292" s="157">
        <f t="shared" si="1049"/>
        <v>31</v>
      </c>
      <c r="EG292" s="156"/>
      <c r="EH292" s="166">
        <f>IFERROR(HLOOKUP(EH$1,$H$5:$FY$1802,MATCH($A292,$A$5:$A$1802,0),0)*HLOOKUP(EH$2,$H$5:$FY$1802,MATCH($A292,$A$5:$A$1802,0),0),$H$2)</f>
        <v>78346</v>
      </c>
      <c r="EI292" s="166" t="str">
        <f>IFERROR(HLOOKUP(EI$1,$H$5:$FY$1802,MATCH($A292,$A$5:$A$1802,0),0)*HLOOKUP(EI$2,$H$5:$FY$1802,MATCH($A292,$A$5:$A$1802,0),0),$H$2)</f>
        <v>-</v>
      </c>
      <c r="EJ292" s="166">
        <f>IFERROR(HLOOKUP(EJ$1,$H$5:$FY$1802,MATCH($A292,$A$5:$A$1802,0),0)*HLOOKUP(EJ$2,$H$5:$FY$1802,MATCH($A292,$A$5:$A$1802,0),0),$H$2)</f>
        <v>6502718</v>
      </c>
      <c r="EK292" s="166">
        <f>IFERROR(HLOOKUP(EK$1,$H$5:$FY$1802,MATCH($A292,$A$5:$A$1802,0),0)*HLOOKUP(EK$2,$H$5:$FY$1802,MATCH($A292,$A$5:$A$1802,0),0),$H$2)</f>
        <v>11751900</v>
      </c>
      <c r="EL292" s="166">
        <f>IFERROR(HLOOKUP(EL$1,$H$5:$FY$1802,MATCH($A292,$A$5:$A$1802,0),0)*HLOOKUP(EL$2,$H$5:$FY$1802,MATCH($A292,$A$5:$A$1802,0),0),$H$2)</f>
        <v>7091084</v>
      </c>
      <c r="EM292" s="166">
        <f>IFERROR(HLOOKUP(EM$1,$H$5:$FY$1802,MATCH($A292,$A$5:$A$1802,0),0)*HLOOKUP(EM$2,$H$5:$FY$1802,MATCH($A292,$A$5:$A$1802,0),0),$H$2)</f>
        <v>8090912</v>
      </c>
      <c r="EN292" s="166">
        <f>IFERROR(HLOOKUP(EN$1,$H$5:$FY$1802,MATCH($A292,$A$5:$A$1802,0),0)*HLOOKUP(EN$2,$H$5:$FY$1802,MATCH($A292,$A$5:$A$1802,0),0),$H$2)</f>
        <v>165907350</v>
      </c>
      <c r="EO292" s="166">
        <f>IFERROR(HLOOKUP(EO$1,$H$5:$FY$1802,MATCH($A292,$A$5:$A$1802,0),0)*HLOOKUP(EO$2,$H$5:$FY$1802,MATCH($A292,$A$5:$A$1802,0),0),$H$2)</f>
        <v>203523060</v>
      </c>
      <c r="EP292" s="166">
        <f>IFERROR(HLOOKUP(EP$1,$H$5:$FY$1802,MATCH($A292,$A$5:$A$1802,0),0)*HLOOKUP(EP$2,$H$5:$FY$1802,MATCH($A292,$A$5:$A$1802,0),0),$H$2)</f>
        <v>95227468</v>
      </c>
      <c r="EQ292" s="166" t="str">
        <f>IFERROR(HLOOKUP(EQ$1,$H$5:$FY$1802,MATCH($A292,$A$5:$A$1802,0),0)*HLOOKUP(EQ$2,$H$5:$FY$1802,MATCH($A292,$A$5:$A$1802,0),0),$H$2)</f>
        <v>-</v>
      </c>
      <c r="ER292" s="166" t="str">
        <f>IFERROR(HLOOKUP(ER$1,$H$5:$FY$1802,MATCH($A292,$A$5:$A$1802,0),0)*HLOOKUP(ER$2,$H$5:$FY$1802,MATCH($A292,$A$5:$A$1802,0),0),$H$2)</f>
        <v>-</v>
      </c>
      <c r="ES292" s="166" t="str">
        <f>IFERROR(HLOOKUP(ES$1,$H$5:$FY$1802,MATCH($A292,$A$5:$A$1802,0),0)*HLOOKUP(ES$2,$H$5:$FY$1802,MATCH($A292,$A$5:$A$1802,0),0),$H$2)</f>
        <v>-</v>
      </c>
      <c r="ET292" s="166" t="str">
        <f>IFERROR(HLOOKUP(ET$1,$H$5:$FY$1802,MATCH($A292,$A$5:$A$1802,0),0)*HLOOKUP(ET$2,$H$5:$FY$1802,MATCH($A292,$A$5:$A$1802,0),0),$H$2)</f>
        <v>-</v>
      </c>
      <c r="EU292" s="166" t="str">
        <f>IFERROR(HLOOKUP(EU$1,$H$5:$FY$1802,MATCH($A292,$A$5:$A$1802,0),0)*HLOOKUP(EU$2,$H$5:$FY$1802,MATCH($A292,$A$5:$A$1802,0),0),$H$2)</f>
        <v>-</v>
      </c>
      <c r="EV292" s="166" t="str">
        <f>IFERROR(HLOOKUP(EV$1,$H$5:$FY$1802,MATCH($A292,$A$5:$A$1802,0),0)*HLOOKUP(EV$2,$H$5:$FY$1802,MATCH($A292,$A$5:$A$1802,0),0),$H$2)</f>
        <v>-</v>
      </c>
      <c r="EW292" s="166" t="str">
        <f>IFERROR(HLOOKUP(EW$1,$H$5:$FY$1802,MATCH($A292,$A$5:$A$1802,0),0)*HLOOKUP(EW$2,$H$5:$FY$1802,MATCH($A292,$A$5:$A$1802,0),0),$H$2)</f>
        <v>-</v>
      </c>
      <c r="EX292" s="166" t="str">
        <f>IFERROR(HLOOKUP(EX$1,$H$5:$FY$1802,MATCH($A292,$A$5:$A$1802,0),0)*HLOOKUP(EX$2,$H$5:$FY$1802,MATCH($A292,$A$5:$A$1802,0),0),$H$2)</f>
        <v>-</v>
      </c>
      <c r="EY292" s="166" t="str">
        <f>IFERROR(HLOOKUP(EY$1,$H$5:$FY$1802,MATCH($A292,$A$5:$A$1802,0),0)*HLOOKUP(EY$2,$H$5:$FY$1802,MATCH($A292,$A$5:$A$1802,0),0),$H$2)</f>
        <v>-</v>
      </c>
      <c r="EZ292" s="166" t="str">
        <f>IFERROR(HLOOKUP(EZ$1,$H$5:$FY$1802,MATCH($A292,$A$5:$A$1802,0),0)*HLOOKUP(EZ$2,$H$5:$FY$1802,MATCH($A292,$A$5:$A$1802,0),0),$H$2)</f>
        <v>-</v>
      </c>
      <c r="FA292" s="166" t="str">
        <f>IFERROR(HLOOKUP(FA$1,$H$5:$FY$1802,MATCH($A292,$A$5:$A$1802,0),0)*HLOOKUP(FA$2,$H$5:$FY$1802,MATCH($A292,$A$5:$A$1802,0),0),$H$2)</f>
        <v>-</v>
      </c>
      <c r="FB292" s="166">
        <f>IFERROR(HLOOKUP(FB$1,$H$5:$FY$1802,MATCH($A292,$A$5:$A$1802,0),0)*HLOOKUP(FB$2,$H$5:$FY$1802,MATCH($A292,$A$5:$A$1802,0),0),$H$2)</f>
        <v>283931</v>
      </c>
      <c r="FC292" s="166">
        <f>IFERROR(HLOOKUP(FC$1,$H$5:$FY$1802,MATCH($A292,$A$5:$A$1802,0),0)*HLOOKUP(FC$2,$H$5:$FY$1802,MATCH($A292,$A$5:$A$1802,0),0),$H$2)</f>
        <v>590040</v>
      </c>
      <c r="FD292" s="166">
        <f>IFERROR(HLOOKUP(FD$1,$H$5:$FY$1802,MATCH($A292,$A$5:$A$1802,0),0)*HLOOKUP(FD$2,$H$5:$FY$1802,MATCH($A292,$A$5:$A$1802,0),0),$H$2)</f>
        <v>23769441</v>
      </c>
      <c r="FE292" s="166">
        <f>IFERROR(HLOOKUP(FE$1,$H$5:$FY$1802,MATCH($A292,$A$5:$A$1802,0),0)*HLOOKUP(FE$2,$H$5:$FY$1802,MATCH($A292,$A$5:$A$1802,0),0),$H$2)</f>
        <v>23830767</v>
      </c>
      <c r="FF292" s="166">
        <f>IFERROR(HLOOKUP(FF$1,$H$5:$FY$1802,MATCH($A292,$A$5:$A$1802,0),0)*HLOOKUP(FF$2,$H$5:$FY$1802,MATCH($A292,$A$5:$A$1802,0),0),$H$2)</f>
        <v>2124320</v>
      </c>
      <c r="FG292" s="166">
        <f>IFERROR(HLOOKUP(FG$1,$H$5:$FY$1802,MATCH($A292,$A$5:$A$1802,0),0)*HLOOKUP(FG$2,$H$5:$FY$1802,MATCH($A292,$A$5:$A$1802,0),0),$H$2)</f>
        <v>48526245</v>
      </c>
      <c r="FH292" s="152"/>
      <c r="FI292" s="405">
        <f t="shared" si="1050"/>
        <v>2.3029361942405422</v>
      </c>
      <c r="FJ292" s="405">
        <f t="shared" si="1050"/>
        <v>1.6782891022021458</v>
      </c>
      <c r="FK292" s="405">
        <f t="shared" si="1051"/>
        <v>1.0573423614049937</v>
      </c>
      <c r="FL292" s="405">
        <f t="shared" si="1052"/>
        <v>1.0569191705459162</v>
      </c>
      <c r="FM292" s="405">
        <f t="shared" si="1053"/>
        <v>1.5772572101236022</v>
      </c>
      <c r="FN292" s="405">
        <f t="shared" si="1054"/>
        <v>1.1461094761624484</v>
      </c>
      <c r="FO292" s="405">
        <f t="shared" si="1055"/>
        <v>1.9433416046319272</v>
      </c>
      <c r="FP292" s="405">
        <f t="shared" si="1056"/>
        <v>1.0935483870967742</v>
      </c>
      <c r="FQ292" s="405">
        <f t="shared" si="1057"/>
        <v>2.0354174910961613</v>
      </c>
      <c r="FR292" s="405">
        <f t="shared" si="1058"/>
        <v>1.0989315393747527</v>
      </c>
      <c r="FS292" s="65"/>
    </row>
    <row r="293" spans="1:175" ht="10.35" customHeight="1" x14ac:dyDescent="0.2">
      <c r="A293" s="74" t="str">
        <f t="shared" si="1045"/>
        <v>2017-18DECEMBERR1F</v>
      </c>
      <c r="B293" s="163" t="str">
        <f t="shared" si="1059"/>
        <v>2017-18</v>
      </c>
      <c r="C293" s="26" t="s">
        <v>835</v>
      </c>
      <c r="D293" s="163" t="str">
        <f>INDEX($FV$16:$FW$26,MATCH($F293,$FV$16:$FV$26,0),2)</f>
        <v>Y59</v>
      </c>
      <c r="E293" s="163" t="str">
        <f>VLOOKUP($D293,$FW$8:$FX$14,2,0)</f>
        <v>South East</v>
      </c>
      <c r="F293" s="271" t="s">
        <v>852</v>
      </c>
      <c r="G293" s="271" t="s">
        <v>873</v>
      </c>
      <c r="H293" s="272">
        <v>0</v>
      </c>
      <c r="I293" s="272">
        <v>0</v>
      </c>
      <c r="J293" s="272">
        <v>0</v>
      </c>
      <c r="K293" s="272">
        <v>0</v>
      </c>
      <c r="L293" s="272">
        <v>0</v>
      </c>
      <c r="M293" s="272" t="s">
        <v>44</v>
      </c>
      <c r="N293" s="272">
        <v>0</v>
      </c>
      <c r="O293" s="272">
        <v>0</v>
      </c>
      <c r="P293" s="272" t="s">
        <v>44</v>
      </c>
      <c r="Q293" s="272" t="s">
        <v>44</v>
      </c>
      <c r="R293" s="272" t="s">
        <v>44</v>
      </c>
      <c r="S293" s="272" t="s">
        <v>44</v>
      </c>
      <c r="T293" s="272">
        <v>0</v>
      </c>
      <c r="U293" s="272">
        <v>0</v>
      </c>
      <c r="V293" s="272">
        <v>0</v>
      </c>
      <c r="W293" s="272">
        <v>0</v>
      </c>
      <c r="X293" s="272">
        <v>0</v>
      </c>
      <c r="Y293" s="272">
        <v>0</v>
      </c>
      <c r="Z293" s="272">
        <v>0</v>
      </c>
      <c r="AA293" s="272">
        <v>0</v>
      </c>
      <c r="AB293" s="272">
        <v>0</v>
      </c>
      <c r="AC293" s="272">
        <v>0</v>
      </c>
      <c r="AD293" s="272">
        <v>0</v>
      </c>
      <c r="AE293" s="272">
        <v>0</v>
      </c>
      <c r="AF293" s="272">
        <v>0</v>
      </c>
      <c r="AG293" s="272">
        <v>0</v>
      </c>
      <c r="AH293" s="272">
        <v>0</v>
      </c>
      <c r="AI293" s="272">
        <v>0</v>
      </c>
      <c r="AJ293" s="272">
        <v>0</v>
      </c>
      <c r="AK293" s="272">
        <v>0</v>
      </c>
      <c r="AL293" s="272">
        <v>0</v>
      </c>
      <c r="AM293" s="272">
        <v>0</v>
      </c>
      <c r="AN293" s="272">
        <v>0</v>
      </c>
      <c r="AO293" s="272">
        <v>0</v>
      </c>
      <c r="AP293" s="272">
        <v>0</v>
      </c>
      <c r="AQ293" s="272">
        <v>0</v>
      </c>
      <c r="AR293" s="272">
        <v>0</v>
      </c>
      <c r="AS293" s="272">
        <v>0</v>
      </c>
      <c r="AT293" s="272">
        <v>0</v>
      </c>
      <c r="AU293" s="272">
        <v>0</v>
      </c>
      <c r="AV293" s="272">
        <v>0</v>
      </c>
      <c r="AW293" s="272">
        <v>0</v>
      </c>
      <c r="AX293" s="272">
        <v>0</v>
      </c>
      <c r="AY293" s="272">
        <v>0</v>
      </c>
      <c r="AZ293" s="272">
        <v>0</v>
      </c>
      <c r="BA293" s="272">
        <v>0</v>
      </c>
      <c r="BB293" s="272">
        <v>0</v>
      </c>
      <c r="BC293" s="272">
        <v>0</v>
      </c>
      <c r="BD293" s="272">
        <v>0</v>
      </c>
      <c r="BE293" s="272">
        <v>0</v>
      </c>
      <c r="BF293" s="272">
        <v>0</v>
      </c>
      <c r="BG293" s="272">
        <v>0</v>
      </c>
      <c r="BH293" s="272">
        <v>0</v>
      </c>
      <c r="BI293" s="272">
        <v>0</v>
      </c>
      <c r="BJ293" s="272" t="s">
        <v>44</v>
      </c>
      <c r="BK293" s="272" t="s">
        <v>44</v>
      </c>
      <c r="BL293" s="272" t="s">
        <v>44</v>
      </c>
      <c r="BM293" s="272" t="s">
        <v>44</v>
      </c>
      <c r="BN293" s="272" t="s">
        <v>44</v>
      </c>
      <c r="BO293" s="272" t="s">
        <v>44</v>
      </c>
      <c r="BP293" s="272" t="s">
        <v>44</v>
      </c>
      <c r="BQ293" s="272" t="s">
        <v>44</v>
      </c>
      <c r="BR293" s="272" t="s">
        <v>44</v>
      </c>
      <c r="BS293" s="272" t="s">
        <v>44</v>
      </c>
      <c r="BT293" s="272" t="s">
        <v>44</v>
      </c>
      <c r="BU293" s="272" t="s">
        <v>44</v>
      </c>
      <c r="BV293" s="272" t="s">
        <v>44</v>
      </c>
      <c r="BW293" s="272" t="s">
        <v>44</v>
      </c>
      <c r="BX293" s="272" t="s">
        <v>44</v>
      </c>
      <c r="BY293" s="272" t="s">
        <v>44</v>
      </c>
      <c r="BZ293" s="272" t="s">
        <v>44</v>
      </c>
      <c r="CA293" s="272" t="s">
        <v>44</v>
      </c>
      <c r="CB293" s="272" t="s">
        <v>44</v>
      </c>
      <c r="CC293" s="272" t="s">
        <v>44</v>
      </c>
      <c r="CD293" s="272" t="s">
        <v>44</v>
      </c>
      <c r="CE293" s="272" t="s">
        <v>44</v>
      </c>
      <c r="CF293" s="272" t="s">
        <v>44</v>
      </c>
      <c r="CG293" s="272" t="s">
        <v>44</v>
      </c>
      <c r="CH293" s="272" t="s">
        <v>44</v>
      </c>
      <c r="CI293" s="272" t="s">
        <v>44</v>
      </c>
      <c r="CJ293" s="272" t="s">
        <v>44</v>
      </c>
      <c r="CK293" s="272" t="s">
        <v>44</v>
      </c>
      <c r="CL293" s="272" t="s">
        <v>44</v>
      </c>
      <c r="CM293" s="272" t="s">
        <v>44</v>
      </c>
      <c r="CN293" s="272" t="s">
        <v>44</v>
      </c>
      <c r="CO293" s="272" t="s">
        <v>44</v>
      </c>
      <c r="CP293" s="272" t="s">
        <v>44</v>
      </c>
      <c r="CQ293" s="272" t="s">
        <v>44</v>
      </c>
      <c r="CR293" s="272" t="s">
        <v>44</v>
      </c>
      <c r="CS293" s="272" t="s">
        <v>44</v>
      </c>
      <c r="CT293" s="272" t="s">
        <v>44</v>
      </c>
      <c r="CU293" s="272" t="s">
        <v>44</v>
      </c>
      <c r="CV293" s="272" t="s">
        <v>44</v>
      </c>
      <c r="CW293" s="272" t="s">
        <v>44</v>
      </c>
      <c r="CX293" s="272">
        <v>0</v>
      </c>
      <c r="CY293" s="272">
        <v>0</v>
      </c>
      <c r="CZ293" s="272">
        <v>0</v>
      </c>
      <c r="DA293" s="272">
        <v>0</v>
      </c>
      <c r="DB293" s="272">
        <v>0</v>
      </c>
      <c r="DC293" s="272">
        <v>0</v>
      </c>
      <c r="DD293" s="272">
        <v>0</v>
      </c>
      <c r="DE293" s="272">
        <v>0</v>
      </c>
      <c r="DF293" s="272" t="s">
        <v>44</v>
      </c>
      <c r="DG293" s="272" t="s">
        <v>44</v>
      </c>
      <c r="DH293" s="272" t="s">
        <v>44</v>
      </c>
      <c r="DI293" s="272" t="s">
        <v>44</v>
      </c>
      <c r="DJ293" s="272" t="s">
        <v>44</v>
      </c>
      <c r="DK293" s="272">
        <v>0</v>
      </c>
      <c r="DL293" s="250">
        <v>0</v>
      </c>
      <c r="DM293" s="250">
        <v>0</v>
      </c>
      <c r="DN293" s="250">
        <v>0</v>
      </c>
      <c r="DO293" s="250">
        <v>0</v>
      </c>
      <c r="DP293" s="250">
        <v>0</v>
      </c>
      <c r="DQ293" s="250">
        <v>0</v>
      </c>
      <c r="DR293" s="250">
        <v>0</v>
      </c>
      <c r="DS293" s="250">
        <v>0</v>
      </c>
      <c r="DT293" s="250">
        <v>0</v>
      </c>
      <c r="DU293" s="250">
        <v>0</v>
      </c>
      <c r="DV293" s="250">
        <v>0</v>
      </c>
      <c r="DW293" s="250">
        <v>0</v>
      </c>
      <c r="DX293" s="250">
        <v>0</v>
      </c>
      <c r="DY293" s="250">
        <v>0</v>
      </c>
      <c r="DZ293" s="250">
        <v>0</v>
      </c>
      <c r="EA293" s="250">
        <v>0</v>
      </c>
      <c r="EB293" s="155"/>
      <c r="EC293" s="75">
        <f t="shared" si="1046"/>
        <v>12</v>
      </c>
      <c r="ED293" s="74">
        <f t="shared" si="1047"/>
        <v>2017</v>
      </c>
      <c r="EE293" s="165">
        <f t="shared" si="1048"/>
        <v>43070</v>
      </c>
      <c r="EF293" s="157">
        <f t="shared" si="1049"/>
        <v>31</v>
      </c>
      <c r="EG293" s="156"/>
      <c r="EH293" s="166">
        <f>IFERROR(HLOOKUP(EH$1,$H$5:$FY$1802,MATCH($A293,$A$5:$A$1802,0),0)*HLOOKUP(EH$2,$H$5:$FY$1802,MATCH($A293,$A$5:$A$1802,0),0),$H$2)</f>
        <v>0</v>
      </c>
      <c r="EI293" s="166" t="str">
        <f>IFERROR(HLOOKUP(EI$1,$H$5:$FY$1802,MATCH($A293,$A$5:$A$1802,0),0)*HLOOKUP(EI$2,$H$5:$FY$1802,MATCH($A293,$A$5:$A$1802,0),0),$H$2)</f>
        <v>-</v>
      </c>
      <c r="EJ293" s="166">
        <f>IFERROR(HLOOKUP(EJ$1,$H$5:$FY$1802,MATCH($A293,$A$5:$A$1802,0),0)*HLOOKUP(EJ$2,$H$5:$FY$1802,MATCH($A293,$A$5:$A$1802,0),0),$H$2)</f>
        <v>0</v>
      </c>
      <c r="EK293" s="166">
        <f>IFERROR(HLOOKUP(EK$1,$H$5:$FY$1802,MATCH($A293,$A$5:$A$1802,0),0)*HLOOKUP(EK$2,$H$5:$FY$1802,MATCH($A293,$A$5:$A$1802,0),0),$H$2)</f>
        <v>0</v>
      </c>
      <c r="EL293" s="166">
        <f>IFERROR(HLOOKUP(EL$1,$H$5:$FY$1802,MATCH($A293,$A$5:$A$1802,0),0)*HLOOKUP(EL$2,$H$5:$FY$1802,MATCH($A293,$A$5:$A$1802,0),0),$H$2)</f>
        <v>0</v>
      </c>
      <c r="EM293" s="166">
        <f>IFERROR(HLOOKUP(EM$1,$H$5:$FY$1802,MATCH($A293,$A$5:$A$1802,0),0)*HLOOKUP(EM$2,$H$5:$FY$1802,MATCH($A293,$A$5:$A$1802,0),0),$H$2)</f>
        <v>0</v>
      </c>
      <c r="EN293" s="166">
        <f>IFERROR(HLOOKUP(EN$1,$H$5:$FY$1802,MATCH($A293,$A$5:$A$1802,0),0)*HLOOKUP(EN$2,$H$5:$FY$1802,MATCH($A293,$A$5:$A$1802,0),0),$H$2)</f>
        <v>0</v>
      </c>
      <c r="EO293" s="166">
        <f>IFERROR(HLOOKUP(EO$1,$H$5:$FY$1802,MATCH($A293,$A$5:$A$1802,0),0)*HLOOKUP(EO$2,$H$5:$FY$1802,MATCH($A293,$A$5:$A$1802,0),0),$H$2)</f>
        <v>0</v>
      </c>
      <c r="EP293" s="166">
        <f>IFERROR(HLOOKUP(EP$1,$H$5:$FY$1802,MATCH($A293,$A$5:$A$1802,0),0)*HLOOKUP(EP$2,$H$5:$FY$1802,MATCH($A293,$A$5:$A$1802,0),0),$H$2)</f>
        <v>0</v>
      </c>
      <c r="EQ293" s="166" t="str">
        <f>IFERROR(HLOOKUP(EQ$1,$H$5:$FY$1802,MATCH($A293,$A$5:$A$1802,0),0)*HLOOKUP(EQ$2,$H$5:$FY$1802,MATCH($A293,$A$5:$A$1802,0),0),$H$2)</f>
        <v>-</v>
      </c>
      <c r="ER293" s="166" t="str">
        <f>IFERROR(HLOOKUP(ER$1,$H$5:$FY$1802,MATCH($A293,$A$5:$A$1802,0),0)*HLOOKUP(ER$2,$H$5:$FY$1802,MATCH($A293,$A$5:$A$1802,0),0),$H$2)</f>
        <v>-</v>
      </c>
      <c r="ES293" s="166" t="str">
        <f>IFERROR(HLOOKUP(ES$1,$H$5:$FY$1802,MATCH($A293,$A$5:$A$1802,0),0)*HLOOKUP(ES$2,$H$5:$FY$1802,MATCH($A293,$A$5:$A$1802,0),0),$H$2)</f>
        <v>-</v>
      </c>
      <c r="ET293" s="166" t="str">
        <f>IFERROR(HLOOKUP(ET$1,$H$5:$FY$1802,MATCH($A293,$A$5:$A$1802,0),0)*HLOOKUP(ET$2,$H$5:$FY$1802,MATCH($A293,$A$5:$A$1802,0),0),$H$2)</f>
        <v>-</v>
      </c>
      <c r="EU293" s="166" t="str">
        <f>IFERROR(HLOOKUP(EU$1,$H$5:$FY$1802,MATCH($A293,$A$5:$A$1802,0),0)*HLOOKUP(EU$2,$H$5:$FY$1802,MATCH($A293,$A$5:$A$1802,0),0),$H$2)</f>
        <v>-</v>
      </c>
      <c r="EV293" s="166" t="str">
        <f>IFERROR(HLOOKUP(EV$1,$H$5:$FY$1802,MATCH($A293,$A$5:$A$1802,0),0)*HLOOKUP(EV$2,$H$5:$FY$1802,MATCH($A293,$A$5:$A$1802,0),0),$H$2)</f>
        <v>-</v>
      </c>
      <c r="EW293" s="166" t="str">
        <f>IFERROR(HLOOKUP(EW$1,$H$5:$FY$1802,MATCH($A293,$A$5:$A$1802,0),0)*HLOOKUP(EW$2,$H$5:$FY$1802,MATCH($A293,$A$5:$A$1802,0),0),$H$2)</f>
        <v>-</v>
      </c>
      <c r="EX293" s="166" t="str">
        <f>IFERROR(HLOOKUP(EX$1,$H$5:$FY$1802,MATCH($A293,$A$5:$A$1802,0),0)*HLOOKUP(EX$2,$H$5:$FY$1802,MATCH($A293,$A$5:$A$1802,0),0),$H$2)</f>
        <v>-</v>
      </c>
      <c r="EY293" s="166" t="str">
        <f>IFERROR(HLOOKUP(EY$1,$H$5:$FY$1802,MATCH($A293,$A$5:$A$1802,0),0)*HLOOKUP(EY$2,$H$5:$FY$1802,MATCH($A293,$A$5:$A$1802,0),0),$H$2)</f>
        <v>-</v>
      </c>
      <c r="EZ293" s="166" t="str">
        <f>IFERROR(HLOOKUP(EZ$1,$H$5:$FY$1802,MATCH($A293,$A$5:$A$1802,0),0)*HLOOKUP(EZ$2,$H$5:$FY$1802,MATCH($A293,$A$5:$A$1802,0),0),$H$2)</f>
        <v>-</v>
      </c>
      <c r="FA293" s="166" t="str">
        <f>IFERROR(HLOOKUP(FA$1,$H$5:$FY$1802,MATCH($A293,$A$5:$A$1802,0),0)*HLOOKUP(FA$2,$H$5:$FY$1802,MATCH($A293,$A$5:$A$1802,0),0),$H$2)</f>
        <v>-</v>
      </c>
      <c r="FB293" s="166">
        <f>IFERROR(HLOOKUP(FB$1,$H$5:$FY$1802,MATCH($A293,$A$5:$A$1802,0),0)*HLOOKUP(FB$2,$H$5:$FY$1802,MATCH($A293,$A$5:$A$1802,0),0),$H$2)</f>
        <v>0</v>
      </c>
      <c r="FC293" s="166">
        <f>IFERROR(HLOOKUP(FC$1,$H$5:$FY$1802,MATCH($A293,$A$5:$A$1802,0),0)*HLOOKUP(FC$2,$H$5:$FY$1802,MATCH($A293,$A$5:$A$1802,0),0),$H$2)</f>
        <v>0</v>
      </c>
      <c r="FD293" s="166">
        <f>IFERROR(HLOOKUP(FD$1,$H$5:$FY$1802,MATCH($A293,$A$5:$A$1802,0),0)*HLOOKUP(FD$2,$H$5:$FY$1802,MATCH($A293,$A$5:$A$1802,0),0),$H$2)</f>
        <v>0</v>
      </c>
      <c r="FE293" s="166">
        <f>IFERROR(HLOOKUP(FE$1,$H$5:$FY$1802,MATCH($A293,$A$5:$A$1802,0),0)*HLOOKUP(FE$2,$H$5:$FY$1802,MATCH($A293,$A$5:$A$1802,0),0),$H$2)</f>
        <v>0</v>
      </c>
      <c r="FF293" s="166">
        <f>IFERROR(HLOOKUP(FF$1,$H$5:$FY$1802,MATCH($A293,$A$5:$A$1802,0),0)*HLOOKUP(FF$2,$H$5:$FY$1802,MATCH($A293,$A$5:$A$1802,0),0),$H$2)</f>
        <v>0</v>
      </c>
      <c r="FG293" s="166">
        <f>IFERROR(HLOOKUP(FG$1,$H$5:$FY$1802,MATCH($A293,$A$5:$A$1802,0),0)*HLOOKUP(FG$2,$H$5:$FY$1802,MATCH($A293,$A$5:$A$1802,0),0),$H$2)</f>
        <v>0</v>
      </c>
      <c r="FH293" s="152"/>
      <c r="FI293" s="405" t="str">
        <f t="shared" si="1050"/>
        <v>-</v>
      </c>
      <c r="FJ293" s="405" t="str">
        <f t="shared" si="1050"/>
        <v>-</v>
      </c>
      <c r="FK293" s="405" t="str">
        <f t="shared" si="1051"/>
        <v>-</v>
      </c>
      <c r="FL293" s="405" t="str">
        <f t="shared" si="1052"/>
        <v>-</v>
      </c>
      <c r="FM293" s="405" t="str">
        <f t="shared" si="1053"/>
        <v>-</v>
      </c>
      <c r="FN293" s="405" t="str">
        <f t="shared" si="1054"/>
        <v>-</v>
      </c>
      <c r="FO293" s="405" t="str">
        <f t="shared" si="1055"/>
        <v>-</v>
      </c>
      <c r="FP293" s="405" t="str">
        <f t="shared" si="1056"/>
        <v>-</v>
      </c>
      <c r="FQ293" s="405" t="str">
        <f t="shared" si="1057"/>
        <v>-</v>
      </c>
      <c r="FR293" s="405" t="str">
        <f t="shared" si="1058"/>
        <v>-</v>
      </c>
      <c r="FS293" s="65"/>
    </row>
    <row r="294" spans="1:175" ht="10.35" customHeight="1" x14ac:dyDescent="0.2">
      <c r="A294" s="180" t="str">
        <f t="shared" si="1045"/>
        <v>2017-18DECEMBERRRU</v>
      </c>
      <c r="B294" s="182" t="str">
        <f t="shared" si="1059"/>
        <v>2017-18</v>
      </c>
      <c r="C294" s="181" t="s">
        <v>835</v>
      </c>
      <c r="D294" s="182" t="str">
        <f>INDEX($FV$16:$FW$26,MATCH($F294,$FV$16:$FV$26,0),2)</f>
        <v>Y56</v>
      </c>
      <c r="E294" s="182" t="str">
        <f>VLOOKUP($D294,$FW$8:$FX$14,2,0)</f>
        <v>London</v>
      </c>
      <c r="F294" s="273" t="s">
        <v>855</v>
      </c>
      <c r="G294" s="273" t="s">
        <v>874</v>
      </c>
      <c r="H294" s="274">
        <v>180303</v>
      </c>
      <c r="I294" s="274">
        <v>148708</v>
      </c>
      <c r="J294" s="274">
        <v>2955621</v>
      </c>
      <c r="K294" s="274">
        <v>20</v>
      </c>
      <c r="L294" s="274">
        <v>0</v>
      </c>
      <c r="M294" s="274" t="s">
        <v>44</v>
      </c>
      <c r="N294" s="274">
        <v>118</v>
      </c>
      <c r="O294" s="274">
        <v>207</v>
      </c>
      <c r="P294" s="274" t="s">
        <v>44</v>
      </c>
      <c r="Q294" s="274" t="s">
        <v>44</v>
      </c>
      <c r="R294" s="274" t="s">
        <v>44</v>
      </c>
      <c r="S294" s="274" t="s">
        <v>44</v>
      </c>
      <c r="T294" s="274">
        <v>107344</v>
      </c>
      <c r="U294" s="274">
        <v>8551</v>
      </c>
      <c r="V294" s="274">
        <v>6050</v>
      </c>
      <c r="W294" s="274">
        <v>56491</v>
      </c>
      <c r="X294" s="274">
        <v>21108</v>
      </c>
      <c r="Y294" s="274">
        <v>2748</v>
      </c>
      <c r="Z294" s="274">
        <v>3800787</v>
      </c>
      <c r="AA294" s="274">
        <v>444</v>
      </c>
      <c r="AB294" s="274">
        <v>724</v>
      </c>
      <c r="AC294" s="274">
        <v>4942918</v>
      </c>
      <c r="AD294" s="274">
        <v>817</v>
      </c>
      <c r="AE294" s="274">
        <v>1425</v>
      </c>
      <c r="AF294" s="274">
        <v>81948038</v>
      </c>
      <c r="AG294" s="274">
        <v>1451</v>
      </c>
      <c r="AH294" s="274">
        <v>3071</v>
      </c>
      <c r="AI294" s="274">
        <v>94600478</v>
      </c>
      <c r="AJ294" s="274">
        <v>4482</v>
      </c>
      <c r="AK294" s="274">
        <v>10736</v>
      </c>
      <c r="AL294" s="274">
        <v>13564482</v>
      </c>
      <c r="AM294" s="274">
        <v>4936</v>
      </c>
      <c r="AN294" s="274">
        <v>10309</v>
      </c>
      <c r="AO294" s="274">
        <v>9703</v>
      </c>
      <c r="AP294" s="274">
        <v>463</v>
      </c>
      <c r="AQ294" s="274">
        <v>1873</v>
      </c>
      <c r="AR294" s="274">
        <v>8788</v>
      </c>
      <c r="AS294" s="274">
        <v>296</v>
      </c>
      <c r="AT294" s="274">
        <v>7071</v>
      </c>
      <c r="AU294" s="274">
        <v>0</v>
      </c>
      <c r="AV294" s="274">
        <v>59499</v>
      </c>
      <c r="AW294" s="274">
        <v>10089</v>
      </c>
      <c r="AX294" s="274">
        <v>28053</v>
      </c>
      <c r="AY294" s="274">
        <v>97641</v>
      </c>
      <c r="AZ294" s="274">
        <v>22666</v>
      </c>
      <c r="BA294" s="274">
        <v>17741</v>
      </c>
      <c r="BB294" s="274">
        <v>15920</v>
      </c>
      <c r="BC294" s="274">
        <v>12736</v>
      </c>
      <c r="BD294" s="274">
        <v>83422</v>
      </c>
      <c r="BE294" s="274">
        <v>64212</v>
      </c>
      <c r="BF294" s="274">
        <v>34925</v>
      </c>
      <c r="BG294" s="274">
        <v>23751</v>
      </c>
      <c r="BH294" s="274">
        <v>3801</v>
      </c>
      <c r="BI294" s="274">
        <v>2936</v>
      </c>
      <c r="BJ294" s="274" t="s">
        <v>44</v>
      </c>
      <c r="BK294" s="274" t="s">
        <v>44</v>
      </c>
      <c r="BL294" s="274" t="s">
        <v>44</v>
      </c>
      <c r="BM294" s="274" t="s">
        <v>44</v>
      </c>
      <c r="BN294" s="274" t="s">
        <v>44</v>
      </c>
      <c r="BO294" s="274" t="s">
        <v>44</v>
      </c>
      <c r="BP294" s="274" t="s">
        <v>44</v>
      </c>
      <c r="BQ294" s="274" t="s">
        <v>44</v>
      </c>
      <c r="BR294" s="274" t="s">
        <v>44</v>
      </c>
      <c r="BS294" s="274" t="s">
        <v>44</v>
      </c>
      <c r="BT294" s="274" t="s">
        <v>44</v>
      </c>
      <c r="BU294" s="274" t="s">
        <v>44</v>
      </c>
      <c r="BV294" s="274" t="s">
        <v>44</v>
      </c>
      <c r="BW294" s="274" t="s">
        <v>44</v>
      </c>
      <c r="BX294" s="274" t="s">
        <v>44</v>
      </c>
      <c r="BY294" s="274" t="s">
        <v>44</v>
      </c>
      <c r="BZ294" s="274" t="s">
        <v>44</v>
      </c>
      <c r="CA294" s="274" t="s">
        <v>44</v>
      </c>
      <c r="CB294" s="274" t="s">
        <v>44</v>
      </c>
      <c r="CC294" s="274" t="s">
        <v>44</v>
      </c>
      <c r="CD294" s="274" t="s">
        <v>44</v>
      </c>
      <c r="CE294" s="274" t="s">
        <v>44</v>
      </c>
      <c r="CF294" s="274" t="s">
        <v>44</v>
      </c>
      <c r="CG294" s="274" t="s">
        <v>44</v>
      </c>
      <c r="CH294" s="274" t="s">
        <v>44</v>
      </c>
      <c r="CI294" s="274" t="s">
        <v>44</v>
      </c>
      <c r="CJ294" s="274" t="s">
        <v>44</v>
      </c>
      <c r="CK294" s="274" t="s">
        <v>44</v>
      </c>
      <c r="CL294" s="274" t="s">
        <v>44</v>
      </c>
      <c r="CM294" s="274" t="s">
        <v>44</v>
      </c>
      <c r="CN294" s="274" t="s">
        <v>44</v>
      </c>
      <c r="CO294" s="274" t="s">
        <v>44</v>
      </c>
      <c r="CP294" s="274" t="s">
        <v>44</v>
      </c>
      <c r="CQ294" s="274" t="s">
        <v>44</v>
      </c>
      <c r="CR294" s="274" t="s">
        <v>44</v>
      </c>
      <c r="CS294" s="274" t="s">
        <v>44</v>
      </c>
      <c r="CT294" s="274" t="s">
        <v>44</v>
      </c>
      <c r="CU294" s="274" t="s">
        <v>44</v>
      </c>
      <c r="CV294" s="274" t="s">
        <v>44</v>
      </c>
      <c r="CW294" s="274" t="s">
        <v>44</v>
      </c>
      <c r="CX294" s="274">
        <v>0</v>
      </c>
      <c r="CY294" s="274">
        <v>0</v>
      </c>
      <c r="CZ294" s="274">
        <v>0</v>
      </c>
      <c r="DA294" s="274">
        <v>0</v>
      </c>
      <c r="DB294" s="274">
        <v>3657</v>
      </c>
      <c r="DC294" s="274">
        <v>290191</v>
      </c>
      <c r="DD294" s="274">
        <v>79</v>
      </c>
      <c r="DE294" s="274">
        <v>179</v>
      </c>
      <c r="DF294" s="274" t="s">
        <v>44</v>
      </c>
      <c r="DG294" s="274" t="s">
        <v>44</v>
      </c>
      <c r="DH294" s="274" t="s">
        <v>44</v>
      </c>
      <c r="DI294" s="274" t="s">
        <v>44</v>
      </c>
      <c r="DJ294" s="274" t="s">
        <v>44</v>
      </c>
      <c r="DK294" s="274">
        <v>2019</v>
      </c>
      <c r="DL294" s="251">
        <v>963</v>
      </c>
      <c r="DM294" s="251">
        <v>1643</v>
      </c>
      <c r="DN294" s="251">
        <v>58</v>
      </c>
      <c r="DO294" s="251">
        <v>1397</v>
      </c>
      <c r="DP294" s="251">
        <v>7640342</v>
      </c>
      <c r="DQ294" s="251">
        <v>7934</v>
      </c>
      <c r="DR294" s="251">
        <v>17003</v>
      </c>
      <c r="DS294" s="251">
        <v>14101651</v>
      </c>
      <c r="DT294" s="251">
        <v>8583</v>
      </c>
      <c r="DU294" s="251">
        <v>17798</v>
      </c>
      <c r="DV294" s="251">
        <v>674713</v>
      </c>
      <c r="DW294" s="251">
        <v>11633</v>
      </c>
      <c r="DX294" s="251">
        <v>20077</v>
      </c>
      <c r="DY294" s="251">
        <v>13427429</v>
      </c>
      <c r="DZ294" s="251">
        <v>9612</v>
      </c>
      <c r="EA294" s="251">
        <v>17753</v>
      </c>
      <c r="EB294" s="183"/>
      <c r="EC294" s="184">
        <f t="shared" si="1046"/>
        <v>12</v>
      </c>
      <c r="ED294" s="180">
        <f t="shared" si="1047"/>
        <v>2017</v>
      </c>
      <c r="EE294" s="185">
        <f t="shared" si="1048"/>
        <v>43070</v>
      </c>
      <c r="EF294" s="186">
        <f t="shared" si="1049"/>
        <v>31</v>
      </c>
      <c r="EG294" s="187"/>
      <c r="EH294" s="188">
        <f>IFERROR(HLOOKUP(EH$1,$H$5:$FY$1802,MATCH($A294,$A$5:$A$1802,0),0)*HLOOKUP(EH$2,$H$5:$FY$1802,MATCH($A294,$A$5:$A$1802,0),0),$H$2)</f>
        <v>0</v>
      </c>
      <c r="EI294" s="188" t="str">
        <f>IFERROR(HLOOKUP(EI$1,$H$5:$FY$1802,MATCH($A294,$A$5:$A$1802,0),0)*HLOOKUP(EI$2,$H$5:$FY$1802,MATCH($A294,$A$5:$A$1802,0),0),$H$2)</f>
        <v>-</v>
      </c>
      <c r="EJ294" s="188">
        <f>IFERROR(HLOOKUP(EJ$1,$H$5:$FY$1802,MATCH($A294,$A$5:$A$1802,0),0)*HLOOKUP(EJ$2,$H$5:$FY$1802,MATCH($A294,$A$5:$A$1802,0),0),$H$2)</f>
        <v>17547544</v>
      </c>
      <c r="EK294" s="188">
        <f>IFERROR(HLOOKUP(EK$1,$H$5:$FY$1802,MATCH($A294,$A$5:$A$1802,0),0)*HLOOKUP(EK$2,$H$5:$FY$1802,MATCH($A294,$A$5:$A$1802,0),0),$H$2)</f>
        <v>30782556</v>
      </c>
      <c r="EL294" s="188">
        <f>IFERROR(HLOOKUP(EL$1,$H$5:$FY$1802,MATCH($A294,$A$5:$A$1802,0),0)*HLOOKUP(EL$2,$H$5:$FY$1802,MATCH($A294,$A$5:$A$1802,0),0),$H$2)</f>
        <v>6190924</v>
      </c>
      <c r="EM294" s="188">
        <f>IFERROR(HLOOKUP(EM$1,$H$5:$FY$1802,MATCH($A294,$A$5:$A$1802,0),0)*HLOOKUP(EM$2,$H$5:$FY$1802,MATCH($A294,$A$5:$A$1802,0),0),$H$2)</f>
        <v>8621250</v>
      </c>
      <c r="EN294" s="188">
        <f>IFERROR(HLOOKUP(EN$1,$H$5:$FY$1802,MATCH($A294,$A$5:$A$1802,0),0)*HLOOKUP(EN$2,$H$5:$FY$1802,MATCH($A294,$A$5:$A$1802,0),0),$H$2)</f>
        <v>173483861</v>
      </c>
      <c r="EO294" s="188">
        <f>IFERROR(HLOOKUP(EO$1,$H$5:$FY$1802,MATCH($A294,$A$5:$A$1802,0),0)*HLOOKUP(EO$2,$H$5:$FY$1802,MATCH($A294,$A$5:$A$1802,0),0),$H$2)</f>
        <v>226615488</v>
      </c>
      <c r="EP294" s="188">
        <f>IFERROR(HLOOKUP(EP$1,$H$5:$FY$1802,MATCH($A294,$A$5:$A$1802,0),0)*HLOOKUP(EP$2,$H$5:$FY$1802,MATCH($A294,$A$5:$A$1802,0),0),$H$2)</f>
        <v>28329132</v>
      </c>
      <c r="EQ294" s="188" t="str">
        <f>IFERROR(HLOOKUP(EQ$1,$H$5:$FY$1802,MATCH($A294,$A$5:$A$1802,0),0)*HLOOKUP(EQ$2,$H$5:$FY$1802,MATCH($A294,$A$5:$A$1802,0),0),$H$2)</f>
        <v>-</v>
      </c>
      <c r="ER294" s="188" t="str">
        <f>IFERROR(HLOOKUP(ER$1,$H$5:$FY$1802,MATCH($A294,$A$5:$A$1802,0),0)*HLOOKUP(ER$2,$H$5:$FY$1802,MATCH($A294,$A$5:$A$1802,0),0),$H$2)</f>
        <v>-</v>
      </c>
      <c r="ES294" s="188" t="str">
        <f>IFERROR(HLOOKUP(ES$1,$H$5:$FY$1802,MATCH($A294,$A$5:$A$1802,0),0)*HLOOKUP(ES$2,$H$5:$FY$1802,MATCH($A294,$A$5:$A$1802,0),0),$H$2)</f>
        <v>-</v>
      </c>
      <c r="ET294" s="188" t="str">
        <f>IFERROR(HLOOKUP(ET$1,$H$5:$FY$1802,MATCH($A294,$A$5:$A$1802,0),0)*HLOOKUP(ET$2,$H$5:$FY$1802,MATCH($A294,$A$5:$A$1802,0),0),$H$2)</f>
        <v>-</v>
      </c>
      <c r="EU294" s="188" t="str">
        <f>IFERROR(HLOOKUP(EU$1,$H$5:$FY$1802,MATCH($A294,$A$5:$A$1802,0),0)*HLOOKUP(EU$2,$H$5:$FY$1802,MATCH($A294,$A$5:$A$1802,0),0),$H$2)</f>
        <v>-</v>
      </c>
      <c r="EV294" s="188" t="str">
        <f>IFERROR(HLOOKUP(EV$1,$H$5:$FY$1802,MATCH($A294,$A$5:$A$1802,0),0)*HLOOKUP(EV$2,$H$5:$FY$1802,MATCH($A294,$A$5:$A$1802,0),0),$H$2)</f>
        <v>-</v>
      </c>
      <c r="EW294" s="188" t="str">
        <f>IFERROR(HLOOKUP(EW$1,$H$5:$FY$1802,MATCH($A294,$A$5:$A$1802,0),0)*HLOOKUP(EW$2,$H$5:$FY$1802,MATCH($A294,$A$5:$A$1802,0),0),$H$2)</f>
        <v>-</v>
      </c>
      <c r="EX294" s="188" t="str">
        <f>IFERROR(HLOOKUP(EX$1,$H$5:$FY$1802,MATCH($A294,$A$5:$A$1802,0),0)*HLOOKUP(EX$2,$H$5:$FY$1802,MATCH($A294,$A$5:$A$1802,0),0),$H$2)</f>
        <v>-</v>
      </c>
      <c r="EY294" s="188" t="str">
        <f>IFERROR(HLOOKUP(EY$1,$H$5:$FY$1802,MATCH($A294,$A$5:$A$1802,0),0)*HLOOKUP(EY$2,$H$5:$FY$1802,MATCH($A294,$A$5:$A$1802,0),0),$H$2)</f>
        <v>-</v>
      </c>
      <c r="EZ294" s="188" t="str">
        <f>IFERROR(HLOOKUP(EZ$1,$H$5:$FY$1802,MATCH($A294,$A$5:$A$1802,0),0)*HLOOKUP(EZ$2,$H$5:$FY$1802,MATCH($A294,$A$5:$A$1802,0),0),$H$2)</f>
        <v>-</v>
      </c>
      <c r="FA294" s="188" t="str">
        <f>IFERROR(HLOOKUP(FA$1,$H$5:$FY$1802,MATCH($A294,$A$5:$A$1802,0),0)*HLOOKUP(FA$2,$H$5:$FY$1802,MATCH($A294,$A$5:$A$1802,0),0),$H$2)</f>
        <v>-</v>
      </c>
      <c r="FB294" s="188">
        <f>IFERROR(HLOOKUP(FB$1,$H$5:$FY$1802,MATCH($A294,$A$5:$A$1802,0),0)*HLOOKUP(FB$2,$H$5:$FY$1802,MATCH($A294,$A$5:$A$1802,0),0),$H$2)</f>
        <v>0</v>
      </c>
      <c r="FC294" s="188">
        <f>IFERROR(HLOOKUP(FC$1,$H$5:$FY$1802,MATCH($A294,$A$5:$A$1802,0),0)*HLOOKUP(FC$2,$H$5:$FY$1802,MATCH($A294,$A$5:$A$1802,0),0),$H$2)</f>
        <v>654603</v>
      </c>
      <c r="FD294" s="188">
        <f>IFERROR(HLOOKUP(FD$1,$H$5:$FY$1802,MATCH($A294,$A$5:$A$1802,0),0)*HLOOKUP(FD$2,$H$5:$FY$1802,MATCH($A294,$A$5:$A$1802,0),0),$H$2)</f>
        <v>16373889</v>
      </c>
      <c r="FE294" s="188">
        <f>IFERROR(HLOOKUP(FE$1,$H$5:$FY$1802,MATCH($A294,$A$5:$A$1802,0),0)*HLOOKUP(FE$2,$H$5:$FY$1802,MATCH($A294,$A$5:$A$1802,0),0),$H$2)</f>
        <v>29242114</v>
      </c>
      <c r="FF294" s="188">
        <f>IFERROR(HLOOKUP(FF$1,$H$5:$FY$1802,MATCH($A294,$A$5:$A$1802,0),0)*HLOOKUP(FF$2,$H$5:$FY$1802,MATCH($A294,$A$5:$A$1802,0),0),$H$2)</f>
        <v>1164466</v>
      </c>
      <c r="FG294" s="188">
        <f>IFERROR(HLOOKUP(FG$1,$H$5:$FY$1802,MATCH($A294,$A$5:$A$1802,0),0)*HLOOKUP(FG$2,$H$5:$FY$1802,MATCH($A294,$A$5:$A$1802,0),0),$H$2)</f>
        <v>24800941</v>
      </c>
      <c r="FH294" s="189"/>
      <c r="FI294" s="406">
        <f t="shared" si="1050"/>
        <v>2.6506841305110513</v>
      </c>
      <c r="FJ294" s="406">
        <f t="shared" si="1050"/>
        <v>2.074728101976377</v>
      </c>
      <c r="FK294" s="406">
        <f t="shared" si="1051"/>
        <v>2.631404958677686</v>
      </c>
      <c r="FL294" s="406">
        <f t="shared" si="1052"/>
        <v>2.1051239669421489</v>
      </c>
      <c r="FM294" s="406">
        <f t="shared" si="1053"/>
        <v>1.4767308066771698</v>
      </c>
      <c r="FN294" s="406">
        <f t="shared" si="1054"/>
        <v>1.1366766387566161</v>
      </c>
      <c r="FO294" s="406">
        <f t="shared" si="1055"/>
        <v>1.6545859389804813</v>
      </c>
      <c r="FP294" s="406">
        <f t="shared" si="1056"/>
        <v>1.1252131893121091</v>
      </c>
      <c r="FQ294" s="406">
        <f t="shared" si="1057"/>
        <v>1.3831877729257642</v>
      </c>
      <c r="FR294" s="406">
        <f t="shared" si="1058"/>
        <v>1.0684133915574963</v>
      </c>
      <c r="FS294" s="410"/>
    </row>
    <row r="295" spans="1:175" ht="10.35" customHeight="1" x14ac:dyDescent="0.2">
      <c r="A295" s="74" t="str">
        <f t="shared" si="1045"/>
        <v>2017-18DECEMBERRX6</v>
      </c>
      <c r="B295" s="163" t="str">
        <f t="shared" si="1059"/>
        <v>2017-18</v>
      </c>
      <c r="C295" s="26" t="s">
        <v>835</v>
      </c>
      <c r="D295" s="163" t="str">
        <f>INDEX($FV$16:$FW$26,MATCH($F295,$FV$16:$FV$26,0),2)</f>
        <v>Y63</v>
      </c>
      <c r="E295" s="163" t="str">
        <f>VLOOKUP($D295,$FW$8:$FX$14,2,0)</f>
        <v>North East and Yorkshire</v>
      </c>
      <c r="F295" s="271" t="s">
        <v>857</v>
      </c>
      <c r="G295" s="271" t="s">
        <v>875</v>
      </c>
      <c r="H295" s="272">
        <v>54292</v>
      </c>
      <c r="I295" s="272">
        <v>36610</v>
      </c>
      <c r="J295" s="272">
        <v>161550</v>
      </c>
      <c r="K295" s="272">
        <v>4</v>
      </c>
      <c r="L295" s="272">
        <v>1</v>
      </c>
      <c r="M295" s="272" t="s">
        <v>44</v>
      </c>
      <c r="N295" s="272">
        <v>19</v>
      </c>
      <c r="O295" s="272">
        <v>40</v>
      </c>
      <c r="P295" s="272" t="s">
        <v>44</v>
      </c>
      <c r="Q295" s="272" t="s">
        <v>44</v>
      </c>
      <c r="R295" s="272" t="s">
        <v>44</v>
      </c>
      <c r="S295" s="272" t="s">
        <v>44</v>
      </c>
      <c r="T295" s="272">
        <v>36808</v>
      </c>
      <c r="U295" s="272">
        <v>3135</v>
      </c>
      <c r="V295" s="272">
        <v>1779</v>
      </c>
      <c r="W295" s="272">
        <v>20467</v>
      </c>
      <c r="X295" s="272">
        <v>7302</v>
      </c>
      <c r="Y295" s="272">
        <v>442</v>
      </c>
      <c r="Z295" s="272">
        <v>1314077</v>
      </c>
      <c r="AA295" s="272">
        <v>419</v>
      </c>
      <c r="AB295" s="272">
        <v>730</v>
      </c>
      <c r="AC295" s="272">
        <v>1055109</v>
      </c>
      <c r="AD295" s="272">
        <v>593</v>
      </c>
      <c r="AE295" s="272">
        <v>1056</v>
      </c>
      <c r="AF295" s="272">
        <v>35258993</v>
      </c>
      <c r="AG295" s="272">
        <v>1723</v>
      </c>
      <c r="AH295" s="272">
        <v>3601</v>
      </c>
      <c r="AI295" s="272">
        <v>63417653</v>
      </c>
      <c r="AJ295" s="272">
        <v>8685</v>
      </c>
      <c r="AK295" s="272">
        <v>20178</v>
      </c>
      <c r="AL295" s="272">
        <v>2847239</v>
      </c>
      <c r="AM295" s="272">
        <v>6442</v>
      </c>
      <c r="AN295" s="272">
        <v>15387</v>
      </c>
      <c r="AO295" s="272">
        <v>3103</v>
      </c>
      <c r="AP295" s="272">
        <v>132</v>
      </c>
      <c r="AQ295" s="272">
        <v>1337</v>
      </c>
      <c r="AR295" s="272">
        <v>4327</v>
      </c>
      <c r="AS295" s="272">
        <v>89</v>
      </c>
      <c r="AT295" s="272">
        <v>1545</v>
      </c>
      <c r="AU295" s="272">
        <v>0</v>
      </c>
      <c r="AV295" s="272">
        <v>20665</v>
      </c>
      <c r="AW295" s="272">
        <v>3755</v>
      </c>
      <c r="AX295" s="272">
        <v>9285</v>
      </c>
      <c r="AY295" s="272">
        <v>33705</v>
      </c>
      <c r="AZ295" s="272">
        <v>5765</v>
      </c>
      <c r="BA295" s="272">
        <v>4796</v>
      </c>
      <c r="BB295" s="272">
        <v>3282</v>
      </c>
      <c r="BC295" s="272">
        <v>2766</v>
      </c>
      <c r="BD295" s="272">
        <v>27950</v>
      </c>
      <c r="BE295" s="272">
        <v>23354</v>
      </c>
      <c r="BF295" s="272">
        <v>12314</v>
      </c>
      <c r="BG295" s="272">
        <v>7773</v>
      </c>
      <c r="BH295" s="272">
        <v>719</v>
      </c>
      <c r="BI295" s="272">
        <v>465</v>
      </c>
      <c r="BJ295" s="272" t="s">
        <v>44</v>
      </c>
      <c r="BK295" s="272" t="s">
        <v>44</v>
      </c>
      <c r="BL295" s="272" t="s">
        <v>44</v>
      </c>
      <c r="BM295" s="272" t="s">
        <v>44</v>
      </c>
      <c r="BN295" s="272" t="s">
        <v>44</v>
      </c>
      <c r="BO295" s="272" t="s">
        <v>44</v>
      </c>
      <c r="BP295" s="272" t="s">
        <v>44</v>
      </c>
      <c r="BQ295" s="272" t="s">
        <v>44</v>
      </c>
      <c r="BR295" s="272" t="s">
        <v>44</v>
      </c>
      <c r="BS295" s="272" t="s">
        <v>44</v>
      </c>
      <c r="BT295" s="272" t="s">
        <v>44</v>
      </c>
      <c r="BU295" s="272" t="s">
        <v>44</v>
      </c>
      <c r="BV295" s="272" t="s">
        <v>44</v>
      </c>
      <c r="BW295" s="272" t="s">
        <v>44</v>
      </c>
      <c r="BX295" s="272" t="s">
        <v>44</v>
      </c>
      <c r="BY295" s="272" t="s">
        <v>44</v>
      </c>
      <c r="BZ295" s="272" t="s">
        <v>44</v>
      </c>
      <c r="CA295" s="272" t="s">
        <v>44</v>
      </c>
      <c r="CB295" s="272" t="s">
        <v>44</v>
      </c>
      <c r="CC295" s="272" t="s">
        <v>44</v>
      </c>
      <c r="CD295" s="272" t="s">
        <v>44</v>
      </c>
      <c r="CE295" s="272" t="s">
        <v>44</v>
      </c>
      <c r="CF295" s="272" t="s">
        <v>44</v>
      </c>
      <c r="CG295" s="272" t="s">
        <v>44</v>
      </c>
      <c r="CH295" s="272" t="s">
        <v>44</v>
      </c>
      <c r="CI295" s="272" t="s">
        <v>44</v>
      </c>
      <c r="CJ295" s="272" t="s">
        <v>44</v>
      </c>
      <c r="CK295" s="272" t="s">
        <v>44</v>
      </c>
      <c r="CL295" s="272" t="s">
        <v>44</v>
      </c>
      <c r="CM295" s="272" t="s">
        <v>44</v>
      </c>
      <c r="CN295" s="272" t="s">
        <v>44</v>
      </c>
      <c r="CO295" s="272" t="s">
        <v>44</v>
      </c>
      <c r="CP295" s="272" t="s">
        <v>44</v>
      </c>
      <c r="CQ295" s="272" t="s">
        <v>44</v>
      </c>
      <c r="CR295" s="272" t="s">
        <v>44</v>
      </c>
      <c r="CS295" s="272" t="s">
        <v>44</v>
      </c>
      <c r="CT295" s="272" t="s">
        <v>44</v>
      </c>
      <c r="CU295" s="272" t="s">
        <v>44</v>
      </c>
      <c r="CV295" s="272" t="s">
        <v>44</v>
      </c>
      <c r="CW295" s="272" t="s">
        <v>44</v>
      </c>
      <c r="CX295" s="272">
        <v>118</v>
      </c>
      <c r="CY295" s="272">
        <v>50365</v>
      </c>
      <c r="CZ295" s="272">
        <v>427</v>
      </c>
      <c r="DA295" s="272">
        <v>705</v>
      </c>
      <c r="DB295" s="272">
        <v>1061</v>
      </c>
      <c r="DC295" s="272">
        <v>35395</v>
      </c>
      <c r="DD295" s="272">
        <v>33</v>
      </c>
      <c r="DE295" s="272">
        <v>68</v>
      </c>
      <c r="DF295" s="272" t="s">
        <v>44</v>
      </c>
      <c r="DG295" s="272" t="s">
        <v>44</v>
      </c>
      <c r="DH295" s="272" t="s">
        <v>44</v>
      </c>
      <c r="DI295" s="272" t="s">
        <v>44</v>
      </c>
      <c r="DJ295" s="272" t="s">
        <v>44</v>
      </c>
      <c r="DK295" s="272">
        <v>1332</v>
      </c>
      <c r="DL295" s="250">
        <v>624</v>
      </c>
      <c r="DM295" s="250">
        <v>236</v>
      </c>
      <c r="DN295" s="250">
        <v>0</v>
      </c>
      <c r="DO295" s="250">
        <v>53</v>
      </c>
      <c r="DP295" s="250">
        <v>5582279</v>
      </c>
      <c r="DQ295" s="250">
        <v>8946</v>
      </c>
      <c r="DR295" s="250">
        <v>24894</v>
      </c>
      <c r="DS295" s="250">
        <v>2657494</v>
      </c>
      <c r="DT295" s="250">
        <v>11261</v>
      </c>
      <c r="DU295" s="250">
        <v>31368</v>
      </c>
      <c r="DV295" s="250">
        <v>0</v>
      </c>
      <c r="DW295" s="250">
        <v>0</v>
      </c>
      <c r="DX295" s="250">
        <v>0</v>
      </c>
      <c r="DY295" s="250">
        <v>750062</v>
      </c>
      <c r="DZ295" s="250">
        <v>14152</v>
      </c>
      <c r="EA295" s="250">
        <v>44303</v>
      </c>
      <c r="EB295" s="155"/>
      <c r="EC295" s="75">
        <f t="shared" si="1046"/>
        <v>12</v>
      </c>
      <c r="ED295" s="74">
        <f t="shared" si="1047"/>
        <v>2017</v>
      </c>
      <c r="EE295" s="165">
        <f t="shared" si="1048"/>
        <v>43070</v>
      </c>
      <c r="EF295" s="157">
        <f t="shared" si="1049"/>
        <v>31</v>
      </c>
      <c r="EG295" s="156"/>
      <c r="EH295" s="166">
        <f>IFERROR(HLOOKUP(EH$1,$H$5:$FY$1802,MATCH($A295,$A$5:$A$1802,0),0)*HLOOKUP(EH$2,$H$5:$FY$1802,MATCH($A295,$A$5:$A$1802,0),0),$H$2)</f>
        <v>36610</v>
      </c>
      <c r="EI295" s="166" t="str">
        <f>IFERROR(HLOOKUP(EI$1,$H$5:$FY$1802,MATCH($A295,$A$5:$A$1802,0),0)*HLOOKUP(EI$2,$H$5:$FY$1802,MATCH($A295,$A$5:$A$1802,0),0),$H$2)</f>
        <v>-</v>
      </c>
      <c r="EJ295" s="166">
        <f>IFERROR(HLOOKUP(EJ$1,$H$5:$FY$1802,MATCH($A295,$A$5:$A$1802,0),0)*HLOOKUP(EJ$2,$H$5:$FY$1802,MATCH($A295,$A$5:$A$1802,0),0),$H$2)</f>
        <v>695590</v>
      </c>
      <c r="EK295" s="166">
        <f>IFERROR(HLOOKUP(EK$1,$H$5:$FY$1802,MATCH($A295,$A$5:$A$1802,0),0)*HLOOKUP(EK$2,$H$5:$FY$1802,MATCH($A295,$A$5:$A$1802,0),0),$H$2)</f>
        <v>1464400</v>
      </c>
      <c r="EL295" s="166">
        <f>IFERROR(HLOOKUP(EL$1,$H$5:$FY$1802,MATCH($A295,$A$5:$A$1802,0),0)*HLOOKUP(EL$2,$H$5:$FY$1802,MATCH($A295,$A$5:$A$1802,0),0),$H$2)</f>
        <v>2288550</v>
      </c>
      <c r="EM295" s="166">
        <f>IFERROR(HLOOKUP(EM$1,$H$5:$FY$1802,MATCH($A295,$A$5:$A$1802,0),0)*HLOOKUP(EM$2,$H$5:$FY$1802,MATCH($A295,$A$5:$A$1802,0),0),$H$2)</f>
        <v>1878624</v>
      </c>
      <c r="EN295" s="166">
        <f>IFERROR(HLOOKUP(EN$1,$H$5:$FY$1802,MATCH($A295,$A$5:$A$1802,0),0)*HLOOKUP(EN$2,$H$5:$FY$1802,MATCH($A295,$A$5:$A$1802,0),0),$H$2)</f>
        <v>73701667</v>
      </c>
      <c r="EO295" s="166">
        <f>IFERROR(HLOOKUP(EO$1,$H$5:$FY$1802,MATCH($A295,$A$5:$A$1802,0),0)*HLOOKUP(EO$2,$H$5:$FY$1802,MATCH($A295,$A$5:$A$1802,0),0),$H$2)</f>
        <v>147339756</v>
      </c>
      <c r="EP295" s="166">
        <f>IFERROR(HLOOKUP(EP$1,$H$5:$FY$1802,MATCH($A295,$A$5:$A$1802,0),0)*HLOOKUP(EP$2,$H$5:$FY$1802,MATCH($A295,$A$5:$A$1802,0),0),$H$2)</f>
        <v>6801054</v>
      </c>
      <c r="EQ295" s="166" t="str">
        <f>IFERROR(HLOOKUP(EQ$1,$H$5:$FY$1802,MATCH($A295,$A$5:$A$1802,0),0)*HLOOKUP(EQ$2,$H$5:$FY$1802,MATCH($A295,$A$5:$A$1802,0),0),$H$2)</f>
        <v>-</v>
      </c>
      <c r="ER295" s="166" t="str">
        <f>IFERROR(HLOOKUP(ER$1,$H$5:$FY$1802,MATCH($A295,$A$5:$A$1802,0),0)*HLOOKUP(ER$2,$H$5:$FY$1802,MATCH($A295,$A$5:$A$1802,0),0),$H$2)</f>
        <v>-</v>
      </c>
      <c r="ES295" s="166" t="str">
        <f>IFERROR(HLOOKUP(ES$1,$H$5:$FY$1802,MATCH($A295,$A$5:$A$1802,0),0)*HLOOKUP(ES$2,$H$5:$FY$1802,MATCH($A295,$A$5:$A$1802,0),0),$H$2)</f>
        <v>-</v>
      </c>
      <c r="ET295" s="166" t="str">
        <f>IFERROR(HLOOKUP(ET$1,$H$5:$FY$1802,MATCH($A295,$A$5:$A$1802,0),0)*HLOOKUP(ET$2,$H$5:$FY$1802,MATCH($A295,$A$5:$A$1802,0),0),$H$2)</f>
        <v>-</v>
      </c>
      <c r="EU295" s="166" t="str">
        <f>IFERROR(HLOOKUP(EU$1,$H$5:$FY$1802,MATCH($A295,$A$5:$A$1802,0),0)*HLOOKUP(EU$2,$H$5:$FY$1802,MATCH($A295,$A$5:$A$1802,0),0),$H$2)</f>
        <v>-</v>
      </c>
      <c r="EV295" s="166" t="str">
        <f>IFERROR(HLOOKUP(EV$1,$H$5:$FY$1802,MATCH($A295,$A$5:$A$1802,0),0)*HLOOKUP(EV$2,$H$5:$FY$1802,MATCH($A295,$A$5:$A$1802,0),0),$H$2)</f>
        <v>-</v>
      </c>
      <c r="EW295" s="166" t="str">
        <f>IFERROR(HLOOKUP(EW$1,$H$5:$FY$1802,MATCH($A295,$A$5:$A$1802,0),0)*HLOOKUP(EW$2,$H$5:$FY$1802,MATCH($A295,$A$5:$A$1802,0),0),$H$2)</f>
        <v>-</v>
      </c>
      <c r="EX295" s="166" t="str">
        <f>IFERROR(HLOOKUP(EX$1,$H$5:$FY$1802,MATCH($A295,$A$5:$A$1802,0),0)*HLOOKUP(EX$2,$H$5:$FY$1802,MATCH($A295,$A$5:$A$1802,0),0),$H$2)</f>
        <v>-</v>
      </c>
      <c r="EY295" s="166" t="str">
        <f>IFERROR(HLOOKUP(EY$1,$H$5:$FY$1802,MATCH($A295,$A$5:$A$1802,0),0)*HLOOKUP(EY$2,$H$5:$FY$1802,MATCH($A295,$A$5:$A$1802,0),0),$H$2)</f>
        <v>-</v>
      </c>
      <c r="EZ295" s="166" t="str">
        <f>IFERROR(HLOOKUP(EZ$1,$H$5:$FY$1802,MATCH($A295,$A$5:$A$1802,0),0)*HLOOKUP(EZ$2,$H$5:$FY$1802,MATCH($A295,$A$5:$A$1802,0),0),$H$2)</f>
        <v>-</v>
      </c>
      <c r="FA295" s="166" t="str">
        <f>IFERROR(HLOOKUP(FA$1,$H$5:$FY$1802,MATCH($A295,$A$5:$A$1802,0),0)*HLOOKUP(FA$2,$H$5:$FY$1802,MATCH($A295,$A$5:$A$1802,0),0),$H$2)</f>
        <v>-</v>
      </c>
      <c r="FB295" s="166">
        <f>IFERROR(HLOOKUP(FB$1,$H$5:$FY$1802,MATCH($A295,$A$5:$A$1802,0),0)*HLOOKUP(FB$2,$H$5:$FY$1802,MATCH($A295,$A$5:$A$1802,0),0),$H$2)</f>
        <v>83190</v>
      </c>
      <c r="FC295" s="166">
        <f>IFERROR(HLOOKUP(FC$1,$H$5:$FY$1802,MATCH($A295,$A$5:$A$1802,0),0)*HLOOKUP(FC$2,$H$5:$FY$1802,MATCH($A295,$A$5:$A$1802,0),0),$H$2)</f>
        <v>72148</v>
      </c>
      <c r="FD295" s="166">
        <f>IFERROR(HLOOKUP(FD$1,$H$5:$FY$1802,MATCH($A295,$A$5:$A$1802,0),0)*HLOOKUP(FD$2,$H$5:$FY$1802,MATCH($A295,$A$5:$A$1802,0),0),$H$2)</f>
        <v>15533856</v>
      </c>
      <c r="FE295" s="166">
        <f>IFERROR(HLOOKUP(FE$1,$H$5:$FY$1802,MATCH($A295,$A$5:$A$1802,0),0)*HLOOKUP(FE$2,$H$5:$FY$1802,MATCH($A295,$A$5:$A$1802,0),0),$H$2)</f>
        <v>7402848</v>
      </c>
      <c r="FF295" s="166">
        <f>IFERROR(HLOOKUP(FF$1,$H$5:$FY$1802,MATCH($A295,$A$5:$A$1802,0),0)*HLOOKUP(FF$2,$H$5:$FY$1802,MATCH($A295,$A$5:$A$1802,0),0),$H$2)</f>
        <v>0</v>
      </c>
      <c r="FG295" s="166">
        <f>IFERROR(HLOOKUP(FG$1,$H$5:$FY$1802,MATCH($A295,$A$5:$A$1802,0),0)*HLOOKUP(FG$2,$H$5:$FY$1802,MATCH($A295,$A$5:$A$1802,0),0),$H$2)</f>
        <v>2348059</v>
      </c>
      <c r="FH295" s="152"/>
      <c r="FI295" s="405">
        <f t="shared" si="1050"/>
        <v>1.8389154704944179</v>
      </c>
      <c r="FJ295" s="405">
        <f t="shared" si="1050"/>
        <v>1.5298245614035089</v>
      </c>
      <c r="FK295" s="405">
        <f t="shared" si="1051"/>
        <v>1.8448566610455313</v>
      </c>
      <c r="FL295" s="405">
        <f t="shared" si="1052"/>
        <v>1.554806070826307</v>
      </c>
      <c r="FM295" s="405">
        <f t="shared" si="1053"/>
        <v>1.3656129379000341</v>
      </c>
      <c r="FN295" s="405">
        <f t="shared" si="1054"/>
        <v>1.1410563345873845</v>
      </c>
      <c r="FO295" s="405">
        <f t="shared" si="1055"/>
        <v>1.6863872911531088</v>
      </c>
      <c r="FP295" s="405">
        <f t="shared" si="1056"/>
        <v>1.0645028759244042</v>
      </c>
      <c r="FQ295" s="405">
        <f t="shared" si="1057"/>
        <v>1.6266968325791855</v>
      </c>
      <c r="FR295" s="405">
        <f t="shared" si="1058"/>
        <v>1.0520361990950227</v>
      </c>
      <c r="FS295" s="65"/>
    </row>
    <row r="296" spans="1:175" ht="10.35" customHeight="1" x14ac:dyDescent="0.2">
      <c r="A296" s="74" t="str">
        <f t="shared" si="1045"/>
        <v>2017-18DECEMBERRX7</v>
      </c>
      <c r="B296" s="163" t="str">
        <f t="shared" si="1059"/>
        <v>2017-18</v>
      </c>
      <c r="C296" s="26" t="s">
        <v>835</v>
      </c>
      <c r="D296" s="163" t="str">
        <f>INDEX($FV$16:$FW$26,MATCH($F296,$FV$16:$FV$26,0),2)</f>
        <v>Y62</v>
      </c>
      <c r="E296" s="163" t="str">
        <f>VLOOKUP($D296,$FW$8:$FX$14,2,0)</f>
        <v>North West</v>
      </c>
      <c r="F296" s="271" t="s">
        <v>859</v>
      </c>
      <c r="G296" s="271" t="s">
        <v>876</v>
      </c>
      <c r="H296" s="272">
        <v>155088</v>
      </c>
      <c r="I296" s="272">
        <v>120604</v>
      </c>
      <c r="J296" s="272">
        <v>7063447</v>
      </c>
      <c r="K296" s="272">
        <v>59</v>
      </c>
      <c r="L296" s="272">
        <v>14</v>
      </c>
      <c r="M296" s="272" t="s">
        <v>44</v>
      </c>
      <c r="N296" s="272">
        <v>204</v>
      </c>
      <c r="O296" s="272">
        <v>266</v>
      </c>
      <c r="P296" s="272" t="s">
        <v>44</v>
      </c>
      <c r="Q296" s="272" t="s">
        <v>44</v>
      </c>
      <c r="R296" s="272" t="s">
        <v>44</v>
      </c>
      <c r="S296" s="272" t="s">
        <v>44</v>
      </c>
      <c r="T296" s="272">
        <v>100261</v>
      </c>
      <c r="U296" s="272">
        <v>10295</v>
      </c>
      <c r="V296" s="272">
        <v>7729</v>
      </c>
      <c r="W296" s="272">
        <v>57992</v>
      </c>
      <c r="X296" s="272">
        <v>19386</v>
      </c>
      <c r="Y296" s="272">
        <v>3631</v>
      </c>
      <c r="Z296" s="272">
        <v>6965261</v>
      </c>
      <c r="AA296" s="272">
        <v>677</v>
      </c>
      <c r="AB296" s="272">
        <v>1115</v>
      </c>
      <c r="AC296" s="272">
        <v>8059617</v>
      </c>
      <c r="AD296" s="272">
        <v>1043</v>
      </c>
      <c r="AE296" s="272">
        <v>1916</v>
      </c>
      <c r="AF296" s="272">
        <v>155920400</v>
      </c>
      <c r="AG296" s="272">
        <v>2689</v>
      </c>
      <c r="AH296" s="272">
        <v>6235</v>
      </c>
      <c r="AI296" s="272">
        <v>87908044</v>
      </c>
      <c r="AJ296" s="272">
        <v>4535</v>
      </c>
      <c r="AK296" s="272">
        <v>10488</v>
      </c>
      <c r="AL296" s="272">
        <v>23056770</v>
      </c>
      <c r="AM296" s="272">
        <v>6350</v>
      </c>
      <c r="AN296" s="272">
        <v>12815</v>
      </c>
      <c r="AO296" s="272">
        <v>3510</v>
      </c>
      <c r="AP296" s="272">
        <v>299</v>
      </c>
      <c r="AQ296" s="272">
        <v>2174</v>
      </c>
      <c r="AR296" s="272">
        <v>5252</v>
      </c>
      <c r="AS296" s="272">
        <v>193</v>
      </c>
      <c r="AT296" s="272">
        <v>844</v>
      </c>
      <c r="AU296" s="272">
        <v>0</v>
      </c>
      <c r="AV296" s="272">
        <v>64928</v>
      </c>
      <c r="AW296" s="272">
        <v>6854</v>
      </c>
      <c r="AX296" s="272">
        <v>24969</v>
      </c>
      <c r="AY296" s="272">
        <v>96751</v>
      </c>
      <c r="AZ296" s="272">
        <v>20168</v>
      </c>
      <c r="BA296" s="272">
        <v>17008</v>
      </c>
      <c r="BB296" s="272">
        <v>14905</v>
      </c>
      <c r="BC296" s="272">
        <v>12796</v>
      </c>
      <c r="BD296" s="272">
        <v>82051</v>
      </c>
      <c r="BE296" s="272">
        <v>67903</v>
      </c>
      <c r="BF296" s="272">
        <v>28501</v>
      </c>
      <c r="BG296" s="272">
        <v>22544</v>
      </c>
      <c r="BH296" s="272">
        <v>4743</v>
      </c>
      <c r="BI296" s="272">
        <v>3934</v>
      </c>
      <c r="BJ296" s="272" t="s">
        <v>44</v>
      </c>
      <c r="BK296" s="272" t="s">
        <v>44</v>
      </c>
      <c r="BL296" s="272" t="s">
        <v>44</v>
      </c>
      <c r="BM296" s="272" t="s">
        <v>44</v>
      </c>
      <c r="BN296" s="272" t="s">
        <v>44</v>
      </c>
      <c r="BO296" s="272" t="s">
        <v>44</v>
      </c>
      <c r="BP296" s="272" t="s">
        <v>44</v>
      </c>
      <c r="BQ296" s="272" t="s">
        <v>44</v>
      </c>
      <c r="BR296" s="272" t="s">
        <v>44</v>
      </c>
      <c r="BS296" s="272" t="s">
        <v>44</v>
      </c>
      <c r="BT296" s="272" t="s">
        <v>44</v>
      </c>
      <c r="BU296" s="272" t="s">
        <v>44</v>
      </c>
      <c r="BV296" s="272" t="s">
        <v>44</v>
      </c>
      <c r="BW296" s="272" t="s">
        <v>44</v>
      </c>
      <c r="BX296" s="272" t="s">
        <v>44</v>
      </c>
      <c r="BY296" s="272" t="s">
        <v>44</v>
      </c>
      <c r="BZ296" s="272" t="s">
        <v>44</v>
      </c>
      <c r="CA296" s="272" t="s">
        <v>44</v>
      </c>
      <c r="CB296" s="272" t="s">
        <v>44</v>
      </c>
      <c r="CC296" s="272" t="s">
        <v>44</v>
      </c>
      <c r="CD296" s="272" t="s">
        <v>44</v>
      </c>
      <c r="CE296" s="272" t="s">
        <v>44</v>
      </c>
      <c r="CF296" s="272" t="s">
        <v>44</v>
      </c>
      <c r="CG296" s="272" t="s">
        <v>44</v>
      </c>
      <c r="CH296" s="272" t="s">
        <v>44</v>
      </c>
      <c r="CI296" s="272" t="s">
        <v>44</v>
      </c>
      <c r="CJ296" s="272" t="s">
        <v>44</v>
      </c>
      <c r="CK296" s="272" t="s">
        <v>44</v>
      </c>
      <c r="CL296" s="272" t="s">
        <v>44</v>
      </c>
      <c r="CM296" s="272" t="s">
        <v>44</v>
      </c>
      <c r="CN296" s="272" t="s">
        <v>44</v>
      </c>
      <c r="CO296" s="272" t="s">
        <v>44</v>
      </c>
      <c r="CP296" s="272" t="s">
        <v>44</v>
      </c>
      <c r="CQ296" s="272" t="s">
        <v>44</v>
      </c>
      <c r="CR296" s="272" t="s">
        <v>44</v>
      </c>
      <c r="CS296" s="272" t="s">
        <v>44</v>
      </c>
      <c r="CT296" s="272" t="s">
        <v>44</v>
      </c>
      <c r="CU296" s="272" t="s">
        <v>44</v>
      </c>
      <c r="CV296" s="272" t="s">
        <v>44</v>
      </c>
      <c r="CW296" s="272" t="s">
        <v>44</v>
      </c>
      <c r="CX296" s="272">
        <v>0</v>
      </c>
      <c r="CY296" s="272">
        <v>0</v>
      </c>
      <c r="CZ296" s="272">
        <v>0</v>
      </c>
      <c r="DA296" s="272">
        <v>0</v>
      </c>
      <c r="DB296" s="272">
        <v>3974</v>
      </c>
      <c r="DC296" s="272">
        <v>403300</v>
      </c>
      <c r="DD296" s="272">
        <v>101</v>
      </c>
      <c r="DE296" s="272">
        <v>206</v>
      </c>
      <c r="DF296" s="272" t="s">
        <v>44</v>
      </c>
      <c r="DG296" s="272" t="s">
        <v>44</v>
      </c>
      <c r="DH296" s="272" t="s">
        <v>44</v>
      </c>
      <c r="DI296" s="272" t="s">
        <v>44</v>
      </c>
      <c r="DJ296" s="272" t="s">
        <v>44</v>
      </c>
      <c r="DK296" s="272">
        <v>241</v>
      </c>
      <c r="DL296" s="250">
        <v>1877</v>
      </c>
      <c r="DM296" s="250">
        <v>1196</v>
      </c>
      <c r="DN296" s="250">
        <v>85</v>
      </c>
      <c r="DO296" s="250">
        <v>959</v>
      </c>
      <c r="DP296" s="250">
        <v>10354759</v>
      </c>
      <c r="DQ296" s="250">
        <v>5517</v>
      </c>
      <c r="DR296" s="250">
        <v>11267</v>
      </c>
      <c r="DS296" s="250">
        <v>7633688</v>
      </c>
      <c r="DT296" s="250">
        <v>6383</v>
      </c>
      <c r="DU296" s="250">
        <v>13735</v>
      </c>
      <c r="DV296" s="250">
        <v>661957</v>
      </c>
      <c r="DW296" s="250">
        <v>7788</v>
      </c>
      <c r="DX296" s="250">
        <v>17307</v>
      </c>
      <c r="DY296" s="250">
        <v>8116742</v>
      </c>
      <c r="DZ296" s="250">
        <v>8464</v>
      </c>
      <c r="EA296" s="250">
        <v>19417</v>
      </c>
      <c r="EB296" s="155"/>
      <c r="EC296" s="75">
        <f t="shared" si="1046"/>
        <v>12</v>
      </c>
      <c r="ED296" s="74">
        <f t="shared" si="1047"/>
        <v>2017</v>
      </c>
      <c r="EE296" s="165">
        <f t="shared" si="1048"/>
        <v>43070</v>
      </c>
      <c r="EF296" s="157">
        <f t="shared" si="1049"/>
        <v>31</v>
      </c>
      <c r="EG296" s="156"/>
      <c r="EH296" s="166">
        <f>IFERROR(HLOOKUP(EH$1,$H$5:$FY$1802,MATCH($A296,$A$5:$A$1802,0),0)*HLOOKUP(EH$2,$H$5:$FY$1802,MATCH($A296,$A$5:$A$1802,0),0),$H$2)</f>
        <v>1688456</v>
      </c>
      <c r="EI296" s="166" t="str">
        <f>IFERROR(HLOOKUP(EI$1,$H$5:$FY$1802,MATCH($A296,$A$5:$A$1802,0),0)*HLOOKUP(EI$2,$H$5:$FY$1802,MATCH($A296,$A$5:$A$1802,0),0),$H$2)</f>
        <v>-</v>
      </c>
      <c r="EJ296" s="166">
        <f>IFERROR(HLOOKUP(EJ$1,$H$5:$FY$1802,MATCH($A296,$A$5:$A$1802,0),0)*HLOOKUP(EJ$2,$H$5:$FY$1802,MATCH($A296,$A$5:$A$1802,0),0),$H$2)</f>
        <v>24603216</v>
      </c>
      <c r="EK296" s="166">
        <f>IFERROR(HLOOKUP(EK$1,$H$5:$FY$1802,MATCH($A296,$A$5:$A$1802,0),0)*HLOOKUP(EK$2,$H$5:$FY$1802,MATCH($A296,$A$5:$A$1802,0),0),$H$2)</f>
        <v>32080664</v>
      </c>
      <c r="EL296" s="166">
        <f>IFERROR(HLOOKUP(EL$1,$H$5:$FY$1802,MATCH($A296,$A$5:$A$1802,0),0)*HLOOKUP(EL$2,$H$5:$FY$1802,MATCH($A296,$A$5:$A$1802,0),0),$H$2)</f>
        <v>11478925</v>
      </c>
      <c r="EM296" s="166">
        <f>IFERROR(HLOOKUP(EM$1,$H$5:$FY$1802,MATCH($A296,$A$5:$A$1802,0),0)*HLOOKUP(EM$2,$H$5:$FY$1802,MATCH($A296,$A$5:$A$1802,0),0),$H$2)</f>
        <v>14808764</v>
      </c>
      <c r="EN296" s="166">
        <f>IFERROR(HLOOKUP(EN$1,$H$5:$FY$1802,MATCH($A296,$A$5:$A$1802,0),0)*HLOOKUP(EN$2,$H$5:$FY$1802,MATCH($A296,$A$5:$A$1802,0),0),$H$2)</f>
        <v>361580120</v>
      </c>
      <c r="EO296" s="166">
        <f>IFERROR(HLOOKUP(EO$1,$H$5:$FY$1802,MATCH($A296,$A$5:$A$1802,0),0)*HLOOKUP(EO$2,$H$5:$FY$1802,MATCH($A296,$A$5:$A$1802,0),0),$H$2)</f>
        <v>203320368</v>
      </c>
      <c r="EP296" s="166">
        <f>IFERROR(HLOOKUP(EP$1,$H$5:$FY$1802,MATCH($A296,$A$5:$A$1802,0),0)*HLOOKUP(EP$2,$H$5:$FY$1802,MATCH($A296,$A$5:$A$1802,0),0),$H$2)</f>
        <v>46531265</v>
      </c>
      <c r="EQ296" s="166" t="str">
        <f>IFERROR(HLOOKUP(EQ$1,$H$5:$FY$1802,MATCH($A296,$A$5:$A$1802,0),0)*HLOOKUP(EQ$2,$H$5:$FY$1802,MATCH($A296,$A$5:$A$1802,0),0),$H$2)</f>
        <v>-</v>
      </c>
      <c r="ER296" s="166" t="str">
        <f>IFERROR(HLOOKUP(ER$1,$H$5:$FY$1802,MATCH($A296,$A$5:$A$1802,0),0)*HLOOKUP(ER$2,$H$5:$FY$1802,MATCH($A296,$A$5:$A$1802,0),0),$H$2)</f>
        <v>-</v>
      </c>
      <c r="ES296" s="166" t="str">
        <f>IFERROR(HLOOKUP(ES$1,$H$5:$FY$1802,MATCH($A296,$A$5:$A$1802,0),0)*HLOOKUP(ES$2,$H$5:$FY$1802,MATCH($A296,$A$5:$A$1802,0),0),$H$2)</f>
        <v>-</v>
      </c>
      <c r="ET296" s="166" t="str">
        <f>IFERROR(HLOOKUP(ET$1,$H$5:$FY$1802,MATCH($A296,$A$5:$A$1802,0),0)*HLOOKUP(ET$2,$H$5:$FY$1802,MATCH($A296,$A$5:$A$1802,0),0),$H$2)</f>
        <v>-</v>
      </c>
      <c r="EU296" s="166" t="str">
        <f>IFERROR(HLOOKUP(EU$1,$H$5:$FY$1802,MATCH($A296,$A$5:$A$1802,0),0)*HLOOKUP(EU$2,$H$5:$FY$1802,MATCH($A296,$A$5:$A$1802,0),0),$H$2)</f>
        <v>-</v>
      </c>
      <c r="EV296" s="166" t="str">
        <f>IFERROR(HLOOKUP(EV$1,$H$5:$FY$1802,MATCH($A296,$A$5:$A$1802,0),0)*HLOOKUP(EV$2,$H$5:$FY$1802,MATCH($A296,$A$5:$A$1802,0),0),$H$2)</f>
        <v>-</v>
      </c>
      <c r="EW296" s="166" t="str">
        <f>IFERROR(HLOOKUP(EW$1,$H$5:$FY$1802,MATCH($A296,$A$5:$A$1802,0),0)*HLOOKUP(EW$2,$H$5:$FY$1802,MATCH($A296,$A$5:$A$1802,0),0),$H$2)</f>
        <v>-</v>
      </c>
      <c r="EX296" s="166" t="str">
        <f>IFERROR(HLOOKUP(EX$1,$H$5:$FY$1802,MATCH($A296,$A$5:$A$1802,0),0)*HLOOKUP(EX$2,$H$5:$FY$1802,MATCH($A296,$A$5:$A$1802,0),0),$H$2)</f>
        <v>-</v>
      </c>
      <c r="EY296" s="166" t="str">
        <f>IFERROR(HLOOKUP(EY$1,$H$5:$FY$1802,MATCH($A296,$A$5:$A$1802,0),0)*HLOOKUP(EY$2,$H$5:$FY$1802,MATCH($A296,$A$5:$A$1802,0),0),$H$2)</f>
        <v>-</v>
      </c>
      <c r="EZ296" s="166" t="str">
        <f>IFERROR(HLOOKUP(EZ$1,$H$5:$FY$1802,MATCH($A296,$A$5:$A$1802,0),0)*HLOOKUP(EZ$2,$H$5:$FY$1802,MATCH($A296,$A$5:$A$1802,0),0),$H$2)</f>
        <v>-</v>
      </c>
      <c r="FA296" s="166" t="str">
        <f>IFERROR(HLOOKUP(FA$1,$H$5:$FY$1802,MATCH($A296,$A$5:$A$1802,0),0)*HLOOKUP(FA$2,$H$5:$FY$1802,MATCH($A296,$A$5:$A$1802,0),0),$H$2)</f>
        <v>-</v>
      </c>
      <c r="FB296" s="166">
        <f>IFERROR(HLOOKUP(FB$1,$H$5:$FY$1802,MATCH($A296,$A$5:$A$1802,0),0)*HLOOKUP(FB$2,$H$5:$FY$1802,MATCH($A296,$A$5:$A$1802,0),0),$H$2)</f>
        <v>0</v>
      </c>
      <c r="FC296" s="166">
        <f>IFERROR(HLOOKUP(FC$1,$H$5:$FY$1802,MATCH($A296,$A$5:$A$1802,0),0)*HLOOKUP(FC$2,$H$5:$FY$1802,MATCH($A296,$A$5:$A$1802,0),0),$H$2)</f>
        <v>818644</v>
      </c>
      <c r="FD296" s="166">
        <f>IFERROR(HLOOKUP(FD$1,$H$5:$FY$1802,MATCH($A296,$A$5:$A$1802,0),0)*HLOOKUP(FD$2,$H$5:$FY$1802,MATCH($A296,$A$5:$A$1802,0),0),$H$2)</f>
        <v>21148159</v>
      </c>
      <c r="FE296" s="166">
        <f>IFERROR(HLOOKUP(FE$1,$H$5:$FY$1802,MATCH($A296,$A$5:$A$1802,0),0)*HLOOKUP(FE$2,$H$5:$FY$1802,MATCH($A296,$A$5:$A$1802,0),0),$H$2)</f>
        <v>16427060</v>
      </c>
      <c r="FF296" s="166">
        <f>IFERROR(HLOOKUP(FF$1,$H$5:$FY$1802,MATCH($A296,$A$5:$A$1802,0),0)*HLOOKUP(FF$2,$H$5:$FY$1802,MATCH($A296,$A$5:$A$1802,0),0),$H$2)</f>
        <v>1471095</v>
      </c>
      <c r="FG296" s="166">
        <f>IFERROR(HLOOKUP(FG$1,$H$5:$FY$1802,MATCH($A296,$A$5:$A$1802,0),0)*HLOOKUP(FG$2,$H$5:$FY$1802,MATCH($A296,$A$5:$A$1802,0),0),$H$2)</f>
        <v>18620903</v>
      </c>
      <c r="FH296" s="152"/>
      <c r="FI296" s="405">
        <f t="shared" si="1050"/>
        <v>1.959009227780476</v>
      </c>
      <c r="FJ296" s="405">
        <f t="shared" si="1050"/>
        <v>1.6520641087906751</v>
      </c>
      <c r="FK296" s="405">
        <f t="shared" si="1051"/>
        <v>1.9284512873592961</v>
      </c>
      <c r="FL296" s="405">
        <f t="shared" si="1052"/>
        <v>1.6555828697114763</v>
      </c>
      <c r="FM296" s="405">
        <f t="shared" si="1053"/>
        <v>1.4148675679404055</v>
      </c>
      <c r="FN296" s="405">
        <f t="shared" si="1054"/>
        <v>1.1709028831562973</v>
      </c>
      <c r="FO296" s="405">
        <f t="shared" si="1055"/>
        <v>1.4701846693490148</v>
      </c>
      <c r="FP296" s="405">
        <f t="shared" si="1056"/>
        <v>1.1629010626225111</v>
      </c>
      <c r="FQ296" s="405">
        <f t="shared" si="1057"/>
        <v>1.3062517212889011</v>
      </c>
      <c r="FR296" s="405">
        <f t="shared" si="1058"/>
        <v>1.0834480859267419</v>
      </c>
      <c r="FS296" s="65"/>
    </row>
    <row r="297" spans="1:175" ht="10.35" customHeight="1" x14ac:dyDescent="0.2">
      <c r="A297" s="180" t="str">
        <f t="shared" si="1045"/>
        <v>2017-18DECEMBERRYE</v>
      </c>
      <c r="B297" s="182" t="str">
        <f t="shared" si="1059"/>
        <v>2017-18</v>
      </c>
      <c r="C297" s="181" t="s">
        <v>835</v>
      </c>
      <c r="D297" s="182" t="str">
        <f>INDEX($FV$16:$FW$26,MATCH($F297,$FV$16:$FV$26,0),2)</f>
        <v>Y59</v>
      </c>
      <c r="E297" s="182" t="str">
        <f>VLOOKUP($D297,$FW$8:$FX$14,2,0)</f>
        <v>South East</v>
      </c>
      <c r="F297" s="273" t="s">
        <v>861</v>
      </c>
      <c r="G297" s="273" t="s">
        <v>877</v>
      </c>
      <c r="H297" s="274">
        <v>69036</v>
      </c>
      <c r="I297" s="274">
        <v>49471</v>
      </c>
      <c r="J297" s="274">
        <v>524915</v>
      </c>
      <c r="K297" s="274">
        <v>11</v>
      </c>
      <c r="L297" s="274">
        <v>3</v>
      </c>
      <c r="M297" s="274" t="s">
        <v>44</v>
      </c>
      <c r="N297" s="274">
        <v>58</v>
      </c>
      <c r="O297" s="274">
        <v>117</v>
      </c>
      <c r="P297" s="274" t="s">
        <v>44</v>
      </c>
      <c r="Q297" s="274" t="s">
        <v>44</v>
      </c>
      <c r="R297" s="274" t="s">
        <v>44</v>
      </c>
      <c r="S297" s="274" t="s">
        <v>44</v>
      </c>
      <c r="T297" s="274">
        <v>50496</v>
      </c>
      <c r="U297" s="274">
        <v>2895</v>
      </c>
      <c r="V297" s="274">
        <v>1851</v>
      </c>
      <c r="W297" s="274">
        <v>22958</v>
      </c>
      <c r="X297" s="274">
        <v>16292</v>
      </c>
      <c r="Y297" s="274">
        <v>1580</v>
      </c>
      <c r="Z297" s="274">
        <v>1336426</v>
      </c>
      <c r="AA297" s="274">
        <v>462</v>
      </c>
      <c r="AB297" s="274">
        <v>867</v>
      </c>
      <c r="AC297" s="274">
        <v>1342215</v>
      </c>
      <c r="AD297" s="274">
        <v>725</v>
      </c>
      <c r="AE297" s="274">
        <v>1395</v>
      </c>
      <c r="AF297" s="274">
        <v>26347910</v>
      </c>
      <c r="AG297" s="274">
        <v>1148</v>
      </c>
      <c r="AH297" s="274">
        <v>2342</v>
      </c>
      <c r="AI297" s="274">
        <v>73836604</v>
      </c>
      <c r="AJ297" s="274">
        <v>4532</v>
      </c>
      <c r="AK297" s="274">
        <v>10397</v>
      </c>
      <c r="AL297" s="274">
        <v>9955624</v>
      </c>
      <c r="AM297" s="274">
        <v>6301</v>
      </c>
      <c r="AN297" s="274">
        <v>14978</v>
      </c>
      <c r="AO297" s="274">
        <v>3291</v>
      </c>
      <c r="AP297" s="274">
        <v>16</v>
      </c>
      <c r="AQ297" s="274">
        <v>132</v>
      </c>
      <c r="AR297" s="274">
        <v>346</v>
      </c>
      <c r="AS297" s="274">
        <v>268</v>
      </c>
      <c r="AT297" s="274">
        <v>2875</v>
      </c>
      <c r="AU297" s="274">
        <v>0</v>
      </c>
      <c r="AV297" s="274">
        <v>27241</v>
      </c>
      <c r="AW297" s="274">
        <v>2981</v>
      </c>
      <c r="AX297" s="274">
        <v>16983</v>
      </c>
      <c r="AY297" s="274">
        <v>47205</v>
      </c>
      <c r="AZ297" s="274">
        <v>5603</v>
      </c>
      <c r="BA297" s="274">
        <v>4464</v>
      </c>
      <c r="BB297" s="274">
        <v>3580</v>
      </c>
      <c r="BC297" s="274">
        <v>2912</v>
      </c>
      <c r="BD297" s="274">
        <v>32499</v>
      </c>
      <c r="BE297" s="274">
        <v>27056</v>
      </c>
      <c r="BF297" s="274">
        <v>24019</v>
      </c>
      <c r="BG297" s="274">
        <v>18561</v>
      </c>
      <c r="BH297" s="274">
        <v>2429</v>
      </c>
      <c r="BI297" s="274">
        <v>1764</v>
      </c>
      <c r="BJ297" s="274" t="s">
        <v>44</v>
      </c>
      <c r="BK297" s="274" t="s">
        <v>44</v>
      </c>
      <c r="BL297" s="274" t="s">
        <v>44</v>
      </c>
      <c r="BM297" s="274" t="s">
        <v>44</v>
      </c>
      <c r="BN297" s="274" t="s">
        <v>44</v>
      </c>
      <c r="BO297" s="274" t="s">
        <v>44</v>
      </c>
      <c r="BP297" s="274" t="s">
        <v>44</v>
      </c>
      <c r="BQ297" s="274" t="s">
        <v>44</v>
      </c>
      <c r="BR297" s="274" t="s">
        <v>44</v>
      </c>
      <c r="BS297" s="274" t="s">
        <v>44</v>
      </c>
      <c r="BT297" s="274" t="s">
        <v>44</v>
      </c>
      <c r="BU297" s="274" t="s">
        <v>44</v>
      </c>
      <c r="BV297" s="274" t="s">
        <v>44</v>
      </c>
      <c r="BW297" s="274" t="s">
        <v>44</v>
      </c>
      <c r="BX297" s="274" t="s">
        <v>44</v>
      </c>
      <c r="BY297" s="274" t="s">
        <v>44</v>
      </c>
      <c r="BZ297" s="274" t="s">
        <v>44</v>
      </c>
      <c r="CA297" s="274" t="s">
        <v>44</v>
      </c>
      <c r="CB297" s="274" t="s">
        <v>44</v>
      </c>
      <c r="CC297" s="274" t="s">
        <v>44</v>
      </c>
      <c r="CD297" s="274" t="s">
        <v>44</v>
      </c>
      <c r="CE297" s="274" t="s">
        <v>44</v>
      </c>
      <c r="CF297" s="274" t="s">
        <v>44</v>
      </c>
      <c r="CG297" s="274" t="s">
        <v>44</v>
      </c>
      <c r="CH297" s="274" t="s">
        <v>44</v>
      </c>
      <c r="CI297" s="274" t="s">
        <v>44</v>
      </c>
      <c r="CJ297" s="274" t="s">
        <v>44</v>
      </c>
      <c r="CK297" s="274" t="s">
        <v>44</v>
      </c>
      <c r="CL297" s="274" t="s">
        <v>44</v>
      </c>
      <c r="CM297" s="274" t="s">
        <v>44</v>
      </c>
      <c r="CN297" s="274" t="s">
        <v>44</v>
      </c>
      <c r="CO297" s="274" t="s">
        <v>44</v>
      </c>
      <c r="CP297" s="274" t="s">
        <v>44</v>
      </c>
      <c r="CQ297" s="274" t="s">
        <v>44</v>
      </c>
      <c r="CR297" s="274" t="s">
        <v>44</v>
      </c>
      <c r="CS297" s="274" t="s">
        <v>44</v>
      </c>
      <c r="CT297" s="274" t="s">
        <v>44</v>
      </c>
      <c r="CU297" s="274" t="s">
        <v>44</v>
      </c>
      <c r="CV297" s="274" t="s">
        <v>44</v>
      </c>
      <c r="CW297" s="274" t="s">
        <v>44</v>
      </c>
      <c r="CX297" s="274">
        <v>261</v>
      </c>
      <c r="CY297" s="274">
        <v>83788</v>
      </c>
      <c r="CZ297" s="274">
        <v>321</v>
      </c>
      <c r="DA297" s="274">
        <v>548</v>
      </c>
      <c r="DB297" s="274">
        <v>2251</v>
      </c>
      <c r="DC297" s="274">
        <v>92661</v>
      </c>
      <c r="DD297" s="274">
        <v>41</v>
      </c>
      <c r="DE297" s="274">
        <v>87</v>
      </c>
      <c r="DF297" s="274" t="s">
        <v>44</v>
      </c>
      <c r="DG297" s="274" t="s">
        <v>44</v>
      </c>
      <c r="DH297" s="274" t="s">
        <v>44</v>
      </c>
      <c r="DI297" s="274" t="s">
        <v>44</v>
      </c>
      <c r="DJ297" s="274" t="s">
        <v>44</v>
      </c>
      <c r="DK297" s="274">
        <v>1</v>
      </c>
      <c r="DL297" s="251">
        <v>1769</v>
      </c>
      <c r="DM297" s="251">
        <v>1376</v>
      </c>
      <c r="DN297" s="251">
        <v>0</v>
      </c>
      <c r="DO297" s="251">
        <v>354</v>
      </c>
      <c r="DP297" s="251">
        <v>6776512</v>
      </c>
      <c r="DQ297" s="251">
        <v>3831</v>
      </c>
      <c r="DR297" s="251">
        <v>6750</v>
      </c>
      <c r="DS297" s="251">
        <v>9397842</v>
      </c>
      <c r="DT297" s="251">
        <v>6830</v>
      </c>
      <c r="DU297" s="251">
        <v>11513</v>
      </c>
      <c r="DV297" s="251">
        <v>0</v>
      </c>
      <c r="DW297" s="251">
        <v>0</v>
      </c>
      <c r="DX297" s="251">
        <v>0</v>
      </c>
      <c r="DY297" s="251">
        <v>3510995</v>
      </c>
      <c r="DZ297" s="251">
        <v>9918</v>
      </c>
      <c r="EA297" s="251">
        <v>18489</v>
      </c>
      <c r="EB297" s="183"/>
      <c r="EC297" s="184">
        <f t="shared" si="1046"/>
        <v>12</v>
      </c>
      <c r="ED297" s="180">
        <f t="shared" si="1047"/>
        <v>2017</v>
      </c>
      <c r="EE297" s="185">
        <f t="shared" si="1048"/>
        <v>43070</v>
      </c>
      <c r="EF297" s="186">
        <f t="shared" si="1049"/>
        <v>31</v>
      </c>
      <c r="EG297" s="187"/>
      <c r="EH297" s="188">
        <f>IFERROR(HLOOKUP(EH$1,$H$5:$FY$1802,MATCH($A297,$A$5:$A$1802,0),0)*HLOOKUP(EH$2,$H$5:$FY$1802,MATCH($A297,$A$5:$A$1802,0),0),$H$2)</f>
        <v>148413</v>
      </c>
      <c r="EI297" s="188" t="str">
        <f>IFERROR(HLOOKUP(EI$1,$H$5:$FY$1802,MATCH($A297,$A$5:$A$1802,0),0)*HLOOKUP(EI$2,$H$5:$FY$1802,MATCH($A297,$A$5:$A$1802,0),0),$H$2)</f>
        <v>-</v>
      </c>
      <c r="EJ297" s="188">
        <f>IFERROR(HLOOKUP(EJ$1,$H$5:$FY$1802,MATCH($A297,$A$5:$A$1802,0),0)*HLOOKUP(EJ$2,$H$5:$FY$1802,MATCH($A297,$A$5:$A$1802,0),0),$H$2)</f>
        <v>2869318</v>
      </c>
      <c r="EK297" s="188">
        <f>IFERROR(HLOOKUP(EK$1,$H$5:$FY$1802,MATCH($A297,$A$5:$A$1802,0),0)*HLOOKUP(EK$2,$H$5:$FY$1802,MATCH($A297,$A$5:$A$1802,0),0),$H$2)</f>
        <v>5788107</v>
      </c>
      <c r="EL297" s="188">
        <f>IFERROR(HLOOKUP(EL$1,$H$5:$FY$1802,MATCH($A297,$A$5:$A$1802,0),0)*HLOOKUP(EL$2,$H$5:$FY$1802,MATCH($A297,$A$5:$A$1802,0),0),$H$2)</f>
        <v>2509965</v>
      </c>
      <c r="EM297" s="188">
        <f>IFERROR(HLOOKUP(EM$1,$H$5:$FY$1802,MATCH($A297,$A$5:$A$1802,0),0)*HLOOKUP(EM$2,$H$5:$FY$1802,MATCH($A297,$A$5:$A$1802,0),0),$H$2)</f>
        <v>2582145</v>
      </c>
      <c r="EN297" s="188">
        <f>IFERROR(HLOOKUP(EN$1,$H$5:$FY$1802,MATCH($A297,$A$5:$A$1802,0),0)*HLOOKUP(EN$2,$H$5:$FY$1802,MATCH($A297,$A$5:$A$1802,0),0),$H$2)</f>
        <v>53767636</v>
      </c>
      <c r="EO297" s="188">
        <f>IFERROR(HLOOKUP(EO$1,$H$5:$FY$1802,MATCH($A297,$A$5:$A$1802,0),0)*HLOOKUP(EO$2,$H$5:$FY$1802,MATCH($A297,$A$5:$A$1802,0),0),$H$2)</f>
        <v>169387924</v>
      </c>
      <c r="EP297" s="188">
        <f>IFERROR(HLOOKUP(EP$1,$H$5:$FY$1802,MATCH($A297,$A$5:$A$1802,0),0)*HLOOKUP(EP$2,$H$5:$FY$1802,MATCH($A297,$A$5:$A$1802,0),0),$H$2)</f>
        <v>23665240</v>
      </c>
      <c r="EQ297" s="188" t="str">
        <f>IFERROR(HLOOKUP(EQ$1,$H$5:$FY$1802,MATCH($A297,$A$5:$A$1802,0),0)*HLOOKUP(EQ$2,$H$5:$FY$1802,MATCH($A297,$A$5:$A$1802,0),0),$H$2)</f>
        <v>-</v>
      </c>
      <c r="ER297" s="188" t="str">
        <f>IFERROR(HLOOKUP(ER$1,$H$5:$FY$1802,MATCH($A297,$A$5:$A$1802,0),0)*HLOOKUP(ER$2,$H$5:$FY$1802,MATCH($A297,$A$5:$A$1802,0),0),$H$2)</f>
        <v>-</v>
      </c>
      <c r="ES297" s="188" t="str">
        <f>IFERROR(HLOOKUP(ES$1,$H$5:$FY$1802,MATCH($A297,$A$5:$A$1802,0),0)*HLOOKUP(ES$2,$H$5:$FY$1802,MATCH($A297,$A$5:$A$1802,0),0),$H$2)</f>
        <v>-</v>
      </c>
      <c r="ET297" s="188" t="str">
        <f>IFERROR(HLOOKUP(ET$1,$H$5:$FY$1802,MATCH($A297,$A$5:$A$1802,0),0)*HLOOKUP(ET$2,$H$5:$FY$1802,MATCH($A297,$A$5:$A$1802,0),0),$H$2)</f>
        <v>-</v>
      </c>
      <c r="EU297" s="188" t="str">
        <f>IFERROR(HLOOKUP(EU$1,$H$5:$FY$1802,MATCH($A297,$A$5:$A$1802,0),0)*HLOOKUP(EU$2,$H$5:$FY$1802,MATCH($A297,$A$5:$A$1802,0),0),$H$2)</f>
        <v>-</v>
      </c>
      <c r="EV297" s="188" t="str">
        <f>IFERROR(HLOOKUP(EV$1,$H$5:$FY$1802,MATCH($A297,$A$5:$A$1802,0),0)*HLOOKUP(EV$2,$H$5:$FY$1802,MATCH($A297,$A$5:$A$1802,0),0),$H$2)</f>
        <v>-</v>
      </c>
      <c r="EW297" s="188" t="str">
        <f>IFERROR(HLOOKUP(EW$1,$H$5:$FY$1802,MATCH($A297,$A$5:$A$1802,0),0)*HLOOKUP(EW$2,$H$5:$FY$1802,MATCH($A297,$A$5:$A$1802,0),0),$H$2)</f>
        <v>-</v>
      </c>
      <c r="EX297" s="188" t="str">
        <f>IFERROR(HLOOKUP(EX$1,$H$5:$FY$1802,MATCH($A297,$A$5:$A$1802,0),0)*HLOOKUP(EX$2,$H$5:$FY$1802,MATCH($A297,$A$5:$A$1802,0),0),$H$2)</f>
        <v>-</v>
      </c>
      <c r="EY297" s="188" t="str">
        <f>IFERROR(HLOOKUP(EY$1,$H$5:$FY$1802,MATCH($A297,$A$5:$A$1802,0),0)*HLOOKUP(EY$2,$H$5:$FY$1802,MATCH($A297,$A$5:$A$1802,0),0),$H$2)</f>
        <v>-</v>
      </c>
      <c r="EZ297" s="188" t="str">
        <f>IFERROR(HLOOKUP(EZ$1,$H$5:$FY$1802,MATCH($A297,$A$5:$A$1802,0),0)*HLOOKUP(EZ$2,$H$5:$FY$1802,MATCH($A297,$A$5:$A$1802,0),0),$H$2)</f>
        <v>-</v>
      </c>
      <c r="FA297" s="188" t="str">
        <f>IFERROR(HLOOKUP(FA$1,$H$5:$FY$1802,MATCH($A297,$A$5:$A$1802,0),0)*HLOOKUP(FA$2,$H$5:$FY$1802,MATCH($A297,$A$5:$A$1802,0),0),$H$2)</f>
        <v>-</v>
      </c>
      <c r="FB297" s="188">
        <f>IFERROR(HLOOKUP(FB$1,$H$5:$FY$1802,MATCH($A297,$A$5:$A$1802,0),0)*HLOOKUP(FB$2,$H$5:$FY$1802,MATCH($A297,$A$5:$A$1802,0),0),$H$2)</f>
        <v>143028</v>
      </c>
      <c r="FC297" s="188">
        <f>IFERROR(HLOOKUP(FC$1,$H$5:$FY$1802,MATCH($A297,$A$5:$A$1802,0),0)*HLOOKUP(FC$2,$H$5:$FY$1802,MATCH($A297,$A$5:$A$1802,0),0),$H$2)</f>
        <v>195837</v>
      </c>
      <c r="FD297" s="188">
        <f>IFERROR(HLOOKUP(FD$1,$H$5:$FY$1802,MATCH($A297,$A$5:$A$1802,0),0)*HLOOKUP(FD$2,$H$5:$FY$1802,MATCH($A297,$A$5:$A$1802,0),0),$H$2)</f>
        <v>11940750</v>
      </c>
      <c r="FE297" s="188">
        <f>IFERROR(HLOOKUP(FE$1,$H$5:$FY$1802,MATCH($A297,$A$5:$A$1802,0),0)*HLOOKUP(FE$2,$H$5:$FY$1802,MATCH($A297,$A$5:$A$1802,0),0),$H$2)</f>
        <v>15841888</v>
      </c>
      <c r="FF297" s="188">
        <f>IFERROR(HLOOKUP(FF$1,$H$5:$FY$1802,MATCH($A297,$A$5:$A$1802,0),0)*HLOOKUP(FF$2,$H$5:$FY$1802,MATCH($A297,$A$5:$A$1802,0),0),$H$2)</f>
        <v>0</v>
      </c>
      <c r="FG297" s="188">
        <f>IFERROR(HLOOKUP(FG$1,$H$5:$FY$1802,MATCH($A297,$A$5:$A$1802,0),0)*HLOOKUP(FG$2,$H$5:$FY$1802,MATCH($A297,$A$5:$A$1802,0),0),$H$2)</f>
        <v>6545106</v>
      </c>
      <c r="FH297" s="189"/>
      <c r="FI297" s="406">
        <f t="shared" si="1050"/>
        <v>1.9354058721934371</v>
      </c>
      <c r="FJ297" s="406">
        <f t="shared" si="1050"/>
        <v>1.5419689119170985</v>
      </c>
      <c r="FK297" s="406">
        <f t="shared" si="1051"/>
        <v>1.9340896812533765</v>
      </c>
      <c r="FL297" s="406">
        <f t="shared" si="1052"/>
        <v>1.5732036736898973</v>
      </c>
      <c r="FM297" s="406">
        <f t="shared" si="1053"/>
        <v>1.4155849812701455</v>
      </c>
      <c r="FN297" s="406">
        <f t="shared" si="1054"/>
        <v>1.1784998693265964</v>
      </c>
      <c r="FO297" s="406">
        <f t="shared" si="1055"/>
        <v>1.4742818561257058</v>
      </c>
      <c r="FP297" s="406">
        <f t="shared" si="1056"/>
        <v>1.1392708077584091</v>
      </c>
      <c r="FQ297" s="406">
        <f t="shared" si="1057"/>
        <v>1.5373417721518987</v>
      </c>
      <c r="FR297" s="406">
        <f t="shared" si="1058"/>
        <v>1.1164556962025316</v>
      </c>
      <c r="FS297" s="410"/>
    </row>
    <row r="298" spans="1:175" ht="10.35" customHeight="1" x14ac:dyDescent="0.2">
      <c r="A298" s="74" t="str">
        <f t="shared" si="1045"/>
        <v>2017-18DECEMBERRYD</v>
      </c>
      <c r="B298" s="163" t="str">
        <f t="shared" si="1059"/>
        <v>2017-18</v>
      </c>
      <c r="C298" s="26" t="s">
        <v>835</v>
      </c>
      <c r="D298" s="163" t="str">
        <f>INDEX($FV$16:$FW$26,MATCH($F298,$FV$16:$FV$26,0),2)</f>
        <v>Y59</v>
      </c>
      <c r="E298" s="163" t="str">
        <f>VLOOKUP($D298,$FW$8:$FX$14,2,0)</f>
        <v>South East</v>
      </c>
      <c r="F298" s="271" t="s">
        <v>863</v>
      </c>
      <c r="G298" s="271" t="s">
        <v>878</v>
      </c>
      <c r="H298" s="272">
        <v>79138</v>
      </c>
      <c r="I298" s="272">
        <v>72743</v>
      </c>
      <c r="J298" s="272">
        <v>5049365</v>
      </c>
      <c r="K298" s="272">
        <v>69</v>
      </c>
      <c r="L298" s="272">
        <v>36</v>
      </c>
      <c r="M298" s="272" t="s">
        <v>44</v>
      </c>
      <c r="N298" s="272">
        <v>251</v>
      </c>
      <c r="O298" s="272">
        <v>385</v>
      </c>
      <c r="P298" s="272" t="s">
        <v>44</v>
      </c>
      <c r="Q298" s="272" t="s">
        <v>44</v>
      </c>
      <c r="R298" s="272" t="s">
        <v>44</v>
      </c>
      <c r="S298" s="272" t="s">
        <v>44</v>
      </c>
      <c r="T298" s="272">
        <v>65014</v>
      </c>
      <c r="U298" s="272">
        <v>3642</v>
      </c>
      <c r="V298" s="272">
        <v>2281</v>
      </c>
      <c r="W298" s="272">
        <v>31941</v>
      </c>
      <c r="X298" s="272">
        <v>23614</v>
      </c>
      <c r="Y298" s="272">
        <v>959</v>
      </c>
      <c r="Z298" s="272">
        <v>1860243</v>
      </c>
      <c r="AA298" s="272">
        <v>511</v>
      </c>
      <c r="AB298" s="272">
        <v>916</v>
      </c>
      <c r="AC298" s="272">
        <v>1621152</v>
      </c>
      <c r="AD298" s="272">
        <v>711</v>
      </c>
      <c r="AE298" s="272">
        <v>1262</v>
      </c>
      <c r="AF298" s="272">
        <v>35819522</v>
      </c>
      <c r="AG298" s="272">
        <v>1121</v>
      </c>
      <c r="AH298" s="272">
        <v>2098</v>
      </c>
      <c r="AI298" s="272">
        <v>141057208</v>
      </c>
      <c r="AJ298" s="272">
        <v>5973</v>
      </c>
      <c r="AK298" s="272">
        <v>13672</v>
      </c>
      <c r="AL298" s="272">
        <v>8680821</v>
      </c>
      <c r="AM298" s="272">
        <v>9052</v>
      </c>
      <c r="AN298" s="272">
        <v>21555</v>
      </c>
      <c r="AO298" s="272">
        <v>3202</v>
      </c>
      <c r="AP298" s="272">
        <v>109</v>
      </c>
      <c r="AQ298" s="272">
        <v>500</v>
      </c>
      <c r="AR298" s="272">
        <v>83</v>
      </c>
      <c r="AS298" s="272">
        <v>253</v>
      </c>
      <c r="AT298" s="272">
        <v>2340</v>
      </c>
      <c r="AU298" s="272">
        <v>574</v>
      </c>
      <c r="AV298" s="272">
        <v>37755</v>
      </c>
      <c r="AW298" s="272">
        <v>1756</v>
      </c>
      <c r="AX298" s="272">
        <v>22301</v>
      </c>
      <c r="AY298" s="272">
        <v>61812</v>
      </c>
      <c r="AZ298" s="272">
        <v>8546</v>
      </c>
      <c r="BA298" s="272">
        <v>6380</v>
      </c>
      <c r="BB298" s="272">
        <v>5265</v>
      </c>
      <c r="BC298" s="272">
        <v>6380</v>
      </c>
      <c r="BD298" s="272">
        <v>45292</v>
      </c>
      <c r="BE298" s="272">
        <v>36164</v>
      </c>
      <c r="BF298" s="272">
        <v>42214</v>
      </c>
      <c r="BG298" s="272">
        <v>25433</v>
      </c>
      <c r="BH298" s="272">
        <v>1779</v>
      </c>
      <c r="BI298" s="272">
        <v>1020</v>
      </c>
      <c r="BJ298" s="272" t="s">
        <v>44</v>
      </c>
      <c r="BK298" s="272" t="s">
        <v>44</v>
      </c>
      <c r="BL298" s="272" t="s">
        <v>44</v>
      </c>
      <c r="BM298" s="272" t="s">
        <v>44</v>
      </c>
      <c r="BN298" s="272" t="s">
        <v>44</v>
      </c>
      <c r="BO298" s="272" t="s">
        <v>44</v>
      </c>
      <c r="BP298" s="272" t="s">
        <v>44</v>
      </c>
      <c r="BQ298" s="272" t="s">
        <v>44</v>
      </c>
      <c r="BR298" s="272" t="s">
        <v>44</v>
      </c>
      <c r="BS298" s="272" t="s">
        <v>44</v>
      </c>
      <c r="BT298" s="272" t="s">
        <v>44</v>
      </c>
      <c r="BU298" s="272" t="s">
        <v>44</v>
      </c>
      <c r="BV298" s="272" t="s">
        <v>44</v>
      </c>
      <c r="BW298" s="272" t="s">
        <v>44</v>
      </c>
      <c r="BX298" s="272" t="s">
        <v>44</v>
      </c>
      <c r="BY298" s="272" t="s">
        <v>44</v>
      </c>
      <c r="BZ298" s="272" t="s">
        <v>44</v>
      </c>
      <c r="CA298" s="272" t="s">
        <v>44</v>
      </c>
      <c r="CB298" s="272" t="s">
        <v>44</v>
      </c>
      <c r="CC298" s="272" t="s">
        <v>44</v>
      </c>
      <c r="CD298" s="272" t="s">
        <v>44</v>
      </c>
      <c r="CE298" s="272" t="s">
        <v>44</v>
      </c>
      <c r="CF298" s="272" t="s">
        <v>44</v>
      </c>
      <c r="CG298" s="272" t="s">
        <v>44</v>
      </c>
      <c r="CH298" s="272" t="s">
        <v>44</v>
      </c>
      <c r="CI298" s="272" t="s">
        <v>44</v>
      </c>
      <c r="CJ298" s="272" t="s">
        <v>44</v>
      </c>
      <c r="CK298" s="272" t="s">
        <v>44</v>
      </c>
      <c r="CL298" s="272" t="s">
        <v>44</v>
      </c>
      <c r="CM298" s="272" t="s">
        <v>44</v>
      </c>
      <c r="CN298" s="272" t="s">
        <v>44</v>
      </c>
      <c r="CO298" s="272" t="s">
        <v>44</v>
      </c>
      <c r="CP298" s="272" t="s">
        <v>44</v>
      </c>
      <c r="CQ298" s="272" t="s">
        <v>44</v>
      </c>
      <c r="CR298" s="272" t="s">
        <v>44</v>
      </c>
      <c r="CS298" s="272" t="s">
        <v>44</v>
      </c>
      <c r="CT298" s="272" t="s">
        <v>44</v>
      </c>
      <c r="CU298" s="272" t="s">
        <v>44</v>
      </c>
      <c r="CV298" s="272" t="s">
        <v>44</v>
      </c>
      <c r="CW298" s="272" t="s">
        <v>44</v>
      </c>
      <c r="CX298" s="272">
        <v>304</v>
      </c>
      <c r="CY298" s="272">
        <v>98470</v>
      </c>
      <c r="CZ298" s="272">
        <v>324</v>
      </c>
      <c r="DA298" s="272">
        <v>541</v>
      </c>
      <c r="DB298" s="272">
        <v>2459</v>
      </c>
      <c r="DC298" s="272">
        <v>190887</v>
      </c>
      <c r="DD298" s="272">
        <v>78</v>
      </c>
      <c r="DE298" s="272">
        <v>185</v>
      </c>
      <c r="DF298" s="272" t="s">
        <v>44</v>
      </c>
      <c r="DG298" s="272" t="s">
        <v>44</v>
      </c>
      <c r="DH298" s="272" t="s">
        <v>44</v>
      </c>
      <c r="DI298" s="272" t="s">
        <v>44</v>
      </c>
      <c r="DJ298" s="272" t="s">
        <v>44</v>
      </c>
      <c r="DK298" s="272">
        <v>0</v>
      </c>
      <c r="DL298" s="250">
        <v>171</v>
      </c>
      <c r="DM298" s="250">
        <v>1107</v>
      </c>
      <c r="DN298" s="250">
        <v>0</v>
      </c>
      <c r="DO298" s="250">
        <v>353</v>
      </c>
      <c r="DP298" s="250">
        <v>1746716</v>
      </c>
      <c r="DQ298" s="250">
        <v>10215</v>
      </c>
      <c r="DR298" s="250">
        <v>22555</v>
      </c>
      <c r="DS298" s="250">
        <v>13678494</v>
      </c>
      <c r="DT298" s="250">
        <v>12356</v>
      </c>
      <c r="DU298" s="250">
        <v>27551</v>
      </c>
      <c r="DV298" s="250">
        <v>0</v>
      </c>
      <c r="DW298" s="250">
        <v>0</v>
      </c>
      <c r="DX298" s="250">
        <v>0</v>
      </c>
      <c r="DY298" s="250">
        <v>5922999</v>
      </c>
      <c r="DZ298" s="250">
        <v>16779</v>
      </c>
      <c r="EA298" s="250">
        <v>35281</v>
      </c>
      <c r="EB298" s="155"/>
      <c r="EC298" s="75">
        <f t="shared" si="1046"/>
        <v>12</v>
      </c>
      <c r="ED298" s="74">
        <f t="shared" si="1047"/>
        <v>2017</v>
      </c>
      <c r="EE298" s="165">
        <f t="shared" si="1048"/>
        <v>43070</v>
      </c>
      <c r="EF298" s="157">
        <f t="shared" si="1049"/>
        <v>31</v>
      </c>
      <c r="EG298" s="156"/>
      <c r="EH298" s="166">
        <f>IFERROR(HLOOKUP(EH$1,$H$5:$FY$1802,MATCH($A298,$A$5:$A$1802,0),0)*HLOOKUP(EH$2,$H$5:$FY$1802,MATCH($A298,$A$5:$A$1802,0),0),$H$2)</f>
        <v>2618748</v>
      </c>
      <c r="EI298" s="166" t="str">
        <f>IFERROR(HLOOKUP(EI$1,$H$5:$FY$1802,MATCH($A298,$A$5:$A$1802,0),0)*HLOOKUP(EI$2,$H$5:$FY$1802,MATCH($A298,$A$5:$A$1802,0),0),$H$2)</f>
        <v>-</v>
      </c>
      <c r="EJ298" s="166">
        <f>IFERROR(HLOOKUP(EJ$1,$H$5:$FY$1802,MATCH($A298,$A$5:$A$1802,0),0)*HLOOKUP(EJ$2,$H$5:$FY$1802,MATCH($A298,$A$5:$A$1802,0),0),$H$2)</f>
        <v>18258493</v>
      </c>
      <c r="EK298" s="166">
        <f>IFERROR(HLOOKUP(EK$1,$H$5:$FY$1802,MATCH($A298,$A$5:$A$1802,0),0)*HLOOKUP(EK$2,$H$5:$FY$1802,MATCH($A298,$A$5:$A$1802,0),0),$H$2)</f>
        <v>28006055</v>
      </c>
      <c r="EL298" s="166">
        <f>IFERROR(HLOOKUP(EL$1,$H$5:$FY$1802,MATCH($A298,$A$5:$A$1802,0),0)*HLOOKUP(EL$2,$H$5:$FY$1802,MATCH($A298,$A$5:$A$1802,0),0),$H$2)</f>
        <v>3336072</v>
      </c>
      <c r="EM298" s="166">
        <f>IFERROR(HLOOKUP(EM$1,$H$5:$FY$1802,MATCH($A298,$A$5:$A$1802,0),0)*HLOOKUP(EM$2,$H$5:$FY$1802,MATCH($A298,$A$5:$A$1802,0),0),$H$2)</f>
        <v>2878622</v>
      </c>
      <c r="EN298" s="166">
        <f>IFERROR(HLOOKUP(EN$1,$H$5:$FY$1802,MATCH($A298,$A$5:$A$1802,0),0)*HLOOKUP(EN$2,$H$5:$FY$1802,MATCH($A298,$A$5:$A$1802,0),0),$H$2)</f>
        <v>67012218</v>
      </c>
      <c r="EO298" s="166">
        <f>IFERROR(HLOOKUP(EO$1,$H$5:$FY$1802,MATCH($A298,$A$5:$A$1802,0),0)*HLOOKUP(EO$2,$H$5:$FY$1802,MATCH($A298,$A$5:$A$1802,0),0),$H$2)</f>
        <v>322850608</v>
      </c>
      <c r="EP298" s="166">
        <f>IFERROR(HLOOKUP(EP$1,$H$5:$FY$1802,MATCH($A298,$A$5:$A$1802,0),0)*HLOOKUP(EP$2,$H$5:$FY$1802,MATCH($A298,$A$5:$A$1802,0),0),$H$2)</f>
        <v>20671245</v>
      </c>
      <c r="EQ298" s="166" t="str">
        <f>IFERROR(HLOOKUP(EQ$1,$H$5:$FY$1802,MATCH($A298,$A$5:$A$1802,0),0)*HLOOKUP(EQ$2,$H$5:$FY$1802,MATCH($A298,$A$5:$A$1802,0),0),$H$2)</f>
        <v>-</v>
      </c>
      <c r="ER298" s="166" t="str">
        <f>IFERROR(HLOOKUP(ER$1,$H$5:$FY$1802,MATCH($A298,$A$5:$A$1802,0),0)*HLOOKUP(ER$2,$H$5:$FY$1802,MATCH($A298,$A$5:$A$1802,0),0),$H$2)</f>
        <v>-</v>
      </c>
      <c r="ES298" s="166" t="str">
        <f>IFERROR(HLOOKUP(ES$1,$H$5:$FY$1802,MATCH($A298,$A$5:$A$1802,0),0)*HLOOKUP(ES$2,$H$5:$FY$1802,MATCH($A298,$A$5:$A$1802,0),0),$H$2)</f>
        <v>-</v>
      </c>
      <c r="ET298" s="166" t="str">
        <f>IFERROR(HLOOKUP(ET$1,$H$5:$FY$1802,MATCH($A298,$A$5:$A$1802,0),0)*HLOOKUP(ET$2,$H$5:$FY$1802,MATCH($A298,$A$5:$A$1802,0),0),$H$2)</f>
        <v>-</v>
      </c>
      <c r="EU298" s="166" t="str">
        <f>IFERROR(HLOOKUP(EU$1,$H$5:$FY$1802,MATCH($A298,$A$5:$A$1802,0),0)*HLOOKUP(EU$2,$H$5:$FY$1802,MATCH($A298,$A$5:$A$1802,0),0),$H$2)</f>
        <v>-</v>
      </c>
      <c r="EV298" s="166" t="str">
        <f>IFERROR(HLOOKUP(EV$1,$H$5:$FY$1802,MATCH($A298,$A$5:$A$1802,0),0)*HLOOKUP(EV$2,$H$5:$FY$1802,MATCH($A298,$A$5:$A$1802,0),0),$H$2)</f>
        <v>-</v>
      </c>
      <c r="EW298" s="166" t="str">
        <f>IFERROR(HLOOKUP(EW$1,$H$5:$FY$1802,MATCH($A298,$A$5:$A$1802,0),0)*HLOOKUP(EW$2,$H$5:$FY$1802,MATCH($A298,$A$5:$A$1802,0),0),$H$2)</f>
        <v>-</v>
      </c>
      <c r="EX298" s="166" t="str">
        <f>IFERROR(HLOOKUP(EX$1,$H$5:$FY$1802,MATCH($A298,$A$5:$A$1802,0),0)*HLOOKUP(EX$2,$H$5:$FY$1802,MATCH($A298,$A$5:$A$1802,0),0),$H$2)</f>
        <v>-</v>
      </c>
      <c r="EY298" s="166" t="str">
        <f>IFERROR(HLOOKUP(EY$1,$H$5:$FY$1802,MATCH($A298,$A$5:$A$1802,0),0)*HLOOKUP(EY$2,$H$5:$FY$1802,MATCH($A298,$A$5:$A$1802,0),0),$H$2)</f>
        <v>-</v>
      </c>
      <c r="EZ298" s="166" t="str">
        <f>IFERROR(HLOOKUP(EZ$1,$H$5:$FY$1802,MATCH($A298,$A$5:$A$1802,0),0)*HLOOKUP(EZ$2,$H$5:$FY$1802,MATCH($A298,$A$5:$A$1802,0),0),$H$2)</f>
        <v>-</v>
      </c>
      <c r="FA298" s="166" t="str">
        <f>IFERROR(HLOOKUP(FA$1,$H$5:$FY$1802,MATCH($A298,$A$5:$A$1802,0),0)*HLOOKUP(FA$2,$H$5:$FY$1802,MATCH($A298,$A$5:$A$1802,0),0),$H$2)</f>
        <v>-</v>
      </c>
      <c r="FB298" s="166">
        <f>IFERROR(HLOOKUP(FB$1,$H$5:$FY$1802,MATCH($A298,$A$5:$A$1802,0),0)*HLOOKUP(FB$2,$H$5:$FY$1802,MATCH($A298,$A$5:$A$1802,0),0),$H$2)</f>
        <v>164464</v>
      </c>
      <c r="FC298" s="166">
        <f>IFERROR(HLOOKUP(FC$1,$H$5:$FY$1802,MATCH($A298,$A$5:$A$1802,0),0)*HLOOKUP(FC$2,$H$5:$FY$1802,MATCH($A298,$A$5:$A$1802,0),0),$H$2)</f>
        <v>454915</v>
      </c>
      <c r="FD298" s="166">
        <f>IFERROR(HLOOKUP(FD$1,$H$5:$FY$1802,MATCH($A298,$A$5:$A$1802,0),0)*HLOOKUP(FD$2,$H$5:$FY$1802,MATCH($A298,$A$5:$A$1802,0),0),$H$2)</f>
        <v>3856905</v>
      </c>
      <c r="FE298" s="166">
        <f>IFERROR(HLOOKUP(FE$1,$H$5:$FY$1802,MATCH($A298,$A$5:$A$1802,0),0)*HLOOKUP(FE$2,$H$5:$FY$1802,MATCH($A298,$A$5:$A$1802,0),0),$H$2)</f>
        <v>30498957</v>
      </c>
      <c r="FF298" s="166">
        <f>IFERROR(HLOOKUP(FF$1,$H$5:$FY$1802,MATCH($A298,$A$5:$A$1802,0),0)*HLOOKUP(FF$2,$H$5:$FY$1802,MATCH($A298,$A$5:$A$1802,0),0),$H$2)</f>
        <v>0</v>
      </c>
      <c r="FG298" s="166">
        <f>IFERROR(HLOOKUP(FG$1,$H$5:$FY$1802,MATCH($A298,$A$5:$A$1802,0),0)*HLOOKUP(FG$2,$H$5:$FY$1802,MATCH($A298,$A$5:$A$1802,0),0),$H$2)</f>
        <v>12454193</v>
      </c>
      <c r="FH298" s="152"/>
      <c r="FI298" s="405">
        <f t="shared" si="1050"/>
        <v>2.3465129049972542</v>
      </c>
      <c r="FJ298" s="405">
        <f t="shared" si="1050"/>
        <v>1.7517847336628227</v>
      </c>
      <c r="FK298" s="405">
        <f t="shared" si="1051"/>
        <v>2.3081981587023237</v>
      </c>
      <c r="FL298" s="405">
        <f t="shared" si="1052"/>
        <v>2.7970188513809733</v>
      </c>
      <c r="FM298" s="405">
        <f t="shared" si="1053"/>
        <v>1.4179894179894179</v>
      </c>
      <c r="FN298" s="405">
        <f t="shared" si="1054"/>
        <v>1.1322125168279014</v>
      </c>
      <c r="FO298" s="405">
        <f t="shared" si="1055"/>
        <v>1.7876683323452189</v>
      </c>
      <c r="FP298" s="405">
        <f t="shared" si="1056"/>
        <v>1.0770305750825782</v>
      </c>
      <c r="FQ298" s="405">
        <f t="shared" si="1057"/>
        <v>1.8550573514077164</v>
      </c>
      <c r="FR298" s="405">
        <f t="shared" si="1058"/>
        <v>1.0636079249217936</v>
      </c>
      <c r="FS298" s="65"/>
    </row>
    <row r="299" spans="1:175" ht="10.35" customHeight="1" x14ac:dyDescent="0.2">
      <c r="A299" s="74" t="str">
        <f t="shared" si="1045"/>
        <v>2017-18DECEMBERRYF</v>
      </c>
      <c r="B299" s="163" t="str">
        <f t="shared" si="1059"/>
        <v>2017-18</v>
      </c>
      <c r="C299" s="26" t="s">
        <v>835</v>
      </c>
      <c r="D299" s="163" t="str">
        <f>INDEX($FV$16:$FW$26,MATCH($F299,$FV$16:$FV$26,0),2)</f>
        <v>Y58</v>
      </c>
      <c r="E299" s="163" t="str">
        <f>VLOOKUP($D299,$FW$8:$FX$14,2,0)</f>
        <v>South West</v>
      </c>
      <c r="F299" s="271" t="s">
        <v>865</v>
      </c>
      <c r="G299" s="271" t="s">
        <v>879</v>
      </c>
      <c r="H299" s="272">
        <v>114066</v>
      </c>
      <c r="I299" s="272">
        <v>82083</v>
      </c>
      <c r="J299" s="272">
        <v>880830</v>
      </c>
      <c r="K299" s="272">
        <v>11</v>
      </c>
      <c r="L299" s="272">
        <v>3</v>
      </c>
      <c r="M299" s="272" t="s">
        <v>44</v>
      </c>
      <c r="N299" s="272">
        <v>54</v>
      </c>
      <c r="O299" s="272">
        <v>112</v>
      </c>
      <c r="P299" s="272" t="s">
        <v>44</v>
      </c>
      <c r="Q299" s="272" t="s">
        <v>44</v>
      </c>
      <c r="R299" s="272" t="s">
        <v>44</v>
      </c>
      <c r="S299" s="272" t="s">
        <v>44</v>
      </c>
      <c r="T299" s="272">
        <v>79627</v>
      </c>
      <c r="U299" s="272">
        <v>5634</v>
      </c>
      <c r="V299" s="272">
        <v>3372</v>
      </c>
      <c r="W299" s="272">
        <v>42115</v>
      </c>
      <c r="X299" s="272">
        <v>20090</v>
      </c>
      <c r="Y299" s="272">
        <v>1604</v>
      </c>
      <c r="Z299" s="272">
        <v>3493921</v>
      </c>
      <c r="AA299" s="272">
        <v>620</v>
      </c>
      <c r="AB299" s="272">
        <v>1118</v>
      </c>
      <c r="AC299" s="272">
        <v>3017501</v>
      </c>
      <c r="AD299" s="272">
        <v>894</v>
      </c>
      <c r="AE299" s="272">
        <v>1617</v>
      </c>
      <c r="AF299" s="272">
        <v>94181962</v>
      </c>
      <c r="AG299" s="272">
        <v>2236</v>
      </c>
      <c r="AH299" s="272">
        <v>4647</v>
      </c>
      <c r="AI299" s="272">
        <v>109181205</v>
      </c>
      <c r="AJ299" s="272">
        <v>5434</v>
      </c>
      <c r="AK299" s="272">
        <v>13029</v>
      </c>
      <c r="AL299" s="272">
        <v>12090219</v>
      </c>
      <c r="AM299" s="272">
        <v>7537</v>
      </c>
      <c r="AN299" s="272">
        <v>17731</v>
      </c>
      <c r="AO299" s="272">
        <v>4578</v>
      </c>
      <c r="AP299" s="272">
        <v>574</v>
      </c>
      <c r="AQ299" s="272">
        <v>2133</v>
      </c>
      <c r="AR299" s="272">
        <v>2754</v>
      </c>
      <c r="AS299" s="272">
        <v>548</v>
      </c>
      <c r="AT299" s="272">
        <v>1323</v>
      </c>
      <c r="AU299" s="272">
        <v>106</v>
      </c>
      <c r="AV299" s="272">
        <v>40587</v>
      </c>
      <c r="AW299" s="272">
        <v>3131</v>
      </c>
      <c r="AX299" s="272">
        <v>31331</v>
      </c>
      <c r="AY299" s="272">
        <v>75049</v>
      </c>
      <c r="AZ299" s="272">
        <v>10826</v>
      </c>
      <c r="BA299" s="272">
        <v>8712</v>
      </c>
      <c r="BB299" s="272">
        <v>6483</v>
      </c>
      <c r="BC299" s="272">
        <v>5263</v>
      </c>
      <c r="BD299" s="272">
        <v>56266</v>
      </c>
      <c r="BE299" s="272">
        <v>47251</v>
      </c>
      <c r="BF299" s="272">
        <v>29497</v>
      </c>
      <c r="BG299" s="272">
        <v>22344</v>
      </c>
      <c r="BH299" s="272">
        <v>3085</v>
      </c>
      <c r="BI299" s="272">
        <v>1736</v>
      </c>
      <c r="BJ299" s="272" t="s">
        <v>44</v>
      </c>
      <c r="BK299" s="272" t="s">
        <v>44</v>
      </c>
      <c r="BL299" s="272" t="s">
        <v>44</v>
      </c>
      <c r="BM299" s="272" t="s">
        <v>44</v>
      </c>
      <c r="BN299" s="272" t="s">
        <v>44</v>
      </c>
      <c r="BO299" s="272" t="s">
        <v>44</v>
      </c>
      <c r="BP299" s="272" t="s">
        <v>44</v>
      </c>
      <c r="BQ299" s="272" t="s">
        <v>44</v>
      </c>
      <c r="BR299" s="272" t="s">
        <v>44</v>
      </c>
      <c r="BS299" s="272" t="s">
        <v>44</v>
      </c>
      <c r="BT299" s="272" t="s">
        <v>44</v>
      </c>
      <c r="BU299" s="272" t="s">
        <v>44</v>
      </c>
      <c r="BV299" s="272" t="s">
        <v>44</v>
      </c>
      <c r="BW299" s="272" t="s">
        <v>44</v>
      </c>
      <c r="BX299" s="272" t="s">
        <v>44</v>
      </c>
      <c r="BY299" s="272" t="s">
        <v>44</v>
      </c>
      <c r="BZ299" s="272" t="s">
        <v>44</v>
      </c>
      <c r="CA299" s="272" t="s">
        <v>44</v>
      </c>
      <c r="CB299" s="272" t="s">
        <v>44</v>
      </c>
      <c r="CC299" s="272" t="s">
        <v>44</v>
      </c>
      <c r="CD299" s="272" t="s">
        <v>44</v>
      </c>
      <c r="CE299" s="272" t="s">
        <v>44</v>
      </c>
      <c r="CF299" s="272" t="s">
        <v>44</v>
      </c>
      <c r="CG299" s="272" t="s">
        <v>44</v>
      </c>
      <c r="CH299" s="272" t="s">
        <v>44</v>
      </c>
      <c r="CI299" s="272" t="s">
        <v>44</v>
      </c>
      <c r="CJ299" s="272" t="s">
        <v>44</v>
      </c>
      <c r="CK299" s="272" t="s">
        <v>44</v>
      </c>
      <c r="CL299" s="272" t="s">
        <v>44</v>
      </c>
      <c r="CM299" s="272" t="s">
        <v>44</v>
      </c>
      <c r="CN299" s="272" t="s">
        <v>44</v>
      </c>
      <c r="CO299" s="272" t="s">
        <v>44</v>
      </c>
      <c r="CP299" s="272" t="s">
        <v>44</v>
      </c>
      <c r="CQ299" s="272" t="s">
        <v>44</v>
      </c>
      <c r="CR299" s="272" t="s">
        <v>44</v>
      </c>
      <c r="CS299" s="272" t="s">
        <v>44</v>
      </c>
      <c r="CT299" s="272" t="s">
        <v>44</v>
      </c>
      <c r="CU299" s="272" t="s">
        <v>44</v>
      </c>
      <c r="CV299" s="272" t="s">
        <v>44</v>
      </c>
      <c r="CW299" s="272" t="s">
        <v>44</v>
      </c>
      <c r="CX299" s="272">
        <v>0</v>
      </c>
      <c r="CY299" s="272">
        <v>0</v>
      </c>
      <c r="CZ299" s="272">
        <v>0</v>
      </c>
      <c r="DA299" s="272">
        <v>0</v>
      </c>
      <c r="DB299" s="272">
        <v>0</v>
      </c>
      <c r="DC299" s="272">
        <v>0</v>
      </c>
      <c r="DD299" s="272">
        <v>0</v>
      </c>
      <c r="DE299" s="272">
        <v>0</v>
      </c>
      <c r="DF299" s="272" t="s">
        <v>44</v>
      </c>
      <c r="DG299" s="272" t="s">
        <v>44</v>
      </c>
      <c r="DH299" s="272" t="s">
        <v>44</v>
      </c>
      <c r="DI299" s="272" t="s">
        <v>44</v>
      </c>
      <c r="DJ299" s="272" t="s">
        <v>44</v>
      </c>
      <c r="DK299" s="272">
        <v>0</v>
      </c>
      <c r="DL299" s="250">
        <v>759</v>
      </c>
      <c r="DM299" s="250">
        <v>696</v>
      </c>
      <c r="DN299" s="250">
        <v>15</v>
      </c>
      <c r="DO299" s="250">
        <v>1151</v>
      </c>
      <c r="DP299" s="250">
        <v>5715485</v>
      </c>
      <c r="DQ299" s="250">
        <v>7530</v>
      </c>
      <c r="DR299" s="250">
        <v>16381</v>
      </c>
      <c r="DS299" s="250">
        <v>6360008</v>
      </c>
      <c r="DT299" s="250">
        <v>9137</v>
      </c>
      <c r="DU299" s="250">
        <v>18489</v>
      </c>
      <c r="DV299" s="250">
        <v>179750</v>
      </c>
      <c r="DW299" s="250">
        <v>11983</v>
      </c>
      <c r="DX299" s="250">
        <v>19028</v>
      </c>
      <c r="DY299" s="250">
        <v>12444893</v>
      </c>
      <c r="DZ299" s="250">
        <v>10812</v>
      </c>
      <c r="EA299" s="250">
        <v>23100</v>
      </c>
      <c r="EB299" s="155"/>
      <c r="EC299" s="75">
        <f t="shared" si="1046"/>
        <v>12</v>
      </c>
      <c r="ED299" s="74">
        <f t="shared" si="1047"/>
        <v>2017</v>
      </c>
      <c r="EE299" s="165">
        <f t="shared" si="1048"/>
        <v>43070</v>
      </c>
      <c r="EF299" s="157">
        <f t="shared" si="1049"/>
        <v>31</v>
      </c>
      <c r="EG299" s="156"/>
      <c r="EH299" s="166">
        <f>IFERROR(HLOOKUP(EH$1,$H$5:$FY$1802,MATCH($A299,$A$5:$A$1802,0),0)*HLOOKUP(EH$2,$H$5:$FY$1802,MATCH($A299,$A$5:$A$1802,0),0),$H$2)</f>
        <v>246249</v>
      </c>
      <c r="EI299" s="166" t="str">
        <f>IFERROR(HLOOKUP(EI$1,$H$5:$FY$1802,MATCH($A299,$A$5:$A$1802,0),0)*HLOOKUP(EI$2,$H$5:$FY$1802,MATCH($A299,$A$5:$A$1802,0),0),$H$2)</f>
        <v>-</v>
      </c>
      <c r="EJ299" s="166">
        <f>IFERROR(HLOOKUP(EJ$1,$H$5:$FY$1802,MATCH($A299,$A$5:$A$1802,0),0)*HLOOKUP(EJ$2,$H$5:$FY$1802,MATCH($A299,$A$5:$A$1802,0),0),$H$2)</f>
        <v>4432482</v>
      </c>
      <c r="EK299" s="166">
        <f>IFERROR(HLOOKUP(EK$1,$H$5:$FY$1802,MATCH($A299,$A$5:$A$1802,0),0)*HLOOKUP(EK$2,$H$5:$FY$1802,MATCH($A299,$A$5:$A$1802,0),0),$H$2)</f>
        <v>9193296</v>
      </c>
      <c r="EL299" s="166">
        <f>IFERROR(HLOOKUP(EL$1,$H$5:$FY$1802,MATCH($A299,$A$5:$A$1802,0),0)*HLOOKUP(EL$2,$H$5:$FY$1802,MATCH($A299,$A$5:$A$1802,0),0),$H$2)</f>
        <v>6298812</v>
      </c>
      <c r="EM299" s="166">
        <f>IFERROR(HLOOKUP(EM$1,$H$5:$FY$1802,MATCH($A299,$A$5:$A$1802,0),0)*HLOOKUP(EM$2,$H$5:$FY$1802,MATCH($A299,$A$5:$A$1802,0),0),$H$2)</f>
        <v>5452524</v>
      </c>
      <c r="EN299" s="166">
        <f>IFERROR(HLOOKUP(EN$1,$H$5:$FY$1802,MATCH($A299,$A$5:$A$1802,0),0)*HLOOKUP(EN$2,$H$5:$FY$1802,MATCH($A299,$A$5:$A$1802,0),0),$H$2)</f>
        <v>195708405</v>
      </c>
      <c r="EO299" s="166">
        <f>IFERROR(HLOOKUP(EO$1,$H$5:$FY$1802,MATCH($A299,$A$5:$A$1802,0),0)*HLOOKUP(EO$2,$H$5:$FY$1802,MATCH($A299,$A$5:$A$1802,0),0),$H$2)</f>
        <v>261752610</v>
      </c>
      <c r="EP299" s="166">
        <f>IFERROR(HLOOKUP(EP$1,$H$5:$FY$1802,MATCH($A299,$A$5:$A$1802,0),0)*HLOOKUP(EP$2,$H$5:$FY$1802,MATCH($A299,$A$5:$A$1802,0),0),$H$2)</f>
        <v>28440524</v>
      </c>
      <c r="EQ299" s="166" t="str">
        <f>IFERROR(HLOOKUP(EQ$1,$H$5:$FY$1802,MATCH($A299,$A$5:$A$1802,0),0)*HLOOKUP(EQ$2,$H$5:$FY$1802,MATCH($A299,$A$5:$A$1802,0),0),$H$2)</f>
        <v>-</v>
      </c>
      <c r="ER299" s="166" t="str">
        <f>IFERROR(HLOOKUP(ER$1,$H$5:$FY$1802,MATCH($A299,$A$5:$A$1802,0),0)*HLOOKUP(ER$2,$H$5:$FY$1802,MATCH($A299,$A$5:$A$1802,0),0),$H$2)</f>
        <v>-</v>
      </c>
      <c r="ES299" s="166" t="str">
        <f>IFERROR(HLOOKUP(ES$1,$H$5:$FY$1802,MATCH($A299,$A$5:$A$1802,0),0)*HLOOKUP(ES$2,$H$5:$FY$1802,MATCH($A299,$A$5:$A$1802,0),0),$H$2)</f>
        <v>-</v>
      </c>
      <c r="ET299" s="166" t="str">
        <f>IFERROR(HLOOKUP(ET$1,$H$5:$FY$1802,MATCH($A299,$A$5:$A$1802,0),0)*HLOOKUP(ET$2,$H$5:$FY$1802,MATCH($A299,$A$5:$A$1802,0),0),$H$2)</f>
        <v>-</v>
      </c>
      <c r="EU299" s="166" t="str">
        <f>IFERROR(HLOOKUP(EU$1,$H$5:$FY$1802,MATCH($A299,$A$5:$A$1802,0),0)*HLOOKUP(EU$2,$H$5:$FY$1802,MATCH($A299,$A$5:$A$1802,0),0),$H$2)</f>
        <v>-</v>
      </c>
      <c r="EV299" s="166" t="str">
        <f>IFERROR(HLOOKUP(EV$1,$H$5:$FY$1802,MATCH($A299,$A$5:$A$1802,0),0)*HLOOKUP(EV$2,$H$5:$FY$1802,MATCH($A299,$A$5:$A$1802,0),0),$H$2)</f>
        <v>-</v>
      </c>
      <c r="EW299" s="166" t="str">
        <f>IFERROR(HLOOKUP(EW$1,$H$5:$FY$1802,MATCH($A299,$A$5:$A$1802,0),0)*HLOOKUP(EW$2,$H$5:$FY$1802,MATCH($A299,$A$5:$A$1802,0),0),$H$2)</f>
        <v>-</v>
      </c>
      <c r="EX299" s="166" t="str">
        <f>IFERROR(HLOOKUP(EX$1,$H$5:$FY$1802,MATCH($A299,$A$5:$A$1802,0),0)*HLOOKUP(EX$2,$H$5:$FY$1802,MATCH($A299,$A$5:$A$1802,0),0),$H$2)</f>
        <v>-</v>
      </c>
      <c r="EY299" s="166" t="str">
        <f>IFERROR(HLOOKUP(EY$1,$H$5:$FY$1802,MATCH($A299,$A$5:$A$1802,0),0)*HLOOKUP(EY$2,$H$5:$FY$1802,MATCH($A299,$A$5:$A$1802,0),0),$H$2)</f>
        <v>-</v>
      </c>
      <c r="EZ299" s="166" t="str">
        <f>IFERROR(HLOOKUP(EZ$1,$H$5:$FY$1802,MATCH($A299,$A$5:$A$1802,0),0)*HLOOKUP(EZ$2,$H$5:$FY$1802,MATCH($A299,$A$5:$A$1802,0),0),$H$2)</f>
        <v>-</v>
      </c>
      <c r="FA299" s="166" t="str">
        <f>IFERROR(HLOOKUP(FA$1,$H$5:$FY$1802,MATCH($A299,$A$5:$A$1802,0),0)*HLOOKUP(FA$2,$H$5:$FY$1802,MATCH($A299,$A$5:$A$1802,0),0),$H$2)</f>
        <v>-</v>
      </c>
      <c r="FB299" s="166">
        <f>IFERROR(HLOOKUP(FB$1,$H$5:$FY$1802,MATCH($A299,$A$5:$A$1802,0),0)*HLOOKUP(FB$2,$H$5:$FY$1802,MATCH($A299,$A$5:$A$1802,0),0),$H$2)</f>
        <v>0</v>
      </c>
      <c r="FC299" s="166">
        <f>IFERROR(HLOOKUP(FC$1,$H$5:$FY$1802,MATCH($A299,$A$5:$A$1802,0),0)*HLOOKUP(FC$2,$H$5:$FY$1802,MATCH($A299,$A$5:$A$1802,0),0),$H$2)</f>
        <v>0</v>
      </c>
      <c r="FD299" s="166">
        <f>IFERROR(HLOOKUP(FD$1,$H$5:$FY$1802,MATCH($A299,$A$5:$A$1802,0),0)*HLOOKUP(FD$2,$H$5:$FY$1802,MATCH($A299,$A$5:$A$1802,0),0),$H$2)</f>
        <v>12433179</v>
      </c>
      <c r="FE299" s="166">
        <f>IFERROR(HLOOKUP(FE$1,$H$5:$FY$1802,MATCH($A299,$A$5:$A$1802,0),0)*HLOOKUP(FE$2,$H$5:$FY$1802,MATCH($A299,$A$5:$A$1802,0),0),$H$2)</f>
        <v>12868344</v>
      </c>
      <c r="FF299" s="166">
        <f>IFERROR(HLOOKUP(FF$1,$H$5:$FY$1802,MATCH($A299,$A$5:$A$1802,0),0)*HLOOKUP(FF$2,$H$5:$FY$1802,MATCH($A299,$A$5:$A$1802,0),0),$H$2)</f>
        <v>285420</v>
      </c>
      <c r="FG299" s="166">
        <f>IFERROR(HLOOKUP(FG$1,$H$5:$FY$1802,MATCH($A299,$A$5:$A$1802,0),0)*HLOOKUP(FG$2,$H$5:$FY$1802,MATCH($A299,$A$5:$A$1802,0),0),$H$2)</f>
        <v>26588100</v>
      </c>
      <c r="FH299" s="152"/>
      <c r="FI299" s="405">
        <f t="shared" si="1050"/>
        <v>1.9215477458288961</v>
      </c>
      <c r="FJ299" s="405">
        <f t="shared" si="1050"/>
        <v>1.5463258785942493</v>
      </c>
      <c r="FK299" s="405">
        <f t="shared" si="1051"/>
        <v>1.9225978647686832</v>
      </c>
      <c r="FL299" s="405">
        <f t="shared" si="1052"/>
        <v>1.5607947805456703</v>
      </c>
      <c r="FM299" s="405">
        <f t="shared" si="1053"/>
        <v>1.3360085480232695</v>
      </c>
      <c r="FN299" s="405">
        <f t="shared" si="1054"/>
        <v>1.121951798646563</v>
      </c>
      <c r="FO299" s="405">
        <f t="shared" si="1055"/>
        <v>1.4682429069188652</v>
      </c>
      <c r="FP299" s="405">
        <f t="shared" si="1056"/>
        <v>1.1121951219512196</v>
      </c>
      <c r="FQ299" s="405">
        <f t="shared" si="1057"/>
        <v>1.9233167082294265</v>
      </c>
      <c r="FR299" s="405">
        <f t="shared" si="1058"/>
        <v>1.0822942643391522</v>
      </c>
      <c r="FS299" s="65"/>
    </row>
    <row r="300" spans="1:175" ht="10.35" customHeight="1" x14ac:dyDescent="0.2">
      <c r="A300" s="74" t="str">
        <f t="shared" si="1045"/>
        <v>2017-18DECEMBERRYA</v>
      </c>
      <c r="B300" s="163" t="str">
        <f t="shared" si="1059"/>
        <v>2017-18</v>
      </c>
      <c r="C300" s="26" t="s">
        <v>835</v>
      </c>
      <c r="D300" s="163" t="str">
        <f>INDEX($FV$16:$FW$26,MATCH($F300,$FV$16:$FV$26,0),2)</f>
        <v>Y60</v>
      </c>
      <c r="E300" s="163" t="str">
        <f>VLOOKUP($D300,$FW$8:$FX$14,2,0)</f>
        <v>Midlands</v>
      </c>
      <c r="F300" s="271" t="s">
        <v>867</v>
      </c>
      <c r="G300" s="271" t="s">
        <v>880</v>
      </c>
      <c r="H300" s="272">
        <v>118828</v>
      </c>
      <c r="I300" s="272">
        <v>86984</v>
      </c>
      <c r="J300" s="272">
        <v>254693</v>
      </c>
      <c r="K300" s="272">
        <v>3</v>
      </c>
      <c r="L300" s="272">
        <v>1</v>
      </c>
      <c r="M300" s="272" t="s">
        <v>44</v>
      </c>
      <c r="N300" s="272">
        <v>13</v>
      </c>
      <c r="O300" s="272">
        <v>41</v>
      </c>
      <c r="P300" s="272" t="s">
        <v>44</v>
      </c>
      <c r="Q300" s="272" t="s">
        <v>44</v>
      </c>
      <c r="R300" s="272" t="s">
        <v>44</v>
      </c>
      <c r="S300" s="272" t="s">
        <v>44</v>
      </c>
      <c r="T300" s="272">
        <v>93260</v>
      </c>
      <c r="U300" s="272">
        <v>6030</v>
      </c>
      <c r="V300" s="272">
        <v>3767</v>
      </c>
      <c r="W300" s="272">
        <v>41673</v>
      </c>
      <c r="X300" s="272">
        <v>36274</v>
      </c>
      <c r="Y300" s="272">
        <v>2366</v>
      </c>
      <c r="Z300" s="272">
        <v>2552233</v>
      </c>
      <c r="AA300" s="272">
        <v>423</v>
      </c>
      <c r="AB300" s="272">
        <v>730</v>
      </c>
      <c r="AC300" s="272">
        <v>1924602</v>
      </c>
      <c r="AD300" s="272">
        <v>511</v>
      </c>
      <c r="AE300" s="272">
        <v>889</v>
      </c>
      <c r="AF300" s="272">
        <v>33006109</v>
      </c>
      <c r="AG300" s="272">
        <v>792</v>
      </c>
      <c r="AH300" s="272">
        <v>1456</v>
      </c>
      <c r="AI300" s="272">
        <v>86672434</v>
      </c>
      <c r="AJ300" s="272">
        <v>2389</v>
      </c>
      <c r="AK300" s="272">
        <v>5576</v>
      </c>
      <c r="AL300" s="272">
        <v>9155253</v>
      </c>
      <c r="AM300" s="272">
        <v>3870</v>
      </c>
      <c r="AN300" s="272">
        <v>9975</v>
      </c>
      <c r="AO300" s="272">
        <v>3807</v>
      </c>
      <c r="AP300" s="272">
        <v>158</v>
      </c>
      <c r="AQ300" s="272">
        <v>209</v>
      </c>
      <c r="AR300" s="272">
        <v>0</v>
      </c>
      <c r="AS300" s="272">
        <v>180</v>
      </c>
      <c r="AT300" s="272">
        <v>3260</v>
      </c>
      <c r="AU300" s="272">
        <v>2135</v>
      </c>
      <c r="AV300" s="272">
        <v>52327</v>
      </c>
      <c r="AW300" s="272">
        <v>3198</v>
      </c>
      <c r="AX300" s="272">
        <v>33928</v>
      </c>
      <c r="AY300" s="272">
        <v>89453</v>
      </c>
      <c r="AZ300" s="272">
        <v>11268</v>
      </c>
      <c r="BA300" s="272">
        <v>8416</v>
      </c>
      <c r="BB300" s="272">
        <v>6959</v>
      </c>
      <c r="BC300" s="272">
        <v>5275</v>
      </c>
      <c r="BD300" s="272">
        <v>52827</v>
      </c>
      <c r="BE300" s="272">
        <v>44257</v>
      </c>
      <c r="BF300" s="272">
        <v>61528</v>
      </c>
      <c r="BG300" s="272">
        <v>38420</v>
      </c>
      <c r="BH300" s="272">
        <v>5279</v>
      </c>
      <c r="BI300" s="272">
        <v>2520</v>
      </c>
      <c r="BJ300" s="272" t="s">
        <v>44</v>
      </c>
      <c r="BK300" s="272" t="s">
        <v>44</v>
      </c>
      <c r="BL300" s="272" t="s">
        <v>44</v>
      </c>
      <c r="BM300" s="272" t="s">
        <v>44</v>
      </c>
      <c r="BN300" s="272" t="s">
        <v>44</v>
      </c>
      <c r="BO300" s="272" t="s">
        <v>44</v>
      </c>
      <c r="BP300" s="272" t="s">
        <v>44</v>
      </c>
      <c r="BQ300" s="272" t="s">
        <v>44</v>
      </c>
      <c r="BR300" s="272" t="s">
        <v>44</v>
      </c>
      <c r="BS300" s="272" t="s">
        <v>44</v>
      </c>
      <c r="BT300" s="272" t="s">
        <v>44</v>
      </c>
      <c r="BU300" s="272" t="s">
        <v>44</v>
      </c>
      <c r="BV300" s="272" t="s">
        <v>44</v>
      </c>
      <c r="BW300" s="272" t="s">
        <v>44</v>
      </c>
      <c r="BX300" s="272" t="s">
        <v>44</v>
      </c>
      <c r="BY300" s="272" t="s">
        <v>44</v>
      </c>
      <c r="BZ300" s="272" t="s">
        <v>44</v>
      </c>
      <c r="CA300" s="272" t="s">
        <v>44</v>
      </c>
      <c r="CB300" s="272" t="s">
        <v>44</v>
      </c>
      <c r="CC300" s="272" t="s">
        <v>44</v>
      </c>
      <c r="CD300" s="272" t="s">
        <v>44</v>
      </c>
      <c r="CE300" s="272" t="s">
        <v>44</v>
      </c>
      <c r="CF300" s="272" t="s">
        <v>44</v>
      </c>
      <c r="CG300" s="272" t="s">
        <v>44</v>
      </c>
      <c r="CH300" s="272" t="s">
        <v>44</v>
      </c>
      <c r="CI300" s="272" t="s">
        <v>44</v>
      </c>
      <c r="CJ300" s="272" t="s">
        <v>44</v>
      </c>
      <c r="CK300" s="272" t="s">
        <v>44</v>
      </c>
      <c r="CL300" s="272" t="s">
        <v>44</v>
      </c>
      <c r="CM300" s="272" t="s">
        <v>44</v>
      </c>
      <c r="CN300" s="272" t="s">
        <v>44</v>
      </c>
      <c r="CO300" s="272" t="s">
        <v>44</v>
      </c>
      <c r="CP300" s="272" t="s">
        <v>44</v>
      </c>
      <c r="CQ300" s="272" t="s">
        <v>44</v>
      </c>
      <c r="CR300" s="272" t="s">
        <v>44</v>
      </c>
      <c r="CS300" s="272" t="s">
        <v>44</v>
      </c>
      <c r="CT300" s="272" t="s">
        <v>44</v>
      </c>
      <c r="CU300" s="272" t="s">
        <v>44</v>
      </c>
      <c r="CV300" s="272" t="s">
        <v>44</v>
      </c>
      <c r="CW300" s="272" t="s">
        <v>44</v>
      </c>
      <c r="CX300" s="272">
        <v>247</v>
      </c>
      <c r="CY300" s="272">
        <v>71841</v>
      </c>
      <c r="CZ300" s="272">
        <v>291</v>
      </c>
      <c r="DA300" s="272">
        <v>519</v>
      </c>
      <c r="DB300" s="272">
        <v>4241</v>
      </c>
      <c r="DC300" s="272">
        <v>216666</v>
      </c>
      <c r="DD300" s="272">
        <v>51</v>
      </c>
      <c r="DE300" s="272">
        <v>59</v>
      </c>
      <c r="DF300" s="272" t="s">
        <v>44</v>
      </c>
      <c r="DG300" s="272" t="s">
        <v>44</v>
      </c>
      <c r="DH300" s="272" t="s">
        <v>44</v>
      </c>
      <c r="DI300" s="272" t="s">
        <v>44</v>
      </c>
      <c r="DJ300" s="272" t="s">
        <v>44</v>
      </c>
      <c r="DK300" s="272">
        <v>251</v>
      </c>
      <c r="DL300" s="250">
        <v>2</v>
      </c>
      <c r="DM300" s="250">
        <v>1405</v>
      </c>
      <c r="DN300" s="250">
        <v>0</v>
      </c>
      <c r="DO300" s="250">
        <v>1452</v>
      </c>
      <c r="DP300" s="250">
        <v>7311</v>
      </c>
      <c r="DQ300" s="250">
        <v>3656</v>
      </c>
      <c r="DR300" s="250">
        <v>5961</v>
      </c>
      <c r="DS300" s="250">
        <v>9086253</v>
      </c>
      <c r="DT300" s="250">
        <v>6467</v>
      </c>
      <c r="DU300" s="250">
        <v>14693</v>
      </c>
      <c r="DV300" s="250">
        <v>0</v>
      </c>
      <c r="DW300" s="250">
        <v>0</v>
      </c>
      <c r="DX300" s="250">
        <v>0</v>
      </c>
      <c r="DY300" s="250">
        <v>12685041</v>
      </c>
      <c r="DZ300" s="250">
        <v>8736</v>
      </c>
      <c r="EA300" s="250">
        <v>19987</v>
      </c>
      <c r="EB300" s="155"/>
      <c r="EC300" s="75">
        <f t="shared" si="1046"/>
        <v>12</v>
      </c>
      <c r="ED300" s="74">
        <f t="shared" si="1047"/>
        <v>2017</v>
      </c>
      <c r="EE300" s="165">
        <f t="shared" si="1048"/>
        <v>43070</v>
      </c>
      <c r="EF300" s="157">
        <f t="shared" si="1049"/>
        <v>31</v>
      </c>
      <c r="EG300" s="156"/>
      <c r="EH300" s="166">
        <f>IFERROR(HLOOKUP(EH$1,$H$5:$FY$1802,MATCH($A300,$A$5:$A$1802,0),0)*HLOOKUP(EH$2,$H$5:$FY$1802,MATCH($A300,$A$5:$A$1802,0),0),$H$2)</f>
        <v>86984</v>
      </c>
      <c r="EI300" s="166" t="str">
        <f>IFERROR(HLOOKUP(EI$1,$H$5:$FY$1802,MATCH($A300,$A$5:$A$1802,0),0)*HLOOKUP(EI$2,$H$5:$FY$1802,MATCH($A300,$A$5:$A$1802,0),0),$H$2)</f>
        <v>-</v>
      </c>
      <c r="EJ300" s="166">
        <f>IFERROR(HLOOKUP(EJ$1,$H$5:$FY$1802,MATCH($A300,$A$5:$A$1802,0),0)*HLOOKUP(EJ$2,$H$5:$FY$1802,MATCH($A300,$A$5:$A$1802,0),0),$H$2)</f>
        <v>1130792</v>
      </c>
      <c r="EK300" s="166">
        <f>IFERROR(HLOOKUP(EK$1,$H$5:$FY$1802,MATCH($A300,$A$5:$A$1802,0),0)*HLOOKUP(EK$2,$H$5:$FY$1802,MATCH($A300,$A$5:$A$1802,0),0),$H$2)</f>
        <v>3566344</v>
      </c>
      <c r="EL300" s="166">
        <f>IFERROR(HLOOKUP(EL$1,$H$5:$FY$1802,MATCH($A300,$A$5:$A$1802,0),0)*HLOOKUP(EL$2,$H$5:$FY$1802,MATCH($A300,$A$5:$A$1802,0),0),$H$2)</f>
        <v>4401900</v>
      </c>
      <c r="EM300" s="166">
        <f>IFERROR(HLOOKUP(EM$1,$H$5:$FY$1802,MATCH($A300,$A$5:$A$1802,0),0)*HLOOKUP(EM$2,$H$5:$FY$1802,MATCH($A300,$A$5:$A$1802,0),0),$H$2)</f>
        <v>3348863</v>
      </c>
      <c r="EN300" s="166">
        <f>IFERROR(HLOOKUP(EN$1,$H$5:$FY$1802,MATCH($A300,$A$5:$A$1802,0),0)*HLOOKUP(EN$2,$H$5:$FY$1802,MATCH($A300,$A$5:$A$1802,0),0),$H$2)</f>
        <v>60675888</v>
      </c>
      <c r="EO300" s="166">
        <f>IFERROR(HLOOKUP(EO$1,$H$5:$FY$1802,MATCH($A300,$A$5:$A$1802,0),0)*HLOOKUP(EO$2,$H$5:$FY$1802,MATCH($A300,$A$5:$A$1802,0),0),$H$2)</f>
        <v>202263824</v>
      </c>
      <c r="EP300" s="166">
        <f>IFERROR(HLOOKUP(EP$1,$H$5:$FY$1802,MATCH($A300,$A$5:$A$1802,0),0)*HLOOKUP(EP$2,$H$5:$FY$1802,MATCH($A300,$A$5:$A$1802,0),0),$H$2)</f>
        <v>23600850</v>
      </c>
      <c r="EQ300" s="166" t="str">
        <f>IFERROR(HLOOKUP(EQ$1,$H$5:$FY$1802,MATCH($A300,$A$5:$A$1802,0),0)*HLOOKUP(EQ$2,$H$5:$FY$1802,MATCH($A300,$A$5:$A$1802,0),0),$H$2)</f>
        <v>-</v>
      </c>
      <c r="ER300" s="166" t="str">
        <f>IFERROR(HLOOKUP(ER$1,$H$5:$FY$1802,MATCH($A300,$A$5:$A$1802,0),0)*HLOOKUP(ER$2,$H$5:$FY$1802,MATCH($A300,$A$5:$A$1802,0),0),$H$2)</f>
        <v>-</v>
      </c>
      <c r="ES300" s="166" t="str">
        <f>IFERROR(HLOOKUP(ES$1,$H$5:$FY$1802,MATCH($A300,$A$5:$A$1802,0),0)*HLOOKUP(ES$2,$H$5:$FY$1802,MATCH($A300,$A$5:$A$1802,0),0),$H$2)</f>
        <v>-</v>
      </c>
      <c r="ET300" s="166" t="str">
        <f>IFERROR(HLOOKUP(ET$1,$H$5:$FY$1802,MATCH($A300,$A$5:$A$1802,0),0)*HLOOKUP(ET$2,$H$5:$FY$1802,MATCH($A300,$A$5:$A$1802,0),0),$H$2)</f>
        <v>-</v>
      </c>
      <c r="EU300" s="166" t="str">
        <f>IFERROR(HLOOKUP(EU$1,$H$5:$FY$1802,MATCH($A300,$A$5:$A$1802,0),0)*HLOOKUP(EU$2,$H$5:$FY$1802,MATCH($A300,$A$5:$A$1802,0),0),$H$2)</f>
        <v>-</v>
      </c>
      <c r="EV300" s="166" t="str">
        <f>IFERROR(HLOOKUP(EV$1,$H$5:$FY$1802,MATCH($A300,$A$5:$A$1802,0),0)*HLOOKUP(EV$2,$H$5:$FY$1802,MATCH($A300,$A$5:$A$1802,0),0),$H$2)</f>
        <v>-</v>
      </c>
      <c r="EW300" s="166" t="str">
        <f>IFERROR(HLOOKUP(EW$1,$H$5:$FY$1802,MATCH($A300,$A$5:$A$1802,0),0)*HLOOKUP(EW$2,$H$5:$FY$1802,MATCH($A300,$A$5:$A$1802,0),0),$H$2)</f>
        <v>-</v>
      </c>
      <c r="EX300" s="166" t="str">
        <f>IFERROR(HLOOKUP(EX$1,$H$5:$FY$1802,MATCH($A300,$A$5:$A$1802,0),0)*HLOOKUP(EX$2,$H$5:$FY$1802,MATCH($A300,$A$5:$A$1802,0),0),$H$2)</f>
        <v>-</v>
      </c>
      <c r="EY300" s="166" t="str">
        <f>IFERROR(HLOOKUP(EY$1,$H$5:$FY$1802,MATCH($A300,$A$5:$A$1802,0),0)*HLOOKUP(EY$2,$H$5:$FY$1802,MATCH($A300,$A$5:$A$1802,0),0),$H$2)</f>
        <v>-</v>
      </c>
      <c r="EZ300" s="166" t="str">
        <f>IFERROR(HLOOKUP(EZ$1,$H$5:$FY$1802,MATCH($A300,$A$5:$A$1802,0),0)*HLOOKUP(EZ$2,$H$5:$FY$1802,MATCH($A300,$A$5:$A$1802,0),0),$H$2)</f>
        <v>-</v>
      </c>
      <c r="FA300" s="166" t="str">
        <f>IFERROR(HLOOKUP(FA$1,$H$5:$FY$1802,MATCH($A300,$A$5:$A$1802,0),0)*HLOOKUP(FA$2,$H$5:$FY$1802,MATCH($A300,$A$5:$A$1802,0),0),$H$2)</f>
        <v>-</v>
      </c>
      <c r="FB300" s="166">
        <f>IFERROR(HLOOKUP(FB$1,$H$5:$FY$1802,MATCH($A300,$A$5:$A$1802,0),0)*HLOOKUP(FB$2,$H$5:$FY$1802,MATCH($A300,$A$5:$A$1802,0),0),$H$2)</f>
        <v>128193</v>
      </c>
      <c r="FC300" s="166">
        <f>IFERROR(HLOOKUP(FC$1,$H$5:$FY$1802,MATCH($A300,$A$5:$A$1802,0),0)*HLOOKUP(FC$2,$H$5:$FY$1802,MATCH($A300,$A$5:$A$1802,0),0),$H$2)</f>
        <v>250219</v>
      </c>
      <c r="FD300" s="166">
        <f>IFERROR(HLOOKUP(FD$1,$H$5:$FY$1802,MATCH($A300,$A$5:$A$1802,0),0)*HLOOKUP(FD$2,$H$5:$FY$1802,MATCH($A300,$A$5:$A$1802,0),0),$H$2)</f>
        <v>11922</v>
      </c>
      <c r="FE300" s="166">
        <f>IFERROR(HLOOKUP(FE$1,$H$5:$FY$1802,MATCH($A300,$A$5:$A$1802,0),0)*HLOOKUP(FE$2,$H$5:$FY$1802,MATCH($A300,$A$5:$A$1802,0),0),$H$2)</f>
        <v>20643665</v>
      </c>
      <c r="FF300" s="166">
        <f>IFERROR(HLOOKUP(FF$1,$H$5:$FY$1802,MATCH($A300,$A$5:$A$1802,0),0)*HLOOKUP(FF$2,$H$5:$FY$1802,MATCH($A300,$A$5:$A$1802,0),0),$H$2)</f>
        <v>0</v>
      </c>
      <c r="FG300" s="166">
        <f>IFERROR(HLOOKUP(FG$1,$H$5:$FY$1802,MATCH($A300,$A$5:$A$1802,0),0)*HLOOKUP(FG$2,$H$5:$FY$1802,MATCH($A300,$A$5:$A$1802,0),0),$H$2)</f>
        <v>29021124</v>
      </c>
      <c r="FH300" s="152"/>
      <c r="FI300" s="405">
        <f t="shared" si="1050"/>
        <v>1.8686567164179104</v>
      </c>
      <c r="FJ300" s="405">
        <f t="shared" si="1050"/>
        <v>1.3956882255389718</v>
      </c>
      <c r="FK300" s="405">
        <f t="shared" si="1051"/>
        <v>1.8473586408282452</v>
      </c>
      <c r="FL300" s="405">
        <f t="shared" si="1052"/>
        <v>1.4003185558800106</v>
      </c>
      <c r="FM300" s="405">
        <f t="shared" si="1053"/>
        <v>1.2676553163919084</v>
      </c>
      <c r="FN300" s="405">
        <f t="shared" si="1054"/>
        <v>1.0620065750005998</v>
      </c>
      <c r="FO300" s="405">
        <f t="shared" si="1055"/>
        <v>1.6962011357997464</v>
      </c>
      <c r="FP300" s="405">
        <f t="shared" si="1056"/>
        <v>1.0591608314495231</v>
      </c>
      <c r="FQ300" s="405">
        <f t="shared" si="1057"/>
        <v>2.2311918850380388</v>
      </c>
      <c r="FR300" s="405">
        <f t="shared" si="1058"/>
        <v>1.0650887573964498</v>
      </c>
      <c r="FS300" s="65"/>
    </row>
    <row r="301" spans="1:175" ht="10.35" customHeight="1" x14ac:dyDescent="0.2">
      <c r="A301" s="174" t="str">
        <f t="shared" si="1045"/>
        <v>2017-18DECEMBERRX8</v>
      </c>
      <c r="B301" s="176" t="str">
        <f t="shared" si="1059"/>
        <v>2017-18</v>
      </c>
      <c r="C301" s="175" t="s">
        <v>835</v>
      </c>
      <c r="D301" s="176" t="str">
        <f>INDEX($FV$16:$FW$26,MATCH($F301,$FV$16:$FV$26,0),2)</f>
        <v>Y63</v>
      </c>
      <c r="E301" s="176" t="str">
        <f>VLOOKUP($D301,$FW$8:$FX$14,2,0)</f>
        <v>North East and Yorkshire</v>
      </c>
      <c r="F301" s="275" t="s">
        <v>869</v>
      </c>
      <c r="G301" s="275" t="s">
        <v>881</v>
      </c>
      <c r="H301" s="276">
        <v>96360</v>
      </c>
      <c r="I301" s="276">
        <v>68348</v>
      </c>
      <c r="J301" s="276">
        <v>290030</v>
      </c>
      <c r="K301" s="276">
        <v>4</v>
      </c>
      <c r="L301" s="276">
        <v>1</v>
      </c>
      <c r="M301" s="276" t="s">
        <v>44</v>
      </c>
      <c r="N301" s="276">
        <v>29</v>
      </c>
      <c r="O301" s="276">
        <v>107</v>
      </c>
      <c r="P301" s="276" t="s">
        <v>44</v>
      </c>
      <c r="Q301" s="276" t="s">
        <v>44</v>
      </c>
      <c r="R301" s="276" t="s">
        <v>44</v>
      </c>
      <c r="S301" s="276" t="s">
        <v>44</v>
      </c>
      <c r="T301" s="276">
        <v>71887</v>
      </c>
      <c r="U301" s="276">
        <v>9629</v>
      </c>
      <c r="V301" s="276">
        <v>7199</v>
      </c>
      <c r="W301" s="276">
        <v>39185</v>
      </c>
      <c r="X301" s="276">
        <v>12439</v>
      </c>
      <c r="Y301" s="276">
        <v>1056</v>
      </c>
      <c r="Z301" s="276">
        <v>4734719</v>
      </c>
      <c r="AA301" s="276">
        <v>492</v>
      </c>
      <c r="AB301" s="276">
        <v>859</v>
      </c>
      <c r="AC301" s="276">
        <v>5090209</v>
      </c>
      <c r="AD301" s="276">
        <v>707</v>
      </c>
      <c r="AE301" s="276">
        <v>1288</v>
      </c>
      <c r="AF301" s="276">
        <v>63679947</v>
      </c>
      <c r="AG301" s="276">
        <v>1625</v>
      </c>
      <c r="AH301" s="276">
        <v>3485</v>
      </c>
      <c r="AI301" s="276">
        <v>50970036</v>
      </c>
      <c r="AJ301" s="276">
        <v>4098</v>
      </c>
      <c r="AK301" s="276">
        <v>9513</v>
      </c>
      <c r="AL301" s="276">
        <v>6610398</v>
      </c>
      <c r="AM301" s="276">
        <v>6260</v>
      </c>
      <c r="AN301" s="276">
        <v>15725</v>
      </c>
      <c r="AO301" s="276">
        <v>5765</v>
      </c>
      <c r="AP301" s="276">
        <v>1132</v>
      </c>
      <c r="AQ301" s="276">
        <v>1001</v>
      </c>
      <c r="AR301" s="276">
        <v>3698</v>
      </c>
      <c r="AS301" s="276">
        <v>1653</v>
      </c>
      <c r="AT301" s="276">
        <v>1979</v>
      </c>
      <c r="AU301" s="276">
        <v>2141</v>
      </c>
      <c r="AV301" s="276">
        <v>43335</v>
      </c>
      <c r="AW301" s="276">
        <v>6117</v>
      </c>
      <c r="AX301" s="276">
        <v>16670</v>
      </c>
      <c r="AY301" s="276">
        <v>66122</v>
      </c>
      <c r="AZ301" s="276">
        <v>21867</v>
      </c>
      <c r="BA301" s="276">
        <v>16631</v>
      </c>
      <c r="BB301" s="276">
        <v>16075</v>
      </c>
      <c r="BC301" s="276">
        <v>12423</v>
      </c>
      <c r="BD301" s="276">
        <v>63241</v>
      </c>
      <c r="BE301" s="276">
        <v>48063</v>
      </c>
      <c r="BF301" s="276">
        <v>24562</v>
      </c>
      <c r="BG301" s="276">
        <v>14851</v>
      </c>
      <c r="BH301" s="276">
        <v>2194</v>
      </c>
      <c r="BI301" s="276">
        <v>1233</v>
      </c>
      <c r="BJ301" s="276" t="s">
        <v>44</v>
      </c>
      <c r="BK301" s="276" t="s">
        <v>44</v>
      </c>
      <c r="BL301" s="276" t="s">
        <v>44</v>
      </c>
      <c r="BM301" s="276" t="s">
        <v>44</v>
      </c>
      <c r="BN301" s="276" t="s">
        <v>44</v>
      </c>
      <c r="BO301" s="276" t="s">
        <v>44</v>
      </c>
      <c r="BP301" s="276" t="s">
        <v>44</v>
      </c>
      <c r="BQ301" s="276" t="s">
        <v>44</v>
      </c>
      <c r="BR301" s="276" t="s">
        <v>44</v>
      </c>
      <c r="BS301" s="276" t="s">
        <v>44</v>
      </c>
      <c r="BT301" s="276" t="s">
        <v>44</v>
      </c>
      <c r="BU301" s="276" t="s">
        <v>44</v>
      </c>
      <c r="BV301" s="276" t="s">
        <v>44</v>
      </c>
      <c r="BW301" s="276" t="s">
        <v>44</v>
      </c>
      <c r="BX301" s="276" t="s">
        <v>44</v>
      </c>
      <c r="BY301" s="276" t="s">
        <v>44</v>
      </c>
      <c r="BZ301" s="276" t="s">
        <v>44</v>
      </c>
      <c r="CA301" s="276" t="s">
        <v>44</v>
      </c>
      <c r="CB301" s="276" t="s">
        <v>44</v>
      </c>
      <c r="CC301" s="276" t="s">
        <v>44</v>
      </c>
      <c r="CD301" s="276" t="s">
        <v>44</v>
      </c>
      <c r="CE301" s="276" t="s">
        <v>44</v>
      </c>
      <c r="CF301" s="276" t="s">
        <v>44</v>
      </c>
      <c r="CG301" s="276" t="s">
        <v>44</v>
      </c>
      <c r="CH301" s="276" t="s">
        <v>44</v>
      </c>
      <c r="CI301" s="276" t="s">
        <v>44</v>
      </c>
      <c r="CJ301" s="276" t="s">
        <v>44</v>
      </c>
      <c r="CK301" s="276" t="s">
        <v>44</v>
      </c>
      <c r="CL301" s="276" t="s">
        <v>44</v>
      </c>
      <c r="CM301" s="276" t="s">
        <v>44</v>
      </c>
      <c r="CN301" s="276" t="s">
        <v>44</v>
      </c>
      <c r="CO301" s="276" t="s">
        <v>44</v>
      </c>
      <c r="CP301" s="276" t="s">
        <v>44</v>
      </c>
      <c r="CQ301" s="276" t="s">
        <v>44</v>
      </c>
      <c r="CR301" s="276" t="s">
        <v>44</v>
      </c>
      <c r="CS301" s="276" t="s">
        <v>44</v>
      </c>
      <c r="CT301" s="276" t="s">
        <v>44</v>
      </c>
      <c r="CU301" s="276" t="s">
        <v>44</v>
      </c>
      <c r="CV301" s="276" t="s">
        <v>44</v>
      </c>
      <c r="CW301" s="276" t="s">
        <v>44</v>
      </c>
      <c r="CX301" s="276">
        <v>0</v>
      </c>
      <c r="CY301" s="276">
        <v>0</v>
      </c>
      <c r="CZ301" s="276">
        <v>0</v>
      </c>
      <c r="DA301" s="276">
        <v>0</v>
      </c>
      <c r="DB301" s="276">
        <v>5178</v>
      </c>
      <c r="DC301" s="276">
        <v>162964</v>
      </c>
      <c r="DD301" s="276">
        <v>31</v>
      </c>
      <c r="DE301" s="276">
        <v>56</v>
      </c>
      <c r="DF301" s="276" t="s">
        <v>44</v>
      </c>
      <c r="DG301" s="276" t="s">
        <v>44</v>
      </c>
      <c r="DH301" s="276" t="s">
        <v>44</v>
      </c>
      <c r="DI301" s="276" t="s">
        <v>44</v>
      </c>
      <c r="DJ301" s="276" t="s">
        <v>44</v>
      </c>
      <c r="DK301" s="276">
        <v>42</v>
      </c>
      <c r="DL301" s="252">
        <v>390</v>
      </c>
      <c r="DM301" s="252">
        <v>191</v>
      </c>
      <c r="DN301" s="252">
        <v>63</v>
      </c>
      <c r="DO301" s="252">
        <v>3127</v>
      </c>
      <c r="DP301" s="252">
        <v>2264006</v>
      </c>
      <c r="DQ301" s="252">
        <v>5805</v>
      </c>
      <c r="DR301" s="252">
        <v>13777</v>
      </c>
      <c r="DS301" s="252">
        <v>1196211</v>
      </c>
      <c r="DT301" s="252">
        <v>6263</v>
      </c>
      <c r="DU301" s="252">
        <v>12752</v>
      </c>
      <c r="DV301" s="252">
        <v>456853</v>
      </c>
      <c r="DW301" s="252">
        <v>7252</v>
      </c>
      <c r="DX301" s="252">
        <v>12771</v>
      </c>
      <c r="DY301" s="252">
        <v>34287816</v>
      </c>
      <c r="DZ301" s="252">
        <v>10965</v>
      </c>
      <c r="EA301" s="252">
        <v>25253</v>
      </c>
      <c r="EB301" s="177"/>
      <c r="EC301" s="167">
        <f t="shared" si="1046"/>
        <v>12</v>
      </c>
      <c r="ED301" s="174">
        <f t="shared" si="1047"/>
        <v>2017</v>
      </c>
      <c r="EE301" s="173">
        <f t="shared" si="1048"/>
        <v>43070</v>
      </c>
      <c r="EF301" s="150">
        <f t="shared" si="1049"/>
        <v>31</v>
      </c>
      <c r="EG301" s="178"/>
      <c r="EH301" s="179">
        <f>IFERROR(HLOOKUP(EH$1,$H$5:$FY$1802,MATCH($A301,$A$5:$A$1802,0),0)*HLOOKUP(EH$2,$H$5:$FY$1802,MATCH($A301,$A$5:$A$1802,0),0),$H$2)</f>
        <v>68348</v>
      </c>
      <c r="EI301" s="179" t="str">
        <f>IFERROR(HLOOKUP(EI$1,$H$5:$FY$1802,MATCH($A301,$A$5:$A$1802,0),0)*HLOOKUP(EI$2,$H$5:$FY$1802,MATCH($A301,$A$5:$A$1802,0),0),$H$2)</f>
        <v>-</v>
      </c>
      <c r="EJ301" s="179">
        <f>IFERROR(HLOOKUP(EJ$1,$H$5:$FY$1802,MATCH($A301,$A$5:$A$1802,0),0)*HLOOKUP(EJ$2,$H$5:$FY$1802,MATCH($A301,$A$5:$A$1802,0),0),$H$2)</f>
        <v>1982092</v>
      </c>
      <c r="EK301" s="179">
        <f>IFERROR(HLOOKUP(EK$1,$H$5:$FY$1802,MATCH($A301,$A$5:$A$1802,0),0)*HLOOKUP(EK$2,$H$5:$FY$1802,MATCH($A301,$A$5:$A$1802,0),0),$H$2)</f>
        <v>7313236</v>
      </c>
      <c r="EL301" s="179">
        <f>IFERROR(HLOOKUP(EL$1,$H$5:$FY$1802,MATCH($A301,$A$5:$A$1802,0),0)*HLOOKUP(EL$2,$H$5:$FY$1802,MATCH($A301,$A$5:$A$1802,0),0),$H$2)</f>
        <v>8271311</v>
      </c>
      <c r="EM301" s="179">
        <f>IFERROR(HLOOKUP(EM$1,$H$5:$FY$1802,MATCH($A301,$A$5:$A$1802,0),0)*HLOOKUP(EM$2,$H$5:$FY$1802,MATCH($A301,$A$5:$A$1802,0),0),$H$2)</f>
        <v>9272312</v>
      </c>
      <c r="EN301" s="179">
        <f>IFERROR(HLOOKUP(EN$1,$H$5:$FY$1802,MATCH($A301,$A$5:$A$1802,0),0)*HLOOKUP(EN$2,$H$5:$FY$1802,MATCH($A301,$A$5:$A$1802,0),0),$H$2)</f>
        <v>136559725</v>
      </c>
      <c r="EO301" s="179">
        <f>IFERROR(HLOOKUP(EO$1,$H$5:$FY$1802,MATCH($A301,$A$5:$A$1802,0),0)*HLOOKUP(EO$2,$H$5:$FY$1802,MATCH($A301,$A$5:$A$1802,0),0),$H$2)</f>
        <v>118332207</v>
      </c>
      <c r="EP301" s="179">
        <f>IFERROR(HLOOKUP(EP$1,$H$5:$FY$1802,MATCH($A301,$A$5:$A$1802,0),0)*HLOOKUP(EP$2,$H$5:$FY$1802,MATCH($A301,$A$5:$A$1802,0),0),$H$2)</f>
        <v>16605600</v>
      </c>
      <c r="EQ301" s="179" t="str">
        <f>IFERROR(HLOOKUP(EQ$1,$H$5:$FY$1802,MATCH($A301,$A$5:$A$1802,0),0)*HLOOKUP(EQ$2,$H$5:$FY$1802,MATCH($A301,$A$5:$A$1802,0),0),$H$2)</f>
        <v>-</v>
      </c>
      <c r="ER301" s="179" t="str">
        <f>IFERROR(HLOOKUP(ER$1,$H$5:$FY$1802,MATCH($A301,$A$5:$A$1802,0),0)*HLOOKUP(ER$2,$H$5:$FY$1802,MATCH($A301,$A$5:$A$1802,0),0),$H$2)</f>
        <v>-</v>
      </c>
      <c r="ES301" s="179" t="str">
        <f>IFERROR(HLOOKUP(ES$1,$H$5:$FY$1802,MATCH($A301,$A$5:$A$1802,0),0)*HLOOKUP(ES$2,$H$5:$FY$1802,MATCH($A301,$A$5:$A$1802,0),0),$H$2)</f>
        <v>-</v>
      </c>
      <c r="ET301" s="179" t="str">
        <f>IFERROR(HLOOKUP(ET$1,$H$5:$FY$1802,MATCH($A301,$A$5:$A$1802,0),0)*HLOOKUP(ET$2,$H$5:$FY$1802,MATCH($A301,$A$5:$A$1802,0),0),$H$2)</f>
        <v>-</v>
      </c>
      <c r="EU301" s="179" t="str">
        <f>IFERROR(HLOOKUP(EU$1,$H$5:$FY$1802,MATCH($A301,$A$5:$A$1802,0),0)*HLOOKUP(EU$2,$H$5:$FY$1802,MATCH($A301,$A$5:$A$1802,0),0),$H$2)</f>
        <v>-</v>
      </c>
      <c r="EV301" s="179" t="str">
        <f>IFERROR(HLOOKUP(EV$1,$H$5:$FY$1802,MATCH($A301,$A$5:$A$1802,0),0)*HLOOKUP(EV$2,$H$5:$FY$1802,MATCH($A301,$A$5:$A$1802,0),0),$H$2)</f>
        <v>-</v>
      </c>
      <c r="EW301" s="179" t="str">
        <f>IFERROR(HLOOKUP(EW$1,$H$5:$FY$1802,MATCH($A301,$A$5:$A$1802,0),0)*HLOOKUP(EW$2,$H$5:$FY$1802,MATCH($A301,$A$5:$A$1802,0),0),$H$2)</f>
        <v>-</v>
      </c>
      <c r="EX301" s="179" t="str">
        <f>IFERROR(HLOOKUP(EX$1,$H$5:$FY$1802,MATCH($A301,$A$5:$A$1802,0),0)*HLOOKUP(EX$2,$H$5:$FY$1802,MATCH($A301,$A$5:$A$1802,0),0),$H$2)</f>
        <v>-</v>
      </c>
      <c r="EY301" s="179" t="str">
        <f>IFERROR(HLOOKUP(EY$1,$H$5:$FY$1802,MATCH($A301,$A$5:$A$1802,0),0)*HLOOKUP(EY$2,$H$5:$FY$1802,MATCH($A301,$A$5:$A$1802,0),0),$H$2)</f>
        <v>-</v>
      </c>
      <c r="EZ301" s="179" t="str">
        <f>IFERROR(HLOOKUP(EZ$1,$H$5:$FY$1802,MATCH($A301,$A$5:$A$1802,0),0)*HLOOKUP(EZ$2,$H$5:$FY$1802,MATCH($A301,$A$5:$A$1802,0),0),$H$2)</f>
        <v>-</v>
      </c>
      <c r="FA301" s="179" t="str">
        <f>IFERROR(HLOOKUP(FA$1,$H$5:$FY$1802,MATCH($A301,$A$5:$A$1802,0),0)*HLOOKUP(FA$2,$H$5:$FY$1802,MATCH($A301,$A$5:$A$1802,0),0),$H$2)</f>
        <v>-</v>
      </c>
      <c r="FB301" s="179">
        <f>IFERROR(HLOOKUP(FB$1,$H$5:$FY$1802,MATCH($A301,$A$5:$A$1802,0),0)*HLOOKUP(FB$2,$H$5:$FY$1802,MATCH($A301,$A$5:$A$1802,0),0),$H$2)</f>
        <v>0</v>
      </c>
      <c r="FC301" s="179">
        <f>IFERROR(HLOOKUP(FC$1,$H$5:$FY$1802,MATCH($A301,$A$5:$A$1802,0),0)*HLOOKUP(FC$2,$H$5:$FY$1802,MATCH($A301,$A$5:$A$1802,0),0),$H$2)</f>
        <v>289968</v>
      </c>
      <c r="FD301" s="179">
        <f>IFERROR(HLOOKUP(FD$1,$H$5:$FY$1802,MATCH($A301,$A$5:$A$1802,0),0)*HLOOKUP(FD$2,$H$5:$FY$1802,MATCH($A301,$A$5:$A$1802,0),0),$H$2)</f>
        <v>5373030</v>
      </c>
      <c r="FE301" s="179">
        <f>IFERROR(HLOOKUP(FE$1,$H$5:$FY$1802,MATCH($A301,$A$5:$A$1802,0),0)*HLOOKUP(FE$2,$H$5:$FY$1802,MATCH($A301,$A$5:$A$1802,0),0),$H$2)</f>
        <v>2435632</v>
      </c>
      <c r="FF301" s="179">
        <f>IFERROR(HLOOKUP(FF$1,$H$5:$FY$1802,MATCH($A301,$A$5:$A$1802,0),0)*HLOOKUP(FF$2,$H$5:$FY$1802,MATCH($A301,$A$5:$A$1802,0),0),$H$2)</f>
        <v>804573</v>
      </c>
      <c r="FG301" s="179">
        <f>IFERROR(HLOOKUP(FG$1,$H$5:$FY$1802,MATCH($A301,$A$5:$A$1802,0),0)*HLOOKUP(FG$2,$H$5:$FY$1802,MATCH($A301,$A$5:$A$1802,0),0),$H$2)</f>
        <v>78966131</v>
      </c>
      <c r="FH301" s="151"/>
      <c r="FI301" s="407">
        <f t="shared" si="1050"/>
        <v>2.2709523314985978</v>
      </c>
      <c r="FJ301" s="407">
        <f t="shared" si="1050"/>
        <v>1.7271783155052445</v>
      </c>
      <c r="FK301" s="407">
        <f t="shared" si="1051"/>
        <v>2.232949020697319</v>
      </c>
      <c r="FL301" s="407">
        <f t="shared" si="1052"/>
        <v>1.7256563411584942</v>
      </c>
      <c r="FM301" s="407">
        <f t="shared" si="1053"/>
        <v>1.6139083833099401</v>
      </c>
      <c r="FN301" s="407">
        <f t="shared" si="1054"/>
        <v>1.2265662881204542</v>
      </c>
      <c r="FO301" s="407">
        <f t="shared" si="1055"/>
        <v>1.974596028619664</v>
      </c>
      <c r="FP301" s="407">
        <f t="shared" si="1056"/>
        <v>1.1939062625612991</v>
      </c>
      <c r="FQ301" s="407">
        <f t="shared" si="1057"/>
        <v>2.0776515151515151</v>
      </c>
      <c r="FR301" s="407">
        <f t="shared" si="1058"/>
        <v>1.1676136363636365</v>
      </c>
      <c r="FS301" s="408"/>
    </row>
    <row r="302" spans="1:175" ht="10.35" customHeight="1" x14ac:dyDescent="0.2">
      <c r="A302" s="80" t="str">
        <f t="shared" si="1045"/>
        <v>2017-18JANUARYRX9</v>
      </c>
      <c r="B302" s="169" t="str">
        <f t="shared" si="1059"/>
        <v>2017-18</v>
      </c>
      <c r="C302" s="77" t="s">
        <v>836</v>
      </c>
      <c r="D302" s="169" t="str">
        <f>INDEX($FV$16:$FW$26,MATCH($F302,$FV$16:$FV$26,0),2)</f>
        <v>Y60</v>
      </c>
      <c r="E302" s="169" t="str">
        <f>VLOOKUP($D302,$FW$8:$FX$14,2,0)</f>
        <v>Midlands</v>
      </c>
      <c r="F302" s="269" t="s">
        <v>845</v>
      </c>
      <c r="G302" s="269" t="s">
        <v>871</v>
      </c>
      <c r="H302" s="270">
        <v>88196</v>
      </c>
      <c r="I302" s="270">
        <v>71074</v>
      </c>
      <c r="J302" s="270">
        <v>190563</v>
      </c>
      <c r="K302" s="270">
        <v>3</v>
      </c>
      <c r="L302" s="270">
        <v>2</v>
      </c>
      <c r="M302" s="270" t="s">
        <v>44</v>
      </c>
      <c r="N302" s="270">
        <v>3</v>
      </c>
      <c r="O302" s="270">
        <v>35</v>
      </c>
      <c r="P302" s="270" t="s">
        <v>44</v>
      </c>
      <c r="Q302" s="270" t="s">
        <v>44</v>
      </c>
      <c r="R302" s="270" t="s">
        <v>44</v>
      </c>
      <c r="S302" s="270" t="s">
        <v>44</v>
      </c>
      <c r="T302" s="270">
        <v>63017</v>
      </c>
      <c r="U302" s="270">
        <v>6568</v>
      </c>
      <c r="V302" s="270">
        <v>4349</v>
      </c>
      <c r="W302" s="270">
        <v>37288</v>
      </c>
      <c r="X302" s="270">
        <v>10809</v>
      </c>
      <c r="Y302" s="270">
        <v>226</v>
      </c>
      <c r="Z302" s="270">
        <v>3663726</v>
      </c>
      <c r="AA302" s="270">
        <v>558</v>
      </c>
      <c r="AB302" s="270">
        <v>999</v>
      </c>
      <c r="AC302" s="270">
        <v>5506190</v>
      </c>
      <c r="AD302" s="270">
        <v>1266</v>
      </c>
      <c r="AE302" s="270">
        <v>2973</v>
      </c>
      <c r="AF302" s="270">
        <v>82719729</v>
      </c>
      <c r="AG302" s="270">
        <v>2218</v>
      </c>
      <c r="AH302" s="270">
        <v>4903</v>
      </c>
      <c r="AI302" s="270">
        <v>54441118</v>
      </c>
      <c r="AJ302" s="270">
        <v>5037</v>
      </c>
      <c r="AK302" s="270">
        <v>12141</v>
      </c>
      <c r="AL302" s="270">
        <v>1104704</v>
      </c>
      <c r="AM302" s="270">
        <v>4888</v>
      </c>
      <c r="AN302" s="270">
        <v>11708</v>
      </c>
      <c r="AO302" s="270">
        <v>5309</v>
      </c>
      <c r="AP302" s="270">
        <v>1756</v>
      </c>
      <c r="AQ302" s="270">
        <v>2026</v>
      </c>
      <c r="AR302" s="270">
        <v>5</v>
      </c>
      <c r="AS302" s="270">
        <v>596</v>
      </c>
      <c r="AT302" s="270">
        <v>931</v>
      </c>
      <c r="AU302" s="270">
        <v>2</v>
      </c>
      <c r="AV302" s="270">
        <v>37655</v>
      </c>
      <c r="AW302" s="270">
        <v>2696</v>
      </c>
      <c r="AX302" s="270">
        <v>17357</v>
      </c>
      <c r="AY302" s="270">
        <v>57708</v>
      </c>
      <c r="AZ302" s="270">
        <v>11884</v>
      </c>
      <c r="BA302" s="270">
        <v>9375</v>
      </c>
      <c r="BB302" s="270">
        <v>8100</v>
      </c>
      <c r="BC302" s="270">
        <v>6468</v>
      </c>
      <c r="BD302" s="270">
        <v>50824</v>
      </c>
      <c r="BE302" s="270">
        <v>43276</v>
      </c>
      <c r="BF302" s="270">
        <v>15084</v>
      </c>
      <c r="BG302" s="270">
        <v>12057</v>
      </c>
      <c r="BH302" s="270">
        <v>301</v>
      </c>
      <c r="BI302" s="270">
        <v>239</v>
      </c>
      <c r="BJ302" s="270" t="s">
        <v>44</v>
      </c>
      <c r="BK302" s="270" t="s">
        <v>44</v>
      </c>
      <c r="BL302" s="270" t="s">
        <v>44</v>
      </c>
      <c r="BM302" s="270" t="s">
        <v>44</v>
      </c>
      <c r="BN302" s="270" t="s">
        <v>44</v>
      </c>
      <c r="BO302" s="270" t="s">
        <v>44</v>
      </c>
      <c r="BP302" s="270" t="s">
        <v>44</v>
      </c>
      <c r="BQ302" s="270" t="s">
        <v>44</v>
      </c>
      <c r="BR302" s="270" t="s">
        <v>44</v>
      </c>
      <c r="BS302" s="270" t="s">
        <v>44</v>
      </c>
      <c r="BT302" s="270" t="s">
        <v>44</v>
      </c>
      <c r="BU302" s="270" t="s">
        <v>44</v>
      </c>
      <c r="BV302" s="270" t="s">
        <v>44</v>
      </c>
      <c r="BW302" s="270" t="s">
        <v>44</v>
      </c>
      <c r="BX302" s="270" t="s">
        <v>44</v>
      </c>
      <c r="BY302" s="270" t="s">
        <v>44</v>
      </c>
      <c r="BZ302" s="270" t="s">
        <v>44</v>
      </c>
      <c r="CA302" s="270" t="s">
        <v>44</v>
      </c>
      <c r="CB302" s="270" t="s">
        <v>44</v>
      </c>
      <c r="CC302" s="270" t="s">
        <v>44</v>
      </c>
      <c r="CD302" s="270" t="s">
        <v>44</v>
      </c>
      <c r="CE302" s="270" t="s">
        <v>44</v>
      </c>
      <c r="CF302" s="270" t="s">
        <v>44</v>
      </c>
      <c r="CG302" s="270" t="s">
        <v>44</v>
      </c>
      <c r="CH302" s="270" t="s">
        <v>44</v>
      </c>
      <c r="CI302" s="270" t="s">
        <v>44</v>
      </c>
      <c r="CJ302" s="270" t="s">
        <v>44</v>
      </c>
      <c r="CK302" s="270" t="s">
        <v>44</v>
      </c>
      <c r="CL302" s="270" t="s">
        <v>44</v>
      </c>
      <c r="CM302" s="270" t="s">
        <v>44</v>
      </c>
      <c r="CN302" s="270" t="s">
        <v>44</v>
      </c>
      <c r="CO302" s="270" t="s">
        <v>44</v>
      </c>
      <c r="CP302" s="270" t="s">
        <v>44</v>
      </c>
      <c r="CQ302" s="270" t="s">
        <v>44</v>
      </c>
      <c r="CR302" s="270" t="s">
        <v>44</v>
      </c>
      <c r="CS302" s="270" t="s">
        <v>44</v>
      </c>
      <c r="CT302" s="270" t="s">
        <v>44</v>
      </c>
      <c r="CU302" s="270" t="s">
        <v>44</v>
      </c>
      <c r="CV302" s="270" t="s">
        <v>44</v>
      </c>
      <c r="CW302" s="270" t="s">
        <v>44</v>
      </c>
      <c r="CX302" s="270">
        <v>503</v>
      </c>
      <c r="CY302" s="270">
        <v>109541</v>
      </c>
      <c r="CZ302" s="270">
        <v>218</v>
      </c>
      <c r="DA302" s="270">
        <v>371</v>
      </c>
      <c r="DB302" s="270">
        <v>2650</v>
      </c>
      <c r="DC302" s="270">
        <v>88537</v>
      </c>
      <c r="DD302" s="270">
        <v>33</v>
      </c>
      <c r="DE302" s="270">
        <v>84</v>
      </c>
      <c r="DF302" s="270" t="s">
        <v>44</v>
      </c>
      <c r="DG302" s="270" t="s">
        <v>44</v>
      </c>
      <c r="DH302" s="270" t="s">
        <v>44</v>
      </c>
      <c r="DI302" s="270" t="s">
        <v>44</v>
      </c>
      <c r="DJ302" s="270" t="s">
        <v>44</v>
      </c>
      <c r="DK302" s="270">
        <v>1561</v>
      </c>
      <c r="DL302" s="249">
        <v>357</v>
      </c>
      <c r="DM302" s="249">
        <v>266</v>
      </c>
      <c r="DN302" s="249">
        <v>2</v>
      </c>
      <c r="DO302" s="249">
        <v>2192</v>
      </c>
      <c r="DP302" s="249">
        <v>2628428</v>
      </c>
      <c r="DQ302" s="249">
        <v>7363</v>
      </c>
      <c r="DR302" s="249">
        <v>14241</v>
      </c>
      <c r="DS302" s="249">
        <v>2280265</v>
      </c>
      <c r="DT302" s="249">
        <v>8572</v>
      </c>
      <c r="DU302" s="249">
        <v>15625</v>
      </c>
      <c r="DV302" s="249">
        <v>14542</v>
      </c>
      <c r="DW302" s="249">
        <v>7271</v>
      </c>
      <c r="DX302" s="249">
        <v>9197</v>
      </c>
      <c r="DY302" s="249">
        <v>30897826</v>
      </c>
      <c r="DZ302" s="249">
        <v>14096</v>
      </c>
      <c r="EA302" s="249">
        <v>26704</v>
      </c>
      <c r="EB302" s="155"/>
      <c r="EC302" s="170">
        <f t="shared" si="1046"/>
        <v>1</v>
      </c>
      <c r="ED302" s="74">
        <f t="shared" si="1047"/>
        <v>2018</v>
      </c>
      <c r="EE302" s="165">
        <f t="shared" si="1048"/>
        <v>43101</v>
      </c>
      <c r="EF302" s="157">
        <f t="shared" si="1049"/>
        <v>31</v>
      </c>
      <c r="EG302" s="156"/>
      <c r="EH302" s="171">
        <f>IFERROR(HLOOKUP(EH$1,$H$5:$FY$1802,MATCH($A302,$A$5:$A$1802,0),0)*HLOOKUP(EH$2,$H$5:$FY$1802,MATCH($A302,$A$5:$A$1802,0),0),$H$2)</f>
        <v>142148</v>
      </c>
      <c r="EI302" s="171" t="str">
        <f>IFERROR(HLOOKUP(EI$1,$H$5:$FY$1802,MATCH($A302,$A$5:$A$1802,0),0)*HLOOKUP(EI$2,$H$5:$FY$1802,MATCH($A302,$A$5:$A$1802,0),0),$H$2)</f>
        <v>-</v>
      </c>
      <c r="EJ302" s="171">
        <f>IFERROR(HLOOKUP(EJ$1,$H$5:$FY$1802,MATCH($A302,$A$5:$A$1802,0),0)*HLOOKUP(EJ$2,$H$5:$FY$1802,MATCH($A302,$A$5:$A$1802,0),0),$H$2)</f>
        <v>213222</v>
      </c>
      <c r="EK302" s="171">
        <f>IFERROR(HLOOKUP(EK$1,$H$5:$FY$1802,MATCH($A302,$A$5:$A$1802,0),0)*HLOOKUP(EK$2,$H$5:$FY$1802,MATCH($A302,$A$5:$A$1802,0),0),$H$2)</f>
        <v>2487590</v>
      </c>
      <c r="EL302" s="171">
        <f>IFERROR(HLOOKUP(EL$1,$H$5:$FY$1802,MATCH($A302,$A$5:$A$1802,0),0)*HLOOKUP(EL$2,$H$5:$FY$1802,MATCH($A302,$A$5:$A$1802,0),0),$H$2)</f>
        <v>6561432</v>
      </c>
      <c r="EM302" s="171">
        <f>IFERROR(HLOOKUP(EM$1,$H$5:$FY$1802,MATCH($A302,$A$5:$A$1802,0),0)*HLOOKUP(EM$2,$H$5:$FY$1802,MATCH($A302,$A$5:$A$1802,0),0),$H$2)</f>
        <v>12929577</v>
      </c>
      <c r="EN302" s="171">
        <f>IFERROR(HLOOKUP(EN$1,$H$5:$FY$1802,MATCH($A302,$A$5:$A$1802,0),0)*HLOOKUP(EN$2,$H$5:$FY$1802,MATCH($A302,$A$5:$A$1802,0),0),$H$2)</f>
        <v>182823064</v>
      </c>
      <c r="EO302" s="171">
        <f>IFERROR(HLOOKUP(EO$1,$H$5:$FY$1802,MATCH($A302,$A$5:$A$1802,0),0)*HLOOKUP(EO$2,$H$5:$FY$1802,MATCH($A302,$A$5:$A$1802,0),0),$H$2)</f>
        <v>131232069</v>
      </c>
      <c r="EP302" s="171">
        <f>IFERROR(HLOOKUP(EP$1,$H$5:$FY$1802,MATCH($A302,$A$5:$A$1802,0),0)*HLOOKUP(EP$2,$H$5:$FY$1802,MATCH($A302,$A$5:$A$1802,0),0),$H$2)</f>
        <v>2646008</v>
      </c>
      <c r="EQ302" s="171" t="str">
        <f>IFERROR(HLOOKUP(EQ$1,$H$5:$FY$1802,MATCH($A302,$A$5:$A$1802,0),0)*HLOOKUP(EQ$2,$H$5:$FY$1802,MATCH($A302,$A$5:$A$1802,0),0),$H$2)</f>
        <v>-</v>
      </c>
      <c r="ER302" s="171" t="str">
        <f>IFERROR(HLOOKUP(ER$1,$H$5:$FY$1802,MATCH($A302,$A$5:$A$1802,0),0)*HLOOKUP(ER$2,$H$5:$FY$1802,MATCH($A302,$A$5:$A$1802,0),0),$H$2)</f>
        <v>-</v>
      </c>
      <c r="ES302" s="171" t="str">
        <f>IFERROR(HLOOKUP(ES$1,$H$5:$FY$1802,MATCH($A302,$A$5:$A$1802,0),0)*HLOOKUP(ES$2,$H$5:$FY$1802,MATCH($A302,$A$5:$A$1802,0),0),$H$2)</f>
        <v>-</v>
      </c>
      <c r="ET302" s="171" t="str">
        <f>IFERROR(HLOOKUP(ET$1,$H$5:$FY$1802,MATCH($A302,$A$5:$A$1802,0),0)*HLOOKUP(ET$2,$H$5:$FY$1802,MATCH($A302,$A$5:$A$1802,0),0),$H$2)</f>
        <v>-</v>
      </c>
      <c r="EU302" s="171" t="str">
        <f>IFERROR(HLOOKUP(EU$1,$H$5:$FY$1802,MATCH($A302,$A$5:$A$1802,0),0)*HLOOKUP(EU$2,$H$5:$FY$1802,MATCH($A302,$A$5:$A$1802,0),0),$H$2)</f>
        <v>-</v>
      </c>
      <c r="EV302" s="171" t="str">
        <f>IFERROR(HLOOKUP(EV$1,$H$5:$FY$1802,MATCH($A302,$A$5:$A$1802,0),0)*HLOOKUP(EV$2,$H$5:$FY$1802,MATCH($A302,$A$5:$A$1802,0),0),$H$2)</f>
        <v>-</v>
      </c>
      <c r="EW302" s="171" t="str">
        <f>IFERROR(HLOOKUP(EW$1,$H$5:$FY$1802,MATCH($A302,$A$5:$A$1802,0),0)*HLOOKUP(EW$2,$H$5:$FY$1802,MATCH($A302,$A$5:$A$1802,0),0),$H$2)</f>
        <v>-</v>
      </c>
      <c r="EX302" s="171" t="str">
        <f>IFERROR(HLOOKUP(EX$1,$H$5:$FY$1802,MATCH($A302,$A$5:$A$1802,0),0)*HLOOKUP(EX$2,$H$5:$FY$1802,MATCH($A302,$A$5:$A$1802,0),0),$H$2)</f>
        <v>-</v>
      </c>
      <c r="EY302" s="171" t="str">
        <f>IFERROR(HLOOKUP(EY$1,$H$5:$FY$1802,MATCH($A302,$A$5:$A$1802,0),0)*HLOOKUP(EY$2,$H$5:$FY$1802,MATCH($A302,$A$5:$A$1802,0),0),$H$2)</f>
        <v>-</v>
      </c>
      <c r="EZ302" s="171" t="str">
        <f>IFERROR(HLOOKUP(EZ$1,$H$5:$FY$1802,MATCH($A302,$A$5:$A$1802,0),0)*HLOOKUP(EZ$2,$H$5:$FY$1802,MATCH($A302,$A$5:$A$1802,0),0),$H$2)</f>
        <v>-</v>
      </c>
      <c r="FA302" s="171" t="str">
        <f>IFERROR(HLOOKUP(FA$1,$H$5:$FY$1802,MATCH($A302,$A$5:$A$1802,0),0)*HLOOKUP(FA$2,$H$5:$FY$1802,MATCH($A302,$A$5:$A$1802,0),0),$H$2)</f>
        <v>-</v>
      </c>
      <c r="FB302" s="171">
        <f>IFERROR(HLOOKUP(FB$1,$H$5:$FY$1802,MATCH($A302,$A$5:$A$1802,0),0)*HLOOKUP(FB$2,$H$5:$FY$1802,MATCH($A302,$A$5:$A$1802,0),0),$H$2)</f>
        <v>186613</v>
      </c>
      <c r="FC302" s="171">
        <f>IFERROR(HLOOKUP(FC$1,$H$5:$FY$1802,MATCH($A302,$A$5:$A$1802,0),0)*HLOOKUP(FC$2,$H$5:$FY$1802,MATCH($A302,$A$5:$A$1802,0),0),$H$2)</f>
        <v>222600</v>
      </c>
      <c r="FD302" s="171">
        <f>IFERROR(HLOOKUP(FD$1,$H$5:$FY$1802,MATCH($A302,$A$5:$A$1802,0),0)*HLOOKUP(FD$2,$H$5:$FY$1802,MATCH($A302,$A$5:$A$1802,0),0),$H$2)</f>
        <v>5084037</v>
      </c>
      <c r="FE302" s="171">
        <f>IFERROR(HLOOKUP(FE$1,$H$5:$FY$1802,MATCH($A302,$A$5:$A$1802,0),0)*HLOOKUP(FE$2,$H$5:$FY$1802,MATCH($A302,$A$5:$A$1802,0),0),$H$2)</f>
        <v>4156250</v>
      </c>
      <c r="FF302" s="171">
        <f>IFERROR(HLOOKUP(FF$1,$H$5:$FY$1802,MATCH($A302,$A$5:$A$1802,0),0)*HLOOKUP(FF$2,$H$5:$FY$1802,MATCH($A302,$A$5:$A$1802,0),0),$H$2)</f>
        <v>18394</v>
      </c>
      <c r="FG302" s="171">
        <f>IFERROR(HLOOKUP(FG$1,$H$5:$FY$1802,MATCH($A302,$A$5:$A$1802,0),0)*HLOOKUP(FG$2,$H$5:$FY$1802,MATCH($A302,$A$5:$A$1802,0),0),$H$2)</f>
        <v>58535168</v>
      </c>
      <c r="FH302" s="152"/>
      <c r="FI302" s="405">
        <f t="shared" si="1050"/>
        <v>1.8093788063337393</v>
      </c>
      <c r="FJ302" s="405">
        <f t="shared" si="1050"/>
        <v>1.4273751522533495</v>
      </c>
      <c r="FK302" s="405">
        <f t="shared" si="1051"/>
        <v>1.8624971257760405</v>
      </c>
      <c r="FL302" s="405">
        <f t="shared" si="1052"/>
        <v>1.4872384456196828</v>
      </c>
      <c r="FM302" s="405">
        <f t="shared" si="1053"/>
        <v>1.3630122291353788</v>
      </c>
      <c r="FN302" s="405">
        <f t="shared" si="1054"/>
        <v>1.1605878566831151</v>
      </c>
      <c r="FO302" s="405">
        <f t="shared" si="1055"/>
        <v>1.3955037468776019</v>
      </c>
      <c r="FP302" s="405">
        <f t="shared" si="1056"/>
        <v>1.1154593394393562</v>
      </c>
      <c r="FQ302" s="405">
        <f t="shared" si="1057"/>
        <v>1.331858407079646</v>
      </c>
      <c r="FR302" s="405">
        <f t="shared" si="1058"/>
        <v>1.0575221238938053</v>
      </c>
      <c r="FS302" s="65"/>
    </row>
    <row r="303" spans="1:175" ht="10.35" customHeight="1" x14ac:dyDescent="0.2">
      <c r="A303" s="74" t="str">
        <f t="shared" si="1045"/>
        <v>2017-18JANUARYRYC</v>
      </c>
      <c r="B303" s="163" t="str">
        <f t="shared" si="1059"/>
        <v>2017-18</v>
      </c>
      <c r="C303" s="26" t="s">
        <v>836</v>
      </c>
      <c r="D303" s="163" t="str">
        <f>INDEX($FV$16:$FW$26,MATCH($F303,$FV$16:$FV$26,0),2)</f>
        <v>Y61</v>
      </c>
      <c r="E303" s="163" t="str">
        <f>VLOOKUP($D303,$FW$8:$FX$14,2,0)</f>
        <v>East of England</v>
      </c>
      <c r="F303" s="271" t="s">
        <v>849</v>
      </c>
      <c r="G303" s="271" t="s">
        <v>872</v>
      </c>
      <c r="H303" s="272">
        <v>106875</v>
      </c>
      <c r="I303" s="272">
        <v>68745</v>
      </c>
      <c r="J303" s="272">
        <v>611500</v>
      </c>
      <c r="K303" s="272">
        <v>9</v>
      </c>
      <c r="L303" s="272">
        <v>1</v>
      </c>
      <c r="M303" s="272" t="s">
        <v>44</v>
      </c>
      <c r="N303" s="272">
        <v>56</v>
      </c>
      <c r="O303" s="272">
        <v>132</v>
      </c>
      <c r="P303" s="272" t="s">
        <v>44</v>
      </c>
      <c r="Q303" s="272" t="s">
        <v>44</v>
      </c>
      <c r="R303" s="272" t="s">
        <v>44</v>
      </c>
      <c r="S303" s="272" t="s">
        <v>44</v>
      </c>
      <c r="T303" s="272">
        <v>73798</v>
      </c>
      <c r="U303" s="272">
        <v>6664</v>
      </c>
      <c r="V303" s="272">
        <v>4436</v>
      </c>
      <c r="W303" s="272">
        <v>40031</v>
      </c>
      <c r="X303" s="272">
        <v>12544</v>
      </c>
      <c r="Y303" s="272">
        <v>4994</v>
      </c>
      <c r="Z303" s="272">
        <v>3432342</v>
      </c>
      <c r="AA303" s="272">
        <v>515</v>
      </c>
      <c r="AB303" s="272">
        <v>925</v>
      </c>
      <c r="AC303" s="272">
        <v>4038287</v>
      </c>
      <c r="AD303" s="272">
        <v>910</v>
      </c>
      <c r="AE303" s="272">
        <v>1625</v>
      </c>
      <c r="AF303" s="272">
        <v>70111137</v>
      </c>
      <c r="AG303" s="272">
        <v>1751</v>
      </c>
      <c r="AH303" s="272">
        <v>3649</v>
      </c>
      <c r="AI303" s="272">
        <v>62107789</v>
      </c>
      <c r="AJ303" s="272">
        <v>4951</v>
      </c>
      <c r="AK303" s="272">
        <v>12174</v>
      </c>
      <c r="AL303" s="272">
        <v>29613942</v>
      </c>
      <c r="AM303" s="272">
        <v>5930</v>
      </c>
      <c r="AN303" s="272">
        <v>13930</v>
      </c>
      <c r="AO303" s="272">
        <v>6290</v>
      </c>
      <c r="AP303" s="272">
        <v>105</v>
      </c>
      <c r="AQ303" s="272">
        <v>4157</v>
      </c>
      <c r="AR303" s="272">
        <v>396</v>
      </c>
      <c r="AS303" s="272">
        <v>79</v>
      </c>
      <c r="AT303" s="272">
        <v>1949</v>
      </c>
      <c r="AU303" s="272">
        <v>2222</v>
      </c>
      <c r="AV303" s="272">
        <v>42631</v>
      </c>
      <c r="AW303" s="272">
        <v>2109</v>
      </c>
      <c r="AX303" s="272">
        <v>22768</v>
      </c>
      <c r="AY303" s="272">
        <v>67508</v>
      </c>
      <c r="AZ303" s="272">
        <v>15056</v>
      </c>
      <c r="BA303" s="272">
        <v>11219</v>
      </c>
      <c r="BB303" s="272">
        <v>4689</v>
      </c>
      <c r="BC303" s="272">
        <v>4687</v>
      </c>
      <c r="BD303" s="272">
        <v>62086</v>
      </c>
      <c r="BE303" s="272">
        <v>46068</v>
      </c>
      <c r="BF303" s="272">
        <v>23620</v>
      </c>
      <c r="BG303" s="272">
        <v>13700</v>
      </c>
      <c r="BH303" s="272">
        <v>9759</v>
      </c>
      <c r="BI303" s="272">
        <v>5467</v>
      </c>
      <c r="BJ303" s="272" t="s">
        <v>44</v>
      </c>
      <c r="BK303" s="272" t="s">
        <v>44</v>
      </c>
      <c r="BL303" s="272" t="s">
        <v>44</v>
      </c>
      <c r="BM303" s="272" t="s">
        <v>44</v>
      </c>
      <c r="BN303" s="272" t="s">
        <v>44</v>
      </c>
      <c r="BO303" s="272" t="s">
        <v>44</v>
      </c>
      <c r="BP303" s="272" t="s">
        <v>44</v>
      </c>
      <c r="BQ303" s="272" t="s">
        <v>44</v>
      </c>
      <c r="BR303" s="272" t="s">
        <v>44</v>
      </c>
      <c r="BS303" s="272" t="s">
        <v>44</v>
      </c>
      <c r="BT303" s="272" t="s">
        <v>44</v>
      </c>
      <c r="BU303" s="272" t="s">
        <v>44</v>
      </c>
      <c r="BV303" s="272" t="s">
        <v>44</v>
      </c>
      <c r="BW303" s="272" t="s">
        <v>44</v>
      </c>
      <c r="BX303" s="272" t="s">
        <v>44</v>
      </c>
      <c r="BY303" s="272" t="s">
        <v>44</v>
      </c>
      <c r="BZ303" s="272" t="s">
        <v>44</v>
      </c>
      <c r="CA303" s="272" t="s">
        <v>44</v>
      </c>
      <c r="CB303" s="272" t="s">
        <v>44</v>
      </c>
      <c r="CC303" s="272" t="s">
        <v>44</v>
      </c>
      <c r="CD303" s="272" t="s">
        <v>44</v>
      </c>
      <c r="CE303" s="272" t="s">
        <v>44</v>
      </c>
      <c r="CF303" s="272" t="s">
        <v>44</v>
      </c>
      <c r="CG303" s="272" t="s">
        <v>44</v>
      </c>
      <c r="CH303" s="272" t="s">
        <v>44</v>
      </c>
      <c r="CI303" s="272" t="s">
        <v>44</v>
      </c>
      <c r="CJ303" s="272" t="s">
        <v>44</v>
      </c>
      <c r="CK303" s="272" t="s">
        <v>44</v>
      </c>
      <c r="CL303" s="272" t="s">
        <v>44</v>
      </c>
      <c r="CM303" s="272" t="s">
        <v>44</v>
      </c>
      <c r="CN303" s="272" t="s">
        <v>44</v>
      </c>
      <c r="CO303" s="272" t="s">
        <v>44</v>
      </c>
      <c r="CP303" s="272" t="s">
        <v>44</v>
      </c>
      <c r="CQ303" s="272" t="s">
        <v>44</v>
      </c>
      <c r="CR303" s="272" t="s">
        <v>44</v>
      </c>
      <c r="CS303" s="272" t="s">
        <v>44</v>
      </c>
      <c r="CT303" s="272" t="s">
        <v>44</v>
      </c>
      <c r="CU303" s="272" t="s">
        <v>44</v>
      </c>
      <c r="CV303" s="272" t="s">
        <v>44</v>
      </c>
      <c r="CW303" s="272" t="s">
        <v>44</v>
      </c>
      <c r="CX303" s="272">
        <v>522</v>
      </c>
      <c r="CY303" s="272">
        <v>151062</v>
      </c>
      <c r="CZ303" s="272">
        <v>289</v>
      </c>
      <c r="DA303" s="272">
        <v>489</v>
      </c>
      <c r="DB303" s="272">
        <v>6335</v>
      </c>
      <c r="DC303" s="272">
        <v>250527</v>
      </c>
      <c r="DD303" s="272">
        <v>40</v>
      </c>
      <c r="DE303" s="272">
        <v>73</v>
      </c>
      <c r="DF303" s="272" t="s">
        <v>44</v>
      </c>
      <c r="DG303" s="272" t="s">
        <v>44</v>
      </c>
      <c r="DH303" s="272" t="s">
        <v>44</v>
      </c>
      <c r="DI303" s="272" t="s">
        <v>44</v>
      </c>
      <c r="DJ303" s="272" t="s">
        <v>44</v>
      </c>
      <c r="DK303" s="272">
        <v>393</v>
      </c>
      <c r="DL303" s="250">
        <v>1001</v>
      </c>
      <c r="DM303" s="250">
        <v>952</v>
      </c>
      <c r="DN303" s="250">
        <v>82</v>
      </c>
      <c r="DO303" s="250">
        <v>1203</v>
      </c>
      <c r="DP303" s="250">
        <v>8646592</v>
      </c>
      <c r="DQ303" s="250">
        <v>8638</v>
      </c>
      <c r="DR303" s="250">
        <v>19289</v>
      </c>
      <c r="DS303" s="250">
        <v>10072233</v>
      </c>
      <c r="DT303" s="250">
        <v>10580</v>
      </c>
      <c r="DU303" s="250">
        <v>22200</v>
      </c>
      <c r="DV303" s="250">
        <v>1093855</v>
      </c>
      <c r="DW303" s="250">
        <v>13340</v>
      </c>
      <c r="DX303" s="250">
        <v>29949</v>
      </c>
      <c r="DY303" s="250">
        <v>19037678</v>
      </c>
      <c r="DZ303" s="250">
        <v>15825</v>
      </c>
      <c r="EA303" s="250">
        <v>35395</v>
      </c>
      <c r="EB303" s="155"/>
      <c r="EC303" s="75">
        <f t="shared" si="1046"/>
        <v>1</v>
      </c>
      <c r="ED303" s="74">
        <f t="shared" si="1047"/>
        <v>2018</v>
      </c>
      <c r="EE303" s="165">
        <f t="shared" si="1048"/>
        <v>43101</v>
      </c>
      <c r="EF303" s="157">
        <f t="shared" si="1049"/>
        <v>31</v>
      </c>
      <c r="EG303" s="156"/>
      <c r="EH303" s="166">
        <f>IFERROR(HLOOKUP(EH$1,$H$5:$FY$1802,MATCH($A303,$A$5:$A$1802,0),0)*HLOOKUP(EH$2,$H$5:$FY$1802,MATCH($A303,$A$5:$A$1802,0),0),$H$2)</f>
        <v>68745</v>
      </c>
      <c r="EI303" s="166" t="str">
        <f>IFERROR(HLOOKUP(EI$1,$H$5:$FY$1802,MATCH($A303,$A$5:$A$1802,0),0)*HLOOKUP(EI$2,$H$5:$FY$1802,MATCH($A303,$A$5:$A$1802,0),0),$H$2)</f>
        <v>-</v>
      </c>
      <c r="EJ303" s="166">
        <f>IFERROR(HLOOKUP(EJ$1,$H$5:$FY$1802,MATCH($A303,$A$5:$A$1802,0),0)*HLOOKUP(EJ$2,$H$5:$FY$1802,MATCH($A303,$A$5:$A$1802,0),0),$H$2)</f>
        <v>3849720</v>
      </c>
      <c r="EK303" s="166">
        <f>IFERROR(HLOOKUP(EK$1,$H$5:$FY$1802,MATCH($A303,$A$5:$A$1802,0),0)*HLOOKUP(EK$2,$H$5:$FY$1802,MATCH($A303,$A$5:$A$1802,0),0),$H$2)</f>
        <v>9074340</v>
      </c>
      <c r="EL303" s="166">
        <f>IFERROR(HLOOKUP(EL$1,$H$5:$FY$1802,MATCH($A303,$A$5:$A$1802,0),0)*HLOOKUP(EL$2,$H$5:$FY$1802,MATCH($A303,$A$5:$A$1802,0),0),$H$2)</f>
        <v>6164200</v>
      </c>
      <c r="EM303" s="166">
        <f>IFERROR(HLOOKUP(EM$1,$H$5:$FY$1802,MATCH($A303,$A$5:$A$1802,0),0)*HLOOKUP(EM$2,$H$5:$FY$1802,MATCH($A303,$A$5:$A$1802,0),0),$H$2)</f>
        <v>7208500</v>
      </c>
      <c r="EN303" s="166">
        <f>IFERROR(HLOOKUP(EN$1,$H$5:$FY$1802,MATCH($A303,$A$5:$A$1802,0),0)*HLOOKUP(EN$2,$H$5:$FY$1802,MATCH($A303,$A$5:$A$1802,0),0),$H$2)</f>
        <v>146073119</v>
      </c>
      <c r="EO303" s="166">
        <f>IFERROR(HLOOKUP(EO$1,$H$5:$FY$1802,MATCH($A303,$A$5:$A$1802,0),0)*HLOOKUP(EO$2,$H$5:$FY$1802,MATCH($A303,$A$5:$A$1802,0),0),$H$2)</f>
        <v>152710656</v>
      </c>
      <c r="EP303" s="166">
        <f>IFERROR(HLOOKUP(EP$1,$H$5:$FY$1802,MATCH($A303,$A$5:$A$1802,0),0)*HLOOKUP(EP$2,$H$5:$FY$1802,MATCH($A303,$A$5:$A$1802,0),0),$H$2)</f>
        <v>69566420</v>
      </c>
      <c r="EQ303" s="166" t="str">
        <f>IFERROR(HLOOKUP(EQ$1,$H$5:$FY$1802,MATCH($A303,$A$5:$A$1802,0),0)*HLOOKUP(EQ$2,$H$5:$FY$1802,MATCH($A303,$A$5:$A$1802,0),0),$H$2)</f>
        <v>-</v>
      </c>
      <c r="ER303" s="166" t="str">
        <f>IFERROR(HLOOKUP(ER$1,$H$5:$FY$1802,MATCH($A303,$A$5:$A$1802,0),0)*HLOOKUP(ER$2,$H$5:$FY$1802,MATCH($A303,$A$5:$A$1802,0),0),$H$2)</f>
        <v>-</v>
      </c>
      <c r="ES303" s="166" t="str">
        <f>IFERROR(HLOOKUP(ES$1,$H$5:$FY$1802,MATCH($A303,$A$5:$A$1802,0),0)*HLOOKUP(ES$2,$H$5:$FY$1802,MATCH($A303,$A$5:$A$1802,0),0),$H$2)</f>
        <v>-</v>
      </c>
      <c r="ET303" s="166" t="str">
        <f>IFERROR(HLOOKUP(ET$1,$H$5:$FY$1802,MATCH($A303,$A$5:$A$1802,0),0)*HLOOKUP(ET$2,$H$5:$FY$1802,MATCH($A303,$A$5:$A$1802,0),0),$H$2)</f>
        <v>-</v>
      </c>
      <c r="EU303" s="166" t="str">
        <f>IFERROR(HLOOKUP(EU$1,$H$5:$FY$1802,MATCH($A303,$A$5:$A$1802,0),0)*HLOOKUP(EU$2,$H$5:$FY$1802,MATCH($A303,$A$5:$A$1802,0),0),$H$2)</f>
        <v>-</v>
      </c>
      <c r="EV303" s="166" t="str">
        <f>IFERROR(HLOOKUP(EV$1,$H$5:$FY$1802,MATCH($A303,$A$5:$A$1802,0),0)*HLOOKUP(EV$2,$H$5:$FY$1802,MATCH($A303,$A$5:$A$1802,0),0),$H$2)</f>
        <v>-</v>
      </c>
      <c r="EW303" s="166" t="str">
        <f>IFERROR(HLOOKUP(EW$1,$H$5:$FY$1802,MATCH($A303,$A$5:$A$1802,0),0)*HLOOKUP(EW$2,$H$5:$FY$1802,MATCH($A303,$A$5:$A$1802,0),0),$H$2)</f>
        <v>-</v>
      </c>
      <c r="EX303" s="166" t="str">
        <f>IFERROR(HLOOKUP(EX$1,$H$5:$FY$1802,MATCH($A303,$A$5:$A$1802,0),0)*HLOOKUP(EX$2,$H$5:$FY$1802,MATCH($A303,$A$5:$A$1802,0),0),$H$2)</f>
        <v>-</v>
      </c>
      <c r="EY303" s="166" t="str">
        <f>IFERROR(HLOOKUP(EY$1,$H$5:$FY$1802,MATCH($A303,$A$5:$A$1802,0),0)*HLOOKUP(EY$2,$H$5:$FY$1802,MATCH($A303,$A$5:$A$1802,0),0),$H$2)</f>
        <v>-</v>
      </c>
      <c r="EZ303" s="166" t="str">
        <f>IFERROR(HLOOKUP(EZ$1,$H$5:$FY$1802,MATCH($A303,$A$5:$A$1802,0),0)*HLOOKUP(EZ$2,$H$5:$FY$1802,MATCH($A303,$A$5:$A$1802,0),0),$H$2)</f>
        <v>-</v>
      </c>
      <c r="FA303" s="166" t="str">
        <f>IFERROR(HLOOKUP(FA$1,$H$5:$FY$1802,MATCH($A303,$A$5:$A$1802,0),0)*HLOOKUP(FA$2,$H$5:$FY$1802,MATCH($A303,$A$5:$A$1802,0),0),$H$2)</f>
        <v>-</v>
      </c>
      <c r="FB303" s="166">
        <f>IFERROR(HLOOKUP(FB$1,$H$5:$FY$1802,MATCH($A303,$A$5:$A$1802,0),0)*HLOOKUP(FB$2,$H$5:$FY$1802,MATCH($A303,$A$5:$A$1802,0),0),$H$2)</f>
        <v>255258</v>
      </c>
      <c r="FC303" s="166">
        <f>IFERROR(HLOOKUP(FC$1,$H$5:$FY$1802,MATCH($A303,$A$5:$A$1802,0),0)*HLOOKUP(FC$2,$H$5:$FY$1802,MATCH($A303,$A$5:$A$1802,0),0),$H$2)</f>
        <v>462455</v>
      </c>
      <c r="FD303" s="166">
        <f>IFERROR(HLOOKUP(FD$1,$H$5:$FY$1802,MATCH($A303,$A$5:$A$1802,0),0)*HLOOKUP(FD$2,$H$5:$FY$1802,MATCH($A303,$A$5:$A$1802,0),0),$H$2)</f>
        <v>19308289</v>
      </c>
      <c r="FE303" s="166">
        <f>IFERROR(HLOOKUP(FE$1,$H$5:$FY$1802,MATCH($A303,$A$5:$A$1802,0),0)*HLOOKUP(FE$2,$H$5:$FY$1802,MATCH($A303,$A$5:$A$1802,0),0),$H$2)</f>
        <v>21134400</v>
      </c>
      <c r="FF303" s="166">
        <f>IFERROR(HLOOKUP(FF$1,$H$5:$FY$1802,MATCH($A303,$A$5:$A$1802,0),0)*HLOOKUP(FF$2,$H$5:$FY$1802,MATCH($A303,$A$5:$A$1802,0),0),$H$2)</f>
        <v>2455818</v>
      </c>
      <c r="FG303" s="166">
        <f>IFERROR(HLOOKUP(FG$1,$H$5:$FY$1802,MATCH($A303,$A$5:$A$1802,0),0)*HLOOKUP(FG$2,$H$5:$FY$1802,MATCH($A303,$A$5:$A$1802,0),0),$H$2)</f>
        <v>42580185</v>
      </c>
      <c r="FH303" s="152"/>
      <c r="FI303" s="405">
        <f t="shared" si="1050"/>
        <v>2.2593037214885956</v>
      </c>
      <c r="FJ303" s="405">
        <f t="shared" si="1050"/>
        <v>1.6835234093637454</v>
      </c>
      <c r="FK303" s="405">
        <f t="shared" si="1051"/>
        <v>1.0570333633904418</v>
      </c>
      <c r="FL303" s="405">
        <f t="shared" si="1052"/>
        <v>1.0565825067628494</v>
      </c>
      <c r="FM303" s="405">
        <f t="shared" si="1053"/>
        <v>1.5509480152881516</v>
      </c>
      <c r="FN303" s="405">
        <f t="shared" si="1054"/>
        <v>1.1508081237041292</v>
      </c>
      <c r="FO303" s="405">
        <f t="shared" si="1055"/>
        <v>1.8829719387755102</v>
      </c>
      <c r="FP303" s="405">
        <f t="shared" si="1056"/>
        <v>1.0921556122448979</v>
      </c>
      <c r="FQ303" s="405">
        <f t="shared" si="1057"/>
        <v>1.9541449739687624</v>
      </c>
      <c r="FR303" s="405">
        <f t="shared" si="1058"/>
        <v>1.0947136563876652</v>
      </c>
      <c r="FS303" s="65"/>
    </row>
    <row r="304" spans="1:175" ht="10.35" customHeight="1" x14ac:dyDescent="0.2">
      <c r="A304" s="74" t="str">
        <f t="shared" si="1045"/>
        <v>2017-18JANUARYR1F</v>
      </c>
      <c r="B304" s="163" t="str">
        <f t="shared" si="1059"/>
        <v>2017-18</v>
      </c>
      <c r="C304" s="26" t="s">
        <v>836</v>
      </c>
      <c r="D304" s="163" t="str">
        <f>INDEX($FV$16:$FW$26,MATCH($F304,$FV$16:$FV$26,0),2)</f>
        <v>Y59</v>
      </c>
      <c r="E304" s="163" t="str">
        <f>VLOOKUP($D304,$FW$8:$FX$14,2,0)</f>
        <v>South East</v>
      </c>
      <c r="F304" s="271" t="s">
        <v>852</v>
      </c>
      <c r="G304" s="271" t="s">
        <v>873</v>
      </c>
      <c r="H304" s="272">
        <v>0</v>
      </c>
      <c r="I304" s="272">
        <v>0</v>
      </c>
      <c r="J304" s="272">
        <v>0</v>
      </c>
      <c r="K304" s="272">
        <v>0</v>
      </c>
      <c r="L304" s="272">
        <v>0</v>
      </c>
      <c r="M304" s="272" t="s">
        <v>44</v>
      </c>
      <c r="N304" s="272">
        <v>0</v>
      </c>
      <c r="O304" s="272">
        <v>0</v>
      </c>
      <c r="P304" s="272" t="s">
        <v>44</v>
      </c>
      <c r="Q304" s="272" t="s">
        <v>44</v>
      </c>
      <c r="R304" s="272" t="s">
        <v>44</v>
      </c>
      <c r="S304" s="272" t="s">
        <v>44</v>
      </c>
      <c r="T304" s="272">
        <v>0</v>
      </c>
      <c r="U304" s="272">
        <v>0</v>
      </c>
      <c r="V304" s="272">
        <v>0</v>
      </c>
      <c r="W304" s="272">
        <v>0</v>
      </c>
      <c r="X304" s="272">
        <v>0</v>
      </c>
      <c r="Y304" s="272">
        <v>0</v>
      </c>
      <c r="Z304" s="272">
        <v>0</v>
      </c>
      <c r="AA304" s="272">
        <v>0</v>
      </c>
      <c r="AB304" s="272">
        <v>0</v>
      </c>
      <c r="AC304" s="272">
        <v>0</v>
      </c>
      <c r="AD304" s="272">
        <v>0</v>
      </c>
      <c r="AE304" s="272">
        <v>0</v>
      </c>
      <c r="AF304" s="272">
        <v>0</v>
      </c>
      <c r="AG304" s="272">
        <v>0</v>
      </c>
      <c r="AH304" s="272">
        <v>0</v>
      </c>
      <c r="AI304" s="272">
        <v>0</v>
      </c>
      <c r="AJ304" s="272">
        <v>0</v>
      </c>
      <c r="AK304" s="272">
        <v>0</v>
      </c>
      <c r="AL304" s="272">
        <v>0</v>
      </c>
      <c r="AM304" s="272">
        <v>0</v>
      </c>
      <c r="AN304" s="272">
        <v>0</v>
      </c>
      <c r="AO304" s="272">
        <v>0</v>
      </c>
      <c r="AP304" s="272">
        <v>0</v>
      </c>
      <c r="AQ304" s="272">
        <v>0</v>
      </c>
      <c r="AR304" s="272">
        <v>0</v>
      </c>
      <c r="AS304" s="272">
        <v>0</v>
      </c>
      <c r="AT304" s="272">
        <v>0</v>
      </c>
      <c r="AU304" s="272">
        <v>0</v>
      </c>
      <c r="AV304" s="272">
        <v>0</v>
      </c>
      <c r="AW304" s="272">
        <v>0</v>
      </c>
      <c r="AX304" s="272">
        <v>0</v>
      </c>
      <c r="AY304" s="272">
        <v>0</v>
      </c>
      <c r="AZ304" s="272">
        <v>0</v>
      </c>
      <c r="BA304" s="272">
        <v>0</v>
      </c>
      <c r="BB304" s="272">
        <v>0</v>
      </c>
      <c r="BC304" s="272">
        <v>0</v>
      </c>
      <c r="BD304" s="272">
        <v>0</v>
      </c>
      <c r="BE304" s="272">
        <v>0</v>
      </c>
      <c r="BF304" s="272">
        <v>0</v>
      </c>
      <c r="BG304" s="272">
        <v>0</v>
      </c>
      <c r="BH304" s="272">
        <v>0</v>
      </c>
      <c r="BI304" s="272">
        <v>0</v>
      </c>
      <c r="BJ304" s="272" t="s">
        <v>44</v>
      </c>
      <c r="BK304" s="272" t="s">
        <v>44</v>
      </c>
      <c r="BL304" s="272" t="s">
        <v>44</v>
      </c>
      <c r="BM304" s="272" t="s">
        <v>44</v>
      </c>
      <c r="BN304" s="272" t="s">
        <v>44</v>
      </c>
      <c r="BO304" s="272" t="s">
        <v>44</v>
      </c>
      <c r="BP304" s="272" t="s">
        <v>44</v>
      </c>
      <c r="BQ304" s="272" t="s">
        <v>44</v>
      </c>
      <c r="BR304" s="272" t="s">
        <v>44</v>
      </c>
      <c r="BS304" s="272" t="s">
        <v>44</v>
      </c>
      <c r="BT304" s="272" t="s">
        <v>44</v>
      </c>
      <c r="BU304" s="272" t="s">
        <v>44</v>
      </c>
      <c r="BV304" s="272" t="s">
        <v>44</v>
      </c>
      <c r="BW304" s="272" t="s">
        <v>44</v>
      </c>
      <c r="BX304" s="272" t="s">
        <v>44</v>
      </c>
      <c r="BY304" s="272" t="s">
        <v>44</v>
      </c>
      <c r="BZ304" s="272" t="s">
        <v>44</v>
      </c>
      <c r="CA304" s="272" t="s">
        <v>44</v>
      </c>
      <c r="CB304" s="272" t="s">
        <v>44</v>
      </c>
      <c r="CC304" s="272" t="s">
        <v>44</v>
      </c>
      <c r="CD304" s="272" t="s">
        <v>44</v>
      </c>
      <c r="CE304" s="272" t="s">
        <v>44</v>
      </c>
      <c r="CF304" s="272" t="s">
        <v>44</v>
      </c>
      <c r="CG304" s="272" t="s">
        <v>44</v>
      </c>
      <c r="CH304" s="272" t="s">
        <v>44</v>
      </c>
      <c r="CI304" s="272" t="s">
        <v>44</v>
      </c>
      <c r="CJ304" s="272" t="s">
        <v>44</v>
      </c>
      <c r="CK304" s="272" t="s">
        <v>44</v>
      </c>
      <c r="CL304" s="272" t="s">
        <v>44</v>
      </c>
      <c r="CM304" s="272" t="s">
        <v>44</v>
      </c>
      <c r="CN304" s="272" t="s">
        <v>44</v>
      </c>
      <c r="CO304" s="272" t="s">
        <v>44</v>
      </c>
      <c r="CP304" s="272" t="s">
        <v>44</v>
      </c>
      <c r="CQ304" s="272" t="s">
        <v>44</v>
      </c>
      <c r="CR304" s="272" t="s">
        <v>44</v>
      </c>
      <c r="CS304" s="272" t="s">
        <v>44</v>
      </c>
      <c r="CT304" s="272" t="s">
        <v>44</v>
      </c>
      <c r="CU304" s="272" t="s">
        <v>44</v>
      </c>
      <c r="CV304" s="272" t="s">
        <v>44</v>
      </c>
      <c r="CW304" s="272" t="s">
        <v>44</v>
      </c>
      <c r="CX304" s="272">
        <v>0</v>
      </c>
      <c r="CY304" s="272">
        <v>0</v>
      </c>
      <c r="CZ304" s="272">
        <v>0</v>
      </c>
      <c r="DA304" s="272">
        <v>0</v>
      </c>
      <c r="DB304" s="272">
        <v>0</v>
      </c>
      <c r="DC304" s="272">
        <v>0</v>
      </c>
      <c r="DD304" s="272">
        <v>0</v>
      </c>
      <c r="DE304" s="272">
        <v>0</v>
      </c>
      <c r="DF304" s="272" t="s">
        <v>44</v>
      </c>
      <c r="DG304" s="272" t="s">
        <v>44</v>
      </c>
      <c r="DH304" s="272" t="s">
        <v>44</v>
      </c>
      <c r="DI304" s="272" t="s">
        <v>44</v>
      </c>
      <c r="DJ304" s="272" t="s">
        <v>44</v>
      </c>
      <c r="DK304" s="272">
        <v>0</v>
      </c>
      <c r="DL304" s="250">
        <v>0</v>
      </c>
      <c r="DM304" s="250">
        <v>0</v>
      </c>
      <c r="DN304" s="250">
        <v>0</v>
      </c>
      <c r="DO304" s="250">
        <v>0</v>
      </c>
      <c r="DP304" s="250">
        <v>0</v>
      </c>
      <c r="DQ304" s="250">
        <v>0</v>
      </c>
      <c r="DR304" s="250">
        <v>0</v>
      </c>
      <c r="DS304" s="250">
        <v>0</v>
      </c>
      <c r="DT304" s="250">
        <v>0</v>
      </c>
      <c r="DU304" s="250">
        <v>0</v>
      </c>
      <c r="DV304" s="250">
        <v>0</v>
      </c>
      <c r="DW304" s="250">
        <v>0</v>
      </c>
      <c r="DX304" s="250">
        <v>0</v>
      </c>
      <c r="DY304" s="250">
        <v>0</v>
      </c>
      <c r="DZ304" s="250">
        <v>0</v>
      </c>
      <c r="EA304" s="250">
        <v>0</v>
      </c>
      <c r="EB304" s="155"/>
      <c r="EC304" s="75">
        <f t="shared" si="1046"/>
        <v>1</v>
      </c>
      <c r="ED304" s="74">
        <f t="shared" si="1047"/>
        <v>2018</v>
      </c>
      <c r="EE304" s="165">
        <f t="shared" si="1048"/>
        <v>43101</v>
      </c>
      <c r="EF304" s="157">
        <f t="shared" si="1049"/>
        <v>31</v>
      </c>
      <c r="EG304" s="156"/>
      <c r="EH304" s="166">
        <f>IFERROR(HLOOKUP(EH$1,$H$5:$FY$1802,MATCH($A304,$A$5:$A$1802,0),0)*HLOOKUP(EH$2,$H$5:$FY$1802,MATCH($A304,$A$5:$A$1802,0),0),$H$2)</f>
        <v>0</v>
      </c>
      <c r="EI304" s="166" t="str">
        <f>IFERROR(HLOOKUP(EI$1,$H$5:$FY$1802,MATCH($A304,$A$5:$A$1802,0),0)*HLOOKUP(EI$2,$H$5:$FY$1802,MATCH($A304,$A$5:$A$1802,0),0),$H$2)</f>
        <v>-</v>
      </c>
      <c r="EJ304" s="166">
        <f>IFERROR(HLOOKUP(EJ$1,$H$5:$FY$1802,MATCH($A304,$A$5:$A$1802,0),0)*HLOOKUP(EJ$2,$H$5:$FY$1802,MATCH($A304,$A$5:$A$1802,0),0),$H$2)</f>
        <v>0</v>
      </c>
      <c r="EK304" s="166">
        <f>IFERROR(HLOOKUP(EK$1,$H$5:$FY$1802,MATCH($A304,$A$5:$A$1802,0),0)*HLOOKUP(EK$2,$H$5:$FY$1802,MATCH($A304,$A$5:$A$1802,0),0),$H$2)</f>
        <v>0</v>
      </c>
      <c r="EL304" s="166">
        <f>IFERROR(HLOOKUP(EL$1,$H$5:$FY$1802,MATCH($A304,$A$5:$A$1802,0),0)*HLOOKUP(EL$2,$H$5:$FY$1802,MATCH($A304,$A$5:$A$1802,0),0),$H$2)</f>
        <v>0</v>
      </c>
      <c r="EM304" s="166">
        <f>IFERROR(HLOOKUP(EM$1,$H$5:$FY$1802,MATCH($A304,$A$5:$A$1802,0),0)*HLOOKUP(EM$2,$H$5:$FY$1802,MATCH($A304,$A$5:$A$1802,0),0),$H$2)</f>
        <v>0</v>
      </c>
      <c r="EN304" s="166">
        <f>IFERROR(HLOOKUP(EN$1,$H$5:$FY$1802,MATCH($A304,$A$5:$A$1802,0),0)*HLOOKUP(EN$2,$H$5:$FY$1802,MATCH($A304,$A$5:$A$1802,0),0),$H$2)</f>
        <v>0</v>
      </c>
      <c r="EO304" s="166">
        <f>IFERROR(HLOOKUP(EO$1,$H$5:$FY$1802,MATCH($A304,$A$5:$A$1802,0),0)*HLOOKUP(EO$2,$H$5:$FY$1802,MATCH($A304,$A$5:$A$1802,0),0),$H$2)</f>
        <v>0</v>
      </c>
      <c r="EP304" s="166">
        <f>IFERROR(HLOOKUP(EP$1,$H$5:$FY$1802,MATCH($A304,$A$5:$A$1802,0),0)*HLOOKUP(EP$2,$H$5:$FY$1802,MATCH($A304,$A$5:$A$1802,0),0),$H$2)</f>
        <v>0</v>
      </c>
      <c r="EQ304" s="166" t="str">
        <f>IFERROR(HLOOKUP(EQ$1,$H$5:$FY$1802,MATCH($A304,$A$5:$A$1802,0),0)*HLOOKUP(EQ$2,$H$5:$FY$1802,MATCH($A304,$A$5:$A$1802,0),0),$H$2)</f>
        <v>-</v>
      </c>
      <c r="ER304" s="166" t="str">
        <f>IFERROR(HLOOKUP(ER$1,$H$5:$FY$1802,MATCH($A304,$A$5:$A$1802,0),0)*HLOOKUP(ER$2,$H$5:$FY$1802,MATCH($A304,$A$5:$A$1802,0),0),$H$2)</f>
        <v>-</v>
      </c>
      <c r="ES304" s="166" t="str">
        <f>IFERROR(HLOOKUP(ES$1,$H$5:$FY$1802,MATCH($A304,$A$5:$A$1802,0),0)*HLOOKUP(ES$2,$H$5:$FY$1802,MATCH($A304,$A$5:$A$1802,0),0),$H$2)</f>
        <v>-</v>
      </c>
      <c r="ET304" s="166" t="str">
        <f>IFERROR(HLOOKUP(ET$1,$H$5:$FY$1802,MATCH($A304,$A$5:$A$1802,0),0)*HLOOKUP(ET$2,$H$5:$FY$1802,MATCH($A304,$A$5:$A$1802,0),0),$H$2)</f>
        <v>-</v>
      </c>
      <c r="EU304" s="166" t="str">
        <f>IFERROR(HLOOKUP(EU$1,$H$5:$FY$1802,MATCH($A304,$A$5:$A$1802,0),0)*HLOOKUP(EU$2,$H$5:$FY$1802,MATCH($A304,$A$5:$A$1802,0),0),$H$2)</f>
        <v>-</v>
      </c>
      <c r="EV304" s="166" t="str">
        <f>IFERROR(HLOOKUP(EV$1,$H$5:$FY$1802,MATCH($A304,$A$5:$A$1802,0),0)*HLOOKUP(EV$2,$H$5:$FY$1802,MATCH($A304,$A$5:$A$1802,0),0),$H$2)</f>
        <v>-</v>
      </c>
      <c r="EW304" s="166" t="str">
        <f>IFERROR(HLOOKUP(EW$1,$H$5:$FY$1802,MATCH($A304,$A$5:$A$1802,0),0)*HLOOKUP(EW$2,$H$5:$FY$1802,MATCH($A304,$A$5:$A$1802,0),0),$H$2)</f>
        <v>-</v>
      </c>
      <c r="EX304" s="166" t="str">
        <f>IFERROR(HLOOKUP(EX$1,$H$5:$FY$1802,MATCH($A304,$A$5:$A$1802,0),0)*HLOOKUP(EX$2,$H$5:$FY$1802,MATCH($A304,$A$5:$A$1802,0),0),$H$2)</f>
        <v>-</v>
      </c>
      <c r="EY304" s="166" t="str">
        <f>IFERROR(HLOOKUP(EY$1,$H$5:$FY$1802,MATCH($A304,$A$5:$A$1802,0),0)*HLOOKUP(EY$2,$H$5:$FY$1802,MATCH($A304,$A$5:$A$1802,0),0),$H$2)</f>
        <v>-</v>
      </c>
      <c r="EZ304" s="166" t="str">
        <f>IFERROR(HLOOKUP(EZ$1,$H$5:$FY$1802,MATCH($A304,$A$5:$A$1802,0),0)*HLOOKUP(EZ$2,$H$5:$FY$1802,MATCH($A304,$A$5:$A$1802,0),0),$H$2)</f>
        <v>-</v>
      </c>
      <c r="FA304" s="166" t="str">
        <f>IFERROR(HLOOKUP(FA$1,$H$5:$FY$1802,MATCH($A304,$A$5:$A$1802,0),0)*HLOOKUP(FA$2,$H$5:$FY$1802,MATCH($A304,$A$5:$A$1802,0),0),$H$2)</f>
        <v>-</v>
      </c>
      <c r="FB304" s="166">
        <f>IFERROR(HLOOKUP(FB$1,$H$5:$FY$1802,MATCH($A304,$A$5:$A$1802,0),0)*HLOOKUP(FB$2,$H$5:$FY$1802,MATCH($A304,$A$5:$A$1802,0),0),$H$2)</f>
        <v>0</v>
      </c>
      <c r="FC304" s="166">
        <f>IFERROR(HLOOKUP(FC$1,$H$5:$FY$1802,MATCH($A304,$A$5:$A$1802,0),0)*HLOOKUP(FC$2,$H$5:$FY$1802,MATCH($A304,$A$5:$A$1802,0),0),$H$2)</f>
        <v>0</v>
      </c>
      <c r="FD304" s="166">
        <f>IFERROR(HLOOKUP(FD$1,$H$5:$FY$1802,MATCH($A304,$A$5:$A$1802,0),0)*HLOOKUP(FD$2,$H$5:$FY$1802,MATCH($A304,$A$5:$A$1802,0),0),$H$2)</f>
        <v>0</v>
      </c>
      <c r="FE304" s="166">
        <f>IFERROR(HLOOKUP(FE$1,$H$5:$FY$1802,MATCH($A304,$A$5:$A$1802,0),0)*HLOOKUP(FE$2,$H$5:$FY$1802,MATCH($A304,$A$5:$A$1802,0),0),$H$2)</f>
        <v>0</v>
      </c>
      <c r="FF304" s="166">
        <f>IFERROR(HLOOKUP(FF$1,$H$5:$FY$1802,MATCH($A304,$A$5:$A$1802,0),0)*HLOOKUP(FF$2,$H$5:$FY$1802,MATCH($A304,$A$5:$A$1802,0),0),$H$2)</f>
        <v>0</v>
      </c>
      <c r="FG304" s="166">
        <f>IFERROR(HLOOKUP(FG$1,$H$5:$FY$1802,MATCH($A304,$A$5:$A$1802,0),0)*HLOOKUP(FG$2,$H$5:$FY$1802,MATCH($A304,$A$5:$A$1802,0),0),$H$2)</f>
        <v>0</v>
      </c>
      <c r="FH304" s="152"/>
      <c r="FI304" s="405" t="str">
        <f t="shared" si="1050"/>
        <v>-</v>
      </c>
      <c r="FJ304" s="405" t="str">
        <f t="shared" si="1050"/>
        <v>-</v>
      </c>
      <c r="FK304" s="405" t="str">
        <f t="shared" si="1051"/>
        <v>-</v>
      </c>
      <c r="FL304" s="405" t="str">
        <f t="shared" si="1052"/>
        <v>-</v>
      </c>
      <c r="FM304" s="405" t="str">
        <f t="shared" si="1053"/>
        <v>-</v>
      </c>
      <c r="FN304" s="405" t="str">
        <f t="shared" si="1054"/>
        <v>-</v>
      </c>
      <c r="FO304" s="405" t="str">
        <f t="shared" si="1055"/>
        <v>-</v>
      </c>
      <c r="FP304" s="405" t="str">
        <f t="shared" si="1056"/>
        <v>-</v>
      </c>
      <c r="FQ304" s="405" t="str">
        <f t="shared" si="1057"/>
        <v>-</v>
      </c>
      <c r="FR304" s="405" t="str">
        <f t="shared" si="1058"/>
        <v>-</v>
      </c>
      <c r="FS304" s="65"/>
    </row>
    <row r="305" spans="1:175" ht="10.35" customHeight="1" x14ac:dyDescent="0.2">
      <c r="A305" s="180" t="str">
        <f t="shared" si="1045"/>
        <v>2017-18JANUARYRRU</v>
      </c>
      <c r="B305" s="182" t="str">
        <f t="shared" si="1059"/>
        <v>2017-18</v>
      </c>
      <c r="C305" s="181" t="s">
        <v>836</v>
      </c>
      <c r="D305" s="182" t="str">
        <f>INDEX($FV$16:$FW$26,MATCH($F305,$FV$16:$FV$26,0),2)</f>
        <v>Y56</v>
      </c>
      <c r="E305" s="182" t="str">
        <f>VLOOKUP($D305,$FW$8:$FX$14,2,0)</f>
        <v>London</v>
      </c>
      <c r="F305" s="273" t="s">
        <v>855</v>
      </c>
      <c r="G305" s="273" t="s">
        <v>874</v>
      </c>
      <c r="H305" s="274">
        <v>165944</v>
      </c>
      <c r="I305" s="274">
        <v>135359</v>
      </c>
      <c r="J305" s="274">
        <v>1610430</v>
      </c>
      <c r="K305" s="274">
        <v>12</v>
      </c>
      <c r="L305" s="274">
        <v>0</v>
      </c>
      <c r="M305" s="274" t="s">
        <v>44</v>
      </c>
      <c r="N305" s="274">
        <v>82</v>
      </c>
      <c r="O305" s="274">
        <v>165</v>
      </c>
      <c r="P305" s="274" t="s">
        <v>44</v>
      </c>
      <c r="Q305" s="274" t="s">
        <v>44</v>
      </c>
      <c r="R305" s="274" t="s">
        <v>44</v>
      </c>
      <c r="S305" s="274" t="s">
        <v>44</v>
      </c>
      <c r="T305" s="274">
        <v>101662</v>
      </c>
      <c r="U305" s="274">
        <v>8472</v>
      </c>
      <c r="V305" s="274">
        <v>6145</v>
      </c>
      <c r="W305" s="274">
        <v>55562</v>
      </c>
      <c r="X305" s="274">
        <v>22023</v>
      </c>
      <c r="Y305" s="274">
        <v>2744</v>
      </c>
      <c r="Z305" s="274">
        <v>3634469</v>
      </c>
      <c r="AA305" s="274">
        <v>429</v>
      </c>
      <c r="AB305" s="274">
        <v>703</v>
      </c>
      <c r="AC305" s="274">
        <v>4808640</v>
      </c>
      <c r="AD305" s="274">
        <v>783</v>
      </c>
      <c r="AE305" s="274">
        <v>1343</v>
      </c>
      <c r="AF305" s="274">
        <v>67946609</v>
      </c>
      <c r="AG305" s="274">
        <v>1223</v>
      </c>
      <c r="AH305" s="274">
        <v>2525</v>
      </c>
      <c r="AI305" s="274">
        <v>81000877</v>
      </c>
      <c r="AJ305" s="274">
        <v>3678</v>
      </c>
      <c r="AK305" s="274">
        <v>8683</v>
      </c>
      <c r="AL305" s="274">
        <v>11215454</v>
      </c>
      <c r="AM305" s="274">
        <v>4087</v>
      </c>
      <c r="AN305" s="274">
        <v>8345</v>
      </c>
      <c r="AO305" s="274">
        <v>4199</v>
      </c>
      <c r="AP305" s="274">
        <v>408</v>
      </c>
      <c r="AQ305" s="274">
        <v>1445</v>
      </c>
      <c r="AR305" s="274">
        <v>8404</v>
      </c>
      <c r="AS305" s="274">
        <v>226</v>
      </c>
      <c r="AT305" s="274">
        <v>2120</v>
      </c>
      <c r="AU305" s="274">
        <v>0</v>
      </c>
      <c r="AV305" s="274">
        <v>64078</v>
      </c>
      <c r="AW305" s="274">
        <v>6879</v>
      </c>
      <c r="AX305" s="274">
        <v>26506</v>
      </c>
      <c r="AY305" s="274">
        <v>97463</v>
      </c>
      <c r="AZ305" s="274">
        <v>22191</v>
      </c>
      <c r="BA305" s="274">
        <v>17478</v>
      </c>
      <c r="BB305" s="274">
        <v>15981</v>
      </c>
      <c r="BC305" s="274">
        <v>12884</v>
      </c>
      <c r="BD305" s="274">
        <v>81538</v>
      </c>
      <c r="BE305" s="274">
        <v>63237</v>
      </c>
      <c r="BF305" s="274">
        <v>35566</v>
      </c>
      <c r="BG305" s="274">
        <v>24708</v>
      </c>
      <c r="BH305" s="274">
        <v>3760</v>
      </c>
      <c r="BI305" s="274">
        <v>2889</v>
      </c>
      <c r="BJ305" s="274" t="s">
        <v>44</v>
      </c>
      <c r="BK305" s="274" t="s">
        <v>44</v>
      </c>
      <c r="BL305" s="274" t="s">
        <v>44</v>
      </c>
      <c r="BM305" s="274" t="s">
        <v>44</v>
      </c>
      <c r="BN305" s="274" t="s">
        <v>44</v>
      </c>
      <c r="BO305" s="274" t="s">
        <v>44</v>
      </c>
      <c r="BP305" s="274" t="s">
        <v>44</v>
      </c>
      <c r="BQ305" s="274" t="s">
        <v>44</v>
      </c>
      <c r="BR305" s="274" t="s">
        <v>44</v>
      </c>
      <c r="BS305" s="274" t="s">
        <v>44</v>
      </c>
      <c r="BT305" s="274" t="s">
        <v>44</v>
      </c>
      <c r="BU305" s="274" t="s">
        <v>44</v>
      </c>
      <c r="BV305" s="274" t="s">
        <v>44</v>
      </c>
      <c r="BW305" s="274" t="s">
        <v>44</v>
      </c>
      <c r="BX305" s="274" t="s">
        <v>44</v>
      </c>
      <c r="BY305" s="274" t="s">
        <v>44</v>
      </c>
      <c r="BZ305" s="274" t="s">
        <v>44</v>
      </c>
      <c r="CA305" s="274" t="s">
        <v>44</v>
      </c>
      <c r="CB305" s="274" t="s">
        <v>44</v>
      </c>
      <c r="CC305" s="274" t="s">
        <v>44</v>
      </c>
      <c r="CD305" s="274" t="s">
        <v>44</v>
      </c>
      <c r="CE305" s="274" t="s">
        <v>44</v>
      </c>
      <c r="CF305" s="274" t="s">
        <v>44</v>
      </c>
      <c r="CG305" s="274" t="s">
        <v>44</v>
      </c>
      <c r="CH305" s="274" t="s">
        <v>44</v>
      </c>
      <c r="CI305" s="274" t="s">
        <v>44</v>
      </c>
      <c r="CJ305" s="274" t="s">
        <v>44</v>
      </c>
      <c r="CK305" s="274" t="s">
        <v>44</v>
      </c>
      <c r="CL305" s="274" t="s">
        <v>44</v>
      </c>
      <c r="CM305" s="274" t="s">
        <v>44</v>
      </c>
      <c r="CN305" s="274" t="s">
        <v>44</v>
      </c>
      <c r="CO305" s="274" t="s">
        <v>44</v>
      </c>
      <c r="CP305" s="274" t="s">
        <v>44</v>
      </c>
      <c r="CQ305" s="274" t="s">
        <v>44</v>
      </c>
      <c r="CR305" s="274" t="s">
        <v>44</v>
      </c>
      <c r="CS305" s="274" t="s">
        <v>44</v>
      </c>
      <c r="CT305" s="274" t="s">
        <v>44</v>
      </c>
      <c r="CU305" s="274" t="s">
        <v>44</v>
      </c>
      <c r="CV305" s="274" t="s">
        <v>44</v>
      </c>
      <c r="CW305" s="274" t="s">
        <v>44</v>
      </c>
      <c r="CX305" s="274">
        <v>0</v>
      </c>
      <c r="CY305" s="274">
        <v>0</v>
      </c>
      <c r="CZ305" s="274">
        <v>0</v>
      </c>
      <c r="DA305" s="274">
        <v>0</v>
      </c>
      <c r="DB305" s="274">
        <v>3736</v>
      </c>
      <c r="DC305" s="274">
        <v>255117</v>
      </c>
      <c r="DD305" s="274">
        <v>68</v>
      </c>
      <c r="DE305" s="274">
        <v>150</v>
      </c>
      <c r="DF305" s="274" t="s">
        <v>44</v>
      </c>
      <c r="DG305" s="274" t="s">
        <v>44</v>
      </c>
      <c r="DH305" s="274" t="s">
        <v>44</v>
      </c>
      <c r="DI305" s="274" t="s">
        <v>44</v>
      </c>
      <c r="DJ305" s="274" t="s">
        <v>44</v>
      </c>
      <c r="DK305" s="274">
        <v>2064</v>
      </c>
      <c r="DL305" s="251">
        <v>1008</v>
      </c>
      <c r="DM305" s="251">
        <v>1620</v>
      </c>
      <c r="DN305" s="251">
        <v>52</v>
      </c>
      <c r="DO305" s="251">
        <v>1546</v>
      </c>
      <c r="DP305" s="251">
        <v>5980820</v>
      </c>
      <c r="DQ305" s="251">
        <v>5933</v>
      </c>
      <c r="DR305" s="251">
        <v>12611</v>
      </c>
      <c r="DS305" s="251">
        <v>11394834</v>
      </c>
      <c r="DT305" s="251">
        <v>7034</v>
      </c>
      <c r="DU305" s="251">
        <v>14196</v>
      </c>
      <c r="DV305" s="251">
        <v>369008</v>
      </c>
      <c r="DW305" s="251">
        <v>7096</v>
      </c>
      <c r="DX305" s="251">
        <v>13681</v>
      </c>
      <c r="DY305" s="251">
        <v>13904297</v>
      </c>
      <c r="DZ305" s="251">
        <v>8994</v>
      </c>
      <c r="EA305" s="251">
        <v>16402</v>
      </c>
      <c r="EB305" s="183"/>
      <c r="EC305" s="184">
        <f t="shared" si="1046"/>
        <v>1</v>
      </c>
      <c r="ED305" s="180">
        <f t="shared" si="1047"/>
        <v>2018</v>
      </c>
      <c r="EE305" s="185">
        <f t="shared" si="1048"/>
        <v>43101</v>
      </c>
      <c r="EF305" s="186">
        <f t="shared" si="1049"/>
        <v>31</v>
      </c>
      <c r="EG305" s="187"/>
      <c r="EH305" s="188">
        <f>IFERROR(HLOOKUP(EH$1,$H$5:$FY$1802,MATCH($A305,$A$5:$A$1802,0),0)*HLOOKUP(EH$2,$H$5:$FY$1802,MATCH($A305,$A$5:$A$1802,0),0),$H$2)</f>
        <v>0</v>
      </c>
      <c r="EI305" s="188" t="str">
        <f>IFERROR(HLOOKUP(EI$1,$H$5:$FY$1802,MATCH($A305,$A$5:$A$1802,0),0)*HLOOKUP(EI$2,$H$5:$FY$1802,MATCH($A305,$A$5:$A$1802,0),0),$H$2)</f>
        <v>-</v>
      </c>
      <c r="EJ305" s="188">
        <f>IFERROR(HLOOKUP(EJ$1,$H$5:$FY$1802,MATCH($A305,$A$5:$A$1802,0),0)*HLOOKUP(EJ$2,$H$5:$FY$1802,MATCH($A305,$A$5:$A$1802,0),0),$H$2)</f>
        <v>11099438</v>
      </c>
      <c r="EK305" s="188">
        <f>IFERROR(HLOOKUP(EK$1,$H$5:$FY$1802,MATCH($A305,$A$5:$A$1802,0),0)*HLOOKUP(EK$2,$H$5:$FY$1802,MATCH($A305,$A$5:$A$1802,0),0),$H$2)</f>
        <v>22334235</v>
      </c>
      <c r="EL305" s="188">
        <f>IFERROR(HLOOKUP(EL$1,$H$5:$FY$1802,MATCH($A305,$A$5:$A$1802,0),0)*HLOOKUP(EL$2,$H$5:$FY$1802,MATCH($A305,$A$5:$A$1802,0),0),$H$2)</f>
        <v>5955816</v>
      </c>
      <c r="EM305" s="188">
        <f>IFERROR(HLOOKUP(EM$1,$H$5:$FY$1802,MATCH($A305,$A$5:$A$1802,0),0)*HLOOKUP(EM$2,$H$5:$FY$1802,MATCH($A305,$A$5:$A$1802,0),0),$H$2)</f>
        <v>8252735</v>
      </c>
      <c r="EN305" s="188">
        <f>IFERROR(HLOOKUP(EN$1,$H$5:$FY$1802,MATCH($A305,$A$5:$A$1802,0),0)*HLOOKUP(EN$2,$H$5:$FY$1802,MATCH($A305,$A$5:$A$1802,0),0),$H$2)</f>
        <v>140294050</v>
      </c>
      <c r="EO305" s="188">
        <f>IFERROR(HLOOKUP(EO$1,$H$5:$FY$1802,MATCH($A305,$A$5:$A$1802,0),0)*HLOOKUP(EO$2,$H$5:$FY$1802,MATCH($A305,$A$5:$A$1802,0),0),$H$2)</f>
        <v>191225709</v>
      </c>
      <c r="EP305" s="188">
        <f>IFERROR(HLOOKUP(EP$1,$H$5:$FY$1802,MATCH($A305,$A$5:$A$1802,0),0)*HLOOKUP(EP$2,$H$5:$FY$1802,MATCH($A305,$A$5:$A$1802,0),0),$H$2)</f>
        <v>22898680</v>
      </c>
      <c r="EQ305" s="188" t="str">
        <f>IFERROR(HLOOKUP(EQ$1,$H$5:$FY$1802,MATCH($A305,$A$5:$A$1802,0),0)*HLOOKUP(EQ$2,$H$5:$FY$1802,MATCH($A305,$A$5:$A$1802,0),0),$H$2)</f>
        <v>-</v>
      </c>
      <c r="ER305" s="188" t="str">
        <f>IFERROR(HLOOKUP(ER$1,$H$5:$FY$1802,MATCH($A305,$A$5:$A$1802,0),0)*HLOOKUP(ER$2,$H$5:$FY$1802,MATCH($A305,$A$5:$A$1802,0),0),$H$2)</f>
        <v>-</v>
      </c>
      <c r="ES305" s="188" t="str">
        <f>IFERROR(HLOOKUP(ES$1,$H$5:$FY$1802,MATCH($A305,$A$5:$A$1802,0),0)*HLOOKUP(ES$2,$H$5:$FY$1802,MATCH($A305,$A$5:$A$1802,0),0),$H$2)</f>
        <v>-</v>
      </c>
      <c r="ET305" s="188" t="str">
        <f>IFERROR(HLOOKUP(ET$1,$H$5:$FY$1802,MATCH($A305,$A$5:$A$1802,0),0)*HLOOKUP(ET$2,$H$5:$FY$1802,MATCH($A305,$A$5:$A$1802,0),0),$H$2)</f>
        <v>-</v>
      </c>
      <c r="EU305" s="188" t="str">
        <f>IFERROR(HLOOKUP(EU$1,$H$5:$FY$1802,MATCH($A305,$A$5:$A$1802,0),0)*HLOOKUP(EU$2,$H$5:$FY$1802,MATCH($A305,$A$5:$A$1802,0),0),$H$2)</f>
        <v>-</v>
      </c>
      <c r="EV305" s="188" t="str">
        <f>IFERROR(HLOOKUP(EV$1,$H$5:$FY$1802,MATCH($A305,$A$5:$A$1802,0),0)*HLOOKUP(EV$2,$H$5:$FY$1802,MATCH($A305,$A$5:$A$1802,0),0),$H$2)</f>
        <v>-</v>
      </c>
      <c r="EW305" s="188" t="str">
        <f>IFERROR(HLOOKUP(EW$1,$H$5:$FY$1802,MATCH($A305,$A$5:$A$1802,0),0)*HLOOKUP(EW$2,$H$5:$FY$1802,MATCH($A305,$A$5:$A$1802,0),0),$H$2)</f>
        <v>-</v>
      </c>
      <c r="EX305" s="188" t="str">
        <f>IFERROR(HLOOKUP(EX$1,$H$5:$FY$1802,MATCH($A305,$A$5:$A$1802,0),0)*HLOOKUP(EX$2,$H$5:$FY$1802,MATCH($A305,$A$5:$A$1802,0),0),$H$2)</f>
        <v>-</v>
      </c>
      <c r="EY305" s="188" t="str">
        <f>IFERROR(HLOOKUP(EY$1,$H$5:$FY$1802,MATCH($A305,$A$5:$A$1802,0),0)*HLOOKUP(EY$2,$H$5:$FY$1802,MATCH($A305,$A$5:$A$1802,0),0),$H$2)</f>
        <v>-</v>
      </c>
      <c r="EZ305" s="188" t="str">
        <f>IFERROR(HLOOKUP(EZ$1,$H$5:$FY$1802,MATCH($A305,$A$5:$A$1802,0),0)*HLOOKUP(EZ$2,$H$5:$FY$1802,MATCH($A305,$A$5:$A$1802,0),0),$H$2)</f>
        <v>-</v>
      </c>
      <c r="FA305" s="188" t="str">
        <f>IFERROR(HLOOKUP(FA$1,$H$5:$FY$1802,MATCH($A305,$A$5:$A$1802,0),0)*HLOOKUP(FA$2,$H$5:$FY$1802,MATCH($A305,$A$5:$A$1802,0),0),$H$2)</f>
        <v>-</v>
      </c>
      <c r="FB305" s="188">
        <f>IFERROR(HLOOKUP(FB$1,$H$5:$FY$1802,MATCH($A305,$A$5:$A$1802,0),0)*HLOOKUP(FB$2,$H$5:$FY$1802,MATCH($A305,$A$5:$A$1802,0),0),$H$2)</f>
        <v>0</v>
      </c>
      <c r="FC305" s="188">
        <f>IFERROR(HLOOKUP(FC$1,$H$5:$FY$1802,MATCH($A305,$A$5:$A$1802,0),0)*HLOOKUP(FC$2,$H$5:$FY$1802,MATCH($A305,$A$5:$A$1802,0),0),$H$2)</f>
        <v>560400</v>
      </c>
      <c r="FD305" s="188">
        <f>IFERROR(HLOOKUP(FD$1,$H$5:$FY$1802,MATCH($A305,$A$5:$A$1802,0),0)*HLOOKUP(FD$2,$H$5:$FY$1802,MATCH($A305,$A$5:$A$1802,0),0),$H$2)</f>
        <v>12711888</v>
      </c>
      <c r="FE305" s="188">
        <f>IFERROR(HLOOKUP(FE$1,$H$5:$FY$1802,MATCH($A305,$A$5:$A$1802,0),0)*HLOOKUP(FE$2,$H$5:$FY$1802,MATCH($A305,$A$5:$A$1802,0),0),$H$2)</f>
        <v>22997520</v>
      </c>
      <c r="FF305" s="188">
        <f>IFERROR(HLOOKUP(FF$1,$H$5:$FY$1802,MATCH($A305,$A$5:$A$1802,0),0)*HLOOKUP(FF$2,$H$5:$FY$1802,MATCH($A305,$A$5:$A$1802,0),0),$H$2)</f>
        <v>711412</v>
      </c>
      <c r="FG305" s="188">
        <f>IFERROR(HLOOKUP(FG$1,$H$5:$FY$1802,MATCH($A305,$A$5:$A$1802,0),0)*HLOOKUP(FG$2,$H$5:$FY$1802,MATCH($A305,$A$5:$A$1802,0),0),$H$2)</f>
        <v>25357492</v>
      </c>
      <c r="FH305" s="189"/>
      <c r="FI305" s="406">
        <f t="shared" si="1050"/>
        <v>2.6193342776203967</v>
      </c>
      <c r="FJ305" s="406">
        <f t="shared" si="1050"/>
        <v>2.0630311614730878</v>
      </c>
      <c r="FK305" s="406">
        <f t="shared" si="1051"/>
        <v>2.6006509357200978</v>
      </c>
      <c r="FL305" s="406">
        <f t="shared" si="1052"/>
        <v>2.0966639544344994</v>
      </c>
      <c r="FM305" s="406">
        <f t="shared" si="1053"/>
        <v>1.4675137684028652</v>
      </c>
      <c r="FN305" s="406">
        <f t="shared" si="1054"/>
        <v>1.1381339764587308</v>
      </c>
      <c r="FO305" s="406">
        <f t="shared" si="1055"/>
        <v>1.6149480088997865</v>
      </c>
      <c r="FP305" s="406">
        <f t="shared" si="1056"/>
        <v>1.1219179948235936</v>
      </c>
      <c r="FQ305" s="406">
        <f t="shared" si="1057"/>
        <v>1.370262390670554</v>
      </c>
      <c r="FR305" s="406">
        <f t="shared" si="1058"/>
        <v>1.0528425655976676</v>
      </c>
      <c r="FS305" s="410"/>
    </row>
    <row r="306" spans="1:175" ht="10.35" customHeight="1" x14ac:dyDescent="0.2">
      <c r="A306" s="74" t="str">
        <f t="shared" si="1045"/>
        <v>2017-18JANUARYRX6</v>
      </c>
      <c r="B306" s="163" t="str">
        <f t="shared" si="1059"/>
        <v>2017-18</v>
      </c>
      <c r="C306" s="26" t="s">
        <v>836</v>
      </c>
      <c r="D306" s="163" t="str">
        <f>INDEX($FV$16:$FW$26,MATCH($F306,$FV$16:$FV$26,0),2)</f>
        <v>Y63</v>
      </c>
      <c r="E306" s="163" t="str">
        <f>VLOOKUP($D306,$FW$8:$FX$14,2,0)</f>
        <v>North East and Yorkshire</v>
      </c>
      <c r="F306" s="271" t="s">
        <v>857</v>
      </c>
      <c r="G306" s="271" t="s">
        <v>875</v>
      </c>
      <c r="H306" s="272">
        <v>46484</v>
      </c>
      <c r="I306" s="272">
        <v>31452</v>
      </c>
      <c r="J306" s="272">
        <v>121391</v>
      </c>
      <c r="K306" s="272">
        <v>4</v>
      </c>
      <c r="L306" s="272">
        <v>1</v>
      </c>
      <c r="M306" s="272" t="s">
        <v>44</v>
      </c>
      <c r="N306" s="272">
        <v>14</v>
      </c>
      <c r="O306" s="272">
        <v>33</v>
      </c>
      <c r="P306" s="272" t="s">
        <v>44</v>
      </c>
      <c r="Q306" s="272" t="s">
        <v>44</v>
      </c>
      <c r="R306" s="272" t="s">
        <v>44</v>
      </c>
      <c r="S306" s="272" t="s">
        <v>44</v>
      </c>
      <c r="T306" s="272">
        <v>34280</v>
      </c>
      <c r="U306" s="272">
        <v>2432</v>
      </c>
      <c r="V306" s="272">
        <v>1461</v>
      </c>
      <c r="W306" s="272">
        <v>18857</v>
      </c>
      <c r="X306" s="272">
        <v>7515</v>
      </c>
      <c r="Y306" s="272">
        <v>463</v>
      </c>
      <c r="Z306" s="272">
        <v>954006</v>
      </c>
      <c r="AA306" s="272">
        <v>392</v>
      </c>
      <c r="AB306" s="272">
        <v>682</v>
      </c>
      <c r="AC306" s="272">
        <v>789442</v>
      </c>
      <c r="AD306" s="272">
        <v>540</v>
      </c>
      <c r="AE306" s="272">
        <v>960</v>
      </c>
      <c r="AF306" s="272">
        <v>26462641</v>
      </c>
      <c r="AG306" s="272">
        <v>1403</v>
      </c>
      <c r="AH306" s="272">
        <v>2938</v>
      </c>
      <c r="AI306" s="272">
        <v>39756189</v>
      </c>
      <c r="AJ306" s="272">
        <v>5290</v>
      </c>
      <c r="AK306" s="272">
        <v>12502</v>
      </c>
      <c r="AL306" s="272">
        <v>2090760</v>
      </c>
      <c r="AM306" s="272">
        <v>4516</v>
      </c>
      <c r="AN306" s="272">
        <v>11397</v>
      </c>
      <c r="AO306" s="272">
        <v>2201</v>
      </c>
      <c r="AP306" s="272">
        <v>98</v>
      </c>
      <c r="AQ306" s="272">
        <v>748</v>
      </c>
      <c r="AR306" s="272">
        <v>3926</v>
      </c>
      <c r="AS306" s="272">
        <v>79</v>
      </c>
      <c r="AT306" s="272">
        <v>1276</v>
      </c>
      <c r="AU306" s="272">
        <v>0</v>
      </c>
      <c r="AV306" s="272">
        <v>19497</v>
      </c>
      <c r="AW306" s="272">
        <v>4179</v>
      </c>
      <c r="AX306" s="272">
        <v>8403</v>
      </c>
      <c r="AY306" s="272">
        <v>32079</v>
      </c>
      <c r="AZ306" s="272">
        <v>4582</v>
      </c>
      <c r="BA306" s="272">
        <v>3842</v>
      </c>
      <c r="BB306" s="272">
        <v>2692</v>
      </c>
      <c r="BC306" s="272">
        <v>2288</v>
      </c>
      <c r="BD306" s="272">
        <v>25615</v>
      </c>
      <c r="BE306" s="272">
        <v>21763</v>
      </c>
      <c r="BF306" s="272">
        <v>12409</v>
      </c>
      <c r="BG306" s="272">
        <v>7997</v>
      </c>
      <c r="BH306" s="272">
        <v>794</v>
      </c>
      <c r="BI306" s="272">
        <v>479</v>
      </c>
      <c r="BJ306" s="272" t="s">
        <v>44</v>
      </c>
      <c r="BK306" s="272" t="s">
        <v>44</v>
      </c>
      <c r="BL306" s="272" t="s">
        <v>44</v>
      </c>
      <c r="BM306" s="272" t="s">
        <v>44</v>
      </c>
      <c r="BN306" s="272" t="s">
        <v>44</v>
      </c>
      <c r="BO306" s="272" t="s">
        <v>44</v>
      </c>
      <c r="BP306" s="272" t="s">
        <v>44</v>
      </c>
      <c r="BQ306" s="272" t="s">
        <v>44</v>
      </c>
      <c r="BR306" s="272" t="s">
        <v>44</v>
      </c>
      <c r="BS306" s="272" t="s">
        <v>44</v>
      </c>
      <c r="BT306" s="272" t="s">
        <v>44</v>
      </c>
      <c r="BU306" s="272" t="s">
        <v>44</v>
      </c>
      <c r="BV306" s="272" t="s">
        <v>44</v>
      </c>
      <c r="BW306" s="272" t="s">
        <v>44</v>
      </c>
      <c r="BX306" s="272" t="s">
        <v>44</v>
      </c>
      <c r="BY306" s="272" t="s">
        <v>44</v>
      </c>
      <c r="BZ306" s="272" t="s">
        <v>44</v>
      </c>
      <c r="CA306" s="272" t="s">
        <v>44</v>
      </c>
      <c r="CB306" s="272" t="s">
        <v>44</v>
      </c>
      <c r="CC306" s="272" t="s">
        <v>44</v>
      </c>
      <c r="CD306" s="272" t="s">
        <v>44</v>
      </c>
      <c r="CE306" s="272" t="s">
        <v>44</v>
      </c>
      <c r="CF306" s="272" t="s">
        <v>44</v>
      </c>
      <c r="CG306" s="272" t="s">
        <v>44</v>
      </c>
      <c r="CH306" s="272" t="s">
        <v>44</v>
      </c>
      <c r="CI306" s="272" t="s">
        <v>44</v>
      </c>
      <c r="CJ306" s="272" t="s">
        <v>44</v>
      </c>
      <c r="CK306" s="272" t="s">
        <v>44</v>
      </c>
      <c r="CL306" s="272" t="s">
        <v>44</v>
      </c>
      <c r="CM306" s="272" t="s">
        <v>44</v>
      </c>
      <c r="CN306" s="272" t="s">
        <v>44</v>
      </c>
      <c r="CO306" s="272" t="s">
        <v>44</v>
      </c>
      <c r="CP306" s="272" t="s">
        <v>44</v>
      </c>
      <c r="CQ306" s="272" t="s">
        <v>44</v>
      </c>
      <c r="CR306" s="272" t="s">
        <v>44</v>
      </c>
      <c r="CS306" s="272" t="s">
        <v>44</v>
      </c>
      <c r="CT306" s="272" t="s">
        <v>44</v>
      </c>
      <c r="CU306" s="272" t="s">
        <v>44</v>
      </c>
      <c r="CV306" s="272" t="s">
        <v>44</v>
      </c>
      <c r="CW306" s="272" t="s">
        <v>44</v>
      </c>
      <c r="CX306" s="272">
        <v>119</v>
      </c>
      <c r="CY306" s="272">
        <v>49656</v>
      </c>
      <c r="CZ306" s="272">
        <v>417</v>
      </c>
      <c r="DA306" s="272">
        <v>645</v>
      </c>
      <c r="DB306" s="272">
        <v>964</v>
      </c>
      <c r="DC306" s="272">
        <v>29913</v>
      </c>
      <c r="DD306" s="272">
        <v>31</v>
      </c>
      <c r="DE306" s="272">
        <v>61</v>
      </c>
      <c r="DF306" s="272" t="s">
        <v>44</v>
      </c>
      <c r="DG306" s="272" t="s">
        <v>44</v>
      </c>
      <c r="DH306" s="272" t="s">
        <v>44</v>
      </c>
      <c r="DI306" s="272" t="s">
        <v>44</v>
      </c>
      <c r="DJ306" s="272" t="s">
        <v>44</v>
      </c>
      <c r="DK306" s="272">
        <v>1541</v>
      </c>
      <c r="DL306" s="250">
        <v>681</v>
      </c>
      <c r="DM306" s="250">
        <v>235</v>
      </c>
      <c r="DN306" s="250">
        <v>0</v>
      </c>
      <c r="DO306" s="250">
        <v>45</v>
      </c>
      <c r="DP306" s="250">
        <v>4501834</v>
      </c>
      <c r="DQ306" s="250">
        <v>6611</v>
      </c>
      <c r="DR306" s="250">
        <v>15280</v>
      </c>
      <c r="DS306" s="250">
        <v>2105766</v>
      </c>
      <c r="DT306" s="250">
        <v>8961</v>
      </c>
      <c r="DU306" s="250">
        <v>17973</v>
      </c>
      <c r="DV306" s="250">
        <v>0</v>
      </c>
      <c r="DW306" s="250">
        <v>0</v>
      </c>
      <c r="DX306" s="250">
        <v>0</v>
      </c>
      <c r="DY306" s="250">
        <v>476551</v>
      </c>
      <c r="DZ306" s="250">
        <v>10590</v>
      </c>
      <c r="EA306" s="250">
        <v>26556</v>
      </c>
      <c r="EB306" s="155"/>
      <c r="EC306" s="75">
        <f t="shared" si="1046"/>
        <v>1</v>
      </c>
      <c r="ED306" s="74">
        <f t="shared" si="1047"/>
        <v>2018</v>
      </c>
      <c r="EE306" s="165">
        <f t="shared" si="1048"/>
        <v>43101</v>
      </c>
      <c r="EF306" s="157">
        <f t="shared" si="1049"/>
        <v>31</v>
      </c>
      <c r="EG306" s="156"/>
      <c r="EH306" s="166">
        <f>IFERROR(HLOOKUP(EH$1,$H$5:$FY$1802,MATCH($A306,$A$5:$A$1802,0),0)*HLOOKUP(EH$2,$H$5:$FY$1802,MATCH($A306,$A$5:$A$1802,0),0),$H$2)</f>
        <v>31452</v>
      </c>
      <c r="EI306" s="166" t="str">
        <f>IFERROR(HLOOKUP(EI$1,$H$5:$FY$1802,MATCH($A306,$A$5:$A$1802,0),0)*HLOOKUP(EI$2,$H$5:$FY$1802,MATCH($A306,$A$5:$A$1802,0),0),$H$2)</f>
        <v>-</v>
      </c>
      <c r="EJ306" s="166">
        <f>IFERROR(HLOOKUP(EJ$1,$H$5:$FY$1802,MATCH($A306,$A$5:$A$1802,0),0)*HLOOKUP(EJ$2,$H$5:$FY$1802,MATCH($A306,$A$5:$A$1802,0),0),$H$2)</f>
        <v>440328</v>
      </c>
      <c r="EK306" s="166">
        <f>IFERROR(HLOOKUP(EK$1,$H$5:$FY$1802,MATCH($A306,$A$5:$A$1802,0),0)*HLOOKUP(EK$2,$H$5:$FY$1802,MATCH($A306,$A$5:$A$1802,0),0),$H$2)</f>
        <v>1037916</v>
      </c>
      <c r="EL306" s="166">
        <f>IFERROR(HLOOKUP(EL$1,$H$5:$FY$1802,MATCH($A306,$A$5:$A$1802,0),0)*HLOOKUP(EL$2,$H$5:$FY$1802,MATCH($A306,$A$5:$A$1802,0),0),$H$2)</f>
        <v>1658624</v>
      </c>
      <c r="EM306" s="166">
        <f>IFERROR(HLOOKUP(EM$1,$H$5:$FY$1802,MATCH($A306,$A$5:$A$1802,0),0)*HLOOKUP(EM$2,$H$5:$FY$1802,MATCH($A306,$A$5:$A$1802,0),0),$H$2)</f>
        <v>1402560</v>
      </c>
      <c r="EN306" s="166">
        <f>IFERROR(HLOOKUP(EN$1,$H$5:$FY$1802,MATCH($A306,$A$5:$A$1802,0),0)*HLOOKUP(EN$2,$H$5:$FY$1802,MATCH($A306,$A$5:$A$1802,0),0),$H$2)</f>
        <v>55401866</v>
      </c>
      <c r="EO306" s="166">
        <f>IFERROR(HLOOKUP(EO$1,$H$5:$FY$1802,MATCH($A306,$A$5:$A$1802,0),0)*HLOOKUP(EO$2,$H$5:$FY$1802,MATCH($A306,$A$5:$A$1802,0),0),$H$2)</f>
        <v>93952530</v>
      </c>
      <c r="EP306" s="166">
        <f>IFERROR(HLOOKUP(EP$1,$H$5:$FY$1802,MATCH($A306,$A$5:$A$1802,0),0)*HLOOKUP(EP$2,$H$5:$FY$1802,MATCH($A306,$A$5:$A$1802,0),0),$H$2)</f>
        <v>5276811</v>
      </c>
      <c r="EQ306" s="166" t="str">
        <f>IFERROR(HLOOKUP(EQ$1,$H$5:$FY$1802,MATCH($A306,$A$5:$A$1802,0),0)*HLOOKUP(EQ$2,$H$5:$FY$1802,MATCH($A306,$A$5:$A$1802,0),0),$H$2)</f>
        <v>-</v>
      </c>
      <c r="ER306" s="166" t="str">
        <f>IFERROR(HLOOKUP(ER$1,$H$5:$FY$1802,MATCH($A306,$A$5:$A$1802,0),0)*HLOOKUP(ER$2,$H$5:$FY$1802,MATCH($A306,$A$5:$A$1802,0),0),$H$2)</f>
        <v>-</v>
      </c>
      <c r="ES306" s="166" t="str">
        <f>IFERROR(HLOOKUP(ES$1,$H$5:$FY$1802,MATCH($A306,$A$5:$A$1802,0),0)*HLOOKUP(ES$2,$H$5:$FY$1802,MATCH($A306,$A$5:$A$1802,0),0),$H$2)</f>
        <v>-</v>
      </c>
      <c r="ET306" s="166" t="str">
        <f>IFERROR(HLOOKUP(ET$1,$H$5:$FY$1802,MATCH($A306,$A$5:$A$1802,0),0)*HLOOKUP(ET$2,$H$5:$FY$1802,MATCH($A306,$A$5:$A$1802,0),0),$H$2)</f>
        <v>-</v>
      </c>
      <c r="EU306" s="166" t="str">
        <f>IFERROR(HLOOKUP(EU$1,$H$5:$FY$1802,MATCH($A306,$A$5:$A$1802,0),0)*HLOOKUP(EU$2,$H$5:$FY$1802,MATCH($A306,$A$5:$A$1802,0),0),$H$2)</f>
        <v>-</v>
      </c>
      <c r="EV306" s="166" t="str">
        <f>IFERROR(HLOOKUP(EV$1,$H$5:$FY$1802,MATCH($A306,$A$5:$A$1802,0),0)*HLOOKUP(EV$2,$H$5:$FY$1802,MATCH($A306,$A$5:$A$1802,0),0),$H$2)</f>
        <v>-</v>
      </c>
      <c r="EW306" s="166" t="str">
        <f>IFERROR(HLOOKUP(EW$1,$H$5:$FY$1802,MATCH($A306,$A$5:$A$1802,0),0)*HLOOKUP(EW$2,$H$5:$FY$1802,MATCH($A306,$A$5:$A$1802,0),0),$H$2)</f>
        <v>-</v>
      </c>
      <c r="EX306" s="166" t="str">
        <f>IFERROR(HLOOKUP(EX$1,$H$5:$FY$1802,MATCH($A306,$A$5:$A$1802,0),0)*HLOOKUP(EX$2,$H$5:$FY$1802,MATCH($A306,$A$5:$A$1802,0),0),$H$2)</f>
        <v>-</v>
      </c>
      <c r="EY306" s="166" t="str">
        <f>IFERROR(HLOOKUP(EY$1,$H$5:$FY$1802,MATCH($A306,$A$5:$A$1802,0),0)*HLOOKUP(EY$2,$H$5:$FY$1802,MATCH($A306,$A$5:$A$1802,0),0),$H$2)</f>
        <v>-</v>
      </c>
      <c r="EZ306" s="166" t="str">
        <f>IFERROR(HLOOKUP(EZ$1,$H$5:$FY$1802,MATCH($A306,$A$5:$A$1802,0),0)*HLOOKUP(EZ$2,$H$5:$FY$1802,MATCH($A306,$A$5:$A$1802,0),0),$H$2)</f>
        <v>-</v>
      </c>
      <c r="FA306" s="166" t="str">
        <f>IFERROR(HLOOKUP(FA$1,$H$5:$FY$1802,MATCH($A306,$A$5:$A$1802,0),0)*HLOOKUP(FA$2,$H$5:$FY$1802,MATCH($A306,$A$5:$A$1802,0),0),$H$2)</f>
        <v>-</v>
      </c>
      <c r="FB306" s="166">
        <f>IFERROR(HLOOKUP(FB$1,$H$5:$FY$1802,MATCH($A306,$A$5:$A$1802,0),0)*HLOOKUP(FB$2,$H$5:$FY$1802,MATCH($A306,$A$5:$A$1802,0),0),$H$2)</f>
        <v>76755</v>
      </c>
      <c r="FC306" s="166">
        <f>IFERROR(HLOOKUP(FC$1,$H$5:$FY$1802,MATCH($A306,$A$5:$A$1802,0),0)*HLOOKUP(FC$2,$H$5:$FY$1802,MATCH($A306,$A$5:$A$1802,0),0),$H$2)</f>
        <v>58804</v>
      </c>
      <c r="FD306" s="166">
        <f>IFERROR(HLOOKUP(FD$1,$H$5:$FY$1802,MATCH($A306,$A$5:$A$1802,0),0)*HLOOKUP(FD$2,$H$5:$FY$1802,MATCH($A306,$A$5:$A$1802,0),0),$H$2)</f>
        <v>10405680</v>
      </c>
      <c r="FE306" s="166">
        <f>IFERROR(HLOOKUP(FE$1,$H$5:$FY$1802,MATCH($A306,$A$5:$A$1802,0),0)*HLOOKUP(FE$2,$H$5:$FY$1802,MATCH($A306,$A$5:$A$1802,0),0),$H$2)</f>
        <v>4223655</v>
      </c>
      <c r="FF306" s="166">
        <f>IFERROR(HLOOKUP(FF$1,$H$5:$FY$1802,MATCH($A306,$A$5:$A$1802,0),0)*HLOOKUP(FF$2,$H$5:$FY$1802,MATCH($A306,$A$5:$A$1802,0),0),$H$2)</f>
        <v>0</v>
      </c>
      <c r="FG306" s="166">
        <f>IFERROR(HLOOKUP(FG$1,$H$5:$FY$1802,MATCH($A306,$A$5:$A$1802,0),0)*HLOOKUP(FG$2,$H$5:$FY$1802,MATCH($A306,$A$5:$A$1802,0),0),$H$2)</f>
        <v>1195020</v>
      </c>
      <c r="FH306" s="152"/>
      <c r="FI306" s="405">
        <f t="shared" si="1050"/>
        <v>1.884046052631579</v>
      </c>
      <c r="FJ306" s="405">
        <f t="shared" si="1050"/>
        <v>1.5797697368421053</v>
      </c>
      <c r="FK306" s="405">
        <f t="shared" si="1051"/>
        <v>1.8425735797399041</v>
      </c>
      <c r="FL306" s="405">
        <f t="shared" si="1052"/>
        <v>1.5660506502395619</v>
      </c>
      <c r="FM306" s="405">
        <f t="shared" si="1053"/>
        <v>1.3583815028901733</v>
      </c>
      <c r="FN306" s="405">
        <f t="shared" si="1054"/>
        <v>1.1541072280850613</v>
      </c>
      <c r="FO306" s="405">
        <f t="shared" si="1055"/>
        <v>1.6512308715901531</v>
      </c>
      <c r="FP306" s="405">
        <f t="shared" si="1056"/>
        <v>1.0641383898868928</v>
      </c>
      <c r="FQ306" s="405">
        <f t="shared" si="1057"/>
        <v>1.7149028077753781</v>
      </c>
      <c r="FR306" s="405">
        <f t="shared" si="1058"/>
        <v>1.0345572354211663</v>
      </c>
      <c r="FS306" s="65"/>
    </row>
    <row r="307" spans="1:175" ht="10.35" customHeight="1" x14ac:dyDescent="0.2">
      <c r="A307" s="74" t="str">
        <f t="shared" si="1045"/>
        <v>2017-18JANUARYRX7</v>
      </c>
      <c r="B307" s="163" t="str">
        <f t="shared" si="1059"/>
        <v>2017-18</v>
      </c>
      <c r="C307" s="26" t="s">
        <v>836</v>
      </c>
      <c r="D307" s="163" t="str">
        <f>INDEX($FV$16:$FW$26,MATCH($F307,$FV$16:$FV$26,0),2)</f>
        <v>Y62</v>
      </c>
      <c r="E307" s="163" t="str">
        <f>VLOOKUP($D307,$FW$8:$FX$14,2,0)</f>
        <v>North West</v>
      </c>
      <c r="F307" s="271" t="s">
        <v>859</v>
      </c>
      <c r="G307" s="271" t="s">
        <v>876</v>
      </c>
      <c r="H307" s="272">
        <v>149066</v>
      </c>
      <c r="I307" s="272">
        <v>112661</v>
      </c>
      <c r="J307" s="272">
        <v>2754684</v>
      </c>
      <c r="K307" s="272">
        <v>24</v>
      </c>
      <c r="L307" s="272">
        <v>1</v>
      </c>
      <c r="M307" s="272" t="s">
        <v>44</v>
      </c>
      <c r="N307" s="272">
        <v>114</v>
      </c>
      <c r="O307" s="272">
        <v>173</v>
      </c>
      <c r="P307" s="272" t="s">
        <v>44</v>
      </c>
      <c r="Q307" s="272" t="s">
        <v>44</v>
      </c>
      <c r="R307" s="272" t="s">
        <v>44</v>
      </c>
      <c r="S307" s="272" t="s">
        <v>44</v>
      </c>
      <c r="T307" s="272">
        <v>96141</v>
      </c>
      <c r="U307" s="272">
        <v>10452</v>
      </c>
      <c r="V307" s="272">
        <v>7692</v>
      </c>
      <c r="W307" s="272">
        <v>52623</v>
      </c>
      <c r="X307" s="272">
        <v>19590</v>
      </c>
      <c r="Y307" s="272">
        <v>3965</v>
      </c>
      <c r="Z307" s="272">
        <v>6181043</v>
      </c>
      <c r="AA307" s="272">
        <v>591</v>
      </c>
      <c r="AB307" s="272">
        <v>1004</v>
      </c>
      <c r="AC307" s="272">
        <v>7452701</v>
      </c>
      <c r="AD307" s="272">
        <v>969</v>
      </c>
      <c r="AE307" s="272">
        <v>1799</v>
      </c>
      <c r="AF307" s="272">
        <v>126251852</v>
      </c>
      <c r="AG307" s="272">
        <v>2399</v>
      </c>
      <c r="AH307" s="272">
        <v>5493</v>
      </c>
      <c r="AI307" s="272">
        <v>95428524</v>
      </c>
      <c r="AJ307" s="272">
        <v>4871</v>
      </c>
      <c r="AK307" s="272">
        <v>11656</v>
      </c>
      <c r="AL307" s="272">
        <v>24361137</v>
      </c>
      <c r="AM307" s="272">
        <v>6144</v>
      </c>
      <c r="AN307" s="272">
        <v>11791</v>
      </c>
      <c r="AO307" s="272">
        <v>3891</v>
      </c>
      <c r="AP307" s="272">
        <v>307</v>
      </c>
      <c r="AQ307" s="272">
        <v>2507</v>
      </c>
      <c r="AR307" s="272">
        <v>0</v>
      </c>
      <c r="AS307" s="272">
        <v>199</v>
      </c>
      <c r="AT307" s="272">
        <v>878</v>
      </c>
      <c r="AU307" s="272">
        <v>0</v>
      </c>
      <c r="AV307" s="272">
        <v>62077</v>
      </c>
      <c r="AW307" s="272">
        <v>6855</v>
      </c>
      <c r="AX307" s="272">
        <v>23318</v>
      </c>
      <c r="AY307" s="272">
        <v>92250</v>
      </c>
      <c r="AZ307" s="272">
        <v>20759</v>
      </c>
      <c r="BA307" s="272">
        <v>17533</v>
      </c>
      <c r="BB307" s="272">
        <v>15069</v>
      </c>
      <c r="BC307" s="272">
        <v>12974</v>
      </c>
      <c r="BD307" s="272">
        <v>70903</v>
      </c>
      <c r="BE307" s="272">
        <v>59075</v>
      </c>
      <c r="BF307" s="272">
        <v>28796</v>
      </c>
      <c r="BG307" s="272">
        <v>22540</v>
      </c>
      <c r="BH307" s="272">
        <v>5185</v>
      </c>
      <c r="BI307" s="272">
        <v>4301</v>
      </c>
      <c r="BJ307" s="272" t="s">
        <v>44</v>
      </c>
      <c r="BK307" s="272" t="s">
        <v>44</v>
      </c>
      <c r="BL307" s="272" t="s">
        <v>44</v>
      </c>
      <c r="BM307" s="272" t="s">
        <v>44</v>
      </c>
      <c r="BN307" s="272" t="s">
        <v>44</v>
      </c>
      <c r="BO307" s="272" t="s">
        <v>44</v>
      </c>
      <c r="BP307" s="272" t="s">
        <v>44</v>
      </c>
      <c r="BQ307" s="272" t="s">
        <v>44</v>
      </c>
      <c r="BR307" s="272" t="s">
        <v>44</v>
      </c>
      <c r="BS307" s="272" t="s">
        <v>44</v>
      </c>
      <c r="BT307" s="272" t="s">
        <v>44</v>
      </c>
      <c r="BU307" s="272" t="s">
        <v>44</v>
      </c>
      <c r="BV307" s="272" t="s">
        <v>44</v>
      </c>
      <c r="BW307" s="272" t="s">
        <v>44</v>
      </c>
      <c r="BX307" s="272" t="s">
        <v>44</v>
      </c>
      <c r="BY307" s="272" t="s">
        <v>44</v>
      </c>
      <c r="BZ307" s="272" t="s">
        <v>44</v>
      </c>
      <c r="CA307" s="272" t="s">
        <v>44</v>
      </c>
      <c r="CB307" s="272" t="s">
        <v>44</v>
      </c>
      <c r="CC307" s="272" t="s">
        <v>44</v>
      </c>
      <c r="CD307" s="272" t="s">
        <v>44</v>
      </c>
      <c r="CE307" s="272" t="s">
        <v>44</v>
      </c>
      <c r="CF307" s="272" t="s">
        <v>44</v>
      </c>
      <c r="CG307" s="272" t="s">
        <v>44</v>
      </c>
      <c r="CH307" s="272" t="s">
        <v>44</v>
      </c>
      <c r="CI307" s="272" t="s">
        <v>44</v>
      </c>
      <c r="CJ307" s="272" t="s">
        <v>44</v>
      </c>
      <c r="CK307" s="272" t="s">
        <v>44</v>
      </c>
      <c r="CL307" s="272" t="s">
        <v>44</v>
      </c>
      <c r="CM307" s="272" t="s">
        <v>44</v>
      </c>
      <c r="CN307" s="272" t="s">
        <v>44</v>
      </c>
      <c r="CO307" s="272" t="s">
        <v>44</v>
      </c>
      <c r="CP307" s="272" t="s">
        <v>44</v>
      </c>
      <c r="CQ307" s="272" t="s">
        <v>44</v>
      </c>
      <c r="CR307" s="272" t="s">
        <v>44</v>
      </c>
      <c r="CS307" s="272" t="s">
        <v>44</v>
      </c>
      <c r="CT307" s="272" t="s">
        <v>44</v>
      </c>
      <c r="CU307" s="272" t="s">
        <v>44</v>
      </c>
      <c r="CV307" s="272" t="s">
        <v>44</v>
      </c>
      <c r="CW307" s="272" t="s">
        <v>44</v>
      </c>
      <c r="CX307" s="272">
        <v>0</v>
      </c>
      <c r="CY307" s="272">
        <v>0</v>
      </c>
      <c r="CZ307" s="272">
        <v>0</v>
      </c>
      <c r="DA307" s="272">
        <v>0</v>
      </c>
      <c r="DB307" s="272">
        <v>3834</v>
      </c>
      <c r="DC307" s="272">
        <v>255691</v>
      </c>
      <c r="DD307" s="272">
        <v>67</v>
      </c>
      <c r="DE307" s="272">
        <v>140</v>
      </c>
      <c r="DF307" s="272" t="s">
        <v>44</v>
      </c>
      <c r="DG307" s="272" t="s">
        <v>44</v>
      </c>
      <c r="DH307" s="272" t="s">
        <v>44</v>
      </c>
      <c r="DI307" s="272" t="s">
        <v>44</v>
      </c>
      <c r="DJ307" s="272" t="s">
        <v>44</v>
      </c>
      <c r="DK307" s="272">
        <v>254</v>
      </c>
      <c r="DL307" s="250">
        <v>1796</v>
      </c>
      <c r="DM307" s="250">
        <v>1267</v>
      </c>
      <c r="DN307" s="250">
        <v>101</v>
      </c>
      <c r="DO307" s="250">
        <v>1088</v>
      </c>
      <c r="DP307" s="250">
        <v>10218072</v>
      </c>
      <c r="DQ307" s="250">
        <v>5689</v>
      </c>
      <c r="DR307" s="250">
        <v>11778</v>
      </c>
      <c r="DS307" s="250">
        <v>8103232</v>
      </c>
      <c r="DT307" s="250">
        <v>6396</v>
      </c>
      <c r="DU307" s="250">
        <v>13883</v>
      </c>
      <c r="DV307" s="250">
        <v>806602</v>
      </c>
      <c r="DW307" s="250">
        <v>7986</v>
      </c>
      <c r="DX307" s="250">
        <v>15349</v>
      </c>
      <c r="DY307" s="250">
        <v>8874661</v>
      </c>
      <c r="DZ307" s="250">
        <v>8157</v>
      </c>
      <c r="EA307" s="250">
        <v>18347</v>
      </c>
      <c r="EB307" s="155"/>
      <c r="EC307" s="75">
        <f t="shared" si="1046"/>
        <v>1</v>
      </c>
      <c r="ED307" s="74">
        <f t="shared" si="1047"/>
        <v>2018</v>
      </c>
      <c r="EE307" s="165">
        <f t="shared" si="1048"/>
        <v>43101</v>
      </c>
      <c r="EF307" s="157">
        <f t="shared" si="1049"/>
        <v>31</v>
      </c>
      <c r="EG307" s="156"/>
      <c r="EH307" s="166">
        <f>IFERROR(HLOOKUP(EH$1,$H$5:$FY$1802,MATCH($A307,$A$5:$A$1802,0),0)*HLOOKUP(EH$2,$H$5:$FY$1802,MATCH($A307,$A$5:$A$1802,0),0),$H$2)</f>
        <v>112661</v>
      </c>
      <c r="EI307" s="166" t="str">
        <f>IFERROR(HLOOKUP(EI$1,$H$5:$FY$1802,MATCH($A307,$A$5:$A$1802,0),0)*HLOOKUP(EI$2,$H$5:$FY$1802,MATCH($A307,$A$5:$A$1802,0),0),$H$2)</f>
        <v>-</v>
      </c>
      <c r="EJ307" s="166">
        <f>IFERROR(HLOOKUP(EJ$1,$H$5:$FY$1802,MATCH($A307,$A$5:$A$1802,0),0)*HLOOKUP(EJ$2,$H$5:$FY$1802,MATCH($A307,$A$5:$A$1802,0),0),$H$2)</f>
        <v>12843354</v>
      </c>
      <c r="EK307" s="166">
        <f>IFERROR(HLOOKUP(EK$1,$H$5:$FY$1802,MATCH($A307,$A$5:$A$1802,0),0)*HLOOKUP(EK$2,$H$5:$FY$1802,MATCH($A307,$A$5:$A$1802,0),0),$H$2)</f>
        <v>19490353</v>
      </c>
      <c r="EL307" s="166">
        <f>IFERROR(HLOOKUP(EL$1,$H$5:$FY$1802,MATCH($A307,$A$5:$A$1802,0),0)*HLOOKUP(EL$2,$H$5:$FY$1802,MATCH($A307,$A$5:$A$1802,0),0),$H$2)</f>
        <v>10493808</v>
      </c>
      <c r="EM307" s="166">
        <f>IFERROR(HLOOKUP(EM$1,$H$5:$FY$1802,MATCH($A307,$A$5:$A$1802,0),0)*HLOOKUP(EM$2,$H$5:$FY$1802,MATCH($A307,$A$5:$A$1802,0),0),$H$2)</f>
        <v>13837908</v>
      </c>
      <c r="EN307" s="166">
        <f>IFERROR(HLOOKUP(EN$1,$H$5:$FY$1802,MATCH($A307,$A$5:$A$1802,0),0)*HLOOKUP(EN$2,$H$5:$FY$1802,MATCH($A307,$A$5:$A$1802,0),0),$H$2)</f>
        <v>289058139</v>
      </c>
      <c r="EO307" s="166">
        <f>IFERROR(HLOOKUP(EO$1,$H$5:$FY$1802,MATCH($A307,$A$5:$A$1802,0),0)*HLOOKUP(EO$2,$H$5:$FY$1802,MATCH($A307,$A$5:$A$1802,0),0),$H$2)</f>
        <v>228341040</v>
      </c>
      <c r="EP307" s="166">
        <f>IFERROR(HLOOKUP(EP$1,$H$5:$FY$1802,MATCH($A307,$A$5:$A$1802,0),0)*HLOOKUP(EP$2,$H$5:$FY$1802,MATCH($A307,$A$5:$A$1802,0),0),$H$2)</f>
        <v>46751315</v>
      </c>
      <c r="EQ307" s="166" t="str">
        <f>IFERROR(HLOOKUP(EQ$1,$H$5:$FY$1802,MATCH($A307,$A$5:$A$1802,0),0)*HLOOKUP(EQ$2,$H$5:$FY$1802,MATCH($A307,$A$5:$A$1802,0),0),$H$2)</f>
        <v>-</v>
      </c>
      <c r="ER307" s="166" t="str">
        <f>IFERROR(HLOOKUP(ER$1,$H$5:$FY$1802,MATCH($A307,$A$5:$A$1802,0),0)*HLOOKUP(ER$2,$H$5:$FY$1802,MATCH($A307,$A$5:$A$1802,0),0),$H$2)</f>
        <v>-</v>
      </c>
      <c r="ES307" s="166" t="str">
        <f>IFERROR(HLOOKUP(ES$1,$H$5:$FY$1802,MATCH($A307,$A$5:$A$1802,0),0)*HLOOKUP(ES$2,$H$5:$FY$1802,MATCH($A307,$A$5:$A$1802,0),0),$H$2)</f>
        <v>-</v>
      </c>
      <c r="ET307" s="166" t="str">
        <f>IFERROR(HLOOKUP(ET$1,$H$5:$FY$1802,MATCH($A307,$A$5:$A$1802,0),0)*HLOOKUP(ET$2,$H$5:$FY$1802,MATCH($A307,$A$5:$A$1802,0),0),$H$2)</f>
        <v>-</v>
      </c>
      <c r="EU307" s="166" t="str">
        <f>IFERROR(HLOOKUP(EU$1,$H$5:$FY$1802,MATCH($A307,$A$5:$A$1802,0),0)*HLOOKUP(EU$2,$H$5:$FY$1802,MATCH($A307,$A$5:$A$1802,0),0),$H$2)</f>
        <v>-</v>
      </c>
      <c r="EV307" s="166" t="str">
        <f>IFERROR(HLOOKUP(EV$1,$H$5:$FY$1802,MATCH($A307,$A$5:$A$1802,0),0)*HLOOKUP(EV$2,$H$5:$FY$1802,MATCH($A307,$A$5:$A$1802,0),0),$H$2)</f>
        <v>-</v>
      </c>
      <c r="EW307" s="166" t="str">
        <f>IFERROR(HLOOKUP(EW$1,$H$5:$FY$1802,MATCH($A307,$A$5:$A$1802,0),0)*HLOOKUP(EW$2,$H$5:$FY$1802,MATCH($A307,$A$5:$A$1802,0),0),$H$2)</f>
        <v>-</v>
      </c>
      <c r="EX307" s="166" t="str">
        <f>IFERROR(HLOOKUP(EX$1,$H$5:$FY$1802,MATCH($A307,$A$5:$A$1802,0),0)*HLOOKUP(EX$2,$H$5:$FY$1802,MATCH($A307,$A$5:$A$1802,0),0),$H$2)</f>
        <v>-</v>
      </c>
      <c r="EY307" s="166" t="str">
        <f>IFERROR(HLOOKUP(EY$1,$H$5:$FY$1802,MATCH($A307,$A$5:$A$1802,0),0)*HLOOKUP(EY$2,$H$5:$FY$1802,MATCH($A307,$A$5:$A$1802,0),0),$H$2)</f>
        <v>-</v>
      </c>
      <c r="EZ307" s="166" t="str">
        <f>IFERROR(HLOOKUP(EZ$1,$H$5:$FY$1802,MATCH($A307,$A$5:$A$1802,0),0)*HLOOKUP(EZ$2,$H$5:$FY$1802,MATCH($A307,$A$5:$A$1802,0),0),$H$2)</f>
        <v>-</v>
      </c>
      <c r="FA307" s="166" t="str">
        <f>IFERROR(HLOOKUP(FA$1,$H$5:$FY$1802,MATCH($A307,$A$5:$A$1802,0),0)*HLOOKUP(FA$2,$H$5:$FY$1802,MATCH($A307,$A$5:$A$1802,0),0),$H$2)</f>
        <v>-</v>
      </c>
      <c r="FB307" s="166">
        <f>IFERROR(HLOOKUP(FB$1,$H$5:$FY$1802,MATCH($A307,$A$5:$A$1802,0),0)*HLOOKUP(FB$2,$H$5:$FY$1802,MATCH($A307,$A$5:$A$1802,0),0),$H$2)</f>
        <v>0</v>
      </c>
      <c r="FC307" s="166">
        <f>IFERROR(HLOOKUP(FC$1,$H$5:$FY$1802,MATCH($A307,$A$5:$A$1802,0),0)*HLOOKUP(FC$2,$H$5:$FY$1802,MATCH($A307,$A$5:$A$1802,0),0),$H$2)</f>
        <v>536760</v>
      </c>
      <c r="FD307" s="166">
        <f>IFERROR(HLOOKUP(FD$1,$H$5:$FY$1802,MATCH($A307,$A$5:$A$1802,0),0)*HLOOKUP(FD$2,$H$5:$FY$1802,MATCH($A307,$A$5:$A$1802,0),0),$H$2)</f>
        <v>21153288</v>
      </c>
      <c r="FE307" s="166">
        <f>IFERROR(HLOOKUP(FE$1,$H$5:$FY$1802,MATCH($A307,$A$5:$A$1802,0),0)*HLOOKUP(FE$2,$H$5:$FY$1802,MATCH($A307,$A$5:$A$1802,0),0),$H$2)</f>
        <v>17589761</v>
      </c>
      <c r="FF307" s="166">
        <f>IFERROR(HLOOKUP(FF$1,$H$5:$FY$1802,MATCH($A307,$A$5:$A$1802,0),0)*HLOOKUP(FF$2,$H$5:$FY$1802,MATCH($A307,$A$5:$A$1802,0),0),$H$2)</f>
        <v>1550249</v>
      </c>
      <c r="FG307" s="166">
        <f>IFERROR(HLOOKUP(FG$1,$H$5:$FY$1802,MATCH($A307,$A$5:$A$1802,0),0)*HLOOKUP(FG$2,$H$5:$FY$1802,MATCH($A307,$A$5:$A$1802,0),0),$H$2)</f>
        <v>19961536</v>
      </c>
      <c r="FH307" s="152"/>
      <c r="FI307" s="405">
        <f t="shared" si="1050"/>
        <v>1.9861270570225793</v>
      </c>
      <c r="FJ307" s="405">
        <f t="shared" si="1050"/>
        <v>1.6774779946421738</v>
      </c>
      <c r="FK307" s="405">
        <f t="shared" si="1051"/>
        <v>1.9590483619344774</v>
      </c>
      <c r="FL307" s="405">
        <f t="shared" si="1052"/>
        <v>1.6866874674987</v>
      </c>
      <c r="FM307" s="405">
        <f t="shared" si="1053"/>
        <v>1.3473766223894494</v>
      </c>
      <c r="FN307" s="405">
        <f t="shared" si="1054"/>
        <v>1.1226079851015716</v>
      </c>
      <c r="FO307" s="405">
        <f t="shared" si="1055"/>
        <v>1.469933639612047</v>
      </c>
      <c r="FP307" s="405">
        <f t="shared" si="1056"/>
        <v>1.1505870342011231</v>
      </c>
      <c r="FQ307" s="405">
        <f t="shared" si="1057"/>
        <v>1.3076923076923077</v>
      </c>
      <c r="FR307" s="405">
        <f t="shared" si="1058"/>
        <v>1.0847414880201764</v>
      </c>
      <c r="FS307" s="65"/>
    </row>
    <row r="308" spans="1:175" ht="10.35" customHeight="1" x14ac:dyDescent="0.2">
      <c r="A308" s="180" t="str">
        <f t="shared" si="1045"/>
        <v>2017-18JANUARYRYE</v>
      </c>
      <c r="B308" s="182" t="str">
        <f t="shared" si="1059"/>
        <v>2017-18</v>
      </c>
      <c r="C308" s="181" t="s">
        <v>836</v>
      </c>
      <c r="D308" s="182" t="str">
        <f>INDEX($FV$16:$FW$26,MATCH($F308,$FV$16:$FV$26,0),2)</f>
        <v>Y59</v>
      </c>
      <c r="E308" s="182" t="str">
        <f>VLOOKUP($D308,$FW$8:$FX$14,2,0)</f>
        <v>South East</v>
      </c>
      <c r="F308" s="273" t="s">
        <v>861</v>
      </c>
      <c r="G308" s="273" t="s">
        <v>877</v>
      </c>
      <c r="H308" s="274">
        <v>66609</v>
      </c>
      <c r="I308" s="274">
        <v>40829</v>
      </c>
      <c r="J308" s="274">
        <v>294069</v>
      </c>
      <c r="K308" s="274">
        <v>7</v>
      </c>
      <c r="L308" s="274">
        <v>3</v>
      </c>
      <c r="M308" s="274" t="s">
        <v>44</v>
      </c>
      <c r="N308" s="274">
        <v>33</v>
      </c>
      <c r="O308" s="274">
        <v>88</v>
      </c>
      <c r="P308" s="274" t="s">
        <v>44</v>
      </c>
      <c r="Q308" s="274" t="s">
        <v>44</v>
      </c>
      <c r="R308" s="274" t="s">
        <v>44</v>
      </c>
      <c r="S308" s="274" t="s">
        <v>44</v>
      </c>
      <c r="T308" s="274">
        <v>47065</v>
      </c>
      <c r="U308" s="274">
        <v>2605</v>
      </c>
      <c r="V308" s="274">
        <v>1636</v>
      </c>
      <c r="W308" s="274">
        <v>21190</v>
      </c>
      <c r="X308" s="274">
        <v>15279</v>
      </c>
      <c r="Y308" s="274">
        <v>1482</v>
      </c>
      <c r="Z308" s="274">
        <v>1104991</v>
      </c>
      <c r="AA308" s="274">
        <v>424</v>
      </c>
      <c r="AB308" s="274">
        <v>759</v>
      </c>
      <c r="AC308" s="274">
        <v>1054007</v>
      </c>
      <c r="AD308" s="274">
        <v>644</v>
      </c>
      <c r="AE308" s="274">
        <v>1216</v>
      </c>
      <c r="AF308" s="274">
        <v>20977973</v>
      </c>
      <c r="AG308" s="274">
        <v>990</v>
      </c>
      <c r="AH308" s="274">
        <v>1985</v>
      </c>
      <c r="AI308" s="274">
        <v>52970784</v>
      </c>
      <c r="AJ308" s="274">
        <v>3467</v>
      </c>
      <c r="AK308" s="274">
        <v>8113</v>
      </c>
      <c r="AL308" s="274">
        <v>7063908</v>
      </c>
      <c r="AM308" s="274">
        <v>4766</v>
      </c>
      <c r="AN308" s="274">
        <v>11154</v>
      </c>
      <c r="AO308" s="274">
        <v>2793</v>
      </c>
      <c r="AP308" s="274">
        <v>6</v>
      </c>
      <c r="AQ308" s="274">
        <v>113</v>
      </c>
      <c r="AR308" s="274">
        <v>275</v>
      </c>
      <c r="AS308" s="274">
        <v>176</v>
      </c>
      <c r="AT308" s="274">
        <v>2498</v>
      </c>
      <c r="AU308" s="274">
        <v>0</v>
      </c>
      <c r="AV308" s="274">
        <v>25526</v>
      </c>
      <c r="AW308" s="274">
        <v>3042</v>
      </c>
      <c r="AX308" s="274">
        <v>15704</v>
      </c>
      <c r="AY308" s="274">
        <v>44272</v>
      </c>
      <c r="AZ308" s="274">
        <v>5167</v>
      </c>
      <c r="BA308" s="274">
        <v>4054</v>
      </c>
      <c r="BB308" s="274">
        <v>3222</v>
      </c>
      <c r="BC308" s="274">
        <v>2534</v>
      </c>
      <c r="BD308" s="274">
        <v>29752</v>
      </c>
      <c r="BE308" s="274">
        <v>24660</v>
      </c>
      <c r="BF308" s="274">
        <v>21997</v>
      </c>
      <c r="BG308" s="274">
        <v>17136</v>
      </c>
      <c r="BH308" s="274">
        <v>2202</v>
      </c>
      <c r="BI308" s="274">
        <v>1636</v>
      </c>
      <c r="BJ308" s="274" t="s">
        <v>44</v>
      </c>
      <c r="BK308" s="274" t="s">
        <v>44</v>
      </c>
      <c r="BL308" s="274" t="s">
        <v>44</v>
      </c>
      <c r="BM308" s="274" t="s">
        <v>44</v>
      </c>
      <c r="BN308" s="274" t="s">
        <v>44</v>
      </c>
      <c r="BO308" s="274" t="s">
        <v>44</v>
      </c>
      <c r="BP308" s="274" t="s">
        <v>44</v>
      </c>
      <c r="BQ308" s="274" t="s">
        <v>44</v>
      </c>
      <c r="BR308" s="274" t="s">
        <v>44</v>
      </c>
      <c r="BS308" s="274" t="s">
        <v>44</v>
      </c>
      <c r="BT308" s="274" t="s">
        <v>44</v>
      </c>
      <c r="BU308" s="274" t="s">
        <v>44</v>
      </c>
      <c r="BV308" s="274" t="s">
        <v>44</v>
      </c>
      <c r="BW308" s="274" t="s">
        <v>44</v>
      </c>
      <c r="BX308" s="274" t="s">
        <v>44</v>
      </c>
      <c r="BY308" s="274" t="s">
        <v>44</v>
      </c>
      <c r="BZ308" s="274" t="s">
        <v>44</v>
      </c>
      <c r="CA308" s="274" t="s">
        <v>44</v>
      </c>
      <c r="CB308" s="274" t="s">
        <v>44</v>
      </c>
      <c r="CC308" s="274" t="s">
        <v>44</v>
      </c>
      <c r="CD308" s="274" t="s">
        <v>44</v>
      </c>
      <c r="CE308" s="274" t="s">
        <v>44</v>
      </c>
      <c r="CF308" s="274" t="s">
        <v>44</v>
      </c>
      <c r="CG308" s="274" t="s">
        <v>44</v>
      </c>
      <c r="CH308" s="274" t="s">
        <v>44</v>
      </c>
      <c r="CI308" s="274" t="s">
        <v>44</v>
      </c>
      <c r="CJ308" s="274" t="s">
        <v>44</v>
      </c>
      <c r="CK308" s="274" t="s">
        <v>44</v>
      </c>
      <c r="CL308" s="274" t="s">
        <v>44</v>
      </c>
      <c r="CM308" s="274" t="s">
        <v>44</v>
      </c>
      <c r="CN308" s="274" t="s">
        <v>44</v>
      </c>
      <c r="CO308" s="274" t="s">
        <v>44</v>
      </c>
      <c r="CP308" s="274" t="s">
        <v>44</v>
      </c>
      <c r="CQ308" s="274" t="s">
        <v>44</v>
      </c>
      <c r="CR308" s="274" t="s">
        <v>44</v>
      </c>
      <c r="CS308" s="274" t="s">
        <v>44</v>
      </c>
      <c r="CT308" s="274" t="s">
        <v>44</v>
      </c>
      <c r="CU308" s="274" t="s">
        <v>44</v>
      </c>
      <c r="CV308" s="274" t="s">
        <v>44</v>
      </c>
      <c r="CW308" s="274" t="s">
        <v>44</v>
      </c>
      <c r="CX308" s="274">
        <v>254</v>
      </c>
      <c r="CY308" s="274">
        <v>74120</v>
      </c>
      <c r="CZ308" s="274">
        <v>292</v>
      </c>
      <c r="DA308" s="274">
        <v>469</v>
      </c>
      <c r="DB308" s="274">
        <v>2135</v>
      </c>
      <c r="DC308" s="274">
        <v>83012</v>
      </c>
      <c r="DD308" s="274">
        <v>39</v>
      </c>
      <c r="DE308" s="274">
        <v>78</v>
      </c>
      <c r="DF308" s="274" t="s">
        <v>44</v>
      </c>
      <c r="DG308" s="274" t="s">
        <v>44</v>
      </c>
      <c r="DH308" s="274" t="s">
        <v>44</v>
      </c>
      <c r="DI308" s="274" t="s">
        <v>44</v>
      </c>
      <c r="DJ308" s="274" t="s">
        <v>44</v>
      </c>
      <c r="DK308" s="274">
        <v>0</v>
      </c>
      <c r="DL308" s="251">
        <v>1806</v>
      </c>
      <c r="DM308" s="251">
        <v>1487</v>
      </c>
      <c r="DN308" s="251">
        <v>0</v>
      </c>
      <c r="DO308" s="251">
        <v>423</v>
      </c>
      <c r="DP308" s="251">
        <v>5315336</v>
      </c>
      <c r="DQ308" s="251">
        <v>2943</v>
      </c>
      <c r="DR308" s="251">
        <v>5242</v>
      </c>
      <c r="DS308" s="251">
        <v>8042919</v>
      </c>
      <c r="DT308" s="251">
        <v>5409</v>
      </c>
      <c r="DU308" s="251">
        <v>9766</v>
      </c>
      <c r="DV308" s="251">
        <v>0</v>
      </c>
      <c r="DW308" s="251">
        <v>0</v>
      </c>
      <c r="DX308" s="251">
        <v>0</v>
      </c>
      <c r="DY308" s="251">
        <v>3655851</v>
      </c>
      <c r="DZ308" s="251">
        <v>8643</v>
      </c>
      <c r="EA308" s="251">
        <v>16549</v>
      </c>
      <c r="EB308" s="183"/>
      <c r="EC308" s="184">
        <f t="shared" si="1046"/>
        <v>1</v>
      </c>
      <c r="ED308" s="180">
        <f t="shared" si="1047"/>
        <v>2018</v>
      </c>
      <c r="EE308" s="185">
        <f t="shared" si="1048"/>
        <v>43101</v>
      </c>
      <c r="EF308" s="186">
        <f t="shared" si="1049"/>
        <v>31</v>
      </c>
      <c r="EG308" s="187"/>
      <c r="EH308" s="188">
        <f>IFERROR(HLOOKUP(EH$1,$H$5:$FY$1802,MATCH($A308,$A$5:$A$1802,0),0)*HLOOKUP(EH$2,$H$5:$FY$1802,MATCH($A308,$A$5:$A$1802,0),0),$H$2)</f>
        <v>122487</v>
      </c>
      <c r="EI308" s="188" t="str">
        <f>IFERROR(HLOOKUP(EI$1,$H$5:$FY$1802,MATCH($A308,$A$5:$A$1802,0),0)*HLOOKUP(EI$2,$H$5:$FY$1802,MATCH($A308,$A$5:$A$1802,0),0),$H$2)</f>
        <v>-</v>
      </c>
      <c r="EJ308" s="188">
        <f>IFERROR(HLOOKUP(EJ$1,$H$5:$FY$1802,MATCH($A308,$A$5:$A$1802,0),0)*HLOOKUP(EJ$2,$H$5:$FY$1802,MATCH($A308,$A$5:$A$1802,0),0),$H$2)</f>
        <v>1347357</v>
      </c>
      <c r="EK308" s="188">
        <f>IFERROR(HLOOKUP(EK$1,$H$5:$FY$1802,MATCH($A308,$A$5:$A$1802,0),0)*HLOOKUP(EK$2,$H$5:$FY$1802,MATCH($A308,$A$5:$A$1802,0),0),$H$2)</f>
        <v>3592952</v>
      </c>
      <c r="EL308" s="188">
        <f>IFERROR(HLOOKUP(EL$1,$H$5:$FY$1802,MATCH($A308,$A$5:$A$1802,0),0)*HLOOKUP(EL$2,$H$5:$FY$1802,MATCH($A308,$A$5:$A$1802,0),0),$H$2)</f>
        <v>1977195</v>
      </c>
      <c r="EM308" s="188">
        <f>IFERROR(HLOOKUP(EM$1,$H$5:$FY$1802,MATCH($A308,$A$5:$A$1802,0),0)*HLOOKUP(EM$2,$H$5:$FY$1802,MATCH($A308,$A$5:$A$1802,0),0),$H$2)</f>
        <v>1989376</v>
      </c>
      <c r="EN308" s="188">
        <f>IFERROR(HLOOKUP(EN$1,$H$5:$FY$1802,MATCH($A308,$A$5:$A$1802,0),0)*HLOOKUP(EN$2,$H$5:$FY$1802,MATCH($A308,$A$5:$A$1802,0),0),$H$2)</f>
        <v>42062150</v>
      </c>
      <c r="EO308" s="188">
        <f>IFERROR(HLOOKUP(EO$1,$H$5:$FY$1802,MATCH($A308,$A$5:$A$1802,0),0)*HLOOKUP(EO$2,$H$5:$FY$1802,MATCH($A308,$A$5:$A$1802,0),0),$H$2)</f>
        <v>123958527</v>
      </c>
      <c r="EP308" s="188">
        <f>IFERROR(HLOOKUP(EP$1,$H$5:$FY$1802,MATCH($A308,$A$5:$A$1802,0),0)*HLOOKUP(EP$2,$H$5:$FY$1802,MATCH($A308,$A$5:$A$1802,0),0),$H$2)</f>
        <v>16530228</v>
      </c>
      <c r="EQ308" s="188" t="str">
        <f>IFERROR(HLOOKUP(EQ$1,$H$5:$FY$1802,MATCH($A308,$A$5:$A$1802,0),0)*HLOOKUP(EQ$2,$H$5:$FY$1802,MATCH($A308,$A$5:$A$1802,0),0),$H$2)</f>
        <v>-</v>
      </c>
      <c r="ER308" s="188" t="str">
        <f>IFERROR(HLOOKUP(ER$1,$H$5:$FY$1802,MATCH($A308,$A$5:$A$1802,0),0)*HLOOKUP(ER$2,$H$5:$FY$1802,MATCH($A308,$A$5:$A$1802,0),0),$H$2)</f>
        <v>-</v>
      </c>
      <c r="ES308" s="188" t="str">
        <f>IFERROR(HLOOKUP(ES$1,$H$5:$FY$1802,MATCH($A308,$A$5:$A$1802,0),0)*HLOOKUP(ES$2,$H$5:$FY$1802,MATCH($A308,$A$5:$A$1802,0),0),$H$2)</f>
        <v>-</v>
      </c>
      <c r="ET308" s="188" t="str">
        <f>IFERROR(HLOOKUP(ET$1,$H$5:$FY$1802,MATCH($A308,$A$5:$A$1802,0),0)*HLOOKUP(ET$2,$H$5:$FY$1802,MATCH($A308,$A$5:$A$1802,0),0),$H$2)</f>
        <v>-</v>
      </c>
      <c r="EU308" s="188" t="str">
        <f>IFERROR(HLOOKUP(EU$1,$H$5:$FY$1802,MATCH($A308,$A$5:$A$1802,0),0)*HLOOKUP(EU$2,$H$5:$FY$1802,MATCH($A308,$A$5:$A$1802,0),0),$H$2)</f>
        <v>-</v>
      </c>
      <c r="EV308" s="188" t="str">
        <f>IFERROR(HLOOKUP(EV$1,$H$5:$FY$1802,MATCH($A308,$A$5:$A$1802,0),0)*HLOOKUP(EV$2,$H$5:$FY$1802,MATCH($A308,$A$5:$A$1802,0),0),$H$2)</f>
        <v>-</v>
      </c>
      <c r="EW308" s="188" t="str">
        <f>IFERROR(HLOOKUP(EW$1,$H$5:$FY$1802,MATCH($A308,$A$5:$A$1802,0),0)*HLOOKUP(EW$2,$H$5:$FY$1802,MATCH($A308,$A$5:$A$1802,0),0),$H$2)</f>
        <v>-</v>
      </c>
      <c r="EX308" s="188" t="str">
        <f>IFERROR(HLOOKUP(EX$1,$H$5:$FY$1802,MATCH($A308,$A$5:$A$1802,0),0)*HLOOKUP(EX$2,$H$5:$FY$1802,MATCH($A308,$A$5:$A$1802,0),0),$H$2)</f>
        <v>-</v>
      </c>
      <c r="EY308" s="188" t="str">
        <f>IFERROR(HLOOKUP(EY$1,$H$5:$FY$1802,MATCH($A308,$A$5:$A$1802,0),0)*HLOOKUP(EY$2,$H$5:$FY$1802,MATCH($A308,$A$5:$A$1802,0),0),$H$2)</f>
        <v>-</v>
      </c>
      <c r="EZ308" s="188" t="str">
        <f>IFERROR(HLOOKUP(EZ$1,$H$5:$FY$1802,MATCH($A308,$A$5:$A$1802,0),0)*HLOOKUP(EZ$2,$H$5:$FY$1802,MATCH($A308,$A$5:$A$1802,0),0),$H$2)</f>
        <v>-</v>
      </c>
      <c r="FA308" s="188" t="str">
        <f>IFERROR(HLOOKUP(FA$1,$H$5:$FY$1802,MATCH($A308,$A$5:$A$1802,0),0)*HLOOKUP(FA$2,$H$5:$FY$1802,MATCH($A308,$A$5:$A$1802,0),0),$H$2)</f>
        <v>-</v>
      </c>
      <c r="FB308" s="188">
        <f>IFERROR(HLOOKUP(FB$1,$H$5:$FY$1802,MATCH($A308,$A$5:$A$1802,0),0)*HLOOKUP(FB$2,$H$5:$FY$1802,MATCH($A308,$A$5:$A$1802,0),0),$H$2)</f>
        <v>119126</v>
      </c>
      <c r="FC308" s="188">
        <f>IFERROR(HLOOKUP(FC$1,$H$5:$FY$1802,MATCH($A308,$A$5:$A$1802,0),0)*HLOOKUP(FC$2,$H$5:$FY$1802,MATCH($A308,$A$5:$A$1802,0),0),$H$2)</f>
        <v>166530</v>
      </c>
      <c r="FD308" s="188">
        <f>IFERROR(HLOOKUP(FD$1,$H$5:$FY$1802,MATCH($A308,$A$5:$A$1802,0),0)*HLOOKUP(FD$2,$H$5:$FY$1802,MATCH($A308,$A$5:$A$1802,0),0),$H$2)</f>
        <v>9467052</v>
      </c>
      <c r="FE308" s="188">
        <f>IFERROR(HLOOKUP(FE$1,$H$5:$FY$1802,MATCH($A308,$A$5:$A$1802,0),0)*HLOOKUP(FE$2,$H$5:$FY$1802,MATCH($A308,$A$5:$A$1802,0),0),$H$2)</f>
        <v>14522042</v>
      </c>
      <c r="FF308" s="188">
        <f>IFERROR(HLOOKUP(FF$1,$H$5:$FY$1802,MATCH($A308,$A$5:$A$1802,0),0)*HLOOKUP(FF$2,$H$5:$FY$1802,MATCH($A308,$A$5:$A$1802,0),0),$H$2)</f>
        <v>0</v>
      </c>
      <c r="FG308" s="188">
        <f>IFERROR(HLOOKUP(FG$1,$H$5:$FY$1802,MATCH($A308,$A$5:$A$1802,0),0)*HLOOKUP(FG$2,$H$5:$FY$1802,MATCH($A308,$A$5:$A$1802,0),0),$H$2)</f>
        <v>7000227</v>
      </c>
      <c r="FH308" s="189"/>
      <c r="FI308" s="406">
        <f t="shared" si="1050"/>
        <v>1.983493282149712</v>
      </c>
      <c r="FJ308" s="406">
        <f t="shared" si="1050"/>
        <v>1.5562380038387715</v>
      </c>
      <c r="FK308" s="406">
        <f t="shared" si="1051"/>
        <v>1.9694376528117359</v>
      </c>
      <c r="FL308" s="406">
        <f t="shared" si="1052"/>
        <v>1.5488997555012225</v>
      </c>
      <c r="FM308" s="406">
        <f t="shared" si="1053"/>
        <v>1.4040585181689476</v>
      </c>
      <c r="FN308" s="406">
        <f t="shared" si="1054"/>
        <v>1.1637564889098631</v>
      </c>
      <c r="FO308" s="406">
        <f t="shared" si="1055"/>
        <v>1.4396884612867333</v>
      </c>
      <c r="FP308" s="406">
        <f t="shared" si="1056"/>
        <v>1.1215393677596701</v>
      </c>
      <c r="FQ308" s="406">
        <f t="shared" si="1057"/>
        <v>1.48582995951417</v>
      </c>
      <c r="FR308" s="406">
        <f t="shared" si="1058"/>
        <v>1.1039136302294197</v>
      </c>
      <c r="FS308" s="410"/>
    </row>
    <row r="309" spans="1:175" ht="10.35" customHeight="1" x14ac:dyDescent="0.2">
      <c r="A309" s="74" t="str">
        <f t="shared" si="1045"/>
        <v>2017-18JANUARYRYD</v>
      </c>
      <c r="B309" s="163" t="str">
        <f t="shared" si="1059"/>
        <v>2017-18</v>
      </c>
      <c r="C309" s="26" t="s">
        <v>836</v>
      </c>
      <c r="D309" s="163" t="str">
        <f>INDEX($FV$16:$FW$26,MATCH($F309,$FV$16:$FV$26,0),2)</f>
        <v>Y59</v>
      </c>
      <c r="E309" s="163" t="str">
        <f>VLOOKUP($D309,$FW$8:$FX$14,2,0)</f>
        <v>South East</v>
      </c>
      <c r="F309" s="271" t="s">
        <v>863</v>
      </c>
      <c r="G309" s="271" t="s">
        <v>878</v>
      </c>
      <c r="H309" s="272">
        <v>69237</v>
      </c>
      <c r="I309" s="272">
        <v>63282</v>
      </c>
      <c r="J309" s="272">
        <v>1804344</v>
      </c>
      <c r="K309" s="272">
        <v>29</v>
      </c>
      <c r="L309" s="272">
        <v>4</v>
      </c>
      <c r="M309" s="272" t="s">
        <v>44</v>
      </c>
      <c r="N309" s="272">
        <v>158</v>
      </c>
      <c r="O309" s="272">
        <v>335</v>
      </c>
      <c r="P309" s="272" t="s">
        <v>44</v>
      </c>
      <c r="Q309" s="272" t="s">
        <v>44</v>
      </c>
      <c r="R309" s="272" t="s">
        <v>44</v>
      </c>
      <c r="S309" s="272" t="s">
        <v>44</v>
      </c>
      <c r="T309" s="272">
        <v>62327</v>
      </c>
      <c r="U309" s="272">
        <v>3289</v>
      </c>
      <c r="V309" s="272">
        <v>2010</v>
      </c>
      <c r="W309" s="272">
        <v>29398</v>
      </c>
      <c r="X309" s="272">
        <v>23179</v>
      </c>
      <c r="Y309" s="272">
        <v>1298</v>
      </c>
      <c r="Z309" s="272">
        <v>1549791</v>
      </c>
      <c r="AA309" s="272">
        <v>471</v>
      </c>
      <c r="AB309" s="272">
        <v>847</v>
      </c>
      <c r="AC309" s="272">
        <v>1274954</v>
      </c>
      <c r="AD309" s="272">
        <v>634</v>
      </c>
      <c r="AE309" s="272">
        <v>1141</v>
      </c>
      <c r="AF309" s="272">
        <v>28576565</v>
      </c>
      <c r="AG309" s="272">
        <v>972</v>
      </c>
      <c r="AH309" s="272">
        <v>1811</v>
      </c>
      <c r="AI309" s="272">
        <v>89034125</v>
      </c>
      <c r="AJ309" s="272">
        <v>3841</v>
      </c>
      <c r="AK309" s="272">
        <v>8609</v>
      </c>
      <c r="AL309" s="272">
        <v>7895857</v>
      </c>
      <c r="AM309" s="272">
        <v>6083</v>
      </c>
      <c r="AN309" s="272">
        <v>14584</v>
      </c>
      <c r="AO309" s="272">
        <v>2948</v>
      </c>
      <c r="AP309" s="272">
        <v>82</v>
      </c>
      <c r="AQ309" s="272">
        <v>291</v>
      </c>
      <c r="AR309" s="272">
        <v>101</v>
      </c>
      <c r="AS309" s="272">
        <v>272</v>
      </c>
      <c r="AT309" s="272">
        <v>2303</v>
      </c>
      <c r="AU309" s="272">
        <v>709</v>
      </c>
      <c r="AV309" s="272">
        <v>36266</v>
      </c>
      <c r="AW309" s="272">
        <v>1670</v>
      </c>
      <c r="AX309" s="272">
        <v>21443</v>
      </c>
      <c r="AY309" s="272">
        <v>59379</v>
      </c>
      <c r="AZ309" s="272">
        <v>8191</v>
      </c>
      <c r="BA309" s="272">
        <v>6088</v>
      </c>
      <c r="BB309" s="272">
        <v>4956</v>
      </c>
      <c r="BC309" s="272">
        <v>6088</v>
      </c>
      <c r="BD309" s="272">
        <v>41134</v>
      </c>
      <c r="BE309" s="272">
        <v>33352</v>
      </c>
      <c r="BF309" s="272">
        <v>39428</v>
      </c>
      <c r="BG309" s="272">
        <v>24830</v>
      </c>
      <c r="BH309" s="272">
        <v>2459</v>
      </c>
      <c r="BI309" s="272">
        <v>1415</v>
      </c>
      <c r="BJ309" s="272" t="s">
        <v>44</v>
      </c>
      <c r="BK309" s="272" t="s">
        <v>44</v>
      </c>
      <c r="BL309" s="272" t="s">
        <v>44</v>
      </c>
      <c r="BM309" s="272" t="s">
        <v>44</v>
      </c>
      <c r="BN309" s="272" t="s">
        <v>44</v>
      </c>
      <c r="BO309" s="272" t="s">
        <v>44</v>
      </c>
      <c r="BP309" s="272" t="s">
        <v>44</v>
      </c>
      <c r="BQ309" s="272" t="s">
        <v>44</v>
      </c>
      <c r="BR309" s="272" t="s">
        <v>44</v>
      </c>
      <c r="BS309" s="272" t="s">
        <v>44</v>
      </c>
      <c r="BT309" s="272" t="s">
        <v>44</v>
      </c>
      <c r="BU309" s="272" t="s">
        <v>44</v>
      </c>
      <c r="BV309" s="272" t="s">
        <v>44</v>
      </c>
      <c r="BW309" s="272" t="s">
        <v>44</v>
      </c>
      <c r="BX309" s="272" t="s">
        <v>44</v>
      </c>
      <c r="BY309" s="272" t="s">
        <v>44</v>
      </c>
      <c r="BZ309" s="272" t="s">
        <v>44</v>
      </c>
      <c r="CA309" s="272" t="s">
        <v>44</v>
      </c>
      <c r="CB309" s="272" t="s">
        <v>44</v>
      </c>
      <c r="CC309" s="272" t="s">
        <v>44</v>
      </c>
      <c r="CD309" s="272" t="s">
        <v>44</v>
      </c>
      <c r="CE309" s="272" t="s">
        <v>44</v>
      </c>
      <c r="CF309" s="272" t="s">
        <v>44</v>
      </c>
      <c r="CG309" s="272" t="s">
        <v>44</v>
      </c>
      <c r="CH309" s="272" t="s">
        <v>44</v>
      </c>
      <c r="CI309" s="272" t="s">
        <v>44</v>
      </c>
      <c r="CJ309" s="272" t="s">
        <v>44</v>
      </c>
      <c r="CK309" s="272" t="s">
        <v>44</v>
      </c>
      <c r="CL309" s="272" t="s">
        <v>44</v>
      </c>
      <c r="CM309" s="272" t="s">
        <v>44</v>
      </c>
      <c r="CN309" s="272" t="s">
        <v>44</v>
      </c>
      <c r="CO309" s="272" t="s">
        <v>44</v>
      </c>
      <c r="CP309" s="272" t="s">
        <v>44</v>
      </c>
      <c r="CQ309" s="272" t="s">
        <v>44</v>
      </c>
      <c r="CR309" s="272" t="s">
        <v>44</v>
      </c>
      <c r="CS309" s="272" t="s">
        <v>44</v>
      </c>
      <c r="CT309" s="272" t="s">
        <v>44</v>
      </c>
      <c r="CU309" s="272" t="s">
        <v>44</v>
      </c>
      <c r="CV309" s="272" t="s">
        <v>44</v>
      </c>
      <c r="CW309" s="272" t="s">
        <v>44</v>
      </c>
      <c r="CX309" s="272">
        <v>270</v>
      </c>
      <c r="CY309" s="272">
        <v>77766</v>
      </c>
      <c r="CZ309" s="272">
        <v>288</v>
      </c>
      <c r="DA309" s="272">
        <v>448</v>
      </c>
      <c r="DB309" s="272">
        <v>2532</v>
      </c>
      <c r="DC309" s="272">
        <v>127841</v>
      </c>
      <c r="DD309" s="272">
        <v>50</v>
      </c>
      <c r="DE309" s="272">
        <v>110</v>
      </c>
      <c r="DF309" s="272" t="s">
        <v>44</v>
      </c>
      <c r="DG309" s="272" t="s">
        <v>44</v>
      </c>
      <c r="DH309" s="272" t="s">
        <v>44</v>
      </c>
      <c r="DI309" s="272" t="s">
        <v>44</v>
      </c>
      <c r="DJ309" s="272" t="s">
        <v>44</v>
      </c>
      <c r="DK309" s="272">
        <v>2154</v>
      </c>
      <c r="DL309" s="250">
        <v>217</v>
      </c>
      <c r="DM309" s="250">
        <v>1526</v>
      </c>
      <c r="DN309" s="250">
        <v>0</v>
      </c>
      <c r="DO309" s="250">
        <v>411</v>
      </c>
      <c r="DP309" s="250">
        <v>1470019</v>
      </c>
      <c r="DQ309" s="250">
        <v>6774</v>
      </c>
      <c r="DR309" s="250">
        <v>14402</v>
      </c>
      <c r="DS309" s="250">
        <v>12881270</v>
      </c>
      <c r="DT309" s="250">
        <v>8441</v>
      </c>
      <c r="DU309" s="250">
        <v>18944</v>
      </c>
      <c r="DV309" s="250">
        <v>0</v>
      </c>
      <c r="DW309" s="250">
        <v>0</v>
      </c>
      <c r="DX309" s="250">
        <v>0</v>
      </c>
      <c r="DY309" s="250">
        <v>4652042</v>
      </c>
      <c r="DZ309" s="250">
        <v>11319</v>
      </c>
      <c r="EA309" s="250">
        <v>26290</v>
      </c>
      <c r="EB309" s="155"/>
      <c r="EC309" s="75">
        <f t="shared" si="1046"/>
        <v>1</v>
      </c>
      <c r="ED309" s="74">
        <f t="shared" si="1047"/>
        <v>2018</v>
      </c>
      <c r="EE309" s="165">
        <f t="shared" si="1048"/>
        <v>43101</v>
      </c>
      <c r="EF309" s="157">
        <f t="shared" si="1049"/>
        <v>31</v>
      </c>
      <c r="EG309" s="156"/>
      <c r="EH309" s="166">
        <f>IFERROR(HLOOKUP(EH$1,$H$5:$FY$1802,MATCH($A309,$A$5:$A$1802,0),0)*HLOOKUP(EH$2,$H$5:$FY$1802,MATCH($A309,$A$5:$A$1802,0),0),$H$2)</f>
        <v>253128</v>
      </c>
      <c r="EI309" s="166" t="str">
        <f>IFERROR(HLOOKUP(EI$1,$H$5:$FY$1802,MATCH($A309,$A$5:$A$1802,0),0)*HLOOKUP(EI$2,$H$5:$FY$1802,MATCH($A309,$A$5:$A$1802,0),0),$H$2)</f>
        <v>-</v>
      </c>
      <c r="EJ309" s="166">
        <f>IFERROR(HLOOKUP(EJ$1,$H$5:$FY$1802,MATCH($A309,$A$5:$A$1802,0),0)*HLOOKUP(EJ$2,$H$5:$FY$1802,MATCH($A309,$A$5:$A$1802,0),0),$H$2)</f>
        <v>9998556</v>
      </c>
      <c r="EK309" s="166">
        <f>IFERROR(HLOOKUP(EK$1,$H$5:$FY$1802,MATCH($A309,$A$5:$A$1802,0),0)*HLOOKUP(EK$2,$H$5:$FY$1802,MATCH($A309,$A$5:$A$1802,0),0),$H$2)</f>
        <v>21199470</v>
      </c>
      <c r="EL309" s="166">
        <f>IFERROR(HLOOKUP(EL$1,$H$5:$FY$1802,MATCH($A309,$A$5:$A$1802,0),0)*HLOOKUP(EL$2,$H$5:$FY$1802,MATCH($A309,$A$5:$A$1802,0),0),$H$2)</f>
        <v>2785783</v>
      </c>
      <c r="EM309" s="166">
        <f>IFERROR(HLOOKUP(EM$1,$H$5:$FY$1802,MATCH($A309,$A$5:$A$1802,0),0)*HLOOKUP(EM$2,$H$5:$FY$1802,MATCH($A309,$A$5:$A$1802,0),0),$H$2)</f>
        <v>2293410</v>
      </c>
      <c r="EN309" s="166">
        <f>IFERROR(HLOOKUP(EN$1,$H$5:$FY$1802,MATCH($A309,$A$5:$A$1802,0),0)*HLOOKUP(EN$2,$H$5:$FY$1802,MATCH($A309,$A$5:$A$1802,0),0),$H$2)</f>
        <v>53239778</v>
      </c>
      <c r="EO309" s="166">
        <f>IFERROR(HLOOKUP(EO$1,$H$5:$FY$1802,MATCH($A309,$A$5:$A$1802,0),0)*HLOOKUP(EO$2,$H$5:$FY$1802,MATCH($A309,$A$5:$A$1802,0),0),$H$2)</f>
        <v>199548011</v>
      </c>
      <c r="EP309" s="166">
        <f>IFERROR(HLOOKUP(EP$1,$H$5:$FY$1802,MATCH($A309,$A$5:$A$1802,0),0)*HLOOKUP(EP$2,$H$5:$FY$1802,MATCH($A309,$A$5:$A$1802,0),0),$H$2)</f>
        <v>18930032</v>
      </c>
      <c r="EQ309" s="166" t="str">
        <f>IFERROR(HLOOKUP(EQ$1,$H$5:$FY$1802,MATCH($A309,$A$5:$A$1802,0),0)*HLOOKUP(EQ$2,$H$5:$FY$1802,MATCH($A309,$A$5:$A$1802,0),0),$H$2)</f>
        <v>-</v>
      </c>
      <c r="ER309" s="166" t="str">
        <f>IFERROR(HLOOKUP(ER$1,$H$5:$FY$1802,MATCH($A309,$A$5:$A$1802,0),0)*HLOOKUP(ER$2,$H$5:$FY$1802,MATCH($A309,$A$5:$A$1802,0),0),$H$2)</f>
        <v>-</v>
      </c>
      <c r="ES309" s="166" t="str">
        <f>IFERROR(HLOOKUP(ES$1,$H$5:$FY$1802,MATCH($A309,$A$5:$A$1802,0),0)*HLOOKUP(ES$2,$H$5:$FY$1802,MATCH($A309,$A$5:$A$1802,0),0),$H$2)</f>
        <v>-</v>
      </c>
      <c r="ET309" s="166" t="str">
        <f>IFERROR(HLOOKUP(ET$1,$H$5:$FY$1802,MATCH($A309,$A$5:$A$1802,0),0)*HLOOKUP(ET$2,$H$5:$FY$1802,MATCH($A309,$A$5:$A$1802,0),0),$H$2)</f>
        <v>-</v>
      </c>
      <c r="EU309" s="166" t="str">
        <f>IFERROR(HLOOKUP(EU$1,$H$5:$FY$1802,MATCH($A309,$A$5:$A$1802,0),0)*HLOOKUP(EU$2,$H$5:$FY$1802,MATCH($A309,$A$5:$A$1802,0),0),$H$2)</f>
        <v>-</v>
      </c>
      <c r="EV309" s="166" t="str">
        <f>IFERROR(HLOOKUP(EV$1,$H$5:$FY$1802,MATCH($A309,$A$5:$A$1802,0),0)*HLOOKUP(EV$2,$H$5:$FY$1802,MATCH($A309,$A$5:$A$1802,0),0),$H$2)</f>
        <v>-</v>
      </c>
      <c r="EW309" s="166" t="str">
        <f>IFERROR(HLOOKUP(EW$1,$H$5:$FY$1802,MATCH($A309,$A$5:$A$1802,0),0)*HLOOKUP(EW$2,$H$5:$FY$1802,MATCH($A309,$A$5:$A$1802,0),0),$H$2)</f>
        <v>-</v>
      </c>
      <c r="EX309" s="166" t="str">
        <f>IFERROR(HLOOKUP(EX$1,$H$5:$FY$1802,MATCH($A309,$A$5:$A$1802,0),0)*HLOOKUP(EX$2,$H$5:$FY$1802,MATCH($A309,$A$5:$A$1802,0),0),$H$2)</f>
        <v>-</v>
      </c>
      <c r="EY309" s="166" t="str">
        <f>IFERROR(HLOOKUP(EY$1,$H$5:$FY$1802,MATCH($A309,$A$5:$A$1802,0),0)*HLOOKUP(EY$2,$H$5:$FY$1802,MATCH($A309,$A$5:$A$1802,0),0),$H$2)</f>
        <v>-</v>
      </c>
      <c r="EZ309" s="166" t="str">
        <f>IFERROR(HLOOKUP(EZ$1,$H$5:$FY$1802,MATCH($A309,$A$5:$A$1802,0),0)*HLOOKUP(EZ$2,$H$5:$FY$1802,MATCH($A309,$A$5:$A$1802,0),0),$H$2)</f>
        <v>-</v>
      </c>
      <c r="FA309" s="166" t="str">
        <f>IFERROR(HLOOKUP(FA$1,$H$5:$FY$1802,MATCH($A309,$A$5:$A$1802,0),0)*HLOOKUP(FA$2,$H$5:$FY$1802,MATCH($A309,$A$5:$A$1802,0),0),$H$2)</f>
        <v>-</v>
      </c>
      <c r="FB309" s="166">
        <f>IFERROR(HLOOKUP(FB$1,$H$5:$FY$1802,MATCH($A309,$A$5:$A$1802,0),0)*HLOOKUP(FB$2,$H$5:$FY$1802,MATCH($A309,$A$5:$A$1802,0),0),$H$2)</f>
        <v>120960</v>
      </c>
      <c r="FC309" s="166">
        <f>IFERROR(HLOOKUP(FC$1,$H$5:$FY$1802,MATCH($A309,$A$5:$A$1802,0),0)*HLOOKUP(FC$2,$H$5:$FY$1802,MATCH($A309,$A$5:$A$1802,0),0),$H$2)</f>
        <v>278520</v>
      </c>
      <c r="FD309" s="166">
        <f>IFERROR(HLOOKUP(FD$1,$H$5:$FY$1802,MATCH($A309,$A$5:$A$1802,0),0)*HLOOKUP(FD$2,$H$5:$FY$1802,MATCH($A309,$A$5:$A$1802,0),0),$H$2)</f>
        <v>3125234</v>
      </c>
      <c r="FE309" s="166">
        <f>IFERROR(HLOOKUP(FE$1,$H$5:$FY$1802,MATCH($A309,$A$5:$A$1802,0),0)*HLOOKUP(FE$2,$H$5:$FY$1802,MATCH($A309,$A$5:$A$1802,0),0),$H$2)</f>
        <v>28908544</v>
      </c>
      <c r="FF309" s="166">
        <f>IFERROR(HLOOKUP(FF$1,$H$5:$FY$1802,MATCH($A309,$A$5:$A$1802,0),0)*HLOOKUP(FF$2,$H$5:$FY$1802,MATCH($A309,$A$5:$A$1802,0),0),$H$2)</f>
        <v>0</v>
      </c>
      <c r="FG309" s="166">
        <f>IFERROR(HLOOKUP(FG$1,$H$5:$FY$1802,MATCH($A309,$A$5:$A$1802,0),0)*HLOOKUP(FG$2,$H$5:$FY$1802,MATCH($A309,$A$5:$A$1802,0),0),$H$2)</f>
        <v>10805190</v>
      </c>
      <c r="FH309" s="152"/>
      <c r="FI309" s="405">
        <f t="shared" si="1050"/>
        <v>2.4904226208574034</v>
      </c>
      <c r="FJ309" s="405">
        <f t="shared" si="1050"/>
        <v>1.8510185466707205</v>
      </c>
      <c r="FK309" s="405">
        <f t="shared" si="1051"/>
        <v>2.4656716417910447</v>
      </c>
      <c r="FL309" s="405">
        <f t="shared" si="1052"/>
        <v>3.0288557213930347</v>
      </c>
      <c r="FM309" s="405">
        <f t="shared" si="1053"/>
        <v>1.399210830668753</v>
      </c>
      <c r="FN309" s="405">
        <f t="shared" si="1054"/>
        <v>1.1344989455064971</v>
      </c>
      <c r="FO309" s="405">
        <f t="shared" si="1055"/>
        <v>1.7010224772423315</v>
      </c>
      <c r="FP309" s="405">
        <f t="shared" si="1056"/>
        <v>1.071228266965788</v>
      </c>
      <c r="FQ309" s="405">
        <f t="shared" si="1057"/>
        <v>1.8944530046224961</v>
      </c>
      <c r="FR309" s="405">
        <f t="shared" si="1058"/>
        <v>1.0901386748844375</v>
      </c>
      <c r="FS309" s="65"/>
    </row>
    <row r="310" spans="1:175" ht="10.35" customHeight="1" x14ac:dyDescent="0.2">
      <c r="A310" s="74" t="str">
        <f t="shared" si="1045"/>
        <v>2017-18JANUARYRYF</v>
      </c>
      <c r="B310" s="163" t="str">
        <f t="shared" si="1059"/>
        <v>2017-18</v>
      </c>
      <c r="C310" s="26" t="s">
        <v>836</v>
      </c>
      <c r="D310" s="163" t="str">
        <f>INDEX($FV$16:$FW$26,MATCH($F310,$FV$16:$FV$26,0),2)</f>
        <v>Y58</v>
      </c>
      <c r="E310" s="163" t="str">
        <f>VLOOKUP($D310,$FW$8:$FX$14,2,0)</f>
        <v>South West</v>
      </c>
      <c r="F310" s="271" t="s">
        <v>865</v>
      </c>
      <c r="G310" s="271" t="s">
        <v>879</v>
      </c>
      <c r="H310" s="272">
        <v>102159</v>
      </c>
      <c r="I310" s="272">
        <v>70387</v>
      </c>
      <c r="J310" s="272">
        <v>323777</v>
      </c>
      <c r="K310" s="272">
        <v>5</v>
      </c>
      <c r="L310" s="272">
        <v>2</v>
      </c>
      <c r="M310" s="272" t="s">
        <v>44</v>
      </c>
      <c r="N310" s="272">
        <v>18</v>
      </c>
      <c r="O310" s="272">
        <v>55</v>
      </c>
      <c r="P310" s="272" t="s">
        <v>44</v>
      </c>
      <c r="Q310" s="272" t="s">
        <v>44</v>
      </c>
      <c r="R310" s="272" t="s">
        <v>44</v>
      </c>
      <c r="S310" s="272" t="s">
        <v>44</v>
      </c>
      <c r="T310" s="272">
        <v>75074</v>
      </c>
      <c r="U310" s="272">
        <v>5411</v>
      </c>
      <c r="V310" s="272">
        <v>3185</v>
      </c>
      <c r="W310" s="272">
        <v>38391</v>
      </c>
      <c r="X310" s="272">
        <v>19619</v>
      </c>
      <c r="Y310" s="272">
        <v>1524</v>
      </c>
      <c r="Z310" s="272">
        <v>2977802</v>
      </c>
      <c r="AA310" s="272">
        <v>550</v>
      </c>
      <c r="AB310" s="272">
        <v>1010</v>
      </c>
      <c r="AC310" s="272">
        <v>2593726</v>
      </c>
      <c r="AD310" s="272">
        <v>814</v>
      </c>
      <c r="AE310" s="272">
        <v>1462</v>
      </c>
      <c r="AF310" s="272">
        <v>68737774</v>
      </c>
      <c r="AG310" s="272">
        <v>1790</v>
      </c>
      <c r="AH310" s="272">
        <v>3758</v>
      </c>
      <c r="AI310" s="272">
        <v>75702485</v>
      </c>
      <c r="AJ310" s="272">
        <v>3859</v>
      </c>
      <c r="AK310" s="272">
        <v>8924</v>
      </c>
      <c r="AL310" s="272">
        <v>8753670</v>
      </c>
      <c r="AM310" s="272">
        <v>5744</v>
      </c>
      <c r="AN310" s="272">
        <v>12951</v>
      </c>
      <c r="AO310" s="272">
        <v>3673</v>
      </c>
      <c r="AP310" s="272">
        <v>404</v>
      </c>
      <c r="AQ310" s="272">
        <v>1673</v>
      </c>
      <c r="AR310" s="272">
        <v>2170</v>
      </c>
      <c r="AS310" s="272">
        <v>374</v>
      </c>
      <c r="AT310" s="272">
        <v>1222</v>
      </c>
      <c r="AU310" s="272">
        <v>73</v>
      </c>
      <c r="AV310" s="272">
        <v>39400</v>
      </c>
      <c r="AW310" s="272">
        <v>3282</v>
      </c>
      <c r="AX310" s="272">
        <v>28719</v>
      </c>
      <c r="AY310" s="272">
        <v>71401</v>
      </c>
      <c r="AZ310" s="272">
        <v>10827</v>
      </c>
      <c r="BA310" s="272">
        <v>8654</v>
      </c>
      <c r="BB310" s="272">
        <v>6352</v>
      </c>
      <c r="BC310" s="272">
        <v>5172</v>
      </c>
      <c r="BD310" s="272">
        <v>50760</v>
      </c>
      <c r="BE310" s="272">
        <v>43072</v>
      </c>
      <c r="BF310" s="272">
        <v>28036</v>
      </c>
      <c r="BG310" s="272">
        <v>21727</v>
      </c>
      <c r="BH310" s="272">
        <v>2815</v>
      </c>
      <c r="BI310" s="272">
        <v>1736</v>
      </c>
      <c r="BJ310" s="272" t="s">
        <v>44</v>
      </c>
      <c r="BK310" s="272" t="s">
        <v>44</v>
      </c>
      <c r="BL310" s="272" t="s">
        <v>44</v>
      </c>
      <c r="BM310" s="272" t="s">
        <v>44</v>
      </c>
      <c r="BN310" s="272" t="s">
        <v>44</v>
      </c>
      <c r="BO310" s="272" t="s">
        <v>44</v>
      </c>
      <c r="BP310" s="272" t="s">
        <v>44</v>
      </c>
      <c r="BQ310" s="272" t="s">
        <v>44</v>
      </c>
      <c r="BR310" s="272" t="s">
        <v>44</v>
      </c>
      <c r="BS310" s="272" t="s">
        <v>44</v>
      </c>
      <c r="BT310" s="272" t="s">
        <v>44</v>
      </c>
      <c r="BU310" s="272" t="s">
        <v>44</v>
      </c>
      <c r="BV310" s="272" t="s">
        <v>44</v>
      </c>
      <c r="BW310" s="272" t="s">
        <v>44</v>
      </c>
      <c r="BX310" s="272" t="s">
        <v>44</v>
      </c>
      <c r="BY310" s="272" t="s">
        <v>44</v>
      </c>
      <c r="BZ310" s="272" t="s">
        <v>44</v>
      </c>
      <c r="CA310" s="272" t="s">
        <v>44</v>
      </c>
      <c r="CB310" s="272" t="s">
        <v>44</v>
      </c>
      <c r="CC310" s="272" t="s">
        <v>44</v>
      </c>
      <c r="CD310" s="272" t="s">
        <v>44</v>
      </c>
      <c r="CE310" s="272" t="s">
        <v>44</v>
      </c>
      <c r="CF310" s="272" t="s">
        <v>44</v>
      </c>
      <c r="CG310" s="272" t="s">
        <v>44</v>
      </c>
      <c r="CH310" s="272" t="s">
        <v>44</v>
      </c>
      <c r="CI310" s="272" t="s">
        <v>44</v>
      </c>
      <c r="CJ310" s="272" t="s">
        <v>44</v>
      </c>
      <c r="CK310" s="272" t="s">
        <v>44</v>
      </c>
      <c r="CL310" s="272" t="s">
        <v>44</v>
      </c>
      <c r="CM310" s="272" t="s">
        <v>44</v>
      </c>
      <c r="CN310" s="272" t="s">
        <v>44</v>
      </c>
      <c r="CO310" s="272" t="s">
        <v>44</v>
      </c>
      <c r="CP310" s="272" t="s">
        <v>44</v>
      </c>
      <c r="CQ310" s="272" t="s">
        <v>44</v>
      </c>
      <c r="CR310" s="272" t="s">
        <v>44</v>
      </c>
      <c r="CS310" s="272" t="s">
        <v>44</v>
      </c>
      <c r="CT310" s="272" t="s">
        <v>44</v>
      </c>
      <c r="CU310" s="272" t="s">
        <v>44</v>
      </c>
      <c r="CV310" s="272" t="s">
        <v>44</v>
      </c>
      <c r="CW310" s="272" t="s">
        <v>44</v>
      </c>
      <c r="CX310" s="272">
        <v>0</v>
      </c>
      <c r="CY310" s="272">
        <v>0</v>
      </c>
      <c r="CZ310" s="272">
        <v>0</v>
      </c>
      <c r="DA310" s="272">
        <v>0</v>
      </c>
      <c r="DB310" s="272">
        <v>0</v>
      </c>
      <c r="DC310" s="272">
        <v>0</v>
      </c>
      <c r="DD310" s="272">
        <v>0</v>
      </c>
      <c r="DE310" s="272">
        <v>0</v>
      </c>
      <c r="DF310" s="272" t="s">
        <v>44</v>
      </c>
      <c r="DG310" s="272" t="s">
        <v>44</v>
      </c>
      <c r="DH310" s="272" t="s">
        <v>44</v>
      </c>
      <c r="DI310" s="272" t="s">
        <v>44</v>
      </c>
      <c r="DJ310" s="272" t="s">
        <v>44</v>
      </c>
      <c r="DK310" s="272">
        <v>2</v>
      </c>
      <c r="DL310" s="250">
        <v>1212</v>
      </c>
      <c r="DM310" s="250">
        <v>1087</v>
      </c>
      <c r="DN310" s="250">
        <v>26</v>
      </c>
      <c r="DO310" s="250">
        <v>1261</v>
      </c>
      <c r="DP310" s="250">
        <v>6262233</v>
      </c>
      <c r="DQ310" s="250">
        <v>5167</v>
      </c>
      <c r="DR310" s="250">
        <v>10373</v>
      </c>
      <c r="DS310" s="250">
        <v>7073225</v>
      </c>
      <c r="DT310" s="250">
        <v>6507</v>
      </c>
      <c r="DU310" s="250">
        <v>13138</v>
      </c>
      <c r="DV310" s="250">
        <v>207041</v>
      </c>
      <c r="DW310" s="250">
        <v>7963</v>
      </c>
      <c r="DX310" s="250">
        <v>24572</v>
      </c>
      <c r="DY310" s="250">
        <v>9527581</v>
      </c>
      <c r="DZ310" s="250">
        <v>7556</v>
      </c>
      <c r="EA310" s="250">
        <v>16453</v>
      </c>
      <c r="EB310" s="155"/>
      <c r="EC310" s="75">
        <f t="shared" si="1046"/>
        <v>1</v>
      </c>
      <c r="ED310" s="74">
        <f t="shared" si="1047"/>
        <v>2018</v>
      </c>
      <c r="EE310" s="165">
        <f t="shared" si="1048"/>
        <v>43101</v>
      </c>
      <c r="EF310" s="157">
        <f t="shared" si="1049"/>
        <v>31</v>
      </c>
      <c r="EG310" s="156"/>
      <c r="EH310" s="166">
        <f>IFERROR(HLOOKUP(EH$1,$H$5:$FY$1802,MATCH($A310,$A$5:$A$1802,0),0)*HLOOKUP(EH$2,$H$5:$FY$1802,MATCH($A310,$A$5:$A$1802,0),0),$H$2)</f>
        <v>140774</v>
      </c>
      <c r="EI310" s="166" t="str">
        <f>IFERROR(HLOOKUP(EI$1,$H$5:$FY$1802,MATCH($A310,$A$5:$A$1802,0),0)*HLOOKUP(EI$2,$H$5:$FY$1802,MATCH($A310,$A$5:$A$1802,0),0),$H$2)</f>
        <v>-</v>
      </c>
      <c r="EJ310" s="166">
        <f>IFERROR(HLOOKUP(EJ$1,$H$5:$FY$1802,MATCH($A310,$A$5:$A$1802,0),0)*HLOOKUP(EJ$2,$H$5:$FY$1802,MATCH($A310,$A$5:$A$1802,0),0),$H$2)</f>
        <v>1266966</v>
      </c>
      <c r="EK310" s="166">
        <f>IFERROR(HLOOKUP(EK$1,$H$5:$FY$1802,MATCH($A310,$A$5:$A$1802,0),0)*HLOOKUP(EK$2,$H$5:$FY$1802,MATCH($A310,$A$5:$A$1802,0),0),$H$2)</f>
        <v>3871285</v>
      </c>
      <c r="EL310" s="166">
        <f>IFERROR(HLOOKUP(EL$1,$H$5:$FY$1802,MATCH($A310,$A$5:$A$1802,0),0)*HLOOKUP(EL$2,$H$5:$FY$1802,MATCH($A310,$A$5:$A$1802,0),0),$H$2)</f>
        <v>5465110</v>
      </c>
      <c r="EM310" s="166">
        <f>IFERROR(HLOOKUP(EM$1,$H$5:$FY$1802,MATCH($A310,$A$5:$A$1802,0),0)*HLOOKUP(EM$2,$H$5:$FY$1802,MATCH($A310,$A$5:$A$1802,0),0),$H$2)</f>
        <v>4656470</v>
      </c>
      <c r="EN310" s="166">
        <f>IFERROR(HLOOKUP(EN$1,$H$5:$FY$1802,MATCH($A310,$A$5:$A$1802,0),0)*HLOOKUP(EN$2,$H$5:$FY$1802,MATCH($A310,$A$5:$A$1802,0),0),$H$2)</f>
        <v>144273378</v>
      </c>
      <c r="EO310" s="166">
        <f>IFERROR(HLOOKUP(EO$1,$H$5:$FY$1802,MATCH($A310,$A$5:$A$1802,0),0)*HLOOKUP(EO$2,$H$5:$FY$1802,MATCH($A310,$A$5:$A$1802,0),0),$H$2)</f>
        <v>175079956</v>
      </c>
      <c r="EP310" s="166">
        <f>IFERROR(HLOOKUP(EP$1,$H$5:$FY$1802,MATCH($A310,$A$5:$A$1802,0),0)*HLOOKUP(EP$2,$H$5:$FY$1802,MATCH($A310,$A$5:$A$1802,0),0),$H$2)</f>
        <v>19737324</v>
      </c>
      <c r="EQ310" s="166" t="str">
        <f>IFERROR(HLOOKUP(EQ$1,$H$5:$FY$1802,MATCH($A310,$A$5:$A$1802,0),0)*HLOOKUP(EQ$2,$H$5:$FY$1802,MATCH($A310,$A$5:$A$1802,0),0),$H$2)</f>
        <v>-</v>
      </c>
      <c r="ER310" s="166" t="str">
        <f>IFERROR(HLOOKUP(ER$1,$H$5:$FY$1802,MATCH($A310,$A$5:$A$1802,0),0)*HLOOKUP(ER$2,$H$5:$FY$1802,MATCH($A310,$A$5:$A$1802,0),0),$H$2)</f>
        <v>-</v>
      </c>
      <c r="ES310" s="166" t="str">
        <f>IFERROR(HLOOKUP(ES$1,$H$5:$FY$1802,MATCH($A310,$A$5:$A$1802,0),0)*HLOOKUP(ES$2,$H$5:$FY$1802,MATCH($A310,$A$5:$A$1802,0),0),$H$2)</f>
        <v>-</v>
      </c>
      <c r="ET310" s="166" t="str">
        <f>IFERROR(HLOOKUP(ET$1,$H$5:$FY$1802,MATCH($A310,$A$5:$A$1802,0),0)*HLOOKUP(ET$2,$H$5:$FY$1802,MATCH($A310,$A$5:$A$1802,0),0),$H$2)</f>
        <v>-</v>
      </c>
      <c r="EU310" s="166" t="str">
        <f>IFERROR(HLOOKUP(EU$1,$H$5:$FY$1802,MATCH($A310,$A$5:$A$1802,0),0)*HLOOKUP(EU$2,$H$5:$FY$1802,MATCH($A310,$A$5:$A$1802,0),0),$H$2)</f>
        <v>-</v>
      </c>
      <c r="EV310" s="166" t="str">
        <f>IFERROR(HLOOKUP(EV$1,$H$5:$FY$1802,MATCH($A310,$A$5:$A$1802,0),0)*HLOOKUP(EV$2,$H$5:$FY$1802,MATCH($A310,$A$5:$A$1802,0),0),$H$2)</f>
        <v>-</v>
      </c>
      <c r="EW310" s="166" t="str">
        <f>IFERROR(HLOOKUP(EW$1,$H$5:$FY$1802,MATCH($A310,$A$5:$A$1802,0),0)*HLOOKUP(EW$2,$H$5:$FY$1802,MATCH($A310,$A$5:$A$1802,0),0),$H$2)</f>
        <v>-</v>
      </c>
      <c r="EX310" s="166" t="str">
        <f>IFERROR(HLOOKUP(EX$1,$H$5:$FY$1802,MATCH($A310,$A$5:$A$1802,0),0)*HLOOKUP(EX$2,$H$5:$FY$1802,MATCH($A310,$A$5:$A$1802,0),0),$H$2)</f>
        <v>-</v>
      </c>
      <c r="EY310" s="166" t="str">
        <f>IFERROR(HLOOKUP(EY$1,$H$5:$FY$1802,MATCH($A310,$A$5:$A$1802,0),0)*HLOOKUP(EY$2,$H$5:$FY$1802,MATCH($A310,$A$5:$A$1802,0),0),$H$2)</f>
        <v>-</v>
      </c>
      <c r="EZ310" s="166" t="str">
        <f>IFERROR(HLOOKUP(EZ$1,$H$5:$FY$1802,MATCH($A310,$A$5:$A$1802,0),0)*HLOOKUP(EZ$2,$H$5:$FY$1802,MATCH($A310,$A$5:$A$1802,0),0),$H$2)</f>
        <v>-</v>
      </c>
      <c r="FA310" s="166" t="str">
        <f>IFERROR(HLOOKUP(FA$1,$H$5:$FY$1802,MATCH($A310,$A$5:$A$1802,0),0)*HLOOKUP(FA$2,$H$5:$FY$1802,MATCH($A310,$A$5:$A$1802,0),0),$H$2)</f>
        <v>-</v>
      </c>
      <c r="FB310" s="166">
        <f>IFERROR(HLOOKUP(FB$1,$H$5:$FY$1802,MATCH($A310,$A$5:$A$1802,0),0)*HLOOKUP(FB$2,$H$5:$FY$1802,MATCH($A310,$A$5:$A$1802,0),0),$H$2)</f>
        <v>0</v>
      </c>
      <c r="FC310" s="166">
        <f>IFERROR(HLOOKUP(FC$1,$H$5:$FY$1802,MATCH($A310,$A$5:$A$1802,0),0)*HLOOKUP(FC$2,$H$5:$FY$1802,MATCH($A310,$A$5:$A$1802,0),0),$H$2)</f>
        <v>0</v>
      </c>
      <c r="FD310" s="166">
        <f>IFERROR(HLOOKUP(FD$1,$H$5:$FY$1802,MATCH($A310,$A$5:$A$1802,0),0)*HLOOKUP(FD$2,$H$5:$FY$1802,MATCH($A310,$A$5:$A$1802,0),0),$H$2)</f>
        <v>12572076</v>
      </c>
      <c r="FE310" s="166">
        <f>IFERROR(HLOOKUP(FE$1,$H$5:$FY$1802,MATCH($A310,$A$5:$A$1802,0),0)*HLOOKUP(FE$2,$H$5:$FY$1802,MATCH($A310,$A$5:$A$1802,0),0),$H$2)</f>
        <v>14281006</v>
      </c>
      <c r="FF310" s="166">
        <f>IFERROR(HLOOKUP(FF$1,$H$5:$FY$1802,MATCH($A310,$A$5:$A$1802,0),0)*HLOOKUP(FF$2,$H$5:$FY$1802,MATCH($A310,$A$5:$A$1802,0),0),$H$2)</f>
        <v>638872</v>
      </c>
      <c r="FG310" s="166">
        <f>IFERROR(HLOOKUP(FG$1,$H$5:$FY$1802,MATCH($A310,$A$5:$A$1802,0),0)*HLOOKUP(FG$2,$H$5:$FY$1802,MATCH($A310,$A$5:$A$1802,0),0),$H$2)</f>
        <v>20747233</v>
      </c>
      <c r="FH310" s="152"/>
      <c r="FI310" s="405">
        <f t="shared" si="1050"/>
        <v>2.0009240436148588</v>
      </c>
      <c r="FJ310" s="405">
        <f t="shared" si="1050"/>
        <v>1.5993346885973019</v>
      </c>
      <c r="FK310" s="405">
        <f t="shared" si="1051"/>
        <v>1.994348508634223</v>
      </c>
      <c r="FL310" s="405">
        <f t="shared" si="1052"/>
        <v>1.6238618524332811</v>
      </c>
      <c r="FM310" s="405">
        <f t="shared" si="1053"/>
        <v>1.32218488708291</v>
      </c>
      <c r="FN310" s="405">
        <f t="shared" si="1054"/>
        <v>1.1219296189211012</v>
      </c>
      <c r="FO310" s="405">
        <f t="shared" si="1055"/>
        <v>1.4290228859778786</v>
      </c>
      <c r="FP310" s="405">
        <f t="shared" si="1056"/>
        <v>1.1074468627351037</v>
      </c>
      <c r="FQ310" s="405">
        <f t="shared" si="1057"/>
        <v>1.8471128608923884</v>
      </c>
      <c r="FR310" s="405">
        <f t="shared" si="1058"/>
        <v>1.1391076115485563</v>
      </c>
      <c r="FS310" s="65"/>
    </row>
    <row r="311" spans="1:175" ht="10.35" customHeight="1" x14ac:dyDescent="0.2">
      <c r="A311" s="74" t="str">
        <f t="shared" ref="A311:A374" si="1060">B311&amp;C311&amp;F311</f>
        <v>2017-18JANUARYRYA</v>
      </c>
      <c r="B311" s="163" t="str">
        <f t="shared" si="1059"/>
        <v>2017-18</v>
      </c>
      <c r="C311" s="26" t="s">
        <v>836</v>
      </c>
      <c r="D311" s="163" t="str">
        <f>INDEX($FV$16:$FW$26,MATCH($F311,$FV$16:$FV$26,0),2)</f>
        <v>Y60</v>
      </c>
      <c r="E311" s="163" t="str">
        <f>VLOOKUP($D311,$FW$8:$FX$14,2,0)</f>
        <v>Midlands</v>
      </c>
      <c r="F311" s="271" t="s">
        <v>867</v>
      </c>
      <c r="G311" s="271" t="s">
        <v>880</v>
      </c>
      <c r="H311" s="272">
        <v>113676</v>
      </c>
      <c r="I311" s="272">
        <v>81954</v>
      </c>
      <c r="J311" s="272">
        <v>250946</v>
      </c>
      <c r="K311" s="272">
        <v>3</v>
      </c>
      <c r="L311" s="272">
        <v>1</v>
      </c>
      <c r="M311" s="272" t="s">
        <v>44</v>
      </c>
      <c r="N311" s="272">
        <v>14</v>
      </c>
      <c r="O311" s="272">
        <v>39</v>
      </c>
      <c r="P311" s="272" t="s">
        <v>44</v>
      </c>
      <c r="Q311" s="272" t="s">
        <v>44</v>
      </c>
      <c r="R311" s="272" t="s">
        <v>44</v>
      </c>
      <c r="S311" s="272" t="s">
        <v>44</v>
      </c>
      <c r="T311" s="272">
        <v>92372</v>
      </c>
      <c r="U311" s="272">
        <v>5548</v>
      </c>
      <c r="V311" s="272">
        <v>3386</v>
      </c>
      <c r="W311" s="272">
        <v>42490</v>
      </c>
      <c r="X311" s="272">
        <v>34896</v>
      </c>
      <c r="Y311" s="272">
        <v>2481</v>
      </c>
      <c r="Z311" s="272">
        <v>2261874</v>
      </c>
      <c r="AA311" s="272">
        <v>408</v>
      </c>
      <c r="AB311" s="272">
        <v>704</v>
      </c>
      <c r="AC311" s="272">
        <v>1656537</v>
      </c>
      <c r="AD311" s="272">
        <v>489</v>
      </c>
      <c r="AE311" s="272">
        <v>883</v>
      </c>
      <c r="AF311" s="272">
        <v>31515394</v>
      </c>
      <c r="AG311" s="272">
        <v>742</v>
      </c>
      <c r="AH311" s="272">
        <v>1346</v>
      </c>
      <c r="AI311" s="272">
        <v>73977491</v>
      </c>
      <c r="AJ311" s="272">
        <v>2120</v>
      </c>
      <c r="AK311" s="272">
        <v>4969</v>
      </c>
      <c r="AL311" s="272">
        <v>8513091</v>
      </c>
      <c r="AM311" s="272">
        <v>3431</v>
      </c>
      <c r="AN311" s="272">
        <v>8757</v>
      </c>
      <c r="AO311" s="272">
        <v>3446</v>
      </c>
      <c r="AP311" s="272">
        <v>9</v>
      </c>
      <c r="AQ311" s="272">
        <v>14</v>
      </c>
      <c r="AR311" s="272">
        <v>0</v>
      </c>
      <c r="AS311" s="272">
        <v>269</v>
      </c>
      <c r="AT311" s="272">
        <v>3154</v>
      </c>
      <c r="AU311" s="272">
        <v>2092</v>
      </c>
      <c r="AV311" s="272">
        <v>51594</v>
      </c>
      <c r="AW311" s="272">
        <v>3344</v>
      </c>
      <c r="AX311" s="272">
        <v>33988</v>
      </c>
      <c r="AY311" s="272">
        <v>88926</v>
      </c>
      <c r="AZ311" s="272">
        <v>10318</v>
      </c>
      <c r="BA311" s="272">
        <v>7683</v>
      </c>
      <c r="BB311" s="272">
        <v>6125</v>
      </c>
      <c r="BC311" s="272">
        <v>4695</v>
      </c>
      <c r="BD311" s="272">
        <v>53090</v>
      </c>
      <c r="BE311" s="272">
        <v>44770</v>
      </c>
      <c r="BF311" s="272">
        <v>58666</v>
      </c>
      <c r="BG311" s="272">
        <v>36689</v>
      </c>
      <c r="BH311" s="272">
        <v>5812</v>
      </c>
      <c r="BI311" s="272">
        <v>2613</v>
      </c>
      <c r="BJ311" s="272" t="s">
        <v>44</v>
      </c>
      <c r="BK311" s="272" t="s">
        <v>44</v>
      </c>
      <c r="BL311" s="272" t="s">
        <v>44</v>
      </c>
      <c r="BM311" s="272" t="s">
        <v>44</v>
      </c>
      <c r="BN311" s="272" t="s">
        <v>44</v>
      </c>
      <c r="BO311" s="272" t="s">
        <v>44</v>
      </c>
      <c r="BP311" s="272" t="s">
        <v>44</v>
      </c>
      <c r="BQ311" s="272" t="s">
        <v>44</v>
      </c>
      <c r="BR311" s="272" t="s">
        <v>44</v>
      </c>
      <c r="BS311" s="272" t="s">
        <v>44</v>
      </c>
      <c r="BT311" s="272" t="s">
        <v>44</v>
      </c>
      <c r="BU311" s="272" t="s">
        <v>44</v>
      </c>
      <c r="BV311" s="272" t="s">
        <v>44</v>
      </c>
      <c r="BW311" s="272" t="s">
        <v>44</v>
      </c>
      <c r="BX311" s="272" t="s">
        <v>44</v>
      </c>
      <c r="BY311" s="272" t="s">
        <v>44</v>
      </c>
      <c r="BZ311" s="272" t="s">
        <v>44</v>
      </c>
      <c r="CA311" s="272" t="s">
        <v>44</v>
      </c>
      <c r="CB311" s="272" t="s">
        <v>44</v>
      </c>
      <c r="CC311" s="272" t="s">
        <v>44</v>
      </c>
      <c r="CD311" s="272" t="s">
        <v>44</v>
      </c>
      <c r="CE311" s="272" t="s">
        <v>44</v>
      </c>
      <c r="CF311" s="272" t="s">
        <v>44</v>
      </c>
      <c r="CG311" s="272" t="s">
        <v>44</v>
      </c>
      <c r="CH311" s="272" t="s">
        <v>44</v>
      </c>
      <c r="CI311" s="272" t="s">
        <v>44</v>
      </c>
      <c r="CJ311" s="272" t="s">
        <v>44</v>
      </c>
      <c r="CK311" s="272" t="s">
        <v>44</v>
      </c>
      <c r="CL311" s="272" t="s">
        <v>44</v>
      </c>
      <c r="CM311" s="272" t="s">
        <v>44</v>
      </c>
      <c r="CN311" s="272" t="s">
        <v>44</v>
      </c>
      <c r="CO311" s="272" t="s">
        <v>44</v>
      </c>
      <c r="CP311" s="272" t="s">
        <v>44</v>
      </c>
      <c r="CQ311" s="272" t="s">
        <v>44</v>
      </c>
      <c r="CR311" s="272" t="s">
        <v>44</v>
      </c>
      <c r="CS311" s="272" t="s">
        <v>44</v>
      </c>
      <c r="CT311" s="272" t="s">
        <v>44</v>
      </c>
      <c r="CU311" s="272" t="s">
        <v>44</v>
      </c>
      <c r="CV311" s="272" t="s">
        <v>44</v>
      </c>
      <c r="CW311" s="272" t="s">
        <v>44</v>
      </c>
      <c r="CX311" s="272">
        <v>246</v>
      </c>
      <c r="CY311" s="272">
        <v>72634</v>
      </c>
      <c r="CZ311" s="272">
        <v>295</v>
      </c>
      <c r="DA311" s="272">
        <v>460</v>
      </c>
      <c r="DB311" s="272">
        <v>4006</v>
      </c>
      <c r="DC311" s="272">
        <v>192030</v>
      </c>
      <c r="DD311" s="272">
        <v>48</v>
      </c>
      <c r="DE311" s="272">
        <v>60</v>
      </c>
      <c r="DF311" s="272" t="s">
        <v>44</v>
      </c>
      <c r="DG311" s="272" t="s">
        <v>44</v>
      </c>
      <c r="DH311" s="272" t="s">
        <v>44</v>
      </c>
      <c r="DI311" s="272" t="s">
        <v>44</v>
      </c>
      <c r="DJ311" s="272" t="s">
        <v>44</v>
      </c>
      <c r="DK311" s="272">
        <v>328</v>
      </c>
      <c r="DL311" s="250">
        <v>3</v>
      </c>
      <c r="DM311" s="250">
        <v>1634</v>
      </c>
      <c r="DN311" s="250">
        <v>0</v>
      </c>
      <c r="DO311" s="250">
        <v>1546</v>
      </c>
      <c r="DP311" s="250">
        <v>12458</v>
      </c>
      <c r="DQ311" s="250">
        <v>4153</v>
      </c>
      <c r="DR311" s="250">
        <v>7310</v>
      </c>
      <c r="DS311" s="250">
        <v>8273996</v>
      </c>
      <c r="DT311" s="250">
        <v>5064</v>
      </c>
      <c r="DU311" s="250">
        <v>11147</v>
      </c>
      <c r="DV311" s="250">
        <v>0</v>
      </c>
      <c r="DW311" s="250">
        <v>0</v>
      </c>
      <c r="DX311" s="250">
        <v>0</v>
      </c>
      <c r="DY311" s="250">
        <v>10338804</v>
      </c>
      <c r="DZ311" s="250">
        <v>6687</v>
      </c>
      <c r="EA311" s="250">
        <v>15369</v>
      </c>
      <c r="EB311" s="155"/>
      <c r="EC311" s="75">
        <f t="shared" ref="EC311:EC374" si="1061">MONTH(1&amp;C311)</f>
        <v>1</v>
      </c>
      <c r="ED311" s="74">
        <f t="shared" ref="ED311:ED374" si="1062">LEFT($B311,4)+IF(EC311&lt;4,1,0)</f>
        <v>2018</v>
      </c>
      <c r="EE311" s="165">
        <f t="shared" ref="EE311:EE374" si="1063">DATE($ED311,$EC311,1)</f>
        <v>43101</v>
      </c>
      <c r="EF311" s="157">
        <f t="shared" ref="EF311:EF374" si="1064">DAY(EOMONTH($EE311,0))</f>
        <v>31</v>
      </c>
      <c r="EG311" s="156"/>
      <c r="EH311" s="166">
        <f>IFERROR(HLOOKUP(EH$1,$H$5:$FY$1802,MATCH($A311,$A$5:$A$1802,0),0)*HLOOKUP(EH$2,$H$5:$FY$1802,MATCH($A311,$A$5:$A$1802,0),0),$H$2)</f>
        <v>81954</v>
      </c>
      <c r="EI311" s="166" t="str">
        <f>IFERROR(HLOOKUP(EI$1,$H$5:$FY$1802,MATCH($A311,$A$5:$A$1802,0),0)*HLOOKUP(EI$2,$H$5:$FY$1802,MATCH($A311,$A$5:$A$1802,0),0),$H$2)</f>
        <v>-</v>
      </c>
      <c r="EJ311" s="166">
        <f>IFERROR(HLOOKUP(EJ$1,$H$5:$FY$1802,MATCH($A311,$A$5:$A$1802,0),0)*HLOOKUP(EJ$2,$H$5:$FY$1802,MATCH($A311,$A$5:$A$1802,0),0),$H$2)</f>
        <v>1147356</v>
      </c>
      <c r="EK311" s="166">
        <f>IFERROR(HLOOKUP(EK$1,$H$5:$FY$1802,MATCH($A311,$A$5:$A$1802,0),0)*HLOOKUP(EK$2,$H$5:$FY$1802,MATCH($A311,$A$5:$A$1802,0),0),$H$2)</f>
        <v>3196206</v>
      </c>
      <c r="EL311" s="166">
        <f>IFERROR(HLOOKUP(EL$1,$H$5:$FY$1802,MATCH($A311,$A$5:$A$1802,0),0)*HLOOKUP(EL$2,$H$5:$FY$1802,MATCH($A311,$A$5:$A$1802,0),0),$H$2)</f>
        <v>3905792</v>
      </c>
      <c r="EM311" s="166">
        <f>IFERROR(HLOOKUP(EM$1,$H$5:$FY$1802,MATCH($A311,$A$5:$A$1802,0),0)*HLOOKUP(EM$2,$H$5:$FY$1802,MATCH($A311,$A$5:$A$1802,0),0),$H$2)</f>
        <v>2989838</v>
      </c>
      <c r="EN311" s="166">
        <f>IFERROR(HLOOKUP(EN$1,$H$5:$FY$1802,MATCH($A311,$A$5:$A$1802,0),0)*HLOOKUP(EN$2,$H$5:$FY$1802,MATCH($A311,$A$5:$A$1802,0),0),$H$2)</f>
        <v>57191540</v>
      </c>
      <c r="EO311" s="166">
        <f>IFERROR(HLOOKUP(EO$1,$H$5:$FY$1802,MATCH($A311,$A$5:$A$1802,0),0)*HLOOKUP(EO$2,$H$5:$FY$1802,MATCH($A311,$A$5:$A$1802,0),0),$H$2)</f>
        <v>173398224</v>
      </c>
      <c r="EP311" s="166">
        <f>IFERROR(HLOOKUP(EP$1,$H$5:$FY$1802,MATCH($A311,$A$5:$A$1802,0),0)*HLOOKUP(EP$2,$H$5:$FY$1802,MATCH($A311,$A$5:$A$1802,0),0),$H$2)</f>
        <v>21726117</v>
      </c>
      <c r="EQ311" s="166" t="str">
        <f>IFERROR(HLOOKUP(EQ$1,$H$5:$FY$1802,MATCH($A311,$A$5:$A$1802,0),0)*HLOOKUP(EQ$2,$H$5:$FY$1802,MATCH($A311,$A$5:$A$1802,0),0),$H$2)</f>
        <v>-</v>
      </c>
      <c r="ER311" s="166" t="str">
        <f>IFERROR(HLOOKUP(ER$1,$H$5:$FY$1802,MATCH($A311,$A$5:$A$1802,0),0)*HLOOKUP(ER$2,$H$5:$FY$1802,MATCH($A311,$A$5:$A$1802,0),0),$H$2)</f>
        <v>-</v>
      </c>
      <c r="ES311" s="166" t="str">
        <f>IFERROR(HLOOKUP(ES$1,$H$5:$FY$1802,MATCH($A311,$A$5:$A$1802,0),0)*HLOOKUP(ES$2,$H$5:$FY$1802,MATCH($A311,$A$5:$A$1802,0),0),$H$2)</f>
        <v>-</v>
      </c>
      <c r="ET311" s="166" t="str">
        <f>IFERROR(HLOOKUP(ET$1,$H$5:$FY$1802,MATCH($A311,$A$5:$A$1802,0),0)*HLOOKUP(ET$2,$H$5:$FY$1802,MATCH($A311,$A$5:$A$1802,0),0),$H$2)</f>
        <v>-</v>
      </c>
      <c r="EU311" s="166" t="str">
        <f>IFERROR(HLOOKUP(EU$1,$H$5:$FY$1802,MATCH($A311,$A$5:$A$1802,0),0)*HLOOKUP(EU$2,$H$5:$FY$1802,MATCH($A311,$A$5:$A$1802,0),0),$H$2)</f>
        <v>-</v>
      </c>
      <c r="EV311" s="166" t="str">
        <f>IFERROR(HLOOKUP(EV$1,$H$5:$FY$1802,MATCH($A311,$A$5:$A$1802,0),0)*HLOOKUP(EV$2,$H$5:$FY$1802,MATCH($A311,$A$5:$A$1802,0),0),$H$2)</f>
        <v>-</v>
      </c>
      <c r="EW311" s="166" t="str">
        <f>IFERROR(HLOOKUP(EW$1,$H$5:$FY$1802,MATCH($A311,$A$5:$A$1802,0),0)*HLOOKUP(EW$2,$H$5:$FY$1802,MATCH($A311,$A$5:$A$1802,0),0),$H$2)</f>
        <v>-</v>
      </c>
      <c r="EX311" s="166" t="str">
        <f>IFERROR(HLOOKUP(EX$1,$H$5:$FY$1802,MATCH($A311,$A$5:$A$1802,0),0)*HLOOKUP(EX$2,$H$5:$FY$1802,MATCH($A311,$A$5:$A$1802,0),0),$H$2)</f>
        <v>-</v>
      </c>
      <c r="EY311" s="166" t="str">
        <f>IFERROR(HLOOKUP(EY$1,$H$5:$FY$1802,MATCH($A311,$A$5:$A$1802,0),0)*HLOOKUP(EY$2,$H$5:$FY$1802,MATCH($A311,$A$5:$A$1802,0),0),$H$2)</f>
        <v>-</v>
      </c>
      <c r="EZ311" s="166" t="str">
        <f>IFERROR(HLOOKUP(EZ$1,$H$5:$FY$1802,MATCH($A311,$A$5:$A$1802,0),0)*HLOOKUP(EZ$2,$H$5:$FY$1802,MATCH($A311,$A$5:$A$1802,0),0),$H$2)</f>
        <v>-</v>
      </c>
      <c r="FA311" s="166" t="str">
        <f>IFERROR(HLOOKUP(FA$1,$H$5:$FY$1802,MATCH($A311,$A$5:$A$1802,0),0)*HLOOKUP(FA$2,$H$5:$FY$1802,MATCH($A311,$A$5:$A$1802,0),0),$H$2)</f>
        <v>-</v>
      </c>
      <c r="FB311" s="166">
        <f>IFERROR(HLOOKUP(FB$1,$H$5:$FY$1802,MATCH($A311,$A$5:$A$1802,0),0)*HLOOKUP(FB$2,$H$5:$FY$1802,MATCH($A311,$A$5:$A$1802,0),0),$H$2)</f>
        <v>113160</v>
      </c>
      <c r="FC311" s="166">
        <f>IFERROR(HLOOKUP(FC$1,$H$5:$FY$1802,MATCH($A311,$A$5:$A$1802,0),0)*HLOOKUP(FC$2,$H$5:$FY$1802,MATCH($A311,$A$5:$A$1802,0),0),$H$2)</f>
        <v>240360</v>
      </c>
      <c r="FD311" s="166">
        <f>IFERROR(HLOOKUP(FD$1,$H$5:$FY$1802,MATCH($A311,$A$5:$A$1802,0),0)*HLOOKUP(FD$2,$H$5:$FY$1802,MATCH($A311,$A$5:$A$1802,0),0),$H$2)</f>
        <v>21930</v>
      </c>
      <c r="FE311" s="166">
        <f>IFERROR(HLOOKUP(FE$1,$H$5:$FY$1802,MATCH($A311,$A$5:$A$1802,0),0)*HLOOKUP(FE$2,$H$5:$FY$1802,MATCH($A311,$A$5:$A$1802,0),0),$H$2)</f>
        <v>18214198</v>
      </c>
      <c r="FF311" s="166">
        <f>IFERROR(HLOOKUP(FF$1,$H$5:$FY$1802,MATCH($A311,$A$5:$A$1802,0),0)*HLOOKUP(FF$2,$H$5:$FY$1802,MATCH($A311,$A$5:$A$1802,0),0),$H$2)</f>
        <v>0</v>
      </c>
      <c r="FG311" s="166">
        <f>IFERROR(HLOOKUP(FG$1,$H$5:$FY$1802,MATCH($A311,$A$5:$A$1802,0),0)*HLOOKUP(FG$2,$H$5:$FY$1802,MATCH($A311,$A$5:$A$1802,0),0),$H$2)</f>
        <v>23760474</v>
      </c>
      <c r="FH311" s="152"/>
      <c r="FI311" s="405">
        <f t="shared" ref="FI311:FJ374" si="1065">IFERROR(AZ311/HLOOKUP(FH$3&amp;FI$3,$U$5:$Y$9539,ROW()-4,0),"-")</f>
        <v>1.8597692862292718</v>
      </c>
      <c r="FJ311" s="405">
        <f t="shared" si="1065"/>
        <v>1.3848233597692863</v>
      </c>
      <c r="FK311" s="405">
        <f t="shared" ref="FK311:FK374" si="1066">IFERROR(BB311/HLOOKUP(FJ$3&amp;FK$3,$U$5:$Y$9539,ROW()-4,0),"-")</f>
        <v>1.8089190785587714</v>
      </c>
      <c r="FL311" s="405">
        <f t="shared" ref="FL311:FL374" si="1067">IFERROR(BC311/HLOOKUP(FK$3&amp;FL$3,$U$5:$Y$9539,ROW()-4,0),"-")</f>
        <v>1.3865918487891318</v>
      </c>
      <c r="FM311" s="405">
        <f t="shared" ref="FM311:FM374" si="1068">IFERROR(BD311/HLOOKUP(FL$3&amp;FM$3,$U$5:$Y$9539,ROW()-4,0),"-")</f>
        <v>1.2494704636385032</v>
      </c>
      <c r="FN311" s="405">
        <f t="shared" ref="FN311:FN374" si="1069">IFERROR(BE311/HLOOKUP(FM$3&amp;FN$3,$U$5:$Y$9539,ROW()-4,0),"-")</f>
        <v>1.0536596846316781</v>
      </c>
      <c r="FO311" s="405">
        <f t="shared" ref="FO311:FO374" si="1070">IFERROR(BF311/HLOOKUP(FN$3&amp;FO$3,$U$5:$Y$9539,ROW()-4,0),"-")</f>
        <v>1.6811668959193031</v>
      </c>
      <c r="FP311" s="405">
        <f t="shared" ref="FP311:FP374" si="1071">IFERROR(BG311/HLOOKUP(FO$3&amp;FP$3,$U$5:$Y$9539,ROW()-4,0),"-")</f>
        <v>1.051381247134342</v>
      </c>
      <c r="FQ311" s="405">
        <f t="shared" ref="FQ311:FQ374" si="1072">IFERROR(BH311/HLOOKUP(FP$3&amp;FQ$3,$U$5:$Y$9539,ROW()-4,0),"-")</f>
        <v>2.342603788794841</v>
      </c>
      <c r="FR311" s="405">
        <f t="shared" ref="FR311:FR374" si="1073">IFERROR(BI311/HLOOKUP(FQ$3&amp;FR$3,$U$5:$Y$9539,ROW()-4,0),"-")</f>
        <v>1.0532043530834341</v>
      </c>
      <c r="FS311" s="65"/>
    </row>
    <row r="312" spans="1:175" ht="10.35" customHeight="1" x14ac:dyDescent="0.2">
      <c r="A312" s="174" t="str">
        <f t="shared" si="1060"/>
        <v>2017-18JANUARYRX8</v>
      </c>
      <c r="B312" s="176" t="str">
        <f t="shared" si="1059"/>
        <v>2017-18</v>
      </c>
      <c r="C312" s="175" t="s">
        <v>836</v>
      </c>
      <c r="D312" s="176" t="str">
        <f>INDEX($FV$16:$FW$26,MATCH($F312,$FV$16:$FV$26,0),2)</f>
        <v>Y63</v>
      </c>
      <c r="E312" s="176" t="str">
        <f>VLOOKUP($D312,$FW$8:$FX$14,2,0)</f>
        <v>North East and Yorkshire</v>
      </c>
      <c r="F312" s="275" t="s">
        <v>869</v>
      </c>
      <c r="G312" s="275" t="s">
        <v>881</v>
      </c>
      <c r="H312" s="276">
        <v>75501</v>
      </c>
      <c r="I312" s="276">
        <v>52204</v>
      </c>
      <c r="J312" s="276">
        <v>181212</v>
      </c>
      <c r="K312" s="276">
        <v>3</v>
      </c>
      <c r="L312" s="276">
        <v>1</v>
      </c>
      <c r="M312" s="276" t="s">
        <v>44</v>
      </c>
      <c r="N312" s="276">
        <v>13</v>
      </c>
      <c r="O312" s="276">
        <v>63</v>
      </c>
      <c r="P312" s="276" t="s">
        <v>44</v>
      </c>
      <c r="Q312" s="276" t="s">
        <v>44</v>
      </c>
      <c r="R312" s="276" t="s">
        <v>44</v>
      </c>
      <c r="S312" s="276" t="s">
        <v>44</v>
      </c>
      <c r="T312" s="276">
        <v>68430</v>
      </c>
      <c r="U312" s="276">
        <v>8729</v>
      </c>
      <c r="V312" s="276">
        <v>6363</v>
      </c>
      <c r="W312" s="276">
        <v>37263</v>
      </c>
      <c r="X312" s="276">
        <v>12528</v>
      </c>
      <c r="Y312" s="276">
        <v>847</v>
      </c>
      <c r="Z312" s="276">
        <v>4274793</v>
      </c>
      <c r="AA312" s="276">
        <v>490</v>
      </c>
      <c r="AB312" s="276">
        <v>836</v>
      </c>
      <c r="AC312" s="276">
        <v>4519590</v>
      </c>
      <c r="AD312" s="276">
        <v>710</v>
      </c>
      <c r="AE312" s="276">
        <v>1275</v>
      </c>
      <c r="AF312" s="276">
        <v>60253263</v>
      </c>
      <c r="AG312" s="276">
        <v>1617</v>
      </c>
      <c r="AH312" s="276">
        <v>3570</v>
      </c>
      <c r="AI312" s="276">
        <v>48756032</v>
      </c>
      <c r="AJ312" s="276">
        <v>3892</v>
      </c>
      <c r="AK312" s="276">
        <v>9111</v>
      </c>
      <c r="AL312" s="276">
        <v>4454387</v>
      </c>
      <c r="AM312" s="276">
        <v>5259</v>
      </c>
      <c r="AN312" s="276">
        <v>13502</v>
      </c>
      <c r="AO312" s="276">
        <v>4941</v>
      </c>
      <c r="AP312" s="276">
        <v>661</v>
      </c>
      <c r="AQ312" s="276">
        <v>1099</v>
      </c>
      <c r="AR312" s="276">
        <v>5256</v>
      </c>
      <c r="AS312" s="276">
        <v>361</v>
      </c>
      <c r="AT312" s="276">
        <v>2820</v>
      </c>
      <c r="AU312" s="276">
        <v>40</v>
      </c>
      <c r="AV312" s="276">
        <v>41278</v>
      </c>
      <c r="AW312" s="276">
        <v>6114</v>
      </c>
      <c r="AX312" s="276">
        <v>16097</v>
      </c>
      <c r="AY312" s="276">
        <v>63489</v>
      </c>
      <c r="AZ312" s="276">
        <v>20183</v>
      </c>
      <c r="BA312" s="276">
        <v>15191</v>
      </c>
      <c r="BB312" s="276">
        <v>14546</v>
      </c>
      <c r="BC312" s="276">
        <v>11066</v>
      </c>
      <c r="BD312" s="276">
        <v>59281</v>
      </c>
      <c r="BE312" s="276">
        <v>45647</v>
      </c>
      <c r="BF312" s="276">
        <v>23767</v>
      </c>
      <c r="BG312" s="276">
        <v>14919</v>
      </c>
      <c r="BH312" s="276">
        <v>1732</v>
      </c>
      <c r="BI312" s="276">
        <v>979</v>
      </c>
      <c r="BJ312" s="276" t="s">
        <v>44</v>
      </c>
      <c r="BK312" s="276" t="s">
        <v>44</v>
      </c>
      <c r="BL312" s="276" t="s">
        <v>44</v>
      </c>
      <c r="BM312" s="276" t="s">
        <v>44</v>
      </c>
      <c r="BN312" s="276" t="s">
        <v>44</v>
      </c>
      <c r="BO312" s="276" t="s">
        <v>44</v>
      </c>
      <c r="BP312" s="276" t="s">
        <v>44</v>
      </c>
      <c r="BQ312" s="276" t="s">
        <v>44</v>
      </c>
      <c r="BR312" s="276" t="s">
        <v>44</v>
      </c>
      <c r="BS312" s="276" t="s">
        <v>44</v>
      </c>
      <c r="BT312" s="276" t="s">
        <v>44</v>
      </c>
      <c r="BU312" s="276" t="s">
        <v>44</v>
      </c>
      <c r="BV312" s="276" t="s">
        <v>44</v>
      </c>
      <c r="BW312" s="276" t="s">
        <v>44</v>
      </c>
      <c r="BX312" s="276" t="s">
        <v>44</v>
      </c>
      <c r="BY312" s="276" t="s">
        <v>44</v>
      </c>
      <c r="BZ312" s="276" t="s">
        <v>44</v>
      </c>
      <c r="CA312" s="276" t="s">
        <v>44</v>
      </c>
      <c r="CB312" s="276" t="s">
        <v>44</v>
      </c>
      <c r="CC312" s="276" t="s">
        <v>44</v>
      </c>
      <c r="CD312" s="276" t="s">
        <v>44</v>
      </c>
      <c r="CE312" s="276" t="s">
        <v>44</v>
      </c>
      <c r="CF312" s="276" t="s">
        <v>44</v>
      </c>
      <c r="CG312" s="276" t="s">
        <v>44</v>
      </c>
      <c r="CH312" s="276" t="s">
        <v>44</v>
      </c>
      <c r="CI312" s="276" t="s">
        <v>44</v>
      </c>
      <c r="CJ312" s="276" t="s">
        <v>44</v>
      </c>
      <c r="CK312" s="276" t="s">
        <v>44</v>
      </c>
      <c r="CL312" s="276" t="s">
        <v>44</v>
      </c>
      <c r="CM312" s="276" t="s">
        <v>44</v>
      </c>
      <c r="CN312" s="276" t="s">
        <v>44</v>
      </c>
      <c r="CO312" s="276" t="s">
        <v>44</v>
      </c>
      <c r="CP312" s="276" t="s">
        <v>44</v>
      </c>
      <c r="CQ312" s="276" t="s">
        <v>44</v>
      </c>
      <c r="CR312" s="276" t="s">
        <v>44</v>
      </c>
      <c r="CS312" s="276" t="s">
        <v>44</v>
      </c>
      <c r="CT312" s="276" t="s">
        <v>44</v>
      </c>
      <c r="CU312" s="276" t="s">
        <v>44</v>
      </c>
      <c r="CV312" s="276" t="s">
        <v>44</v>
      </c>
      <c r="CW312" s="276" t="s">
        <v>44</v>
      </c>
      <c r="CX312" s="276">
        <v>0</v>
      </c>
      <c r="CY312" s="276">
        <v>0</v>
      </c>
      <c r="CZ312" s="276">
        <v>0</v>
      </c>
      <c r="DA312" s="276">
        <v>0</v>
      </c>
      <c r="DB312" s="276">
        <v>5062</v>
      </c>
      <c r="DC312" s="276">
        <v>151474</v>
      </c>
      <c r="DD312" s="276">
        <v>30</v>
      </c>
      <c r="DE312" s="276">
        <v>52</v>
      </c>
      <c r="DF312" s="276" t="s">
        <v>44</v>
      </c>
      <c r="DG312" s="276" t="s">
        <v>44</v>
      </c>
      <c r="DH312" s="276" t="s">
        <v>44</v>
      </c>
      <c r="DI312" s="276" t="s">
        <v>44</v>
      </c>
      <c r="DJ312" s="276" t="s">
        <v>44</v>
      </c>
      <c r="DK312" s="276">
        <v>52</v>
      </c>
      <c r="DL312" s="252">
        <v>518</v>
      </c>
      <c r="DM312" s="252">
        <v>244</v>
      </c>
      <c r="DN312" s="252">
        <v>56</v>
      </c>
      <c r="DO312" s="252">
        <v>3252</v>
      </c>
      <c r="DP312" s="252">
        <v>2449551</v>
      </c>
      <c r="DQ312" s="252">
        <v>4729</v>
      </c>
      <c r="DR312" s="252">
        <v>12170</v>
      </c>
      <c r="DS312" s="252">
        <v>1229735</v>
      </c>
      <c r="DT312" s="252">
        <v>5040</v>
      </c>
      <c r="DU312" s="252">
        <v>10877</v>
      </c>
      <c r="DV312" s="252">
        <v>322931</v>
      </c>
      <c r="DW312" s="252">
        <v>5767</v>
      </c>
      <c r="DX312" s="252">
        <v>11983</v>
      </c>
      <c r="DY312" s="252">
        <v>27622415</v>
      </c>
      <c r="DZ312" s="252">
        <v>8494</v>
      </c>
      <c r="EA312" s="252">
        <v>19266</v>
      </c>
      <c r="EB312" s="177"/>
      <c r="EC312" s="167">
        <f t="shared" si="1061"/>
        <v>1</v>
      </c>
      <c r="ED312" s="174">
        <f t="shared" si="1062"/>
        <v>2018</v>
      </c>
      <c r="EE312" s="173">
        <f t="shared" si="1063"/>
        <v>43101</v>
      </c>
      <c r="EF312" s="150">
        <f t="shared" si="1064"/>
        <v>31</v>
      </c>
      <c r="EG312" s="178"/>
      <c r="EH312" s="179">
        <f>IFERROR(HLOOKUP(EH$1,$H$5:$FY$1802,MATCH($A312,$A$5:$A$1802,0),0)*HLOOKUP(EH$2,$H$5:$FY$1802,MATCH($A312,$A$5:$A$1802,0),0),$H$2)</f>
        <v>52204</v>
      </c>
      <c r="EI312" s="179" t="str">
        <f>IFERROR(HLOOKUP(EI$1,$H$5:$FY$1802,MATCH($A312,$A$5:$A$1802,0),0)*HLOOKUP(EI$2,$H$5:$FY$1802,MATCH($A312,$A$5:$A$1802,0),0),$H$2)</f>
        <v>-</v>
      </c>
      <c r="EJ312" s="179">
        <f>IFERROR(HLOOKUP(EJ$1,$H$5:$FY$1802,MATCH($A312,$A$5:$A$1802,0),0)*HLOOKUP(EJ$2,$H$5:$FY$1802,MATCH($A312,$A$5:$A$1802,0),0),$H$2)</f>
        <v>678652</v>
      </c>
      <c r="EK312" s="179">
        <f>IFERROR(HLOOKUP(EK$1,$H$5:$FY$1802,MATCH($A312,$A$5:$A$1802,0),0)*HLOOKUP(EK$2,$H$5:$FY$1802,MATCH($A312,$A$5:$A$1802,0),0),$H$2)</f>
        <v>3288852</v>
      </c>
      <c r="EL312" s="179">
        <f>IFERROR(HLOOKUP(EL$1,$H$5:$FY$1802,MATCH($A312,$A$5:$A$1802,0),0)*HLOOKUP(EL$2,$H$5:$FY$1802,MATCH($A312,$A$5:$A$1802,0),0),$H$2)</f>
        <v>7297444</v>
      </c>
      <c r="EM312" s="179">
        <f>IFERROR(HLOOKUP(EM$1,$H$5:$FY$1802,MATCH($A312,$A$5:$A$1802,0),0)*HLOOKUP(EM$2,$H$5:$FY$1802,MATCH($A312,$A$5:$A$1802,0),0),$H$2)</f>
        <v>8112825</v>
      </c>
      <c r="EN312" s="179">
        <f>IFERROR(HLOOKUP(EN$1,$H$5:$FY$1802,MATCH($A312,$A$5:$A$1802,0),0)*HLOOKUP(EN$2,$H$5:$FY$1802,MATCH($A312,$A$5:$A$1802,0),0),$H$2)</f>
        <v>133028910</v>
      </c>
      <c r="EO312" s="179">
        <f>IFERROR(HLOOKUP(EO$1,$H$5:$FY$1802,MATCH($A312,$A$5:$A$1802,0),0)*HLOOKUP(EO$2,$H$5:$FY$1802,MATCH($A312,$A$5:$A$1802,0),0),$H$2)</f>
        <v>114142608</v>
      </c>
      <c r="EP312" s="179">
        <f>IFERROR(HLOOKUP(EP$1,$H$5:$FY$1802,MATCH($A312,$A$5:$A$1802,0),0)*HLOOKUP(EP$2,$H$5:$FY$1802,MATCH($A312,$A$5:$A$1802,0),0),$H$2)</f>
        <v>11436194</v>
      </c>
      <c r="EQ312" s="179" t="str">
        <f>IFERROR(HLOOKUP(EQ$1,$H$5:$FY$1802,MATCH($A312,$A$5:$A$1802,0),0)*HLOOKUP(EQ$2,$H$5:$FY$1802,MATCH($A312,$A$5:$A$1802,0),0),$H$2)</f>
        <v>-</v>
      </c>
      <c r="ER312" s="179" t="str">
        <f>IFERROR(HLOOKUP(ER$1,$H$5:$FY$1802,MATCH($A312,$A$5:$A$1802,0),0)*HLOOKUP(ER$2,$H$5:$FY$1802,MATCH($A312,$A$5:$A$1802,0),0),$H$2)</f>
        <v>-</v>
      </c>
      <c r="ES312" s="179" t="str">
        <f>IFERROR(HLOOKUP(ES$1,$H$5:$FY$1802,MATCH($A312,$A$5:$A$1802,0),0)*HLOOKUP(ES$2,$H$5:$FY$1802,MATCH($A312,$A$5:$A$1802,0),0),$H$2)</f>
        <v>-</v>
      </c>
      <c r="ET312" s="179" t="str">
        <f>IFERROR(HLOOKUP(ET$1,$H$5:$FY$1802,MATCH($A312,$A$5:$A$1802,0),0)*HLOOKUP(ET$2,$H$5:$FY$1802,MATCH($A312,$A$5:$A$1802,0),0),$H$2)</f>
        <v>-</v>
      </c>
      <c r="EU312" s="179" t="str">
        <f>IFERROR(HLOOKUP(EU$1,$H$5:$FY$1802,MATCH($A312,$A$5:$A$1802,0),0)*HLOOKUP(EU$2,$H$5:$FY$1802,MATCH($A312,$A$5:$A$1802,0),0),$H$2)</f>
        <v>-</v>
      </c>
      <c r="EV312" s="179" t="str">
        <f>IFERROR(HLOOKUP(EV$1,$H$5:$FY$1802,MATCH($A312,$A$5:$A$1802,0),0)*HLOOKUP(EV$2,$H$5:$FY$1802,MATCH($A312,$A$5:$A$1802,0),0),$H$2)</f>
        <v>-</v>
      </c>
      <c r="EW312" s="179" t="str">
        <f>IFERROR(HLOOKUP(EW$1,$H$5:$FY$1802,MATCH($A312,$A$5:$A$1802,0),0)*HLOOKUP(EW$2,$H$5:$FY$1802,MATCH($A312,$A$5:$A$1802,0),0),$H$2)</f>
        <v>-</v>
      </c>
      <c r="EX312" s="179" t="str">
        <f>IFERROR(HLOOKUP(EX$1,$H$5:$FY$1802,MATCH($A312,$A$5:$A$1802,0),0)*HLOOKUP(EX$2,$H$5:$FY$1802,MATCH($A312,$A$5:$A$1802,0),0),$H$2)</f>
        <v>-</v>
      </c>
      <c r="EY312" s="179" t="str">
        <f>IFERROR(HLOOKUP(EY$1,$H$5:$FY$1802,MATCH($A312,$A$5:$A$1802,0),0)*HLOOKUP(EY$2,$H$5:$FY$1802,MATCH($A312,$A$5:$A$1802,0),0),$H$2)</f>
        <v>-</v>
      </c>
      <c r="EZ312" s="179" t="str">
        <f>IFERROR(HLOOKUP(EZ$1,$H$5:$FY$1802,MATCH($A312,$A$5:$A$1802,0),0)*HLOOKUP(EZ$2,$H$5:$FY$1802,MATCH($A312,$A$5:$A$1802,0),0),$H$2)</f>
        <v>-</v>
      </c>
      <c r="FA312" s="179" t="str">
        <f>IFERROR(HLOOKUP(FA$1,$H$5:$FY$1802,MATCH($A312,$A$5:$A$1802,0),0)*HLOOKUP(FA$2,$H$5:$FY$1802,MATCH($A312,$A$5:$A$1802,0),0),$H$2)</f>
        <v>-</v>
      </c>
      <c r="FB312" s="179">
        <f>IFERROR(HLOOKUP(FB$1,$H$5:$FY$1802,MATCH($A312,$A$5:$A$1802,0),0)*HLOOKUP(FB$2,$H$5:$FY$1802,MATCH($A312,$A$5:$A$1802,0),0),$H$2)</f>
        <v>0</v>
      </c>
      <c r="FC312" s="179">
        <f>IFERROR(HLOOKUP(FC$1,$H$5:$FY$1802,MATCH($A312,$A$5:$A$1802,0),0)*HLOOKUP(FC$2,$H$5:$FY$1802,MATCH($A312,$A$5:$A$1802,0),0),$H$2)</f>
        <v>263224</v>
      </c>
      <c r="FD312" s="179">
        <f>IFERROR(HLOOKUP(FD$1,$H$5:$FY$1802,MATCH($A312,$A$5:$A$1802,0),0)*HLOOKUP(FD$2,$H$5:$FY$1802,MATCH($A312,$A$5:$A$1802,0),0),$H$2)</f>
        <v>6304060</v>
      </c>
      <c r="FE312" s="179">
        <f>IFERROR(HLOOKUP(FE$1,$H$5:$FY$1802,MATCH($A312,$A$5:$A$1802,0),0)*HLOOKUP(FE$2,$H$5:$FY$1802,MATCH($A312,$A$5:$A$1802,0),0),$H$2)</f>
        <v>2653988</v>
      </c>
      <c r="FF312" s="179">
        <f>IFERROR(HLOOKUP(FF$1,$H$5:$FY$1802,MATCH($A312,$A$5:$A$1802,0),0)*HLOOKUP(FF$2,$H$5:$FY$1802,MATCH($A312,$A$5:$A$1802,0),0),$H$2)</f>
        <v>671048</v>
      </c>
      <c r="FG312" s="179">
        <f>IFERROR(HLOOKUP(FG$1,$H$5:$FY$1802,MATCH($A312,$A$5:$A$1802,0),0)*HLOOKUP(FG$2,$H$5:$FY$1802,MATCH($A312,$A$5:$A$1802,0),0),$H$2)</f>
        <v>62653032</v>
      </c>
      <c r="FH312" s="151"/>
      <c r="FI312" s="407">
        <f t="shared" si="1065"/>
        <v>2.3121777981441172</v>
      </c>
      <c r="FJ312" s="407">
        <f t="shared" si="1065"/>
        <v>1.7402909840760683</v>
      </c>
      <c r="FK312" s="407">
        <f t="shared" si="1066"/>
        <v>2.2860286028602861</v>
      </c>
      <c r="FL312" s="407">
        <f t="shared" si="1067"/>
        <v>1.7391167688197391</v>
      </c>
      <c r="FM312" s="407">
        <f t="shared" si="1068"/>
        <v>1.5908810348066447</v>
      </c>
      <c r="FN312" s="407">
        <f t="shared" si="1069"/>
        <v>1.2249953036524166</v>
      </c>
      <c r="FO312" s="407">
        <f t="shared" si="1070"/>
        <v>1.8971104725415071</v>
      </c>
      <c r="FP312" s="407">
        <f t="shared" si="1071"/>
        <v>1.1908524904214559</v>
      </c>
      <c r="FQ312" s="407">
        <f t="shared" si="1072"/>
        <v>2.0448642266824084</v>
      </c>
      <c r="FR312" s="407">
        <f t="shared" si="1073"/>
        <v>1.1558441558441559</v>
      </c>
      <c r="FS312" s="408"/>
    </row>
    <row r="313" spans="1:175" ht="10.35" customHeight="1" x14ac:dyDescent="0.2">
      <c r="A313" s="80" t="str">
        <f t="shared" si="1060"/>
        <v>2017-18FEBRUARYRX9</v>
      </c>
      <c r="B313" s="169" t="str">
        <f t="shared" si="1059"/>
        <v>2017-18</v>
      </c>
      <c r="C313" s="77" t="s">
        <v>837</v>
      </c>
      <c r="D313" s="169" t="str">
        <f>INDEX($FV$16:$FW$26,MATCH($F313,$FV$16:$FV$26,0),2)</f>
        <v>Y60</v>
      </c>
      <c r="E313" s="169" t="str">
        <f>VLOOKUP($D313,$FW$8:$FX$14,2,0)</f>
        <v>Midlands</v>
      </c>
      <c r="F313" s="269" t="s">
        <v>845</v>
      </c>
      <c r="G313" s="269" t="s">
        <v>871</v>
      </c>
      <c r="H313" s="270">
        <v>82691</v>
      </c>
      <c r="I313" s="270">
        <v>67383</v>
      </c>
      <c r="J313" s="270">
        <v>306981</v>
      </c>
      <c r="K313" s="270">
        <v>5</v>
      </c>
      <c r="L313" s="270">
        <v>2</v>
      </c>
      <c r="M313" s="270" t="s">
        <v>44</v>
      </c>
      <c r="N313" s="270">
        <v>22</v>
      </c>
      <c r="O313" s="270">
        <v>69</v>
      </c>
      <c r="P313" s="270" t="s">
        <v>44</v>
      </c>
      <c r="Q313" s="270" t="s">
        <v>44</v>
      </c>
      <c r="R313" s="270" t="s">
        <v>44</v>
      </c>
      <c r="S313" s="270" t="s">
        <v>44</v>
      </c>
      <c r="T313" s="270">
        <v>55547</v>
      </c>
      <c r="U313" s="270">
        <v>6197</v>
      </c>
      <c r="V313" s="270">
        <v>4124</v>
      </c>
      <c r="W313" s="270">
        <v>33410</v>
      </c>
      <c r="X313" s="270">
        <v>9374</v>
      </c>
      <c r="Y313" s="270">
        <v>207</v>
      </c>
      <c r="Z313" s="270">
        <v>3517030</v>
      </c>
      <c r="AA313" s="270">
        <v>568</v>
      </c>
      <c r="AB313" s="270">
        <v>991</v>
      </c>
      <c r="AC313" s="270">
        <v>5348281</v>
      </c>
      <c r="AD313" s="270">
        <v>1297</v>
      </c>
      <c r="AE313" s="270">
        <v>3180</v>
      </c>
      <c r="AF313" s="270">
        <v>82988335</v>
      </c>
      <c r="AG313" s="270">
        <v>2484</v>
      </c>
      <c r="AH313" s="270">
        <v>5435</v>
      </c>
      <c r="AI313" s="270">
        <v>57864515</v>
      </c>
      <c r="AJ313" s="270">
        <v>6173</v>
      </c>
      <c r="AK313" s="270">
        <v>14753</v>
      </c>
      <c r="AL313" s="270">
        <v>1011354</v>
      </c>
      <c r="AM313" s="270">
        <v>4886</v>
      </c>
      <c r="AN313" s="270">
        <v>11061</v>
      </c>
      <c r="AO313" s="270">
        <v>4524</v>
      </c>
      <c r="AP313" s="270">
        <v>1544</v>
      </c>
      <c r="AQ313" s="270">
        <v>1679</v>
      </c>
      <c r="AR313" s="270">
        <v>11</v>
      </c>
      <c r="AS313" s="270">
        <v>496</v>
      </c>
      <c r="AT313" s="270">
        <v>805</v>
      </c>
      <c r="AU313" s="270">
        <v>7</v>
      </c>
      <c r="AV313" s="270">
        <v>33256</v>
      </c>
      <c r="AW313" s="270">
        <v>2250</v>
      </c>
      <c r="AX313" s="270">
        <v>15517</v>
      </c>
      <c r="AY313" s="270">
        <v>51023</v>
      </c>
      <c r="AZ313" s="270">
        <v>11106</v>
      </c>
      <c r="BA313" s="270">
        <v>8798</v>
      </c>
      <c r="BB313" s="270">
        <v>7620</v>
      </c>
      <c r="BC313" s="270">
        <v>6124</v>
      </c>
      <c r="BD313" s="270">
        <v>45696</v>
      </c>
      <c r="BE313" s="270">
        <v>38425</v>
      </c>
      <c r="BF313" s="270">
        <v>12911</v>
      </c>
      <c r="BG313" s="270">
        <v>10385</v>
      </c>
      <c r="BH313" s="270">
        <v>287</v>
      </c>
      <c r="BI313" s="270">
        <v>226</v>
      </c>
      <c r="BJ313" s="270" t="s">
        <v>44</v>
      </c>
      <c r="BK313" s="270" t="s">
        <v>44</v>
      </c>
      <c r="BL313" s="270" t="s">
        <v>44</v>
      </c>
      <c r="BM313" s="270" t="s">
        <v>44</v>
      </c>
      <c r="BN313" s="270" t="s">
        <v>44</v>
      </c>
      <c r="BO313" s="270" t="s">
        <v>44</v>
      </c>
      <c r="BP313" s="270" t="s">
        <v>44</v>
      </c>
      <c r="BQ313" s="270" t="s">
        <v>44</v>
      </c>
      <c r="BR313" s="270" t="s">
        <v>44</v>
      </c>
      <c r="BS313" s="270" t="s">
        <v>44</v>
      </c>
      <c r="BT313" s="270" t="s">
        <v>44</v>
      </c>
      <c r="BU313" s="270" t="s">
        <v>44</v>
      </c>
      <c r="BV313" s="270" t="s">
        <v>44</v>
      </c>
      <c r="BW313" s="270" t="s">
        <v>44</v>
      </c>
      <c r="BX313" s="270" t="s">
        <v>44</v>
      </c>
      <c r="BY313" s="270" t="s">
        <v>44</v>
      </c>
      <c r="BZ313" s="270" t="s">
        <v>44</v>
      </c>
      <c r="CA313" s="270" t="s">
        <v>44</v>
      </c>
      <c r="CB313" s="270" t="s">
        <v>44</v>
      </c>
      <c r="CC313" s="270" t="s">
        <v>44</v>
      </c>
      <c r="CD313" s="270" t="s">
        <v>44</v>
      </c>
      <c r="CE313" s="270" t="s">
        <v>44</v>
      </c>
      <c r="CF313" s="270" t="s">
        <v>44</v>
      </c>
      <c r="CG313" s="270" t="s">
        <v>44</v>
      </c>
      <c r="CH313" s="270" t="s">
        <v>44</v>
      </c>
      <c r="CI313" s="270" t="s">
        <v>44</v>
      </c>
      <c r="CJ313" s="270" t="s">
        <v>44</v>
      </c>
      <c r="CK313" s="270" t="s">
        <v>44</v>
      </c>
      <c r="CL313" s="270" t="s">
        <v>44</v>
      </c>
      <c r="CM313" s="270" t="s">
        <v>44</v>
      </c>
      <c r="CN313" s="270" t="s">
        <v>44</v>
      </c>
      <c r="CO313" s="270" t="s">
        <v>44</v>
      </c>
      <c r="CP313" s="270" t="s">
        <v>44</v>
      </c>
      <c r="CQ313" s="270" t="s">
        <v>44</v>
      </c>
      <c r="CR313" s="270" t="s">
        <v>44</v>
      </c>
      <c r="CS313" s="270" t="s">
        <v>44</v>
      </c>
      <c r="CT313" s="270" t="s">
        <v>44</v>
      </c>
      <c r="CU313" s="270" t="s">
        <v>44</v>
      </c>
      <c r="CV313" s="270" t="s">
        <v>44</v>
      </c>
      <c r="CW313" s="270" t="s">
        <v>44</v>
      </c>
      <c r="CX313" s="270">
        <v>363</v>
      </c>
      <c r="CY313" s="270">
        <v>110339</v>
      </c>
      <c r="CZ313" s="270">
        <v>304</v>
      </c>
      <c r="DA313" s="270">
        <v>528</v>
      </c>
      <c r="DB313" s="270">
        <v>2828</v>
      </c>
      <c r="DC313" s="270">
        <v>122155</v>
      </c>
      <c r="DD313" s="270">
        <v>43</v>
      </c>
      <c r="DE313" s="270">
        <v>121</v>
      </c>
      <c r="DF313" s="270" t="s">
        <v>44</v>
      </c>
      <c r="DG313" s="270" t="s">
        <v>44</v>
      </c>
      <c r="DH313" s="270" t="s">
        <v>44</v>
      </c>
      <c r="DI313" s="270" t="s">
        <v>44</v>
      </c>
      <c r="DJ313" s="270" t="s">
        <v>44</v>
      </c>
      <c r="DK313" s="270">
        <v>1332</v>
      </c>
      <c r="DL313" s="249">
        <v>167</v>
      </c>
      <c r="DM313" s="249">
        <v>128</v>
      </c>
      <c r="DN313" s="249">
        <v>2</v>
      </c>
      <c r="DO313" s="249">
        <v>1538</v>
      </c>
      <c r="DP313" s="249">
        <v>1284170</v>
      </c>
      <c r="DQ313" s="249">
        <v>7690</v>
      </c>
      <c r="DR313" s="249">
        <v>17120</v>
      </c>
      <c r="DS313" s="249">
        <v>897030</v>
      </c>
      <c r="DT313" s="249">
        <v>7008</v>
      </c>
      <c r="DU313" s="249">
        <v>12964</v>
      </c>
      <c r="DV313" s="249">
        <v>9790</v>
      </c>
      <c r="DW313" s="249">
        <v>4895</v>
      </c>
      <c r="DX313" s="249">
        <v>8418</v>
      </c>
      <c r="DY313" s="249">
        <v>20324299</v>
      </c>
      <c r="DZ313" s="249">
        <v>13215</v>
      </c>
      <c r="EA313" s="249">
        <v>24761</v>
      </c>
      <c r="EB313" s="155"/>
      <c r="EC313" s="170">
        <f t="shared" si="1061"/>
        <v>2</v>
      </c>
      <c r="ED313" s="74">
        <f t="shared" si="1062"/>
        <v>2018</v>
      </c>
      <c r="EE313" s="165">
        <f t="shared" si="1063"/>
        <v>43132</v>
      </c>
      <c r="EF313" s="157">
        <f t="shared" si="1064"/>
        <v>28</v>
      </c>
      <c r="EG313" s="156"/>
      <c r="EH313" s="171">
        <f>IFERROR(HLOOKUP(EH$1,$H$5:$FY$1802,MATCH($A313,$A$5:$A$1802,0),0)*HLOOKUP(EH$2,$H$5:$FY$1802,MATCH($A313,$A$5:$A$1802,0),0),$H$2)</f>
        <v>134766</v>
      </c>
      <c r="EI313" s="171" t="str">
        <f>IFERROR(HLOOKUP(EI$1,$H$5:$FY$1802,MATCH($A313,$A$5:$A$1802,0),0)*HLOOKUP(EI$2,$H$5:$FY$1802,MATCH($A313,$A$5:$A$1802,0),0),$H$2)</f>
        <v>-</v>
      </c>
      <c r="EJ313" s="171">
        <f>IFERROR(HLOOKUP(EJ$1,$H$5:$FY$1802,MATCH($A313,$A$5:$A$1802,0),0)*HLOOKUP(EJ$2,$H$5:$FY$1802,MATCH($A313,$A$5:$A$1802,0),0),$H$2)</f>
        <v>1482426</v>
      </c>
      <c r="EK313" s="171">
        <f>IFERROR(HLOOKUP(EK$1,$H$5:$FY$1802,MATCH($A313,$A$5:$A$1802,0),0)*HLOOKUP(EK$2,$H$5:$FY$1802,MATCH($A313,$A$5:$A$1802,0),0),$H$2)</f>
        <v>4649427</v>
      </c>
      <c r="EL313" s="171">
        <f>IFERROR(HLOOKUP(EL$1,$H$5:$FY$1802,MATCH($A313,$A$5:$A$1802,0),0)*HLOOKUP(EL$2,$H$5:$FY$1802,MATCH($A313,$A$5:$A$1802,0),0),$H$2)</f>
        <v>6141227</v>
      </c>
      <c r="EM313" s="171">
        <f>IFERROR(HLOOKUP(EM$1,$H$5:$FY$1802,MATCH($A313,$A$5:$A$1802,0),0)*HLOOKUP(EM$2,$H$5:$FY$1802,MATCH($A313,$A$5:$A$1802,0),0),$H$2)</f>
        <v>13114320</v>
      </c>
      <c r="EN313" s="171">
        <f>IFERROR(HLOOKUP(EN$1,$H$5:$FY$1802,MATCH($A313,$A$5:$A$1802,0),0)*HLOOKUP(EN$2,$H$5:$FY$1802,MATCH($A313,$A$5:$A$1802,0),0),$H$2)</f>
        <v>181583350</v>
      </c>
      <c r="EO313" s="171">
        <f>IFERROR(HLOOKUP(EO$1,$H$5:$FY$1802,MATCH($A313,$A$5:$A$1802,0),0)*HLOOKUP(EO$2,$H$5:$FY$1802,MATCH($A313,$A$5:$A$1802,0),0),$H$2)</f>
        <v>138294622</v>
      </c>
      <c r="EP313" s="171">
        <f>IFERROR(HLOOKUP(EP$1,$H$5:$FY$1802,MATCH($A313,$A$5:$A$1802,0),0)*HLOOKUP(EP$2,$H$5:$FY$1802,MATCH($A313,$A$5:$A$1802,0),0),$H$2)</f>
        <v>2289627</v>
      </c>
      <c r="EQ313" s="171" t="str">
        <f>IFERROR(HLOOKUP(EQ$1,$H$5:$FY$1802,MATCH($A313,$A$5:$A$1802,0),0)*HLOOKUP(EQ$2,$H$5:$FY$1802,MATCH($A313,$A$5:$A$1802,0),0),$H$2)</f>
        <v>-</v>
      </c>
      <c r="ER313" s="171" t="str">
        <f>IFERROR(HLOOKUP(ER$1,$H$5:$FY$1802,MATCH($A313,$A$5:$A$1802,0),0)*HLOOKUP(ER$2,$H$5:$FY$1802,MATCH($A313,$A$5:$A$1802,0),0),$H$2)</f>
        <v>-</v>
      </c>
      <c r="ES313" s="171" t="str">
        <f>IFERROR(HLOOKUP(ES$1,$H$5:$FY$1802,MATCH($A313,$A$5:$A$1802,0),0)*HLOOKUP(ES$2,$H$5:$FY$1802,MATCH($A313,$A$5:$A$1802,0),0),$H$2)</f>
        <v>-</v>
      </c>
      <c r="ET313" s="171" t="str">
        <f>IFERROR(HLOOKUP(ET$1,$H$5:$FY$1802,MATCH($A313,$A$5:$A$1802,0),0)*HLOOKUP(ET$2,$H$5:$FY$1802,MATCH($A313,$A$5:$A$1802,0),0),$H$2)</f>
        <v>-</v>
      </c>
      <c r="EU313" s="171" t="str">
        <f>IFERROR(HLOOKUP(EU$1,$H$5:$FY$1802,MATCH($A313,$A$5:$A$1802,0),0)*HLOOKUP(EU$2,$H$5:$FY$1802,MATCH($A313,$A$5:$A$1802,0),0),$H$2)</f>
        <v>-</v>
      </c>
      <c r="EV313" s="171" t="str">
        <f>IFERROR(HLOOKUP(EV$1,$H$5:$FY$1802,MATCH($A313,$A$5:$A$1802,0),0)*HLOOKUP(EV$2,$H$5:$FY$1802,MATCH($A313,$A$5:$A$1802,0),0),$H$2)</f>
        <v>-</v>
      </c>
      <c r="EW313" s="171" t="str">
        <f>IFERROR(HLOOKUP(EW$1,$H$5:$FY$1802,MATCH($A313,$A$5:$A$1802,0),0)*HLOOKUP(EW$2,$H$5:$FY$1802,MATCH($A313,$A$5:$A$1802,0),0),$H$2)</f>
        <v>-</v>
      </c>
      <c r="EX313" s="171" t="str">
        <f>IFERROR(HLOOKUP(EX$1,$H$5:$FY$1802,MATCH($A313,$A$5:$A$1802,0),0)*HLOOKUP(EX$2,$H$5:$FY$1802,MATCH($A313,$A$5:$A$1802,0),0),$H$2)</f>
        <v>-</v>
      </c>
      <c r="EY313" s="171" t="str">
        <f>IFERROR(HLOOKUP(EY$1,$H$5:$FY$1802,MATCH($A313,$A$5:$A$1802,0),0)*HLOOKUP(EY$2,$H$5:$FY$1802,MATCH($A313,$A$5:$A$1802,0),0),$H$2)</f>
        <v>-</v>
      </c>
      <c r="EZ313" s="171" t="str">
        <f>IFERROR(HLOOKUP(EZ$1,$H$5:$FY$1802,MATCH($A313,$A$5:$A$1802,0),0)*HLOOKUP(EZ$2,$H$5:$FY$1802,MATCH($A313,$A$5:$A$1802,0),0),$H$2)</f>
        <v>-</v>
      </c>
      <c r="FA313" s="171" t="str">
        <f>IFERROR(HLOOKUP(FA$1,$H$5:$FY$1802,MATCH($A313,$A$5:$A$1802,0),0)*HLOOKUP(FA$2,$H$5:$FY$1802,MATCH($A313,$A$5:$A$1802,0),0),$H$2)</f>
        <v>-</v>
      </c>
      <c r="FB313" s="171">
        <f>IFERROR(HLOOKUP(FB$1,$H$5:$FY$1802,MATCH($A313,$A$5:$A$1802,0),0)*HLOOKUP(FB$2,$H$5:$FY$1802,MATCH($A313,$A$5:$A$1802,0),0),$H$2)</f>
        <v>191664</v>
      </c>
      <c r="FC313" s="171">
        <f>IFERROR(HLOOKUP(FC$1,$H$5:$FY$1802,MATCH($A313,$A$5:$A$1802,0),0)*HLOOKUP(FC$2,$H$5:$FY$1802,MATCH($A313,$A$5:$A$1802,0),0),$H$2)</f>
        <v>342188</v>
      </c>
      <c r="FD313" s="171">
        <f>IFERROR(HLOOKUP(FD$1,$H$5:$FY$1802,MATCH($A313,$A$5:$A$1802,0),0)*HLOOKUP(FD$2,$H$5:$FY$1802,MATCH($A313,$A$5:$A$1802,0),0),$H$2)</f>
        <v>2859040</v>
      </c>
      <c r="FE313" s="171">
        <f>IFERROR(HLOOKUP(FE$1,$H$5:$FY$1802,MATCH($A313,$A$5:$A$1802,0),0)*HLOOKUP(FE$2,$H$5:$FY$1802,MATCH($A313,$A$5:$A$1802,0),0),$H$2)</f>
        <v>1659392</v>
      </c>
      <c r="FF313" s="171">
        <f>IFERROR(HLOOKUP(FF$1,$H$5:$FY$1802,MATCH($A313,$A$5:$A$1802,0),0)*HLOOKUP(FF$2,$H$5:$FY$1802,MATCH($A313,$A$5:$A$1802,0),0),$H$2)</f>
        <v>16836</v>
      </c>
      <c r="FG313" s="171">
        <f>IFERROR(HLOOKUP(FG$1,$H$5:$FY$1802,MATCH($A313,$A$5:$A$1802,0),0)*HLOOKUP(FG$2,$H$5:$FY$1802,MATCH($A313,$A$5:$A$1802,0),0),$H$2)</f>
        <v>38082418</v>
      </c>
      <c r="FH313" s="152"/>
      <c r="FI313" s="405">
        <f t="shared" si="1065"/>
        <v>1.7921574955623689</v>
      </c>
      <c r="FJ313" s="405">
        <f t="shared" si="1065"/>
        <v>1.4197192189769243</v>
      </c>
      <c r="FK313" s="405">
        <f t="shared" si="1066"/>
        <v>1.8477206595538311</v>
      </c>
      <c r="FL313" s="405">
        <f t="shared" si="1067"/>
        <v>1.4849660523763337</v>
      </c>
      <c r="FM313" s="405">
        <f t="shared" si="1068"/>
        <v>1.3677342113139779</v>
      </c>
      <c r="FN313" s="405">
        <f t="shared" si="1069"/>
        <v>1.1501047590541753</v>
      </c>
      <c r="FO313" s="405">
        <f t="shared" si="1070"/>
        <v>1.3773202474930659</v>
      </c>
      <c r="FP313" s="405">
        <f t="shared" si="1071"/>
        <v>1.1078515041604438</v>
      </c>
      <c r="FQ313" s="405">
        <f t="shared" si="1072"/>
        <v>1.3864734299516908</v>
      </c>
      <c r="FR313" s="405">
        <f t="shared" si="1073"/>
        <v>1.0917874396135265</v>
      </c>
      <c r="FS313" s="65"/>
    </row>
    <row r="314" spans="1:175" ht="10.35" customHeight="1" x14ac:dyDescent="0.2">
      <c r="A314" s="74" t="str">
        <f t="shared" si="1060"/>
        <v>2017-18FEBRUARYRYC</v>
      </c>
      <c r="B314" s="163" t="str">
        <f t="shared" si="1059"/>
        <v>2017-18</v>
      </c>
      <c r="C314" s="26" t="s">
        <v>837</v>
      </c>
      <c r="D314" s="163" t="str">
        <f>INDEX($FV$16:$FW$26,MATCH($F314,$FV$16:$FV$26,0),2)</f>
        <v>Y61</v>
      </c>
      <c r="E314" s="163" t="str">
        <f>VLOOKUP($D314,$FW$8:$FX$14,2,0)</f>
        <v>East of England</v>
      </c>
      <c r="F314" s="271" t="s">
        <v>849</v>
      </c>
      <c r="G314" s="271" t="s">
        <v>872</v>
      </c>
      <c r="H314" s="272">
        <v>96257</v>
      </c>
      <c r="I314" s="272">
        <v>60678</v>
      </c>
      <c r="J314" s="272">
        <v>398922</v>
      </c>
      <c r="K314" s="272">
        <v>7</v>
      </c>
      <c r="L314" s="272">
        <v>1</v>
      </c>
      <c r="M314" s="272" t="s">
        <v>44</v>
      </c>
      <c r="N314" s="272">
        <v>40</v>
      </c>
      <c r="O314" s="272">
        <v>100</v>
      </c>
      <c r="P314" s="272" t="s">
        <v>44</v>
      </c>
      <c r="Q314" s="272" t="s">
        <v>44</v>
      </c>
      <c r="R314" s="272" t="s">
        <v>44</v>
      </c>
      <c r="S314" s="272" t="s">
        <v>44</v>
      </c>
      <c r="T314" s="272">
        <v>66951</v>
      </c>
      <c r="U314" s="272">
        <v>5924</v>
      </c>
      <c r="V314" s="272">
        <v>4006</v>
      </c>
      <c r="W314" s="272">
        <v>35732</v>
      </c>
      <c r="X314" s="272">
        <v>12537</v>
      </c>
      <c r="Y314" s="272">
        <v>4688</v>
      </c>
      <c r="Z314" s="272">
        <v>3092865</v>
      </c>
      <c r="AA314" s="272">
        <v>522</v>
      </c>
      <c r="AB314" s="272">
        <v>938</v>
      </c>
      <c r="AC314" s="272">
        <v>3470320</v>
      </c>
      <c r="AD314" s="272">
        <v>866</v>
      </c>
      <c r="AE314" s="272">
        <v>1585</v>
      </c>
      <c r="AF314" s="272">
        <v>57627255</v>
      </c>
      <c r="AG314" s="272">
        <v>1613</v>
      </c>
      <c r="AH314" s="272">
        <v>3362</v>
      </c>
      <c r="AI314" s="272">
        <v>58038233</v>
      </c>
      <c r="AJ314" s="272">
        <v>4629</v>
      </c>
      <c r="AK314" s="272">
        <v>11256</v>
      </c>
      <c r="AL314" s="272">
        <v>28101811</v>
      </c>
      <c r="AM314" s="272">
        <v>5994</v>
      </c>
      <c r="AN314" s="272">
        <v>14465</v>
      </c>
      <c r="AO314" s="272">
        <v>5010</v>
      </c>
      <c r="AP314" s="272">
        <v>82</v>
      </c>
      <c r="AQ314" s="272">
        <v>3114</v>
      </c>
      <c r="AR314" s="272">
        <v>310</v>
      </c>
      <c r="AS314" s="272">
        <v>53</v>
      </c>
      <c r="AT314" s="272">
        <v>1761</v>
      </c>
      <c r="AU314" s="272">
        <v>1937</v>
      </c>
      <c r="AV314" s="272">
        <v>39718</v>
      </c>
      <c r="AW314" s="272">
        <v>1941</v>
      </c>
      <c r="AX314" s="272">
        <v>20282</v>
      </c>
      <c r="AY314" s="272">
        <v>61941</v>
      </c>
      <c r="AZ314" s="272">
        <v>13420</v>
      </c>
      <c r="BA314" s="272">
        <v>9945</v>
      </c>
      <c r="BB314" s="272">
        <v>4223</v>
      </c>
      <c r="BC314" s="272">
        <v>4222</v>
      </c>
      <c r="BD314" s="272">
        <v>56533</v>
      </c>
      <c r="BE314" s="272">
        <v>42122</v>
      </c>
      <c r="BF314" s="272">
        <v>23671</v>
      </c>
      <c r="BG314" s="272">
        <v>13778</v>
      </c>
      <c r="BH314" s="272">
        <v>9207</v>
      </c>
      <c r="BI314" s="272">
        <v>5120</v>
      </c>
      <c r="BJ314" s="272" t="s">
        <v>44</v>
      </c>
      <c r="BK314" s="272" t="s">
        <v>44</v>
      </c>
      <c r="BL314" s="272" t="s">
        <v>44</v>
      </c>
      <c r="BM314" s="272" t="s">
        <v>44</v>
      </c>
      <c r="BN314" s="272" t="s">
        <v>44</v>
      </c>
      <c r="BO314" s="272" t="s">
        <v>44</v>
      </c>
      <c r="BP314" s="272" t="s">
        <v>44</v>
      </c>
      <c r="BQ314" s="272" t="s">
        <v>44</v>
      </c>
      <c r="BR314" s="272" t="s">
        <v>44</v>
      </c>
      <c r="BS314" s="272" t="s">
        <v>44</v>
      </c>
      <c r="BT314" s="272" t="s">
        <v>44</v>
      </c>
      <c r="BU314" s="272" t="s">
        <v>44</v>
      </c>
      <c r="BV314" s="272" t="s">
        <v>44</v>
      </c>
      <c r="BW314" s="272" t="s">
        <v>44</v>
      </c>
      <c r="BX314" s="272" t="s">
        <v>44</v>
      </c>
      <c r="BY314" s="272" t="s">
        <v>44</v>
      </c>
      <c r="BZ314" s="272" t="s">
        <v>44</v>
      </c>
      <c r="CA314" s="272" t="s">
        <v>44</v>
      </c>
      <c r="CB314" s="272" t="s">
        <v>44</v>
      </c>
      <c r="CC314" s="272" t="s">
        <v>44</v>
      </c>
      <c r="CD314" s="272" t="s">
        <v>44</v>
      </c>
      <c r="CE314" s="272" t="s">
        <v>44</v>
      </c>
      <c r="CF314" s="272" t="s">
        <v>44</v>
      </c>
      <c r="CG314" s="272" t="s">
        <v>44</v>
      </c>
      <c r="CH314" s="272" t="s">
        <v>44</v>
      </c>
      <c r="CI314" s="272" t="s">
        <v>44</v>
      </c>
      <c r="CJ314" s="272" t="s">
        <v>44</v>
      </c>
      <c r="CK314" s="272" t="s">
        <v>44</v>
      </c>
      <c r="CL314" s="272" t="s">
        <v>44</v>
      </c>
      <c r="CM314" s="272" t="s">
        <v>44</v>
      </c>
      <c r="CN314" s="272" t="s">
        <v>44</v>
      </c>
      <c r="CO314" s="272" t="s">
        <v>44</v>
      </c>
      <c r="CP314" s="272" t="s">
        <v>44</v>
      </c>
      <c r="CQ314" s="272" t="s">
        <v>44</v>
      </c>
      <c r="CR314" s="272" t="s">
        <v>44</v>
      </c>
      <c r="CS314" s="272" t="s">
        <v>44</v>
      </c>
      <c r="CT314" s="272" t="s">
        <v>44</v>
      </c>
      <c r="CU314" s="272" t="s">
        <v>44</v>
      </c>
      <c r="CV314" s="272" t="s">
        <v>44</v>
      </c>
      <c r="CW314" s="272" t="s">
        <v>44</v>
      </c>
      <c r="CX314" s="272">
        <v>425</v>
      </c>
      <c r="CY314" s="272">
        <v>130608</v>
      </c>
      <c r="CZ314" s="272">
        <v>307</v>
      </c>
      <c r="DA314" s="272">
        <v>556</v>
      </c>
      <c r="DB314" s="272">
        <v>5591</v>
      </c>
      <c r="DC314" s="272">
        <v>205697</v>
      </c>
      <c r="DD314" s="272">
        <v>37</v>
      </c>
      <c r="DE314" s="272">
        <v>67</v>
      </c>
      <c r="DF314" s="272" t="s">
        <v>44</v>
      </c>
      <c r="DG314" s="272" t="s">
        <v>44</v>
      </c>
      <c r="DH314" s="272" t="s">
        <v>44</v>
      </c>
      <c r="DI314" s="272" t="s">
        <v>44</v>
      </c>
      <c r="DJ314" s="272" t="s">
        <v>44</v>
      </c>
      <c r="DK314" s="272">
        <v>49</v>
      </c>
      <c r="DL314" s="250">
        <v>887</v>
      </c>
      <c r="DM314" s="250">
        <v>872</v>
      </c>
      <c r="DN314" s="250">
        <v>59</v>
      </c>
      <c r="DO314" s="250">
        <v>1193</v>
      </c>
      <c r="DP314" s="250">
        <v>6830775</v>
      </c>
      <c r="DQ314" s="250">
        <v>7701</v>
      </c>
      <c r="DR314" s="250">
        <v>16479</v>
      </c>
      <c r="DS314" s="250">
        <v>8469173</v>
      </c>
      <c r="DT314" s="250">
        <v>9712</v>
      </c>
      <c r="DU314" s="250">
        <v>22057</v>
      </c>
      <c r="DV314" s="250">
        <v>678182</v>
      </c>
      <c r="DW314" s="250">
        <v>11495</v>
      </c>
      <c r="DX314" s="250">
        <v>26293</v>
      </c>
      <c r="DY314" s="250">
        <v>16676684</v>
      </c>
      <c r="DZ314" s="250">
        <v>13979</v>
      </c>
      <c r="EA314" s="250">
        <v>32183</v>
      </c>
      <c r="EB314" s="155"/>
      <c r="EC314" s="75">
        <f t="shared" si="1061"/>
        <v>2</v>
      </c>
      <c r="ED314" s="74">
        <f t="shared" si="1062"/>
        <v>2018</v>
      </c>
      <c r="EE314" s="165">
        <f t="shared" si="1063"/>
        <v>43132</v>
      </c>
      <c r="EF314" s="157">
        <f t="shared" si="1064"/>
        <v>28</v>
      </c>
      <c r="EG314" s="156"/>
      <c r="EH314" s="166">
        <f>IFERROR(HLOOKUP(EH$1,$H$5:$FY$1802,MATCH($A314,$A$5:$A$1802,0),0)*HLOOKUP(EH$2,$H$5:$FY$1802,MATCH($A314,$A$5:$A$1802,0),0),$H$2)</f>
        <v>60678</v>
      </c>
      <c r="EI314" s="166" t="str">
        <f>IFERROR(HLOOKUP(EI$1,$H$5:$FY$1802,MATCH($A314,$A$5:$A$1802,0),0)*HLOOKUP(EI$2,$H$5:$FY$1802,MATCH($A314,$A$5:$A$1802,0),0),$H$2)</f>
        <v>-</v>
      </c>
      <c r="EJ314" s="166">
        <f>IFERROR(HLOOKUP(EJ$1,$H$5:$FY$1802,MATCH($A314,$A$5:$A$1802,0),0)*HLOOKUP(EJ$2,$H$5:$FY$1802,MATCH($A314,$A$5:$A$1802,0),0),$H$2)</f>
        <v>2427120</v>
      </c>
      <c r="EK314" s="166">
        <f>IFERROR(HLOOKUP(EK$1,$H$5:$FY$1802,MATCH($A314,$A$5:$A$1802,0),0)*HLOOKUP(EK$2,$H$5:$FY$1802,MATCH($A314,$A$5:$A$1802,0),0),$H$2)</f>
        <v>6067800</v>
      </c>
      <c r="EL314" s="166">
        <f>IFERROR(HLOOKUP(EL$1,$H$5:$FY$1802,MATCH($A314,$A$5:$A$1802,0),0)*HLOOKUP(EL$2,$H$5:$FY$1802,MATCH($A314,$A$5:$A$1802,0),0),$H$2)</f>
        <v>5556712</v>
      </c>
      <c r="EM314" s="166">
        <f>IFERROR(HLOOKUP(EM$1,$H$5:$FY$1802,MATCH($A314,$A$5:$A$1802,0),0)*HLOOKUP(EM$2,$H$5:$FY$1802,MATCH($A314,$A$5:$A$1802,0),0),$H$2)</f>
        <v>6349510</v>
      </c>
      <c r="EN314" s="166">
        <f>IFERROR(HLOOKUP(EN$1,$H$5:$FY$1802,MATCH($A314,$A$5:$A$1802,0),0)*HLOOKUP(EN$2,$H$5:$FY$1802,MATCH($A314,$A$5:$A$1802,0),0),$H$2)</f>
        <v>120130984</v>
      </c>
      <c r="EO314" s="166">
        <f>IFERROR(HLOOKUP(EO$1,$H$5:$FY$1802,MATCH($A314,$A$5:$A$1802,0),0)*HLOOKUP(EO$2,$H$5:$FY$1802,MATCH($A314,$A$5:$A$1802,0),0),$H$2)</f>
        <v>141116472</v>
      </c>
      <c r="EP314" s="166">
        <f>IFERROR(HLOOKUP(EP$1,$H$5:$FY$1802,MATCH($A314,$A$5:$A$1802,0),0)*HLOOKUP(EP$2,$H$5:$FY$1802,MATCH($A314,$A$5:$A$1802,0),0),$H$2)</f>
        <v>67811920</v>
      </c>
      <c r="EQ314" s="166" t="str">
        <f>IFERROR(HLOOKUP(EQ$1,$H$5:$FY$1802,MATCH($A314,$A$5:$A$1802,0),0)*HLOOKUP(EQ$2,$H$5:$FY$1802,MATCH($A314,$A$5:$A$1802,0),0),$H$2)</f>
        <v>-</v>
      </c>
      <c r="ER314" s="166" t="str">
        <f>IFERROR(HLOOKUP(ER$1,$H$5:$FY$1802,MATCH($A314,$A$5:$A$1802,0),0)*HLOOKUP(ER$2,$H$5:$FY$1802,MATCH($A314,$A$5:$A$1802,0),0),$H$2)</f>
        <v>-</v>
      </c>
      <c r="ES314" s="166" t="str">
        <f>IFERROR(HLOOKUP(ES$1,$H$5:$FY$1802,MATCH($A314,$A$5:$A$1802,0),0)*HLOOKUP(ES$2,$H$5:$FY$1802,MATCH($A314,$A$5:$A$1802,0),0),$H$2)</f>
        <v>-</v>
      </c>
      <c r="ET314" s="166" t="str">
        <f>IFERROR(HLOOKUP(ET$1,$H$5:$FY$1802,MATCH($A314,$A$5:$A$1802,0),0)*HLOOKUP(ET$2,$H$5:$FY$1802,MATCH($A314,$A$5:$A$1802,0),0),$H$2)</f>
        <v>-</v>
      </c>
      <c r="EU314" s="166" t="str">
        <f>IFERROR(HLOOKUP(EU$1,$H$5:$FY$1802,MATCH($A314,$A$5:$A$1802,0),0)*HLOOKUP(EU$2,$H$5:$FY$1802,MATCH($A314,$A$5:$A$1802,0),0),$H$2)</f>
        <v>-</v>
      </c>
      <c r="EV314" s="166" t="str">
        <f>IFERROR(HLOOKUP(EV$1,$H$5:$FY$1802,MATCH($A314,$A$5:$A$1802,0),0)*HLOOKUP(EV$2,$H$5:$FY$1802,MATCH($A314,$A$5:$A$1802,0),0),$H$2)</f>
        <v>-</v>
      </c>
      <c r="EW314" s="166" t="str">
        <f>IFERROR(HLOOKUP(EW$1,$H$5:$FY$1802,MATCH($A314,$A$5:$A$1802,0),0)*HLOOKUP(EW$2,$H$5:$FY$1802,MATCH($A314,$A$5:$A$1802,0),0),$H$2)</f>
        <v>-</v>
      </c>
      <c r="EX314" s="166" t="str">
        <f>IFERROR(HLOOKUP(EX$1,$H$5:$FY$1802,MATCH($A314,$A$5:$A$1802,0),0)*HLOOKUP(EX$2,$H$5:$FY$1802,MATCH($A314,$A$5:$A$1802,0),0),$H$2)</f>
        <v>-</v>
      </c>
      <c r="EY314" s="166" t="str">
        <f>IFERROR(HLOOKUP(EY$1,$H$5:$FY$1802,MATCH($A314,$A$5:$A$1802,0),0)*HLOOKUP(EY$2,$H$5:$FY$1802,MATCH($A314,$A$5:$A$1802,0),0),$H$2)</f>
        <v>-</v>
      </c>
      <c r="EZ314" s="166" t="str">
        <f>IFERROR(HLOOKUP(EZ$1,$H$5:$FY$1802,MATCH($A314,$A$5:$A$1802,0),0)*HLOOKUP(EZ$2,$H$5:$FY$1802,MATCH($A314,$A$5:$A$1802,0),0),$H$2)</f>
        <v>-</v>
      </c>
      <c r="FA314" s="166" t="str">
        <f>IFERROR(HLOOKUP(FA$1,$H$5:$FY$1802,MATCH($A314,$A$5:$A$1802,0),0)*HLOOKUP(FA$2,$H$5:$FY$1802,MATCH($A314,$A$5:$A$1802,0),0),$H$2)</f>
        <v>-</v>
      </c>
      <c r="FB314" s="166">
        <f>IFERROR(HLOOKUP(FB$1,$H$5:$FY$1802,MATCH($A314,$A$5:$A$1802,0),0)*HLOOKUP(FB$2,$H$5:$FY$1802,MATCH($A314,$A$5:$A$1802,0),0),$H$2)</f>
        <v>236300</v>
      </c>
      <c r="FC314" s="166">
        <f>IFERROR(HLOOKUP(FC$1,$H$5:$FY$1802,MATCH($A314,$A$5:$A$1802,0),0)*HLOOKUP(FC$2,$H$5:$FY$1802,MATCH($A314,$A$5:$A$1802,0),0),$H$2)</f>
        <v>374597</v>
      </c>
      <c r="FD314" s="166">
        <f>IFERROR(HLOOKUP(FD$1,$H$5:$FY$1802,MATCH($A314,$A$5:$A$1802,0),0)*HLOOKUP(FD$2,$H$5:$FY$1802,MATCH($A314,$A$5:$A$1802,0),0),$H$2)</f>
        <v>14616873</v>
      </c>
      <c r="FE314" s="166">
        <f>IFERROR(HLOOKUP(FE$1,$H$5:$FY$1802,MATCH($A314,$A$5:$A$1802,0),0)*HLOOKUP(FE$2,$H$5:$FY$1802,MATCH($A314,$A$5:$A$1802,0),0),$H$2)</f>
        <v>19233704</v>
      </c>
      <c r="FF314" s="166">
        <f>IFERROR(HLOOKUP(FF$1,$H$5:$FY$1802,MATCH($A314,$A$5:$A$1802,0),0)*HLOOKUP(FF$2,$H$5:$FY$1802,MATCH($A314,$A$5:$A$1802,0),0),$H$2)</f>
        <v>1551287</v>
      </c>
      <c r="FG314" s="166">
        <f>IFERROR(HLOOKUP(FG$1,$H$5:$FY$1802,MATCH($A314,$A$5:$A$1802,0),0)*HLOOKUP(FG$2,$H$5:$FY$1802,MATCH($A314,$A$5:$A$1802,0),0),$H$2)</f>
        <v>38394319</v>
      </c>
      <c r="FH314" s="152"/>
      <c r="FI314" s="405">
        <f t="shared" si="1065"/>
        <v>2.2653612424037814</v>
      </c>
      <c r="FJ314" s="405">
        <f t="shared" si="1065"/>
        <v>1.6787643484132344</v>
      </c>
      <c r="FK314" s="405">
        <f t="shared" si="1066"/>
        <v>1.0541687468796805</v>
      </c>
      <c r="FL314" s="405">
        <f t="shared" si="1067"/>
        <v>1.053919121318023</v>
      </c>
      <c r="FM314" s="405">
        <f t="shared" si="1068"/>
        <v>1.582139258927572</v>
      </c>
      <c r="FN314" s="405">
        <f t="shared" si="1069"/>
        <v>1.1788312996753609</v>
      </c>
      <c r="FO314" s="405">
        <f t="shared" si="1070"/>
        <v>1.8880912499002951</v>
      </c>
      <c r="FP314" s="405">
        <f t="shared" si="1071"/>
        <v>1.098986998484486</v>
      </c>
      <c r="FQ314" s="405">
        <f t="shared" si="1072"/>
        <v>1.9639505119453924</v>
      </c>
      <c r="FR314" s="405">
        <f t="shared" si="1073"/>
        <v>1.0921501706484642</v>
      </c>
      <c r="FS314" s="65"/>
    </row>
    <row r="315" spans="1:175" ht="10.35" customHeight="1" x14ac:dyDescent="0.2">
      <c r="A315" s="74" t="str">
        <f t="shared" si="1060"/>
        <v>2017-18FEBRUARYR1F</v>
      </c>
      <c r="B315" s="163" t="str">
        <f t="shared" si="1059"/>
        <v>2017-18</v>
      </c>
      <c r="C315" s="26" t="s">
        <v>837</v>
      </c>
      <c r="D315" s="163" t="str">
        <f>INDEX($FV$16:$FW$26,MATCH($F315,$FV$16:$FV$26,0),2)</f>
        <v>Y59</v>
      </c>
      <c r="E315" s="163" t="str">
        <f>VLOOKUP($D315,$FW$8:$FX$14,2,0)</f>
        <v>South East</v>
      </c>
      <c r="F315" s="271" t="s">
        <v>852</v>
      </c>
      <c r="G315" s="271" t="s">
        <v>873</v>
      </c>
      <c r="H315" s="272">
        <v>0</v>
      </c>
      <c r="I315" s="272">
        <v>0</v>
      </c>
      <c r="J315" s="272">
        <v>0</v>
      </c>
      <c r="K315" s="272">
        <v>0</v>
      </c>
      <c r="L315" s="272">
        <v>0</v>
      </c>
      <c r="M315" s="272" t="s">
        <v>44</v>
      </c>
      <c r="N315" s="272">
        <v>0</v>
      </c>
      <c r="O315" s="272">
        <v>0</v>
      </c>
      <c r="P315" s="272" t="s">
        <v>44</v>
      </c>
      <c r="Q315" s="272" t="s">
        <v>44</v>
      </c>
      <c r="R315" s="272" t="s">
        <v>44</v>
      </c>
      <c r="S315" s="272" t="s">
        <v>44</v>
      </c>
      <c r="T315" s="272">
        <v>0</v>
      </c>
      <c r="U315" s="272">
        <v>0</v>
      </c>
      <c r="V315" s="272">
        <v>0</v>
      </c>
      <c r="W315" s="272">
        <v>0</v>
      </c>
      <c r="X315" s="272">
        <v>0</v>
      </c>
      <c r="Y315" s="272">
        <v>0</v>
      </c>
      <c r="Z315" s="272">
        <v>0</v>
      </c>
      <c r="AA315" s="272">
        <v>0</v>
      </c>
      <c r="AB315" s="272">
        <v>0</v>
      </c>
      <c r="AC315" s="272">
        <v>0</v>
      </c>
      <c r="AD315" s="272">
        <v>0</v>
      </c>
      <c r="AE315" s="272">
        <v>0</v>
      </c>
      <c r="AF315" s="272">
        <v>0</v>
      </c>
      <c r="AG315" s="272">
        <v>0</v>
      </c>
      <c r="AH315" s="272">
        <v>0</v>
      </c>
      <c r="AI315" s="272">
        <v>0</v>
      </c>
      <c r="AJ315" s="272">
        <v>0</v>
      </c>
      <c r="AK315" s="272">
        <v>0</v>
      </c>
      <c r="AL315" s="272">
        <v>0</v>
      </c>
      <c r="AM315" s="272">
        <v>0</v>
      </c>
      <c r="AN315" s="272">
        <v>0</v>
      </c>
      <c r="AO315" s="272">
        <v>0</v>
      </c>
      <c r="AP315" s="272">
        <v>0</v>
      </c>
      <c r="AQ315" s="272">
        <v>0</v>
      </c>
      <c r="AR315" s="272">
        <v>0</v>
      </c>
      <c r="AS315" s="272">
        <v>0</v>
      </c>
      <c r="AT315" s="272">
        <v>0</v>
      </c>
      <c r="AU315" s="272">
        <v>0</v>
      </c>
      <c r="AV315" s="272">
        <v>0</v>
      </c>
      <c r="AW315" s="272">
        <v>0</v>
      </c>
      <c r="AX315" s="272">
        <v>0</v>
      </c>
      <c r="AY315" s="272">
        <v>0</v>
      </c>
      <c r="AZ315" s="272">
        <v>0</v>
      </c>
      <c r="BA315" s="272">
        <v>0</v>
      </c>
      <c r="BB315" s="272">
        <v>0</v>
      </c>
      <c r="BC315" s="272">
        <v>0</v>
      </c>
      <c r="BD315" s="272">
        <v>0</v>
      </c>
      <c r="BE315" s="272">
        <v>0</v>
      </c>
      <c r="BF315" s="272">
        <v>0</v>
      </c>
      <c r="BG315" s="272">
        <v>0</v>
      </c>
      <c r="BH315" s="272">
        <v>0</v>
      </c>
      <c r="BI315" s="272">
        <v>0</v>
      </c>
      <c r="BJ315" s="272" t="s">
        <v>44</v>
      </c>
      <c r="BK315" s="272" t="s">
        <v>44</v>
      </c>
      <c r="BL315" s="272" t="s">
        <v>44</v>
      </c>
      <c r="BM315" s="272" t="s">
        <v>44</v>
      </c>
      <c r="BN315" s="272" t="s">
        <v>44</v>
      </c>
      <c r="BO315" s="272" t="s">
        <v>44</v>
      </c>
      <c r="BP315" s="272" t="s">
        <v>44</v>
      </c>
      <c r="BQ315" s="272" t="s">
        <v>44</v>
      </c>
      <c r="BR315" s="272" t="s">
        <v>44</v>
      </c>
      <c r="BS315" s="272" t="s">
        <v>44</v>
      </c>
      <c r="BT315" s="272" t="s">
        <v>44</v>
      </c>
      <c r="BU315" s="272" t="s">
        <v>44</v>
      </c>
      <c r="BV315" s="272" t="s">
        <v>44</v>
      </c>
      <c r="BW315" s="272" t="s">
        <v>44</v>
      </c>
      <c r="BX315" s="272" t="s">
        <v>44</v>
      </c>
      <c r="BY315" s="272" t="s">
        <v>44</v>
      </c>
      <c r="BZ315" s="272" t="s">
        <v>44</v>
      </c>
      <c r="CA315" s="272" t="s">
        <v>44</v>
      </c>
      <c r="CB315" s="272" t="s">
        <v>44</v>
      </c>
      <c r="CC315" s="272" t="s">
        <v>44</v>
      </c>
      <c r="CD315" s="272" t="s">
        <v>44</v>
      </c>
      <c r="CE315" s="272" t="s">
        <v>44</v>
      </c>
      <c r="CF315" s="272" t="s">
        <v>44</v>
      </c>
      <c r="CG315" s="272" t="s">
        <v>44</v>
      </c>
      <c r="CH315" s="272" t="s">
        <v>44</v>
      </c>
      <c r="CI315" s="272" t="s">
        <v>44</v>
      </c>
      <c r="CJ315" s="272" t="s">
        <v>44</v>
      </c>
      <c r="CK315" s="272" t="s">
        <v>44</v>
      </c>
      <c r="CL315" s="272" t="s">
        <v>44</v>
      </c>
      <c r="CM315" s="272" t="s">
        <v>44</v>
      </c>
      <c r="CN315" s="272" t="s">
        <v>44</v>
      </c>
      <c r="CO315" s="272" t="s">
        <v>44</v>
      </c>
      <c r="CP315" s="272" t="s">
        <v>44</v>
      </c>
      <c r="CQ315" s="272" t="s">
        <v>44</v>
      </c>
      <c r="CR315" s="272" t="s">
        <v>44</v>
      </c>
      <c r="CS315" s="272" t="s">
        <v>44</v>
      </c>
      <c r="CT315" s="272" t="s">
        <v>44</v>
      </c>
      <c r="CU315" s="272" t="s">
        <v>44</v>
      </c>
      <c r="CV315" s="272" t="s">
        <v>44</v>
      </c>
      <c r="CW315" s="272" t="s">
        <v>44</v>
      </c>
      <c r="CX315" s="272">
        <v>0</v>
      </c>
      <c r="CY315" s="272">
        <v>0</v>
      </c>
      <c r="CZ315" s="272">
        <v>0</v>
      </c>
      <c r="DA315" s="272">
        <v>0</v>
      </c>
      <c r="DB315" s="272">
        <v>0</v>
      </c>
      <c r="DC315" s="272">
        <v>0</v>
      </c>
      <c r="DD315" s="272">
        <v>0</v>
      </c>
      <c r="DE315" s="272">
        <v>0</v>
      </c>
      <c r="DF315" s="272" t="s">
        <v>44</v>
      </c>
      <c r="DG315" s="272" t="s">
        <v>44</v>
      </c>
      <c r="DH315" s="272" t="s">
        <v>44</v>
      </c>
      <c r="DI315" s="272" t="s">
        <v>44</v>
      </c>
      <c r="DJ315" s="272" t="s">
        <v>44</v>
      </c>
      <c r="DK315" s="272">
        <v>0</v>
      </c>
      <c r="DL315" s="250">
        <v>0</v>
      </c>
      <c r="DM315" s="250">
        <v>0</v>
      </c>
      <c r="DN315" s="250">
        <v>0</v>
      </c>
      <c r="DO315" s="250">
        <v>0</v>
      </c>
      <c r="DP315" s="250">
        <v>0</v>
      </c>
      <c r="DQ315" s="250">
        <v>0</v>
      </c>
      <c r="DR315" s="250">
        <v>0</v>
      </c>
      <c r="DS315" s="250">
        <v>0</v>
      </c>
      <c r="DT315" s="250">
        <v>0</v>
      </c>
      <c r="DU315" s="250">
        <v>0</v>
      </c>
      <c r="DV315" s="250">
        <v>0</v>
      </c>
      <c r="DW315" s="250">
        <v>0</v>
      </c>
      <c r="DX315" s="250">
        <v>0</v>
      </c>
      <c r="DY315" s="250">
        <v>0</v>
      </c>
      <c r="DZ315" s="250">
        <v>0</v>
      </c>
      <c r="EA315" s="250">
        <v>0</v>
      </c>
      <c r="EB315" s="155"/>
      <c r="EC315" s="75">
        <f t="shared" si="1061"/>
        <v>2</v>
      </c>
      <c r="ED315" s="74">
        <f t="shared" si="1062"/>
        <v>2018</v>
      </c>
      <c r="EE315" s="165">
        <f t="shared" si="1063"/>
        <v>43132</v>
      </c>
      <c r="EF315" s="157">
        <f t="shared" si="1064"/>
        <v>28</v>
      </c>
      <c r="EG315" s="156"/>
      <c r="EH315" s="166">
        <f>IFERROR(HLOOKUP(EH$1,$H$5:$FY$1802,MATCH($A315,$A$5:$A$1802,0),0)*HLOOKUP(EH$2,$H$5:$FY$1802,MATCH($A315,$A$5:$A$1802,0),0),$H$2)</f>
        <v>0</v>
      </c>
      <c r="EI315" s="166" t="str">
        <f>IFERROR(HLOOKUP(EI$1,$H$5:$FY$1802,MATCH($A315,$A$5:$A$1802,0),0)*HLOOKUP(EI$2,$H$5:$FY$1802,MATCH($A315,$A$5:$A$1802,0),0),$H$2)</f>
        <v>-</v>
      </c>
      <c r="EJ315" s="166">
        <f>IFERROR(HLOOKUP(EJ$1,$H$5:$FY$1802,MATCH($A315,$A$5:$A$1802,0),0)*HLOOKUP(EJ$2,$H$5:$FY$1802,MATCH($A315,$A$5:$A$1802,0),0),$H$2)</f>
        <v>0</v>
      </c>
      <c r="EK315" s="166">
        <f>IFERROR(HLOOKUP(EK$1,$H$5:$FY$1802,MATCH($A315,$A$5:$A$1802,0),0)*HLOOKUP(EK$2,$H$5:$FY$1802,MATCH($A315,$A$5:$A$1802,0),0),$H$2)</f>
        <v>0</v>
      </c>
      <c r="EL315" s="166">
        <f>IFERROR(HLOOKUP(EL$1,$H$5:$FY$1802,MATCH($A315,$A$5:$A$1802,0),0)*HLOOKUP(EL$2,$H$5:$FY$1802,MATCH($A315,$A$5:$A$1802,0),0),$H$2)</f>
        <v>0</v>
      </c>
      <c r="EM315" s="166">
        <f>IFERROR(HLOOKUP(EM$1,$H$5:$FY$1802,MATCH($A315,$A$5:$A$1802,0),0)*HLOOKUP(EM$2,$H$5:$FY$1802,MATCH($A315,$A$5:$A$1802,0),0),$H$2)</f>
        <v>0</v>
      </c>
      <c r="EN315" s="166">
        <f>IFERROR(HLOOKUP(EN$1,$H$5:$FY$1802,MATCH($A315,$A$5:$A$1802,0),0)*HLOOKUP(EN$2,$H$5:$FY$1802,MATCH($A315,$A$5:$A$1802,0),0),$H$2)</f>
        <v>0</v>
      </c>
      <c r="EO315" s="166">
        <f>IFERROR(HLOOKUP(EO$1,$H$5:$FY$1802,MATCH($A315,$A$5:$A$1802,0),0)*HLOOKUP(EO$2,$H$5:$FY$1802,MATCH($A315,$A$5:$A$1802,0),0),$H$2)</f>
        <v>0</v>
      </c>
      <c r="EP315" s="166">
        <f>IFERROR(HLOOKUP(EP$1,$H$5:$FY$1802,MATCH($A315,$A$5:$A$1802,0),0)*HLOOKUP(EP$2,$H$5:$FY$1802,MATCH($A315,$A$5:$A$1802,0),0),$H$2)</f>
        <v>0</v>
      </c>
      <c r="EQ315" s="166" t="str">
        <f>IFERROR(HLOOKUP(EQ$1,$H$5:$FY$1802,MATCH($A315,$A$5:$A$1802,0),0)*HLOOKUP(EQ$2,$H$5:$FY$1802,MATCH($A315,$A$5:$A$1802,0),0),$H$2)</f>
        <v>-</v>
      </c>
      <c r="ER315" s="166" t="str">
        <f>IFERROR(HLOOKUP(ER$1,$H$5:$FY$1802,MATCH($A315,$A$5:$A$1802,0),0)*HLOOKUP(ER$2,$H$5:$FY$1802,MATCH($A315,$A$5:$A$1802,0),0),$H$2)</f>
        <v>-</v>
      </c>
      <c r="ES315" s="166" t="str">
        <f>IFERROR(HLOOKUP(ES$1,$H$5:$FY$1802,MATCH($A315,$A$5:$A$1802,0),0)*HLOOKUP(ES$2,$H$5:$FY$1802,MATCH($A315,$A$5:$A$1802,0),0),$H$2)</f>
        <v>-</v>
      </c>
      <c r="ET315" s="166" t="str">
        <f>IFERROR(HLOOKUP(ET$1,$H$5:$FY$1802,MATCH($A315,$A$5:$A$1802,0),0)*HLOOKUP(ET$2,$H$5:$FY$1802,MATCH($A315,$A$5:$A$1802,0),0),$H$2)</f>
        <v>-</v>
      </c>
      <c r="EU315" s="166" t="str">
        <f>IFERROR(HLOOKUP(EU$1,$H$5:$FY$1802,MATCH($A315,$A$5:$A$1802,0),0)*HLOOKUP(EU$2,$H$5:$FY$1802,MATCH($A315,$A$5:$A$1802,0),0),$H$2)</f>
        <v>-</v>
      </c>
      <c r="EV315" s="166" t="str">
        <f>IFERROR(HLOOKUP(EV$1,$H$5:$FY$1802,MATCH($A315,$A$5:$A$1802,0),0)*HLOOKUP(EV$2,$H$5:$FY$1802,MATCH($A315,$A$5:$A$1802,0),0),$H$2)</f>
        <v>-</v>
      </c>
      <c r="EW315" s="166" t="str">
        <f>IFERROR(HLOOKUP(EW$1,$H$5:$FY$1802,MATCH($A315,$A$5:$A$1802,0),0)*HLOOKUP(EW$2,$H$5:$FY$1802,MATCH($A315,$A$5:$A$1802,0),0),$H$2)</f>
        <v>-</v>
      </c>
      <c r="EX315" s="166" t="str">
        <f>IFERROR(HLOOKUP(EX$1,$H$5:$FY$1802,MATCH($A315,$A$5:$A$1802,0),0)*HLOOKUP(EX$2,$H$5:$FY$1802,MATCH($A315,$A$5:$A$1802,0),0),$H$2)</f>
        <v>-</v>
      </c>
      <c r="EY315" s="166" t="str">
        <f>IFERROR(HLOOKUP(EY$1,$H$5:$FY$1802,MATCH($A315,$A$5:$A$1802,0),0)*HLOOKUP(EY$2,$H$5:$FY$1802,MATCH($A315,$A$5:$A$1802,0),0),$H$2)</f>
        <v>-</v>
      </c>
      <c r="EZ315" s="166" t="str">
        <f>IFERROR(HLOOKUP(EZ$1,$H$5:$FY$1802,MATCH($A315,$A$5:$A$1802,0),0)*HLOOKUP(EZ$2,$H$5:$FY$1802,MATCH($A315,$A$5:$A$1802,0),0),$H$2)</f>
        <v>-</v>
      </c>
      <c r="FA315" s="166" t="str">
        <f>IFERROR(HLOOKUP(FA$1,$H$5:$FY$1802,MATCH($A315,$A$5:$A$1802,0),0)*HLOOKUP(FA$2,$H$5:$FY$1802,MATCH($A315,$A$5:$A$1802,0),0),$H$2)</f>
        <v>-</v>
      </c>
      <c r="FB315" s="166">
        <f>IFERROR(HLOOKUP(FB$1,$H$5:$FY$1802,MATCH($A315,$A$5:$A$1802,0),0)*HLOOKUP(FB$2,$H$5:$FY$1802,MATCH($A315,$A$5:$A$1802,0),0),$H$2)</f>
        <v>0</v>
      </c>
      <c r="FC315" s="166">
        <f>IFERROR(HLOOKUP(FC$1,$H$5:$FY$1802,MATCH($A315,$A$5:$A$1802,0),0)*HLOOKUP(FC$2,$H$5:$FY$1802,MATCH($A315,$A$5:$A$1802,0),0),$H$2)</f>
        <v>0</v>
      </c>
      <c r="FD315" s="166">
        <f>IFERROR(HLOOKUP(FD$1,$H$5:$FY$1802,MATCH($A315,$A$5:$A$1802,0),0)*HLOOKUP(FD$2,$H$5:$FY$1802,MATCH($A315,$A$5:$A$1802,0),0),$H$2)</f>
        <v>0</v>
      </c>
      <c r="FE315" s="166">
        <f>IFERROR(HLOOKUP(FE$1,$H$5:$FY$1802,MATCH($A315,$A$5:$A$1802,0),0)*HLOOKUP(FE$2,$H$5:$FY$1802,MATCH($A315,$A$5:$A$1802,0),0),$H$2)</f>
        <v>0</v>
      </c>
      <c r="FF315" s="166">
        <f>IFERROR(HLOOKUP(FF$1,$H$5:$FY$1802,MATCH($A315,$A$5:$A$1802,0),0)*HLOOKUP(FF$2,$H$5:$FY$1802,MATCH($A315,$A$5:$A$1802,0),0),$H$2)</f>
        <v>0</v>
      </c>
      <c r="FG315" s="166">
        <f>IFERROR(HLOOKUP(FG$1,$H$5:$FY$1802,MATCH($A315,$A$5:$A$1802,0),0)*HLOOKUP(FG$2,$H$5:$FY$1802,MATCH($A315,$A$5:$A$1802,0),0),$H$2)</f>
        <v>0</v>
      </c>
      <c r="FH315" s="152"/>
      <c r="FI315" s="405" t="str">
        <f t="shared" si="1065"/>
        <v>-</v>
      </c>
      <c r="FJ315" s="405" t="str">
        <f t="shared" si="1065"/>
        <v>-</v>
      </c>
      <c r="FK315" s="405" t="str">
        <f t="shared" si="1066"/>
        <v>-</v>
      </c>
      <c r="FL315" s="405" t="str">
        <f t="shared" si="1067"/>
        <v>-</v>
      </c>
      <c r="FM315" s="405" t="str">
        <f t="shared" si="1068"/>
        <v>-</v>
      </c>
      <c r="FN315" s="405" t="str">
        <f t="shared" si="1069"/>
        <v>-</v>
      </c>
      <c r="FO315" s="405" t="str">
        <f t="shared" si="1070"/>
        <v>-</v>
      </c>
      <c r="FP315" s="405" t="str">
        <f t="shared" si="1071"/>
        <v>-</v>
      </c>
      <c r="FQ315" s="405" t="str">
        <f t="shared" si="1072"/>
        <v>-</v>
      </c>
      <c r="FR315" s="405" t="str">
        <f t="shared" si="1073"/>
        <v>-</v>
      </c>
      <c r="FS315" s="65"/>
    </row>
    <row r="316" spans="1:175" ht="10.35" customHeight="1" x14ac:dyDescent="0.2">
      <c r="A316" s="180" t="str">
        <f t="shared" si="1060"/>
        <v>2017-18FEBRUARYRRU</v>
      </c>
      <c r="B316" s="182" t="str">
        <f t="shared" si="1059"/>
        <v>2017-18</v>
      </c>
      <c r="C316" s="181" t="s">
        <v>837</v>
      </c>
      <c r="D316" s="182" t="str">
        <f>INDEX($FV$16:$FW$26,MATCH($F316,$FV$16:$FV$26,0),2)</f>
        <v>Y56</v>
      </c>
      <c r="E316" s="182" t="str">
        <f>VLOOKUP($D316,$FW$8:$FX$14,2,0)</f>
        <v>London</v>
      </c>
      <c r="F316" s="273" t="s">
        <v>855</v>
      </c>
      <c r="G316" s="273" t="s">
        <v>874</v>
      </c>
      <c r="H316" s="274">
        <v>155336</v>
      </c>
      <c r="I316" s="274">
        <v>128000</v>
      </c>
      <c r="J316" s="274">
        <v>2204364</v>
      </c>
      <c r="K316" s="274">
        <v>17</v>
      </c>
      <c r="L316" s="274">
        <v>0</v>
      </c>
      <c r="M316" s="274" t="s">
        <v>44</v>
      </c>
      <c r="N316" s="274">
        <v>107</v>
      </c>
      <c r="O316" s="274">
        <v>195</v>
      </c>
      <c r="P316" s="274" t="s">
        <v>44</v>
      </c>
      <c r="Q316" s="274" t="s">
        <v>44</v>
      </c>
      <c r="R316" s="274" t="s">
        <v>44</v>
      </c>
      <c r="S316" s="274" t="s">
        <v>44</v>
      </c>
      <c r="T316" s="274">
        <v>90171</v>
      </c>
      <c r="U316" s="274">
        <v>7770</v>
      </c>
      <c r="V316" s="274">
        <v>5746</v>
      </c>
      <c r="W316" s="274">
        <v>48706</v>
      </c>
      <c r="X316" s="274">
        <v>19679</v>
      </c>
      <c r="Y316" s="274">
        <v>2528</v>
      </c>
      <c r="Z316" s="274">
        <v>3477781</v>
      </c>
      <c r="AA316" s="274">
        <v>448</v>
      </c>
      <c r="AB316" s="274">
        <v>707</v>
      </c>
      <c r="AC316" s="274">
        <v>4671358</v>
      </c>
      <c r="AD316" s="274">
        <v>813</v>
      </c>
      <c r="AE316" s="274">
        <v>1390</v>
      </c>
      <c r="AF316" s="274">
        <v>68234130</v>
      </c>
      <c r="AG316" s="274">
        <v>1401</v>
      </c>
      <c r="AH316" s="274">
        <v>2960</v>
      </c>
      <c r="AI316" s="274">
        <v>88307323</v>
      </c>
      <c r="AJ316" s="274">
        <v>4487</v>
      </c>
      <c r="AK316" s="274">
        <v>10701</v>
      </c>
      <c r="AL316" s="274">
        <v>11698750</v>
      </c>
      <c r="AM316" s="274">
        <v>4628</v>
      </c>
      <c r="AN316" s="274">
        <v>9256</v>
      </c>
      <c r="AO316" s="274">
        <v>3680</v>
      </c>
      <c r="AP316" s="274">
        <v>334</v>
      </c>
      <c r="AQ316" s="274">
        <v>1152</v>
      </c>
      <c r="AR316" s="274">
        <v>7676</v>
      </c>
      <c r="AS316" s="274">
        <v>258</v>
      </c>
      <c r="AT316" s="274">
        <v>1936</v>
      </c>
      <c r="AU316" s="274">
        <v>0</v>
      </c>
      <c r="AV316" s="274">
        <v>57615</v>
      </c>
      <c r="AW316" s="274">
        <v>5801</v>
      </c>
      <c r="AX316" s="274">
        <v>23075</v>
      </c>
      <c r="AY316" s="274">
        <v>86491</v>
      </c>
      <c r="AZ316" s="274">
        <v>20277</v>
      </c>
      <c r="BA316" s="274">
        <v>15910</v>
      </c>
      <c r="BB316" s="274">
        <v>14928</v>
      </c>
      <c r="BC316" s="274">
        <v>11933</v>
      </c>
      <c r="BD316" s="274">
        <v>72924</v>
      </c>
      <c r="BE316" s="274">
        <v>55706</v>
      </c>
      <c r="BF316" s="274">
        <v>31973</v>
      </c>
      <c r="BG316" s="274">
        <v>22177</v>
      </c>
      <c r="BH316" s="274">
        <v>3537</v>
      </c>
      <c r="BI316" s="274">
        <v>2701</v>
      </c>
      <c r="BJ316" s="274" t="s">
        <v>44</v>
      </c>
      <c r="BK316" s="274" t="s">
        <v>44</v>
      </c>
      <c r="BL316" s="274" t="s">
        <v>44</v>
      </c>
      <c r="BM316" s="274" t="s">
        <v>44</v>
      </c>
      <c r="BN316" s="274" t="s">
        <v>44</v>
      </c>
      <c r="BO316" s="274" t="s">
        <v>44</v>
      </c>
      <c r="BP316" s="274" t="s">
        <v>44</v>
      </c>
      <c r="BQ316" s="274" t="s">
        <v>44</v>
      </c>
      <c r="BR316" s="274" t="s">
        <v>44</v>
      </c>
      <c r="BS316" s="274" t="s">
        <v>44</v>
      </c>
      <c r="BT316" s="274" t="s">
        <v>44</v>
      </c>
      <c r="BU316" s="274" t="s">
        <v>44</v>
      </c>
      <c r="BV316" s="274" t="s">
        <v>44</v>
      </c>
      <c r="BW316" s="274" t="s">
        <v>44</v>
      </c>
      <c r="BX316" s="274" t="s">
        <v>44</v>
      </c>
      <c r="BY316" s="274" t="s">
        <v>44</v>
      </c>
      <c r="BZ316" s="274" t="s">
        <v>44</v>
      </c>
      <c r="CA316" s="274" t="s">
        <v>44</v>
      </c>
      <c r="CB316" s="274" t="s">
        <v>44</v>
      </c>
      <c r="CC316" s="274" t="s">
        <v>44</v>
      </c>
      <c r="CD316" s="274" t="s">
        <v>44</v>
      </c>
      <c r="CE316" s="274" t="s">
        <v>44</v>
      </c>
      <c r="CF316" s="274" t="s">
        <v>44</v>
      </c>
      <c r="CG316" s="274" t="s">
        <v>44</v>
      </c>
      <c r="CH316" s="274" t="s">
        <v>44</v>
      </c>
      <c r="CI316" s="274" t="s">
        <v>44</v>
      </c>
      <c r="CJ316" s="274" t="s">
        <v>44</v>
      </c>
      <c r="CK316" s="274" t="s">
        <v>44</v>
      </c>
      <c r="CL316" s="274" t="s">
        <v>44</v>
      </c>
      <c r="CM316" s="274" t="s">
        <v>44</v>
      </c>
      <c r="CN316" s="274" t="s">
        <v>44</v>
      </c>
      <c r="CO316" s="274" t="s">
        <v>44</v>
      </c>
      <c r="CP316" s="274" t="s">
        <v>44</v>
      </c>
      <c r="CQ316" s="274" t="s">
        <v>44</v>
      </c>
      <c r="CR316" s="274" t="s">
        <v>44</v>
      </c>
      <c r="CS316" s="274" t="s">
        <v>44</v>
      </c>
      <c r="CT316" s="274" t="s">
        <v>44</v>
      </c>
      <c r="CU316" s="274" t="s">
        <v>44</v>
      </c>
      <c r="CV316" s="274" t="s">
        <v>44</v>
      </c>
      <c r="CW316" s="274" t="s">
        <v>44</v>
      </c>
      <c r="CX316" s="274">
        <v>0</v>
      </c>
      <c r="CY316" s="274">
        <v>0</v>
      </c>
      <c r="CZ316" s="274">
        <v>0</v>
      </c>
      <c r="DA316" s="274">
        <v>0</v>
      </c>
      <c r="DB316" s="274">
        <v>3629</v>
      </c>
      <c r="DC316" s="274">
        <v>267650</v>
      </c>
      <c r="DD316" s="274">
        <v>74</v>
      </c>
      <c r="DE316" s="274">
        <v>161</v>
      </c>
      <c r="DF316" s="274" t="s">
        <v>44</v>
      </c>
      <c r="DG316" s="274" t="s">
        <v>44</v>
      </c>
      <c r="DH316" s="274" t="s">
        <v>44</v>
      </c>
      <c r="DI316" s="274" t="s">
        <v>44</v>
      </c>
      <c r="DJ316" s="274" t="s">
        <v>44</v>
      </c>
      <c r="DK316" s="274">
        <v>1827</v>
      </c>
      <c r="DL316" s="251">
        <v>900</v>
      </c>
      <c r="DM316" s="251">
        <v>1427</v>
      </c>
      <c r="DN316" s="251">
        <v>56</v>
      </c>
      <c r="DO316" s="251">
        <v>1374</v>
      </c>
      <c r="DP316" s="251">
        <v>6639133</v>
      </c>
      <c r="DQ316" s="251">
        <v>7377</v>
      </c>
      <c r="DR316" s="251">
        <v>15860</v>
      </c>
      <c r="DS316" s="251">
        <v>11608549</v>
      </c>
      <c r="DT316" s="251">
        <v>8135</v>
      </c>
      <c r="DU316" s="251">
        <v>16838</v>
      </c>
      <c r="DV316" s="251">
        <v>524771</v>
      </c>
      <c r="DW316" s="251">
        <v>9371</v>
      </c>
      <c r="DX316" s="251">
        <v>16409</v>
      </c>
      <c r="DY316" s="251">
        <v>13127079</v>
      </c>
      <c r="DZ316" s="251">
        <v>9554</v>
      </c>
      <c r="EA316" s="251">
        <v>17506</v>
      </c>
      <c r="EB316" s="183"/>
      <c r="EC316" s="184">
        <f t="shared" si="1061"/>
        <v>2</v>
      </c>
      <c r="ED316" s="180">
        <f t="shared" si="1062"/>
        <v>2018</v>
      </c>
      <c r="EE316" s="185">
        <f t="shared" si="1063"/>
        <v>43132</v>
      </c>
      <c r="EF316" s="186">
        <f t="shared" si="1064"/>
        <v>28</v>
      </c>
      <c r="EG316" s="187"/>
      <c r="EH316" s="188">
        <f>IFERROR(HLOOKUP(EH$1,$H$5:$FY$1802,MATCH($A316,$A$5:$A$1802,0),0)*HLOOKUP(EH$2,$H$5:$FY$1802,MATCH($A316,$A$5:$A$1802,0),0),$H$2)</f>
        <v>0</v>
      </c>
      <c r="EI316" s="188" t="str">
        <f>IFERROR(HLOOKUP(EI$1,$H$5:$FY$1802,MATCH($A316,$A$5:$A$1802,0),0)*HLOOKUP(EI$2,$H$5:$FY$1802,MATCH($A316,$A$5:$A$1802,0),0),$H$2)</f>
        <v>-</v>
      </c>
      <c r="EJ316" s="188">
        <f>IFERROR(HLOOKUP(EJ$1,$H$5:$FY$1802,MATCH($A316,$A$5:$A$1802,0),0)*HLOOKUP(EJ$2,$H$5:$FY$1802,MATCH($A316,$A$5:$A$1802,0),0),$H$2)</f>
        <v>13696000</v>
      </c>
      <c r="EK316" s="188">
        <f>IFERROR(HLOOKUP(EK$1,$H$5:$FY$1802,MATCH($A316,$A$5:$A$1802,0),0)*HLOOKUP(EK$2,$H$5:$FY$1802,MATCH($A316,$A$5:$A$1802,0),0),$H$2)</f>
        <v>24960000</v>
      </c>
      <c r="EL316" s="188">
        <f>IFERROR(HLOOKUP(EL$1,$H$5:$FY$1802,MATCH($A316,$A$5:$A$1802,0),0)*HLOOKUP(EL$2,$H$5:$FY$1802,MATCH($A316,$A$5:$A$1802,0),0),$H$2)</f>
        <v>5493390</v>
      </c>
      <c r="EM316" s="188">
        <f>IFERROR(HLOOKUP(EM$1,$H$5:$FY$1802,MATCH($A316,$A$5:$A$1802,0),0)*HLOOKUP(EM$2,$H$5:$FY$1802,MATCH($A316,$A$5:$A$1802,0),0),$H$2)</f>
        <v>7986940</v>
      </c>
      <c r="EN316" s="188">
        <f>IFERROR(HLOOKUP(EN$1,$H$5:$FY$1802,MATCH($A316,$A$5:$A$1802,0),0)*HLOOKUP(EN$2,$H$5:$FY$1802,MATCH($A316,$A$5:$A$1802,0),0),$H$2)</f>
        <v>144169760</v>
      </c>
      <c r="EO316" s="188">
        <f>IFERROR(HLOOKUP(EO$1,$H$5:$FY$1802,MATCH($A316,$A$5:$A$1802,0),0)*HLOOKUP(EO$2,$H$5:$FY$1802,MATCH($A316,$A$5:$A$1802,0),0),$H$2)</f>
        <v>210584979</v>
      </c>
      <c r="EP316" s="188">
        <f>IFERROR(HLOOKUP(EP$1,$H$5:$FY$1802,MATCH($A316,$A$5:$A$1802,0),0)*HLOOKUP(EP$2,$H$5:$FY$1802,MATCH($A316,$A$5:$A$1802,0),0),$H$2)</f>
        <v>23399168</v>
      </c>
      <c r="EQ316" s="188" t="str">
        <f>IFERROR(HLOOKUP(EQ$1,$H$5:$FY$1802,MATCH($A316,$A$5:$A$1802,0),0)*HLOOKUP(EQ$2,$H$5:$FY$1802,MATCH($A316,$A$5:$A$1802,0),0),$H$2)</f>
        <v>-</v>
      </c>
      <c r="ER316" s="188" t="str">
        <f>IFERROR(HLOOKUP(ER$1,$H$5:$FY$1802,MATCH($A316,$A$5:$A$1802,0),0)*HLOOKUP(ER$2,$H$5:$FY$1802,MATCH($A316,$A$5:$A$1802,0),0),$H$2)</f>
        <v>-</v>
      </c>
      <c r="ES316" s="188" t="str">
        <f>IFERROR(HLOOKUP(ES$1,$H$5:$FY$1802,MATCH($A316,$A$5:$A$1802,0),0)*HLOOKUP(ES$2,$H$5:$FY$1802,MATCH($A316,$A$5:$A$1802,0),0),$H$2)</f>
        <v>-</v>
      </c>
      <c r="ET316" s="188" t="str">
        <f>IFERROR(HLOOKUP(ET$1,$H$5:$FY$1802,MATCH($A316,$A$5:$A$1802,0),0)*HLOOKUP(ET$2,$H$5:$FY$1802,MATCH($A316,$A$5:$A$1802,0),0),$H$2)</f>
        <v>-</v>
      </c>
      <c r="EU316" s="188" t="str">
        <f>IFERROR(HLOOKUP(EU$1,$H$5:$FY$1802,MATCH($A316,$A$5:$A$1802,0),0)*HLOOKUP(EU$2,$H$5:$FY$1802,MATCH($A316,$A$5:$A$1802,0),0),$H$2)</f>
        <v>-</v>
      </c>
      <c r="EV316" s="188" t="str">
        <f>IFERROR(HLOOKUP(EV$1,$H$5:$FY$1802,MATCH($A316,$A$5:$A$1802,0),0)*HLOOKUP(EV$2,$H$5:$FY$1802,MATCH($A316,$A$5:$A$1802,0),0),$H$2)</f>
        <v>-</v>
      </c>
      <c r="EW316" s="188" t="str">
        <f>IFERROR(HLOOKUP(EW$1,$H$5:$FY$1802,MATCH($A316,$A$5:$A$1802,0),0)*HLOOKUP(EW$2,$H$5:$FY$1802,MATCH($A316,$A$5:$A$1802,0),0),$H$2)</f>
        <v>-</v>
      </c>
      <c r="EX316" s="188" t="str">
        <f>IFERROR(HLOOKUP(EX$1,$H$5:$FY$1802,MATCH($A316,$A$5:$A$1802,0),0)*HLOOKUP(EX$2,$H$5:$FY$1802,MATCH($A316,$A$5:$A$1802,0),0),$H$2)</f>
        <v>-</v>
      </c>
      <c r="EY316" s="188" t="str">
        <f>IFERROR(HLOOKUP(EY$1,$H$5:$FY$1802,MATCH($A316,$A$5:$A$1802,0),0)*HLOOKUP(EY$2,$H$5:$FY$1802,MATCH($A316,$A$5:$A$1802,0),0),$H$2)</f>
        <v>-</v>
      </c>
      <c r="EZ316" s="188" t="str">
        <f>IFERROR(HLOOKUP(EZ$1,$H$5:$FY$1802,MATCH($A316,$A$5:$A$1802,0),0)*HLOOKUP(EZ$2,$H$5:$FY$1802,MATCH($A316,$A$5:$A$1802,0),0),$H$2)</f>
        <v>-</v>
      </c>
      <c r="FA316" s="188" t="str">
        <f>IFERROR(HLOOKUP(FA$1,$H$5:$FY$1802,MATCH($A316,$A$5:$A$1802,0),0)*HLOOKUP(FA$2,$H$5:$FY$1802,MATCH($A316,$A$5:$A$1802,0),0),$H$2)</f>
        <v>-</v>
      </c>
      <c r="FB316" s="188">
        <f>IFERROR(HLOOKUP(FB$1,$H$5:$FY$1802,MATCH($A316,$A$5:$A$1802,0),0)*HLOOKUP(FB$2,$H$5:$FY$1802,MATCH($A316,$A$5:$A$1802,0),0),$H$2)</f>
        <v>0</v>
      </c>
      <c r="FC316" s="188">
        <f>IFERROR(HLOOKUP(FC$1,$H$5:$FY$1802,MATCH($A316,$A$5:$A$1802,0),0)*HLOOKUP(FC$2,$H$5:$FY$1802,MATCH($A316,$A$5:$A$1802,0),0),$H$2)</f>
        <v>584269</v>
      </c>
      <c r="FD316" s="188">
        <f>IFERROR(HLOOKUP(FD$1,$H$5:$FY$1802,MATCH($A316,$A$5:$A$1802,0),0)*HLOOKUP(FD$2,$H$5:$FY$1802,MATCH($A316,$A$5:$A$1802,0),0),$H$2)</f>
        <v>14274000</v>
      </c>
      <c r="FE316" s="188">
        <f>IFERROR(HLOOKUP(FE$1,$H$5:$FY$1802,MATCH($A316,$A$5:$A$1802,0),0)*HLOOKUP(FE$2,$H$5:$FY$1802,MATCH($A316,$A$5:$A$1802,0),0),$H$2)</f>
        <v>24027826</v>
      </c>
      <c r="FF316" s="188">
        <f>IFERROR(HLOOKUP(FF$1,$H$5:$FY$1802,MATCH($A316,$A$5:$A$1802,0),0)*HLOOKUP(FF$2,$H$5:$FY$1802,MATCH($A316,$A$5:$A$1802,0),0),$H$2)</f>
        <v>918904</v>
      </c>
      <c r="FG316" s="188">
        <f>IFERROR(HLOOKUP(FG$1,$H$5:$FY$1802,MATCH($A316,$A$5:$A$1802,0),0)*HLOOKUP(FG$2,$H$5:$FY$1802,MATCH($A316,$A$5:$A$1802,0),0),$H$2)</f>
        <v>24053244</v>
      </c>
      <c r="FH316" s="189"/>
      <c r="FI316" s="406">
        <f t="shared" si="1065"/>
        <v>2.6096525096525096</v>
      </c>
      <c r="FJ316" s="406">
        <f t="shared" si="1065"/>
        <v>2.0476190476190474</v>
      </c>
      <c r="FK316" s="406">
        <f t="shared" si="1066"/>
        <v>2.5979812043160457</v>
      </c>
      <c r="FL316" s="406">
        <f t="shared" si="1067"/>
        <v>2.0767490428123914</v>
      </c>
      <c r="FM316" s="406">
        <f t="shared" si="1068"/>
        <v>1.4972282675645712</v>
      </c>
      <c r="FN316" s="406">
        <f t="shared" si="1069"/>
        <v>1.1437194596148319</v>
      </c>
      <c r="FO316" s="406">
        <f t="shared" si="1070"/>
        <v>1.6247268662025509</v>
      </c>
      <c r="FP316" s="406">
        <f t="shared" si="1071"/>
        <v>1.126937344377255</v>
      </c>
      <c r="FQ316" s="406">
        <f t="shared" si="1072"/>
        <v>1.3991297468354431</v>
      </c>
      <c r="FR316" s="406">
        <f t="shared" si="1073"/>
        <v>1.0684335443037976</v>
      </c>
      <c r="FS316" s="410"/>
    </row>
    <row r="317" spans="1:175" ht="10.35" customHeight="1" x14ac:dyDescent="0.2">
      <c r="A317" s="74" t="str">
        <f t="shared" si="1060"/>
        <v>2017-18FEBRUARYRX6</v>
      </c>
      <c r="B317" s="163" t="str">
        <f t="shared" si="1059"/>
        <v>2017-18</v>
      </c>
      <c r="C317" s="26" t="s">
        <v>837</v>
      </c>
      <c r="D317" s="163" t="str">
        <f>INDEX($FV$16:$FW$26,MATCH($F317,$FV$16:$FV$26,0),2)</f>
        <v>Y63</v>
      </c>
      <c r="E317" s="163" t="str">
        <f>VLOOKUP($D317,$FW$8:$FX$14,2,0)</f>
        <v>North East and Yorkshire</v>
      </c>
      <c r="F317" s="271" t="s">
        <v>857</v>
      </c>
      <c r="G317" s="271" t="s">
        <v>875</v>
      </c>
      <c r="H317" s="272">
        <v>39238</v>
      </c>
      <c r="I317" s="272">
        <v>26215</v>
      </c>
      <c r="J317" s="272">
        <v>78854</v>
      </c>
      <c r="K317" s="272">
        <v>3</v>
      </c>
      <c r="L317" s="272">
        <v>1</v>
      </c>
      <c r="M317" s="272" t="s">
        <v>44</v>
      </c>
      <c r="N317" s="272">
        <v>11</v>
      </c>
      <c r="O317" s="272">
        <v>27</v>
      </c>
      <c r="P317" s="272" t="s">
        <v>44</v>
      </c>
      <c r="Q317" s="272" t="s">
        <v>44</v>
      </c>
      <c r="R317" s="272" t="s">
        <v>44</v>
      </c>
      <c r="S317" s="272" t="s">
        <v>44</v>
      </c>
      <c r="T317" s="272">
        <v>30252</v>
      </c>
      <c r="U317" s="272">
        <v>2031</v>
      </c>
      <c r="V317" s="272">
        <v>1268</v>
      </c>
      <c r="W317" s="272">
        <v>15978</v>
      </c>
      <c r="X317" s="272">
        <v>7557</v>
      </c>
      <c r="Y317" s="272">
        <v>402</v>
      </c>
      <c r="Z317" s="272">
        <v>799821</v>
      </c>
      <c r="AA317" s="272">
        <v>394</v>
      </c>
      <c r="AB317" s="272">
        <v>655</v>
      </c>
      <c r="AC317" s="272">
        <v>664483</v>
      </c>
      <c r="AD317" s="272">
        <v>524</v>
      </c>
      <c r="AE317" s="272">
        <v>880</v>
      </c>
      <c r="AF317" s="272">
        <v>19127143</v>
      </c>
      <c r="AG317" s="272">
        <v>1197</v>
      </c>
      <c r="AH317" s="272">
        <v>2426</v>
      </c>
      <c r="AI317" s="272">
        <v>32636145</v>
      </c>
      <c r="AJ317" s="272">
        <v>4319</v>
      </c>
      <c r="AK317" s="272">
        <v>10244</v>
      </c>
      <c r="AL317" s="272">
        <v>1756738</v>
      </c>
      <c r="AM317" s="272">
        <v>4370</v>
      </c>
      <c r="AN317" s="272">
        <v>10886</v>
      </c>
      <c r="AO317" s="272">
        <v>1774</v>
      </c>
      <c r="AP317" s="272">
        <v>87</v>
      </c>
      <c r="AQ317" s="272">
        <v>628</v>
      </c>
      <c r="AR317" s="272">
        <v>3417</v>
      </c>
      <c r="AS317" s="272">
        <v>58</v>
      </c>
      <c r="AT317" s="272">
        <v>1001</v>
      </c>
      <c r="AU317" s="272">
        <v>0</v>
      </c>
      <c r="AV317" s="272">
        <v>17495</v>
      </c>
      <c r="AW317" s="272">
        <v>3620</v>
      </c>
      <c r="AX317" s="272">
        <v>7363</v>
      </c>
      <c r="AY317" s="272">
        <v>28478</v>
      </c>
      <c r="AZ317" s="272">
        <v>3956</v>
      </c>
      <c r="BA317" s="272">
        <v>3305</v>
      </c>
      <c r="BB317" s="272">
        <v>2434</v>
      </c>
      <c r="BC317" s="272">
        <v>2071</v>
      </c>
      <c r="BD317" s="272">
        <v>22103</v>
      </c>
      <c r="BE317" s="272">
        <v>18735</v>
      </c>
      <c r="BF317" s="272">
        <v>12421</v>
      </c>
      <c r="BG317" s="272">
        <v>8024</v>
      </c>
      <c r="BH317" s="272">
        <v>664</v>
      </c>
      <c r="BI317" s="272">
        <v>409</v>
      </c>
      <c r="BJ317" s="272" t="s">
        <v>44</v>
      </c>
      <c r="BK317" s="272" t="s">
        <v>44</v>
      </c>
      <c r="BL317" s="272" t="s">
        <v>44</v>
      </c>
      <c r="BM317" s="272" t="s">
        <v>44</v>
      </c>
      <c r="BN317" s="272" t="s">
        <v>44</v>
      </c>
      <c r="BO317" s="272" t="s">
        <v>44</v>
      </c>
      <c r="BP317" s="272" t="s">
        <v>44</v>
      </c>
      <c r="BQ317" s="272" t="s">
        <v>44</v>
      </c>
      <c r="BR317" s="272" t="s">
        <v>44</v>
      </c>
      <c r="BS317" s="272" t="s">
        <v>44</v>
      </c>
      <c r="BT317" s="272" t="s">
        <v>44</v>
      </c>
      <c r="BU317" s="272" t="s">
        <v>44</v>
      </c>
      <c r="BV317" s="272" t="s">
        <v>44</v>
      </c>
      <c r="BW317" s="272" t="s">
        <v>44</v>
      </c>
      <c r="BX317" s="272" t="s">
        <v>44</v>
      </c>
      <c r="BY317" s="272" t="s">
        <v>44</v>
      </c>
      <c r="BZ317" s="272" t="s">
        <v>44</v>
      </c>
      <c r="CA317" s="272" t="s">
        <v>44</v>
      </c>
      <c r="CB317" s="272" t="s">
        <v>44</v>
      </c>
      <c r="CC317" s="272" t="s">
        <v>44</v>
      </c>
      <c r="CD317" s="272" t="s">
        <v>44</v>
      </c>
      <c r="CE317" s="272" t="s">
        <v>44</v>
      </c>
      <c r="CF317" s="272" t="s">
        <v>44</v>
      </c>
      <c r="CG317" s="272" t="s">
        <v>44</v>
      </c>
      <c r="CH317" s="272" t="s">
        <v>44</v>
      </c>
      <c r="CI317" s="272" t="s">
        <v>44</v>
      </c>
      <c r="CJ317" s="272" t="s">
        <v>44</v>
      </c>
      <c r="CK317" s="272" t="s">
        <v>44</v>
      </c>
      <c r="CL317" s="272" t="s">
        <v>44</v>
      </c>
      <c r="CM317" s="272" t="s">
        <v>44</v>
      </c>
      <c r="CN317" s="272" t="s">
        <v>44</v>
      </c>
      <c r="CO317" s="272" t="s">
        <v>44</v>
      </c>
      <c r="CP317" s="272" t="s">
        <v>44</v>
      </c>
      <c r="CQ317" s="272" t="s">
        <v>44</v>
      </c>
      <c r="CR317" s="272" t="s">
        <v>44</v>
      </c>
      <c r="CS317" s="272" t="s">
        <v>44</v>
      </c>
      <c r="CT317" s="272" t="s">
        <v>44</v>
      </c>
      <c r="CU317" s="272" t="s">
        <v>44</v>
      </c>
      <c r="CV317" s="272" t="s">
        <v>44</v>
      </c>
      <c r="CW317" s="272" t="s">
        <v>44</v>
      </c>
      <c r="CX317" s="272">
        <v>88</v>
      </c>
      <c r="CY317" s="272">
        <v>34550</v>
      </c>
      <c r="CZ317" s="272">
        <v>393</v>
      </c>
      <c r="DA317" s="272">
        <v>593</v>
      </c>
      <c r="DB317" s="272">
        <v>778</v>
      </c>
      <c r="DC317" s="272">
        <v>25197</v>
      </c>
      <c r="DD317" s="272">
        <v>32</v>
      </c>
      <c r="DE317" s="272">
        <v>65</v>
      </c>
      <c r="DF317" s="272" t="s">
        <v>44</v>
      </c>
      <c r="DG317" s="272" t="s">
        <v>44</v>
      </c>
      <c r="DH317" s="272" t="s">
        <v>44</v>
      </c>
      <c r="DI317" s="272" t="s">
        <v>44</v>
      </c>
      <c r="DJ317" s="272" t="s">
        <v>44</v>
      </c>
      <c r="DK317" s="272">
        <v>1403</v>
      </c>
      <c r="DL317" s="250">
        <v>583</v>
      </c>
      <c r="DM317" s="250">
        <v>217</v>
      </c>
      <c r="DN317" s="250">
        <v>0</v>
      </c>
      <c r="DO317" s="250">
        <v>44</v>
      </c>
      <c r="DP317" s="250">
        <v>3517207</v>
      </c>
      <c r="DQ317" s="250">
        <v>6033</v>
      </c>
      <c r="DR317" s="250">
        <v>13767</v>
      </c>
      <c r="DS317" s="250">
        <v>1720227</v>
      </c>
      <c r="DT317" s="250">
        <v>7927</v>
      </c>
      <c r="DU317" s="250">
        <v>17494</v>
      </c>
      <c r="DV317" s="250">
        <v>0</v>
      </c>
      <c r="DW317" s="250">
        <v>0</v>
      </c>
      <c r="DX317" s="250">
        <v>0</v>
      </c>
      <c r="DY317" s="250">
        <v>343911</v>
      </c>
      <c r="DZ317" s="250">
        <v>7816</v>
      </c>
      <c r="EA317" s="250">
        <v>16676</v>
      </c>
      <c r="EB317" s="155"/>
      <c r="EC317" s="75">
        <f t="shared" si="1061"/>
        <v>2</v>
      </c>
      <c r="ED317" s="74">
        <f t="shared" si="1062"/>
        <v>2018</v>
      </c>
      <c r="EE317" s="165">
        <f t="shared" si="1063"/>
        <v>43132</v>
      </c>
      <c r="EF317" s="157">
        <f t="shared" si="1064"/>
        <v>28</v>
      </c>
      <c r="EG317" s="156"/>
      <c r="EH317" s="166">
        <f>IFERROR(HLOOKUP(EH$1,$H$5:$FY$1802,MATCH($A317,$A$5:$A$1802,0),0)*HLOOKUP(EH$2,$H$5:$FY$1802,MATCH($A317,$A$5:$A$1802,0),0),$H$2)</f>
        <v>26215</v>
      </c>
      <c r="EI317" s="166" t="str">
        <f>IFERROR(HLOOKUP(EI$1,$H$5:$FY$1802,MATCH($A317,$A$5:$A$1802,0),0)*HLOOKUP(EI$2,$H$5:$FY$1802,MATCH($A317,$A$5:$A$1802,0),0),$H$2)</f>
        <v>-</v>
      </c>
      <c r="EJ317" s="166">
        <f>IFERROR(HLOOKUP(EJ$1,$H$5:$FY$1802,MATCH($A317,$A$5:$A$1802,0),0)*HLOOKUP(EJ$2,$H$5:$FY$1802,MATCH($A317,$A$5:$A$1802,0),0),$H$2)</f>
        <v>288365</v>
      </c>
      <c r="EK317" s="166">
        <f>IFERROR(HLOOKUP(EK$1,$H$5:$FY$1802,MATCH($A317,$A$5:$A$1802,0),0)*HLOOKUP(EK$2,$H$5:$FY$1802,MATCH($A317,$A$5:$A$1802,0),0),$H$2)</f>
        <v>707805</v>
      </c>
      <c r="EL317" s="166">
        <f>IFERROR(HLOOKUP(EL$1,$H$5:$FY$1802,MATCH($A317,$A$5:$A$1802,0),0)*HLOOKUP(EL$2,$H$5:$FY$1802,MATCH($A317,$A$5:$A$1802,0),0),$H$2)</f>
        <v>1330305</v>
      </c>
      <c r="EM317" s="166">
        <f>IFERROR(HLOOKUP(EM$1,$H$5:$FY$1802,MATCH($A317,$A$5:$A$1802,0),0)*HLOOKUP(EM$2,$H$5:$FY$1802,MATCH($A317,$A$5:$A$1802,0),0),$H$2)</f>
        <v>1115840</v>
      </c>
      <c r="EN317" s="166">
        <f>IFERROR(HLOOKUP(EN$1,$H$5:$FY$1802,MATCH($A317,$A$5:$A$1802,0),0)*HLOOKUP(EN$2,$H$5:$FY$1802,MATCH($A317,$A$5:$A$1802,0),0),$H$2)</f>
        <v>38762628</v>
      </c>
      <c r="EO317" s="166">
        <f>IFERROR(HLOOKUP(EO$1,$H$5:$FY$1802,MATCH($A317,$A$5:$A$1802,0),0)*HLOOKUP(EO$2,$H$5:$FY$1802,MATCH($A317,$A$5:$A$1802,0),0),$H$2)</f>
        <v>77413908</v>
      </c>
      <c r="EP317" s="166">
        <f>IFERROR(HLOOKUP(EP$1,$H$5:$FY$1802,MATCH($A317,$A$5:$A$1802,0),0)*HLOOKUP(EP$2,$H$5:$FY$1802,MATCH($A317,$A$5:$A$1802,0),0),$H$2)</f>
        <v>4376172</v>
      </c>
      <c r="EQ317" s="166" t="str">
        <f>IFERROR(HLOOKUP(EQ$1,$H$5:$FY$1802,MATCH($A317,$A$5:$A$1802,0),0)*HLOOKUP(EQ$2,$H$5:$FY$1802,MATCH($A317,$A$5:$A$1802,0),0),$H$2)</f>
        <v>-</v>
      </c>
      <c r="ER317" s="166" t="str">
        <f>IFERROR(HLOOKUP(ER$1,$H$5:$FY$1802,MATCH($A317,$A$5:$A$1802,0),0)*HLOOKUP(ER$2,$H$5:$FY$1802,MATCH($A317,$A$5:$A$1802,0),0),$H$2)</f>
        <v>-</v>
      </c>
      <c r="ES317" s="166" t="str">
        <f>IFERROR(HLOOKUP(ES$1,$H$5:$FY$1802,MATCH($A317,$A$5:$A$1802,0),0)*HLOOKUP(ES$2,$H$5:$FY$1802,MATCH($A317,$A$5:$A$1802,0),0),$H$2)</f>
        <v>-</v>
      </c>
      <c r="ET317" s="166" t="str">
        <f>IFERROR(HLOOKUP(ET$1,$H$5:$FY$1802,MATCH($A317,$A$5:$A$1802,0),0)*HLOOKUP(ET$2,$H$5:$FY$1802,MATCH($A317,$A$5:$A$1802,0),0),$H$2)</f>
        <v>-</v>
      </c>
      <c r="EU317" s="166" t="str">
        <f>IFERROR(HLOOKUP(EU$1,$H$5:$FY$1802,MATCH($A317,$A$5:$A$1802,0),0)*HLOOKUP(EU$2,$H$5:$FY$1802,MATCH($A317,$A$5:$A$1802,0),0),$H$2)</f>
        <v>-</v>
      </c>
      <c r="EV317" s="166" t="str">
        <f>IFERROR(HLOOKUP(EV$1,$H$5:$FY$1802,MATCH($A317,$A$5:$A$1802,0),0)*HLOOKUP(EV$2,$H$5:$FY$1802,MATCH($A317,$A$5:$A$1802,0),0),$H$2)</f>
        <v>-</v>
      </c>
      <c r="EW317" s="166" t="str">
        <f>IFERROR(HLOOKUP(EW$1,$H$5:$FY$1802,MATCH($A317,$A$5:$A$1802,0),0)*HLOOKUP(EW$2,$H$5:$FY$1802,MATCH($A317,$A$5:$A$1802,0),0),$H$2)</f>
        <v>-</v>
      </c>
      <c r="EX317" s="166" t="str">
        <f>IFERROR(HLOOKUP(EX$1,$H$5:$FY$1802,MATCH($A317,$A$5:$A$1802,0),0)*HLOOKUP(EX$2,$H$5:$FY$1802,MATCH($A317,$A$5:$A$1802,0),0),$H$2)</f>
        <v>-</v>
      </c>
      <c r="EY317" s="166" t="str">
        <f>IFERROR(HLOOKUP(EY$1,$H$5:$FY$1802,MATCH($A317,$A$5:$A$1802,0),0)*HLOOKUP(EY$2,$H$5:$FY$1802,MATCH($A317,$A$5:$A$1802,0),0),$H$2)</f>
        <v>-</v>
      </c>
      <c r="EZ317" s="166" t="str">
        <f>IFERROR(HLOOKUP(EZ$1,$H$5:$FY$1802,MATCH($A317,$A$5:$A$1802,0),0)*HLOOKUP(EZ$2,$H$5:$FY$1802,MATCH($A317,$A$5:$A$1802,0),0),$H$2)</f>
        <v>-</v>
      </c>
      <c r="FA317" s="166" t="str">
        <f>IFERROR(HLOOKUP(FA$1,$H$5:$FY$1802,MATCH($A317,$A$5:$A$1802,0),0)*HLOOKUP(FA$2,$H$5:$FY$1802,MATCH($A317,$A$5:$A$1802,0),0),$H$2)</f>
        <v>-</v>
      </c>
      <c r="FB317" s="166">
        <f>IFERROR(HLOOKUP(FB$1,$H$5:$FY$1802,MATCH($A317,$A$5:$A$1802,0),0)*HLOOKUP(FB$2,$H$5:$FY$1802,MATCH($A317,$A$5:$A$1802,0),0),$H$2)</f>
        <v>52184</v>
      </c>
      <c r="FC317" s="166">
        <f>IFERROR(HLOOKUP(FC$1,$H$5:$FY$1802,MATCH($A317,$A$5:$A$1802,0),0)*HLOOKUP(FC$2,$H$5:$FY$1802,MATCH($A317,$A$5:$A$1802,0),0),$H$2)</f>
        <v>50570</v>
      </c>
      <c r="FD317" s="166">
        <f>IFERROR(HLOOKUP(FD$1,$H$5:$FY$1802,MATCH($A317,$A$5:$A$1802,0),0)*HLOOKUP(FD$2,$H$5:$FY$1802,MATCH($A317,$A$5:$A$1802,0),0),$H$2)</f>
        <v>8026161</v>
      </c>
      <c r="FE317" s="166">
        <f>IFERROR(HLOOKUP(FE$1,$H$5:$FY$1802,MATCH($A317,$A$5:$A$1802,0),0)*HLOOKUP(FE$2,$H$5:$FY$1802,MATCH($A317,$A$5:$A$1802,0),0),$H$2)</f>
        <v>3796198</v>
      </c>
      <c r="FF317" s="166">
        <f>IFERROR(HLOOKUP(FF$1,$H$5:$FY$1802,MATCH($A317,$A$5:$A$1802,0),0)*HLOOKUP(FF$2,$H$5:$FY$1802,MATCH($A317,$A$5:$A$1802,0),0),$H$2)</f>
        <v>0</v>
      </c>
      <c r="FG317" s="166">
        <f>IFERROR(HLOOKUP(FG$1,$H$5:$FY$1802,MATCH($A317,$A$5:$A$1802,0),0)*HLOOKUP(FG$2,$H$5:$FY$1802,MATCH($A317,$A$5:$A$1802,0),0),$H$2)</f>
        <v>733744</v>
      </c>
      <c r="FH317" s="152"/>
      <c r="FI317" s="405">
        <f t="shared" si="1065"/>
        <v>1.947808961102905</v>
      </c>
      <c r="FJ317" s="405">
        <f t="shared" si="1065"/>
        <v>1.6272772033481044</v>
      </c>
      <c r="FK317" s="405">
        <f t="shared" si="1066"/>
        <v>1.9195583596214512</v>
      </c>
      <c r="FL317" s="405">
        <f t="shared" si="1067"/>
        <v>1.6332807570977919</v>
      </c>
      <c r="FM317" s="405">
        <f t="shared" si="1068"/>
        <v>1.383339591938916</v>
      </c>
      <c r="FN317" s="405">
        <f t="shared" si="1069"/>
        <v>1.1725497559143823</v>
      </c>
      <c r="FO317" s="405">
        <f t="shared" si="1070"/>
        <v>1.6436416567420935</v>
      </c>
      <c r="FP317" s="405">
        <f t="shared" si="1071"/>
        <v>1.0617970093952627</v>
      </c>
      <c r="FQ317" s="405">
        <f t="shared" si="1072"/>
        <v>1.6517412935323383</v>
      </c>
      <c r="FR317" s="405">
        <f t="shared" si="1073"/>
        <v>1.0174129353233832</v>
      </c>
      <c r="FS317" s="65"/>
    </row>
    <row r="318" spans="1:175" ht="10.35" customHeight="1" x14ac:dyDescent="0.2">
      <c r="A318" s="74" t="str">
        <f t="shared" si="1060"/>
        <v>2017-18FEBRUARYRX7</v>
      </c>
      <c r="B318" s="163" t="str">
        <f t="shared" si="1059"/>
        <v>2017-18</v>
      </c>
      <c r="C318" s="26" t="s">
        <v>837</v>
      </c>
      <c r="D318" s="163" t="str">
        <f>INDEX($FV$16:$FW$26,MATCH($F318,$FV$16:$FV$26,0),2)</f>
        <v>Y62</v>
      </c>
      <c r="E318" s="163" t="str">
        <f>VLOOKUP($D318,$FW$8:$FX$14,2,0)</f>
        <v>North West</v>
      </c>
      <c r="F318" s="271" t="s">
        <v>859</v>
      </c>
      <c r="G318" s="271" t="s">
        <v>876</v>
      </c>
      <c r="H318" s="272">
        <v>125640</v>
      </c>
      <c r="I318" s="272">
        <v>98541</v>
      </c>
      <c r="J318" s="272">
        <v>2179693</v>
      </c>
      <c r="K318" s="272">
        <v>22</v>
      </c>
      <c r="L318" s="272">
        <v>1</v>
      </c>
      <c r="M318" s="272" t="s">
        <v>44</v>
      </c>
      <c r="N318" s="272">
        <v>106</v>
      </c>
      <c r="O318" s="272">
        <v>161</v>
      </c>
      <c r="P318" s="272" t="s">
        <v>44</v>
      </c>
      <c r="Q318" s="272" t="s">
        <v>44</v>
      </c>
      <c r="R318" s="272" t="s">
        <v>44</v>
      </c>
      <c r="S318" s="272" t="s">
        <v>44</v>
      </c>
      <c r="T318" s="272">
        <v>83170</v>
      </c>
      <c r="U318" s="272">
        <v>8662</v>
      </c>
      <c r="V318" s="272">
        <v>6495</v>
      </c>
      <c r="W318" s="272">
        <v>43455</v>
      </c>
      <c r="X318" s="272">
        <v>18629</v>
      </c>
      <c r="Y318" s="272">
        <v>3799</v>
      </c>
      <c r="Z318" s="272">
        <v>4600441</v>
      </c>
      <c r="AA318" s="272">
        <v>531</v>
      </c>
      <c r="AB318" s="272">
        <v>893</v>
      </c>
      <c r="AC318" s="272">
        <v>5818512</v>
      </c>
      <c r="AD318" s="272">
        <v>896</v>
      </c>
      <c r="AE318" s="272">
        <v>1610</v>
      </c>
      <c r="AF318" s="272">
        <v>83124637</v>
      </c>
      <c r="AG318" s="272">
        <v>1913</v>
      </c>
      <c r="AH318" s="272">
        <v>4309</v>
      </c>
      <c r="AI318" s="272">
        <v>84912757</v>
      </c>
      <c r="AJ318" s="272">
        <v>4558</v>
      </c>
      <c r="AK318" s="272">
        <v>10913</v>
      </c>
      <c r="AL318" s="272">
        <v>22312927</v>
      </c>
      <c r="AM318" s="272">
        <v>5873</v>
      </c>
      <c r="AN318" s="272">
        <v>11463</v>
      </c>
      <c r="AO318" s="272">
        <v>3488</v>
      </c>
      <c r="AP318" s="272">
        <v>267</v>
      </c>
      <c r="AQ318" s="272">
        <v>1989</v>
      </c>
      <c r="AR318" s="272">
        <v>4822</v>
      </c>
      <c r="AS318" s="272">
        <v>232</v>
      </c>
      <c r="AT318" s="272">
        <v>1000</v>
      </c>
      <c r="AU318" s="272">
        <v>0</v>
      </c>
      <c r="AV318" s="272">
        <v>54186</v>
      </c>
      <c r="AW318" s="272">
        <v>6110</v>
      </c>
      <c r="AX318" s="272">
        <v>19386</v>
      </c>
      <c r="AY318" s="272">
        <v>79682</v>
      </c>
      <c r="AZ318" s="272">
        <v>17714</v>
      </c>
      <c r="BA318" s="272">
        <v>14940</v>
      </c>
      <c r="BB318" s="272">
        <v>13160</v>
      </c>
      <c r="BC318" s="272">
        <v>11270</v>
      </c>
      <c r="BD318" s="272">
        <v>56657</v>
      </c>
      <c r="BE318" s="272">
        <v>47304</v>
      </c>
      <c r="BF318" s="272">
        <v>26562</v>
      </c>
      <c r="BG318" s="272">
        <v>20944</v>
      </c>
      <c r="BH318" s="272">
        <v>4936</v>
      </c>
      <c r="BI318" s="272">
        <v>4090</v>
      </c>
      <c r="BJ318" s="272" t="s">
        <v>44</v>
      </c>
      <c r="BK318" s="272" t="s">
        <v>44</v>
      </c>
      <c r="BL318" s="272" t="s">
        <v>44</v>
      </c>
      <c r="BM318" s="272" t="s">
        <v>44</v>
      </c>
      <c r="BN318" s="272" t="s">
        <v>44</v>
      </c>
      <c r="BO318" s="272" t="s">
        <v>44</v>
      </c>
      <c r="BP318" s="272" t="s">
        <v>44</v>
      </c>
      <c r="BQ318" s="272" t="s">
        <v>44</v>
      </c>
      <c r="BR318" s="272" t="s">
        <v>44</v>
      </c>
      <c r="BS318" s="272" t="s">
        <v>44</v>
      </c>
      <c r="BT318" s="272" t="s">
        <v>44</v>
      </c>
      <c r="BU318" s="272" t="s">
        <v>44</v>
      </c>
      <c r="BV318" s="272" t="s">
        <v>44</v>
      </c>
      <c r="BW318" s="272" t="s">
        <v>44</v>
      </c>
      <c r="BX318" s="272" t="s">
        <v>44</v>
      </c>
      <c r="BY318" s="272" t="s">
        <v>44</v>
      </c>
      <c r="BZ318" s="272" t="s">
        <v>44</v>
      </c>
      <c r="CA318" s="272" t="s">
        <v>44</v>
      </c>
      <c r="CB318" s="272" t="s">
        <v>44</v>
      </c>
      <c r="CC318" s="272" t="s">
        <v>44</v>
      </c>
      <c r="CD318" s="272" t="s">
        <v>44</v>
      </c>
      <c r="CE318" s="272" t="s">
        <v>44</v>
      </c>
      <c r="CF318" s="272" t="s">
        <v>44</v>
      </c>
      <c r="CG318" s="272" t="s">
        <v>44</v>
      </c>
      <c r="CH318" s="272" t="s">
        <v>44</v>
      </c>
      <c r="CI318" s="272" t="s">
        <v>44</v>
      </c>
      <c r="CJ318" s="272" t="s">
        <v>44</v>
      </c>
      <c r="CK318" s="272" t="s">
        <v>44</v>
      </c>
      <c r="CL318" s="272" t="s">
        <v>44</v>
      </c>
      <c r="CM318" s="272" t="s">
        <v>44</v>
      </c>
      <c r="CN318" s="272" t="s">
        <v>44</v>
      </c>
      <c r="CO318" s="272" t="s">
        <v>44</v>
      </c>
      <c r="CP318" s="272" t="s">
        <v>44</v>
      </c>
      <c r="CQ318" s="272" t="s">
        <v>44</v>
      </c>
      <c r="CR318" s="272" t="s">
        <v>44</v>
      </c>
      <c r="CS318" s="272" t="s">
        <v>44</v>
      </c>
      <c r="CT318" s="272" t="s">
        <v>44</v>
      </c>
      <c r="CU318" s="272" t="s">
        <v>44</v>
      </c>
      <c r="CV318" s="272" t="s">
        <v>44</v>
      </c>
      <c r="CW318" s="272" t="s">
        <v>44</v>
      </c>
      <c r="CX318" s="272">
        <v>0</v>
      </c>
      <c r="CY318" s="272">
        <v>0</v>
      </c>
      <c r="CZ318" s="272">
        <v>0</v>
      </c>
      <c r="DA318" s="272">
        <v>0</v>
      </c>
      <c r="DB318" s="272">
        <v>3404</v>
      </c>
      <c r="DC318" s="272">
        <v>202797</v>
      </c>
      <c r="DD318" s="272">
        <v>60</v>
      </c>
      <c r="DE318" s="272">
        <v>126</v>
      </c>
      <c r="DF318" s="272" t="s">
        <v>44</v>
      </c>
      <c r="DG318" s="272" t="s">
        <v>44</v>
      </c>
      <c r="DH318" s="272" t="s">
        <v>44</v>
      </c>
      <c r="DI318" s="272" t="s">
        <v>44</v>
      </c>
      <c r="DJ318" s="272" t="s">
        <v>44</v>
      </c>
      <c r="DK318" s="272">
        <v>229</v>
      </c>
      <c r="DL318" s="250">
        <v>1731</v>
      </c>
      <c r="DM318" s="250">
        <v>1109</v>
      </c>
      <c r="DN318" s="250">
        <v>76</v>
      </c>
      <c r="DO318" s="250">
        <v>943</v>
      </c>
      <c r="DP318" s="250">
        <v>8882038</v>
      </c>
      <c r="DQ318" s="250">
        <v>5131</v>
      </c>
      <c r="DR318" s="250">
        <v>10489</v>
      </c>
      <c r="DS318" s="250">
        <v>6415935</v>
      </c>
      <c r="DT318" s="250">
        <v>5785</v>
      </c>
      <c r="DU318" s="250">
        <v>12107</v>
      </c>
      <c r="DV318" s="250">
        <v>658897</v>
      </c>
      <c r="DW318" s="250">
        <v>8670</v>
      </c>
      <c r="DX318" s="250">
        <v>17611</v>
      </c>
      <c r="DY318" s="250">
        <v>6961774</v>
      </c>
      <c r="DZ318" s="250">
        <v>7383</v>
      </c>
      <c r="EA318" s="250">
        <v>16356</v>
      </c>
      <c r="EB318" s="155"/>
      <c r="EC318" s="75">
        <f t="shared" si="1061"/>
        <v>2</v>
      </c>
      <c r="ED318" s="74">
        <f t="shared" si="1062"/>
        <v>2018</v>
      </c>
      <c r="EE318" s="165">
        <f t="shared" si="1063"/>
        <v>43132</v>
      </c>
      <c r="EF318" s="157">
        <f t="shared" si="1064"/>
        <v>28</v>
      </c>
      <c r="EG318" s="156"/>
      <c r="EH318" s="166">
        <f>IFERROR(HLOOKUP(EH$1,$H$5:$FY$1802,MATCH($A318,$A$5:$A$1802,0),0)*HLOOKUP(EH$2,$H$5:$FY$1802,MATCH($A318,$A$5:$A$1802,0),0),$H$2)</f>
        <v>98541</v>
      </c>
      <c r="EI318" s="166" t="str">
        <f>IFERROR(HLOOKUP(EI$1,$H$5:$FY$1802,MATCH($A318,$A$5:$A$1802,0),0)*HLOOKUP(EI$2,$H$5:$FY$1802,MATCH($A318,$A$5:$A$1802,0),0),$H$2)</f>
        <v>-</v>
      </c>
      <c r="EJ318" s="166">
        <f>IFERROR(HLOOKUP(EJ$1,$H$5:$FY$1802,MATCH($A318,$A$5:$A$1802,0),0)*HLOOKUP(EJ$2,$H$5:$FY$1802,MATCH($A318,$A$5:$A$1802,0),0),$H$2)</f>
        <v>10445346</v>
      </c>
      <c r="EK318" s="166">
        <f>IFERROR(HLOOKUP(EK$1,$H$5:$FY$1802,MATCH($A318,$A$5:$A$1802,0),0)*HLOOKUP(EK$2,$H$5:$FY$1802,MATCH($A318,$A$5:$A$1802,0),0),$H$2)</f>
        <v>15865101</v>
      </c>
      <c r="EL318" s="166">
        <f>IFERROR(HLOOKUP(EL$1,$H$5:$FY$1802,MATCH($A318,$A$5:$A$1802,0),0)*HLOOKUP(EL$2,$H$5:$FY$1802,MATCH($A318,$A$5:$A$1802,0),0),$H$2)</f>
        <v>7735166</v>
      </c>
      <c r="EM318" s="166">
        <f>IFERROR(HLOOKUP(EM$1,$H$5:$FY$1802,MATCH($A318,$A$5:$A$1802,0),0)*HLOOKUP(EM$2,$H$5:$FY$1802,MATCH($A318,$A$5:$A$1802,0),0),$H$2)</f>
        <v>10456950</v>
      </c>
      <c r="EN318" s="166">
        <f>IFERROR(HLOOKUP(EN$1,$H$5:$FY$1802,MATCH($A318,$A$5:$A$1802,0),0)*HLOOKUP(EN$2,$H$5:$FY$1802,MATCH($A318,$A$5:$A$1802,0),0),$H$2)</f>
        <v>187247595</v>
      </c>
      <c r="EO318" s="166">
        <f>IFERROR(HLOOKUP(EO$1,$H$5:$FY$1802,MATCH($A318,$A$5:$A$1802,0),0)*HLOOKUP(EO$2,$H$5:$FY$1802,MATCH($A318,$A$5:$A$1802,0),0),$H$2)</f>
        <v>203298277</v>
      </c>
      <c r="EP318" s="166">
        <f>IFERROR(HLOOKUP(EP$1,$H$5:$FY$1802,MATCH($A318,$A$5:$A$1802,0),0)*HLOOKUP(EP$2,$H$5:$FY$1802,MATCH($A318,$A$5:$A$1802,0),0),$H$2)</f>
        <v>43547937</v>
      </c>
      <c r="EQ318" s="166" t="str">
        <f>IFERROR(HLOOKUP(EQ$1,$H$5:$FY$1802,MATCH($A318,$A$5:$A$1802,0),0)*HLOOKUP(EQ$2,$H$5:$FY$1802,MATCH($A318,$A$5:$A$1802,0),0),$H$2)</f>
        <v>-</v>
      </c>
      <c r="ER318" s="166" t="str">
        <f>IFERROR(HLOOKUP(ER$1,$H$5:$FY$1802,MATCH($A318,$A$5:$A$1802,0),0)*HLOOKUP(ER$2,$H$5:$FY$1802,MATCH($A318,$A$5:$A$1802,0),0),$H$2)</f>
        <v>-</v>
      </c>
      <c r="ES318" s="166" t="str">
        <f>IFERROR(HLOOKUP(ES$1,$H$5:$FY$1802,MATCH($A318,$A$5:$A$1802,0),0)*HLOOKUP(ES$2,$H$5:$FY$1802,MATCH($A318,$A$5:$A$1802,0),0),$H$2)</f>
        <v>-</v>
      </c>
      <c r="ET318" s="166" t="str">
        <f>IFERROR(HLOOKUP(ET$1,$H$5:$FY$1802,MATCH($A318,$A$5:$A$1802,0),0)*HLOOKUP(ET$2,$H$5:$FY$1802,MATCH($A318,$A$5:$A$1802,0),0),$H$2)</f>
        <v>-</v>
      </c>
      <c r="EU318" s="166" t="str">
        <f>IFERROR(HLOOKUP(EU$1,$H$5:$FY$1802,MATCH($A318,$A$5:$A$1802,0),0)*HLOOKUP(EU$2,$H$5:$FY$1802,MATCH($A318,$A$5:$A$1802,0),0),$H$2)</f>
        <v>-</v>
      </c>
      <c r="EV318" s="166" t="str">
        <f>IFERROR(HLOOKUP(EV$1,$H$5:$FY$1802,MATCH($A318,$A$5:$A$1802,0),0)*HLOOKUP(EV$2,$H$5:$FY$1802,MATCH($A318,$A$5:$A$1802,0),0),$H$2)</f>
        <v>-</v>
      </c>
      <c r="EW318" s="166" t="str">
        <f>IFERROR(HLOOKUP(EW$1,$H$5:$FY$1802,MATCH($A318,$A$5:$A$1802,0),0)*HLOOKUP(EW$2,$H$5:$FY$1802,MATCH($A318,$A$5:$A$1802,0),0),$H$2)</f>
        <v>-</v>
      </c>
      <c r="EX318" s="166" t="str">
        <f>IFERROR(HLOOKUP(EX$1,$H$5:$FY$1802,MATCH($A318,$A$5:$A$1802,0),0)*HLOOKUP(EX$2,$H$5:$FY$1802,MATCH($A318,$A$5:$A$1802,0),0),$H$2)</f>
        <v>-</v>
      </c>
      <c r="EY318" s="166" t="str">
        <f>IFERROR(HLOOKUP(EY$1,$H$5:$FY$1802,MATCH($A318,$A$5:$A$1802,0),0)*HLOOKUP(EY$2,$H$5:$FY$1802,MATCH($A318,$A$5:$A$1802,0),0),$H$2)</f>
        <v>-</v>
      </c>
      <c r="EZ318" s="166" t="str">
        <f>IFERROR(HLOOKUP(EZ$1,$H$5:$FY$1802,MATCH($A318,$A$5:$A$1802,0),0)*HLOOKUP(EZ$2,$H$5:$FY$1802,MATCH($A318,$A$5:$A$1802,0),0),$H$2)</f>
        <v>-</v>
      </c>
      <c r="FA318" s="166" t="str">
        <f>IFERROR(HLOOKUP(FA$1,$H$5:$FY$1802,MATCH($A318,$A$5:$A$1802,0),0)*HLOOKUP(FA$2,$H$5:$FY$1802,MATCH($A318,$A$5:$A$1802,0),0),$H$2)</f>
        <v>-</v>
      </c>
      <c r="FB318" s="166">
        <f>IFERROR(HLOOKUP(FB$1,$H$5:$FY$1802,MATCH($A318,$A$5:$A$1802,0),0)*HLOOKUP(FB$2,$H$5:$FY$1802,MATCH($A318,$A$5:$A$1802,0),0),$H$2)</f>
        <v>0</v>
      </c>
      <c r="FC318" s="166">
        <f>IFERROR(HLOOKUP(FC$1,$H$5:$FY$1802,MATCH($A318,$A$5:$A$1802,0),0)*HLOOKUP(FC$2,$H$5:$FY$1802,MATCH($A318,$A$5:$A$1802,0),0),$H$2)</f>
        <v>428904</v>
      </c>
      <c r="FD318" s="166">
        <f>IFERROR(HLOOKUP(FD$1,$H$5:$FY$1802,MATCH($A318,$A$5:$A$1802,0),0)*HLOOKUP(FD$2,$H$5:$FY$1802,MATCH($A318,$A$5:$A$1802,0),0),$H$2)</f>
        <v>18156459</v>
      </c>
      <c r="FE318" s="166">
        <f>IFERROR(HLOOKUP(FE$1,$H$5:$FY$1802,MATCH($A318,$A$5:$A$1802,0),0)*HLOOKUP(FE$2,$H$5:$FY$1802,MATCH($A318,$A$5:$A$1802,0),0),$H$2)</f>
        <v>13426663</v>
      </c>
      <c r="FF318" s="166">
        <f>IFERROR(HLOOKUP(FF$1,$H$5:$FY$1802,MATCH($A318,$A$5:$A$1802,0),0)*HLOOKUP(FF$2,$H$5:$FY$1802,MATCH($A318,$A$5:$A$1802,0),0),$H$2)</f>
        <v>1338436</v>
      </c>
      <c r="FG318" s="166">
        <f>IFERROR(HLOOKUP(FG$1,$H$5:$FY$1802,MATCH($A318,$A$5:$A$1802,0),0)*HLOOKUP(FG$2,$H$5:$FY$1802,MATCH($A318,$A$5:$A$1802,0),0),$H$2)</f>
        <v>15423708</v>
      </c>
      <c r="FH318" s="152"/>
      <c r="FI318" s="405">
        <f t="shared" si="1065"/>
        <v>2.0450242438235975</v>
      </c>
      <c r="FJ318" s="405">
        <f t="shared" si="1065"/>
        <v>1.7247748787808821</v>
      </c>
      <c r="FK318" s="405">
        <f t="shared" si="1066"/>
        <v>2.0261739799846037</v>
      </c>
      <c r="FL318" s="405">
        <f t="shared" si="1067"/>
        <v>1.7351809083910701</v>
      </c>
      <c r="FM318" s="405">
        <f t="shared" si="1068"/>
        <v>1.3038085375675987</v>
      </c>
      <c r="FN318" s="405">
        <f t="shared" si="1069"/>
        <v>1.088574387297204</v>
      </c>
      <c r="FO318" s="405">
        <f t="shared" si="1070"/>
        <v>1.4258414300284503</v>
      </c>
      <c r="FP318" s="405">
        <f t="shared" si="1071"/>
        <v>1.1242686134521445</v>
      </c>
      <c r="FQ318" s="405">
        <f t="shared" si="1072"/>
        <v>1.2992892866543828</v>
      </c>
      <c r="FR318" s="405">
        <f t="shared" si="1073"/>
        <v>1.0765991050276389</v>
      </c>
      <c r="FS318" s="65"/>
    </row>
    <row r="319" spans="1:175" ht="10.35" customHeight="1" x14ac:dyDescent="0.2">
      <c r="A319" s="180" t="str">
        <f t="shared" si="1060"/>
        <v>2017-18FEBRUARYRYE</v>
      </c>
      <c r="B319" s="182" t="str">
        <f t="shared" si="1059"/>
        <v>2017-18</v>
      </c>
      <c r="C319" s="181" t="s">
        <v>837</v>
      </c>
      <c r="D319" s="182" t="str">
        <f>INDEX($FV$16:$FW$26,MATCH($F319,$FV$16:$FV$26,0),2)</f>
        <v>Y59</v>
      </c>
      <c r="E319" s="182" t="str">
        <f>VLOOKUP($D319,$FW$8:$FX$14,2,0)</f>
        <v>South East</v>
      </c>
      <c r="F319" s="273" t="s">
        <v>861</v>
      </c>
      <c r="G319" s="273" t="s">
        <v>877</v>
      </c>
      <c r="H319" s="274">
        <v>59609</v>
      </c>
      <c r="I319" s="274">
        <v>36959</v>
      </c>
      <c r="J319" s="274">
        <v>299002</v>
      </c>
      <c r="K319" s="274">
        <v>8</v>
      </c>
      <c r="L319" s="274">
        <v>3</v>
      </c>
      <c r="M319" s="274" t="s">
        <v>44</v>
      </c>
      <c r="N319" s="274">
        <v>40</v>
      </c>
      <c r="O319" s="274">
        <v>99</v>
      </c>
      <c r="P319" s="274" t="s">
        <v>44</v>
      </c>
      <c r="Q319" s="274" t="s">
        <v>44</v>
      </c>
      <c r="R319" s="274" t="s">
        <v>44</v>
      </c>
      <c r="S319" s="274" t="s">
        <v>44</v>
      </c>
      <c r="T319" s="274">
        <v>41782</v>
      </c>
      <c r="U319" s="274">
        <v>2296</v>
      </c>
      <c r="V319" s="274">
        <v>1412</v>
      </c>
      <c r="W319" s="274">
        <v>18422</v>
      </c>
      <c r="X319" s="274">
        <v>13892</v>
      </c>
      <c r="Y319" s="274">
        <v>1391</v>
      </c>
      <c r="Z319" s="274">
        <v>976779</v>
      </c>
      <c r="AA319" s="274">
        <v>425</v>
      </c>
      <c r="AB319" s="274">
        <v>776</v>
      </c>
      <c r="AC319" s="274">
        <v>919538</v>
      </c>
      <c r="AD319" s="274">
        <v>651</v>
      </c>
      <c r="AE319" s="274">
        <v>1208</v>
      </c>
      <c r="AF319" s="274">
        <v>17989028</v>
      </c>
      <c r="AG319" s="274">
        <v>976</v>
      </c>
      <c r="AH319" s="274">
        <v>1939</v>
      </c>
      <c r="AI319" s="274">
        <v>46928992</v>
      </c>
      <c r="AJ319" s="274">
        <v>3378</v>
      </c>
      <c r="AK319" s="274">
        <v>7958</v>
      </c>
      <c r="AL319" s="274">
        <v>7077230</v>
      </c>
      <c r="AM319" s="274">
        <v>5088</v>
      </c>
      <c r="AN319" s="274">
        <v>11457</v>
      </c>
      <c r="AO319" s="274">
        <v>2536</v>
      </c>
      <c r="AP319" s="274">
        <v>18</v>
      </c>
      <c r="AQ319" s="274">
        <v>95</v>
      </c>
      <c r="AR319" s="274">
        <v>212</v>
      </c>
      <c r="AS319" s="274">
        <v>198</v>
      </c>
      <c r="AT319" s="274">
        <v>2225</v>
      </c>
      <c r="AU319" s="274">
        <v>0</v>
      </c>
      <c r="AV319" s="274">
        <v>22926</v>
      </c>
      <c r="AW319" s="274">
        <v>2584</v>
      </c>
      <c r="AX319" s="274">
        <v>13736</v>
      </c>
      <c r="AY319" s="274">
        <v>39246</v>
      </c>
      <c r="AZ319" s="274">
        <v>4661</v>
      </c>
      <c r="BA319" s="274">
        <v>3631</v>
      </c>
      <c r="BB319" s="274">
        <v>2875</v>
      </c>
      <c r="BC319" s="274">
        <v>2286</v>
      </c>
      <c r="BD319" s="274">
        <v>25821</v>
      </c>
      <c r="BE319" s="274">
        <v>21517</v>
      </c>
      <c r="BF319" s="274">
        <v>20205</v>
      </c>
      <c r="BG319" s="274">
        <v>15594</v>
      </c>
      <c r="BH319" s="274">
        <v>2109</v>
      </c>
      <c r="BI319" s="274">
        <v>1528</v>
      </c>
      <c r="BJ319" s="274" t="s">
        <v>44</v>
      </c>
      <c r="BK319" s="274" t="s">
        <v>44</v>
      </c>
      <c r="BL319" s="274" t="s">
        <v>44</v>
      </c>
      <c r="BM319" s="274" t="s">
        <v>44</v>
      </c>
      <c r="BN319" s="274" t="s">
        <v>44</v>
      </c>
      <c r="BO319" s="274" t="s">
        <v>44</v>
      </c>
      <c r="BP319" s="274" t="s">
        <v>44</v>
      </c>
      <c r="BQ319" s="274" t="s">
        <v>44</v>
      </c>
      <c r="BR319" s="274" t="s">
        <v>44</v>
      </c>
      <c r="BS319" s="274" t="s">
        <v>44</v>
      </c>
      <c r="BT319" s="274" t="s">
        <v>44</v>
      </c>
      <c r="BU319" s="274" t="s">
        <v>44</v>
      </c>
      <c r="BV319" s="274" t="s">
        <v>44</v>
      </c>
      <c r="BW319" s="274" t="s">
        <v>44</v>
      </c>
      <c r="BX319" s="274" t="s">
        <v>44</v>
      </c>
      <c r="BY319" s="274" t="s">
        <v>44</v>
      </c>
      <c r="BZ319" s="274" t="s">
        <v>44</v>
      </c>
      <c r="CA319" s="274" t="s">
        <v>44</v>
      </c>
      <c r="CB319" s="274" t="s">
        <v>44</v>
      </c>
      <c r="CC319" s="274" t="s">
        <v>44</v>
      </c>
      <c r="CD319" s="274" t="s">
        <v>44</v>
      </c>
      <c r="CE319" s="274" t="s">
        <v>44</v>
      </c>
      <c r="CF319" s="274" t="s">
        <v>44</v>
      </c>
      <c r="CG319" s="274" t="s">
        <v>44</v>
      </c>
      <c r="CH319" s="274" t="s">
        <v>44</v>
      </c>
      <c r="CI319" s="274" t="s">
        <v>44</v>
      </c>
      <c r="CJ319" s="274" t="s">
        <v>44</v>
      </c>
      <c r="CK319" s="274" t="s">
        <v>44</v>
      </c>
      <c r="CL319" s="274" t="s">
        <v>44</v>
      </c>
      <c r="CM319" s="274" t="s">
        <v>44</v>
      </c>
      <c r="CN319" s="274" t="s">
        <v>44</v>
      </c>
      <c r="CO319" s="274" t="s">
        <v>44</v>
      </c>
      <c r="CP319" s="274" t="s">
        <v>44</v>
      </c>
      <c r="CQ319" s="274" t="s">
        <v>44</v>
      </c>
      <c r="CR319" s="274" t="s">
        <v>44</v>
      </c>
      <c r="CS319" s="274" t="s">
        <v>44</v>
      </c>
      <c r="CT319" s="274" t="s">
        <v>44</v>
      </c>
      <c r="CU319" s="274" t="s">
        <v>44</v>
      </c>
      <c r="CV319" s="274" t="s">
        <v>44</v>
      </c>
      <c r="CW319" s="274" t="s">
        <v>44</v>
      </c>
      <c r="CX319" s="274">
        <v>193</v>
      </c>
      <c r="CY319" s="274">
        <v>59100</v>
      </c>
      <c r="CZ319" s="274">
        <v>306</v>
      </c>
      <c r="DA319" s="274">
        <v>542</v>
      </c>
      <c r="DB319" s="274">
        <v>1817</v>
      </c>
      <c r="DC319" s="274">
        <v>71114</v>
      </c>
      <c r="DD319" s="274">
        <v>39</v>
      </c>
      <c r="DE319" s="274">
        <v>81</v>
      </c>
      <c r="DF319" s="274" t="s">
        <v>44</v>
      </c>
      <c r="DG319" s="274" t="s">
        <v>44</v>
      </c>
      <c r="DH319" s="274" t="s">
        <v>44</v>
      </c>
      <c r="DI319" s="274" t="s">
        <v>44</v>
      </c>
      <c r="DJ319" s="274" t="s">
        <v>44</v>
      </c>
      <c r="DK319" s="274">
        <v>2</v>
      </c>
      <c r="DL319" s="251">
        <v>1662</v>
      </c>
      <c r="DM319" s="251">
        <v>1221</v>
      </c>
      <c r="DN319" s="251">
        <v>0</v>
      </c>
      <c r="DO319" s="251">
        <v>360</v>
      </c>
      <c r="DP319" s="251">
        <v>4720261</v>
      </c>
      <c r="DQ319" s="251">
        <v>2840</v>
      </c>
      <c r="DR319" s="251">
        <v>4844</v>
      </c>
      <c r="DS319" s="251">
        <v>6707275</v>
      </c>
      <c r="DT319" s="251">
        <v>5493</v>
      </c>
      <c r="DU319" s="251">
        <v>9802</v>
      </c>
      <c r="DV319" s="251">
        <v>0</v>
      </c>
      <c r="DW319" s="251">
        <v>0</v>
      </c>
      <c r="DX319" s="251">
        <v>0</v>
      </c>
      <c r="DY319" s="251">
        <v>3085161</v>
      </c>
      <c r="DZ319" s="251">
        <v>8570</v>
      </c>
      <c r="EA319" s="251">
        <v>16675</v>
      </c>
      <c r="EB319" s="183"/>
      <c r="EC319" s="184">
        <f t="shared" si="1061"/>
        <v>2</v>
      </c>
      <c r="ED319" s="180">
        <f t="shared" si="1062"/>
        <v>2018</v>
      </c>
      <c r="EE319" s="185">
        <f t="shared" si="1063"/>
        <v>43132</v>
      </c>
      <c r="EF319" s="186">
        <f t="shared" si="1064"/>
        <v>28</v>
      </c>
      <c r="EG319" s="187"/>
      <c r="EH319" s="188">
        <f>IFERROR(HLOOKUP(EH$1,$H$5:$FY$1802,MATCH($A319,$A$5:$A$1802,0),0)*HLOOKUP(EH$2,$H$5:$FY$1802,MATCH($A319,$A$5:$A$1802,0),0),$H$2)</f>
        <v>110877</v>
      </c>
      <c r="EI319" s="188" t="str">
        <f>IFERROR(HLOOKUP(EI$1,$H$5:$FY$1802,MATCH($A319,$A$5:$A$1802,0),0)*HLOOKUP(EI$2,$H$5:$FY$1802,MATCH($A319,$A$5:$A$1802,0),0),$H$2)</f>
        <v>-</v>
      </c>
      <c r="EJ319" s="188">
        <f>IFERROR(HLOOKUP(EJ$1,$H$5:$FY$1802,MATCH($A319,$A$5:$A$1802,0),0)*HLOOKUP(EJ$2,$H$5:$FY$1802,MATCH($A319,$A$5:$A$1802,0),0),$H$2)</f>
        <v>1478360</v>
      </c>
      <c r="EK319" s="188">
        <f>IFERROR(HLOOKUP(EK$1,$H$5:$FY$1802,MATCH($A319,$A$5:$A$1802,0),0)*HLOOKUP(EK$2,$H$5:$FY$1802,MATCH($A319,$A$5:$A$1802,0),0),$H$2)</f>
        <v>3658941</v>
      </c>
      <c r="EL319" s="188">
        <f>IFERROR(HLOOKUP(EL$1,$H$5:$FY$1802,MATCH($A319,$A$5:$A$1802,0),0)*HLOOKUP(EL$2,$H$5:$FY$1802,MATCH($A319,$A$5:$A$1802,0),0),$H$2)</f>
        <v>1781696</v>
      </c>
      <c r="EM319" s="188">
        <f>IFERROR(HLOOKUP(EM$1,$H$5:$FY$1802,MATCH($A319,$A$5:$A$1802,0),0)*HLOOKUP(EM$2,$H$5:$FY$1802,MATCH($A319,$A$5:$A$1802,0),0),$H$2)</f>
        <v>1705696</v>
      </c>
      <c r="EN319" s="188">
        <f>IFERROR(HLOOKUP(EN$1,$H$5:$FY$1802,MATCH($A319,$A$5:$A$1802,0),0)*HLOOKUP(EN$2,$H$5:$FY$1802,MATCH($A319,$A$5:$A$1802,0),0),$H$2)</f>
        <v>35720258</v>
      </c>
      <c r="EO319" s="188">
        <f>IFERROR(HLOOKUP(EO$1,$H$5:$FY$1802,MATCH($A319,$A$5:$A$1802,0),0)*HLOOKUP(EO$2,$H$5:$FY$1802,MATCH($A319,$A$5:$A$1802,0),0),$H$2)</f>
        <v>110552536</v>
      </c>
      <c r="EP319" s="188">
        <f>IFERROR(HLOOKUP(EP$1,$H$5:$FY$1802,MATCH($A319,$A$5:$A$1802,0),0)*HLOOKUP(EP$2,$H$5:$FY$1802,MATCH($A319,$A$5:$A$1802,0),0),$H$2)</f>
        <v>15936687</v>
      </c>
      <c r="EQ319" s="188" t="str">
        <f>IFERROR(HLOOKUP(EQ$1,$H$5:$FY$1802,MATCH($A319,$A$5:$A$1802,0),0)*HLOOKUP(EQ$2,$H$5:$FY$1802,MATCH($A319,$A$5:$A$1802,0),0),$H$2)</f>
        <v>-</v>
      </c>
      <c r="ER319" s="188" t="str">
        <f>IFERROR(HLOOKUP(ER$1,$H$5:$FY$1802,MATCH($A319,$A$5:$A$1802,0),0)*HLOOKUP(ER$2,$H$5:$FY$1802,MATCH($A319,$A$5:$A$1802,0),0),$H$2)</f>
        <v>-</v>
      </c>
      <c r="ES319" s="188" t="str">
        <f>IFERROR(HLOOKUP(ES$1,$H$5:$FY$1802,MATCH($A319,$A$5:$A$1802,0),0)*HLOOKUP(ES$2,$H$5:$FY$1802,MATCH($A319,$A$5:$A$1802,0),0),$H$2)</f>
        <v>-</v>
      </c>
      <c r="ET319" s="188" t="str">
        <f>IFERROR(HLOOKUP(ET$1,$H$5:$FY$1802,MATCH($A319,$A$5:$A$1802,0),0)*HLOOKUP(ET$2,$H$5:$FY$1802,MATCH($A319,$A$5:$A$1802,0),0),$H$2)</f>
        <v>-</v>
      </c>
      <c r="EU319" s="188" t="str">
        <f>IFERROR(HLOOKUP(EU$1,$H$5:$FY$1802,MATCH($A319,$A$5:$A$1802,0),0)*HLOOKUP(EU$2,$H$5:$FY$1802,MATCH($A319,$A$5:$A$1802,0),0),$H$2)</f>
        <v>-</v>
      </c>
      <c r="EV319" s="188" t="str">
        <f>IFERROR(HLOOKUP(EV$1,$H$5:$FY$1802,MATCH($A319,$A$5:$A$1802,0),0)*HLOOKUP(EV$2,$H$5:$FY$1802,MATCH($A319,$A$5:$A$1802,0),0),$H$2)</f>
        <v>-</v>
      </c>
      <c r="EW319" s="188" t="str">
        <f>IFERROR(HLOOKUP(EW$1,$H$5:$FY$1802,MATCH($A319,$A$5:$A$1802,0),0)*HLOOKUP(EW$2,$H$5:$FY$1802,MATCH($A319,$A$5:$A$1802,0),0),$H$2)</f>
        <v>-</v>
      </c>
      <c r="EX319" s="188" t="str">
        <f>IFERROR(HLOOKUP(EX$1,$H$5:$FY$1802,MATCH($A319,$A$5:$A$1802,0),0)*HLOOKUP(EX$2,$H$5:$FY$1802,MATCH($A319,$A$5:$A$1802,0),0),$H$2)</f>
        <v>-</v>
      </c>
      <c r="EY319" s="188" t="str">
        <f>IFERROR(HLOOKUP(EY$1,$H$5:$FY$1802,MATCH($A319,$A$5:$A$1802,0),0)*HLOOKUP(EY$2,$H$5:$FY$1802,MATCH($A319,$A$5:$A$1802,0),0),$H$2)</f>
        <v>-</v>
      </c>
      <c r="EZ319" s="188" t="str">
        <f>IFERROR(HLOOKUP(EZ$1,$H$5:$FY$1802,MATCH($A319,$A$5:$A$1802,0),0)*HLOOKUP(EZ$2,$H$5:$FY$1802,MATCH($A319,$A$5:$A$1802,0),0),$H$2)</f>
        <v>-</v>
      </c>
      <c r="FA319" s="188" t="str">
        <f>IFERROR(HLOOKUP(FA$1,$H$5:$FY$1802,MATCH($A319,$A$5:$A$1802,0),0)*HLOOKUP(FA$2,$H$5:$FY$1802,MATCH($A319,$A$5:$A$1802,0),0),$H$2)</f>
        <v>-</v>
      </c>
      <c r="FB319" s="188">
        <f>IFERROR(HLOOKUP(FB$1,$H$5:$FY$1802,MATCH($A319,$A$5:$A$1802,0),0)*HLOOKUP(FB$2,$H$5:$FY$1802,MATCH($A319,$A$5:$A$1802,0),0),$H$2)</f>
        <v>104606</v>
      </c>
      <c r="FC319" s="188">
        <f>IFERROR(HLOOKUP(FC$1,$H$5:$FY$1802,MATCH($A319,$A$5:$A$1802,0),0)*HLOOKUP(FC$2,$H$5:$FY$1802,MATCH($A319,$A$5:$A$1802,0),0),$H$2)</f>
        <v>147177</v>
      </c>
      <c r="FD319" s="188">
        <f>IFERROR(HLOOKUP(FD$1,$H$5:$FY$1802,MATCH($A319,$A$5:$A$1802,0),0)*HLOOKUP(FD$2,$H$5:$FY$1802,MATCH($A319,$A$5:$A$1802,0),0),$H$2)</f>
        <v>8050728</v>
      </c>
      <c r="FE319" s="188">
        <f>IFERROR(HLOOKUP(FE$1,$H$5:$FY$1802,MATCH($A319,$A$5:$A$1802,0),0)*HLOOKUP(FE$2,$H$5:$FY$1802,MATCH($A319,$A$5:$A$1802,0),0),$H$2)</f>
        <v>11968242</v>
      </c>
      <c r="FF319" s="188">
        <f>IFERROR(HLOOKUP(FF$1,$H$5:$FY$1802,MATCH($A319,$A$5:$A$1802,0),0)*HLOOKUP(FF$2,$H$5:$FY$1802,MATCH($A319,$A$5:$A$1802,0),0),$H$2)</f>
        <v>0</v>
      </c>
      <c r="FG319" s="188">
        <f>IFERROR(HLOOKUP(FG$1,$H$5:$FY$1802,MATCH($A319,$A$5:$A$1802,0),0)*HLOOKUP(FG$2,$H$5:$FY$1802,MATCH($A319,$A$5:$A$1802,0),0),$H$2)</f>
        <v>6003000</v>
      </c>
      <c r="FH319" s="189"/>
      <c r="FI319" s="406">
        <f t="shared" si="1065"/>
        <v>2.0300522648083623</v>
      </c>
      <c r="FJ319" s="406">
        <f t="shared" si="1065"/>
        <v>1.5814459930313589</v>
      </c>
      <c r="FK319" s="406">
        <f t="shared" si="1066"/>
        <v>2.0361189801699715</v>
      </c>
      <c r="FL319" s="406">
        <f t="shared" si="1067"/>
        <v>1.6189801699716715</v>
      </c>
      <c r="FM319" s="406">
        <f t="shared" si="1068"/>
        <v>1.401639344262295</v>
      </c>
      <c r="FN319" s="406">
        <f t="shared" si="1069"/>
        <v>1.1680056454239496</v>
      </c>
      <c r="FO319" s="406">
        <f t="shared" si="1070"/>
        <v>1.4544342067376907</v>
      </c>
      <c r="FP319" s="406">
        <f t="shared" si="1071"/>
        <v>1.1225165562913908</v>
      </c>
      <c r="FQ319" s="406">
        <f t="shared" si="1072"/>
        <v>1.5161754133716752</v>
      </c>
      <c r="FR319" s="406">
        <f t="shared" si="1073"/>
        <v>1.098490294751977</v>
      </c>
      <c r="FS319" s="410"/>
    </row>
    <row r="320" spans="1:175" ht="10.35" customHeight="1" x14ac:dyDescent="0.2">
      <c r="A320" s="74" t="str">
        <f t="shared" si="1060"/>
        <v>2017-18FEBRUARYRYD</v>
      </c>
      <c r="B320" s="163" t="str">
        <f t="shared" si="1059"/>
        <v>2017-18</v>
      </c>
      <c r="C320" s="26" t="s">
        <v>837</v>
      </c>
      <c r="D320" s="163" t="str">
        <f>INDEX($FV$16:$FW$26,MATCH($F320,$FV$16:$FV$26,0),2)</f>
        <v>Y59</v>
      </c>
      <c r="E320" s="163" t="str">
        <f>VLOOKUP($D320,$FW$8:$FX$14,2,0)</f>
        <v>South East</v>
      </c>
      <c r="F320" s="271" t="s">
        <v>863</v>
      </c>
      <c r="G320" s="271" t="s">
        <v>878</v>
      </c>
      <c r="H320" s="272">
        <v>65269</v>
      </c>
      <c r="I320" s="272">
        <v>57945</v>
      </c>
      <c r="J320" s="272">
        <v>2342301</v>
      </c>
      <c r="K320" s="272">
        <v>40</v>
      </c>
      <c r="L320" s="272">
        <v>4</v>
      </c>
      <c r="M320" s="272" t="s">
        <v>44</v>
      </c>
      <c r="N320" s="272">
        <v>185</v>
      </c>
      <c r="O320" s="272">
        <v>306</v>
      </c>
      <c r="P320" s="272" t="s">
        <v>44</v>
      </c>
      <c r="Q320" s="272" t="s">
        <v>44</v>
      </c>
      <c r="R320" s="272" t="s">
        <v>44</v>
      </c>
      <c r="S320" s="272" t="s">
        <v>44</v>
      </c>
      <c r="T320" s="272">
        <v>55412</v>
      </c>
      <c r="U320" s="272">
        <v>2994</v>
      </c>
      <c r="V320" s="272">
        <v>1885</v>
      </c>
      <c r="W320" s="272">
        <v>26006</v>
      </c>
      <c r="X320" s="272">
        <v>20426</v>
      </c>
      <c r="Y320" s="272">
        <v>1037</v>
      </c>
      <c r="Z320" s="272">
        <v>1492960</v>
      </c>
      <c r="AA320" s="272">
        <v>499</v>
      </c>
      <c r="AB320" s="272">
        <v>891</v>
      </c>
      <c r="AC320" s="272">
        <v>1280901</v>
      </c>
      <c r="AD320" s="272">
        <v>680</v>
      </c>
      <c r="AE320" s="272">
        <v>1227</v>
      </c>
      <c r="AF320" s="272">
        <v>27660169</v>
      </c>
      <c r="AG320" s="272">
        <v>1064</v>
      </c>
      <c r="AH320" s="272">
        <v>1975</v>
      </c>
      <c r="AI320" s="272">
        <v>107697419</v>
      </c>
      <c r="AJ320" s="272">
        <v>5273</v>
      </c>
      <c r="AK320" s="272">
        <v>11984</v>
      </c>
      <c r="AL320" s="272">
        <v>9108127</v>
      </c>
      <c r="AM320" s="272">
        <v>8783</v>
      </c>
      <c r="AN320" s="272">
        <v>20465</v>
      </c>
      <c r="AO320" s="272">
        <v>2930</v>
      </c>
      <c r="AP320" s="272">
        <v>96</v>
      </c>
      <c r="AQ320" s="272">
        <v>424</v>
      </c>
      <c r="AR320" s="272">
        <v>56</v>
      </c>
      <c r="AS320" s="272">
        <v>268</v>
      </c>
      <c r="AT320" s="272">
        <v>2142</v>
      </c>
      <c r="AU320" s="272">
        <v>539</v>
      </c>
      <c r="AV320" s="272">
        <v>32227</v>
      </c>
      <c r="AW320" s="272">
        <v>1538</v>
      </c>
      <c r="AX320" s="272">
        <v>18717</v>
      </c>
      <c r="AY320" s="272">
        <v>52482</v>
      </c>
      <c r="AZ320" s="272">
        <v>7474</v>
      </c>
      <c r="BA320" s="272">
        <v>5487</v>
      </c>
      <c r="BB320" s="272">
        <v>4655</v>
      </c>
      <c r="BC320" s="272">
        <v>5487</v>
      </c>
      <c r="BD320" s="272">
        <v>36633</v>
      </c>
      <c r="BE320" s="272">
        <v>29426</v>
      </c>
      <c r="BF320" s="272">
        <v>35822</v>
      </c>
      <c r="BG320" s="272">
        <v>21877</v>
      </c>
      <c r="BH320" s="272">
        <v>1969</v>
      </c>
      <c r="BI320" s="272">
        <v>1102</v>
      </c>
      <c r="BJ320" s="272" t="s">
        <v>44</v>
      </c>
      <c r="BK320" s="272" t="s">
        <v>44</v>
      </c>
      <c r="BL320" s="272" t="s">
        <v>44</v>
      </c>
      <c r="BM320" s="272" t="s">
        <v>44</v>
      </c>
      <c r="BN320" s="272" t="s">
        <v>44</v>
      </c>
      <c r="BO320" s="272" t="s">
        <v>44</v>
      </c>
      <c r="BP320" s="272" t="s">
        <v>44</v>
      </c>
      <c r="BQ320" s="272" t="s">
        <v>44</v>
      </c>
      <c r="BR320" s="272" t="s">
        <v>44</v>
      </c>
      <c r="BS320" s="272" t="s">
        <v>44</v>
      </c>
      <c r="BT320" s="272" t="s">
        <v>44</v>
      </c>
      <c r="BU320" s="272" t="s">
        <v>44</v>
      </c>
      <c r="BV320" s="272" t="s">
        <v>44</v>
      </c>
      <c r="BW320" s="272" t="s">
        <v>44</v>
      </c>
      <c r="BX320" s="272" t="s">
        <v>44</v>
      </c>
      <c r="BY320" s="272" t="s">
        <v>44</v>
      </c>
      <c r="BZ320" s="272" t="s">
        <v>44</v>
      </c>
      <c r="CA320" s="272" t="s">
        <v>44</v>
      </c>
      <c r="CB320" s="272" t="s">
        <v>44</v>
      </c>
      <c r="CC320" s="272" t="s">
        <v>44</v>
      </c>
      <c r="CD320" s="272" t="s">
        <v>44</v>
      </c>
      <c r="CE320" s="272" t="s">
        <v>44</v>
      </c>
      <c r="CF320" s="272" t="s">
        <v>44</v>
      </c>
      <c r="CG320" s="272" t="s">
        <v>44</v>
      </c>
      <c r="CH320" s="272" t="s">
        <v>44</v>
      </c>
      <c r="CI320" s="272" t="s">
        <v>44</v>
      </c>
      <c r="CJ320" s="272" t="s">
        <v>44</v>
      </c>
      <c r="CK320" s="272" t="s">
        <v>44</v>
      </c>
      <c r="CL320" s="272" t="s">
        <v>44</v>
      </c>
      <c r="CM320" s="272" t="s">
        <v>44</v>
      </c>
      <c r="CN320" s="272" t="s">
        <v>44</v>
      </c>
      <c r="CO320" s="272" t="s">
        <v>44</v>
      </c>
      <c r="CP320" s="272" t="s">
        <v>44</v>
      </c>
      <c r="CQ320" s="272" t="s">
        <v>44</v>
      </c>
      <c r="CR320" s="272" t="s">
        <v>44</v>
      </c>
      <c r="CS320" s="272" t="s">
        <v>44</v>
      </c>
      <c r="CT320" s="272" t="s">
        <v>44</v>
      </c>
      <c r="CU320" s="272" t="s">
        <v>44</v>
      </c>
      <c r="CV320" s="272" t="s">
        <v>44</v>
      </c>
      <c r="CW320" s="272" t="s">
        <v>44</v>
      </c>
      <c r="CX320" s="272">
        <v>209</v>
      </c>
      <c r="CY320" s="272">
        <v>67316</v>
      </c>
      <c r="CZ320" s="272">
        <v>322</v>
      </c>
      <c r="DA320" s="272">
        <v>522</v>
      </c>
      <c r="DB320" s="272">
        <v>2264</v>
      </c>
      <c r="DC320" s="272">
        <v>140353</v>
      </c>
      <c r="DD320" s="272">
        <v>62</v>
      </c>
      <c r="DE320" s="272">
        <v>152</v>
      </c>
      <c r="DF320" s="272" t="s">
        <v>44</v>
      </c>
      <c r="DG320" s="272" t="s">
        <v>44</v>
      </c>
      <c r="DH320" s="272" t="s">
        <v>44</v>
      </c>
      <c r="DI320" s="272" t="s">
        <v>44</v>
      </c>
      <c r="DJ320" s="272" t="s">
        <v>44</v>
      </c>
      <c r="DK320" s="272">
        <v>2003</v>
      </c>
      <c r="DL320" s="250">
        <v>190</v>
      </c>
      <c r="DM320" s="250">
        <v>1351</v>
      </c>
      <c r="DN320" s="250">
        <v>0</v>
      </c>
      <c r="DO320" s="250">
        <v>462</v>
      </c>
      <c r="DP320" s="250">
        <v>1197734</v>
      </c>
      <c r="DQ320" s="250">
        <v>6304</v>
      </c>
      <c r="DR320" s="250">
        <v>15717</v>
      </c>
      <c r="DS320" s="250">
        <v>14075720</v>
      </c>
      <c r="DT320" s="250">
        <v>10419</v>
      </c>
      <c r="DU320" s="250">
        <v>22430</v>
      </c>
      <c r="DV320" s="250">
        <v>0</v>
      </c>
      <c r="DW320" s="250">
        <v>0</v>
      </c>
      <c r="DX320" s="250">
        <v>0</v>
      </c>
      <c r="DY320" s="250">
        <v>6173238</v>
      </c>
      <c r="DZ320" s="250">
        <v>13362</v>
      </c>
      <c r="EA320" s="250">
        <v>31832</v>
      </c>
      <c r="EB320" s="155"/>
      <c r="EC320" s="75">
        <f t="shared" si="1061"/>
        <v>2</v>
      </c>
      <c r="ED320" s="74">
        <f t="shared" si="1062"/>
        <v>2018</v>
      </c>
      <c r="EE320" s="165">
        <f t="shared" si="1063"/>
        <v>43132</v>
      </c>
      <c r="EF320" s="157">
        <f t="shared" si="1064"/>
        <v>28</v>
      </c>
      <c r="EG320" s="156"/>
      <c r="EH320" s="166">
        <f>IFERROR(HLOOKUP(EH$1,$H$5:$FY$1802,MATCH($A320,$A$5:$A$1802,0),0)*HLOOKUP(EH$2,$H$5:$FY$1802,MATCH($A320,$A$5:$A$1802,0),0),$H$2)</f>
        <v>231780</v>
      </c>
      <c r="EI320" s="166" t="str">
        <f>IFERROR(HLOOKUP(EI$1,$H$5:$FY$1802,MATCH($A320,$A$5:$A$1802,0),0)*HLOOKUP(EI$2,$H$5:$FY$1802,MATCH($A320,$A$5:$A$1802,0),0),$H$2)</f>
        <v>-</v>
      </c>
      <c r="EJ320" s="166">
        <f>IFERROR(HLOOKUP(EJ$1,$H$5:$FY$1802,MATCH($A320,$A$5:$A$1802,0),0)*HLOOKUP(EJ$2,$H$5:$FY$1802,MATCH($A320,$A$5:$A$1802,0),0),$H$2)</f>
        <v>10719825</v>
      </c>
      <c r="EK320" s="166">
        <f>IFERROR(HLOOKUP(EK$1,$H$5:$FY$1802,MATCH($A320,$A$5:$A$1802,0),0)*HLOOKUP(EK$2,$H$5:$FY$1802,MATCH($A320,$A$5:$A$1802,0),0),$H$2)</f>
        <v>17731170</v>
      </c>
      <c r="EL320" s="166">
        <f>IFERROR(HLOOKUP(EL$1,$H$5:$FY$1802,MATCH($A320,$A$5:$A$1802,0),0)*HLOOKUP(EL$2,$H$5:$FY$1802,MATCH($A320,$A$5:$A$1802,0),0),$H$2)</f>
        <v>2667654</v>
      </c>
      <c r="EM320" s="166">
        <f>IFERROR(HLOOKUP(EM$1,$H$5:$FY$1802,MATCH($A320,$A$5:$A$1802,0),0)*HLOOKUP(EM$2,$H$5:$FY$1802,MATCH($A320,$A$5:$A$1802,0),0),$H$2)</f>
        <v>2312895</v>
      </c>
      <c r="EN320" s="166">
        <f>IFERROR(HLOOKUP(EN$1,$H$5:$FY$1802,MATCH($A320,$A$5:$A$1802,0),0)*HLOOKUP(EN$2,$H$5:$FY$1802,MATCH($A320,$A$5:$A$1802,0),0),$H$2)</f>
        <v>51361850</v>
      </c>
      <c r="EO320" s="166">
        <f>IFERROR(HLOOKUP(EO$1,$H$5:$FY$1802,MATCH($A320,$A$5:$A$1802,0),0)*HLOOKUP(EO$2,$H$5:$FY$1802,MATCH($A320,$A$5:$A$1802,0),0),$H$2)</f>
        <v>244785184</v>
      </c>
      <c r="EP320" s="166">
        <f>IFERROR(HLOOKUP(EP$1,$H$5:$FY$1802,MATCH($A320,$A$5:$A$1802,0),0)*HLOOKUP(EP$2,$H$5:$FY$1802,MATCH($A320,$A$5:$A$1802,0),0),$H$2)</f>
        <v>21222205</v>
      </c>
      <c r="EQ320" s="166" t="str">
        <f>IFERROR(HLOOKUP(EQ$1,$H$5:$FY$1802,MATCH($A320,$A$5:$A$1802,0),0)*HLOOKUP(EQ$2,$H$5:$FY$1802,MATCH($A320,$A$5:$A$1802,0),0),$H$2)</f>
        <v>-</v>
      </c>
      <c r="ER320" s="166" t="str">
        <f>IFERROR(HLOOKUP(ER$1,$H$5:$FY$1802,MATCH($A320,$A$5:$A$1802,0),0)*HLOOKUP(ER$2,$H$5:$FY$1802,MATCH($A320,$A$5:$A$1802,0),0),$H$2)</f>
        <v>-</v>
      </c>
      <c r="ES320" s="166" t="str">
        <f>IFERROR(HLOOKUP(ES$1,$H$5:$FY$1802,MATCH($A320,$A$5:$A$1802,0),0)*HLOOKUP(ES$2,$H$5:$FY$1802,MATCH($A320,$A$5:$A$1802,0),0),$H$2)</f>
        <v>-</v>
      </c>
      <c r="ET320" s="166" t="str">
        <f>IFERROR(HLOOKUP(ET$1,$H$5:$FY$1802,MATCH($A320,$A$5:$A$1802,0),0)*HLOOKUP(ET$2,$H$5:$FY$1802,MATCH($A320,$A$5:$A$1802,0),0),$H$2)</f>
        <v>-</v>
      </c>
      <c r="EU320" s="166" t="str">
        <f>IFERROR(HLOOKUP(EU$1,$H$5:$FY$1802,MATCH($A320,$A$5:$A$1802,0),0)*HLOOKUP(EU$2,$H$5:$FY$1802,MATCH($A320,$A$5:$A$1802,0),0),$H$2)</f>
        <v>-</v>
      </c>
      <c r="EV320" s="166" t="str">
        <f>IFERROR(HLOOKUP(EV$1,$H$5:$FY$1802,MATCH($A320,$A$5:$A$1802,0),0)*HLOOKUP(EV$2,$H$5:$FY$1802,MATCH($A320,$A$5:$A$1802,0),0),$H$2)</f>
        <v>-</v>
      </c>
      <c r="EW320" s="166" t="str">
        <f>IFERROR(HLOOKUP(EW$1,$H$5:$FY$1802,MATCH($A320,$A$5:$A$1802,0),0)*HLOOKUP(EW$2,$H$5:$FY$1802,MATCH($A320,$A$5:$A$1802,0),0),$H$2)</f>
        <v>-</v>
      </c>
      <c r="EX320" s="166" t="str">
        <f>IFERROR(HLOOKUP(EX$1,$H$5:$FY$1802,MATCH($A320,$A$5:$A$1802,0),0)*HLOOKUP(EX$2,$H$5:$FY$1802,MATCH($A320,$A$5:$A$1802,0),0),$H$2)</f>
        <v>-</v>
      </c>
      <c r="EY320" s="166" t="str">
        <f>IFERROR(HLOOKUP(EY$1,$H$5:$FY$1802,MATCH($A320,$A$5:$A$1802,0),0)*HLOOKUP(EY$2,$H$5:$FY$1802,MATCH($A320,$A$5:$A$1802,0),0),$H$2)</f>
        <v>-</v>
      </c>
      <c r="EZ320" s="166" t="str">
        <f>IFERROR(HLOOKUP(EZ$1,$H$5:$FY$1802,MATCH($A320,$A$5:$A$1802,0),0)*HLOOKUP(EZ$2,$H$5:$FY$1802,MATCH($A320,$A$5:$A$1802,0),0),$H$2)</f>
        <v>-</v>
      </c>
      <c r="FA320" s="166" t="str">
        <f>IFERROR(HLOOKUP(FA$1,$H$5:$FY$1802,MATCH($A320,$A$5:$A$1802,0),0)*HLOOKUP(FA$2,$H$5:$FY$1802,MATCH($A320,$A$5:$A$1802,0),0),$H$2)</f>
        <v>-</v>
      </c>
      <c r="FB320" s="166">
        <f>IFERROR(HLOOKUP(FB$1,$H$5:$FY$1802,MATCH($A320,$A$5:$A$1802,0),0)*HLOOKUP(FB$2,$H$5:$FY$1802,MATCH($A320,$A$5:$A$1802,0),0),$H$2)</f>
        <v>109098</v>
      </c>
      <c r="FC320" s="166">
        <f>IFERROR(HLOOKUP(FC$1,$H$5:$FY$1802,MATCH($A320,$A$5:$A$1802,0),0)*HLOOKUP(FC$2,$H$5:$FY$1802,MATCH($A320,$A$5:$A$1802,0),0),$H$2)</f>
        <v>344128</v>
      </c>
      <c r="FD320" s="166">
        <f>IFERROR(HLOOKUP(FD$1,$H$5:$FY$1802,MATCH($A320,$A$5:$A$1802,0),0)*HLOOKUP(FD$2,$H$5:$FY$1802,MATCH($A320,$A$5:$A$1802,0),0),$H$2)</f>
        <v>2986230</v>
      </c>
      <c r="FE320" s="166">
        <f>IFERROR(HLOOKUP(FE$1,$H$5:$FY$1802,MATCH($A320,$A$5:$A$1802,0),0)*HLOOKUP(FE$2,$H$5:$FY$1802,MATCH($A320,$A$5:$A$1802,0),0),$H$2)</f>
        <v>30302930</v>
      </c>
      <c r="FF320" s="166">
        <f>IFERROR(HLOOKUP(FF$1,$H$5:$FY$1802,MATCH($A320,$A$5:$A$1802,0),0)*HLOOKUP(FF$2,$H$5:$FY$1802,MATCH($A320,$A$5:$A$1802,0),0),$H$2)</f>
        <v>0</v>
      </c>
      <c r="FG320" s="166">
        <f>IFERROR(HLOOKUP(FG$1,$H$5:$FY$1802,MATCH($A320,$A$5:$A$1802,0),0)*HLOOKUP(FG$2,$H$5:$FY$1802,MATCH($A320,$A$5:$A$1802,0),0),$H$2)</f>
        <v>14706384</v>
      </c>
      <c r="FH320" s="152"/>
      <c r="FI320" s="405">
        <f t="shared" si="1065"/>
        <v>2.4963259853039412</v>
      </c>
      <c r="FJ320" s="405">
        <f t="shared" si="1065"/>
        <v>1.8326653306613228</v>
      </c>
      <c r="FK320" s="405">
        <f t="shared" si="1066"/>
        <v>2.4694960212201593</v>
      </c>
      <c r="FL320" s="405">
        <f t="shared" si="1067"/>
        <v>2.9108753315649869</v>
      </c>
      <c r="FM320" s="405">
        <f t="shared" si="1068"/>
        <v>1.4086364685072676</v>
      </c>
      <c r="FN320" s="405">
        <f t="shared" si="1069"/>
        <v>1.1315081135122664</v>
      </c>
      <c r="FO320" s="405">
        <f t="shared" si="1070"/>
        <v>1.7537452266718887</v>
      </c>
      <c r="FP320" s="405">
        <f t="shared" si="1071"/>
        <v>1.0710369137373936</v>
      </c>
      <c r="FQ320" s="405">
        <f t="shared" si="1072"/>
        <v>1.8987463837994214</v>
      </c>
      <c r="FR320" s="405">
        <f t="shared" si="1073"/>
        <v>1.0626808100289296</v>
      </c>
      <c r="FS320" s="65"/>
    </row>
    <row r="321" spans="1:175" ht="10.35" customHeight="1" x14ac:dyDescent="0.2">
      <c r="A321" s="74" t="str">
        <f t="shared" si="1060"/>
        <v>2017-18FEBRUARYRYF</v>
      </c>
      <c r="B321" s="163" t="str">
        <f t="shared" si="1059"/>
        <v>2017-18</v>
      </c>
      <c r="C321" s="26" t="s">
        <v>837</v>
      </c>
      <c r="D321" s="163" t="str">
        <f>INDEX($FV$16:$FW$26,MATCH($F321,$FV$16:$FV$26,0),2)</f>
        <v>Y58</v>
      </c>
      <c r="E321" s="163" t="str">
        <f>VLOOKUP($D321,$FW$8:$FX$14,2,0)</f>
        <v>South West</v>
      </c>
      <c r="F321" s="271" t="s">
        <v>865</v>
      </c>
      <c r="G321" s="271" t="s">
        <v>879</v>
      </c>
      <c r="H321" s="272">
        <v>96262</v>
      </c>
      <c r="I321" s="272">
        <v>65221</v>
      </c>
      <c r="J321" s="272">
        <v>433582</v>
      </c>
      <c r="K321" s="272">
        <v>7</v>
      </c>
      <c r="L321" s="272">
        <v>2</v>
      </c>
      <c r="M321" s="272" t="s">
        <v>44</v>
      </c>
      <c r="N321" s="272">
        <v>33</v>
      </c>
      <c r="O321" s="272">
        <v>74</v>
      </c>
      <c r="P321" s="272" t="s">
        <v>44</v>
      </c>
      <c r="Q321" s="272" t="s">
        <v>44</v>
      </c>
      <c r="R321" s="272" t="s">
        <v>44</v>
      </c>
      <c r="S321" s="272" t="s">
        <v>44</v>
      </c>
      <c r="T321" s="272">
        <v>67596</v>
      </c>
      <c r="U321" s="272">
        <v>5037</v>
      </c>
      <c r="V321" s="272">
        <v>3050</v>
      </c>
      <c r="W321" s="272">
        <v>34445</v>
      </c>
      <c r="X321" s="272">
        <v>17630</v>
      </c>
      <c r="Y321" s="272">
        <v>860</v>
      </c>
      <c r="Z321" s="272">
        <v>2810235</v>
      </c>
      <c r="AA321" s="272">
        <v>558</v>
      </c>
      <c r="AB321" s="272">
        <v>1020</v>
      </c>
      <c r="AC321" s="272">
        <v>2508242</v>
      </c>
      <c r="AD321" s="272">
        <v>822</v>
      </c>
      <c r="AE321" s="272">
        <v>1487</v>
      </c>
      <c r="AF321" s="272">
        <v>65458821</v>
      </c>
      <c r="AG321" s="272">
        <v>1900</v>
      </c>
      <c r="AH321" s="272">
        <v>3921</v>
      </c>
      <c r="AI321" s="272">
        <v>71405938</v>
      </c>
      <c r="AJ321" s="272">
        <v>4050</v>
      </c>
      <c r="AK321" s="272">
        <v>9465</v>
      </c>
      <c r="AL321" s="272">
        <v>6798346</v>
      </c>
      <c r="AM321" s="272">
        <v>7905</v>
      </c>
      <c r="AN321" s="272">
        <v>16878</v>
      </c>
      <c r="AO321" s="272">
        <v>3472</v>
      </c>
      <c r="AP321" s="272">
        <v>289</v>
      </c>
      <c r="AQ321" s="272">
        <v>1027</v>
      </c>
      <c r="AR321" s="272">
        <v>3727</v>
      </c>
      <c r="AS321" s="272">
        <v>482</v>
      </c>
      <c r="AT321" s="272">
        <v>1674</v>
      </c>
      <c r="AU321" s="272">
        <v>137</v>
      </c>
      <c r="AV321" s="272">
        <v>35466</v>
      </c>
      <c r="AW321" s="272">
        <v>3007</v>
      </c>
      <c r="AX321" s="272">
        <v>25651</v>
      </c>
      <c r="AY321" s="272">
        <v>64124</v>
      </c>
      <c r="AZ321" s="272">
        <v>10137</v>
      </c>
      <c r="BA321" s="272">
        <v>7905</v>
      </c>
      <c r="BB321" s="272">
        <v>6146</v>
      </c>
      <c r="BC321" s="272">
        <v>4848</v>
      </c>
      <c r="BD321" s="272">
        <v>45374</v>
      </c>
      <c r="BE321" s="272">
        <v>38700</v>
      </c>
      <c r="BF321" s="272">
        <v>25279</v>
      </c>
      <c r="BG321" s="272">
        <v>19634</v>
      </c>
      <c r="BH321" s="272">
        <v>1273</v>
      </c>
      <c r="BI321" s="272">
        <v>921</v>
      </c>
      <c r="BJ321" s="272" t="s">
        <v>44</v>
      </c>
      <c r="BK321" s="272" t="s">
        <v>44</v>
      </c>
      <c r="BL321" s="272" t="s">
        <v>44</v>
      </c>
      <c r="BM321" s="272" t="s">
        <v>44</v>
      </c>
      <c r="BN321" s="272" t="s">
        <v>44</v>
      </c>
      <c r="BO321" s="272" t="s">
        <v>44</v>
      </c>
      <c r="BP321" s="272" t="s">
        <v>44</v>
      </c>
      <c r="BQ321" s="272" t="s">
        <v>44</v>
      </c>
      <c r="BR321" s="272" t="s">
        <v>44</v>
      </c>
      <c r="BS321" s="272" t="s">
        <v>44</v>
      </c>
      <c r="BT321" s="272" t="s">
        <v>44</v>
      </c>
      <c r="BU321" s="272" t="s">
        <v>44</v>
      </c>
      <c r="BV321" s="272" t="s">
        <v>44</v>
      </c>
      <c r="BW321" s="272" t="s">
        <v>44</v>
      </c>
      <c r="BX321" s="272" t="s">
        <v>44</v>
      </c>
      <c r="BY321" s="272" t="s">
        <v>44</v>
      </c>
      <c r="BZ321" s="272" t="s">
        <v>44</v>
      </c>
      <c r="CA321" s="272" t="s">
        <v>44</v>
      </c>
      <c r="CB321" s="272" t="s">
        <v>44</v>
      </c>
      <c r="CC321" s="272" t="s">
        <v>44</v>
      </c>
      <c r="CD321" s="272" t="s">
        <v>44</v>
      </c>
      <c r="CE321" s="272" t="s">
        <v>44</v>
      </c>
      <c r="CF321" s="272" t="s">
        <v>44</v>
      </c>
      <c r="CG321" s="272" t="s">
        <v>44</v>
      </c>
      <c r="CH321" s="272" t="s">
        <v>44</v>
      </c>
      <c r="CI321" s="272" t="s">
        <v>44</v>
      </c>
      <c r="CJ321" s="272" t="s">
        <v>44</v>
      </c>
      <c r="CK321" s="272" t="s">
        <v>44</v>
      </c>
      <c r="CL321" s="272" t="s">
        <v>44</v>
      </c>
      <c r="CM321" s="272" t="s">
        <v>44</v>
      </c>
      <c r="CN321" s="272" t="s">
        <v>44</v>
      </c>
      <c r="CO321" s="272" t="s">
        <v>44</v>
      </c>
      <c r="CP321" s="272" t="s">
        <v>44</v>
      </c>
      <c r="CQ321" s="272" t="s">
        <v>44</v>
      </c>
      <c r="CR321" s="272" t="s">
        <v>44</v>
      </c>
      <c r="CS321" s="272" t="s">
        <v>44</v>
      </c>
      <c r="CT321" s="272" t="s">
        <v>44</v>
      </c>
      <c r="CU321" s="272" t="s">
        <v>44</v>
      </c>
      <c r="CV321" s="272" t="s">
        <v>44</v>
      </c>
      <c r="CW321" s="272" t="s">
        <v>44</v>
      </c>
      <c r="CX321" s="272">
        <v>494</v>
      </c>
      <c r="CY321" s="272">
        <v>166035</v>
      </c>
      <c r="CZ321" s="272">
        <v>336</v>
      </c>
      <c r="DA321" s="272">
        <v>568</v>
      </c>
      <c r="DB321" s="272">
        <v>2279</v>
      </c>
      <c r="DC321" s="272">
        <v>61830</v>
      </c>
      <c r="DD321" s="272">
        <v>27</v>
      </c>
      <c r="DE321" s="272">
        <v>46</v>
      </c>
      <c r="DF321" s="272" t="s">
        <v>44</v>
      </c>
      <c r="DG321" s="272" t="s">
        <v>44</v>
      </c>
      <c r="DH321" s="272" t="s">
        <v>44</v>
      </c>
      <c r="DI321" s="272" t="s">
        <v>44</v>
      </c>
      <c r="DJ321" s="272" t="s">
        <v>44</v>
      </c>
      <c r="DK321" s="272">
        <v>0</v>
      </c>
      <c r="DL321" s="250">
        <v>1085</v>
      </c>
      <c r="DM321" s="250">
        <v>964</v>
      </c>
      <c r="DN321" s="250">
        <v>15</v>
      </c>
      <c r="DO321" s="250">
        <v>1020</v>
      </c>
      <c r="DP321" s="250">
        <v>5945347</v>
      </c>
      <c r="DQ321" s="250">
        <v>5480</v>
      </c>
      <c r="DR321" s="250">
        <v>11395</v>
      </c>
      <c r="DS321" s="250">
        <v>6459255</v>
      </c>
      <c r="DT321" s="250">
        <v>6700</v>
      </c>
      <c r="DU321" s="250">
        <v>13848</v>
      </c>
      <c r="DV321" s="250">
        <v>103128</v>
      </c>
      <c r="DW321" s="250">
        <v>6875</v>
      </c>
      <c r="DX321" s="250">
        <v>11077</v>
      </c>
      <c r="DY321" s="250">
        <v>7885453</v>
      </c>
      <c r="DZ321" s="250">
        <v>7731</v>
      </c>
      <c r="EA321" s="250">
        <v>16691</v>
      </c>
      <c r="EB321" s="155"/>
      <c r="EC321" s="75">
        <f t="shared" si="1061"/>
        <v>2</v>
      </c>
      <c r="ED321" s="74">
        <f t="shared" si="1062"/>
        <v>2018</v>
      </c>
      <c r="EE321" s="165">
        <f t="shared" si="1063"/>
        <v>43132</v>
      </c>
      <c r="EF321" s="157">
        <f t="shared" si="1064"/>
        <v>28</v>
      </c>
      <c r="EG321" s="156"/>
      <c r="EH321" s="166">
        <f>IFERROR(HLOOKUP(EH$1,$H$5:$FY$1802,MATCH($A321,$A$5:$A$1802,0),0)*HLOOKUP(EH$2,$H$5:$FY$1802,MATCH($A321,$A$5:$A$1802,0),0),$H$2)</f>
        <v>130442</v>
      </c>
      <c r="EI321" s="166" t="str">
        <f>IFERROR(HLOOKUP(EI$1,$H$5:$FY$1802,MATCH($A321,$A$5:$A$1802,0),0)*HLOOKUP(EI$2,$H$5:$FY$1802,MATCH($A321,$A$5:$A$1802,0),0),$H$2)</f>
        <v>-</v>
      </c>
      <c r="EJ321" s="166">
        <f>IFERROR(HLOOKUP(EJ$1,$H$5:$FY$1802,MATCH($A321,$A$5:$A$1802,0),0)*HLOOKUP(EJ$2,$H$5:$FY$1802,MATCH($A321,$A$5:$A$1802,0),0),$H$2)</f>
        <v>2152293</v>
      </c>
      <c r="EK321" s="166">
        <f>IFERROR(HLOOKUP(EK$1,$H$5:$FY$1802,MATCH($A321,$A$5:$A$1802,0),0)*HLOOKUP(EK$2,$H$5:$FY$1802,MATCH($A321,$A$5:$A$1802,0),0),$H$2)</f>
        <v>4826354</v>
      </c>
      <c r="EL321" s="166">
        <f>IFERROR(HLOOKUP(EL$1,$H$5:$FY$1802,MATCH($A321,$A$5:$A$1802,0),0)*HLOOKUP(EL$2,$H$5:$FY$1802,MATCH($A321,$A$5:$A$1802,0),0),$H$2)</f>
        <v>5137740</v>
      </c>
      <c r="EM321" s="166">
        <f>IFERROR(HLOOKUP(EM$1,$H$5:$FY$1802,MATCH($A321,$A$5:$A$1802,0),0)*HLOOKUP(EM$2,$H$5:$FY$1802,MATCH($A321,$A$5:$A$1802,0),0),$H$2)</f>
        <v>4535350</v>
      </c>
      <c r="EN321" s="166">
        <f>IFERROR(HLOOKUP(EN$1,$H$5:$FY$1802,MATCH($A321,$A$5:$A$1802,0),0)*HLOOKUP(EN$2,$H$5:$FY$1802,MATCH($A321,$A$5:$A$1802,0),0),$H$2)</f>
        <v>135058845</v>
      </c>
      <c r="EO321" s="166">
        <f>IFERROR(HLOOKUP(EO$1,$H$5:$FY$1802,MATCH($A321,$A$5:$A$1802,0),0)*HLOOKUP(EO$2,$H$5:$FY$1802,MATCH($A321,$A$5:$A$1802,0),0),$H$2)</f>
        <v>166867950</v>
      </c>
      <c r="EP321" s="166">
        <f>IFERROR(HLOOKUP(EP$1,$H$5:$FY$1802,MATCH($A321,$A$5:$A$1802,0),0)*HLOOKUP(EP$2,$H$5:$FY$1802,MATCH($A321,$A$5:$A$1802,0),0),$H$2)</f>
        <v>14515080</v>
      </c>
      <c r="EQ321" s="166" t="str">
        <f>IFERROR(HLOOKUP(EQ$1,$H$5:$FY$1802,MATCH($A321,$A$5:$A$1802,0),0)*HLOOKUP(EQ$2,$H$5:$FY$1802,MATCH($A321,$A$5:$A$1802,0),0),$H$2)</f>
        <v>-</v>
      </c>
      <c r="ER321" s="166" t="str">
        <f>IFERROR(HLOOKUP(ER$1,$H$5:$FY$1802,MATCH($A321,$A$5:$A$1802,0),0)*HLOOKUP(ER$2,$H$5:$FY$1802,MATCH($A321,$A$5:$A$1802,0),0),$H$2)</f>
        <v>-</v>
      </c>
      <c r="ES321" s="166" t="str">
        <f>IFERROR(HLOOKUP(ES$1,$H$5:$FY$1802,MATCH($A321,$A$5:$A$1802,0),0)*HLOOKUP(ES$2,$H$5:$FY$1802,MATCH($A321,$A$5:$A$1802,0),0),$H$2)</f>
        <v>-</v>
      </c>
      <c r="ET321" s="166" t="str">
        <f>IFERROR(HLOOKUP(ET$1,$H$5:$FY$1802,MATCH($A321,$A$5:$A$1802,0),0)*HLOOKUP(ET$2,$H$5:$FY$1802,MATCH($A321,$A$5:$A$1802,0),0),$H$2)</f>
        <v>-</v>
      </c>
      <c r="EU321" s="166" t="str">
        <f>IFERROR(HLOOKUP(EU$1,$H$5:$FY$1802,MATCH($A321,$A$5:$A$1802,0),0)*HLOOKUP(EU$2,$H$5:$FY$1802,MATCH($A321,$A$5:$A$1802,0),0),$H$2)</f>
        <v>-</v>
      </c>
      <c r="EV321" s="166" t="str">
        <f>IFERROR(HLOOKUP(EV$1,$H$5:$FY$1802,MATCH($A321,$A$5:$A$1802,0),0)*HLOOKUP(EV$2,$H$5:$FY$1802,MATCH($A321,$A$5:$A$1802,0),0),$H$2)</f>
        <v>-</v>
      </c>
      <c r="EW321" s="166" t="str">
        <f>IFERROR(HLOOKUP(EW$1,$H$5:$FY$1802,MATCH($A321,$A$5:$A$1802,0),0)*HLOOKUP(EW$2,$H$5:$FY$1802,MATCH($A321,$A$5:$A$1802,0),0),$H$2)</f>
        <v>-</v>
      </c>
      <c r="EX321" s="166" t="str">
        <f>IFERROR(HLOOKUP(EX$1,$H$5:$FY$1802,MATCH($A321,$A$5:$A$1802,0),0)*HLOOKUP(EX$2,$H$5:$FY$1802,MATCH($A321,$A$5:$A$1802,0),0),$H$2)</f>
        <v>-</v>
      </c>
      <c r="EY321" s="166" t="str">
        <f>IFERROR(HLOOKUP(EY$1,$H$5:$FY$1802,MATCH($A321,$A$5:$A$1802,0),0)*HLOOKUP(EY$2,$H$5:$FY$1802,MATCH($A321,$A$5:$A$1802,0),0),$H$2)</f>
        <v>-</v>
      </c>
      <c r="EZ321" s="166" t="str">
        <f>IFERROR(HLOOKUP(EZ$1,$H$5:$FY$1802,MATCH($A321,$A$5:$A$1802,0),0)*HLOOKUP(EZ$2,$H$5:$FY$1802,MATCH($A321,$A$5:$A$1802,0),0),$H$2)</f>
        <v>-</v>
      </c>
      <c r="FA321" s="166" t="str">
        <f>IFERROR(HLOOKUP(FA$1,$H$5:$FY$1802,MATCH($A321,$A$5:$A$1802,0),0)*HLOOKUP(FA$2,$H$5:$FY$1802,MATCH($A321,$A$5:$A$1802,0),0),$H$2)</f>
        <v>-</v>
      </c>
      <c r="FB321" s="166">
        <f>IFERROR(HLOOKUP(FB$1,$H$5:$FY$1802,MATCH($A321,$A$5:$A$1802,0),0)*HLOOKUP(FB$2,$H$5:$FY$1802,MATCH($A321,$A$5:$A$1802,0),0),$H$2)</f>
        <v>280592</v>
      </c>
      <c r="FC321" s="166">
        <f>IFERROR(HLOOKUP(FC$1,$H$5:$FY$1802,MATCH($A321,$A$5:$A$1802,0),0)*HLOOKUP(FC$2,$H$5:$FY$1802,MATCH($A321,$A$5:$A$1802,0),0),$H$2)</f>
        <v>104834</v>
      </c>
      <c r="FD321" s="166">
        <f>IFERROR(HLOOKUP(FD$1,$H$5:$FY$1802,MATCH($A321,$A$5:$A$1802,0),0)*HLOOKUP(FD$2,$H$5:$FY$1802,MATCH($A321,$A$5:$A$1802,0),0),$H$2)</f>
        <v>12363575</v>
      </c>
      <c r="FE321" s="166">
        <f>IFERROR(HLOOKUP(FE$1,$H$5:$FY$1802,MATCH($A321,$A$5:$A$1802,0),0)*HLOOKUP(FE$2,$H$5:$FY$1802,MATCH($A321,$A$5:$A$1802,0),0),$H$2)</f>
        <v>13349472</v>
      </c>
      <c r="FF321" s="166">
        <f>IFERROR(HLOOKUP(FF$1,$H$5:$FY$1802,MATCH($A321,$A$5:$A$1802,0),0)*HLOOKUP(FF$2,$H$5:$FY$1802,MATCH($A321,$A$5:$A$1802,0),0),$H$2)</f>
        <v>166155</v>
      </c>
      <c r="FG321" s="166">
        <f>IFERROR(HLOOKUP(FG$1,$H$5:$FY$1802,MATCH($A321,$A$5:$A$1802,0),0)*HLOOKUP(FG$2,$H$5:$FY$1802,MATCH($A321,$A$5:$A$1802,0),0),$H$2)</f>
        <v>17024820</v>
      </c>
      <c r="FH321" s="152"/>
      <c r="FI321" s="405">
        <f t="shared" si="1065"/>
        <v>2.012507444907683</v>
      </c>
      <c r="FJ321" s="405">
        <f t="shared" si="1065"/>
        <v>1.5693865396069089</v>
      </c>
      <c r="FK321" s="405">
        <f t="shared" si="1066"/>
        <v>2.0150819672131148</v>
      </c>
      <c r="FL321" s="405">
        <f t="shared" si="1067"/>
        <v>1.5895081967213114</v>
      </c>
      <c r="FM321" s="405">
        <f t="shared" si="1068"/>
        <v>1.3172884308317607</v>
      </c>
      <c r="FN321" s="405">
        <f t="shared" si="1069"/>
        <v>1.1235302656408768</v>
      </c>
      <c r="FO321" s="405">
        <f t="shared" si="1070"/>
        <v>1.4338627339761769</v>
      </c>
      <c r="FP321" s="405">
        <f t="shared" si="1071"/>
        <v>1.1136698808848553</v>
      </c>
      <c r="FQ321" s="405">
        <f t="shared" si="1072"/>
        <v>1.4802325581395348</v>
      </c>
      <c r="FR321" s="405">
        <f t="shared" si="1073"/>
        <v>1.0709302325581396</v>
      </c>
      <c r="FS321" s="65"/>
    </row>
    <row r="322" spans="1:175" ht="10.35" customHeight="1" x14ac:dyDescent="0.2">
      <c r="A322" s="74" t="str">
        <f t="shared" si="1060"/>
        <v>2017-18FEBRUARYRYA</v>
      </c>
      <c r="B322" s="163" t="str">
        <f t="shared" ref="B322:B385" si="1074">IF($C322="April",LEFT($B311,4)+1&amp;"-"&amp;RIGHT($B311,2)+1,$B311)</f>
        <v>2017-18</v>
      </c>
      <c r="C322" s="26" t="s">
        <v>837</v>
      </c>
      <c r="D322" s="163" t="str">
        <f>INDEX($FV$16:$FW$26,MATCH($F322,$FV$16:$FV$26,0),2)</f>
        <v>Y60</v>
      </c>
      <c r="E322" s="163" t="str">
        <f>VLOOKUP($D322,$FW$8:$FX$14,2,0)</f>
        <v>Midlands</v>
      </c>
      <c r="F322" s="271" t="s">
        <v>867</v>
      </c>
      <c r="G322" s="271" t="s">
        <v>880</v>
      </c>
      <c r="H322" s="272">
        <v>103801</v>
      </c>
      <c r="I322" s="272">
        <v>74762</v>
      </c>
      <c r="J322" s="272">
        <v>290879</v>
      </c>
      <c r="K322" s="272">
        <v>4</v>
      </c>
      <c r="L322" s="272">
        <v>1</v>
      </c>
      <c r="M322" s="272" t="s">
        <v>44</v>
      </c>
      <c r="N322" s="272">
        <v>21</v>
      </c>
      <c r="O322" s="272">
        <v>46</v>
      </c>
      <c r="P322" s="272" t="s">
        <v>44</v>
      </c>
      <c r="Q322" s="272" t="s">
        <v>44</v>
      </c>
      <c r="R322" s="272" t="s">
        <v>44</v>
      </c>
      <c r="S322" s="272" t="s">
        <v>44</v>
      </c>
      <c r="T322" s="272">
        <v>81802</v>
      </c>
      <c r="U322" s="272">
        <v>4968</v>
      </c>
      <c r="V322" s="272">
        <v>3090</v>
      </c>
      <c r="W322" s="272">
        <v>37759</v>
      </c>
      <c r="X322" s="272">
        <v>30867</v>
      </c>
      <c r="Y322" s="272">
        <v>1930</v>
      </c>
      <c r="Z322" s="272">
        <v>2101070</v>
      </c>
      <c r="AA322" s="272">
        <v>423</v>
      </c>
      <c r="AB322" s="272">
        <v>726</v>
      </c>
      <c r="AC322" s="272">
        <v>1584551</v>
      </c>
      <c r="AD322" s="272">
        <v>513</v>
      </c>
      <c r="AE322" s="272">
        <v>917</v>
      </c>
      <c r="AF322" s="272">
        <v>29962139</v>
      </c>
      <c r="AG322" s="272">
        <v>794</v>
      </c>
      <c r="AH322" s="272">
        <v>1462</v>
      </c>
      <c r="AI322" s="272">
        <v>77023333</v>
      </c>
      <c r="AJ322" s="272">
        <v>2495</v>
      </c>
      <c r="AK322" s="272">
        <v>5807</v>
      </c>
      <c r="AL322" s="272">
        <v>7045920</v>
      </c>
      <c r="AM322" s="272">
        <v>3651</v>
      </c>
      <c r="AN322" s="272">
        <v>9743</v>
      </c>
      <c r="AO322" s="272">
        <v>2919</v>
      </c>
      <c r="AP322" s="272">
        <v>5</v>
      </c>
      <c r="AQ322" s="272">
        <v>8</v>
      </c>
      <c r="AR322" s="272">
        <v>0</v>
      </c>
      <c r="AS322" s="272">
        <v>248</v>
      </c>
      <c r="AT322" s="272">
        <v>2658</v>
      </c>
      <c r="AU322" s="272">
        <v>1741</v>
      </c>
      <c r="AV322" s="272">
        <v>46046</v>
      </c>
      <c r="AW322" s="272">
        <v>3010</v>
      </c>
      <c r="AX322" s="272">
        <v>29827</v>
      </c>
      <c r="AY322" s="272">
        <v>78883</v>
      </c>
      <c r="AZ322" s="272">
        <v>9318</v>
      </c>
      <c r="BA322" s="272">
        <v>6925</v>
      </c>
      <c r="BB322" s="272">
        <v>5720</v>
      </c>
      <c r="BC322" s="272">
        <v>4342</v>
      </c>
      <c r="BD322" s="272">
        <v>47499</v>
      </c>
      <c r="BE322" s="272">
        <v>39873</v>
      </c>
      <c r="BF322" s="272">
        <v>52813</v>
      </c>
      <c r="BG322" s="272">
        <v>32392</v>
      </c>
      <c r="BH322" s="272">
        <v>4377</v>
      </c>
      <c r="BI322" s="272">
        <v>2033</v>
      </c>
      <c r="BJ322" s="272" t="s">
        <v>44</v>
      </c>
      <c r="BK322" s="272" t="s">
        <v>44</v>
      </c>
      <c r="BL322" s="272" t="s">
        <v>44</v>
      </c>
      <c r="BM322" s="272" t="s">
        <v>44</v>
      </c>
      <c r="BN322" s="272" t="s">
        <v>44</v>
      </c>
      <c r="BO322" s="272" t="s">
        <v>44</v>
      </c>
      <c r="BP322" s="272" t="s">
        <v>44</v>
      </c>
      <c r="BQ322" s="272" t="s">
        <v>44</v>
      </c>
      <c r="BR322" s="272" t="s">
        <v>44</v>
      </c>
      <c r="BS322" s="272" t="s">
        <v>44</v>
      </c>
      <c r="BT322" s="272" t="s">
        <v>44</v>
      </c>
      <c r="BU322" s="272" t="s">
        <v>44</v>
      </c>
      <c r="BV322" s="272" t="s">
        <v>44</v>
      </c>
      <c r="BW322" s="272" t="s">
        <v>44</v>
      </c>
      <c r="BX322" s="272" t="s">
        <v>44</v>
      </c>
      <c r="BY322" s="272" t="s">
        <v>44</v>
      </c>
      <c r="BZ322" s="272" t="s">
        <v>44</v>
      </c>
      <c r="CA322" s="272" t="s">
        <v>44</v>
      </c>
      <c r="CB322" s="272" t="s">
        <v>44</v>
      </c>
      <c r="CC322" s="272" t="s">
        <v>44</v>
      </c>
      <c r="CD322" s="272" t="s">
        <v>44</v>
      </c>
      <c r="CE322" s="272" t="s">
        <v>44</v>
      </c>
      <c r="CF322" s="272" t="s">
        <v>44</v>
      </c>
      <c r="CG322" s="272" t="s">
        <v>44</v>
      </c>
      <c r="CH322" s="272" t="s">
        <v>44</v>
      </c>
      <c r="CI322" s="272" t="s">
        <v>44</v>
      </c>
      <c r="CJ322" s="272" t="s">
        <v>44</v>
      </c>
      <c r="CK322" s="272" t="s">
        <v>44</v>
      </c>
      <c r="CL322" s="272" t="s">
        <v>44</v>
      </c>
      <c r="CM322" s="272" t="s">
        <v>44</v>
      </c>
      <c r="CN322" s="272" t="s">
        <v>44</v>
      </c>
      <c r="CO322" s="272" t="s">
        <v>44</v>
      </c>
      <c r="CP322" s="272" t="s">
        <v>44</v>
      </c>
      <c r="CQ322" s="272" t="s">
        <v>44</v>
      </c>
      <c r="CR322" s="272" t="s">
        <v>44</v>
      </c>
      <c r="CS322" s="272" t="s">
        <v>44</v>
      </c>
      <c r="CT322" s="272" t="s">
        <v>44</v>
      </c>
      <c r="CU322" s="272" t="s">
        <v>44</v>
      </c>
      <c r="CV322" s="272" t="s">
        <v>44</v>
      </c>
      <c r="CW322" s="272" t="s">
        <v>44</v>
      </c>
      <c r="CX322" s="272">
        <v>212</v>
      </c>
      <c r="CY322" s="272">
        <v>60742</v>
      </c>
      <c r="CZ322" s="272">
        <v>287</v>
      </c>
      <c r="DA322" s="272">
        <v>453</v>
      </c>
      <c r="DB322" s="272">
        <v>3493</v>
      </c>
      <c r="DC322" s="272">
        <v>281567</v>
      </c>
      <c r="DD322" s="272">
        <v>81</v>
      </c>
      <c r="DE322" s="272">
        <v>59</v>
      </c>
      <c r="DF322" s="272" t="s">
        <v>44</v>
      </c>
      <c r="DG322" s="272" t="s">
        <v>44</v>
      </c>
      <c r="DH322" s="272" t="s">
        <v>44</v>
      </c>
      <c r="DI322" s="272" t="s">
        <v>44</v>
      </c>
      <c r="DJ322" s="272" t="s">
        <v>44</v>
      </c>
      <c r="DK322" s="272">
        <v>256</v>
      </c>
      <c r="DL322" s="250">
        <v>0</v>
      </c>
      <c r="DM322" s="250">
        <v>1642</v>
      </c>
      <c r="DN322" s="250">
        <v>0</v>
      </c>
      <c r="DO322" s="250">
        <v>1461</v>
      </c>
      <c r="DP322" s="250">
        <v>0</v>
      </c>
      <c r="DQ322" s="250">
        <v>0</v>
      </c>
      <c r="DR322" s="250">
        <v>0</v>
      </c>
      <c r="DS322" s="250">
        <v>8034817</v>
      </c>
      <c r="DT322" s="250">
        <v>4893</v>
      </c>
      <c r="DU322" s="250">
        <v>10261</v>
      </c>
      <c r="DV322" s="250">
        <v>0</v>
      </c>
      <c r="DW322" s="250">
        <v>0</v>
      </c>
      <c r="DX322" s="250">
        <v>0</v>
      </c>
      <c r="DY322" s="250">
        <v>10070825</v>
      </c>
      <c r="DZ322" s="250">
        <v>6893</v>
      </c>
      <c r="EA322" s="250">
        <v>15006</v>
      </c>
      <c r="EB322" s="155"/>
      <c r="EC322" s="75">
        <f t="shared" si="1061"/>
        <v>2</v>
      </c>
      <c r="ED322" s="74">
        <f t="shared" si="1062"/>
        <v>2018</v>
      </c>
      <c r="EE322" s="165">
        <f t="shared" si="1063"/>
        <v>43132</v>
      </c>
      <c r="EF322" s="157">
        <f t="shared" si="1064"/>
        <v>28</v>
      </c>
      <c r="EG322" s="156"/>
      <c r="EH322" s="166">
        <f>IFERROR(HLOOKUP(EH$1,$H$5:$FY$1802,MATCH($A322,$A$5:$A$1802,0),0)*HLOOKUP(EH$2,$H$5:$FY$1802,MATCH($A322,$A$5:$A$1802,0),0),$H$2)</f>
        <v>74762</v>
      </c>
      <c r="EI322" s="166" t="str">
        <f>IFERROR(HLOOKUP(EI$1,$H$5:$FY$1802,MATCH($A322,$A$5:$A$1802,0),0)*HLOOKUP(EI$2,$H$5:$FY$1802,MATCH($A322,$A$5:$A$1802,0),0),$H$2)</f>
        <v>-</v>
      </c>
      <c r="EJ322" s="166">
        <f>IFERROR(HLOOKUP(EJ$1,$H$5:$FY$1802,MATCH($A322,$A$5:$A$1802,0),0)*HLOOKUP(EJ$2,$H$5:$FY$1802,MATCH($A322,$A$5:$A$1802,0),0),$H$2)</f>
        <v>1570002</v>
      </c>
      <c r="EK322" s="166">
        <f>IFERROR(HLOOKUP(EK$1,$H$5:$FY$1802,MATCH($A322,$A$5:$A$1802,0),0)*HLOOKUP(EK$2,$H$5:$FY$1802,MATCH($A322,$A$5:$A$1802,0),0),$H$2)</f>
        <v>3439052</v>
      </c>
      <c r="EL322" s="166">
        <f>IFERROR(HLOOKUP(EL$1,$H$5:$FY$1802,MATCH($A322,$A$5:$A$1802,0),0)*HLOOKUP(EL$2,$H$5:$FY$1802,MATCH($A322,$A$5:$A$1802,0),0),$H$2)</f>
        <v>3606768</v>
      </c>
      <c r="EM322" s="166">
        <f>IFERROR(HLOOKUP(EM$1,$H$5:$FY$1802,MATCH($A322,$A$5:$A$1802,0),0)*HLOOKUP(EM$2,$H$5:$FY$1802,MATCH($A322,$A$5:$A$1802,0),0),$H$2)</f>
        <v>2833530</v>
      </c>
      <c r="EN322" s="166">
        <f>IFERROR(HLOOKUP(EN$1,$H$5:$FY$1802,MATCH($A322,$A$5:$A$1802,0),0)*HLOOKUP(EN$2,$H$5:$FY$1802,MATCH($A322,$A$5:$A$1802,0),0),$H$2)</f>
        <v>55203658</v>
      </c>
      <c r="EO322" s="166">
        <f>IFERROR(HLOOKUP(EO$1,$H$5:$FY$1802,MATCH($A322,$A$5:$A$1802,0),0)*HLOOKUP(EO$2,$H$5:$FY$1802,MATCH($A322,$A$5:$A$1802,0),0),$H$2)</f>
        <v>179244669</v>
      </c>
      <c r="EP322" s="166">
        <f>IFERROR(HLOOKUP(EP$1,$H$5:$FY$1802,MATCH($A322,$A$5:$A$1802,0),0)*HLOOKUP(EP$2,$H$5:$FY$1802,MATCH($A322,$A$5:$A$1802,0),0),$H$2)</f>
        <v>18803990</v>
      </c>
      <c r="EQ322" s="166" t="str">
        <f>IFERROR(HLOOKUP(EQ$1,$H$5:$FY$1802,MATCH($A322,$A$5:$A$1802,0),0)*HLOOKUP(EQ$2,$H$5:$FY$1802,MATCH($A322,$A$5:$A$1802,0),0),$H$2)</f>
        <v>-</v>
      </c>
      <c r="ER322" s="166" t="str">
        <f>IFERROR(HLOOKUP(ER$1,$H$5:$FY$1802,MATCH($A322,$A$5:$A$1802,0),0)*HLOOKUP(ER$2,$H$5:$FY$1802,MATCH($A322,$A$5:$A$1802,0),0),$H$2)</f>
        <v>-</v>
      </c>
      <c r="ES322" s="166" t="str">
        <f>IFERROR(HLOOKUP(ES$1,$H$5:$FY$1802,MATCH($A322,$A$5:$A$1802,0),0)*HLOOKUP(ES$2,$H$5:$FY$1802,MATCH($A322,$A$5:$A$1802,0),0),$H$2)</f>
        <v>-</v>
      </c>
      <c r="ET322" s="166" t="str">
        <f>IFERROR(HLOOKUP(ET$1,$H$5:$FY$1802,MATCH($A322,$A$5:$A$1802,0),0)*HLOOKUP(ET$2,$H$5:$FY$1802,MATCH($A322,$A$5:$A$1802,0),0),$H$2)</f>
        <v>-</v>
      </c>
      <c r="EU322" s="166" t="str">
        <f>IFERROR(HLOOKUP(EU$1,$H$5:$FY$1802,MATCH($A322,$A$5:$A$1802,0),0)*HLOOKUP(EU$2,$H$5:$FY$1802,MATCH($A322,$A$5:$A$1802,0),0),$H$2)</f>
        <v>-</v>
      </c>
      <c r="EV322" s="166" t="str">
        <f>IFERROR(HLOOKUP(EV$1,$H$5:$FY$1802,MATCH($A322,$A$5:$A$1802,0),0)*HLOOKUP(EV$2,$H$5:$FY$1802,MATCH($A322,$A$5:$A$1802,0),0),$H$2)</f>
        <v>-</v>
      </c>
      <c r="EW322" s="166" t="str">
        <f>IFERROR(HLOOKUP(EW$1,$H$5:$FY$1802,MATCH($A322,$A$5:$A$1802,0),0)*HLOOKUP(EW$2,$H$5:$FY$1802,MATCH($A322,$A$5:$A$1802,0),0),$H$2)</f>
        <v>-</v>
      </c>
      <c r="EX322" s="166" t="str">
        <f>IFERROR(HLOOKUP(EX$1,$H$5:$FY$1802,MATCH($A322,$A$5:$A$1802,0),0)*HLOOKUP(EX$2,$H$5:$FY$1802,MATCH($A322,$A$5:$A$1802,0),0),$H$2)</f>
        <v>-</v>
      </c>
      <c r="EY322" s="166" t="str">
        <f>IFERROR(HLOOKUP(EY$1,$H$5:$FY$1802,MATCH($A322,$A$5:$A$1802,0),0)*HLOOKUP(EY$2,$H$5:$FY$1802,MATCH($A322,$A$5:$A$1802,0),0),$H$2)</f>
        <v>-</v>
      </c>
      <c r="EZ322" s="166" t="str">
        <f>IFERROR(HLOOKUP(EZ$1,$H$5:$FY$1802,MATCH($A322,$A$5:$A$1802,0),0)*HLOOKUP(EZ$2,$H$5:$FY$1802,MATCH($A322,$A$5:$A$1802,0),0),$H$2)</f>
        <v>-</v>
      </c>
      <c r="FA322" s="166" t="str">
        <f>IFERROR(HLOOKUP(FA$1,$H$5:$FY$1802,MATCH($A322,$A$5:$A$1802,0),0)*HLOOKUP(FA$2,$H$5:$FY$1802,MATCH($A322,$A$5:$A$1802,0),0),$H$2)</f>
        <v>-</v>
      </c>
      <c r="FB322" s="166">
        <f>IFERROR(HLOOKUP(FB$1,$H$5:$FY$1802,MATCH($A322,$A$5:$A$1802,0),0)*HLOOKUP(FB$2,$H$5:$FY$1802,MATCH($A322,$A$5:$A$1802,0),0),$H$2)</f>
        <v>96036</v>
      </c>
      <c r="FC322" s="166">
        <f>IFERROR(HLOOKUP(FC$1,$H$5:$FY$1802,MATCH($A322,$A$5:$A$1802,0),0)*HLOOKUP(FC$2,$H$5:$FY$1802,MATCH($A322,$A$5:$A$1802,0),0),$H$2)</f>
        <v>206087</v>
      </c>
      <c r="FD322" s="166">
        <f>IFERROR(HLOOKUP(FD$1,$H$5:$FY$1802,MATCH($A322,$A$5:$A$1802,0),0)*HLOOKUP(FD$2,$H$5:$FY$1802,MATCH($A322,$A$5:$A$1802,0),0),$H$2)</f>
        <v>0</v>
      </c>
      <c r="FE322" s="166">
        <f>IFERROR(HLOOKUP(FE$1,$H$5:$FY$1802,MATCH($A322,$A$5:$A$1802,0),0)*HLOOKUP(FE$2,$H$5:$FY$1802,MATCH($A322,$A$5:$A$1802,0),0),$H$2)</f>
        <v>16848562</v>
      </c>
      <c r="FF322" s="166">
        <f>IFERROR(HLOOKUP(FF$1,$H$5:$FY$1802,MATCH($A322,$A$5:$A$1802,0),0)*HLOOKUP(FF$2,$H$5:$FY$1802,MATCH($A322,$A$5:$A$1802,0),0),$H$2)</f>
        <v>0</v>
      </c>
      <c r="FG322" s="166">
        <f>IFERROR(HLOOKUP(FG$1,$H$5:$FY$1802,MATCH($A322,$A$5:$A$1802,0),0)*HLOOKUP(FG$2,$H$5:$FY$1802,MATCH($A322,$A$5:$A$1802,0),0),$H$2)</f>
        <v>21923766</v>
      </c>
      <c r="FH322" s="152"/>
      <c r="FI322" s="405">
        <f t="shared" si="1065"/>
        <v>1.8756038647342994</v>
      </c>
      <c r="FJ322" s="405">
        <f t="shared" si="1065"/>
        <v>1.3939210950080516</v>
      </c>
      <c r="FK322" s="405">
        <f t="shared" si="1066"/>
        <v>1.8511326860841424</v>
      </c>
      <c r="FL322" s="405">
        <f t="shared" si="1067"/>
        <v>1.4051779935275082</v>
      </c>
      <c r="FM322" s="405">
        <f t="shared" si="1068"/>
        <v>1.2579517466034589</v>
      </c>
      <c r="FN322" s="405">
        <f t="shared" si="1069"/>
        <v>1.0559866521888821</v>
      </c>
      <c r="FO322" s="405">
        <f t="shared" si="1070"/>
        <v>1.7109858424855022</v>
      </c>
      <c r="FP322" s="405">
        <f t="shared" si="1071"/>
        <v>1.0494055139793306</v>
      </c>
      <c r="FQ322" s="405">
        <f t="shared" si="1072"/>
        <v>2.2678756476683937</v>
      </c>
      <c r="FR322" s="405">
        <f t="shared" si="1073"/>
        <v>1.0533678756476683</v>
      </c>
      <c r="FS322" s="65"/>
    </row>
    <row r="323" spans="1:175" ht="10.35" customHeight="1" x14ac:dyDescent="0.2">
      <c r="A323" s="174" t="str">
        <f t="shared" si="1060"/>
        <v>2017-18FEBRUARYRX8</v>
      </c>
      <c r="B323" s="176" t="str">
        <f t="shared" si="1074"/>
        <v>2017-18</v>
      </c>
      <c r="C323" s="175" t="s">
        <v>837</v>
      </c>
      <c r="D323" s="176" t="str">
        <f>INDEX($FV$16:$FW$26,MATCH($F323,$FV$16:$FV$26,0),2)</f>
        <v>Y63</v>
      </c>
      <c r="E323" s="176" t="str">
        <f>VLOOKUP($D323,$FW$8:$FX$14,2,0)</f>
        <v>North East and Yorkshire</v>
      </c>
      <c r="F323" s="275" t="s">
        <v>869</v>
      </c>
      <c r="G323" s="275" t="s">
        <v>881</v>
      </c>
      <c r="H323" s="276">
        <v>76220</v>
      </c>
      <c r="I323" s="276">
        <v>56819</v>
      </c>
      <c r="J323" s="276">
        <v>217278</v>
      </c>
      <c r="K323" s="276">
        <v>4</v>
      </c>
      <c r="L323" s="276">
        <v>1</v>
      </c>
      <c r="M323" s="276" t="s">
        <v>44</v>
      </c>
      <c r="N323" s="276">
        <v>16</v>
      </c>
      <c r="O323" s="276">
        <v>64</v>
      </c>
      <c r="P323" s="276" t="s">
        <v>44</v>
      </c>
      <c r="Q323" s="276" t="s">
        <v>44</v>
      </c>
      <c r="R323" s="276" t="s">
        <v>44</v>
      </c>
      <c r="S323" s="276" t="s">
        <v>44</v>
      </c>
      <c r="T323" s="276">
        <v>61089</v>
      </c>
      <c r="U323" s="276">
        <v>6887</v>
      </c>
      <c r="V323" s="276">
        <v>4959</v>
      </c>
      <c r="W323" s="276">
        <v>34303</v>
      </c>
      <c r="X323" s="276">
        <v>11879</v>
      </c>
      <c r="Y323" s="276">
        <v>692</v>
      </c>
      <c r="Z323" s="276">
        <v>3353906</v>
      </c>
      <c r="AA323" s="276">
        <v>487</v>
      </c>
      <c r="AB323" s="276">
        <v>837</v>
      </c>
      <c r="AC323" s="276">
        <v>3474978</v>
      </c>
      <c r="AD323" s="276">
        <v>701</v>
      </c>
      <c r="AE323" s="276">
        <v>1251</v>
      </c>
      <c r="AF323" s="276">
        <v>51715256</v>
      </c>
      <c r="AG323" s="276">
        <v>1508</v>
      </c>
      <c r="AH323" s="276">
        <v>3313</v>
      </c>
      <c r="AI323" s="276">
        <v>44267107</v>
      </c>
      <c r="AJ323" s="276">
        <v>3727</v>
      </c>
      <c r="AK323" s="276">
        <v>8668</v>
      </c>
      <c r="AL323" s="276">
        <v>3580821</v>
      </c>
      <c r="AM323" s="276">
        <v>5175</v>
      </c>
      <c r="AN323" s="276">
        <v>12795</v>
      </c>
      <c r="AO323" s="276">
        <v>4151</v>
      </c>
      <c r="AP323" s="276">
        <v>542</v>
      </c>
      <c r="AQ323" s="276">
        <v>986</v>
      </c>
      <c r="AR323" s="276">
        <v>0</v>
      </c>
      <c r="AS323" s="276">
        <v>233</v>
      </c>
      <c r="AT323" s="276">
        <v>2390</v>
      </c>
      <c r="AU323" s="276">
        <v>0</v>
      </c>
      <c r="AV323" s="276">
        <v>37222</v>
      </c>
      <c r="AW323" s="276">
        <v>5629</v>
      </c>
      <c r="AX323" s="276">
        <v>14087</v>
      </c>
      <c r="AY323" s="276">
        <v>56938</v>
      </c>
      <c r="AZ323" s="276">
        <v>15980</v>
      </c>
      <c r="BA323" s="276">
        <v>11988</v>
      </c>
      <c r="BB323" s="276">
        <v>11333</v>
      </c>
      <c r="BC323" s="276">
        <v>8635</v>
      </c>
      <c r="BD323" s="276">
        <v>56014</v>
      </c>
      <c r="BE323" s="276">
        <v>4226</v>
      </c>
      <c r="BF323" s="276">
        <v>22486</v>
      </c>
      <c r="BG323" s="276">
        <v>13979</v>
      </c>
      <c r="BH323" s="276">
        <v>1452</v>
      </c>
      <c r="BI323" s="276">
        <v>816</v>
      </c>
      <c r="BJ323" s="276" t="s">
        <v>44</v>
      </c>
      <c r="BK323" s="276" t="s">
        <v>44</v>
      </c>
      <c r="BL323" s="276" t="s">
        <v>44</v>
      </c>
      <c r="BM323" s="276" t="s">
        <v>44</v>
      </c>
      <c r="BN323" s="276" t="s">
        <v>44</v>
      </c>
      <c r="BO323" s="276" t="s">
        <v>44</v>
      </c>
      <c r="BP323" s="276" t="s">
        <v>44</v>
      </c>
      <c r="BQ323" s="276" t="s">
        <v>44</v>
      </c>
      <c r="BR323" s="276" t="s">
        <v>44</v>
      </c>
      <c r="BS323" s="276" t="s">
        <v>44</v>
      </c>
      <c r="BT323" s="276" t="s">
        <v>44</v>
      </c>
      <c r="BU323" s="276" t="s">
        <v>44</v>
      </c>
      <c r="BV323" s="276" t="s">
        <v>44</v>
      </c>
      <c r="BW323" s="276" t="s">
        <v>44</v>
      </c>
      <c r="BX323" s="276" t="s">
        <v>44</v>
      </c>
      <c r="BY323" s="276" t="s">
        <v>44</v>
      </c>
      <c r="BZ323" s="276" t="s">
        <v>44</v>
      </c>
      <c r="CA323" s="276" t="s">
        <v>44</v>
      </c>
      <c r="CB323" s="276" t="s">
        <v>44</v>
      </c>
      <c r="CC323" s="276" t="s">
        <v>44</v>
      </c>
      <c r="CD323" s="276" t="s">
        <v>44</v>
      </c>
      <c r="CE323" s="276" t="s">
        <v>44</v>
      </c>
      <c r="CF323" s="276" t="s">
        <v>44</v>
      </c>
      <c r="CG323" s="276" t="s">
        <v>44</v>
      </c>
      <c r="CH323" s="276" t="s">
        <v>44</v>
      </c>
      <c r="CI323" s="276" t="s">
        <v>44</v>
      </c>
      <c r="CJ323" s="276" t="s">
        <v>44</v>
      </c>
      <c r="CK323" s="276" t="s">
        <v>44</v>
      </c>
      <c r="CL323" s="276" t="s">
        <v>44</v>
      </c>
      <c r="CM323" s="276" t="s">
        <v>44</v>
      </c>
      <c r="CN323" s="276" t="s">
        <v>44</v>
      </c>
      <c r="CO323" s="276" t="s">
        <v>44</v>
      </c>
      <c r="CP323" s="276" t="s">
        <v>44</v>
      </c>
      <c r="CQ323" s="276" t="s">
        <v>44</v>
      </c>
      <c r="CR323" s="276" t="s">
        <v>44</v>
      </c>
      <c r="CS323" s="276" t="s">
        <v>44</v>
      </c>
      <c r="CT323" s="276" t="s">
        <v>44</v>
      </c>
      <c r="CU323" s="276" t="s">
        <v>44</v>
      </c>
      <c r="CV323" s="276" t="s">
        <v>44</v>
      </c>
      <c r="CW323" s="276" t="s">
        <v>44</v>
      </c>
      <c r="CX323" s="276">
        <v>0</v>
      </c>
      <c r="CY323" s="276">
        <v>0</v>
      </c>
      <c r="CZ323" s="276">
        <v>0</v>
      </c>
      <c r="DA323" s="276">
        <v>0</v>
      </c>
      <c r="DB323" s="276">
        <v>4096</v>
      </c>
      <c r="DC323" s="276">
        <v>124088</v>
      </c>
      <c r="DD323" s="276">
        <v>30</v>
      </c>
      <c r="DE323" s="276">
        <v>52</v>
      </c>
      <c r="DF323" s="276" t="s">
        <v>44</v>
      </c>
      <c r="DG323" s="276" t="s">
        <v>44</v>
      </c>
      <c r="DH323" s="276" t="s">
        <v>44</v>
      </c>
      <c r="DI323" s="276" t="s">
        <v>44</v>
      </c>
      <c r="DJ323" s="276" t="s">
        <v>44</v>
      </c>
      <c r="DK323" s="276">
        <v>47</v>
      </c>
      <c r="DL323" s="252">
        <v>328</v>
      </c>
      <c r="DM323" s="252">
        <v>193</v>
      </c>
      <c r="DN323" s="252">
        <v>56</v>
      </c>
      <c r="DO323" s="252">
        <v>2553</v>
      </c>
      <c r="DP323" s="252">
        <v>1964763</v>
      </c>
      <c r="DQ323" s="252">
        <v>5990</v>
      </c>
      <c r="DR323" s="252">
        <v>14955</v>
      </c>
      <c r="DS323" s="252">
        <v>1019368</v>
      </c>
      <c r="DT323" s="252">
        <v>5282</v>
      </c>
      <c r="DU323" s="252">
        <v>11700</v>
      </c>
      <c r="DV323" s="252">
        <v>392574</v>
      </c>
      <c r="DW323" s="252">
        <v>7010</v>
      </c>
      <c r="DX323" s="252">
        <v>14198</v>
      </c>
      <c r="DY323" s="252">
        <v>22110241</v>
      </c>
      <c r="DZ323" s="252">
        <v>8660</v>
      </c>
      <c r="EA323" s="252">
        <v>20017</v>
      </c>
      <c r="EB323" s="177"/>
      <c r="EC323" s="167">
        <f t="shared" si="1061"/>
        <v>2</v>
      </c>
      <c r="ED323" s="174">
        <f t="shared" si="1062"/>
        <v>2018</v>
      </c>
      <c r="EE323" s="173">
        <f t="shared" si="1063"/>
        <v>43132</v>
      </c>
      <c r="EF323" s="150">
        <f t="shared" si="1064"/>
        <v>28</v>
      </c>
      <c r="EG323" s="178"/>
      <c r="EH323" s="179">
        <f>IFERROR(HLOOKUP(EH$1,$H$5:$FY$1802,MATCH($A323,$A$5:$A$1802,0),0)*HLOOKUP(EH$2,$H$5:$FY$1802,MATCH($A323,$A$5:$A$1802,0),0),$H$2)</f>
        <v>56819</v>
      </c>
      <c r="EI323" s="179" t="str">
        <f>IFERROR(HLOOKUP(EI$1,$H$5:$FY$1802,MATCH($A323,$A$5:$A$1802,0),0)*HLOOKUP(EI$2,$H$5:$FY$1802,MATCH($A323,$A$5:$A$1802,0),0),$H$2)</f>
        <v>-</v>
      </c>
      <c r="EJ323" s="179">
        <f>IFERROR(HLOOKUP(EJ$1,$H$5:$FY$1802,MATCH($A323,$A$5:$A$1802,0),0)*HLOOKUP(EJ$2,$H$5:$FY$1802,MATCH($A323,$A$5:$A$1802,0),0),$H$2)</f>
        <v>909104</v>
      </c>
      <c r="EK323" s="179">
        <f>IFERROR(HLOOKUP(EK$1,$H$5:$FY$1802,MATCH($A323,$A$5:$A$1802,0),0)*HLOOKUP(EK$2,$H$5:$FY$1802,MATCH($A323,$A$5:$A$1802,0),0),$H$2)</f>
        <v>3636416</v>
      </c>
      <c r="EL323" s="179">
        <f>IFERROR(HLOOKUP(EL$1,$H$5:$FY$1802,MATCH($A323,$A$5:$A$1802,0),0)*HLOOKUP(EL$2,$H$5:$FY$1802,MATCH($A323,$A$5:$A$1802,0),0),$H$2)</f>
        <v>5764419</v>
      </c>
      <c r="EM323" s="179">
        <f>IFERROR(HLOOKUP(EM$1,$H$5:$FY$1802,MATCH($A323,$A$5:$A$1802,0),0)*HLOOKUP(EM$2,$H$5:$FY$1802,MATCH($A323,$A$5:$A$1802,0),0),$H$2)</f>
        <v>6203709</v>
      </c>
      <c r="EN323" s="179">
        <f>IFERROR(HLOOKUP(EN$1,$H$5:$FY$1802,MATCH($A323,$A$5:$A$1802,0),0)*HLOOKUP(EN$2,$H$5:$FY$1802,MATCH($A323,$A$5:$A$1802,0),0),$H$2)</f>
        <v>113645839</v>
      </c>
      <c r="EO323" s="179">
        <f>IFERROR(HLOOKUP(EO$1,$H$5:$FY$1802,MATCH($A323,$A$5:$A$1802,0),0)*HLOOKUP(EO$2,$H$5:$FY$1802,MATCH($A323,$A$5:$A$1802,0),0),$H$2)</f>
        <v>102967172</v>
      </c>
      <c r="EP323" s="179">
        <f>IFERROR(HLOOKUP(EP$1,$H$5:$FY$1802,MATCH($A323,$A$5:$A$1802,0),0)*HLOOKUP(EP$2,$H$5:$FY$1802,MATCH($A323,$A$5:$A$1802,0),0),$H$2)</f>
        <v>8854140</v>
      </c>
      <c r="EQ323" s="179" t="str">
        <f>IFERROR(HLOOKUP(EQ$1,$H$5:$FY$1802,MATCH($A323,$A$5:$A$1802,0),0)*HLOOKUP(EQ$2,$H$5:$FY$1802,MATCH($A323,$A$5:$A$1802,0),0),$H$2)</f>
        <v>-</v>
      </c>
      <c r="ER323" s="179" t="str">
        <f>IFERROR(HLOOKUP(ER$1,$H$5:$FY$1802,MATCH($A323,$A$5:$A$1802,0),0)*HLOOKUP(ER$2,$H$5:$FY$1802,MATCH($A323,$A$5:$A$1802,0),0),$H$2)</f>
        <v>-</v>
      </c>
      <c r="ES323" s="179" t="str">
        <f>IFERROR(HLOOKUP(ES$1,$H$5:$FY$1802,MATCH($A323,$A$5:$A$1802,0),0)*HLOOKUP(ES$2,$H$5:$FY$1802,MATCH($A323,$A$5:$A$1802,0),0),$H$2)</f>
        <v>-</v>
      </c>
      <c r="ET323" s="179" t="str">
        <f>IFERROR(HLOOKUP(ET$1,$H$5:$FY$1802,MATCH($A323,$A$5:$A$1802,0),0)*HLOOKUP(ET$2,$H$5:$FY$1802,MATCH($A323,$A$5:$A$1802,0),0),$H$2)</f>
        <v>-</v>
      </c>
      <c r="EU323" s="179" t="str">
        <f>IFERROR(HLOOKUP(EU$1,$H$5:$FY$1802,MATCH($A323,$A$5:$A$1802,0),0)*HLOOKUP(EU$2,$H$5:$FY$1802,MATCH($A323,$A$5:$A$1802,0),0),$H$2)</f>
        <v>-</v>
      </c>
      <c r="EV323" s="179" t="str">
        <f>IFERROR(HLOOKUP(EV$1,$H$5:$FY$1802,MATCH($A323,$A$5:$A$1802,0),0)*HLOOKUP(EV$2,$H$5:$FY$1802,MATCH($A323,$A$5:$A$1802,0),0),$H$2)</f>
        <v>-</v>
      </c>
      <c r="EW323" s="179" t="str">
        <f>IFERROR(HLOOKUP(EW$1,$H$5:$FY$1802,MATCH($A323,$A$5:$A$1802,0),0)*HLOOKUP(EW$2,$H$5:$FY$1802,MATCH($A323,$A$5:$A$1802,0),0),$H$2)</f>
        <v>-</v>
      </c>
      <c r="EX323" s="179" t="str">
        <f>IFERROR(HLOOKUP(EX$1,$H$5:$FY$1802,MATCH($A323,$A$5:$A$1802,0),0)*HLOOKUP(EX$2,$H$5:$FY$1802,MATCH($A323,$A$5:$A$1802,0),0),$H$2)</f>
        <v>-</v>
      </c>
      <c r="EY323" s="179" t="str">
        <f>IFERROR(HLOOKUP(EY$1,$H$5:$FY$1802,MATCH($A323,$A$5:$A$1802,0),0)*HLOOKUP(EY$2,$H$5:$FY$1802,MATCH($A323,$A$5:$A$1802,0),0),$H$2)</f>
        <v>-</v>
      </c>
      <c r="EZ323" s="179" t="str">
        <f>IFERROR(HLOOKUP(EZ$1,$H$5:$FY$1802,MATCH($A323,$A$5:$A$1802,0),0)*HLOOKUP(EZ$2,$H$5:$FY$1802,MATCH($A323,$A$5:$A$1802,0),0),$H$2)</f>
        <v>-</v>
      </c>
      <c r="FA323" s="179" t="str">
        <f>IFERROR(HLOOKUP(FA$1,$H$5:$FY$1802,MATCH($A323,$A$5:$A$1802,0),0)*HLOOKUP(FA$2,$H$5:$FY$1802,MATCH($A323,$A$5:$A$1802,0),0),$H$2)</f>
        <v>-</v>
      </c>
      <c r="FB323" s="179">
        <f>IFERROR(HLOOKUP(FB$1,$H$5:$FY$1802,MATCH($A323,$A$5:$A$1802,0),0)*HLOOKUP(FB$2,$H$5:$FY$1802,MATCH($A323,$A$5:$A$1802,0),0),$H$2)</f>
        <v>0</v>
      </c>
      <c r="FC323" s="179">
        <f>IFERROR(HLOOKUP(FC$1,$H$5:$FY$1802,MATCH($A323,$A$5:$A$1802,0),0)*HLOOKUP(FC$2,$H$5:$FY$1802,MATCH($A323,$A$5:$A$1802,0),0),$H$2)</f>
        <v>212992</v>
      </c>
      <c r="FD323" s="179">
        <f>IFERROR(HLOOKUP(FD$1,$H$5:$FY$1802,MATCH($A323,$A$5:$A$1802,0),0)*HLOOKUP(FD$2,$H$5:$FY$1802,MATCH($A323,$A$5:$A$1802,0),0),$H$2)</f>
        <v>4905240</v>
      </c>
      <c r="FE323" s="179">
        <f>IFERROR(HLOOKUP(FE$1,$H$5:$FY$1802,MATCH($A323,$A$5:$A$1802,0),0)*HLOOKUP(FE$2,$H$5:$FY$1802,MATCH($A323,$A$5:$A$1802,0),0),$H$2)</f>
        <v>2258100</v>
      </c>
      <c r="FF323" s="179">
        <f>IFERROR(HLOOKUP(FF$1,$H$5:$FY$1802,MATCH($A323,$A$5:$A$1802,0),0)*HLOOKUP(FF$2,$H$5:$FY$1802,MATCH($A323,$A$5:$A$1802,0),0),$H$2)</f>
        <v>795088</v>
      </c>
      <c r="FG323" s="179">
        <f>IFERROR(HLOOKUP(FG$1,$H$5:$FY$1802,MATCH($A323,$A$5:$A$1802,0),0)*HLOOKUP(FG$2,$H$5:$FY$1802,MATCH($A323,$A$5:$A$1802,0),0),$H$2)</f>
        <v>51103401</v>
      </c>
      <c r="FH323" s="151"/>
      <c r="FI323" s="407">
        <f t="shared" si="1065"/>
        <v>2.3203136343836213</v>
      </c>
      <c r="FJ323" s="407">
        <f t="shared" si="1065"/>
        <v>1.7406708290983011</v>
      </c>
      <c r="FK323" s="407">
        <f t="shared" si="1066"/>
        <v>2.2853397862472273</v>
      </c>
      <c r="FL323" s="407">
        <f t="shared" si="1067"/>
        <v>1.7412784835652348</v>
      </c>
      <c r="FM323" s="407">
        <f t="shared" si="1068"/>
        <v>1.6329184036381656</v>
      </c>
      <c r="FN323" s="407">
        <f t="shared" si="1069"/>
        <v>0.12319622190478967</v>
      </c>
      <c r="FO323" s="407">
        <f t="shared" si="1070"/>
        <v>1.892920279484805</v>
      </c>
      <c r="FP323" s="407">
        <f t="shared" si="1071"/>
        <v>1.1767825574543311</v>
      </c>
      <c r="FQ323" s="407">
        <f t="shared" si="1072"/>
        <v>2.098265895953757</v>
      </c>
      <c r="FR323" s="407">
        <f t="shared" si="1073"/>
        <v>1.1791907514450868</v>
      </c>
      <c r="FS323" s="408"/>
    </row>
    <row r="324" spans="1:175" ht="10.35" customHeight="1" x14ac:dyDescent="0.2">
      <c r="A324" s="80" t="str">
        <f t="shared" si="1060"/>
        <v>2017-18MARCHRX9</v>
      </c>
      <c r="B324" s="169" t="str">
        <f t="shared" si="1074"/>
        <v>2017-18</v>
      </c>
      <c r="C324" s="77" t="s">
        <v>838</v>
      </c>
      <c r="D324" s="169" t="str">
        <f>INDEX($FV$16:$FW$26,MATCH($F324,$FV$16:$FV$26,0),2)</f>
        <v>Y60</v>
      </c>
      <c r="E324" s="169" t="str">
        <f>VLOOKUP($D324,$FW$8:$FX$14,2,0)</f>
        <v>Midlands</v>
      </c>
      <c r="F324" s="269" t="s">
        <v>845</v>
      </c>
      <c r="G324" s="269" t="s">
        <v>871</v>
      </c>
      <c r="H324" s="270">
        <v>92380</v>
      </c>
      <c r="I324" s="270">
        <v>75501</v>
      </c>
      <c r="J324" s="270">
        <v>327217</v>
      </c>
      <c r="K324" s="270">
        <v>4</v>
      </c>
      <c r="L324" s="270">
        <v>2</v>
      </c>
      <c r="M324" s="270" t="s">
        <v>44</v>
      </c>
      <c r="N324" s="270">
        <v>20</v>
      </c>
      <c r="O324" s="270">
        <v>63</v>
      </c>
      <c r="P324" s="270" t="s">
        <v>44</v>
      </c>
      <c r="Q324" s="270" t="s">
        <v>44</v>
      </c>
      <c r="R324" s="270" t="s">
        <v>44</v>
      </c>
      <c r="S324" s="270" t="s">
        <v>44</v>
      </c>
      <c r="T324" s="270">
        <v>60055</v>
      </c>
      <c r="U324" s="270">
        <v>6500</v>
      </c>
      <c r="V324" s="270">
        <v>4256</v>
      </c>
      <c r="W324" s="270">
        <v>36588</v>
      </c>
      <c r="X324" s="270">
        <v>10345</v>
      </c>
      <c r="Y324" s="270">
        <v>192</v>
      </c>
      <c r="Z324" s="270">
        <v>3798823</v>
      </c>
      <c r="AA324" s="270">
        <v>584</v>
      </c>
      <c r="AB324" s="270">
        <v>1051</v>
      </c>
      <c r="AC324" s="270">
        <v>5307005</v>
      </c>
      <c r="AD324" s="270">
        <v>1247</v>
      </c>
      <c r="AE324" s="270">
        <v>2743</v>
      </c>
      <c r="AF324" s="270">
        <v>98762707</v>
      </c>
      <c r="AG324" s="270">
        <v>2699</v>
      </c>
      <c r="AH324" s="270">
        <v>6018</v>
      </c>
      <c r="AI324" s="270">
        <v>65026451</v>
      </c>
      <c r="AJ324" s="270">
        <v>6286</v>
      </c>
      <c r="AK324" s="270">
        <v>15355</v>
      </c>
      <c r="AL324" s="270">
        <v>812794</v>
      </c>
      <c r="AM324" s="270">
        <v>4233</v>
      </c>
      <c r="AN324" s="270">
        <v>10690</v>
      </c>
      <c r="AO324" s="270">
        <v>4901</v>
      </c>
      <c r="AP324" s="270">
        <v>1651</v>
      </c>
      <c r="AQ324" s="270">
        <v>1677</v>
      </c>
      <c r="AR324" s="270">
        <v>10</v>
      </c>
      <c r="AS324" s="270">
        <v>615</v>
      </c>
      <c r="AT324" s="270">
        <v>958</v>
      </c>
      <c r="AU324" s="270">
        <v>20</v>
      </c>
      <c r="AV324" s="270">
        <v>35982</v>
      </c>
      <c r="AW324" s="270">
        <v>2530</v>
      </c>
      <c r="AX324" s="270">
        <v>16642</v>
      </c>
      <c r="AY324" s="270">
        <v>55154</v>
      </c>
      <c r="AZ324" s="270">
        <v>11539</v>
      </c>
      <c r="BA324" s="270">
        <v>9072</v>
      </c>
      <c r="BB324" s="270">
        <v>7772</v>
      </c>
      <c r="BC324" s="270">
        <v>6197</v>
      </c>
      <c r="BD324" s="270">
        <v>49663</v>
      </c>
      <c r="BE324" s="270">
        <v>41891</v>
      </c>
      <c r="BF324" s="270">
        <v>14362</v>
      </c>
      <c r="BG324" s="270">
        <v>11379</v>
      </c>
      <c r="BH324" s="270">
        <v>250</v>
      </c>
      <c r="BI324" s="270">
        <v>197</v>
      </c>
      <c r="BJ324" s="270" t="s">
        <v>44</v>
      </c>
      <c r="BK324" s="270" t="s">
        <v>44</v>
      </c>
      <c r="BL324" s="270" t="s">
        <v>44</v>
      </c>
      <c r="BM324" s="270" t="s">
        <v>44</v>
      </c>
      <c r="BN324" s="270" t="s">
        <v>44</v>
      </c>
      <c r="BO324" s="270" t="s">
        <v>44</v>
      </c>
      <c r="BP324" s="270" t="s">
        <v>44</v>
      </c>
      <c r="BQ324" s="270" t="s">
        <v>44</v>
      </c>
      <c r="BR324" s="270" t="s">
        <v>44</v>
      </c>
      <c r="BS324" s="270" t="s">
        <v>44</v>
      </c>
      <c r="BT324" s="270" t="s">
        <v>44</v>
      </c>
      <c r="BU324" s="270" t="s">
        <v>44</v>
      </c>
      <c r="BV324" s="270" t="s">
        <v>44</v>
      </c>
      <c r="BW324" s="270" t="s">
        <v>44</v>
      </c>
      <c r="BX324" s="270" t="s">
        <v>44</v>
      </c>
      <c r="BY324" s="270" t="s">
        <v>44</v>
      </c>
      <c r="BZ324" s="270" t="s">
        <v>44</v>
      </c>
      <c r="CA324" s="270" t="s">
        <v>44</v>
      </c>
      <c r="CB324" s="270" t="s">
        <v>44</v>
      </c>
      <c r="CC324" s="270" t="s">
        <v>44</v>
      </c>
      <c r="CD324" s="270" t="s">
        <v>44</v>
      </c>
      <c r="CE324" s="270" t="s">
        <v>44</v>
      </c>
      <c r="CF324" s="270" t="s">
        <v>44</v>
      </c>
      <c r="CG324" s="270" t="s">
        <v>44</v>
      </c>
      <c r="CH324" s="270" t="s">
        <v>44</v>
      </c>
      <c r="CI324" s="270" t="s">
        <v>44</v>
      </c>
      <c r="CJ324" s="270" t="s">
        <v>44</v>
      </c>
      <c r="CK324" s="270" t="s">
        <v>44</v>
      </c>
      <c r="CL324" s="270" t="s">
        <v>44</v>
      </c>
      <c r="CM324" s="270" t="s">
        <v>44</v>
      </c>
      <c r="CN324" s="270" t="s">
        <v>44</v>
      </c>
      <c r="CO324" s="270" t="s">
        <v>44</v>
      </c>
      <c r="CP324" s="270" t="s">
        <v>44</v>
      </c>
      <c r="CQ324" s="270" t="s">
        <v>44</v>
      </c>
      <c r="CR324" s="270" t="s">
        <v>44</v>
      </c>
      <c r="CS324" s="270" t="s">
        <v>44</v>
      </c>
      <c r="CT324" s="270" t="s">
        <v>44</v>
      </c>
      <c r="CU324" s="270" t="s">
        <v>44</v>
      </c>
      <c r="CV324" s="270" t="s">
        <v>44</v>
      </c>
      <c r="CW324" s="270" t="s">
        <v>44</v>
      </c>
      <c r="CX324" s="270">
        <v>419</v>
      </c>
      <c r="CY324" s="270">
        <v>124925</v>
      </c>
      <c r="CZ324" s="270">
        <v>298</v>
      </c>
      <c r="DA324" s="270">
        <v>519</v>
      </c>
      <c r="DB324" s="270">
        <v>3132</v>
      </c>
      <c r="DC324" s="270">
        <v>143604</v>
      </c>
      <c r="DD324" s="270">
        <v>46</v>
      </c>
      <c r="DE324" s="270">
        <v>417</v>
      </c>
      <c r="DF324" s="270" t="s">
        <v>44</v>
      </c>
      <c r="DG324" s="270" t="s">
        <v>44</v>
      </c>
      <c r="DH324" s="270" t="s">
        <v>44</v>
      </c>
      <c r="DI324" s="270" t="s">
        <v>44</v>
      </c>
      <c r="DJ324" s="270" t="s">
        <v>44</v>
      </c>
      <c r="DK324" s="270">
        <v>1241</v>
      </c>
      <c r="DL324" s="249">
        <v>163</v>
      </c>
      <c r="DM324" s="249">
        <v>110</v>
      </c>
      <c r="DN324" s="249">
        <v>1</v>
      </c>
      <c r="DO324" s="249">
        <v>1255</v>
      </c>
      <c r="DP324" s="249">
        <v>1174788</v>
      </c>
      <c r="DQ324" s="249">
        <v>7207</v>
      </c>
      <c r="DR324" s="249">
        <v>17024</v>
      </c>
      <c r="DS324" s="249">
        <v>793202</v>
      </c>
      <c r="DT324" s="249">
        <v>7211</v>
      </c>
      <c r="DU324" s="249">
        <v>15015</v>
      </c>
      <c r="DV324" s="249">
        <v>8120</v>
      </c>
      <c r="DW324" s="249">
        <v>8120</v>
      </c>
      <c r="DX324" s="249">
        <v>8120</v>
      </c>
      <c r="DY324" s="249">
        <v>16261536</v>
      </c>
      <c r="DZ324" s="249">
        <v>12957</v>
      </c>
      <c r="EA324" s="249">
        <v>26508</v>
      </c>
      <c r="EB324" s="155"/>
      <c r="EC324" s="170">
        <f t="shared" si="1061"/>
        <v>3</v>
      </c>
      <c r="ED324" s="74">
        <f t="shared" si="1062"/>
        <v>2018</v>
      </c>
      <c r="EE324" s="165">
        <f t="shared" si="1063"/>
        <v>43160</v>
      </c>
      <c r="EF324" s="157">
        <f t="shared" si="1064"/>
        <v>31</v>
      </c>
      <c r="EG324" s="156"/>
      <c r="EH324" s="171">
        <f>IFERROR(HLOOKUP(EH$1,$H$5:$FY$1802,MATCH($A324,$A$5:$A$1802,0),0)*HLOOKUP(EH$2,$H$5:$FY$1802,MATCH($A324,$A$5:$A$1802,0),0),$H$2)</f>
        <v>151002</v>
      </c>
      <c r="EI324" s="171" t="str">
        <f>IFERROR(HLOOKUP(EI$1,$H$5:$FY$1802,MATCH($A324,$A$5:$A$1802,0),0)*HLOOKUP(EI$2,$H$5:$FY$1802,MATCH($A324,$A$5:$A$1802,0),0),$H$2)</f>
        <v>-</v>
      </c>
      <c r="EJ324" s="171">
        <f>IFERROR(HLOOKUP(EJ$1,$H$5:$FY$1802,MATCH($A324,$A$5:$A$1802,0),0)*HLOOKUP(EJ$2,$H$5:$FY$1802,MATCH($A324,$A$5:$A$1802,0),0),$H$2)</f>
        <v>1510020</v>
      </c>
      <c r="EK324" s="171">
        <f>IFERROR(HLOOKUP(EK$1,$H$5:$FY$1802,MATCH($A324,$A$5:$A$1802,0),0)*HLOOKUP(EK$2,$H$5:$FY$1802,MATCH($A324,$A$5:$A$1802,0),0),$H$2)</f>
        <v>4756563</v>
      </c>
      <c r="EL324" s="171">
        <f>IFERROR(HLOOKUP(EL$1,$H$5:$FY$1802,MATCH($A324,$A$5:$A$1802,0),0)*HLOOKUP(EL$2,$H$5:$FY$1802,MATCH($A324,$A$5:$A$1802,0),0),$H$2)</f>
        <v>6831500</v>
      </c>
      <c r="EM324" s="171">
        <f>IFERROR(HLOOKUP(EM$1,$H$5:$FY$1802,MATCH($A324,$A$5:$A$1802,0),0)*HLOOKUP(EM$2,$H$5:$FY$1802,MATCH($A324,$A$5:$A$1802,0),0),$H$2)</f>
        <v>11674208</v>
      </c>
      <c r="EN324" s="171">
        <f>IFERROR(HLOOKUP(EN$1,$H$5:$FY$1802,MATCH($A324,$A$5:$A$1802,0),0)*HLOOKUP(EN$2,$H$5:$FY$1802,MATCH($A324,$A$5:$A$1802,0),0),$H$2)</f>
        <v>220186584</v>
      </c>
      <c r="EO324" s="171">
        <f>IFERROR(HLOOKUP(EO$1,$H$5:$FY$1802,MATCH($A324,$A$5:$A$1802,0),0)*HLOOKUP(EO$2,$H$5:$FY$1802,MATCH($A324,$A$5:$A$1802,0),0),$H$2)</f>
        <v>158847475</v>
      </c>
      <c r="EP324" s="171">
        <f>IFERROR(HLOOKUP(EP$1,$H$5:$FY$1802,MATCH($A324,$A$5:$A$1802,0),0)*HLOOKUP(EP$2,$H$5:$FY$1802,MATCH($A324,$A$5:$A$1802,0),0),$H$2)</f>
        <v>2052480</v>
      </c>
      <c r="EQ324" s="171" t="str">
        <f>IFERROR(HLOOKUP(EQ$1,$H$5:$FY$1802,MATCH($A324,$A$5:$A$1802,0),0)*HLOOKUP(EQ$2,$H$5:$FY$1802,MATCH($A324,$A$5:$A$1802,0),0),$H$2)</f>
        <v>-</v>
      </c>
      <c r="ER324" s="171" t="str">
        <f>IFERROR(HLOOKUP(ER$1,$H$5:$FY$1802,MATCH($A324,$A$5:$A$1802,0),0)*HLOOKUP(ER$2,$H$5:$FY$1802,MATCH($A324,$A$5:$A$1802,0),0),$H$2)</f>
        <v>-</v>
      </c>
      <c r="ES324" s="171" t="str">
        <f>IFERROR(HLOOKUP(ES$1,$H$5:$FY$1802,MATCH($A324,$A$5:$A$1802,0),0)*HLOOKUP(ES$2,$H$5:$FY$1802,MATCH($A324,$A$5:$A$1802,0),0),$H$2)</f>
        <v>-</v>
      </c>
      <c r="ET324" s="171" t="str">
        <f>IFERROR(HLOOKUP(ET$1,$H$5:$FY$1802,MATCH($A324,$A$5:$A$1802,0),0)*HLOOKUP(ET$2,$H$5:$FY$1802,MATCH($A324,$A$5:$A$1802,0),0),$H$2)</f>
        <v>-</v>
      </c>
      <c r="EU324" s="171" t="str">
        <f>IFERROR(HLOOKUP(EU$1,$H$5:$FY$1802,MATCH($A324,$A$5:$A$1802,0),0)*HLOOKUP(EU$2,$H$5:$FY$1802,MATCH($A324,$A$5:$A$1802,0),0),$H$2)</f>
        <v>-</v>
      </c>
      <c r="EV324" s="171" t="str">
        <f>IFERROR(HLOOKUP(EV$1,$H$5:$FY$1802,MATCH($A324,$A$5:$A$1802,0),0)*HLOOKUP(EV$2,$H$5:$FY$1802,MATCH($A324,$A$5:$A$1802,0),0),$H$2)</f>
        <v>-</v>
      </c>
      <c r="EW324" s="171" t="str">
        <f>IFERROR(HLOOKUP(EW$1,$H$5:$FY$1802,MATCH($A324,$A$5:$A$1802,0),0)*HLOOKUP(EW$2,$H$5:$FY$1802,MATCH($A324,$A$5:$A$1802,0),0),$H$2)</f>
        <v>-</v>
      </c>
      <c r="EX324" s="171" t="str">
        <f>IFERROR(HLOOKUP(EX$1,$H$5:$FY$1802,MATCH($A324,$A$5:$A$1802,0),0)*HLOOKUP(EX$2,$H$5:$FY$1802,MATCH($A324,$A$5:$A$1802,0),0),$H$2)</f>
        <v>-</v>
      </c>
      <c r="EY324" s="171" t="str">
        <f>IFERROR(HLOOKUP(EY$1,$H$5:$FY$1802,MATCH($A324,$A$5:$A$1802,0),0)*HLOOKUP(EY$2,$H$5:$FY$1802,MATCH($A324,$A$5:$A$1802,0),0),$H$2)</f>
        <v>-</v>
      </c>
      <c r="EZ324" s="171" t="str">
        <f>IFERROR(HLOOKUP(EZ$1,$H$5:$FY$1802,MATCH($A324,$A$5:$A$1802,0),0)*HLOOKUP(EZ$2,$H$5:$FY$1802,MATCH($A324,$A$5:$A$1802,0),0),$H$2)</f>
        <v>-</v>
      </c>
      <c r="FA324" s="171" t="str">
        <f>IFERROR(HLOOKUP(FA$1,$H$5:$FY$1802,MATCH($A324,$A$5:$A$1802,0),0)*HLOOKUP(FA$2,$H$5:$FY$1802,MATCH($A324,$A$5:$A$1802,0),0),$H$2)</f>
        <v>-</v>
      </c>
      <c r="FB324" s="171">
        <f>IFERROR(HLOOKUP(FB$1,$H$5:$FY$1802,MATCH($A324,$A$5:$A$1802,0),0)*HLOOKUP(FB$2,$H$5:$FY$1802,MATCH($A324,$A$5:$A$1802,0),0),$H$2)</f>
        <v>217461</v>
      </c>
      <c r="FC324" s="171">
        <f>IFERROR(HLOOKUP(FC$1,$H$5:$FY$1802,MATCH($A324,$A$5:$A$1802,0),0)*HLOOKUP(FC$2,$H$5:$FY$1802,MATCH($A324,$A$5:$A$1802,0),0),$H$2)</f>
        <v>1306044</v>
      </c>
      <c r="FD324" s="171">
        <f>IFERROR(HLOOKUP(FD$1,$H$5:$FY$1802,MATCH($A324,$A$5:$A$1802,0),0)*HLOOKUP(FD$2,$H$5:$FY$1802,MATCH($A324,$A$5:$A$1802,0),0),$H$2)</f>
        <v>2774912</v>
      </c>
      <c r="FE324" s="171">
        <f>IFERROR(HLOOKUP(FE$1,$H$5:$FY$1802,MATCH($A324,$A$5:$A$1802,0),0)*HLOOKUP(FE$2,$H$5:$FY$1802,MATCH($A324,$A$5:$A$1802,0),0),$H$2)</f>
        <v>1651650</v>
      </c>
      <c r="FF324" s="171">
        <f>IFERROR(HLOOKUP(FF$1,$H$5:$FY$1802,MATCH($A324,$A$5:$A$1802,0),0)*HLOOKUP(FF$2,$H$5:$FY$1802,MATCH($A324,$A$5:$A$1802,0),0),$H$2)</f>
        <v>8120</v>
      </c>
      <c r="FG324" s="171">
        <f>IFERROR(HLOOKUP(FG$1,$H$5:$FY$1802,MATCH($A324,$A$5:$A$1802,0),0)*HLOOKUP(FG$2,$H$5:$FY$1802,MATCH($A324,$A$5:$A$1802,0),0),$H$2)</f>
        <v>33267540</v>
      </c>
      <c r="FH324" s="152"/>
      <c r="FI324" s="405">
        <f t="shared" si="1065"/>
        <v>1.7752307692307692</v>
      </c>
      <c r="FJ324" s="405">
        <f t="shared" si="1065"/>
        <v>1.3956923076923078</v>
      </c>
      <c r="FK324" s="405">
        <f t="shared" si="1066"/>
        <v>1.8261278195488722</v>
      </c>
      <c r="FL324" s="405">
        <f t="shared" si="1067"/>
        <v>1.4560620300751879</v>
      </c>
      <c r="FM324" s="405">
        <f t="shared" si="1068"/>
        <v>1.3573576035858752</v>
      </c>
      <c r="FN324" s="405">
        <f t="shared" si="1069"/>
        <v>1.1449382311140264</v>
      </c>
      <c r="FO324" s="405">
        <f t="shared" si="1070"/>
        <v>1.3883035282745289</v>
      </c>
      <c r="FP324" s="405">
        <f t="shared" si="1071"/>
        <v>1.0999516674722087</v>
      </c>
      <c r="FQ324" s="405">
        <f t="shared" si="1072"/>
        <v>1.3020833333333333</v>
      </c>
      <c r="FR324" s="405">
        <f t="shared" si="1073"/>
        <v>1.0260416666666667</v>
      </c>
      <c r="FS324" s="65"/>
    </row>
    <row r="325" spans="1:175" ht="10.35" customHeight="1" x14ac:dyDescent="0.2">
      <c r="A325" s="74" t="str">
        <f t="shared" si="1060"/>
        <v>2017-18MARCHRYC</v>
      </c>
      <c r="B325" s="163" t="str">
        <f t="shared" si="1074"/>
        <v>2017-18</v>
      </c>
      <c r="C325" s="26" t="s">
        <v>838</v>
      </c>
      <c r="D325" s="163" t="str">
        <f>INDEX($FV$16:$FW$26,MATCH($F325,$FV$16:$FV$26,0),2)</f>
        <v>Y61</v>
      </c>
      <c r="E325" s="163" t="str">
        <f>VLOOKUP($D325,$FW$8:$FX$14,2,0)</f>
        <v>East of England</v>
      </c>
      <c r="F325" s="271" t="s">
        <v>849</v>
      </c>
      <c r="G325" s="271" t="s">
        <v>872</v>
      </c>
      <c r="H325" s="272">
        <v>106335</v>
      </c>
      <c r="I325" s="272">
        <v>68141</v>
      </c>
      <c r="J325" s="272">
        <v>435754</v>
      </c>
      <c r="K325" s="272">
        <v>6</v>
      </c>
      <c r="L325" s="272">
        <v>1</v>
      </c>
      <c r="M325" s="272" t="s">
        <v>44</v>
      </c>
      <c r="N325" s="272">
        <v>38</v>
      </c>
      <c r="O325" s="272">
        <v>98</v>
      </c>
      <c r="P325" s="272" t="s">
        <v>44</v>
      </c>
      <c r="Q325" s="272" t="s">
        <v>44</v>
      </c>
      <c r="R325" s="272" t="s">
        <v>44</v>
      </c>
      <c r="S325" s="272" t="s">
        <v>44</v>
      </c>
      <c r="T325" s="272">
        <v>73932</v>
      </c>
      <c r="U325" s="272">
        <v>6767</v>
      </c>
      <c r="V325" s="272">
        <v>4485</v>
      </c>
      <c r="W325" s="272">
        <v>40518</v>
      </c>
      <c r="X325" s="272">
        <v>13218</v>
      </c>
      <c r="Y325" s="272">
        <v>5121</v>
      </c>
      <c r="Z325" s="272">
        <v>3567925</v>
      </c>
      <c r="AA325" s="272">
        <v>527</v>
      </c>
      <c r="AB325" s="272">
        <v>940</v>
      </c>
      <c r="AC325" s="272">
        <v>4034567</v>
      </c>
      <c r="AD325" s="272">
        <v>900</v>
      </c>
      <c r="AE325" s="272">
        <v>1689</v>
      </c>
      <c r="AF325" s="272">
        <v>66679390</v>
      </c>
      <c r="AG325" s="272">
        <v>1646</v>
      </c>
      <c r="AH325" s="272">
        <v>3383</v>
      </c>
      <c r="AI325" s="272">
        <v>66522362</v>
      </c>
      <c r="AJ325" s="272">
        <v>5033</v>
      </c>
      <c r="AK325" s="272">
        <v>12555</v>
      </c>
      <c r="AL325" s="272">
        <v>31219993</v>
      </c>
      <c r="AM325" s="272">
        <v>6096</v>
      </c>
      <c r="AN325" s="272">
        <v>14558</v>
      </c>
      <c r="AO325" s="272">
        <v>5143</v>
      </c>
      <c r="AP325" s="272">
        <v>85</v>
      </c>
      <c r="AQ325" s="272">
        <v>3031</v>
      </c>
      <c r="AR325" s="272">
        <v>328</v>
      </c>
      <c r="AS325" s="272">
        <v>70</v>
      </c>
      <c r="AT325" s="272">
        <v>1957</v>
      </c>
      <c r="AU325" s="272">
        <v>5158</v>
      </c>
      <c r="AV325" s="272">
        <v>42434</v>
      </c>
      <c r="AW325" s="272">
        <v>3466</v>
      </c>
      <c r="AX325" s="272">
        <v>22889</v>
      </c>
      <c r="AY325" s="272">
        <v>68789</v>
      </c>
      <c r="AZ325" s="272">
        <v>15277</v>
      </c>
      <c r="BA325" s="272">
        <v>11317</v>
      </c>
      <c r="BB325" s="272">
        <v>4710</v>
      </c>
      <c r="BC325" s="272">
        <v>4707</v>
      </c>
      <c r="BD325" s="272">
        <v>64003</v>
      </c>
      <c r="BE325" s="272">
        <v>47456</v>
      </c>
      <c r="BF325" s="272">
        <v>25755</v>
      </c>
      <c r="BG325" s="272">
        <v>14525</v>
      </c>
      <c r="BH325" s="272">
        <v>10338</v>
      </c>
      <c r="BI325" s="272">
        <v>5618</v>
      </c>
      <c r="BJ325" s="272" t="s">
        <v>44</v>
      </c>
      <c r="BK325" s="272" t="s">
        <v>44</v>
      </c>
      <c r="BL325" s="272" t="s">
        <v>44</v>
      </c>
      <c r="BM325" s="272" t="s">
        <v>44</v>
      </c>
      <c r="BN325" s="272" t="s">
        <v>44</v>
      </c>
      <c r="BO325" s="272" t="s">
        <v>44</v>
      </c>
      <c r="BP325" s="272" t="s">
        <v>44</v>
      </c>
      <c r="BQ325" s="272" t="s">
        <v>44</v>
      </c>
      <c r="BR325" s="272" t="s">
        <v>44</v>
      </c>
      <c r="BS325" s="272" t="s">
        <v>44</v>
      </c>
      <c r="BT325" s="272" t="s">
        <v>44</v>
      </c>
      <c r="BU325" s="272" t="s">
        <v>44</v>
      </c>
      <c r="BV325" s="272" t="s">
        <v>44</v>
      </c>
      <c r="BW325" s="272" t="s">
        <v>44</v>
      </c>
      <c r="BX325" s="272" t="s">
        <v>44</v>
      </c>
      <c r="BY325" s="272" t="s">
        <v>44</v>
      </c>
      <c r="BZ325" s="272" t="s">
        <v>44</v>
      </c>
      <c r="CA325" s="272" t="s">
        <v>44</v>
      </c>
      <c r="CB325" s="272" t="s">
        <v>44</v>
      </c>
      <c r="CC325" s="272" t="s">
        <v>44</v>
      </c>
      <c r="CD325" s="272" t="s">
        <v>44</v>
      </c>
      <c r="CE325" s="272" t="s">
        <v>44</v>
      </c>
      <c r="CF325" s="272" t="s">
        <v>44</v>
      </c>
      <c r="CG325" s="272" t="s">
        <v>44</v>
      </c>
      <c r="CH325" s="272" t="s">
        <v>44</v>
      </c>
      <c r="CI325" s="272" t="s">
        <v>44</v>
      </c>
      <c r="CJ325" s="272" t="s">
        <v>44</v>
      </c>
      <c r="CK325" s="272" t="s">
        <v>44</v>
      </c>
      <c r="CL325" s="272" t="s">
        <v>44</v>
      </c>
      <c r="CM325" s="272" t="s">
        <v>44</v>
      </c>
      <c r="CN325" s="272" t="s">
        <v>44</v>
      </c>
      <c r="CO325" s="272" t="s">
        <v>44</v>
      </c>
      <c r="CP325" s="272" t="s">
        <v>44</v>
      </c>
      <c r="CQ325" s="272" t="s">
        <v>44</v>
      </c>
      <c r="CR325" s="272" t="s">
        <v>44</v>
      </c>
      <c r="CS325" s="272" t="s">
        <v>44</v>
      </c>
      <c r="CT325" s="272" t="s">
        <v>44</v>
      </c>
      <c r="CU325" s="272" t="s">
        <v>44</v>
      </c>
      <c r="CV325" s="272" t="s">
        <v>44</v>
      </c>
      <c r="CW325" s="272" t="s">
        <v>44</v>
      </c>
      <c r="CX325" s="272">
        <v>534</v>
      </c>
      <c r="CY325" s="272">
        <v>159069</v>
      </c>
      <c r="CZ325" s="272">
        <v>298</v>
      </c>
      <c r="DA325" s="272">
        <v>501</v>
      </c>
      <c r="DB325" s="272">
        <v>6378</v>
      </c>
      <c r="DC325" s="272">
        <v>242385</v>
      </c>
      <c r="DD325" s="272">
        <v>38</v>
      </c>
      <c r="DE325" s="272">
        <v>67</v>
      </c>
      <c r="DF325" s="272" t="s">
        <v>44</v>
      </c>
      <c r="DG325" s="272" t="s">
        <v>44</v>
      </c>
      <c r="DH325" s="272" t="s">
        <v>44</v>
      </c>
      <c r="DI325" s="272" t="s">
        <v>44</v>
      </c>
      <c r="DJ325" s="272" t="s">
        <v>44</v>
      </c>
      <c r="DK325" s="272">
        <v>41</v>
      </c>
      <c r="DL325" s="250">
        <v>956</v>
      </c>
      <c r="DM325" s="250">
        <v>779</v>
      </c>
      <c r="DN325" s="250">
        <v>66</v>
      </c>
      <c r="DO325" s="250">
        <v>1323</v>
      </c>
      <c r="DP325" s="250">
        <v>7722372</v>
      </c>
      <c r="DQ325" s="250">
        <v>8078</v>
      </c>
      <c r="DR325" s="250">
        <v>18618</v>
      </c>
      <c r="DS325" s="250">
        <v>8130928</v>
      </c>
      <c r="DT325" s="250">
        <v>10438</v>
      </c>
      <c r="DU325" s="250">
        <v>24453</v>
      </c>
      <c r="DV325" s="250">
        <v>876846</v>
      </c>
      <c r="DW325" s="250">
        <v>13286</v>
      </c>
      <c r="DX325" s="250">
        <v>25857</v>
      </c>
      <c r="DY325" s="250">
        <v>19353404</v>
      </c>
      <c r="DZ325" s="250">
        <v>14628</v>
      </c>
      <c r="EA325" s="250">
        <v>32295</v>
      </c>
      <c r="EB325" s="155"/>
      <c r="EC325" s="75">
        <f t="shared" si="1061"/>
        <v>3</v>
      </c>
      <c r="ED325" s="74">
        <f t="shared" si="1062"/>
        <v>2018</v>
      </c>
      <c r="EE325" s="165">
        <f t="shared" si="1063"/>
        <v>43160</v>
      </c>
      <c r="EF325" s="157">
        <f t="shared" si="1064"/>
        <v>31</v>
      </c>
      <c r="EG325" s="156"/>
      <c r="EH325" s="166">
        <f>IFERROR(HLOOKUP(EH$1,$H$5:$FY$1802,MATCH($A325,$A$5:$A$1802,0),0)*HLOOKUP(EH$2,$H$5:$FY$1802,MATCH($A325,$A$5:$A$1802,0),0),$H$2)</f>
        <v>68141</v>
      </c>
      <c r="EI325" s="166" t="str">
        <f>IFERROR(HLOOKUP(EI$1,$H$5:$FY$1802,MATCH($A325,$A$5:$A$1802,0),0)*HLOOKUP(EI$2,$H$5:$FY$1802,MATCH($A325,$A$5:$A$1802,0),0),$H$2)</f>
        <v>-</v>
      </c>
      <c r="EJ325" s="166">
        <f>IFERROR(HLOOKUP(EJ$1,$H$5:$FY$1802,MATCH($A325,$A$5:$A$1802,0),0)*HLOOKUP(EJ$2,$H$5:$FY$1802,MATCH($A325,$A$5:$A$1802,0),0),$H$2)</f>
        <v>2589358</v>
      </c>
      <c r="EK325" s="166">
        <f>IFERROR(HLOOKUP(EK$1,$H$5:$FY$1802,MATCH($A325,$A$5:$A$1802,0),0)*HLOOKUP(EK$2,$H$5:$FY$1802,MATCH($A325,$A$5:$A$1802,0),0),$H$2)</f>
        <v>6677818</v>
      </c>
      <c r="EL325" s="166">
        <f>IFERROR(HLOOKUP(EL$1,$H$5:$FY$1802,MATCH($A325,$A$5:$A$1802,0),0)*HLOOKUP(EL$2,$H$5:$FY$1802,MATCH($A325,$A$5:$A$1802,0),0),$H$2)</f>
        <v>6360980</v>
      </c>
      <c r="EM325" s="166">
        <f>IFERROR(HLOOKUP(EM$1,$H$5:$FY$1802,MATCH($A325,$A$5:$A$1802,0),0)*HLOOKUP(EM$2,$H$5:$FY$1802,MATCH($A325,$A$5:$A$1802,0),0),$H$2)</f>
        <v>7575165</v>
      </c>
      <c r="EN325" s="166">
        <f>IFERROR(HLOOKUP(EN$1,$H$5:$FY$1802,MATCH($A325,$A$5:$A$1802,0),0)*HLOOKUP(EN$2,$H$5:$FY$1802,MATCH($A325,$A$5:$A$1802,0),0),$H$2)</f>
        <v>137072394</v>
      </c>
      <c r="EO325" s="166">
        <f>IFERROR(HLOOKUP(EO$1,$H$5:$FY$1802,MATCH($A325,$A$5:$A$1802,0),0)*HLOOKUP(EO$2,$H$5:$FY$1802,MATCH($A325,$A$5:$A$1802,0),0),$H$2)</f>
        <v>165951990</v>
      </c>
      <c r="EP325" s="166">
        <f>IFERROR(HLOOKUP(EP$1,$H$5:$FY$1802,MATCH($A325,$A$5:$A$1802,0),0)*HLOOKUP(EP$2,$H$5:$FY$1802,MATCH($A325,$A$5:$A$1802,0),0),$H$2)</f>
        <v>74551518</v>
      </c>
      <c r="EQ325" s="166" t="str">
        <f>IFERROR(HLOOKUP(EQ$1,$H$5:$FY$1802,MATCH($A325,$A$5:$A$1802,0),0)*HLOOKUP(EQ$2,$H$5:$FY$1802,MATCH($A325,$A$5:$A$1802,0),0),$H$2)</f>
        <v>-</v>
      </c>
      <c r="ER325" s="166" t="str">
        <f>IFERROR(HLOOKUP(ER$1,$H$5:$FY$1802,MATCH($A325,$A$5:$A$1802,0),0)*HLOOKUP(ER$2,$H$5:$FY$1802,MATCH($A325,$A$5:$A$1802,0),0),$H$2)</f>
        <v>-</v>
      </c>
      <c r="ES325" s="166" t="str">
        <f>IFERROR(HLOOKUP(ES$1,$H$5:$FY$1802,MATCH($A325,$A$5:$A$1802,0),0)*HLOOKUP(ES$2,$H$5:$FY$1802,MATCH($A325,$A$5:$A$1802,0),0),$H$2)</f>
        <v>-</v>
      </c>
      <c r="ET325" s="166" t="str">
        <f>IFERROR(HLOOKUP(ET$1,$H$5:$FY$1802,MATCH($A325,$A$5:$A$1802,0),0)*HLOOKUP(ET$2,$H$5:$FY$1802,MATCH($A325,$A$5:$A$1802,0),0),$H$2)</f>
        <v>-</v>
      </c>
      <c r="EU325" s="166" t="str">
        <f>IFERROR(HLOOKUP(EU$1,$H$5:$FY$1802,MATCH($A325,$A$5:$A$1802,0),0)*HLOOKUP(EU$2,$H$5:$FY$1802,MATCH($A325,$A$5:$A$1802,0),0),$H$2)</f>
        <v>-</v>
      </c>
      <c r="EV325" s="166" t="str">
        <f>IFERROR(HLOOKUP(EV$1,$H$5:$FY$1802,MATCH($A325,$A$5:$A$1802,0),0)*HLOOKUP(EV$2,$H$5:$FY$1802,MATCH($A325,$A$5:$A$1802,0),0),$H$2)</f>
        <v>-</v>
      </c>
      <c r="EW325" s="166" t="str">
        <f>IFERROR(HLOOKUP(EW$1,$H$5:$FY$1802,MATCH($A325,$A$5:$A$1802,0),0)*HLOOKUP(EW$2,$H$5:$FY$1802,MATCH($A325,$A$5:$A$1802,0),0),$H$2)</f>
        <v>-</v>
      </c>
      <c r="EX325" s="166" t="str">
        <f>IFERROR(HLOOKUP(EX$1,$H$5:$FY$1802,MATCH($A325,$A$5:$A$1802,0),0)*HLOOKUP(EX$2,$H$5:$FY$1802,MATCH($A325,$A$5:$A$1802,0),0),$H$2)</f>
        <v>-</v>
      </c>
      <c r="EY325" s="166" t="str">
        <f>IFERROR(HLOOKUP(EY$1,$H$5:$FY$1802,MATCH($A325,$A$5:$A$1802,0),0)*HLOOKUP(EY$2,$H$5:$FY$1802,MATCH($A325,$A$5:$A$1802,0),0),$H$2)</f>
        <v>-</v>
      </c>
      <c r="EZ325" s="166" t="str">
        <f>IFERROR(HLOOKUP(EZ$1,$H$5:$FY$1802,MATCH($A325,$A$5:$A$1802,0),0)*HLOOKUP(EZ$2,$H$5:$FY$1802,MATCH($A325,$A$5:$A$1802,0),0),$H$2)</f>
        <v>-</v>
      </c>
      <c r="FA325" s="166" t="str">
        <f>IFERROR(HLOOKUP(FA$1,$H$5:$FY$1802,MATCH($A325,$A$5:$A$1802,0),0)*HLOOKUP(FA$2,$H$5:$FY$1802,MATCH($A325,$A$5:$A$1802,0),0),$H$2)</f>
        <v>-</v>
      </c>
      <c r="FB325" s="166">
        <f>IFERROR(HLOOKUP(FB$1,$H$5:$FY$1802,MATCH($A325,$A$5:$A$1802,0),0)*HLOOKUP(FB$2,$H$5:$FY$1802,MATCH($A325,$A$5:$A$1802,0),0),$H$2)</f>
        <v>267534</v>
      </c>
      <c r="FC325" s="166">
        <f>IFERROR(HLOOKUP(FC$1,$H$5:$FY$1802,MATCH($A325,$A$5:$A$1802,0),0)*HLOOKUP(FC$2,$H$5:$FY$1802,MATCH($A325,$A$5:$A$1802,0),0),$H$2)</f>
        <v>427326</v>
      </c>
      <c r="FD325" s="166">
        <f>IFERROR(HLOOKUP(FD$1,$H$5:$FY$1802,MATCH($A325,$A$5:$A$1802,0),0)*HLOOKUP(FD$2,$H$5:$FY$1802,MATCH($A325,$A$5:$A$1802,0),0),$H$2)</f>
        <v>17798808</v>
      </c>
      <c r="FE325" s="166">
        <f>IFERROR(HLOOKUP(FE$1,$H$5:$FY$1802,MATCH($A325,$A$5:$A$1802,0),0)*HLOOKUP(FE$2,$H$5:$FY$1802,MATCH($A325,$A$5:$A$1802,0),0),$H$2)</f>
        <v>19048887</v>
      </c>
      <c r="FF325" s="166">
        <f>IFERROR(HLOOKUP(FF$1,$H$5:$FY$1802,MATCH($A325,$A$5:$A$1802,0),0)*HLOOKUP(FF$2,$H$5:$FY$1802,MATCH($A325,$A$5:$A$1802,0),0),$H$2)</f>
        <v>1706562</v>
      </c>
      <c r="FG325" s="166">
        <f>IFERROR(HLOOKUP(FG$1,$H$5:$FY$1802,MATCH($A325,$A$5:$A$1802,0),0)*HLOOKUP(FG$2,$H$5:$FY$1802,MATCH($A325,$A$5:$A$1802,0),0),$H$2)</f>
        <v>42726285</v>
      </c>
      <c r="FH325" s="152"/>
      <c r="FI325" s="405">
        <f t="shared" si="1065"/>
        <v>2.2575735185458843</v>
      </c>
      <c r="FJ325" s="405">
        <f t="shared" si="1065"/>
        <v>1.6723806709029112</v>
      </c>
      <c r="FK325" s="405">
        <f t="shared" si="1066"/>
        <v>1.0501672240802675</v>
      </c>
      <c r="FL325" s="405">
        <f t="shared" si="1067"/>
        <v>1.0494983277591974</v>
      </c>
      <c r="FM325" s="405">
        <f t="shared" si="1068"/>
        <v>1.5796189347944123</v>
      </c>
      <c r="FN325" s="405">
        <f t="shared" si="1069"/>
        <v>1.1712325386248088</v>
      </c>
      <c r="FO325" s="405">
        <f t="shared" si="1070"/>
        <v>1.948479346345892</v>
      </c>
      <c r="FP325" s="405">
        <f t="shared" si="1071"/>
        <v>1.0988803147223483</v>
      </c>
      <c r="FQ325" s="405">
        <f t="shared" si="1072"/>
        <v>2.0187463386057409</v>
      </c>
      <c r="FR325" s="405">
        <f t="shared" si="1073"/>
        <v>1.0970513571568052</v>
      </c>
      <c r="FS325" s="65"/>
    </row>
    <row r="326" spans="1:175" ht="10.35" customHeight="1" x14ac:dyDescent="0.2">
      <c r="A326" s="74" t="str">
        <f t="shared" si="1060"/>
        <v>2017-18MARCHR1F</v>
      </c>
      <c r="B326" s="163" t="str">
        <f t="shared" si="1074"/>
        <v>2017-18</v>
      </c>
      <c r="C326" s="26" t="s">
        <v>838</v>
      </c>
      <c r="D326" s="163" t="str">
        <f>INDEX($FV$16:$FW$26,MATCH($F326,$FV$16:$FV$26,0),2)</f>
        <v>Y59</v>
      </c>
      <c r="E326" s="163" t="str">
        <f>VLOOKUP($D326,$FW$8:$FX$14,2,0)</f>
        <v>South East</v>
      </c>
      <c r="F326" s="271" t="s">
        <v>852</v>
      </c>
      <c r="G326" s="271" t="s">
        <v>873</v>
      </c>
      <c r="H326" s="272">
        <v>0</v>
      </c>
      <c r="I326" s="272">
        <v>0</v>
      </c>
      <c r="J326" s="272">
        <v>0</v>
      </c>
      <c r="K326" s="272">
        <v>0</v>
      </c>
      <c r="L326" s="272">
        <v>0</v>
      </c>
      <c r="M326" s="272" t="s">
        <v>44</v>
      </c>
      <c r="N326" s="272">
        <v>0</v>
      </c>
      <c r="O326" s="272">
        <v>0</v>
      </c>
      <c r="P326" s="272" t="s">
        <v>44</v>
      </c>
      <c r="Q326" s="272" t="s">
        <v>44</v>
      </c>
      <c r="R326" s="272" t="s">
        <v>44</v>
      </c>
      <c r="S326" s="272" t="s">
        <v>44</v>
      </c>
      <c r="T326" s="272">
        <v>0</v>
      </c>
      <c r="U326" s="272">
        <v>0</v>
      </c>
      <c r="V326" s="272">
        <v>0</v>
      </c>
      <c r="W326" s="272">
        <v>0</v>
      </c>
      <c r="X326" s="272">
        <v>0</v>
      </c>
      <c r="Y326" s="272">
        <v>0</v>
      </c>
      <c r="Z326" s="272">
        <v>0</v>
      </c>
      <c r="AA326" s="272">
        <v>0</v>
      </c>
      <c r="AB326" s="272">
        <v>0</v>
      </c>
      <c r="AC326" s="272">
        <v>0</v>
      </c>
      <c r="AD326" s="272">
        <v>0</v>
      </c>
      <c r="AE326" s="272">
        <v>0</v>
      </c>
      <c r="AF326" s="272">
        <v>0</v>
      </c>
      <c r="AG326" s="272">
        <v>0</v>
      </c>
      <c r="AH326" s="272">
        <v>0</v>
      </c>
      <c r="AI326" s="272">
        <v>0</v>
      </c>
      <c r="AJ326" s="272">
        <v>0</v>
      </c>
      <c r="AK326" s="272">
        <v>0</v>
      </c>
      <c r="AL326" s="272">
        <v>0</v>
      </c>
      <c r="AM326" s="272">
        <v>0</v>
      </c>
      <c r="AN326" s="272">
        <v>0</v>
      </c>
      <c r="AO326" s="272">
        <v>0</v>
      </c>
      <c r="AP326" s="272">
        <v>0</v>
      </c>
      <c r="AQ326" s="272">
        <v>0</v>
      </c>
      <c r="AR326" s="272">
        <v>0</v>
      </c>
      <c r="AS326" s="272">
        <v>0</v>
      </c>
      <c r="AT326" s="272">
        <v>0</v>
      </c>
      <c r="AU326" s="272">
        <v>0</v>
      </c>
      <c r="AV326" s="272">
        <v>0</v>
      </c>
      <c r="AW326" s="272">
        <v>0</v>
      </c>
      <c r="AX326" s="272">
        <v>0</v>
      </c>
      <c r="AY326" s="272">
        <v>0</v>
      </c>
      <c r="AZ326" s="272">
        <v>0</v>
      </c>
      <c r="BA326" s="272">
        <v>0</v>
      </c>
      <c r="BB326" s="272">
        <v>0</v>
      </c>
      <c r="BC326" s="272">
        <v>0</v>
      </c>
      <c r="BD326" s="272">
        <v>0</v>
      </c>
      <c r="BE326" s="272">
        <v>0</v>
      </c>
      <c r="BF326" s="272">
        <v>0</v>
      </c>
      <c r="BG326" s="272">
        <v>0</v>
      </c>
      <c r="BH326" s="272">
        <v>0</v>
      </c>
      <c r="BI326" s="272">
        <v>0</v>
      </c>
      <c r="BJ326" s="272" t="s">
        <v>44</v>
      </c>
      <c r="BK326" s="272" t="s">
        <v>44</v>
      </c>
      <c r="BL326" s="272" t="s">
        <v>44</v>
      </c>
      <c r="BM326" s="272" t="s">
        <v>44</v>
      </c>
      <c r="BN326" s="272" t="s">
        <v>44</v>
      </c>
      <c r="BO326" s="272" t="s">
        <v>44</v>
      </c>
      <c r="BP326" s="272" t="s">
        <v>44</v>
      </c>
      <c r="BQ326" s="272" t="s">
        <v>44</v>
      </c>
      <c r="BR326" s="272" t="s">
        <v>44</v>
      </c>
      <c r="BS326" s="272" t="s">
        <v>44</v>
      </c>
      <c r="BT326" s="272" t="s">
        <v>44</v>
      </c>
      <c r="BU326" s="272" t="s">
        <v>44</v>
      </c>
      <c r="BV326" s="272" t="s">
        <v>44</v>
      </c>
      <c r="BW326" s="272" t="s">
        <v>44</v>
      </c>
      <c r="BX326" s="272" t="s">
        <v>44</v>
      </c>
      <c r="BY326" s="272" t="s">
        <v>44</v>
      </c>
      <c r="BZ326" s="272" t="s">
        <v>44</v>
      </c>
      <c r="CA326" s="272" t="s">
        <v>44</v>
      </c>
      <c r="CB326" s="272" t="s">
        <v>44</v>
      </c>
      <c r="CC326" s="272" t="s">
        <v>44</v>
      </c>
      <c r="CD326" s="272" t="s">
        <v>44</v>
      </c>
      <c r="CE326" s="272" t="s">
        <v>44</v>
      </c>
      <c r="CF326" s="272" t="s">
        <v>44</v>
      </c>
      <c r="CG326" s="272" t="s">
        <v>44</v>
      </c>
      <c r="CH326" s="272" t="s">
        <v>44</v>
      </c>
      <c r="CI326" s="272" t="s">
        <v>44</v>
      </c>
      <c r="CJ326" s="272" t="s">
        <v>44</v>
      </c>
      <c r="CK326" s="272" t="s">
        <v>44</v>
      </c>
      <c r="CL326" s="272" t="s">
        <v>44</v>
      </c>
      <c r="CM326" s="272" t="s">
        <v>44</v>
      </c>
      <c r="CN326" s="272" t="s">
        <v>44</v>
      </c>
      <c r="CO326" s="272" t="s">
        <v>44</v>
      </c>
      <c r="CP326" s="272" t="s">
        <v>44</v>
      </c>
      <c r="CQ326" s="272" t="s">
        <v>44</v>
      </c>
      <c r="CR326" s="272" t="s">
        <v>44</v>
      </c>
      <c r="CS326" s="272" t="s">
        <v>44</v>
      </c>
      <c r="CT326" s="272" t="s">
        <v>44</v>
      </c>
      <c r="CU326" s="272" t="s">
        <v>44</v>
      </c>
      <c r="CV326" s="272" t="s">
        <v>44</v>
      </c>
      <c r="CW326" s="272" t="s">
        <v>44</v>
      </c>
      <c r="CX326" s="272">
        <v>0</v>
      </c>
      <c r="CY326" s="272">
        <v>0</v>
      </c>
      <c r="CZ326" s="272">
        <v>0</v>
      </c>
      <c r="DA326" s="272">
        <v>0</v>
      </c>
      <c r="DB326" s="272">
        <v>0</v>
      </c>
      <c r="DC326" s="272">
        <v>0</v>
      </c>
      <c r="DD326" s="272">
        <v>0</v>
      </c>
      <c r="DE326" s="272">
        <v>0</v>
      </c>
      <c r="DF326" s="272" t="s">
        <v>44</v>
      </c>
      <c r="DG326" s="272" t="s">
        <v>44</v>
      </c>
      <c r="DH326" s="272" t="s">
        <v>44</v>
      </c>
      <c r="DI326" s="272" t="s">
        <v>44</v>
      </c>
      <c r="DJ326" s="272" t="s">
        <v>44</v>
      </c>
      <c r="DK326" s="272">
        <v>0</v>
      </c>
      <c r="DL326" s="250">
        <v>0</v>
      </c>
      <c r="DM326" s="250">
        <v>0</v>
      </c>
      <c r="DN326" s="250">
        <v>0</v>
      </c>
      <c r="DO326" s="250">
        <v>0</v>
      </c>
      <c r="DP326" s="250">
        <v>0</v>
      </c>
      <c r="DQ326" s="250">
        <v>0</v>
      </c>
      <c r="DR326" s="250">
        <v>0</v>
      </c>
      <c r="DS326" s="250">
        <v>0</v>
      </c>
      <c r="DT326" s="250">
        <v>0</v>
      </c>
      <c r="DU326" s="250">
        <v>0</v>
      </c>
      <c r="DV326" s="250">
        <v>0</v>
      </c>
      <c r="DW326" s="250">
        <v>0</v>
      </c>
      <c r="DX326" s="250">
        <v>0</v>
      </c>
      <c r="DY326" s="250">
        <v>0</v>
      </c>
      <c r="DZ326" s="250">
        <v>0</v>
      </c>
      <c r="EA326" s="250">
        <v>0</v>
      </c>
      <c r="EB326" s="155"/>
      <c r="EC326" s="75">
        <f t="shared" si="1061"/>
        <v>3</v>
      </c>
      <c r="ED326" s="74">
        <f t="shared" si="1062"/>
        <v>2018</v>
      </c>
      <c r="EE326" s="165">
        <f t="shared" si="1063"/>
        <v>43160</v>
      </c>
      <c r="EF326" s="157">
        <f t="shared" si="1064"/>
        <v>31</v>
      </c>
      <c r="EG326" s="156"/>
      <c r="EH326" s="166">
        <f>IFERROR(HLOOKUP(EH$1,$H$5:$FY$1802,MATCH($A326,$A$5:$A$1802,0),0)*HLOOKUP(EH$2,$H$5:$FY$1802,MATCH($A326,$A$5:$A$1802,0),0),$H$2)</f>
        <v>0</v>
      </c>
      <c r="EI326" s="166" t="str">
        <f>IFERROR(HLOOKUP(EI$1,$H$5:$FY$1802,MATCH($A326,$A$5:$A$1802,0),0)*HLOOKUP(EI$2,$H$5:$FY$1802,MATCH($A326,$A$5:$A$1802,0),0),$H$2)</f>
        <v>-</v>
      </c>
      <c r="EJ326" s="166">
        <f>IFERROR(HLOOKUP(EJ$1,$H$5:$FY$1802,MATCH($A326,$A$5:$A$1802,0),0)*HLOOKUP(EJ$2,$H$5:$FY$1802,MATCH($A326,$A$5:$A$1802,0),0),$H$2)</f>
        <v>0</v>
      </c>
      <c r="EK326" s="166">
        <f>IFERROR(HLOOKUP(EK$1,$H$5:$FY$1802,MATCH($A326,$A$5:$A$1802,0),0)*HLOOKUP(EK$2,$H$5:$FY$1802,MATCH($A326,$A$5:$A$1802,0),0),$H$2)</f>
        <v>0</v>
      </c>
      <c r="EL326" s="166">
        <f>IFERROR(HLOOKUP(EL$1,$H$5:$FY$1802,MATCH($A326,$A$5:$A$1802,0),0)*HLOOKUP(EL$2,$H$5:$FY$1802,MATCH($A326,$A$5:$A$1802,0),0),$H$2)</f>
        <v>0</v>
      </c>
      <c r="EM326" s="166">
        <f>IFERROR(HLOOKUP(EM$1,$H$5:$FY$1802,MATCH($A326,$A$5:$A$1802,0),0)*HLOOKUP(EM$2,$H$5:$FY$1802,MATCH($A326,$A$5:$A$1802,0),0),$H$2)</f>
        <v>0</v>
      </c>
      <c r="EN326" s="166">
        <f>IFERROR(HLOOKUP(EN$1,$H$5:$FY$1802,MATCH($A326,$A$5:$A$1802,0),0)*HLOOKUP(EN$2,$H$5:$FY$1802,MATCH($A326,$A$5:$A$1802,0),0),$H$2)</f>
        <v>0</v>
      </c>
      <c r="EO326" s="166">
        <f>IFERROR(HLOOKUP(EO$1,$H$5:$FY$1802,MATCH($A326,$A$5:$A$1802,0),0)*HLOOKUP(EO$2,$H$5:$FY$1802,MATCH($A326,$A$5:$A$1802,0),0),$H$2)</f>
        <v>0</v>
      </c>
      <c r="EP326" s="166">
        <f>IFERROR(HLOOKUP(EP$1,$H$5:$FY$1802,MATCH($A326,$A$5:$A$1802,0),0)*HLOOKUP(EP$2,$H$5:$FY$1802,MATCH($A326,$A$5:$A$1802,0),0),$H$2)</f>
        <v>0</v>
      </c>
      <c r="EQ326" s="166" t="str">
        <f>IFERROR(HLOOKUP(EQ$1,$H$5:$FY$1802,MATCH($A326,$A$5:$A$1802,0),0)*HLOOKUP(EQ$2,$H$5:$FY$1802,MATCH($A326,$A$5:$A$1802,0),0),$H$2)</f>
        <v>-</v>
      </c>
      <c r="ER326" s="166" t="str">
        <f>IFERROR(HLOOKUP(ER$1,$H$5:$FY$1802,MATCH($A326,$A$5:$A$1802,0),0)*HLOOKUP(ER$2,$H$5:$FY$1802,MATCH($A326,$A$5:$A$1802,0),0),$H$2)</f>
        <v>-</v>
      </c>
      <c r="ES326" s="166" t="str">
        <f>IFERROR(HLOOKUP(ES$1,$H$5:$FY$1802,MATCH($A326,$A$5:$A$1802,0),0)*HLOOKUP(ES$2,$H$5:$FY$1802,MATCH($A326,$A$5:$A$1802,0),0),$H$2)</f>
        <v>-</v>
      </c>
      <c r="ET326" s="166" t="str">
        <f>IFERROR(HLOOKUP(ET$1,$H$5:$FY$1802,MATCH($A326,$A$5:$A$1802,0),0)*HLOOKUP(ET$2,$H$5:$FY$1802,MATCH($A326,$A$5:$A$1802,0),0),$H$2)</f>
        <v>-</v>
      </c>
      <c r="EU326" s="166" t="str">
        <f>IFERROR(HLOOKUP(EU$1,$H$5:$FY$1802,MATCH($A326,$A$5:$A$1802,0),0)*HLOOKUP(EU$2,$H$5:$FY$1802,MATCH($A326,$A$5:$A$1802,0),0),$H$2)</f>
        <v>-</v>
      </c>
      <c r="EV326" s="166" t="str">
        <f>IFERROR(HLOOKUP(EV$1,$H$5:$FY$1802,MATCH($A326,$A$5:$A$1802,0),0)*HLOOKUP(EV$2,$H$5:$FY$1802,MATCH($A326,$A$5:$A$1802,0),0),$H$2)</f>
        <v>-</v>
      </c>
      <c r="EW326" s="166" t="str">
        <f>IFERROR(HLOOKUP(EW$1,$H$5:$FY$1802,MATCH($A326,$A$5:$A$1802,0),0)*HLOOKUP(EW$2,$H$5:$FY$1802,MATCH($A326,$A$5:$A$1802,0),0),$H$2)</f>
        <v>-</v>
      </c>
      <c r="EX326" s="166" t="str">
        <f>IFERROR(HLOOKUP(EX$1,$H$5:$FY$1802,MATCH($A326,$A$5:$A$1802,0),0)*HLOOKUP(EX$2,$H$5:$FY$1802,MATCH($A326,$A$5:$A$1802,0),0),$H$2)</f>
        <v>-</v>
      </c>
      <c r="EY326" s="166" t="str">
        <f>IFERROR(HLOOKUP(EY$1,$H$5:$FY$1802,MATCH($A326,$A$5:$A$1802,0),0)*HLOOKUP(EY$2,$H$5:$FY$1802,MATCH($A326,$A$5:$A$1802,0),0),$H$2)</f>
        <v>-</v>
      </c>
      <c r="EZ326" s="166" t="str">
        <f>IFERROR(HLOOKUP(EZ$1,$H$5:$FY$1802,MATCH($A326,$A$5:$A$1802,0),0)*HLOOKUP(EZ$2,$H$5:$FY$1802,MATCH($A326,$A$5:$A$1802,0),0),$H$2)</f>
        <v>-</v>
      </c>
      <c r="FA326" s="166" t="str">
        <f>IFERROR(HLOOKUP(FA$1,$H$5:$FY$1802,MATCH($A326,$A$5:$A$1802,0),0)*HLOOKUP(FA$2,$H$5:$FY$1802,MATCH($A326,$A$5:$A$1802,0),0),$H$2)</f>
        <v>-</v>
      </c>
      <c r="FB326" s="166">
        <f>IFERROR(HLOOKUP(FB$1,$H$5:$FY$1802,MATCH($A326,$A$5:$A$1802,0),0)*HLOOKUP(FB$2,$H$5:$FY$1802,MATCH($A326,$A$5:$A$1802,0),0),$H$2)</f>
        <v>0</v>
      </c>
      <c r="FC326" s="166">
        <f>IFERROR(HLOOKUP(FC$1,$H$5:$FY$1802,MATCH($A326,$A$5:$A$1802,0),0)*HLOOKUP(FC$2,$H$5:$FY$1802,MATCH($A326,$A$5:$A$1802,0),0),$H$2)</f>
        <v>0</v>
      </c>
      <c r="FD326" s="166">
        <f>IFERROR(HLOOKUP(FD$1,$H$5:$FY$1802,MATCH($A326,$A$5:$A$1802,0),0)*HLOOKUP(FD$2,$H$5:$FY$1802,MATCH($A326,$A$5:$A$1802,0),0),$H$2)</f>
        <v>0</v>
      </c>
      <c r="FE326" s="166">
        <f>IFERROR(HLOOKUP(FE$1,$H$5:$FY$1802,MATCH($A326,$A$5:$A$1802,0),0)*HLOOKUP(FE$2,$H$5:$FY$1802,MATCH($A326,$A$5:$A$1802,0),0),$H$2)</f>
        <v>0</v>
      </c>
      <c r="FF326" s="166">
        <f>IFERROR(HLOOKUP(FF$1,$H$5:$FY$1802,MATCH($A326,$A$5:$A$1802,0),0)*HLOOKUP(FF$2,$H$5:$FY$1802,MATCH($A326,$A$5:$A$1802,0),0),$H$2)</f>
        <v>0</v>
      </c>
      <c r="FG326" s="166">
        <f>IFERROR(HLOOKUP(FG$1,$H$5:$FY$1802,MATCH($A326,$A$5:$A$1802,0),0)*HLOOKUP(FG$2,$H$5:$FY$1802,MATCH($A326,$A$5:$A$1802,0),0),$H$2)</f>
        <v>0</v>
      </c>
      <c r="FH326" s="152"/>
      <c r="FI326" s="405" t="str">
        <f t="shared" si="1065"/>
        <v>-</v>
      </c>
      <c r="FJ326" s="405" t="str">
        <f t="shared" si="1065"/>
        <v>-</v>
      </c>
      <c r="FK326" s="405" t="str">
        <f t="shared" si="1066"/>
        <v>-</v>
      </c>
      <c r="FL326" s="405" t="str">
        <f t="shared" si="1067"/>
        <v>-</v>
      </c>
      <c r="FM326" s="405" t="str">
        <f t="shared" si="1068"/>
        <v>-</v>
      </c>
      <c r="FN326" s="405" t="str">
        <f t="shared" si="1069"/>
        <v>-</v>
      </c>
      <c r="FO326" s="405" t="str">
        <f t="shared" si="1070"/>
        <v>-</v>
      </c>
      <c r="FP326" s="405" t="str">
        <f t="shared" si="1071"/>
        <v>-</v>
      </c>
      <c r="FQ326" s="405" t="str">
        <f t="shared" si="1072"/>
        <v>-</v>
      </c>
      <c r="FR326" s="405" t="str">
        <f t="shared" si="1073"/>
        <v>-</v>
      </c>
      <c r="FS326" s="65"/>
    </row>
    <row r="327" spans="1:175" ht="10.35" customHeight="1" x14ac:dyDescent="0.2">
      <c r="A327" s="180" t="str">
        <f t="shared" si="1060"/>
        <v>2017-18MARCHRRU</v>
      </c>
      <c r="B327" s="182" t="str">
        <f t="shared" si="1074"/>
        <v>2017-18</v>
      </c>
      <c r="C327" s="181" t="s">
        <v>838</v>
      </c>
      <c r="D327" s="182" t="str">
        <f>INDEX($FV$16:$FW$26,MATCH($F327,$FV$16:$FV$26,0),2)</f>
        <v>Y56</v>
      </c>
      <c r="E327" s="182" t="str">
        <f>VLOOKUP($D327,$FW$8:$FX$14,2,0)</f>
        <v>London</v>
      </c>
      <c r="F327" s="273" t="s">
        <v>855</v>
      </c>
      <c r="G327" s="273" t="s">
        <v>874</v>
      </c>
      <c r="H327" s="274">
        <v>172967</v>
      </c>
      <c r="I327" s="274">
        <v>143404</v>
      </c>
      <c r="J327" s="274">
        <v>2341580</v>
      </c>
      <c r="K327" s="274">
        <v>16</v>
      </c>
      <c r="L327" s="274">
        <v>0</v>
      </c>
      <c r="M327" s="274" t="s">
        <v>44</v>
      </c>
      <c r="N327" s="274">
        <v>103</v>
      </c>
      <c r="O327" s="274">
        <v>189</v>
      </c>
      <c r="P327" s="274" t="s">
        <v>44</v>
      </c>
      <c r="Q327" s="274" t="s">
        <v>44</v>
      </c>
      <c r="R327" s="274" t="s">
        <v>44</v>
      </c>
      <c r="S327" s="274" t="s">
        <v>44</v>
      </c>
      <c r="T327" s="274">
        <v>99947</v>
      </c>
      <c r="U327" s="274">
        <v>8660</v>
      </c>
      <c r="V327" s="274">
        <v>6419</v>
      </c>
      <c r="W327" s="274">
        <v>54677</v>
      </c>
      <c r="X327" s="274">
        <v>21082</v>
      </c>
      <c r="Y327" s="274">
        <v>2786</v>
      </c>
      <c r="Z327" s="274">
        <v>3849233</v>
      </c>
      <c r="AA327" s="274">
        <v>444</v>
      </c>
      <c r="AB327" s="274">
        <v>718</v>
      </c>
      <c r="AC327" s="274">
        <v>5095605</v>
      </c>
      <c r="AD327" s="274">
        <v>794</v>
      </c>
      <c r="AE327" s="274">
        <v>1368</v>
      </c>
      <c r="AF327" s="274">
        <v>76603986</v>
      </c>
      <c r="AG327" s="274">
        <v>1401</v>
      </c>
      <c r="AH327" s="274">
        <v>2961</v>
      </c>
      <c r="AI327" s="274">
        <v>90152038</v>
      </c>
      <c r="AJ327" s="274">
        <v>4276</v>
      </c>
      <c r="AK327" s="274">
        <v>10285</v>
      </c>
      <c r="AL327" s="274">
        <v>12627215</v>
      </c>
      <c r="AM327" s="274">
        <v>4532</v>
      </c>
      <c r="AN327" s="274">
        <v>9396</v>
      </c>
      <c r="AO327" s="274">
        <v>4212</v>
      </c>
      <c r="AP327" s="274">
        <v>328</v>
      </c>
      <c r="AQ327" s="274">
        <v>1359</v>
      </c>
      <c r="AR327" s="274">
        <v>8254</v>
      </c>
      <c r="AS327" s="274">
        <v>241</v>
      </c>
      <c r="AT327" s="274">
        <v>2284</v>
      </c>
      <c r="AU327" s="274">
        <v>0</v>
      </c>
      <c r="AV327" s="274">
        <v>64100</v>
      </c>
      <c r="AW327" s="274">
        <v>6459</v>
      </c>
      <c r="AX327" s="274">
        <v>25176</v>
      </c>
      <c r="AY327" s="274">
        <v>95735</v>
      </c>
      <c r="AZ327" s="274">
        <v>22417</v>
      </c>
      <c r="BA327" s="274">
        <v>17746</v>
      </c>
      <c r="BB327" s="274">
        <v>16489</v>
      </c>
      <c r="BC327" s="274">
        <v>13354</v>
      </c>
      <c r="BD327" s="274">
        <v>81179</v>
      </c>
      <c r="BE327" s="274">
        <v>62491</v>
      </c>
      <c r="BF327" s="274">
        <v>34425</v>
      </c>
      <c r="BG327" s="274">
        <v>23847</v>
      </c>
      <c r="BH327" s="274">
        <v>3815</v>
      </c>
      <c r="BI327" s="274">
        <v>2950</v>
      </c>
      <c r="BJ327" s="274" t="s">
        <v>44</v>
      </c>
      <c r="BK327" s="274" t="s">
        <v>44</v>
      </c>
      <c r="BL327" s="274" t="s">
        <v>44</v>
      </c>
      <c r="BM327" s="274" t="s">
        <v>44</v>
      </c>
      <c r="BN327" s="274" t="s">
        <v>44</v>
      </c>
      <c r="BO327" s="274" t="s">
        <v>44</v>
      </c>
      <c r="BP327" s="274" t="s">
        <v>44</v>
      </c>
      <c r="BQ327" s="274" t="s">
        <v>44</v>
      </c>
      <c r="BR327" s="274" t="s">
        <v>44</v>
      </c>
      <c r="BS327" s="274" t="s">
        <v>44</v>
      </c>
      <c r="BT327" s="274" t="s">
        <v>44</v>
      </c>
      <c r="BU327" s="274" t="s">
        <v>44</v>
      </c>
      <c r="BV327" s="274" t="s">
        <v>44</v>
      </c>
      <c r="BW327" s="274" t="s">
        <v>44</v>
      </c>
      <c r="BX327" s="274" t="s">
        <v>44</v>
      </c>
      <c r="BY327" s="274" t="s">
        <v>44</v>
      </c>
      <c r="BZ327" s="274" t="s">
        <v>44</v>
      </c>
      <c r="CA327" s="274" t="s">
        <v>44</v>
      </c>
      <c r="CB327" s="274" t="s">
        <v>44</v>
      </c>
      <c r="CC327" s="274" t="s">
        <v>44</v>
      </c>
      <c r="CD327" s="274" t="s">
        <v>44</v>
      </c>
      <c r="CE327" s="274" t="s">
        <v>44</v>
      </c>
      <c r="CF327" s="274" t="s">
        <v>44</v>
      </c>
      <c r="CG327" s="274" t="s">
        <v>44</v>
      </c>
      <c r="CH327" s="274" t="s">
        <v>44</v>
      </c>
      <c r="CI327" s="274" t="s">
        <v>44</v>
      </c>
      <c r="CJ327" s="274" t="s">
        <v>44</v>
      </c>
      <c r="CK327" s="274" t="s">
        <v>44</v>
      </c>
      <c r="CL327" s="274" t="s">
        <v>44</v>
      </c>
      <c r="CM327" s="274" t="s">
        <v>44</v>
      </c>
      <c r="CN327" s="274" t="s">
        <v>44</v>
      </c>
      <c r="CO327" s="274" t="s">
        <v>44</v>
      </c>
      <c r="CP327" s="274" t="s">
        <v>44</v>
      </c>
      <c r="CQ327" s="274" t="s">
        <v>44</v>
      </c>
      <c r="CR327" s="274" t="s">
        <v>44</v>
      </c>
      <c r="CS327" s="274" t="s">
        <v>44</v>
      </c>
      <c r="CT327" s="274" t="s">
        <v>44</v>
      </c>
      <c r="CU327" s="274" t="s">
        <v>44</v>
      </c>
      <c r="CV327" s="274" t="s">
        <v>44</v>
      </c>
      <c r="CW327" s="274" t="s">
        <v>44</v>
      </c>
      <c r="CX327" s="274">
        <v>0</v>
      </c>
      <c r="CY327" s="274">
        <v>0</v>
      </c>
      <c r="CZ327" s="274">
        <v>0</v>
      </c>
      <c r="DA327" s="274">
        <v>0</v>
      </c>
      <c r="DB327" s="274">
        <v>4111</v>
      </c>
      <c r="DC327" s="274">
        <v>301180</v>
      </c>
      <c r="DD327" s="274">
        <v>73</v>
      </c>
      <c r="DE327" s="274">
        <v>160</v>
      </c>
      <c r="DF327" s="274" t="s">
        <v>44</v>
      </c>
      <c r="DG327" s="274" t="s">
        <v>44</v>
      </c>
      <c r="DH327" s="274" t="s">
        <v>44</v>
      </c>
      <c r="DI327" s="274" t="s">
        <v>44</v>
      </c>
      <c r="DJ327" s="274" t="s">
        <v>44</v>
      </c>
      <c r="DK327" s="274">
        <v>1958</v>
      </c>
      <c r="DL327" s="251">
        <v>966</v>
      </c>
      <c r="DM327" s="251">
        <v>1625</v>
      </c>
      <c r="DN327" s="251">
        <v>67</v>
      </c>
      <c r="DO327" s="251">
        <v>1524</v>
      </c>
      <c r="DP327" s="251">
        <v>7271208</v>
      </c>
      <c r="DQ327" s="251">
        <v>7527</v>
      </c>
      <c r="DR327" s="251">
        <v>14916</v>
      </c>
      <c r="DS327" s="251">
        <v>13383125</v>
      </c>
      <c r="DT327" s="251">
        <v>8236</v>
      </c>
      <c r="DU327" s="251">
        <v>16905</v>
      </c>
      <c r="DV327" s="251">
        <v>645555</v>
      </c>
      <c r="DW327" s="251">
        <v>9635</v>
      </c>
      <c r="DX327" s="251">
        <v>18034</v>
      </c>
      <c r="DY327" s="251">
        <v>14864888</v>
      </c>
      <c r="DZ327" s="251">
        <v>9754</v>
      </c>
      <c r="EA327" s="251">
        <v>17340</v>
      </c>
      <c r="EB327" s="183"/>
      <c r="EC327" s="184">
        <f t="shared" si="1061"/>
        <v>3</v>
      </c>
      <c r="ED327" s="180">
        <f t="shared" si="1062"/>
        <v>2018</v>
      </c>
      <c r="EE327" s="185">
        <f t="shared" si="1063"/>
        <v>43160</v>
      </c>
      <c r="EF327" s="186">
        <f t="shared" si="1064"/>
        <v>31</v>
      </c>
      <c r="EG327" s="187"/>
      <c r="EH327" s="188">
        <f>IFERROR(HLOOKUP(EH$1,$H$5:$FY$1802,MATCH($A327,$A$5:$A$1802,0),0)*HLOOKUP(EH$2,$H$5:$FY$1802,MATCH($A327,$A$5:$A$1802,0),0),$H$2)</f>
        <v>0</v>
      </c>
      <c r="EI327" s="188" t="str">
        <f>IFERROR(HLOOKUP(EI$1,$H$5:$FY$1802,MATCH($A327,$A$5:$A$1802,0),0)*HLOOKUP(EI$2,$H$5:$FY$1802,MATCH($A327,$A$5:$A$1802,0),0),$H$2)</f>
        <v>-</v>
      </c>
      <c r="EJ327" s="188">
        <f>IFERROR(HLOOKUP(EJ$1,$H$5:$FY$1802,MATCH($A327,$A$5:$A$1802,0),0)*HLOOKUP(EJ$2,$H$5:$FY$1802,MATCH($A327,$A$5:$A$1802,0),0),$H$2)</f>
        <v>14770612</v>
      </c>
      <c r="EK327" s="188">
        <f>IFERROR(HLOOKUP(EK$1,$H$5:$FY$1802,MATCH($A327,$A$5:$A$1802,0),0)*HLOOKUP(EK$2,$H$5:$FY$1802,MATCH($A327,$A$5:$A$1802,0),0),$H$2)</f>
        <v>27103356</v>
      </c>
      <c r="EL327" s="188">
        <f>IFERROR(HLOOKUP(EL$1,$H$5:$FY$1802,MATCH($A327,$A$5:$A$1802,0),0)*HLOOKUP(EL$2,$H$5:$FY$1802,MATCH($A327,$A$5:$A$1802,0),0),$H$2)</f>
        <v>6217880</v>
      </c>
      <c r="EM327" s="188">
        <f>IFERROR(HLOOKUP(EM$1,$H$5:$FY$1802,MATCH($A327,$A$5:$A$1802,0),0)*HLOOKUP(EM$2,$H$5:$FY$1802,MATCH($A327,$A$5:$A$1802,0),0),$H$2)</f>
        <v>8781192</v>
      </c>
      <c r="EN327" s="188">
        <f>IFERROR(HLOOKUP(EN$1,$H$5:$FY$1802,MATCH($A327,$A$5:$A$1802,0),0)*HLOOKUP(EN$2,$H$5:$FY$1802,MATCH($A327,$A$5:$A$1802,0),0),$H$2)</f>
        <v>161898597</v>
      </c>
      <c r="EO327" s="188">
        <f>IFERROR(HLOOKUP(EO$1,$H$5:$FY$1802,MATCH($A327,$A$5:$A$1802,0),0)*HLOOKUP(EO$2,$H$5:$FY$1802,MATCH($A327,$A$5:$A$1802,0),0),$H$2)</f>
        <v>216828370</v>
      </c>
      <c r="EP327" s="188">
        <f>IFERROR(HLOOKUP(EP$1,$H$5:$FY$1802,MATCH($A327,$A$5:$A$1802,0),0)*HLOOKUP(EP$2,$H$5:$FY$1802,MATCH($A327,$A$5:$A$1802,0),0),$H$2)</f>
        <v>26177256</v>
      </c>
      <c r="EQ327" s="188" t="str">
        <f>IFERROR(HLOOKUP(EQ$1,$H$5:$FY$1802,MATCH($A327,$A$5:$A$1802,0),0)*HLOOKUP(EQ$2,$H$5:$FY$1802,MATCH($A327,$A$5:$A$1802,0),0),$H$2)</f>
        <v>-</v>
      </c>
      <c r="ER327" s="188" t="str">
        <f>IFERROR(HLOOKUP(ER$1,$H$5:$FY$1802,MATCH($A327,$A$5:$A$1802,0),0)*HLOOKUP(ER$2,$H$5:$FY$1802,MATCH($A327,$A$5:$A$1802,0),0),$H$2)</f>
        <v>-</v>
      </c>
      <c r="ES327" s="188" t="str">
        <f>IFERROR(HLOOKUP(ES$1,$H$5:$FY$1802,MATCH($A327,$A$5:$A$1802,0),0)*HLOOKUP(ES$2,$H$5:$FY$1802,MATCH($A327,$A$5:$A$1802,0),0),$H$2)</f>
        <v>-</v>
      </c>
      <c r="ET327" s="188" t="str">
        <f>IFERROR(HLOOKUP(ET$1,$H$5:$FY$1802,MATCH($A327,$A$5:$A$1802,0),0)*HLOOKUP(ET$2,$H$5:$FY$1802,MATCH($A327,$A$5:$A$1802,0),0),$H$2)</f>
        <v>-</v>
      </c>
      <c r="EU327" s="188" t="str">
        <f>IFERROR(HLOOKUP(EU$1,$H$5:$FY$1802,MATCH($A327,$A$5:$A$1802,0),0)*HLOOKUP(EU$2,$H$5:$FY$1802,MATCH($A327,$A$5:$A$1802,0),0),$H$2)</f>
        <v>-</v>
      </c>
      <c r="EV327" s="188" t="str">
        <f>IFERROR(HLOOKUP(EV$1,$H$5:$FY$1802,MATCH($A327,$A$5:$A$1802,0),0)*HLOOKUP(EV$2,$H$5:$FY$1802,MATCH($A327,$A$5:$A$1802,0),0),$H$2)</f>
        <v>-</v>
      </c>
      <c r="EW327" s="188" t="str">
        <f>IFERROR(HLOOKUP(EW$1,$H$5:$FY$1802,MATCH($A327,$A$5:$A$1802,0),0)*HLOOKUP(EW$2,$H$5:$FY$1802,MATCH($A327,$A$5:$A$1802,0),0),$H$2)</f>
        <v>-</v>
      </c>
      <c r="EX327" s="188" t="str">
        <f>IFERROR(HLOOKUP(EX$1,$H$5:$FY$1802,MATCH($A327,$A$5:$A$1802,0),0)*HLOOKUP(EX$2,$H$5:$FY$1802,MATCH($A327,$A$5:$A$1802,0),0),$H$2)</f>
        <v>-</v>
      </c>
      <c r="EY327" s="188" t="str">
        <f>IFERROR(HLOOKUP(EY$1,$H$5:$FY$1802,MATCH($A327,$A$5:$A$1802,0),0)*HLOOKUP(EY$2,$H$5:$FY$1802,MATCH($A327,$A$5:$A$1802,0),0),$H$2)</f>
        <v>-</v>
      </c>
      <c r="EZ327" s="188" t="str">
        <f>IFERROR(HLOOKUP(EZ$1,$H$5:$FY$1802,MATCH($A327,$A$5:$A$1802,0),0)*HLOOKUP(EZ$2,$H$5:$FY$1802,MATCH($A327,$A$5:$A$1802,0),0),$H$2)</f>
        <v>-</v>
      </c>
      <c r="FA327" s="188" t="str">
        <f>IFERROR(HLOOKUP(FA$1,$H$5:$FY$1802,MATCH($A327,$A$5:$A$1802,0),0)*HLOOKUP(FA$2,$H$5:$FY$1802,MATCH($A327,$A$5:$A$1802,0),0),$H$2)</f>
        <v>-</v>
      </c>
      <c r="FB327" s="188">
        <f>IFERROR(HLOOKUP(FB$1,$H$5:$FY$1802,MATCH($A327,$A$5:$A$1802,0),0)*HLOOKUP(FB$2,$H$5:$FY$1802,MATCH($A327,$A$5:$A$1802,0),0),$H$2)</f>
        <v>0</v>
      </c>
      <c r="FC327" s="188">
        <f>IFERROR(HLOOKUP(FC$1,$H$5:$FY$1802,MATCH($A327,$A$5:$A$1802,0),0)*HLOOKUP(FC$2,$H$5:$FY$1802,MATCH($A327,$A$5:$A$1802,0),0),$H$2)</f>
        <v>657760</v>
      </c>
      <c r="FD327" s="188">
        <f>IFERROR(HLOOKUP(FD$1,$H$5:$FY$1802,MATCH($A327,$A$5:$A$1802,0),0)*HLOOKUP(FD$2,$H$5:$FY$1802,MATCH($A327,$A$5:$A$1802,0),0),$H$2)</f>
        <v>14408856</v>
      </c>
      <c r="FE327" s="188">
        <f>IFERROR(HLOOKUP(FE$1,$H$5:$FY$1802,MATCH($A327,$A$5:$A$1802,0),0)*HLOOKUP(FE$2,$H$5:$FY$1802,MATCH($A327,$A$5:$A$1802,0),0),$H$2)</f>
        <v>27470625</v>
      </c>
      <c r="FF327" s="188">
        <f>IFERROR(HLOOKUP(FF$1,$H$5:$FY$1802,MATCH($A327,$A$5:$A$1802,0),0)*HLOOKUP(FF$2,$H$5:$FY$1802,MATCH($A327,$A$5:$A$1802,0),0),$H$2)</f>
        <v>1208278</v>
      </c>
      <c r="FG327" s="188">
        <f>IFERROR(HLOOKUP(FG$1,$H$5:$FY$1802,MATCH($A327,$A$5:$A$1802,0),0)*HLOOKUP(FG$2,$H$5:$FY$1802,MATCH($A327,$A$5:$A$1802,0),0),$H$2)</f>
        <v>26426160</v>
      </c>
      <c r="FH327" s="189"/>
      <c r="FI327" s="406">
        <f t="shared" si="1065"/>
        <v>2.588568129330254</v>
      </c>
      <c r="FJ327" s="406">
        <f t="shared" si="1065"/>
        <v>2.0491916859122403</v>
      </c>
      <c r="FK327" s="406">
        <f t="shared" si="1066"/>
        <v>2.568780183829257</v>
      </c>
      <c r="FL327" s="406">
        <f t="shared" si="1067"/>
        <v>2.0803863530144882</v>
      </c>
      <c r="FM327" s="406">
        <f t="shared" si="1068"/>
        <v>1.48470106260402</v>
      </c>
      <c r="FN327" s="406">
        <f t="shared" si="1069"/>
        <v>1.142912010534594</v>
      </c>
      <c r="FO327" s="406">
        <f t="shared" si="1070"/>
        <v>1.632909591120387</v>
      </c>
      <c r="FP327" s="406">
        <f t="shared" si="1071"/>
        <v>1.1311545394175126</v>
      </c>
      <c r="FQ327" s="406">
        <f t="shared" si="1072"/>
        <v>1.3693467336683418</v>
      </c>
      <c r="FR327" s="406">
        <f t="shared" si="1073"/>
        <v>1.0588657573582196</v>
      </c>
      <c r="FS327" s="410"/>
    </row>
    <row r="328" spans="1:175" ht="10.35" customHeight="1" x14ac:dyDescent="0.2">
      <c r="A328" s="74" t="str">
        <f t="shared" si="1060"/>
        <v>2017-18MARCHRX6</v>
      </c>
      <c r="B328" s="163" t="str">
        <f t="shared" si="1074"/>
        <v>2017-18</v>
      </c>
      <c r="C328" s="26" t="s">
        <v>838</v>
      </c>
      <c r="D328" s="163" t="str">
        <f>INDEX($FV$16:$FW$26,MATCH($F328,$FV$16:$FV$26,0),2)</f>
        <v>Y63</v>
      </c>
      <c r="E328" s="163" t="str">
        <f>VLOOKUP($D328,$FW$8:$FX$14,2,0)</f>
        <v>North East and Yorkshire</v>
      </c>
      <c r="F328" s="271" t="s">
        <v>857</v>
      </c>
      <c r="G328" s="271" t="s">
        <v>875</v>
      </c>
      <c r="H328" s="272">
        <v>44568</v>
      </c>
      <c r="I328" s="272">
        <v>30106</v>
      </c>
      <c r="J328" s="272">
        <v>140129</v>
      </c>
      <c r="K328" s="272">
        <v>5</v>
      </c>
      <c r="L328" s="272">
        <v>1</v>
      </c>
      <c r="M328" s="272" t="s">
        <v>44</v>
      </c>
      <c r="N328" s="272">
        <v>20</v>
      </c>
      <c r="O328" s="272">
        <v>51</v>
      </c>
      <c r="P328" s="272" t="s">
        <v>44</v>
      </c>
      <c r="Q328" s="272" t="s">
        <v>44</v>
      </c>
      <c r="R328" s="272" t="s">
        <v>44</v>
      </c>
      <c r="S328" s="272" t="s">
        <v>44</v>
      </c>
      <c r="T328" s="272">
        <v>34060</v>
      </c>
      <c r="U328" s="272">
        <v>2319</v>
      </c>
      <c r="V328" s="272">
        <v>1330</v>
      </c>
      <c r="W328" s="272">
        <v>18674</v>
      </c>
      <c r="X328" s="272">
        <v>7817</v>
      </c>
      <c r="Y328" s="272">
        <v>405</v>
      </c>
      <c r="Z328" s="272">
        <v>900619</v>
      </c>
      <c r="AA328" s="272">
        <v>388</v>
      </c>
      <c r="AB328" s="272">
        <v>660</v>
      </c>
      <c r="AC328" s="272">
        <v>715883</v>
      </c>
      <c r="AD328" s="272">
        <v>538</v>
      </c>
      <c r="AE328" s="272">
        <v>943</v>
      </c>
      <c r="AF328" s="272">
        <v>25501717</v>
      </c>
      <c r="AG328" s="272">
        <v>1366</v>
      </c>
      <c r="AH328" s="272">
        <v>2839</v>
      </c>
      <c r="AI328" s="272">
        <v>41025576</v>
      </c>
      <c r="AJ328" s="272">
        <v>5248</v>
      </c>
      <c r="AK328" s="272">
        <v>12442</v>
      </c>
      <c r="AL328" s="272">
        <v>1839418</v>
      </c>
      <c r="AM328" s="272">
        <v>4542</v>
      </c>
      <c r="AN328" s="272">
        <v>10528</v>
      </c>
      <c r="AO328" s="272">
        <v>2127</v>
      </c>
      <c r="AP328" s="272">
        <v>97</v>
      </c>
      <c r="AQ328" s="272">
        <v>806</v>
      </c>
      <c r="AR328" s="272">
        <v>4124</v>
      </c>
      <c r="AS328" s="272">
        <v>104</v>
      </c>
      <c r="AT328" s="272">
        <v>1120</v>
      </c>
      <c r="AU328" s="272">
        <v>0</v>
      </c>
      <c r="AV328" s="272">
        <v>19442</v>
      </c>
      <c r="AW328" s="272">
        <v>4270</v>
      </c>
      <c r="AX328" s="272">
        <v>8221</v>
      </c>
      <c r="AY328" s="272">
        <v>31933</v>
      </c>
      <c r="AZ328" s="272">
        <v>4498</v>
      </c>
      <c r="BA328" s="272">
        <v>3766</v>
      </c>
      <c r="BB328" s="272">
        <v>2629</v>
      </c>
      <c r="BC328" s="272">
        <v>2250</v>
      </c>
      <c r="BD328" s="272">
        <v>25554</v>
      </c>
      <c r="BE328" s="272">
        <v>21595</v>
      </c>
      <c r="BF328" s="272">
        <v>13244</v>
      </c>
      <c r="BG328" s="272">
        <v>8300</v>
      </c>
      <c r="BH328" s="272">
        <v>693</v>
      </c>
      <c r="BI328" s="272">
        <v>431</v>
      </c>
      <c r="BJ328" s="272" t="s">
        <v>44</v>
      </c>
      <c r="BK328" s="272" t="s">
        <v>44</v>
      </c>
      <c r="BL328" s="272" t="s">
        <v>44</v>
      </c>
      <c r="BM328" s="272" t="s">
        <v>44</v>
      </c>
      <c r="BN328" s="272" t="s">
        <v>44</v>
      </c>
      <c r="BO328" s="272" t="s">
        <v>44</v>
      </c>
      <c r="BP328" s="272" t="s">
        <v>44</v>
      </c>
      <c r="BQ328" s="272" t="s">
        <v>44</v>
      </c>
      <c r="BR328" s="272" t="s">
        <v>44</v>
      </c>
      <c r="BS328" s="272" t="s">
        <v>44</v>
      </c>
      <c r="BT328" s="272" t="s">
        <v>44</v>
      </c>
      <c r="BU328" s="272" t="s">
        <v>44</v>
      </c>
      <c r="BV328" s="272" t="s">
        <v>44</v>
      </c>
      <c r="BW328" s="272" t="s">
        <v>44</v>
      </c>
      <c r="BX328" s="272" t="s">
        <v>44</v>
      </c>
      <c r="BY328" s="272" t="s">
        <v>44</v>
      </c>
      <c r="BZ328" s="272" t="s">
        <v>44</v>
      </c>
      <c r="CA328" s="272" t="s">
        <v>44</v>
      </c>
      <c r="CB328" s="272" t="s">
        <v>44</v>
      </c>
      <c r="CC328" s="272" t="s">
        <v>44</v>
      </c>
      <c r="CD328" s="272" t="s">
        <v>44</v>
      </c>
      <c r="CE328" s="272" t="s">
        <v>44</v>
      </c>
      <c r="CF328" s="272" t="s">
        <v>44</v>
      </c>
      <c r="CG328" s="272" t="s">
        <v>44</v>
      </c>
      <c r="CH328" s="272" t="s">
        <v>44</v>
      </c>
      <c r="CI328" s="272" t="s">
        <v>44</v>
      </c>
      <c r="CJ328" s="272" t="s">
        <v>44</v>
      </c>
      <c r="CK328" s="272" t="s">
        <v>44</v>
      </c>
      <c r="CL328" s="272" t="s">
        <v>44</v>
      </c>
      <c r="CM328" s="272" t="s">
        <v>44</v>
      </c>
      <c r="CN328" s="272" t="s">
        <v>44</v>
      </c>
      <c r="CO328" s="272" t="s">
        <v>44</v>
      </c>
      <c r="CP328" s="272" t="s">
        <v>44</v>
      </c>
      <c r="CQ328" s="272" t="s">
        <v>44</v>
      </c>
      <c r="CR328" s="272" t="s">
        <v>44</v>
      </c>
      <c r="CS328" s="272" t="s">
        <v>44</v>
      </c>
      <c r="CT328" s="272" t="s">
        <v>44</v>
      </c>
      <c r="CU328" s="272" t="s">
        <v>44</v>
      </c>
      <c r="CV328" s="272" t="s">
        <v>44</v>
      </c>
      <c r="CW328" s="272" t="s">
        <v>44</v>
      </c>
      <c r="CX328" s="272">
        <v>116</v>
      </c>
      <c r="CY328" s="272">
        <v>49060</v>
      </c>
      <c r="CZ328" s="272">
        <v>423</v>
      </c>
      <c r="DA328" s="272">
        <v>738</v>
      </c>
      <c r="DB328" s="272">
        <v>875</v>
      </c>
      <c r="DC328" s="272">
        <v>28638</v>
      </c>
      <c r="DD328" s="272">
        <v>33</v>
      </c>
      <c r="DE328" s="272">
        <v>63</v>
      </c>
      <c r="DF328" s="272" t="s">
        <v>44</v>
      </c>
      <c r="DG328" s="272" t="s">
        <v>44</v>
      </c>
      <c r="DH328" s="272" t="s">
        <v>44</v>
      </c>
      <c r="DI328" s="272" t="s">
        <v>44</v>
      </c>
      <c r="DJ328" s="272" t="s">
        <v>44</v>
      </c>
      <c r="DK328" s="272">
        <v>1652</v>
      </c>
      <c r="DL328" s="250">
        <v>547</v>
      </c>
      <c r="DM328" s="250">
        <v>190</v>
      </c>
      <c r="DN328" s="250">
        <v>0</v>
      </c>
      <c r="DO328" s="250">
        <v>48</v>
      </c>
      <c r="DP328" s="250">
        <v>3288991</v>
      </c>
      <c r="DQ328" s="250">
        <v>6013</v>
      </c>
      <c r="DR328" s="250">
        <v>14983</v>
      </c>
      <c r="DS328" s="250">
        <v>1347799</v>
      </c>
      <c r="DT328" s="250">
        <v>7094</v>
      </c>
      <c r="DU328" s="250">
        <v>15453</v>
      </c>
      <c r="DV328" s="250">
        <v>0</v>
      </c>
      <c r="DW328" s="250">
        <v>0</v>
      </c>
      <c r="DX328" s="250">
        <v>0</v>
      </c>
      <c r="DY328" s="250">
        <v>463294</v>
      </c>
      <c r="DZ328" s="250">
        <v>9652</v>
      </c>
      <c r="EA328" s="250">
        <v>22842</v>
      </c>
      <c r="EB328" s="155"/>
      <c r="EC328" s="75">
        <f t="shared" si="1061"/>
        <v>3</v>
      </c>
      <c r="ED328" s="74">
        <f t="shared" si="1062"/>
        <v>2018</v>
      </c>
      <c r="EE328" s="165">
        <f t="shared" si="1063"/>
        <v>43160</v>
      </c>
      <c r="EF328" s="157">
        <f t="shared" si="1064"/>
        <v>31</v>
      </c>
      <c r="EG328" s="156"/>
      <c r="EH328" s="166">
        <f>IFERROR(HLOOKUP(EH$1,$H$5:$FY$1802,MATCH($A328,$A$5:$A$1802,0),0)*HLOOKUP(EH$2,$H$5:$FY$1802,MATCH($A328,$A$5:$A$1802,0),0),$H$2)</f>
        <v>30106</v>
      </c>
      <c r="EI328" s="166" t="str">
        <f>IFERROR(HLOOKUP(EI$1,$H$5:$FY$1802,MATCH($A328,$A$5:$A$1802,0),0)*HLOOKUP(EI$2,$H$5:$FY$1802,MATCH($A328,$A$5:$A$1802,0),0),$H$2)</f>
        <v>-</v>
      </c>
      <c r="EJ328" s="166">
        <f>IFERROR(HLOOKUP(EJ$1,$H$5:$FY$1802,MATCH($A328,$A$5:$A$1802,0),0)*HLOOKUP(EJ$2,$H$5:$FY$1802,MATCH($A328,$A$5:$A$1802,0),0),$H$2)</f>
        <v>602120</v>
      </c>
      <c r="EK328" s="166">
        <f>IFERROR(HLOOKUP(EK$1,$H$5:$FY$1802,MATCH($A328,$A$5:$A$1802,0),0)*HLOOKUP(EK$2,$H$5:$FY$1802,MATCH($A328,$A$5:$A$1802,0),0),$H$2)</f>
        <v>1535406</v>
      </c>
      <c r="EL328" s="166">
        <f>IFERROR(HLOOKUP(EL$1,$H$5:$FY$1802,MATCH($A328,$A$5:$A$1802,0),0)*HLOOKUP(EL$2,$H$5:$FY$1802,MATCH($A328,$A$5:$A$1802,0),0),$H$2)</f>
        <v>1530540</v>
      </c>
      <c r="EM328" s="166">
        <f>IFERROR(HLOOKUP(EM$1,$H$5:$FY$1802,MATCH($A328,$A$5:$A$1802,0),0)*HLOOKUP(EM$2,$H$5:$FY$1802,MATCH($A328,$A$5:$A$1802,0),0),$H$2)</f>
        <v>1254190</v>
      </c>
      <c r="EN328" s="166">
        <f>IFERROR(HLOOKUP(EN$1,$H$5:$FY$1802,MATCH($A328,$A$5:$A$1802,0),0)*HLOOKUP(EN$2,$H$5:$FY$1802,MATCH($A328,$A$5:$A$1802,0),0),$H$2)</f>
        <v>53015486</v>
      </c>
      <c r="EO328" s="166">
        <f>IFERROR(HLOOKUP(EO$1,$H$5:$FY$1802,MATCH($A328,$A$5:$A$1802,0),0)*HLOOKUP(EO$2,$H$5:$FY$1802,MATCH($A328,$A$5:$A$1802,0),0),$H$2)</f>
        <v>97259114</v>
      </c>
      <c r="EP328" s="166">
        <f>IFERROR(HLOOKUP(EP$1,$H$5:$FY$1802,MATCH($A328,$A$5:$A$1802,0),0)*HLOOKUP(EP$2,$H$5:$FY$1802,MATCH($A328,$A$5:$A$1802,0),0),$H$2)</f>
        <v>4263840</v>
      </c>
      <c r="EQ328" s="166" t="str">
        <f>IFERROR(HLOOKUP(EQ$1,$H$5:$FY$1802,MATCH($A328,$A$5:$A$1802,0),0)*HLOOKUP(EQ$2,$H$5:$FY$1802,MATCH($A328,$A$5:$A$1802,0),0),$H$2)</f>
        <v>-</v>
      </c>
      <c r="ER328" s="166" t="str">
        <f>IFERROR(HLOOKUP(ER$1,$H$5:$FY$1802,MATCH($A328,$A$5:$A$1802,0),0)*HLOOKUP(ER$2,$H$5:$FY$1802,MATCH($A328,$A$5:$A$1802,0),0),$H$2)</f>
        <v>-</v>
      </c>
      <c r="ES328" s="166" t="str">
        <f>IFERROR(HLOOKUP(ES$1,$H$5:$FY$1802,MATCH($A328,$A$5:$A$1802,0),0)*HLOOKUP(ES$2,$H$5:$FY$1802,MATCH($A328,$A$5:$A$1802,0),0),$H$2)</f>
        <v>-</v>
      </c>
      <c r="ET328" s="166" t="str">
        <f>IFERROR(HLOOKUP(ET$1,$H$5:$FY$1802,MATCH($A328,$A$5:$A$1802,0),0)*HLOOKUP(ET$2,$H$5:$FY$1802,MATCH($A328,$A$5:$A$1802,0),0),$H$2)</f>
        <v>-</v>
      </c>
      <c r="EU328" s="166" t="str">
        <f>IFERROR(HLOOKUP(EU$1,$H$5:$FY$1802,MATCH($A328,$A$5:$A$1802,0),0)*HLOOKUP(EU$2,$H$5:$FY$1802,MATCH($A328,$A$5:$A$1802,0),0),$H$2)</f>
        <v>-</v>
      </c>
      <c r="EV328" s="166" t="str">
        <f>IFERROR(HLOOKUP(EV$1,$H$5:$FY$1802,MATCH($A328,$A$5:$A$1802,0),0)*HLOOKUP(EV$2,$H$5:$FY$1802,MATCH($A328,$A$5:$A$1802,0),0),$H$2)</f>
        <v>-</v>
      </c>
      <c r="EW328" s="166" t="str">
        <f>IFERROR(HLOOKUP(EW$1,$H$5:$FY$1802,MATCH($A328,$A$5:$A$1802,0),0)*HLOOKUP(EW$2,$H$5:$FY$1802,MATCH($A328,$A$5:$A$1802,0),0),$H$2)</f>
        <v>-</v>
      </c>
      <c r="EX328" s="166" t="str">
        <f>IFERROR(HLOOKUP(EX$1,$H$5:$FY$1802,MATCH($A328,$A$5:$A$1802,0),0)*HLOOKUP(EX$2,$H$5:$FY$1802,MATCH($A328,$A$5:$A$1802,0),0),$H$2)</f>
        <v>-</v>
      </c>
      <c r="EY328" s="166" t="str">
        <f>IFERROR(HLOOKUP(EY$1,$H$5:$FY$1802,MATCH($A328,$A$5:$A$1802,0),0)*HLOOKUP(EY$2,$H$5:$FY$1802,MATCH($A328,$A$5:$A$1802,0),0),$H$2)</f>
        <v>-</v>
      </c>
      <c r="EZ328" s="166" t="str">
        <f>IFERROR(HLOOKUP(EZ$1,$H$5:$FY$1802,MATCH($A328,$A$5:$A$1802,0),0)*HLOOKUP(EZ$2,$H$5:$FY$1802,MATCH($A328,$A$5:$A$1802,0),0),$H$2)</f>
        <v>-</v>
      </c>
      <c r="FA328" s="166" t="str">
        <f>IFERROR(HLOOKUP(FA$1,$H$5:$FY$1802,MATCH($A328,$A$5:$A$1802,0),0)*HLOOKUP(FA$2,$H$5:$FY$1802,MATCH($A328,$A$5:$A$1802,0),0),$H$2)</f>
        <v>-</v>
      </c>
      <c r="FB328" s="166">
        <f>IFERROR(HLOOKUP(FB$1,$H$5:$FY$1802,MATCH($A328,$A$5:$A$1802,0),0)*HLOOKUP(FB$2,$H$5:$FY$1802,MATCH($A328,$A$5:$A$1802,0),0),$H$2)</f>
        <v>85608</v>
      </c>
      <c r="FC328" s="166">
        <f>IFERROR(HLOOKUP(FC$1,$H$5:$FY$1802,MATCH($A328,$A$5:$A$1802,0),0)*HLOOKUP(FC$2,$H$5:$FY$1802,MATCH($A328,$A$5:$A$1802,0),0),$H$2)</f>
        <v>55125</v>
      </c>
      <c r="FD328" s="166">
        <f>IFERROR(HLOOKUP(FD$1,$H$5:$FY$1802,MATCH($A328,$A$5:$A$1802,0),0)*HLOOKUP(FD$2,$H$5:$FY$1802,MATCH($A328,$A$5:$A$1802,0),0),$H$2)</f>
        <v>8195701</v>
      </c>
      <c r="FE328" s="166">
        <f>IFERROR(HLOOKUP(FE$1,$H$5:$FY$1802,MATCH($A328,$A$5:$A$1802,0),0)*HLOOKUP(FE$2,$H$5:$FY$1802,MATCH($A328,$A$5:$A$1802,0),0),$H$2)</f>
        <v>2936070</v>
      </c>
      <c r="FF328" s="166">
        <f>IFERROR(HLOOKUP(FF$1,$H$5:$FY$1802,MATCH($A328,$A$5:$A$1802,0),0)*HLOOKUP(FF$2,$H$5:$FY$1802,MATCH($A328,$A$5:$A$1802,0),0),$H$2)</f>
        <v>0</v>
      </c>
      <c r="FG328" s="166">
        <f>IFERROR(HLOOKUP(FG$1,$H$5:$FY$1802,MATCH($A328,$A$5:$A$1802,0),0)*HLOOKUP(FG$2,$H$5:$FY$1802,MATCH($A328,$A$5:$A$1802,0),0),$H$2)</f>
        <v>1096416</v>
      </c>
      <c r="FH328" s="152"/>
      <c r="FI328" s="405">
        <f t="shared" si="1065"/>
        <v>1.9396291504959033</v>
      </c>
      <c r="FJ328" s="405">
        <f t="shared" si="1065"/>
        <v>1.6239758516601983</v>
      </c>
      <c r="FK328" s="405">
        <f t="shared" si="1066"/>
        <v>1.9766917293233082</v>
      </c>
      <c r="FL328" s="405">
        <f t="shared" si="1067"/>
        <v>1.6917293233082706</v>
      </c>
      <c r="FM328" s="405">
        <f t="shared" si="1068"/>
        <v>1.3684266895148334</v>
      </c>
      <c r="FN328" s="405">
        <f t="shared" si="1069"/>
        <v>1.1564206918710507</v>
      </c>
      <c r="FO328" s="405">
        <f t="shared" si="1070"/>
        <v>1.6942561084815146</v>
      </c>
      <c r="FP328" s="405">
        <f t="shared" si="1071"/>
        <v>1.0617884098759114</v>
      </c>
      <c r="FQ328" s="405">
        <f t="shared" si="1072"/>
        <v>1.711111111111111</v>
      </c>
      <c r="FR328" s="405">
        <f t="shared" si="1073"/>
        <v>1.0641975308641975</v>
      </c>
      <c r="FS328" s="65"/>
    </row>
    <row r="329" spans="1:175" ht="10.35" customHeight="1" x14ac:dyDescent="0.2">
      <c r="A329" s="74" t="str">
        <f t="shared" si="1060"/>
        <v>2017-18MARCHRX7</v>
      </c>
      <c r="B329" s="163" t="str">
        <f t="shared" si="1074"/>
        <v>2017-18</v>
      </c>
      <c r="C329" s="26" t="s">
        <v>838</v>
      </c>
      <c r="D329" s="163" t="str">
        <f>INDEX($FV$16:$FW$26,MATCH($F329,$FV$16:$FV$26,0),2)</f>
        <v>Y62</v>
      </c>
      <c r="E329" s="163" t="str">
        <f>VLOOKUP($D329,$FW$8:$FX$14,2,0)</f>
        <v>North West</v>
      </c>
      <c r="F329" s="271" t="s">
        <v>859</v>
      </c>
      <c r="G329" s="271" t="s">
        <v>876</v>
      </c>
      <c r="H329" s="272">
        <v>145761</v>
      </c>
      <c r="I329" s="272">
        <v>112661</v>
      </c>
      <c r="J329" s="272">
        <v>2754684</v>
      </c>
      <c r="K329" s="272">
        <v>24</v>
      </c>
      <c r="L329" s="272">
        <v>1</v>
      </c>
      <c r="M329" s="272" t="s">
        <v>44</v>
      </c>
      <c r="N329" s="272">
        <v>114</v>
      </c>
      <c r="O329" s="272">
        <v>173</v>
      </c>
      <c r="P329" s="272" t="s">
        <v>44</v>
      </c>
      <c r="Q329" s="272" t="s">
        <v>44</v>
      </c>
      <c r="R329" s="272" t="s">
        <v>44</v>
      </c>
      <c r="S329" s="272" t="s">
        <v>44</v>
      </c>
      <c r="T329" s="272">
        <v>96248</v>
      </c>
      <c r="U329" s="272">
        <v>10450</v>
      </c>
      <c r="V329" s="272">
        <v>7693</v>
      </c>
      <c r="W329" s="272">
        <v>51616</v>
      </c>
      <c r="X329" s="272">
        <v>20702</v>
      </c>
      <c r="Y329" s="272">
        <v>3962</v>
      </c>
      <c r="Z329" s="272">
        <v>6164000</v>
      </c>
      <c r="AA329" s="272">
        <v>590</v>
      </c>
      <c r="AB329" s="272">
        <v>1000</v>
      </c>
      <c r="AC329" s="272">
        <v>7432972</v>
      </c>
      <c r="AD329" s="272">
        <v>966</v>
      </c>
      <c r="AE329" s="272">
        <v>1792</v>
      </c>
      <c r="AF329" s="272">
        <v>113775393</v>
      </c>
      <c r="AG329" s="272">
        <v>2204</v>
      </c>
      <c r="AH329" s="272">
        <v>5108</v>
      </c>
      <c r="AI329" s="272">
        <v>107404538</v>
      </c>
      <c r="AJ329" s="272">
        <v>5188</v>
      </c>
      <c r="AK329" s="272">
        <v>12420</v>
      </c>
      <c r="AL329" s="272">
        <v>24338336</v>
      </c>
      <c r="AM329" s="272">
        <v>6143</v>
      </c>
      <c r="AN329" s="272">
        <v>11791</v>
      </c>
      <c r="AO329" s="272">
        <v>3893</v>
      </c>
      <c r="AP329" s="272">
        <v>307</v>
      </c>
      <c r="AQ329" s="272">
        <v>2508</v>
      </c>
      <c r="AR329" s="272">
        <v>4973</v>
      </c>
      <c r="AS329" s="272">
        <v>199</v>
      </c>
      <c r="AT329" s="272">
        <v>879</v>
      </c>
      <c r="AU329" s="272">
        <v>0</v>
      </c>
      <c r="AV329" s="272">
        <v>61842</v>
      </c>
      <c r="AW329" s="272">
        <v>7057</v>
      </c>
      <c r="AX329" s="272">
        <v>23456</v>
      </c>
      <c r="AY329" s="272">
        <v>92355</v>
      </c>
      <c r="AZ329" s="272">
        <v>20764</v>
      </c>
      <c r="BA329" s="272">
        <v>17538</v>
      </c>
      <c r="BB329" s="272">
        <v>15076</v>
      </c>
      <c r="BC329" s="272">
        <v>12981</v>
      </c>
      <c r="BD329" s="272">
        <v>69351</v>
      </c>
      <c r="BE329" s="272">
        <v>57982</v>
      </c>
      <c r="BF329" s="272">
        <v>30488</v>
      </c>
      <c r="BG329" s="272">
        <v>23793</v>
      </c>
      <c r="BH329" s="272">
        <v>5177</v>
      </c>
      <c r="BI329" s="272">
        <v>4295</v>
      </c>
      <c r="BJ329" s="272" t="s">
        <v>44</v>
      </c>
      <c r="BK329" s="272" t="s">
        <v>44</v>
      </c>
      <c r="BL329" s="272" t="s">
        <v>44</v>
      </c>
      <c r="BM329" s="272" t="s">
        <v>44</v>
      </c>
      <c r="BN329" s="272" t="s">
        <v>44</v>
      </c>
      <c r="BO329" s="272" t="s">
        <v>44</v>
      </c>
      <c r="BP329" s="272" t="s">
        <v>44</v>
      </c>
      <c r="BQ329" s="272" t="s">
        <v>44</v>
      </c>
      <c r="BR329" s="272" t="s">
        <v>44</v>
      </c>
      <c r="BS329" s="272" t="s">
        <v>44</v>
      </c>
      <c r="BT329" s="272" t="s">
        <v>44</v>
      </c>
      <c r="BU329" s="272" t="s">
        <v>44</v>
      </c>
      <c r="BV329" s="272" t="s">
        <v>44</v>
      </c>
      <c r="BW329" s="272" t="s">
        <v>44</v>
      </c>
      <c r="BX329" s="272" t="s">
        <v>44</v>
      </c>
      <c r="BY329" s="272" t="s">
        <v>44</v>
      </c>
      <c r="BZ329" s="272" t="s">
        <v>44</v>
      </c>
      <c r="CA329" s="272" t="s">
        <v>44</v>
      </c>
      <c r="CB329" s="272" t="s">
        <v>44</v>
      </c>
      <c r="CC329" s="272" t="s">
        <v>44</v>
      </c>
      <c r="CD329" s="272" t="s">
        <v>44</v>
      </c>
      <c r="CE329" s="272" t="s">
        <v>44</v>
      </c>
      <c r="CF329" s="272" t="s">
        <v>44</v>
      </c>
      <c r="CG329" s="272" t="s">
        <v>44</v>
      </c>
      <c r="CH329" s="272" t="s">
        <v>44</v>
      </c>
      <c r="CI329" s="272" t="s">
        <v>44</v>
      </c>
      <c r="CJ329" s="272" t="s">
        <v>44</v>
      </c>
      <c r="CK329" s="272" t="s">
        <v>44</v>
      </c>
      <c r="CL329" s="272" t="s">
        <v>44</v>
      </c>
      <c r="CM329" s="272" t="s">
        <v>44</v>
      </c>
      <c r="CN329" s="272" t="s">
        <v>44</v>
      </c>
      <c r="CO329" s="272" t="s">
        <v>44</v>
      </c>
      <c r="CP329" s="272" t="s">
        <v>44</v>
      </c>
      <c r="CQ329" s="272" t="s">
        <v>44</v>
      </c>
      <c r="CR329" s="272" t="s">
        <v>44</v>
      </c>
      <c r="CS329" s="272" t="s">
        <v>44</v>
      </c>
      <c r="CT329" s="272" t="s">
        <v>44</v>
      </c>
      <c r="CU329" s="272" t="s">
        <v>44</v>
      </c>
      <c r="CV329" s="272" t="s">
        <v>44</v>
      </c>
      <c r="CW329" s="272" t="s">
        <v>44</v>
      </c>
      <c r="CX329" s="272">
        <v>0</v>
      </c>
      <c r="CY329" s="272">
        <v>0</v>
      </c>
      <c r="CZ329" s="272">
        <v>0</v>
      </c>
      <c r="DA329" s="272">
        <v>0</v>
      </c>
      <c r="DB329" s="272">
        <v>4205</v>
      </c>
      <c r="DC329" s="272">
        <v>267136</v>
      </c>
      <c r="DD329" s="272">
        <v>64</v>
      </c>
      <c r="DE329" s="272">
        <v>137</v>
      </c>
      <c r="DF329" s="272" t="s">
        <v>44</v>
      </c>
      <c r="DG329" s="272" t="s">
        <v>44</v>
      </c>
      <c r="DH329" s="272" t="s">
        <v>44</v>
      </c>
      <c r="DI329" s="272" t="s">
        <v>44</v>
      </c>
      <c r="DJ329" s="272" t="s">
        <v>44</v>
      </c>
      <c r="DK329" s="272">
        <v>255</v>
      </c>
      <c r="DL329" s="250">
        <v>1796</v>
      </c>
      <c r="DM329" s="250">
        <v>1267</v>
      </c>
      <c r="DN329" s="250">
        <v>101</v>
      </c>
      <c r="DO329" s="250">
        <v>1088</v>
      </c>
      <c r="DP329" s="250">
        <v>10218072</v>
      </c>
      <c r="DQ329" s="250">
        <v>5689</v>
      </c>
      <c r="DR329" s="250">
        <v>11778</v>
      </c>
      <c r="DS329" s="250">
        <v>8103232</v>
      </c>
      <c r="DT329" s="250">
        <v>6396</v>
      </c>
      <c r="DU329" s="250">
        <v>13883</v>
      </c>
      <c r="DV329" s="250">
        <v>806602</v>
      </c>
      <c r="DW329" s="250">
        <v>7986</v>
      </c>
      <c r="DX329" s="250">
        <v>15349</v>
      </c>
      <c r="DY329" s="250">
        <v>8874661</v>
      </c>
      <c r="DZ329" s="250">
        <v>8157</v>
      </c>
      <c r="EA329" s="250">
        <v>18347</v>
      </c>
      <c r="EB329" s="155"/>
      <c r="EC329" s="75">
        <f t="shared" si="1061"/>
        <v>3</v>
      </c>
      <c r="ED329" s="74">
        <f t="shared" si="1062"/>
        <v>2018</v>
      </c>
      <c r="EE329" s="165">
        <f t="shared" si="1063"/>
        <v>43160</v>
      </c>
      <c r="EF329" s="157">
        <f t="shared" si="1064"/>
        <v>31</v>
      </c>
      <c r="EG329" s="156"/>
      <c r="EH329" s="166">
        <f>IFERROR(HLOOKUP(EH$1,$H$5:$FY$1802,MATCH($A329,$A$5:$A$1802,0),0)*HLOOKUP(EH$2,$H$5:$FY$1802,MATCH($A329,$A$5:$A$1802,0),0),$H$2)</f>
        <v>112661</v>
      </c>
      <c r="EI329" s="166" t="str">
        <f>IFERROR(HLOOKUP(EI$1,$H$5:$FY$1802,MATCH($A329,$A$5:$A$1802,0),0)*HLOOKUP(EI$2,$H$5:$FY$1802,MATCH($A329,$A$5:$A$1802,0),0),$H$2)</f>
        <v>-</v>
      </c>
      <c r="EJ329" s="166">
        <f>IFERROR(HLOOKUP(EJ$1,$H$5:$FY$1802,MATCH($A329,$A$5:$A$1802,0),0)*HLOOKUP(EJ$2,$H$5:$FY$1802,MATCH($A329,$A$5:$A$1802,0),0),$H$2)</f>
        <v>12843354</v>
      </c>
      <c r="EK329" s="166">
        <f>IFERROR(HLOOKUP(EK$1,$H$5:$FY$1802,MATCH($A329,$A$5:$A$1802,0),0)*HLOOKUP(EK$2,$H$5:$FY$1802,MATCH($A329,$A$5:$A$1802,0),0),$H$2)</f>
        <v>19490353</v>
      </c>
      <c r="EL329" s="166">
        <f>IFERROR(HLOOKUP(EL$1,$H$5:$FY$1802,MATCH($A329,$A$5:$A$1802,0),0)*HLOOKUP(EL$2,$H$5:$FY$1802,MATCH($A329,$A$5:$A$1802,0),0),$H$2)</f>
        <v>10450000</v>
      </c>
      <c r="EM329" s="166">
        <f>IFERROR(HLOOKUP(EM$1,$H$5:$FY$1802,MATCH($A329,$A$5:$A$1802,0),0)*HLOOKUP(EM$2,$H$5:$FY$1802,MATCH($A329,$A$5:$A$1802,0),0),$H$2)</f>
        <v>13785856</v>
      </c>
      <c r="EN329" s="166">
        <f>IFERROR(HLOOKUP(EN$1,$H$5:$FY$1802,MATCH($A329,$A$5:$A$1802,0),0)*HLOOKUP(EN$2,$H$5:$FY$1802,MATCH($A329,$A$5:$A$1802,0),0),$H$2)</f>
        <v>263654528</v>
      </c>
      <c r="EO329" s="166">
        <f>IFERROR(HLOOKUP(EO$1,$H$5:$FY$1802,MATCH($A329,$A$5:$A$1802,0),0)*HLOOKUP(EO$2,$H$5:$FY$1802,MATCH($A329,$A$5:$A$1802,0),0),$H$2)</f>
        <v>257118840</v>
      </c>
      <c r="EP329" s="166">
        <f>IFERROR(HLOOKUP(EP$1,$H$5:$FY$1802,MATCH($A329,$A$5:$A$1802,0),0)*HLOOKUP(EP$2,$H$5:$FY$1802,MATCH($A329,$A$5:$A$1802,0),0),$H$2)</f>
        <v>46715942</v>
      </c>
      <c r="EQ329" s="166" t="str">
        <f>IFERROR(HLOOKUP(EQ$1,$H$5:$FY$1802,MATCH($A329,$A$5:$A$1802,0),0)*HLOOKUP(EQ$2,$H$5:$FY$1802,MATCH($A329,$A$5:$A$1802,0),0),$H$2)</f>
        <v>-</v>
      </c>
      <c r="ER329" s="166" t="str">
        <f>IFERROR(HLOOKUP(ER$1,$H$5:$FY$1802,MATCH($A329,$A$5:$A$1802,0),0)*HLOOKUP(ER$2,$H$5:$FY$1802,MATCH($A329,$A$5:$A$1802,0),0),$H$2)</f>
        <v>-</v>
      </c>
      <c r="ES329" s="166" t="str">
        <f>IFERROR(HLOOKUP(ES$1,$H$5:$FY$1802,MATCH($A329,$A$5:$A$1802,0),0)*HLOOKUP(ES$2,$H$5:$FY$1802,MATCH($A329,$A$5:$A$1802,0),0),$H$2)</f>
        <v>-</v>
      </c>
      <c r="ET329" s="166" t="str">
        <f>IFERROR(HLOOKUP(ET$1,$H$5:$FY$1802,MATCH($A329,$A$5:$A$1802,0),0)*HLOOKUP(ET$2,$H$5:$FY$1802,MATCH($A329,$A$5:$A$1802,0),0),$H$2)</f>
        <v>-</v>
      </c>
      <c r="EU329" s="166" t="str">
        <f>IFERROR(HLOOKUP(EU$1,$H$5:$FY$1802,MATCH($A329,$A$5:$A$1802,0),0)*HLOOKUP(EU$2,$H$5:$FY$1802,MATCH($A329,$A$5:$A$1802,0),0),$H$2)</f>
        <v>-</v>
      </c>
      <c r="EV329" s="166" t="str">
        <f>IFERROR(HLOOKUP(EV$1,$H$5:$FY$1802,MATCH($A329,$A$5:$A$1802,0),0)*HLOOKUP(EV$2,$H$5:$FY$1802,MATCH($A329,$A$5:$A$1802,0),0),$H$2)</f>
        <v>-</v>
      </c>
      <c r="EW329" s="166" t="str">
        <f>IFERROR(HLOOKUP(EW$1,$H$5:$FY$1802,MATCH($A329,$A$5:$A$1802,0),0)*HLOOKUP(EW$2,$H$5:$FY$1802,MATCH($A329,$A$5:$A$1802,0),0),$H$2)</f>
        <v>-</v>
      </c>
      <c r="EX329" s="166" t="str">
        <f>IFERROR(HLOOKUP(EX$1,$H$5:$FY$1802,MATCH($A329,$A$5:$A$1802,0),0)*HLOOKUP(EX$2,$H$5:$FY$1802,MATCH($A329,$A$5:$A$1802,0),0),$H$2)</f>
        <v>-</v>
      </c>
      <c r="EY329" s="166" t="str">
        <f>IFERROR(HLOOKUP(EY$1,$H$5:$FY$1802,MATCH($A329,$A$5:$A$1802,0),0)*HLOOKUP(EY$2,$H$5:$FY$1802,MATCH($A329,$A$5:$A$1802,0),0),$H$2)</f>
        <v>-</v>
      </c>
      <c r="EZ329" s="166" t="str">
        <f>IFERROR(HLOOKUP(EZ$1,$H$5:$FY$1802,MATCH($A329,$A$5:$A$1802,0),0)*HLOOKUP(EZ$2,$H$5:$FY$1802,MATCH($A329,$A$5:$A$1802,0),0),$H$2)</f>
        <v>-</v>
      </c>
      <c r="FA329" s="166" t="str">
        <f>IFERROR(HLOOKUP(FA$1,$H$5:$FY$1802,MATCH($A329,$A$5:$A$1802,0),0)*HLOOKUP(FA$2,$H$5:$FY$1802,MATCH($A329,$A$5:$A$1802,0),0),$H$2)</f>
        <v>-</v>
      </c>
      <c r="FB329" s="166">
        <f>IFERROR(HLOOKUP(FB$1,$H$5:$FY$1802,MATCH($A329,$A$5:$A$1802,0),0)*HLOOKUP(FB$2,$H$5:$FY$1802,MATCH($A329,$A$5:$A$1802,0),0),$H$2)</f>
        <v>0</v>
      </c>
      <c r="FC329" s="166">
        <f>IFERROR(HLOOKUP(FC$1,$H$5:$FY$1802,MATCH($A329,$A$5:$A$1802,0),0)*HLOOKUP(FC$2,$H$5:$FY$1802,MATCH($A329,$A$5:$A$1802,0),0),$H$2)</f>
        <v>576085</v>
      </c>
      <c r="FD329" s="166">
        <f>IFERROR(HLOOKUP(FD$1,$H$5:$FY$1802,MATCH($A329,$A$5:$A$1802,0),0)*HLOOKUP(FD$2,$H$5:$FY$1802,MATCH($A329,$A$5:$A$1802,0),0),$H$2)</f>
        <v>21153288</v>
      </c>
      <c r="FE329" s="166">
        <f>IFERROR(HLOOKUP(FE$1,$H$5:$FY$1802,MATCH($A329,$A$5:$A$1802,0),0)*HLOOKUP(FE$2,$H$5:$FY$1802,MATCH($A329,$A$5:$A$1802,0),0),$H$2)</f>
        <v>17589761</v>
      </c>
      <c r="FF329" s="166">
        <f>IFERROR(HLOOKUP(FF$1,$H$5:$FY$1802,MATCH($A329,$A$5:$A$1802,0),0)*HLOOKUP(FF$2,$H$5:$FY$1802,MATCH($A329,$A$5:$A$1802,0),0),$H$2)</f>
        <v>1550249</v>
      </c>
      <c r="FG329" s="166">
        <f>IFERROR(HLOOKUP(FG$1,$H$5:$FY$1802,MATCH($A329,$A$5:$A$1802,0),0)*HLOOKUP(FG$2,$H$5:$FY$1802,MATCH($A329,$A$5:$A$1802,0),0),$H$2)</f>
        <v>19961536</v>
      </c>
      <c r="FH329" s="152"/>
      <c r="FI329" s="405">
        <f t="shared" si="1065"/>
        <v>1.9869856459330144</v>
      </c>
      <c r="FJ329" s="405">
        <f t="shared" si="1065"/>
        <v>1.6782775119617226</v>
      </c>
      <c r="FK329" s="405">
        <f t="shared" si="1066"/>
        <v>1.9597036266735994</v>
      </c>
      <c r="FL329" s="405">
        <f t="shared" si="1067"/>
        <v>1.6873781359677629</v>
      </c>
      <c r="FM329" s="405">
        <f t="shared" si="1068"/>
        <v>1.343595009299442</v>
      </c>
      <c r="FN329" s="405">
        <f t="shared" si="1069"/>
        <v>1.1233338499690018</v>
      </c>
      <c r="FO329" s="405">
        <f t="shared" si="1070"/>
        <v>1.4727079509226162</v>
      </c>
      <c r="FP329" s="405">
        <f t="shared" si="1071"/>
        <v>1.1493092454835281</v>
      </c>
      <c r="FQ329" s="405">
        <f t="shared" si="1072"/>
        <v>1.3066633013629481</v>
      </c>
      <c r="FR329" s="405">
        <f t="shared" si="1073"/>
        <v>1.0840484603735487</v>
      </c>
      <c r="FS329" s="65"/>
    </row>
    <row r="330" spans="1:175" ht="10.35" customHeight="1" x14ac:dyDescent="0.2">
      <c r="A330" s="180" t="str">
        <f t="shared" si="1060"/>
        <v>2017-18MARCHRYE</v>
      </c>
      <c r="B330" s="182" t="str">
        <f t="shared" si="1074"/>
        <v>2017-18</v>
      </c>
      <c r="C330" s="181" t="s">
        <v>838</v>
      </c>
      <c r="D330" s="182" t="str">
        <f>INDEX($FV$16:$FW$26,MATCH($F330,$FV$16:$FV$26,0),2)</f>
        <v>Y59</v>
      </c>
      <c r="E330" s="182" t="str">
        <f>VLOOKUP($D330,$FW$8:$FX$14,2,0)</f>
        <v>South East</v>
      </c>
      <c r="F330" s="273" t="s">
        <v>861</v>
      </c>
      <c r="G330" s="273" t="s">
        <v>877</v>
      </c>
      <c r="H330" s="274">
        <v>70356</v>
      </c>
      <c r="I330" s="274">
        <v>44980</v>
      </c>
      <c r="J330" s="274">
        <v>392998</v>
      </c>
      <c r="K330" s="274">
        <v>9</v>
      </c>
      <c r="L330" s="274">
        <v>3</v>
      </c>
      <c r="M330" s="274" t="s">
        <v>44</v>
      </c>
      <c r="N330" s="274">
        <v>46</v>
      </c>
      <c r="O330" s="274">
        <v>103</v>
      </c>
      <c r="P330" s="274" t="s">
        <v>44</v>
      </c>
      <c r="Q330" s="274" t="s">
        <v>44</v>
      </c>
      <c r="R330" s="274" t="s">
        <v>44</v>
      </c>
      <c r="S330" s="274" t="s">
        <v>44</v>
      </c>
      <c r="T330" s="274">
        <v>47064</v>
      </c>
      <c r="U330" s="274">
        <v>2656</v>
      </c>
      <c r="V330" s="274">
        <v>1662</v>
      </c>
      <c r="W330" s="274">
        <v>21744</v>
      </c>
      <c r="X330" s="274">
        <v>14025</v>
      </c>
      <c r="Y330" s="274">
        <v>1450</v>
      </c>
      <c r="Z330" s="274">
        <v>1183396</v>
      </c>
      <c r="AA330" s="274">
        <v>446</v>
      </c>
      <c r="AB330" s="274">
        <v>814</v>
      </c>
      <c r="AC330" s="274">
        <v>1217146</v>
      </c>
      <c r="AD330" s="274">
        <v>732</v>
      </c>
      <c r="AE330" s="274">
        <v>1417</v>
      </c>
      <c r="AF330" s="274">
        <v>25871955</v>
      </c>
      <c r="AG330" s="274">
        <v>1190</v>
      </c>
      <c r="AH330" s="274">
        <v>2495</v>
      </c>
      <c r="AI330" s="274">
        <v>59755985</v>
      </c>
      <c r="AJ330" s="274">
        <v>4261</v>
      </c>
      <c r="AK330" s="274">
        <v>10050</v>
      </c>
      <c r="AL330" s="274">
        <v>9289453</v>
      </c>
      <c r="AM330" s="274">
        <v>6407</v>
      </c>
      <c r="AN330" s="274">
        <v>14585</v>
      </c>
      <c r="AO330" s="274">
        <v>3360</v>
      </c>
      <c r="AP330" s="274">
        <v>15</v>
      </c>
      <c r="AQ330" s="274">
        <v>149</v>
      </c>
      <c r="AR330" s="274">
        <v>263</v>
      </c>
      <c r="AS330" s="274">
        <v>269</v>
      </c>
      <c r="AT330" s="274">
        <v>2927</v>
      </c>
      <c r="AU330" s="274">
        <v>0</v>
      </c>
      <c r="AV330" s="274">
        <v>25497</v>
      </c>
      <c r="AW330" s="274">
        <v>3001</v>
      </c>
      <c r="AX330" s="274">
        <v>15206</v>
      </c>
      <c r="AY330" s="274">
        <v>43704</v>
      </c>
      <c r="AZ330" s="274">
        <v>5338</v>
      </c>
      <c r="BA330" s="274">
        <v>4208</v>
      </c>
      <c r="BB330" s="274">
        <v>3404</v>
      </c>
      <c r="BC330" s="274">
        <v>2711</v>
      </c>
      <c r="BD330" s="274">
        <v>30761</v>
      </c>
      <c r="BE330" s="274">
        <v>25649</v>
      </c>
      <c r="BF330" s="274">
        <v>20584</v>
      </c>
      <c r="BG330" s="274">
        <v>15874</v>
      </c>
      <c r="BH330" s="274">
        <v>2193</v>
      </c>
      <c r="BI330" s="274">
        <v>1597</v>
      </c>
      <c r="BJ330" s="274" t="s">
        <v>44</v>
      </c>
      <c r="BK330" s="274" t="s">
        <v>44</v>
      </c>
      <c r="BL330" s="274" t="s">
        <v>44</v>
      </c>
      <c r="BM330" s="274" t="s">
        <v>44</v>
      </c>
      <c r="BN330" s="274" t="s">
        <v>44</v>
      </c>
      <c r="BO330" s="274" t="s">
        <v>44</v>
      </c>
      <c r="BP330" s="274" t="s">
        <v>44</v>
      </c>
      <c r="BQ330" s="274" t="s">
        <v>44</v>
      </c>
      <c r="BR330" s="274" t="s">
        <v>44</v>
      </c>
      <c r="BS330" s="274" t="s">
        <v>44</v>
      </c>
      <c r="BT330" s="274" t="s">
        <v>44</v>
      </c>
      <c r="BU330" s="274" t="s">
        <v>44</v>
      </c>
      <c r="BV330" s="274" t="s">
        <v>44</v>
      </c>
      <c r="BW330" s="274" t="s">
        <v>44</v>
      </c>
      <c r="BX330" s="274" t="s">
        <v>44</v>
      </c>
      <c r="BY330" s="274" t="s">
        <v>44</v>
      </c>
      <c r="BZ330" s="274" t="s">
        <v>44</v>
      </c>
      <c r="CA330" s="274" t="s">
        <v>44</v>
      </c>
      <c r="CB330" s="274" t="s">
        <v>44</v>
      </c>
      <c r="CC330" s="274" t="s">
        <v>44</v>
      </c>
      <c r="CD330" s="274" t="s">
        <v>44</v>
      </c>
      <c r="CE330" s="274" t="s">
        <v>44</v>
      </c>
      <c r="CF330" s="274" t="s">
        <v>44</v>
      </c>
      <c r="CG330" s="274" t="s">
        <v>44</v>
      </c>
      <c r="CH330" s="274" t="s">
        <v>44</v>
      </c>
      <c r="CI330" s="274" t="s">
        <v>44</v>
      </c>
      <c r="CJ330" s="274" t="s">
        <v>44</v>
      </c>
      <c r="CK330" s="274" t="s">
        <v>44</v>
      </c>
      <c r="CL330" s="274" t="s">
        <v>44</v>
      </c>
      <c r="CM330" s="274" t="s">
        <v>44</v>
      </c>
      <c r="CN330" s="274" t="s">
        <v>44</v>
      </c>
      <c r="CO330" s="274" t="s">
        <v>44</v>
      </c>
      <c r="CP330" s="274" t="s">
        <v>44</v>
      </c>
      <c r="CQ330" s="274" t="s">
        <v>44</v>
      </c>
      <c r="CR330" s="274" t="s">
        <v>44</v>
      </c>
      <c r="CS330" s="274" t="s">
        <v>44</v>
      </c>
      <c r="CT330" s="274" t="s">
        <v>44</v>
      </c>
      <c r="CU330" s="274" t="s">
        <v>44</v>
      </c>
      <c r="CV330" s="274" t="s">
        <v>44</v>
      </c>
      <c r="CW330" s="274" t="s">
        <v>44</v>
      </c>
      <c r="CX330" s="274">
        <v>211</v>
      </c>
      <c r="CY330" s="274">
        <v>65223</v>
      </c>
      <c r="CZ330" s="274">
        <v>309</v>
      </c>
      <c r="DA330" s="274">
        <v>528</v>
      </c>
      <c r="DB330" s="274">
        <v>2124</v>
      </c>
      <c r="DC330" s="274">
        <v>85481</v>
      </c>
      <c r="DD330" s="274">
        <v>40</v>
      </c>
      <c r="DE330" s="274">
        <v>80</v>
      </c>
      <c r="DF330" s="274" t="s">
        <v>44</v>
      </c>
      <c r="DG330" s="274" t="s">
        <v>44</v>
      </c>
      <c r="DH330" s="274" t="s">
        <v>44</v>
      </c>
      <c r="DI330" s="274" t="s">
        <v>44</v>
      </c>
      <c r="DJ330" s="274" t="s">
        <v>44</v>
      </c>
      <c r="DK330" s="274">
        <v>3</v>
      </c>
      <c r="DL330" s="251">
        <v>1962</v>
      </c>
      <c r="DM330" s="251">
        <v>1450</v>
      </c>
      <c r="DN330" s="251">
        <v>0</v>
      </c>
      <c r="DO330" s="251">
        <v>414</v>
      </c>
      <c r="DP330" s="251">
        <v>6335530</v>
      </c>
      <c r="DQ330" s="251">
        <v>3229</v>
      </c>
      <c r="DR330" s="251">
        <v>5658</v>
      </c>
      <c r="DS330" s="251">
        <v>9661449</v>
      </c>
      <c r="DT330" s="251">
        <v>6663</v>
      </c>
      <c r="DU330" s="251">
        <v>11356</v>
      </c>
      <c r="DV330" s="251">
        <v>0</v>
      </c>
      <c r="DW330" s="251">
        <v>0</v>
      </c>
      <c r="DX330" s="251">
        <v>0</v>
      </c>
      <c r="DY330" s="251">
        <v>4224188</v>
      </c>
      <c r="DZ330" s="251">
        <v>10203</v>
      </c>
      <c r="EA330" s="251">
        <v>18775</v>
      </c>
      <c r="EB330" s="183"/>
      <c r="EC330" s="184">
        <f t="shared" si="1061"/>
        <v>3</v>
      </c>
      <c r="ED330" s="180">
        <f t="shared" si="1062"/>
        <v>2018</v>
      </c>
      <c r="EE330" s="185">
        <f t="shared" si="1063"/>
        <v>43160</v>
      </c>
      <c r="EF330" s="186">
        <f t="shared" si="1064"/>
        <v>31</v>
      </c>
      <c r="EG330" s="187"/>
      <c r="EH330" s="188">
        <f>IFERROR(HLOOKUP(EH$1,$H$5:$FY$1802,MATCH($A330,$A$5:$A$1802,0),0)*HLOOKUP(EH$2,$H$5:$FY$1802,MATCH($A330,$A$5:$A$1802,0),0),$H$2)</f>
        <v>134940</v>
      </c>
      <c r="EI330" s="188" t="str">
        <f>IFERROR(HLOOKUP(EI$1,$H$5:$FY$1802,MATCH($A330,$A$5:$A$1802,0),0)*HLOOKUP(EI$2,$H$5:$FY$1802,MATCH($A330,$A$5:$A$1802,0),0),$H$2)</f>
        <v>-</v>
      </c>
      <c r="EJ330" s="188">
        <f>IFERROR(HLOOKUP(EJ$1,$H$5:$FY$1802,MATCH($A330,$A$5:$A$1802,0),0)*HLOOKUP(EJ$2,$H$5:$FY$1802,MATCH($A330,$A$5:$A$1802,0),0),$H$2)</f>
        <v>2069080</v>
      </c>
      <c r="EK330" s="188">
        <f>IFERROR(HLOOKUP(EK$1,$H$5:$FY$1802,MATCH($A330,$A$5:$A$1802,0),0)*HLOOKUP(EK$2,$H$5:$FY$1802,MATCH($A330,$A$5:$A$1802,0),0),$H$2)</f>
        <v>4632940</v>
      </c>
      <c r="EL330" s="188">
        <f>IFERROR(HLOOKUP(EL$1,$H$5:$FY$1802,MATCH($A330,$A$5:$A$1802,0),0)*HLOOKUP(EL$2,$H$5:$FY$1802,MATCH($A330,$A$5:$A$1802,0),0),$H$2)</f>
        <v>2161984</v>
      </c>
      <c r="EM330" s="188">
        <f>IFERROR(HLOOKUP(EM$1,$H$5:$FY$1802,MATCH($A330,$A$5:$A$1802,0),0)*HLOOKUP(EM$2,$H$5:$FY$1802,MATCH($A330,$A$5:$A$1802,0),0),$H$2)</f>
        <v>2355054</v>
      </c>
      <c r="EN330" s="188">
        <f>IFERROR(HLOOKUP(EN$1,$H$5:$FY$1802,MATCH($A330,$A$5:$A$1802,0),0)*HLOOKUP(EN$2,$H$5:$FY$1802,MATCH($A330,$A$5:$A$1802,0),0),$H$2)</f>
        <v>54251280</v>
      </c>
      <c r="EO330" s="188">
        <f>IFERROR(HLOOKUP(EO$1,$H$5:$FY$1802,MATCH($A330,$A$5:$A$1802,0),0)*HLOOKUP(EO$2,$H$5:$FY$1802,MATCH($A330,$A$5:$A$1802,0),0),$H$2)</f>
        <v>140951250</v>
      </c>
      <c r="EP330" s="188">
        <f>IFERROR(HLOOKUP(EP$1,$H$5:$FY$1802,MATCH($A330,$A$5:$A$1802,0),0)*HLOOKUP(EP$2,$H$5:$FY$1802,MATCH($A330,$A$5:$A$1802,0),0),$H$2)</f>
        <v>21148250</v>
      </c>
      <c r="EQ330" s="188" t="str">
        <f>IFERROR(HLOOKUP(EQ$1,$H$5:$FY$1802,MATCH($A330,$A$5:$A$1802,0),0)*HLOOKUP(EQ$2,$H$5:$FY$1802,MATCH($A330,$A$5:$A$1802,0),0),$H$2)</f>
        <v>-</v>
      </c>
      <c r="ER330" s="188" t="str">
        <f>IFERROR(HLOOKUP(ER$1,$H$5:$FY$1802,MATCH($A330,$A$5:$A$1802,0),0)*HLOOKUP(ER$2,$H$5:$FY$1802,MATCH($A330,$A$5:$A$1802,0),0),$H$2)</f>
        <v>-</v>
      </c>
      <c r="ES330" s="188" t="str">
        <f>IFERROR(HLOOKUP(ES$1,$H$5:$FY$1802,MATCH($A330,$A$5:$A$1802,0),0)*HLOOKUP(ES$2,$H$5:$FY$1802,MATCH($A330,$A$5:$A$1802,0),0),$H$2)</f>
        <v>-</v>
      </c>
      <c r="ET330" s="188" t="str">
        <f>IFERROR(HLOOKUP(ET$1,$H$5:$FY$1802,MATCH($A330,$A$5:$A$1802,0),0)*HLOOKUP(ET$2,$H$5:$FY$1802,MATCH($A330,$A$5:$A$1802,0),0),$H$2)</f>
        <v>-</v>
      </c>
      <c r="EU330" s="188" t="str">
        <f>IFERROR(HLOOKUP(EU$1,$H$5:$FY$1802,MATCH($A330,$A$5:$A$1802,0),0)*HLOOKUP(EU$2,$H$5:$FY$1802,MATCH($A330,$A$5:$A$1802,0),0),$H$2)</f>
        <v>-</v>
      </c>
      <c r="EV330" s="188" t="str">
        <f>IFERROR(HLOOKUP(EV$1,$H$5:$FY$1802,MATCH($A330,$A$5:$A$1802,0),0)*HLOOKUP(EV$2,$H$5:$FY$1802,MATCH($A330,$A$5:$A$1802,0),0),$H$2)</f>
        <v>-</v>
      </c>
      <c r="EW330" s="188" t="str">
        <f>IFERROR(HLOOKUP(EW$1,$H$5:$FY$1802,MATCH($A330,$A$5:$A$1802,0),0)*HLOOKUP(EW$2,$H$5:$FY$1802,MATCH($A330,$A$5:$A$1802,0),0),$H$2)</f>
        <v>-</v>
      </c>
      <c r="EX330" s="188" t="str">
        <f>IFERROR(HLOOKUP(EX$1,$H$5:$FY$1802,MATCH($A330,$A$5:$A$1802,0),0)*HLOOKUP(EX$2,$H$5:$FY$1802,MATCH($A330,$A$5:$A$1802,0),0),$H$2)</f>
        <v>-</v>
      </c>
      <c r="EY330" s="188" t="str">
        <f>IFERROR(HLOOKUP(EY$1,$H$5:$FY$1802,MATCH($A330,$A$5:$A$1802,0),0)*HLOOKUP(EY$2,$H$5:$FY$1802,MATCH($A330,$A$5:$A$1802,0),0),$H$2)</f>
        <v>-</v>
      </c>
      <c r="EZ330" s="188" t="str">
        <f>IFERROR(HLOOKUP(EZ$1,$H$5:$FY$1802,MATCH($A330,$A$5:$A$1802,0),0)*HLOOKUP(EZ$2,$H$5:$FY$1802,MATCH($A330,$A$5:$A$1802,0),0),$H$2)</f>
        <v>-</v>
      </c>
      <c r="FA330" s="188" t="str">
        <f>IFERROR(HLOOKUP(FA$1,$H$5:$FY$1802,MATCH($A330,$A$5:$A$1802,0),0)*HLOOKUP(FA$2,$H$5:$FY$1802,MATCH($A330,$A$5:$A$1802,0),0),$H$2)</f>
        <v>-</v>
      </c>
      <c r="FB330" s="188">
        <f>IFERROR(HLOOKUP(FB$1,$H$5:$FY$1802,MATCH($A330,$A$5:$A$1802,0),0)*HLOOKUP(FB$2,$H$5:$FY$1802,MATCH($A330,$A$5:$A$1802,0),0),$H$2)</f>
        <v>111408</v>
      </c>
      <c r="FC330" s="188">
        <f>IFERROR(HLOOKUP(FC$1,$H$5:$FY$1802,MATCH($A330,$A$5:$A$1802,0),0)*HLOOKUP(FC$2,$H$5:$FY$1802,MATCH($A330,$A$5:$A$1802,0),0),$H$2)</f>
        <v>169920</v>
      </c>
      <c r="FD330" s="188">
        <f>IFERROR(HLOOKUP(FD$1,$H$5:$FY$1802,MATCH($A330,$A$5:$A$1802,0),0)*HLOOKUP(FD$2,$H$5:$FY$1802,MATCH($A330,$A$5:$A$1802,0),0),$H$2)</f>
        <v>11100996</v>
      </c>
      <c r="FE330" s="188">
        <f>IFERROR(HLOOKUP(FE$1,$H$5:$FY$1802,MATCH($A330,$A$5:$A$1802,0),0)*HLOOKUP(FE$2,$H$5:$FY$1802,MATCH($A330,$A$5:$A$1802,0),0),$H$2)</f>
        <v>16466200</v>
      </c>
      <c r="FF330" s="188">
        <f>IFERROR(HLOOKUP(FF$1,$H$5:$FY$1802,MATCH($A330,$A$5:$A$1802,0),0)*HLOOKUP(FF$2,$H$5:$FY$1802,MATCH($A330,$A$5:$A$1802,0),0),$H$2)</f>
        <v>0</v>
      </c>
      <c r="FG330" s="188">
        <f>IFERROR(HLOOKUP(FG$1,$H$5:$FY$1802,MATCH($A330,$A$5:$A$1802,0),0)*HLOOKUP(FG$2,$H$5:$FY$1802,MATCH($A330,$A$5:$A$1802,0),0),$H$2)</f>
        <v>7772850</v>
      </c>
      <c r="FH330" s="189"/>
      <c r="FI330" s="406">
        <f t="shared" si="1065"/>
        <v>2.009789156626506</v>
      </c>
      <c r="FJ330" s="406">
        <f t="shared" si="1065"/>
        <v>1.5843373493975903</v>
      </c>
      <c r="FK330" s="406">
        <f t="shared" si="1066"/>
        <v>2.0481347773766547</v>
      </c>
      <c r="FL330" s="406">
        <f t="shared" si="1067"/>
        <v>1.6311672683513838</v>
      </c>
      <c r="FM330" s="406">
        <f t="shared" si="1068"/>
        <v>1.4146891096394407</v>
      </c>
      <c r="FN330" s="406">
        <f t="shared" si="1069"/>
        <v>1.1795897718910964</v>
      </c>
      <c r="FO330" s="406">
        <f t="shared" si="1070"/>
        <v>1.4676648841354725</v>
      </c>
      <c r="FP330" s="406">
        <f t="shared" si="1071"/>
        <v>1.1318360071301248</v>
      </c>
      <c r="FQ330" s="406">
        <f t="shared" si="1072"/>
        <v>1.5124137931034483</v>
      </c>
      <c r="FR330" s="406">
        <f t="shared" si="1073"/>
        <v>1.1013793103448275</v>
      </c>
      <c r="FS330" s="410"/>
    </row>
    <row r="331" spans="1:175" ht="10.35" customHeight="1" x14ac:dyDescent="0.2">
      <c r="A331" s="74" t="str">
        <f t="shared" si="1060"/>
        <v>2017-18MARCHRYD</v>
      </c>
      <c r="B331" s="163" t="str">
        <f t="shared" si="1074"/>
        <v>2017-18</v>
      </c>
      <c r="C331" s="26" t="s">
        <v>838</v>
      </c>
      <c r="D331" s="163" t="str">
        <f>INDEX($FV$16:$FW$26,MATCH($F331,$FV$16:$FV$26,0),2)</f>
        <v>Y59</v>
      </c>
      <c r="E331" s="163" t="str">
        <f>VLOOKUP($D331,$FW$8:$FX$14,2,0)</f>
        <v>South East</v>
      </c>
      <c r="F331" s="271" t="s">
        <v>863</v>
      </c>
      <c r="G331" s="271" t="s">
        <v>878</v>
      </c>
      <c r="H331" s="272">
        <v>75672</v>
      </c>
      <c r="I331" s="272">
        <v>67743</v>
      </c>
      <c r="J331" s="272">
        <v>2925720</v>
      </c>
      <c r="K331" s="272">
        <v>43</v>
      </c>
      <c r="L331" s="272">
        <v>4</v>
      </c>
      <c r="M331" s="272" t="s">
        <v>44</v>
      </c>
      <c r="N331" s="272">
        <v>205</v>
      </c>
      <c r="O331" s="272">
        <v>341</v>
      </c>
      <c r="P331" s="272" t="s">
        <v>44</v>
      </c>
      <c r="Q331" s="272" t="s">
        <v>44</v>
      </c>
      <c r="R331" s="272" t="s">
        <v>44</v>
      </c>
      <c r="S331" s="272" t="s">
        <v>44</v>
      </c>
      <c r="T331" s="272">
        <v>60714</v>
      </c>
      <c r="U331" s="272">
        <v>3412</v>
      </c>
      <c r="V331" s="272">
        <v>2104</v>
      </c>
      <c r="W331" s="272">
        <v>29786</v>
      </c>
      <c r="X331" s="272">
        <v>20890</v>
      </c>
      <c r="Y331" s="272">
        <v>1072</v>
      </c>
      <c r="Z331" s="272">
        <v>1693275</v>
      </c>
      <c r="AA331" s="272">
        <v>496</v>
      </c>
      <c r="AB331" s="272">
        <v>910</v>
      </c>
      <c r="AC331" s="272">
        <v>1451253</v>
      </c>
      <c r="AD331" s="272">
        <v>690</v>
      </c>
      <c r="AE331" s="272">
        <v>1299</v>
      </c>
      <c r="AF331" s="272">
        <v>35441611</v>
      </c>
      <c r="AG331" s="272">
        <v>1190</v>
      </c>
      <c r="AH331" s="272">
        <v>2250</v>
      </c>
      <c r="AI331" s="272">
        <v>124183162</v>
      </c>
      <c r="AJ331" s="272">
        <v>5945</v>
      </c>
      <c r="AK331" s="272">
        <v>13931</v>
      </c>
      <c r="AL331" s="272">
        <v>9667184</v>
      </c>
      <c r="AM331" s="272">
        <v>9018</v>
      </c>
      <c r="AN331" s="272">
        <v>21287</v>
      </c>
      <c r="AO331" s="272">
        <v>3603</v>
      </c>
      <c r="AP331" s="272">
        <v>125</v>
      </c>
      <c r="AQ331" s="272">
        <v>529</v>
      </c>
      <c r="AR331" s="272">
        <v>110</v>
      </c>
      <c r="AS331" s="272">
        <v>282</v>
      </c>
      <c r="AT331" s="272">
        <v>2667</v>
      </c>
      <c r="AU331" s="272">
        <v>628</v>
      </c>
      <c r="AV331" s="272">
        <v>35596</v>
      </c>
      <c r="AW331" s="272">
        <v>1626</v>
      </c>
      <c r="AX331" s="272">
        <v>19889</v>
      </c>
      <c r="AY331" s="272">
        <v>57111</v>
      </c>
      <c r="AZ331" s="272">
        <v>8217</v>
      </c>
      <c r="BA331" s="272">
        <v>5955</v>
      </c>
      <c r="BB331" s="272">
        <v>5067</v>
      </c>
      <c r="BC331" s="272">
        <v>5955</v>
      </c>
      <c r="BD331" s="272">
        <v>42224</v>
      </c>
      <c r="BE331" s="272">
        <v>33297</v>
      </c>
      <c r="BF331" s="272">
        <v>37374</v>
      </c>
      <c r="BG331" s="272">
        <v>22334</v>
      </c>
      <c r="BH331" s="272">
        <v>2023</v>
      </c>
      <c r="BI331" s="272">
        <v>1140</v>
      </c>
      <c r="BJ331" s="272" t="s">
        <v>44</v>
      </c>
      <c r="BK331" s="272" t="s">
        <v>44</v>
      </c>
      <c r="BL331" s="272" t="s">
        <v>44</v>
      </c>
      <c r="BM331" s="272" t="s">
        <v>44</v>
      </c>
      <c r="BN331" s="272" t="s">
        <v>44</v>
      </c>
      <c r="BO331" s="272" t="s">
        <v>44</v>
      </c>
      <c r="BP331" s="272" t="s">
        <v>44</v>
      </c>
      <c r="BQ331" s="272" t="s">
        <v>44</v>
      </c>
      <c r="BR331" s="272" t="s">
        <v>44</v>
      </c>
      <c r="BS331" s="272" t="s">
        <v>44</v>
      </c>
      <c r="BT331" s="272" t="s">
        <v>44</v>
      </c>
      <c r="BU331" s="272" t="s">
        <v>44</v>
      </c>
      <c r="BV331" s="272" t="s">
        <v>44</v>
      </c>
      <c r="BW331" s="272" t="s">
        <v>44</v>
      </c>
      <c r="BX331" s="272" t="s">
        <v>44</v>
      </c>
      <c r="BY331" s="272" t="s">
        <v>44</v>
      </c>
      <c r="BZ331" s="272" t="s">
        <v>44</v>
      </c>
      <c r="CA331" s="272" t="s">
        <v>44</v>
      </c>
      <c r="CB331" s="272" t="s">
        <v>44</v>
      </c>
      <c r="CC331" s="272" t="s">
        <v>44</v>
      </c>
      <c r="CD331" s="272" t="s">
        <v>44</v>
      </c>
      <c r="CE331" s="272" t="s">
        <v>44</v>
      </c>
      <c r="CF331" s="272" t="s">
        <v>44</v>
      </c>
      <c r="CG331" s="272" t="s">
        <v>44</v>
      </c>
      <c r="CH331" s="272" t="s">
        <v>44</v>
      </c>
      <c r="CI331" s="272" t="s">
        <v>44</v>
      </c>
      <c r="CJ331" s="272" t="s">
        <v>44</v>
      </c>
      <c r="CK331" s="272" t="s">
        <v>44</v>
      </c>
      <c r="CL331" s="272" t="s">
        <v>44</v>
      </c>
      <c r="CM331" s="272" t="s">
        <v>44</v>
      </c>
      <c r="CN331" s="272" t="s">
        <v>44</v>
      </c>
      <c r="CO331" s="272" t="s">
        <v>44</v>
      </c>
      <c r="CP331" s="272" t="s">
        <v>44</v>
      </c>
      <c r="CQ331" s="272" t="s">
        <v>44</v>
      </c>
      <c r="CR331" s="272" t="s">
        <v>44</v>
      </c>
      <c r="CS331" s="272" t="s">
        <v>44</v>
      </c>
      <c r="CT331" s="272" t="s">
        <v>44</v>
      </c>
      <c r="CU331" s="272" t="s">
        <v>44</v>
      </c>
      <c r="CV331" s="272" t="s">
        <v>44</v>
      </c>
      <c r="CW331" s="272" t="s">
        <v>44</v>
      </c>
      <c r="CX331" s="272">
        <v>275</v>
      </c>
      <c r="CY331" s="272">
        <v>85070</v>
      </c>
      <c r="CZ331" s="272">
        <v>309</v>
      </c>
      <c r="DA331" s="272">
        <v>510</v>
      </c>
      <c r="DB331" s="272">
        <v>2591</v>
      </c>
      <c r="DC331" s="272">
        <v>170760</v>
      </c>
      <c r="DD331" s="272">
        <v>66</v>
      </c>
      <c r="DE331" s="272">
        <v>163</v>
      </c>
      <c r="DF331" s="272" t="s">
        <v>44</v>
      </c>
      <c r="DG331" s="272" t="s">
        <v>44</v>
      </c>
      <c r="DH331" s="272" t="s">
        <v>44</v>
      </c>
      <c r="DI331" s="272" t="s">
        <v>44</v>
      </c>
      <c r="DJ331" s="272" t="s">
        <v>44</v>
      </c>
      <c r="DK331" s="272">
        <v>1942</v>
      </c>
      <c r="DL331" s="250">
        <v>211</v>
      </c>
      <c r="DM331" s="250">
        <v>1258</v>
      </c>
      <c r="DN331" s="250">
        <v>0</v>
      </c>
      <c r="DO331" s="250">
        <v>473</v>
      </c>
      <c r="DP331" s="250">
        <v>1678102</v>
      </c>
      <c r="DQ331" s="250">
        <v>7953</v>
      </c>
      <c r="DR331" s="250">
        <v>20776</v>
      </c>
      <c r="DS331" s="250">
        <v>12677897</v>
      </c>
      <c r="DT331" s="250">
        <v>10078</v>
      </c>
      <c r="DU331" s="250">
        <v>24804</v>
      </c>
      <c r="DV331" s="250">
        <v>0</v>
      </c>
      <c r="DW331" s="250">
        <v>0</v>
      </c>
      <c r="DX331" s="250">
        <v>0</v>
      </c>
      <c r="DY331" s="250">
        <v>7085730</v>
      </c>
      <c r="DZ331" s="250">
        <v>14980</v>
      </c>
      <c r="EA331" s="250">
        <v>39392</v>
      </c>
      <c r="EB331" s="155"/>
      <c r="EC331" s="75">
        <f t="shared" si="1061"/>
        <v>3</v>
      </c>
      <c r="ED331" s="74">
        <f t="shared" si="1062"/>
        <v>2018</v>
      </c>
      <c r="EE331" s="165">
        <f t="shared" si="1063"/>
        <v>43160</v>
      </c>
      <c r="EF331" s="157">
        <f t="shared" si="1064"/>
        <v>31</v>
      </c>
      <c r="EG331" s="156"/>
      <c r="EH331" s="166">
        <f>IFERROR(HLOOKUP(EH$1,$H$5:$FY$1802,MATCH($A331,$A$5:$A$1802,0),0)*HLOOKUP(EH$2,$H$5:$FY$1802,MATCH($A331,$A$5:$A$1802,0),0),$H$2)</f>
        <v>270972</v>
      </c>
      <c r="EI331" s="166" t="str">
        <f>IFERROR(HLOOKUP(EI$1,$H$5:$FY$1802,MATCH($A331,$A$5:$A$1802,0),0)*HLOOKUP(EI$2,$H$5:$FY$1802,MATCH($A331,$A$5:$A$1802,0),0),$H$2)</f>
        <v>-</v>
      </c>
      <c r="EJ331" s="166">
        <f>IFERROR(HLOOKUP(EJ$1,$H$5:$FY$1802,MATCH($A331,$A$5:$A$1802,0),0)*HLOOKUP(EJ$2,$H$5:$FY$1802,MATCH($A331,$A$5:$A$1802,0),0),$H$2)</f>
        <v>13887315</v>
      </c>
      <c r="EK331" s="166">
        <f>IFERROR(HLOOKUP(EK$1,$H$5:$FY$1802,MATCH($A331,$A$5:$A$1802,0),0)*HLOOKUP(EK$2,$H$5:$FY$1802,MATCH($A331,$A$5:$A$1802,0),0),$H$2)</f>
        <v>23100363</v>
      </c>
      <c r="EL331" s="166">
        <f>IFERROR(HLOOKUP(EL$1,$H$5:$FY$1802,MATCH($A331,$A$5:$A$1802,0),0)*HLOOKUP(EL$2,$H$5:$FY$1802,MATCH($A331,$A$5:$A$1802,0),0),$H$2)</f>
        <v>3104920</v>
      </c>
      <c r="EM331" s="166">
        <f>IFERROR(HLOOKUP(EM$1,$H$5:$FY$1802,MATCH($A331,$A$5:$A$1802,0),0)*HLOOKUP(EM$2,$H$5:$FY$1802,MATCH($A331,$A$5:$A$1802,0),0),$H$2)</f>
        <v>2733096</v>
      </c>
      <c r="EN331" s="166">
        <f>IFERROR(HLOOKUP(EN$1,$H$5:$FY$1802,MATCH($A331,$A$5:$A$1802,0),0)*HLOOKUP(EN$2,$H$5:$FY$1802,MATCH($A331,$A$5:$A$1802,0),0),$H$2)</f>
        <v>67018500</v>
      </c>
      <c r="EO331" s="166">
        <f>IFERROR(HLOOKUP(EO$1,$H$5:$FY$1802,MATCH($A331,$A$5:$A$1802,0),0)*HLOOKUP(EO$2,$H$5:$FY$1802,MATCH($A331,$A$5:$A$1802,0),0),$H$2)</f>
        <v>291018590</v>
      </c>
      <c r="EP331" s="166">
        <f>IFERROR(HLOOKUP(EP$1,$H$5:$FY$1802,MATCH($A331,$A$5:$A$1802,0),0)*HLOOKUP(EP$2,$H$5:$FY$1802,MATCH($A331,$A$5:$A$1802,0),0),$H$2)</f>
        <v>22819664</v>
      </c>
      <c r="EQ331" s="166" t="str">
        <f>IFERROR(HLOOKUP(EQ$1,$H$5:$FY$1802,MATCH($A331,$A$5:$A$1802,0),0)*HLOOKUP(EQ$2,$H$5:$FY$1802,MATCH($A331,$A$5:$A$1802,0),0),$H$2)</f>
        <v>-</v>
      </c>
      <c r="ER331" s="166" t="str">
        <f>IFERROR(HLOOKUP(ER$1,$H$5:$FY$1802,MATCH($A331,$A$5:$A$1802,0),0)*HLOOKUP(ER$2,$H$5:$FY$1802,MATCH($A331,$A$5:$A$1802,0),0),$H$2)</f>
        <v>-</v>
      </c>
      <c r="ES331" s="166" t="str">
        <f>IFERROR(HLOOKUP(ES$1,$H$5:$FY$1802,MATCH($A331,$A$5:$A$1802,0),0)*HLOOKUP(ES$2,$H$5:$FY$1802,MATCH($A331,$A$5:$A$1802,0),0),$H$2)</f>
        <v>-</v>
      </c>
      <c r="ET331" s="166" t="str">
        <f>IFERROR(HLOOKUP(ET$1,$H$5:$FY$1802,MATCH($A331,$A$5:$A$1802,0),0)*HLOOKUP(ET$2,$H$5:$FY$1802,MATCH($A331,$A$5:$A$1802,0),0),$H$2)</f>
        <v>-</v>
      </c>
      <c r="EU331" s="166" t="str">
        <f>IFERROR(HLOOKUP(EU$1,$H$5:$FY$1802,MATCH($A331,$A$5:$A$1802,0),0)*HLOOKUP(EU$2,$H$5:$FY$1802,MATCH($A331,$A$5:$A$1802,0),0),$H$2)</f>
        <v>-</v>
      </c>
      <c r="EV331" s="166" t="str">
        <f>IFERROR(HLOOKUP(EV$1,$H$5:$FY$1802,MATCH($A331,$A$5:$A$1802,0),0)*HLOOKUP(EV$2,$H$5:$FY$1802,MATCH($A331,$A$5:$A$1802,0),0),$H$2)</f>
        <v>-</v>
      </c>
      <c r="EW331" s="166" t="str">
        <f>IFERROR(HLOOKUP(EW$1,$H$5:$FY$1802,MATCH($A331,$A$5:$A$1802,0),0)*HLOOKUP(EW$2,$H$5:$FY$1802,MATCH($A331,$A$5:$A$1802,0),0),$H$2)</f>
        <v>-</v>
      </c>
      <c r="EX331" s="166" t="str">
        <f>IFERROR(HLOOKUP(EX$1,$H$5:$FY$1802,MATCH($A331,$A$5:$A$1802,0),0)*HLOOKUP(EX$2,$H$5:$FY$1802,MATCH($A331,$A$5:$A$1802,0),0),$H$2)</f>
        <v>-</v>
      </c>
      <c r="EY331" s="166" t="str">
        <f>IFERROR(HLOOKUP(EY$1,$H$5:$FY$1802,MATCH($A331,$A$5:$A$1802,0),0)*HLOOKUP(EY$2,$H$5:$FY$1802,MATCH($A331,$A$5:$A$1802,0),0),$H$2)</f>
        <v>-</v>
      </c>
      <c r="EZ331" s="166" t="str">
        <f>IFERROR(HLOOKUP(EZ$1,$H$5:$FY$1802,MATCH($A331,$A$5:$A$1802,0),0)*HLOOKUP(EZ$2,$H$5:$FY$1802,MATCH($A331,$A$5:$A$1802,0),0),$H$2)</f>
        <v>-</v>
      </c>
      <c r="FA331" s="166" t="str">
        <f>IFERROR(HLOOKUP(FA$1,$H$5:$FY$1802,MATCH($A331,$A$5:$A$1802,0),0)*HLOOKUP(FA$2,$H$5:$FY$1802,MATCH($A331,$A$5:$A$1802,0),0),$H$2)</f>
        <v>-</v>
      </c>
      <c r="FB331" s="166">
        <f>IFERROR(HLOOKUP(FB$1,$H$5:$FY$1802,MATCH($A331,$A$5:$A$1802,0),0)*HLOOKUP(FB$2,$H$5:$FY$1802,MATCH($A331,$A$5:$A$1802,0),0),$H$2)</f>
        <v>140250</v>
      </c>
      <c r="FC331" s="166">
        <f>IFERROR(HLOOKUP(FC$1,$H$5:$FY$1802,MATCH($A331,$A$5:$A$1802,0),0)*HLOOKUP(FC$2,$H$5:$FY$1802,MATCH($A331,$A$5:$A$1802,0),0),$H$2)</f>
        <v>422333</v>
      </c>
      <c r="FD331" s="166">
        <f>IFERROR(HLOOKUP(FD$1,$H$5:$FY$1802,MATCH($A331,$A$5:$A$1802,0),0)*HLOOKUP(FD$2,$H$5:$FY$1802,MATCH($A331,$A$5:$A$1802,0),0),$H$2)</f>
        <v>4383736</v>
      </c>
      <c r="FE331" s="166">
        <f>IFERROR(HLOOKUP(FE$1,$H$5:$FY$1802,MATCH($A331,$A$5:$A$1802,0),0)*HLOOKUP(FE$2,$H$5:$FY$1802,MATCH($A331,$A$5:$A$1802,0),0),$H$2)</f>
        <v>31203432</v>
      </c>
      <c r="FF331" s="166">
        <f>IFERROR(HLOOKUP(FF$1,$H$5:$FY$1802,MATCH($A331,$A$5:$A$1802,0),0)*HLOOKUP(FF$2,$H$5:$FY$1802,MATCH($A331,$A$5:$A$1802,0),0),$H$2)</f>
        <v>0</v>
      </c>
      <c r="FG331" s="166">
        <f>IFERROR(HLOOKUP(FG$1,$H$5:$FY$1802,MATCH($A331,$A$5:$A$1802,0),0)*HLOOKUP(FG$2,$H$5:$FY$1802,MATCH($A331,$A$5:$A$1802,0),0),$H$2)</f>
        <v>18632416</v>
      </c>
      <c r="FH331" s="152"/>
      <c r="FI331" s="405">
        <f t="shared" si="1065"/>
        <v>2.4082649472450175</v>
      </c>
      <c r="FJ331" s="405">
        <f t="shared" si="1065"/>
        <v>1.7453106682297772</v>
      </c>
      <c r="FK331" s="405">
        <f t="shared" si="1066"/>
        <v>2.4082699619771861</v>
      </c>
      <c r="FL331" s="405">
        <f t="shared" si="1067"/>
        <v>2.83032319391635</v>
      </c>
      <c r="FM331" s="405">
        <f t="shared" si="1068"/>
        <v>1.4175787282615995</v>
      </c>
      <c r="FN331" s="405">
        <f t="shared" si="1069"/>
        <v>1.1178741690727187</v>
      </c>
      <c r="FO331" s="405">
        <f t="shared" si="1070"/>
        <v>1.7890856869315461</v>
      </c>
      <c r="FP331" s="405">
        <f t="shared" si="1071"/>
        <v>1.0691239827668741</v>
      </c>
      <c r="FQ331" s="405">
        <f t="shared" si="1072"/>
        <v>1.8871268656716418</v>
      </c>
      <c r="FR331" s="405">
        <f t="shared" si="1073"/>
        <v>1.0634328358208955</v>
      </c>
      <c r="FS331" s="65"/>
    </row>
    <row r="332" spans="1:175" ht="10.35" customHeight="1" x14ac:dyDescent="0.2">
      <c r="A332" s="74" t="str">
        <f t="shared" si="1060"/>
        <v>2017-18MARCHRYF</v>
      </c>
      <c r="B332" s="163" t="str">
        <f t="shared" si="1074"/>
        <v>2017-18</v>
      </c>
      <c r="C332" s="26" t="s">
        <v>838</v>
      </c>
      <c r="D332" s="163" t="str">
        <f>INDEX($FV$16:$FW$26,MATCH($F332,$FV$16:$FV$26,0),2)</f>
        <v>Y58</v>
      </c>
      <c r="E332" s="163" t="str">
        <f>VLOOKUP($D332,$FW$8:$FX$14,2,0)</f>
        <v>South West</v>
      </c>
      <c r="F332" s="271" t="s">
        <v>865</v>
      </c>
      <c r="G332" s="271" t="s">
        <v>879</v>
      </c>
      <c r="H332" s="272">
        <v>111364</v>
      </c>
      <c r="I332" s="272">
        <v>77347</v>
      </c>
      <c r="J332" s="272">
        <v>657752</v>
      </c>
      <c r="K332" s="272">
        <v>9</v>
      </c>
      <c r="L332" s="272">
        <v>2</v>
      </c>
      <c r="M332" s="272" t="s">
        <v>44</v>
      </c>
      <c r="N332" s="272">
        <v>40</v>
      </c>
      <c r="O332" s="272">
        <v>98</v>
      </c>
      <c r="P332" s="272" t="s">
        <v>44</v>
      </c>
      <c r="Q332" s="272" t="s">
        <v>44</v>
      </c>
      <c r="R332" s="272" t="s">
        <v>44</v>
      </c>
      <c r="S332" s="272" t="s">
        <v>44</v>
      </c>
      <c r="T332" s="272">
        <v>75414</v>
      </c>
      <c r="U332" s="272">
        <v>5647</v>
      </c>
      <c r="V332" s="272">
        <v>3465</v>
      </c>
      <c r="W332" s="272">
        <v>39096</v>
      </c>
      <c r="X332" s="272">
        <v>18854</v>
      </c>
      <c r="Y332" s="272">
        <v>818</v>
      </c>
      <c r="Z332" s="272">
        <v>3295867</v>
      </c>
      <c r="AA332" s="272">
        <v>584</v>
      </c>
      <c r="AB332" s="272">
        <v>1062</v>
      </c>
      <c r="AC332" s="272">
        <v>3023540</v>
      </c>
      <c r="AD332" s="272">
        <v>873</v>
      </c>
      <c r="AE332" s="272">
        <v>1633</v>
      </c>
      <c r="AF332" s="272">
        <v>82391142</v>
      </c>
      <c r="AG332" s="272">
        <v>2107</v>
      </c>
      <c r="AH332" s="272">
        <v>4410</v>
      </c>
      <c r="AI332" s="272">
        <v>93165072</v>
      </c>
      <c r="AJ332" s="272">
        <v>4941</v>
      </c>
      <c r="AK332" s="272">
        <v>11713</v>
      </c>
      <c r="AL332" s="272">
        <v>7669656</v>
      </c>
      <c r="AM332" s="272">
        <v>9376</v>
      </c>
      <c r="AN332" s="272">
        <v>19945</v>
      </c>
      <c r="AO332" s="272">
        <v>4627</v>
      </c>
      <c r="AP332" s="272">
        <v>402</v>
      </c>
      <c r="AQ332" s="272">
        <v>1355</v>
      </c>
      <c r="AR332" s="272">
        <v>4244</v>
      </c>
      <c r="AS332" s="272">
        <v>645</v>
      </c>
      <c r="AT332" s="272">
        <v>2225</v>
      </c>
      <c r="AU332" s="272">
        <v>165</v>
      </c>
      <c r="AV332" s="272">
        <v>39104</v>
      </c>
      <c r="AW332" s="272">
        <v>3297</v>
      </c>
      <c r="AX332" s="272">
        <v>28386</v>
      </c>
      <c r="AY332" s="272">
        <v>70787</v>
      </c>
      <c r="AZ332" s="272">
        <v>11557</v>
      </c>
      <c r="BA332" s="272">
        <v>8978</v>
      </c>
      <c r="BB332" s="272">
        <v>7175</v>
      </c>
      <c r="BC332" s="272">
        <v>5660</v>
      </c>
      <c r="BD332" s="272">
        <v>51387</v>
      </c>
      <c r="BE332" s="272">
        <v>44055</v>
      </c>
      <c r="BF332" s="272">
        <v>27408</v>
      </c>
      <c r="BG332" s="272">
        <v>20912</v>
      </c>
      <c r="BH332" s="272">
        <v>1211</v>
      </c>
      <c r="BI332" s="272">
        <v>902</v>
      </c>
      <c r="BJ332" s="272" t="s">
        <v>44</v>
      </c>
      <c r="BK332" s="272" t="s">
        <v>44</v>
      </c>
      <c r="BL332" s="272" t="s">
        <v>44</v>
      </c>
      <c r="BM332" s="272" t="s">
        <v>44</v>
      </c>
      <c r="BN332" s="272" t="s">
        <v>44</v>
      </c>
      <c r="BO332" s="272" t="s">
        <v>44</v>
      </c>
      <c r="BP332" s="272" t="s">
        <v>44</v>
      </c>
      <c r="BQ332" s="272" t="s">
        <v>44</v>
      </c>
      <c r="BR332" s="272" t="s">
        <v>44</v>
      </c>
      <c r="BS332" s="272" t="s">
        <v>44</v>
      </c>
      <c r="BT332" s="272" t="s">
        <v>44</v>
      </c>
      <c r="BU332" s="272" t="s">
        <v>44</v>
      </c>
      <c r="BV332" s="272" t="s">
        <v>44</v>
      </c>
      <c r="BW332" s="272" t="s">
        <v>44</v>
      </c>
      <c r="BX332" s="272" t="s">
        <v>44</v>
      </c>
      <c r="BY332" s="272" t="s">
        <v>44</v>
      </c>
      <c r="BZ332" s="272" t="s">
        <v>44</v>
      </c>
      <c r="CA332" s="272" t="s">
        <v>44</v>
      </c>
      <c r="CB332" s="272" t="s">
        <v>44</v>
      </c>
      <c r="CC332" s="272" t="s">
        <v>44</v>
      </c>
      <c r="CD332" s="272" t="s">
        <v>44</v>
      </c>
      <c r="CE332" s="272" t="s">
        <v>44</v>
      </c>
      <c r="CF332" s="272" t="s">
        <v>44</v>
      </c>
      <c r="CG332" s="272" t="s">
        <v>44</v>
      </c>
      <c r="CH332" s="272" t="s">
        <v>44</v>
      </c>
      <c r="CI332" s="272" t="s">
        <v>44</v>
      </c>
      <c r="CJ332" s="272" t="s">
        <v>44</v>
      </c>
      <c r="CK332" s="272" t="s">
        <v>44</v>
      </c>
      <c r="CL332" s="272" t="s">
        <v>44</v>
      </c>
      <c r="CM332" s="272" t="s">
        <v>44</v>
      </c>
      <c r="CN332" s="272" t="s">
        <v>44</v>
      </c>
      <c r="CO332" s="272" t="s">
        <v>44</v>
      </c>
      <c r="CP332" s="272" t="s">
        <v>44</v>
      </c>
      <c r="CQ332" s="272" t="s">
        <v>44</v>
      </c>
      <c r="CR332" s="272" t="s">
        <v>44</v>
      </c>
      <c r="CS332" s="272" t="s">
        <v>44</v>
      </c>
      <c r="CT332" s="272" t="s">
        <v>44</v>
      </c>
      <c r="CU332" s="272" t="s">
        <v>44</v>
      </c>
      <c r="CV332" s="272" t="s">
        <v>44</v>
      </c>
      <c r="CW332" s="272" t="s">
        <v>44</v>
      </c>
      <c r="CX332" s="272">
        <v>459</v>
      </c>
      <c r="CY332" s="272">
        <v>171422</v>
      </c>
      <c r="CZ332" s="272">
        <v>373</v>
      </c>
      <c r="DA332" s="272">
        <v>632</v>
      </c>
      <c r="DB332" s="272">
        <v>2463</v>
      </c>
      <c r="DC332" s="272">
        <v>78458</v>
      </c>
      <c r="DD332" s="272">
        <v>32</v>
      </c>
      <c r="DE332" s="272">
        <v>60</v>
      </c>
      <c r="DF332" s="272" t="s">
        <v>44</v>
      </c>
      <c r="DG332" s="272" t="s">
        <v>44</v>
      </c>
      <c r="DH332" s="272" t="s">
        <v>44</v>
      </c>
      <c r="DI332" s="272" t="s">
        <v>44</v>
      </c>
      <c r="DJ332" s="272" t="s">
        <v>44</v>
      </c>
      <c r="DK332" s="272">
        <v>2</v>
      </c>
      <c r="DL332" s="250">
        <v>1032</v>
      </c>
      <c r="DM332" s="250">
        <v>968</v>
      </c>
      <c r="DN332" s="250">
        <v>24</v>
      </c>
      <c r="DO332" s="250">
        <v>1143</v>
      </c>
      <c r="DP332" s="250">
        <v>5842386</v>
      </c>
      <c r="DQ332" s="250">
        <v>5661</v>
      </c>
      <c r="DR332" s="250">
        <v>12725</v>
      </c>
      <c r="DS332" s="250">
        <v>6677584</v>
      </c>
      <c r="DT332" s="250">
        <v>6898</v>
      </c>
      <c r="DU332" s="250">
        <v>14554</v>
      </c>
      <c r="DV332" s="250">
        <v>141505</v>
      </c>
      <c r="DW332" s="250">
        <v>5896</v>
      </c>
      <c r="DX332" s="250">
        <v>12972</v>
      </c>
      <c r="DY332" s="250">
        <v>10598586</v>
      </c>
      <c r="DZ332" s="250">
        <v>9273</v>
      </c>
      <c r="EA332" s="250">
        <v>20797</v>
      </c>
      <c r="EB332" s="155"/>
      <c r="EC332" s="75">
        <f t="shared" si="1061"/>
        <v>3</v>
      </c>
      <c r="ED332" s="74">
        <f t="shared" si="1062"/>
        <v>2018</v>
      </c>
      <c r="EE332" s="165">
        <f t="shared" si="1063"/>
        <v>43160</v>
      </c>
      <c r="EF332" s="157">
        <f t="shared" si="1064"/>
        <v>31</v>
      </c>
      <c r="EG332" s="156"/>
      <c r="EH332" s="166">
        <f>IFERROR(HLOOKUP(EH$1,$H$5:$FY$1802,MATCH($A332,$A$5:$A$1802,0),0)*HLOOKUP(EH$2,$H$5:$FY$1802,MATCH($A332,$A$5:$A$1802,0),0),$H$2)</f>
        <v>154694</v>
      </c>
      <c r="EI332" s="166" t="str">
        <f>IFERROR(HLOOKUP(EI$1,$H$5:$FY$1802,MATCH($A332,$A$5:$A$1802,0),0)*HLOOKUP(EI$2,$H$5:$FY$1802,MATCH($A332,$A$5:$A$1802,0),0),$H$2)</f>
        <v>-</v>
      </c>
      <c r="EJ332" s="166">
        <f>IFERROR(HLOOKUP(EJ$1,$H$5:$FY$1802,MATCH($A332,$A$5:$A$1802,0),0)*HLOOKUP(EJ$2,$H$5:$FY$1802,MATCH($A332,$A$5:$A$1802,0),0),$H$2)</f>
        <v>3093880</v>
      </c>
      <c r="EK332" s="166">
        <f>IFERROR(HLOOKUP(EK$1,$H$5:$FY$1802,MATCH($A332,$A$5:$A$1802,0),0)*HLOOKUP(EK$2,$H$5:$FY$1802,MATCH($A332,$A$5:$A$1802,0),0),$H$2)</f>
        <v>7580006</v>
      </c>
      <c r="EL332" s="166">
        <f>IFERROR(HLOOKUP(EL$1,$H$5:$FY$1802,MATCH($A332,$A$5:$A$1802,0),0)*HLOOKUP(EL$2,$H$5:$FY$1802,MATCH($A332,$A$5:$A$1802,0),0),$H$2)</f>
        <v>5997114</v>
      </c>
      <c r="EM332" s="166">
        <f>IFERROR(HLOOKUP(EM$1,$H$5:$FY$1802,MATCH($A332,$A$5:$A$1802,0),0)*HLOOKUP(EM$2,$H$5:$FY$1802,MATCH($A332,$A$5:$A$1802,0),0),$H$2)</f>
        <v>5658345</v>
      </c>
      <c r="EN332" s="166">
        <f>IFERROR(HLOOKUP(EN$1,$H$5:$FY$1802,MATCH($A332,$A$5:$A$1802,0),0)*HLOOKUP(EN$2,$H$5:$FY$1802,MATCH($A332,$A$5:$A$1802,0),0),$H$2)</f>
        <v>172413360</v>
      </c>
      <c r="EO332" s="166">
        <f>IFERROR(HLOOKUP(EO$1,$H$5:$FY$1802,MATCH($A332,$A$5:$A$1802,0),0)*HLOOKUP(EO$2,$H$5:$FY$1802,MATCH($A332,$A$5:$A$1802,0),0),$H$2)</f>
        <v>220836902</v>
      </c>
      <c r="EP332" s="166">
        <f>IFERROR(HLOOKUP(EP$1,$H$5:$FY$1802,MATCH($A332,$A$5:$A$1802,0),0)*HLOOKUP(EP$2,$H$5:$FY$1802,MATCH($A332,$A$5:$A$1802,0),0),$H$2)</f>
        <v>16315010</v>
      </c>
      <c r="EQ332" s="166" t="str">
        <f>IFERROR(HLOOKUP(EQ$1,$H$5:$FY$1802,MATCH($A332,$A$5:$A$1802,0),0)*HLOOKUP(EQ$2,$H$5:$FY$1802,MATCH($A332,$A$5:$A$1802,0),0),$H$2)</f>
        <v>-</v>
      </c>
      <c r="ER332" s="166" t="str">
        <f>IFERROR(HLOOKUP(ER$1,$H$5:$FY$1802,MATCH($A332,$A$5:$A$1802,0),0)*HLOOKUP(ER$2,$H$5:$FY$1802,MATCH($A332,$A$5:$A$1802,0),0),$H$2)</f>
        <v>-</v>
      </c>
      <c r="ES332" s="166" t="str">
        <f>IFERROR(HLOOKUP(ES$1,$H$5:$FY$1802,MATCH($A332,$A$5:$A$1802,0),0)*HLOOKUP(ES$2,$H$5:$FY$1802,MATCH($A332,$A$5:$A$1802,0),0),$H$2)</f>
        <v>-</v>
      </c>
      <c r="ET332" s="166" t="str">
        <f>IFERROR(HLOOKUP(ET$1,$H$5:$FY$1802,MATCH($A332,$A$5:$A$1802,0),0)*HLOOKUP(ET$2,$H$5:$FY$1802,MATCH($A332,$A$5:$A$1802,0),0),$H$2)</f>
        <v>-</v>
      </c>
      <c r="EU332" s="166" t="str">
        <f>IFERROR(HLOOKUP(EU$1,$H$5:$FY$1802,MATCH($A332,$A$5:$A$1802,0),0)*HLOOKUP(EU$2,$H$5:$FY$1802,MATCH($A332,$A$5:$A$1802,0),0),$H$2)</f>
        <v>-</v>
      </c>
      <c r="EV332" s="166" t="str">
        <f>IFERROR(HLOOKUP(EV$1,$H$5:$FY$1802,MATCH($A332,$A$5:$A$1802,0),0)*HLOOKUP(EV$2,$H$5:$FY$1802,MATCH($A332,$A$5:$A$1802,0),0),$H$2)</f>
        <v>-</v>
      </c>
      <c r="EW332" s="166" t="str">
        <f>IFERROR(HLOOKUP(EW$1,$H$5:$FY$1802,MATCH($A332,$A$5:$A$1802,0),0)*HLOOKUP(EW$2,$H$5:$FY$1802,MATCH($A332,$A$5:$A$1802,0),0),$H$2)</f>
        <v>-</v>
      </c>
      <c r="EX332" s="166" t="str">
        <f>IFERROR(HLOOKUP(EX$1,$H$5:$FY$1802,MATCH($A332,$A$5:$A$1802,0),0)*HLOOKUP(EX$2,$H$5:$FY$1802,MATCH($A332,$A$5:$A$1802,0),0),$H$2)</f>
        <v>-</v>
      </c>
      <c r="EY332" s="166" t="str">
        <f>IFERROR(HLOOKUP(EY$1,$H$5:$FY$1802,MATCH($A332,$A$5:$A$1802,0),0)*HLOOKUP(EY$2,$H$5:$FY$1802,MATCH($A332,$A$5:$A$1802,0),0),$H$2)</f>
        <v>-</v>
      </c>
      <c r="EZ332" s="166" t="str">
        <f>IFERROR(HLOOKUP(EZ$1,$H$5:$FY$1802,MATCH($A332,$A$5:$A$1802,0),0)*HLOOKUP(EZ$2,$H$5:$FY$1802,MATCH($A332,$A$5:$A$1802,0),0),$H$2)</f>
        <v>-</v>
      </c>
      <c r="FA332" s="166" t="str">
        <f>IFERROR(HLOOKUP(FA$1,$H$5:$FY$1802,MATCH($A332,$A$5:$A$1802,0),0)*HLOOKUP(FA$2,$H$5:$FY$1802,MATCH($A332,$A$5:$A$1802,0),0),$H$2)</f>
        <v>-</v>
      </c>
      <c r="FB332" s="166">
        <f>IFERROR(HLOOKUP(FB$1,$H$5:$FY$1802,MATCH($A332,$A$5:$A$1802,0),0)*HLOOKUP(FB$2,$H$5:$FY$1802,MATCH($A332,$A$5:$A$1802,0),0),$H$2)</f>
        <v>290088</v>
      </c>
      <c r="FC332" s="166">
        <f>IFERROR(HLOOKUP(FC$1,$H$5:$FY$1802,MATCH($A332,$A$5:$A$1802,0),0)*HLOOKUP(FC$2,$H$5:$FY$1802,MATCH($A332,$A$5:$A$1802,0),0),$H$2)</f>
        <v>147780</v>
      </c>
      <c r="FD332" s="166">
        <f>IFERROR(HLOOKUP(FD$1,$H$5:$FY$1802,MATCH($A332,$A$5:$A$1802,0),0)*HLOOKUP(FD$2,$H$5:$FY$1802,MATCH($A332,$A$5:$A$1802,0),0),$H$2)</f>
        <v>13132200</v>
      </c>
      <c r="FE332" s="166">
        <f>IFERROR(HLOOKUP(FE$1,$H$5:$FY$1802,MATCH($A332,$A$5:$A$1802,0),0)*HLOOKUP(FE$2,$H$5:$FY$1802,MATCH($A332,$A$5:$A$1802,0),0),$H$2)</f>
        <v>14088272</v>
      </c>
      <c r="FF332" s="166">
        <f>IFERROR(HLOOKUP(FF$1,$H$5:$FY$1802,MATCH($A332,$A$5:$A$1802,0),0)*HLOOKUP(FF$2,$H$5:$FY$1802,MATCH($A332,$A$5:$A$1802,0),0),$H$2)</f>
        <v>311328</v>
      </c>
      <c r="FG332" s="166">
        <f>IFERROR(HLOOKUP(FG$1,$H$5:$FY$1802,MATCH($A332,$A$5:$A$1802,0),0)*HLOOKUP(FG$2,$H$5:$FY$1802,MATCH($A332,$A$5:$A$1802,0),0),$H$2)</f>
        <v>23770971</v>
      </c>
      <c r="FH332" s="152"/>
      <c r="FI332" s="405">
        <f t="shared" si="1065"/>
        <v>2.0465734018062687</v>
      </c>
      <c r="FJ332" s="405">
        <f t="shared" si="1065"/>
        <v>1.5898707278200814</v>
      </c>
      <c r="FK332" s="405">
        <f t="shared" si="1066"/>
        <v>2.0707070707070705</v>
      </c>
      <c r="FL332" s="405">
        <f t="shared" si="1067"/>
        <v>1.6334776334776335</v>
      </c>
      <c r="FM332" s="405">
        <f t="shared" si="1068"/>
        <v>1.3143799877225291</v>
      </c>
      <c r="FN332" s="405">
        <f t="shared" si="1069"/>
        <v>1.1268416206261511</v>
      </c>
      <c r="FO332" s="405">
        <f t="shared" si="1070"/>
        <v>1.4536968282592553</v>
      </c>
      <c r="FP332" s="405">
        <f t="shared" si="1071"/>
        <v>1.1091545560623741</v>
      </c>
      <c r="FQ332" s="405">
        <f t="shared" si="1072"/>
        <v>1.4804400977995109</v>
      </c>
      <c r="FR332" s="405">
        <f t="shared" si="1073"/>
        <v>1.1026894865525672</v>
      </c>
      <c r="FS332" s="65"/>
    </row>
    <row r="333" spans="1:175" ht="10.35" customHeight="1" x14ac:dyDescent="0.2">
      <c r="A333" s="74" t="str">
        <f t="shared" si="1060"/>
        <v>2017-18MARCHRYA</v>
      </c>
      <c r="B333" s="163" t="str">
        <f t="shared" si="1074"/>
        <v>2017-18</v>
      </c>
      <c r="C333" s="26" t="s">
        <v>838</v>
      </c>
      <c r="D333" s="163" t="str">
        <f>INDEX($FV$16:$FW$26,MATCH($F333,$FV$16:$FV$26,0),2)</f>
        <v>Y60</v>
      </c>
      <c r="E333" s="163" t="str">
        <f>VLOOKUP($D333,$FW$8:$FX$14,2,0)</f>
        <v>Midlands</v>
      </c>
      <c r="F333" s="271" t="s">
        <v>867</v>
      </c>
      <c r="G333" s="271" t="s">
        <v>880</v>
      </c>
      <c r="H333" s="272">
        <v>112960</v>
      </c>
      <c r="I333" s="272">
        <v>82631</v>
      </c>
      <c r="J333" s="272">
        <v>294667</v>
      </c>
      <c r="K333" s="272">
        <v>4</v>
      </c>
      <c r="L333" s="272">
        <v>1</v>
      </c>
      <c r="M333" s="272" t="s">
        <v>44</v>
      </c>
      <c r="N333" s="272">
        <v>18</v>
      </c>
      <c r="O333" s="272">
        <v>52</v>
      </c>
      <c r="P333" s="272" t="s">
        <v>44</v>
      </c>
      <c r="Q333" s="272" t="s">
        <v>44</v>
      </c>
      <c r="R333" s="272" t="s">
        <v>44</v>
      </c>
      <c r="S333" s="272" t="s">
        <v>44</v>
      </c>
      <c r="T333" s="272">
        <v>88056</v>
      </c>
      <c r="U333" s="272">
        <v>5209</v>
      </c>
      <c r="V333" s="272">
        <v>3235</v>
      </c>
      <c r="W333" s="272">
        <v>40990</v>
      </c>
      <c r="X333" s="272">
        <v>33131</v>
      </c>
      <c r="Y333" s="272">
        <v>1831</v>
      </c>
      <c r="Z333" s="272">
        <v>2237579</v>
      </c>
      <c r="AA333" s="272">
        <v>430</v>
      </c>
      <c r="AB333" s="272">
        <v>751</v>
      </c>
      <c r="AC333" s="272">
        <v>1673640</v>
      </c>
      <c r="AD333" s="272">
        <v>517</v>
      </c>
      <c r="AE333" s="272">
        <v>904</v>
      </c>
      <c r="AF333" s="272">
        <v>35111082</v>
      </c>
      <c r="AG333" s="272">
        <v>857</v>
      </c>
      <c r="AH333" s="272">
        <v>1608</v>
      </c>
      <c r="AI333" s="272">
        <v>85301731</v>
      </c>
      <c r="AJ333" s="272">
        <v>2575</v>
      </c>
      <c r="AK333" s="272">
        <v>6141</v>
      </c>
      <c r="AL333" s="272">
        <v>6528271</v>
      </c>
      <c r="AM333" s="272">
        <v>3565</v>
      </c>
      <c r="AN333" s="272">
        <v>9215</v>
      </c>
      <c r="AO333" s="272">
        <v>3359</v>
      </c>
      <c r="AP333" s="272">
        <v>8</v>
      </c>
      <c r="AQ333" s="272">
        <v>18</v>
      </c>
      <c r="AR333" s="272">
        <v>0</v>
      </c>
      <c r="AS333" s="272">
        <v>250</v>
      </c>
      <c r="AT333" s="272">
        <v>3083</v>
      </c>
      <c r="AU333" s="272">
        <v>1851</v>
      </c>
      <c r="AV333" s="272">
        <v>49621</v>
      </c>
      <c r="AW333" s="272">
        <v>3125</v>
      </c>
      <c r="AX333" s="272">
        <v>31951</v>
      </c>
      <c r="AY333" s="272">
        <v>84697</v>
      </c>
      <c r="AZ333" s="272">
        <v>9601</v>
      </c>
      <c r="BA333" s="272">
        <v>7190</v>
      </c>
      <c r="BB333" s="272">
        <v>5901</v>
      </c>
      <c r="BC333" s="272">
        <v>4531</v>
      </c>
      <c r="BD333" s="272">
        <v>51624</v>
      </c>
      <c r="BE333" s="272">
        <v>43164</v>
      </c>
      <c r="BF333" s="272">
        <v>54846</v>
      </c>
      <c r="BG333" s="272">
        <v>34710</v>
      </c>
      <c r="BH333" s="272">
        <v>4149</v>
      </c>
      <c r="BI333" s="272">
        <v>1946</v>
      </c>
      <c r="BJ333" s="272" t="s">
        <v>44</v>
      </c>
      <c r="BK333" s="272" t="s">
        <v>44</v>
      </c>
      <c r="BL333" s="272" t="s">
        <v>44</v>
      </c>
      <c r="BM333" s="272" t="s">
        <v>44</v>
      </c>
      <c r="BN333" s="272" t="s">
        <v>44</v>
      </c>
      <c r="BO333" s="272" t="s">
        <v>44</v>
      </c>
      <c r="BP333" s="272" t="s">
        <v>44</v>
      </c>
      <c r="BQ333" s="272" t="s">
        <v>44</v>
      </c>
      <c r="BR333" s="272" t="s">
        <v>44</v>
      </c>
      <c r="BS333" s="272" t="s">
        <v>44</v>
      </c>
      <c r="BT333" s="272" t="s">
        <v>44</v>
      </c>
      <c r="BU333" s="272" t="s">
        <v>44</v>
      </c>
      <c r="BV333" s="272" t="s">
        <v>44</v>
      </c>
      <c r="BW333" s="272" t="s">
        <v>44</v>
      </c>
      <c r="BX333" s="272" t="s">
        <v>44</v>
      </c>
      <c r="BY333" s="272" t="s">
        <v>44</v>
      </c>
      <c r="BZ333" s="272" t="s">
        <v>44</v>
      </c>
      <c r="CA333" s="272" t="s">
        <v>44</v>
      </c>
      <c r="CB333" s="272" t="s">
        <v>44</v>
      </c>
      <c r="CC333" s="272" t="s">
        <v>44</v>
      </c>
      <c r="CD333" s="272" t="s">
        <v>44</v>
      </c>
      <c r="CE333" s="272" t="s">
        <v>44</v>
      </c>
      <c r="CF333" s="272" t="s">
        <v>44</v>
      </c>
      <c r="CG333" s="272" t="s">
        <v>44</v>
      </c>
      <c r="CH333" s="272" t="s">
        <v>44</v>
      </c>
      <c r="CI333" s="272" t="s">
        <v>44</v>
      </c>
      <c r="CJ333" s="272" t="s">
        <v>44</v>
      </c>
      <c r="CK333" s="272" t="s">
        <v>44</v>
      </c>
      <c r="CL333" s="272" t="s">
        <v>44</v>
      </c>
      <c r="CM333" s="272" t="s">
        <v>44</v>
      </c>
      <c r="CN333" s="272" t="s">
        <v>44</v>
      </c>
      <c r="CO333" s="272" t="s">
        <v>44</v>
      </c>
      <c r="CP333" s="272" t="s">
        <v>44</v>
      </c>
      <c r="CQ333" s="272" t="s">
        <v>44</v>
      </c>
      <c r="CR333" s="272" t="s">
        <v>44</v>
      </c>
      <c r="CS333" s="272" t="s">
        <v>44</v>
      </c>
      <c r="CT333" s="272" t="s">
        <v>44</v>
      </c>
      <c r="CU333" s="272" t="s">
        <v>44</v>
      </c>
      <c r="CV333" s="272" t="s">
        <v>44</v>
      </c>
      <c r="CW333" s="272" t="s">
        <v>44</v>
      </c>
      <c r="CX333" s="272">
        <v>203</v>
      </c>
      <c r="CY333" s="272">
        <v>62558</v>
      </c>
      <c r="CZ333" s="272">
        <v>308</v>
      </c>
      <c r="DA333" s="272">
        <v>513</v>
      </c>
      <c r="DB333" s="272">
        <v>3610</v>
      </c>
      <c r="DC333" s="272">
        <v>190141</v>
      </c>
      <c r="DD333" s="272">
        <v>53</v>
      </c>
      <c r="DE333" s="272">
        <v>60</v>
      </c>
      <c r="DF333" s="272" t="s">
        <v>44</v>
      </c>
      <c r="DG333" s="272" t="s">
        <v>44</v>
      </c>
      <c r="DH333" s="272" t="s">
        <v>44</v>
      </c>
      <c r="DI333" s="272" t="s">
        <v>44</v>
      </c>
      <c r="DJ333" s="272" t="s">
        <v>44</v>
      </c>
      <c r="DK333" s="272">
        <v>288</v>
      </c>
      <c r="DL333" s="250">
        <v>3</v>
      </c>
      <c r="DM333" s="250">
        <v>1632</v>
      </c>
      <c r="DN333" s="250">
        <v>0</v>
      </c>
      <c r="DO333" s="250">
        <v>1613</v>
      </c>
      <c r="DP333" s="250">
        <v>18940</v>
      </c>
      <c r="DQ333" s="250">
        <v>6313</v>
      </c>
      <c r="DR333" s="250">
        <v>13888</v>
      </c>
      <c r="DS333" s="250">
        <v>7809583</v>
      </c>
      <c r="DT333" s="250">
        <v>4785</v>
      </c>
      <c r="DU333" s="250">
        <v>10333</v>
      </c>
      <c r="DV333" s="250">
        <v>0</v>
      </c>
      <c r="DW333" s="250">
        <v>0</v>
      </c>
      <c r="DX333" s="250">
        <v>0</v>
      </c>
      <c r="DY333" s="250">
        <v>10085382</v>
      </c>
      <c r="DZ333" s="250">
        <v>6253</v>
      </c>
      <c r="EA333" s="250">
        <v>14630</v>
      </c>
      <c r="EB333" s="155"/>
      <c r="EC333" s="75">
        <f t="shared" si="1061"/>
        <v>3</v>
      </c>
      <c r="ED333" s="74">
        <f t="shared" si="1062"/>
        <v>2018</v>
      </c>
      <c r="EE333" s="165">
        <f t="shared" si="1063"/>
        <v>43160</v>
      </c>
      <c r="EF333" s="157">
        <f t="shared" si="1064"/>
        <v>31</v>
      </c>
      <c r="EG333" s="156"/>
      <c r="EH333" s="166">
        <f>IFERROR(HLOOKUP(EH$1,$H$5:$FY$1802,MATCH($A333,$A$5:$A$1802,0),0)*HLOOKUP(EH$2,$H$5:$FY$1802,MATCH($A333,$A$5:$A$1802,0),0),$H$2)</f>
        <v>82631</v>
      </c>
      <c r="EI333" s="166" t="str">
        <f>IFERROR(HLOOKUP(EI$1,$H$5:$FY$1802,MATCH($A333,$A$5:$A$1802,0),0)*HLOOKUP(EI$2,$H$5:$FY$1802,MATCH($A333,$A$5:$A$1802,0),0),$H$2)</f>
        <v>-</v>
      </c>
      <c r="EJ333" s="166">
        <f>IFERROR(HLOOKUP(EJ$1,$H$5:$FY$1802,MATCH($A333,$A$5:$A$1802,0),0)*HLOOKUP(EJ$2,$H$5:$FY$1802,MATCH($A333,$A$5:$A$1802,0),0),$H$2)</f>
        <v>1487358</v>
      </c>
      <c r="EK333" s="166">
        <f>IFERROR(HLOOKUP(EK$1,$H$5:$FY$1802,MATCH($A333,$A$5:$A$1802,0),0)*HLOOKUP(EK$2,$H$5:$FY$1802,MATCH($A333,$A$5:$A$1802,0),0),$H$2)</f>
        <v>4296812</v>
      </c>
      <c r="EL333" s="166">
        <f>IFERROR(HLOOKUP(EL$1,$H$5:$FY$1802,MATCH($A333,$A$5:$A$1802,0),0)*HLOOKUP(EL$2,$H$5:$FY$1802,MATCH($A333,$A$5:$A$1802,0),0),$H$2)</f>
        <v>3911959</v>
      </c>
      <c r="EM333" s="166">
        <f>IFERROR(HLOOKUP(EM$1,$H$5:$FY$1802,MATCH($A333,$A$5:$A$1802,0),0)*HLOOKUP(EM$2,$H$5:$FY$1802,MATCH($A333,$A$5:$A$1802,0),0),$H$2)</f>
        <v>2924440</v>
      </c>
      <c r="EN333" s="166">
        <f>IFERROR(HLOOKUP(EN$1,$H$5:$FY$1802,MATCH($A333,$A$5:$A$1802,0),0)*HLOOKUP(EN$2,$H$5:$FY$1802,MATCH($A333,$A$5:$A$1802,0),0),$H$2)</f>
        <v>65911920</v>
      </c>
      <c r="EO333" s="166">
        <f>IFERROR(HLOOKUP(EO$1,$H$5:$FY$1802,MATCH($A333,$A$5:$A$1802,0),0)*HLOOKUP(EO$2,$H$5:$FY$1802,MATCH($A333,$A$5:$A$1802,0),0),$H$2)</f>
        <v>203457471</v>
      </c>
      <c r="EP333" s="166">
        <f>IFERROR(HLOOKUP(EP$1,$H$5:$FY$1802,MATCH($A333,$A$5:$A$1802,0),0)*HLOOKUP(EP$2,$H$5:$FY$1802,MATCH($A333,$A$5:$A$1802,0),0),$H$2)</f>
        <v>16872665</v>
      </c>
      <c r="EQ333" s="166" t="str">
        <f>IFERROR(HLOOKUP(EQ$1,$H$5:$FY$1802,MATCH($A333,$A$5:$A$1802,0),0)*HLOOKUP(EQ$2,$H$5:$FY$1802,MATCH($A333,$A$5:$A$1802,0),0),$H$2)</f>
        <v>-</v>
      </c>
      <c r="ER333" s="166" t="str">
        <f>IFERROR(HLOOKUP(ER$1,$H$5:$FY$1802,MATCH($A333,$A$5:$A$1802,0),0)*HLOOKUP(ER$2,$H$5:$FY$1802,MATCH($A333,$A$5:$A$1802,0),0),$H$2)</f>
        <v>-</v>
      </c>
      <c r="ES333" s="166" t="str">
        <f>IFERROR(HLOOKUP(ES$1,$H$5:$FY$1802,MATCH($A333,$A$5:$A$1802,0),0)*HLOOKUP(ES$2,$H$5:$FY$1802,MATCH($A333,$A$5:$A$1802,0),0),$H$2)</f>
        <v>-</v>
      </c>
      <c r="ET333" s="166" t="str">
        <f>IFERROR(HLOOKUP(ET$1,$H$5:$FY$1802,MATCH($A333,$A$5:$A$1802,0),0)*HLOOKUP(ET$2,$H$5:$FY$1802,MATCH($A333,$A$5:$A$1802,0),0),$H$2)</f>
        <v>-</v>
      </c>
      <c r="EU333" s="166" t="str">
        <f>IFERROR(HLOOKUP(EU$1,$H$5:$FY$1802,MATCH($A333,$A$5:$A$1802,0),0)*HLOOKUP(EU$2,$H$5:$FY$1802,MATCH($A333,$A$5:$A$1802,0),0),$H$2)</f>
        <v>-</v>
      </c>
      <c r="EV333" s="166" t="str">
        <f>IFERROR(HLOOKUP(EV$1,$H$5:$FY$1802,MATCH($A333,$A$5:$A$1802,0),0)*HLOOKUP(EV$2,$H$5:$FY$1802,MATCH($A333,$A$5:$A$1802,0),0),$H$2)</f>
        <v>-</v>
      </c>
      <c r="EW333" s="166" t="str">
        <f>IFERROR(HLOOKUP(EW$1,$H$5:$FY$1802,MATCH($A333,$A$5:$A$1802,0),0)*HLOOKUP(EW$2,$H$5:$FY$1802,MATCH($A333,$A$5:$A$1802,0),0),$H$2)</f>
        <v>-</v>
      </c>
      <c r="EX333" s="166" t="str">
        <f>IFERROR(HLOOKUP(EX$1,$H$5:$FY$1802,MATCH($A333,$A$5:$A$1802,0),0)*HLOOKUP(EX$2,$H$5:$FY$1802,MATCH($A333,$A$5:$A$1802,0),0),$H$2)</f>
        <v>-</v>
      </c>
      <c r="EY333" s="166" t="str">
        <f>IFERROR(HLOOKUP(EY$1,$H$5:$FY$1802,MATCH($A333,$A$5:$A$1802,0),0)*HLOOKUP(EY$2,$H$5:$FY$1802,MATCH($A333,$A$5:$A$1802,0),0),$H$2)</f>
        <v>-</v>
      </c>
      <c r="EZ333" s="166" t="str">
        <f>IFERROR(HLOOKUP(EZ$1,$H$5:$FY$1802,MATCH($A333,$A$5:$A$1802,0),0)*HLOOKUP(EZ$2,$H$5:$FY$1802,MATCH($A333,$A$5:$A$1802,0),0),$H$2)</f>
        <v>-</v>
      </c>
      <c r="FA333" s="166" t="str">
        <f>IFERROR(HLOOKUP(FA$1,$H$5:$FY$1802,MATCH($A333,$A$5:$A$1802,0),0)*HLOOKUP(FA$2,$H$5:$FY$1802,MATCH($A333,$A$5:$A$1802,0),0),$H$2)</f>
        <v>-</v>
      </c>
      <c r="FB333" s="166">
        <f>IFERROR(HLOOKUP(FB$1,$H$5:$FY$1802,MATCH($A333,$A$5:$A$1802,0),0)*HLOOKUP(FB$2,$H$5:$FY$1802,MATCH($A333,$A$5:$A$1802,0),0),$H$2)</f>
        <v>104139</v>
      </c>
      <c r="FC333" s="166">
        <f>IFERROR(HLOOKUP(FC$1,$H$5:$FY$1802,MATCH($A333,$A$5:$A$1802,0),0)*HLOOKUP(FC$2,$H$5:$FY$1802,MATCH($A333,$A$5:$A$1802,0),0),$H$2)</f>
        <v>216600</v>
      </c>
      <c r="FD333" s="166">
        <f>IFERROR(HLOOKUP(FD$1,$H$5:$FY$1802,MATCH($A333,$A$5:$A$1802,0),0)*HLOOKUP(FD$2,$H$5:$FY$1802,MATCH($A333,$A$5:$A$1802,0),0),$H$2)</f>
        <v>41664</v>
      </c>
      <c r="FE333" s="166">
        <f>IFERROR(HLOOKUP(FE$1,$H$5:$FY$1802,MATCH($A333,$A$5:$A$1802,0),0)*HLOOKUP(FE$2,$H$5:$FY$1802,MATCH($A333,$A$5:$A$1802,0),0),$H$2)</f>
        <v>16863456</v>
      </c>
      <c r="FF333" s="166">
        <f>IFERROR(HLOOKUP(FF$1,$H$5:$FY$1802,MATCH($A333,$A$5:$A$1802,0),0)*HLOOKUP(FF$2,$H$5:$FY$1802,MATCH($A333,$A$5:$A$1802,0),0),$H$2)</f>
        <v>0</v>
      </c>
      <c r="FG333" s="166">
        <f>IFERROR(HLOOKUP(FG$1,$H$5:$FY$1802,MATCH($A333,$A$5:$A$1802,0),0)*HLOOKUP(FG$2,$H$5:$FY$1802,MATCH($A333,$A$5:$A$1802,0),0),$H$2)</f>
        <v>23598190</v>
      </c>
      <c r="FH333" s="152"/>
      <c r="FI333" s="405">
        <f t="shared" si="1065"/>
        <v>1.8431560760222692</v>
      </c>
      <c r="FJ333" s="405">
        <f t="shared" si="1065"/>
        <v>1.3803033211748896</v>
      </c>
      <c r="FK333" s="405">
        <f t="shared" si="1066"/>
        <v>1.824111282843895</v>
      </c>
      <c r="FL333" s="405">
        <f t="shared" si="1067"/>
        <v>1.4006182380216383</v>
      </c>
      <c r="FM333" s="405">
        <f t="shared" si="1068"/>
        <v>1.2594291290558672</v>
      </c>
      <c r="FN333" s="405">
        <f t="shared" si="1069"/>
        <v>1.0530373261771164</v>
      </c>
      <c r="FO333" s="405">
        <f t="shared" si="1070"/>
        <v>1.6554284506957231</v>
      </c>
      <c r="FP333" s="405">
        <f t="shared" si="1071"/>
        <v>1.0476592919018441</v>
      </c>
      <c r="FQ333" s="405">
        <f t="shared" si="1072"/>
        <v>2.2659748771163297</v>
      </c>
      <c r="FR333" s="405">
        <f t="shared" si="1073"/>
        <v>1.062807209175314</v>
      </c>
      <c r="FS333" s="65"/>
    </row>
    <row r="334" spans="1:175" ht="10.35" customHeight="1" x14ac:dyDescent="0.2">
      <c r="A334" s="174" t="str">
        <f t="shared" si="1060"/>
        <v>2017-18MARCHRX8</v>
      </c>
      <c r="B334" s="176" t="str">
        <f t="shared" si="1074"/>
        <v>2017-18</v>
      </c>
      <c r="C334" s="175" t="s">
        <v>838</v>
      </c>
      <c r="D334" s="176" t="str">
        <f>INDEX($FV$16:$FW$26,MATCH($F334,$FV$16:$FV$26,0),2)</f>
        <v>Y63</v>
      </c>
      <c r="E334" s="176" t="str">
        <f>VLOOKUP($D334,$FW$8:$FX$14,2,0)</f>
        <v>North East and Yorkshire</v>
      </c>
      <c r="F334" s="275" t="s">
        <v>869</v>
      </c>
      <c r="G334" s="275" t="s">
        <v>881</v>
      </c>
      <c r="H334" s="276">
        <v>86796</v>
      </c>
      <c r="I334" s="276">
        <v>64642</v>
      </c>
      <c r="J334" s="276">
        <v>301452</v>
      </c>
      <c r="K334" s="276">
        <v>5</v>
      </c>
      <c r="L334" s="276">
        <v>1</v>
      </c>
      <c r="M334" s="276" t="s">
        <v>44</v>
      </c>
      <c r="N334" s="276">
        <v>21</v>
      </c>
      <c r="O334" s="276">
        <v>75</v>
      </c>
      <c r="P334" s="276" t="s">
        <v>44</v>
      </c>
      <c r="Q334" s="276" t="s">
        <v>44</v>
      </c>
      <c r="R334" s="276" t="s">
        <v>44</v>
      </c>
      <c r="S334" s="276" t="s">
        <v>44</v>
      </c>
      <c r="T334" s="276">
        <v>67124</v>
      </c>
      <c r="U334" s="276">
        <v>7312</v>
      </c>
      <c r="V334" s="276">
        <v>5285</v>
      </c>
      <c r="W334" s="276">
        <v>37585</v>
      </c>
      <c r="X334" s="276">
        <v>12553</v>
      </c>
      <c r="Y334" s="276">
        <v>750</v>
      </c>
      <c r="Z334" s="276">
        <v>3632935</v>
      </c>
      <c r="AA334" s="276">
        <v>497</v>
      </c>
      <c r="AB334" s="276">
        <v>855</v>
      </c>
      <c r="AC334" s="276">
        <v>3862760</v>
      </c>
      <c r="AD334" s="276">
        <v>731</v>
      </c>
      <c r="AE334" s="276">
        <v>1303</v>
      </c>
      <c r="AF334" s="276">
        <v>57788153</v>
      </c>
      <c r="AG334" s="276">
        <v>1538</v>
      </c>
      <c r="AH334" s="276">
        <v>3328</v>
      </c>
      <c r="AI334" s="276">
        <v>46659364</v>
      </c>
      <c r="AJ334" s="276">
        <v>3717</v>
      </c>
      <c r="AK334" s="276">
        <v>8596</v>
      </c>
      <c r="AL334" s="276">
        <v>3626066</v>
      </c>
      <c r="AM334" s="276">
        <v>4835</v>
      </c>
      <c r="AN334" s="276">
        <v>11857</v>
      </c>
      <c r="AO334" s="276">
        <v>5024</v>
      </c>
      <c r="AP334" s="276">
        <v>641</v>
      </c>
      <c r="AQ334" s="276">
        <v>1288</v>
      </c>
      <c r="AR334" s="276">
        <v>3836</v>
      </c>
      <c r="AS334" s="276">
        <v>476</v>
      </c>
      <c r="AT334" s="276">
        <v>2619</v>
      </c>
      <c r="AU334" s="276">
        <v>2655</v>
      </c>
      <c r="AV334" s="276">
        <v>40358</v>
      </c>
      <c r="AW334" s="276">
        <v>6371</v>
      </c>
      <c r="AX334" s="276">
        <v>15371</v>
      </c>
      <c r="AY334" s="276">
        <v>62100</v>
      </c>
      <c r="AZ334" s="276">
        <v>16795</v>
      </c>
      <c r="BA334" s="276">
        <v>12721</v>
      </c>
      <c r="BB334" s="276">
        <v>11938</v>
      </c>
      <c r="BC334" s="276">
        <v>9189</v>
      </c>
      <c r="BD334" s="276">
        <v>60522</v>
      </c>
      <c r="BE334" s="276">
        <v>45934</v>
      </c>
      <c r="BF334" s="276">
        <v>23590</v>
      </c>
      <c r="BG334" s="276">
        <v>14671</v>
      </c>
      <c r="BH334" s="276">
        <v>1484</v>
      </c>
      <c r="BI334" s="276">
        <v>882</v>
      </c>
      <c r="BJ334" s="276" t="s">
        <v>44</v>
      </c>
      <c r="BK334" s="276" t="s">
        <v>44</v>
      </c>
      <c r="BL334" s="276" t="s">
        <v>44</v>
      </c>
      <c r="BM334" s="276" t="s">
        <v>44</v>
      </c>
      <c r="BN334" s="276" t="s">
        <v>44</v>
      </c>
      <c r="BO334" s="276" t="s">
        <v>44</v>
      </c>
      <c r="BP334" s="276" t="s">
        <v>44</v>
      </c>
      <c r="BQ334" s="276" t="s">
        <v>44</v>
      </c>
      <c r="BR334" s="276" t="s">
        <v>44</v>
      </c>
      <c r="BS334" s="276" t="s">
        <v>44</v>
      </c>
      <c r="BT334" s="276" t="s">
        <v>44</v>
      </c>
      <c r="BU334" s="276" t="s">
        <v>44</v>
      </c>
      <c r="BV334" s="276" t="s">
        <v>44</v>
      </c>
      <c r="BW334" s="276" t="s">
        <v>44</v>
      </c>
      <c r="BX334" s="276" t="s">
        <v>44</v>
      </c>
      <c r="BY334" s="276" t="s">
        <v>44</v>
      </c>
      <c r="BZ334" s="276" t="s">
        <v>44</v>
      </c>
      <c r="CA334" s="276" t="s">
        <v>44</v>
      </c>
      <c r="CB334" s="276" t="s">
        <v>44</v>
      </c>
      <c r="CC334" s="276" t="s">
        <v>44</v>
      </c>
      <c r="CD334" s="276" t="s">
        <v>44</v>
      </c>
      <c r="CE334" s="276" t="s">
        <v>44</v>
      </c>
      <c r="CF334" s="276" t="s">
        <v>44</v>
      </c>
      <c r="CG334" s="276" t="s">
        <v>44</v>
      </c>
      <c r="CH334" s="276" t="s">
        <v>44</v>
      </c>
      <c r="CI334" s="276" t="s">
        <v>44</v>
      </c>
      <c r="CJ334" s="276" t="s">
        <v>44</v>
      </c>
      <c r="CK334" s="276" t="s">
        <v>44</v>
      </c>
      <c r="CL334" s="276" t="s">
        <v>44</v>
      </c>
      <c r="CM334" s="276" t="s">
        <v>44</v>
      </c>
      <c r="CN334" s="276" t="s">
        <v>44</v>
      </c>
      <c r="CO334" s="276" t="s">
        <v>44</v>
      </c>
      <c r="CP334" s="276" t="s">
        <v>44</v>
      </c>
      <c r="CQ334" s="276" t="s">
        <v>44</v>
      </c>
      <c r="CR334" s="276" t="s">
        <v>44</v>
      </c>
      <c r="CS334" s="276" t="s">
        <v>44</v>
      </c>
      <c r="CT334" s="276" t="s">
        <v>44</v>
      </c>
      <c r="CU334" s="276" t="s">
        <v>44</v>
      </c>
      <c r="CV334" s="276" t="s">
        <v>44</v>
      </c>
      <c r="CW334" s="276" t="s">
        <v>44</v>
      </c>
      <c r="CX334" s="276">
        <v>0</v>
      </c>
      <c r="CY334" s="276">
        <v>0</v>
      </c>
      <c r="CZ334" s="276">
        <v>0</v>
      </c>
      <c r="DA334" s="276">
        <v>0</v>
      </c>
      <c r="DB334" s="276">
        <v>4323</v>
      </c>
      <c r="DC334" s="276">
        <v>134435</v>
      </c>
      <c r="DD334" s="276">
        <v>31</v>
      </c>
      <c r="DE334" s="276">
        <v>53</v>
      </c>
      <c r="DF334" s="276" t="s">
        <v>44</v>
      </c>
      <c r="DG334" s="276" t="s">
        <v>44</v>
      </c>
      <c r="DH334" s="276" t="s">
        <v>44</v>
      </c>
      <c r="DI334" s="276" t="s">
        <v>44</v>
      </c>
      <c r="DJ334" s="276" t="s">
        <v>44</v>
      </c>
      <c r="DK334" s="276">
        <v>100</v>
      </c>
      <c r="DL334" s="252">
        <v>333</v>
      </c>
      <c r="DM334" s="252">
        <v>242</v>
      </c>
      <c r="DN334" s="252">
        <v>62</v>
      </c>
      <c r="DO334" s="252">
        <v>3163</v>
      </c>
      <c r="DP334" s="252">
        <v>1502877</v>
      </c>
      <c r="DQ334" s="252">
        <v>4513</v>
      </c>
      <c r="DR334" s="252">
        <v>11570</v>
      </c>
      <c r="DS334" s="252">
        <v>1255356</v>
      </c>
      <c r="DT334" s="252">
        <v>5187</v>
      </c>
      <c r="DU334" s="252">
        <v>11789</v>
      </c>
      <c r="DV334" s="252">
        <v>468339</v>
      </c>
      <c r="DW334" s="252">
        <v>7554</v>
      </c>
      <c r="DX334" s="252">
        <v>14152</v>
      </c>
      <c r="DY334" s="252">
        <v>31329570</v>
      </c>
      <c r="DZ334" s="252">
        <v>9905</v>
      </c>
      <c r="EA334" s="252">
        <v>23473</v>
      </c>
      <c r="EB334" s="177"/>
      <c r="EC334" s="167">
        <f t="shared" si="1061"/>
        <v>3</v>
      </c>
      <c r="ED334" s="174">
        <f t="shared" si="1062"/>
        <v>2018</v>
      </c>
      <c r="EE334" s="173">
        <f t="shared" si="1063"/>
        <v>43160</v>
      </c>
      <c r="EF334" s="150">
        <f t="shared" si="1064"/>
        <v>31</v>
      </c>
      <c r="EG334" s="178"/>
      <c r="EH334" s="179">
        <f>IFERROR(HLOOKUP(EH$1,$H$5:$FY$1802,MATCH($A334,$A$5:$A$1802,0),0)*HLOOKUP(EH$2,$H$5:$FY$1802,MATCH($A334,$A$5:$A$1802,0),0),$H$2)</f>
        <v>64642</v>
      </c>
      <c r="EI334" s="179" t="str">
        <f>IFERROR(HLOOKUP(EI$1,$H$5:$FY$1802,MATCH($A334,$A$5:$A$1802,0),0)*HLOOKUP(EI$2,$H$5:$FY$1802,MATCH($A334,$A$5:$A$1802,0),0),$H$2)</f>
        <v>-</v>
      </c>
      <c r="EJ334" s="179">
        <f>IFERROR(HLOOKUP(EJ$1,$H$5:$FY$1802,MATCH($A334,$A$5:$A$1802,0),0)*HLOOKUP(EJ$2,$H$5:$FY$1802,MATCH($A334,$A$5:$A$1802,0),0),$H$2)</f>
        <v>1357482</v>
      </c>
      <c r="EK334" s="179">
        <f>IFERROR(HLOOKUP(EK$1,$H$5:$FY$1802,MATCH($A334,$A$5:$A$1802,0),0)*HLOOKUP(EK$2,$H$5:$FY$1802,MATCH($A334,$A$5:$A$1802,0),0),$H$2)</f>
        <v>4848150</v>
      </c>
      <c r="EL334" s="179">
        <f>IFERROR(HLOOKUP(EL$1,$H$5:$FY$1802,MATCH($A334,$A$5:$A$1802,0),0)*HLOOKUP(EL$2,$H$5:$FY$1802,MATCH($A334,$A$5:$A$1802,0),0),$H$2)</f>
        <v>6251760</v>
      </c>
      <c r="EM334" s="179">
        <f>IFERROR(HLOOKUP(EM$1,$H$5:$FY$1802,MATCH($A334,$A$5:$A$1802,0),0)*HLOOKUP(EM$2,$H$5:$FY$1802,MATCH($A334,$A$5:$A$1802,0),0),$H$2)</f>
        <v>6886355</v>
      </c>
      <c r="EN334" s="179">
        <f>IFERROR(HLOOKUP(EN$1,$H$5:$FY$1802,MATCH($A334,$A$5:$A$1802,0),0)*HLOOKUP(EN$2,$H$5:$FY$1802,MATCH($A334,$A$5:$A$1802,0),0),$H$2)</f>
        <v>125082880</v>
      </c>
      <c r="EO334" s="179">
        <f>IFERROR(HLOOKUP(EO$1,$H$5:$FY$1802,MATCH($A334,$A$5:$A$1802,0),0)*HLOOKUP(EO$2,$H$5:$FY$1802,MATCH($A334,$A$5:$A$1802,0),0),$H$2)</f>
        <v>107905588</v>
      </c>
      <c r="EP334" s="179">
        <f>IFERROR(HLOOKUP(EP$1,$H$5:$FY$1802,MATCH($A334,$A$5:$A$1802,0),0)*HLOOKUP(EP$2,$H$5:$FY$1802,MATCH($A334,$A$5:$A$1802,0),0),$H$2)</f>
        <v>8892750</v>
      </c>
      <c r="EQ334" s="179" t="str">
        <f>IFERROR(HLOOKUP(EQ$1,$H$5:$FY$1802,MATCH($A334,$A$5:$A$1802,0),0)*HLOOKUP(EQ$2,$H$5:$FY$1802,MATCH($A334,$A$5:$A$1802,0),0),$H$2)</f>
        <v>-</v>
      </c>
      <c r="ER334" s="179" t="str">
        <f>IFERROR(HLOOKUP(ER$1,$H$5:$FY$1802,MATCH($A334,$A$5:$A$1802,0),0)*HLOOKUP(ER$2,$H$5:$FY$1802,MATCH($A334,$A$5:$A$1802,0),0),$H$2)</f>
        <v>-</v>
      </c>
      <c r="ES334" s="179" t="str">
        <f>IFERROR(HLOOKUP(ES$1,$H$5:$FY$1802,MATCH($A334,$A$5:$A$1802,0),0)*HLOOKUP(ES$2,$H$5:$FY$1802,MATCH($A334,$A$5:$A$1802,0),0),$H$2)</f>
        <v>-</v>
      </c>
      <c r="ET334" s="179" t="str">
        <f>IFERROR(HLOOKUP(ET$1,$H$5:$FY$1802,MATCH($A334,$A$5:$A$1802,0),0)*HLOOKUP(ET$2,$H$5:$FY$1802,MATCH($A334,$A$5:$A$1802,0),0),$H$2)</f>
        <v>-</v>
      </c>
      <c r="EU334" s="179" t="str">
        <f>IFERROR(HLOOKUP(EU$1,$H$5:$FY$1802,MATCH($A334,$A$5:$A$1802,0),0)*HLOOKUP(EU$2,$H$5:$FY$1802,MATCH($A334,$A$5:$A$1802,0),0),$H$2)</f>
        <v>-</v>
      </c>
      <c r="EV334" s="179" t="str">
        <f>IFERROR(HLOOKUP(EV$1,$H$5:$FY$1802,MATCH($A334,$A$5:$A$1802,0),0)*HLOOKUP(EV$2,$H$5:$FY$1802,MATCH($A334,$A$5:$A$1802,0),0),$H$2)</f>
        <v>-</v>
      </c>
      <c r="EW334" s="179" t="str">
        <f>IFERROR(HLOOKUP(EW$1,$H$5:$FY$1802,MATCH($A334,$A$5:$A$1802,0),0)*HLOOKUP(EW$2,$H$5:$FY$1802,MATCH($A334,$A$5:$A$1802,0),0),$H$2)</f>
        <v>-</v>
      </c>
      <c r="EX334" s="179" t="str">
        <f>IFERROR(HLOOKUP(EX$1,$H$5:$FY$1802,MATCH($A334,$A$5:$A$1802,0),0)*HLOOKUP(EX$2,$H$5:$FY$1802,MATCH($A334,$A$5:$A$1802,0),0),$H$2)</f>
        <v>-</v>
      </c>
      <c r="EY334" s="179" t="str">
        <f>IFERROR(HLOOKUP(EY$1,$H$5:$FY$1802,MATCH($A334,$A$5:$A$1802,0),0)*HLOOKUP(EY$2,$H$5:$FY$1802,MATCH($A334,$A$5:$A$1802,0),0),$H$2)</f>
        <v>-</v>
      </c>
      <c r="EZ334" s="179" t="str">
        <f>IFERROR(HLOOKUP(EZ$1,$H$5:$FY$1802,MATCH($A334,$A$5:$A$1802,0),0)*HLOOKUP(EZ$2,$H$5:$FY$1802,MATCH($A334,$A$5:$A$1802,0),0),$H$2)</f>
        <v>-</v>
      </c>
      <c r="FA334" s="179" t="str">
        <f>IFERROR(HLOOKUP(FA$1,$H$5:$FY$1802,MATCH($A334,$A$5:$A$1802,0),0)*HLOOKUP(FA$2,$H$5:$FY$1802,MATCH($A334,$A$5:$A$1802,0),0),$H$2)</f>
        <v>-</v>
      </c>
      <c r="FB334" s="179">
        <f>IFERROR(HLOOKUP(FB$1,$H$5:$FY$1802,MATCH($A334,$A$5:$A$1802,0),0)*HLOOKUP(FB$2,$H$5:$FY$1802,MATCH($A334,$A$5:$A$1802,0),0),$H$2)</f>
        <v>0</v>
      </c>
      <c r="FC334" s="179">
        <f>IFERROR(HLOOKUP(FC$1,$H$5:$FY$1802,MATCH($A334,$A$5:$A$1802,0),0)*HLOOKUP(FC$2,$H$5:$FY$1802,MATCH($A334,$A$5:$A$1802,0),0),$H$2)</f>
        <v>229119</v>
      </c>
      <c r="FD334" s="179">
        <f>IFERROR(HLOOKUP(FD$1,$H$5:$FY$1802,MATCH($A334,$A$5:$A$1802,0),0)*HLOOKUP(FD$2,$H$5:$FY$1802,MATCH($A334,$A$5:$A$1802,0),0),$H$2)</f>
        <v>3852810</v>
      </c>
      <c r="FE334" s="179">
        <f>IFERROR(HLOOKUP(FE$1,$H$5:$FY$1802,MATCH($A334,$A$5:$A$1802,0),0)*HLOOKUP(FE$2,$H$5:$FY$1802,MATCH($A334,$A$5:$A$1802,0),0),$H$2)</f>
        <v>2852938</v>
      </c>
      <c r="FF334" s="179">
        <f>IFERROR(HLOOKUP(FF$1,$H$5:$FY$1802,MATCH($A334,$A$5:$A$1802,0),0)*HLOOKUP(FF$2,$H$5:$FY$1802,MATCH($A334,$A$5:$A$1802,0),0),$H$2)</f>
        <v>877424</v>
      </c>
      <c r="FG334" s="179">
        <f>IFERROR(HLOOKUP(FG$1,$H$5:$FY$1802,MATCH($A334,$A$5:$A$1802,0),0)*HLOOKUP(FG$2,$H$5:$FY$1802,MATCH($A334,$A$5:$A$1802,0),0),$H$2)</f>
        <v>74245099</v>
      </c>
      <c r="FH334" s="151"/>
      <c r="FI334" s="407">
        <f t="shared" si="1065"/>
        <v>2.2969091903719914</v>
      </c>
      <c r="FJ334" s="407">
        <f t="shared" si="1065"/>
        <v>1.7397428884026258</v>
      </c>
      <c r="FK334" s="407">
        <f t="shared" si="1066"/>
        <v>2.2588457899716179</v>
      </c>
      <c r="FL334" s="407">
        <f t="shared" si="1067"/>
        <v>1.7386944181646169</v>
      </c>
      <c r="FM334" s="407">
        <f t="shared" si="1068"/>
        <v>1.6102700545430357</v>
      </c>
      <c r="FN334" s="407">
        <f t="shared" si="1069"/>
        <v>1.2221364906212584</v>
      </c>
      <c r="FO334" s="407">
        <f t="shared" si="1070"/>
        <v>1.8792320560822113</v>
      </c>
      <c r="FP334" s="407">
        <f t="shared" si="1071"/>
        <v>1.1687246076635067</v>
      </c>
      <c r="FQ334" s="407">
        <f t="shared" si="1072"/>
        <v>1.9786666666666666</v>
      </c>
      <c r="FR334" s="407">
        <f t="shared" si="1073"/>
        <v>1.1759999999999999</v>
      </c>
      <c r="FS334" s="408"/>
    </row>
    <row r="335" spans="1:175" ht="10.35" customHeight="1" x14ac:dyDescent="0.2">
      <c r="A335" s="80" t="str">
        <f t="shared" si="1060"/>
        <v>2018-19APRILRX9</v>
      </c>
      <c r="B335" s="169" t="str">
        <f t="shared" si="1074"/>
        <v>2018-19</v>
      </c>
      <c r="C335" s="77" t="s">
        <v>839</v>
      </c>
      <c r="D335" s="169" t="str">
        <f>INDEX($FV$16:$FW$26,MATCH($F335,$FV$16:$FV$26,0),2)</f>
        <v>Y60</v>
      </c>
      <c r="E335" s="169" t="str">
        <f>VLOOKUP($D335,$FW$8:$FX$14,2,0)</f>
        <v>Midlands</v>
      </c>
      <c r="F335" s="269" t="s">
        <v>845</v>
      </c>
      <c r="G335" s="269" t="s">
        <v>871</v>
      </c>
      <c r="H335" s="270">
        <v>78384</v>
      </c>
      <c r="I335" s="270">
        <v>63289</v>
      </c>
      <c r="J335" s="270">
        <v>197001</v>
      </c>
      <c r="K335" s="270">
        <v>3</v>
      </c>
      <c r="L335" s="270">
        <v>2</v>
      </c>
      <c r="M335" s="270" t="s">
        <v>44</v>
      </c>
      <c r="N335" s="270">
        <v>4</v>
      </c>
      <c r="O335" s="270">
        <v>49</v>
      </c>
      <c r="P335" s="270" t="s">
        <v>44</v>
      </c>
      <c r="Q335" s="270" t="s">
        <v>44</v>
      </c>
      <c r="R335" s="270" t="s">
        <v>44</v>
      </c>
      <c r="S335" s="270" t="s">
        <v>44</v>
      </c>
      <c r="T335" s="270">
        <v>56209</v>
      </c>
      <c r="U335" s="270">
        <v>5654</v>
      </c>
      <c r="V335" s="270">
        <v>3791</v>
      </c>
      <c r="W335" s="270">
        <v>32418</v>
      </c>
      <c r="X335" s="270">
        <v>11590</v>
      </c>
      <c r="Y335" s="270">
        <v>215</v>
      </c>
      <c r="Z335" s="270">
        <v>2917933</v>
      </c>
      <c r="AA335" s="270">
        <v>516</v>
      </c>
      <c r="AB335" s="270">
        <v>939</v>
      </c>
      <c r="AC335" s="270">
        <v>4095887</v>
      </c>
      <c r="AD335" s="270">
        <v>1080</v>
      </c>
      <c r="AE335" s="270">
        <v>2382</v>
      </c>
      <c r="AF335" s="270">
        <v>62160345</v>
      </c>
      <c r="AG335" s="270">
        <v>1917</v>
      </c>
      <c r="AH335" s="270">
        <v>4086</v>
      </c>
      <c r="AI335" s="270">
        <v>46843012</v>
      </c>
      <c r="AJ335" s="270">
        <v>4042</v>
      </c>
      <c r="AK335" s="270">
        <v>9678</v>
      </c>
      <c r="AL335" s="270">
        <v>678498</v>
      </c>
      <c r="AM335" s="270">
        <v>3156</v>
      </c>
      <c r="AN335" s="270">
        <v>7310</v>
      </c>
      <c r="AO335" s="270">
        <v>3575</v>
      </c>
      <c r="AP335" s="270">
        <v>1102</v>
      </c>
      <c r="AQ335" s="270">
        <v>1187</v>
      </c>
      <c r="AR335" s="270">
        <v>3</v>
      </c>
      <c r="AS335" s="270">
        <v>537</v>
      </c>
      <c r="AT335" s="270">
        <v>749</v>
      </c>
      <c r="AU335" s="270">
        <v>4</v>
      </c>
      <c r="AV335" s="270">
        <v>34957</v>
      </c>
      <c r="AW335" s="270">
        <v>2623</v>
      </c>
      <c r="AX335" s="270">
        <v>15054</v>
      </c>
      <c r="AY335" s="270">
        <v>52634</v>
      </c>
      <c r="AZ335" s="270">
        <v>10267</v>
      </c>
      <c r="BA335" s="270">
        <v>8074</v>
      </c>
      <c r="BB335" s="270">
        <v>7121</v>
      </c>
      <c r="BC335" s="270">
        <v>5638</v>
      </c>
      <c r="BD335" s="270">
        <v>42199</v>
      </c>
      <c r="BE335" s="270">
        <v>35612</v>
      </c>
      <c r="BF335" s="270">
        <v>15548</v>
      </c>
      <c r="BG335" s="270">
        <v>12277</v>
      </c>
      <c r="BH335" s="270">
        <v>272</v>
      </c>
      <c r="BI335" s="270">
        <v>221</v>
      </c>
      <c r="BJ335" s="270" t="s">
        <v>44</v>
      </c>
      <c r="BK335" s="270" t="s">
        <v>44</v>
      </c>
      <c r="BL335" s="270" t="s">
        <v>44</v>
      </c>
      <c r="BM335" s="270" t="s">
        <v>44</v>
      </c>
      <c r="BN335" s="270" t="s">
        <v>44</v>
      </c>
      <c r="BO335" s="270" t="s">
        <v>44</v>
      </c>
      <c r="BP335" s="270" t="s">
        <v>44</v>
      </c>
      <c r="BQ335" s="270" t="s">
        <v>44</v>
      </c>
      <c r="BR335" s="270" t="s">
        <v>44</v>
      </c>
      <c r="BS335" s="270" t="s">
        <v>44</v>
      </c>
      <c r="BT335" s="270" t="s">
        <v>44</v>
      </c>
      <c r="BU335" s="270" t="s">
        <v>44</v>
      </c>
      <c r="BV335" s="270" t="s">
        <v>44</v>
      </c>
      <c r="BW335" s="270" t="s">
        <v>44</v>
      </c>
      <c r="BX335" s="270" t="s">
        <v>44</v>
      </c>
      <c r="BY335" s="270" t="s">
        <v>44</v>
      </c>
      <c r="BZ335" s="270" t="s">
        <v>44</v>
      </c>
      <c r="CA335" s="270" t="s">
        <v>44</v>
      </c>
      <c r="CB335" s="270" t="s">
        <v>44</v>
      </c>
      <c r="CC335" s="270" t="s">
        <v>44</v>
      </c>
      <c r="CD335" s="270" t="s">
        <v>44</v>
      </c>
      <c r="CE335" s="270" t="s">
        <v>44</v>
      </c>
      <c r="CF335" s="270" t="s">
        <v>44</v>
      </c>
      <c r="CG335" s="270" t="s">
        <v>44</v>
      </c>
      <c r="CH335" s="270" t="s">
        <v>44</v>
      </c>
      <c r="CI335" s="270" t="s">
        <v>44</v>
      </c>
      <c r="CJ335" s="270" t="s">
        <v>44</v>
      </c>
      <c r="CK335" s="270" t="s">
        <v>44</v>
      </c>
      <c r="CL335" s="270" t="s">
        <v>44</v>
      </c>
      <c r="CM335" s="270" t="s">
        <v>44</v>
      </c>
      <c r="CN335" s="270" t="s">
        <v>44</v>
      </c>
      <c r="CO335" s="270" t="s">
        <v>44</v>
      </c>
      <c r="CP335" s="270" t="s">
        <v>44</v>
      </c>
      <c r="CQ335" s="270" t="s">
        <v>44</v>
      </c>
      <c r="CR335" s="270" t="s">
        <v>44</v>
      </c>
      <c r="CS335" s="270" t="s">
        <v>44</v>
      </c>
      <c r="CT335" s="270" t="s">
        <v>44</v>
      </c>
      <c r="CU335" s="270" t="s">
        <v>44</v>
      </c>
      <c r="CV335" s="270" t="s">
        <v>44</v>
      </c>
      <c r="CW335" s="270" t="s">
        <v>44</v>
      </c>
      <c r="CX335" s="270">
        <v>301</v>
      </c>
      <c r="CY335" s="270">
        <v>92783</v>
      </c>
      <c r="CZ335" s="270">
        <v>308</v>
      </c>
      <c r="DA335" s="270">
        <v>527</v>
      </c>
      <c r="DB335" s="270">
        <v>2852</v>
      </c>
      <c r="DC335" s="270">
        <v>124003</v>
      </c>
      <c r="DD335" s="270">
        <v>43</v>
      </c>
      <c r="DE335" s="270">
        <v>73</v>
      </c>
      <c r="DF335" s="270" t="s">
        <v>44</v>
      </c>
      <c r="DG335" s="270" t="s">
        <v>44</v>
      </c>
      <c r="DH335" s="270" t="s">
        <v>44</v>
      </c>
      <c r="DI335" s="270" t="s">
        <v>44</v>
      </c>
      <c r="DJ335" s="270" t="s">
        <v>44</v>
      </c>
      <c r="DK335" s="270">
        <v>0</v>
      </c>
      <c r="DL335" s="249">
        <v>511</v>
      </c>
      <c r="DM335" s="249">
        <v>479</v>
      </c>
      <c r="DN335" s="249">
        <v>1</v>
      </c>
      <c r="DO335" s="249">
        <v>1766</v>
      </c>
      <c r="DP335" s="249">
        <v>2242070</v>
      </c>
      <c r="DQ335" s="249">
        <v>4388</v>
      </c>
      <c r="DR335" s="249">
        <v>8215</v>
      </c>
      <c r="DS335" s="249">
        <v>2036157</v>
      </c>
      <c r="DT335" s="249">
        <v>4251</v>
      </c>
      <c r="DU335" s="249">
        <v>8830</v>
      </c>
      <c r="DV335" s="249">
        <v>3309</v>
      </c>
      <c r="DW335" s="249">
        <v>3309</v>
      </c>
      <c r="DX335" s="249">
        <v>3309</v>
      </c>
      <c r="DY335" s="249">
        <v>12038204</v>
      </c>
      <c r="DZ335" s="249">
        <v>6817</v>
      </c>
      <c r="EA335" s="249">
        <v>14708</v>
      </c>
      <c r="EB335" s="155"/>
      <c r="EC335" s="170">
        <f t="shared" si="1061"/>
        <v>4</v>
      </c>
      <c r="ED335" s="74">
        <f t="shared" si="1062"/>
        <v>2018</v>
      </c>
      <c r="EE335" s="165">
        <f t="shared" si="1063"/>
        <v>43191</v>
      </c>
      <c r="EF335" s="157">
        <f t="shared" si="1064"/>
        <v>30</v>
      </c>
      <c r="EG335" s="156"/>
      <c r="EH335" s="171">
        <f>IFERROR(HLOOKUP(EH$1,$H$5:$FY$1802,MATCH($A335,$A$5:$A$1802,0),0)*HLOOKUP(EH$2,$H$5:$FY$1802,MATCH($A335,$A$5:$A$1802,0),0),$H$2)</f>
        <v>126578</v>
      </c>
      <c r="EI335" s="171" t="str">
        <f>IFERROR(HLOOKUP(EI$1,$H$5:$FY$1802,MATCH($A335,$A$5:$A$1802,0),0)*HLOOKUP(EI$2,$H$5:$FY$1802,MATCH($A335,$A$5:$A$1802,0),0),$H$2)</f>
        <v>-</v>
      </c>
      <c r="EJ335" s="171">
        <f>IFERROR(HLOOKUP(EJ$1,$H$5:$FY$1802,MATCH($A335,$A$5:$A$1802,0),0)*HLOOKUP(EJ$2,$H$5:$FY$1802,MATCH($A335,$A$5:$A$1802,0),0),$H$2)</f>
        <v>253156</v>
      </c>
      <c r="EK335" s="171">
        <f>IFERROR(HLOOKUP(EK$1,$H$5:$FY$1802,MATCH($A335,$A$5:$A$1802,0),0)*HLOOKUP(EK$2,$H$5:$FY$1802,MATCH($A335,$A$5:$A$1802,0),0),$H$2)</f>
        <v>3101161</v>
      </c>
      <c r="EL335" s="171">
        <f>IFERROR(HLOOKUP(EL$1,$H$5:$FY$1802,MATCH($A335,$A$5:$A$1802,0),0)*HLOOKUP(EL$2,$H$5:$FY$1802,MATCH($A335,$A$5:$A$1802,0),0),$H$2)</f>
        <v>5309106</v>
      </c>
      <c r="EM335" s="171">
        <f>IFERROR(HLOOKUP(EM$1,$H$5:$FY$1802,MATCH($A335,$A$5:$A$1802,0),0)*HLOOKUP(EM$2,$H$5:$FY$1802,MATCH($A335,$A$5:$A$1802,0),0),$H$2)</f>
        <v>9030162</v>
      </c>
      <c r="EN335" s="171">
        <f>IFERROR(HLOOKUP(EN$1,$H$5:$FY$1802,MATCH($A335,$A$5:$A$1802,0),0)*HLOOKUP(EN$2,$H$5:$FY$1802,MATCH($A335,$A$5:$A$1802,0),0),$H$2)</f>
        <v>132459948</v>
      </c>
      <c r="EO335" s="171">
        <f>IFERROR(HLOOKUP(EO$1,$H$5:$FY$1802,MATCH($A335,$A$5:$A$1802,0),0)*HLOOKUP(EO$2,$H$5:$FY$1802,MATCH($A335,$A$5:$A$1802,0),0),$H$2)</f>
        <v>112168020</v>
      </c>
      <c r="EP335" s="171">
        <f>IFERROR(HLOOKUP(EP$1,$H$5:$FY$1802,MATCH($A335,$A$5:$A$1802,0),0)*HLOOKUP(EP$2,$H$5:$FY$1802,MATCH($A335,$A$5:$A$1802,0),0),$H$2)</f>
        <v>1571650</v>
      </c>
      <c r="EQ335" s="171" t="str">
        <f>IFERROR(HLOOKUP(EQ$1,$H$5:$FY$1802,MATCH($A335,$A$5:$A$1802,0),0)*HLOOKUP(EQ$2,$H$5:$FY$1802,MATCH($A335,$A$5:$A$1802,0),0),$H$2)</f>
        <v>-</v>
      </c>
      <c r="ER335" s="171" t="str">
        <f>IFERROR(HLOOKUP(ER$1,$H$5:$FY$1802,MATCH($A335,$A$5:$A$1802,0),0)*HLOOKUP(ER$2,$H$5:$FY$1802,MATCH($A335,$A$5:$A$1802,0),0),$H$2)</f>
        <v>-</v>
      </c>
      <c r="ES335" s="171" t="str">
        <f>IFERROR(HLOOKUP(ES$1,$H$5:$FY$1802,MATCH($A335,$A$5:$A$1802,0),0)*HLOOKUP(ES$2,$H$5:$FY$1802,MATCH($A335,$A$5:$A$1802,0),0),$H$2)</f>
        <v>-</v>
      </c>
      <c r="ET335" s="171" t="str">
        <f>IFERROR(HLOOKUP(ET$1,$H$5:$FY$1802,MATCH($A335,$A$5:$A$1802,0),0)*HLOOKUP(ET$2,$H$5:$FY$1802,MATCH($A335,$A$5:$A$1802,0),0),$H$2)</f>
        <v>-</v>
      </c>
      <c r="EU335" s="171" t="str">
        <f>IFERROR(HLOOKUP(EU$1,$H$5:$FY$1802,MATCH($A335,$A$5:$A$1802,0),0)*HLOOKUP(EU$2,$H$5:$FY$1802,MATCH($A335,$A$5:$A$1802,0),0),$H$2)</f>
        <v>-</v>
      </c>
      <c r="EV335" s="171" t="str">
        <f>IFERROR(HLOOKUP(EV$1,$H$5:$FY$1802,MATCH($A335,$A$5:$A$1802,0),0)*HLOOKUP(EV$2,$H$5:$FY$1802,MATCH($A335,$A$5:$A$1802,0),0),$H$2)</f>
        <v>-</v>
      </c>
      <c r="EW335" s="171" t="str">
        <f>IFERROR(HLOOKUP(EW$1,$H$5:$FY$1802,MATCH($A335,$A$5:$A$1802,0),0)*HLOOKUP(EW$2,$H$5:$FY$1802,MATCH($A335,$A$5:$A$1802,0),0),$H$2)</f>
        <v>-</v>
      </c>
      <c r="EX335" s="171" t="str">
        <f>IFERROR(HLOOKUP(EX$1,$H$5:$FY$1802,MATCH($A335,$A$5:$A$1802,0),0)*HLOOKUP(EX$2,$H$5:$FY$1802,MATCH($A335,$A$5:$A$1802,0),0),$H$2)</f>
        <v>-</v>
      </c>
      <c r="EY335" s="171" t="str">
        <f>IFERROR(HLOOKUP(EY$1,$H$5:$FY$1802,MATCH($A335,$A$5:$A$1802,0),0)*HLOOKUP(EY$2,$H$5:$FY$1802,MATCH($A335,$A$5:$A$1802,0),0),$H$2)</f>
        <v>-</v>
      </c>
      <c r="EZ335" s="171" t="str">
        <f>IFERROR(HLOOKUP(EZ$1,$H$5:$FY$1802,MATCH($A335,$A$5:$A$1802,0),0)*HLOOKUP(EZ$2,$H$5:$FY$1802,MATCH($A335,$A$5:$A$1802,0),0),$H$2)</f>
        <v>-</v>
      </c>
      <c r="FA335" s="171" t="str">
        <f>IFERROR(HLOOKUP(FA$1,$H$5:$FY$1802,MATCH($A335,$A$5:$A$1802,0),0)*HLOOKUP(FA$2,$H$5:$FY$1802,MATCH($A335,$A$5:$A$1802,0),0),$H$2)</f>
        <v>-</v>
      </c>
      <c r="FB335" s="171">
        <f>IFERROR(HLOOKUP(FB$1,$H$5:$FY$1802,MATCH($A335,$A$5:$A$1802,0),0)*HLOOKUP(FB$2,$H$5:$FY$1802,MATCH($A335,$A$5:$A$1802,0),0),$H$2)</f>
        <v>158627</v>
      </c>
      <c r="FC335" s="171">
        <f>IFERROR(HLOOKUP(FC$1,$H$5:$FY$1802,MATCH($A335,$A$5:$A$1802,0),0)*HLOOKUP(FC$2,$H$5:$FY$1802,MATCH($A335,$A$5:$A$1802,0),0),$H$2)</f>
        <v>208196</v>
      </c>
      <c r="FD335" s="171">
        <f>IFERROR(HLOOKUP(FD$1,$H$5:$FY$1802,MATCH($A335,$A$5:$A$1802,0),0)*HLOOKUP(FD$2,$H$5:$FY$1802,MATCH($A335,$A$5:$A$1802,0),0),$H$2)</f>
        <v>4197865</v>
      </c>
      <c r="FE335" s="171">
        <f>IFERROR(HLOOKUP(FE$1,$H$5:$FY$1802,MATCH($A335,$A$5:$A$1802,0),0)*HLOOKUP(FE$2,$H$5:$FY$1802,MATCH($A335,$A$5:$A$1802,0),0),$H$2)</f>
        <v>4229570</v>
      </c>
      <c r="FF335" s="171">
        <f>IFERROR(HLOOKUP(FF$1,$H$5:$FY$1802,MATCH($A335,$A$5:$A$1802,0),0)*HLOOKUP(FF$2,$H$5:$FY$1802,MATCH($A335,$A$5:$A$1802,0),0),$H$2)</f>
        <v>3309</v>
      </c>
      <c r="FG335" s="171">
        <f>IFERROR(HLOOKUP(FG$1,$H$5:$FY$1802,MATCH($A335,$A$5:$A$1802,0),0)*HLOOKUP(FG$2,$H$5:$FY$1802,MATCH($A335,$A$5:$A$1802,0),0),$H$2)</f>
        <v>25974328</v>
      </c>
      <c r="FH335" s="152"/>
      <c r="FI335" s="405">
        <f t="shared" si="1065"/>
        <v>1.8158825610187479</v>
      </c>
      <c r="FJ335" s="405">
        <f t="shared" si="1065"/>
        <v>1.4280155642023347</v>
      </c>
      <c r="FK335" s="405">
        <f t="shared" si="1066"/>
        <v>1.8783962015299394</v>
      </c>
      <c r="FL335" s="405">
        <f t="shared" si="1067"/>
        <v>1.487206541809549</v>
      </c>
      <c r="FM335" s="405">
        <f t="shared" si="1068"/>
        <v>1.3017150965512987</v>
      </c>
      <c r="FN335" s="405">
        <f t="shared" si="1069"/>
        <v>1.0985255105188476</v>
      </c>
      <c r="FO335" s="405">
        <f t="shared" si="1070"/>
        <v>1.3415012942191544</v>
      </c>
      <c r="FP335" s="405">
        <f t="shared" si="1071"/>
        <v>1.0592752372735117</v>
      </c>
      <c r="FQ335" s="405">
        <f t="shared" si="1072"/>
        <v>1.2651162790697674</v>
      </c>
      <c r="FR335" s="405">
        <f t="shared" si="1073"/>
        <v>1.027906976744186</v>
      </c>
      <c r="FS335" s="65"/>
    </row>
    <row r="336" spans="1:175" ht="10.35" customHeight="1" x14ac:dyDescent="0.2">
      <c r="A336" s="74" t="str">
        <f t="shared" si="1060"/>
        <v>2018-19APRILRYC</v>
      </c>
      <c r="B336" s="163" t="str">
        <f t="shared" si="1074"/>
        <v>2018-19</v>
      </c>
      <c r="C336" s="26" t="s">
        <v>839</v>
      </c>
      <c r="D336" s="163" t="str">
        <f>INDEX($FV$16:$FW$26,MATCH($F336,$FV$16:$FV$26,0),2)</f>
        <v>Y61</v>
      </c>
      <c r="E336" s="163" t="str">
        <f>VLOOKUP($D336,$FW$8:$FX$14,2,0)</f>
        <v>East of England</v>
      </c>
      <c r="F336" s="271" t="s">
        <v>849</v>
      </c>
      <c r="G336" s="271" t="s">
        <v>872</v>
      </c>
      <c r="H336" s="272">
        <v>94364</v>
      </c>
      <c r="I336" s="272">
        <v>60262</v>
      </c>
      <c r="J336" s="272">
        <v>170009</v>
      </c>
      <c r="K336" s="272">
        <v>3</v>
      </c>
      <c r="L336" s="272">
        <v>1</v>
      </c>
      <c r="M336" s="272" t="s">
        <v>44</v>
      </c>
      <c r="N336" s="272">
        <v>6</v>
      </c>
      <c r="O336" s="272">
        <v>51</v>
      </c>
      <c r="P336" s="272" t="s">
        <v>44</v>
      </c>
      <c r="Q336" s="272" t="s">
        <v>44</v>
      </c>
      <c r="R336" s="272" t="s">
        <v>44</v>
      </c>
      <c r="S336" s="272" t="s">
        <v>44</v>
      </c>
      <c r="T336" s="272">
        <v>68698</v>
      </c>
      <c r="U336" s="272">
        <v>6121</v>
      </c>
      <c r="V336" s="272">
        <v>4083</v>
      </c>
      <c r="W336" s="272">
        <v>35898</v>
      </c>
      <c r="X336" s="272">
        <v>14028</v>
      </c>
      <c r="Y336" s="272">
        <v>5290</v>
      </c>
      <c r="Z336" s="272">
        <v>2947389</v>
      </c>
      <c r="AA336" s="272">
        <v>482</v>
      </c>
      <c r="AB336" s="272">
        <v>876</v>
      </c>
      <c r="AC336" s="272">
        <v>3229473</v>
      </c>
      <c r="AD336" s="272">
        <v>791</v>
      </c>
      <c r="AE336" s="272">
        <v>1439</v>
      </c>
      <c r="AF336" s="272">
        <v>49005725</v>
      </c>
      <c r="AG336" s="272">
        <v>1365</v>
      </c>
      <c r="AH336" s="272">
        <v>2845</v>
      </c>
      <c r="AI336" s="272">
        <v>48721733</v>
      </c>
      <c r="AJ336" s="272">
        <v>3473</v>
      </c>
      <c r="AK336" s="272">
        <v>8230</v>
      </c>
      <c r="AL336" s="272">
        <v>22690714</v>
      </c>
      <c r="AM336" s="272">
        <v>4289</v>
      </c>
      <c r="AN336" s="272">
        <v>10048</v>
      </c>
      <c r="AO336" s="272">
        <v>4326</v>
      </c>
      <c r="AP336" s="272">
        <v>57</v>
      </c>
      <c r="AQ336" s="272">
        <v>2160</v>
      </c>
      <c r="AR336" s="272">
        <v>268</v>
      </c>
      <c r="AS336" s="272">
        <v>73</v>
      </c>
      <c r="AT336" s="272">
        <v>2036</v>
      </c>
      <c r="AU336" s="272">
        <v>2491</v>
      </c>
      <c r="AV336" s="272">
        <v>41324</v>
      </c>
      <c r="AW336" s="272">
        <v>2012</v>
      </c>
      <c r="AX336" s="272">
        <v>21036</v>
      </c>
      <c r="AY336" s="272">
        <v>64372</v>
      </c>
      <c r="AZ336" s="272">
        <v>13697</v>
      </c>
      <c r="BA336" s="272">
        <v>10232</v>
      </c>
      <c r="BB336" s="272">
        <v>9077</v>
      </c>
      <c r="BC336" s="272">
        <v>6929</v>
      </c>
      <c r="BD336" s="272">
        <v>55060</v>
      </c>
      <c r="BE336" s="272">
        <v>42026</v>
      </c>
      <c r="BF336" s="272">
        <v>25320</v>
      </c>
      <c r="BG336" s="272">
        <v>15224</v>
      </c>
      <c r="BH336" s="272">
        <v>9770</v>
      </c>
      <c r="BI336" s="272">
        <v>5710</v>
      </c>
      <c r="BJ336" s="272" t="s">
        <v>44</v>
      </c>
      <c r="BK336" s="272" t="s">
        <v>44</v>
      </c>
      <c r="BL336" s="272" t="s">
        <v>44</v>
      </c>
      <c r="BM336" s="272" t="s">
        <v>44</v>
      </c>
      <c r="BN336" s="272" t="s">
        <v>44</v>
      </c>
      <c r="BO336" s="272" t="s">
        <v>44</v>
      </c>
      <c r="BP336" s="272" t="s">
        <v>44</v>
      </c>
      <c r="BQ336" s="272" t="s">
        <v>44</v>
      </c>
      <c r="BR336" s="272" t="s">
        <v>44</v>
      </c>
      <c r="BS336" s="272" t="s">
        <v>44</v>
      </c>
      <c r="BT336" s="272" t="s">
        <v>44</v>
      </c>
      <c r="BU336" s="272" t="s">
        <v>44</v>
      </c>
      <c r="BV336" s="272" t="s">
        <v>44</v>
      </c>
      <c r="BW336" s="272" t="s">
        <v>44</v>
      </c>
      <c r="BX336" s="272" t="s">
        <v>44</v>
      </c>
      <c r="BY336" s="272" t="s">
        <v>44</v>
      </c>
      <c r="BZ336" s="272" t="s">
        <v>44</v>
      </c>
      <c r="CA336" s="272" t="s">
        <v>44</v>
      </c>
      <c r="CB336" s="272" t="s">
        <v>44</v>
      </c>
      <c r="CC336" s="272" t="s">
        <v>44</v>
      </c>
      <c r="CD336" s="272" t="s">
        <v>44</v>
      </c>
      <c r="CE336" s="272" t="s">
        <v>44</v>
      </c>
      <c r="CF336" s="272" t="s">
        <v>44</v>
      </c>
      <c r="CG336" s="272" t="s">
        <v>44</v>
      </c>
      <c r="CH336" s="272" t="s">
        <v>44</v>
      </c>
      <c r="CI336" s="272" t="s">
        <v>44</v>
      </c>
      <c r="CJ336" s="272" t="s">
        <v>44</v>
      </c>
      <c r="CK336" s="272" t="s">
        <v>44</v>
      </c>
      <c r="CL336" s="272" t="s">
        <v>44</v>
      </c>
      <c r="CM336" s="272" t="s">
        <v>44</v>
      </c>
      <c r="CN336" s="272" t="s">
        <v>44</v>
      </c>
      <c r="CO336" s="272" t="s">
        <v>44</v>
      </c>
      <c r="CP336" s="272" t="s">
        <v>44</v>
      </c>
      <c r="CQ336" s="272" t="s">
        <v>44</v>
      </c>
      <c r="CR336" s="272" t="s">
        <v>44</v>
      </c>
      <c r="CS336" s="272" t="s">
        <v>44</v>
      </c>
      <c r="CT336" s="272" t="s">
        <v>44</v>
      </c>
      <c r="CU336" s="272" t="s">
        <v>44</v>
      </c>
      <c r="CV336" s="272" t="s">
        <v>44</v>
      </c>
      <c r="CW336" s="272" t="s">
        <v>44</v>
      </c>
      <c r="CX336" s="272">
        <v>419</v>
      </c>
      <c r="CY336" s="272">
        <v>111990</v>
      </c>
      <c r="CZ336" s="272">
        <v>267</v>
      </c>
      <c r="DA336" s="272">
        <v>441</v>
      </c>
      <c r="DB336" s="272">
        <v>5799</v>
      </c>
      <c r="DC336" s="272">
        <v>196326</v>
      </c>
      <c r="DD336" s="272">
        <v>34</v>
      </c>
      <c r="DE336" s="272">
        <v>60</v>
      </c>
      <c r="DF336" s="272" t="s">
        <v>44</v>
      </c>
      <c r="DG336" s="272" t="s">
        <v>44</v>
      </c>
      <c r="DH336" s="272" t="s">
        <v>44</v>
      </c>
      <c r="DI336" s="272" t="s">
        <v>44</v>
      </c>
      <c r="DJ336" s="272" t="s">
        <v>44</v>
      </c>
      <c r="DK336" s="272">
        <v>34</v>
      </c>
      <c r="DL336" s="250">
        <v>903</v>
      </c>
      <c r="DM336" s="250">
        <v>784</v>
      </c>
      <c r="DN336" s="250">
        <v>68</v>
      </c>
      <c r="DO336" s="250">
        <v>1246</v>
      </c>
      <c r="DP336" s="250">
        <v>6335057</v>
      </c>
      <c r="DQ336" s="250">
        <v>7016</v>
      </c>
      <c r="DR336" s="250">
        <v>16151</v>
      </c>
      <c r="DS336" s="250">
        <v>6944587</v>
      </c>
      <c r="DT336" s="250">
        <v>8858</v>
      </c>
      <c r="DU336" s="250">
        <v>20496</v>
      </c>
      <c r="DV336" s="250">
        <v>760342</v>
      </c>
      <c r="DW336" s="250">
        <v>11182</v>
      </c>
      <c r="DX336" s="250">
        <v>25847</v>
      </c>
      <c r="DY336" s="250">
        <v>15211550</v>
      </c>
      <c r="DZ336" s="250">
        <v>12208</v>
      </c>
      <c r="EA336" s="250">
        <v>28196</v>
      </c>
      <c r="EB336" s="155"/>
      <c r="EC336" s="75">
        <f t="shared" si="1061"/>
        <v>4</v>
      </c>
      <c r="ED336" s="74">
        <f t="shared" si="1062"/>
        <v>2018</v>
      </c>
      <c r="EE336" s="165">
        <f t="shared" si="1063"/>
        <v>43191</v>
      </c>
      <c r="EF336" s="157">
        <f t="shared" si="1064"/>
        <v>30</v>
      </c>
      <c r="EG336" s="156"/>
      <c r="EH336" s="166">
        <f>IFERROR(HLOOKUP(EH$1,$H$5:$FY$1802,MATCH($A336,$A$5:$A$1802,0),0)*HLOOKUP(EH$2,$H$5:$FY$1802,MATCH($A336,$A$5:$A$1802,0),0),$H$2)</f>
        <v>60262</v>
      </c>
      <c r="EI336" s="166" t="str">
        <f>IFERROR(HLOOKUP(EI$1,$H$5:$FY$1802,MATCH($A336,$A$5:$A$1802,0),0)*HLOOKUP(EI$2,$H$5:$FY$1802,MATCH($A336,$A$5:$A$1802,0),0),$H$2)</f>
        <v>-</v>
      </c>
      <c r="EJ336" s="166">
        <f>IFERROR(HLOOKUP(EJ$1,$H$5:$FY$1802,MATCH($A336,$A$5:$A$1802,0),0)*HLOOKUP(EJ$2,$H$5:$FY$1802,MATCH($A336,$A$5:$A$1802,0),0),$H$2)</f>
        <v>361572</v>
      </c>
      <c r="EK336" s="166">
        <f>IFERROR(HLOOKUP(EK$1,$H$5:$FY$1802,MATCH($A336,$A$5:$A$1802,0),0)*HLOOKUP(EK$2,$H$5:$FY$1802,MATCH($A336,$A$5:$A$1802,0),0),$H$2)</f>
        <v>3073362</v>
      </c>
      <c r="EL336" s="166">
        <f>IFERROR(HLOOKUP(EL$1,$H$5:$FY$1802,MATCH($A336,$A$5:$A$1802,0),0)*HLOOKUP(EL$2,$H$5:$FY$1802,MATCH($A336,$A$5:$A$1802,0),0),$H$2)</f>
        <v>5361996</v>
      </c>
      <c r="EM336" s="166">
        <f>IFERROR(HLOOKUP(EM$1,$H$5:$FY$1802,MATCH($A336,$A$5:$A$1802,0),0)*HLOOKUP(EM$2,$H$5:$FY$1802,MATCH($A336,$A$5:$A$1802,0),0),$H$2)</f>
        <v>5875437</v>
      </c>
      <c r="EN336" s="166">
        <f>IFERROR(HLOOKUP(EN$1,$H$5:$FY$1802,MATCH($A336,$A$5:$A$1802,0),0)*HLOOKUP(EN$2,$H$5:$FY$1802,MATCH($A336,$A$5:$A$1802,0),0),$H$2)</f>
        <v>102129810</v>
      </c>
      <c r="EO336" s="166">
        <f>IFERROR(HLOOKUP(EO$1,$H$5:$FY$1802,MATCH($A336,$A$5:$A$1802,0),0)*HLOOKUP(EO$2,$H$5:$FY$1802,MATCH($A336,$A$5:$A$1802,0),0),$H$2)</f>
        <v>115450440</v>
      </c>
      <c r="EP336" s="166">
        <f>IFERROR(HLOOKUP(EP$1,$H$5:$FY$1802,MATCH($A336,$A$5:$A$1802,0),0)*HLOOKUP(EP$2,$H$5:$FY$1802,MATCH($A336,$A$5:$A$1802,0),0),$H$2)</f>
        <v>53153920</v>
      </c>
      <c r="EQ336" s="166" t="str">
        <f>IFERROR(HLOOKUP(EQ$1,$H$5:$FY$1802,MATCH($A336,$A$5:$A$1802,0),0)*HLOOKUP(EQ$2,$H$5:$FY$1802,MATCH($A336,$A$5:$A$1802,0),0),$H$2)</f>
        <v>-</v>
      </c>
      <c r="ER336" s="166" t="str">
        <f>IFERROR(HLOOKUP(ER$1,$H$5:$FY$1802,MATCH($A336,$A$5:$A$1802,0),0)*HLOOKUP(ER$2,$H$5:$FY$1802,MATCH($A336,$A$5:$A$1802,0),0),$H$2)</f>
        <v>-</v>
      </c>
      <c r="ES336" s="166" t="str">
        <f>IFERROR(HLOOKUP(ES$1,$H$5:$FY$1802,MATCH($A336,$A$5:$A$1802,0),0)*HLOOKUP(ES$2,$H$5:$FY$1802,MATCH($A336,$A$5:$A$1802,0),0),$H$2)</f>
        <v>-</v>
      </c>
      <c r="ET336" s="166" t="str">
        <f>IFERROR(HLOOKUP(ET$1,$H$5:$FY$1802,MATCH($A336,$A$5:$A$1802,0),0)*HLOOKUP(ET$2,$H$5:$FY$1802,MATCH($A336,$A$5:$A$1802,0),0),$H$2)</f>
        <v>-</v>
      </c>
      <c r="EU336" s="166" t="str">
        <f>IFERROR(HLOOKUP(EU$1,$H$5:$FY$1802,MATCH($A336,$A$5:$A$1802,0),0)*HLOOKUP(EU$2,$H$5:$FY$1802,MATCH($A336,$A$5:$A$1802,0),0),$H$2)</f>
        <v>-</v>
      </c>
      <c r="EV336" s="166" t="str">
        <f>IFERROR(HLOOKUP(EV$1,$H$5:$FY$1802,MATCH($A336,$A$5:$A$1802,0),0)*HLOOKUP(EV$2,$H$5:$FY$1802,MATCH($A336,$A$5:$A$1802,0),0),$H$2)</f>
        <v>-</v>
      </c>
      <c r="EW336" s="166" t="str">
        <f>IFERROR(HLOOKUP(EW$1,$H$5:$FY$1802,MATCH($A336,$A$5:$A$1802,0),0)*HLOOKUP(EW$2,$H$5:$FY$1802,MATCH($A336,$A$5:$A$1802,0),0),$H$2)</f>
        <v>-</v>
      </c>
      <c r="EX336" s="166" t="str">
        <f>IFERROR(HLOOKUP(EX$1,$H$5:$FY$1802,MATCH($A336,$A$5:$A$1802,0),0)*HLOOKUP(EX$2,$H$5:$FY$1802,MATCH($A336,$A$5:$A$1802,0),0),$H$2)</f>
        <v>-</v>
      </c>
      <c r="EY336" s="166" t="str">
        <f>IFERROR(HLOOKUP(EY$1,$H$5:$FY$1802,MATCH($A336,$A$5:$A$1802,0),0)*HLOOKUP(EY$2,$H$5:$FY$1802,MATCH($A336,$A$5:$A$1802,0),0),$H$2)</f>
        <v>-</v>
      </c>
      <c r="EZ336" s="166" t="str">
        <f>IFERROR(HLOOKUP(EZ$1,$H$5:$FY$1802,MATCH($A336,$A$5:$A$1802,0),0)*HLOOKUP(EZ$2,$H$5:$FY$1802,MATCH($A336,$A$5:$A$1802,0),0),$H$2)</f>
        <v>-</v>
      </c>
      <c r="FA336" s="166" t="str">
        <f>IFERROR(HLOOKUP(FA$1,$H$5:$FY$1802,MATCH($A336,$A$5:$A$1802,0),0)*HLOOKUP(FA$2,$H$5:$FY$1802,MATCH($A336,$A$5:$A$1802,0),0),$H$2)</f>
        <v>-</v>
      </c>
      <c r="FB336" s="166">
        <f>IFERROR(HLOOKUP(FB$1,$H$5:$FY$1802,MATCH($A336,$A$5:$A$1802,0),0)*HLOOKUP(FB$2,$H$5:$FY$1802,MATCH($A336,$A$5:$A$1802,0),0),$H$2)</f>
        <v>184779</v>
      </c>
      <c r="FC336" s="166">
        <f>IFERROR(HLOOKUP(FC$1,$H$5:$FY$1802,MATCH($A336,$A$5:$A$1802,0),0)*HLOOKUP(FC$2,$H$5:$FY$1802,MATCH($A336,$A$5:$A$1802,0),0),$H$2)</f>
        <v>347940</v>
      </c>
      <c r="FD336" s="166">
        <f>IFERROR(HLOOKUP(FD$1,$H$5:$FY$1802,MATCH($A336,$A$5:$A$1802,0),0)*HLOOKUP(FD$2,$H$5:$FY$1802,MATCH($A336,$A$5:$A$1802,0),0),$H$2)</f>
        <v>14584353</v>
      </c>
      <c r="FE336" s="166">
        <f>IFERROR(HLOOKUP(FE$1,$H$5:$FY$1802,MATCH($A336,$A$5:$A$1802,0),0)*HLOOKUP(FE$2,$H$5:$FY$1802,MATCH($A336,$A$5:$A$1802,0),0),$H$2)</f>
        <v>16068864</v>
      </c>
      <c r="FF336" s="166">
        <f>IFERROR(HLOOKUP(FF$1,$H$5:$FY$1802,MATCH($A336,$A$5:$A$1802,0),0)*HLOOKUP(FF$2,$H$5:$FY$1802,MATCH($A336,$A$5:$A$1802,0),0),$H$2)</f>
        <v>1757596</v>
      </c>
      <c r="FG336" s="166">
        <f>IFERROR(HLOOKUP(FG$1,$H$5:$FY$1802,MATCH($A336,$A$5:$A$1802,0),0)*HLOOKUP(FG$2,$H$5:$FY$1802,MATCH($A336,$A$5:$A$1802,0),0),$H$2)</f>
        <v>35132216</v>
      </c>
      <c r="FH336" s="152"/>
      <c r="FI336" s="405">
        <f t="shared" si="1065"/>
        <v>2.2377062571475248</v>
      </c>
      <c r="FJ336" s="405">
        <f t="shared" si="1065"/>
        <v>1.6716222839405326</v>
      </c>
      <c r="FK336" s="405">
        <f t="shared" si="1066"/>
        <v>2.2231202547146705</v>
      </c>
      <c r="FL336" s="405">
        <f t="shared" si="1067"/>
        <v>1.6970364927749204</v>
      </c>
      <c r="FM336" s="405">
        <f t="shared" si="1068"/>
        <v>1.5337901832971197</v>
      </c>
      <c r="FN336" s="405">
        <f t="shared" si="1069"/>
        <v>1.17070588890746</v>
      </c>
      <c r="FO336" s="405">
        <f t="shared" si="1070"/>
        <v>1.8049615055603079</v>
      </c>
      <c r="FP336" s="405">
        <f t="shared" si="1071"/>
        <v>1.0852580553179356</v>
      </c>
      <c r="FQ336" s="405">
        <f t="shared" si="1072"/>
        <v>1.8468809073724008</v>
      </c>
      <c r="FR336" s="405">
        <f t="shared" si="1073"/>
        <v>1.0793950850661627</v>
      </c>
      <c r="FS336" s="65"/>
    </row>
    <row r="337" spans="1:175" ht="10.35" customHeight="1" x14ac:dyDescent="0.2">
      <c r="A337" s="74" t="str">
        <f t="shared" si="1060"/>
        <v>2018-19APRILR1F</v>
      </c>
      <c r="B337" s="163" t="str">
        <f t="shared" si="1074"/>
        <v>2018-19</v>
      </c>
      <c r="C337" s="26" t="s">
        <v>839</v>
      </c>
      <c r="D337" s="163" t="str">
        <f>INDEX($FV$16:$FW$26,MATCH($F337,$FV$16:$FV$26,0),2)</f>
        <v>Y59</v>
      </c>
      <c r="E337" s="163" t="str">
        <f>VLOOKUP($D337,$FW$8:$FX$14,2,0)</f>
        <v>South East</v>
      </c>
      <c r="F337" s="271" t="s">
        <v>852</v>
      </c>
      <c r="G337" s="271" t="s">
        <v>873</v>
      </c>
      <c r="H337" s="272">
        <v>2376</v>
      </c>
      <c r="I337" s="272">
        <v>1260</v>
      </c>
      <c r="J337" s="272">
        <v>6095</v>
      </c>
      <c r="K337" s="272">
        <v>5</v>
      </c>
      <c r="L337" s="272">
        <v>1</v>
      </c>
      <c r="M337" s="272" t="s">
        <v>44</v>
      </c>
      <c r="N337" s="272">
        <v>21</v>
      </c>
      <c r="O337" s="272">
        <v>87</v>
      </c>
      <c r="P337" s="272" t="s">
        <v>44</v>
      </c>
      <c r="Q337" s="272" t="s">
        <v>44</v>
      </c>
      <c r="R337" s="272" t="s">
        <v>44</v>
      </c>
      <c r="S337" s="272" t="s">
        <v>44</v>
      </c>
      <c r="T337" s="272">
        <v>2130</v>
      </c>
      <c r="U337" s="272">
        <v>35</v>
      </c>
      <c r="V337" s="272">
        <v>17</v>
      </c>
      <c r="W337" s="272">
        <v>735</v>
      </c>
      <c r="X337" s="272">
        <v>779</v>
      </c>
      <c r="Y337" s="272">
        <v>188</v>
      </c>
      <c r="Z337" s="272">
        <v>16226</v>
      </c>
      <c r="AA337" s="272">
        <v>464</v>
      </c>
      <c r="AB337" s="272">
        <v>997</v>
      </c>
      <c r="AC337" s="272">
        <v>8686</v>
      </c>
      <c r="AD337" s="272">
        <v>511</v>
      </c>
      <c r="AE337" s="272">
        <v>898</v>
      </c>
      <c r="AF337" s="272">
        <v>544634</v>
      </c>
      <c r="AG337" s="272">
        <v>741</v>
      </c>
      <c r="AH337" s="272">
        <v>1852</v>
      </c>
      <c r="AI337" s="272">
        <v>1395049</v>
      </c>
      <c r="AJ337" s="272">
        <v>1791</v>
      </c>
      <c r="AK337" s="272">
        <v>4678</v>
      </c>
      <c r="AL337" s="272">
        <v>917476</v>
      </c>
      <c r="AM337" s="272">
        <v>4880</v>
      </c>
      <c r="AN337" s="272">
        <v>10900</v>
      </c>
      <c r="AO337" s="272">
        <v>315</v>
      </c>
      <c r="AP337" s="272">
        <v>30</v>
      </c>
      <c r="AQ337" s="272">
        <v>0</v>
      </c>
      <c r="AR337" s="272">
        <v>0</v>
      </c>
      <c r="AS337" s="272">
        <v>218</v>
      </c>
      <c r="AT337" s="272">
        <v>67</v>
      </c>
      <c r="AU337" s="272">
        <v>0</v>
      </c>
      <c r="AV337" s="272">
        <v>1440</v>
      </c>
      <c r="AW337" s="272">
        <v>15</v>
      </c>
      <c r="AX337" s="272">
        <v>360</v>
      </c>
      <c r="AY337" s="272">
        <v>1815</v>
      </c>
      <c r="AZ337" s="272">
        <v>67</v>
      </c>
      <c r="BA337" s="272">
        <v>57</v>
      </c>
      <c r="BB337" s="272">
        <v>19</v>
      </c>
      <c r="BC337" s="272">
        <v>19</v>
      </c>
      <c r="BD337" s="272">
        <v>1035</v>
      </c>
      <c r="BE337" s="272">
        <v>956</v>
      </c>
      <c r="BF337" s="272">
        <v>1072</v>
      </c>
      <c r="BG337" s="272">
        <v>853</v>
      </c>
      <c r="BH337" s="272">
        <v>568</v>
      </c>
      <c r="BI337" s="272">
        <v>237</v>
      </c>
      <c r="BJ337" s="272" t="s">
        <v>44</v>
      </c>
      <c r="BK337" s="272" t="s">
        <v>44</v>
      </c>
      <c r="BL337" s="272" t="s">
        <v>44</v>
      </c>
      <c r="BM337" s="272" t="s">
        <v>44</v>
      </c>
      <c r="BN337" s="272" t="s">
        <v>44</v>
      </c>
      <c r="BO337" s="272" t="s">
        <v>44</v>
      </c>
      <c r="BP337" s="272" t="s">
        <v>44</v>
      </c>
      <c r="BQ337" s="272" t="s">
        <v>44</v>
      </c>
      <c r="BR337" s="272" t="s">
        <v>44</v>
      </c>
      <c r="BS337" s="272" t="s">
        <v>44</v>
      </c>
      <c r="BT337" s="272" t="s">
        <v>44</v>
      </c>
      <c r="BU337" s="272" t="s">
        <v>44</v>
      </c>
      <c r="BV337" s="272" t="s">
        <v>44</v>
      </c>
      <c r="BW337" s="272" t="s">
        <v>44</v>
      </c>
      <c r="BX337" s="272" t="s">
        <v>44</v>
      </c>
      <c r="BY337" s="272" t="s">
        <v>44</v>
      </c>
      <c r="BZ337" s="272" t="s">
        <v>44</v>
      </c>
      <c r="CA337" s="272" t="s">
        <v>44</v>
      </c>
      <c r="CB337" s="272" t="s">
        <v>44</v>
      </c>
      <c r="CC337" s="272" t="s">
        <v>44</v>
      </c>
      <c r="CD337" s="272" t="s">
        <v>44</v>
      </c>
      <c r="CE337" s="272" t="s">
        <v>44</v>
      </c>
      <c r="CF337" s="272" t="s">
        <v>44</v>
      </c>
      <c r="CG337" s="272" t="s">
        <v>44</v>
      </c>
      <c r="CH337" s="272" t="s">
        <v>44</v>
      </c>
      <c r="CI337" s="272" t="s">
        <v>44</v>
      </c>
      <c r="CJ337" s="272" t="s">
        <v>44</v>
      </c>
      <c r="CK337" s="272" t="s">
        <v>44</v>
      </c>
      <c r="CL337" s="272" t="s">
        <v>44</v>
      </c>
      <c r="CM337" s="272" t="s">
        <v>44</v>
      </c>
      <c r="CN337" s="272" t="s">
        <v>44</v>
      </c>
      <c r="CO337" s="272" t="s">
        <v>44</v>
      </c>
      <c r="CP337" s="272" t="s">
        <v>44</v>
      </c>
      <c r="CQ337" s="272" t="s">
        <v>44</v>
      </c>
      <c r="CR337" s="272" t="s">
        <v>44</v>
      </c>
      <c r="CS337" s="272" t="s">
        <v>44</v>
      </c>
      <c r="CT337" s="272" t="s">
        <v>44</v>
      </c>
      <c r="CU337" s="272" t="s">
        <v>44</v>
      </c>
      <c r="CV337" s="272" t="s">
        <v>44</v>
      </c>
      <c r="CW337" s="272" t="s">
        <v>44</v>
      </c>
      <c r="CX337" s="272">
        <v>0</v>
      </c>
      <c r="CY337" s="272">
        <v>0</v>
      </c>
      <c r="CZ337" s="272">
        <v>0</v>
      </c>
      <c r="DA337" s="272">
        <v>0</v>
      </c>
      <c r="DB337" s="272">
        <v>22</v>
      </c>
      <c r="DC337" s="272">
        <v>690</v>
      </c>
      <c r="DD337" s="272">
        <v>31</v>
      </c>
      <c r="DE337" s="272">
        <v>56</v>
      </c>
      <c r="DF337" s="272" t="s">
        <v>44</v>
      </c>
      <c r="DG337" s="272" t="s">
        <v>44</v>
      </c>
      <c r="DH337" s="272" t="s">
        <v>44</v>
      </c>
      <c r="DI337" s="272" t="s">
        <v>44</v>
      </c>
      <c r="DJ337" s="272" t="s">
        <v>44</v>
      </c>
      <c r="DK337" s="272">
        <v>91</v>
      </c>
      <c r="DL337" s="250">
        <v>52</v>
      </c>
      <c r="DM337" s="250">
        <v>26</v>
      </c>
      <c r="DN337" s="250">
        <v>0</v>
      </c>
      <c r="DO337" s="250">
        <v>13</v>
      </c>
      <c r="DP337" s="250">
        <v>152772</v>
      </c>
      <c r="DQ337" s="250">
        <v>2938</v>
      </c>
      <c r="DR337" s="250">
        <v>8136</v>
      </c>
      <c r="DS337" s="250">
        <v>146456</v>
      </c>
      <c r="DT337" s="250">
        <v>5633</v>
      </c>
      <c r="DU337" s="250">
        <v>14283</v>
      </c>
      <c r="DV337" s="250">
        <v>0</v>
      </c>
      <c r="DW337" s="250">
        <v>0</v>
      </c>
      <c r="DX337" s="250">
        <v>0</v>
      </c>
      <c r="DY337" s="250">
        <v>62267</v>
      </c>
      <c r="DZ337" s="250">
        <v>4790</v>
      </c>
      <c r="EA337" s="250">
        <v>10025</v>
      </c>
      <c r="EB337" s="155"/>
      <c r="EC337" s="75">
        <f t="shared" si="1061"/>
        <v>4</v>
      </c>
      <c r="ED337" s="74">
        <f t="shared" si="1062"/>
        <v>2018</v>
      </c>
      <c r="EE337" s="165">
        <f t="shared" si="1063"/>
        <v>43191</v>
      </c>
      <c r="EF337" s="157">
        <f t="shared" si="1064"/>
        <v>30</v>
      </c>
      <c r="EG337" s="156"/>
      <c r="EH337" s="166">
        <f>IFERROR(HLOOKUP(EH$1,$H$5:$FY$1802,MATCH($A337,$A$5:$A$1802,0),0)*HLOOKUP(EH$2,$H$5:$FY$1802,MATCH($A337,$A$5:$A$1802,0),0),$H$2)</f>
        <v>1260</v>
      </c>
      <c r="EI337" s="166" t="str">
        <f>IFERROR(HLOOKUP(EI$1,$H$5:$FY$1802,MATCH($A337,$A$5:$A$1802,0),0)*HLOOKUP(EI$2,$H$5:$FY$1802,MATCH($A337,$A$5:$A$1802,0),0),$H$2)</f>
        <v>-</v>
      </c>
      <c r="EJ337" s="166">
        <f>IFERROR(HLOOKUP(EJ$1,$H$5:$FY$1802,MATCH($A337,$A$5:$A$1802,0),0)*HLOOKUP(EJ$2,$H$5:$FY$1802,MATCH($A337,$A$5:$A$1802,0),0),$H$2)</f>
        <v>26460</v>
      </c>
      <c r="EK337" s="166">
        <f>IFERROR(HLOOKUP(EK$1,$H$5:$FY$1802,MATCH($A337,$A$5:$A$1802,0),0)*HLOOKUP(EK$2,$H$5:$FY$1802,MATCH($A337,$A$5:$A$1802,0),0),$H$2)</f>
        <v>109620</v>
      </c>
      <c r="EL337" s="166">
        <f>IFERROR(HLOOKUP(EL$1,$H$5:$FY$1802,MATCH($A337,$A$5:$A$1802,0),0)*HLOOKUP(EL$2,$H$5:$FY$1802,MATCH($A337,$A$5:$A$1802,0),0),$H$2)</f>
        <v>34895</v>
      </c>
      <c r="EM337" s="166">
        <f>IFERROR(HLOOKUP(EM$1,$H$5:$FY$1802,MATCH($A337,$A$5:$A$1802,0),0)*HLOOKUP(EM$2,$H$5:$FY$1802,MATCH($A337,$A$5:$A$1802,0),0),$H$2)</f>
        <v>15266</v>
      </c>
      <c r="EN337" s="166">
        <f>IFERROR(HLOOKUP(EN$1,$H$5:$FY$1802,MATCH($A337,$A$5:$A$1802,0),0)*HLOOKUP(EN$2,$H$5:$FY$1802,MATCH($A337,$A$5:$A$1802,0),0),$H$2)</f>
        <v>1361220</v>
      </c>
      <c r="EO337" s="166">
        <f>IFERROR(HLOOKUP(EO$1,$H$5:$FY$1802,MATCH($A337,$A$5:$A$1802,0),0)*HLOOKUP(EO$2,$H$5:$FY$1802,MATCH($A337,$A$5:$A$1802,0),0),$H$2)</f>
        <v>3644162</v>
      </c>
      <c r="EP337" s="166">
        <f>IFERROR(HLOOKUP(EP$1,$H$5:$FY$1802,MATCH($A337,$A$5:$A$1802,0),0)*HLOOKUP(EP$2,$H$5:$FY$1802,MATCH($A337,$A$5:$A$1802,0),0),$H$2)</f>
        <v>2049200</v>
      </c>
      <c r="EQ337" s="166" t="str">
        <f>IFERROR(HLOOKUP(EQ$1,$H$5:$FY$1802,MATCH($A337,$A$5:$A$1802,0),0)*HLOOKUP(EQ$2,$H$5:$FY$1802,MATCH($A337,$A$5:$A$1802,0),0),$H$2)</f>
        <v>-</v>
      </c>
      <c r="ER337" s="166" t="str">
        <f>IFERROR(HLOOKUP(ER$1,$H$5:$FY$1802,MATCH($A337,$A$5:$A$1802,0),0)*HLOOKUP(ER$2,$H$5:$FY$1802,MATCH($A337,$A$5:$A$1802,0),0),$H$2)</f>
        <v>-</v>
      </c>
      <c r="ES337" s="166" t="str">
        <f>IFERROR(HLOOKUP(ES$1,$H$5:$FY$1802,MATCH($A337,$A$5:$A$1802,0),0)*HLOOKUP(ES$2,$H$5:$FY$1802,MATCH($A337,$A$5:$A$1802,0),0),$H$2)</f>
        <v>-</v>
      </c>
      <c r="ET337" s="166" t="str">
        <f>IFERROR(HLOOKUP(ET$1,$H$5:$FY$1802,MATCH($A337,$A$5:$A$1802,0),0)*HLOOKUP(ET$2,$H$5:$FY$1802,MATCH($A337,$A$5:$A$1802,0),0),$H$2)</f>
        <v>-</v>
      </c>
      <c r="EU337" s="166" t="str">
        <f>IFERROR(HLOOKUP(EU$1,$H$5:$FY$1802,MATCH($A337,$A$5:$A$1802,0),0)*HLOOKUP(EU$2,$H$5:$FY$1802,MATCH($A337,$A$5:$A$1802,0),0),$H$2)</f>
        <v>-</v>
      </c>
      <c r="EV337" s="166" t="str">
        <f>IFERROR(HLOOKUP(EV$1,$H$5:$FY$1802,MATCH($A337,$A$5:$A$1802,0),0)*HLOOKUP(EV$2,$H$5:$FY$1802,MATCH($A337,$A$5:$A$1802,0),0),$H$2)</f>
        <v>-</v>
      </c>
      <c r="EW337" s="166" t="str">
        <f>IFERROR(HLOOKUP(EW$1,$H$5:$FY$1802,MATCH($A337,$A$5:$A$1802,0),0)*HLOOKUP(EW$2,$H$5:$FY$1802,MATCH($A337,$A$5:$A$1802,0),0),$H$2)</f>
        <v>-</v>
      </c>
      <c r="EX337" s="166" t="str">
        <f>IFERROR(HLOOKUP(EX$1,$H$5:$FY$1802,MATCH($A337,$A$5:$A$1802,0),0)*HLOOKUP(EX$2,$H$5:$FY$1802,MATCH($A337,$A$5:$A$1802,0),0),$H$2)</f>
        <v>-</v>
      </c>
      <c r="EY337" s="166" t="str">
        <f>IFERROR(HLOOKUP(EY$1,$H$5:$FY$1802,MATCH($A337,$A$5:$A$1802,0),0)*HLOOKUP(EY$2,$H$5:$FY$1802,MATCH($A337,$A$5:$A$1802,0),0),$H$2)</f>
        <v>-</v>
      </c>
      <c r="EZ337" s="166" t="str">
        <f>IFERROR(HLOOKUP(EZ$1,$H$5:$FY$1802,MATCH($A337,$A$5:$A$1802,0),0)*HLOOKUP(EZ$2,$H$5:$FY$1802,MATCH($A337,$A$5:$A$1802,0),0),$H$2)</f>
        <v>-</v>
      </c>
      <c r="FA337" s="166" t="str">
        <f>IFERROR(HLOOKUP(FA$1,$H$5:$FY$1802,MATCH($A337,$A$5:$A$1802,0),0)*HLOOKUP(FA$2,$H$5:$FY$1802,MATCH($A337,$A$5:$A$1802,0),0),$H$2)</f>
        <v>-</v>
      </c>
      <c r="FB337" s="166">
        <f>IFERROR(HLOOKUP(FB$1,$H$5:$FY$1802,MATCH($A337,$A$5:$A$1802,0),0)*HLOOKUP(FB$2,$H$5:$FY$1802,MATCH($A337,$A$5:$A$1802,0),0),$H$2)</f>
        <v>0</v>
      </c>
      <c r="FC337" s="166">
        <f>IFERROR(HLOOKUP(FC$1,$H$5:$FY$1802,MATCH($A337,$A$5:$A$1802,0),0)*HLOOKUP(FC$2,$H$5:$FY$1802,MATCH($A337,$A$5:$A$1802,0),0),$H$2)</f>
        <v>1232</v>
      </c>
      <c r="FD337" s="166">
        <f>IFERROR(HLOOKUP(FD$1,$H$5:$FY$1802,MATCH($A337,$A$5:$A$1802,0),0)*HLOOKUP(FD$2,$H$5:$FY$1802,MATCH($A337,$A$5:$A$1802,0),0),$H$2)</f>
        <v>423072</v>
      </c>
      <c r="FE337" s="166">
        <f>IFERROR(HLOOKUP(FE$1,$H$5:$FY$1802,MATCH($A337,$A$5:$A$1802,0),0)*HLOOKUP(FE$2,$H$5:$FY$1802,MATCH($A337,$A$5:$A$1802,0),0),$H$2)</f>
        <v>371358</v>
      </c>
      <c r="FF337" s="166">
        <f>IFERROR(HLOOKUP(FF$1,$H$5:$FY$1802,MATCH($A337,$A$5:$A$1802,0),0)*HLOOKUP(FF$2,$H$5:$FY$1802,MATCH($A337,$A$5:$A$1802,0),0),$H$2)</f>
        <v>0</v>
      </c>
      <c r="FG337" s="166">
        <f>IFERROR(HLOOKUP(FG$1,$H$5:$FY$1802,MATCH($A337,$A$5:$A$1802,0),0)*HLOOKUP(FG$2,$H$5:$FY$1802,MATCH($A337,$A$5:$A$1802,0),0),$H$2)</f>
        <v>130325</v>
      </c>
      <c r="FH337" s="152"/>
      <c r="FI337" s="405">
        <f t="shared" si="1065"/>
        <v>1.9142857142857144</v>
      </c>
      <c r="FJ337" s="405">
        <f t="shared" si="1065"/>
        <v>1.6285714285714286</v>
      </c>
      <c r="FK337" s="405">
        <f t="shared" si="1066"/>
        <v>1.1176470588235294</v>
      </c>
      <c r="FL337" s="405">
        <f t="shared" si="1067"/>
        <v>1.1176470588235294</v>
      </c>
      <c r="FM337" s="405">
        <f t="shared" si="1068"/>
        <v>1.4081632653061225</v>
      </c>
      <c r="FN337" s="405">
        <f t="shared" si="1069"/>
        <v>1.3006802721088435</v>
      </c>
      <c r="FO337" s="405">
        <f t="shared" si="1070"/>
        <v>1.3761232349165597</v>
      </c>
      <c r="FP337" s="405">
        <f t="shared" si="1071"/>
        <v>1.0949935815147624</v>
      </c>
      <c r="FQ337" s="405">
        <f t="shared" si="1072"/>
        <v>3.021276595744681</v>
      </c>
      <c r="FR337" s="405">
        <f t="shared" si="1073"/>
        <v>1.2606382978723405</v>
      </c>
      <c r="FS337" s="65"/>
    </row>
    <row r="338" spans="1:175" ht="10.35" customHeight="1" x14ac:dyDescent="0.2">
      <c r="A338" s="180" t="str">
        <f t="shared" si="1060"/>
        <v>2018-19APRILRRU</v>
      </c>
      <c r="B338" s="182" t="str">
        <f t="shared" si="1074"/>
        <v>2018-19</v>
      </c>
      <c r="C338" s="181" t="s">
        <v>839</v>
      </c>
      <c r="D338" s="182" t="str">
        <f>INDEX($FV$16:$FW$26,MATCH($F338,$FV$16:$FV$26,0),2)</f>
        <v>Y56</v>
      </c>
      <c r="E338" s="182" t="str">
        <f>VLOOKUP($D338,$FW$8:$FX$14,2,0)</f>
        <v>London</v>
      </c>
      <c r="F338" s="273" t="s">
        <v>855</v>
      </c>
      <c r="G338" s="273" t="s">
        <v>874</v>
      </c>
      <c r="H338" s="274">
        <v>147459</v>
      </c>
      <c r="I338" s="274">
        <v>120512</v>
      </c>
      <c r="J338" s="274">
        <v>737728</v>
      </c>
      <c r="K338" s="274">
        <v>6</v>
      </c>
      <c r="L338" s="274">
        <v>0</v>
      </c>
      <c r="M338" s="274" t="s">
        <v>44</v>
      </c>
      <c r="N338" s="274">
        <v>39</v>
      </c>
      <c r="O338" s="274">
        <v>139</v>
      </c>
      <c r="P338" s="274" t="s">
        <v>44</v>
      </c>
      <c r="Q338" s="274" t="s">
        <v>44</v>
      </c>
      <c r="R338" s="274" t="s">
        <v>44</v>
      </c>
      <c r="S338" s="274" t="s">
        <v>44</v>
      </c>
      <c r="T338" s="274">
        <v>97613</v>
      </c>
      <c r="U338" s="274">
        <v>8732</v>
      </c>
      <c r="V338" s="274">
        <v>6543</v>
      </c>
      <c r="W338" s="274">
        <v>54667</v>
      </c>
      <c r="X338" s="274">
        <v>20432</v>
      </c>
      <c r="Y338" s="274">
        <v>1119</v>
      </c>
      <c r="Z338" s="274">
        <v>3573708</v>
      </c>
      <c r="AA338" s="274">
        <v>409</v>
      </c>
      <c r="AB338" s="274">
        <v>675</v>
      </c>
      <c r="AC338" s="274">
        <v>4509756</v>
      </c>
      <c r="AD338" s="274">
        <v>689</v>
      </c>
      <c r="AE338" s="274">
        <v>1177</v>
      </c>
      <c r="AF338" s="274">
        <v>54893577</v>
      </c>
      <c r="AG338" s="274">
        <v>1004</v>
      </c>
      <c r="AH338" s="274">
        <v>1967</v>
      </c>
      <c r="AI338" s="274">
        <v>53362801</v>
      </c>
      <c r="AJ338" s="274">
        <v>2612</v>
      </c>
      <c r="AK338" s="274">
        <v>6021</v>
      </c>
      <c r="AL338" s="274">
        <v>5069532</v>
      </c>
      <c r="AM338" s="274">
        <v>4530</v>
      </c>
      <c r="AN338" s="274">
        <v>10587</v>
      </c>
      <c r="AO338" s="274">
        <v>6954</v>
      </c>
      <c r="AP338" s="274">
        <v>250</v>
      </c>
      <c r="AQ338" s="274">
        <v>1044</v>
      </c>
      <c r="AR338" s="274">
        <v>6388</v>
      </c>
      <c r="AS338" s="274">
        <v>222</v>
      </c>
      <c r="AT338" s="274">
        <v>5438</v>
      </c>
      <c r="AU338" s="274">
        <v>0</v>
      </c>
      <c r="AV338" s="274">
        <v>60640</v>
      </c>
      <c r="AW338" s="274">
        <v>6519</v>
      </c>
      <c r="AX338" s="274">
        <v>23500</v>
      </c>
      <c r="AY338" s="274">
        <v>90659</v>
      </c>
      <c r="AZ338" s="274">
        <v>23030</v>
      </c>
      <c r="BA338" s="274">
        <v>18008</v>
      </c>
      <c r="BB338" s="274">
        <v>17194</v>
      </c>
      <c r="BC338" s="274">
        <v>13660</v>
      </c>
      <c r="BD338" s="274">
        <v>79378</v>
      </c>
      <c r="BE338" s="274">
        <v>61782</v>
      </c>
      <c r="BF338" s="274">
        <v>32244</v>
      </c>
      <c r="BG338" s="274">
        <v>22877</v>
      </c>
      <c r="BH338" s="274">
        <v>1612</v>
      </c>
      <c r="BI338" s="274">
        <v>1188</v>
      </c>
      <c r="BJ338" s="274" t="s">
        <v>44</v>
      </c>
      <c r="BK338" s="274" t="s">
        <v>44</v>
      </c>
      <c r="BL338" s="274" t="s">
        <v>44</v>
      </c>
      <c r="BM338" s="274" t="s">
        <v>44</v>
      </c>
      <c r="BN338" s="274" t="s">
        <v>44</v>
      </c>
      <c r="BO338" s="274" t="s">
        <v>44</v>
      </c>
      <c r="BP338" s="274" t="s">
        <v>44</v>
      </c>
      <c r="BQ338" s="274" t="s">
        <v>44</v>
      </c>
      <c r="BR338" s="274" t="s">
        <v>44</v>
      </c>
      <c r="BS338" s="274" t="s">
        <v>44</v>
      </c>
      <c r="BT338" s="274" t="s">
        <v>44</v>
      </c>
      <c r="BU338" s="274" t="s">
        <v>44</v>
      </c>
      <c r="BV338" s="274" t="s">
        <v>44</v>
      </c>
      <c r="BW338" s="274" t="s">
        <v>44</v>
      </c>
      <c r="BX338" s="274" t="s">
        <v>44</v>
      </c>
      <c r="BY338" s="274" t="s">
        <v>44</v>
      </c>
      <c r="BZ338" s="274" t="s">
        <v>44</v>
      </c>
      <c r="CA338" s="274" t="s">
        <v>44</v>
      </c>
      <c r="CB338" s="274" t="s">
        <v>44</v>
      </c>
      <c r="CC338" s="274" t="s">
        <v>44</v>
      </c>
      <c r="CD338" s="274" t="s">
        <v>44</v>
      </c>
      <c r="CE338" s="274" t="s">
        <v>44</v>
      </c>
      <c r="CF338" s="274" t="s">
        <v>44</v>
      </c>
      <c r="CG338" s="274" t="s">
        <v>44</v>
      </c>
      <c r="CH338" s="274" t="s">
        <v>44</v>
      </c>
      <c r="CI338" s="274" t="s">
        <v>44</v>
      </c>
      <c r="CJ338" s="274" t="s">
        <v>44</v>
      </c>
      <c r="CK338" s="274" t="s">
        <v>44</v>
      </c>
      <c r="CL338" s="274" t="s">
        <v>44</v>
      </c>
      <c r="CM338" s="274" t="s">
        <v>44</v>
      </c>
      <c r="CN338" s="274" t="s">
        <v>44</v>
      </c>
      <c r="CO338" s="274" t="s">
        <v>44</v>
      </c>
      <c r="CP338" s="274" t="s">
        <v>44</v>
      </c>
      <c r="CQ338" s="274" t="s">
        <v>44</v>
      </c>
      <c r="CR338" s="274" t="s">
        <v>44</v>
      </c>
      <c r="CS338" s="274" t="s">
        <v>44</v>
      </c>
      <c r="CT338" s="274" t="s">
        <v>44</v>
      </c>
      <c r="CU338" s="274" t="s">
        <v>44</v>
      </c>
      <c r="CV338" s="274" t="s">
        <v>44</v>
      </c>
      <c r="CW338" s="274" t="s">
        <v>44</v>
      </c>
      <c r="CX338" s="274">
        <v>0</v>
      </c>
      <c r="CY338" s="274">
        <v>0</v>
      </c>
      <c r="CZ338" s="274">
        <v>0</v>
      </c>
      <c r="DA338" s="274">
        <v>0</v>
      </c>
      <c r="DB338" s="274">
        <v>4159</v>
      </c>
      <c r="DC338" s="274">
        <v>280795</v>
      </c>
      <c r="DD338" s="274">
        <v>68</v>
      </c>
      <c r="DE338" s="274">
        <v>137</v>
      </c>
      <c r="DF338" s="274" t="s">
        <v>44</v>
      </c>
      <c r="DG338" s="274" t="s">
        <v>44</v>
      </c>
      <c r="DH338" s="274" t="s">
        <v>44</v>
      </c>
      <c r="DI338" s="274" t="s">
        <v>44</v>
      </c>
      <c r="DJ338" s="274" t="s">
        <v>44</v>
      </c>
      <c r="DK338" s="274">
        <v>0</v>
      </c>
      <c r="DL338" s="251">
        <v>825</v>
      </c>
      <c r="DM338" s="251">
        <v>1329</v>
      </c>
      <c r="DN338" s="251">
        <v>40</v>
      </c>
      <c r="DO338" s="251">
        <v>1283</v>
      </c>
      <c r="DP338" s="251">
        <v>4100914</v>
      </c>
      <c r="DQ338" s="251">
        <v>4971</v>
      </c>
      <c r="DR338" s="251">
        <v>10209</v>
      </c>
      <c r="DS338" s="251">
        <v>8001593</v>
      </c>
      <c r="DT338" s="251">
        <v>6021</v>
      </c>
      <c r="DU338" s="251">
        <v>11481</v>
      </c>
      <c r="DV338" s="251">
        <v>220248</v>
      </c>
      <c r="DW338" s="251">
        <v>5506</v>
      </c>
      <c r="DX338" s="251">
        <v>11434</v>
      </c>
      <c r="DY338" s="251">
        <v>10131933</v>
      </c>
      <c r="DZ338" s="251">
        <v>7897</v>
      </c>
      <c r="EA338" s="251">
        <v>14937</v>
      </c>
      <c r="EB338" s="183"/>
      <c r="EC338" s="184">
        <f t="shared" si="1061"/>
        <v>4</v>
      </c>
      <c r="ED338" s="180">
        <f t="shared" si="1062"/>
        <v>2018</v>
      </c>
      <c r="EE338" s="185">
        <f t="shared" si="1063"/>
        <v>43191</v>
      </c>
      <c r="EF338" s="186">
        <f t="shared" si="1064"/>
        <v>30</v>
      </c>
      <c r="EG338" s="187"/>
      <c r="EH338" s="188">
        <f>IFERROR(HLOOKUP(EH$1,$H$5:$FY$1802,MATCH($A338,$A$5:$A$1802,0),0)*HLOOKUP(EH$2,$H$5:$FY$1802,MATCH($A338,$A$5:$A$1802,0),0),$H$2)</f>
        <v>0</v>
      </c>
      <c r="EI338" s="188" t="str">
        <f>IFERROR(HLOOKUP(EI$1,$H$5:$FY$1802,MATCH($A338,$A$5:$A$1802,0),0)*HLOOKUP(EI$2,$H$5:$FY$1802,MATCH($A338,$A$5:$A$1802,0),0),$H$2)</f>
        <v>-</v>
      </c>
      <c r="EJ338" s="188">
        <f>IFERROR(HLOOKUP(EJ$1,$H$5:$FY$1802,MATCH($A338,$A$5:$A$1802,0),0)*HLOOKUP(EJ$2,$H$5:$FY$1802,MATCH($A338,$A$5:$A$1802,0),0),$H$2)</f>
        <v>4699968</v>
      </c>
      <c r="EK338" s="188">
        <f>IFERROR(HLOOKUP(EK$1,$H$5:$FY$1802,MATCH($A338,$A$5:$A$1802,0),0)*HLOOKUP(EK$2,$H$5:$FY$1802,MATCH($A338,$A$5:$A$1802,0),0),$H$2)</f>
        <v>16751168</v>
      </c>
      <c r="EL338" s="188">
        <f>IFERROR(HLOOKUP(EL$1,$H$5:$FY$1802,MATCH($A338,$A$5:$A$1802,0),0)*HLOOKUP(EL$2,$H$5:$FY$1802,MATCH($A338,$A$5:$A$1802,0),0),$H$2)</f>
        <v>5894100</v>
      </c>
      <c r="EM338" s="188">
        <f>IFERROR(HLOOKUP(EM$1,$H$5:$FY$1802,MATCH($A338,$A$5:$A$1802,0),0)*HLOOKUP(EM$2,$H$5:$FY$1802,MATCH($A338,$A$5:$A$1802,0),0),$H$2)</f>
        <v>7701111</v>
      </c>
      <c r="EN338" s="188">
        <f>IFERROR(HLOOKUP(EN$1,$H$5:$FY$1802,MATCH($A338,$A$5:$A$1802,0),0)*HLOOKUP(EN$2,$H$5:$FY$1802,MATCH($A338,$A$5:$A$1802,0),0),$H$2)</f>
        <v>107529989</v>
      </c>
      <c r="EO338" s="188">
        <f>IFERROR(HLOOKUP(EO$1,$H$5:$FY$1802,MATCH($A338,$A$5:$A$1802,0),0)*HLOOKUP(EO$2,$H$5:$FY$1802,MATCH($A338,$A$5:$A$1802,0),0),$H$2)</f>
        <v>123021072</v>
      </c>
      <c r="EP338" s="188">
        <f>IFERROR(HLOOKUP(EP$1,$H$5:$FY$1802,MATCH($A338,$A$5:$A$1802,0),0)*HLOOKUP(EP$2,$H$5:$FY$1802,MATCH($A338,$A$5:$A$1802,0),0),$H$2)</f>
        <v>11846853</v>
      </c>
      <c r="EQ338" s="188" t="str">
        <f>IFERROR(HLOOKUP(EQ$1,$H$5:$FY$1802,MATCH($A338,$A$5:$A$1802,0),0)*HLOOKUP(EQ$2,$H$5:$FY$1802,MATCH($A338,$A$5:$A$1802,0),0),$H$2)</f>
        <v>-</v>
      </c>
      <c r="ER338" s="188" t="str">
        <f>IFERROR(HLOOKUP(ER$1,$H$5:$FY$1802,MATCH($A338,$A$5:$A$1802,0),0)*HLOOKUP(ER$2,$H$5:$FY$1802,MATCH($A338,$A$5:$A$1802,0),0),$H$2)</f>
        <v>-</v>
      </c>
      <c r="ES338" s="188" t="str">
        <f>IFERROR(HLOOKUP(ES$1,$H$5:$FY$1802,MATCH($A338,$A$5:$A$1802,0),0)*HLOOKUP(ES$2,$H$5:$FY$1802,MATCH($A338,$A$5:$A$1802,0),0),$H$2)</f>
        <v>-</v>
      </c>
      <c r="ET338" s="188" t="str">
        <f>IFERROR(HLOOKUP(ET$1,$H$5:$FY$1802,MATCH($A338,$A$5:$A$1802,0),0)*HLOOKUP(ET$2,$H$5:$FY$1802,MATCH($A338,$A$5:$A$1802,0),0),$H$2)</f>
        <v>-</v>
      </c>
      <c r="EU338" s="188" t="str">
        <f>IFERROR(HLOOKUP(EU$1,$H$5:$FY$1802,MATCH($A338,$A$5:$A$1802,0),0)*HLOOKUP(EU$2,$H$5:$FY$1802,MATCH($A338,$A$5:$A$1802,0),0),$H$2)</f>
        <v>-</v>
      </c>
      <c r="EV338" s="188" t="str">
        <f>IFERROR(HLOOKUP(EV$1,$H$5:$FY$1802,MATCH($A338,$A$5:$A$1802,0),0)*HLOOKUP(EV$2,$H$5:$FY$1802,MATCH($A338,$A$5:$A$1802,0),0),$H$2)</f>
        <v>-</v>
      </c>
      <c r="EW338" s="188" t="str">
        <f>IFERROR(HLOOKUP(EW$1,$H$5:$FY$1802,MATCH($A338,$A$5:$A$1802,0),0)*HLOOKUP(EW$2,$H$5:$FY$1802,MATCH($A338,$A$5:$A$1802,0),0),$H$2)</f>
        <v>-</v>
      </c>
      <c r="EX338" s="188" t="str">
        <f>IFERROR(HLOOKUP(EX$1,$H$5:$FY$1802,MATCH($A338,$A$5:$A$1802,0),0)*HLOOKUP(EX$2,$H$5:$FY$1802,MATCH($A338,$A$5:$A$1802,0),0),$H$2)</f>
        <v>-</v>
      </c>
      <c r="EY338" s="188" t="str">
        <f>IFERROR(HLOOKUP(EY$1,$H$5:$FY$1802,MATCH($A338,$A$5:$A$1802,0),0)*HLOOKUP(EY$2,$H$5:$FY$1802,MATCH($A338,$A$5:$A$1802,0),0),$H$2)</f>
        <v>-</v>
      </c>
      <c r="EZ338" s="188" t="str">
        <f>IFERROR(HLOOKUP(EZ$1,$H$5:$FY$1802,MATCH($A338,$A$5:$A$1802,0),0)*HLOOKUP(EZ$2,$H$5:$FY$1802,MATCH($A338,$A$5:$A$1802,0),0),$H$2)</f>
        <v>-</v>
      </c>
      <c r="FA338" s="188" t="str">
        <f>IFERROR(HLOOKUP(FA$1,$H$5:$FY$1802,MATCH($A338,$A$5:$A$1802,0),0)*HLOOKUP(FA$2,$H$5:$FY$1802,MATCH($A338,$A$5:$A$1802,0),0),$H$2)</f>
        <v>-</v>
      </c>
      <c r="FB338" s="188">
        <f>IFERROR(HLOOKUP(FB$1,$H$5:$FY$1802,MATCH($A338,$A$5:$A$1802,0),0)*HLOOKUP(FB$2,$H$5:$FY$1802,MATCH($A338,$A$5:$A$1802,0),0),$H$2)</f>
        <v>0</v>
      </c>
      <c r="FC338" s="188">
        <f>IFERROR(HLOOKUP(FC$1,$H$5:$FY$1802,MATCH($A338,$A$5:$A$1802,0),0)*HLOOKUP(FC$2,$H$5:$FY$1802,MATCH($A338,$A$5:$A$1802,0),0),$H$2)</f>
        <v>569783</v>
      </c>
      <c r="FD338" s="188">
        <f>IFERROR(HLOOKUP(FD$1,$H$5:$FY$1802,MATCH($A338,$A$5:$A$1802,0),0)*HLOOKUP(FD$2,$H$5:$FY$1802,MATCH($A338,$A$5:$A$1802,0),0),$H$2)</f>
        <v>8422425</v>
      </c>
      <c r="FE338" s="188">
        <f>IFERROR(HLOOKUP(FE$1,$H$5:$FY$1802,MATCH($A338,$A$5:$A$1802,0),0)*HLOOKUP(FE$2,$H$5:$FY$1802,MATCH($A338,$A$5:$A$1802,0),0),$H$2)</f>
        <v>15258249</v>
      </c>
      <c r="FF338" s="188">
        <f>IFERROR(HLOOKUP(FF$1,$H$5:$FY$1802,MATCH($A338,$A$5:$A$1802,0),0)*HLOOKUP(FF$2,$H$5:$FY$1802,MATCH($A338,$A$5:$A$1802,0),0),$H$2)</f>
        <v>457360</v>
      </c>
      <c r="FG338" s="188">
        <f>IFERROR(HLOOKUP(FG$1,$H$5:$FY$1802,MATCH($A338,$A$5:$A$1802,0),0)*HLOOKUP(FG$2,$H$5:$FY$1802,MATCH($A338,$A$5:$A$1802,0),0),$H$2)</f>
        <v>19164171</v>
      </c>
      <c r="FH338" s="189"/>
      <c r="FI338" s="406">
        <f t="shared" si="1065"/>
        <v>2.6374255611543749</v>
      </c>
      <c r="FJ338" s="406">
        <f t="shared" si="1065"/>
        <v>2.0622995877233166</v>
      </c>
      <c r="FK338" s="406">
        <f t="shared" si="1066"/>
        <v>2.6278465535686992</v>
      </c>
      <c r="FL338" s="406">
        <f t="shared" si="1067"/>
        <v>2.0877273421977685</v>
      </c>
      <c r="FM338" s="406">
        <f t="shared" si="1068"/>
        <v>1.4520277315382224</v>
      </c>
      <c r="FN338" s="406">
        <f t="shared" si="1069"/>
        <v>1.1301516454167961</v>
      </c>
      <c r="FO338" s="406">
        <f t="shared" si="1070"/>
        <v>1.5781127642913078</v>
      </c>
      <c r="FP338" s="406">
        <f t="shared" si="1071"/>
        <v>1.11966523101018</v>
      </c>
      <c r="FQ338" s="406">
        <f t="shared" si="1072"/>
        <v>1.4405719392314567</v>
      </c>
      <c r="FR338" s="406">
        <f t="shared" si="1073"/>
        <v>1.061662198391421</v>
      </c>
      <c r="FS338" s="410"/>
    </row>
    <row r="339" spans="1:175" ht="10.35" customHeight="1" x14ac:dyDescent="0.2">
      <c r="A339" s="74" t="str">
        <f t="shared" si="1060"/>
        <v>2018-19APRILRX6</v>
      </c>
      <c r="B339" s="163" t="str">
        <f t="shared" si="1074"/>
        <v>2018-19</v>
      </c>
      <c r="C339" s="26" t="s">
        <v>839</v>
      </c>
      <c r="D339" s="163" t="str">
        <f>INDEX($FV$16:$FW$26,MATCH($F339,$FV$16:$FV$26,0),2)</f>
        <v>Y63</v>
      </c>
      <c r="E339" s="163" t="str">
        <f>VLOOKUP($D339,$FW$8:$FX$14,2,0)</f>
        <v>North East and Yorkshire</v>
      </c>
      <c r="F339" s="271" t="s">
        <v>857</v>
      </c>
      <c r="G339" s="271" t="s">
        <v>875</v>
      </c>
      <c r="H339" s="272">
        <v>40929</v>
      </c>
      <c r="I339" s="272">
        <v>26956</v>
      </c>
      <c r="J339" s="272">
        <v>61385</v>
      </c>
      <c r="K339" s="272">
        <v>2</v>
      </c>
      <c r="L339" s="272">
        <v>1</v>
      </c>
      <c r="M339" s="272" t="s">
        <v>44</v>
      </c>
      <c r="N339" s="272">
        <v>8</v>
      </c>
      <c r="O339" s="272">
        <v>25</v>
      </c>
      <c r="P339" s="272" t="s">
        <v>44</v>
      </c>
      <c r="Q339" s="272" t="s">
        <v>44</v>
      </c>
      <c r="R339" s="272" t="s">
        <v>44</v>
      </c>
      <c r="S339" s="272" t="s">
        <v>44</v>
      </c>
      <c r="T339" s="272">
        <v>32905</v>
      </c>
      <c r="U339" s="272">
        <v>2158</v>
      </c>
      <c r="V339" s="272">
        <v>1305</v>
      </c>
      <c r="W339" s="272">
        <v>17367</v>
      </c>
      <c r="X339" s="272">
        <v>8546</v>
      </c>
      <c r="Y339" s="272">
        <v>424</v>
      </c>
      <c r="Z339" s="272">
        <v>760785</v>
      </c>
      <c r="AA339" s="272">
        <v>353</v>
      </c>
      <c r="AB339" s="272">
        <v>605</v>
      </c>
      <c r="AC339" s="272">
        <v>642024</v>
      </c>
      <c r="AD339" s="272">
        <v>492</v>
      </c>
      <c r="AE339" s="272">
        <v>888</v>
      </c>
      <c r="AF339" s="272">
        <v>17301719</v>
      </c>
      <c r="AG339" s="272">
        <v>996</v>
      </c>
      <c r="AH339" s="272">
        <v>2018</v>
      </c>
      <c r="AI339" s="272">
        <v>26419200</v>
      </c>
      <c r="AJ339" s="272">
        <v>3091</v>
      </c>
      <c r="AK339" s="272">
        <v>7284</v>
      </c>
      <c r="AL339" s="272">
        <v>1255624</v>
      </c>
      <c r="AM339" s="272">
        <v>2961</v>
      </c>
      <c r="AN339" s="272">
        <v>6602</v>
      </c>
      <c r="AO339" s="272">
        <v>1684</v>
      </c>
      <c r="AP339" s="272">
        <v>45</v>
      </c>
      <c r="AQ339" s="272">
        <v>608</v>
      </c>
      <c r="AR339" s="272">
        <v>3596</v>
      </c>
      <c r="AS339" s="272">
        <v>69</v>
      </c>
      <c r="AT339" s="272">
        <v>962</v>
      </c>
      <c r="AU339" s="272">
        <v>0</v>
      </c>
      <c r="AV339" s="272">
        <v>19164</v>
      </c>
      <c r="AW339" s="272">
        <v>4082</v>
      </c>
      <c r="AX339" s="272">
        <v>7975</v>
      </c>
      <c r="AY339" s="272">
        <v>31221</v>
      </c>
      <c r="AZ339" s="272">
        <v>4215</v>
      </c>
      <c r="BA339" s="272">
        <v>3480</v>
      </c>
      <c r="BB339" s="272">
        <v>2858</v>
      </c>
      <c r="BC339" s="272">
        <v>2173</v>
      </c>
      <c r="BD339" s="272">
        <v>23598</v>
      </c>
      <c r="BE339" s="272">
        <v>20093</v>
      </c>
      <c r="BF339" s="272">
        <v>14253</v>
      </c>
      <c r="BG339" s="272">
        <v>9013</v>
      </c>
      <c r="BH339" s="272">
        <v>679</v>
      </c>
      <c r="BI339" s="272">
        <v>408</v>
      </c>
      <c r="BJ339" s="272" t="s">
        <v>44</v>
      </c>
      <c r="BK339" s="272" t="s">
        <v>44</v>
      </c>
      <c r="BL339" s="272" t="s">
        <v>44</v>
      </c>
      <c r="BM339" s="272" t="s">
        <v>44</v>
      </c>
      <c r="BN339" s="272" t="s">
        <v>44</v>
      </c>
      <c r="BO339" s="272" t="s">
        <v>44</v>
      </c>
      <c r="BP339" s="272" t="s">
        <v>44</v>
      </c>
      <c r="BQ339" s="272" t="s">
        <v>44</v>
      </c>
      <c r="BR339" s="272" t="s">
        <v>44</v>
      </c>
      <c r="BS339" s="272" t="s">
        <v>44</v>
      </c>
      <c r="BT339" s="272" t="s">
        <v>44</v>
      </c>
      <c r="BU339" s="272" t="s">
        <v>44</v>
      </c>
      <c r="BV339" s="272" t="s">
        <v>44</v>
      </c>
      <c r="BW339" s="272" t="s">
        <v>44</v>
      </c>
      <c r="BX339" s="272" t="s">
        <v>44</v>
      </c>
      <c r="BY339" s="272" t="s">
        <v>44</v>
      </c>
      <c r="BZ339" s="272" t="s">
        <v>44</v>
      </c>
      <c r="CA339" s="272" t="s">
        <v>44</v>
      </c>
      <c r="CB339" s="272" t="s">
        <v>44</v>
      </c>
      <c r="CC339" s="272" t="s">
        <v>44</v>
      </c>
      <c r="CD339" s="272" t="s">
        <v>44</v>
      </c>
      <c r="CE339" s="272" t="s">
        <v>44</v>
      </c>
      <c r="CF339" s="272" t="s">
        <v>44</v>
      </c>
      <c r="CG339" s="272" t="s">
        <v>44</v>
      </c>
      <c r="CH339" s="272" t="s">
        <v>44</v>
      </c>
      <c r="CI339" s="272" t="s">
        <v>44</v>
      </c>
      <c r="CJ339" s="272" t="s">
        <v>44</v>
      </c>
      <c r="CK339" s="272" t="s">
        <v>44</v>
      </c>
      <c r="CL339" s="272" t="s">
        <v>44</v>
      </c>
      <c r="CM339" s="272" t="s">
        <v>44</v>
      </c>
      <c r="CN339" s="272" t="s">
        <v>44</v>
      </c>
      <c r="CO339" s="272" t="s">
        <v>44</v>
      </c>
      <c r="CP339" s="272" t="s">
        <v>44</v>
      </c>
      <c r="CQ339" s="272" t="s">
        <v>44</v>
      </c>
      <c r="CR339" s="272" t="s">
        <v>44</v>
      </c>
      <c r="CS339" s="272" t="s">
        <v>44</v>
      </c>
      <c r="CT339" s="272" t="s">
        <v>44</v>
      </c>
      <c r="CU339" s="272" t="s">
        <v>44</v>
      </c>
      <c r="CV339" s="272" t="s">
        <v>44</v>
      </c>
      <c r="CW339" s="272" t="s">
        <v>44</v>
      </c>
      <c r="CX339" s="272">
        <v>73</v>
      </c>
      <c r="CY339" s="272">
        <v>28992</v>
      </c>
      <c r="CZ339" s="272">
        <v>397</v>
      </c>
      <c r="DA339" s="272">
        <v>557</v>
      </c>
      <c r="DB339" s="272">
        <v>828</v>
      </c>
      <c r="DC339" s="272">
        <v>25006</v>
      </c>
      <c r="DD339" s="272">
        <v>30</v>
      </c>
      <c r="DE339" s="272">
        <v>59</v>
      </c>
      <c r="DF339" s="272" t="s">
        <v>44</v>
      </c>
      <c r="DG339" s="272" t="s">
        <v>44</v>
      </c>
      <c r="DH339" s="272" t="s">
        <v>44</v>
      </c>
      <c r="DI339" s="272" t="s">
        <v>44</v>
      </c>
      <c r="DJ339" s="272" t="s">
        <v>44</v>
      </c>
      <c r="DK339" s="272">
        <v>1681</v>
      </c>
      <c r="DL339" s="250">
        <v>662</v>
      </c>
      <c r="DM339" s="250">
        <v>231</v>
      </c>
      <c r="DN339" s="250">
        <v>0</v>
      </c>
      <c r="DO339" s="250">
        <v>51</v>
      </c>
      <c r="DP339" s="250">
        <v>2922681</v>
      </c>
      <c r="DQ339" s="250">
        <v>4415</v>
      </c>
      <c r="DR339" s="250">
        <v>9979</v>
      </c>
      <c r="DS339" s="250">
        <v>1269924</v>
      </c>
      <c r="DT339" s="250">
        <v>5498</v>
      </c>
      <c r="DU339" s="250">
        <v>12647</v>
      </c>
      <c r="DV339" s="250">
        <v>0</v>
      </c>
      <c r="DW339" s="250">
        <v>0</v>
      </c>
      <c r="DX339" s="250">
        <v>0</v>
      </c>
      <c r="DY339" s="250">
        <v>379709</v>
      </c>
      <c r="DZ339" s="250">
        <v>7445</v>
      </c>
      <c r="EA339" s="250">
        <v>14139</v>
      </c>
      <c r="EB339" s="155"/>
      <c r="EC339" s="75">
        <f t="shared" si="1061"/>
        <v>4</v>
      </c>
      <c r="ED339" s="74">
        <f t="shared" si="1062"/>
        <v>2018</v>
      </c>
      <c r="EE339" s="165">
        <f t="shared" si="1063"/>
        <v>43191</v>
      </c>
      <c r="EF339" s="157">
        <f t="shared" si="1064"/>
        <v>30</v>
      </c>
      <c r="EG339" s="156"/>
      <c r="EH339" s="166">
        <f>IFERROR(HLOOKUP(EH$1,$H$5:$FY$1802,MATCH($A339,$A$5:$A$1802,0),0)*HLOOKUP(EH$2,$H$5:$FY$1802,MATCH($A339,$A$5:$A$1802,0),0),$H$2)</f>
        <v>26956</v>
      </c>
      <c r="EI339" s="166" t="str">
        <f>IFERROR(HLOOKUP(EI$1,$H$5:$FY$1802,MATCH($A339,$A$5:$A$1802,0),0)*HLOOKUP(EI$2,$H$5:$FY$1802,MATCH($A339,$A$5:$A$1802,0),0),$H$2)</f>
        <v>-</v>
      </c>
      <c r="EJ339" s="166">
        <f>IFERROR(HLOOKUP(EJ$1,$H$5:$FY$1802,MATCH($A339,$A$5:$A$1802,0),0)*HLOOKUP(EJ$2,$H$5:$FY$1802,MATCH($A339,$A$5:$A$1802,0),0),$H$2)</f>
        <v>215648</v>
      </c>
      <c r="EK339" s="166">
        <f>IFERROR(HLOOKUP(EK$1,$H$5:$FY$1802,MATCH($A339,$A$5:$A$1802,0),0)*HLOOKUP(EK$2,$H$5:$FY$1802,MATCH($A339,$A$5:$A$1802,0),0),$H$2)</f>
        <v>673900</v>
      </c>
      <c r="EL339" s="166">
        <f>IFERROR(HLOOKUP(EL$1,$H$5:$FY$1802,MATCH($A339,$A$5:$A$1802,0),0)*HLOOKUP(EL$2,$H$5:$FY$1802,MATCH($A339,$A$5:$A$1802,0),0),$H$2)</f>
        <v>1305590</v>
      </c>
      <c r="EM339" s="166">
        <f>IFERROR(HLOOKUP(EM$1,$H$5:$FY$1802,MATCH($A339,$A$5:$A$1802,0),0)*HLOOKUP(EM$2,$H$5:$FY$1802,MATCH($A339,$A$5:$A$1802,0),0),$H$2)</f>
        <v>1158840</v>
      </c>
      <c r="EN339" s="166">
        <f>IFERROR(HLOOKUP(EN$1,$H$5:$FY$1802,MATCH($A339,$A$5:$A$1802,0),0)*HLOOKUP(EN$2,$H$5:$FY$1802,MATCH($A339,$A$5:$A$1802,0),0),$H$2)</f>
        <v>35046606</v>
      </c>
      <c r="EO339" s="166">
        <f>IFERROR(HLOOKUP(EO$1,$H$5:$FY$1802,MATCH($A339,$A$5:$A$1802,0),0)*HLOOKUP(EO$2,$H$5:$FY$1802,MATCH($A339,$A$5:$A$1802,0),0),$H$2)</f>
        <v>62249064</v>
      </c>
      <c r="EP339" s="166">
        <f>IFERROR(HLOOKUP(EP$1,$H$5:$FY$1802,MATCH($A339,$A$5:$A$1802,0),0)*HLOOKUP(EP$2,$H$5:$FY$1802,MATCH($A339,$A$5:$A$1802,0),0),$H$2)</f>
        <v>2799248</v>
      </c>
      <c r="EQ339" s="166" t="str">
        <f>IFERROR(HLOOKUP(EQ$1,$H$5:$FY$1802,MATCH($A339,$A$5:$A$1802,0),0)*HLOOKUP(EQ$2,$H$5:$FY$1802,MATCH($A339,$A$5:$A$1802,0),0),$H$2)</f>
        <v>-</v>
      </c>
      <c r="ER339" s="166" t="str">
        <f>IFERROR(HLOOKUP(ER$1,$H$5:$FY$1802,MATCH($A339,$A$5:$A$1802,0),0)*HLOOKUP(ER$2,$H$5:$FY$1802,MATCH($A339,$A$5:$A$1802,0),0),$H$2)</f>
        <v>-</v>
      </c>
      <c r="ES339" s="166" t="str">
        <f>IFERROR(HLOOKUP(ES$1,$H$5:$FY$1802,MATCH($A339,$A$5:$A$1802,0),0)*HLOOKUP(ES$2,$H$5:$FY$1802,MATCH($A339,$A$5:$A$1802,0),0),$H$2)</f>
        <v>-</v>
      </c>
      <c r="ET339" s="166" t="str">
        <f>IFERROR(HLOOKUP(ET$1,$H$5:$FY$1802,MATCH($A339,$A$5:$A$1802,0),0)*HLOOKUP(ET$2,$H$5:$FY$1802,MATCH($A339,$A$5:$A$1802,0),0),$H$2)</f>
        <v>-</v>
      </c>
      <c r="EU339" s="166" t="str">
        <f>IFERROR(HLOOKUP(EU$1,$H$5:$FY$1802,MATCH($A339,$A$5:$A$1802,0),0)*HLOOKUP(EU$2,$H$5:$FY$1802,MATCH($A339,$A$5:$A$1802,0),0),$H$2)</f>
        <v>-</v>
      </c>
      <c r="EV339" s="166" t="str">
        <f>IFERROR(HLOOKUP(EV$1,$H$5:$FY$1802,MATCH($A339,$A$5:$A$1802,0),0)*HLOOKUP(EV$2,$H$5:$FY$1802,MATCH($A339,$A$5:$A$1802,0),0),$H$2)</f>
        <v>-</v>
      </c>
      <c r="EW339" s="166" t="str">
        <f>IFERROR(HLOOKUP(EW$1,$H$5:$FY$1802,MATCH($A339,$A$5:$A$1802,0),0)*HLOOKUP(EW$2,$H$5:$FY$1802,MATCH($A339,$A$5:$A$1802,0),0),$H$2)</f>
        <v>-</v>
      </c>
      <c r="EX339" s="166" t="str">
        <f>IFERROR(HLOOKUP(EX$1,$H$5:$FY$1802,MATCH($A339,$A$5:$A$1802,0),0)*HLOOKUP(EX$2,$H$5:$FY$1802,MATCH($A339,$A$5:$A$1802,0),0),$H$2)</f>
        <v>-</v>
      </c>
      <c r="EY339" s="166" t="str">
        <f>IFERROR(HLOOKUP(EY$1,$H$5:$FY$1802,MATCH($A339,$A$5:$A$1802,0),0)*HLOOKUP(EY$2,$H$5:$FY$1802,MATCH($A339,$A$5:$A$1802,0),0),$H$2)</f>
        <v>-</v>
      </c>
      <c r="EZ339" s="166" t="str">
        <f>IFERROR(HLOOKUP(EZ$1,$H$5:$FY$1802,MATCH($A339,$A$5:$A$1802,0),0)*HLOOKUP(EZ$2,$H$5:$FY$1802,MATCH($A339,$A$5:$A$1802,0),0),$H$2)</f>
        <v>-</v>
      </c>
      <c r="FA339" s="166" t="str">
        <f>IFERROR(HLOOKUP(FA$1,$H$5:$FY$1802,MATCH($A339,$A$5:$A$1802,0),0)*HLOOKUP(FA$2,$H$5:$FY$1802,MATCH($A339,$A$5:$A$1802,0),0),$H$2)</f>
        <v>-</v>
      </c>
      <c r="FB339" s="166">
        <f>IFERROR(HLOOKUP(FB$1,$H$5:$FY$1802,MATCH($A339,$A$5:$A$1802,0),0)*HLOOKUP(FB$2,$H$5:$FY$1802,MATCH($A339,$A$5:$A$1802,0),0),$H$2)</f>
        <v>40661</v>
      </c>
      <c r="FC339" s="166">
        <f>IFERROR(HLOOKUP(FC$1,$H$5:$FY$1802,MATCH($A339,$A$5:$A$1802,0),0)*HLOOKUP(FC$2,$H$5:$FY$1802,MATCH($A339,$A$5:$A$1802,0),0),$H$2)</f>
        <v>48852</v>
      </c>
      <c r="FD339" s="166">
        <f>IFERROR(HLOOKUP(FD$1,$H$5:$FY$1802,MATCH($A339,$A$5:$A$1802,0),0)*HLOOKUP(FD$2,$H$5:$FY$1802,MATCH($A339,$A$5:$A$1802,0),0),$H$2)</f>
        <v>6606098</v>
      </c>
      <c r="FE339" s="166">
        <f>IFERROR(HLOOKUP(FE$1,$H$5:$FY$1802,MATCH($A339,$A$5:$A$1802,0),0)*HLOOKUP(FE$2,$H$5:$FY$1802,MATCH($A339,$A$5:$A$1802,0),0),$H$2)</f>
        <v>2921457</v>
      </c>
      <c r="FF339" s="166">
        <f>IFERROR(HLOOKUP(FF$1,$H$5:$FY$1802,MATCH($A339,$A$5:$A$1802,0),0)*HLOOKUP(FF$2,$H$5:$FY$1802,MATCH($A339,$A$5:$A$1802,0),0),$H$2)</f>
        <v>0</v>
      </c>
      <c r="FG339" s="166">
        <f>IFERROR(HLOOKUP(FG$1,$H$5:$FY$1802,MATCH($A339,$A$5:$A$1802,0),0)*HLOOKUP(FG$2,$H$5:$FY$1802,MATCH($A339,$A$5:$A$1802,0),0),$H$2)</f>
        <v>721089</v>
      </c>
      <c r="FH339" s="152"/>
      <c r="FI339" s="405">
        <f t="shared" si="1065"/>
        <v>1.9531974050046339</v>
      </c>
      <c r="FJ339" s="405">
        <f t="shared" si="1065"/>
        <v>1.6126042632066728</v>
      </c>
      <c r="FK339" s="405">
        <f t="shared" si="1066"/>
        <v>2.1900383141762454</v>
      </c>
      <c r="FL339" s="405">
        <f t="shared" si="1067"/>
        <v>1.6651340996168582</v>
      </c>
      <c r="FM339" s="405">
        <f t="shared" si="1068"/>
        <v>1.3587839005009501</v>
      </c>
      <c r="FN339" s="405">
        <f t="shared" si="1069"/>
        <v>1.1569643576898716</v>
      </c>
      <c r="FO339" s="405">
        <f t="shared" si="1070"/>
        <v>1.6677978001404166</v>
      </c>
      <c r="FP339" s="405">
        <f t="shared" si="1071"/>
        <v>1.0546454481628833</v>
      </c>
      <c r="FQ339" s="405">
        <f t="shared" si="1072"/>
        <v>1.6014150943396226</v>
      </c>
      <c r="FR339" s="405">
        <f t="shared" si="1073"/>
        <v>0.96226415094339623</v>
      </c>
      <c r="FS339" s="65"/>
    </row>
    <row r="340" spans="1:175" ht="10.35" customHeight="1" x14ac:dyDescent="0.2">
      <c r="A340" s="74" t="str">
        <f t="shared" si="1060"/>
        <v>2018-19APRILRX7</v>
      </c>
      <c r="B340" s="163" t="str">
        <f t="shared" si="1074"/>
        <v>2018-19</v>
      </c>
      <c r="C340" s="26" t="s">
        <v>839</v>
      </c>
      <c r="D340" s="163" t="str">
        <f>INDEX($FV$16:$FW$26,MATCH($F340,$FV$16:$FV$26,0),2)</f>
        <v>Y62</v>
      </c>
      <c r="E340" s="163" t="str">
        <f>VLOOKUP($D340,$FW$8:$FX$14,2,0)</f>
        <v>North West</v>
      </c>
      <c r="F340" s="271" t="s">
        <v>859</v>
      </c>
      <c r="G340" s="271" t="s">
        <v>876</v>
      </c>
      <c r="H340" s="272">
        <v>127184</v>
      </c>
      <c r="I340" s="272">
        <v>97763</v>
      </c>
      <c r="J340" s="272">
        <v>1015065</v>
      </c>
      <c r="K340" s="272">
        <v>10</v>
      </c>
      <c r="L340" s="272">
        <v>1</v>
      </c>
      <c r="M340" s="272" t="s">
        <v>44</v>
      </c>
      <c r="N340" s="272">
        <v>71</v>
      </c>
      <c r="O340" s="272">
        <v>132</v>
      </c>
      <c r="P340" s="272" t="s">
        <v>44</v>
      </c>
      <c r="Q340" s="272" t="s">
        <v>44</v>
      </c>
      <c r="R340" s="272" t="s">
        <v>44</v>
      </c>
      <c r="S340" s="272" t="s">
        <v>44</v>
      </c>
      <c r="T340" s="272">
        <v>88856</v>
      </c>
      <c r="U340" s="272">
        <v>9156</v>
      </c>
      <c r="V340" s="272">
        <v>6926</v>
      </c>
      <c r="W340" s="272">
        <v>45525</v>
      </c>
      <c r="X340" s="272">
        <v>21093</v>
      </c>
      <c r="Y340" s="272">
        <v>3992</v>
      </c>
      <c r="Z340" s="272">
        <v>4311804</v>
      </c>
      <c r="AA340" s="272">
        <v>471</v>
      </c>
      <c r="AB340" s="272">
        <v>804</v>
      </c>
      <c r="AC340" s="272">
        <v>5197622</v>
      </c>
      <c r="AD340" s="272">
        <v>750</v>
      </c>
      <c r="AE340" s="272">
        <v>1275</v>
      </c>
      <c r="AF340" s="272">
        <v>64621492</v>
      </c>
      <c r="AG340" s="272">
        <v>1419</v>
      </c>
      <c r="AH340" s="272">
        <v>3118</v>
      </c>
      <c r="AI340" s="272">
        <v>74994927</v>
      </c>
      <c r="AJ340" s="272">
        <v>3555</v>
      </c>
      <c r="AK340" s="272">
        <v>8498</v>
      </c>
      <c r="AL340" s="272">
        <v>21189180</v>
      </c>
      <c r="AM340" s="272">
        <v>5308</v>
      </c>
      <c r="AN340" s="272">
        <v>10575</v>
      </c>
      <c r="AO340" s="272">
        <v>4299</v>
      </c>
      <c r="AP340" s="272">
        <v>389</v>
      </c>
      <c r="AQ340" s="272">
        <v>2271</v>
      </c>
      <c r="AR340" s="272">
        <v>5177</v>
      </c>
      <c r="AS340" s="272">
        <v>298</v>
      </c>
      <c r="AT340" s="272">
        <v>1341</v>
      </c>
      <c r="AU340" s="272">
        <v>150</v>
      </c>
      <c r="AV340" s="272">
        <v>57844</v>
      </c>
      <c r="AW340" s="272">
        <v>5861</v>
      </c>
      <c r="AX340" s="272">
        <v>20852</v>
      </c>
      <c r="AY340" s="272">
        <v>84557</v>
      </c>
      <c r="AZ340" s="272">
        <v>18063</v>
      </c>
      <c r="BA340" s="272">
        <v>15334</v>
      </c>
      <c r="BB340" s="272">
        <v>13506</v>
      </c>
      <c r="BC340" s="272">
        <v>11644</v>
      </c>
      <c r="BD340" s="272">
        <v>58024</v>
      </c>
      <c r="BE340" s="272">
        <v>49135</v>
      </c>
      <c r="BF340" s="272">
        <v>29398</v>
      </c>
      <c r="BG340" s="272">
        <v>23026</v>
      </c>
      <c r="BH340" s="272">
        <v>5147</v>
      </c>
      <c r="BI340" s="272">
        <v>4291</v>
      </c>
      <c r="BJ340" s="272" t="s">
        <v>44</v>
      </c>
      <c r="BK340" s="272" t="s">
        <v>44</v>
      </c>
      <c r="BL340" s="272" t="s">
        <v>44</v>
      </c>
      <c r="BM340" s="272" t="s">
        <v>44</v>
      </c>
      <c r="BN340" s="272" t="s">
        <v>44</v>
      </c>
      <c r="BO340" s="272" t="s">
        <v>44</v>
      </c>
      <c r="BP340" s="272" t="s">
        <v>44</v>
      </c>
      <c r="BQ340" s="272" t="s">
        <v>44</v>
      </c>
      <c r="BR340" s="272" t="s">
        <v>44</v>
      </c>
      <c r="BS340" s="272" t="s">
        <v>44</v>
      </c>
      <c r="BT340" s="272" t="s">
        <v>44</v>
      </c>
      <c r="BU340" s="272" t="s">
        <v>44</v>
      </c>
      <c r="BV340" s="272" t="s">
        <v>44</v>
      </c>
      <c r="BW340" s="272" t="s">
        <v>44</v>
      </c>
      <c r="BX340" s="272" t="s">
        <v>44</v>
      </c>
      <c r="BY340" s="272" t="s">
        <v>44</v>
      </c>
      <c r="BZ340" s="272" t="s">
        <v>44</v>
      </c>
      <c r="CA340" s="272" t="s">
        <v>44</v>
      </c>
      <c r="CB340" s="272" t="s">
        <v>44</v>
      </c>
      <c r="CC340" s="272" t="s">
        <v>44</v>
      </c>
      <c r="CD340" s="272" t="s">
        <v>44</v>
      </c>
      <c r="CE340" s="272" t="s">
        <v>44</v>
      </c>
      <c r="CF340" s="272" t="s">
        <v>44</v>
      </c>
      <c r="CG340" s="272" t="s">
        <v>44</v>
      </c>
      <c r="CH340" s="272" t="s">
        <v>44</v>
      </c>
      <c r="CI340" s="272" t="s">
        <v>44</v>
      </c>
      <c r="CJ340" s="272" t="s">
        <v>44</v>
      </c>
      <c r="CK340" s="272" t="s">
        <v>44</v>
      </c>
      <c r="CL340" s="272" t="s">
        <v>44</v>
      </c>
      <c r="CM340" s="272" t="s">
        <v>44</v>
      </c>
      <c r="CN340" s="272" t="s">
        <v>44</v>
      </c>
      <c r="CO340" s="272" t="s">
        <v>44</v>
      </c>
      <c r="CP340" s="272" t="s">
        <v>44</v>
      </c>
      <c r="CQ340" s="272" t="s">
        <v>44</v>
      </c>
      <c r="CR340" s="272" t="s">
        <v>44</v>
      </c>
      <c r="CS340" s="272" t="s">
        <v>44</v>
      </c>
      <c r="CT340" s="272" t="s">
        <v>44</v>
      </c>
      <c r="CU340" s="272" t="s">
        <v>44</v>
      </c>
      <c r="CV340" s="272" t="s">
        <v>44</v>
      </c>
      <c r="CW340" s="272" t="s">
        <v>44</v>
      </c>
      <c r="CX340" s="272">
        <v>0</v>
      </c>
      <c r="CY340" s="272">
        <v>0</v>
      </c>
      <c r="CZ340" s="272">
        <v>0</v>
      </c>
      <c r="DA340" s="272">
        <v>0</v>
      </c>
      <c r="DB340" s="272">
        <v>3669</v>
      </c>
      <c r="DC340" s="272">
        <v>197854</v>
      </c>
      <c r="DD340" s="272">
        <v>54</v>
      </c>
      <c r="DE340" s="272">
        <v>106</v>
      </c>
      <c r="DF340" s="272" t="s">
        <v>44</v>
      </c>
      <c r="DG340" s="272" t="s">
        <v>44</v>
      </c>
      <c r="DH340" s="272" t="s">
        <v>44</v>
      </c>
      <c r="DI340" s="272" t="s">
        <v>44</v>
      </c>
      <c r="DJ340" s="272" t="s">
        <v>44</v>
      </c>
      <c r="DK340" s="272">
        <v>189</v>
      </c>
      <c r="DL340" s="250">
        <v>1647</v>
      </c>
      <c r="DM340" s="250">
        <v>1086</v>
      </c>
      <c r="DN340" s="250">
        <v>105</v>
      </c>
      <c r="DO340" s="250">
        <v>918</v>
      </c>
      <c r="DP340" s="250">
        <v>8108793</v>
      </c>
      <c r="DQ340" s="250">
        <v>4923</v>
      </c>
      <c r="DR340" s="250">
        <v>9963</v>
      </c>
      <c r="DS340" s="250">
        <v>5896707</v>
      </c>
      <c r="DT340" s="250">
        <v>5430</v>
      </c>
      <c r="DU340" s="250">
        <v>11410</v>
      </c>
      <c r="DV340" s="250">
        <v>662237</v>
      </c>
      <c r="DW340" s="250">
        <v>6307</v>
      </c>
      <c r="DX340" s="250">
        <v>13538</v>
      </c>
      <c r="DY340" s="250">
        <v>6360335</v>
      </c>
      <c r="DZ340" s="250">
        <v>6928</v>
      </c>
      <c r="EA340" s="250">
        <v>15933</v>
      </c>
      <c r="EB340" s="155"/>
      <c r="EC340" s="75">
        <f t="shared" si="1061"/>
        <v>4</v>
      </c>
      <c r="ED340" s="74">
        <f t="shared" si="1062"/>
        <v>2018</v>
      </c>
      <c r="EE340" s="165">
        <f t="shared" si="1063"/>
        <v>43191</v>
      </c>
      <c r="EF340" s="157">
        <f t="shared" si="1064"/>
        <v>30</v>
      </c>
      <c r="EG340" s="156"/>
      <c r="EH340" s="166">
        <f>IFERROR(HLOOKUP(EH$1,$H$5:$FY$1802,MATCH($A340,$A$5:$A$1802,0),0)*HLOOKUP(EH$2,$H$5:$FY$1802,MATCH($A340,$A$5:$A$1802,0),0),$H$2)</f>
        <v>97763</v>
      </c>
      <c r="EI340" s="166" t="str">
        <f>IFERROR(HLOOKUP(EI$1,$H$5:$FY$1802,MATCH($A340,$A$5:$A$1802,0),0)*HLOOKUP(EI$2,$H$5:$FY$1802,MATCH($A340,$A$5:$A$1802,0),0),$H$2)</f>
        <v>-</v>
      </c>
      <c r="EJ340" s="166">
        <f>IFERROR(HLOOKUP(EJ$1,$H$5:$FY$1802,MATCH($A340,$A$5:$A$1802,0),0)*HLOOKUP(EJ$2,$H$5:$FY$1802,MATCH($A340,$A$5:$A$1802,0),0),$H$2)</f>
        <v>6941173</v>
      </c>
      <c r="EK340" s="166">
        <f>IFERROR(HLOOKUP(EK$1,$H$5:$FY$1802,MATCH($A340,$A$5:$A$1802,0),0)*HLOOKUP(EK$2,$H$5:$FY$1802,MATCH($A340,$A$5:$A$1802,0),0),$H$2)</f>
        <v>12904716</v>
      </c>
      <c r="EL340" s="166">
        <f>IFERROR(HLOOKUP(EL$1,$H$5:$FY$1802,MATCH($A340,$A$5:$A$1802,0),0)*HLOOKUP(EL$2,$H$5:$FY$1802,MATCH($A340,$A$5:$A$1802,0),0),$H$2)</f>
        <v>7361424</v>
      </c>
      <c r="EM340" s="166">
        <f>IFERROR(HLOOKUP(EM$1,$H$5:$FY$1802,MATCH($A340,$A$5:$A$1802,0),0)*HLOOKUP(EM$2,$H$5:$FY$1802,MATCH($A340,$A$5:$A$1802,0),0),$H$2)</f>
        <v>8830650</v>
      </c>
      <c r="EN340" s="166">
        <f>IFERROR(HLOOKUP(EN$1,$H$5:$FY$1802,MATCH($A340,$A$5:$A$1802,0),0)*HLOOKUP(EN$2,$H$5:$FY$1802,MATCH($A340,$A$5:$A$1802,0),0),$H$2)</f>
        <v>141946950</v>
      </c>
      <c r="EO340" s="166">
        <f>IFERROR(HLOOKUP(EO$1,$H$5:$FY$1802,MATCH($A340,$A$5:$A$1802,0),0)*HLOOKUP(EO$2,$H$5:$FY$1802,MATCH($A340,$A$5:$A$1802,0),0),$H$2)</f>
        <v>179248314</v>
      </c>
      <c r="EP340" s="166">
        <f>IFERROR(HLOOKUP(EP$1,$H$5:$FY$1802,MATCH($A340,$A$5:$A$1802,0),0)*HLOOKUP(EP$2,$H$5:$FY$1802,MATCH($A340,$A$5:$A$1802,0),0),$H$2)</f>
        <v>42215400</v>
      </c>
      <c r="EQ340" s="166" t="str">
        <f>IFERROR(HLOOKUP(EQ$1,$H$5:$FY$1802,MATCH($A340,$A$5:$A$1802,0),0)*HLOOKUP(EQ$2,$H$5:$FY$1802,MATCH($A340,$A$5:$A$1802,0),0),$H$2)</f>
        <v>-</v>
      </c>
      <c r="ER340" s="166" t="str">
        <f>IFERROR(HLOOKUP(ER$1,$H$5:$FY$1802,MATCH($A340,$A$5:$A$1802,0),0)*HLOOKUP(ER$2,$H$5:$FY$1802,MATCH($A340,$A$5:$A$1802,0),0),$H$2)</f>
        <v>-</v>
      </c>
      <c r="ES340" s="166" t="str">
        <f>IFERROR(HLOOKUP(ES$1,$H$5:$FY$1802,MATCH($A340,$A$5:$A$1802,0),0)*HLOOKUP(ES$2,$H$5:$FY$1802,MATCH($A340,$A$5:$A$1802,0),0),$H$2)</f>
        <v>-</v>
      </c>
      <c r="ET340" s="166" t="str">
        <f>IFERROR(HLOOKUP(ET$1,$H$5:$FY$1802,MATCH($A340,$A$5:$A$1802,0),0)*HLOOKUP(ET$2,$H$5:$FY$1802,MATCH($A340,$A$5:$A$1802,0),0),$H$2)</f>
        <v>-</v>
      </c>
      <c r="EU340" s="166" t="str">
        <f>IFERROR(HLOOKUP(EU$1,$H$5:$FY$1802,MATCH($A340,$A$5:$A$1802,0),0)*HLOOKUP(EU$2,$H$5:$FY$1802,MATCH($A340,$A$5:$A$1802,0),0),$H$2)</f>
        <v>-</v>
      </c>
      <c r="EV340" s="166" t="str">
        <f>IFERROR(HLOOKUP(EV$1,$H$5:$FY$1802,MATCH($A340,$A$5:$A$1802,0),0)*HLOOKUP(EV$2,$H$5:$FY$1802,MATCH($A340,$A$5:$A$1802,0),0),$H$2)</f>
        <v>-</v>
      </c>
      <c r="EW340" s="166" t="str">
        <f>IFERROR(HLOOKUP(EW$1,$H$5:$FY$1802,MATCH($A340,$A$5:$A$1802,0),0)*HLOOKUP(EW$2,$H$5:$FY$1802,MATCH($A340,$A$5:$A$1802,0),0),$H$2)</f>
        <v>-</v>
      </c>
      <c r="EX340" s="166" t="str">
        <f>IFERROR(HLOOKUP(EX$1,$H$5:$FY$1802,MATCH($A340,$A$5:$A$1802,0),0)*HLOOKUP(EX$2,$H$5:$FY$1802,MATCH($A340,$A$5:$A$1802,0),0),$H$2)</f>
        <v>-</v>
      </c>
      <c r="EY340" s="166" t="str">
        <f>IFERROR(HLOOKUP(EY$1,$H$5:$FY$1802,MATCH($A340,$A$5:$A$1802,0),0)*HLOOKUP(EY$2,$H$5:$FY$1802,MATCH($A340,$A$5:$A$1802,0),0),$H$2)</f>
        <v>-</v>
      </c>
      <c r="EZ340" s="166" t="str">
        <f>IFERROR(HLOOKUP(EZ$1,$H$5:$FY$1802,MATCH($A340,$A$5:$A$1802,0),0)*HLOOKUP(EZ$2,$H$5:$FY$1802,MATCH($A340,$A$5:$A$1802,0),0),$H$2)</f>
        <v>-</v>
      </c>
      <c r="FA340" s="166" t="str">
        <f>IFERROR(HLOOKUP(FA$1,$H$5:$FY$1802,MATCH($A340,$A$5:$A$1802,0),0)*HLOOKUP(FA$2,$H$5:$FY$1802,MATCH($A340,$A$5:$A$1802,0),0),$H$2)</f>
        <v>-</v>
      </c>
      <c r="FB340" s="166">
        <f>IFERROR(HLOOKUP(FB$1,$H$5:$FY$1802,MATCH($A340,$A$5:$A$1802,0),0)*HLOOKUP(FB$2,$H$5:$FY$1802,MATCH($A340,$A$5:$A$1802,0),0),$H$2)</f>
        <v>0</v>
      </c>
      <c r="FC340" s="166">
        <f>IFERROR(HLOOKUP(FC$1,$H$5:$FY$1802,MATCH($A340,$A$5:$A$1802,0),0)*HLOOKUP(FC$2,$H$5:$FY$1802,MATCH($A340,$A$5:$A$1802,0),0),$H$2)</f>
        <v>388914</v>
      </c>
      <c r="FD340" s="166">
        <f>IFERROR(HLOOKUP(FD$1,$H$5:$FY$1802,MATCH($A340,$A$5:$A$1802,0),0)*HLOOKUP(FD$2,$H$5:$FY$1802,MATCH($A340,$A$5:$A$1802,0),0),$H$2)</f>
        <v>16409061</v>
      </c>
      <c r="FE340" s="166">
        <f>IFERROR(HLOOKUP(FE$1,$H$5:$FY$1802,MATCH($A340,$A$5:$A$1802,0),0)*HLOOKUP(FE$2,$H$5:$FY$1802,MATCH($A340,$A$5:$A$1802,0),0),$H$2)</f>
        <v>12391260</v>
      </c>
      <c r="FF340" s="166">
        <f>IFERROR(HLOOKUP(FF$1,$H$5:$FY$1802,MATCH($A340,$A$5:$A$1802,0),0)*HLOOKUP(FF$2,$H$5:$FY$1802,MATCH($A340,$A$5:$A$1802,0),0),$H$2)</f>
        <v>1421490</v>
      </c>
      <c r="FG340" s="166">
        <f>IFERROR(HLOOKUP(FG$1,$H$5:$FY$1802,MATCH($A340,$A$5:$A$1802,0),0)*HLOOKUP(FG$2,$H$5:$FY$1802,MATCH($A340,$A$5:$A$1802,0),0),$H$2)</f>
        <v>14626494</v>
      </c>
      <c r="FH340" s="152"/>
      <c r="FI340" s="405">
        <f t="shared" si="1065"/>
        <v>1.9728047182175623</v>
      </c>
      <c r="FJ340" s="405">
        <f t="shared" si="1065"/>
        <v>1.6747487986020095</v>
      </c>
      <c r="FK340" s="405">
        <f t="shared" si="1066"/>
        <v>1.9500433150447589</v>
      </c>
      <c r="FL340" s="405">
        <f t="shared" si="1067"/>
        <v>1.6812012705746462</v>
      </c>
      <c r="FM340" s="405">
        <f t="shared" si="1068"/>
        <v>1.274552443712246</v>
      </c>
      <c r="FN340" s="405">
        <f t="shared" si="1069"/>
        <v>1.0792970895112575</v>
      </c>
      <c r="FO340" s="405">
        <f t="shared" si="1070"/>
        <v>1.3937325178969326</v>
      </c>
      <c r="FP340" s="405">
        <f t="shared" si="1071"/>
        <v>1.0916417768928079</v>
      </c>
      <c r="FQ340" s="405">
        <f t="shared" si="1072"/>
        <v>1.2893286573146292</v>
      </c>
      <c r="FR340" s="405">
        <f t="shared" si="1073"/>
        <v>1.0748997995991985</v>
      </c>
      <c r="FS340" s="65"/>
    </row>
    <row r="341" spans="1:175" ht="10.35" customHeight="1" x14ac:dyDescent="0.2">
      <c r="A341" s="180" t="str">
        <f t="shared" si="1060"/>
        <v>2018-19APRILRYE</v>
      </c>
      <c r="B341" s="182" t="str">
        <f t="shared" si="1074"/>
        <v>2018-19</v>
      </c>
      <c r="C341" s="181" t="s">
        <v>839</v>
      </c>
      <c r="D341" s="182" t="str">
        <f>INDEX($FV$16:$FW$26,MATCH($F341,$FV$16:$FV$26,0),2)</f>
        <v>Y59</v>
      </c>
      <c r="E341" s="182" t="str">
        <f>VLOOKUP($D341,$FW$8:$FX$14,2,0)</f>
        <v>South East</v>
      </c>
      <c r="F341" s="273" t="s">
        <v>861</v>
      </c>
      <c r="G341" s="273" t="s">
        <v>877</v>
      </c>
      <c r="H341" s="274">
        <v>60214</v>
      </c>
      <c r="I341" s="274">
        <v>36923</v>
      </c>
      <c r="J341" s="274">
        <v>192073</v>
      </c>
      <c r="K341" s="274">
        <v>5</v>
      </c>
      <c r="L341" s="274">
        <v>3</v>
      </c>
      <c r="M341" s="274" t="s">
        <v>44</v>
      </c>
      <c r="N341" s="274">
        <v>9</v>
      </c>
      <c r="O341" s="274">
        <v>63</v>
      </c>
      <c r="P341" s="274" t="s">
        <v>44</v>
      </c>
      <c r="Q341" s="274" t="s">
        <v>44</v>
      </c>
      <c r="R341" s="274" t="s">
        <v>44</v>
      </c>
      <c r="S341" s="274" t="s">
        <v>44</v>
      </c>
      <c r="T341" s="274">
        <v>43103</v>
      </c>
      <c r="U341" s="274">
        <v>2513</v>
      </c>
      <c r="V341" s="274">
        <v>1529</v>
      </c>
      <c r="W341" s="274">
        <v>19478</v>
      </c>
      <c r="X341" s="274">
        <v>13589</v>
      </c>
      <c r="Y341" s="274">
        <v>1456</v>
      </c>
      <c r="Z341" s="274">
        <v>991801</v>
      </c>
      <c r="AA341" s="274">
        <v>395</v>
      </c>
      <c r="AB341" s="274">
        <v>710</v>
      </c>
      <c r="AC341" s="274">
        <v>915615</v>
      </c>
      <c r="AD341" s="274">
        <v>599</v>
      </c>
      <c r="AE341" s="274">
        <v>1111</v>
      </c>
      <c r="AF341" s="274">
        <v>16620737</v>
      </c>
      <c r="AG341" s="274">
        <v>853</v>
      </c>
      <c r="AH341" s="274">
        <v>1666</v>
      </c>
      <c r="AI341" s="274">
        <v>35717929</v>
      </c>
      <c r="AJ341" s="274">
        <v>2628</v>
      </c>
      <c r="AK341" s="274">
        <v>6009</v>
      </c>
      <c r="AL341" s="274">
        <v>5793755</v>
      </c>
      <c r="AM341" s="274">
        <v>3979</v>
      </c>
      <c r="AN341" s="274">
        <v>9185</v>
      </c>
      <c r="AO341" s="274">
        <v>2655</v>
      </c>
      <c r="AP341" s="274">
        <v>20</v>
      </c>
      <c r="AQ341" s="274">
        <v>102</v>
      </c>
      <c r="AR341" s="274">
        <v>193</v>
      </c>
      <c r="AS341" s="274">
        <v>199</v>
      </c>
      <c r="AT341" s="274">
        <v>2334</v>
      </c>
      <c r="AU341" s="274">
        <v>0</v>
      </c>
      <c r="AV341" s="274">
        <v>23642</v>
      </c>
      <c r="AW341" s="274">
        <v>2784</v>
      </c>
      <c r="AX341" s="274">
        <v>14022</v>
      </c>
      <c r="AY341" s="274">
        <v>40448</v>
      </c>
      <c r="AZ341" s="274">
        <v>5050</v>
      </c>
      <c r="BA341" s="274">
        <v>3990</v>
      </c>
      <c r="BB341" s="274">
        <v>3116</v>
      </c>
      <c r="BC341" s="274">
        <v>2502</v>
      </c>
      <c r="BD341" s="274">
        <v>27565</v>
      </c>
      <c r="BE341" s="274">
        <v>23012</v>
      </c>
      <c r="BF341" s="274">
        <v>19599</v>
      </c>
      <c r="BG341" s="274">
        <v>15371</v>
      </c>
      <c r="BH341" s="274">
        <v>2158</v>
      </c>
      <c r="BI341" s="274">
        <v>1609</v>
      </c>
      <c r="BJ341" s="274" t="s">
        <v>44</v>
      </c>
      <c r="BK341" s="274" t="s">
        <v>44</v>
      </c>
      <c r="BL341" s="274" t="s">
        <v>44</v>
      </c>
      <c r="BM341" s="274" t="s">
        <v>44</v>
      </c>
      <c r="BN341" s="274" t="s">
        <v>44</v>
      </c>
      <c r="BO341" s="274" t="s">
        <v>44</v>
      </c>
      <c r="BP341" s="274" t="s">
        <v>44</v>
      </c>
      <c r="BQ341" s="274" t="s">
        <v>44</v>
      </c>
      <c r="BR341" s="274" t="s">
        <v>44</v>
      </c>
      <c r="BS341" s="274" t="s">
        <v>44</v>
      </c>
      <c r="BT341" s="274" t="s">
        <v>44</v>
      </c>
      <c r="BU341" s="274" t="s">
        <v>44</v>
      </c>
      <c r="BV341" s="274" t="s">
        <v>44</v>
      </c>
      <c r="BW341" s="274" t="s">
        <v>44</v>
      </c>
      <c r="BX341" s="274" t="s">
        <v>44</v>
      </c>
      <c r="BY341" s="274" t="s">
        <v>44</v>
      </c>
      <c r="BZ341" s="274" t="s">
        <v>44</v>
      </c>
      <c r="CA341" s="274" t="s">
        <v>44</v>
      </c>
      <c r="CB341" s="274" t="s">
        <v>44</v>
      </c>
      <c r="CC341" s="274" t="s">
        <v>44</v>
      </c>
      <c r="CD341" s="274" t="s">
        <v>44</v>
      </c>
      <c r="CE341" s="274" t="s">
        <v>44</v>
      </c>
      <c r="CF341" s="274" t="s">
        <v>44</v>
      </c>
      <c r="CG341" s="274" t="s">
        <v>44</v>
      </c>
      <c r="CH341" s="274" t="s">
        <v>44</v>
      </c>
      <c r="CI341" s="274" t="s">
        <v>44</v>
      </c>
      <c r="CJ341" s="274" t="s">
        <v>44</v>
      </c>
      <c r="CK341" s="274" t="s">
        <v>44</v>
      </c>
      <c r="CL341" s="274" t="s">
        <v>44</v>
      </c>
      <c r="CM341" s="274" t="s">
        <v>44</v>
      </c>
      <c r="CN341" s="274" t="s">
        <v>44</v>
      </c>
      <c r="CO341" s="274" t="s">
        <v>44</v>
      </c>
      <c r="CP341" s="274" t="s">
        <v>44</v>
      </c>
      <c r="CQ341" s="274" t="s">
        <v>44</v>
      </c>
      <c r="CR341" s="274" t="s">
        <v>44</v>
      </c>
      <c r="CS341" s="274" t="s">
        <v>44</v>
      </c>
      <c r="CT341" s="274" t="s">
        <v>44</v>
      </c>
      <c r="CU341" s="274" t="s">
        <v>44</v>
      </c>
      <c r="CV341" s="274" t="s">
        <v>44</v>
      </c>
      <c r="CW341" s="274" t="s">
        <v>44</v>
      </c>
      <c r="CX341" s="274">
        <v>190</v>
      </c>
      <c r="CY341" s="274">
        <v>58440</v>
      </c>
      <c r="CZ341" s="274">
        <v>308</v>
      </c>
      <c r="DA341" s="274">
        <v>525</v>
      </c>
      <c r="DB341" s="274">
        <v>2003</v>
      </c>
      <c r="DC341" s="274">
        <v>73515</v>
      </c>
      <c r="DD341" s="274">
        <v>37</v>
      </c>
      <c r="DE341" s="274">
        <v>71</v>
      </c>
      <c r="DF341" s="274" t="s">
        <v>44</v>
      </c>
      <c r="DG341" s="274" t="s">
        <v>44</v>
      </c>
      <c r="DH341" s="274" t="s">
        <v>44</v>
      </c>
      <c r="DI341" s="274" t="s">
        <v>44</v>
      </c>
      <c r="DJ341" s="274" t="s">
        <v>44</v>
      </c>
      <c r="DK341" s="274">
        <v>0</v>
      </c>
      <c r="DL341" s="251">
        <v>1776</v>
      </c>
      <c r="DM341" s="251">
        <v>1283</v>
      </c>
      <c r="DN341" s="251">
        <v>0</v>
      </c>
      <c r="DO341" s="251">
        <v>353</v>
      </c>
      <c r="DP341" s="251">
        <v>4325983</v>
      </c>
      <c r="DQ341" s="251">
        <v>2436</v>
      </c>
      <c r="DR341" s="251">
        <v>4231</v>
      </c>
      <c r="DS341" s="251">
        <v>6238690</v>
      </c>
      <c r="DT341" s="251">
        <v>4863</v>
      </c>
      <c r="DU341" s="251">
        <v>9003</v>
      </c>
      <c r="DV341" s="251">
        <v>0</v>
      </c>
      <c r="DW341" s="251">
        <v>0</v>
      </c>
      <c r="DX341" s="251">
        <v>0</v>
      </c>
      <c r="DY341" s="251">
        <v>2301327</v>
      </c>
      <c r="DZ341" s="251">
        <v>6519</v>
      </c>
      <c r="EA341" s="251">
        <v>15049</v>
      </c>
      <c r="EB341" s="183"/>
      <c r="EC341" s="184">
        <f t="shared" si="1061"/>
        <v>4</v>
      </c>
      <c r="ED341" s="180">
        <f t="shared" si="1062"/>
        <v>2018</v>
      </c>
      <c r="EE341" s="185">
        <f t="shared" si="1063"/>
        <v>43191</v>
      </c>
      <c r="EF341" s="186">
        <f t="shared" si="1064"/>
        <v>30</v>
      </c>
      <c r="EG341" s="187"/>
      <c r="EH341" s="188">
        <f>IFERROR(HLOOKUP(EH$1,$H$5:$FY$1802,MATCH($A341,$A$5:$A$1802,0),0)*HLOOKUP(EH$2,$H$5:$FY$1802,MATCH($A341,$A$5:$A$1802,0),0),$H$2)</f>
        <v>110769</v>
      </c>
      <c r="EI341" s="188" t="str">
        <f>IFERROR(HLOOKUP(EI$1,$H$5:$FY$1802,MATCH($A341,$A$5:$A$1802,0),0)*HLOOKUP(EI$2,$H$5:$FY$1802,MATCH($A341,$A$5:$A$1802,0),0),$H$2)</f>
        <v>-</v>
      </c>
      <c r="EJ341" s="188">
        <f>IFERROR(HLOOKUP(EJ$1,$H$5:$FY$1802,MATCH($A341,$A$5:$A$1802,0),0)*HLOOKUP(EJ$2,$H$5:$FY$1802,MATCH($A341,$A$5:$A$1802,0),0),$H$2)</f>
        <v>332307</v>
      </c>
      <c r="EK341" s="188">
        <f>IFERROR(HLOOKUP(EK$1,$H$5:$FY$1802,MATCH($A341,$A$5:$A$1802,0),0)*HLOOKUP(EK$2,$H$5:$FY$1802,MATCH($A341,$A$5:$A$1802,0),0),$H$2)</f>
        <v>2326149</v>
      </c>
      <c r="EL341" s="188">
        <f>IFERROR(HLOOKUP(EL$1,$H$5:$FY$1802,MATCH($A341,$A$5:$A$1802,0),0)*HLOOKUP(EL$2,$H$5:$FY$1802,MATCH($A341,$A$5:$A$1802,0),0),$H$2)</f>
        <v>1784230</v>
      </c>
      <c r="EM341" s="188">
        <f>IFERROR(HLOOKUP(EM$1,$H$5:$FY$1802,MATCH($A341,$A$5:$A$1802,0),0)*HLOOKUP(EM$2,$H$5:$FY$1802,MATCH($A341,$A$5:$A$1802,0),0),$H$2)</f>
        <v>1698719</v>
      </c>
      <c r="EN341" s="188">
        <f>IFERROR(HLOOKUP(EN$1,$H$5:$FY$1802,MATCH($A341,$A$5:$A$1802,0),0)*HLOOKUP(EN$2,$H$5:$FY$1802,MATCH($A341,$A$5:$A$1802,0),0),$H$2)</f>
        <v>32450348</v>
      </c>
      <c r="EO341" s="188">
        <f>IFERROR(HLOOKUP(EO$1,$H$5:$FY$1802,MATCH($A341,$A$5:$A$1802,0),0)*HLOOKUP(EO$2,$H$5:$FY$1802,MATCH($A341,$A$5:$A$1802,0),0),$H$2)</f>
        <v>81656301</v>
      </c>
      <c r="EP341" s="188">
        <f>IFERROR(HLOOKUP(EP$1,$H$5:$FY$1802,MATCH($A341,$A$5:$A$1802,0),0)*HLOOKUP(EP$2,$H$5:$FY$1802,MATCH($A341,$A$5:$A$1802,0),0),$H$2)</f>
        <v>13373360</v>
      </c>
      <c r="EQ341" s="188" t="str">
        <f>IFERROR(HLOOKUP(EQ$1,$H$5:$FY$1802,MATCH($A341,$A$5:$A$1802,0),0)*HLOOKUP(EQ$2,$H$5:$FY$1802,MATCH($A341,$A$5:$A$1802,0),0),$H$2)</f>
        <v>-</v>
      </c>
      <c r="ER341" s="188" t="str">
        <f>IFERROR(HLOOKUP(ER$1,$H$5:$FY$1802,MATCH($A341,$A$5:$A$1802,0),0)*HLOOKUP(ER$2,$H$5:$FY$1802,MATCH($A341,$A$5:$A$1802,0),0),$H$2)</f>
        <v>-</v>
      </c>
      <c r="ES341" s="188" t="str">
        <f>IFERROR(HLOOKUP(ES$1,$H$5:$FY$1802,MATCH($A341,$A$5:$A$1802,0),0)*HLOOKUP(ES$2,$H$5:$FY$1802,MATCH($A341,$A$5:$A$1802,0),0),$H$2)</f>
        <v>-</v>
      </c>
      <c r="ET341" s="188" t="str">
        <f>IFERROR(HLOOKUP(ET$1,$H$5:$FY$1802,MATCH($A341,$A$5:$A$1802,0),0)*HLOOKUP(ET$2,$H$5:$FY$1802,MATCH($A341,$A$5:$A$1802,0),0),$H$2)</f>
        <v>-</v>
      </c>
      <c r="EU341" s="188" t="str">
        <f>IFERROR(HLOOKUP(EU$1,$H$5:$FY$1802,MATCH($A341,$A$5:$A$1802,0),0)*HLOOKUP(EU$2,$H$5:$FY$1802,MATCH($A341,$A$5:$A$1802,0),0),$H$2)</f>
        <v>-</v>
      </c>
      <c r="EV341" s="188" t="str">
        <f>IFERROR(HLOOKUP(EV$1,$H$5:$FY$1802,MATCH($A341,$A$5:$A$1802,0),0)*HLOOKUP(EV$2,$H$5:$FY$1802,MATCH($A341,$A$5:$A$1802,0),0),$H$2)</f>
        <v>-</v>
      </c>
      <c r="EW341" s="188" t="str">
        <f>IFERROR(HLOOKUP(EW$1,$H$5:$FY$1802,MATCH($A341,$A$5:$A$1802,0),0)*HLOOKUP(EW$2,$H$5:$FY$1802,MATCH($A341,$A$5:$A$1802,0),0),$H$2)</f>
        <v>-</v>
      </c>
      <c r="EX341" s="188" t="str">
        <f>IFERROR(HLOOKUP(EX$1,$H$5:$FY$1802,MATCH($A341,$A$5:$A$1802,0),0)*HLOOKUP(EX$2,$H$5:$FY$1802,MATCH($A341,$A$5:$A$1802,0),0),$H$2)</f>
        <v>-</v>
      </c>
      <c r="EY341" s="188" t="str">
        <f>IFERROR(HLOOKUP(EY$1,$H$5:$FY$1802,MATCH($A341,$A$5:$A$1802,0),0)*HLOOKUP(EY$2,$H$5:$FY$1802,MATCH($A341,$A$5:$A$1802,0),0),$H$2)</f>
        <v>-</v>
      </c>
      <c r="EZ341" s="188" t="str">
        <f>IFERROR(HLOOKUP(EZ$1,$H$5:$FY$1802,MATCH($A341,$A$5:$A$1802,0),0)*HLOOKUP(EZ$2,$H$5:$FY$1802,MATCH($A341,$A$5:$A$1802,0),0),$H$2)</f>
        <v>-</v>
      </c>
      <c r="FA341" s="188" t="str">
        <f>IFERROR(HLOOKUP(FA$1,$H$5:$FY$1802,MATCH($A341,$A$5:$A$1802,0),0)*HLOOKUP(FA$2,$H$5:$FY$1802,MATCH($A341,$A$5:$A$1802,0),0),$H$2)</f>
        <v>-</v>
      </c>
      <c r="FB341" s="188">
        <f>IFERROR(HLOOKUP(FB$1,$H$5:$FY$1802,MATCH($A341,$A$5:$A$1802,0),0)*HLOOKUP(FB$2,$H$5:$FY$1802,MATCH($A341,$A$5:$A$1802,0),0),$H$2)</f>
        <v>99750</v>
      </c>
      <c r="FC341" s="188">
        <f>IFERROR(HLOOKUP(FC$1,$H$5:$FY$1802,MATCH($A341,$A$5:$A$1802,0),0)*HLOOKUP(FC$2,$H$5:$FY$1802,MATCH($A341,$A$5:$A$1802,0),0),$H$2)</f>
        <v>142213</v>
      </c>
      <c r="FD341" s="188">
        <f>IFERROR(HLOOKUP(FD$1,$H$5:$FY$1802,MATCH($A341,$A$5:$A$1802,0),0)*HLOOKUP(FD$2,$H$5:$FY$1802,MATCH($A341,$A$5:$A$1802,0),0),$H$2)</f>
        <v>7514256</v>
      </c>
      <c r="FE341" s="188">
        <f>IFERROR(HLOOKUP(FE$1,$H$5:$FY$1802,MATCH($A341,$A$5:$A$1802,0),0)*HLOOKUP(FE$2,$H$5:$FY$1802,MATCH($A341,$A$5:$A$1802,0),0),$H$2)</f>
        <v>11550849</v>
      </c>
      <c r="FF341" s="188">
        <f>IFERROR(HLOOKUP(FF$1,$H$5:$FY$1802,MATCH($A341,$A$5:$A$1802,0),0)*HLOOKUP(FF$2,$H$5:$FY$1802,MATCH($A341,$A$5:$A$1802,0),0),$H$2)</f>
        <v>0</v>
      </c>
      <c r="FG341" s="188">
        <f>IFERROR(HLOOKUP(FG$1,$H$5:$FY$1802,MATCH($A341,$A$5:$A$1802,0),0)*HLOOKUP(FG$2,$H$5:$FY$1802,MATCH($A341,$A$5:$A$1802,0),0),$H$2)</f>
        <v>5312297</v>
      </c>
      <c r="FH341" s="189"/>
      <c r="FI341" s="406">
        <f t="shared" si="1065"/>
        <v>2.0095503382411462</v>
      </c>
      <c r="FJ341" s="406">
        <f t="shared" si="1065"/>
        <v>1.5877437325905293</v>
      </c>
      <c r="FK341" s="406">
        <f t="shared" si="1066"/>
        <v>2.0379332897318507</v>
      </c>
      <c r="FL341" s="406">
        <f t="shared" si="1067"/>
        <v>1.6363636363636365</v>
      </c>
      <c r="FM341" s="406">
        <f t="shared" si="1068"/>
        <v>1.4151863641030906</v>
      </c>
      <c r="FN341" s="406">
        <f t="shared" si="1069"/>
        <v>1.1814354656535579</v>
      </c>
      <c r="FO341" s="406">
        <f t="shared" si="1070"/>
        <v>1.4422694826698064</v>
      </c>
      <c r="FP341" s="406">
        <f t="shared" si="1071"/>
        <v>1.1311354772242255</v>
      </c>
      <c r="FQ341" s="406">
        <f t="shared" si="1072"/>
        <v>1.4821428571428572</v>
      </c>
      <c r="FR341" s="406">
        <f t="shared" si="1073"/>
        <v>1.1050824175824177</v>
      </c>
      <c r="FS341" s="410"/>
    </row>
    <row r="342" spans="1:175" ht="10.35" customHeight="1" x14ac:dyDescent="0.2">
      <c r="A342" s="74" t="str">
        <f t="shared" si="1060"/>
        <v>2018-19APRILRYD</v>
      </c>
      <c r="B342" s="163" t="str">
        <f t="shared" si="1074"/>
        <v>2018-19</v>
      </c>
      <c r="C342" s="26" t="s">
        <v>839</v>
      </c>
      <c r="D342" s="163" t="str">
        <f>INDEX($FV$16:$FW$26,MATCH($F342,$FV$16:$FV$26,0),2)</f>
        <v>Y59</v>
      </c>
      <c r="E342" s="163" t="str">
        <f>VLOOKUP($D342,$FW$8:$FX$14,2,0)</f>
        <v>South East</v>
      </c>
      <c r="F342" s="271" t="s">
        <v>863</v>
      </c>
      <c r="G342" s="271" t="s">
        <v>878</v>
      </c>
      <c r="H342" s="272">
        <v>73437</v>
      </c>
      <c r="I342" s="272">
        <v>58673</v>
      </c>
      <c r="J342" s="272">
        <v>885783</v>
      </c>
      <c r="K342" s="272">
        <v>15</v>
      </c>
      <c r="L342" s="272">
        <v>3</v>
      </c>
      <c r="M342" s="272" t="s">
        <v>44</v>
      </c>
      <c r="N342" s="272">
        <v>96</v>
      </c>
      <c r="O342" s="272">
        <v>203</v>
      </c>
      <c r="P342" s="272" t="s">
        <v>44</v>
      </c>
      <c r="Q342" s="272" t="s">
        <v>44</v>
      </c>
      <c r="R342" s="272" t="s">
        <v>44</v>
      </c>
      <c r="S342" s="272" t="s">
        <v>44</v>
      </c>
      <c r="T342" s="272">
        <v>58442</v>
      </c>
      <c r="U342" s="272">
        <v>3207</v>
      </c>
      <c r="V342" s="272">
        <v>1995</v>
      </c>
      <c r="W342" s="272">
        <v>26984</v>
      </c>
      <c r="X342" s="272">
        <v>21680</v>
      </c>
      <c r="Y342" s="272">
        <v>1140</v>
      </c>
      <c r="Z342" s="272">
        <v>1430832</v>
      </c>
      <c r="AA342" s="272">
        <v>446</v>
      </c>
      <c r="AB342" s="272">
        <v>825</v>
      </c>
      <c r="AC342" s="272">
        <v>1207322</v>
      </c>
      <c r="AD342" s="272">
        <v>605</v>
      </c>
      <c r="AE342" s="272">
        <v>1149</v>
      </c>
      <c r="AF342" s="272">
        <v>26096747</v>
      </c>
      <c r="AG342" s="272">
        <v>967</v>
      </c>
      <c r="AH342" s="272">
        <v>1811</v>
      </c>
      <c r="AI342" s="272">
        <v>83811817</v>
      </c>
      <c r="AJ342" s="272">
        <v>3866</v>
      </c>
      <c r="AK342" s="272">
        <v>9166</v>
      </c>
      <c r="AL342" s="272">
        <v>6926906</v>
      </c>
      <c r="AM342" s="272">
        <v>6076</v>
      </c>
      <c r="AN342" s="272">
        <v>15059</v>
      </c>
      <c r="AO342" s="272">
        <v>3317</v>
      </c>
      <c r="AP342" s="272">
        <v>84</v>
      </c>
      <c r="AQ342" s="272">
        <v>401</v>
      </c>
      <c r="AR342" s="272">
        <v>686</v>
      </c>
      <c r="AS342" s="272">
        <v>245</v>
      </c>
      <c r="AT342" s="272">
        <v>2587</v>
      </c>
      <c r="AU342" s="272">
        <v>638</v>
      </c>
      <c r="AV342" s="272">
        <v>35328</v>
      </c>
      <c r="AW342" s="272">
        <v>380</v>
      </c>
      <c r="AX342" s="272">
        <v>19417</v>
      </c>
      <c r="AY342" s="272">
        <v>55125</v>
      </c>
      <c r="AZ342" s="272">
        <v>7401</v>
      </c>
      <c r="BA342" s="272">
        <v>5484</v>
      </c>
      <c r="BB342" s="272">
        <v>4645</v>
      </c>
      <c r="BC342" s="272">
        <v>3507</v>
      </c>
      <c r="BD342" s="272">
        <v>37260</v>
      </c>
      <c r="BE342" s="272">
        <v>30132</v>
      </c>
      <c r="BF342" s="272">
        <v>35406</v>
      </c>
      <c r="BG342" s="272">
        <v>22838</v>
      </c>
      <c r="BH342" s="272">
        <v>2045</v>
      </c>
      <c r="BI342" s="272">
        <v>1184</v>
      </c>
      <c r="BJ342" s="272" t="s">
        <v>44</v>
      </c>
      <c r="BK342" s="272" t="s">
        <v>44</v>
      </c>
      <c r="BL342" s="272" t="s">
        <v>44</v>
      </c>
      <c r="BM342" s="272" t="s">
        <v>44</v>
      </c>
      <c r="BN342" s="272" t="s">
        <v>44</v>
      </c>
      <c r="BO342" s="272" t="s">
        <v>44</v>
      </c>
      <c r="BP342" s="272" t="s">
        <v>44</v>
      </c>
      <c r="BQ342" s="272" t="s">
        <v>44</v>
      </c>
      <c r="BR342" s="272" t="s">
        <v>44</v>
      </c>
      <c r="BS342" s="272" t="s">
        <v>44</v>
      </c>
      <c r="BT342" s="272" t="s">
        <v>44</v>
      </c>
      <c r="BU342" s="272" t="s">
        <v>44</v>
      </c>
      <c r="BV342" s="272" t="s">
        <v>44</v>
      </c>
      <c r="BW342" s="272" t="s">
        <v>44</v>
      </c>
      <c r="BX342" s="272" t="s">
        <v>44</v>
      </c>
      <c r="BY342" s="272" t="s">
        <v>44</v>
      </c>
      <c r="BZ342" s="272" t="s">
        <v>44</v>
      </c>
      <c r="CA342" s="272" t="s">
        <v>44</v>
      </c>
      <c r="CB342" s="272" t="s">
        <v>44</v>
      </c>
      <c r="CC342" s="272" t="s">
        <v>44</v>
      </c>
      <c r="CD342" s="272" t="s">
        <v>44</v>
      </c>
      <c r="CE342" s="272" t="s">
        <v>44</v>
      </c>
      <c r="CF342" s="272" t="s">
        <v>44</v>
      </c>
      <c r="CG342" s="272" t="s">
        <v>44</v>
      </c>
      <c r="CH342" s="272" t="s">
        <v>44</v>
      </c>
      <c r="CI342" s="272" t="s">
        <v>44</v>
      </c>
      <c r="CJ342" s="272" t="s">
        <v>44</v>
      </c>
      <c r="CK342" s="272" t="s">
        <v>44</v>
      </c>
      <c r="CL342" s="272" t="s">
        <v>44</v>
      </c>
      <c r="CM342" s="272" t="s">
        <v>44</v>
      </c>
      <c r="CN342" s="272" t="s">
        <v>44</v>
      </c>
      <c r="CO342" s="272" t="s">
        <v>44</v>
      </c>
      <c r="CP342" s="272" t="s">
        <v>44</v>
      </c>
      <c r="CQ342" s="272" t="s">
        <v>44</v>
      </c>
      <c r="CR342" s="272" t="s">
        <v>44</v>
      </c>
      <c r="CS342" s="272" t="s">
        <v>44</v>
      </c>
      <c r="CT342" s="272" t="s">
        <v>44</v>
      </c>
      <c r="CU342" s="272" t="s">
        <v>44</v>
      </c>
      <c r="CV342" s="272" t="s">
        <v>44</v>
      </c>
      <c r="CW342" s="272" t="s">
        <v>44</v>
      </c>
      <c r="CX342" s="272">
        <v>267</v>
      </c>
      <c r="CY342" s="272">
        <v>79338</v>
      </c>
      <c r="CZ342" s="272">
        <v>297</v>
      </c>
      <c r="DA342" s="272">
        <v>479</v>
      </c>
      <c r="DB342" s="272">
        <v>2492</v>
      </c>
      <c r="DC342" s="272">
        <v>132045</v>
      </c>
      <c r="DD342" s="272">
        <v>53</v>
      </c>
      <c r="DE342" s="272">
        <v>90</v>
      </c>
      <c r="DF342" s="272" t="s">
        <v>44</v>
      </c>
      <c r="DG342" s="272" t="s">
        <v>44</v>
      </c>
      <c r="DH342" s="272" t="s">
        <v>44</v>
      </c>
      <c r="DI342" s="272" t="s">
        <v>44</v>
      </c>
      <c r="DJ342" s="272" t="s">
        <v>44</v>
      </c>
      <c r="DK342" s="272">
        <v>2</v>
      </c>
      <c r="DL342" s="250">
        <v>210</v>
      </c>
      <c r="DM342" s="250">
        <v>1607</v>
      </c>
      <c r="DN342" s="250">
        <v>0</v>
      </c>
      <c r="DO342" s="250">
        <v>295</v>
      </c>
      <c r="DP342" s="250">
        <v>1128513</v>
      </c>
      <c r="DQ342" s="250">
        <v>5374</v>
      </c>
      <c r="DR342" s="250">
        <v>12677</v>
      </c>
      <c r="DS342" s="250">
        <v>12399928</v>
      </c>
      <c r="DT342" s="250">
        <v>7716</v>
      </c>
      <c r="DU342" s="250">
        <v>18675</v>
      </c>
      <c r="DV342" s="250">
        <v>0</v>
      </c>
      <c r="DW342" s="250">
        <v>0</v>
      </c>
      <c r="DX342" s="250">
        <v>0</v>
      </c>
      <c r="DY342" s="250">
        <v>2488529</v>
      </c>
      <c r="DZ342" s="250">
        <v>8436</v>
      </c>
      <c r="EA342" s="250">
        <v>19610</v>
      </c>
      <c r="EB342" s="155"/>
      <c r="EC342" s="75">
        <f t="shared" si="1061"/>
        <v>4</v>
      </c>
      <c r="ED342" s="74">
        <f t="shared" si="1062"/>
        <v>2018</v>
      </c>
      <c r="EE342" s="165">
        <f t="shared" si="1063"/>
        <v>43191</v>
      </c>
      <c r="EF342" s="157">
        <f t="shared" si="1064"/>
        <v>30</v>
      </c>
      <c r="EG342" s="156"/>
      <c r="EH342" s="166">
        <f>IFERROR(HLOOKUP(EH$1,$H$5:$FY$1802,MATCH($A342,$A$5:$A$1802,0),0)*HLOOKUP(EH$2,$H$5:$FY$1802,MATCH($A342,$A$5:$A$1802,0),0),$H$2)</f>
        <v>176019</v>
      </c>
      <c r="EI342" s="166" t="str">
        <f>IFERROR(HLOOKUP(EI$1,$H$5:$FY$1802,MATCH($A342,$A$5:$A$1802,0),0)*HLOOKUP(EI$2,$H$5:$FY$1802,MATCH($A342,$A$5:$A$1802,0),0),$H$2)</f>
        <v>-</v>
      </c>
      <c r="EJ342" s="166">
        <f>IFERROR(HLOOKUP(EJ$1,$H$5:$FY$1802,MATCH($A342,$A$5:$A$1802,0),0)*HLOOKUP(EJ$2,$H$5:$FY$1802,MATCH($A342,$A$5:$A$1802,0),0),$H$2)</f>
        <v>5632608</v>
      </c>
      <c r="EK342" s="166">
        <f>IFERROR(HLOOKUP(EK$1,$H$5:$FY$1802,MATCH($A342,$A$5:$A$1802,0),0)*HLOOKUP(EK$2,$H$5:$FY$1802,MATCH($A342,$A$5:$A$1802,0),0),$H$2)</f>
        <v>11910619</v>
      </c>
      <c r="EL342" s="166">
        <f>IFERROR(HLOOKUP(EL$1,$H$5:$FY$1802,MATCH($A342,$A$5:$A$1802,0),0)*HLOOKUP(EL$2,$H$5:$FY$1802,MATCH($A342,$A$5:$A$1802,0),0),$H$2)</f>
        <v>2645775</v>
      </c>
      <c r="EM342" s="166">
        <f>IFERROR(HLOOKUP(EM$1,$H$5:$FY$1802,MATCH($A342,$A$5:$A$1802,0),0)*HLOOKUP(EM$2,$H$5:$FY$1802,MATCH($A342,$A$5:$A$1802,0),0),$H$2)</f>
        <v>2292255</v>
      </c>
      <c r="EN342" s="166">
        <f>IFERROR(HLOOKUP(EN$1,$H$5:$FY$1802,MATCH($A342,$A$5:$A$1802,0),0)*HLOOKUP(EN$2,$H$5:$FY$1802,MATCH($A342,$A$5:$A$1802,0),0),$H$2)</f>
        <v>48868024</v>
      </c>
      <c r="EO342" s="166">
        <f>IFERROR(HLOOKUP(EO$1,$H$5:$FY$1802,MATCH($A342,$A$5:$A$1802,0),0)*HLOOKUP(EO$2,$H$5:$FY$1802,MATCH($A342,$A$5:$A$1802,0),0),$H$2)</f>
        <v>198718880</v>
      </c>
      <c r="EP342" s="166">
        <f>IFERROR(HLOOKUP(EP$1,$H$5:$FY$1802,MATCH($A342,$A$5:$A$1802,0),0)*HLOOKUP(EP$2,$H$5:$FY$1802,MATCH($A342,$A$5:$A$1802,0),0),$H$2)</f>
        <v>17167260</v>
      </c>
      <c r="EQ342" s="166" t="str">
        <f>IFERROR(HLOOKUP(EQ$1,$H$5:$FY$1802,MATCH($A342,$A$5:$A$1802,0),0)*HLOOKUP(EQ$2,$H$5:$FY$1802,MATCH($A342,$A$5:$A$1802,0),0),$H$2)</f>
        <v>-</v>
      </c>
      <c r="ER342" s="166" t="str">
        <f>IFERROR(HLOOKUP(ER$1,$H$5:$FY$1802,MATCH($A342,$A$5:$A$1802,0),0)*HLOOKUP(ER$2,$H$5:$FY$1802,MATCH($A342,$A$5:$A$1802,0),0),$H$2)</f>
        <v>-</v>
      </c>
      <c r="ES342" s="166" t="str">
        <f>IFERROR(HLOOKUP(ES$1,$H$5:$FY$1802,MATCH($A342,$A$5:$A$1802,0),0)*HLOOKUP(ES$2,$H$5:$FY$1802,MATCH($A342,$A$5:$A$1802,0),0),$H$2)</f>
        <v>-</v>
      </c>
      <c r="ET342" s="166" t="str">
        <f>IFERROR(HLOOKUP(ET$1,$H$5:$FY$1802,MATCH($A342,$A$5:$A$1802,0),0)*HLOOKUP(ET$2,$H$5:$FY$1802,MATCH($A342,$A$5:$A$1802,0),0),$H$2)</f>
        <v>-</v>
      </c>
      <c r="EU342" s="166" t="str">
        <f>IFERROR(HLOOKUP(EU$1,$H$5:$FY$1802,MATCH($A342,$A$5:$A$1802,0),0)*HLOOKUP(EU$2,$H$5:$FY$1802,MATCH($A342,$A$5:$A$1802,0),0),$H$2)</f>
        <v>-</v>
      </c>
      <c r="EV342" s="166" t="str">
        <f>IFERROR(HLOOKUP(EV$1,$H$5:$FY$1802,MATCH($A342,$A$5:$A$1802,0),0)*HLOOKUP(EV$2,$H$5:$FY$1802,MATCH($A342,$A$5:$A$1802,0),0),$H$2)</f>
        <v>-</v>
      </c>
      <c r="EW342" s="166" t="str">
        <f>IFERROR(HLOOKUP(EW$1,$H$5:$FY$1802,MATCH($A342,$A$5:$A$1802,0),0)*HLOOKUP(EW$2,$H$5:$FY$1802,MATCH($A342,$A$5:$A$1802,0),0),$H$2)</f>
        <v>-</v>
      </c>
      <c r="EX342" s="166" t="str">
        <f>IFERROR(HLOOKUP(EX$1,$H$5:$FY$1802,MATCH($A342,$A$5:$A$1802,0),0)*HLOOKUP(EX$2,$H$5:$FY$1802,MATCH($A342,$A$5:$A$1802,0),0),$H$2)</f>
        <v>-</v>
      </c>
      <c r="EY342" s="166" t="str">
        <f>IFERROR(HLOOKUP(EY$1,$H$5:$FY$1802,MATCH($A342,$A$5:$A$1802,0),0)*HLOOKUP(EY$2,$H$5:$FY$1802,MATCH($A342,$A$5:$A$1802,0),0),$H$2)</f>
        <v>-</v>
      </c>
      <c r="EZ342" s="166" t="str">
        <f>IFERROR(HLOOKUP(EZ$1,$H$5:$FY$1802,MATCH($A342,$A$5:$A$1802,0),0)*HLOOKUP(EZ$2,$H$5:$FY$1802,MATCH($A342,$A$5:$A$1802,0),0),$H$2)</f>
        <v>-</v>
      </c>
      <c r="FA342" s="166" t="str">
        <f>IFERROR(HLOOKUP(FA$1,$H$5:$FY$1802,MATCH($A342,$A$5:$A$1802,0),0)*HLOOKUP(FA$2,$H$5:$FY$1802,MATCH($A342,$A$5:$A$1802,0),0),$H$2)</f>
        <v>-</v>
      </c>
      <c r="FB342" s="166">
        <f>IFERROR(HLOOKUP(FB$1,$H$5:$FY$1802,MATCH($A342,$A$5:$A$1802,0),0)*HLOOKUP(FB$2,$H$5:$FY$1802,MATCH($A342,$A$5:$A$1802,0),0),$H$2)</f>
        <v>127893</v>
      </c>
      <c r="FC342" s="166">
        <f>IFERROR(HLOOKUP(FC$1,$H$5:$FY$1802,MATCH($A342,$A$5:$A$1802,0),0)*HLOOKUP(FC$2,$H$5:$FY$1802,MATCH($A342,$A$5:$A$1802,0),0),$H$2)</f>
        <v>224280</v>
      </c>
      <c r="FD342" s="166">
        <f>IFERROR(HLOOKUP(FD$1,$H$5:$FY$1802,MATCH($A342,$A$5:$A$1802,0),0)*HLOOKUP(FD$2,$H$5:$FY$1802,MATCH($A342,$A$5:$A$1802,0),0),$H$2)</f>
        <v>2662170</v>
      </c>
      <c r="FE342" s="166">
        <f>IFERROR(HLOOKUP(FE$1,$H$5:$FY$1802,MATCH($A342,$A$5:$A$1802,0),0)*HLOOKUP(FE$2,$H$5:$FY$1802,MATCH($A342,$A$5:$A$1802,0),0),$H$2)</f>
        <v>30010725</v>
      </c>
      <c r="FF342" s="166">
        <f>IFERROR(HLOOKUP(FF$1,$H$5:$FY$1802,MATCH($A342,$A$5:$A$1802,0),0)*HLOOKUP(FF$2,$H$5:$FY$1802,MATCH($A342,$A$5:$A$1802,0),0),$H$2)</f>
        <v>0</v>
      </c>
      <c r="FG342" s="166">
        <f>IFERROR(HLOOKUP(FG$1,$H$5:$FY$1802,MATCH($A342,$A$5:$A$1802,0),0)*HLOOKUP(FG$2,$H$5:$FY$1802,MATCH($A342,$A$5:$A$1802,0),0),$H$2)</f>
        <v>5784950</v>
      </c>
      <c r="FH342" s="152"/>
      <c r="FI342" s="405">
        <f t="shared" si="1065"/>
        <v>2.3077642656688493</v>
      </c>
      <c r="FJ342" s="405">
        <f t="shared" si="1065"/>
        <v>1.7100093545369504</v>
      </c>
      <c r="FK342" s="405">
        <f t="shared" si="1066"/>
        <v>2.3283208020050123</v>
      </c>
      <c r="FL342" s="405">
        <f t="shared" si="1067"/>
        <v>1.7578947368421052</v>
      </c>
      <c r="FM342" s="405">
        <f t="shared" si="1068"/>
        <v>1.3808182626741774</v>
      </c>
      <c r="FN342" s="405">
        <f t="shared" si="1069"/>
        <v>1.1166617254669433</v>
      </c>
      <c r="FO342" s="405">
        <f t="shared" si="1070"/>
        <v>1.6331180811808117</v>
      </c>
      <c r="FP342" s="405">
        <f t="shared" si="1071"/>
        <v>1.0534132841328414</v>
      </c>
      <c r="FQ342" s="405">
        <f t="shared" si="1072"/>
        <v>1.7938596491228069</v>
      </c>
      <c r="FR342" s="405">
        <f t="shared" si="1073"/>
        <v>1.0385964912280701</v>
      </c>
      <c r="FS342" s="65"/>
    </row>
    <row r="343" spans="1:175" ht="10.35" customHeight="1" x14ac:dyDescent="0.2">
      <c r="A343" s="74" t="str">
        <f t="shared" si="1060"/>
        <v>2018-19APRILRYF</v>
      </c>
      <c r="B343" s="163" t="str">
        <f t="shared" si="1074"/>
        <v>2018-19</v>
      </c>
      <c r="C343" s="26" t="s">
        <v>839</v>
      </c>
      <c r="D343" s="163" t="str">
        <f>INDEX($FV$16:$FW$26,MATCH($F343,$FV$16:$FV$26,0),2)</f>
        <v>Y58</v>
      </c>
      <c r="E343" s="163" t="str">
        <f>VLOOKUP($D343,$FW$8:$FX$14,2,0)</f>
        <v>South West</v>
      </c>
      <c r="F343" s="271" t="s">
        <v>865</v>
      </c>
      <c r="G343" s="271" t="s">
        <v>879</v>
      </c>
      <c r="H343" s="272">
        <v>92010</v>
      </c>
      <c r="I343" s="272">
        <v>63027</v>
      </c>
      <c r="J343" s="272">
        <v>275874</v>
      </c>
      <c r="K343" s="272">
        <v>4</v>
      </c>
      <c r="L343" s="272">
        <v>2</v>
      </c>
      <c r="M343" s="272" t="s">
        <v>44</v>
      </c>
      <c r="N343" s="272">
        <v>17</v>
      </c>
      <c r="O343" s="272">
        <v>51</v>
      </c>
      <c r="P343" s="272" t="s">
        <v>44</v>
      </c>
      <c r="Q343" s="272" t="s">
        <v>44</v>
      </c>
      <c r="R343" s="272" t="s">
        <v>44</v>
      </c>
      <c r="S343" s="272" t="s">
        <v>44</v>
      </c>
      <c r="T343" s="272">
        <v>70042</v>
      </c>
      <c r="U343" s="272">
        <v>5223</v>
      </c>
      <c r="V343" s="272">
        <v>3206</v>
      </c>
      <c r="W343" s="272">
        <v>34368</v>
      </c>
      <c r="X343" s="272">
        <v>18708</v>
      </c>
      <c r="Y343" s="272">
        <v>1051</v>
      </c>
      <c r="Z343" s="272">
        <v>2670504</v>
      </c>
      <c r="AA343" s="272">
        <v>511</v>
      </c>
      <c r="AB343" s="272">
        <v>950</v>
      </c>
      <c r="AC343" s="272">
        <v>2444960</v>
      </c>
      <c r="AD343" s="272">
        <v>763</v>
      </c>
      <c r="AE343" s="272">
        <v>1395</v>
      </c>
      <c r="AF343" s="272">
        <v>48206023</v>
      </c>
      <c r="AG343" s="272">
        <v>1403</v>
      </c>
      <c r="AH343" s="272">
        <v>2895</v>
      </c>
      <c r="AI343" s="272">
        <v>56833446</v>
      </c>
      <c r="AJ343" s="272">
        <v>3038</v>
      </c>
      <c r="AK343" s="272">
        <v>7116</v>
      </c>
      <c r="AL343" s="272">
        <v>7673168</v>
      </c>
      <c r="AM343" s="272">
        <v>7301</v>
      </c>
      <c r="AN343" s="272">
        <v>15254</v>
      </c>
      <c r="AO343" s="272">
        <v>4089</v>
      </c>
      <c r="AP343" s="272">
        <v>344</v>
      </c>
      <c r="AQ343" s="272">
        <v>1103</v>
      </c>
      <c r="AR343" s="272">
        <v>4234</v>
      </c>
      <c r="AS343" s="272">
        <v>637</v>
      </c>
      <c r="AT343" s="272">
        <v>2005</v>
      </c>
      <c r="AU343" s="272">
        <v>45</v>
      </c>
      <c r="AV343" s="272">
        <v>37006</v>
      </c>
      <c r="AW343" s="272">
        <v>3248</v>
      </c>
      <c r="AX343" s="272">
        <v>25699</v>
      </c>
      <c r="AY343" s="272">
        <v>65953</v>
      </c>
      <c r="AZ343" s="272">
        <v>11132</v>
      </c>
      <c r="BA343" s="272">
        <v>8674</v>
      </c>
      <c r="BB343" s="272">
        <v>6837</v>
      </c>
      <c r="BC343" s="272">
        <v>5396</v>
      </c>
      <c r="BD343" s="272">
        <v>45729</v>
      </c>
      <c r="BE343" s="272">
        <v>39279</v>
      </c>
      <c r="BF343" s="272">
        <v>26756</v>
      </c>
      <c r="BG343" s="272">
        <v>20689</v>
      </c>
      <c r="BH343" s="272">
        <v>1493</v>
      </c>
      <c r="BI343" s="272">
        <v>1119</v>
      </c>
      <c r="BJ343" s="272" t="s">
        <v>44</v>
      </c>
      <c r="BK343" s="272" t="s">
        <v>44</v>
      </c>
      <c r="BL343" s="272" t="s">
        <v>44</v>
      </c>
      <c r="BM343" s="272" t="s">
        <v>44</v>
      </c>
      <c r="BN343" s="272" t="s">
        <v>44</v>
      </c>
      <c r="BO343" s="272" t="s">
        <v>44</v>
      </c>
      <c r="BP343" s="272" t="s">
        <v>44</v>
      </c>
      <c r="BQ343" s="272" t="s">
        <v>44</v>
      </c>
      <c r="BR343" s="272" t="s">
        <v>44</v>
      </c>
      <c r="BS343" s="272" t="s">
        <v>44</v>
      </c>
      <c r="BT343" s="272" t="s">
        <v>44</v>
      </c>
      <c r="BU343" s="272" t="s">
        <v>44</v>
      </c>
      <c r="BV343" s="272" t="s">
        <v>44</v>
      </c>
      <c r="BW343" s="272" t="s">
        <v>44</v>
      </c>
      <c r="BX343" s="272" t="s">
        <v>44</v>
      </c>
      <c r="BY343" s="272" t="s">
        <v>44</v>
      </c>
      <c r="BZ343" s="272" t="s">
        <v>44</v>
      </c>
      <c r="CA343" s="272" t="s">
        <v>44</v>
      </c>
      <c r="CB343" s="272" t="s">
        <v>44</v>
      </c>
      <c r="CC343" s="272" t="s">
        <v>44</v>
      </c>
      <c r="CD343" s="272" t="s">
        <v>44</v>
      </c>
      <c r="CE343" s="272" t="s">
        <v>44</v>
      </c>
      <c r="CF343" s="272" t="s">
        <v>44</v>
      </c>
      <c r="CG343" s="272" t="s">
        <v>44</v>
      </c>
      <c r="CH343" s="272" t="s">
        <v>44</v>
      </c>
      <c r="CI343" s="272" t="s">
        <v>44</v>
      </c>
      <c r="CJ343" s="272" t="s">
        <v>44</v>
      </c>
      <c r="CK343" s="272" t="s">
        <v>44</v>
      </c>
      <c r="CL343" s="272" t="s">
        <v>44</v>
      </c>
      <c r="CM343" s="272" t="s">
        <v>44</v>
      </c>
      <c r="CN343" s="272" t="s">
        <v>44</v>
      </c>
      <c r="CO343" s="272" t="s">
        <v>44</v>
      </c>
      <c r="CP343" s="272" t="s">
        <v>44</v>
      </c>
      <c r="CQ343" s="272" t="s">
        <v>44</v>
      </c>
      <c r="CR343" s="272" t="s">
        <v>44</v>
      </c>
      <c r="CS343" s="272" t="s">
        <v>44</v>
      </c>
      <c r="CT343" s="272" t="s">
        <v>44</v>
      </c>
      <c r="CU343" s="272" t="s">
        <v>44</v>
      </c>
      <c r="CV343" s="272" t="s">
        <v>44</v>
      </c>
      <c r="CW343" s="272" t="s">
        <v>44</v>
      </c>
      <c r="CX343" s="272">
        <v>404</v>
      </c>
      <c r="CY343" s="272">
        <v>149667</v>
      </c>
      <c r="CZ343" s="272">
        <v>370</v>
      </c>
      <c r="DA343" s="272">
        <v>639</v>
      </c>
      <c r="DB343" s="272">
        <v>2827</v>
      </c>
      <c r="DC343" s="272">
        <v>140629</v>
      </c>
      <c r="DD343" s="272">
        <v>50</v>
      </c>
      <c r="DE343" s="272">
        <v>103</v>
      </c>
      <c r="DF343" s="272" t="s">
        <v>44</v>
      </c>
      <c r="DG343" s="272" t="s">
        <v>44</v>
      </c>
      <c r="DH343" s="272" t="s">
        <v>44</v>
      </c>
      <c r="DI343" s="272" t="s">
        <v>44</v>
      </c>
      <c r="DJ343" s="272" t="s">
        <v>44</v>
      </c>
      <c r="DK343" s="272">
        <v>142</v>
      </c>
      <c r="DL343" s="250">
        <v>1121</v>
      </c>
      <c r="DM343" s="250">
        <v>1001</v>
      </c>
      <c r="DN343" s="250">
        <v>24</v>
      </c>
      <c r="DO343" s="250">
        <v>1057</v>
      </c>
      <c r="DP343" s="250">
        <v>4960974</v>
      </c>
      <c r="DQ343" s="250">
        <v>4425</v>
      </c>
      <c r="DR343" s="250">
        <v>9204</v>
      </c>
      <c r="DS343" s="250">
        <v>5519963</v>
      </c>
      <c r="DT343" s="250">
        <v>5514</v>
      </c>
      <c r="DU343" s="250">
        <v>11336</v>
      </c>
      <c r="DV343" s="250">
        <v>170608</v>
      </c>
      <c r="DW343" s="250">
        <v>7109</v>
      </c>
      <c r="DX343" s="250">
        <v>14854</v>
      </c>
      <c r="DY343" s="250">
        <v>6905021</v>
      </c>
      <c r="DZ343" s="250">
        <v>6533</v>
      </c>
      <c r="EA343" s="250">
        <v>14868</v>
      </c>
      <c r="EB343" s="155"/>
      <c r="EC343" s="75">
        <f t="shared" si="1061"/>
        <v>4</v>
      </c>
      <c r="ED343" s="74">
        <f t="shared" si="1062"/>
        <v>2018</v>
      </c>
      <c r="EE343" s="165">
        <f t="shared" si="1063"/>
        <v>43191</v>
      </c>
      <c r="EF343" s="157">
        <f t="shared" si="1064"/>
        <v>30</v>
      </c>
      <c r="EG343" s="156"/>
      <c r="EH343" s="166">
        <f>IFERROR(HLOOKUP(EH$1,$H$5:$FY$1802,MATCH($A343,$A$5:$A$1802,0),0)*HLOOKUP(EH$2,$H$5:$FY$1802,MATCH($A343,$A$5:$A$1802,0),0),$H$2)</f>
        <v>126054</v>
      </c>
      <c r="EI343" s="166" t="str">
        <f>IFERROR(HLOOKUP(EI$1,$H$5:$FY$1802,MATCH($A343,$A$5:$A$1802,0),0)*HLOOKUP(EI$2,$H$5:$FY$1802,MATCH($A343,$A$5:$A$1802,0),0),$H$2)</f>
        <v>-</v>
      </c>
      <c r="EJ343" s="166">
        <f>IFERROR(HLOOKUP(EJ$1,$H$5:$FY$1802,MATCH($A343,$A$5:$A$1802,0),0)*HLOOKUP(EJ$2,$H$5:$FY$1802,MATCH($A343,$A$5:$A$1802,0),0),$H$2)</f>
        <v>1071459</v>
      </c>
      <c r="EK343" s="166">
        <f>IFERROR(HLOOKUP(EK$1,$H$5:$FY$1802,MATCH($A343,$A$5:$A$1802,0),0)*HLOOKUP(EK$2,$H$5:$FY$1802,MATCH($A343,$A$5:$A$1802,0),0),$H$2)</f>
        <v>3214377</v>
      </c>
      <c r="EL343" s="166">
        <f>IFERROR(HLOOKUP(EL$1,$H$5:$FY$1802,MATCH($A343,$A$5:$A$1802,0),0)*HLOOKUP(EL$2,$H$5:$FY$1802,MATCH($A343,$A$5:$A$1802,0),0),$H$2)</f>
        <v>4961850</v>
      </c>
      <c r="EM343" s="166">
        <f>IFERROR(HLOOKUP(EM$1,$H$5:$FY$1802,MATCH($A343,$A$5:$A$1802,0),0)*HLOOKUP(EM$2,$H$5:$FY$1802,MATCH($A343,$A$5:$A$1802,0),0),$H$2)</f>
        <v>4472370</v>
      </c>
      <c r="EN343" s="166">
        <f>IFERROR(HLOOKUP(EN$1,$H$5:$FY$1802,MATCH($A343,$A$5:$A$1802,0),0)*HLOOKUP(EN$2,$H$5:$FY$1802,MATCH($A343,$A$5:$A$1802,0),0),$H$2)</f>
        <v>99495360</v>
      </c>
      <c r="EO343" s="166">
        <f>IFERROR(HLOOKUP(EO$1,$H$5:$FY$1802,MATCH($A343,$A$5:$A$1802,0),0)*HLOOKUP(EO$2,$H$5:$FY$1802,MATCH($A343,$A$5:$A$1802,0),0),$H$2)</f>
        <v>133126128</v>
      </c>
      <c r="EP343" s="166">
        <f>IFERROR(HLOOKUP(EP$1,$H$5:$FY$1802,MATCH($A343,$A$5:$A$1802,0),0)*HLOOKUP(EP$2,$H$5:$FY$1802,MATCH($A343,$A$5:$A$1802,0),0),$H$2)</f>
        <v>16031954</v>
      </c>
      <c r="EQ343" s="166" t="str">
        <f>IFERROR(HLOOKUP(EQ$1,$H$5:$FY$1802,MATCH($A343,$A$5:$A$1802,0),0)*HLOOKUP(EQ$2,$H$5:$FY$1802,MATCH($A343,$A$5:$A$1802,0),0),$H$2)</f>
        <v>-</v>
      </c>
      <c r="ER343" s="166" t="str">
        <f>IFERROR(HLOOKUP(ER$1,$H$5:$FY$1802,MATCH($A343,$A$5:$A$1802,0),0)*HLOOKUP(ER$2,$H$5:$FY$1802,MATCH($A343,$A$5:$A$1802,0),0),$H$2)</f>
        <v>-</v>
      </c>
      <c r="ES343" s="166" t="str">
        <f>IFERROR(HLOOKUP(ES$1,$H$5:$FY$1802,MATCH($A343,$A$5:$A$1802,0),0)*HLOOKUP(ES$2,$H$5:$FY$1802,MATCH($A343,$A$5:$A$1802,0),0),$H$2)</f>
        <v>-</v>
      </c>
      <c r="ET343" s="166" t="str">
        <f>IFERROR(HLOOKUP(ET$1,$H$5:$FY$1802,MATCH($A343,$A$5:$A$1802,0),0)*HLOOKUP(ET$2,$H$5:$FY$1802,MATCH($A343,$A$5:$A$1802,0),0),$H$2)</f>
        <v>-</v>
      </c>
      <c r="EU343" s="166" t="str">
        <f>IFERROR(HLOOKUP(EU$1,$H$5:$FY$1802,MATCH($A343,$A$5:$A$1802,0),0)*HLOOKUP(EU$2,$H$5:$FY$1802,MATCH($A343,$A$5:$A$1802,0),0),$H$2)</f>
        <v>-</v>
      </c>
      <c r="EV343" s="166" t="str">
        <f>IFERROR(HLOOKUP(EV$1,$H$5:$FY$1802,MATCH($A343,$A$5:$A$1802,0),0)*HLOOKUP(EV$2,$H$5:$FY$1802,MATCH($A343,$A$5:$A$1802,0),0),$H$2)</f>
        <v>-</v>
      </c>
      <c r="EW343" s="166" t="str">
        <f>IFERROR(HLOOKUP(EW$1,$H$5:$FY$1802,MATCH($A343,$A$5:$A$1802,0),0)*HLOOKUP(EW$2,$H$5:$FY$1802,MATCH($A343,$A$5:$A$1802,0),0),$H$2)</f>
        <v>-</v>
      </c>
      <c r="EX343" s="166" t="str">
        <f>IFERROR(HLOOKUP(EX$1,$H$5:$FY$1802,MATCH($A343,$A$5:$A$1802,0),0)*HLOOKUP(EX$2,$H$5:$FY$1802,MATCH($A343,$A$5:$A$1802,0),0),$H$2)</f>
        <v>-</v>
      </c>
      <c r="EY343" s="166" t="str">
        <f>IFERROR(HLOOKUP(EY$1,$H$5:$FY$1802,MATCH($A343,$A$5:$A$1802,0),0)*HLOOKUP(EY$2,$H$5:$FY$1802,MATCH($A343,$A$5:$A$1802,0),0),$H$2)</f>
        <v>-</v>
      </c>
      <c r="EZ343" s="166" t="str">
        <f>IFERROR(HLOOKUP(EZ$1,$H$5:$FY$1802,MATCH($A343,$A$5:$A$1802,0),0)*HLOOKUP(EZ$2,$H$5:$FY$1802,MATCH($A343,$A$5:$A$1802,0),0),$H$2)</f>
        <v>-</v>
      </c>
      <c r="FA343" s="166" t="str">
        <f>IFERROR(HLOOKUP(FA$1,$H$5:$FY$1802,MATCH($A343,$A$5:$A$1802,0),0)*HLOOKUP(FA$2,$H$5:$FY$1802,MATCH($A343,$A$5:$A$1802,0),0),$H$2)</f>
        <v>-</v>
      </c>
      <c r="FB343" s="166">
        <f>IFERROR(HLOOKUP(FB$1,$H$5:$FY$1802,MATCH($A343,$A$5:$A$1802,0),0)*HLOOKUP(FB$2,$H$5:$FY$1802,MATCH($A343,$A$5:$A$1802,0),0),$H$2)</f>
        <v>258156</v>
      </c>
      <c r="FC343" s="166">
        <f>IFERROR(HLOOKUP(FC$1,$H$5:$FY$1802,MATCH($A343,$A$5:$A$1802,0),0)*HLOOKUP(FC$2,$H$5:$FY$1802,MATCH($A343,$A$5:$A$1802,0),0),$H$2)</f>
        <v>291181</v>
      </c>
      <c r="FD343" s="166">
        <f>IFERROR(HLOOKUP(FD$1,$H$5:$FY$1802,MATCH($A343,$A$5:$A$1802,0),0)*HLOOKUP(FD$2,$H$5:$FY$1802,MATCH($A343,$A$5:$A$1802,0),0),$H$2)</f>
        <v>10317684</v>
      </c>
      <c r="FE343" s="166">
        <f>IFERROR(HLOOKUP(FE$1,$H$5:$FY$1802,MATCH($A343,$A$5:$A$1802,0),0)*HLOOKUP(FE$2,$H$5:$FY$1802,MATCH($A343,$A$5:$A$1802,0),0),$H$2)</f>
        <v>11347336</v>
      </c>
      <c r="FF343" s="166">
        <f>IFERROR(HLOOKUP(FF$1,$H$5:$FY$1802,MATCH($A343,$A$5:$A$1802,0),0)*HLOOKUP(FF$2,$H$5:$FY$1802,MATCH($A343,$A$5:$A$1802,0),0),$H$2)</f>
        <v>356496</v>
      </c>
      <c r="FG343" s="166">
        <f>IFERROR(HLOOKUP(FG$1,$H$5:$FY$1802,MATCH($A343,$A$5:$A$1802,0),0)*HLOOKUP(FG$2,$H$5:$FY$1802,MATCH($A343,$A$5:$A$1802,0),0),$H$2)</f>
        <v>15715476</v>
      </c>
      <c r="FH343" s="152"/>
      <c r="FI343" s="405">
        <f t="shared" si="1065"/>
        <v>2.131342140532261</v>
      </c>
      <c r="FJ343" s="405">
        <f t="shared" si="1065"/>
        <v>1.6607313804327015</v>
      </c>
      <c r="FK343" s="405">
        <f t="shared" si="1066"/>
        <v>2.1325639426076108</v>
      </c>
      <c r="FL343" s="405">
        <f t="shared" si="1067"/>
        <v>1.6830941983780412</v>
      </c>
      <c r="FM343" s="405">
        <f t="shared" si="1068"/>
        <v>1.3305691340782122</v>
      </c>
      <c r="FN343" s="405">
        <f t="shared" si="1069"/>
        <v>1.1428945530726258</v>
      </c>
      <c r="FO343" s="405">
        <f t="shared" si="1070"/>
        <v>1.4301902929228139</v>
      </c>
      <c r="FP343" s="405">
        <f t="shared" si="1071"/>
        <v>1.1058905281163138</v>
      </c>
      <c r="FQ343" s="405">
        <f t="shared" si="1072"/>
        <v>1.4205518553758325</v>
      </c>
      <c r="FR343" s="405">
        <f t="shared" si="1073"/>
        <v>1.0647002854424357</v>
      </c>
      <c r="FS343" s="65"/>
    </row>
    <row r="344" spans="1:175" ht="10.35" customHeight="1" x14ac:dyDescent="0.2">
      <c r="A344" s="74" t="str">
        <f t="shared" si="1060"/>
        <v>2018-19APRILRYA</v>
      </c>
      <c r="B344" s="163" t="str">
        <f t="shared" si="1074"/>
        <v>2018-19</v>
      </c>
      <c r="C344" s="26" t="s">
        <v>839</v>
      </c>
      <c r="D344" s="163" t="str">
        <f>INDEX($FV$16:$FW$26,MATCH($F344,$FV$16:$FV$26,0),2)</f>
        <v>Y60</v>
      </c>
      <c r="E344" s="163" t="str">
        <f>VLOOKUP($D344,$FW$8:$FX$14,2,0)</f>
        <v>Midlands</v>
      </c>
      <c r="F344" s="271" t="s">
        <v>867</v>
      </c>
      <c r="G344" s="271" t="s">
        <v>880</v>
      </c>
      <c r="H344" s="272">
        <v>99555</v>
      </c>
      <c r="I344" s="272">
        <v>71501</v>
      </c>
      <c r="J344" s="272">
        <v>146905</v>
      </c>
      <c r="K344" s="272">
        <v>2</v>
      </c>
      <c r="L344" s="272">
        <v>1</v>
      </c>
      <c r="M344" s="272" t="s">
        <v>44</v>
      </c>
      <c r="N344" s="272">
        <v>4</v>
      </c>
      <c r="O344" s="272">
        <v>31</v>
      </c>
      <c r="P344" s="272" t="s">
        <v>44</v>
      </c>
      <c r="Q344" s="272" t="s">
        <v>44</v>
      </c>
      <c r="R344" s="272" t="s">
        <v>44</v>
      </c>
      <c r="S344" s="272" t="s">
        <v>44</v>
      </c>
      <c r="T344" s="272">
        <v>82737</v>
      </c>
      <c r="U344" s="272">
        <v>4722</v>
      </c>
      <c r="V344" s="272">
        <v>2887</v>
      </c>
      <c r="W344" s="272">
        <v>36639</v>
      </c>
      <c r="X344" s="272">
        <v>33193</v>
      </c>
      <c r="Y344" s="272">
        <v>1891</v>
      </c>
      <c r="Z344" s="272">
        <v>1935130</v>
      </c>
      <c r="AA344" s="272">
        <v>410</v>
      </c>
      <c r="AB344" s="272">
        <v>725</v>
      </c>
      <c r="AC344" s="272">
        <v>1368023</v>
      </c>
      <c r="AD344" s="272">
        <v>474</v>
      </c>
      <c r="AE344" s="272">
        <v>844</v>
      </c>
      <c r="AF344" s="272">
        <v>25027507</v>
      </c>
      <c r="AG344" s="272">
        <v>683</v>
      </c>
      <c r="AH344" s="272">
        <v>1224</v>
      </c>
      <c r="AI344" s="272">
        <v>51009104</v>
      </c>
      <c r="AJ344" s="272">
        <v>1537</v>
      </c>
      <c r="AK344" s="272">
        <v>3315</v>
      </c>
      <c r="AL344" s="272">
        <v>4466515</v>
      </c>
      <c r="AM344" s="272">
        <v>2362</v>
      </c>
      <c r="AN344" s="272">
        <v>5550</v>
      </c>
      <c r="AO344" s="272">
        <v>2646</v>
      </c>
      <c r="AP344" s="272">
        <v>1</v>
      </c>
      <c r="AQ344" s="272">
        <v>3</v>
      </c>
      <c r="AR344" s="272">
        <v>0</v>
      </c>
      <c r="AS344" s="272">
        <v>196</v>
      </c>
      <c r="AT344" s="272">
        <v>2446</v>
      </c>
      <c r="AU344" s="272">
        <v>1826</v>
      </c>
      <c r="AV344" s="272">
        <v>46808</v>
      </c>
      <c r="AW344" s="272">
        <v>3111</v>
      </c>
      <c r="AX344" s="272">
        <v>30172</v>
      </c>
      <c r="AY344" s="272">
        <v>80091</v>
      </c>
      <c r="AZ344" s="272">
        <v>8807</v>
      </c>
      <c r="BA344" s="272">
        <v>6650</v>
      </c>
      <c r="BB344" s="272">
        <v>5343</v>
      </c>
      <c r="BC344" s="272">
        <v>4073</v>
      </c>
      <c r="BD344" s="272">
        <v>45663</v>
      </c>
      <c r="BE344" s="272">
        <v>38664</v>
      </c>
      <c r="BF344" s="272">
        <v>52519</v>
      </c>
      <c r="BG344" s="272">
        <v>34783</v>
      </c>
      <c r="BH344" s="272">
        <v>4063</v>
      </c>
      <c r="BI344" s="272">
        <v>2004</v>
      </c>
      <c r="BJ344" s="272" t="s">
        <v>44</v>
      </c>
      <c r="BK344" s="272" t="s">
        <v>44</v>
      </c>
      <c r="BL344" s="272" t="s">
        <v>44</v>
      </c>
      <c r="BM344" s="272" t="s">
        <v>44</v>
      </c>
      <c r="BN344" s="272" t="s">
        <v>44</v>
      </c>
      <c r="BO344" s="272" t="s">
        <v>44</v>
      </c>
      <c r="BP344" s="272" t="s">
        <v>44</v>
      </c>
      <c r="BQ344" s="272" t="s">
        <v>44</v>
      </c>
      <c r="BR344" s="272" t="s">
        <v>44</v>
      </c>
      <c r="BS344" s="272" t="s">
        <v>44</v>
      </c>
      <c r="BT344" s="272" t="s">
        <v>44</v>
      </c>
      <c r="BU344" s="272" t="s">
        <v>44</v>
      </c>
      <c r="BV344" s="272" t="s">
        <v>44</v>
      </c>
      <c r="BW344" s="272" t="s">
        <v>44</v>
      </c>
      <c r="BX344" s="272" t="s">
        <v>44</v>
      </c>
      <c r="BY344" s="272" t="s">
        <v>44</v>
      </c>
      <c r="BZ344" s="272" t="s">
        <v>44</v>
      </c>
      <c r="CA344" s="272" t="s">
        <v>44</v>
      </c>
      <c r="CB344" s="272" t="s">
        <v>44</v>
      </c>
      <c r="CC344" s="272" t="s">
        <v>44</v>
      </c>
      <c r="CD344" s="272" t="s">
        <v>44</v>
      </c>
      <c r="CE344" s="272" t="s">
        <v>44</v>
      </c>
      <c r="CF344" s="272" t="s">
        <v>44</v>
      </c>
      <c r="CG344" s="272" t="s">
        <v>44</v>
      </c>
      <c r="CH344" s="272" t="s">
        <v>44</v>
      </c>
      <c r="CI344" s="272" t="s">
        <v>44</v>
      </c>
      <c r="CJ344" s="272" t="s">
        <v>44</v>
      </c>
      <c r="CK344" s="272" t="s">
        <v>44</v>
      </c>
      <c r="CL344" s="272" t="s">
        <v>44</v>
      </c>
      <c r="CM344" s="272" t="s">
        <v>44</v>
      </c>
      <c r="CN344" s="272" t="s">
        <v>44</v>
      </c>
      <c r="CO344" s="272" t="s">
        <v>44</v>
      </c>
      <c r="CP344" s="272" t="s">
        <v>44</v>
      </c>
      <c r="CQ344" s="272" t="s">
        <v>44</v>
      </c>
      <c r="CR344" s="272" t="s">
        <v>44</v>
      </c>
      <c r="CS344" s="272" t="s">
        <v>44</v>
      </c>
      <c r="CT344" s="272" t="s">
        <v>44</v>
      </c>
      <c r="CU344" s="272" t="s">
        <v>44</v>
      </c>
      <c r="CV344" s="272" t="s">
        <v>44</v>
      </c>
      <c r="CW344" s="272" t="s">
        <v>44</v>
      </c>
      <c r="CX344" s="272">
        <v>202</v>
      </c>
      <c r="CY344" s="272">
        <v>60579</v>
      </c>
      <c r="CZ344" s="272">
        <v>300</v>
      </c>
      <c r="DA344" s="272">
        <v>539</v>
      </c>
      <c r="DB344" s="272">
        <v>3303</v>
      </c>
      <c r="DC344" s="272">
        <v>94032</v>
      </c>
      <c r="DD344" s="272">
        <v>28</v>
      </c>
      <c r="DE344" s="272">
        <v>54</v>
      </c>
      <c r="DF344" s="272" t="s">
        <v>44</v>
      </c>
      <c r="DG344" s="272" t="s">
        <v>44</v>
      </c>
      <c r="DH344" s="272" t="s">
        <v>44</v>
      </c>
      <c r="DI344" s="272" t="s">
        <v>44</v>
      </c>
      <c r="DJ344" s="272" t="s">
        <v>44</v>
      </c>
      <c r="DK344" s="272">
        <v>287</v>
      </c>
      <c r="DL344" s="250">
        <v>4</v>
      </c>
      <c r="DM344" s="250">
        <v>1774</v>
      </c>
      <c r="DN344" s="250">
        <v>0</v>
      </c>
      <c r="DO344" s="250">
        <v>1581</v>
      </c>
      <c r="DP344" s="250">
        <v>9041</v>
      </c>
      <c r="DQ344" s="250">
        <v>2260</v>
      </c>
      <c r="DR344" s="250">
        <v>2871</v>
      </c>
      <c r="DS344" s="250">
        <v>6671642</v>
      </c>
      <c r="DT344" s="250">
        <v>3761</v>
      </c>
      <c r="DU344" s="250">
        <v>7815</v>
      </c>
      <c r="DV344" s="250">
        <v>0</v>
      </c>
      <c r="DW344" s="250">
        <v>0</v>
      </c>
      <c r="DX344" s="250">
        <v>0</v>
      </c>
      <c r="DY344" s="250">
        <v>7309778</v>
      </c>
      <c r="DZ344" s="250">
        <v>4624</v>
      </c>
      <c r="EA344" s="250">
        <v>9997</v>
      </c>
      <c r="EB344" s="155"/>
      <c r="EC344" s="75">
        <f t="shared" si="1061"/>
        <v>4</v>
      </c>
      <c r="ED344" s="74">
        <f t="shared" si="1062"/>
        <v>2018</v>
      </c>
      <c r="EE344" s="165">
        <f t="shared" si="1063"/>
        <v>43191</v>
      </c>
      <c r="EF344" s="157">
        <f t="shared" si="1064"/>
        <v>30</v>
      </c>
      <c r="EG344" s="156"/>
      <c r="EH344" s="166">
        <f>IFERROR(HLOOKUP(EH$1,$H$5:$FY$1802,MATCH($A344,$A$5:$A$1802,0),0)*HLOOKUP(EH$2,$H$5:$FY$1802,MATCH($A344,$A$5:$A$1802,0),0),$H$2)</f>
        <v>71501</v>
      </c>
      <c r="EI344" s="166" t="str">
        <f>IFERROR(HLOOKUP(EI$1,$H$5:$FY$1802,MATCH($A344,$A$5:$A$1802,0),0)*HLOOKUP(EI$2,$H$5:$FY$1802,MATCH($A344,$A$5:$A$1802,0),0),$H$2)</f>
        <v>-</v>
      </c>
      <c r="EJ344" s="166">
        <f>IFERROR(HLOOKUP(EJ$1,$H$5:$FY$1802,MATCH($A344,$A$5:$A$1802,0),0)*HLOOKUP(EJ$2,$H$5:$FY$1802,MATCH($A344,$A$5:$A$1802,0),0),$H$2)</f>
        <v>286004</v>
      </c>
      <c r="EK344" s="166">
        <f>IFERROR(HLOOKUP(EK$1,$H$5:$FY$1802,MATCH($A344,$A$5:$A$1802,0),0)*HLOOKUP(EK$2,$H$5:$FY$1802,MATCH($A344,$A$5:$A$1802,0),0),$H$2)</f>
        <v>2216531</v>
      </c>
      <c r="EL344" s="166">
        <f>IFERROR(HLOOKUP(EL$1,$H$5:$FY$1802,MATCH($A344,$A$5:$A$1802,0),0)*HLOOKUP(EL$2,$H$5:$FY$1802,MATCH($A344,$A$5:$A$1802,0),0),$H$2)</f>
        <v>3423450</v>
      </c>
      <c r="EM344" s="166">
        <f>IFERROR(HLOOKUP(EM$1,$H$5:$FY$1802,MATCH($A344,$A$5:$A$1802,0),0)*HLOOKUP(EM$2,$H$5:$FY$1802,MATCH($A344,$A$5:$A$1802,0),0),$H$2)</f>
        <v>2436628</v>
      </c>
      <c r="EN344" s="166">
        <f>IFERROR(HLOOKUP(EN$1,$H$5:$FY$1802,MATCH($A344,$A$5:$A$1802,0),0)*HLOOKUP(EN$2,$H$5:$FY$1802,MATCH($A344,$A$5:$A$1802,0),0),$H$2)</f>
        <v>44846136</v>
      </c>
      <c r="EO344" s="166">
        <f>IFERROR(HLOOKUP(EO$1,$H$5:$FY$1802,MATCH($A344,$A$5:$A$1802,0),0)*HLOOKUP(EO$2,$H$5:$FY$1802,MATCH($A344,$A$5:$A$1802,0),0),$H$2)</f>
        <v>110034795</v>
      </c>
      <c r="EP344" s="166">
        <f>IFERROR(HLOOKUP(EP$1,$H$5:$FY$1802,MATCH($A344,$A$5:$A$1802,0),0)*HLOOKUP(EP$2,$H$5:$FY$1802,MATCH($A344,$A$5:$A$1802,0),0),$H$2)</f>
        <v>10495050</v>
      </c>
      <c r="EQ344" s="166" t="str">
        <f>IFERROR(HLOOKUP(EQ$1,$H$5:$FY$1802,MATCH($A344,$A$5:$A$1802,0),0)*HLOOKUP(EQ$2,$H$5:$FY$1802,MATCH($A344,$A$5:$A$1802,0),0),$H$2)</f>
        <v>-</v>
      </c>
      <c r="ER344" s="166" t="str">
        <f>IFERROR(HLOOKUP(ER$1,$H$5:$FY$1802,MATCH($A344,$A$5:$A$1802,0),0)*HLOOKUP(ER$2,$H$5:$FY$1802,MATCH($A344,$A$5:$A$1802,0),0),$H$2)</f>
        <v>-</v>
      </c>
      <c r="ES344" s="166" t="str">
        <f>IFERROR(HLOOKUP(ES$1,$H$5:$FY$1802,MATCH($A344,$A$5:$A$1802,0),0)*HLOOKUP(ES$2,$H$5:$FY$1802,MATCH($A344,$A$5:$A$1802,0),0),$H$2)</f>
        <v>-</v>
      </c>
      <c r="ET344" s="166" t="str">
        <f>IFERROR(HLOOKUP(ET$1,$H$5:$FY$1802,MATCH($A344,$A$5:$A$1802,0),0)*HLOOKUP(ET$2,$H$5:$FY$1802,MATCH($A344,$A$5:$A$1802,0),0),$H$2)</f>
        <v>-</v>
      </c>
      <c r="EU344" s="166" t="str">
        <f>IFERROR(HLOOKUP(EU$1,$H$5:$FY$1802,MATCH($A344,$A$5:$A$1802,0),0)*HLOOKUP(EU$2,$H$5:$FY$1802,MATCH($A344,$A$5:$A$1802,0),0),$H$2)</f>
        <v>-</v>
      </c>
      <c r="EV344" s="166" t="str">
        <f>IFERROR(HLOOKUP(EV$1,$H$5:$FY$1802,MATCH($A344,$A$5:$A$1802,0),0)*HLOOKUP(EV$2,$H$5:$FY$1802,MATCH($A344,$A$5:$A$1802,0),0),$H$2)</f>
        <v>-</v>
      </c>
      <c r="EW344" s="166" t="str">
        <f>IFERROR(HLOOKUP(EW$1,$H$5:$FY$1802,MATCH($A344,$A$5:$A$1802,0),0)*HLOOKUP(EW$2,$H$5:$FY$1802,MATCH($A344,$A$5:$A$1802,0),0),$H$2)</f>
        <v>-</v>
      </c>
      <c r="EX344" s="166" t="str">
        <f>IFERROR(HLOOKUP(EX$1,$H$5:$FY$1802,MATCH($A344,$A$5:$A$1802,0),0)*HLOOKUP(EX$2,$H$5:$FY$1802,MATCH($A344,$A$5:$A$1802,0),0),$H$2)</f>
        <v>-</v>
      </c>
      <c r="EY344" s="166" t="str">
        <f>IFERROR(HLOOKUP(EY$1,$H$5:$FY$1802,MATCH($A344,$A$5:$A$1802,0),0)*HLOOKUP(EY$2,$H$5:$FY$1802,MATCH($A344,$A$5:$A$1802,0),0),$H$2)</f>
        <v>-</v>
      </c>
      <c r="EZ344" s="166" t="str">
        <f>IFERROR(HLOOKUP(EZ$1,$H$5:$FY$1802,MATCH($A344,$A$5:$A$1802,0),0)*HLOOKUP(EZ$2,$H$5:$FY$1802,MATCH($A344,$A$5:$A$1802,0),0),$H$2)</f>
        <v>-</v>
      </c>
      <c r="FA344" s="166" t="str">
        <f>IFERROR(HLOOKUP(FA$1,$H$5:$FY$1802,MATCH($A344,$A$5:$A$1802,0),0)*HLOOKUP(FA$2,$H$5:$FY$1802,MATCH($A344,$A$5:$A$1802,0),0),$H$2)</f>
        <v>-</v>
      </c>
      <c r="FB344" s="166">
        <f>IFERROR(HLOOKUP(FB$1,$H$5:$FY$1802,MATCH($A344,$A$5:$A$1802,0),0)*HLOOKUP(FB$2,$H$5:$FY$1802,MATCH($A344,$A$5:$A$1802,0),0),$H$2)</f>
        <v>108878</v>
      </c>
      <c r="FC344" s="166">
        <f>IFERROR(HLOOKUP(FC$1,$H$5:$FY$1802,MATCH($A344,$A$5:$A$1802,0),0)*HLOOKUP(FC$2,$H$5:$FY$1802,MATCH($A344,$A$5:$A$1802,0),0),$H$2)</f>
        <v>178362</v>
      </c>
      <c r="FD344" s="166">
        <f>IFERROR(HLOOKUP(FD$1,$H$5:$FY$1802,MATCH($A344,$A$5:$A$1802,0),0)*HLOOKUP(FD$2,$H$5:$FY$1802,MATCH($A344,$A$5:$A$1802,0),0),$H$2)</f>
        <v>11484</v>
      </c>
      <c r="FE344" s="166">
        <f>IFERROR(HLOOKUP(FE$1,$H$5:$FY$1802,MATCH($A344,$A$5:$A$1802,0),0)*HLOOKUP(FE$2,$H$5:$FY$1802,MATCH($A344,$A$5:$A$1802,0),0),$H$2)</f>
        <v>13863810</v>
      </c>
      <c r="FF344" s="166">
        <f>IFERROR(HLOOKUP(FF$1,$H$5:$FY$1802,MATCH($A344,$A$5:$A$1802,0),0)*HLOOKUP(FF$2,$H$5:$FY$1802,MATCH($A344,$A$5:$A$1802,0),0),$H$2)</f>
        <v>0</v>
      </c>
      <c r="FG344" s="166">
        <f>IFERROR(HLOOKUP(FG$1,$H$5:$FY$1802,MATCH($A344,$A$5:$A$1802,0),0)*HLOOKUP(FG$2,$H$5:$FY$1802,MATCH($A344,$A$5:$A$1802,0),0),$H$2)</f>
        <v>15805257</v>
      </c>
      <c r="FH344" s="152"/>
      <c r="FI344" s="405">
        <f t="shared" si="1065"/>
        <v>1.8650995340957222</v>
      </c>
      <c r="FJ344" s="405">
        <f t="shared" si="1065"/>
        <v>1.4083015671325709</v>
      </c>
      <c r="FK344" s="405">
        <f t="shared" si="1066"/>
        <v>1.8507100796674749</v>
      </c>
      <c r="FL344" s="405">
        <f t="shared" si="1067"/>
        <v>1.4108070661586423</v>
      </c>
      <c r="FM344" s="405">
        <f t="shared" si="1068"/>
        <v>1.2462949316302301</v>
      </c>
      <c r="FN344" s="405">
        <f t="shared" si="1069"/>
        <v>1.0552689756816507</v>
      </c>
      <c r="FO344" s="405">
        <f t="shared" si="1070"/>
        <v>1.5822311933238935</v>
      </c>
      <c r="FP344" s="405">
        <f t="shared" si="1071"/>
        <v>1.0479016660139187</v>
      </c>
      <c r="FQ344" s="405">
        <f t="shared" si="1072"/>
        <v>2.1485986250661027</v>
      </c>
      <c r="FR344" s="405">
        <f t="shared" si="1073"/>
        <v>1.0597567424643046</v>
      </c>
      <c r="FS344" s="65"/>
    </row>
    <row r="345" spans="1:175" ht="10.35" customHeight="1" x14ac:dyDescent="0.2">
      <c r="A345" s="174" t="str">
        <f t="shared" si="1060"/>
        <v>2018-19APRILRX8</v>
      </c>
      <c r="B345" s="176" t="str">
        <f t="shared" si="1074"/>
        <v>2018-19</v>
      </c>
      <c r="C345" s="175" t="s">
        <v>839</v>
      </c>
      <c r="D345" s="176" t="str">
        <f>INDEX($FV$16:$FW$26,MATCH($F345,$FV$16:$FV$26,0),2)</f>
        <v>Y63</v>
      </c>
      <c r="E345" s="176" t="str">
        <f>VLOOKUP($D345,$FW$8:$FX$14,2,0)</f>
        <v>North East and Yorkshire</v>
      </c>
      <c r="F345" s="275" t="s">
        <v>869</v>
      </c>
      <c r="G345" s="275" t="s">
        <v>881</v>
      </c>
      <c r="H345" s="276">
        <v>77979</v>
      </c>
      <c r="I345" s="276">
        <v>57494</v>
      </c>
      <c r="J345" s="276">
        <v>153727</v>
      </c>
      <c r="K345" s="276">
        <v>3</v>
      </c>
      <c r="L345" s="276">
        <v>1</v>
      </c>
      <c r="M345" s="276" t="s">
        <v>44</v>
      </c>
      <c r="N345" s="276">
        <v>9</v>
      </c>
      <c r="O345" s="276">
        <v>54</v>
      </c>
      <c r="P345" s="276" t="s">
        <v>44</v>
      </c>
      <c r="Q345" s="276" t="s">
        <v>44</v>
      </c>
      <c r="R345" s="276" t="s">
        <v>44</v>
      </c>
      <c r="S345" s="276" t="s">
        <v>44</v>
      </c>
      <c r="T345" s="276">
        <v>63247</v>
      </c>
      <c r="U345" s="276">
        <v>6758</v>
      </c>
      <c r="V345" s="276">
        <v>4828</v>
      </c>
      <c r="W345" s="276">
        <v>34747</v>
      </c>
      <c r="X345" s="276">
        <v>13109</v>
      </c>
      <c r="Y345" s="276">
        <v>852</v>
      </c>
      <c r="Z345" s="276">
        <v>3260718</v>
      </c>
      <c r="AA345" s="276">
        <v>482</v>
      </c>
      <c r="AB345" s="276">
        <v>824</v>
      </c>
      <c r="AC345" s="276">
        <v>3332138</v>
      </c>
      <c r="AD345" s="276">
        <v>690</v>
      </c>
      <c r="AE345" s="276">
        <v>1223</v>
      </c>
      <c r="AF345" s="276">
        <v>45125459</v>
      </c>
      <c r="AG345" s="276">
        <v>1299</v>
      </c>
      <c r="AH345" s="276">
        <v>2753</v>
      </c>
      <c r="AI345" s="276">
        <v>42474164</v>
      </c>
      <c r="AJ345" s="276">
        <v>3240</v>
      </c>
      <c r="AK345" s="276">
        <v>7516</v>
      </c>
      <c r="AL345" s="276">
        <v>3417715</v>
      </c>
      <c r="AM345" s="276">
        <v>4011</v>
      </c>
      <c r="AN345" s="276">
        <v>9893</v>
      </c>
      <c r="AO345" s="276">
        <v>4101</v>
      </c>
      <c r="AP345" s="276">
        <v>549</v>
      </c>
      <c r="AQ345" s="276">
        <v>803</v>
      </c>
      <c r="AR345" s="276">
        <v>2825</v>
      </c>
      <c r="AS345" s="276">
        <v>380</v>
      </c>
      <c r="AT345" s="276">
        <v>2369</v>
      </c>
      <c r="AU345" s="276">
        <v>2294</v>
      </c>
      <c r="AV345" s="276">
        <v>38122</v>
      </c>
      <c r="AW345" s="276">
        <v>6485</v>
      </c>
      <c r="AX345" s="276">
        <v>14539</v>
      </c>
      <c r="AY345" s="276">
        <v>59146</v>
      </c>
      <c r="AZ345" s="276">
        <v>15135</v>
      </c>
      <c r="BA345" s="276">
        <v>11681</v>
      </c>
      <c r="BB345" s="276">
        <v>10707</v>
      </c>
      <c r="BC345" s="276">
        <v>8376</v>
      </c>
      <c r="BD345" s="276">
        <v>53689</v>
      </c>
      <c r="BE345" s="276">
        <v>41989</v>
      </c>
      <c r="BF345" s="276">
        <v>23379</v>
      </c>
      <c r="BG345" s="276">
        <v>14953</v>
      </c>
      <c r="BH345" s="276">
        <v>1587</v>
      </c>
      <c r="BI345" s="276">
        <v>966</v>
      </c>
      <c r="BJ345" s="276" t="s">
        <v>44</v>
      </c>
      <c r="BK345" s="276" t="s">
        <v>44</v>
      </c>
      <c r="BL345" s="276" t="s">
        <v>44</v>
      </c>
      <c r="BM345" s="276" t="s">
        <v>44</v>
      </c>
      <c r="BN345" s="276" t="s">
        <v>44</v>
      </c>
      <c r="BO345" s="276" t="s">
        <v>44</v>
      </c>
      <c r="BP345" s="276" t="s">
        <v>44</v>
      </c>
      <c r="BQ345" s="276" t="s">
        <v>44</v>
      </c>
      <c r="BR345" s="276" t="s">
        <v>44</v>
      </c>
      <c r="BS345" s="276" t="s">
        <v>44</v>
      </c>
      <c r="BT345" s="276" t="s">
        <v>44</v>
      </c>
      <c r="BU345" s="276" t="s">
        <v>44</v>
      </c>
      <c r="BV345" s="276" t="s">
        <v>44</v>
      </c>
      <c r="BW345" s="276" t="s">
        <v>44</v>
      </c>
      <c r="BX345" s="276" t="s">
        <v>44</v>
      </c>
      <c r="BY345" s="276" t="s">
        <v>44</v>
      </c>
      <c r="BZ345" s="276" t="s">
        <v>44</v>
      </c>
      <c r="CA345" s="276" t="s">
        <v>44</v>
      </c>
      <c r="CB345" s="276" t="s">
        <v>44</v>
      </c>
      <c r="CC345" s="276" t="s">
        <v>44</v>
      </c>
      <c r="CD345" s="276" t="s">
        <v>44</v>
      </c>
      <c r="CE345" s="276" t="s">
        <v>44</v>
      </c>
      <c r="CF345" s="276" t="s">
        <v>44</v>
      </c>
      <c r="CG345" s="276" t="s">
        <v>44</v>
      </c>
      <c r="CH345" s="276" t="s">
        <v>44</v>
      </c>
      <c r="CI345" s="276" t="s">
        <v>44</v>
      </c>
      <c r="CJ345" s="276" t="s">
        <v>44</v>
      </c>
      <c r="CK345" s="276" t="s">
        <v>44</v>
      </c>
      <c r="CL345" s="276" t="s">
        <v>44</v>
      </c>
      <c r="CM345" s="276" t="s">
        <v>44</v>
      </c>
      <c r="CN345" s="276" t="s">
        <v>44</v>
      </c>
      <c r="CO345" s="276" t="s">
        <v>44</v>
      </c>
      <c r="CP345" s="276" t="s">
        <v>44</v>
      </c>
      <c r="CQ345" s="276" t="s">
        <v>44</v>
      </c>
      <c r="CR345" s="276" t="s">
        <v>44</v>
      </c>
      <c r="CS345" s="276" t="s">
        <v>44</v>
      </c>
      <c r="CT345" s="276" t="s">
        <v>44</v>
      </c>
      <c r="CU345" s="276" t="s">
        <v>44</v>
      </c>
      <c r="CV345" s="276" t="s">
        <v>44</v>
      </c>
      <c r="CW345" s="276" t="s">
        <v>44</v>
      </c>
      <c r="CX345" s="276">
        <v>0</v>
      </c>
      <c r="CY345" s="276">
        <v>0</v>
      </c>
      <c r="CZ345" s="276">
        <v>0</v>
      </c>
      <c r="DA345" s="276">
        <v>0</v>
      </c>
      <c r="DB345" s="276">
        <v>3501</v>
      </c>
      <c r="DC345" s="276">
        <v>99577</v>
      </c>
      <c r="DD345" s="276">
        <v>28</v>
      </c>
      <c r="DE345" s="276">
        <v>50</v>
      </c>
      <c r="DF345" s="276" t="s">
        <v>44</v>
      </c>
      <c r="DG345" s="276" t="s">
        <v>44</v>
      </c>
      <c r="DH345" s="276" t="s">
        <v>44</v>
      </c>
      <c r="DI345" s="276" t="s">
        <v>44</v>
      </c>
      <c r="DJ345" s="276" t="s">
        <v>44</v>
      </c>
      <c r="DK345" s="276">
        <v>81</v>
      </c>
      <c r="DL345" s="252">
        <v>439</v>
      </c>
      <c r="DM345" s="252">
        <v>246</v>
      </c>
      <c r="DN345" s="252">
        <v>68</v>
      </c>
      <c r="DO345" s="252">
        <v>2846</v>
      </c>
      <c r="DP345" s="252">
        <v>2023359</v>
      </c>
      <c r="DQ345" s="252">
        <v>4609</v>
      </c>
      <c r="DR345" s="252">
        <v>10646</v>
      </c>
      <c r="DS345" s="252">
        <v>1072321</v>
      </c>
      <c r="DT345" s="252">
        <v>4359</v>
      </c>
      <c r="DU345" s="252">
        <v>10317</v>
      </c>
      <c r="DV345" s="252">
        <v>461648</v>
      </c>
      <c r="DW345" s="252">
        <v>6789</v>
      </c>
      <c r="DX345" s="252">
        <v>13622</v>
      </c>
      <c r="DY345" s="252">
        <v>24449189</v>
      </c>
      <c r="DZ345" s="252">
        <v>8591</v>
      </c>
      <c r="EA345" s="252">
        <v>18877</v>
      </c>
      <c r="EB345" s="177"/>
      <c r="EC345" s="167">
        <f t="shared" si="1061"/>
        <v>4</v>
      </c>
      <c r="ED345" s="174">
        <f t="shared" si="1062"/>
        <v>2018</v>
      </c>
      <c r="EE345" s="173">
        <f t="shared" si="1063"/>
        <v>43191</v>
      </c>
      <c r="EF345" s="150">
        <f t="shared" si="1064"/>
        <v>30</v>
      </c>
      <c r="EG345" s="178"/>
      <c r="EH345" s="179">
        <f>IFERROR(HLOOKUP(EH$1,$H$5:$FY$1802,MATCH($A345,$A$5:$A$1802,0),0)*HLOOKUP(EH$2,$H$5:$FY$1802,MATCH($A345,$A$5:$A$1802,0),0),$H$2)</f>
        <v>57494</v>
      </c>
      <c r="EI345" s="179" t="str">
        <f>IFERROR(HLOOKUP(EI$1,$H$5:$FY$1802,MATCH($A345,$A$5:$A$1802,0),0)*HLOOKUP(EI$2,$H$5:$FY$1802,MATCH($A345,$A$5:$A$1802,0),0),$H$2)</f>
        <v>-</v>
      </c>
      <c r="EJ345" s="179">
        <f>IFERROR(HLOOKUP(EJ$1,$H$5:$FY$1802,MATCH($A345,$A$5:$A$1802,0),0)*HLOOKUP(EJ$2,$H$5:$FY$1802,MATCH($A345,$A$5:$A$1802,0),0),$H$2)</f>
        <v>517446</v>
      </c>
      <c r="EK345" s="179">
        <f>IFERROR(HLOOKUP(EK$1,$H$5:$FY$1802,MATCH($A345,$A$5:$A$1802,0),0)*HLOOKUP(EK$2,$H$5:$FY$1802,MATCH($A345,$A$5:$A$1802,0),0),$H$2)</f>
        <v>3104676</v>
      </c>
      <c r="EL345" s="179">
        <f>IFERROR(HLOOKUP(EL$1,$H$5:$FY$1802,MATCH($A345,$A$5:$A$1802,0),0)*HLOOKUP(EL$2,$H$5:$FY$1802,MATCH($A345,$A$5:$A$1802,0),0),$H$2)</f>
        <v>5568592</v>
      </c>
      <c r="EM345" s="179">
        <f>IFERROR(HLOOKUP(EM$1,$H$5:$FY$1802,MATCH($A345,$A$5:$A$1802,0),0)*HLOOKUP(EM$2,$H$5:$FY$1802,MATCH($A345,$A$5:$A$1802,0),0),$H$2)</f>
        <v>5904644</v>
      </c>
      <c r="EN345" s="179">
        <f>IFERROR(HLOOKUP(EN$1,$H$5:$FY$1802,MATCH($A345,$A$5:$A$1802,0),0)*HLOOKUP(EN$2,$H$5:$FY$1802,MATCH($A345,$A$5:$A$1802,0),0),$H$2)</f>
        <v>95658491</v>
      </c>
      <c r="EO345" s="179">
        <f>IFERROR(HLOOKUP(EO$1,$H$5:$FY$1802,MATCH($A345,$A$5:$A$1802,0),0)*HLOOKUP(EO$2,$H$5:$FY$1802,MATCH($A345,$A$5:$A$1802,0),0),$H$2)</f>
        <v>98527244</v>
      </c>
      <c r="EP345" s="179">
        <f>IFERROR(HLOOKUP(EP$1,$H$5:$FY$1802,MATCH($A345,$A$5:$A$1802,0),0)*HLOOKUP(EP$2,$H$5:$FY$1802,MATCH($A345,$A$5:$A$1802,0),0),$H$2)</f>
        <v>8428836</v>
      </c>
      <c r="EQ345" s="179" t="str">
        <f>IFERROR(HLOOKUP(EQ$1,$H$5:$FY$1802,MATCH($A345,$A$5:$A$1802,0),0)*HLOOKUP(EQ$2,$H$5:$FY$1802,MATCH($A345,$A$5:$A$1802,0),0),$H$2)</f>
        <v>-</v>
      </c>
      <c r="ER345" s="179" t="str">
        <f>IFERROR(HLOOKUP(ER$1,$H$5:$FY$1802,MATCH($A345,$A$5:$A$1802,0),0)*HLOOKUP(ER$2,$H$5:$FY$1802,MATCH($A345,$A$5:$A$1802,0),0),$H$2)</f>
        <v>-</v>
      </c>
      <c r="ES345" s="179" t="str">
        <f>IFERROR(HLOOKUP(ES$1,$H$5:$FY$1802,MATCH($A345,$A$5:$A$1802,0),0)*HLOOKUP(ES$2,$H$5:$FY$1802,MATCH($A345,$A$5:$A$1802,0),0),$H$2)</f>
        <v>-</v>
      </c>
      <c r="ET345" s="179" t="str">
        <f>IFERROR(HLOOKUP(ET$1,$H$5:$FY$1802,MATCH($A345,$A$5:$A$1802,0),0)*HLOOKUP(ET$2,$H$5:$FY$1802,MATCH($A345,$A$5:$A$1802,0),0),$H$2)</f>
        <v>-</v>
      </c>
      <c r="EU345" s="179" t="str">
        <f>IFERROR(HLOOKUP(EU$1,$H$5:$FY$1802,MATCH($A345,$A$5:$A$1802,0),0)*HLOOKUP(EU$2,$H$5:$FY$1802,MATCH($A345,$A$5:$A$1802,0),0),$H$2)</f>
        <v>-</v>
      </c>
      <c r="EV345" s="179" t="str">
        <f>IFERROR(HLOOKUP(EV$1,$H$5:$FY$1802,MATCH($A345,$A$5:$A$1802,0),0)*HLOOKUP(EV$2,$H$5:$FY$1802,MATCH($A345,$A$5:$A$1802,0),0),$H$2)</f>
        <v>-</v>
      </c>
      <c r="EW345" s="179" t="str">
        <f>IFERROR(HLOOKUP(EW$1,$H$5:$FY$1802,MATCH($A345,$A$5:$A$1802,0),0)*HLOOKUP(EW$2,$H$5:$FY$1802,MATCH($A345,$A$5:$A$1802,0),0),$H$2)</f>
        <v>-</v>
      </c>
      <c r="EX345" s="179" t="str">
        <f>IFERROR(HLOOKUP(EX$1,$H$5:$FY$1802,MATCH($A345,$A$5:$A$1802,0),0)*HLOOKUP(EX$2,$H$5:$FY$1802,MATCH($A345,$A$5:$A$1802,0),0),$H$2)</f>
        <v>-</v>
      </c>
      <c r="EY345" s="179" t="str">
        <f>IFERROR(HLOOKUP(EY$1,$H$5:$FY$1802,MATCH($A345,$A$5:$A$1802,0),0)*HLOOKUP(EY$2,$H$5:$FY$1802,MATCH($A345,$A$5:$A$1802,0),0),$H$2)</f>
        <v>-</v>
      </c>
      <c r="EZ345" s="179" t="str">
        <f>IFERROR(HLOOKUP(EZ$1,$H$5:$FY$1802,MATCH($A345,$A$5:$A$1802,0),0)*HLOOKUP(EZ$2,$H$5:$FY$1802,MATCH($A345,$A$5:$A$1802,0),0),$H$2)</f>
        <v>-</v>
      </c>
      <c r="FA345" s="179" t="str">
        <f>IFERROR(HLOOKUP(FA$1,$H$5:$FY$1802,MATCH($A345,$A$5:$A$1802,0),0)*HLOOKUP(FA$2,$H$5:$FY$1802,MATCH($A345,$A$5:$A$1802,0),0),$H$2)</f>
        <v>-</v>
      </c>
      <c r="FB345" s="179">
        <f>IFERROR(HLOOKUP(FB$1,$H$5:$FY$1802,MATCH($A345,$A$5:$A$1802,0),0)*HLOOKUP(FB$2,$H$5:$FY$1802,MATCH($A345,$A$5:$A$1802,0),0),$H$2)</f>
        <v>0</v>
      </c>
      <c r="FC345" s="179">
        <f>IFERROR(HLOOKUP(FC$1,$H$5:$FY$1802,MATCH($A345,$A$5:$A$1802,0),0)*HLOOKUP(FC$2,$H$5:$FY$1802,MATCH($A345,$A$5:$A$1802,0),0),$H$2)</f>
        <v>175050</v>
      </c>
      <c r="FD345" s="179">
        <f>IFERROR(HLOOKUP(FD$1,$H$5:$FY$1802,MATCH($A345,$A$5:$A$1802,0),0)*HLOOKUP(FD$2,$H$5:$FY$1802,MATCH($A345,$A$5:$A$1802,0),0),$H$2)</f>
        <v>4673594</v>
      </c>
      <c r="FE345" s="179">
        <f>IFERROR(HLOOKUP(FE$1,$H$5:$FY$1802,MATCH($A345,$A$5:$A$1802,0),0)*HLOOKUP(FE$2,$H$5:$FY$1802,MATCH($A345,$A$5:$A$1802,0),0),$H$2)</f>
        <v>2537982</v>
      </c>
      <c r="FF345" s="179">
        <f>IFERROR(HLOOKUP(FF$1,$H$5:$FY$1802,MATCH($A345,$A$5:$A$1802,0),0)*HLOOKUP(FF$2,$H$5:$FY$1802,MATCH($A345,$A$5:$A$1802,0),0),$H$2)</f>
        <v>926296</v>
      </c>
      <c r="FG345" s="179">
        <f>IFERROR(HLOOKUP(FG$1,$H$5:$FY$1802,MATCH($A345,$A$5:$A$1802,0),0)*HLOOKUP(FG$2,$H$5:$FY$1802,MATCH($A345,$A$5:$A$1802,0),0),$H$2)</f>
        <v>53723942</v>
      </c>
      <c r="FH345" s="151"/>
      <c r="FI345" s="407">
        <f t="shared" si="1065"/>
        <v>2.2395679195028113</v>
      </c>
      <c r="FJ345" s="407">
        <f t="shared" si="1065"/>
        <v>1.7284699615270791</v>
      </c>
      <c r="FK345" s="407">
        <f t="shared" si="1066"/>
        <v>2.2176884838442419</v>
      </c>
      <c r="FL345" s="407">
        <f t="shared" si="1067"/>
        <v>1.7348798674399337</v>
      </c>
      <c r="FM345" s="407">
        <f t="shared" si="1068"/>
        <v>1.545140587676634</v>
      </c>
      <c r="FN345" s="407">
        <f t="shared" si="1069"/>
        <v>1.2084208708665496</v>
      </c>
      <c r="FO345" s="407">
        <f t="shared" si="1070"/>
        <v>1.783431230452361</v>
      </c>
      <c r="FP345" s="407">
        <f t="shared" si="1071"/>
        <v>1.1406667175223129</v>
      </c>
      <c r="FQ345" s="407">
        <f t="shared" si="1072"/>
        <v>1.8626760563380282</v>
      </c>
      <c r="FR345" s="407">
        <f t="shared" si="1073"/>
        <v>1.1338028169014085</v>
      </c>
      <c r="FS345" s="408"/>
    </row>
    <row r="346" spans="1:175" ht="10.35" customHeight="1" x14ac:dyDescent="0.2">
      <c r="A346" s="80" t="str">
        <f t="shared" si="1060"/>
        <v>2018-19MAYRX9</v>
      </c>
      <c r="B346" s="169" t="str">
        <f t="shared" si="1074"/>
        <v>2018-19</v>
      </c>
      <c r="C346" s="77" t="s">
        <v>840</v>
      </c>
      <c r="D346" s="169" t="str">
        <f>INDEX($FV$16:$FW$26,MATCH($F346,$FV$16:$FV$26,0),2)</f>
        <v>Y60</v>
      </c>
      <c r="E346" s="169" t="str">
        <f>VLOOKUP($D346,$FW$8:$FX$14,2,0)</f>
        <v>Midlands</v>
      </c>
      <c r="F346" s="269" t="s">
        <v>845</v>
      </c>
      <c r="G346" s="269" t="s">
        <v>871</v>
      </c>
      <c r="H346" s="270">
        <v>85309</v>
      </c>
      <c r="I346" s="270">
        <v>70097</v>
      </c>
      <c r="J346" s="270">
        <v>227907</v>
      </c>
      <c r="K346" s="270">
        <v>3</v>
      </c>
      <c r="L346" s="270">
        <v>2</v>
      </c>
      <c r="M346" s="270" t="s">
        <v>44</v>
      </c>
      <c r="N346" s="270">
        <v>6</v>
      </c>
      <c r="O346" s="270">
        <v>49</v>
      </c>
      <c r="P346" s="270" t="s">
        <v>44</v>
      </c>
      <c r="Q346" s="270" t="s">
        <v>44</v>
      </c>
      <c r="R346" s="270" t="s">
        <v>44</v>
      </c>
      <c r="S346" s="270" t="s">
        <v>44</v>
      </c>
      <c r="T346" s="270">
        <v>59430</v>
      </c>
      <c r="U346" s="270">
        <v>5978</v>
      </c>
      <c r="V346" s="270">
        <v>3950</v>
      </c>
      <c r="W346" s="270">
        <v>34054</v>
      </c>
      <c r="X346" s="270">
        <v>12273</v>
      </c>
      <c r="Y346" s="270">
        <v>283</v>
      </c>
      <c r="Z346" s="270">
        <v>2908349</v>
      </c>
      <c r="AA346" s="270">
        <v>487</v>
      </c>
      <c r="AB346" s="270">
        <v>876</v>
      </c>
      <c r="AC346" s="270">
        <v>4406475</v>
      </c>
      <c r="AD346" s="270">
        <v>1116</v>
      </c>
      <c r="AE346" s="270">
        <v>2587</v>
      </c>
      <c r="AF346" s="270">
        <v>62849828</v>
      </c>
      <c r="AG346" s="270">
        <v>1846</v>
      </c>
      <c r="AH346" s="270">
        <v>3875</v>
      </c>
      <c r="AI346" s="270">
        <v>53507044</v>
      </c>
      <c r="AJ346" s="270">
        <v>4360</v>
      </c>
      <c r="AK346" s="270">
        <v>10435</v>
      </c>
      <c r="AL346" s="270">
        <v>1112068</v>
      </c>
      <c r="AM346" s="270">
        <v>3930</v>
      </c>
      <c r="AN346" s="270">
        <v>9770</v>
      </c>
      <c r="AO346" s="270">
        <v>3741</v>
      </c>
      <c r="AP346" s="270">
        <v>1141</v>
      </c>
      <c r="AQ346" s="270">
        <v>1099</v>
      </c>
      <c r="AR346" s="270">
        <v>7</v>
      </c>
      <c r="AS346" s="270">
        <v>628</v>
      </c>
      <c r="AT346" s="270">
        <v>873</v>
      </c>
      <c r="AU346" s="270">
        <v>9</v>
      </c>
      <c r="AV346" s="270">
        <v>36517</v>
      </c>
      <c r="AW346" s="270">
        <v>2824</v>
      </c>
      <c r="AX346" s="270">
        <v>16348</v>
      </c>
      <c r="AY346" s="270">
        <v>55689</v>
      </c>
      <c r="AZ346" s="270">
        <v>11122</v>
      </c>
      <c r="BA346" s="270">
        <v>8780</v>
      </c>
      <c r="BB346" s="270">
        <v>7605</v>
      </c>
      <c r="BC346" s="270">
        <v>6075</v>
      </c>
      <c r="BD346" s="270">
        <v>44071</v>
      </c>
      <c r="BE346" s="270">
        <v>36815</v>
      </c>
      <c r="BF346" s="270">
        <v>16292</v>
      </c>
      <c r="BG346" s="270">
        <v>12832</v>
      </c>
      <c r="BH346" s="270">
        <v>344</v>
      </c>
      <c r="BI346" s="270">
        <v>276</v>
      </c>
      <c r="BJ346" s="270" t="s">
        <v>44</v>
      </c>
      <c r="BK346" s="270" t="s">
        <v>44</v>
      </c>
      <c r="BL346" s="270" t="s">
        <v>44</v>
      </c>
      <c r="BM346" s="270" t="s">
        <v>44</v>
      </c>
      <c r="BN346" s="270" t="s">
        <v>44</v>
      </c>
      <c r="BO346" s="270" t="s">
        <v>44</v>
      </c>
      <c r="BP346" s="270" t="s">
        <v>44</v>
      </c>
      <c r="BQ346" s="270" t="s">
        <v>44</v>
      </c>
      <c r="BR346" s="270" t="s">
        <v>44</v>
      </c>
      <c r="BS346" s="270" t="s">
        <v>44</v>
      </c>
      <c r="BT346" s="270" t="s">
        <v>44</v>
      </c>
      <c r="BU346" s="270" t="s">
        <v>44</v>
      </c>
      <c r="BV346" s="270" t="s">
        <v>44</v>
      </c>
      <c r="BW346" s="270" t="s">
        <v>44</v>
      </c>
      <c r="BX346" s="270" t="s">
        <v>44</v>
      </c>
      <c r="BY346" s="270" t="s">
        <v>44</v>
      </c>
      <c r="BZ346" s="270" t="s">
        <v>44</v>
      </c>
      <c r="CA346" s="270" t="s">
        <v>44</v>
      </c>
      <c r="CB346" s="270" t="s">
        <v>44</v>
      </c>
      <c r="CC346" s="270" t="s">
        <v>44</v>
      </c>
      <c r="CD346" s="270" t="s">
        <v>44</v>
      </c>
      <c r="CE346" s="270" t="s">
        <v>44</v>
      </c>
      <c r="CF346" s="270" t="s">
        <v>44</v>
      </c>
      <c r="CG346" s="270" t="s">
        <v>44</v>
      </c>
      <c r="CH346" s="270" t="s">
        <v>44</v>
      </c>
      <c r="CI346" s="270" t="s">
        <v>44</v>
      </c>
      <c r="CJ346" s="270" t="s">
        <v>44</v>
      </c>
      <c r="CK346" s="270" t="s">
        <v>44</v>
      </c>
      <c r="CL346" s="270" t="s">
        <v>44</v>
      </c>
      <c r="CM346" s="270" t="s">
        <v>44</v>
      </c>
      <c r="CN346" s="270" t="s">
        <v>44</v>
      </c>
      <c r="CO346" s="270" t="s">
        <v>44</v>
      </c>
      <c r="CP346" s="270" t="s">
        <v>44</v>
      </c>
      <c r="CQ346" s="270" t="s">
        <v>44</v>
      </c>
      <c r="CR346" s="270" t="s">
        <v>44</v>
      </c>
      <c r="CS346" s="270" t="s">
        <v>44</v>
      </c>
      <c r="CT346" s="270" t="s">
        <v>44</v>
      </c>
      <c r="CU346" s="270" t="s">
        <v>44</v>
      </c>
      <c r="CV346" s="270" t="s">
        <v>44</v>
      </c>
      <c r="CW346" s="270" t="s">
        <v>44</v>
      </c>
      <c r="CX346" s="270">
        <v>310</v>
      </c>
      <c r="CY346" s="270">
        <v>88952</v>
      </c>
      <c r="CZ346" s="270">
        <v>287</v>
      </c>
      <c r="DA346" s="270">
        <v>471</v>
      </c>
      <c r="DB346" s="270">
        <v>3186</v>
      </c>
      <c r="DC346" s="270">
        <v>141392</v>
      </c>
      <c r="DD346" s="270">
        <v>44</v>
      </c>
      <c r="DE346" s="270">
        <v>71</v>
      </c>
      <c r="DF346" s="270" t="s">
        <v>44</v>
      </c>
      <c r="DG346" s="270" t="s">
        <v>44</v>
      </c>
      <c r="DH346" s="270" t="s">
        <v>44</v>
      </c>
      <c r="DI346" s="270" t="s">
        <v>44</v>
      </c>
      <c r="DJ346" s="270" t="s">
        <v>44</v>
      </c>
      <c r="DK346" s="270">
        <v>0</v>
      </c>
      <c r="DL346" s="249">
        <v>468</v>
      </c>
      <c r="DM346" s="249">
        <v>510</v>
      </c>
      <c r="DN346" s="249">
        <v>3</v>
      </c>
      <c r="DO346" s="249">
        <v>2120</v>
      </c>
      <c r="DP346" s="249">
        <v>1781060</v>
      </c>
      <c r="DQ346" s="249">
        <v>3806</v>
      </c>
      <c r="DR346" s="249">
        <v>7462</v>
      </c>
      <c r="DS346" s="249">
        <v>2183576</v>
      </c>
      <c r="DT346" s="249">
        <v>4282</v>
      </c>
      <c r="DU346" s="249">
        <v>8440</v>
      </c>
      <c r="DV346" s="249">
        <v>16803</v>
      </c>
      <c r="DW346" s="249">
        <v>5601</v>
      </c>
      <c r="DX346" s="249">
        <v>6753</v>
      </c>
      <c r="DY346" s="249">
        <v>14694031</v>
      </c>
      <c r="DZ346" s="249">
        <v>6931</v>
      </c>
      <c r="EA346" s="249">
        <v>15592</v>
      </c>
      <c r="EB346" s="155"/>
      <c r="EC346" s="170">
        <f t="shared" si="1061"/>
        <v>5</v>
      </c>
      <c r="ED346" s="74">
        <f t="shared" si="1062"/>
        <v>2018</v>
      </c>
      <c r="EE346" s="165">
        <f t="shared" si="1063"/>
        <v>43221</v>
      </c>
      <c r="EF346" s="157">
        <f t="shared" si="1064"/>
        <v>31</v>
      </c>
      <c r="EG346" s="156"/>
      <c r="EH346" s="171">
        <f>IFERROR(HLOOKUP(EH$1,$H$5:$FY$1802,MATCH($A346,$A$5:$A$1802,0),0)*HLOOKUP(EH$2,$H$5:$FY$1802,MATCH($A346,$A$5:$A$1802,0),0),$H$2)</f>
        <v>140194</v>
      </c>
      <c r="EI346" s="171" t="str">
        <f>IFERROR(HLOOKUP(EI$1,$H$5:$FY$1802,MATCH($A346,$A$5:$A$1802,0),0)*HLOOKUP(EI$2,$H$5:$FY$1802,MATCH($A346,$A$5:$A$1802,0),0),$H$2)</f>
        <v>-</v>
      </c>
      <c r="EJ346" s="171">
        <f>IFERROR(HLOOKUP(EJ$1,$H$5:$FY$1802,MATCH($A346,$A$5:$A$1802,0),0)*HLOOKUP(EJ$2,$H$5:$FY$1802,MATCH($A346,$A$5:$A$1802,0),0),$H$2)</f>
        <v>420582</v>
      </c>
      <c r="EK346" s="171">
        <f>IFERROR(HLOOKUP(EK$1,$H$5:$FY$1802,MATCH($A346,$A$5:$A$1802,0),0)*HLOOKUP(EK$2,$H$5:$FY$1802,MATCH($A346,$A$5:$A$1802,0),0),$H$2)</f>
        <v>3434753</v>
      </c>
      <c r="EL346" s="171">
        <f>IFERROR(HLOOKUP(EL$1,$H$5:$FY$1802,MATCH($A346,$A$5:$A$1802,0),0)*HLOOKUP(EL$2,$H$5:$FY$1802,MATCH($A346,$A$5:$A$1802,0),0),$H$2)</f>
        <v>5236728</v>
      </c>
      <c r="EM346" s="171">
        <f>IFERROR(HLOOKUP(EM$1,$H$5:$FY$1802,MATCH($A346,$A$5:$A$1802,0),0)*HLOOKUP(EM$2,$H$5:$FY$1802,MATCH($A346,$A$5:$A$1802,0),0),$H$2)</f>
        <v>10218650</v>
      </c>
      <c r="EN346" s="171">
        <f>IFERROR(HLOOKUP(EN$1,$H$5:$FY$1802,MATCH($A346,$A$5:$A$1802,0),0)*HLOOKUP(EN$2,$H$5:$FY$1802,MATCH($A346,$A$5:$A$1802,0),0),$H$2)</f>
        <v>131959250</v>
      </c>
      <c r="EO346" s="171">
        <f>IFERROR(HLOOKUP(EO$1,$H$5:$FY$1802,MATCH($A346,$A$5:$A$1802,0),0)*HLOOKUP(EO$2,$H$5:$FY$1802,MATCH($A346,$A$5:$A$1802,0),0),$H$2)</f>
        <v>128068755</v>
      </c>
      <c r="EP346" s="171">
        <f>IFERROR(HLOOKUP(EP$1,$H$5:$FY$1802,MATCH($A346,$A$5:$A$1802,0),0)*HLOOKUP(EP$2,$H$5:$FY$1802,MATCH($A346,$A$5:$A$1802,0),0),$H$2)</f>
        <v>2764910</v>
      </c>
      <c r="EQ346" s="171" t="str">
        <f>IFERROR(HLOOKUP(EQ$1,$H$5:$FY$1802,MATCH($A346,$A$5:$A$1802,0),0)*HLOOKUP(EQ$2,$H$5:$FY$1802,MATCH($A346,$A$5:$A$1802,0),0),$H$2)</f>
        <v>-</v>
      </c>
      <c r="ER346" s="171" t="str">
        <f>IFERROR(HLOOKUP(ER$1,$H$5:$FY$1802,MATCH($A346,$A$5:$A$1802,0),0)*HLOOKUP(ER$2,$H$5:$FY$1802,MATCH($A346,$A$5:$A$1802,0),0),$H$2)</f>
        <v>-</v>
      </c>
      <c r="ES346" s="171" t="str">
        <f>IFERROR(HLOOKUP(ES$1,$H$5:$FY$1802,MATCH($A346,$A$5:$A$1802,0),0)*HLOOKUP(ES$2,$H$5:$FY$1802,MATCH($A346,$A$5:$A$1802,0),0),$H$2)</f>
        <v>-</v>
      </c>
      <c r="ET346" s="171" t="str">
        <f>IFERROR(HLOOKUP(ET$1,$H$5:$FY$1802,MATCH($A346,$A$5:$A$1802,0),0)*HLOOKUP(ET$2,$H$5:$FY$1802,MATCH($A346,$A$5:$A$1802,0),0),$H$2)</f>
        <v>-</v>
      </c>
      <c r="EU346" s="171" t="str">
        <f>IFERROR(HLOOKUP(EU$1,$H$5:$FY$1802,MATCH($A346,$A$5:$A$1802,0),0)*HLOOKUP(EU$2,$H$5:$FY$1802,MATCH($A346,$A$5:$A$1802,0),0),$H$2)</f>
        <v>-</v>
      </c>
      <c r="EV346" s="171" t="str">
        <f>IFERROR(HLOOKUP(EV$1,$H$5:$FY$1802,MATCH($A346,$A$5:$A$1802,0),0)*HLOOKUP(EV$2,$H$5:$FY$1802,MATCH($A346,$A$5:$A$1802,0),0),$H$2)</f>
        <v>-</v>
      </c>
      <c r="EW346" s="171" t="str">
        <f>IFERROR(HLOOKUP(EW$1,$H$5:$FY$1802,MATCH($A346,$A$5:$A$1802,0),0)*HLOOKUP(EW$2,$H$5:$FY$1802,MATCH($A346,$A$5:$A$1802,0),0),$H$2)</f>
        <v>-</v>
      </c>
      <c r="EX346" s="171" t="str">
        <f>IFERROR(HLOOKUP(EX$1,$H$5:$FY$1802,MATCH($A346,$A$5:$A$1802,0),0)*HLOOKUP(EX$2,$H$5:$FY$1802,MATCH($A346,$A$5:$A$1802,0),0),$H$2)</f>
        <v>-</v>
      </c>
      <c r="EY346" s="171" t="str">
        <f>IFERROR(HLOOKUP(EY$1,$H$5:$FY$1802,MATCH($A346,$A$5:$A$1802,0),0)*HLOOKUP(EY$2,$H$5:$FY$1802,MATCH($A346,$A$5:$A$1802,0),0),$H$2)</f>
        <v>-</v>
      </c>
      <c r="EZ346" s="171" t="str">
        <f>IFERROR(HLOOKUP(EZ$1,$H$5:$FY$1802,MATCH($A346,$A$5:$A$1802,0),0)*HLOOKUP(EZ$2,$H$5:$FY$1802,MATCH($A346,$A$5:$A$1802,0),0),$H$2)</f>
        <v>-</v>
      </c>
      <c r="FA346" s="171" t="str">
        <f>IFERROR(HLOOKUP(FA$1,$H$5:$FY$1802,MATCH($A346,$A$5:$A$1802,0),0)*HLOOKUP(FA$2,$H$5:$FY$1802,MATCH($A346,$A$5:$A$1802,0),0),$H$2)</f>
        <v>-</v>
      </c>
      <c r="FB346" s="171">
        <f>IFERROR(HLOOKUP(FB$1,$H$5:$FY$1802,MATCH($A346,$A$5:$A$1802,0),0)*HLOOKUP(FB$2,$H$5:$FY$1802,MATCH($A346,$A$5:$A$1802,0),0),$H$2)</f>
        <v>146010</v>
      </c>
      <c r="FC346" s="171">
        <f>IFERROR(HLOOKUP(FC$1,$H$5:$FY$1802,MATCH($A346,$A$5:$A$1802,0),0)*HLOOKUP(FC$2,$H$5:$FY$1802,MATCH($A346,$A$5:$A$1802,0),0),$H$2)</f>
        <v>226206</v>
      </c>
      <c r="FD346" s="171">
        <f>IFERROR(HLOOKUP(FD$1,$H$5:$FY$1802,MATCH($A346,$A$5:$A$1802,0),0)*HLOOKUP(FD$2,$H$5:$FY$1802,MATCH($A346,$A$5:$A$1802,0),0),$H$2)</f>
        <v>3492216</v>
      </c>
      <c r="FE346" s="171">
        <f>IFERROR(HLOOKUP(FE$1,$H$5:$FY$1802,MATCH($A346,$A$5:$A$1802,0),0)*HLOOKUP(FE$2,$H$5:$FY$1802,MATCH($A346,$A$5:$A$1802,0),0),$H$2)</f>
        <v>4304400</v>
      </c>
      <c r="FF346" s="171">
        <f>IFERROR(HLOOKUP(FF$1,$H$5:$FY$1802,MATCH($A346,$A$5:$A$1802,0),0)*HLOOKUP(FF$2,$H$5:$FY$1802,MATCH($A346,$A$5:$A$1802,0),0),$H$2)</f>
        <v>20259</v>
      </c>
      <c r="FG346" s="171">
        <f>IFERROR(HLOOKUP(FG$1,$H$5:$FY$1802,MATCH($A346,$A$5:$A$1802,0),0)*HLOOKUP(FG$2,$H$5:$FY$1802,MATCH($A346,$A$5:$A$1802,0),0),$H$2)</f>
        <v>33055040</v>
      </c>
      <c r="FH346" s="152"/>
      <c r="FI346" s="405">
        <f t="shared" si="1065"/>
        <v>1.8604884576781533</v>
      </c>
      <c r="FJ346" s="405">
        <f t="shared" si="1065"/>
        <v>1.4687186349949817</v>
      </c>
      <c r="FK346" s="405">
        <f t="shared" si="1066"/>
        <v>1.9253164556962026</v>
      </c>
      <c r="FL346" s="405">
        <f t="shared" si="1067"/>
        <v>1.5379746835443038</v>
      </c>
      <c r="FM346" s="405">
        <f t="shared" si="1068"/>
        <v>1.2941504669055031</v>
      </c>
      <c r="FN346" s="405">
        <f t="shared" si="1069"/>
        <v>1.0810771128208141</v>
      </c>
      <c r="FO346" s="405">
        <f t="shared" si="1070"/>
        <v>1.3274667970341401</v>
      </c>
      <c r="FP346" s="405">
        <f t="shared" si="1071"/>
        <v>1.0455471359895705</v>
      </c>
      <c r="FQ346" s="405">
        <f t="shared" si="1072"/>
        <v>1.215547703180212</v>
      </c>
      <c r="FR346" s="405">
        <f t="shared" si="1073"/>
        <v>0.97526501766784457</v>
      </c>
      <c r="FS346" s="65"/>
    </row>
    <row r="347" spans="1:175" ht="10.35" customHeight="1" x14ac:dyDescent="0.2">
      <c r="A347" s="74" t="str">
        <f t="shared" si="1060"/>
        <v>2018-19MAYRYC</v>
      </c>
      <c r="B347" s="163" t="str">
        <f t="shared" si="1074"/>
        <v>2018-19</v>
      </c>
      <c r="C347" s="26" t="s">
        <v>840</v>
      </c>
      <c r="D347" s="163" t="str">
        <f>INDEX($FV$16:$FW$26,MATCH($F347,$FV$16:$FV$26,0),2)</f>
        <v>Y61</v>
      </c>
      <c r="E347" s="163" t="str">
        <f>VLOOKUP($D347,$FW$8:$FX$14,2,0)</f>
        <v>East of England</v>
      </c>
      <c r="F347" s="271" t="s">
        <v>849</v>
      </c>
      <c r="G347" s="271" t="s">
        <v>872</v>
      </c>
      <c r="H347" s="272">
        <v>103163</v>
      </c>
      <c r="I347" s="272">
        <v>66900</v>
      </c>
      <c r="J347" s="272">
        <v>371003</v>
      </c>
      <c r="K347" s="272">
        <v>6</v>
      </c>
      <c r="L347" s="272">
        <v>1</v>
      </c>
      <c r="M347" s="272" t="s">
        <v>44</v>
      </c>
      <c r="N347" s="272">
        <v>32</v>
      </c>
      <c r="O347" s="272">
        <v>82</v>
      </c>
      <c r="P347" s="272" t="s">
        <v>44</v>
      </c>
      <c r="Q347" s="272" t="s">
        <v>44</v>
      </c>
      <c r="R347" s="272" t="s">
        <v>44</v>
      </c>
      <c r="S347" s="272" t="s">
        <v>44</v>
      </c>
      <c r="T347" s="272">
        <v>71914</v>
      </c>
      <c r="U347" s="272">
        <v>6654</v>
      </c>
      <c r="V347" s="272">
        <v>4497</v>
      </c>
      <c r="W347" s="272">
        <v>37670</v>
      </c>
      <c r="X347" s="272">
        <v>13789</v>
      </c>
      <c r="Y347" s="272">
        <v>5407</v>
      </c>
      <c r="Z347" s="272">
        <v>3391708</v>
      </c>
      <c r="AA347" s="272">
        <v>510</v>
      </c>
      <c r="AB347" s="272">
        <v>927</v>
      </c>
      <c r="AC347" s="272">
        <v>3685887</v>
      </c>
      <c r="AD347" s="272">
        <v>820</v>
      </c>
      <c r="AE347" s="272">
        <v>1526</v>
      </c>
      <c r="AF347" s="272">
        <v>56514429</v>
      </c>
      <c r="AG347" s="272">
        <v>1500</v>
      </c>
      <c r="AH347" s="272">
        <v>3070</v>
      </c>
      <c r="AI347" s="272">
        <v>60262493</v>
      </c>
      <c r="AJ347" s="272">
        <v>4370</v>
      </c>
      <c r="AK347" s="272">
        <v>10669</v>
      </c>
      <c r="AL347" s="272">
        <v>27444759</v>
      </c>
      <c r="AM347" s="272">
        <v>5076</v>
      </c>
      <c r="AN347" s="272">
        <v>12022</v>
      </c>
      <c r="AO347" s="272">
        <v>5479</v>
      </c>
      <c r="AP347" s="272">
        <v>90</v>
      </c>
      <c r="AQ347" s="272">
        <v>3081</v>
      </c>
      <c r="AR347" s="272">
        <v>417</v>
      </c>
      <c r="AS347" s="272">
        <v>60</v>
      </c>
      <c r="AT347" s="272">
        <v>2248</v>
      </c>
      <c r="AU347" s="272">
        <v>2522</v>
      </c>
      <c r="AV347" s="272">
        <v>42702</v>
      </c>
      <c r="AW347" s="272">
        <v>2056</v>
      </c>
      <c r="AX347" s="272">
        <v>21677</v>
      </c>
      <c r="AY347" s="272">
        <v>66435</v>
      </c>
      <c r="AZ347" s="272">
        <v>14820</v>
      </c>
      <c r="BA347" s="272">
        <v>10916</v>
      </c>
      <c r="BB347" s="272">
        <v>10008</v>
      </c>
      <c r="BC347" s="272">
        <v>7519</v>
      </c>
      <c r="BD347" s="272">
        <v>58571</v>
      </c>
      <c r="BE347" s="272">
        <v>43964</v>
      </c>
      <c r="BF347" s="272">
        <v>25573</v>
      </c>
      <c r="BG347" s="272">
        <v>15103</v>
      </c>
      <c r="BH347" s="272">
        <v>10299</v>
      </c>
      <c r="BI347" s="272">
        <v>5866</v>
      </c>
      <c r="BJ347" s="272" t="s">
        <v>44</v>
      </c>
      <c r="BK347" s="272" t="s">
        <v>44</v>
      </c>
      <c r="BL347" s="272" t="s">
        <v>44</v>
      </c>
      <c r="BM347" s="272" t="s">
        <v>44</v>
      </c>
      <c r="BN347" s="272" t="s">
        <v>44</v>
      </c>
      <c r="BO347" s="272" t="s">
        <v>44</v>
      </c>
      <c r="BP347" s="272" t="s">
        <v>44</v>
      </c>
      <c r="BQ347" s="272" t="s">
        <v>44</v>
      </c>
      <c r="BR347" s="272" t="s">
        <v>44</v>
      </c>
      <c r="BS347" s="272" t="s">
        <v>44</v>
      </c>
      <c r="BT347" s="272" t="s">
        <v>44</v>
      </c>
      <c r="BU347" s="272" t="s">
        <v>44</v>
      </c>
      <c r="BV347" s="272" t="s">
        <v>44</v>
      </c>
      <c r="BW347" s="272" t="s">
        <v>44</v>
      </c>
      <c r="BX347" s="272" t="s">
        <v>44</v>
      </c>
      <c r="BY347" s="272" t="s">
        <v>44</v>
      </c>
      <c r="BZ347" s="272" t="s">
        <v>44</v>
      </c>
      <c r="CA347" s="272" t="s">
        <v>44</v>
      </c>
      <c r="CB347" s="272" t="s">
        <v>44</v>
      </c>
      <c r="CC347" s="272" t="s">
        <v>44</v>
      </c>
      <c r="CD347" s="272" t="s">
        <v>44</v>
      </c>
      <c r="CE347" s="272" t="s">
        <v>44</v>
      </c>
      <c r="CF347" s="272" t="s">
        <v>44</v>
      </c>
      <c r="CG347" s="272" t="s">
        <v>44</v>
      </c>
      <c r="CH347" s="272" t="s">
        <v>44</v>
      </c>
      <c r="CI347" s="272" t="s">
        <v>44</v>
      </c>
      <c r="CJ347" s="272" t="s">
        <v>44</v>
      </c>
      <c r="CK347" s="272" t="s">
        <v>44</v>
      </c>
      <c r="CL347" s="272" t="s">
        <v>44</v>
      </c>
      <c r="CM347" s="272" t="s">
        <v>44</v>
      </c>
      <c r="CN347" s="272" t="s">
        <v>44</v>
      </c>
      <c r="CO347" s="272" t="s">
        <v>44</v>
      </c>
      <c r="CP347" s="272" t="s">
        <v>44</v>
      </c>
      <c r="CQ347" s="272" t="s">
        <v>44</v>
      </c>
      <c r="CR347" s="272" t="s">
        <v>44</v>
      </c>
      <c r="CS347" s="272" t="s">
        <v>44</v>
      </c>
      <c r="CT347" s="272" t="s">
        <v>44</v>
      </c>
      <c r="CU347" s="272" t="s">
        <v>44</v>
      </c>
      <c r="CV347" s="272" t="s">
        <v>44</v>
      </c>
      <c r="CW347" s="272" t="s">
        <v>44</v>
      </c>
      <c r="CX347" s="272">
        <v>463</v>
      </c>
      <c r="CY347" s="272">
        <v>135169</v>
      </c>
      <c r="CZ347" s="272">
        <v>292</v>
      </c>
      <c r="DA347" s="272">
        <v>490</v>
      </c>
      <c r="DB347" s="272">
        <v>6342</v>
      </c>
      <c r="DC347" s="272">
        <v>236120</v>
      </c>
      <c r="DD347" s="272">
        <v>37</v>
      </c>
      <c r="DE347" s="272">
        <v>67</v>
      </c>
      <c r="DF347" s="272" t="s">
        <v>44</v>
      </c>
      <c r="DG347" s="272" t="s">
        <v>44</v>
      </c>
      <c r="DH347" s="272" t="s">
        <v>44</v>
      </c>
      <c r="DI347" s="272" t="s">
        <v>44</v>
      </c>
      <c r="DJ347" s="272" t="s">
        <v>44</v>
      </c>
      <c r="DK347" s="272">
        <v>47</v>
      </c>
      <c r="DL347" s="250">
        <v>883</v>
      </c>
      <c r="DM347" s="250">
        <v>750</v>
      </c>
      <c r="DN347" s="250">
        <v>50</v>
      </c>
      <c r="DO347" s="250">
        <v>1185</v>
      </c>
      <c r="DP347" s="250">
        <v>8529125</v>
      </c>
      <c r="DQ347" s="250">
        <v>9659</v>
      </c>
      <c r="DR347" s="250">
        <v>22572</v>
      </c>
      <c r="DS347" s="250">
        <v>8854580</v>
      </c>
      <c r="DT347" s="250">
        <v>11806</v>
      </c>
      <c r="DU347" s="250">
        <v>27393</v>
      </c>
      <c r="DV347" s="250">
        <v>579442</v>
      </c>
      <c r="DW347" s="250">
        <v>11589</v>
      </c>
      <c r="DX347" s="250">
        <v>22799</v>
      </c>
      <c r="DY347" s="250">
        <v>17667040</v>
      </c>
      <c r="DZ347" s="250">
        <v>14909</v>
      </c>
      <c r="EA347" s="250">
        <v>33510</v>
      </c>
      <c r="EB347" s="155"/>
      <c r="EC347" s="75">
        <f t="shared" si="1061"/>
        <v>5</v>
      </c>
      <c r="ED347" s="74">
        <f t="shared" si="1062"/>
        <v>2018</v>
      </c>
      <c r="EE347" s="165">
        <f t="shared" si="1063"/>
        <v>43221</v>
      </c>
      <c r="EF347" s="157">
        <f t="shared" si="1064"/>
        <v>31</v>
      </c>
      <c r="EG347" s="156"/>
      <c r="EH347" s="166">
        <f>IFERROR(HLOOKUP(EH$1,$H$5:$FY$1802,MATCH($A347,$A$5:$A$1802,0),0)*HLOOKUP(EH$2,$H$5:$FY$1802,MATCH($A347,$A$5:$A$1802,0),0),$H$2)</f>
        <v>66900</v>
      </c>
      <c r="EI347" s="166" t="str">
        <f>IFERROR(HLOOKUP(EI$1,$H$5:$FY$1802,MATCH($A347,$A$5:$A$1802,0),0)*HLOOKUP(EI$2,$H$5:$FY$1802,MATCH($A347,$A$5:$A$1802,0),0),$H$2)</f>
        <v>-</v>
      </c>
      <c r="EJ347" s="166">
        <f>IFERROR(HLOOKUP(EJ$1,$H$5:$FY$1802,MATCH($A347,$A$5:$A$1802,0),0)*HLOOKUP(EJ$2,$H$5:$FY$1802,MATCH($A347,$A$5:$A$1802,0),0),$H$2)</f>
        <v>2140800</v>
      </c>
      <c r="EK347" s="166">
        <f>IFERROR(HLOOKUP(EK$1,$H$5:$FY$1802,MATCH($A347,$A$5:$A$1802,0),0)*HLOOKUP(EK$2,$H$5:$FY$1802,MATCH($A347,$A$5:$A$1802,0),0),$H$2)</f>
        <v>5485800</v>
      </c>
      <c r="EL347" s="166">
        <f>IFERROR(HLOOKUP(EL$1,$H$5:$FY$1802,MATCH($A347,$A$5:$A$1802,0),0)*HLOOKUP(EL$2,$H$5:$FY$1802,MATCH($A347,$A$5:$A$1802,0),0),$H$2)</f>
        <v>6168258</v>
      </c>
      <c r="EM347" s="166">
        <f>IFERROR(HLOOKUP(EM$1,$H$5:$FY$1802,MATCH($A347,$A$5:$A$1802,0),0)*HLOOKUP(EM$2,$H$5:$FY$1802,MATCH($A347,$A$5:$A$1802,0),0),$H$2)</f>
        <v>6862422</v>
      </c>
      <c r="EN347" s="166">
        <f>IFERROR(HLOOKUP(EN$1,$H$5:$FY$1802,MATCH($A347,$A$5:$A$1802,0),0)*HLOOKUP(EN$2,$H$5:$FY$1802,MATCH($A347,$A$5:$A$1802,0),0),$H$2)</f>
        <v>115646900</v>
      </c>
      <c r="EO347" s="166">
        <f>IFERROR(HLOOKUP(EO$1,$H$5:$FY$1802,MATCH($A347,$A$5:$A$1802,0),0)*HLOOKUP(EO$2,$H$5:$FY$1802,MATCH($A347,$A$5:$A$1802,0),0),$H$2)</f>
        <v>147114841</v>
      </c>
      <c r="EP347" s="166">
        <f>IFERROR(HLOOKUP(EP$1,$H$5:$FY$1802,MATCH($A347,$A$5:$A$1802,0),0)*HLOOKUP(EP$2,$H$5:$FY$1802,MATCH($A347,$A$5:$A$1802,0),0),$H$2)</f>
        <v>65002954</v>
      </c>
      <c r="EQ347" s="166" t="str">
        <f>IFERROR(HLOOKUP(EQ$1,$H$5:$FY$1802,MATCH($A347,$A$5:$A$1802,0),0)*HLOOKUP(EQ$2,$H$5:$FY$1802,MATCH($A347,$A$5:$A$1802,0),0),$H$2)</f>
        <v>-</v>
      </c>
      <c r="ER347" s="166" t="str">
        <f>IFERROR(HLOOKUP(ER$1,$H$5:$FY$1802,MATCH($A347,$A$5:$A$1802,0),0)*HLOOKUP(ER$2,$H$5:$FY$1802,MATCH($A347,$A$5:$A$1802,0),0),$H$2)</f>
        <v>-</v>
      </c>
      <c r="ES347" s="166" t="str">
        <f>IFERROR(HLOOKUP(ES$1,$H$5:$FY$1802,MATCH($A347,$A$5:$A$1802,0),0)*HLOOKUP(ES$2,$H$5:$FY$1802,MATCH($A347,$A$5:$A$1802,0),0),$H$2)</f>
        <v>-</v>
      </c>
      <c r="ET347" s="166" t="str">
        <f>IFERROR(HLOOKUP(ET$1,$H$5:$FY$1802,MATCH($A347,$A$5:$A$1802,0),0)*HLOOKUP(ET$2,$H$5:$FY$1802,MATCH($A347,$A$5:$A$1802,0),0),$H$2)</f>
        <v>-</v>
      </c>
      <c r="EU347" s="166" t="str">
        <f>IFERROR(HLOOKUP(EU$1,$H$5:$FY$1802,MATCH($A347,$A$5:$A$1802,0),0)*HLOOKUP(EU$2,$H$5:$FY$1802,MATCH($A347,$A$5:$A$1802,0),0),$H$2)</f>
        <v>-</v>
      </c>
      <c r="EV347" s="166" t="str">
        <f>IFERROR(HLOOKUP(EV$1,$H$5:$FY$1802,MATCH($A347,$A$5:$A$1802,0),0)*HLOOKUP(EV$2,$H$5:$FY$1802,MATCH($A347,$A$5:$A$1802,0),0),$H$2)</f>
        <v>-</v>
      </c>
      <c r="EW347" s="166" t="str">
        <f>IFERROR(HLOOKUP(EW$1,$H$5:$FY$1802,MATCH($A347,$A$5:$A$1802,0),0)*HLOOKUP(EW$2,$H$5:$FY$1802,MATCH($A347,$A$5:$A$1802,0),0),$H$2)</f>
        <v>-</v>
      </c>
      <c r="EX347" s="166" t="str">
        <f>IFERROR(HLOOKUP(EX$1,$H$5:$FY$1802,MATCH($A347,$A$5:$A$1802,0),0)*HLOOKUP(EX$2,$H$5:$FY$1802,MATCH($A347,$A$5:$A$1802,0),0),$H$2)</f>
        <v>-</v>
      </c>
      <c r="EY347" s="166" t="str">
        <f>IFERROR(HLOOKUP(EY$1,$H$5:$FY$1802,MATCH($A347,$A$5:$A$1802,0),0)*HLOOKUP(EY$2,$H$5:$FY$1802,MATCH($A347,$A$5:$A$1802,0),0),$H$2)</f>
        <v>-</v>
      </c>
      <c r="EZ347" s="166" t="str">
        <f>IFERROR(HLOOKUP(EZ$1,$H$5:$FY$1802,MATCH($A347,$A$5:$A$1802,0),0)*HLOOKUP(EZ$2,$H$5:$FY$1802,MATCH($A347,$A$5:$A$1802,0),0),$H$2)</f>
        <v>-</v>
      </c>
      <c r="FA347" s="166" t="str">
        <f>IFERROR(HLOOKUP(FA$1,$H$5:$FY$1802,MATCH($A347,$A$5:$A$1802,0),0)*HLOOKUP(FA$2,$H$5:$FY$1802,MATCH($A347,$A$5:$A$1802,0),0),$H$2)</f>
        <v>-</v>
      </c>
      <c r="FB347" s="166">
        <f>IFERROR(HLOOKUP(FB$1,$H$5:$FY$1802,MATCH($A347,$A$5:$A$1802,0),0)*HLOOKUP(FB$2,$H$5:$FY$1802,MATCH($A347,$A$5:$A$1802,0),0),$H$2)</f>
        <v>226870</v>
      </c>
      <c r="FC347" s="166">
        <f>IFERROR(HLOOKUP(FC$1,$H$5:$FY$1802,MATCH($A347,$A$5:$A$1802,0),0)*HLOOKUP(FC$2,$H$5:$FY$1802,MATCH($A347,$A$5:$A$1802,0),0),$H$2)</f>
        <v>424914</v>
      </c>
      <c r="FD347" s="166">
        <f>IFERROR(HLOOKUP(FD$1,$H$5:$FY$1802,MATCH($A347,$A$5:$A$1802,0),0)*HLOOKUP(FD$2,$H$5:$FY$1802,MATCH($A347,$A$5:$A$1802,0),0),$H$2)</f>
        <v>19931076</v>
      </c>
      <c r="FE347" s="166">
        <f>IFERROR(HLOOKUP(FE$1,$H$5:$FY$1802,MATCH($A347,$A$5:$A$1802,0),0)*HLOOKUP(FE$2,$H$5:$FY$1802,MATCH($A347,$A$5:$A$1802,0),0),$H$2)</f>
        <v>20544750</v>
      </c>
      <c r="FF347" s="166">
        <f>IFERROR(HLOOKUP(FF$1,$H$5:$FY$1802,MATCH($A347,$A$5:$A$1802,0),0)*HLOOKUP(FF$2,$H$5:$FY$1802,MATCH($A347,$A$5:$A$1802,0),0),$H$2)</f>
        <v>1139950</v>
      </c>
      <c r="FG347" s="166">
        <f>IFERROR(HLOOKUP(FG$1,$H$5:$FY$1802,MATCH($A347,$A$5:$A$1802,0),0)*HLOOKUP(FG$2,$H$5:$FY$1802,MATCH($A347,$A$5:$A$1802,0),0),$H$2)</f>
        <v>39709350</v>
      </c>
      <c r="FH347" s="152"/>
      <c r="FI347" s="405">
        <f t="shared" si="1065"/>
        <v>2.2272317403065824</v>
      </c>
      <c r="FJ347" s="405">
        <f t="shared" si="1065"/>
        <v>1.6405169822663059</v>
      </c>
      <c r="FK347" s="405">
        <f t="shared" si="1066"/>
        <v>2.2254836557705135</v>
      </c>
      <c r="FL347" s="405">
        <f t="shared" si="1067"/>
        <v>1.6720035579275072</v>
      </c>
      <c r="FM347" s="405">
        <f t="shared" si="1068"/>
        <v>1.5548447040084947</v>
      </c>
      <c r="FN347" s="405">
        <f t="shared" si="1069"/>
        <v>1.1670825590655693</v>
      </c>
      <c r="FO347" s="405">
        <f t="shared" si="1070"/>
        <v>1.8545942417869317</v>
      </c>
      <c r="FP347" s="405">
        <f t="shared" si="1071"/>
        <v>1.0952933497715571</v>
      </c>
      <c r="FQ347" s="405">
        <f t="shared" si="1072"/>
        <v>1.9047530978361384</v>
      </c>
      <c r="FR347" s="405">
        <f t="shared" si="1073"/>
        <v>1.0848899574625486</v>
      </c>
      <c r="FS347" s="65"/>
    </row>
    <row r="348" spans="1:175" ht="10.35" customHeight="1" x14ac:dyDescent="0.2">
      <c r="A348" s="74" t="str">
        <f t="shared" si="1060"/>
        <v>2018-19MAYR1F</v>
      </c>
      <c r="B348" s="163" t="str">
        <f t="shared" si="1074"/>
        <v>2018-19</v>
      </c>
      <c r="C348" s="26" t="s">
        <v>840</v>
      </c>
      <c r="D348" s="163" t="str">
        <f>INDEX($FV$16:$FW$26,MATCH($F348,$FV$16:$FV$26,0),2)</f>
        <v>Y59</v>
      </c>
      <c r="E348" s="163" t="str">
        <f>VLOOKUP($D348,$FW$8:$FX$14,2,0)</f>
        <v>South East</v>
      </c>
      <c r="F348" s="271" t="s">
        <v>852</v>
      </c>
      <c r="G348" s="271" t="s">
        <v>873</v>
      </c>
      <c r="H348" s="272">
        <v>2704</v>
      </c>
      <c r="I348" s="272">
        <v>1516</v>
      </c>
      <c r="J348" s="272">
        <v>8080</v>
      </c>
      <c r="K348" s="272">
        <v>5</v>
      </c>
      <c r="L348" s="272">
        <v>1</v>
      </c>
      <c r="M348" s="272" t="s">
        <v>44</v>
      </c>
      <c r="N348" s="272">
        <v>21</v>
      </c>
      <c r="O348" s="272">
        <v>78</v>
      </c>
      <c r="P348" s="272" t="s">
        <v>44</v>
      </c>
      <c r="Q348" s="272" t="s">
        <v>44</v>
      </c>
      <c r="R348" s="272" t="s">
        <v>44</v>
      </c>
      <c r="S348" s="272" t="s">
        <v>44</v>
      </c>
      <c r="T348" s="272">
        <v>2393</v>
      </c>
      <c r="U348" s="272">
        <v>34</v>
      </c>
      <c r="V348" s="272">
        <v>17</v>
      </c>
      <c r="W348" s="272">
        <v>747</v>
      </c>
      <c r="X348" s="272">
        <v>839</v>
      </c>
      <c r="Y348" s="272">
        <v>232</v>
      </c>
      <c r="Z348" s="272">
        <v>33686</v>
      </c>
      <c r="AA348" s="272">
        <v>991</v>
      </c>
      <c r="AB348" s="272">
        <v>1121</v>
      </c>
      <c r="AC348" s="272">
        <v>18844</v>
      </c>
      <c r="AD348" s="272">
        <v>1108</v>
      </c>
      <c r="AE348" s="272">
        <v>1214</v>
      </c>
      <c r="AF348" s="272">
        <v>628399</v>
      </c>
      <c r="AG348" s="272">
        <v>841</v>
      </c>
      <c r="AH348" s="272">
        <v>2033</v>
      </c>
      <c r="AI348" s="272">
        <v>1969717</v>
      </c>
      <c r="AJ348" s="272">
        <v>2348</v>
      </c>
      <c r="AK348" s="272">
        <v>5693</v>
      </c>
      <c r="AL348" s="272">
        <v>1318418</v>
      </c>
      <c r="AM348" s="272">
        <v>5683</v>
      </c>
      <c r="AN348" s="272">
        <v>13520</v>
      </c>
      <c r="AO348" s="272">
        <v>145</v>
      </c>
      <c r="AP348" s="272">
        <v>30</v>
      </c>
      <c r="AQ348" s="272">
        <v>4</v>
      </c>
      <c r="AR348" s="272">
        <v>0</v>
      </c>
      <c r="AS348" s="272">
        <v>0</v>
      </c>
      <c r="AT348" s="272">
        <v>111</v>
      </c>
      <c r="AU348" s="272">
        <v>0</v>
      </c>
      <c r="AV348" s="272">
        <v>1884</v>
      </c>
      <c r="AW348" s="272">
        <v>16</v>
      </c>
      <c r="AX348" s="272">
        <v>348</v>
      </c>
      <c r="AY348" s="272">
        <v>2248</v>
      </c>
      <c r="AZ348" s="272">
        <v>62</v>
      </c>
      <c r="BA348" s="272">
        <v>51</v>
      </c>
      <c r="BB348" s="272">
        <v>19</v>
      </c>
      <c r="BC348" s="272">
        <v>19</v>
      </c>
      <c r="BD348" s="272">
        <v>1027</v>
      </c>
      <c r="BE348" s="272">
        <v>918</v>
      </c>
      <c r="BF348" s="272">
        <v>1181</v>
      </c>
      <c r="BG348" s="272">
        <v>905</v>
      </c>
      <c r="BH348" s="272">
        <v>767</v>
      </c>
      <c r="BI348" s="272">
        <v>248</v>
      </c>
      <c r="BJ348" s="272" t="s">
        <v>44</v>
      </c>
      <c r="BK348" s="272" t="s">
        <v>44</v>
      </c>
      <c r="BL348" s="272" t="s">
        <v>44</v>
      </c>
      <c r="BM348" s="272" t="s">
        <v>44</v>
      </c>
      <c r="BN348" s="272" t="s">
        <v>44</v>
      </c>
      <c r="BO348" s="272" t="s">
        <v>44</v>
      </c>
      <c r="BP348" s="272" t="s">
        <v>44</v>
      </c>
      <c r="BQ348" s="272" t="s">
        <v>44</v>
      </c>
      <c r="BR348" s="272" t="s">
        <v>44</v>
      </c>
      <c r="BS348" s="272" t="s">
        <v>44</v>
      </c>
      <c r="BT348" s="272" t="s">
        <v>44</v>
      </c>
      <c r="BU348" s="272" t="s">
        <v>44</v>
      </c>
      <c r="BV348" s="272" t="s">
        <v>44</v>
      </c>
      <c r="BW348" s="272" t="s">
        <v>44</v>
      </c>
      <c r="BX348" s="272" t="s">
        <v>44</v>
      </c>
      <c r="BY348" s="272" t="s">
        <v>44</v>
      </c>
      <c r="BZ348" s="272" t="s">
        <v>44</v>
      </c>
      <c r="CA348" s="272" t="s">
        <v>44</v>
      </c>
      <c r="CB348" s="272" t="s">
        <v>44</v>
      </c>
      <c r="CC348" s="272" t="s">
        <v>44</v>
      </c>
      <c r="CD348" s="272" t="s">
        <v>44</v>
      </c>
      <c r="CE348" s="272" t="s">
        <v>44</v>
      </c>
      <c r="CF348" s="272" t="s">
        <v>44</v>
      </c>
      <c r="CG348" s="272" t="s">
        <v>44</v>
      </c>
      <c r="CH348" s="272" t="s">
        <v>44</v>
      </c>
      <c r="CI348" s="272" t="s">
        <v>44</v>
      </c>
      <c r="CJ348" s="272" t="s">
        <v>44</v>
      </c>
      <c r="CK348" s="272" t="s">
        <v>44</v>
      </c>
      <c r="CL348" s="272" t="s">
        <v>44</v>
      </c>
      <c r="CM348" s="272" t="s">
        <v>44</v>
      </c>
      <c r="CN348" s="272" t="s">
        <v>44</v>
      </c>
      <c r="CO348" s="272" t="s">
        <v>44</v>
      </c>
      <c r="CP348" s="272" t="s">
        <v>44</v>
      </c>
      <c r="CQ348" s="272" t="s">
        <v>44</v>
      </c>
      <c r="CR348" s="272" t="s">
        <v>44</v>
      </c>
      <c r="CS348" s="272" t="s">
        <v>44</v>
      </c>
      <c r="CT348" s="272" t="s">
        <v>44</v>
      </c>
      <c r="CU348" s="272" t="s">
        <v>44</v>
      </c>
      <c r="CV348" s="272" t="s">
        <v>44</v>
      </c>
      <c r="CW348" s="272" t="s">
        <v>44</v>
      </c>
      <c r="CX348" s="272">
        <v>0</v>
      </c>
      <c r="CY348" s="272">
        <v>0</v>
      </c>
      <c r="CZ348" s="272">
        <v>0</v>
      </c>
      <c r="DA348" s="272">
        <v>0</v>
      </c>
      <c r="DB348" s="272">
        <v>10</v>
      </c>
      <c r="DC348" s="272">
        <v>0</v>
      </c>
      <c r="DD348" s="272">
        <v>0</v>
      </c>
      <c r="DE348" s="272">
        <v>0</v>
      </c>
      <c r="DF348" s="272" t="s">
        <v>44</v>
      </c>
      <c r="DG348" s="272" t="s">
        <v>44</v>
      </c>
      <c r="DH348" s="272" t="s">
        <v>44</v>
      </c>
      <c r="DI348" s="272" t="s">
        <v>44</v>
      </c>
      <c r="DJ348" s="272" t="s">
        <v>44</v>
      </c>
      <c r="DK348" s="272">
        <v>104</v>
      </c>
      <c r="DL348" s="250">
        <v>57</v>
      </c>
      <c r="DM348" s="250">
        <v>36</v>
      </c>
      <c r="DN348" s="250">
        <v>0</v>
      </c>
      <c r="DO348" s="250">
        <v>11</v>
      </c>
      <c r="DP348" s="250">
        <v>205948</v>
      </c>
      <c r="DQ348" s="250">
        <v>3613</v>
      </c>
      <c r="DR348" s="250">
        <v>9710</v>
      </c>
      <c r="DS348" s="250">
        <v>267466</v>
      </c>
      <c r="DT348" s="250">
        <v>7430</v>
      </c>
      <c r="DU348" s="250">
        <v>17726</v>
      </c>
      <c r="DV348" s="250">
        <v>0</v>
      </c>
      <c r="DW348" s="250">
        <v>0</v>
      </c>
      <c r="DX348" s="250">
        <v>0</v>
      </c>
      <c r="DY348" s="250">
        <v>96532</v>
      </c>
      <c r="DZ348" s="250">
        <v>8776</v>
      </c>
      <c r="EA348" s="250">
        <v>19089</v>
      </c>
      <c r="EB348" s="155"/>
      <c r="EC348" s="75">
        <f t="shared" si="1061"/>
        <v>5</v>
      </c>
      <c r="ED348" s="74">
        <f t="shared" si="1062"/>
        <v>2018</v>
      </c>
      <c r="EE348" s="165">
        <f t="shared" si="1063"/>
        <v>43221</v>
      </c>
      <c r="EF348" s="157">
        <f t="shared" si="1064"/>
        <v>31</v>
      </c>
      <c r="EG348" s="156"/>
      <c r="EH348" s="166">
        <f>IFERROR(HLOOKUP(EH$1,$H$5:$FY$1802,MATCH($A348,$A$5:$A$1802,0),0)*HLOOKUP(EH$2,$H$5:$FY$1802,MATCH($A348,$A$5:$A$1802,0),0),$H$2)</f>
        <v>1516</v>
      </c>
      <c r="EI348" s="166" t="str">
        <f>IFERROR(HLOOKUP(EI$1,$H$5:$FY$1802,MATCH($A348,$A$5:$A$1802,0),0)*HLOOKUP(EI$2,$H$5:$FY$1802,MATCH($A348,$A$5:$A$1802,0),0),$H$2)</f>
        <v>-</v>
      </c>
      <c r="EJ348" s="166">
        <f>IFERROR(HLOOKUP(EJ$1,$H$5:$FY$1802,MATCH($A348,$A$5:$A$1802,0),0)*HLOOKUP(EJ$2,$H$5:$FY$1802,MATCH($A348,$A$5:$A$1802,0),0),$H$2)</f>
        <v>31836</v>
      </c>
      <c r="EK348" s="166">
        <f>IFERROR(HLOOKUP(EK$1,$H$5:$FY$1802,MATCH($A348,$A$5:$A$1802,0),0)*HLOOKUP(EK$2,$H$5:$FY$1802,MATCH($A348,$A$5:$A$1802,0),0),$H$2)</f>
        <v>118248</v>
      </c>
      <c r="EL348" s="166">
        <f>IFERROR(HLOOKUP(EL$1,$H$5:$FY$1802,MATCH($A348,$A$5:$A$1802,0),0)*HLOOKUP(EL$2,$H$5:$FY$1802,MATCH($A348,$A$5:$A$1802,0),0),$H$2)</f>
        <v>38114</v>
      </c>
      <c r="EM348" s="166">
        <f>IFERROR(HLOOKUP(EM$1,$H$5:$FY$1802,MATCH($A348,$A$5:$A$1802,0),0)*HLOOKUP(EM$2,$H$5:$FY$1802,MATCH($A348,$A$5:$A$1802,0),0),$H$2)</f>
        <v>20638</v>
      </c>
      <c r="EN348" s="166">
        <f>IFERROR(HLOOKUP(EN$1,$H$5:$FY$1802,MATCH($A348,$A$5:$A$1802,0),0)*HLOOKUP(EN$2,$H$5:$FY$1802,MATCH($A348,$A$5:$A$1802,0),0),$H$2)</f>
        <v>1518651</v>
      </c>
      <c r="EO348" s="166">
        <f>IFERROR(HLOOKUP(EO$1,$H$5:$FY$1802,MATCH($A348,$A$5:$A$1802,0),0)*HLOOKUP(EO$2,$H$5:$FY$1802,MATCH($A348,$A$5:$A$1802,0),0),$H$2)</f>
        <v>4776427</v>
      </c>
      <c r="EP348" s="166">
        <f>IFERROR(HLOOKUP(EP$1,$H$5:$FY$1802,MATCH($A348,$A$5:$A$1802,0),0)*HLOOKUP(EP$2,$H$5:$FY$1802,MATCH($A348,$A$5:$A$1802,0),0),$H$2)</f>
        <v>3136640</v>
      </c>
      <c r="EQ348" s="166" t="str">
        <f>IFERROR(HLOOKUP(EQ$1,$H$5:$FY$1802,MATCH($A348,$A$5:$A$1802,0),0)*HLOOKUP(EQ$2,$H$5:$FY$1802,MATCH($A348,$A$5:$A$1802,0),0),$H$2)</f>
        <v>-</v>
      </c>
      <c r="ER348" s="166" t="str">
        <f>IFERROR(HLOOKUP(ER$1,$H$5:$FY$1802,MATCH($A348,$A$5:$A$1802,0),0)*HLOOKUP(ER$2,$H$5:$FY$1802,MATCH($A348,$A$5:$A$1802,0),0),$H$2)</f>
        <v>-</v>
      </c>
      <c r="ES348" s="166" t="str">
        <f>IFERROR(HLOOKUP(ES$1,$H$5:$FY$1802,MATCH($A348,$A$5:$A$1802,0),0)*HLOOKUP(ES$2,$H$5:$FY$1802,MATCH($A348,$A$5:$A$1802,0),0),$H$2)</f>
        <v>-</v>
      </c>
      <c r="ET348" s="166" t="str">
        <f>IFERROR(HLOOKUP(ET$1,$H$5:$FY$1802,MATCH($A348,$A$5:$A$1802,0),0)*HLOOKUP(ET$2,$H$5:$FY$1802,MATCH($A348,$A$5:$A$1802,0),0),$H$2)</f>
        <v>-</v>
      </c>
      <c r="EU348" s="166" t="str">
        <f>IFERROR(HLOOKUP(EU$1,$H$5:$FY$1802,MATCH($A348,$A$5:$A$1802,0),0)*HLOOKUP(EU$2,$H$5:$FY$1802,MATCH($A348,$A$5:$A$1802,0),0),$H$2)</f>
        <v>-</v>
      </c>
      <c r="EV348" s="166" t="str">
        <f>IFERROR(HLOOKUP(EV$1,$H$5:$FY$1802,MATCH($A348,$A$5:$A$1802,0),0)*HLOOKUP(EV$2,$H$5:$FY$1802,MATCH($A348,$A$5:$A$1802,0),0),$H$2)</f>
        <v>-</v>
      </c>
      <c r="EW348" s="166" t="str">
        <f>IFERROR(HLOOKUP(EW$1,$H$5:$FY$1802,MATCH($A348,$A$5:$A$1802,0),0)*HLOOKUP(EW$2,$H$5:$FY$1802,MATCH($A348,$A$5:$A$1802,0),0),$H$2)</f>
        <v>-</v>
      </c>
      <c r="EX348" s="166" t="str">
        <f>IFERROR(HLOOKUP(EX$1,$H$5:$FY$1802,MATCH($A348,$A$5:$A$1802,0),0)*HLOOKUP(EX$2,$H$5:$FY$1802,MATCH($A348,$A$5:$A$1802,0),0),$H$2)</f>
        <v>-</v>
      </c>
      <c r="EY348" s="166" t="str">
        <f>IFERROR(HLOOKUP(EY$1,$H$5:$FY$1802,MATCH($A348,$A$5:$A$1802,0),0)*HLOOKUP(EY$2,$H$5:$FY$1802,MATCH($A348,$A$5:$A$1802,0),0),$H$2)</f>
        <v>-</v>
      </c>
      <c r="EZ348" s="166" t="str">
        <f>IFERROR(HLOOKUP(EZ$1,$H$5:$FY$1802,MATCH($A348,$A$5:$A$1802,0),0)*HLOOKUP(EZ$2,$H$5:$FY$1802,MATCH($A348,$A$5:$A$1802,0),0),$H$2)</f>
        <v>-</v>
      </c>
      <c r="FA348" s="166" t="str">
        <f>IFERROR(HLOOKUP(FA$1,$H$5:$FY$1802,MATCH($A348,$A$5:$A$1802,0),0)*HLOOKUP(FA$2,$H$5:$FY$1802,MATCH($A348,$A$5:$A$1802,0),0),$H$2)</f>
        <v>-</v>
      </c>
      <c r="FB348" s="166">
        <f>IFERROR(HLOOKUP(FB$1,$H$5:$FY$1802,MATCH($A348,$A$5:$A$1802,0),0)*HLOOKUP(FB$2,$H$5:$FY$1802,MATCH($A348,$A$5:$A$1802,0),0),$H$2)</f>
        <v>0</v>
      </c>
      <c r="FC348" s="166">
        <f>IFERROR(HLOOKUP(FC$1,$H$5:$FY$1802,MATCH($A348,$A$5:$A$1802,0),0)*HLOOKUP(FC$2,$H$5:$FY$1802,MATCH($A348,$A$5:$A$1802,0),0),$H$2)</f>
        <v>0</v>
      </c>
      <c r="FD348" s="166">
        <f>IFERROR(HLOOKUP(FD$1,$H$5:$FY$1802,MATCH($A348,$A$5:$A$1802,0),0)*HLOOKUP(FD$2,$H$5:$FY$1802,MATCH($A348,$A$5:$A$1802,0),0),$H$2)</f>
        <v>553470</v>
      </c>
      <c r="FE348" s="166">
        <f>IFERROR(HLOOKUP(FE$1,$H$5:$FY$1802,MATCH($A348,$A$5:$A$1802,0),0)*HLOOKUP(FE$2,$H$5:$FY$1802,MATCH($A348,$A$5:$A$1802,0),0),$H$2)</f>
        <v>638136</v>
      </c>
      <c r="FF348" s="166">
        <f>IFERROR(HLOOKUP(FF$1,$H$5:$FY$1802,MATCH($A348,$A$5:$A$1802,0),0)*HLOOKUP(FF$2,$H$5:$FY$1802,MATCH($A348,$A$5:$A$1802,0),0),$H$2)</f>
        <v>0</v>
      </c>
      <c r="FG348" s="166">
        <f>IFERROR(HLOOKUP(FG$1,$H$5:$FY$1802,MATCH($A348,$A$5:$A$1802,0),0)*HLOOKUP(FG$2,$H$5:$FY$1802,MATCH($A348,$A$5:$A$1802,0),0),$H$2)</f>
        <v>209979</v>
      </c>
      <c r="FH348" s="152"/>
      <c r="FI348" s="405">
        <f t="shared" si="1065"/>
        <v>1.8235294117647058</v>
      </c>
      <c r="FJ348" s="405">
        <f t="shared" si="1065"/>
        <v>1.5</v>
      </c>
      <c r="FK348" s="405">
        <f t="shared" si="1066"/>
        <v>1.1176470588235294</v>
      </c>
      <c r="FL348" s="405">
        <f t="shared" si="1067"/>
        <v>1.1176470588235294</v>
      </c>
      <c r="FM348" s="405">
        <f t="shared" si="1068"/>
        <v>1.3748326639892905</v>
      </c>
      <c r="FN348" s="405">
        <f t="shared" si="1069"/>
        <v>1.2289156626506024</v>
      </c>
      <c r="FO348" s="405">
        <f t="shared" si="1070"/>
        <v>1.4076281287246721</v>
      </c>
      <c r="FP348" s="405">
        <f t="shared" si="1071"/>
        <v>1.0786650774731823</v>
      </c>
      <c r="FQ348" s="405">
        <f t="shared" si="1072"/>
        <v>3.3060344827586206</v>
      </c>
      <c r="FR348" s="405">
        <f t="shared" si="1073"/>
        <v>1.0689655172413792</v>
      </c>
      <c r="FS348" s="65"/>
    </row>
    <row r="349" spans="1:175" ht="10.35" customHeight="1" x14ac:dyDescent="0.2">
      <c r="A349" s="180" t="str">
        <f t="shared" si="1060"/>
        <v>2018-19MAYRRU</v>
      </c>
      <c r="B349" s="182" t="str">
        <f t="shared" si="1074"/>
        <v>2018-19</v>
      </c>
      <c r="C349" s="181" t="s">
        <v>840</v>
      </c>
      <c r="D349" s="182" t="str">
        <f>INDEX($FV$16:$FW$26,MATCH($F349,$FV$16:$FV$26,0),2)</f>
        <v>Y56</v>
      </c>
      <c r="E349" s="182" t="str">
        <f>VLOOKUP($D349,$FW$8:$FX$14,2,0)</f>
        <v>London</v>
      </c>
      <c r="F349" s="273" t="s">
        <v>855</v>
      </c>
      <c r="G349" s="273" t="s">
        <v>874</v>
      </c>
      <c r="H349" s="274">
        <v>161811</v>
      </c>
      <c r="I349" s="274">
        <v>133377</v>
      </c>
      <c r="J349" s="274">
        <v>990169</v>
      </c>
      <c r="K349" s="274">
        <v>7</v>
      </c>
      <c r="L349" s="274">
        <v>0</v>
      </c>
      <c r="M349" s="274" t="s">
        <v>44</v>
      </c>
      <c r="N349" s="274">
        <v>54</v>
      </c>
      <c r="O349" s="274">
        <v>130</v>
      </c>
      <c r="P349" s="274" t="s">
        <v>44</v>
      </c>
      <c r="Q349" s="274" t="s">
        <v>44</v>
      </c>
      <c r="R349" s="274" t="s">
        <v>44</v>
      </c>
      <c r="S349" s="274" t="s">
        <v>44</v>
      </c>
      <c r="T349" s="274">
        <v>101934</v>
      </c>
      <c r="U349" s="274">
        <v>9890</v>
      </c>
      <c r="V349" s="274">
        <v>7424</v>
      </c>
      <c r="W349" s="274">
        <v>57692</v>
      </c>
      <c r="X349" s="274">
        <v>20597</v>
      </c>
      <c r="Y349" s="274">
        <v>1146</v>
      </c>
      <c r="Z349" s="274">
        <v>4079263</v>
      </c>
      <c r="AA349" s="274">
        <v>412</v>
      </c>
      <c r="AB349" s="274">
        <v>681</v>
      </c>
      <c r="AC349" s="274">
        <v>5242979</v>
      </c>
      <c r="AD349" s="274">
        <v>706</v>
      </c>
      <c r="AE349" s="274">
        <v>1195</v>
      </c>
      <c r="AF349" s="274">
        <v>63892717</v>
      </c>
      <c r="AG349" s="274">
        <v>1107</v>
      </c>
      <c r="AH349" s="274">
        <v>2244</v>
      </c>
      <c r="AI349" s="274">
        <v>61949799</v>
      </c>
      <c r="AJ349" s="274">
        <v>3008</v>
      </c>
      <c r="AK349" s="274">
        <v>7259</v>
      </c>
      <c r="AL349" s="274">
        <v>6082565</v>
      </c>
      <c r="AM349" s="274">
        <v>5308</v>
      </c>
      <c r="AN349" s="274">
        <v>13024</v>
      </c>
      <c r="AO349" s="274">
        <v>6993</v>
      </c>
      <c r="AP349" s="274">
        <v>275</v>
      </c>
      <c r="AQ349" s="274">
        <v>1111</v>
      </c>
      <c r="AR349" s="274">
        <v>6636</v>
      </c>
      <c r="AS349" s="274">
        <v>221</v>
      </c>
      <c r="AT349" s="274">
        <v>5386</v>
      </c>
      <c r="AU349" s="274">
        <v>0</v>
      </c>
      <c r="AV349" s="274">
        <v>62185</v>
      </c>
      <c r="AW349" s="274">
        <v>6861</v>
      </c>
      <c r="AX349" s="274">
        <v>25895</v>
      </c>
      <c r="AY349" s="274">
        <v>94941</v>
      </c>
      <c r="AZ349" s="274">
        <v>25668</v>
      </c>
      <c r="BA349" s="274">
        <v>20026</v>
      </c>
      <c r="BB349" s="274">
        <v>19215</v>
      </c>
      <c r="BC349" s="274">
        <v>15187</v>
      </c>
      <c r="BD349" s="274">
        <v>84555</v>
      </c>
      <c r="BE349" s="274">
        <v>65155</v>
      </c>
      <c r="BF349" s="274">
        <v>32929</v>
      </c>
      <c r="BG349" s="274">
        <v>23140</v>
      </c>
      <c r="BH349" s="274">
        <v>1630</v>
      </c>
      <c r="BI349" s="274">
        <v>1202</v>
      </c>
      <c r="BJ349" s="274" t="s">
        <v>44</v>
      </c>
      <c r="BK349" s="274" t="s">
        <v>44</v>
      </c>
      <c r="BL349" s="274" t="s">
        <v>44</v>
      </c>
      <c r="BM349" s="274" t="s">
        <v>44</v>
      </c>
      <c r="BN349" s="274" t="s">
        <v>44</v>
      </c>
      <c r="BO349" s="274" t="s">
        <v>44</v>
      </c>
      <c r="BP349" s="274" t="s">
        <v>44</v>
      </c>
      <c r="BQ349" s="274" t="s">
        <v>44</v>
      </c>
      <c r="BR349" s="274" t="s">
        <v>44</v>
      </c>
      <c r="BS349" s="274" t="s">
        <v>44</v>
      </c>
      <c r="BT349" s="274" t="s">
        <v>44</v>
      </c>
      <c r="BU349" s="274" t="s">
        <v>44</v>
      </c>
      <c r="BV349" s="274" t="s">
        <v>44</v>
      </c>
      <c r="BW349" s="274" t="s">
        <v>44</v>
      </c>
      <c r="BX349" s="274" t="s">
        <v>44</v>
      </c>
      <c r="BY349" s="274" t="s">
        <v>44</v>
      </c>
      <c r="BZ349" s="274" t="s">
        <v>44</v>
      </c>
      <c r="CA349" s="274" t="s">
        <v>44</v>
      </c>
      <c r="CB349" s="274" t="s">
        <v>44</v>
      </c>
      <c r="CC349" s="274" t="s">
        <v>44</v>
      </c>
      <c r="CD349" s="274" t="s">
        <v>44</v>
      </c>
      <c r="CE349" s="274" t="s">
        <v>44</v>
      </c>
      <c r="CF349" s="274" t="s">
        <v>44</v>
      </c>
      <c r="CG349" s="274" t="s">
        <v>44</v>
      </c>
      <c r="CH349" s="274" t="s">
        <v>44</v>
      </c>
      <c r="CI349" s="274" t="s">
        <v>44</v>
      </c>
      <c r="CJ349" s="274" t="s">
        <v>44</v>
      </c>
      <c r="CK349" s="274" t="s">
        <v>44</v>
      </c>
      <c r="CL349" s="274" t="s">
        <v>44</v>
      </c>
      <c r="CM349" s="274" t="s">
        <v>44</v>
      </c>
      <c r="CN349" s="274" t="s">
        <v>44</v>
      </c>
      <c r="CO349" s="274" t="s">
        <v>44</v>
      </c>
      <c r="CP349" s="274" t="s">
        <v>44</v>
      </c>
      <c r="CQ349" s="274" t="s">
        <v>44</v>
      </c>
      <c r="CR349" s="274" t="s">
        <v>44</v>
      </c>
      <c r="CS349" s="274" t="s">
        <v>44</v>
      </c>
      <c r="CT349" s="274" t="s">
        <v>44</v>
      </c>
      <c r="CU349" s="274" t="s">
        <v>44</v>
      </c>
      <c r="CV349" s="274" t="s">
        <v>44</v>
      </c>
      <c r="CW349" s="274" t="s">
        <v>44</v>
      </c>
      <c r="CX349" s="274">
        <v>0</v>
      </c>
      <c r="CY349" s="274">
        <v>0</v>
      </c>
      <c r="CZ349" s="274">
        <v>0</v>
      </c>
      <c r="DA349" s="274">
        <v>0</v>
      </c>
      <c r="DB349" s="274">
        <v>4784</v>
      </c>
      <c r="DC349" s="274">
        <v>346340</v>
      </c>
      <c r="DD349" s="274">
        <v>72</v>
      </c>
      <c r="DE349" s="274">
        <v>144</v>
      </c>
      <c r="DF349" s="274" t="s">
        <v>44</v>
      </c>
      <c r="DG349" s="274" t="s">
        <v>44</v>
      </c>
      <c r="DH349" s="274" t="s">
        <v>44</v>
      </c>
      <c r="DI349" s="274" t="s">
        <v>44</v>
      </c>
      <c r="DJ349" s="274" t="s">
        <v>44</v>
      </c>
      <c r="DK349" s="274">
        <v>0</v>
      </c>
      <c r="DL349" s="251">
        <v>734</v>
      </c>
      <c r="DM349" s="251">
        <v>1354</v>
      </c>
      <c r="DN349" s="251">
        <v>54</v>
      </c>
      <c r="DO349" s="251">
        <v>1332</v>
      </c>
      <c r="DP349" s="251">
        <v>4030312</v>
      </c>
      <c r="DQ349" s="251">
        <v>5491</v>
      </c>
      <c r="DR349" s="251">
        <v>12079</v>
      </c>
      <c r="DS349" s="251">
        <v>9180872</v>
      </c>
      <c r="DT349" s="251">
        <v>6781</v>
      </c>
      <c r="DU349" s="251">
        <v>13306</v>
      </c>
      <c r="DV349" s="251">
        <v>428748</v>
      </c>
      <c r="DW349" s="251">
        <v>7940</v>
      </c>
      <c r="DX349" s="251">
        <v>15176</v>
      </c>
      <c r="DY349" s="251">
        <v>11464284</v>
      </c>
      <c r="DZ349" s="251">
        <v>8607</v>
      </c>
      <c r="EA349" s="251">
        <v>16087</v>
      </c>
      <c r="EB349" s="183"/>
      <c r="EC349" s="184">
        <f t="shared" si="1061"/>
        <v>5</v>
      </c>
      <c r="ED349" s="180">
        <f t="shared" si="1062"/>
        <v>2018</v>
      </c>
      <c r="EE349" s="185">
        <f t="shared" si="1063"/>
        <v>43221</v>
      </c>
      <c r="EF349" s="186">
        <f t="shared" si="1064"/>
        <v>31</v>
      </c>
      <c r="EG349" s="187"/>
      <c r="EH349" s="188">
        <f>IFERROR(HLOOKUP(EH$1,$H$5:$FY$1802,MATCH($A349,$A$5:$A$1802,0),0)*HLOOKUP(EH$2,$H$5:$FY$1802,MATCH($A349,$A$5:$A$1802,0),0),$H$2)</f>
        <v>0</v>
      </c>
      <c r="EI349" s="188" t="str">
        <f>IFERROR(HLOOKUP(EI$1,$H$5:$FY$1802,MATCH($A349,$A$5:$A$1802,0),0)*HLOOKUP(EI$2,$H$5:$FY$1802,MATCH($A349,$A$5:$A$1802,0),0),$H$2)</f>
        <v>-</v>
      </c>
      <c r="EJ349" s="188">
        <f>IFERROR(HLOOKUP(EJ$1,$H$5:$FY$1802,MATCH($A349,$A$5:$A$1802,0),0)*HLOOKUP(EJ$2,$H$5:$FY$1802,MATCH($A349,$A$5:$A$1802,0),0),$H$2)</f>
        <v>7202358</v>
      </c>
      <c r="EK349" s="188">
        <f>IFERROR(HLOOKUP(EK$1,$H$5:$FY$1802,MATCH($A349,$A$5:$A$1802,0),0)*HLOOKUP(EK$2,$H$5:$FY$1802,MATCH($A349,$A$5:$A$1802,0),0),$H$2)</f>
        <v>17339010</v>
      </c>
      <c r="EL349" s="188">
        <f>IFERROR(HLOOKUP(EL$1,$H$5:$FY$1802,MATCH($A349,$A$5:$A$1802,0),0)*HLOOKUP(EL$2,$H$5:$FY$1802,MATCH($A349,$A$5:$A$1802,0),0),$H$2)</f>
        <v>6735090</v>
      </c>
      <c r="EM349" s="188">
        <f>IFERROR(HLOOKUP(EM$1,$H$5:$FY$1802,MATCH($A349,$A$5:$A$1802,0),0)*HLOOKUP(EM$2,$H$5:$FY$1802,MATCH($A349,$A$5:$A$1802,0),0),$H$2)</f>
        <v>8871680</v>
      </c>
      <c r="EN349" s="188">
        <f>IFERROR(HLOOKUP(EN$1,$H$5:$FY$1802,MATCH($A349,$A$5:$A$1802,0),0)*HLOOKUP(EN$2,$H$5:$FY$1802,MATCH($A349,$A$5:$A$1802,0),0),$H$2)</f>
        <v>129460848</v>
      </c>
      <c r="EO349" s="188">
        <f>IFERROR(HLOOKUP(EO$1,$H$5:$FY$1802,MATCH($A349,$A$5:$A$1802,0),0)*HLOOKUP(EO$2,$H$5:$FY$1802,MATCH($A349,$A$5:$A$1802,0),0),$H$2)</f>
        <v>149513623</v>
      </c>
      <c r="EP349" s="188">
        <f>IFERROR(HLOOKUP(EP$1,$H$5:$FY$1802,MATCH($A349,$A$5:$A$1802,0),0)*HLOOKUP(EP$2,$H$5:$FY$1802,MATCH($A349,$A$5:$A$1802,0),0),$H$2)</f>
        <v>14925504</v>
      </c>
      <c r="EQ349" s="188" t="str">
        <f>IFERROR(HLOOKUP(EQ$1,$H$5:$FY$1802,MATCH($A349,$A$5:$A$1802,0),0)*HLOOKUP(EQ$2,$H$5:$FY$1802,MATCH($A349,$A$5:$A$1802,0),0),$H$2)</f>
        <v>-</v>
      </c>
      <c r="ER349" s="188" t="str">
        <f>IFERROR(HLOOKUP(ER$1,$H$5:$FY$1802,MATCH($A349,$A$5:$A$1802,0),0)*HLOOKUP(ER$2,$H$5:$FY$1802,MATCH($A349,$A$5:$A$1802,0),0),$H$2)</f>
        <v>-</v>
      </c>
      <c r="ES349" s="188" t="str">
        <f>IFERROR(HLOOKUP(ES$1,$H$5:$FY$1802,MATCH($A349,$A$5:$A$1802,0),0)*HLOOKUP(ES$2,$H$5:$FY$1802,MATCH($A349,$A$5:$A$1802,0),0),$H$2)</f>
        <v>-</v>
      </c>
      <c r="ET349" s="188" t="str">
        <f>IFERROR(HLOOKUP(ET$1,$H$5:$FY$1802,MATCH($A349,$A$5:$A$1802,0),0)*HLOOKUP(ET$2,$H$5:$FY$1802,MATCH($A349,$A$5:$A$1802,0),0),$H$2)</f>
        <v>-</v>
      </c>
      <c r="EU349" s="188" t="str">
        <f>IFERROR(HLOOKUP(EU$1,$H$5:$FY$1802,MATCH($A349,$A$5:$A$1802,0),0)*HLOOKUP(EU$2,$H$5:$FY$1802,MATCH($A349,$A$5:$A$1802,0),0),$H$2)</f>
        <v>-</v>
      </c>
      <c r="EV349" s="188" t="str">
        <f>IFERROR(HLOOKUP(EV$1,$H$5:$FY$1802,MATCH($A349,$A$5:$A$1802,0),0)*HLOOKUP(EV$2,$H$5:$FY$1802,MATCH($A349,$A$5:$A$1802,0),0),$H$2)</f>
        <v>-</v>
      </c>
      <c r="EW349" s="188" t="str">
        <f>IFERROR(HLOOKUP(EW$1,$H$5:$FY$1802,MATCH($A349,$A$5:$A$1802,0),0)*HLOOKUP(EW$2,$H$5:$FY$1802,MATCH($A349,$A$5:$A$1802,0),0),$H$2)</f>
        <v>-</v>
      </c>
      <c r="EX349" s="188" t="str">
        <f>IFERROR(HLOOKUP(EX$1,$H$5:$FY$1802,MATCH($A349,$A$5:$A$1802,0),0)*HLOOKUP(EX$2,$H$5:$FY$1802,MATCH($A349,$A$5:$A$1802,0),0),$H$2)</f>
        <v>-</v>
      </c>
      <c r="EY349" s="188" t="str">
        <f>IFERROR(HLOOKUP(EY$1,$H$5:$FY$1802,MATCH($A349,$A$5:$A$1802,0),0)*HLOOKUP(EY$2,$H$5:$FY$1802,MATCH($A349,$A$5:$A$1802,0),0),$H$2)</f>
        <v>-</v>
      </c>
      <c r="EZ349" s="188" t="str">
        <f>IFERROR(HLOOKUP(EZ$1,$H$5:$FY$1802,MATCH($A349,$A$5:$A$1802,0),0)*HLOOKUP(EZ$2,$H$5:$FY$1802,MATCH($A349,$A$5:$A$1802,0),0),$H$2)</f>
        <v>-</v>
      </c>
      <c r="FA349" s="188" t="str">
        <f>IFERROR(HLOOKUP(FA$1,$H$5:$FY$1802,MATCH($A349,$A$5:$A$1802,0),0)*HLOOKUP(FA$2,$H$5:$FY$1802,MATCH($A349,$A$5:$A$1802,0),0),$H$2)</f>
        <v>-</v>
      </c>
      <c r="FB349" s="188">
        <f>IFERROR(HLOOKUP(FB$1,$H$5:$FY$1802,MATCH($A349,$A$5:$A$1802,0),0)*HLOOKUP(FB$2,$H$5:$FY$1802,MATCH($A349,$A$5:$A$1802,0),0),$H$2)</f>
        <v>0</v>
      </c>
      <c r="FC349" s="188">
        <f>IFERROR(HLOOKUP(FC$1,$H$5:$FY$1802,MATCH($A349,$A$5:$A$1802,0),0)*HLOOKUP(FC$2,$H$5:$FY$1802,MATCH($A349,$A$5:$A$1802,0),0),$H$2)</f>
        <v>688896</v>
      </c>
      <c r="FD349" s="188">
        <f>IFERROR(HLOOKUP(FD$1,$H$5:$FY$1802,MATCH($A349,$A$5:$A$1802,0),0)*HLOOKUP(FD$2,$H$5:$FY$1802,MATCH($A349,$A$5:$A$1802,0),0),$H$2)</f>
        <v>8865986</v>
      </c>
      <c r="FE349" s="188">
        <f>IFERROR(HLOOKUP(FE$1,$H$5:$FY$1802,MATCH($A349,$A$5:$A$1802,0),0)*HLOOKUP(FE$2,$H$5:$FY$1802,MATCH($A349,$A$5:$A$1802,0),0),$H$2)</f>
        <v>18016324</v>
      </c>
      <c r="FF349" s="188">
        <f>IFERROR(HLOOKUP(FF$1,$H$5:$FY$1802,MATCH($A349,$A$5:$A$1802,0),0)*HLOOKUP(FF$2,$H$5:$FY$1802,MATCH($A349,$A$5:$A$1802,0),0),$H$2)</f>
        <v>819504</v>
      </c>
      <c r="FG349" s="188">
        <f>IFERROR(HLOOKUP(FG$1,$H$5:$FY$1802,MATCH($A349,$A$5:$A$1802,0),0)*HLOOKUP(FG$2,$H$5:$FY$1802,MATCH($A349,$A$5:$A$1802,0),0),$H$2)</f>
        <v>21427884</v>
      </c>
      <c r="FH349" s="189"/>
      <c r="FI349" s="406">
        <f t="shared" si="1065"/>
        <v>2.5953488372093023</v>
      </c>
      <c r="FJ349" s="406">
        <f t="shared" si="1065"/>
        <v>2.0248736097067743</v>
      </c>
      <c r="FK349" s="406">
        <f t="shared" si="1066"/>
        <v>2.5882273706896552</v>
      </c>
      <c r="FL349" s="406">
        <f t="shared" si="1067"/>
        <v>2.0456627155172415</v>
      </c>
      <c r="FM349" s="406">
        <f t="shared" si="1068"/>
        <v>1.465627816681689</v>
      </c>
      <c r="FN349" s="406">
        <f t="shared" si="1069"/>
        <v>1.1293593565832352</v>
      </c>
      <c r="FO349" s="406">
        <f t="shared" si="1070"/>
        <v>1.5987279700927319</v>
      </c>
      <c r="FP349" s="406">
        <f t="shared" si="1071"/>
        <v>1.1234645822207117</v>
      </c>
      <c r="FQ349" s="406">
        <f t="shared" si="1072"/>
        <v>1.4223385689354275</v>
      </c>
      <c r="FR349" s="406">
        <f t="shared" si="1073"/>
        <v>1.0488656195462478</v>
      </c>
      <c r="FS349" s="410"/>
    </row>
    <row r="350" spans="1:175" ht="10.35" customHeight="1" x14ac:dyDescent="0.2">
      <c r="A350" s="74" t="str">
        <f t="shared" si="1060"/>
        <v>2018-19MAYRX6</v>
      </c>
      <c r="B350" s="163" t="str">
        <f t="shared" si="1074"/>
        <v>2018-19</v>
      </c>
      <c r="C350" s="26" t="s">
        <v>840</v>
      </c>
      <c r="D350" s="163" t="str">
        <f>INDEX($FV$16:$FW$26,MATCH($F350,$FV$16:$FV$26,0),2)</f>
        <v>Y63</v>
      </c>
      <c r="E350" s="163" t="str">
        <f>VLOOKUP($D350,$FW$8:$FX$14,2,0)</f>
        <v>North East and Yorkshire</v>
      </c>
      <c r="F350" s="271" t="s">
        <v>857</v>
      </c>
      <c r="G350" s="271" t="s">
        <v>875</v>
      </c>
      <c r="H350" s="272">
        <v>43684</v>
      </c>
      <c r="I350" s="272">
        <v>29270</v>
      </c>
      <c r="J350" s="272">
        <v>64167</v>
      </c>
      <c r="K350" s="272">
        <v>2</v>
      </c>
      <c r="L350" s="272">
        <v>1</v>
      </c>
      <c r="M350" s="272" t="s">
        <v>44</v>
      </c>
      <c r="N350" s="272">
        <v>7</v>
      </c>
      <c r="O350" s="272">
        <v>26</v>
      </c>
      <c r="P350" s="272" t="s">
        <v>44</v>
      </c>
      <c r="Q350" s="272" t="s">
        <v>44</v>
      </c>
      <c r="R350" s="272" t="s">
        <v>44</v>
      </c>
      <c r="S350" s="272" t="s">
        <v>44</v>
      </c>
      <c r="T350" s="272">
        <v>34856</v>
      </c>
      <c r="U350" s="272">
        <v>2227</v>
      </c>
      <c r="V350" s="272">
        <v>1353</v>
      </c>
      <c r="W350" s="272">
        <v>17894</v>
      </c>
      <c r="X350" s="272">
        <v>9611</v>
      </c>
      <c r="Y350" s="272">
        <v>507</v>
      </c>
      <c r="Z350" s="272">
        <v>780069</v>
      </c>
      <c r="AA350" s="272">
        <v>350</v>
      </c>
      <c r="AB350" s="272">
        <v>585</v>
      </c>
      <c r="AC350" s="272">
        <v>641289</v>
      </c>
      <c r="AD350" s="272">
        <v>474</v>
      </c>
      <c r="AE350" s="272">
        <v>828</v>
      </c>
      <c r="AF350" s="272">
        <v>17489101</v>
      </c>
      <c r="AG350" s="272">
        <v>977</v>
      </c>
      <c r="AH350" s="272">
        <v>1991</v>
      </c>
      <c r="AI350" s="272">
        <v>29350342</v>
      </c>
      <c r="AJ350" s="272">
        <v>3054</v>
      </c>
      <c r="AK350" s="272">
        <v>7074</v>
      </c>
      <c r="AL350" s="272">
        <v>1714991</v>
      </c>
      <c r="AM350" s="272">
        <v>3383</v>
      </c>
      <c r="AN350" s="272">
        <v>7596</v>
      </c>
      <c r="AO350" s="272">
        <v>1751</v>
      </c>
      <c r="AP350" s="272">
        <v>51</v>
      </c>
      <c r="AQ350" s="272">
        <v>547</v>
      </c>
      <c r="AR350" s="272">
        <v>3783</v>
      </c>
      <c r="AS350" s="272">
        <v>89</v>
      </c>
      <c r="AT350" s="272">
        <v>1064</v>
      </c>
      <c r="AU350" s="272">
        <v>0</v>
      </c>
      <c r="AV350" s="272">
        <v>20295</v>
      </c>
      <c r="AW350" s="272">
        <v>4097</v>
      </c>
      <c r="AX350" s="272">
        <v>8713</v>
      </c>
      <c r="AY350" s="272">
        <v>33105</v>
      </c>
      <c r="AZ350" s="272">
        <v>4354</v>
      </c>
      <c r="BA350" s="272">
        <v>3647</v>
      </c>
      <c r="BB350" s="272">
        <v>2650</v>
      </c>
      <c r="BC350" s="272">
        <v>2260</v>
      </c>
      <c r="BD350" s="272">
        <v>24417</v>
      </c>
      <c r="BE350" s="272">
        <v>20830</v>
      </c>
      <c r="BF350" s="272">
        <v>15782</v>
      </c>
      <c r="BG350" s="272">
        <v>10198</v>
      </c>
      <c r="BH350" s="272">
        <v>837</v>
      </c>
      <c r="BI350" s="272">
        <v>505</v>
      </c>
      <c r="BJ350" s="272" t="s">
        <v>44</v>
      </c>
      <c r="BK350" s="272" t="s">
        <v>44</v>
      </c>
      <c r="BL350" s="272" t="s">
        <v>44</v>
      </c>
      <c r="BM350" s="272" t="s">
        <v>44</v>
      </c>
      <c r="BN350" s="272" t="s">
        <v>44</v>
      </c>
      <c r="BO350" s="272" t="s">
        <v>44</v>
      </c>
      <c r="BP350" s="272" t="s">
        <v>44</v>
      </c>
      <c r="BQ350" s="272" t="s">
        <v>44</v>
      </c>
      <c r="BR350" s="272" t="s">
        <v>44</v>
      </c>
      <c r="BS350" s="272" t="s">
        <v>44</v>
      </c>
      <c r="BT350" s="272" t="s">
        <v>44</v>
      </c>
      <c r="BU350" s="272" t="s">
        <v>44</v>
      </c>
      <c r="BV350" s="272" t="s">
        <v>44</v>
      </c>
      <c r="BW350" s="272" t="s">
        <v>44</v>
      </c>
      <c r="BX350" s="272" t="s">
        <v>44</v>
      </c>
      <c r="BY350" s="272" t="s">
        <v>44</v>
      </c>
      <c r="BZ350" s="272" t="s">
        <v>44</v>
      </c>
      <c r="CA350" s="272" t="s">
        <v>44</v>
      </c>
      <c r="CB350" s="272" t="s">
        <v>44</v>
      </c>
      <c r="CC350" s="272" t="s">
        <v>44</v>
      </c>
      <c r="CD350" s="272" t="s">
        <v>44</v>
      </c>
      <c r="CE350" s="272" t="s">
        <v>44</v>
      </c>
      <c r="CF350" s="272" t="s">
        <v>44</v>
      </c>
      <c r="CG350" s="272" t="s">
        <v>44</v>
      </c>
      <c r="CH350" s="272" t="s">
        <v>44</v>
      </c>
      <c r="CI350" s="272" t="s">
        <v>44</v>
      </c>
      <c r="CJ350" s="272" t="s">
        <v>44</v>
      </c>
      <c r="CK350" s="272" t="s">
        <v>44</v>
      </c>
      <c r="CL350" s="272" t="s">
        <v>44</v>
      </c>
      <c r="CM350" s="272" t="s">
        <v>44</v>
      </c>
      <c r="CN350" s="272" t="s">
        <v>44</v>
      </c>
      <c r="CO350" s="272" t="s">
        <v>44</v>
      </c>
      <c r="CP350" s="272" t="s">
        <v>44</v>
      </c>
      <c r="CQ350" s="272" t="s">
        <v>44</v>
      </c>
      <c r="CR350" s="272" t="s">
        <v>44</v>
      </c>
      <c r="CS350" s="272" t="s">
        <v>44</v>
      </c>
      <c r="CT350" s="272" t="s">
        <v>44</v>
      </c>
      <c r="CU350" s="272" t="s">
        <v>44</v>
      </c>
      <c r="CV350" s="272" t="s">
        <v>44</v>
      </c>
      <c r="CW350" s="272" t="s">
        <v>44</v>
      </c>
      <c r="CX350" s="272">
        <v>89</v>
      </c>
      <c r="CY350" s="272">
        <v>32837</v>
      </c>
      <c r="CZ350" s="272">
        <v>369</v>
      </c>
      <c r="DA350" s="272">
        <v>584</v>
      </c>
      <c r="DB350" s="272">
        <v>862</v>
      </c>
      <c r="DC350" s="272">
        <v>26131</v>
      </c>
      <c r="DD350" s="272">
        <v>30</v>
      </c>
      <c r="DE350" s="272">
        <v>60</v>
      </c>
      <c r="DF350" s="272" t="s">
        <v>44</v>
      </c>
      <c r="DG350" s="272" t="s">
        <v>44</v>
      </c>
      <c r="DH350" s="272" t="s">
        <v>44</v>
      </c>
      <c r="DI350" s="272" t="s">
        <v>44</v>
      </c>
      <c r="DJ350" s="272" t="s">
        <v>44</v>
      </c>
      <c r="DK350" s="272">
        <v>1597</v>
      </c>
      <c r="DL350" s="250">
        <v>819</v>
      </c>
      <c r="DM350" s="250">
        <v>313</v>
      </c>
      <c r="DN350" s="250">
        <v>0</v>
      </c>
      <c r="DO350" s="250">
        <v>79</v>
      </c>
      <c r="DP350" s="250">
        <v>4096784</v>
      </c>
      <c r="DQ350" s="250">
        <v>5002</v>
      </c>
      <c r="DR350" s="250">
        <v>10779</v>
      </c>
      <c r="DS350" s="250">
        <v>2147638</v>
      </c>
      <c r="DT350" s="250">
        <v>6861</v>
      </c>
      <c r="DU350" s="250">
        <v>14830</v>
      </c>
      <c r="DV350" s="250">
        <v>0</v>
      </c>
      <c r="DW350" s="250">
        <v>0</v>
      </c>
      <c r="DX350" s="250">
        <v>0</v>
      </c>
      <c r="DY350" s="250">
        <v>675360</v>
      </c>
      <c r="DZ350" s="250">
        <v>8549</v>
      </c>
      <c r="EA350" s="250">
        <v>26171</v>
      </c>
      <c r="EB350" s="155"/>
      <c r="EC350" s="75">
        <f t="shared" si="1061"/>
        <v>5</v>
      </c>
      <c r="ED350" s="74">
        <f t="shared" si="1062"/>
        <v>2018</v>
      </c>
      <c r="EE350" s="165">
        <f t="shared" si="1063"/>
        <v>43221</v>
      </c>
      <c r="EF350" s="157">
        <f t="shared" si="1064"/>
        <v>31</v>
      </c>
      <c r="EG350" s="156"/>
      <c r="EH350" s="166">
        <f>IFERROR(HLOOKUP(EH$1,$H$5:$FY$1802,MATCH($A350,$A$5:$A$1802,0),0)*HLOOKUP(EH$2,$H$5:$FY$1802,MATCH($A350,$A$5:$A$1802,0),0),$H$2)</f>
        <v>29270</v>
      </c>
      <c r="EI350" s="166" t="str">
        <f>IFERROR(HLOOKUP(EI$1,$H$5:$FY$1802,MATCH($A350,$A$5:$A$1802,0),0)*HLOOKUP(EI$2,$H$5:$FY$1802,MATCH($A350,$A$5:$A$1802,0),0),$H$2)</f>
        <v>-</v>
      </c>
      <c r="EJ350" s="166">
        <f>IFERROR(HLOOKUP(EJ$1,$H$5:$FY$1802,MATCH($A350,$A$5:$A$1802,0),0)*HLOOKUP(EJ$2,$H$5:$FY$1802,MATCH($A350,$A$5:$A$1802,0),0),$H$2)</f>
        <v>204890</v>
      </c>
      <c r="EK350" s="166">
        <f>IFERROR(HLOOKUP(EK$1,$H$5:$FY$1802,MATCH($A350,$A$5:$A$1802,0),0)*HLOOKUP(EK$2,$H$5:$FY$1802,MATCH($A350,$A$5:$A$1802,0),0),$H$2)</f>
        <v>761020</v>
      </c>
      <c r="EL350" s="166">
        <f>IFERROR(HLOOKUP(EL$1,$H$5:$FY$1802,MATCH($A350,$A$5:$A$1802,0),0)*HLOOKUP(EL$2,$H$5:$FY$1802,MATCH($A350,$A$5:$A$1802,0),0),$H$2)</f>
        <v>1302795</v>
      </c>
      <c r="EM350" s="166">
        <f>IFERROR(HLOOKUP(EM$1,$H$5:$FY$1802,MATCH($A350,$A$5:$A$1802,0),0)*HLOOKUP(EM$2,$H$5:$FY$1802,MATCH($A350,$A$5:$A$1802,0),0),$H$2)</f>
        <v>1120284</v>
      </c>
      <c r="EN350" s="166">
        <f>IFERROR(HLOOKUP(EN$1,$H$5:$FY$1802,MATCH($A350,$A$5:$A$1802,0),0)*HLOOKUP(EN$2,$H$5:$FY$1802,MATCH($A350,$A$5:$A$1802,0),0),$H$2)</f>
        <v>35626954</v>
      </c>
      <c r="EO350" s="166">
        <f>IFERROR(HLOOKUP(EO$1,$H$5:$FY$1802,MATCH($A350,$A$5:$A$1802,0),0)*HLOOKUP(EO$2,$H$5:$FY$1802,MATCH($A350,$A$5:$A$1802,0),0),$H$2)</f>
        <v>67988214</v>
      </c>
      <c r="EP350" s="166">
        <f>IFERROR(HLOOKUP(EP$1,$H$5:$FY$1802,MATCH($A350,$A$5:$A$1802,0),0)*HLOOKUP(EP$2,$H$5:$FY$1802,MATCH($A350,$A$5:$A$1802,0),0),$H$2)</f>
        <v>3851172</v>
      </c>
      <c r="EQ350" s="166" t="str">
        <f>IFERROR(HLOOKUP(EQ$1,$H$5:$FY$1802,MATCH($A350,$A$5:$A$1802,0),0)*HLOOKUP(EQ$2,$H$5:$FY$1802,MATCH($A350,$A$5:$A$1802,0),0),$H$2)</f>
        <v>-</v>
      </c>
      <c r="ER350" s="166" t="str">
        <f>IFERROR(HLOOKUP(ER$1,$H$5:$FY$1802,MATCH($A350,$A$5:$A$1802,0),0)*HLOOKUP(ER$2,$H$5:$FY$1802,MATCH($A350,$A$5:$A$1802,0),0),$H$2)</f>
        <v>-</v>
      </c>
      <c r="ES350" s="166" t="str">
        <f>IFERROR(HLOOKUP(ES$1,$H$5:$FY$1802,MATCH($A350,$A$5:$A$1802,0),0)*HLOOKUP(ES$2,$H$5:$FY$1802,MATCH($A350,$A$5:$A$1802,0),0),$H$2)</f>
        <v>-</v>
      </c>
      <c r="ET350" s="166" t="str">
        <f>IFERROR(HLOOKUP(ET$1,$H$5:$FY$1802,MATCH($A350,$A$5:$A$1802,0),0)*HLOOKUP(ET$2,$H$5:$FY$1802,MATCH($A350,$A$5:$A$1802,0),0),$H$2)</f>
        <v>-</v>
      </c>
      <c r="EU350" s="166" t="str">
        <f>IFERROR(HLOOKUP(EU$1,$H$5:$FY$1802,MATCH($A350,$A$5:$A$1802,0),0)*HLOOKUP(EU$2,$H$5:$FY$1802,MATCH($A350,$A$5:$A$1802,0),0),$H$2)</f>
        <v>-</v>
      </c>
      <c r="EV350" s="166" t="str">
        <f>IFERROR(HLOOKUP(EV$1,$H$5:$FY$1802,MATCH($A350,$A$5:$A$1802,0),0)*HLOOKUP(EV$2,$H$5:$FY$1802,MATCH($A350,$A$5:$A$1802,0),0),$H$2)</f>
        <v>-</v>
      </c>
      <c r="EW350" s="166" t="str">
        <f>IFERROR(HLOOKUP(EW$1,$H$5:$FY$1802,MATCH($A350,$A$5:$A$1802,0),0)*HLOOKUP(EW$2,$H$5:$FY$1802,MATCH($A350,$A$5:$A$1802,0),0),$H$2)</f>
        <v>-</v>
      </c>
      <c r="EX350" s="166" t="str">
        <f>IFERROR(HLOOKUP(EX$1,$H$5:$FY$1802,MATCH($A350,$A$5:$A$1802,0),0)*HLOOKUP(EX$2,$H$5:$FY$1802,MATCH($A350,$A$5:$A$1802,0),0),$H$2)</f>
        <v>-</v>
      </c>
      <c r="EY350" s="166" t="str">
        <f>IFERROR(HLOOKUP(EY$1,$H$5:$FY$1802,MATCH($A350,$A$5:$A$1802,0),0)*HLOOKUP(EY$2,$H$5:$FY$1802,MATCH($A350,$A$5:$A$1802,0),0),$H$2)</f>
        <v>-</v>
      </c>
      <c r="EZ350" s="166" t="str">
        <f>IFERROR(HLOOKUP(EZ$1,$H$5:$FY$1802,MATCH($A350,$A$5:$A$1802,0),0)*HLOOKUP(EZ$2,$H$5:$FY$1802,MATCH($A350,$A$5:$A$1802,0),0),$H$2)</f>
        <v>-</v>
      </c>
      <c r="FA350" s="166" t="str">
        <f>IFERROR(HLOOKUP(FA$1,$H$5:$FY$1802,MATCH($A350,$A$5:$A$1802,0),0)*HLOOKUP(FA$2,$H$5:$FY$1802,MATCH($A350,$A$5:$A$1802,0),0),$H$2)</f>
        <v>-</v>
      </c>
      <c r="FB350" s="166">
        <f>IFERROR(HLOOKUP(FB$1,$H$5:$FY$1802,MATCH($A350,$A$5:$A$1802,0),0)*HLOOKUP(FB$2,$H$5:$FY$1802,MATCH($A350,$A$5:$A$1802,0),0),$H$2)</f>
        <v>51976</v>
      </c>
      <c r="FC350" s="166">
        <f>IFERROR(HLOOKUP(FC$1,$H$5:$FY$1802,MATCH($A350,$A$5:$A$1802,0),0)*HLOOKUP(FC$2,$H$5:$FY$1802,MATCH($A350,$A$5:$A$1802,0),0),$H$2)</f>
        <v>51720</v>
      </c>
      <c r="FD350" s="166">
        <f>IFERROR(HLOOKUP(FD$1,$H$5:$FY$1802,MATCH($A350,$A$5:$A$1802,0),0)*HLOOKUP(FD$2,$H$5:$FY$1802,MATCH($A350,$A$5:$A$1802,0),0),$H$2)</f>
        <v>8828001</v>
      </c>
      <c r="FE350" s="166">
        <f>IFERROR(HLOOKUP(FE$1,$H$5:$FY$1802,MATCH($A350,$A$5:$A$1802,0),0)*HLOOKUP(FE$2,$H$5:$FY$1802,MATCH($A350,$A$5:$A$1802,0),0),$H$2)</f>
        <v>4641790</v>
      </c>
      <c r="FF350" s="166">
        <f>IFERROR(HLOOKUP(FF$1,$H$5:$FY$1802,MATCH($A350,$A$5:$A$1802,0),0)*HLOOKUP(FF$2,$H$5:$FY$1802,MATCH($A350,$A$5:$A$1802,0),0),$H$2)</f>
        <v>0</v>
      </c>
      <c r="FG350" s="166">
        <f>IFERROR(HLOOKUP(FG$1,$H$5:$FY$1802,MATCH($A350,$A$5:$A$1802,0),0)*HLOOKUP(FG$2,$H$5:$FY$1802,MATCH($A350,$A$5:$A$1802,0),0),$H$2)</f>
        <v>2067509</v>
      </c>
      <c r="FH350" s="152"/>
      <c r="FI350" s="405">
        <f t="shared" si="1065"/>
        <v>1.9550965424337674</v>
      </c>
      <c r="FJ350" s="405">
        <f t="shared" si="1065"/>
        <v>1.637629097440503</v>
      </c>
      <c r="FK350" s="405">
        <f t="shared" si="1066"/>
        <v>1.9586104951958609</v>
      </c>
      <c r="FL350" s="405">
        <f t="shared" si="1067"/>
        <v>1.6703621581670363</v>
      </c>
      <c r="FM350" s="405">
        <f t="shared" si="1068"/>
        <v>1.3645355985246452</v>
      </c>
      <c r="FN350" s="405">
        <f t="shared" si="1069"/>
        <v>1.1640773443612384</v>
      </c>
      <c r="FO350" s="405">
        <f t="shared" si="1070"/>
        <v>1.6420767870148787</v>
      </c>
      <c r="FP350" s="405">
        <f t="shared" si="1071"/>
        <v>1.0610758505878681</v>
      </c>
      <c r="FQ350" s="405">
        <f t="shared" si="1072"/>
        <v>1.650887573964497</v>
      </c>
      <c r="FR350" s="405">
        <f t="shared" si="1073"/>
        <v>0.99605522682445757</v>
      </c>
      <c r="FS350" s="65"/>
    </row>
    <row r="351" spans="1:175" ht="10.35" customHeight="1" x14ac:dyDescent="0.2">
      <c r="A351" s="74" t="str">
        <f t="shared" si="1060"/>
        <v>2018-19MAYRX7</v>
      </c>
      <c r="B351" s="163" t="str">
        <f t="shared" si="1074"/>
        <v>2018-19</v>
      </c>
      <c r="C351" s="26" t="s">
        <v>840</v>
      </c>
      <c r="D351" s="163" t="str">
        <f>INDEX($FV$16:$FW$26,MATCH($F351,$FV$16:$FV$26,0),2)</f>
        <v>Y62</v>
      </c>
      <c r="E351" s="163" t="str">
        <f>VLOOKUP($D351,$FW$8:$FX$14,2,0)</f>
        <v>North West</v>
      </c>
      <c r="F351" s="271" t="s">
        <v>859</v>
      </c>
      <c r="G351" s="271" t="s">
        <v>876</v>
      </c>
      <c r="H351" s="272">
        <v>141290</v>
      </c>
      <c r="I351" s="272">
        <v>109402</v>
      </c>
      <c r="J351" s="272">
        <v>1839366</v>
      </c>
      <c r="K351" s="272">
        <v>17</v>
      </c>
      <c r="L351" s="272">
        <v>1</v>
      </c>
      <c r="M351" s="272" t="s">
        <v>44</v>
      </c>
      <c r="N351" s="272">
        <v>93</v>
      </c>
      <c r="O351" s="272">
        <v>147</v>
      </c>
      <c r="P351" s="272" t="s">
        <v>44</v>
      </c>
      <c r="Q351" s="272" t="s">
        <v>44</v>
      </c>
      <c r="R351" s="272" t="s">
        <v>44</v>
      </c>
      <c r="S351" s="272" t="s">
        <v>44</v>
      </c>
      <c r="T351" s="272">
        <v>94996</v>
      </c>
      <c r="U351" s="272">
        <v>9688</v>
      </c>
      <c r="V351" s="272">
        <v>7272</v>
      </c>
      <c r="W351" s="272">
        <v>48657</v>
      </c>
      <c r="X351" s="272">
        <v>23023</v>
      </c>
      <c r="Y351" s="272">
        <v>4169</v>
      </c>
      <c r="Z351" s="272">
        <v>4748135</v>
      </c>
      <c r="AA351" s="272">
        <v>490</v>
      </c>
      <c r="AB351" s="272">
        <v>831</v>
      </c>
      <c r="AC351" s="272">
        <v>5559411</v>
      </c>
      <c r="AD351" s="272">
        <v>764</v>
      </c>
      <c r="AE351" s="272">
        <v>1318</v>
      </c>
      <c r="AF351" s="272">
        <v>72293779</v>
      </c>
      <c r="AG351" s="272">
        <v>1486</v>
      </c>
      <c r="AH351" s="272">
        <v>3285</v>
      </c>
      <c r="AI351" s="272">
        <v>92103937</v>
      </c>
      <c r="AJ351" s="272">
        <v>4001</v>
      </c>
      <c r="AK351" s="272">
        <v>9531</v>
      </c>
      <c r="AL351" s="272">
        <v>23621017</v>
      </c>
      <c r="AM351" s="272">
        <v>5666</v>
      </c>
      <c r="AN351" s="272">
        <v>11208</v>
      </c>
      <c r="AO351" s="272">
        <v>4606</v>
      </c>
      <c r="AP351" s="272">
        <v>446</v>
      </c>
      <c r="AQ351" s="272">
        <v>2295</v>
      </c>
      <c r="AR351" s="272">
        <v>5855</v>
      </c>
      <c r="AS351" s="272">
        <v>351</v>
      </c>
      <c r="AT351" s="272">
        <v>1514</v>
      </c>
      <c r="AU351" s="272">
        <v>94</v>
      </c>
      <c r="AV351" s="272">
        <v>60809</v>
      </c>
      <c r="AW351" s="272">
        <v>6262</v>
      </c>
      <c r="AX351" s="272">
        <v>23319</v>
      </c>
      <c r="AY351" s="272">
        <v>90390</v>
      </c>
      <c r="AZ351" s="272">
        <v>19007</v>
      </c>
      <c r="BA351" s="272">
        <v>16331</v>
      </c>
      <c r="BB351" s="272">
        <v>14033</v>
      </c>
      <c r="BC351" s="272">
        <v>12257</v>
      </c>
      <c r="BD351" s="272">
        <v>62387</v>
      </c>
      <c r="BE351" s="272">
        <v>52741</v>
      </c>
      <c r="BF351" s="272">
        <v>32039</v>
      </c>
      <c r="BG351" s="272">
        <v>25161</v>
      </c>
      <c r="BH351" s="272">
        <v>5382</v>
      </c>
      <c r="BI351" s="272">
        <v>4477</v>
      </c>
      <c r="BJ351" s="272" t="s">
        <v>44</v>
      </c>
      <c r="BK351" s="272" t="s">
        <v>44</v>
      </c>
      <c r="BL351" s="272" t="s">
        <v>44</v>
      </c>
      <c r="BM351" s="272" t="s">
        <v>44</v>
      </c>
      <c r="BN351" s="272" t="s">
        <v>44</v>
      </c>
      <c r="BO351" s="272" t="s">
        <v>44</v>
      </c>
      <c r="BP351" s="272" t="s">
        <v>44</v>
      </c>
      <c r="BQ351" s="272" t="s">
        <v>44</v>
      </c>
      <c r="BR351" s="272" t="s">
        <v>44</v>
      </c>
      <c r="BS351" s="272" t="s">
        <v>44</v>
      </c>
      <c r="BT351" s="272" t="s">
        <v>44</v>
      </c>
      <c r="BU351" s="272" t="s">
        <v>44</v>
      </c>
      <c r="BV351" s="272" t="s">
        <v>44</v>
      </c>
      <c r="BW351" s="272" t="s">
        <v>44</v>
      </c>
      <c r="BX351" s="272" t="s">
        <v>44</v>
      </c>
      <c r="BY351" s="272" t="s">
        <v>44</v>
      </c>
      <c r="BZ351" s="272" t="s">
        <v>44</v>
      </c>
      <c r="CA351" s="272" t="s">
        <v>44</v>
      </c>
      <c r="CB351" s="272" t="s">
        <v>44</v>
      </c>
      <c r="CC351" s="272" t="s">
        <v>44</v>
      </c>
      <c r="CD351" s="272" t="s">
        <v>44</v>
      </c>
      <c r="CE351" s="272" t="s">
        <v>44</v>
      </c>
      <c r="CF351" s="272" t="s">
        <v>44</v>
      </c>
      <c r="CG351" s="272" t="s">
        <v>44</v>
      </c>
      <c r="CH351" s="272" t="s">
        <v>44</v>
      </c>
      <c r="CI351" s="272" t="s">
        <v>44</v>
      </c>
      <c r="CJ351" s="272" t="s">
        <v>44</v>
      </c>
      <c r="CK351" s="272" t="s">
        <v>44</v>
      </c>
      <c r="CL351" s="272" t="s">
        <v>44</v>
      </c>
      <c r="CM351" s="272" t="s">
        <v>44</v>
      </c>
      <c r="CN351" s="272" t="s">
        <v>44</v>
      </c>
      <c r="CO351" s="272" t="s">
        <v>44</v>
      </c>
      <c r="CP351" s="272" t="s">
        <v>44</v>
      </c>
      <c r="CQ351" s="272" t="s">
        <v>44</v>
      </c>
      <c r="CR351" s="272" t="s">
        <v>44</v>
      </c>
      <c r="CS351" s="272" t="s">
        <v>44</v>
      </c>
      <c r="CT351" s="272" t="s">
        <v>44</v>
      </c>
      <c r="CU351" s="272" t="s">
        <v>44</v>
      </c>
      <c r="CV351" s="272" t="s">
        <v>44</v>
      </c>
      <c r="CW351" s="272" t="s">
        <v>44</v>
      </c>
      <c r="CX351" s="272">
        <v>0</v>
      </c>
      <c r="CY351" s="272">
        <v>0</v>
      </c>
      <c r="CZ351" s="272">
        <v>0</v>
      </c>
      <c r="DA351" s="272">
        <v>0</v>
      </c>
      <c r="DB351" s="272">
        <v>3835</v>
      </c>
      <c r="DC351" s="272">
        <v>220402</v>
      </c>
      <c r="DD351" s="272">
        <v>57</v>
      </c>
      <c r="DE351" s="272">
        <v>118</v>
      </c>
      <c r="DF351" s="272" t="s">
        <v>44</v>
      </c>
      <c r="DG351" s="272" t="s">
        <v>44</v>
      </c>
      <c r="DH351" s="272" t="s">
        <v>44</v>
      </c>
      <c r="DI351" s="272" t="s">
        <v>44</v>
      </c>
      <c r="DJ351" s="272" t="s">
        <v>44</v>
      </c>
      <c r="DK351" s="272">
        <v>251</v>
      </c>
      <c r="DL351" s="250">
        <v>1702</v>
      </c>
      <c r="DM351" s="250">
        <v>1137</v>
      </c>
      <c r="DN351" s="250">
        <v>85</v>
      </c>
      <c r="DO351" s="250">
        <v>929</v>
      </c>
      <c r="DP351" s="250">
        <v>9411483</v>
      </c>
      <c r="DQ351" s="250">
        <v>5530</v>
      </c>
      <c r="DR351" s="250">
        <v>11804</v>
      </c>
      <c r="DS351" s="250">
        <v>6863242</v>
      </c>
      <c r="DT351" s="250">
        <v>6036</v>
      </c>
      <c r="DU351" s="250">
        <v>13124</v>
      </c>
      <c r="DV351" s="250">
        <v>607955</v>
      </c>
      <c r="DW351" s="250">
        <v>7152</v>
      </c>
      <c r="DX351" s="250">
        <v>14288</v>
      </c>
      <c r="DY351" s="250">
        <v>7662855</v>
      </c>
      <c r="DZ351" s="250">
        <v>8248</v>
      </c>
      <c r="EA351" s="250">
        <v>18450</v>
      </c>
      <c r="EB351" s="155"/>
      <c r="EC351" s="75">
        <f t="shared" si="1061"/>
        <v>5</v>
      </c>
      <c r="ED351" s="74">
        <f t="shared" si="1062"/>
        <v>2018</v>
      </c>
      <c r="EE351" s="165">
        <f t="shared" si="1063"/>
        <v>43221</v>
      </c>
      <c r="EF351" s="157">
        <f t="shared" si="1064"/>
        <v>31</v>
      </c>
      <c r="EG351" s="156"/>
      <c r="EH351" s="166">
        <f>IFERROR(HLOOKUP(EH$1,$H$5:$FY$1802,MATCH($A351,$A$5:$A$1802,0),0)*HLOOKUP(EH$2,$H$5:$FY$1802,MATCH($A351,$A$5:$A$1802,0),0),$H$2)</f>
        <v>109402</v>
      </c>
      <c r="EI351" s="166" t="str">
        <f>IFERROR(HLOOKUP(EI$1,$H$5:$FY$1802,MATCH($A351,$A$5:$A$1802,0),0)*HLOOKUP(EI$2,$H$5:$FY$1802,MATCH($A351,$A$5:$A$1802,0),0),$H$2)</f>
        <v>-</v>
      </c>
      <c r="EJ351" s="166">
        <f>IFERROR(HLOOKUP(EJ$1,$H$5:$FY$1802,MATCH($A351,$A$5:$A$1802,0),0)*HLOOKUP(EJ$2,$H$5:$FY$1802,MATCH($A351,$A$5:$A$1802,0),0),$H$2)</f>
        <v>10174386</v>
      </c>
      <c r="EK351" s="166">
        <f>IFERROR(HLOOKUP(EK$1,$H$5:$FY$1802,MATCH($A351,$A$5:$A$1802,0),0)*HLOOKUP(EK$2,$H$5:$FY$1802,MATCH($A351,$A$5:$A$1802,0),0),$H$2)</f>
        <v>16082094</v>
      </c>
      <c r="EL351" s="166">
        <f>IFERROR(HLOOKUP(EL$1,$H$5:$FY$1802,MATCH($A351,$A$5:$A$1802,0),0)*HLOOKUP(EL$2,$H$5:$FY$1802,MATCH($A351,$A$5:$A$1802,0),0),$H$2)</f>
        <v>8050728</v>
      </c>
      <c r="EM351" s="166">
        <f>IFERROR(HLOOKUP(EM$1,$H$5:$FY$1802,MATCH($A351,$A$5:$A$1802,0),0)*HLOOKUP(EM$2,$H$5:$FY$1802,MATCH($A351,$A$5:$A$1802,0),0),$H$2)</f>
        <v>9584496</v>
      </c>
      <c r="EN351" s="166">
        <f>IFERROR(HLOOKUP(EN$1,$H$5:$FY$1802,MATCH($A351,$A$5:$A$1802,0),0)*HLOOKUP(EN$2,$H$5:$FY$1802,MATCH($A351,$A$5:$A$1802,0),0),$H$2)</f>
        <v>159838245</v>
      </c>
      <c r="EO351" s="166">
        <f>IFERROR(HLOOKUP(EO$1,$H$5:$FY$1802,MATCH($A351,$A$5:$A$1802,0),0)*HLOOKUP(EO$2,$H$5:$FY$1802,MATCH($A351,$A$5:$A$1802,0),0),$H$2)</f>
        <v>219432213</v>
      </c>
      <c r="EP351" s="166">
        <f>IFERROR(HLOOKUP(EP$1,$H$5:$FY$1802,MATCH($A351,$A$5:$A$1802,0),0)*HLOOKUP(EP$2,$H$5:$FY$1802,MATCH($A351,$A$5:$A$1802,0),0),$H$2)</f>
        <v>46726152</v>
      </c>
      <c r="EQ351" s="166" t="str">
        <f>IFERROR(HLOOKUP(EQ$1,$H$5:$FY$1802,MATCH($A351,$A$5:$A$1802,0),0)*HLOOKUP(EQ$2,$H$5:$FY$1802,MATCH($A351,$A$5:$A$1802,0),0),$H$2)</f>
        <v>-</v>
      </c>
      <c r="ER351" s="166" t="str">
        <f>IFERROR(HLOOKUP(ER$1,$H$5:$FY$1802,MATCH($A351,$A$5:$A$1802,0),0)*HLOOKUP(ER$2,$H$5:$FY$1802,MATCH($A351,$A$5:$A$1802,0),0),$H$2)</f>
        <v>-</v>
      </c>
      <c r="ES351" s="166" t="str">
        <f>IFERROR(HLOOKUP(ES$1,$H$5:$FY$1802,MATCH($A351,$A$5:$A$1802,0),0)*HLOOKUP(ES$2,$H$5:$FY$1802,MATCH($A351,$A$5:$A$1802,0),0),$H$2)</f>
        <v>-</v>
      </c>
      <c r="ET351" s="166" t="str">
        <f>IFERROR(HLOOKUP(ET$1,$H$5:$FY$1802,MATCH($A351,$A$5:$A$1802,0),0)*HLOOKUP(ET$2,$H$5:$FY$1802,MATCH($A351,$A$5:$A$1802,0),0),$H$2)</f>
        <v>-</v>
      </c>
      <c r="EU351" s="166" t="str">
        <f>IFERROR(HLOOKUP(EU$1,$H$5:$FY$1802,MATCH($A351,$A$5:$A$1802,0),0)*HLOOKUP(EU$2,$H$5:$FY$1802,MATCH($A351,$A$5:$A$1802,0),0),$H$2)</f>
        <v>-</v>
      </c>
      <c r="EV351" s="166" t="str">
        <f>IFERROR(HLOOKUP(EV$1,$H$5:$FY$1802,MATCH($A351,$A$5:$A$1802,0),0)*HLOOKUP(EV$2,$H$5:$FY$1802,MATCH($A351,$A$5:$A$1802,0),0),$H$2)</f>
        <v>-</v>
      </c>
      <c r="EW351" s="166" t="str">
        <f>IFERROR(HLOOKUP(EW$1,$H$5:$FY$1802,MATCH($A351,$A$5:$A$1802,0),0)*HLOOKUP(EW$2,$H$5:$FY$1802,MATCH($A351,$A$5:$A$1802,0),0),$H$2)</f>
        <v>-</v>
      </c>
      <c r="EX351" s="166" t="str">
        <f>IFERROR(HLOOKUP(EX$1,$H$5:$FY$1802,MATCH($A351,$A$5:$A$1802,0),0)*HLOOKUP(EX$2,$H$5:$FY$1802,MATCH($A351,$A$5:$A$1802,0),0),$H$2)</f>
        <v>-</v>
      </c>
      <c r="EY351" s="166" t="str">
        <f>IFERROR(HLOOKUP(EY$1,$H$5:$FY$1802,MATCH($A351,$A$5:$A$1802,0),0)*HLOOKUP(EY$2,$H$5:$FY$1802,MATCH($A351,$A$5:$A$1802,0),0),$H$2)</f>
        <v>-</v>
      </c>
      <c r="EZ351" s="166" t="str">
        <f>IFERROR(HLOOKUP(EZ$1,$H$5:$FY$1802,MATCH($A351,$A$5:$A$1802,0),0)*HLOOKUP(EZ$2,$H$5:$FY$1802,MATCH($A351,$A$5:$A$1802,0),0),$H$2)</f>
        <v>-</v>
      </c>
      <c r="FA351" s="166" t="str">
        <f>IFERROR(HLOOKUP(FA$1,$H$5:$FY$1802,MATCH($A351,$A$5:$A$1802,0),0)*HLOOKUP(FA$2,$H$5:$FY$1802,MATCH($A351,$A$5:$A$1802,0),0),$H$2)</f>
        <v>-</v>
      </c>
      <c r="FB351" s="166">
        <f>IFERROR(HLOOKUP(FB$1,$H$5:$FY$1802,MATCH($A351,$A$5:$A$1802,0),0)*HLOOKUP(FB$2,$H$5:$FY$1802,MATCH($A351,$A$5:$A$1802,0),0),$H$2)</f>
        <v>0</v>
      </c>
      <c r="FC351" s="166">
        <f>IFERROR(HLOOKUP(FC$1,$H$5:$FY$1802,MATCH($A351,$A$5:$A$1802,0),0)*HLOOKUP(FC$2,$H$5:$FY$1802,MATCH($A351,$A$5:$A$1802,0),0),$H$2)</f>
        <v>452530</v>
      </c>
      <c r="FD351" s="166">
        <f>IFERROR(HLOOKUP(FD$1,$H$5:$FY$1802,MATCH($A351,$A$5:$A$1802,0),0)*HLOOKUP(FD$2,$H$5:$FY$1802,MATCH($A351,$A$5:$A$1802,0),0),$H$2)</f>
        <v>20090408</v>
      </c>
      <c r="FE351" s="166">
        <f>IFERROR(HLOOKUP(FE$1,$H$5:$FY$1802,MATCH($A351,$A$5:$A$1802,0),0)*HLOOKUP(FE$2,$H$5:$FY$1802,MATCH($A351,$A$5:$A$1802,0),0),$H$2)</f>
        <v>14921988</v>
      </c>
      <c r="FF351" s="166">
        <f>IFERROR(HLOOKUP(FF$1,$H$5:$FY$1802,MATCH($A351,$A$5:$A$1802,0),0)*HLOOKUP(FF$2,$H$5:$FY$1802,MATCH($A351,$A$5:$A$1802,0),0),$H$2)</f>
        <v>1214480</v>
      </c>
      <c r="FG351" s="166">
        <f>IFERROR(HLOOKUP(FG$1,$H$5:$FY$1802,MATCH($A351,$A$5:$A$1802,0),0)*HLOOKUP(FG$2,$H$5:$FY$1802,MATCH($A351,$A$5:$A$1802,0),0),$H$2)</f>
        <v>17140050</v>
      </c>
      <c r="FH351" s="152"/>
      <c r="FI351" s="405">
        <f t="shared" si="1065"/>
        <v>1.9619116432700248</v>
      </c>
      <c r="FJ351" s="405">
        <f t="shared" si="1065"/>
        <v>1.6856936416184971</v>
      </c>
      <c r="FK351" s="405">
        <f t="shared" si="1066"/>
        <v>1.9297304730473048</v>
      </c>
      <c r="FL351" s="405">
        <f t="shared" si="1067"/>
        <v>1.6855060506050605</v>
      </c>
      <c r="FM351" s="405">
        <f t="shared" si="1068"/>
        <v>1.2821793369915941</v>
      </c>
      <c r="FN351" s="405">
        <f t="shared" si="1069"/>
        <v>1.0839344801364654</v>
      </c>
      <c r="FO351" s="405">
        <f t="shared" si="1070"/>
        <v>1.3916083916083917</v>
      </c>
      <c r="FP351" s="405">
        <f t="shared" si="1071"/>
        <v>1.0928636580810493</v>
      </c>
      <c r="FQ351" s="405">
        <f t="shared" si="1072"/>
        <v>1.2909570640441352</v>
      </c>
      <c r="FR351" s="405">
        <f t="shared" si="1073"/>
        <v>1.0738786279683377</v>
      </c>
      <c r="FS351" s="65"/>
    </row>
    <row r="352" spans="1:175" ht="10.35" customHeight="1" x14ac:dyDescent="0.2">
      <c r="A352" s="180" t="str">
        <f t="shared" si="1060"/>
        <v>2018-19MAYRYE</v>
      </c>
      <c r="B352" s="182" t="str">
        <f t="shared" si="1074"/>
        <v>2018-19</v>
      </c>
      <c r="C352" s="181" t="s">
        <v>840</v>
      </c>
      <c r="D352" s="182" t="str">
        <f>INDEX($FV$16:$FW$26,MATCH($F352,$FV$16:$FV$26,0),2)</f>
        <v>Y59</v>
      </c>
      <c r="E352" s="182" t="str">
        <f>VLOOKUP($D352,$FW$8:$FX$14,2,0)</f>
        <v>South East</v>
      </c>
      <c r="F352" s="273" t="s">
        <v>861</v>
      </c>
      <c r="G352" s="273" t="s">
        <v>877</v>
      </c>
      <c r="H352" s="274">
        <v>65096</v>
      </c>
      <c r="I352" s="274">
        <v>40803</v>
      </c>
      <c r="J352" s="274">
        <v>314750</v>
      </c>
      <c r="K352" s="274">
        <v>8</v>
      </c>
      <c r="L352" s="274">
        <v>3</v>
      </c>
      <c r="M352" s="274" t="s">
        <v>44</v>
      </c>
      <c r="N352" s="274">
        <v>37</v>
      </c>
      <c r="O352" s="274">
        <v>99</v>
      </c>
      <c r="P352" s="274" t="s">
        <v>44</v>
      </c>
      <c r="Q352" s="274" t="s">
        <v>44</v>
      </c>
      <c r="R352" s="274" t="s">
        <v>44</v>
      </c>
      <c r="S352" s="274" t="s">
        <v>44</v>
      </c>
      <c r="T352" s="274">
        <v>45651</v>
      </c>
      <c r="U352" s="274">
        <v>2535</v>
      </c>
      <c r="V352" s="274">
        <v>1594</v>
      </c>
      <c r="W352" s="274">
        <v>20750</v>
      </c>
      <c r="X352" s="274">
        <v>14678</v>
      </c>
      <c r="Y352" s="274">
        <v>1455</v>
      </c>
      <c r="Z352" s="274">
        <v>1044808</v>
      </c>
      <c r="AA352" s="274">
        <v>412</v>
      </c>
      <c r="AB352" s="274">
        <v>741</v>
      </c>
      <c r="AC352" s="274">
        <v>1033207</v>
      </c>
      <c r="AD352" s="274">
        <v>648</v>
      </c>
      <c r="AE352" s="274">
        <v>1205</v>
      </c>
      <c r="AF352" s="274">
        <v>19433354</v>
      </c>
      <c r="AG352" s="274">
        <v>937</v>
      </c>
      <c r="AH352" s="274">
        <v>1881</v>
      </c>
      <c r="AI352" s="274">
        <v>45598642</v>
      </c>
      <c r="AJ352" s="274">
        <v>3107</v>
      </c>
      <c r="AK352" s="274">
        <v>7283</v>
      </c>
      <c r="AL352" s="274">
        <v>6641686</v>
      </c>
      <c r="AM352" s="274">
        <v>4565</v>
      </c>
      <c r="AN352" s="274">
        <v>10470</v>
      </c>
      <c r="AO352" s="274">
        <v>2594</v>
      </c>
      <c r="AP352" s="274">
        <v>13</v>
      </c>
      <c r="AQ352" s="274">
        <v>94</v>
      </c>
      <c r="AR352" s="274">
        <v>231</v>
      </c>
      <c r="AS352" s="274">
        <v>164</v>
      </c>
      <c r="AT352" s="274">
        <v>2323</v>
      </c>
      <c r="AU352" s="274">
        <v>0</v>
      </c>
      <c r="AV352" s="274">
        <v>25209</v>
      </c>
      <c r="AW352" s="274">
        <v>2920</v>
      </c>
      <c r="AX352" s="274">
        <v>14928</v>
      </c>
      <c r="AY352" s="274">
        <v>43057</v>
      </c>
      <c r="AZ352" s="274">
        <v>4996</v>
      </c>
      <c r="BA352" s="274">
        <v>3922</v>
      </c>
      <c r="BB352" s="274">
        <v>3142</v>
      </c>
      <c r="BC352" s="274">
        <v>2536</v>
      </c>
      <c r="BD352" s="274">
        <v>29210</v>
      </c>
      <c r="BE352" s="274">
        <v>24207</v>
      </c>
      <c r="BF352" s="274">
        <v>21458</v>
      </c>
      <c r="BG352" s="274">
        <v>16620</v>
      </c>
      <c r="BH352" s="274">
        <v>2180</v>
      </c>
      <c r="BI352" s="274">
        <v>1599</v>
      </c>
      <c r="BJ352" s="274" t="s">
        <v>44</v>
      </c>
      <c r="BK352" s="274" t="s">
        <v>44</v>
      </c>
      <c r="BL352" s="274" t="s">
        <v>44</v>
      </c>
      <c r="BM352" s="274" t="s">
        <v>44</v>
      </c>
      <c r="BN352" s="274" t="s">
        <v>44</v>
      </c>
      <c r="BO352" s="274" t="s">
        <v>44</v>
      </c>
      <c r="BP352" s="274" t="s">
        <v>44</v>
      </c>
      <c r="BQ352" s="274" t="s">
        <v>44</v>
      </c>
      <c r="BR352" s="274" t="s">
        <v>44</v>
      </c>
      <c r="BS352" s="274" t="s">
        <v>44</v>
      </c>
      <c r="BT352" s="274" t="s">
        <v>44</v>
      </c>
      <c r="BU352" s="274" t="s">
        <v>44</v>
      </c>
      <c r="BV352" s="274" t="s">
        <v>44</v>
      </c>
      <c r="BW352" s="274" t="s">
        <v>44</v>
      </c>
      <c r="BX352" s="274" t="s">
        <v>44</v>
      </c>
      <c r="BY352" s="274" t="s">
        <v>44</v>
      </c>
      <c r="BZ352" s="274" t="s">
        <v>44</v>
      </c>
      <c r="CA352" s="274" t="s">
        <v>44</v>
      </c>
      <c r="CB352" s="274" t="s">
        <v>44</v>
      </c>
      <c r="CC352" s="274" t="s">
        <v>44</v>
      </c>
      <c r="CD352" s="274" t="s">
        <v>44</v>
      </c>
      <c r="CE352" s="274" t="s">
        <v>44</v>
      </c>
      <c r="CF352" s="274" t="s">
        <v>44</v>
      </c>
      <c r="CG352" s="274" t="s">
        <v>44</v>
      </c>
      <c r="CH352" s="274" t="s">
        <v>44</v>
      </c>
      <c r="CI352" s="274" t="s">
        <v>44</v>
      </c>
      <c r="CJ352" s="274" t="s">
        <v>44</v>
      </c>
      <c r="CK352" s="274" t="s">
        <v>44</v>
      </c>
      <c r="CL352" s="274" t="s">
        <v>44</v>
      </c>
      <c r="CM352" s="274" t="s">
        <v>44</v>
      </c>
      <c r="CN352" s="274" t="s">
        <v>44</v>
      </c>
      <c r="CO352" s="274" t="s">
        <v>44</v>
      </c>
      <c r="CP352" s="274" t="s">
        <v>44</v>
      </c>
      <c r="CQ352" s="274" t="s">
        <v>44</v>
      </c>
      <c r="CR352" s="274" t="s">
        <v>44</v>
      </c>
      <c r="CS352" s="274" t="s">
        <v>44</v>
      </c>
      <c r="CT352" s="274" t="s">
        <v>44</v>
      </c>
      <c r="CU352" s="274" t="s">
        <v>44</v>
      </c>
      <c r="CV352" s="274" t="s">
        <v>44</v>
      </c>
      <c r="CW352" s="274" t="s">
        <v>44</v>
      </c>
      <c r="CX352" s="274">
        <v>170</v>
      </c>
      <c r="CY352" s="274">
        <v>56744</v>
      </c>
      <c r="CZ352" s="274">
        <v>334</v>
      </c>
      <c r="DA352" s="274">
        <v>624</v>
      </c>
      <c r="DB352" s="274">
        <v>2019</v>
      </c>
      <c r="DC352" s="274">
        <v>77097</v>
      </c>
      <c r="DD352" s="274">
        <v>38</v>
      </c>
      <c r="DE352" s="274">
        <v>80</v>
      </c>
      <c r="DF352" s="274" t="s">
        <v>44</v>
      </c>
      <c r="DG352" s="274" t="s">
        <v>44</v>
      </c>
      <c r="DH352" s="274" t="s">
        <v>44</v>
      </c>
      <c r="DI352" s="274" t="s">
        <v>44</v>
      </c>
      <c r="DJ352" s="274" t="s">
        <v>44</v>
      </c>
      <c r="DK352" s="274">
        <v>2</v>
      </c>
      <c r="DL352" s="251">
        <v>1867</v>
      </c>
      <c r="DM352" s="251">
        <v>1416</v>
      </c>
      <c r="DN352" s="251">
        <v>0</v>
      </c>
      <c r="DO352" s="251">
        <v>354</v>
      </c>
      <c r="DP352" s="251">
        <v>4782503</v>
      </c>
      <c r="DQ352" s="251">
        <v>2562</v>
      </c>
      <c r="DR352" s="251">
        <v>4296</v>
      </c>
      <c r="DS352" s="251">
        <v>7230047</v>
      </c>
      <c r="DT352" s="251">
        <v>5106</v>
      </c>
      <c r="DU352" s="251">
        <v>9350</v>
      </c>
      <c r="DV352" s="251">
        <v>0</v>
      </c>
      <c r="DW352" s="251">
        <v>0</v>
      </c>
      <c r="DX352" s="251">
        <v>0</v>
      </c>
      <c r="DY352" s="251">
        <v>2720749</v>
      </c>
      <c r="DZ352" s="251">
        <v>7686</v>
      </c>
      <c r="EA352" s="251">
        <v>16299</v>
      </c>
      <c r="EB352" s="183"/>
      <c r="EC352" s="184">
        <f t="shared" si="1061"/>
        <v>5</v>
      </c>
      <c r="ED352" s="180">
        <f t="shared" si="1062"/>
        <v>2018</v>
      </c>
      <c r="EE352" s="185">
        <f t="shared" si="1063"/>
        <v>43221</v>
      </c>
      <c r="EF352" s="186">
        <f t="shared" si="1064"/>
        <v>31</v>
      </c>
      <c r="EG352" s="187"/>
      <c r="EH352" s="188">
        <f>IFERROR(HLOOKUP(EH$1,$H$5:$FY$1802,MATCH($A352,$A$5:$A$1802,0),0)*HLOOKUP(EH$2,$H$5:$FY$1802,MATCH($A352,$A$5:$A$1802,0),0),$H$2)</f>
        <v>122409</v>
      </c>
      <c r="EI352" s="188" t="str">
        <f>IFERROR(HLOOKUP(EI$1,$H$5:$FY$1802,MATCH($A352,$A$5:$A$1802,0),0)*HLOOKUP(EI$2,$H$5:$FY$1802,MATCH($A352,$A$5:$A$1802,0),0),$H$2)</f>
        <v>-</v>
      </c>
      <c r="EJ352" s="188">
        <f>IFERROR(HLOOKUP(EJ$1,$H$5:$FY$1802,MATCH($A352,$A$5:$A$1802,0),0)*HLOOKUP(EJ$2,$H$5:$FY$1802,MATCH($A352,$A$5:$A$1802,0),0),$H$2)</f>
        <v>1509711</v>
      </c>
      <c r="EK352" s="188">
        <f>IFERROR(HLOOKUP(EK$1,$H$5:$FY$1802,MATCH($A352,$A$5:$A$1802,0),0)*HLOOKUP(EK$2,$H$5:$FY$1802,MATCH($A352,$A$5:$A$1802,0),0),$H$2)</f>
        <v>4039497</v>
      </c>
      <c r="EL352" s="188">
        <f>IFERROR(HLOOKUP(EL$1,$H$5:$FY$1802,MATCH($A352,$A$5:$A$1802,0),0)*HLOOKUP(EL$2,$H$5:$FY$1802,MATCH($A352,$A$5:$A$1802,0),0),$H$2)</f>
        <v>1878435</v>
      </c>
      <c r="EM352" s="188">
        <f>IFERROR(HLOOKUP(EM$1,$H$5:$FY$1802,MATCH($A352,$A$5:$A$1802,0),0)*HLOOKUP(EM$2,$H$5:$FY$1802,MATCH($A352,$A$5:$A$1802,0),0),$H$2)</f>
        <v>1920770</v>
      </c>
      <c r="EN352" s="188">
        <f>IFERROR(HLOOKUP(EN$1,$H$5:$FY$1802,MATCH($A352,$A$5:$A$1802,0),0)*HLOOKUP(EN$2,$H$5:$FY$1802,MATCH($A352,$A$5:$A$1802,0),0),$H$2)</f>
        <v>39030750</v>
      </c>
      <c r="EO352" s="188">
        <f>IFERROR(HLOOKUP(EO$1,$H$5:$FY$1802,MATCH($A352,$A$5:$A$1802,0),0)*HLOOKUP(EO$2,$H$5:$FY$1802,MATCH($A352,$A$5:$A$1802,0),0),$H$2)</f>
        <v>106899874</v>
      </c>
      <c r="EP352" s="188">
        <f>IFERROR(HLOOKUP(EP$1,$H$5:$FY$1802,MATCH($A352,$A$5:$A$1802,0),0)*HLOOKUP(EP$2,$H$5:$FY$1802,MATCH($A352,$A$5:$A$1802,0),0),$H$2)</f>
        <v>15233850</v>
      </c>
      <c r="EQ352" s="188" t="str">
        <f>IFERROR(HLOOKUP(EQ$1,$H$5:$FY$1802,MATCH($A352,$A$5:$A$1802,0),0)*HLOOKUP(EQ$2,$H$5:$FY$1802,MATCH($A352,$A$5:$A$1802,0),0),$H$2)</f>
        <v>-</v>
      </c>
      <c r="ER352" s="188" t="str">
        <f>IFERROR(HLOOKUP(ER$1,$H$5:$FY$1802,MATCH($A352,$A$5:$A$1802,0),0)*HLOOKUP(ER$2,$H$5:$FY$1802,MATCH($A352,$A$5:$A$1802,0),0),$H$2)</f>
        <v>-</v>
      </c>
      <c r="ES352" s="188" t="str">
        <f>IFERROR(HLOOKUP(ES$1,$H$5:$FY$1802,MATCH($A352,$A$5:$A$1802,0),0)*HLOOKUP(ES$2,$H$5:$FY$1802,MATCH($A352,$A$5:$A$1802,0),0),$H$2)</f>
        <v>-</v>
      </c>
      <c r="ET352" s="188" t="str">
        <f>IFERROR(HLOOKUP(ET$1,$H$5:$FY$1802,MATCH($A352,$A$5:$A$1802,0),0)*HLOOKUP(ET$2,$H$5:$FY$1802,MATCH($A352,$A$5:$A$1802,0),0),$H$2)</f>
        <v>-</v>
      </c>
      <c r="EU352" s="188" t="str">
        <f>IFERROR(HLOOKUP(EU$1,$H$5:$FY$1802,MATCH($A352,$A$5:$A$1802,0),0)*HLOOKUP(EU$2,$H$5:$FY$1802,MATCH($A352,$A$5:$A$1802,0),0),$H$2)</f>
        <v>-</v>
      </c>
      <c r="EV352" s="188" t="str">
        <f>IFERROR(HLOOKUP(EV$1,$H$5:$FY$1802,MATCH($A352,$A$5:$A$1802,0),0)*HLOOKUP(EV$2,$H$5:$FY$1802,MATCH($A352,$A$5:$A$1802,0),0),$H$2)</f>
        <v>-</v>
      </c>
      <c r="EW352" s="188" t="str">
        <f>IFERROR(HLOOKUP(EW$1,$H$5:$FY$1802,MATCH($A352,$A$5:$A$1802,0),0)*HLOOKUP(EW$2,$H$5:$FY$1802,MATCH($A352,$A$5:$A$1802,0),0),$H$2)</f>
        <v>-</v>
      </c>
      <c r="EX352" s="188" t="str">
        <f>IFERROR(HLOOKUP(EX$1,$H$5:$FY$1802,MATCH($A352,$A$5:$A$1802,0),0)*HLOOKUP(EX$2,$H$5:$FY$1802,MATCH($A352,$A$5:$A$1802,0),0),$H$2)</f>
        <v>-</v>
      </c>
      <c r="EY352" s="188" t="str">
        <f>IFERROR(HLOOKUP(EY$1,$H$5:$FY$1802,MATCH($A352,$A$5:$A$1802,0),0)*HLOOKUP(EY$2,$H$5:$FY$1802,MATCH($A352,$A$5:$A$1802,0),0),$H$2)</f>
        <v>-</v>
      </c>
      <c r="EZ352" s="188" t="str">
        <f>IFERROR(HLOOKUP(EZ$1,$H$5:$FY$1802,MATCH($A352,$A$5:$A$1802,0),0)*HLOOKUP(EZ$2,$H$5:$FY$1802,MATCH($A352,$A$5:$A$1802,0),0),$H$2)</f>
        <v>-</v>
      </c>
      <c r="FA352" s="188" t="str">
        <f>IFERROR(HLOOKUP(FA$1,$H$5:$FY$1802,MATCH($A352,$A$5:$A$1802,0),0)*HLOOKUP(FA$2,$H$5:$FY$1802,MATCH($A352,$A$5:$A$1802,0),0),$H$2)</f>
        <v>-</v>
      </c>
      <c r="FB352" s="188">
        <f>IFERROR(HLOOKUP(FB$1,$H$5:$FY$1802,MATCH($A352,$A$5:$A$1802,0),0)*HLOOKUP(FB$2,$H$5:$FY$1802,MATCH($A352,$A$5:$A$1802,0),0),$H$2)</f>
        <v>106080</v>
      </c>
      <c r="FC352" s="188">
        <f>IFERROR(HLOOKUP(FC$1,$H$5:$FY$1802,MATCH($A352,$A$5:$A$1802,0),0)*HLOOKUP(FC$2,$H$5:$FY$1802,MATCH($A352,$A$5:$A$1802,0),0),$H$2)</f>
        <v>161520</v>
      </c>
      <c r="FD352" s="188">
        <f>IFERROR(HLOOKUP(FD$1,$H$5:$FY$1802,MATCH($A352,$A$5:$A$1802,0),0)*HLOOKUP(FD$2,$H$5:$FY$1802,MATCH($A352,$A$5:$A$1802,0),0),$H$2)</f>
        <v>8020632</v>
      </c>
      <c r="FE352" s="188">
        <f>IFERROR(HLOOKUP(FE$1,$H$5:$FY$1802,MATCH($A352,$A$5:$A$1802,0),0)*HLOOKUP(FE$2,$H$5:$FY$1802,MATCH($A352,$A$5:$A$1802,0),0),$H$2)</f>
        <v>13239600</v>
      </c>
      <c r="FF352" s="188">
        <f>IFERROR(HLOOKUP(FF$1,$H$5:$FY$1802,MATCH($A352,$A$5:$A$1802,0),0)*HLOOKUP(FF$2,$H$5:$FY$1802,MATCH($A352,$A$5:$A$1802,0),0),$H$2)</f>
        <v>0</v>
      </c>
      <c r="FG352" s="188">
        <f>IFERROR(HLOOKUP(FG$1,$H$5:$FY$1802,MATCH($A352,$A$5:$A$1802,0),0)*HLOOKUP(FG$2,$H$5:$FY$1802,MATCH($A352,$A$5:$A$1802,0),0),$H$2)</f>
        <v>5769846</v>
      </c>
      <c r="FH352" s="189"/>
      <c r="FI352" s="406">
        <f t="shared" si="1065"/>
        <v>1.9708086785009862</v>
      </c>
      <c r="FJ352" s="406">
        <f t="shared" si="1065"/>
        <v>1.5471400394477317</v>
      </c>
      <c r="FK352" s="406">
        <f t="shared" si="1066"/>
        <v>1.9711417816813048</v>
      </c>
      <c r="FL352" s="406">
        <f t="shared" si="1067"/>
        <v>1.5909661229611041</v>
      </c>
      <c r="FM352" s="406">
        <f t="shared" si="1068"/>
        <v>1.4077108433734939</v>
      </c>
      <c r="FN352" s="406">
        <f t="shared" si="1069"/>
        <v>1.1666024096385543</v>
      </c>
      <c r="FO352" s="406">
        <f t="shared" si="1070"/>
        <v>1.461915792342281</v>
      </c>
      <c r="FP352" s="406">
        <f t="shared" si="1071"/>
        <v>1.1323068537947949</v>
      </c>
      <c r="FQ352" s="406">
        <f t="shared" si="1072"/>
        <v>1.4982817869415808</v>
      </c>
      <c r="FR352" s="406">
        <f t="shared" si="1073"/>
        <v>1.0989690721649485</v>
      </c>
      <c r="FS352" s="410"/>
    </row>
    <row r="353" spans="1:177" ht="10.35" customHeight="1" x14ac:dyDescent="0.2">
      <c r="A353" s="74" t="str">
        <f t="shared" si="1060"/>
        <v>2018-19MAYRYD</v>
      </c>
      <c r="B353" s="163" t="str">
        <f t="shared" si="1074"/>
        <v>2018-19</v>
      </c>
      <c r="C353" s="26" t="s">
        <v>840</v>
      </c>
      <c r="D353" s="163" t="str">
        <f>INDEX($FV$16:$FW$26,MATCH($F353,$FV$16:$FV$26,0),2)</f>
        <v>Y59</v>
      </c>
      <c r="E353" s="163" t="str">
        <f>VLOOKUP($D353,$FW$8:$FX$14,2,0)</f>
        <v>South East</v>
      </c>
      <c r="F353" s="271" t="s">
        <v>863</v>
      </c>
      <c r="G353" s="271" t="s">
        <v>878</v>
      </c>
      <c r="H353" s="272">
        <v>79242</v>
      </c>
      <c r="I353" s="272">
        <v>64275</v>
      </c>
      <c r="J353" s="272">
        <v>1160520</v>
      </c>
      <c r="K353" s="272">
        <v>18</v>
      </c>
      <c r="L353" s="272">
        <v>3</v>
      </c>
      <c r="M353" s="272" t="s">
        <v>44</v>
      </c>
      <c r="N353" s="272">
        <v>106</v>
      </c>
      <c r="O353" s="272">
        <v>212</v>
      </c>
      <c r="P353" s="272" t="s">
        <v>44</v>
      </c>
      <c r="Q353" s="272" t="s">
        <v>44</v>
      </c>
      <c r="R353" s="272" t="s">
        <v>44</v>
      </c>
      <c r="S353" s="272" t="s">
        <v>44</v>
      </c>
      <c r="T353" s="272">
        <v>60643</v>
      </c>
      <c r="U353" s="272">
        <v>3303</v>
      </c>
      <c r="V353" s="272">
        <v>2041</v>
      </c>
      <c r="W353" s="272">
        <v>27913</v>
      </c>
      <c r="X353" s="272">
        <v>22229</v>
      </c>
      <c r="Y353" s="272">
        <v>1194</v>
      </c>
      <c r="Z353" s="272">
        <v>1514799</v>
      </c>
      <c r="AA353" s="272">
        <v>459</v>
      </c>
      <c r="AB353" s="272">
        <v>846</v>
      </c>
      <c r="AC353" s="272">
        <v>1244264</v>
      </c>
      <c r="AD353" s="272">
        <v>610</v>
      </c>
      <c r="AE353" s="272">
        <v>1163</v>
      </c>
      <c r="AF353" s="272">
        <v>28600153</v>
      </c>
      <c r="AG353" s="272">
        <v>1025</v>
      </c>
      <c r="AH353" s="272">
        <v>1936</v>
      </c>
      <c r="AI353" s="272">
        <v>99646126</v>
      </c>
      <c r="AJ353" s="272">
        <v>4483</v>
      </c>
      <c r="AK353" s="272">
        <v>10425</v>
      </c>
      <c r="AL353" s="272">
        <v>8774667</v>
      </c>
      <c r="AM353" s="272">
        <v>7349</v>
      </c>
      <c r="AN353" s="272">
        <v>16715</v>
      </c>
      <c r="AO353" s="272">
        <v>3798</v>
      </c>
      <c r="AP353" s="272">
        <v>146</v>
      </c>
      <c r="AQ353" s="272">
        <v>685</v>
      </c>
      <c r="AR353" s="272">
        <v>723</v>
      </c>
      <c r="AS353" s="272">
        <v>274</v>
      </c>
      <c r="AT353" s="272">
        <v>2693</v>
      </c>
      <c r="AU353" s="272">
        <v>653</v>
      </c>
      <c r="AV353" s="272">
        <v>36469</v>
      </c>
      <c r="AW353" s="272">
        <v>401</v>
      </c>
      <c r="AX353" s="272">
        <v>19975</v>
      </c>
      <c r="AY353" s="272">
        <v>56845</v>
      </c>
      <c r="AZ353" s="272">
        <v>7747</v>
      </c>
      <c r="BA353" s="272">
        <v>5748</v>
      </c>
      <c r="BB353" s="272">
        <v>4773</v>
      </c>
      <c r="BC353" s="272">
        <v>3608</v>
      </c>
      <c r="BD353" s="272">
        <v>39304</v>
      </c>
      <c r="BE353" s="272">
        <v>31425</v>
      </c>
      <c r="BF353" s="272">
        <v>37619</v>
      </c>
      <c r="BG353" s="272">
        <v>23544</v>
      </c>
      <c r="BH353" s="272">
        <v>2100</v>
      </c>
      <c r="BI353" s="272">
        <v>1249</v>
      </c>
      <c r="BJ353" s="272" t="s">
        <v>44</v>
      </c>
      <c r="BK353" s="272" t="s">
        <v>44</v>
      </c>
      <c r="BL353" s="272" t="s">
        <v>44</v>
      </c>
      <c r="BM353" s="272" t="s">
        <v>44</v>
      </c>
      <c r="BN353" s="272" t="s">
        <v>44</v>
      </c>
      <c r="BO353" s="272" t="s">
        <v>44</v>
      </c>
      <c r="BP353" s="272" t="s">
        <v>44</v>
      </c>
      <c r="BQ353" s="272" t="s">
        <v>44</v>
      </c>
      <c r="BR353" s="272" t="s">
        <v>44</v>
      </c>
      <c r="BS353" s="272" t="s">
        <v>44</v>
      </c>
      <c r="BT353" s="272" t="s">
        <v>44</v>
      </c>
      <c r="BU353" s="272" t="s">
        <v>44</v>
      </c>
      <c r="BV353" s="272" t="s">
        <v>44</v>
      </c>
      <c r="BW353" s="272" t="s">
        <v>44</v>
      </c>
      <c r="BX353" s="272" t="s">
        <v>44</v>
      </c>
      <c r="BY353" s="272" t="s">
        <v>44</v>
      </c>
      <c r="BZ353" s="272" t="s">
        <v>44</v>
      </c>
      <c r="CA353" s="272" t="s">
        <v>44</v>
      </c>
      <c r="CB353" s="272" t="s">
        <v>44</v>
      </c>
      <c r="CC353" s="272" t="s">
        <v>44</v>
      </c>
      <c r="CD353" s="272" t="s">
        <v>44</v>
      </c>
      <c r="CE353" s="272" t="s">
        <v>44</v>
      </c>
      <c r="CF353" s="272" t="s">
        <v>44</v>
      </c>
      <c r="CG353" s="272" t="s">
        <v>44</v>
      </c>
      <c r="CH353" s="272" t="s">
        <v>44</v>
      </c>
      <c r="CI353" s="272" t="s">
        <v>44</v>
      </c>
      <c r="CJ353" s="272" t="s">
        <v>44</v>
      </c>
      <c r="CK353" s="272" t="s">
        <v>44</v>
      </c>
      <c r="CL353" s="272" t="s">
        <v>44</v>
      </c>
      <c r="CM353" s="272" t="s">
        <v>44</v>
      </c>
      <c r="CN353" s="272" t="s">
        <v>44</v>
      </c>
      <c r="CO353" s="272" t="s">
        <v>44</v>
      </c>
      <c r="CP353" s="272" t="s">
        <v>44</v>
      </c>
      <c r="CQ353" s="272" t="s">
        <v>44</v>
      </c>
      <c r="CR353" s="272" t="s">
        <v>44</v>
      </c>
      <c r="CS353" s="272" t="s">
        <v>44</v>
      </c>
      <c r="CT353" s="272" t="s">
        <v>44</v>
      </c>
      <c r="CU353" s="272" t="s">
        <v>44</v>
      </c>
      <c r="CV353" s="272" t="s">
        <v>44</v>
      </c>
      <c r="CW353" s="272" t="s">
        <v>44</v>
      </c>
      <c r="CX353" s="272">
        <v>261</v>
      </c>
      <c r="CY353" s="272">
        <v>80930</v>
      </c>
      <c r="CZ353" s="272">
        <v>310</v>
      </c>
      <c r="DA353" s="272">
        <v>542</v>
      </c>
      <c r="DB353" s="272">
        <v>2554</v>
      </c>
      <c r="DC353" s="272">
        <v>146116</v>
      </c>
      <c r="DD353" s="272">
        <v>57</v>
      </c>
      <c r="DE353" s="272">
        <v>99</v>
      </c>
      <c r="DF353" s="272" t="s">
        <v>44</v>
      </c>
      <c r="DG353" s="272" t="s">
        <v>44</v>
      </c>
      <c r="DH353" s="272" t="s">
        <v>44</v>
      </c>
      <c r="DI353" s="272" t="s">
        <v>44</v>
      </c>
      <c r="DJ353" s="272" t="s">
        <v>44</v>
      </c>
      <c r="DK353" s="272">
        <v>0</v>
      </c>
      <c r="DL353" s="250">
        <v>220</v>
      </c>
      <c r="DM353" s="250">
        <v>1639</v>
      </c>
      <c r="DN353" s="250">
        <v>0</v>
      </c>
      <c r="DO353" s="250">
        <v>347</v>
      </c>
      <c r="DP353" s="250">
        <v>1587393</v>
      </c>
      <c r="DQ353" s="250">
        <v>7215</v>
      </c>
      <c r="DR353" s="250">
        <v>18088</v>
      </c>
      <c r="DS353" s="250">
        <v>13335929</v>
      </c>
      <c r="DT353" s="250">
        <v>8137</v>
      </c>
      <c r="DU353" s="250">
        <v>19268</v>
      </c>
      <c r="DV353" s="250">
        <v>0</v>
      </c>
      <c r="DW353" s="250">
        <v>0</v>
      </c>
      <c r="DX353" s="250">
        <v>0</v>
      </c>
      <c r="DY353" s="250">
        <v>3607779</v>
      </c>
      <c r="DZ353" s="250">
        <v>10397</v>
      </c>
      <c r="EA353" s="250">
        <v>24747</v>
      </c>
      <c r="EB353" s="155"/>
      <c r="EC353" s="75">
        <f t="shared" si="1061"/>
        <v>5</v>
      </c>
      <c r="ED353" s="74">
        <f t="shared" si="1062"/>
        <v>2018</v>
      </c>
      <c r="EE353" s="165">
        <f t="shared" si="1063"/>
        <v>43221</v>
      </c>
      <c r="EF353" s="157">
        <f t="shared" si="1064"/>
        <v>31</v>
      </c>
      <c r="EG353" s="156"/>
      <c r="EH353" s="166">
        <f>IFERROR(HLOOKUP(EH$1,$H$5:$FY$1802,MATCH($A353,$A$5:$A$1802,0),0)*HLOOKUP(EH$2,$H$5:$FY$1802,MATCH($A353,$A$5:$A$1802,0),0),$H$2)</f>
        <v>192825</v>
      </c>
      <c r="EI353" s="166" t="str">
        <f>IFERROR(HLOOKUP(EI$1,$H$5:$FY$1802,MATCH($A353,$A$5:$A$1802,0),0)*HLOOKUP(EI$2,$H$5:$FY$1802,MATCH($A353,$A$5:$A$1802,0),0),$H$2)</f>
        <v>-</v>
      </c>
      <c r="EJ353" s="166">
        <f>IFERROR(HLOOKUP(EJ$1,$H$5:$FY$1802,MATCH($A353,$A$5:$A$1802,0),0)*HLOOKUP(EJ$2,$H$5:$FY$1802,MATCH($A353,$A$5:$A$1802,0),0),$H$2)</f>
        <v>6813150</v>
      </c>
      <c r="EK353" s="166">
        <f>IFERROR(HLOOKUP(EK$1,$H$5:$FY$1802,MATCH($A353,$A$5:$A$1802,0),0)*HLOOKUP(EK$2,$H$5:$FY$1802,MATCH($A353,$A$5:$A$1802,0),0),$H$2)</f>
        <v>13626300</v>
      </c>
      <c r="EL353" s="166">
        <f>IFERROR(HLOOKUP(EL$1,$H$5:$FY$1802,MATCH($A353,$A$5:$A$1802,0),0)*HLOOKUP(EL$2,$H$5:$FY$1802,MATCH($A353,$A$5:$A$1802,0),0),$H$2)</f>
        <v>2794338</v>
      </c>
      <c r="EM353" s="166">
        <f>IFERROR(HLOOKUP(EM$1,$H$5:$FY$1802,MATCH($A353,$A$5:$A$1802,0),0)*HLOOKUP(EM$2,$H$5:$FY$1802,MATCH($A353,$A$5:$A$1802,0),0),$H$2)</f>
        <v>2373683</v>
      </c>
      <c r="EN353" s="166">
        <f>IFERROR(HLOOKUP(EN$1,$H$5:$FY$1802,MATCH($A353,$A$5:$A$1802,0),0)*HLOOKUP(EN$2,$H$5:$FY$1802,MATCH($A353,$A$5:$A$1802,0),0),$H$2)</f>
        <v>54039568</v>
      </c>
      <c r="EO353" s="166">
        <f>IFERROR(HLOOKUP(EO$1,$H$5:$FY$1802,MATCH($A353,$A$5:$A$1802,0),0)*HLOOKUP(EO$2,$H$5:$FY$1802,MATCH($A353,$A$5:$A$1802,0),0),$H$2)</f>
        <v>231737325</v>
      </c>
      <c r="EP353" s="166">
        <f>IFERROR(HLOOKUP(EP$1,$H$5:$FY$1802,MATCH($A353,$A$5:$A$1802,0),0)*HLOOKUP(EP$2,$H$5:$FY$1802,MATCH($A353,$A$5:$A$1802,0),0),$H$2)</f>
        <v>19957710</v>
      </c>
      <c r="EQ353" s="166" t="str">
        <f>IFERROR(HLOOKUP(EQ$1,$H$5:$FY$1802,MATCH($A353,$A$5:$A$1802,0),0)*HLOOKUP(EQ$2,$H$5:$FY$1802,MATCH($A353,$A$5:$A$1802,0),0),$H$2)</f>
        <v>-</v>
      </c>
      <c r="ER353" s="166" t="str">
        <f>IFERROR(HLOOKUP(ER$1,$H$5:$FY$1802,MATCH($A353,$A$5:$A$1802,0),0)*HLOOKUP(ER$2,$H$5:$FY$1802,MATCH($A353,$A$5:$A$1802,0),0),$H$2)</f>
        <v>-</v>
      </c>
      <c r="ES353" s="166" t="str">
        <f>IFERROR(HLOOKUP(ES$1,$H$5:$FY$1802,MATCH($A353,$A$5:$A$1802,0),0)*HLOOKUP(ES$2,$H$5:$FY$1802,MATCH($A353,$A$5:$A$1802,0),0),$H$2)</f>
        <v>-</v>
      </c>
      <c r="ET353" s="166" t="str">
        <f>IFERROR(HLOOKUP(ET$1,$H$5:$FY$1802,MATCH($A353,$A$5:$A$1802,0),0)*HLOOKUP(ET$2,$H$5:$FY$1802,MATCH($A353,$A$5:$A$1802,0),0),$H$2)</f>
        <v>-</v>
      </c>
      <c r="EU353" s="166" t="str">
        <f>IFERROR(HLOOKUP(EU$1,$H$5:$FY$1802,MATCH($A353,$A$5:$A$1802,0),0)*HLOOKUP(EU$2,$H$5:$FY$1802,MATCH($A353,$A$5:$A$1802,0),0),$H$2)</f>
        <v>-</v>
      </c>
      <c r="EV353" s="166" t="str">
        <f>IFERROR(HLOOKUP(EV$1,$H$5:$FY$1802,MATCH($A353,$A$5:$A$1802,0),0)*HLOOKUP(EV$2,$H$5:$FY$1802,MATCH($A353,$A$5:$A$1802,0),0),$H$2)</f>
        <v>-</v>
      </c>
      <c r="EW353" s="166" t="str">
        <f>IFERROR(HLOOKUP(EW$1,$H$5:$FY$1802,MATCH($A353,$A$5:$A$1802,0),0)*HLOOKUP(EW$2,$H$5:$FY$1802,MATCH($A353,$A$5:$A$1802,0),0),$H$2)</f>
        <v>-</v>
      </c>
      <c r="EX353" s="166" t="str">
        <f>IFERROR(HLOOKUP(EX$1,$H$5:$FY$1802,MATCH($A353,$A$5:$A$1802,0),0)*HLOOKUP(EX$2,$H$5:$FY$1802,MATCH($A353,$A$5:$A$1802,0),0),$H$2)</f>
        <v>-</v>
      </c>
      <c r="EY353" s="166" t="str">
        <f>IFERROR(HLOOKUP(EY$1,$H$5:$FY$1802,MATCH($A353,$A$5:$A$1802,0),0)*HLOOKUP(EY$2,$H$5:$FY$1802,MATCH($A353,$A$5:$A$1802,0),0),$H$2)</f>
        <v>-</v>
      </c>
      <c r="EZ353" s="166" t="str">
        <f>IFERROR(HLOOKUP(EZ$1,$H$5:$FY$1802,MATCH($A353,$A$5:$A$1802,0),0)*HLOOKUP(EZ$2,$H$5:$FY$1802,MATCH($A353,$A$5:$A$1802,0),0),$H$2)</f>
        <v>-</v>
      </c>
      <c r="FA353" s="166" t="str">
        <f>IFERROR(HLOOKUP(FA$1,$H$5:$FY$1802,MATCH($A353,$A$5:$A$1802,0),0)*HLOOKUP(FA$2,$H$5:$FY$1802,MATCH($A353,$A$5:$A$1802,0),0),$H$2)</f>
        <v>-</v>
      </c>
      <c r="FB353" s="166">
        <f>IFERROR(HLOOKUP(FB$1,$H$5:$FY$1802,MATCH($A353,$A$5:$A$1802,0),0)*HLOOKUP(FB$2,$H$5:$FY$1802,MATCH($A353,$A$5:$A$1802,0),0),$H$2)</f>
        <v>141462</v>
      </c>
      <c r="FC353" s="166">
        <f>IFERROR(HLOOKUP(FC$1,$H$5:$FY$1802,MATCH($A353,$A$5:$A$1802,0),0)*HLOOKUP(FC$2,$H$5:$FY$1802,MATCH($A353,$A$5:$A$1802,0),0),$H$2)</f>
        <v>252846</v>
      </c>
      <c r="FD353" s="166">
        <f>IFERROR(HLOOKUP(FD$1,$H$5:$FY$1802,MATCH($A353,$A$5:$A$1802,0),0)*HLOOKUP(FD$2,$H$5:$FY$1802,MATCH($A353,$A$5:$A$1802,0),0),$H$2)</f>
        <v>3979360</v>
      </c>
      <c r="FE353" s="166">
        <f>IFERROR(HLOOKUP(FE$1,$H$5:$FY$1802,MATCH($A353,$A$5:$A$1802,0),0)*HLOOKUP(FE$2,$H$5:$FY$1802,MATCH($A353,$A$5:$A$1802,0),0),$H$2)</f>
        <v>31580252</v>
      </c>
      <c r="FF353" s="166">
        <f>IFERROR(HLOOKUP(FF$1,$H$5:$FY$1802,MATCH($A353,$A$5:$A$1802,0),0)*HLOOKUP(FF$2,$H$5:$FY$1802,MATCH($A353,$A$5:$A$1802,0),0),$H$2)</f>
        <v>0</v>
      </c>
      <c r="FG353" s="166">
        <f>IFERROR(HLOOKUP(FG$1,$H$5:$FY$1802,MATCH($A353,$A$5:$A$1802,0),0)*HLOOKUP(FG$2,$H$5:$FY$1802,MATCH($A353,$A$5:$A$1802,0),0),$H$2)</f>
        <v>8587209</v>
      </c>
      <c r="FH353" s="152"/>
      <c r="FI353" s="405">
        <f t="shared" si="1065"/>
        <v>2.3454435361792312</v>
      </c>
      <c r="FJ353" s="405">
        <f t="shared" si="1065"/>
        <v>1.7402361489554949</v>
      </c>
      <c r="FK353" s="405">
        <f t="shared" si="1066"/>
        <v>2.3385595296423323</v>
      </c>
      <c r="FL353" s="405">
        <f t="shared" si="1067"/>
        <v>1.7677609015188633</v>
      </c>
      <c r="FM353" s="405">
        <f t="shared" si="1068"/>
        <v>1.4080894207000323</v>
      </c>
      <c r="FN353" s="405">
        <f t="shared" si="1069"/>
        <v>1.1258195106222908</v>
      </c>
      <c r="FO353" s="405">
        <f t="shared" si="1070"/>
        <v>1.6923388366548202</v>
      </c>
      <c r="FP353" s="405">
        <f t="shared" si="1071"/>
        <v>1.0591569571280759</v>
      </c>
      <c r="FQ353" s="405">
        <f t="shared" si="1072"/>
        <v>1.7587939698492463</v>
      </c>
      <c r="FR353" s="405">
        <f t="shared" si="1073"/>
        <v>1.0460636515912898</v>
      </c>
      <c r="FS353" s="65"/>
    </row>
    <row r="354" spans="1:177" ht="10.35" customHeight="1" x14ac:dyDescent="0.2">
      <c r="A354" s="74" t="str">
        <f t="shared" si="1060"/>
        <v>2018-19MAYRYF</v>
      </c>
      <c r="B354" s="163" t="str">
        <f t="shared" si="1074"/>
        <v>2018-19</v>
      </c>
      <c r="C354" s="26" t="s">
        <v>840</v>
      </c>
      <c r="D354" s="163" t="str">
        <f>INDEX($FV$16:$FW$26,MATCH($F354,$FV$16:$FV$26,0),2)</f>
        <v>Y58</v>
      </c>
      <c r="E354" s="163" t="str">
        <f>VLOOKUP($D354,$FW$8:$FX$14,2,0)</f>
        <v>South West</v>
      </c>
      <c r="F354" s="271" t="s">
        <v>865</v>
      </c>
      <c r="G354" s="271" t="s">
        <v>879</v>
      </c>
      <c r="H354" s="272">
        <v>104501</v>
      </c>
      <c r="I354" s="272">
        <v>73372</v>
      </c>
      <c r="J354" s="272">
        <v>526630</v>
      </c>
      <c r="K354" s="272">
        <v>7</v>
      </c>
      <c r="L354" s="272">
        <v>2</v>
      </c>
      <c r="M354" s="272" t="s">
        <v>44</v>
      </c>
      <c r="N354" s="272">
        <v>37</v>
      </c>
      <c r="O354" s="272">
        <v>79</v>
      </c>
      <c r="P354" s="272" t="s">
        <v>44</v>
      </c>
      <c r="Q354" s="272" t="s">
        <v>44</v>
      </c>
      <c r="R354" s="272" t="s">
        <v>44</v>
      </c>
      <c r="S354" s="272" t="s">
        <v>44</v>
      </c>
      <c r="T354" s="272">
        <v>74000</v>
      </c>
      <c r="U354" s="272">
        <v>5648</v>
      </c>
      <c r="V354" s="272">
        <v>3505</v>
      </c>
      <c r="W354" s="272">
        <v>37116</v>
      </c>
      <c r="X354" s="272">
        <v>18882</v>
      </c>
      <c r="Y354" s="272">
        <v>889</v>
      </c>
      <c r="Z354" s="272">
        <v>2844718</v>
      </c>
      <c r="AA354" s="272">
        <v>504</v>
      </c>
      <c r="AB354" s="272">
        <v>947</v>
      </c>
      <c r="AC354" s="272">
        <v>2698198</v>
      </c>
      <c r="AD354" s="272">
        <v>770</v>
      </c>
      <c r="AE354" s="272">
        <v>1417</v>
      </c>
      <c r="AF354" s="272">
        <v>55024852</v>
      </c>
      <c r="AG354" s="272">
        <v>1483</v>
      </c>
      <c r="AH354" s="272">
        <v>3094</v>
      </c>
      <c r="AI354" s="272">
        <v>79471110</v>
      </c>
      <c r="AJ354" s="272">
        <v>4209</v>
      </c>
      <c r="AK354" s="272">
        <v>9706</v>
      </c>
      <c r="AL354" s="272">
        <v>8798085</v>
      </c>
      <c r="AM354" s="272">
        <v>9897</v>
      </c>
      <c r="AN354" s="272">
        <v>21164</v>
      </c>
      <c r="AO354" s="272">
        <v>4868</v>
      </c>
      <c r="AP354" s="272">
        <v>476</v>
      </c>
      <c r="AQ354" s="272">
        <v>1442</v>
      </c>
      <c r="AR354" s="272">
        <v>4728</v>
      </c>
      <c r="AS354" s="272">
        <v>711</v>
      </c>
      <c r="AT354" s="272">
        <v>2239</v>
      </c>
      <c r="AU354" s="272">
        <v>33</v>
      </c>
      <c r="AV354" s="272">
        <v>38492</v>
      </c>
      <c r="AW354" s="272">
        <v>3728</v>
      </c>
      <c r="AX354" s="272">
        <v>26912</v>
      </c>
      <c r="AY354" s="272">
        <v>69132</v>
      </c>
      <c r="AZ354" s="272">
        <v>12120</v>
      </c>
      <c r="BA354" s="272">
        <v>9507</v>
      </c>
      <c r="BB354" s="272">
        <v>7652</v>
      </c>
      <c r="BC354" s="272">
        <v>6042</v>
      </c>
      <c r="BD354" s="272">
        <v>50288</v>
      </c>
      <c r="BE354" s="272">
        <v>43133</v>
      </c>
      <c r="BF354" s="272">
        <v>26182</v>
      </c>
      <c r="BG354" s="272">
        <v>20231</v>
      </c>
      <c r="BH354" s="272">
        <v>1246</v>
      </c>
      <c r="BI354" s="272">
        <v>918</v>
      </c>
      <c r="BJ354" s="272" t="s">
        <v>44</v>
      </c>
      <c r="BK354" s="272" t="s">
        <v>44</v>
      </c>
      <c r="BL354" s="272" t="s">
        <v>44</v>
      </c>
      <c r="BM354" s="272" t="s">
        <v>44</v>
      </c>
      <c r="BN354" s="272" t="s">
        <v>44</v>
      </c>
      <c r="BO354" s="272" t="s">
        <v>44</v>
      </c>
      <c r="BP354" s="272" t="s">
        <v>44</v>
      </c>
      <c r="BQ354" s="272" t="s">
        <v>44</v>
      </c>
      <c r="BR354" s="272" t="s">
        <v>44</v>
      </c>
      <c r="BS354" s="272" t="s">
        <v>44</v>
      </c>
      <c r="BT354" s="272" t="s">
        <v>44</v>
      </c>
      <c r="BU354" s="272" t="s">
        <v>44</v>
      </c>
      <c r="BV354" s="272" t="s">
        <v>44</v>
      </c>
      <c r="BW354" s="272" t="s">
        <v>44</v>
      </c>
      <c r="BX354" s="272" t="s">
        <v>44</v>
      </c>
      <c r="BY354" s="272" t="s">
        <v>44</v>
      </c>
      <c r="BZ354" s="272" t="s">
        <v>44</v>
      </c>
      <c r="CA354" s="272" t="s">
        <v>44</v>
      </c>
      <c r="CB354" s="272" t="s">
        <v>44</v>
      </c>
      <c r="CC354" s="272" t="s">
        <v>44</v>
      </c>
      <c r="CD354" s="272" t="s">
        <v>44</v>
      </c>
      <c r="CE354" s="272" t="s">
        <v>44</v>
      </c>
      <c r="CF354" s="272" t="s">
        <v>44</v>
      </c>
      <c r="CG354" s="272" t="s">
        <v>44</v>
      </c>
      <c r="CH354" s="272" t="s">
        <v>44</v>
      </c>
      <c r="CI354" s="272" t="s">
        <v>44</v>
      </c>
      <c r="CJ354" s="272" t="s">
        <v>44</v>
      </c>
      <c r="CK354" s="272" t="s">
        <v>44</v>
      </c>
      <c r="CL354" s="272" t="s">
        <v>44</v>
      </c>
      <c r="CM354" s="272" t="s">
        <v>44</v>
      </c>
      <c r="CN354" s="272" t="s">
        <v>44</v>
      </c>
      <c r="CO354" s="272" t="s">
        <v>44</v>
      </c>
      <c r="CP354" s="272" t="s">
        <v>44</v>
      </c>
      <c r="CQ354" s="272" t="s">
        <v>44</v>
      </c>
      <c r="CR354" s="272" t="s">
        <v>44</v>
      </c>
      <c r="CS354" s="272" t="s">
        <v>44</v>
      </c>
      <c r="CT354" s="272" t="s">
        <v>44</v>
      </c>
      <c r="CU354" s="272" t="s">
        <v>44</v>
      </c>
      <c r="CV354" s="272" t="s">
        <v>44</v>
      </c>
      <c r="CW354" s="272" t="s">
        <v>44</v>
      </c>
      <c r="CX354" s="272">
        <v>394</v>
      </c>
      <c r="CY354" s="272">
        <v>148534</v>
      </c>
      <c r="CZ354" s="272">
        <v>377</v>
      </c>
      <c r="DA354" s="272">
        <v>649</v>
      </c>
      <c r="DB354" s="272">
        <v>3164</v>
      </c>
      <c r="DC354" s="272">
        <v>167192</v>
      </c>
      <c r="DD354" s="272">
        <v>53</v>
      </c>
      <c r="DE354" s="272">
        <v>106</v>
      </c>
      <c r="DF354" s="272" t="s">
        <v>44</v>
      </c>
      <c r="DG354" s="272" t="s">
        <v>44</v>
      </c>
      <c r="DH354" s="272" t="s">
        <v>44</v>
      </c>
      <c r="DI354" s="272" t="s">
        <v>44</v>
      </c>
      <c r="DJ354" s="272" t="s">
        <v>44</v>
      </c>
      <c r="DK354" s="272">
        <v>177</v>
      </c>
      <c r="DL354" s="250">
        <v>1044</v>
      </c>
      <c r="DM354" s="250">
        <v>976</v>
      </c>
      <c r="DN354" s="250">
        <v>14</v>
      </c>
      <c r="DO354" s="250">
        <v>1060</v>
      </c>
      <c r="DP354" s="250">
        <v>6092913</v>
      </c>
      <c r="DQ354" s="250">
        <v>5836</v>
      </c>
      <c r="DR354" s="250">
        <v>12570</v>
      </c>
      <c r="DS354" s="250">
        <v>7292072</v>
      </c>
      <c r="DT354" s="250">
        <v>7471</v>
      </c>
      <c r="DU354" s="250">
        <v>15140</v>
      </c>
      <c r="DV354" s="250">
        <v>137530</v>
      </c>
      <c r="DW354" s="250">
        <v>9824</v>
      </c>
      <c r="DX354" s="250">
        <v>12648</v>
      </c>
      <c r="DY354" s="250">
        <v>9406683</v>
      </c>
      <c r="DZ354" s="250">
        <v>8874</v>
      </c>
      <c r="EA354" s="250">
        <v>18670</v>
      </c>
      <c r="EB354" s="155"/>
      <c r="EC354" s="75">
        <f t="shared" si="1061"/>
        <v>5</v>
      </c>
      <c r="ED354" s="74">
        <f t="shared" si="1062"/>
        <v>2018</v>
      </c>
      <c r="EE354" s="165">
        <f t="shared" si="1063"/>
        <v>43221</v>
      </c>
      <c r="EF354" s="157">
        <f t="shared" si="1064"/>
        <v>31</v>
      </c>
      <c r="EG354" s="156"/>
      <c r="EH354" s="166">
        <f>IFERROR(HLOOKUP(EH$1,$H$5:$FY$1802,MATCH($A354,$A$5:$A$1802,0),0)*HLOOKUP(EH$2,$H$5:$FY$1802,MATCH($A354,$A$5:$A$1802,0),0),$H$2)</f>
        <v>146744</v>
      </c>
      <c r="EI354" s="166" t="str">
        <f>IFERROR(HLOOKUP(EI$1,$H$5:$FY$1802,MATCH($A354,$A$5:$A$1802,0),0)*HLOOKUP(EI$2,$H$5:$FY$1802,MATCH($A354,$A$5:$A$1802,0),0),$H$2)</f>
        <v>-</v>
      </c>
      <c r="EJ354" s="166">
        <f>IFERROR(HLOOKUP(EJ$1,$H$5:$FY$1802,MATCH($A354,$A$5:$A$1802,0),0)*HLOOKUP(EJ$2,$H$5:$FY$1802,MATCH($A354,$A$5:$A$1802,0),0),$H$2)</f>
        <v>2714764</v>
      </c>
      <c r="EK354" s="166">
        <f>IFERROR(HLOOKUP(EK$1,$H$5:$FY$1802,MATCH($A354,$A$5:$A$1802,0),0)*HLOOKUP(EK$2,$H$5:$FY$1802,MATCH($A354,$A$5:$A$1802,0),0),$H$2)</f>
        <v>5796388</v>
      </c>
      <c r="EL354" s="166">
        <f>IFERROR(HLOOKUP(EL$1,$H$5:$FY$1802,MATCH($A354,$A$5:$A$1802,0),0)*HLOOKUP(EL$2,$H$5:$FY$1802,MATCH($A354,$A$5:$A$1802,0),0),$H$2)</f>
        <v>5348656</v>
      </c>
      <c r="EM354" s="166">
        <f>IFERROR(HLOOKUP(EM$1,$H$5:$FY$1802,MATCH($A354,$A$5:$A$1802,0),0)*HLOOKUP(EM$2,$H$5:$FY$1802,MATCH($A354,$A$5:$A$1802,0),0),$H$2)</f>
        <v>4966585</v>
      </c>
      <c r="EN354" s="166">
        <f>IFERROR(HLOOKUP(EN$1,$H$5:$FY$1802,MATCH($A354,$A$5:$A$1802,0),0)*HLOOKUP(EN$2,$H$5:$FY$1802,MATCH($A354,$A$5:$A$1802,0),0),$H$2)</f>
        <v>114836904</v>
      </c>
      <c r="EO354" s="166">
        <f>IFERROR(HLOOKUP(EO$1,$H$5:$FY$1802,MATCH($A354,$A$5:$A$1802,0),0)*HLOOKUP(EO$2,$H$5:$FY$1802,MATCH($A354,$A$5:$A$1802,0),0),$H$2)</f>
        <v>183268692</v>
      </c>
      <c r="EP354" s="166">
        <f>IFERROR(HLOOKUP(EP$1,$H$5:$FY$1802,MATCH($A354,$A$5:$A$1802,0),0)*HLOOKUP(EP$2,$H$5:$FY$1802,MATCH($A354,$A$5:$A$1802,0),0),$H$2)</f>
        <v>18814796</v>
      </c>
      <c r="EQ354" s="166" t="str">
        <f>IFERROR(HLOOKUP(EQ$1,$H$5:$FY$1802,MATCH($A354,$A$5:$A$1802,0),0)*HLOOKUP(EQ$2,$H$5:$FY$1802,MATCH($A354,$A$5:$A$1802,0),0),$H$2)</f>
        <v>-</v>
      </c>
      <c r="ER354" s="166" t="str">
        <f>IFERROR(HLOOKUP(ER$1,$H$5:$FY$1802,MATCH($A354,$A$5:$A$1802,0),0)*HLOOKUP(ER$2,$H$5:$FY$1802,MATCH($A354,$A$5:$A$1802,0),0),$H$2)</f>
        <v>-</v>
      </c>
      <c r="ES354" s="166" t="str">
        <f>IFERROR(HLOOKUP(ES$1,$H$5:$FY$1802,MATCH($A354,$A$5:$A$1802,0),0)*HLOOKUP(ES$2,$H$5:$FY$1802,MATCH($A354,$A$5:$A$1802,0),0),$H$2)</f>
        <v>-</v>
      </c>
      <c r="ET354" s="166" t="str">
        <f>IFERROR(HLOOKUP(ET$1,$H$5:$FY$1802,MATCH($A354,$A$5:$A$1802,0),0)*HLOOKUP(ET$2,$H$5:$FY$1802,MATCH($A354,$A$5:$A$1802,0),0),$H$2)</f>
        <v>-</v>
      </c>
      <c r="EU354" s="166" t="str">
        <f>IFERROR(HLOOKUP(EU$1,$H$5:$FY$1802,MATCH($A354,$A$5:$A$1802,0),0)*HLOOKUP(EU$2,$H$5:$FY$1802,MATCH($A354,$A$5:$A$1802,0),0),$H$2)</f>
        <v>-</v>
      </c>
      <c r="EV354" s="166" t="str">
        <f>IFERROR(HLOOKUP(EV$1,$H$5:$FY$1802,MATCH($A354,$A$5:$A$1802,0),0)*HLOOKUP(EV$2,$H$5:$FY$1802,MATCH($A354,$A$5:$A$1802,0),0),$H$2)</f>
        <v>-</v>
      </c>
      <c r="EW354" s="166" t="str">
        <f>IFERROR(HLOOKUP(EW$1,$H$5:$FY$1802,MATCH($A354,$A$5:$A$1802,0),0)*HLOOKUP(EW$2,$H$5:$FY$1802,MATCH($A354,$A$5:$A$1802,0),0),$H$2)</f>
        <v>-</v>
      </c>
      <c r="EX354" s="166" t="str">
        <f>IFERROR(HLOOKUP(EX$1,$H$5:$FY$1802,MATCH($A354,$A$5:$A$1802,0),0)*HLOOKUP(EX$2,$H$5:$FY$1802,MATCH($A354,$A$5:$A$1802,0),0),$H$2)</f>
        <v>-</v>
      </c>
      <c r="EY354" s="166" t="str">
        <f>IFERROR(HLOOKUP(EY$1,$H$5:$FY$1802,MATCH($A354,$A$5:$A$1802,0),0)*HLOOKUP(EY$2,$H$5:$FY$1802,MATCH($A354,$A$5:$A$1802,0),0),$H$2)</f>
        <v>-</v>
      </c>
      <c r="EZ354" s="166" t="str">
        <f>IFERROR(HLOOKUP(EZ$1,$H$5:$FY$1802,MATCH($A354,$A$5:$A$1802,0),0)*HLOOKUP(EZ$2,$H$5:$FY$1802,MATCH($A354,$A$5:$A$1802,0),0),$H$2)</f>
        <v>-</v>
      </c>
      <c r="FA354" s="166" t="str">
        <f>IFERROR(HLOOKUP(FA$1,$H$5:$FY$1802,MATCH($A354,$A$5:$A$1802,0),0)*HLOOKUP(FA$2,$H$5:$FY$1802,MATCH($A354,$A$5:$A$1802,0),0),$H$2)</f>
        <v>-</v>
      </c>
      <c r="FB354" s="166">
        <f>IFERROR(HLOOKUP(FB$1,$H$5:$FY$1802,MATCH($A354,$A$5:$A$1802,0),0)*HLOOKUP(FB$2,$H$5:$FY$1802,MATCH($A354,$A$5:$A$1802,0),0),$H$2)</f>
        <v>255706</v>
      </c>
      <c r="FC354" s="166">
        <f>IFERROR(HLOOKUP(FC$1,$H$5:$FY$1802,MATCH($A354,$A$5:$A$1802,0),0)*HLOOKUP(FC$2,$H$5:$FY$1802,MATCH($A354,$A$5:$A$1802,0),0),$H$2)</f>
        <v>335384</v>
      </c>
      <c r="FD354" s="166">
        <f>IFERROR(HLOOKUP(FD$1,$H$5:$FY$1802,MATCH($A354,$A$5:$A$1802,0),0)*HLOOKUP(FD$2,$H$5:$FY$1802,MATCH($A354,$A$5:$A$1802,0),0),$H$2)</f>
        <v>13123080</v>
      </c>
      <c r="FE354" s="166">
        <f>IFERROR(HLOOKUP(FE$1,$H$5:$FY$1802,MATCH($A354,$A$5:$A$1802,0),0)*HLOOKUP(FE$2,$H$5:$FY$1802,MATCH($A354,$A$5:$A$1802,0),0),$H$2)</f>
        <v>14776640</v>
      </c>
      <c r="FF354" s="166">
        <f>IFERROR(HLOOKUP(FF$1,$H$5:$FY$1802,MATCH($A354,$A$5:$A$1802,0),0)*HLOOKUP(FF$2,$H$5:$FY$1802,MATCH($A354,$A$5:$A$1802,0),0),$H$2)</f>
        <v>177072</v>
      </c>
      <c r="FG354" s="166">
        <f>IFERROR(HLOOKUP(FG$1,$H$5:$FY$1802,MATCH($A354,$A$5:$A$1802,0),0)*HLOOKUP(FG$2,$H$5:$FY$1802,MATCH($A354,$A$5:$A$1802,0),0),$H$2)</f>
        <v>19790200</v>
      </c>
      <c r="FH354" s="152"/>
      <c r="FI354" s="405">
        <f t="shared" si="1065"/>
        <v>2.1458923512747874</v>
      </c>
      <c r="FJ354" s="405">
        <f t="shared" si="1065"/>
        <v>1.6832507082152974</v>
      </c>
      <c r="FK354" s="405">
        <f t="shared" si="1066"/>
        <v>2.1831669044222539</v>
      </c>
      <c r="FL354" s="405">
        <f t="shared" si="1067"/>
        <v>1.7238231098430814</v>
      </c>
      <c r="FM354" s="405">
        <f t="shared" si="1068"/>
        <v>1.3548873801056149</v>
      </c>
      <c r="FN354" s="405">
        <f t="shared" si="1069"/>
        <v>1.1621133742860221</v>
      </c>
      <c r="FO354" s="405">
        <f t="shared" si="1070"/>
        <v>1.3866115877555343</v>
      </c>
      <c r="FP354" s="405">
        <f t="shared" si="1071"/>
        <v>1.0714437029975639</v>
      </c>
      <c r="FQ354" s="405">
        <f t="shared" si="1072"/>
        <v>1.4015748031496063</v>
      </c>
      <c r="FR354" s="405">
        <f t="shared" si="1073"/>
        <v>1.0326209223847018</v>
      </c>
      <c r="FS354" s="65"/>
    </row>
    <row r="355" spans="1:177" ht="10.35" customHeight="1" x14ac:dyDescent="0.2">
      <c r="A355" s="74" t="str">
        <f t="shared" si="1060"/>
        <v>2018-19MAYRYA</v>
      </c>
      <c r="B355" s="163" t="str">
        <f t="shared" si="1074"/>
        <v>2018-19</v>
      </c>
      <c r="C355" s="26" t="s">
        <v>840</v>
      </c>
      <c r="D355" s="163" t="str">
        <f>INDEX($FV$16:$FW$26,MATCH($F355,$FV$16:$FV$26,0),2)</f>
        <v>Y60</v>
      </c>
      <c r="E355" s="163" t="str">
        <f>VLOOKUP($D355,$FW$8:$FX$14,2,0)</f>
        <v>Midlands</v>
      </c>
      <c r="F355" s="271" t="s">
        <v>867</v>
      </c>
      <c r="G355" s="271" t="s">
        <v>880</v>
      </c>
      <c r="H355" s="272">
        <v>109354</v>
      </c>
      <c r="I355" s="272">
        <v>78865</v>
      </c>
      <c r="J355" s="272">
        <v>189520</v>
      </c>
      <c r="K355" s="272">
        <v>2</v>
      </c>
      <c r="L355" s="272">
        <v>1</v>
      </c>
      <c r="M355" s="272" t="s">
        <v>44</v>
      </c>
      <c r="N355" s="272">
        <v>7</v>
      </c>
      <c r="O355" s="272">
        <v>37</v>
      </c>
      <c r="P355" s="272" t="s">
        <v>44</v>
      </c>
      <c r="Q355" s="272" t="s">
        <v>44</v>
      </c>
      <c r="R355" s="272" t="s">
        <v>44</v>
      </c>
      <c r="S355" s="272" t="s">
        <v>44</v>
      </c>
      <c r="T355" s="272">
        <v>88104</v>
      </c>
      <c r="U355" s="272">
        <v>4943</v>
      </c>
      <c r="V355" s="272">
        <v>2988</v>
      </c>
      <c r="W355" s="272">
        <v>39110</v>
      </c>
      <c r="X355" s="272">
        <v>35532</v>
      </c>
      <c r="Y355" s="272">
        <v>1929</v>
      </c>
      <c r="Z355" s="272">
        <v>2033515</v>
      </c>
      <c r="AA355" s="272">
        <v>411</v>
      </c>
      <c r="AB355" s="272">
        <v>710</v>
      </c>
      <c r="AC355" s="272">
        <v>1455281</v>
      </c>
      <c r="AD355" s="272">
        <v>487</v>
      </c>
      <c r="AE355" s="272">
        <v>868</v>
      </c>
      <c r="AF355" s="272">
        <v>28127215</v>
      </c>
      <c r="AG355" s="272">
        <v>719</v>
      </c>
      <c r="AH355" s="272">
        <v>1290</v>
      </c>
      <c r="AI355" s="272">
        <v>65990473</v>
      </c>
      <c r="AJ355" s="272">
        <v>1857</v>
      </c>
      <c r="AK355" s="272">
        <v>4092</v>
      </c>
      <c r="AL355" s="272">
        <v>5681554</v>
      </c>
      <c r="AM355" s="272">
        <v>2945</v>
      </c>
      <c r="AN355" s="272">
        <v>7343</v>
      </c>
      <c r="AO355" s="272">
        <v>2957</v>
      </c>
      <c r="AP355" s="272">
        <v>6</v>
      </c>
      <c r="AQ355" s="272">
        <v>19</v>
      </c>
      <c r="AR355" s="272">
        <v>0</v>
      </c>
      <c r="AS355" s="272">
        <v>230</v>
      </c>
      <c r="AT355" s="272">
        <v>2702</v>
      </c>
      <c r="AU355" s="272">
        <v>1844</v>
      </c>
      <c r="AV355" s="272">
        <v>49793</v>
      </c>
      <c r="AW355" s="272">
        <v>3232</v>
      </c>
      <c r="AX355" s="272">
        <v>32122</v>
      </c>
      <c r="AY355" s="272">
        <v>85147</v>
      </c>
      <c r="AZ355" s="272">
        <v>9286</v>
      </c>
      <c r="BA355" s="272">
        <v>6875</v>
      </c>
      <c r="BB355" s="272">
        <v>5556</v>
      </c>
      <c r="BC355" s="272">
        <v>4203</v>
      </c>
      <c r="BD355" s="272">
        <v>49061</v>
      </c>
      <c r="BE355" s="272">
        <v>41273</v>
      </c>
      <c r="BF355" s="272">
        <v>58567</v>
      </c>
      <c r="BG355" s="272">
        <v>37395</v>
      </c>
      <c r="BH355" s="272">
        <v>4514</v>
      </c>
      <c r="BI355" s="272">
        <v>2019</v>
      </c>
      <c r="BJ355" s="272" t="s">
        <v>44</v>
      </c>
      <c r="BK355" s="272" t="s">
        <v>44</v>
      </c>
      <c r="BL355" s="272" t="s">
        <v>44</v>
      </c>
      <c r="BM355" s="272" t="s">
        <v>44</v>
      </c>
      <c r="BN355" s="272" t="s">
        <v>44</v>
      </c>
      <c r="BO355" s="272" t="s">
        <v>44</v>
      </c>
      <c r="BP355" s="272" t="s">
        <v>44</v>
      </c>
      <c r="BQ355" s="272" t="s">
        <v>44</v>
      </c>
      <c r="BR355" s="272" t="s">
        <v>44</v>
      </c>
      <c r="BS355" s="272" t="s">
        <v>44</v>
      </c>
      <c r="BT355" s="272" t="s">
        <v>44</v>
      </c>
      <c r="BU355" s="272" t="s">
        <v>44</v>
      </c>
      <c r="BV355" s="272" t="s">
        <v>44</v>
      </c>
      <c r="BW355" s="272" t="s">
        <v>44</v>
      </c>
      <c r="BX355" s="272" t="s">
        <v>44</v>
      </c>
      <c r="BY355" s="272" t="s">
        <v>44</v>
      </c>
      <c r="BZ355" s="272" t="s">
        <v>44</v>
      </c>
      <c r="CA355" s="272" t="s">
        <v>44</v>
      </c>
      <c r="CB355" s="272" t="s">
        <v>44</v>
      </c>
      <c r="CC355" s="272" t="s">
        <v>44</v>
      </c>
      <c r="CD355" s="272" t="s">
        <v>44</v>
      </c>
      <c r="CE355" s="272" t="s">
        <v>44</v>
      </c>
      <c r="CF355" s="272" t="s">
        <v>44</v>
      </c>
      <c r="CG355" s="272" t="s">
        <v>44</v>
      </c>
      <c r="CH355" s="272" t="s">
        <v>44</v>
      </c>
      <c r="CI355" s="272" t="s">
        <v>44</v>
      </c>
      <c r="CJ355" s="272" t="s">
        <v>44</v>
      </c>
      <c r="CK355" s="272" t="s">
        <v>44</v>
      </c>
      <c r="CL355" s="272" t="s">
        <v>44</v>
      </c>
      <c r="CM355" s="272" t="s">
        <v>44</v>
      </c>
      <c r="CN355" s="272" t="s">
        <v>44</v>
      </c>
      <c r="CO355" s="272" t="s">
        <v>44</v>
      </c>
      <c r="CP355" s="272" t="s">
        <v>44</v>
      </c>
      <c r="CQ355" s="272" t="s">
        <v>44</v>
      </c>
      <c r="CR355" s="272" t="s">
        <v>44</v>
      </c>
      <c r="CS355" s="272" t="s">
        <v>44</v>
      </c>
      <c r="CT355" s="272" t="s">
        <v>44</v>
      </c>
      <c r="CU355" s="272" t="s">
        <v>44</v>
      </c>
      <c r="CV355" s="272" t="s">
        <v>44</v>
      </c>
      <c r="CW355" s="272" t="s">
        <v>44</v>
      </c>
      <c r="CX355" s="272">
        <v>185</v>
      </c>
      <c r="CY355" s="272">
        <v>52851</v>
      </c>
      <c r="CZ355" s="272">
        <v>286</v>
      </c>
      <c r="DA355" s="272">
        <v>502</v>
      </c>
      <c r="DB355" s="272">
        <v>3449</v>
      </c>
      <c r="DC355" s="272">
        <v>111168</v>
      </c>
      <c r="DD355" s="272">
        <v>32</v>
      </c>
      <c r="DE355" s="272">
        <v>55</v>
      </c>
      <c r="DF355" s="272" t="s">
        <v>44</v>
      </c>
      <c r="DG355" s="272" t="s">
        <v>44</v>
      </c>
      <c r="DH355" s="272" t="s">
        <v>44</v>
      </c>
      <c r="DI355" s="272" t="s">
        <v>44</v>
      </c>
      <c r="DJ355" s="272" t="s">
        <v>44</v>
      </c>
      <c r="DK355" s="272">
        <v>280</v>
      </c>
      <c r="DL355" s="250">
        <v>1</v>
      </c>
      <c r="DM355" s="250">
        <v>1707</v>
      </c>
      <c r="DN355" s="250">
        <v>0</v>
      </c>
      <c r="DO355" s="250">
        <v>1645</v>
      </c>
      <c r="DP355" s="250">
        <v>251</v>
      </c>
      <c r="DQ355" s="250">
        <v>251</v>
      </c>
      <c r="DR355" s="250">
        <v>251</v>
      </c>
      <c r="DS355" s="250">
        <v>7118614</v>
      </c>
      <c r="DT355" s="250">
        <v>4170</v>
      </c>
      <c r="DU355" s="250">
        <v>8745</v>
      </c>
      <c r="DV355" s="250">
        <v>0</v>
      </c>
      <c r="DW355" s="250">
        <v>0</v>
      </c>
      <c r="DX355" s="250">
        <v>0</v>
      </c>
      <c r="DY355" s="250">
        <v>9173426</v>
      </c>
      <c r="DZ355" s="250">
        <v>5577</v>
      </c>
      <c r="EA355" s="250">
        <v>12551</v>
      </c>
      <c r="EB355" s="155"/>
      <c r="EC355" s="75">
        <f t="shared" si="1061"/>
        <v>5</v>
      </c>
      <c r="ED355" s="74">
        <f t="shared" si="1062"/>
        <v>2018</v>
      </c>
      <c r="EE355" s="165">
        <f t="shared" si="1063"/>
        <v>43221</v>
      </c>
      <c r="EF355" s="157">
        <f t="shared" si="1064"/>
        <v>31</v>
      </c>
      <c r="EG355" s="156"/>
      <c r="EH355" s="166">
        <f>IFERROR(HLOOKUP(EH$1,$H$5:$FY$1802,MATCH($A355,$A$5:$A$1802,0),0)*HLOOKUP(EH$2,$H$5:$FY$1802,MATCH($A355,$A$5:$A$1802,0),0),$H$2)</f>
        <v>78865</v>
      </c>
      <c r="EI355" s="166" t="str">
        <f>IFERROR(HLOOKUP(EI$1,$H$5:$FY$1802,MATCH($A355,$A$5:$A$1802,0),0)*HLOOKUP(EI$2,$H$5:$FY$1802,MATCH($A355,$A$5:$A$1802,0),0),$H$2)</f>
        <v>-</v>
      </c>
      <c r="EJ355" s="166">
        <f>IFERROR(HLOOKUP(EJ$1,$H$5:$FY$1802,MATCH($A355,$A$5:$A$1802,0),0)*HLOOKUP(EJ$2,$H$5:$FY$1802,MATCH($A355,$A$5:$A$1802,0),0),$H$2)</f>
        <v>552055</v>
      </c>
      <c r="EK355" s="166">
        <f>IFERROR(HLOOKUP(EK$1,$H$5:$FY$1802,MATCH($A355,$A$5:$A$1802,0),0)*HLOOKUP(EK$2,$H$5:$FY$1802,MATCH($A355,$A$5:$A$1802,0),0),$H$2)</f>
        <v>2918005</v>
      </c>
      <c r="EL355" s="166">
        <f>IFERROR(HLOOKUP(EL$1,$H$5:$FY$1802,MATCH($A355,$A$5:$A$1802,0),0)*HLOOKUP(EL$2,$H$5:$FY$1802,MATCH($A355,$A$5:$A$1802,0),0),$H$2)</f>
        <v>3509530</v>
      </c>
      <c r="EM355" s="166">
        <f>IFERROR(HLOOKUP(EM$1,$H$5:$FY$1802,MATCH($A355,$A$5:$A$1802,0),0)*HLOOKUP(EM$2,$H$5:$FY$1802,MATCH($A355,$A$5:$A$1802,0),0),$H$2)</f>
        <v>2593584</v>
      </c>
      <c r="EN355" s="166">
        <f>IFERROR(HLOOKUP(EN$1,$H$5:$FY$1802,MATCH($A355,$A$5:$A$1802,0),0)*HLOOKUP(EN$2,$H$5:$FY$1802,MATCH($A355,$A$5:$A$1802,0),0),$H$2)</f>
        <v>50451900</v>
      </c>
      <c r="EO355" s="166">
        <f>IFERROR(HLOOKUP(EO$1,$H$5:$FY$1802,MATCH($A355,$A$5:$A$1802,0),0)*HLOOKUP(EO$2,$H$5:$FY$1802,MATCH($A355,$A$5:$A$1802,0),0),$H$2)</f>
        <v>145396944</v>
      </c>
      <c r="EP355" s="166">
        <f>IFERROR(HLOOKUP(EP$1,$H$5:$FY$1802,MATCH($A355,$A$5:$A$1802,0),0)*HLOOKUP(EP$2,$H$5:$FY$1802,MATCH($A355,$A$5:$A$1802,0),0),$H$2)</f>
        <v>14164647</v>
      </c>
      <c r="EQ355" s="166" t="str">
        <f>IFERROR(HLOOKUP(EQ$1,$H$5:$FY$1802,MATCH($A355,$A$5:$A$1802,0),0)*HLOOKUP(EQ$2,$H$5:$FY$1802,MATCH($A355,$A$5:$A$1802,0),0),$H$2)</f>
        <v>-</v>
      </c>
      <c r="ER355" s="166" t="str">
        <f>IFERROR(HLOOKUP(ER$1,$H$5:$FY$1802,MATCH($A355,$A$5:$A$1802,0),0)*HLOOKUP(ER$2,$H$5:$FY$1802,MATCH($A355,$A$5:$A$1802,0),0),$H$2)</f>
        <v>-</v>
      </c>
      <c r="ES355" s="166" t="str">
        <f>IFERROR(HLOOKUP(ES$1,$H$5:$FY$1802,MATCH($A355,$A$5:$A$1802,0),0)*HLOOKUP(ES$2,$H$5:$FY$1802,MATCH($A355,$A$5:$A$1802,0),0),$H$2)</f>
        <v>-</v>
      </c>
      <c r="ET355" s="166" t="str">
        <f>IFERROR(HLOOKUP(ET$1,$H$5:$FY$1802,MATCH($A355,$A$5:$A$1802,0),0)*HLOOKUP(ET$2,$H$5:$FY$1802,MATCH($A355,$A$5:$A$1802,0),0),$H$2)</f>
        <v>-</v>
      </c>
      <c r="EU355" s="166" t="str">
        <f>IFERROR(HLOOKUP(EU$1,$H$5:$FY$1802,MATCH($A355,$A$5:$A$1802,0),0)*HLOOKUP(EU$2,$H$5:$FY$1802,MATCH($A355,$A$5:$A$1802,0),0),$H$2)</f>
        <v>-</v>
      </c>
      <c r="EV355" s="166" t="str">
        <f>IFERROR(HLOOKUP(EV$1,$H$5:$FY$1802,MATCH($A355,$A$5:$A$1802,0),0)*HLOOKUP(EV$2,$H$5:$FY$1802,MATCH($A355,$A$5:$A$1802,0),0),$H$2)</f>
        <v>-</v>
      </c>
      <c r="EW355" s="166" t="str">
        <f>IFERROR(HLOOKUP(EW$1,$H$5:$FY$1802,MATCH($A355,$A$5:$A$1802,0),0)*HLOOKUP(EW$2,$H$5:$FY$1802,MATCH($A355,$A$5:$A$1802,0),0),$H$2)</f>
        <v>-</v>
      </c>
      <c r="EX355" s="166" t="str">
        <f>IFERROR(HLOOKUP(EX$1,$H$5:$FY$1802,MATCH($A355,$A$5:$A$1802,0),0)*HLOOKUP(EX$2,$H$5:$FY$1802,MATCH($A355,$A$5:$A$1802,0),0),$H$2)</f>
        <v>-</v>
      </c>
      <c r="EY355" s="166" t="str">
        <f>IFERROR(HLOOKUP(EY$1,$H$5:$FY$1802,MATCH($A355,$A$5:$A$1802,0),0)*HLOOKUP(EY$2,$H$5:$FY$1802,MATCH($A355,$A$5:$A$1802,0),0),$H$2)</f>
        <v>-</v>
      </c>
      <c r="EZ355" s="166" t="str">
        <f>IFERROR(HLOOKUP(EZ$1,$H$5:$FY$1802,MATCH($A355,$A$5:$A$1802,0),0)*HLOOKUP(EZ$2,$H$5:$FY$1802,MATCH($A355,$A$5:$A$1802,0),0),$H$2)</f>
        <v>-</v>
      </c>
      <c r="FA355" s="166" t="str">
        <f>IFERROR(HLOOKUP(FA$1,$H$5:$FY$1802,MATCH($A355,$A$5:$A$1802,0),0)*HLOOKUP(FA$2,$H$5:$FY$1802,MATCH($A355,$A$5:$A$1802,0),0),$H$2)</f>
        <v>-</v>
      </c>
      <c r="FB355" s="166">
        <f>IFERROR(HLOOKUP(FB$1,$H$5:$FY$1802,MATCH($A355,$A$5:$A$1802,0),0)*HLOOKUP(FB$2,$H$5:$FY$1802,MATCH($A355,$A$5:$A$1802,0),0),$H$2)</f>
        <v>92870</v>
      </c>
      <c r="FC355" s="166">
        <f>IFERROR(HLOOKUP(FC$1,$H$5:$FY$1802,MATCH($A355,$A$5:$A$1802,0),0)*HLOOKUP(FC$2,$H$5:$FY$1802,MATCH($A355,$A$5:$A$1802,0),0),$H$2)</f>
        <v>189695</v>
      </c>
      <c r="FD355" s="166">
        <f>IFERROR(HLOOKUP(FD$1,$H$5:$FY$1802,MATCH($A355,$A$5:$A$1802,0),0)*HLOOKUP(FD$2,$H$5:$FY$1802,MATCH($A355,$A$5:$A$1802,0),0),$H$2)</f>
        <v>251</v>
      </c>
      <c r="FE355" s="166">
        <f>IFERROR(HLOOKUP(FE$1,$H$5:$FY$1802,MATCH($A355,$A$5:$A$1802,0),0)*HLOOKUP(FE$2,$H$5:$FY$1802,MATCH($A355,$A$5:$A$1802,0),0),$H$2)</f>
        <v>14927715</v>
      </c>
      <c r="FF355" s="166">
        <f>IFERROR(HLOOKUP(FF$1,$H$5:$FY$1802,MATCH($A355,$A$5:$A$1802,0),0)*HLOOKUP(FF$2,$H$5:$FY$1802,MATCH($A355,$A$5:$A$1802,0),0),$H$2)</f>
        <v>0</v>
      </c>
      <c r="FG355" s="166">
        <f>IFERROR(HLOOKUP(FG$1,$H$5:$FY$1802,MATCH($A355,$A$5:$A$1802,0),0)*HLOOKUP(FG$2,$H$5:$FY$1802,MATCH($A355,$A$5:$A$1802,0),0),$H$2)</f>
        <v>20646395</v>
      </c>
      <c r="FH355" s="152"/>
      <c r="FI355" s="405">
        <f t="shared" si="1065"/>
        <v>1.8786162249645963</v>
      </c>
      <c r="FJ355" s="405">
        <f t="shared" si="1065"/>
        <v>1.3908557556139995</v>
      </c>
      <c r="FK355" s="405">
        <f t="shared" si="1066"/>
        <v>1.8594377510040161</v>
      </c>
      <c r="FL355" s="405">
        <f t="shared" si="1067"/>
        <v>1.4066265060240963</v>
      </c>
      <c r="FM355" s="405">
        <f t="shared" si="1068"/>
        <v>1.2544362055740219</v>
      </c>
      <c r="FN355" s="405">
        <f t="shared" si="1069"/>
        <v>1.0553055484530811</v>
      </c>
      <c r="FO355" s="405">
        <f t="shared" si="1070"/>
        <v>1.6482888663739728</v>
      </c>
      <c r="FP355" s="405">
        <f t="shared" si="1071"/>
        <v>1.0524316109422491</v>
      </c>
      <c r="FQ355" s="405">
        <f t="shared" si="1072"/>
        <v>2.3400725764644892</v>
      </c>
      <c r="FR355" s="405">
        <f t="shared" si="1073"/>
        <v>1.046656298600311</v>
      </c>
      <c r="FS355" s="65"/>
    </row>
    <row r="356" spans="1:177" ht="10.35" customHeight="1" x14ac:dyDescent="0.2">
      <c r="A356" s="174" t="str">
        <f t="shared" si="1060"/>
        <v>2018-19MAYRX8</v>
      </c>
      <c r="B356" s="176" t="str">
        <f t="shared" si="1074"/>
        <v>2018-19</v>
      </c>
      <c r="C356" s="175" t="s">
        <v>840</v>
      </c>
      <c r="D356" s="176" t="str">
        <f>INDEX($FV$16:$FW$26,MATCH($F356,$FV$16:$FV$26,0),2)</f>
        <v>Y63</v>
      </c>
      <c r="E356" s="176" t="str">
        <f>VLOOKUP($D356,$FW$8:$FX$14,2,0)</f>
        <v>North East and Yorkshire</v>
      </c>
      <c r="F356" s="275" t="s">
        <v>869</v>
      </c>
      <c r="G356" s="275" t="s">
        <v>881</v>
      </c>
      <c r="H356" s="276">
        <v>82146</v>
      </c>
      <c r="I356" s="276">
        <v>63491</v>
      </c>
      <c r="J356" s="276">
        <v>238880</v>
      </c>
      <c r="K356" s="276">
        <v>4</v>
      </c>
      <c r="L356" s="276">
        <v>1</v>
      </c>
      <c r="M356" s="276" t="s">
        <v>44</v>
      </c>
      <c r="N356" s="276">
        <v>19</v>
      </c>
      <c r="O356" s="276">
        <v>69</v>
      </c>
      <c r="P356" s="276" t="s">
        <v>44</v>
      </c>
      <c r="Q356" s="276" t="s">
        <v>44</v>
      </c>
      <c r="R356" s="276" t="s">
        <v>44</v>
      </c>
      <c r="S356" s="276" t="s">
        <v>44</v>
      </c>
      <c r="T356" s="276">
        <v>67157</v>
      </c>
      <c r="U356" s="276">
        <v>7254</v>
      </c>
      <c r="V356" s="276">
        <v>5212</v>
      </c>
      <c r="W356" s="276">
        <v>37388</v>
      </c>
      <c r="X356" s="276">
        <v>13067</v>
      </c>
      <c r="Y356" s="276">
        <v>811</v>
      </c>
      <c r="Z356" s="276">
        <v>3588308</v>
      </c>
      <c r="AA356" s="276">
        <v>495</v>
      </c>
      <c r="AB356" s="276">
        <v>843</v>
      </c>
      <c r="AC356" s="276">
        <v>3734435</v>
      </c>
      <c r="AD356" s="276">
        <v>717</v>
      </c>
      <c r="AE356" s="276">
        <v>1273</v>
      </c>
      <c r="AF356" s="276">
        <v>51324034</v>
      </c>
      <c r="AG356" s="276">
        <v>1373</v>
      </c>
      <c r="AH356" s="276">
        <v>2921</v>
      </c>
      <c r="AI356" s="276">
        <v>47369140</v>
      </c>
      <c r="AJ356" s="276">
        <v>3625</v>
      </c>
      <c r="AK356" s="276">
        <v>8602</v>
      </c>
      <c r="AL356" s="276">
        <v>4148148</v>
      </c>
      <c r="AM356" s="276">
        <v>5115</v>
      </c>
      <c r="AN356" s="276">
        <v>13029</v>
      </c>
      <c r="AO356" s="276">
        <v>4719</v>
      </c>
      <c r="AP356" s="276">
        <v>584</v>
      </c>
      <c r="AQ356" s="276">
        <v>1150</v>
      </c>
      <c r="AR356" s="276">
        <v>3630</v>
      </c>
      <c r="AS356" s="276">
        <v>375</v>
      </c>
      <c r="AT356" s="276">
        <v>2610</v>
      </c>
      <c r="AU356" s="276">
        <v>2446</v>
      </c>
      <c r="AV356" s="276">
        <v>40062</v>
      </c>
      <c r="AW356" s="276">
        <v>6789</v>
      </c>
      <c r="AX356" s="276">
        <v>15587</v>
      </c>
      <c r="AY356" s="276">
        <v>62438</v>
      </c>
      <c r="AZ356" s="276">
        <v>16262</v>
      </c>
      <c r="BA356" s="276">
        <v>12368</v>
      </c>
      <c r="BB356" s="276">
        <v>12131</v>
      </c>
      <c r="BC356" s="276">
        <v>9367</v>
      </c>
      <c r="BD356" s="276">
        <v>59018</v>
      </c>
      <c r="BE356" s="276">
        <v>45672</v>
      </c>
      <c r="BF356" s="276">
        <v>24955</v>
      </c>
      <c r="BG356" s="276">
        <v>15278</v>
      </c>
      <c r="BH356" s="276">
        <v>1630</v>
      </c>
      <c r="BI356" s="276">
        <v>949</v>
      </c>
      <c r="BJ356" s="276" t="s">
        <v>44</v>
      </c>
      <c r="BK356" s="276" t="s">
        <v>44</v>
      </c>
      <c r="BL356" s="276" t="s">
        <v>44</v>
      </c>
      <c r="BM356" s="276" t="s">
        <v>44</v>
      </c>
      <c r="BN356" s="276" t="s">
        <v>44</v>
      </c>
      <c r="BO356" s="276" t="s">
        <v>44</v>
      </c>
      <c r="BP356" s="276" t="s">
        <v>44</v>
      </c>
      <c r="BQ356" s="276" t="s">
        <v>44</v>
      </c>
      <c r="BR356" s="276" t="s">
        <v>44</v>
      </c>
      <c r="BS356" s="276" t="s">
        <v>44</v>
      </c>
      <c r="BT356" s="276" t="s">
        <v>44</v>
      </c>
      <c r="BU356" s="276" t="s">
        <v>44</v>
      </c>
      <c r="BV356" s="276" t="s">
        <v>44</v>
      </c>
      <c r="BW356" s="276" t="s">
        <v>44</v>
      </c>
      <c r="BX356" s="276" t="s">
        <v>44</v>
      </c>
      <c r="BY356" s="276" t="s">
        <v>44</v>
      </c>
      <c r="BZ356" s="276" t="s">
        <v>44</v>
      </c>
      <c r="CA356" s="276" t="s">
        <v>44</v>
      </c>
      <c r="CB356" s="276" t="s">
        <v>44</v>
      </c>
      <c r="CC356" s="276" t="s">
        <v>44</v>
      </c>
      <c r="CD356" s="276" t="s">
        <v>44</v>
      </c>
      <c r="CE356" s="276" t="s">
        <v>44</v>
      </c>
      <c r="CF356" s="276" t="s">
        <v>44</v>
      </c>
      <c r="CG356" s="276" t="s">
        <v>44</v>
      </c>
      <c r="CH356" s="276" t="s">
        <v>44</v>
      </c>
      <c r="CI356" s="276" t="s">
        <v>44</v>
      </c>
      <c r="CJ356" s="276" t="s">
        <v>44</v>
      </c>
      <c r="CK356" s="276" t="s">
        <v>44</v>
      </c>
      <c r="CL356" s="276" t="s">
        <v>44</v>
      </c>
      <c r="CM356" s="276" t="s">
        <v>44</v>
      </c>
      <c r="CN356" s="276" t="s">
        <v>44</v>
      </c>
      <c r="CO356" s="276" t="s">
        <v>44</v>
      </c>
      <c r="CP356" s="276" t="s">
        <v>44</v>
      </c>
      <c r="CQ356" s="276" t="s">
        <v>44</v>
      </c>
      <c r="CR356" s="276" t="s">
        <v>44</v>
      </c>
      <c r="CS356" s="276" t="s">
        <v>44</v>
      </c>
      <c r="CT356" s="276" t="s">
        <v>44</v>
      </c>
      <c r="CU356" s="276" t="s">
        <v>44</v>
      </c>
      <c r="CV356" s="276" t="s">
        <v>44</v>
      </c>
      <c r="CW356" s="276" t="s">
        <v>44</v>
      </c>
      <c r="CX356" s="276">
        <v>0</v>
      </c>
      <c r="CY356" s="276">
        <v>0</v>
      </c>
      <c r="CZ356" s="276">
        <v>0</v>
      </c>
      <c r="DA356" s="276">
        <v>0</v>
      </c>
      <c r="DB356" s="276">
        <v>4002</v>
      </c>
      <c r="DC356" s="276">
        <v>122060</v>
      </c>
      <c r="DD356" s="276">
        <v>30</v>
      </c>
      <c r="DE356" s="276">
        <v>52</v>
      </c>
      <c r="DF356" s="276" t="s">
        <v>44</v>
      </c>
      <c r="DG356" s="276" t="s">
        <v>44</v>
      </c>
      <c r="DH356" s="276" t="s">
        <v>44</v>
      </c>
      <c r="DI356" s="276" t="s">
        <v>44</v>
      </c>
      <c r="DJ356" s="276" t="s">
        <v>44</v>
      </c>
      <c r="DK356" s="276">
        <v>67</v>
      </c>
      <c r="DL356" s="252">
        <v>390</v>
      </c>
      <c r="DM356" s="252">
        <v>246</v>
      </c>
      <c r="DN356" s="252">
        <v>66</v>
      </c>
      <c r="DO356" s="252">
        <v>3149</v>
      </c>
      <c r="DP356" s="252">
        <v>1936773</v>
      </c>
      <c r="DQ356" s="252">
        <v>4966</v>
      </c>
      <c r="DR356" s="252">
        <v>12295</v>
      </c>
      <c r="DS356" s="252">
        <v>1140622</v>
      </c>
      <c r="DT356" s="252">
        <v>4637</v>
      </c>
      <c r="DU356" s="252">
        <v>9515</v>
      </c>
      <c r="DV356" s="252">
        <v>456259</v>
      </c>
      <c r="DW356" s="252">
        <v>6913</v>
      </c>
      <c r="DX356" s="252">
        <v>13682</v>
      </c>
      <c r="DY356" s="252">
        <v>31546235</v>
      </c>
      <c r="DZ356" s="252">
        <v>10018</v>
      </c>
      <c r="EA356" s="252">
        <v>22377</v>
      </c>
      <c r="EB356" s="177"/>
      <c r="EC356" s="167">
        <f t="shared" si="1061"/>
        <v>5</v>
      </c>
      <c r="ED356" s="174">
        <f t="shared" si="1062"/>
        <v>2018</v>
      </c>
      <c r="EE356" s="173">
        <f t="shared" si="1063"/>
        <v>43221</v>
      </c>
      <c r="EF356" s="150">
        <f t="shared" si="1064"/>
        <v>31</v>
      </c>
      <c r="EG356" s="178"/>
      <c r="EH356" s="179">
        <f>IFERROR(HLOOKUP(EH$1,$H$5:$FY$1802,MATCH($A356,$A$5:$A$1802,0),0)*HLOOKUP(EH$2,$H$5:$FY$1802,MATCH($A356,$A$5:$A$1802,0),0),$H$2)</f>
        <v>63491</v>
      </c>
      <c r="EI356" s="179" t="str">
        <f>IFERROR(HLOOKUP(EI$1,$H$5:$FY$1802,MATCH($A356,$A$5:$A$1802,0),0)*HLOOKUP(EI$2,$H$5:$FY$1802,MATCH($A356,$A$5:$A$1802,0),0),$H$2)</f>
        <v>-</v>
      </c>
      <c r="EJ356" s="179">
        <f>IFERROR(HLOOKUP(EJ$1,$H$5:$FY$1802,MATCH($A356,$A$5:$A$1802,0),0)*HLOOKUP(EJ$2,$H$5:$FY$1802,MATCH($A356,$A$5:$A$1802,0),0),$H$2)</f>
        <v>1206329</v>
      </c>
      <c r="EK356" s="179">
        <f>IFERROR(HLOOKUP(EK$1,$H$5:$FY$1802,MATCH($A356,$A$5:$A$1802,0),0)*HLOOKUP(EK$2,$H$5:$FY$1802,MATCH($A356,$A$5:$A$1802,0),0),$H$2)</f>
        <v>4380879</v>
      </c>
      <c r="EL356" s="179">
        <f>IFERROR(HLOOKUP(EL$1,$H$5:$FY$1802,MATCH($A356,$A$5:$A$1802,0),0)*HLOOKUP(EL$2,$H$5:$FY$1802,MATCH($A356,$A$5:$A$1802,0),0),$H$2)</f>
        <v>6115122</v>
      </c>
      <c r="EM356" s="179">
        <f>IFERROR(HLOOKUP(EM$1,$H$5:$FY$1802,MATCH($A356,$A$5:$A$1802,0),0)*HLOOKUP(EM$2,$H$5:$FY$1802,MATCH($A356,$A$5:$A$1802,0),0),$H$2)</f>
        <v>6634876</v>
      </c>
      <c r="EN356" s="179">
        <f>IFERROR(HLOOKUP(EN$1,$H$5:$FY$1802,MATCH($A356,$A$5:$A$1802,0),0)*HLOOKUP(EN$2,$H$5:$FY$1802,MATCH($A356,$A$5:$A$1802,0),0),$H$2)</f>
        <v>109210348</v>
      </c>
      <c r="EO356" s="179">
        <f>IFERROR(HLOOKUP(EO$1,$H$5:$FY$1802,MATCH($A356,$A$5:$A$1802,0),0)*HLOOKUP(EO$2,$H$5:$FY$1802,MATCH($A356,$A$5:$A$1802,0),0),$H$2)</f>
        <v>112402334</v>
      </c>
      <c r="EP356" s="179">
        <f>IFERROR(HLOOKUP(EP$1,$H$5:$FY$1802,MATCH($A356,$A$5:$A$1802,0),0)*HLOOKUP(EP$2,$H$5:$FY$1802,MATCH($A356,$A$5:$A$1802,0),0),$H$2)</f>
        <v>10566519</v>
      </c>
      <c r="EQ356" s="179" t="str">
        <f>IFERROR(HLOOKUP(EQ$1,$H$5:$FY$1802,MATCH($A356,$A$5:$A$1802,0),0)*HLOOKUP(EQ$2,$H$5:$FY$1802,MATCH($A356,$A$5:$A$1802,0),0),$H$2)</f>
        <v>-</v>
      </c>
      <c r="ER356" s="179" t="str">
        <f>IFERROR(HLOOKUP(ER$1,$H$5:$FY$1802,MATCH($A356,$A$5:$A$1802,0),0)*HLOOKUP(ER$2,$H$5:$FY$1802,MATCH($A356,$A$5:$A$1802,0),0),$H$2)</f>
        <v>-</v>
      </c>
      <c r="ES356" s="179" t="str">
        <f>IFERROR(HLOOKUP(ES$1,$H$5:$FY$1802,MATCH($A356,$A$5:$A$1802,0),0)*HLOOKUP(ES$2,$H$5:$FY$1802,MATCH($A356,$A$5:$A$1802,0),0),$H$2)</f>
        <v>-</v>
      </c>
      <c r="ET356" s="179" t="str">
        <f>IFERROR(HLOOKUP(ET$1,$H$5:$FY$1802,MATCH($A356,$A$5:$A$1802,0),0)*HLOOKUP(ET$2,$H$5:$FY$1802,MATCH($A356,$A$5:$A$1802,0),0),$H$2)</f>
        <v>-</v>
      </c>
      <c r="EU356" s="179" t="str">
        <f>IFERROR(HLOOKUP(EU$1,$H$5:$FY$1802,MATCH($A356,$A$5:$A$1802,0),0)*HLOOKUP(EU$2,$H$5:$FY$1802,MATCH($A356,$A$5:$A$1802,0),0),$H$2)</f>
        <v>-</v>
      </c>
      <c r="EV356" s="179" t="str">
        <f>IFERROR(HLOOKUP(EV$1,$H$5:$FY$1802,MATCH($A356,$A$5:$A$1802,0),0)*HLOOKUP(EV$2,$H$5:$FY$1802,MATCH($A356,$A$5:$A$1802,0),0),$H$2)</f>
        <v>-</v>
      </c>
      <c r="EW356" s="179" t="str">
        <f>IFERROR(HLOOKUP(EW$1,$H$5:$FY$1802,MATCH($A356,$A$5:$A$1802,0),0)*HLOOKUP(EW$2,$H$5:$FY$1802,MATCH($A356,$A$5:$A$1802,0),0),$H$2)</f>
        <v>-</v>
      </c>
      <c r="EX356" s="179" t="str">
        <f>IFERROR(HLOOKUP(EX$1,$H$5:$FY$1802,MATCH($A356,$A$5:$A$1802,0),0)*HLOOKUP(EX$2,$H$5:$FY$1802,MATCH($A356,$A$5:$A$1802,0),0),$H$2)</f>
        <v>-</v>
      </c>
      <c r="EY356" s="179" t="str">
        <f>IFERROR(HLOOKUP(EY$1,$H$5:$FY$1802,MATCH($A356,$A$5:$A$1802,0),0)*HLOOKUP(EY$2,$H$5:$FY$1802,MATCH($A356,$A$5:$A$1802,0),0),$H$2)</f>
        <v>-</v>
      </c>
      <c r="EZ356" s="179" t="str">
        <f>IFERROR(HLOOKUP(EZ$1,$H$5:$FY$1802,MATCH($A356,$A$5:$A$1802,0),0)*HLOOKUP(EZ$2,$H$5:$FY$1802,MATCH($A356,$A$5:$A$1802,0),0),$H$2)</f>
        <v>-</v>
      </c>
      <c r="FA356" s="179" t="str">
        <f>IFERROR(HLOOKUP(FA$1,$H$5:$FY$1802,MATCH($A356,$A$5:$A$1802,0),0)*HLOOKUP(FA$2,$H$5:$FY$1802,MATCH($A356,$A$5:$A$1802,0),0),$H$2)</f>
        <v>-</v>
      </c>
      <c r="FB356" s="179">
        <f>IFERROR(HLOOKUP(FB$1,$H$5:$FY$1802,MATCH($A356,$A$5:$A$1802,0),0)*HLOOKUP(FB$2,$H$5:$FY$1802,MATCH($A356,$A$5:$A$1802,0),0),$H$2)</f>
        <v>0</v>
      </c>
      <c r="FC356" s="179">
        <f>IFERROR(HLOOKUP(FC$1,$H$5:$FY$1802,MATCH($A356,$A$5:$A$1802,0),0)*HLOOKUP(FC$2,$H$5:$FY$1802,MATCH($A356,$A$5:$A$1802,0),0),$H$2)</f>
        <v>208104</v>
      </c>
      <c r="FD356" s="179">
        <f>IFERROR(HLOOKUP(FD$1,$H$5:$FY$1802,MATCH($A356,$A$5:$A$1802,0),0)*HLOOKUP(FD$2,$H$5:$FY$1802,MATCH($A356,$A$5:$A$1802,0),0),$H$2)</f>
        <v>4795050</v>
      </c>
      <c r="FE356" s="179">
        <f>IFERROR(HLOOKUP(FE$1,$H$5:$FY$1802,MATCH($A356,$A$5:$A$1802,0),0)*HLOOKUP(FE$2,$H$5:$FY$1802,MATCH($A356,$A$5:$A$1802,0),0),$H$2)</f>
        <v>2340690</v>
      </c>
      <c r="FF356" s="179">
        <f>IFERROR(HLOOKUP(FF$1,$H$5:$FY$1802,MATCH($A356,$A$5:$A$1802,0),0)*HLOOKUP(FF$2,$H$5:$FY$1802,MATCH($A356,$A$5:$A$1802,0),0),$H$2)</f>
        <v>903012</v>
      </c>
      <c r="FG356" s="179">
        <f>IFERROR(HLOOKUP(FG$1,$H$5:$FY$1802,MATCH($A356,$A$5:$A$1802,0),0)*HLOOKUP(FG$2,$H$5:$FY$1802,MATCH($A356,$A$5:$A$1802,0),0),$H$2)</f>
        <v>70465173</v>
      </c>
      <c r="FH356" s="151"/>
      <c r="FI356" s="407">
        <f t="shared" si="1065"/>
        <v>2.2417976288944033</v>
      </c>
      <c r="FJ356" s="407">
        <f t="shared" si="1065"/>
        <v>1.7049903501516406</v>
      </c>
      <c r="FK356" s="407">
        <f t="shared" si="1066"/>
        <v>2.3275134305448963</v>
      </c>
      <c r="FL356" s="407">
        <f t="shared" si="1067"/>
        <v>1.7971987720644667</v>
      </c>
      <c r="FM356" s="407">
        <f t="shared" si="1068"/>
        <v>1.5785278699047822</v>
      </c>
      <c r="FN356" s="407">
        <f t="shared" si="1069"/>
        <v>1.2215684176741199</v>
      </c>
      <c r="FO356" s="407">
        <f t="shared" si="1070"/>
        <v>1.90977270987985</v>
      </c>
      <c r="FP356" s="407">
        <f t="shared" si="1071"/>
        <v>1.1692048672227748</v>
      </c>
      <c r="FQ356" s="407">
        <f t="shared" si="1072"/>
        <v>2.0098643649815044</v>
      </c>
      <c r="FR356" s="407">
        <f t="shared" si="1073"/>
        <v>1.1701602959309494</v>
      </c>
      <c r="FS356" s="408"/>
    </row>
    <row r="357" spans="1:177" ht="10.35" customHeight="1" x14ac:dyDescent="0.2">
      <c r="A357" s="80" t="str">
        <f t="shared" si="1060"/>
        <v>2018-19JUNERX9</v>
      </c>
      <c r="B357" s="169" t="str">
        <f t="shared" si="1074"/>
        <v>2018-19</v>
      </c>
      <c r="C357" s="77" t="s">
        <v>843</v>
      </c>
      <c r="D357" s="169" t="str">
        <f>INDEX($FV$16:$FW$26,MATCH($F357,$FV$16:$FV$26,0),2)</f>
        <v>Y60</v>
      </c>
      <c r="E357" s="169" t="str">
        <f>VLOOKUP($D357,$FW$8:$FX$14,2,0)</f>
        <v>Midlands</v>
      </c>
      <c r="F357" s="269" t="s">
        <v>845</v>
      </c>
      <c r="G357" s="269" t="s">
        <v>871</v>
      </c>
      <c r="H357" s="270">
        <v>82032</v>
      </c>
      <c r="I357" s="270">
        <v>67986</v>
      </c>
      <c r="J357" s="270">
        <v>220305</v>
      </c>
      <c r="K357" s="270">
        <v>3</v>
      </c>
      <c r="L357" s="270">
        <v>2</v>
      </c>
      <c r="M357" s="270" t="s">
        <v>44</v>
      </c>
      <c r="N357" s="270">
        <v>5</v>
      </c>
      <c r="O357" s="270">
        <v>49</v>
      </c>
      <c r="P357" s="270" t="s">
        <v>44</v>
      </c>
      <c r="Q357" s="270" t="s">
        <v>44</v>
      </c>
      <c r="R357" s="270" t="s">
        <v>44</v>
      </c>
      <c r="S357" s="270" t="s">
        <v>44</v>
      </c>
      <c r="T357" s="270">
        <v>57132</v>
      </c>
      <c r="U357" s="270">
        <v>6012</v>
      </c>
      <c r="V357" s="270">
        <v>3895</v>
      </c>
      <c r="W357" s="270">
        <v>32252</v>
      </c>
      <c r="X357" s="270">
        <v>11922</v>
      </c>
      <c r="Y357" s="270">
        <v>244</v>
      </c>
      <c r="Z357" s="270">
        <v>2615433</v>
      </c>
      <c r="AA357" s="270">
        <v>435</v>
      </c>
      <c r="AB357" s="270">
        <v>778</v>
      </c>
      <c r="AC357" s="270">
        <v>3998374</v>
      </c>
      <c r="AD357" s="270">
        <v>1027</v>
      </c>
      <c r="AE357" s="270">
        <v>2349</v>
      </c>
      <c r="AF357" s="270">
        <v>60325490</v>
      </c>
      <c r="AG357" s="270">
        <v>1870</v>
      </c>
      <c r="AH357" s="270">
        <v>3949</v>
      </c>
      <c r="AI357" s="270">
        <v>50324844</v>
      </c>
      <c r="AJ357" s="270">
        <v>4221</v>
      </c>
      <c r="AK357" s="270">
        <v>10308</v>
      </c>
      <c r="AL357" s="270">
        <v>856191</v>
      </c>
      <c r="AM357" s="270">
        <v>3509</v>
      </c>
      <c r="AN357" s="270">
        <v>7748</v>
      </c>
      <c r="AO357" s="270">
        <v>3627</v>
      </c>
      <c r="AP357" s="270">
        <v>1043</v>
      </c>
      <c r="AQ357" s="270">
        <v>1150</v>
      </c>
      <c r="AR357" s="270">
        <v>4</v>
      </c>
      <c r="AS357" s="270">
        <v>533</v>
      </c>
      <c r="AT357" s="270">
        <v>901</v>
      </c>
      <c r="AU357" s="270">
        <v>4</v>
      </c>
      <c r="AV357" s="270">
        <v>34935</v>
      </c>
      <c r="AW357" s="270">
        <v>2584</v>
      </c>
      <c r="AX357" s="270">
        <v>15986</v>
      </c>
      <c r="AY357" s="270">
        <v>53505</v>
      </c>
      <c r="AZ357" s="270">
        <v>11526</v>
      </c>
      <c r="BA357" s="270">
        <v>8824</v>
      </c>
      <c r="BB357" s="270">
        <v>7749</v>
      </c>
      <c r="BC357" s="270">
        <v>6015</v>
      </c>
      <c r="BD357" s="270">
        <v>42010</v>
      </c>
      <c r="BE357" s="270">
        <v>34791</v>
      </c>
      <c r="BF357" s="270">
        <v>15787</v>
      </c>
      <c r="BG357" s="270">
        <v>12502</v>
      </c>
      <c r="BH357" s="270">
        <v>308</v>
      </c>
      <c r="BI357" s="270">
        <v>242</v>
      </c>
      <c r="BJ357" s="270" t="s">
        <v>44</v>
      </c>
      <c r="BK357" s="270" t="s">
        <v>44</v>
      </c>
      <c r="BL357" s="270" t="s">
        <v>44</v>
      </c>
      <c r="BM357" s="270" t="s">
        <v>44</v>
      </c>
      <c r="BN357" s="270" t="s">
        <v>44</v>
      </c>
      <c r="BO357" s="270" t="s">
        <v>44</v>
      </c>
      <c r="BP357" s="270" t="s">
        <v>44</v>
      </c>
      <c r="BQ357" s="270" t="s">
        <v>44</v>
      </c>
      <c r="BR357" s="270" t="s">
        <v>44</v>
      </c>
      <c r="BS357" s="270" t="s">
        <v>44</v>
      </c>
      <c r="BT357" s="270" t="s">
        <v>44</v>
      </c>
      <c r="BU357" s="270" t="s">
        <v>44</v>
      </c>
      <c r="BV357" s="270" t="s">
        <v>44</v>
      </c>
      <c r="BW357" s="270" t="s">
        <v>44</v>
      </c>
      <c r="BX357" s="270" t="s">
        <v>44</v>
      </c>
      <c r="BY357" s="270" t="s">
        <v>44</v>
      </c>
      <c r="BZ357" s="270" t="s">
        <v>44</v>
      </c>
      <c r="CA357" s="270" t="s">
        <v>44</v>
      </c>
      <c r="CB357" s="270" t="s">
        <v>44</v>
      </c>
      <c r="CC357" s="270" t="s">
        <v>44</v>
      </c>
      <c r="CD357" s="270" t="s">
        <v>44</v>
      </c>
      <c r="CE357" s="270" t="s">
        <v>44</v>
      </c>
      <c r="CF357" s="270" t="s">
        <v>44</v>
      </c>
      <c r="CG357" s="270" t="s">
        <v>44</v>
      </c>
      <c r="CH357" s="270" t="s">
        <v>44</v>
      </c>
      <c r="CI357" s="270" t="s">
        <v>44</v>
      </c>
      <c r="CJ357" s="270" t="s">
        <v>44</v>
      </c>
      <c r="CK357" s="270" t="s">
        <v>44</v>
      </c>
      <c r="CL357" s="270" t="s">
        <v>44</v>
      </c>
      <c r="CM357" s="270" t="s">
        <v>44</v>
      </c>
      <c r="CN357" s="270" t="s">
        <v>44</v>
      </c>
      <c r="CO357" s="270" t="s">
        <v>44</v>
      </c>
      <c r="CP357" s="270" t="s">
        <v>44</v>
      </c>
      <c r="CQ357" s="270" t="s">
        <v>44</v>
      </c>
      <c r="CR357" s="270" t="s">
        <v>44</v>
      </c>
      <c r="CS357" s="270" t="s">
        <v>44</v>
      </c>
      <c r="CT357" s="270" t="s">
        <v>44</v>
      </c>
      <c r="CU357" s="270" t="s">
        <v>44</v>
      </c>
      <c r="CV357" s="270" t="s">
        <v>44</v>
      </c>
      <c r="CW357" s="270" t="s">
        <v>44</v>
      </c>
      <c r="CX357" s="270">
        <v>274</v>
      </c>
      <c r="CY357" s="270">
        <v>76595</v>
      </c>
      <c r="CZ357" s="270">
        <v>280</v>
      </c>
      <c r="DA357" s="270">
        <v>484</v>
      </c>
      <c r="DB357" s="270">
        <v>3196</v>
      </c>
      <c r="DC357" s="270">
        <v>130250</v>
      </c>
      <c r="DD357" s="270">
        <v>41</v>
      </c>
      <c r="DE357" s="270">
        <v>81</v>
      </c>
      <c r="DF357" s="270" t="s">
        <v>44</v>
      </c>
      <c r="DG357" s="270" t="s">
        <v>44</v>
      </c>
      <c r="DH357" s="270" t="s">
        <v>44</v>
      </c>
      <c r="DI357" s="270" t="s">
        <v>44</v>
      </c>
      <c r="DJ357" s="270" t="s">
        <v>44</v>
      </c>
      <c r="DK357" s="270">
        <v>0</v>
      </c>
      <c r="DL357" s="249">
        <v>568</v>
      </c>
      <c r="DM357" s="249">
        <v>484</v>
      </c>
      <c r="DN357" s="249">
        <v>1</v>
      </c>
      <c r="DO357" s="249">
        <v>2022</v>
      </c>
      <c r="DP357" s="249">
        <v>2529801</v>
      </c>
      <c r="DQ357" s="249">
        <v>4454</v>
      </c>
      <c r="DR357" s="249">
        <v>9489</v>
      </c>
      <c r="DS357" s="249">
        <v>2054801</v>
      </c>
      <c r="DT357" s="249">
        <v>4245</v>
      </c>
      <c r="DU357" s="249">
        <v>9338</v>
      </c>
      <c r="DV357" s="249">
        <v>8739</v>
      </c>
      <c r="DW357" s="249">
        <v>8739</v>
      </c>
      <c r="DX357" s="249">
        <v>8739</v>
      </c>
      <c r="DY357" s="249">
        <v>14174027</v>
      </c>
      <c r="DZ357" s="249">
        <v>7010</v>
      </c>
      <c r="EA357" s="249">
        <v>15038</v>
      </c>
      <c r="EB357" s="155"/>
      <c r="EC357" s="170">
        <f t="shared" si="1061"/>
        <v>6</v>
      </c>
      <c r="ED357" s="74">
        <f t="shared" si="1062"/>
        <v>2018</v>
      </c>
      <c r="EE357" s="165">
        <f t="shared" si="1063"/>
        <v>43252</v>
      </c>
      <c r="EF357" s="157">
        <f t="shared" si="1064"/>
        <v>30</v>
      </c>
      <c r="EG357" s="156"/>
      <c r="EH357" s="171">
        <f>IFERROR(HLOOKUP(EH$1,$H$5:$FY$1802,MATCH($A357,$A$5:$A$1802,0),0)*HLOOKUP(EH$2,$H$5:$FY$1802,MATCH($A357,$A$5:$A$1802,0),0),$H$2)</f>
        <v>135972</v>
      </c>
      <c r="EI357" s="171" t="str">
        <f>IFERROR(HLOOKUP(EI$1,$H$5:$FY$1802,MATCH($A357,$A$5:$A$1802,0),0)*HLOOKUP(EI$2,$H$5:$FY$1802,MATCH($A357,$A$5:$A$1802,0),0),$H$2)</f>
        <v>-</v>
      </c>
      <c r="EJ357" s="171">
        <f>IFERROR(HLOOKUP(EJ$1,$H$5:$FY$1802,MATCH($A357,$A$5:$A$1802,0),0)*HLOOKUP(EJ$2,$H$5:$FY$1802,MATCH($A357,$A$5:$A$1802,0),0),$H$2)</f>
        <v>339930</v>
      </c>
      <c r="EK357" s="171">
        <f>IFERROR(HLOOKUP(EK$1,$H$5:$FY$1802,MATCH($A357,$A$5:$A$1802,0),0)*HLOOKUP(EK$2,$H$5:$FY$1802,MATCH($A357,$A$5:$A$1802,0),0),$H$2)</f>
        <v>3331314</v>
      </c>
      <c r="EL357" s="171">
        <f>IFERROR(HLOOKUP(EL$1,$H$5:$FY$1802,MATCH($A357,$A$5:$A$1802,0),0)*HLOOKUP(EL$2,$H$5:$FY$1802,MATCH($A357,$A$5:$A$1802,0),0),$H$2)</f>
        <v>4677336</v>
      </c>
      <c r="EM357" s="171">
        <f>IFERROR(HLOOKUP(EM$1,$H$5:$FY$1802,MATCH($A357,$A$5:$A$1802,0),0)*HLOOKUP(EM$2,$H$5:$FY$1802,MATCH($A357,$A$5:$A$1802,0),0),$H$2)</f>
        <v>9149355</v>
      </c>
      <c r="EN357" s="171">
        <f>IFERROR(HLOOKUP(EN$1,$H$5:$FY$1802,MATCH($A357,$A$5:$A$1802,0),0)*HLOOKUP(EN$2,$H$5:$FY$1802,MATCH($A357,$A$5:$A$1802,0),0),$H$2)</f>
        <v>127363148</v>
      </c>
      <c r="EO357" s="171">
        <f>IFERROR(HLOOKUP(EO$1,$H$5:$FY$1802,MATCH($A357,$A$5:$A$1802,0),0)*HLOOKUP(EO$2,$H$5:$FY$1802,MATCH($A357,$A$5:$A$1802,0),0),$H$2)</f>
        <v>122891976</v>
      </c>
      <c r="EP357" s="171">
        <f>IFERROR(HLOOKUP(EP$1,$H$5:$FY$1802,MATCH($A357,$A$5:$A$1802,0),0)*HLOOKUP(EP$2,$H$5:$FY$1802,MATCH($A357,$A$5:$A$1802,0),0),$H$2)</f>
        <v>1890512</v>
      </c>
      <c r="EQ357" s="171" t="str">
        <f>IFERROR(HLOOKUP(EQ$1,$H$5:$FY$1802,MATCH($A357,$A$5:$A$1802,0),0)*HLOOKUP(EQ$2,$H$5:$FY$1802,MATCH($A357,$A$5:$A$1802,0),0),$H$2)</f>
        <v>-</v>
      </c>
      <c r="ER357" s="171" t="str">
        <f>IFERROR(HLOOKUP(ER$1,$H$5:$FY$1802,MATCH($A357,$A$5:$A$1802,0),0)*HLOOKUP(ER$2,$H$5:$FY$1802,MATCH($A357,$A$5:$A$1802,0),0),$H$2)</f>
        <v>-</v>
      </c>
      <c r="ES357" s="171" t="str">
        <f>IFERROR(HLOOKUP(ES$1,$H$5:$FY$1802,MATCH($A357,$A$5:$A$1802,0),0)*HLOOKUP(ES$2,$H$5:$FY$1802,MATCH($A357,$A$5:$A$1802,0),0),$H$2)</f>
        <v>-</v>
      </c>
      <c r="ET357" s="171" t="str">
        <f>IFERROR(HLOOKUP(ET$1,$H$5:$FY$1802,MATCH($A357,$A$5:$A$1802,0),0)*HLOOKUP(ET$2,$H$5:$FY$1802,MATCH($A357,$A$5:$A$1802,0),0),$H$2)</f>
        <v>-</v>
      </c>
      <c r="EU357" s="171" t="str">
        <f>IFERROR(HLOOKUP(EU$1,$H$5:$FY$1802,MATCH($A357,$A$5:$A$1802,0),0)*HLOOKUP(EU$2,$H$5:$FY$1802,MATCH($A357,$A$5:$A$1802,0),0),$H$2)</f>
        <v>-</v>
      </c>
      <c r="EV357" s="171" t="str">
        <f>IFERROR(HLOOKUP(EV$1,$H$5:$FY$1802,MATCH($A357,$A$5:$A$1802,0),0)*HLOOKUP(EV$2,$H$5:$FY$1802,MATCH($A357,$A$5:$A$1802,0),0),$H$2)</f>
        <v>-</v>
      </c>
      <c r="EW357" s="171" t="str">
        <f>IFERROR(HLOOKUP(EW$1,$H$5:$FY$1802,MATCH($A357,$A$5:$A$1802,0),0)*HLOOKUP(EW$2,$H$5:$FY$1802,MATCH($A357,$A$5:$A$1802,0),0),$H$2)</f>
        <v>-</v>
      </c>
      <c r="EX357" s="171" t="str">
        <f>IFERROR(HLOOKUP(EX$1,$H$5:$FY$1802,MATCH($A357,$A$5:$A$1802,0),0)*HLOOKUP(EX$2,$H$5:$FY$1802,MATCH($A357,$A$5:$A$1802,0),0),$H$2)</f>
        <v>-</v>
      </c>
      <c r="EY357" s="171" t="str">
        <f>IFERROR(HLOOKUP(EY$1,$H$5:$FY$1802,MATCH($A357,$A$5:$A$1802,0),0)*HLOOKUP(EY$2,$H$5:$FY$1802,MATCH($A357,$A$5:$A$1802,0),0),$H$2)</f>
        <v>-</v>
      </c>
      <c r="EZ357" s="171" t="str">
        <f>IFERROR(HLOOKUP(EZ$1,$H$5:$FY$1802,MATCH($A357,$A$5:$A$1802,0),0)*HLOOKUP(EZ$2,$H$5:$FY$1802,MATCH($A357,$A$5:$A$1802,0),0),$H$2)</f>
        <v>-</v>
      </c>
      <c r="FA357" s="171" t="str">
        <f>IFERROR(HLOOKUP(FA$1,$H$5:$FY$1802,MATCH($A357,$A$5:$A$1802,0),0)*HLOOKUP(FA$2,$H$5:$FY$1802,MATCH($A357,$A$5:$A$1802,0),0),$H$2)</f>
        <v>-</v>
      </c>
      <c r="FB357" s="171">
        <f>IFERROR(HLOOKUP(FB$1,$H$5:$FY$1802,MATCH($A357,$A$5:$A$1802,0),0)*HLOOKUP(FB$2,$H$5:$FY$1802,MATCH($A357,$A$5:$A$1802,0),0),$H$2)</f>
        <v>132616</v>
      </c>
      <c r="FC357" s="171">
        <f>IFERROR(HLOOKUP(FC$1,$H$5:$FY$1802,MATCH($A357,$A$5:$A$1802,0),0)*HLOOKUP(FC$2,$H$5:$FY$1802,MATCH($A357,$A$5:$A$1802,0),0),$H$2)</f>
        <v>258876</v>
      </c>
      <c r="FD357" s="171">
        <f>IFERROR(HLOOKUP(FD$1,$H$5:$FY$1802,MATCH($A357,$A$5:$A$1802,0),0)*HLOOKUP(FD$2,$H$5:$FY$1802,MATCH($A357,$A$5:$A$1802,0),0),$H$2)</f>
        <v>5389752</v>
      </c>
      <c r="FE357" s="171">
        <f>IFERROR(HLOOKUP(FE$1,$H$5:$FY$1802,MATCH($A357,$A$5:$A$1802,0),0)*HLOOKUP(FE$2,$H$5:$FY$1802,MATCH($A357,$A$5:$A$1802,0),0),$H$2)</f>
        <v>4519592</v>
      </c>
      <c r="FF357" s="171">
        <f>IFERROR(HLOOKUP(FF$1,$H$5:$FY$1802,MATCH($A357,$A$5:$A$1802,0),0)*HLOOKUP(FF$2,$H$5:$FY$1802,MATCH($A357,$A$5:$A$1802,0),0),$H$2)</f>
        <v>8739</v>
      </c>
      <c r="FG357" s="171">
        <f>IFERROR(HLOOKUP(FG$1,$H$5:$FY$1802,MATCH($A357,$A$5:$A$1802,0),0)*HLOOKUP(FG$2,$H$5:$FY$1802,MATCH($A357,$A$5:$A$1802,0),0),$H$2)</f>
        <v>30406836</v>
      </c>
      <c r="FH357" s="152"/>
      <c r="FI357" s="405">
        <f t="shared" si="1065"/>
        <v>1.9171656686626746</v>
      </c>
      <c r="FJ357" s="405">
        <f t="shared" si="1065"/>
        <v>1.4677312042581503</v>
      </c>
      <c r="FK357" s="405">
        <f t="shared" si="1066"/>
        <v>1.9894736842105263</v>
      </c>
      <c r="FL357" s="405">
        <f t="shared" si="1067"/>
        <v>1.5442875481386393</v>
      </c>
      <c r="FM357" s="405">
        <f t="shared" si="1068"/>
        <v>1.3025548803174998</v>
      </c>
      <c r="FN357" s="405">
        <f t="shared" si="1069"/>
        <v>1.0787238000744139</v>
      </c>
      <c r="FO357" s="405">
        <f t="shared" si="1070"/>
        <v>1.3241905720516691</v>
      </c>
      <c r="FP357" s="405">
        <f t="shared" si="1071"/>
        <v>1.0486495554437174</v>
      </c>
      <c r="FQ357" s="405">
        <f t="shared" si="1072"/>
        <v>1.2622950819672132</v>
      </c>
      <c r="FR357" s="405">
        <f t="shared" si="1073"/>
        <v>0.99180327868852458</v>
      </c>
      <c r="FS357" s="65"/>
      <c r="FU357" s="89"/>
    </row>
    <row r="358" spans="1:177" ht="10.35" customHeight="1" x14ac:dyDescent="0.2">
      <c r="A358" s="74" t="str">
        <f t="shared" si="1060"/>
        <v>2018-19JUNERYC</v>
      </c>
      <c r="B358" s="163" t="str">
        <f t="shared" si="1074"/>
        <v>2018-19</v>
      </c>
      <c r="C358" s="26" t="s">
        <v>843</v>
      </c>
      <c r="D358" s="163" t="str">
        <f>INDEX($FV$16:$FW$26,MATCH($F358,$FV$16:$FV$26,0),2)</f>
        <v>Y61</v>
      </c>
      <c r="E358" s="163" t="str">
        <f>VLOOKUP($D358,$FW$8:$FX$14,2,0)</f>
        <v>East of England</v>
      </c>
      <c r="F358" s="271" t="s">
        <v>849</v>
      </c>
      <c r="G358" s="271" t="s">
        <v>872</v>
      </c>
      <c r="H358" s="272">
        <v>101259</v>
      </c>
      <c r="I358" s="272">
        <v>65437</v>
      </c>
      <c r="J358" s="272">
        <v>478603</v>
      </c>
      <c r="K358" s="272">
        <v>7</v>
      </c>
      <c r="L358" s="272">
        <v>1</v>
      </c>
      <c r="M358" s="272" t="s">
        <v>44</v>
      </c>
      <c r="N358" s="272">
        <v>46</v>
      </c>
      <c r="O358" s="272">
        <v>104</v>
      </c>
      <c r="P358" s="272" t="s">
        <v>44</v>
      </c>
      <c r="Q358" s="272" t="s">
        <v>44</v>
      </c>
      <c r="R358" s="272" t="s">
        <v>44</v>
      </c>
      <c r="S358" s="272" t="s">
        <v>44</v>
      </c>
      <c r="T358" s="272">
        <v>68166</v>
      </c>
      <c r="U358" s="272">
        <v>6649</v>
      </c>
      <c r="V358" s="272">
        <v>4526</v>
      </c>
      <c r="W358" s="272">
        <v>37122</v>
      </c>
      <c r="X358" s="272">
        <v>12609</v>
      </c>
      <c r="Y358" s="272">
        <v>3882</v>
      </c>
      <c r="Z358" s="272">
        <v>3442972</v>
      </c>
      <c r="AA358" s="272">
        <v>518</v>
      </c>
      <c r="AB358" s="272">
        <v>939</v>
      </c>
      <c r="AC358" s="272">
        <v>3884189</v>
      </c>
      <c r="AD358" s="272">
        <v>858</v>
      </c>
      <c r="AE358" s="272">
        <v>1546</v>
      </c>
      <c r="AF358" s="272">
        <v>58496609</v>
      </c>
      <c r="AG358" s="272">
        <v>1576</v>
      </c>
      <c r="AH358" s="272">
        <v>3187</v>
      </c>
      <c r="AI358" s="272">
        <v>63709425</v>
      </c>
      <c r="AJ358" s="272">
        <v>5053</v>
      </c>
      <c r="AK358" s="272">
        <v>12334</v>
      </c>
      <c r="AL358" s="272">
        <v>23829887</v>
      </c>
      <c r="AM358" s="272">
        <v>6139</v>
      </c>
      <c r="AN358" s="272">
        <v>14587</v>
      </c>
      <c r="AO358" s="272">
        <v>5375</v>
      </c>
      <c r="AP358" s="272">
        <v>89</v>
      </c>
      <c r="AQ358" s="272">
        <v>3177</v>
      </c>
      <c r="AR358" s="272">
        <v>391</v>
      </c>
      <c r="AS358" s="272">
        <v>66</v>
      </c>
      <c r="AT358" s="272">
        <v>2043</v>
      </c>
      <c r="AU358" s="272">
        <v>2325</v>
      </c>
      <c r="AV358" s="272">
        <v>40223</v>
      </c>
      <c r="AW358" s="272">
        <v>1981</v>
      </c>
      <c r="AX358" s="272">
        <v>20587</v>
      </c>
      <c r="AY358" s="272">
        <v>62791</v>
      </c>
      <c r="AZ358" s="272">
        <v>14692</v>
      </c>
      <c r="BA358" s="272">
        <v>10922</v>
      </c>
      <c r="BB358" s="272">
        <v>9943</v>
      </c>
      <c r="BC358" s="272">
        <v>7572</v>
      </c>
      <c r="BD358" s="272">
        <v>58380</v>
      </c>
      <c r="BE358" s="272">
        <v>43313</v>
      </c>
      <c r="BF358" s="272">
        <v>24397</v>
      </c>
      <c r="BG358" s="272">
        <v>13765</v>
      </c>
      <c r="BH358" s="272">
        <v>7488</v>
      </c>
      <c r="BI358" s="272">
        <v>4215</v>
      </c>
      <c r="BJ358" s="272" t="s">
        <v>44</v>
      </c>
      <c r="BK358" s="272" t="s">
        <v>44</v>
      </c>
      <c r="BL358" s="272" t="s">
        <v>44</v>
      </c>
      <c r="BM358" s="272" t="s">
        <v>44</v>
      </c>
      <c r="BN358" s="272" t="s">
        <v>44</v>
      </c>
      <c r="BO358" s="272" t="s">
        <v>44</v>
      </c>
      <c r="BP358" s="272" t="s">
        <v>44</v>
      </c>
      <c r="BQ358" s="272" t="s">
        <v>44</v>
      </c>
      <c r="BR358" s="272" t="s">
        <v>44</v>
      </c>
      <c r="BS358" s="272" t="s">
        <v>44</v>
      </c>
      <c r="BT358" s="272" t="s">
        <v>44</v>
      </c>
      <c r="BU358" s="272" t="s">
        <v>44</v>
      </c>
      <c r="BV358" s="272" t="s">
        <v>44</v>
      </c>
      <c r="BW358" s="272" t="s">
        <v>44</v>
      </c>
      <c r="BX358" s="272" t="s">
        <v>44</v>
      </c>
      <c r="BY358" s="272" t="s">
        <v>44</v>
      </c>
      <c r="BZ358" s="272" t="s">
        <v>44</v>
      </c>
      <c r="CA358" s="272" t="s">
        <v>44</v>
      </c>
      <c r="CB358" s="272" t="s">
        <v>44</v>
      </c>
      <c r="CC358" s="272" t="s">
        <v>44</v>
      </c>
      <c r="CD358" s="272" t="s">
        <v>44</v>
      </c>
      <c r="CE358" s="272" t="s">
        <v>44</v>
      </c>
      <c r="CF358" s="272" t="s">
        <v>44</v>
      </c>
      <c r="CG358" s="272" t="s">
        <v>44</v>
      </c>
      <c r="CH358" s="272" t="s">
        <v>44</v>
      </c>
      <c r="CI358" s="272" t="s">
        <v>44</v>
      </c>
      <c r="CJ358" s="272" t="s">
        <v>44</v>
      </c>
      <c r="CK358" s="272" t="s">
        <v>44</v>
      </c>
      <c r="CL358" s="272" t="s">
        <v>44</v>
      </c>
      <c r="CM358" s="272" t="s">
        <v>44</v>
      </c>
      <c r="CN358" s="272" t="s">
        <v>44</v>
      </c>
      <c r="CO358" s="272" t="s">
        <v>44</v>
      </c>
      <c r="CP358" s="272" t="s">
        <v>44</v>
      </c>
      <c r="CQ358" s="272" t="s">
        <v>44</v>
      </c>
      <c r="CR358" s="272" t="s">
        <v>44</v>
      </c>
      <c r="CS358" s="272" t="s">
        <v>44</v>
      </c>
      <c r="CT358" s="272" t="s">
        <v>44</v>
      </c>
      <c r="CU358" s="272" t="s">
        <v>44</v>
      </c>
      <c r="CV358" s="272" t="s">
        <v>44</v>
      </c>
      <c r="CW358" s="272" t="s">
        <v>44</v>
      </c>
      <c r="CX358" s="272">
        <v>413</v>
      </c>
      <c r="CY358" s="272">
        <v>114916</v>
      </c>
      <c r="CZ358" s="272">
        <v>278</v>
      </c>
      <c r="DA358" s="272">
        <v>476</v>
      </c>
      <c r="DB358" s="272">
        <v>6335</v>
      </c>
      <c r="DC358" s="272">
        <v>243955</v>
      </c>
      <c r="DD358" s="272">
        <v>39</v>
      </c>
      <c r="DE358" s="272">
        <v>71</v>
      </c>
      <c r="DF358" s="272" t="s">
        <v>44</v>
      </c>
      <c r="DG358" s="272" t="s">
        <v>44</v>
      </c>
      <c r="DH358" s="272" t="s">
        <v>44</v>
      </c>
      <c r="DI358" s="272" t="s">
        <v>44</v>
      </c>
      <c r="DJ358" s="272" t="s">
        <v>44</v>
      </c>
      <c r="DK358" s="272">
        <v>39</v>
      </c>
      <c r="DL358" s="250">
        <v>775</v>
      </c>
      <c r="DM358" s="250">
        <v>586</v>
      </c>
      <c r="DN358" s="250">
        <v>55</v>
      </c>
      <c r="DO358" s="250">
        <v>1074</v>
      </c>
      <c r="DP358" s="250">
        <v>7869070</v>
      </c>
      <c r="DQ358" s="250">
        <v>10154</v>
      </c>
      <c r="DR358" s="250">
        <v>24480</v>
      </c>
      <c r="DS358" s="250">
        <v>7207035</v>
      </c>
      <c r="DT358" s="250">
        <v>12299</v>
      </c>
      <c r="DU358" s="250">
        <v>28799</v>
      </c>
      <c r="DV358" s="250">
        <v>774408</v>
      </c>
      <c r="DW358" s="250">
        <v>14080</v>
      </c>
      <c r="DX358" s="250">
        <v>35228</v>
      </c>
      <c r="DY358" s="250">
        <v>17013225</v>
      </c>
      <c r="DZ358" s="250">
        <v>15841</v>
      </c>
      <c r="EA358" s="250">
        <v>35854</v>
      </c>
      <c r="EB358" s="155"/>
      <c r="EC358" s="75">
        <f t="shared" si="1061"/>
        <v>6</v>
      </c>
      <c r="ED358" s="74">
        <f t="shared" si="1062"/>
        <v>2018</v>
      </c>
      <c r="EE358" s="165">
        <f t="shared" si="1063"/>
        <v>43252</v>
      </c>
      <c r="EF358" s="157">
        <f t="shared" si="1064"/>
        <v>30</v>
      </c>
      <c r="EG358" s="156"/>
      <c r="EH358" s="166">
        <f>IFERROR(HLOOKUP(EH$1,$H$5:$FY$1802,MATCH($A358,$A$5:$A$1802,0),0)*HLOOKUP(EH$2,$H$5:$FY$1802,MATCH($A358,$A$5:$A$1802,0),0),$H$2)</f>
        <v>65437</v>
      </c>
      <c r="EI358" s="166" t="str">
        <f>IFERROR(HLOOKUP(EI$1,$H$5:$FY$1802,MATCH($A358,$A$5:$A$1802,0),0)*HLOOKUP(EI$2,$H$5:$FY$1802,MATCH($A358,$A$5:$A$1802,0),0),$H$2)</f>
        <v>-</v>
      </c>
      <c r="EJ358" s="166">
        <f>IFERROR(HLOOKUP(EJ$1,$H$5:$FY$1802,MATCH($A358,$A$5:$A$1802,0),0)*HLOOKUP(EJ$2,$H$5:$FY$1802,MATCH($A358,$A$5:$A$1802,0),0),$H$2)</f>
        <v>3010102</v>
      </c>
      <c r="EK358" s="166">
        <f>IFERROR(HLOOKUP(EK$1,$H$5:$FY$1802,MATCH($A358,$A$5:$A$1802,0),0)*HLOOKUP(EK$2,$H$5:$FY$1802,MATCH($A358,$A$5:$A$1802,0),0),$H$2)</f>
        <v>6805448</v>
      </c>
      <c r="EL358" s="166">
        <f>IFERROR(HLOOKUP(EL$1,$H$5:$FY$1802,MATCH($A358,$A$5:$A$1802,0),0)*HLOOKUP(EL$2,$H$5:$FY$1802,MATCH($A358,$A$5:$A$1802,0),0),$H$2)</f>
        <v>6243411</v>
      </c>
      <c r="EM358" s="166">
        <f>IFERROR(HLOOKUP(EM$1,$H$5:$FY$1802,MATCH($A358,$A$5:$A$1802,0),0)*HLOOKUP(EM$2,$H$5:$FY$1802,MATCH($A358,$A$5:$A$1802,0),0),$H$2)</f>
        <v>6997196</v>
      </c>
      <c r="EN358" s="166">
        <f>IFERROR(HLOOKUP(EN$1,$H$5:$FY$1802,MATCH($A358,$A$5:$A$1802,0),0)*HLOOKUP(EN$2,$H$5:$FY$1802,MATCH($A358,$A$5:$A$1802,0),0),$H$2)</f>
        <v>118307814</v>
      </c>
      <c r="EO358" s="166">
        <f>IFERROR(HLOOKUP(EO$1,$H$5:$FY$1802,MATCH($A358,$A$5:$A$1802,0),0)*HLOOKUP(EO$2,$H$5:$FY$1802,MATCH($A358,$A$5:$A$1802,0),0),$H$2)</f>
        <v>155519406</v>
      </c>
      <c r="EP358" s="166">
        <f>IFERROR(HLOOKUP(EP$1,$H$5:$FY$1802,MATCH($A358,$A$5:$A$1802,0),0)*HLOOKUP(EP$2,$H$5:$FY$1802,MATCH($A358,$A$5:$A$1802,0),0),$H$2)</f>
        <v>56626734</v>
      </c>
      <c r="EQ358" s="166" t="str">
        <f>IFERROR(HLOOKUP(EQ$1,$H$5:$FY$1802,MATCH($A358,$A$5:$A$1802,0),0)*HLOOKUP(EQ$2,$H$5:$FY$1802,MATCH($A358,$A$5:$A$1802,0),0),$H$2)</f>
        <v>-</v>
      </c>
      <c r="ER358" s="166" t="str">
        <f>IFERROR(HLOOKUP(ER$1,$H$5:$FY$1802,MATCH($A358,$A$5:$A$1802,0),0)*HLOOKUP(ER$2,$H$5:$FY$1802,MATCH($A358,$A$5:$A$1802,0),0),$H$2)</f>
        <v>-</v>
      </c>
      <c r="ES358" s="166" t="str">
        <f>IFERROR(HLOOKUP(ES$1,$H$5:$FY$1802,MATCH($A358,$A$5:$A$1802,0),0)*HLOOKUP(ES$2,$H$5:$FY$1802,MATCH($A358,$A$5:$A$1802,0),0),$H$2)</f>
        <v>-</v>
      </c>
      <c r="ET358" s="166" t="str">
        <f>IFERROR(HLOOKUP(ET$1,$H$5:$FY$1802,MATCH($A358,$A$5:$A$1802,0),0)*HLOOKUP(ET$2,$H$5:$FY$1802,MATCH($A358,$A$5:$A$1802,0),0),$H$2)</f>
        <v>-</v>
      </c>
      <c r="EU358" s="166" t="str">
        <f>IFERROR(HLOOKUP(EU$1,$H$5:$FY$1802,MATCH($A358,$A$5:$A$1802,0),0)*HLOOKUP(EU$2,$H$5:$FY$1802,MATCH($A358,$A$5:$A$1802,0),0),$H$2)</f>
        <v>-</v>
      </c>
      <c r="EV358" s="166" t="str">
        <f>IFERROR(HLOOKUP(EV$1,$H$5:$FY$1802,MATCH($A358,$A$5:$A$1802,0),0)*HLOOKUP(EV$2,$H$5:$FY$1802,MATCH($A358,$A$5:$A$1802,0),0),$H$2)</f>
        <v>-</v>
      </c>
      <c r="EW358" s="166" t="str">
        <f>IFERROR(HLOOKUP(EW$1,$H$5:$FY$1802,MATCH($A358,$A$5:$A$1802,0),0)*HLOOKUP(EW$2,$H$5:$FY$1802,MATCH($A358,$A$5:$A$1802,0),0),$H$2)</f>
        <v>-</v>
      </c>
      <c r="EX358" s="166" t="str">
        <f>IFERROR(HLOOKUP(EX$1,$H$5:$FY$1802,MATCH($A358,$A$5:$A$1802,0),0)*HLOOKUP(EX$2,$H$5:$FY$1802,MATCH($A358,$A$5:$A$1802,0),0),$H$2)</f>
        <v>-</v>
      </c>
      <c r="EY358" s="166" t="str">
        <f>IFERROR(HLOOKUP(EY$1,$H$5:$FY$1802,MATCH($A358,$A$5:$A$1802,0),0)*HLOOKUP(EY$2,$H$5:$FY$1802,MATCH($A358,$A$5:$A$1802,0),0),$H$2)</f>
        <v>-</v>
      </c>
      <c r="EZ358" s="166" t="str">
        <f>IFERROR(HLOOKUP(EZ$1,$H$5:$FY$1802,MATCH($A358,$A$5:$A$1802,0),0)*HLOOKUP(EZ$2,$H$5:$FY$1802,MATCH($A358,$A$5:$A$1802,0),0),$H$2)</f>
        <v>-</v>
      </c>
      <c r="FA358" s="166" t="str">
        <f>IFERROR(HLOOKUP(FA$1,$H$5:$FY$1802,MATCH($A358,$A$5:$A$1802,0),0)*HLOOKUP(FA$2,$H$5:$FY$1802,MATCH($A358,$A$5:$A$1802,0),0),$H$2)</f>
        <v>-</v>
      </c>
      <c r="FB358" s="166">
        <f>IFERROR(HLOOKUP(FB$1,$H$5:$FY$1802,MATCH($A358,$A$5:$A$1802,0),0)*HLOOKUP(FB$2,$H$5:$FY$1802,MATCH($A358,$A$5:$A$1802,0),0),$H$2)</f>
        <v>196588</v>
      </c>
      <c r="FC358" s="166">
        <f>IFERROR(HLOOKUP(FC$1,$H$5:$FY$1802,MATCH($A358,$A$5:$A$1802,0),0)*HLOOKUP(FC$2,$H$5:$FY$1802,MATCH($A358,$A$5:$A$1802,0),0),$H$2)</f>
        <v>449785</v>
      </c>
      <c r="FD358" s="166">
        <f>IFERROR(HLOOKUP(FD$1,$H$5:$FY$1802,MATCH($A358,$A$5:$A$1802,0),0)*HLOOKUP(FD$2,$H$5:$FY$1802,MATCH($A358,$A$5:$A$1802,0),0),$H$2)</f>
        <v>18972000</v>
      </c>
      <c r="FE358" s="166">
        <f>IFERROR(HLOOKUP(FE$1,$H$5:$FY$1802,MATCH($A358,$A$5:$A$1802,0),0)*HLOOKUP(FE$2,$H$5:$FY$1802,MATCH($A358,$A$5:$A$1802,0),0),$H$2)</f>
        <v>16876214</v>
      </c>
      <c r="FF358" s="166">
        <f>IFERROR(HLOOKUP(FF$1,$H$5:$FY$1802,MATCH($A358,$A$5:$A$1802,0),0)*HLOOKUP(FF$2,$H$5:$FY$1802,MATCH($A358,$A$5:$A$1802,0),0),$H$2)</f>
        <v>1937540</v>
      </c>
      <c r="FG358" s="166">
        <f>IFERROR(HLOOKUP(FG$1,$H$5:$FY$1802,MATCH($A358,$A$5:$A$1802,0),0)*HLOOKUP(FG$2,$H$5:$FY$1802,MATCH($A358,$A$5:$A$1802,0),0),$H$2)</f>
        <v>38507196</v>
      </c>
      <c r="FH358" s="152"/>
      <c r="FI358" s="405">
        <f t="shared" si="1065"/>
        <v>2.2096555873063619</v>
      </c>
      <c r="FJ358" s="405">
        <f t="shared" si="1065"/>
        <v>1.6426530305309068</v>
      </c>
      <c r="FK358" s="405">
        <f t="shared" si="1066"/>
        <v>2.1968625718073356</v>
      </c>
      <c r="FL358" s="405">
        <f t="shared" si="1067"/>
        <v>1.6730004418912947</v>
      </c>
      <c r="FM358" s="405">
        <f t="shared" si="1068"/>
        <v>1.5726523355422661</v>
      </c>
      <c r="FN358" s="405">
        <f t="shared" si="1069"/>
        <v>1.1667744194817089</v>
      </c>
      <c r="FO358" s="405">
        <f t="shared" si="1070"/>
        <v>1.934887778570862</v>
      </c>
      <c r="FP358" s="405">
        <f t="shared" si="1071"/>
        <v>1.0916805456420018</v>
      </c>
      <c r="FQ358" s="405">
        <f t="shared" si="1072"/>
        <v>1.9289026275115919</v>
      </c>
      <c r="FR358" s="405">
        <f t="shared" si="1073"/>
        <v>1.0857805255023183</v>
      </c>
      <c r="FS358" s="65"/>
      <c r="FU358" s="89"/>
    </row>
    <row r="359" spans="1:177" ht="10.35" customHeight="1" x14ac:dyDescent="0.2">
      <c r="A359" s="74" t="str">
        <f t="shared" si="1060"/>
        <v>2018-19JUNER1F</v>
      </c>
      <c r="B359" s="163" t="str">
        <f t="shared" si="1074"/>
        <v>2018-19</v>
      </c>
      <c r="C359" s="26" t="s">
        <v>843</v>
      </c>
      <c r="D359" s="163" t="str">
        <f>INDEX($FV$16:$FW$26,MATCH($F359,$FV$16:$FV$26,0),2)</f>
        <v>Y59</v>
      </c>
      <c r="E359" s="163" t="str">
        <f>VLOOKUP($D359,$FW$8:$FX$14,2,0)</f>
        <v>South East</v>
      </c>
      <c r="F359" s="271" t="s">
        <v>852</v>
      </c>
      <c r="G359" s="271" t="s">
        <v>873</v>
      </c>
      <c r="H359" s="272">
        <v>2736</v>
      </c>
      <c r="I359" s="272">
        <v>1570</v>
      </c>
      <c r="J359" s="272">
        <v>9585</v>
      </c>
      <c r="K359" s="272">
        <v>6</v>
      </c>
      <c r="L359" s="272">
        <v>1</v>
      </c>
      <c r="M359" s="272" t="s">
        <v>44</v>
      </c>
      <c r="N359" s="272">
        <v>20</v>
      </c>
      <c r="O359" s="272">
        <v>76</v>
      </c>
      <c r="P359" s="272" t="s">
        <v>44</v>
      </c>
      <c r="Q359" s="272" t="s">
        <v>44</v>
      </c>
      <c r="R359" s="272" t="s">
        <v>44</v>
      </c>
      <c r="S359" s="272" t="s">
        <v>44</v>
      </c>
      <c r="T359" s="272">
        <v>2050</v>
      </c>
      <c r="U359" s="272">
        <v>53</v>
      </c>
      <c r="V359" s="272">
        <v>38</v>
      </c>
      <c r="W359" s="272">
        <v>730</v>
      </c>
      <c r="X359" s="272">
        <v>857</v>
      </c>
      <c r="Y359" s="272">
        <v>285</v>
      </c>
      <c r="Z359" s="272">
        <v>33713</v>
      </c>
      <c r="AA359" s="272">
        <v>636</v>
      </c>
      <c r="AB359" s="272">
        <v>1114</v>
      </c>
      <c r="AC359" s="272">
        <v>25980</v>
      </c>
      <c r="AD359" s="272">
        <v>684</v>
      </c>
      <c r="AE359" s="272">
        <v>1093</v>
      </c>
      <c r="AF359" s="272">
        <v>615046</v>
      </c>
      <c r="AG359" s="272">
        <v>843</v>
      </c>
      <c r="AH359" s="272">
        <v>2150</v>
      </c>
      <c r="AI359" s="272">
        <v>1734236</v>
      </c>
      <c r="AJ359" s="272">
        <v>2024</v>
      </c>
      <c r="AK359" s="272">
        <v>4872</v>
      </c>
      <c r="AL359" s="272">
        <v>1486827</v>
      </c>
      <c r="AM359" s="272">
        <v>5217</v>
      </c>
      <c r="AN359" s="272">
        <v>12788</v>
      </c>
      <c r="AO359" s="272">
        <v>124</v>
      </c>
      <c r="AP359" s="272">
        <v>0</v>
      </c>
      <c r="AQ359" s="272">
        <v>5</v>
      </c>
      <c r="AR359" s="272">
        <v>0</v>
      </c>
      <c r="AS359" s="272">
        <v>0</v>
      </c>
      <c r="AT359" s="272">
        <v>119</v>
      </c>
      <c r="AU359" s="272">
        <v>0</v>
      </c>
      <c r="AV359" s="272">
        <v>1542</v>
      </c>
      <c r="AW359" s="272">
        <v>14</v>
      </c>
      <c r="AX359" s="272">
        <v>370</v>
      </c>
      <c r="AY359" s="272">
        <v>1926</v>
      </c>
      <c r="AZ359" s="272">
        <v>91</v>
      </c>
      <c r="BA359" s="272">
        <v>78</v>
      </c>
      <c r="BB359" s="272">
        <v>44</v>
      </c>
      <c r="BC359" s="272">
        <v>44</v>
      </c>
      <c r="BD359" s="272">
        <v>937</v>
      </c>
      <c r="BE359" s="272">
        <v>836</v>
      </c>
      <c r="BF359" s="272">
        <v>1205</v>
      </c>
      <c r="BG359" s="272">
        <v>930</v>
      </c>
      <c r="BH359" s="272">
        <v>826</v>
      </c>
      <c r="BI359" s="272">
        <v>309</v>
      </c>
      <c r="BJ359" s="272" t="s">
        <v>44</v>
      </c>
      <c r="BK359" s="272" t="s">
        <v>44</v>
      </c>
      <c r="BL359" s="272" t="s">
        <v>44</v>
      </c>
      <c r="BM359" s="272" t="s">
        <v>44</v>
      </c>
      <c r="BN359" s="272" t="s">
        <v>44</v>
      </c>
      <c r="BO359" s="272" t="s">
        <v>44</v>
      </c>
      <c r="BP359" s="272" t="s">
        <v>44</v>
      </c>
      <c r="BQ359" s="272" t="s">
        <v>44</v>
      </c>
      <c r="BR359" s="272" t="s">
        <v>44</v>
      </c>
      <c r="BS359" s="272" t="s">
        <v>44</v>
      </c>
      <c r="BT359" s="272" t="s">
        <v>44</v>
      </c>
      <c r="BU359" s="272" t="s">
        <v>44</v>
      </c>
      <c r="BV359" s="272" t="s">
        <v>44</v>
      </c>
      <c r="BW359" s="272" t="s">
        <v>44</v>
      </c>
      <c r="BX359" s="272" t="s">
        <v>44</v>
      </c>
      <c r="BY359" s="272" t="s">
        <v>44</v>
      </c>
      <c r="BZ359" s="272" t="s">
        <v>44</v>
      </c>
      <c r="CA359" s="272" t="s">
        <v>44</v>
      </c>
      <c r="CB359" s="272" t="s">
        <v>44</v>
      </c>
      <c r="CC359" s="272" t="s">
        <v>44</v>
      </c>
      <c r="CD359" s="272" t="s">
        <v>44</v>
      </c>
      <c r="CE359" s="272" t="s">
        <v>44</v>
      </c>
      <c r="CF359" s="272" t="s">
        <v>44</v>
      </c>
      <c r="CG359" s="272" t="s">
        <v>44</v>
      </c>
      <c r="CH359" s="272" t="s">
        <v>44</v>
      </c>
      <c r="CI359" s="272" t="s">
        <v>44</v>
      </c>
      <c r="CJ359" s="272" t="s">
        <v>44</v>
      </c>
      <c r="CK359" s="272" t="s">
        <v>44</v>
      </c>
      <c r="CL359" s="272" t="s">
        <v>44</v>
      </c>
      <c r="CM359" s="272" t="s">
        <v>44</v>
      </c>
      <c r="CN359" s="272" t="s">
        <v>44</v>
      </c>
      <c r="CO359" s="272" t="s">
        <v>44</v>
      </c>
      <c r="CP359" s="272" t="s">
        <v>44</v>
      </c>
      <c r="CQ359" s="272" t="s">
        <v>44</v>
      </c>
      <c r="CR359" s="272" t="s">
        <v>44</v>
      </c>
      <c r="CS359" s="272" t="s">
        <v>44</v>
      </c>
      <c r="CT359" s="272" t="s">
        <v>44</v>
      </c>
      <c r="CU359" s="272" t="s">
        <v>44</v>
      </c>
      <c r="CV359" s="272" t="s">
        <v>44</v>
      </c>
      <c r="CW359" s="272" t="s">
        <v>44</v>
      </c>
      <c r="CX359" s="272">
        <v>0</v>
      </c>
      <c r="CY359" s="272">
        <v>0</v>
      </c>
      <c r="CZ359" s="272">
        <v>0</v>
      </c>
      <c r="DA359" s="272">
        <v>0</v>
      </c>
      <c r="DB359" s="272">
        <v>21</v>
      </c>
      <c r="DC359" s="272">
        <v>546</v>
      </c>
      <c r="DD359" s="272">
        <v>26</v>
      </c>
      <c r="DE359" s="272">
        <v>47</v>
      </c>
      <c r="DF359" s="272" t="s">
        <v>44</v>
      </c>
      <c r="DG359" s="272" t="s">
        <v>44</v>
      </c>
      <c r="DH359" s="272" t="s">
        <v>44</v>
      </c>
      <c r="DI359" s="272" t="s">
        <v>44</v>
      </c>
      <c r="DJ359" s="272" t="s">
        <v>44</v>
      </c>
      <c r="DK359" s="272">
        <v>134</v>
      </c>
      <c r="DL359" s="250">
        <v>74</v>
      </c>
      <c r="DM359" s="250">
        <v>47</v>
      </c>
      <c r="DN359" s="250">
        <v>0</v>
      </c>
      <c r="DO359" s="250">
        <v>13</v>
      </c>
      <c r="DP359" s="250">
        <v>306898</v>
      </c>
      <c r="DQ359" s="250">
        <v>4147</v>
      </c>
      <c r="DR359" s="250">
        <v>12128</v>
      </c>
      <c r="DS359" s="250">
        <v>272271</v>
      </c>
      <c r="DT359" s="250">
        <v>5793</v>
      </c>
      <c r="DU359" s="250">
        <v>14596</v>
      </c>
      <c r="DV359" s="250">
        <v>0</v>
      </c>
      <c r="DW359" s="250">
        <v>0</v>
      </c>
      <c r="DX359" s="250">
        <v>0</v>
      </c>
      <c r="DY359" s="250">
        <v>135090</v>
      </c>
      <c r="DZ359" s="250">
        <v>10392</v>
      </c>
      <c r="EA359" s="250">
        <v>15226</v>
      </c>
      <c r="EB359" s="155"/>
      <c r="EC359" s="75">
        <f t="shared" si="1061"/>
        <v>6</v>
      </c>
      <c r="ED359" s="74">
        <f t="shared" si="1062"/>
        <v>2018</v>
      </c>
      <c r="EE359" s="165">
        <f t="shared" si="1063"/>
        <v>43252</v>
      </c>
      <c r="EF359" s="157">
        <f t="shared" si="1064"/>
        <v>30</v>
      </c>
      <c r="EG359" s="156"/>
      <c r="EH359" s="166">
        <f>IFERROR(HLOOKUP(EH$1,$H$5:$FY$1802,MATCH($A359,$A$5:$A$1802,0),0)*HLOOKUP(EH$2,$H$5:$FY$1802,MATCH($A359,$A$5:$A$1802,0),0),$H$2)</f>
        <v>1570</v>
      </c>
      <c r="EI359" s="166" t="str">
        <f>IFERROR(HLOOKUP(EI$1,$H$5:$FY$1802,MATCH($A359,$A$5:$A$1802,0),0)*HLOOKUP(EI$2,$H$5:$FY$1802,MATCH($A359,$A$5:$A$1802,0),0),$H$2)</f>
        <v>-</v>
      </c>
      <c r="EJ359" s="166">
        <f>IFERROR(HLOOKUP(EJ$1,$H$5:$FY$1802,MATCH($A359,$A$5:$A$1802,0),0)*HLOOKUP(EJ$2,$H$5:$FY$1802,MATCH($A359,$A$5:$A$1802,0),0),$H$2)</f>
        <v>31400</v>
      </c>
      <c r="EK359" s="166">
        <f>IFERROR(HLOOKUP(EK$1,$H$5:$FY$1802,MATCH($A359,$A$5:$A$1802,0),0)*HLOOKUP(EK$2,$H$5:$FY$1802,MATCH($A359,$A$5:$A$1802,0),0),$H$2)</f>
        <v>119320</v>
      </c>
      <c r="EL359" s="166">
        <f>IFERROR(HLOOKUP(EL$1,$H$5:$FY$1802,MATCH($A359,$A$5:$A$1802,0),0)*HLOOKUP(EL$2,$H$5:$FY$1802,MATCH($A359,$A$5:$A$1802,0),0),$H$2)</f>
        <v>59042</v>
      </c>
      <c r="EM359" s="166">
        <f>IFERROR(HLOOKUP(EM$1,$H$5:$FY$1802,MATCH($A359,$A$5:$A$1802,0),0)*HLOOKUP(EM$2,$H$5:$FY$1802,MATCH($A359,$A$5:$A$1802,0),0),$H$2)</f>
        <v>41534</v>
      </c>
      <c r="EN359" s="166">
        <f>IFERROR(HLOOKUP(EN$1,$H$5:$FY$1802,MATCH($A359,$A$5:$A$1802,0),0)*HLOOKUP(EN$2,$H$5:$FY$1802,MATCH($A359,$A$5:$A$1802,0),0),$H$2)</f>
        <v>1569500</v>
      </c>
      <c r="EO359" s="166">
        <f>IFERROR(HLOOKUP(EO$1,$H$5:$FY$1802,MATCH($A359,$A$5:$A$1802,0),0)*HLOOKUP(EO$2,$H$5:$FY$1802,MATCH($A359,$A$5:$A$1802,0),0),$H$2)</f>
        <v>4175304</v>
      </c>
      <c r="EP359" s="166">
        <f>IFERROR(HLOOKUP(EP$1,$H$5:$FY$1802,MATCH($A359,$A$5:$A$1802,0),0)*HLOOKUP(EP$2,$H$5:$FY$1802,MATCH($A359,$A$5:$A$1802,0),0),$H$2)</f>
        <v>3644580</v>
      </c>
      <c r="EQ359" s="166" t="str">
        <f>IFERROR(HLOOKUP(EQ$1,$H$5:$FY$1802,MATCH($A359,$A$5:$A$1802,0),0)*HLOOKUP(EQ$2,$H$5:$FY$1802,MATCH($A359,$A$5:$A$1802,0),0),$H$2)</f>
        <v>-</v>
      </c>
      <c r="ER359" s="166" t="str">
        <f>IFERROR(HLOOKUP(ER$1,$H$5:$FY$1802,MATCH($A359,$A$5:$A$1802,0),0)*HLOOKUP(ER$2,$H$5:$FY$1802,MATCH($A359,$A$5:$A$1802,0),0),$H$2)</f>
        <v>-</v>
      </c>
      <c r="ES359" s="166" t="str">
        <f>IFERROR(HLOOKUP(ES$1,$H$5:$FY$1802,MATCH($A359,$A$5:$A$1802,0),0)*HLOOKUP(ES$2,$H$5:$FY$1802,MATCH($A359,$A$5:$A$1802,0),0),$H$2)</f>
        <v>-</v>
      </c>
      <c r="ET359" s="166" t="str">
        <f>IFERROR(HLOOKUP(ET$1,$H$5:$FY$1802,MATCH($A359,$A$5:$A$1802,0),0)*HLOOKUP(ET$2,$H$5:$FY$1802,MATCH($A359,$A$5:$A$1802,0),0),$H$2)</f>
        <v>-</v>
      </c>
      <c r="EU359" s="166" t="str">
        <f>IFERROR(HLOOKUP(EU$1,$H$5:$FY$1802,MATCH($A359,$A$5:$A$1802,0),0)*HLOOKUP(EU$2,$H$5:$FY$1802,MATCH($A359,$A$5:$A$1802,0),0),$H$2)</f>
        <v>-</v>
      </c>
      <c r="EV359" s="166" t="str">
        <f>IFERROR(HLOOKUP(EV$1,$H$5:$FY$1802,MATCH($A359,$A$5:$A$1802,0),0)*HLOOKUP(EV$2,$H$5:$FY$1802,MATCH($A359,$A$5:$A$1802,0),0),$H$2)</f>
        <v>-</v>
      </c>
      <c r="EW359" s="166" t="str">
        <f>IFERROR(HLOOKUP(EW$1,$H$5:$FY$1802,MATCH($A359,$A$5:$A$1802,0),0)*HLOOKUP(EW$2,$H$5:$FY$1802,MATCH($A359,$A$5:$A$1802,0),0),$H$2)</f>
        <v>-</v>
      </c>
      <c r="EX359" s="166" t="str">
        <f>IFERROR(HLOOKUP(EX$1,$H$5:$FY$1802,MATCH($A359,$A$5:$A$1802,0),0)*HLOOKUP(EX$2,$H$5:$FY$1802,MATCH($A359,$A$5:$A$1802,0),0),$H$2)</f>
        <v>-</v>
      </c>
      <c r="EY359" s="166" t="str">
        <f>IFERROR(HLOOKUP(EY$1,$H$5:$FY$1802,MATCH($A359,$A$5:$A$1802,0),0)*HLOOKUP(EY$2,$H$5:$FY$1802,MATCH($A359,$A$5:$A$1802,0),0),$H$2)</f>
        <v>-</v>
      </c>
      <c r="EZ359" s="166" t="str">
        <f>IFERROR(HLOOKUP(EZ$1,$H$5:$FY$1802,MATCH($A359,$A$5:$A$1802,0),0)*HLOOKUP(EZ$2,$H$5:$FY$1802,MATCH($A359,$A$5:$A$1802,0),0),$H$2)</f>
        <v>-</v>
      </c>
      <c r="FA359" s="166" t="str">
        <f>IFERROR(HLOOKUP(FA$1,$H$5:$FY$1802,MATCH($A359,$A$5:$A$1802,0),0)*HLOOKUP(FA$2,$H$5:$FY$1802,MATCH($A359,$A$5:$A$1802,0),0),$H$2)</f>
        <v>-</v>
      </c>
      <c r="FB359" s="166">
        <f>IFERROR(HLOOKUP(FB$1,$H$5:$FY$1802,MATCH($A359,$A$5:$A$1802,0),0)*HLOOKUP(FB$2,$H$5:$FY$1802,MATCH($A359,$A$5:$A$1802,0),0),$H$2)</f>
        <v>0</v>
      </c>
      <c r="FC359" s="166">
        <f>IFERROR(HLOOKUP(FC$1,$H$5:$FY$1802,MATCH($A359,$A$5:$A$1802,0),0)*HLOOKUP(FC$2,$H$5:$FY$1802,MATCH($A359,$A$5:$A$1802,0),0),$H$2)</f>
        <v>987</v>
      </c>
      <c r="FD359" s="166">
        <f>IFERROR(HLOOKUP(FD$1,$H$5:$FY$1802,MATCH($A359,$A$5:$A$1802,0),0)*HLOOKUP(FD$2,$H$5:$FY$1802,MATCH($A359,$A$5:$A$1802,0),0),$H$2)</f>
        <v>897472</v>
      </c>
      <c r="FE359" s="166">
        <f>IFERROR(HLOOKUP(FE$1,$H$5:$FY$1802,MATCH($A359,$A$5:$A$1802,0),0)*HLOOKUP(FE$2,$H$5:$FY$1802,MATCH($A359,$A$5:$A$1802,0),0),$H$2)</f>
        <v>686012</v>
      </c>
      <c r="FF359" s="166">
        <f>IFERROR(HLOOKUP(FF$1,$H$5:$FY$1802,MATCH($A359,$A$5:$A$1802,0),0)*HLOOKUP(FF$2,$H$5:$FY$1802,MATCH($A359,$A$5:$A$1802,0),0),$H$2)</f>
        <v>0</v>
      </c>
      <c r="FG359" s="166">
        <f>IFERROR(HLOOKUP(FG$1,$H$5:$FY$1802,MATCH($A359,$A$5:$A$1802,0),0)*HLOOKUP(FG$2,$H$5:$FY$1802,MATCH($A359,$A$5:$A$1802,0),0),$H$2)</f>
        <v>197938</v>
      </c>
      <c r="FH359" s="152"/>
      <c r="FI359" s="405">
        <f t="shared" si="1065"/>
        <v>1.7169811320754718</v>
      </c>
      <c r="FJ359" s="405">
        <f t="shared" si="1065"/>
        <v>1.4716981132075471</v>
      </c>
      <c r="FK359" s="405">
        <f t="shared" si="1066"/>
        <v>1.1578947368421053</v>
      </c>
      <c r="FL359" s="405">
        <f t="shared" si="1067"/>
        <v>1.1578947368421053</v>
      </c>
      <c r="FM359" s="405">
        <f t="shared" si="1068"/>
        <v>1.2835616438356163</v>
      </c>
      <c r="FN359" s="405">
        <f t="shared" si="1069"/>
        <v>1.1452054794520548</v>
      </c>
      <c r="FO359" s="405">
        <f t="shared" si="1070"/>
        <v>1.4060676779463244</v>
      </c>
      <c r="FP359" s="405">
        <f t="shared" si="1071"/>
        <v>1.0851808634772462</v>
      </c>
      <c r="FQ359" s="405">
        <f t="shared" si="1072"/>
        <v>2.8982456140350878</v>
      </c>
      <c r="FR359" s="405">
        <f t="shared" si="1073"/>
        <v>1.0842105263157895</v>
      </c>
      <c r="FS359" s="65"/>
    </row>
    <row r="360" spans="1:177" ht="10.35" customHeight="1" x14ac:dyDescent="0.2">
      <c r="A360" s="180" t="str">
        <f t="shared" si="1060"/>
        <v>2018-19JUNERRU</v>
      </c>
      <c r="B360" s="182" t="str">
        <f t="shared" si="1074"/>
        <v>2018-19</v>
      </c>
      <c r="C360" s="181" t="s">
        <v>843</v>
      </c>
      <c r="D360" s="182" t="str">
        <f>INDEX($FV$16:$FW$26,MATCH($F360,$FV$16:$FV$26,0),2)</f>
        <v>Y56</v>
      </c>
      <c r="E360" s="182" t="str">
        <f>VLOOKUP($D360,$FW$8:$FX$14,2,0)</f>
        <v>London</v>
      </c>
      <c r="F360" s="273" t="s">
        <v>855</v>
      </c>
      <c r="G360" s="273" t="s">
        <v>874</v>
      </c>
      <c r="H360" s="274">
        <v>160548</v>
      </c>
      <c r="I360" s="274">
        <v>132706</v>
      </c>
      <c r="J360" s="274">
        <v>1915129</v>
      </c>
      <c r="K360" s="274">
        <v>14</v>
      </c>
      <c r="L360" s="274">
        <v>0</v>
      </c>
      <c r="M360" s="274" t="s">
        <v>44</v>
      </c>
      <c r="N360" s="274">
        <v>98</v>
      </c>
      <c r="O360" s="274">
        <v>200</v>
      </c>
      <c r="P360" s="274" t="s">
        <v>44</v>
      </c>
      <c r="Q360" s="274" t="s">
        <v>44</v>
      </c>
      <c r="R360" s="274" t="s">
        <v>44</v>
      </c>
      <c r="S360" s="274" t="s">
        <v>44</v>
      </c>
      <c r="T360" s="274">
        <v>98404</v>
      </c>
      <c r="U360" s="274">
        <v>9671</v>
      </c>
      <c r="V360" s="274">
        <v>7324</v>
      </c>
      <c r="W360" s="274">
        <v>55483</v>
      </c>
      <c r="X360" s="274">
        <v>19726</v>
      </c>
      <c r="Y360" s="274">
        <v>1106</v>
      </c>
      <c r="Z360" s="274">
        <v>4163036</v>
      </c>
      <c r="AA360" s="274">
        <v>430</v>
      </c>
      <c r="AB360" s="274">
        <v>705</v>
      </c>
      <c r="AC360" s="274">
        <v>5425860</v>
      </c>
      <c r="AD360" s="274">
        <v>741</v>
      </c>
      <c r="AE360" s="274">
        <v>1262</v>
      </c>
      <c r="AF360" s="274">
        <v>65855744</v>
      </c>
      <c r="AG360" s="274">
        <v>1187</v>
      </c>
      <c r="AH360" s="274">
        <v>2403</v>
      </c>
      <c r="AI360" s="274">
        <v>64868572</v>
      </c>
      <c r="AJ360" s="274">
        <v>3288</v>
      </c>
      <c r="AK360" s="274">
        <v>7929</v>
      </c>
      <c r="AL360" s="274">
        <v>5879177</v>
      </c>
      <c r="AM360" s="274">
        <v>5316</v>
      </c>
      <c r="AN360" s="274">
        <v>12096</v>
      </c>
      <c r="AO360" s="274">
        <v>7192</v>
      </c>
      <c r="AP360" s="274">
        <v>260</v>
      </c>
      <c r="AQ360" s="274">
        <v>1037</v>
      </c>
      <c r="AR360" s="274">
        <v>6263</v>
      </c>
      <c r="AS360" s="274">
        <v>209</v>
      </c>
      <c r="AT360" s="274">
        <v>5686</v>
      </c>
      <c r="AU360" s="274">
        <v>0</v>
      </c>
      <c r="AV360" s="274">
        <v>59788</v>
      </c>
      <c r="AW360" s="274">
        <v>6397</v>
      </c>
      <c r="AX360" s="274">
        <v>25027</v>
      </c>
      <c r="AY360" s="274">
        <v>91212</v>
      </c>
      <c r="AZ360" s="274">
        <v>24965</v>
      </c>
      <c r="BA360" s="274">
        <v>19541</v>
      </c>
      <c r="BB360" s="274">
        <v>18864</v>
      </c>
      <c r="BC360" s="274">
        <v>14988</v>
      </c>
      <c r="BD360" s="274">
        <v>81973</v>
      </c>
      <c r="BE360" s="274">
        <v>62694</v>
      </c>
      <c r="BF360" s="274">
        <v>31953</v>
      </c>
      <c r="BG360" s="274">
        <v>22289</v>
      </c>
      <c r="BH360" s="274">
        <v>1602</v>
      </c>
      <c r="BI360" s="274">
        <v>1179</v>
      </c>
      <c r="BJ360" s="274" t="s">
        <v>44</v>
      </c>
      <c r="BK360" s="274" t="s">
        <v>44</v>
      </c>
      <c r="BL360" s="274" t="s">
        <v>44</v>
      </c>
      <c r="BM360" s="274" t="s">
        <v>44</v>
      </c>
      <c r="BN360" s="274" t="s">
        <v>44</v>
      </c>
      <c r="BO360" s="274" t="s">
        <v>44</v>
      </c>
      <c r="BP360" s="274" t="s">
        <v>44</v>
      </c>
      <c r="BQ360" s="274" t="s">
        <v>44</v>
      </c>
      <c r="BR360" s="274" t="s">
        <v>44</v>
      </c>
      <c r="BS360" s="274" t="s">
        <v>44</v>
      </c>
      <c r="BT360" s="274" t="s">
        <v>44</v>
      </c>
      <c r="BU360" s="274" t="s">
        <v>44</v>
      </c>
      <c r="BV360" s="274" t="s">
        <v>44</v>
      </c>
      <c r="BW360" s="274" t="s">
        <v>44</v>
      </c>
      <c r="BX360" s="274" t="s">
        <v>44</v>
      </c>
      <c r="BY360" s="274" t="s">
        <v>44</v>
      </c>
      <c r="BZ360" s="274" t="s">
        <v>44</v>
      </c>
      <c r="CA360" s="274" t="s">
        <v>44</v>
      </c>
      <c r="CB360" s="274" t="s">
        <v>44</v>
      </c>
      <c r="CC360" s="274" t="s">
        <v>44</v>
      </c>
      <c r="CD360" s="274" t="s">
        <v>44</v>
      </c>
      <c r="CE360" s="274" t="s">
        <v>44</v>
      </c>
      <c r="CF360" s="274" t="s">
        <v>44</v>
      </c>
      <c r="CG360" s="274" t="s">
        <v>44</v>
      </c>
      <c r="CH360" s="274" t="s">
        <v>44</v>
      </c>
      <c r="CI360" s="274" t="s">
        <v>44</v>
      </c>
      <c r="CJ360" s="274" t="s">
        <v>44</v>
      </c>
      <c r="CK360" s="274" t="s">
        <v>44</v>
      </c>
      <c r="CL360" s="274" t="s">
        <v>44</v>
      </c>
      <c r="CM360" s="274" t="s">
        <v>44</v>
      </c>
      <c r="CN360" s="274" t="s">
        <v>44</v>
      </c>
      <c r="CO360" s="274" t="s">
        <v>44</v>
      </c>
      <c r="CP360" s="274" t="s">
        <v>44</v>
      </c>
      <c r="CQ360" s="274" t="s">
        <v>44</v>
      </c>
      <c r="CR360" s="274" t="s">
        <v>44</v>
      </c>
      <c r="CS360" s="274" t="s">
        <v>44</v>
      </c>
      <c r="CT360" s="274" t="s">
        <v>44</v>
      </c>
      <c r="CU360" s="274" t="s">
        <v>44</v>
      </c>
      <c r="CV360" s="274" t="s">
        <v>44</v>
      </c>
      <c r="CW360" s="274" t="s">
        <v>44</v>
      </c>
      <c r="CX360" s="274">
        <v>0</v>
      </c>
      <c r="CY360" s="274">
        <v>0</v>
      </c>
      <c r="CZ360" s="274">
        <v>0</v>
      </c>
      <c r="DA360" s="274">
        <v>0</v>
      </c>
      <c r="DB360" s="274">
        <v>4678</v>
      </c>
      <c r="DC360" s="274">
        <v>362204</v>
      </c>
      <c r="DD360" s="274">
        <v>77</v>
      </c>
      <c r="DE360" s="274">
        <v>163</v>
      </c>
      <c r="DF360" s="274" t="s">
        <v>44</v>
      </c>
      <c r="DG360" s="274" t="s">
        <v>44</v>
      </c>
      <c r="DH360" s="274" t="s">
        <v>44</v>
      </c>
      <c r="DI360" s="274" t="s">
        <v>44</v>
      </c>
      <c r="DJ360" s="274" t="s">
        <v>44</v>
      </c>
      <c r="DK360" s="274">
        <v>0</v>
      </c>
      <c r="DL360" s="251">
        <v>734</v>
      </c>
      <c r="DM360" s="251">
        <v>1144</v>
      </c>
      <c r="DN360" s="251">
        <v>40</v>
      </c>
      <c r="DO360" s="251">
        <v>1216</v>
      </c>
      <c r="DP360" s="251">
        <v>4735485</v>
      </c>
      <c r="DQ360" s="251">
        <v>6452</v>
      </c>
      <c r="DR360" s="251">
        <v>14155</v>
      </c>
      <c r="DS360" s="251">
        <v>8562310</v>
      </c>
      <c r="DT360" s="251">
        <v>7485</v>
      </c>
      <c r="DU360" s="251">
        <v>15391</v>
      </c>
      <c r="DV360" s="251">
        <v>313769</v>
      </c>
      <c r="DW360" s="251">
        <v>7844</v>
      </c>
      <c r="DX360" s="251">
        <v>13788</v>
      </c>
      <c r="DY360" s="251">
        <v>10637817</v>
      </c>
      <c r="DZ360" s="251">
        <v>8748</v>
      </c>
      <c r="EA360" s="251">
        <v>16049</v>
      </c>
      <c r="EB360" s="183"/>
      <c r="EC360" s="184">
        <f t="shared" si="1061"/>
        <v>6</v>
      </c>
      <c r="ED360" s="180">
        <f t="shared" si="1062"/>
        <v>2018</v>
      </c>
      <c r="EE360" s="185">
        <f t="shared" si="1063"/>
        <v>43252</v>
      </c>
      <c r="EF360" s="186">
        <f t="shared" si="1064"/>
        <v>30</v>
      </c>
      <c r="EG360" s="187"/>
      <c r="EH360" s="188">
        <f>IFERROR(HLOOKUP(EH$1,$H$5:$FY$1802,MATCH($A360,$A$5:$A$1802,0),0)*HLOOKUP(EH$2,$H$5:$FY$1802,MATCH($A360,$A$5:$A$1802,0),0),$H$2)</f>
        <v>0</v>
      </c>
      <c r="EI360" s="188" t="str">
        <f>IFERROR(HLOOKUP(EI$1,$H$5:$FY$1802,MATCH($A360,$A$5:$A$1802,0),0)*HLOOKUP(EI$2,$H$5:$FY$1802,MATCH($A360,$A$5:$A$1802,0),0),$H$2)</f>
        <v>-</v>
      </c>
      <c r="EJ360" s="188">
        <f>IFERROR(HLOOKUP(EJ$1,$H$5:$FY$1802,MATCH($A360,$A$5:$A$1802,0),0)*HLOOKUP(EJ$2,$H$5:$FY$1802,MATCH($A360,$A$5:$A$1802,0),0),$H$2)</f>
        <v>13005188</v>
      </c>
      <c r="EK360" s="188">
        <f>IFERROR(HLOOKUP(EK$1,$H$5:$FY$1802,MATCH($A360,$A$5:$A$1802,0),0)*HLOOKUP(EK$2,$H$5:$FY$1802,MATCH($A360,$A$5:$A$1802,0),0),$H$2)</f>
        <v>26541200</v>
      </c>
      <c r="EL360" s="188">
        <f>IFERROR(HLOOKUP(EL$1,$H$5:$FY$1802,MATCH($A360,$A$5:$A$1802,0),0)*HLOOKUP(EL$2,$H$5:$FY$1802,MATCH($A360,$A$5:$A$1802,0),0),$H$2)</f>
        <v>6818055</v>
      </c>
      <c r="EM360" s="188">
        <f>IFERROR(HLOOKUP(EM$1,$H$5:$FY$1802,MATCH($A360,$A$5:$A$1802,0),0)*HLOOKUP(EM$2,$H$5:$FY$1802,MATCH($A360,$A$5:$A$1802,0),0),$H$2)</f>
        <v>9242888</v>
      </c>
      <c r="EN360" s="188">
        <f>IFERROR(HLOOKUP(EN$1,$H$5:$FY$1802,MATCH($A360,$A$5:$A$1802,0),0)*HLOOKUP(EN$2,$H$5:$FY$1802,MATCH($A360,$A$5:$A$1802,0),0),$H$2)</f>
        <v>133325649</v>
      </c>
      <c r="EO360" s="188">
        <f>IFERROR(HLOOKUP(EO$1,$H$5:$FY$1802,MATCH($A360,$A$5:$A$1802,0),0)*HLOOKUP(EO$2,$H$5:$FY$1802,MATCH($A360,$A$5:$A$1802,0),0),$H$2)</f>
        <v>156407454</v>
      </c>
      <c r="EP360" s="188">
        <f>IFERROR(HLOOKUP(EP$1,$H$5:$FY$1802,MATCH($A360,$A$5:$A$1802,0),0)*HLOOKUP(EP$2,$H$5:$FY$1802,MATCH($A360,$A$5:$A$1802,0),0),$H$2)</f>
        <v>13378176</v>
      </c>
      <c r="EQ360" s="188" t="str">
        <f>IFERROR(HLOOKUP(EQ$1,$H$5:$FY$1802,MATCH($A360,$A$5:$A$1802,0),0)*HLOOKUP(EQ$2,$H$5:$FY$1802,MATCH($A360,$A$5:$A$1802,0),0),$H$2)</f>
        <v>-</v>
      </c>
      <c r="ER360" s="188" t="str">
        <f>IFERROR(HLOOKUP(ER$1,$H$5:$FY$1802,MATCH($A360,$A$5:$A$1802,0),0)*HLOOKUP(ER$2,$H$5:$FY$1802,MATCH($A360,$A$5:$A$1802,0),0),$H$2)</f>
        <v>-</v>
      </c>
      <c r="ES360" s="188" t="str">
        <f>IFERROR(HLOOKUP(ES$1,$H$5:$FY$1802,MATCH($A360,$A$5:$A$1802,0),0)*HLOOKUP(ES$2,$H$5:$FY$1802,MATCH($A360,$A$5:$A$1802,0),0),$H$2)</f>
        <v>-</v>
      </c>
      <c r="ET360" s="188" t="str">
        <f>IFERROR(HLOOKUP(ET$1,$H$5:$FY$1802,MATCH($A360,$A$5:$A$1802,0),0)*HLOOKUP(ET$2,$H$5:$FY$1802,MATCH($A360,$A$5:$A$1802,0),0),$H$2)</f>
        <v>-</v>
      </c>
      <c r="EU360" s="188" t="str">
        <f>IFERROR(HLOOKUP(EU$1,$H$5:$FY$1802,MATCH($A360,$A$5:$A$1802,0),0)*HLOOKUP(EU$2,$H$5:$FY$1802,MATCH($A360,$A$5:$A$1802,0),0),$H$2)</f>
        <v>-</v>
      </c>
      <c r="EV360" s="188" t="str">
        <f>IFERROR(HLOOKUP(EV$1,$H$5:$FY$1802,MATCH($A360,$A$5:$A$1802,0),0)*HLOOKUP(EV$2,$H$5:$FY$1802,MATCH($A360,$A$5:$A$1802,0),0),$H$2)</f>
        <v>-</v>
      </c>
      <c r="EW360" s="188" t="str">
        <f>IFERROR(HLOOKUP(EW$1,$H$5:$FY$1802,MATCH($A360,$A$5:$A$1802,0),0)*HLOOKUP(EW$2,$H$5:$FY$1802,MATCH($A360,$A$5:$A$1802,0),0),$H$2)</f>
        <v>-</v>
      </c>
      <c r="EX360" s="188" t="str">
        <f>IFERROR(HLOOKUP(EX$1,$H$5:$FY$1802,MATCH($A360,$A$5:$A$1802,0),0)*HLOOKUP(EX$2,$H$5:$FY$1802,MATCH($A360,$A$5:$A$1802,0),0),$H$2)</f>
        <v>-</v>
      </c>
      <c r="EY360" s="188" t="str">
        <f>IFERROR(HLOOKUP(EY$1,$H$5:$FY$1802,MATCH($A360,$A$5:$A$1802,0),0)*HLOOKUP(EY$2,$H$5:$FY$1802,MATCH($A360,$A$5:$A$1802,0),0),$H$2)</f>
        <v>-</v>
      </c>
      <c r="EZ360" s="188" t="str">
        <f>IFERROR(HLOOKUP(EZ$1,$H$5:$FY$1802,MATCH($A360,$A$5:$A$1802,0),0)*HLOOKUP(EZ$2,$H$5:$FY$1802,MATCH($A360,$A$5:$A$1802,0),0),$H$2)</f>
        <v>-</v>
      </c>
      <c r="FA360" s="188" t="str">
        <f>IFERROR(HLOOKUP(FA$1,$H$5:$FY$1802,MATCH($A360,$A$5:$A$1802,0),0)*HLOOKUP(FA$2,$H$5:$FY$1802,MATCH($A360,$A$5:$A$1802,0),0),$H$2)</f>
        <v>-</v>
      </c>
      <c r="FB360" s="188">
        <f>IFERROR(HLOOKUP(FB$1,$H$5:$FY$1802,MATCH($A360,$A$5:$A$1802,0),0)*HLOOKUP(FB$2,$H$5:$FY$1802,MATCH($A360,$A$5:$A$1802,0),0),$H$2)</f>
        <v>0</v>
      </c>
      <c r="FC360" s="188">
        <f>IFERROR(HLOOKUP(FC$1,$H$5:$FY$1802,MATCH($A360,$A$5:$A$1802,0),0)*HLOOKUP(FC$2,$H$5:$FY$1802,MATCH($A360,$A$5:$A$1802,0),0),$H$2)</f>
        <v>762514</v>
      </c>
      <c r="FD360" s="188">
        <f>IFERROR(HLOOKUP(FD$1,$H$5:$FY$1802,MATCH($A360,$A$5:$A$1802,0),0)*HLOOKUP(FD$2,$H$5:$FY$1802,MATCH($A360,$A$5:$A$1802,0),0),$H$2)</f>
        <v>10389770</v>
      </c>
      <c r="FE360" s="188">
        <f>IFERROR(HLOOKUP(FE$1,$H$5:$FY$1802,MATCH($A360,$A$5:$A$1802,0),0)*HLOOKUP(FE$2,$H$5:$FY$1802,MATCH($A360,$A$5:$A$1802,0),0),$H$2)</f>
        <v>17607304</v>
      </c>
      <c r="FF360" s="188">
        <f>IFERROR(HLOOKUP(FF$1,$H$5:$FY$1802,MATCH($A360,$A$5:$A$1802,0),0)*HLOOKUP(FF$2,$H$5:$FY$1802,MATCH($A360,$A$5:$A$1802,0),0),$H$2)</f>
        <v>551520</v>
      </c>
      <c r="FG360" s="188">
        <f>IFERROR(HLOOKUP(FG$1,$H$5:$FY$1802,MATCH($A360,$A$5:$A$1802,0),0)*HLOOKUP(FG$2,$H$5:$FY$1802,MATCH($A360,$A$5:$A$1802,0),0),$H$2)</f>
        <v>19515584</v>
      </c>
      <c r="FH360" s="189"/>
      <c r="FI360" s="406">
        <f t="shared" si="1065"/>
        <v>2.5814290145796712</v>
      </c>
      <c r="FJ360" s="406">
        <f t="shared" si="1065"/>
        <v>2.0205769827318787</v>
      </c>
      <c r="FK360" s="406">
        <f t="shared" si="1066"/>
        <v>2.5756417258328783</v>
      </c>
      <c r="FL360" s="406">
        <f t="shared" si="1067"/>
        <v>2.0464227198252321</v>
      </c>
      <c r="FM360" s="406">
        <f t="shared" si="1068"/>
        <v>1.4774435412648919</v>
      </c>
      <c r="FN360" s="406">
        <f t="shared" si="1069"/>
        <v>1.1299677378656525</v>
      </c>
      <c r="FO360" s="406">
        <f t="shared" si="1070"/>
        <v>1.619841833113657</v>
      </c>
      <c r="FP360" s="406">
        <f t="shared" si="1071"/>
        <v>1.1299300415695022</v>
      </c>
      <c r="FQ360" s="406">
        <f t="shared" si="1072"/>
        <v>1.4484629294755877</v>
      </c>
      <c r="FR360" s="406">
        <f t="shared" si="1073"/>
        <v>1.0660036166365281</v>
      </c>
      <c r="FS360" s="410"/>
      <c r="FU360" s="89"/>
    </row>
    <row r="361" spans="1:177" ht="10.35" customHeight="1" x14ac:dyDescent="0.2">
      <c r="A361" s="74" t="str">
        <f t="shared" si="1060"/>
        <v>2018-19JUNERX6</v>
      </c>
      <c r="B361" s="163" t="str">
        <f t="shared" si="1074"/>
        <v>2018-19</v>
      </c>
      <c r="C361" s="26" t="s">
        <v>843</v>
      </c>
      <c r="D361" s="163" t="str">
        <f>INDEX($FV$16:$FW$26,MATCH($F361,$FV$16:$FV$26,0),2)</f>
        <v>Y63</v>
      </c>
      <c r="E361" s="163" t="str">
        <f>VLOOKUP($D361,$FW$8:$FX$14,2,0)</f>
        <v>North East and Yorkshire</v>
      </c>
      <c r="F361" s="271" t="s">
        <v>857</v>
      </c>
      <c r="G361" s="271" t="s">
        <v>875</v>
      </c>
      <c r="H361" s="272">
        <v>43194</v>
      </c>
      <c r="I361" s="272">
        <v>29038</v>
      </c>
      <c r="J361" s="272">
        <v>124742</v>
      </c>
      <c r="K361" s="272">
        <v>4</v>
      </c>
      <c r="L361" s="272">
        <v>1</v>
      </c>
      <c r="M361" s="272" t="s">
        <v>44</v>
      </c>
      <c r="N361" s="272">
        <v>16</v>
      </c>
      <c r="O361" s="272">
        <v>45</v>
      </c>
      <c r="P361" s="272" t="s">
        <v>44</v>
      </c>
      <c r="Q361" s="272" t="s">
        <v>44</v>
      </c>
      <c r="R361" s="272" t="s">
        <v>44</v>
      </c>
      <c r="S361" s="272" t="s">
        <v>44</v>
      </c>
      <c r="T361" s="272">
        <v>33305</v>
      </c>
      <c r="U361" s="272">
        <v>2197</v>
      </c>
      <c r="V361" s="272">
        <v>1344</v>
      </c>
      <c r="W361" s="272">
        <v>17286</v>
      </c>
      <c r="X361" s="272">
        <v>9046</v>
      </c>
      <c r="Y361" s="272">
        <v>342</v>
      </c>
      <c r="Z361" s="272">
        <v>799032</v>
      </c>
      <c r="AA361" s="272">
        <v>364</v>
      </c>
      <c r="AB361" s="272">
        <v>617</v>
      </c>
      <c r="AC361" s="272">
        <v>648925</v>
      </c>
      <c r="AD361" s="272">
        <v>483</v>
      </c>
      <c r="AE361" s="272">
        <v>821</v>
      </c>
      <c r="AF361" s="272">
        <v>17745404</v>
      </c>
      <c r="AG361" s="272">
        <v>1027</v>
      </c>
      <c r="AH361" s="272">
        <v>2098</v>
      </c>
      <c r="AI361" s="272">
        <v>32568296</v>
      </c>
      <c r="AJ361" s="272">
        <v>3600</v>
      </c>
      <c r="AK361" s="272">
        <v>8254</v>
      </c>
      <c r="AL361" s="272">
        <v>1249821</v>
      </c>
      <c r="AM361" s="272">
        <v>3654</v>
      </c>
      <c r="AN361" s="272">
        <v>8200</v>
      </c>
      <c r="AO361" s="272">
        <v>1622</v>
      </c>
      <c r="AP361" s="272">
        <v>54</v>
      </c>
      <c r="AQ361" s="272">
        <v>507</v>
      </c>
      <c r="AR361" s="272">
        <v>3883</v>
      </c>
      <c r="AS361" s="272">
        <v>93</v>
      </c>
      <c r="AT361" s="272">
        <v>968</v>
      </c>
      <c r="AU361" s="272">
        <v>0</v>
      </c>
      <c r="AV361" s="272">
        <v>19594</v>
      </c>
      <c r="AW361" s="272">
        <v>3814</v>
      </c>
      <c r="AX361" s="272">
        <v>8275</v>
      </c>
      <c r="AY361" s="272">
        <v>31683</v>
      </c>
      <c r="AZ361" s="272">
        <v>4372</v>
      </c>
      <c r="BA361" s="272">
        <v>3580</v>
      </c>
      <c r="BB361" s="272">
        <v>2686</v>
      </c>
      <c r="BC361" s="272">
        <v>2247</v>
      </c>
      <c r="BD361" s="272">
        <v>23534</v>
      </c>
      <c r="BE361" s="272">
        <v>20082</v>
      </c>
      <c r="BF361" s="272">
        <v>15269</v>
      </c>
      <c r="BG361" s="272">
        <v>9541</v>
      </c>
      <c r="BH361" s="272">
        <v>556</v>
      </c>
      <c r="BI361" s="272">
        <v>324</v>
      </c>
      <c r="BJ361" s="272" t="s">
        <v>44</v>
      </c>
      <c r="BK361" s="272" t="s">
        <v>44</v>
      </c>
      <c r="BL361" s="272" t="s">
        <v>44</v>
      </c>
      <c r="BM361" s="272" t="s">
        <v>44</v>
      </c>
      <c r="BN361" s="272" t="s">
        <v>44</v>
      </c>
      <c r="BO361" s="272" t="s">
        <v>44</v>
      </c>
      <c r="BP361" s="272" t="s">
        <v>44</v>
      </c>
      <c r="BQ361" s="272" t="s">
        <v>44</v>
      </c>
      <c r="BR361" s="272" t="s">
        <v>44</v>
      </c>
      <c r="BS361" s="272" t="s">
        <v>44</v>
      </c>
      <c r="BT361" s="272" t="s">
        <v>44</v>
      </c>
      <c r="BU361" s="272" t="s">
        <v>44</v>
      </c>
      <c r="BV361" s="272" t="s">
        <v>44</v>
      </c>
      <c r="BW361" s="272" t="s">
        <v>44</v>
      </c>
      <c r="BX361" s="272" t="s">
        <v>44</v>
      </c>
      <c r="BY361" s="272" t="s">
        <v>44</v>
      </c>
      <c r="BZ361" s="272" t="s">
        <v>44</v>
      </c>
      <c r="CA361" s="272" t="s">
        <v>44</v>
      </c>
      <c r="CB361" s="272" t="s">
        <v>44</v>
      </c>
      <c r="CC361" s="272" t="s">
        <v>44</v>
      </c>
      <c r="CD361" s="272" t="s">
        <v>44</v>
      </c>
      <c r="CE361" s="272" t="s">
        <v>44</v>
      </c>
      <c r="CF361" s="272" t="s">
        <v>44</v>
      </c>
      <c r="CG361" s="272" t="s">
        <v>44</v>
      </c>
      <c r="CH361" s="272" t="s">
        <v>44</v>
      </c>
      <c r="CI361" s="272" t="s">
        <v>44</v>
      </c>
      <c r="CJ361" s="272" t="s">
        <v>44</v>
      </c>
      <c r="CK361" s="272" t="s">
        <v>44</v>
      </c>
      <c r="CL361" s="272" t="s">
        <v>44</v>
      </c>
      <c r="CM361" s="272" t="s">
        <v>44</v>
      </c>
      <c r="CN361" s="272" t="s">
        <v>44</v>
      </c>
      <c r="CO361" s="272" t="s">
        <v>44</v>
      </c>
      <c r="CP361" s="272" t="s">
        <v>44</v>
      </c>
      <c r="CQ361" s="272" t="s">
        <v>44</v>
      </c>
      <c r="CR361" s="272" t="s">
        <v>44</v>
      </c>
      <c r="CS361" s="272" t="s">
        <v>44</v>
      </c>
      <c r="CT361" s="272" t="s">
        <v>44</v>
      </c>
      <c r="CU361" s="272" t="s">
        <v>44</v>
      </c>
      <c r="CV361" s="272" t="s">
        <v>44</v>
      </c>
      <c r="CW361" s="272" t="s">
        <v>44</v>
      </c>
      <c r="CX361" s="272">
        <v>90</v>
      </c>
      <c r="CY361" s="272">
        <v>37238</v>
      </c>
      <c r="CZ361" s="272">
        <v>414</v>
      </c>
      <c r="DA361" s="272">
        <v>731</v>
      </c>
      <c r="DB361" s="272">
        <v>766</v>
      </c>
      <c r="DC361" s="272">
        <v>23936</v>
      </c>
      <c r="DD361" s="272">
        <v>31</v>
      </c>
      <c r="DE361" s="272">
        <v>60</v>
      </c>
      <c r="DF361" s="272" t="s">
        <v>44</v>
      </c>
      <c r="DG361" s="272" t="s">
        <v>44</v>
      </c>
      <c r="DH361" s="272" t="s">
        <v>44</v>
      </c>
      <c r="DI361" s="272" t="s">
        <v>44</v>
      </c>
      <c r="DJ361" s="272" t="s">
        <v>44</v>
      </c>
      <c r="DK361" s="272">
        <v>1514</v>
      </c>
      <c r="DL361" s="250">
        <v>769</v>
      </c>
      <c r="DM361" s="250">
        <v>370</v>
      </c>
      <c r="DN361" s="250">
        <v>0</v>
      </c>
      <c r="DO361" s="250">
        <v>79</v>
      </c>
      <c r="DP361" s="250">
        <v>4138590</v>
      </c>
      <c r="DQ361" s="250">
        <v>5382</v>
      </c>
      <c r="DR361" s="250">
        <v>11438</v>
      </c>
      <c r="DS361" s="250">
        <v>2486466</v>
      </c>
      <c r="DT361" s="250">
        <v>6720</v>
      </c>
      <c r="DU361" s="250">
        <v>14255</v>
      </c>
      <c r="DV361" s="250">
        <v>0</v>
      </c>
      <c r="DW361" s="250">
        <v>0</v>
      </c>
      <c r="DX361" s="250">
        <v>0</v>
      </c>
      <c r="DY361" s="250">
        <v>758170</v>
      </c>
      <c r="DZ361" s="250">
        <v>9597</v>
      </c>
      <c r="EA361" s="250">
        <v>19861</v>
      </c>
      <c r="EB361" s="155"/>
      <c r="EC361" s="75">
        <f t="shared" si="1061"/>
        <v>6</v>
      </c>
      <c r="ED361" s="74">
        <f t="shared" si="1062"/>
        <v>2018</v>
      </c>
      <c r="EE361" s="165">
        <f t="shared" si="1063"/>
        <v>43252</v>
      </c>
      <c r="EF361" s="157">
        <f t="shared" si="1064"/>
        <v>30</v>
      </c>
      <c r="EG361" s="156"/>
      <c r="EH361" s="166">
        <f>IFERROR(HLOOKUP(EH$1,$H$5:$FY$1802,MATCH($A361,$A$5:$A$1802,0),0)*HLOOKUP(EH$2,$H$5:$FY$1802,MATCH($A361,$A$5:$A$1802,0),0),$H$2)</f>
        <v>29038</v>
      </c>
      <c r="EI361" s="166" t="str">
        <f>IFERROR(HLOOKUP(EI$1,$H$5:$FY$1802,MATCH($A361,$A$5:$A$1802,0),0)*HLOOKUP(EI$2,$H$5:$FY$1802,MATCH($A361,$A$5:$A$1802,0),0),$H$2)</f>
        <v>-</v>
      </c>
      <c r="EJ361" s="166">
        <f>IFERROR(HLOOKUP(EJ$1,$H$5:$FY$1802,MATCH($A361,$A$5:$A$1802,0),0)*HLOOKUP(EJ$2,$H$5:$FY$1802,MATCH($A361,$A$5:$A$1802,0),0),$H$2)</f>
        <v>464608</v>
      </c>
      <c r="EK361" s="166">
        <f>IFERROR(HLOOKUP(EK$1,$H$5:$FY$1802,MATCH($A361,$A$5:$A$1802,0),0)*HLOOKUP(EK$2,$H$5:$FY$1802,MATCH($A361,$A$5:$A$1802,0),0),$H$2)</f>
        <v>1306710</v>
      </c>
      <c r="EL361" s="166">
        <f>IFERROR(HLOOKUP(EL$1,$H$5:$FY$1802,MATCH($A361,$A$5:$A$1802,0),0)*HLOOKUP(EL$2,$H$5:$FY$1802,MATCH($A361,$A$5:$A$1802,0),0),$H$2)</f>
        <v>1355549</v>
      </c>
      <c r="EM361" s="166">
        <f>IFERROR(HLOOKUP(EM$1,$H$5:$FY$1802,MATCH($A361,$A$5:$A$1802,0),0)*HLOOKUP(EM$2,$H$5:$FY$1802,MATCH($A361,$A$5:$A$1802,0),0),$H$2)</f>
        <v>1103424</v>
      </c>
      <c r="EN361" s="166">
        <f>IFERROR(HLOOKUP(EN$1,$H$5:$FY$1802,MATCH($A361,$A$5:$A$1802,0),0)*HLOOKUP(EN$2,$H$5:$FY$1802,MATCH($A361,$A$5:$A$1802,0),0),$H$2)</f>
        <v>36266028</v>
      </c>
      <c r="EO361" s="166">
        <f>IFERROR(HLOOKUP(EO$1,$H$5:$FY$1802,MATCH($A361,$A$5:$A$1802,0),0)*HLOOKUP(EO$2,$H$5:$FY$1802,MATCH($A361,$A$5:$A$1802,0),0),$H$2)</f>
        <v>74665684</v>
      </c>
      <c r="EP361" s="166">
        <f>IFERROR(HLOOKUP(EP$1,$H$5:$FY$1802,MATCH($A361,$A$5:$A$1802,0),0)*HLOOKUP(EP$2,$H$5:$FY$1802,MATCH($A361,$A$5:$A$1802,0),0),$H$2)</f>
        <v>2804400</v>
      </c>
      <c r="EQ361" s="166" t="str">
        <f>IFERROR(HLOOKUP(EQ$1,$H$5:$FY$1802,MATCH($A361,$A$5:$A$1802,0),0)*HLOOKUP(EQ$2,$H$5:$FY$1802,MATCH($A361,$A$5:$A$1802,0),0),$H$2)</f>
        <v>-</v>
      </c>
      <c r="ER361" s="166" t="str">
        <f>IFERROR(HLOOKUP(ER$1,$H$5:$FY$1802,MATCH($A361,$A$5:$A$1802,0),0)*HLOOKUP(ER$2,$H$5:$FY$1802,MATCH($A361,$A$5:$A$1802,0),0),$H$2)</f>
        <v>-</v>
      </c>
      <c r="ES361" s="166" t="str">
        <f>IFERROR(HLOOKUP(ES$1,$H$5:$FY$1802,MATCH($A361,$A$5:$A$1802,0),0)*HLOOKUP(ES$2,$H$5:$FY$1802,MATCH($A361,$A$5:$A$1802,0),0),$H$2)</f>
        <v>-</v>
      </c>
      <c r="ET361" s="166" t="str">
        <f>IFERROR(HLOOKUP(ET$1,$H$5:$FY$1802,MATCH($A361,$A$5:$A$1802,0),0)*HLOOKUP(ET$2,$H$5:$FY$1802,MATCH($A361,$A$5:$A$1802,0),0),$H$2)</f>
        <v>-</v>
      </c>
      <c r="EU361" s="166" t="str">
        <f>IFERROR(HLOOKUP(EU$1,$H$5:$FY$1802,MATCH($A361,$A$5:$A$1802,0),0)*HLOOKUP(EU$2,$H$5:$FY$1802,MATCH($A361,$A$5:$A$1802,0),0),$H$2)</f>
        <v>-</v>
      </c>
      <c r="EV361" s="166" t="str">
        <f>IFERROR(HLOOKUP(EV$1,$H$5:$FY$1802,MATCH($A361,$A$5:$A$1802,0),0)*HLOOKUP(EV$2,$H$5:$FY$1802,MATCH($A361,$A$5:$A$1802,0),0),$H$2)</f>
        <v>-</v>
      </c>
      <c r="EW361" s="166" t="str">
        <f>IFERROR(HLOOKUP(EW$1,$H$5:$FY$1802,MATCH($A361,$A$5:$A$1802,0),0)*HLOOKUP(EW$2,$H$5:$FY$1802,MATCH($A361,$A$5:$A$1802,0),0),$H$2)</f>
        <v>-</v>
      </c>
      <c r="EX361" s="166" t="str">
        <f>IFERROR(HLOOKUP(EX$1,$H$5:$FY$1802,MATCH($A361,$A$5:$A$1802,0),0)*HLOOKUP(EX$2,$H$5:$FY$1802,MATCH($A361,$A$5:$A$1802,0),0),$H$2)</f>
        <v>-</v>
      </c>
      <c r="EY361" s="166" t="str">
        <f>IFERROR(HLOOKUP(EY$1,$H$5:$FY$1802,MATCH($A361,$A$5:$A$1802,0),0)*HLOOKUP(EY$2,$H$5:$FY$1802,MATCH($A361,$A$5:$A$1802,0),0),$H$2)</f>
        <v>-</v>
      </c>
      <c r="EZ361" s="166" t="str">
        <f>IFERROR(HLOOKUP(EZ$1,$H$5:$FY$1802,MATCH($A361,$A$5:$A$1802,0),0)*HLOOKUP(EZ$2,$H$5:$FY$1802,MATCH($A361,$A$5:$A$1802,0),0),$H$2)</f>
        <v>-</v>
      </c>
      <c r="FA361" s="166" t="str">
        <f>IFERROR(HLOOKUP(FA$1,$H$5:$FY$1802,MATCH($A361,$A$5:$A$1802,0),0)*HLOOKUP(FA$2,$H$5:$FY$1802,MATCH($A361,$A$5:$A$1802,0),0),$H$2)</f>
        <v>-</v>
      </c>
      <c r="FB361" s="166">
        <f>IFERROR(HLOOKUP(FB$1,$H$5:$FY$1802,MATCH($A361,$A$5:$A$1802,0),0)*HLOOKUP(FB$2,$H$5:$FY$1802,MATCH($A361,$A$5:$A$1802,0),0),$H$2)</f>
        <v>65790</v>
      </c>
      <c r="FC361" s="166">
        <f>IFERROR(HLOOKUP(FC$1,$H$5:$FY$1802,MATCH($A361,$A$5:$A$1802,0),0)*HLOOKUP(FC$2,$H$5:$FY$1802,MATCH($A361,$A$5:$A$1802,0),0),$H$2)</f>
        <v>45960</v>
      </c>
      <c r="FD361" s="166">
        <f>IFERROR(HLOOKUP(FD$1,$H$5:$FY$1802,MATCH($A361,$A$5:$A$1802,0),0)*HLOOKUP(FD$2,$H$5:$FY$1802,MATCH($A361,$A$5:$A$1802,0),0),$H$2)</f>
        <v>8795822</v>
      </c>
      <c r="FE361" s="166">
        <f>IFERROR(HLOOKUP(FE$1,$H$5:$FY$1802,MATCH($A361,$A$5:$A$1802,0),0)*HLOOKUP(FE$2,$H$5:$FY$1802,MATCH($A361,$A$5:$A$1802,0),0),$H$2)</f>
        <v>5274350</v>
      </c>
      <c r="FF361" s="166">
        <f>IFERROR(HLOOKUP(FF$1,$H$5:$FY$1802,MATCH($A361,$A$5:$A$1802,0),0)*HLOOKUP(FF$2,$H$5:$FY$1802,MATCH($A361,$A$5:$A$1802,0),0),$H$2)</f>
        <v>0</v>
      </c>
      <c r="FG361" s="166">
        <f>IFERROR(HLOOKUP(FG$1,$H$5:$FY$1802,MATCH($A361,$A$5:$A$1802,0),0)*HLOOKUP(FG$2,$H$5:$FY$1802,MATCH($A361,$A$5:$A$1802,0),0),$H$2)</f>
        <v>1569019</v>
      </c>
      <c r="FH361" s="152"/>
      <c r="FI361" s="405">
        <f t="shared" si="1065"/>
        <v>1.9899863450159307</v>
      </c>
      <c r="FJ361" s="405">
        <f t="shared" si="1065"/>
        <v>1.6294947655894401</v>
      </c>
      <c r="FK361" s="405">
        <f t="shared" si="1066"/>
        <v>1.9985119047619047</v>
      </c>
      <c r="FL361" s="405">
        <f t="shared" si="1067"/>
        <v>1.671875</v>
      </c>
      <c r="FM361" s="405">
        <f t="shared" si="1068"/>
        <v>1.3614485710979984</v>
      </c>
      <c r="FN361" s="405">
        <f t="shared" si="1069"/>
        <v>1.1617493925720237</v>
      </c>
      <c r="FO361" s="405">
        <f t="shared" si="1070"/>
        <v>1.6879283661286757</v>
      </c>
      <c r="FP361" s="405">
        <f t="shared" si="1071"/>
        <v>1.0547203183727614</v>
      </c>
      <c r="FQ361" s="405">
        <f t="shared" si="1072"/>
        <v>1.6257309941520468</v>
      </c>
      <c r="FR361" s="405">
        <f t="shared" si="1073"/>
        <v>0.94736842105263153</v>
      </c>
      <c r="FS361" s="65"/>
      <c r="FU361" s="89"/>
    </row>
    <row r="362" spans="1:177" ht="10.35" customHeight="1" x14ac:dyDescent="0.2">
      <c r="A362" s="74" t="str">
        <f t="shared" si="1060"/>
        <v>2018-19JUNERX7</v>
      </c>
      <c r="B362" s="163" t="str">
        <f t="shared" si="1074"/>
        <v>2018-19</v>
      </c>
      <c r="C362" s="26" t="s">
        <v>843</v>
      </c>
      <c r="D362" s="163" t="str">
        <f>INDEX($FV$16:$FW$26,MATCH($F362,$FV$16:$FV$26,0),2)</f>
        <v>Y62</v>
      </c>
      <c r="E362" s="163" t="str">
        <f>VLOOKUP($D362,$FW$8:$FX$14,2,0)</f>
        <v>North West</v>
      </c>
      <c r="F362" s="271" t="s">
        <v>859</v>
      </c>
      <c r="G362" s="271" t="s">
        <v>876</v>
      </c>
      <c r="H362" s="272">
        <v>134928</v>
      </c>
      <c r="I362" s="272">
        <v>105700</v>
      </c>
      <c r="J362" s="272">
        <v>2085480</v>
      </c>
      <c r="K362" s="272">
        <v>20</v>
      </c>
      <c r="L362" s="272">
        <v>1</v>
      </c>
      <c r="M362" s="272" t="s">
        <v>44</v>
      </c>
      <c r="N362" s="272">
        <v>99</v>
      </c>
      <c r="O362" s="272">
        <v>149</v>
      </c>
      <c r="P362" s="272" t="s">
        <v>44</v>
      </c>
      <c r="Q362" s="272" t="s">
        <v>44</v>
      </c>
      <c r="R362" s="272" t="s">
        <v>44</v>
      </c>
      <c r="S362" s="272" t="s">
        <v>44</v>
      </c>
      <c r="T362" s="272">
        <v>91875</v>
      </c>
      <c r="U362" s="272">
        <v>9355</v>
      </c>
      <c r="V362" s="272">
        <v>6899</v>
      </c>
      <c r="W362" s="272">
        <v>46984</v>
      </c>
      <c r="X362" s="272">
        <v>21923</v>
      </c>
      <c r="Y362" s="272">
        <v>4043</v>
      </c>
      <c r="Z362" s="272">
        <v>4660154</v>
      </c>
      <c r="AA362" s="272">
        <v>498</v>
      </c>
      <c r="AB362" s="272">
        <v>851</v>
      </c>
      <c r="AC362" s="272">
        <v>5119202</v>
      </c>
      <c r="AD362" s="272">
        <v>742</v>
      </c>
      <c r="AE362" s="272">
        <v>1285</v>
      </c>
      <c r="AF362" s="272">
        <v>65527624</v>
      </c>
      <c r="AG362" s="272">
        <v>1395</v>
      </c>
      <c r="AH362" s="272">
        <v>3085</v>
      </c>
      <c r="AI362" s="272">
        <v>82187863</v>
      </c>
      <c r="AJ362" s="272">
        <v>3749</v>
      </c>
      <c r="AK362" s="272">
        <v>8856</v>
      </c>
      <c r="AL362" s="272">
        <v>22185722</v>
      </c>
      <c r="AM362" s="272">
        <v>5487</v>
      </c>
      <c r="AN362" s="272">
        <v>10952</v>
      </c>
      <c r="AO362" s="272">
        <v>4701</v>
      </c>
      <c r="AP362" s="272">
        <v>395</v>
      </c>
      <c r="AQ362" s="272">
        <v>2445</v>
      </c>
      <c r="AR362" s="272">
        <v>5539</v>
      </c>
      <c r="AS362" s="272">
        <v>314</v>
      </c>
      <c r="AT362" s="272">
        <v>1547</v>
      </c>
      <c r="AU362" s="272">
        <v>30</v>
      </c>
      <c r="AV362" s="272">
        <v>57656</v>
      </c>
      <c r="AW362" s="272">
        <v>6210</v>
      </c>
      <c r="AX362" s="272">
        <v>23308</v>
      </c>
      <c r="AY362" s="272">
        <v>87174</v>
      </c>
      <c r="AZ362" s="272">
        <v>17680</v>
      </c>
      <c r="BA362" s="272">
        <v>15245</v>
      </c>
      <c r="BB362" s="272">
        <v>12881</v>
      </c>
      <c r="BC362" s="272">
        <v>11267</v>
      </c>
      <c r="BD362" s="272">
        <v>59342</v>
      </c>
      <c r="BE362" s="272">
        <v>50651</v>
      </c>
      <c r="BF362" s="272">
        <v>30035</v>
      </c>
      <c r="BG362" s="272">
        <v>23760</v>
      </c>
      <c r="BH362" s="272">
        <v>5173</v>
      </c>
      <c r="BI362" s="272">
        <v>4356</v>
      </c>
      <c r="BJ362" s="272" t="s">
        <v>44</v>
      </c>
      <c r="BK362" s="272" t="s">
        <v>44</v>
      </c>
      <c r="BL362" s="272" t="s">
        <v>44</v>
      </c>
      <c r="BM362" s="272" t="s">
        <v>44</v>
      </c>
      <c r="BN362" s="272" t="s">
        <v>44</v>
      </c>
      <c r="BO362" s="272" t="s">
        <v>44</v>
      </c>
      <c r="BP362" s="272" t="s">
        <v>44</v>
      </c>
      <c r="BQ362" s="272" t="s">
        <v>44</v>
      </c>
      <c r="BR362" s="272" t="s">
        <v>44</v>
      </c>
      <c r="BS362" s="272" t="s">
        <v>44</v>
      </c>
      <c r="BT362" s="272" t="s">
        <v>44</v>
      </c>
      <c r="BU362" s="272" t="s">
        <v>44</v>
      </c>
      <c r="BV362" s="272" t="s">
        <v>44</v>
      </c>
      <c r="BW362" s="272" t="s">
        <v>44</v>
      </c>
      <c r="BX362" s="272" t="s">
        <v>44</v>
      </c>
      <c r="BY362" s="272" t="s">
        <v>44</v>
      </c>
      <c r="BZ362" s="272" t="s">
        <v>44</v>
      </c>
      <c r="CA362" s="272" t="s">
        <v>44</v>
      </c>
      <c r="CB362" s="272" t="s">
        <v>44</v>
      </c>
      <c r="CC362" s="272" t="s">
        <v>44</v>
      </c>
      <c r="CD362" s="272" t="s">
        <v>44</v>
      </c>
      <c r="CE362" s="272" t="s">
        <v>44</v>
      </c>
      <c r="CF362" s="272" t="s">
        <v>44</v>
      </c>
      <c r="CG362" s="272" t="s">
        <v>44</v>
      </c>
      <c r="CH362" s="272" t="s">
        <v>44</v>
      </c>
      <c r="CI362" s="272" t="s">
        <v>44</v>
      </c>
      <c r="CJ362" s="272" t="s">
        <v>44</v>
      </c>
      <c r="CK362" s="272" t="s">
        <v>44</v>
      </c>
      <c r="CL362" s="272" t="s">
        <v>44</v>
      </c>
      <c r="CM362" s="272" t="s">
        <v>44</v>
      </c>
      <c r="CN362" s="272" t="s">
        <v>44</v>
      </c>
      <c r="CO362" s="272" t="s">
        <v>44</v>
      </c>
      <c r="CP362" s="272" t="s">
        <v>44</v>
      </c>
      <c r="CQ362" s="272" t="s">
        <v>44</v>
      </c>
      <c r="CR362" s="272" t="s">
        <v>44</v>
      </c>
      <c r="CS362" s="272" t="s">
        <v>44</v>
      </c>
      <c r="CT362" s="272" t="s">
        <v>44</v>
      </c>
      <c r="CU362" s="272" t="s">
        <v>44</v>
      </c>
      <c r="CV362" s="272" t="s">
        <v>44</v>
      </c>
      <c r="CW362" s="272" t="s">
        <v>44</v>
      </c>
      <c r="CX362" s="272">
        <v>0</v>
      </c>
      <c r="CY362" s="272">
        <v>0</v>
      </c>
      <c r="CZ362" s="272">
        <v>0</v>
      </c>
      <c r="DA362" s="272">
        <v>0</v>
      </c>
      <c r="DB362" s="272">
        <v>4082</v>
      </c>
      <c r="DC362" s="272">
        <v>231453</v>
      </c>
      <c r="DD362" s="272">
        <v>57</v>
      </c>
      <c r="DE362" s="272">
        <v>120</v>
      </c>
      <c r="DF362" s="272" t="s">
        <v>44</v>
      </c>
      <c r="DG362" s="272" t="s">
        <v>44</v>
      </c>
      <c r="DH362" s="272" t="s">
        <v>44</v>
      </c>
      <c r="DI362" s="272" t="s">
        <v>44</v>
      </c>
      <c r="DJ362" s="272" t="s">
        <v>44</v>
      </c>
      <c r="DK362" s="272">
        <v>258</v>
      </c>
      <c r="DL362" s="250">
        <v>1655</v>
      </c>
      <c r="DM362" s="250">
        <v>1123</v>
      </c>
      <c r="DN362" s="250">
        <v>95</v>
      </c>
      <c r="DO362" s="250">
        <v>948</v>
      </c>
      <c r="DP362" s="250">
        <v>8322450</v>
      </c>
      <c r="DQ362" s="250">
        <v>5029</v>
      </c>
      <c r="DR362" s="250">
        <v>10628</v>
      </c>
      <c r="DS362" s="250">
        <v>6674934</v>
      </c>
      <c r="DT362" s="250">
        <v>5944</v>
      </c>
      <c r="DU362" s="250">
        <v>12657</v>
      </c>
      <c r="DV362" s="250">
        <v>718177</v>
      </c>
      <c r="DW362" s="250">
        <v>7560</v>
      </c>
      <c r="DX362" s="250">
        <v>16849</v>
      </c>
      <c r="DY362" s="250">
        <v>7235952</v>
      </c>
      <c r="DZ362" s="250">
        <v>7633</v>
      </c>
      <c r="EA362" s="250">
        <v>17710</v>
      </c>
      <c r="EB362" s="155"/>
      <c r="EC362" s="75">
        <f t="shared" si="1061"/>
        <v>6</v>
      </c>
      <c r="ED362" s="74">
        <f t="shared" si="1062"/>
        <v>2018</v>
      </c>
      <c r="EE362" s="165">
        <f t="shared" si="1063"/>
        <v>43252</v>
      </c>
      <c r="EF362" s="157">
        <f t="shared" si="1064"/>
        <v>30</v>
      </c>
      <c r="EG362" s="156"/>
      <c r="EH362" s="166">
        <f>IFERROR(HLOOKUP(EH$1,$H$5:$FY$1802,MATCH($A362,$A$5:$A$1802,0),0)*HLOOKUP(EH$2,$H$5:$FY$1802,MATCH($A362,$A$5:$A$1802,0),0),$H$2)</f>
        <v>105700</v>
      </c>
      <c r="EI362" s="166" t="str">
        <f>IFERROR(HLOOKUP(EI$1,$H$5:$FY$1802,MATCH($A362,$A$5:$A$1802,0),0)*HLOOKUP(EI$2,$H$5:$FY$1802,MATCH($A362,$A$5:$A$1802,0),0),$H$2)</f>
        <v>-</v>
      </c>
      <c r="EJ362" s="166">
        <f>IFERROR(HLOOKUP(EJ$1,$H$5:$FY$1802,MATCH($A362,$A$5:$A$1802,0),0)*HLOOKUP(EJ$2,$H$5:$FY$1802,MATCH($A362,$A$5:$A$1802,0),0),$H$2)</f>
        <v>10464300</v>
      </c>
      <c r="EK362" s="166">
        <f>IFERROR(HLOOKUP(EK$1,$H$5:$FY$1802,MATCH($A362,$A$5:$A$1802,0),0)*HLOOKUP(EK$2,$H$5:$FY$1802,MATCH($A362,$A$5:$A$1802,0),0),$H$2)</f>
        <v>15749300</v>
      </c>
      <c r="EL362" s="166">
        <f>IFERROR(HLOOKUP(EL$1,$H$5:$FY$1802,MATCH($A362,$A$5:$A$1802,0),0)*HLOOKUP(EL$2,$H$5:$FY$1802,MATCH($A362,$A$5:$A$1802,0),0),$H$2)</f>
        <v>7961105</v>
      </c>
      <c r="EM362" s="166">
        <f>IFERROR(HLOOKUP(EM$1,$H$5:$FY$1802,MATCH($A362,$A$5:$A$1802,0),0)*HLOOKUP(EM$2,$H$5:$FY$1802,MATCH($A362,$A$5:$A$1802,0),0),$H$2)</f>
        <v>8865215</v>
      </c>
      <c r="EN362" s="166">
        <f>IFERROR(HLOOKUP(EN$1,$H$5:$FY$1802,MATCH($A362,$A$5:$A$1802,0),0)*HLOOKUP(EN$2,$H$5:$FY$1802,MATCH($A362,$A$5:$A$1802,0),0),$H$2)</f>
        <v>144945640</v>
      </c>
      <c r="EO362" s="166">
        <f>IFERROR(HLOOKUP(EO$1,$H$5:$FY$1802,MATCH($A362,$A$5:$A$1802,0),0)*HLOOKUP(EO$2,$H$5:$FY$1802,MATCH($A362,$A$5:$A$1802,0),0),$H$2)</f>
        <v>194150088</v>
      </c>
      <c r="EP362" s="166">
        <f>IFERROR(HLOOKUP(EP$1,$H$5:$FY$1802,MATCH($A362,$A$5:$A$1802,0),0)*HLOOKUP(EP$2,$H$5:$FY$1802,MATCH($A362,$A$5:$A$1802,0),0),$H$2)</f>
        <v>44278936</v>
      </c>
      <c r="EQ362" s="166" t="str">
        <f>IFERROR(HLOOKUP(EQ$1,$H$5:$FY$1802,MATCH($A362,$A$5:$A$1802,0),0)*HLOOKUP(EQ$2,$H$5:$FY$1802,MATCH($A362,$A$5:$A$1802,0),0),$H$2)</f>
        <v>-</v>
      </c>
      <c r="ER362" s="166" t="str">
        <f>IFERROR(HLOOKUP(ER$1,$H$5:$FY$1802,MATCH($A362,$A$5:$A$1802,0),0)*HLOOKUP(ER$2,$H$5:$FY$1802,MATCH($A362,$A$5:$A$1802,0),0),$H$2)</f>
        <v>-</v>
      </c>
      <c r="ES362" s="166" t="str">
        <f>IFERROR(HLOOKUP(ES$1,$H$5:$FY$1802,MATCH($A362,$A$5:$A$1802,0),0)*HLOOKUP(ES$2,$H$5:$FY$1802,MATCH($A362,$A$5:$A$1802,0),0),$H$2)</f>
        <v>-</v>
      </c>
      <c r="ET362" s="166" t="str">
        <f>IFERROR(HLOOKUP(ET$1,$H$5:$FY$1802,MATCH($A362,$A$5:$A$1802,0),0)*HLOOKUP(ET$2,$H$5:$FY$1802,MATCH($A362,$A$5:$A$1802,0),0),$H$2)</f>
        <v>-</v>
      </c>
      <c r="EU362" s="166" t="str">
        <f>IFERROR(HLOOKUP(EU$1,$H$5:$FY$1802,MATCH($A362,$A$5:$A$1802,0),0)*HLOOKUP(EU$2,$H$5:$FY$1802,MATCH($A362,$A$5:$A$1802,0),0),$H$2)</f>
        <v>-</v>
      </c>
      <c r="EV362" s="166" t="str">
        <f>IFERROR(HLOOKUP(EV$1,$H$5:$FY$1802,MATCH($A362,$A$5:$A$1802,0),0)*HLOOKUP(EV$2,$H$5:$FY$1802,MATCH($A362,$A$5:$A$1802,0),0),$H$2)</f>
        <v>-</v>
      </c>
      <c r="EW362" s="166" t="str">
        <f>IFERROR(HLOOKUP(EW$1,$H$5:$FY$1802,MATCH($A362,$A$5:$A$1802,0),0)*HLOOKUP(EW$2,$H$5:$FY$1802,MATCH($A362,$A$5:$A$1802,0),0),$H$2)</f>
        <v>-</v>
      </c>
      <c r="EX362" s="166" t="str">
        <f>IFERROR(HLOOKUP(EX$1,$H$5:$FY$1802,MATCH($A362,$A$5:$A$1802,0),0)*HLOOKUP(EX$2,$H$5:$FY$1802,MATCH($A362,$A$5:$A$1802,0),0),$H$2)</f>
        <v>-</v>
      </c>
      <c r="EY362" s="166" t="str">
        <f>IFERROR(HLOOKUP(EY$1,$H$5:$FY$1802,MATCH($A362,$A$5:$A$1802,0),0)*HLOOKUP(EY$2,$H$5:$FY$1802,MATCH($A362,$A$5:$A$1802,0),0),$H$2)</f>
        <v>-</v>
      </c>
      <c r="EZ362" s="166" t="str">
        <f>IFERROR(HLOOKUP(EZ$1,$H$5:$FY$1802,MATCH($A362,$A$5:$A$1802,0),0)*HLOOKUP(EZ$2,$H$5:$FY$1802,MATCH($A362,$A$5:$A$1802,0),0),$H$2)</f>
        <v>-</v>
      </c>
      <c r="FA362" s="166" t="str">
        <f>IFERROR(HLOOKUP(FA$1,$H$5:$FY$1802,MATCH($A362,$A$5:$A$1802,0),0)*HLOOKUP(FA$2,$H$5:$FY$1802,MATCH($A362,$A$5:$A$1802,0),0),$H$2)</f>
        <v>-</v>
      </c>
      <c r="FB362" s="166">
        <f>IFERROR(HLOOKUP(FB$1,$H$5:$FY$1802,MATCH($A362,$A$5:$A$1802,0),0)*HLOOKUP(FB$2,$H$5:$FY$1802,MATCH($A362,$A$5:$A$1802,0),0),$H$2)</f>
        <v>0</v>
      </c>
      <c r="FC362" s="166">
        <f>IFERROR(HLOOKUP(FC$1,$H$5:$FY$1802,MATCH($A362,$A$5:$A$1802,0),0)*HLOOKUP(FC$2,$H$5:$FY$1802,MATCH($A362,$A$5:$A$1802,0),0),$H$2)</f>
        <v>489840</v>
      </c>
      <c r="FD362" s="166">
        <f>IFERROR(HLOOKUP(FD$1,$H$5:$FY$1802,MATCH($A362,$A$5:$A$1802,0),0)*HLOOKUP(FD$2,$H$5:$FY$1802,MATCH($A362,$A$5:$A$1802,0),0),$H$2)</f>
        <v>17589340</v>
      </c>
      <c r="FE362" s="166">
        <f>IFERROR(HLOOKUP(FE$1,$H$5:$FY$1802,MATCH($A362,$A$5:$A$1802,0),0)*HLOOKUP(FE$2,$H$5:$FY$1802,MATCH($A362,$A$5:$A$1802,0),0),$H$2)</f>
        <v>14213811</v>
      </c>
      <c r="FF362" s="166">
        <f>IFERROR(HLOOKUP(FF$1,$H$5:$FY$1802,MATCH($A362,$A$5:$A$1802,0),0)*HLOOKUP(FF$2,$H$5:$FY$1802,MATCH($A362,$A$5:$A$1802,0),0),$H$2)</f>
        <v>1600655</v>
      </c>
      <c r="FG362" s="166">
        <f>IFERROR(HLOOKUP(FG$1,$H$5:$FY$1802,MATCH($A362,$A$5:$A$1802,0),0)*HLOOKUP(FG$2,$H$5:$FY$1802,MATCH($A362,$A$5:$A$1802,0),0),$H$2)</f>
        <v>16789080</v>
      </c>
      <c r="FH362" s="152"/>
      <c r="FI362" s="405">
        <f t="shared" si="1065"/>
        <v>1.8898984500267237</v>
      </c>
      <c r="FJ362" s="405">
        <f t="shared" si="1065"/>
        <v>1.6296098343132015</v>
      </c>
      <c r="FK362" s="405">
        <f t="shared" si="1066"/>
        <v>1.8670821858240325</v>
      </c>
      <c r="FL362" s="405">
        <f t="shared" si="1067"/>
        <v>1.6331352369908683</v>
      </c>
      <c r="FM362" s="405">
        <f t="shared" si="1068"/>
        <v>1.2630257108802996</v>
      </c>
      <c r="FN362" s="405">
        <f t="shared" si="1069"/>
        <v>1.0780478460752596</v>
      </c>
      <c r="FO362" s="405">
        <f t="shared" si="1070"/>
        <v>1.3700223509556173</v>
      </c>
      <c r="FP362" s="405">
        <f t="shared" si="1071"/>
        <v>1.0837932764676368</v>
      </c>
      <c r="FQ362" s="405">
        <f t="shared" si="1072"/>
        <v>1.2794954241899579</v>
      </c>
      <c r="FR362" s="405">
        <f t="shared" si="1073"/>
        <v>1.0774177590897849</v>
      </c>
      <c r="FS362" s="65"/>
      <c r="FU362" s="89"/>
    </row>
    <row r="363" spans="1:177" ht="10.35" customHeight="1" x14ac:dyDescent="0.2">
      <c r="A363" s="180" t="str">
        <f t="shared" si="1060"/>
        <v>2018-19JUNERYE</v>
      </c>
      <c r="B363" s="182" t="str">
        <f t="shared" si="1074"/>
        <v>2018-19</v>
      </c>
      <c r="C363" s="181" t="s">
        <v>843</v>
      </c>
      <c r="D363" s="182" t="str">
        <f>INDEX($FV$16:$FW$26,MATCH($F363,$FV$16:$FV$26,0),2)</f>
        <v>Y59</v>
      </c>
      <c r="E363" s="182" t="str">
        <f>VLOOKUP($D363,$FW$8:$FX$14,2,0)</f>
        <v>South East</v>
      </c>
      <c r="F363" s="273" t="s">
        <v>861</v>
      </c>
      <c r="G363" s="273" t="s">
        <v>877</v>
      </c>
      <c r="H363" s="274">
        <v>63424</v>
      </c>
      <c r="I363" s="274">
        <v>40462</v>
      </c>
      <c r="J363" s="274">
        <v>336453</v>
      </c>
      <c r="K363" s="274">
        <v>8</v>
      </c>
      <c r="L363" s="274">
        <v>3</v>
      </c>
      <c r="M363" s="274" t="s">
        <v>44</v>
      </c>
      <c r="N363" s="274">
        <v>42</v>
      </c>
      <c r="O363" s="274">
        <v>100</v>
      </c>
      <c r="P363" s="274" t="s">
        <v>44</v>
      </c>
      <c r="Q363" s="274" t="s">
        <v>44</v>
      </c>
      <c r="R363" s="274" t="s">
        <v>44</v>
      </c>
      <c r="S363" s="274" t="s">
        <v>44</v>
      </c>
      <c r="T363" s="274">
        <v>44509</v>
      </c>
      <c r="U363" s="274">
        <v>2522</v>
      </c>
      <c r="V363" s="274">
        <v>1553</v>
      </c>
      <c r="W363" s="274">
        <v>20153</v>
      </c>
      <c r="X363" s="274">
        <v>14531</v>
      </c>
      <c r="Y363" s="274">
        <v>1395</v>
      </c>
      <c r="Z363" s="274">
        <v>1041043</v>
      </c>
      <c r="AA363" s="274">
        <v>413</v>
      </c>
      <c r="AB363" s="274">
        <v>759</v>
      </c>
      <c r="AC363" s="274">
        <v>963792</v>
      </c>
      <c r="AD363" s="274">
        <v>621</v>
      </c>
      <c r="AE363" s="274">
        <v>1148</v>
      </c>
      <c r="AF363" s="274">
        <v>18375682</v>
      </c>
      <c r="AG363" s="274">
        <v>912</v>
      </c>
      <c r="AH363" s="274">
        <v>1802</v>
      </c>
      <c r="AI363" s="274">
        <v>41218311</v>
      </c>
      <c r="AJ363" s="274">
        <v>2837</v>
      </c>
      <c r="AK363" s="274">
        <v>6615</v>
      </c>
      <c r="AL363" s="274">
        <v>6356176</v>
      </c>
      <c r="AM363" s="274">
        <v>4556</v>
      </c>
      <c r="AN363" s="274">
        <v>10295</v>
      </c>
      <c r="AO363" s="274">
        <v>2495</v>
      </c>
      <c r="AP363" s="274">
        <v>7</v>
      </c>
      <c r="AQ363" s="274">
        <v>106</v>
      </c>
      <c r="AR363" s="274">
        <v>238</v>
      </c>
      <c r="AS363" s="274">
        <v>168</v>
      </c>
      <c r="AT363" s="274">
        <v>2214</v>
      </c>
      <c r="AU363" s="274">
        <v>0</v>
      </c>
      <c r="AV363" s="274">
        <v>24547</v>
      </c>
      <c r="AW363" s="274">
        <v>2907</v>
      </c>
      <c r="AX363" s="274">
        <v>14560</v>
      </c>
      <c r="AY363" s="274">
        <v>42014</v>
      </c>
      <c r="AZ363" s="274">
        <v>4898</v>
      </c>
      <c r="BA363" s="274">
        <v>3854</v>
      </c>
      <c r="BB363" s="274">
        <v>3034</v>
      </c>
      <c r="BC363" s="274">
        <v>2437</v>
      </c>
      <c r="BD363" s="274">
        <v>28122</v>
      </c>
      <c r="BE363" s="274">
        <v>23289</v>
      </c>
      <c r="BF363" s="274">
        <v>20001</v>
      </c>
      <c r="BG363" s="274">
        <v>16451</v>
      </c>
      <c r="BH363" s="274">
        <v>2042</v>
      </c>
      <c r="BI363" s="274">
        <v>1534</v>
      </c>
      <c r="BJ363" s="274" t="s">
        <v>44</v>
      </c>
      <c r="BK363" s="274" t="s">
        <v>44</v>
      </c>
      <c r="BL363" s="274" t="s">
        <v>44</v>
      </c>
      <c r="BM363" s="274" t="s">
        <v>44</v>
      </c>
      <c r="BN363" s="274" t="s">
        <v>44</v>
      </c>
      <c r="BO363" s="274" t="s">
        <v>44</v>
      </c>
      <c r="BP363" s="274" t="s">
        <v>44</v>
      </c>
      <c r="BQ363" s="274" t="s">
        <v>44</v>
      </c>
      <c r="BR363" s="274" t="s">
        <v>44</v>
      </c>
      <c r="BS363" s="274" t="s">
        <v>44</v>
      </c>
      <c r="BT363" s="274" t="s">
        <v>44</v>
      </c>
      <c r="BU363" s="274" t="s">
        <v>44</v>
      </c>
      <c r="BV363" s="274" t="s">
        <v>44</v>
      </c>
      <c r="BW363" s="274" t="s">
        <v>44</v>
      </c>
      <c r="BX363" s="274" t="s">
        <v>44</v>
      </c>
      <c r="BY363" s="274" t="s">
        <v>44</v>
      </c>
      <c r="BZ363" s="274" t="s">
        <v>44</v>
      </c>
      <c r="CA363" s="274" t="s">
        <v>44</v>
      </c>
      <c r="CB363" s="274" t="s">
        <v>44</v>
      </c>
      <c r="CC363" s="274" t="s">
        <v>44</v>
      </c>
      <c r="CD363" s="274" t="s">
        <v>44</v>
      </c>
      <c r="CE363" s="274" t="s">
        <v>44</v>
      </c>
      <c r="CF363" s="274" t="s">
        <v>44</v>
      </c>
      <c r="CG363" s="274" t="s">
        <v>44</v>
      </c>
      <c r="CH363" s="274" t="s">
        <v>44</v>
      </c>
      <c r="CI363" s="274" t="s">
        <v>44</v>
      </c>
      <c r="CJ363" s="274" t="s">
        <v>44</v>
      </c>
      <c r="CK363" s="274" t="s">
        <v>44</v>
      </c>
      <c r="CL363" s="274" t="s">
        <v>44</v>
      </c>
      <c r="CM363" s="274" t="s">
        <v>44</v>
      </c>
      <c r="CN363" s="274" t="s">
        <v>44</v>
      </c>
      <c r="CO363" s="274" t="s">
        <v>44</v>
      </c>
      <c r="CP363" s="274" t="s">
        <v>44</v>
      </c>
      <c r="CQ363" s="274" t="s">
        <v>44</v>
      </c>
      <c r="CR363" s="274" t="s">
        <v>44</v>
      </c>
      <c r="CS363" s="274" t="s">
        <v>44</v>
      </c>
      <c r="CT363" s="274" t="s">
        <v>44</v>
      </c>
      <c r="CU363" s="274" t="s">
        <v>44</v>
      </c>
      <c r="CV363" s="274" t="s">
        <v>44</v>
      </c>
      <c r="CW363" s="274" t="s">
        <v>44</v>
      </c>
      <c r="CX363" s="274">
        <v>175</v>
      </c>
      <c r="CY363" s="274">
        <v>52370</v>
      </c>
      <c r="CZ363" s="274">
        <v>299</v>
      </c>
      <c r="DA363" s="274">
        <v>486</v>
      </c>
      <c r="DB363" s="274">
        <v>2020</v>
      </c>
      <c r="DC363" s="274">
        <v>77956</v>
      </c>
      <c r="DD363" s="274">
        <v>39</v>
      </c>
      <c r="DE363" s="274">
        <v>79</v>
      </c>
      <c r="DF363" s="274" t="s">
        <v>44</v>
      </c>
      <c r="DG363" s="274" t="s">
        <v>44</v>
      </c>
      <c r="DH363" s="274" t="s">
        <v>44</v>
      </c>
      <c r="DI363" s="274" t="s">
        <v>44</v>
      </c>
      <c r="DJ363" s="274" t="s">
        <v>44</v>
      </c>
      <c r="DK363" s="274">
        <v>1</v>
      </c>
      <c r="DL363" s="251">
        <v>1836</v>
      </c>
      <c r="DM363" s="251">
        <v>1200</v>
      </c>
      <c r="DN363" s="251">
        <v>0</v>
      </c>
      <c r="DO363" s="251">
        <v>376</v>
      </c>
      <c r="DP363" s="251">
        <v>4708480</v>
      </c>
      <c r="DQ363" s="251">
        <v>2565</v>
      </c>
      <c r="DR363" s="251">
        <v>4538</v>
      </c>
      <c r="DS363" s="251">
        <v>6213660</v>
      </c>
      <c r="DT363" s="251">
        <v>5178</v>
      </c>
      <c r="DU363" s="251">
        <v>9278</v>
      </c>
      <c r="DV363" s="251">
        <v>0</v>
      </c>
      <c r="DW363" s="251">
        <v>0</v>
      </c>
      <c r="DX363" s="251">
        <v>0</v>
      </c>
      <c r="DY363" s="251">
        <v>2789079</v>
      </c>
      <c r="DZ363" s="251">
        <v>7418</v>
      </c>
      <c r="EA363" s="251">
        <v>15464</v>
      </c>
      <c r="EB363" s="183"/>
      <c r="EC363" s="184">
        <f t="shared" si="1061"/>
        <v>6</v>
      </c>
      <c r="ED363" s="180">
        <f t="shared" si="1062"/>
        <v>2018</v>
      </c>
      <c r="EE363" s="185">
        <f t="shared" si="1063"/>
        <v>43252</v>
      </c>
      <c r="EF363" s="186">
        <f t="shared" si="1064"/>
        <v>30</v>
      </c>
      <c r="EG363" s="187"/>
      <c r="EH363" s="188">
        <f>IFERROR(HLOOKUP(EH$1,$H$5:$FY$1802,MATCH($A363,$A$5:$A$1802,0),0)*HLOOKUP(EH$2,$H$5:$FY$1802,MATCH($A363,$A$5:$A$1802,0),0),$H$2)</f>
        <v>121386</v>
      </c>
      <c r="EI363" s="188" t="str">
        <f>IFERROR(HLOOKUP(EI$1,$H$5:$FY$1802,MATCH($A363,$A$5:$A$1802,0),0)*HLOOKUP(EI$2,$H$5:$FY$1802,MATCH($A363,$A$5:$A$1802,0),0),$H$2)</f>
        <v>-</v>
      </c>
      <c r="EJ363" s="188">
        <f>IFERROR(HLOOKUP(EJ$1,$H$5:$FY$1802,MATCH($A363,$A$5:$A$1802,0),0)*HLOOKUP(EJ$2,$H$5:$FY$1802,MATCH($A363,$A$5:$A$1802,0),0),$H$2)</f>
        <v>1699404</v>
      </c>
      <c r="EK363" s="188">
        <f>IFERROR(HLOOKUP(EK$1,$H$5:$FY$1802,MATCH($A363,$A$5:$A$1802,0),0)*HLOOKUP(EK$2,$H$5:$FY$1802,MATCH($A363,$A$5:$A$1802,0),0),$H$2)</f>
        <v>4046200</v>
      </c>
      <c r="EL363" s="188">
        <f>IFERROR(HLOOKUP(EL$1,$H$5:$FY$1802,MATCH($A363,$A$5:$A$1802,0),0)*HLOOKUP(EL$2,$H$5:$FY$1802,MATCH($A363,$A$5:$A$1802,0),0),$H$2)</f>
        <v>1914198</v>
      </c>
      <c r="EM363" s="188">
        <f>IFERROR(HLOOKUP(EM$1,$H$5:$FY$1802,MATCH($A363,$A$5:$A$1802,0),0)*HLOOKUP(EM$2,$H$5:$FY$1802,MATCH($A363,$A$5:$A$1802,0),0),$H$2)</f>
        <v>1782844</v>
      </c>
      <c r="EN363" s="188">
        <f>IFERROR(HLOOKUP(EN$1,$H$5:$FY$1802,MATCH($A363,$A$5:$A$1802,0),0)*HLOOKUP(EN$2,$H$5:$FY$1802,MATCH($A363,$A$5:$A$1802,0),0),$H$2)</f>
        <v>36315706</v>
      </c>
      <c r="EO363" s="188">
        <f>IFERROR(HLOOKUP(EO$1,$H$5:$FY$1802,MATCH($A363,$A$5:$A$1802,0),0)*HLOOKUP(EO$2,$H$5:$FY$1802,MATCH($A363,$A$5:$A$1802,0),0),$H$2)</f>
        <v>96122565</v>
      </c>
      <c r="EP363" s="188">
        <f>IFERROR(HLOOKUP(EP$1,$H$5:$FY$1802,MATCH($A363,$A$5:$A$1802,0),0)*HLOOKUP(EP$2,$H$5:$FY$1802,MATCH($A363,$A$5:$A$1802,0),0),$H$2)</f>
        <v>14361525</v>
      </c>
      <c r="EQ363" s="188" t="str">
        <f>IFERROR(HLOOKUP(EQ$1,$H$5:$FY$1802,MATCH($A363,$A$5:$A$1802,0),0)*HLOOKUP(EQ$2,$H$5:$FY$1802,MATCH($A363,$A$5:$A$1802,0),0),$H$2)</f>
        <v>-</v>
      </c>
      <c r="ER363" s="188" t="str">
        <f>IFERROR(HLOOKUP(ER$1,$H$5:$FY$1802,MATCH($A363,$A$5:$A$1802,0),0)*HLOOKUP(ER$2,$H$5:$FY$1802,MATCH($A363,$A$5:$A$1802,0),0),$H$2)</f>
        <v>-</v>
      </c>
      <c r="ES363" s="188" t="str">
        <f>IFERROR(HLOOKUP(ES$1,$H$5:$FY$1802,MATCH($A363,$A$5:$A$1802,0),0)*HLOOKUP(ES$2,$H$5:$FY$1802,MATCH($A363,$A$5:$A$1802,0),0),$H$2)</f>
        <v>-</v>
      </c>
      <c r="ET363" s="188" t="str">
        <f>IFERROR(HLOOKUP(ET$1,$H$5:$FY$1802,MATCH($A363,$A$5:$A$1802,0),0)*HLOOKUP(ET$2,$H$5:$FY$1802,MATCH($A363,$A$5:$A$1802,0),0),$H$2)</f>
        <v>-</v>
      </c>
      <c r="EU363" s="188" t="str">
        <f>IFERROR(HLOOKUP(EU$1,$H$5:$FY$1802,MATCH($A363,$A$5:$A$1802,0),0)*HLOOKUP(EU$2,$H$5:$FY$1802,MATCH($A363,$A$5:$A$1802,0),0),$H$2)</f>
        <v>-</v>
      </c>
      <c r="EV363" s="188" t="str">
        <f>IFERROR(HLOOKUP(EV$1,$H$5:$FY$1802,MATCH($A363,$A$5:$A$1802,0),0)*HLOOKUP(EV$2,$H$5:$FY$1802,MATCH($A363,$A$5:$A$1802,0),0),$H$2)</f>
        <v>-</v>
      </c>
      <c r="EW363" s="188" t="str">
        <f>IFERROR(HLOOKUP(EW$1,$H$5:$FY$1802,MATCH($A363,$A$5:$A$1802,0),0)*HLOOKUP(EW$2,$H$5:$FY$1802,MATCH($A363,$A$5:$A$1802,0),0),$H$2)</f>
        <v>-</v>
      </c>
      <c r="EX363" s="188" t="str">
        <f>IFERROR(HLOOKUP(EX$1,$H$5:$FY$1802,MATCH($A363,$A$5:$A$1802,0),0)*HLOOKUP(EX$2,$H$5:$FY$1802,MATCH($A363,$A$5:$A$1802,0),0),$H$2)</f>
        <v>-</v>
      </c>
      <c r="EY363" s="188" t="str">
        <f>IFERROR(HLOOKUP(EY$1,$H$5:$FY$1802,MATCH($A363,$A$5:$A$1802,0),0)*HLOOKUP(EY$2,$H$5:$FY$1802,MATCH($A363,$A$5:$A$1802,0),0),$H$2)</f>
        <v>-</v>
      </c>
      <c r="EZ363" s="188" t="str">
        <f>IFERROR(HLOOKUP(EZ$1,$H$5:$FY$1802,MATCH($A363,$A$5:$A$1802,0),0)*HLOOKUP(EZ$2,$H$5:$FY$1802,MATCH($A363,$A$5:$A$1802,0),0),$H$2)</f>
        <v>-</v>
      </c>
      <c r="FA363" s="188" t="str">
        <f>IFERROR(HLOOKUP(FA$1,$H$5:$FY$1802,MATCH($A363,$A$5:$A$1802,0),0)*HLOOKUP(FA$2,$H$5:$FY$1802,MATCH($A363,$A$5:$A$1802,0),0),$H$2)</f>
        <v>-</v>
      </c>
      <c r="FB363" s="188">
        <f>IFERROR(HLOOKUP(FB$1,$H$5:$FY$1802,MATCH($A363,$A$5:$A$1802,0),0)*HLOOKUP(FB$2,$H$5:$FY$1802,MATCH($A363,$A$5:$A$1802,0),0),$H$2)</f>
        <v>85050</v>
      </c>
      <c r="FC363" s="188">
        <f>IFERROR(HLOOKUP(FC$1,$H$5:$FY$1802,MATCH($A363,$A$5:$A$1802,0),0)*HLOOKUP(FC$2,$H$5:$FY$1802,MATCH($A363,$A$5:$A$1802,0),0),$H$2)</f>
        <v>159580</v>
      </c>
      <c r="FD363" s="188">
        <f>IFERROR(HLOOKUP(FD$1,$H$5:$FY$1802,MATCH($A363,$A$5:$A$1802,0),0)*HLOOKUP(FD$2,$H$5:$FY$1802,MATCH($A363,$A$5:$A$1802,0),0),$H$2)</f>
        <v>8331768</v>
      </c>
      <c r="FE363" s="188">
        <f>IFERROR(HLOOKUP(FE$1,$H$5:$FY$1802,MATCH($A363,$A$5:$A$1802,0),0)*HLOOKUP(FE$2,$H$5:$FY$1802,MATCH($A363,$A$5:$A$1802,0),0),$H$2)</f>
        <v>11133600</v>
      </c>
      <c r="FF363" s="188">
        <f>IFERROR(HLOOKUP(FF$1,$H$5:$FY$1802,MATCH($A363,$A$5:$A$1802,0),0)*HLOOKUP(FF$2,$H$5:$FY$1802,MATCH($A363,$A$5:$A$1802,0),0),$H$2)</f>
        <v>0</v>
      </c>
      <c r="FG363" s="188">
        <f>IFERROR(HLOOKUP(FG$1,$H$5:$FY$1802,MATCH($A363,$A$5:$A$1802,0),0)*HLOOKUP(FG$2,$H$5:$FY$1802,MATCH($A363,$A$5:$A$1802,0),0),$H$2)</f>
        <v>5814464</v>
      </c>
      <c r="FH363" s="189"/>
      <c r="FI363" s="406">
        <f t="shared" si="1065"/>
        <v>1.9421094369547978</v>
      </c>
      <c r="FJ363" s="406">
        <f t="shared" si="1065"/>
        <v>1.5281522601110229</v>
      </c>
      <c r="FK363" s="406">
        <f t="shared" si="1066"/>
        <v>1.9536381197681907</v>
      </c>
      <c r="FL363" s="406">
        <f t="shared" si="1067"/>
        <v>1.5692208628461044</v>
      </c>
      <c r="FM363" s="406">
        <f t="shared" si="1068"/>
        <v>1.39542499875949</v>
      </c>
      <c r="FN363" s="406">
        <f t="shared" si="1069"/>
        <v>1.1556095866620355</v>
      </c>
      <c r="FO363" s="406">
        <f t="shared" si="1070"/>
        <v>1.3764365838552062</v>
      </c>
      <c r="FP363" s="406">
        <f t="shared" si="1071"/>
        <v>1.1321313054848257</v>
      </c>
      <c r="FQ363" s="406">
        <f t="shared" si="1072"/>
        <v>1.4637992831541218</v>
      </c>
      <c r="FR363" s="406">
        <f t="shared" si="1073"/>
        <v>1.0996415770609318</v>
      </c>
      <c r="FS363" s="410"/>
      <c r="FU363" s="89"/>
    </row>
    <row r="364" spans="1:177" ht="10.35" customHeight="1" x14ac:dyDescent="0.2">
      <c r="A364" s="74" t="str">
        <f t="shared" si="1060"/>
        <v>2018-19JUNERYD</v>
      </c>
      <c r="B364" s="163" t="str">
        <f t="shared" si="1074"/>
        <v>2018-19</v>
      </c>
      <c r="C364" s="26" t="s">
        <v>843</v>
      </c>
      <c r="D364" s="163" t="str">
        <f>INDEX($FV$16:$FW$26,MATCH($F364,$FV$16:$FV$26,0),2)</f>
        <v>Y59</v>
      </c>
      <c r="E364" s="163" t="str">
        <f>VLOOKUP($D364,$FW$8:$FX$14,2,0)</f>
        <v>South East</v>
      </c>
      <c r="F364" s="271" t="s">
        <v>863</v>
      </c>
      <c r="G364" s="271" t="s">
        <v>878</v>
      </c>
      <c r="H364" s="272">
        <v>76614</v>
      </c>
      <c r="I364" s="272">
        <v>62580</v>
      </c>
      <c r="J364" s="272">
        <v>1461254</v>
      </c>
      <c r="K364" s="272">
        <v>23</v>
      </c>
      <c r="L364" s="272">
        <v>3</v>
      </c>
      <c r="M364" s="272" t="s">
        <v>44</v>
      </c>
      <c r="N364" s="272">
        <v>131</v>
      </c>
      <c r="O364" s="272">
        <v>239</v>
      </c>
      <c r="P364" s="272" t="s">
        <v>44</v>
      </c>
      <c r="Q364" s="272" t="s">
        <v>44</v>
      </c>
      <c r="R364" s="272" t="s">
        <v>44</v>
      </c>
      <c r="S364" s="272" t="s">
        <v>44</v>
      </c>
      <c r="T364" s="272">
        <v>57994</v>
      </c>
      <c r="U364" s="272">
        <v>3313</v>
      </c>
      <c r="V364" s="272">
        <v>2123</v>
      </c>
      <c r="W364" s="272">
        <v>27053</v>
      </c>
      <c r="X364" s="272">
        <v>21002</v>
      </c>
      <c r="Y364" s="272">
        <v>1066</v>
      </c>
      <c r="Z364" s="272">
        <v>1528958</v>
      </c>
      <c r="AA364" s="272">
        <v>462</v>
      </c>
      <c r="AB364" s="272">
        <v>864</v>
      </c>
      <c r="AC364" s="272">
        <v>1322525</v>
      </c>
      <c r="AD364" s="272">
        <v>623</v>
      </c>
      <c r="AE364" s="272">
        <v>1156</v>
      </c>
      <c r="AF364" s="272">
        <v>28522678</v>
      </c>
      <c r="AG364" s="272">
        <v>1054</v>
      </c>
      <c r="AH364" s="272">
        <v>1984</v>
      </c>
      <c r="AI364" s="272">
        <v>96732397</v>
      </c>
      <c r="AJ364" s="272">
        <v>4606</v>
      </c>
      <c r="AK364" s="272">
        <v>10555</v>
      </c>
      <c r="AL364" s="272">
        <v>7730929</v>
      </c>
      <c r="AM364" s="272">
        <v>7252</v>
      </c>
      <c r="AN364" s="272">
        <v>17785</v>
      </c>
      <c r="AO364" s="272">
        <v>3425</v>
      </c>
      <c r="AP364" s="272">
        <v>150</v>
      </c>
      <c r="AQ364" s="272">
        <v>527</v>
      </c>
      <c r="AR364" s="272">
        <v>725</v>
      </c>
      <c r="AS364" s="272">
        <v>305</v>
      </c>
      <c r="AT364" s="272">
        <v>2443</v>
      </c>
      <c r="AU364" s="272">
        <v>659</v>
      </c>
      <c r="AV364" s="272">
        <v>35009</v>
      </c>
      <c r="AW364" s="272">
        <v>427</v>
      </c>
      <c r="AX364" s="272">
        <v>19133</v>
      </c>
      <c r="AY364" s="272">
        <v>54569</v>
      </c>
      <c r="AZ364" s="272">
        <v>7622</v>
      </c>
      <c r="BA364" s="272">
        <v>5710</v>
      </c>
      <c r="BB364" s="272">
        <v>4892</v>
      </c>
      <c r="BC364" s="272">
        <v>3738</v>
      </c>
      <c r="BD364" s="272">
        <v>38123</v>
      </c>
      <c r="BE364" s="272">
        <v>30345</v>
      </c>
      <c r="BF364" s="272">
        <v>35275</v>
      </c>
      <c r="BG364" s="272">
        <v>22160</v>
      </c>
      <c r="BH364" s="272">
        <v>1889</v>
      </c>
      <c r="BI364" s="272">
        <v>1120</v>
      </c>
      <c r="BJ364" s="272" t="s">
        <v>44</v>
      </c>
      <c r="BK364" s="272" t="s">
        <v>44</v>
      </c>
      <c r="BL364" s="272" t="s">
        <v>44</v>
      </c>
      <c r="BM364" s="272" t="s">
        <v>44</v>
      </c>
      <c r="BN364" s="272" t="s">
        <v>44</v>
      </c>
      <c r="BO364" s="272" t="s">
        <v>44</v>
      </c>
      <c r="BP364" s="272" t="s">
        <v>44</v>
      </c>
      <c r="BQ364" s="272" t="s">
        <v>44</v>
      </c>
      <c r="BR364" s="272" t="s">
        <v>44</v>
      </c>
      <c r="BS364" s="272" t="s">
        <v>44</v>
      </c>
      <c r="BT364" s="272" t="s">
        <v>44</v>
      </c>
      <c r="BU364" s="272" t="s">
        <v>44</v>
      </c>
      <c r="BV364" s="272" t="s">
        <v>44</v>
      </c>
      <c r="BW364" s="272" t="s">
        <v>44</v>
      </c>
      <c r="BX364" s="272" t="s">
        <v>44</v>
      </c>
      <c r="BY364" s="272" t="s">
        <v>44</v>
      </c>
      <c r="BZ364" s="272" t="s">
        <v>44</v>
      </c>
      <c r="CA364" s="272" t="s">
        <v>44</v>
      </c>
      <c r="CB364" s="272" t="s">
        <v>44</v>
      </c>
      <c r="CC364" s="272" t="s">
        <v>44</v>
      </c>
      <c r="CD364" s="272" t="s">
        <v>44</v>
      </c>
      <c r="CE364" s="272" t="s">
        <v>44</v>
      </c>
      <c r="CF364" s="272" t="s">
        <v>44</v>
      </c>
      <c r="CG364" s="272" t="s">
        <v>44</v>
      </c>
      <c r="CH364" s="272" t="s">
        <v>44</v>
      </c>
      <c r="CI364" s="272" t="s">
        <v>44</v>
      </c>
      <c r="CJ364" s="272" t="s">
        <v>44</v>
      </c>
      <c r="CK364" s="272" t="s">
        <v>44</v>
      </c>
      <c r="CL364" s="272" t="s">
        <v>44</v>
      </c>
      <c r="CM364" s="272" t="s">
        <v>44</v>
      </c>
      <c r="CN364" s="272" t="s">
        <v>44</v>
      </c>
      <c r="CO364" s="272" t="s">
        <v>44</v>
      </c>
      <c r="CP364" s="272" t="s">
        <v>44</v>
      </c>
      <c r="CQ364" s="272" t="s">
        <v>44</v>
      </c>
      <c r="CR364" s="272" t="s">
        <v>44</v>
      </c>
      <c r="CS364" s="272" t="s">
        <v>44</v>
      </c>
      <c r="CT364" s="272" t="s">
        <v>44</v>
      </c>
      <c r="CU364" s="272" t="s">
        <v>44</v>
      </c>
      <c r="CV364" s="272" t="s">
        <v>44</v>
      </c>
      <c r="CW364" s="272" t="s">
        <v>44</v>
      </c>
      <c r="CX364" s="272">
        <v>228</v>
      </c>
      <c r="CY364" s="272">
        <v>75197</v>
      </c>
      <c r="CZ364" s="272">
        <v>330</v>
      </c>
      <c r="DA364" s="272">
        <v>588</v>
      </c>
      <c r="DB364" s="272">
        <v>2564</v>
      </c>
      <c r="DC364" s="272">
        <v>163071</v>
      </c>
      <c r="DD364" s="272">
        <v>64</v>
      </c>
      <c r="DE364" s="272">
        <v>117</v>
      </c>
      <c r="DF364" s="272" t="s">
        <v>44</v>
      </c>
      <c r="DG364" s="272" t="s">
        <v>44</v>
      </c>
      <c r="DH364" s="272" t="s">
        <v>44</v>
      </c>
      <c r="DI364" s="272" t="s">
        <v>44</v>
      </c>
      <c r="DJ364" s="272" t="s">
        <v>44</v>
      </c>
      <c r="DK364" s="272">
        <v>0</v>
      </c>
      <c r="DL364" s="250">
        <v>181</v>
      </c>
      <c r="DM364" s="250">
        <v>1632</v>
      </c>
      <c r="DN364" s="250">
        <v>0</v>
      </c>
      <c r="DO364" s="250">
        <v>321</v>
      </c>
      <c r="DP364" s="250">
        <v>1400271</v>
      </c>
      <c r="DQ364" s="250">
        <v>7736</v>
      </c>
      <c r="DR364" s="250">
        <v>16257</v>
      </c>
      <c r="DS364" s="250">
        <v>13728459</v>
      </c>
      <c r="DT364" s="250">
        <v>8412</v>
      </c>
      <c r="DU364" s="250">
        <v>18415</v>
      </c>
      <c r="DV364" s="250">
        <v>0</v>
      </c>
      <c r="DW364" s="250">
        <v>0</v>
      </c>
      <c r="DX364" s="250">
        <v>0</v>
      </c>
      <c r="DY364" s="250">
        <v>3226913</v>
      </c>
      <c r="DZ364" s="250">
        <v>10053</v>
      </c>
      <c r="EA364" s="250">
        <v>25275</v>
      </c>
      <c r="EB364" s="155"/>
      <c r="EC364" s="75">
        <f t="shared" si="1061"/>
        <v>6</v>
      </c>
      <c r="ED364" s="74">
        <f t="shared" si="1062"/>
        <v>2018</v>
      </c>
      <c r="EE364" s="165">
        <f t="shared" si="1063"/>
        <v>43252</v>
      </c>
      <c r="EF364" s="157">
        <f t="shared" si="1064"/>
        <v>30</v>
      </c>
      <c r="EG364" s="156"/>
      <c r="EH364" s="166">
        <f>IFERROR(HLOOKUP(EH$1,$H$5:$FY$1802,MATCH($A364,$A$5:$A$1802,0),0)*HLOOKUP(EH$2,$H$5:$FY$1802,MATCH($A364,$A$5:$A$1802,0),0),$H$2)</f>
        <v>187740</v>
      </c>
      <c r="EI364" s="166" t="str">
        <f>IFERROR(HLOOKUP(EI$1,$H$5:$FY$1802,MATCH($A364,$A$5:$A$1802,0),0)*HLOOKUP(EI$2,$H$5:$FY$1802,MATCH($A364,$A$5:$A$1802,0),0),$H$2)</f>
        <v>-</v>
      </c>
      <c r="EJ364" s="166">
        <f>IFERROR(HLOOKUP(EJ$1,$H$5:$FY$1802,MATCH($A364,$A$5:$A$1802,0),0)*HLOOKUP(EJ$2,$H$5:$FY$1802,MATCH($A364,$A$5:$A$1802,0),0),$H$2)</f>
        <v>8197980</v>
      </c>
      <c r="EK364" s="166">
        <f>IFERROR(HLOOKUP(EK$1,$H$5:$FY$1802,MATCH($A364,$A$5:$A$1802,0),0)*HLOOKUP(EK$2,$H$5:$FY$1802,MATCH($A364,$A$5:$A$1802,0),0),$H$2)</f>
        <v>14956620</v>
      </c>
      <c r="EL364" s="166">
        <f>IFERROR(HLOOKUP(EL$1,$H$5:$FY$1802,MATCH($A364,$A$5:$A$1802,0),0)*HLOOKUP(EL$2,$H$5:$FY$1802,MATCH($A364,$A$5:$A$1802,0),0),$H$2)</f>
        <v>2862432</v>
      </c>
      <c r="EM364" s="166">
        <f>IFERROR(HLOOKUP(EM$1,$H$5:$FY$1802,MATCH($A364,$A$5:$A$1802,0),0)*HLOOKUP(EM$2,$H$5:$FY$1802,MATCH($A364,$A$5:$A$1802,0),0),$H$2)</f>
        <v>2454188</v>
      </c>
      <c r="EN364" s="166">
        <f>IFERROR(HLOOKUP(EN$1,$H$5:$FY$1802,MATCH($A364,$A$5:$A$1802,0),0)*HLOOKUP(EN$2,$H$5:$FY$1802,MATCH($A364,$A$5:$A$1802,0),0),$H$2)</f>
        <v>53673152</v>
      </c>
      <c r="EO364" s="166">
        <f>IFERROR(HLOOKUP(EO$1,$H$5:$FY$1802,MATCH($A364,$A$5:$A$1802,0),0)*HLOOKUP(EO$2,$H$5:$FY$1802,MATCH($A364,$A$5:$A$1802,0),0),$H$2)</f>
        <v>221676110</v>
      </c>
      <c r="EP364" s="166">
        <f>IFERROR(HLOOKUP(EP$1,$H$5:$FY$1802,MATCH($A364,$A$5:$A$1802,0),0)*HLOOKUP(EP$2,$H$5:$FY$1802,MATCH($A364,$A$5:$A$1802,0),0),$H$2)</f>
        <v>18958810</v>
      </c>
      <c r="EQ364" s="166" t="str">
        <f>IFERROR(HLOOKUP(EQ$1,$H$5:$FY$1802,MATCH($A364,$A$5:$A$1802,0),0)*HLOOKUP(EQ$2,$H$5:$FY$1802,MATCH($A364,$A$5:$A$1802,0),0),$H$2)</f>
        <v>-</v>
      </c>
      <c r="ER364" s="166" t="str">
        <f>IFERROR(HLOOKUP(ER$1,$H$5:$FY$1802,MATCH($A364,$A$5:$A$1802,0),0)*HLOOKUP(ER$2,$H$5:$FY$1802,MATCH($A364,$A$5:$A$1802,0),0),$H$2)</f>
        <v>-</v>
      </c>
      <c r="ES364" s="166" t="str">
        <f>IFERROR(HLOOKUP(ES$1,$H$5:$FY$1802,MATCH($A364,$A$5:$A$1802,0),0)*HLOOKUP(ES$2,$H$5:$FY$1802,MATCH($A364,$A$5:$A$1802,0),0),$H$2)</f>
        <v>-</v>
      </c>
      <c r="ET364" s="166" t="str">
        <f>IFERROR(HLOOKUP(ET$1,$H$5:$FY$1802,MATCH($A364,$A$5:$A$1802,0),0)*HLOOKUP(ET$2,$H$5:$FY$1802,MATCH($A364,$A$5:$A$1802,0),0),$H$2)</f>
        <v>-</v>
      </c>
      <c r="EU364" s="166" t="str">
        <f>IFERROR(HLOOKUP(EU$1,$H$5:$FY$1802,MATCH($A364,$A$5:$A$1802,0),0)*HLOOKUP(EU$2,$H$5:$FY$1802,MATCH($A364,$A$5:$A$1802,0),0),$H$2)</f>
        <v>-</v>
      </c>
      <c r="EV364" s="166" t="str">
        <f>IFERROR(HLOOKUP(EV$1,$H$5:$FY$1802,MATCH($A364,$A$5:$A$1802,0),0)*HLOOKUP(EV$2,$H$5:$FY$1802,MATCH($A364,$A$5:$A$1802,0),0),$H$2)</f>
        <v>-</v>
      </c>
      <c r="EW364" s="166" t="str">
        <f>IFERROR(HLOOKUP(EW$1,$H$5:$FY$1802,MATCH($A364,$A$5:$A$1802,0),0)*HLOOKUP(EW$2,$H$5:$FY$1802,MATCH($A364,$A$5:$A$1802,0),0),$H$2)</f>
        <v>-</v>
      </c>
      <c r="EX364" s="166" t="str">
        <f>IFERROR(HLOOKUP(EX$1,$H$5:$FY$1802,MATCH($A364,$A$5:$A$1802,0),0)*HLOOKUP(EX$2,$H$5:$FY$1802,MATCH($A364,$A$5:$A$1802,0),0),$H$2)</f>
        <v>-</v>
      </c>
      <c r="EY364" s="166" t="str">
        <f>IFERROR(HLOOKUP(EY$1,$H$5:$FY$1802,MATCH($A364,$A$5:$A$1802,0),0)*HLOOKUP(EY$2,$H$5:$FY$1802,MATCH($A364,$A$5:$A$1802,0),0),$H$2)</f>
        <v>-</v>
      </c>
      <c r="EZ364" s="166" t="str">
        <f>IFERROR(HLOOKUP(EZ$1,$H$5:$FY$1802,MATCH($A364,$A$5:$A$1802,0),0)*HLOOKUP(EZ$2,$H$5:$FY$1802,MATCH($A364,$A$5:$A$1802,0),0),$H$2)</f>
        <v>-</v>
      </c>
      <c r="FA364" s="166" t="str">
        <f>IFERROR(HLOOKUP(FA$1,$H$5:$FY$1802,MATCH($A364,$A$5:$A$1802,0),0)*HLOOKUP(FA$2,$H$5:$FY$1802,MATCH($A364,$A$5:$A$1802,0),0),$H$2)</f>
        <v>-</v>
      </c>
      <c r="FB364" s="166">
        <f>IFERROR(HLOOKUP(FB$1,$H$5:$FY$1802,MATCH($A364,$A$5:$A$1802,0),0)*HLOOKUP(FB$2,$H$5:$FY$1802,MATCH($A364,$A$5:$A$1802,0),0),$H$2)</f>
        <v>134064</v>
      </c>
      <c r="FC364" s="166">
        <f>IFERROR(HLOOKUP(FC$1,$H$5:$FY$1802,MATCH($A364,$A$5:$A$1802,0),0)*HLOOKUP(FC$2,$H$5:$FY$1802,MATCH($A364,$A$5:$A$1802,0),0),$H$2)</f>
        <v>299988</v>
      </c>
      <c r="FD364" s="166">
        <f>IFERROR(HLOOKUP(FD$1,$H$5:$FY$1802,MATCH($A364,$A$5:$A$1802,0),0)*HLOOKUP(FD$2,$H$5:$FY$1802,MATCH($A364,$A$5:$A$1802,0),0),$H$2)</f>
        <v>2942517</v>
      </c>
      <c r="FE364" s="166">
        <f>IFERROR(HLOOKUP(FE$1,$H$5:$FY$1802,MATCH($A364,$A$5:$A$1802,0),0)*HLOOKUP(FE$2,$H$5:$FY$1802,MATCH($A364,$A$5:$A$1802,0),0),$H$2)</f>
        <v>30053280</v>
      </c>
      <c r="FF364" s="166">
        <f>IFERROR(HLOOKUP(FF$1,$H$5:$FY$1802,MATCH($A364,$A$5:$A$1802,0),0)*HLOOKUP(FF$2,$H$5:$FY$1802,MATCH($A364,$A$5:$A$1802,0),0),$H$2)</f>
        <v>0</v>
      </c>
      <c r="FG364" s="166">
        <f>IFERROR(HLOOKUP(FG$1,$H$5:$FY$1802,MATCH($A364,$A$5:$A$1802,0),0)*HLOOKUP(FG$2,$H$5:$FY$1802,MATCH($A364,$A$5:$A$1802,0),0),$H$2)</f>
        <v>8113275</v>
      </c>
      <c r="FH364" s="152"/>
      <c r="FI364" s="405">
        <f t="shared" si="1065"/>
        <v>2.3006338665861756</v>
      </c>
      <c r="FJ364" s="405">
        <f t="shared" si="1065"/>
        <v>1.7235134319348022</v>
      </c>
      <c r="FK364" s="405">
        <f t="shared" si="1066"/>
        <v>2.3042863871879415</v>
      </c>
      <c r="FL364" s="405">
        <f t="shared" si="1067"/>
        <v>1.7607159679698541</v>
      </c>
      <c r="FM364" s="405">
        <f t="shared" si="1068"/>
        <v>1.4091967619118027</v>
      </c>
      <c r="FN364" s="405">
        <f t="shared" si="1069"/>
        <v>1.1216870587365542</v>
      </c>
      <c r="FO364" s="405">
        <f t="shared" si="1070"/>
        <v>1.6796019426721265</v>
      </c>
      <c r="FP364" s="405">
        <f t="shared" si="1071"/>
        <v>1.0551376059422912</v>
      </c>
      <c r="FQ364" s="405">
        <f t="shared" si="1072"/>
        <v>1.772045028142589</v>
      </c>
      <c r="FR364" s="405">
        <f t="shared" si="1073"/>
        <v>1.0506566604127581</v>
      </c>
      <c r="FS364" s="65"/>
      <c r="FU364" s="89"/>
    </row>
    <row r="365" spans="1:177" ht="10.35" customHeight="1" x14ac:dyDescent="0.2">
      <c r="A365" s="74" t="str">
        <f t="shared" si="1060"/>
        <v>2018-19JUNERYF</v>
      </c>
      <c r="B365" s="163" t="str">
        <f t="shared" si="1074"/>
        <v>2018-19</v>
      </c>
      <c r="C365" s="26" t="s">
        <v>843</v>
      </c>
      <c r="D365" s="163" t="str">
        <f>INDEX($FV$16:$FW$26,MATCH($F365,$FV$16:$FV$26,0),2)</f>
        <v>Y58</v>
      </c>
      <c r="E365" s="163" t="str">
        <f>VLOOKUP($D365,$FW$8:$FX$14,2,0)</f>
        <v>South West</v>
      </c>
      <c r="F365" s="271" t="s">
        <v>865</v>
      </c>
      <c r="G365" s="271" t="s">
        <v>879</v>
      </c>
      <c r="H365" s="272">
        <v>104891</v>
      </c>
      <c r="I365" s="272">
        <v>78867</v>
      </c>
      <c r="J365" s="272">
        <v>492174</v>
      </c>
      <c r="K365" s="272">
        <v>6</v>
      </c>
      <c r="L365" s="272">
        <v>2</v>
      </c>
      <c r="M365" s="272" t="s">
        <v>44</v>
      </c>
      <c r="N365" s="272">
        <v>29</v>
      </c>
      <c r="O365" s="272">
        <v>72</v>
      </c>
      <c r="P365" s="272" t="s">
        <v>44</v>
      </c>
      <c r="Q365" s="272" t="s">
        <v>44</v>
      </c>
      <c r="R365" s="272" t="s">
        <v>44</v>
      </c>
      <c r="S365" s="272" t="s">
        <v>44</v>
      </c>
      <c r="T365" s="272">
        <v>71858</v>
      </c>
      <c r="U365" s="272">
        <v>5366</v>
      </c>
      <c r="V365" s="272">
        <v>3278</v>
      </c>
      <c r="W365" s="272">
        <v>36884</v>
      </c>
      <c r="X365" s="272">
        <v>18347</v>
      </c>
      <c r="Y365" s="272">
        <v>674</v>
      </c>
      <c r="Z365" s="272">
        <v>2457214</v>
      </c>
      <c r="AA365" s="272">
        <v>458</v>
      </c>
      <c r="AB365" s="272">
        <v>862</v>
      </c>
      <c r="AC365" s="272">
        <v>2371858</v>
      </c>
      <c r="AD365" s="272">
        <v>724</v>
      </c>
      <c r="AE365" s="272">
        <v>1380</v>
      </c>
      <c r="AF365" s="272">
        <v>58733737</v>
      </c>
      <c r="AG365" s="272">
        <v>1592</v>
      </c>
      <c r="AH365" s="272">
        <v>3366</v>
      </c>
      <c r="AI365" s="272">
        <v>83471111</v>
      </c>
      <c r="AJ365" s="272">
        <v>4550</v>
      </c>
      <c r="AK365" s="272">
        <v>10697</v>
      </c>
      <c r="AL365" s="272">
        <v>6957043</v>
      </c>
      <c r="AM365" s="272">
        <v>10322</v>
      </c>
      <c r="AN365" s="272">
        <v>21015</v>
      </c>
      <c r="AO365" s="272">
        <v>4471</v>
      </c>
      <c r="AP365" s="272">
        <v>461</v>
      </c>
      <c r="AQ365" s="272">
        <v>1519</v>
      </c>
      <c r="AR365" s="272">
        <v>4407</v>
      </c>
      <c r="AS365" s="272">
        <v>626</v>
      </c>
      <c r="AT365" s="272">
        <v>1865</v>
      </c>
      <c r="AU365" s="272">
        <v>27</v>
      </c>
      <c r="AV365" s="272">
        <v>37389</v>
      </c>
      <c r="AW365" s="272">
        <v>3562</v>
      </c>
      <c r="AX365" s="272">
        <v>26436</v>
      </c>
      <c r="AY365" s="272">
        <v>67387</v>
      </c>
      <c r="AZ365" s="272">
        <v>11839</v>
      </c>
      <c r="BA365" s="272">
        <v>9301</v>
      </c>
      <c r="BB365" s="272">
        <v>7316</v>
      </c>
      <c r="BC365" s="272">
        <v>5847</v>
      </c>
      <c r="BD365" s="272">
        <v>50737</v>
      </c>
      <c r="BE365" s="272">
        <v>43084</v>
      </c>
      <c r="BF365" s="272">
        <v>25873</v>
      </c>
      <c r="BG365" s="272">
        <v>19767</v>
      </c>
      <c r="BH365" s="272">
        <v>928</v>
      </c>
      <c r="BI365" s="272">
        <v>720</v>
      </c>
      <c r="BJ365" s="272" t="s">
        <v>44</v>
      </c>
      <c r="BK365" s="272" t="s">
        <v>44</v>
      </c>
      <c r="BL365" s="272" t="s">
        <v>44</v>
      </c>
      <c r="BM365" s="272" t="s">
        <v>44</v>
      </c>
      <c r="BN365" s="272" t="s">
        <v>44</v>
      </c>
      <c r="BO365" s="272" t="s">
        <v>44</v>
      </c>
      <c r="BP365" s="272" t="s">
        <v>44</v>
      </c>
      <c r="BQ365" s="272" t="s">
        <v>44</v>
      </c>
      <c r="BR365" s="272" t="s">
        <v>44</v>
      </c>
      <c r="BS365" s="272" t="s">
        <v>44</v>
      </c>
      <c r="BT365" s="272" t="s">
        <v>44</v>
      </c>
      <c r="BU365" s="272" t="s">
        <v>44</v>
      </c>
      <c r="BV365" s="272" t="s">
        <v>44</v>
      </c>
      <c r="BW365" s="272" t="s">
        <v>44</v>
      </c>
      <c r="BX365" s="272" t="s">
        <v>44</v>
      </c>
      <c r="BY365" s="272" t="s">
        <v>44</v>
      </c>
      <c r="BZ365" s="272" t="s">
        <v>44</v>
      </c>
      <c r="CA365" s="272" t="s">
        <v>44</v>
      </c>
      <c r="CB365" s="272" t="s">
        <v>44</v>
      </c>
      <c r="CC365" s="272" t="s">
        <v>44</v>
      </c>
      <c r="CD365" s="272" t="s">
        <v>44</v>
      </c>
      <c r="CE365" s="272" t="s">
        <v>44</v>
      </c>
      <c r="CF365" s="272" t="s">
        <v>44</v>
      </c>
      <c r="CG365" s="272" t="s">
        <v>44</v>
      </c>
      <c r="CH365" s="272" t="s">
        <v>44</v>
      </c>
      <c r="CI365" s="272" t="s">
        <v>44</v>
      </c>
      <c r="CJ365" s="272" t="s">
        <v>44</v>
      </c>
      <c r="CK365" s="272" t="s">
        <v>44</v>
      </c>
      <c r="CL365" s="272" t="s">
        <v>44</v>
      </c>
      <c r="CM365" s="272" t="s">
        <v>44</v>
      </c>
      <c r="CN365" s="272" t="s">
        <v>44</v>
      </c>
      <c r="CO365" s="272" t="s">
        <v>44</v>
      </c>
      <c r="CP365" s="272" t="s">
        <v>44</v>
      </c>
      <c r="CQ365" s="272" t="s">
        <v>44</v>
      </c>
      <c r="CR365" s="272" t="s">
        <v>44</v>
      </c>
      <c r="CS365" s="272" t="s">
        <v>44</v>
      </c>
      <c r="CT365" s="272" t="s">
        <v>44</v>
      </c>
      <c r="CU365" s="272" t="s">
        <v>44</v>
      </c>
      <c r="CV365" s="272" t="s">
        <v>44</v>
      </c>
      <c r="CW365" s="272" t="s">
        <v>44</v>
      </c>
      <c r="CX365" s="272">
        <v>420</v>
      </c>
      <c r="CY365" s="272">
        <v>156734</v>
      </c>
      <c r="CZ365" s="272">
        <v>373</v>
      </c>
      <c r="DA365" s="272">
        <v>662</v>
      </c>
      <c r="DB365" s="272">
        <v>2899</v>
      </c>
      <c r="DC365" s="272">
        <v>140277</v>
      </c>
      <c r="DD365" s="272">
        <v>48</v>
      </c>
      <c r="DE365" s="272">
        <v>94</v>
      </c>
      <c r="DF365" s="272" t="s">
        <v>44</v>
      </c>
      <c r="DG365" s="272" t="s">
        <v>44</v>
      </c>
      <c r="DH365" s="272" t="s">
        <v>44</v>
      </c>
      <c r="DI365" s="272" t="s">
        <v>44</v>
      </c>
      <c r="DJ365" s="272" t="s">
        <v>44</v>
      </c>
      <c r="DK365" s="272">
        <v>120</v>
      </c>
      <c r="DL365" s="250">
        <v>950</v>
      </c>
      <c r="DM365" s="250">
        <v>860</v>
      </c>
      <c r="DN365" s="250">
        <v>23</v>
      </c>
      <c r="DO365" s="250">
        <v>1009</v>
      </c>
      <c r="DP365" s="250">
        <v>5478084</v>
      </c>
      <c r="DQ365" s="250">
        <v>5766</v>
      </c>
      <c r="DR365" s="250">
        <v>12235</v>
      </c>
      <c r="DS365" s="250">
        <v>6045660</v>
      </c>
      <c r="DT365" s="250">
        <v>7030</v>
      </c>
      <c r="DU365" s="250">
        <v>14107</v>
      </c>
      <c r="DV365" s="250">
        <v>164031</v>
      </c>
      <c r="DW365" s="250">
        <v>7132</v>
      </c>
      <c r="DX365" s="250">
        <v>17739</v>
      </c>
      <c r="DY365" s="250">
        <v>8739592</v>
      </c>
      <c r="DZ365" s="250">
        <v>8662</v>
      </c>
      <c r="EA365" s="250">
        <v>18102</v>
      </c>
      <c r="EB365" s="155"/>
      <c r="EC365" s="75">
        <f t="shared" si="1061"/>
        <v>6</v>
      </c>
      <c r="ED365" s="74">
        <f t="shared" si="1062"/>
        <v>2018</v>
      </c>
      <c r="EE365" s="165">
        <f t="shared" si="1063"/>
        <v>43252</v>
      </c>
      <c r="EF365" s="157">
        <f t="shared" si="1064"/>
        <v>30</v>
      </c>
      <c r="EG365" s="156"/>
      <c r="EH365" s="166">
        <f>IFERROR(HLOOKUP(EH$1,$H$5:$FY$1802,MATCH($A365,$A$5:$A$1802,0),0)*HLOOKUP(EH$2,$H$5:$FY$1802,MATCH($A365,$A$5:$A$1802,0),0),$H$2)</f>
        <v>157734</v>
      </c>
      <c r="EI365" s="166" t="str">
        <f>IFERROR(HLOOKUP(EI$1,$H$5:$FY$1802,MATCH($A365,$A$5:$A$1802,0),0)*HLOOKUP(EI$2,$H$5:$FY$1802,MATCH($A365,$A$5:$A$1802,0),0),$H$2)</f>
        <v>-</v>
      </c>
      <c r="EJ365" s="166">
        <f>IFERROR(HLOOKUP(EJ$1,$H$5:$FY$1802,MATCH($A365,$A$5:$A$1802,0),0)*HLOOKUP(EJ$2,$H$5:$FY$1802,MATCH($A365,$A$5:$A$1802,0),0),$H$2)</f>
        <v>2287143</v>
      </c>
      <c r="EK365" s="166">
        <f>IFERROR(HLOOKUP(EK$1,$H$5:$FY$1802,MATCH($A365,$A$5:$A$1802,0),0)*HLOOKUP(EK$2,$H$5:$FY$1802,MATCH($A365,$A$5:$A$1802,0),0),$H$2)</f>
        <v>5678424</v>
      </c>
      <c r="EL365" s="166">
        <f>IFERROR(HLOOKUP(EL$1,$H$5:$FY$1802,MATCH($A365,$A$5:$A$1802,0),0)*HLOOKUP(EL$2,$H$5:$FY$1802,MATCH($A365,$A$5:$A$1802,0),0),$H$2)</f>
        <v>4625492</v>
      </c>
      <c r="EM365" s="166">
        <f>IFERROR(HLOOKUP(EM$1,$H$5:$FY$1802,MATCH($A365,$A$5:$A$1802,0),0)*HLOOKUP(EM$2,$H$5:$FY$1802,MATCH($A365,$A$5:$A$1802,0),0),$H$2)</f>
        <v>4523640</v>
      </c>
      <c r="EN365" s="166">
        <f>IFERROR(HLOOKUP(EN$1,$H$5:$FY$1802,MATCH($A365,$A$5:$A$1802,0),0)*HLOOKUP(EN$2,$H$5:$FY$1802,MATCH($A365,$A$5:$A$1802,0),0),$H$2)</f>
        <v>124151544</v>
      </c>
      <c r="EO365" s="166">
        <f>IFERROR(HLOOKUP(EO$1,$H$5:$FY$1802,MATCH($A365,$A$5:$A$1802,0),0)*HLOOKUP(EO$2,$H$5:$FY$1802,MATCH($A365,$A$5:$A$1802,0),0),$H$2)</f>
        <v>196257859</v>
      </c>
      <c r="EP365" s="166">
        <f>IFERROR(HLOOKUP(EP$1,$H$5:$FY$1802,MATCH($A365,$A$5:$A$1802,0),0)*HLOOKUP(EP$2,$H$5:$FY$1802,MATCH($A365,$A$5:$A$1802,0),0),$H$2)</f>
        <v>14164110</v>
      </c>
      <c r="EQ365" s="166" t="str">
        <f>IFERROR(HLOOKUP(EQ$1,$H$5:$FY$1802,MATCH($A365,$A$5:$A$1802,0),0)*HLOOKUP(EQ$2,$H$5:$FY$1802,MATCH($A365,$A$5:$A$1802,0),0),$H$2)</f>
        <v>-</v>
      </c>
      <c r="ER365" s="166" t="str">
        <f>IFERROR(HLOOKUP(ER$1,$H$5:$FY$1802,MATCH($A365,$A$5:$A$1802,0),0)*HLOOKUP(ER$2,$H$5:$FY$1802,MATCH($A365,$A$5:$A$1802,0),0),$H$2)</f>
        <v>-</v>
      </c>
      <c r="ES365" s="166" t="str">
        <f>IFERROR(HLOOKUP(ES$1,$H$5:$FY$1802,MATCH($A365,$A$5:$A$1802,0),0)*HLOOKUP(ES$2,$H$5:$FY$1802,MATCH($A365,$A$5:$A$1802,0),0),$H$2)</f>
        <v>-</v>
      </c>
      <c r="ET365" s="166" t="str">
        <f>IFERROR(HLOOKUP(ET$1,$H$5:$FY$1802,MATCH($A365,$A$5:$A$1802,0),0)*HLOOKUP(ET$2,$H$5:$FY$1802,MATCH($A365,$A$5:$A$1802,0),0),$H$2)</f>
        <v>-</v>
      </c>
      <c r="EU365" s="166" t="str">
        <f>IFERROR(HLOOKUP(EU$1,$H$5:$FY$1802,MATCH($A365,$A$5:$A$1802,0),0)*HLOOKUP(EU$2,$H$5:$FY$1802,MATCH($A365,$A$5:$A$1802,0),0),$H$2)</f>
        <v>-</v>
      </c>
      <c r="EV365" s="166" t="str">
        <f>IFERROR(HLOOKUP(EV$1,$H$5:$FY$1802,MATCH($A365,$A$5:$A$1802,0),0)*HLOOKUP(EV$2,$H$5:$FY$1802,MATCH($A365,$A$5:$A$1802,0),0),$H$2)</f>
        <v>-</v>
      </c>
      <c r="EW365" s="166" t="str">
        <f>IFERROR(HLOOKUP(EW$1,$H$5:$FY$1802,MATCH($A365,$A$5:$A$1802,0),0)*HLOOKUP(EW$2,$H$5:$FY$1802,MATCH($A365,$A$5:$A$1802,0),0),$H$2)</f>
        <v>-</v>
      </c>
      <c r="EX365" s="166" t="str">
        <f>IFERROR(HLOOKUP(EX$1,$H$5:$FY$1802,MATCH($A365,$A$5:$A$1802,0),0)*HLOOKUP(EX$2,$H$5:$FY$1802,MATCH($A365,$A$5:$A$1802,0),0),$H$2)</f>
        <v>-</v>
      </c>
      <c r="EY365" s="166" t="str">
        <f>IFERROR(HLOOKUP(EY$1,$H$5:$FY$1802,MATCH($A365,$A$5:$A$1802,0),0)*HLOOKUP(EY$2,$H$5:$FY$1802,MATCH($A365,$A$5:$A$1802,0),0),$H$2)</f>
        <v>-</v>
      </c>
      <c r="EZ365" s="166" t="str">
        <f>IFERROR(HLOOKUP(EZ$1,$H$5:$FY$1802,MATCH($A365,$A$5:$A$1802,0),0)*HLOOKUP(EZ$2,$H$5:$FY$1802,MATCH($A365,$A$5:$A$1802,0),0),$H$2)</f>
        <v>-</v>
      </c>
      <c r="FA365" s="166" t="str">
        <f>IFERROR(HLOOKUP(FA$1,$H$5:$FY$1802,MATCH($A365,$A$5:$A$1802,0),0)*HLOOKUP(FA$2,$H$5:$FY$1802,MATCH($A365,$A$5:$A$1802,0),0),$H$2)</f>
        <v>-</v>
      </c>
      <c r="FB365" s="166">
        <f>IFERROR(HLOOKUP(FB$1,$H$5:$FY$1802,MATCH($A365,$A$5:$A$1802,0),0)*HLOOKUP(FB$2,$H$5:$FY$1802,MATCH($A365,$A$5:$A$1802,0),0),$H$2)</f>
        <v>278040</v>
      </c>
      <c r="FC365" s="166">
        <f>IFERROR(HLOOKUP(FC$1,$H$5:$FY$1802,MATCH($A365,$A$5:$A$1802,0),0)*HLOOKUP(FC$2,$H$5:$FY$1802,MATCH($A365,$A$5:$A$1802,0),0),$H$2)</f>
        <v>272506</v>
      </c>
      <c r="FD365" s="166">
        <f>IFERROR(HLOOKUP(FD$1,$H$5:$FY$1802,MATCH($A365,$A$5:$A$1802,0),0)*HLOOKUP(FD$2,$H$5:$FY$1802,MATCH($A365,$A$5:$A$1802,0),0),$H$2)</f>
        <v>11623250</v>
      </c>
      <c r="FE365" s="166">
        <f>IFERROR(HLOOKUP(FE$1,$H$5:$FY$1802,MATCH($A365,$A$5:$A$1802,0),0)*HLOOKUP(FE$2,$H$5:$FY$1802,MATCH($A365,$A$5:$A$1802,0),0),$H$2)</f>
        <v>12132020</v>
      </c>
      <c r="FF365" s="166">
        <f>IFERROR(HLOOKUP(FF$1,$H$5:$FY$1802,MATCH($A365,$A$5:$A$1802,0),0)*HLOOKUP(FF$2,$H$5:$FY$1802,MATCH($A365,$A$5:$A$1802,0),0),$H$2)</f>
        <v>407997</v>
      </c>
      <c r="FG365" s="166">
        <f>IFERROR(HLOOKUP(FG$1,$H$5:$FY$1802,MATCH($A365,$A$5:$A$1802,0),0)*HLOOKUP(FG$2,$H$5:$FY$1802,MATCH($A365,$A$5:$A$1802,0),0),$H$2)</f>
        <v>18264918</v>
      </c>
      <c r="FH365" s="152"/>
      <c r="FI365" s="405">
        <f t="shared" si="1065"/>
        <v>2.2062989191203877</v>
      </c>
      <c r="FJ365" s="405">
        <f t="shared" si="1065"/>
        <v>1.7333209094297428</v>
      </c>
      <c r="FK365" s="405">
        <f t="shared" si="1066"/>
        <v>2.231848688224527</v>
      </c>
      <c r="FL365" s="405">
        <f t="shared" si="1067"/>
        <v>1.7837095790115924</v>
      </c>
      <c r="FM365" s="405">
        <f t="shared" si="1068"/>
        <v>1.3755829085782454</v>
      </c>
      <c r="FN365" s="405">
        <f t="shared" si="1069"/>
        <v>1.1680945667498102</v>
      </c>
      <c r="FO365" s="405">
        <f t="shared" si="1070"/>
        <v>1.4102033029923149</v>
      </c>
      <c r="FP365" s="405">
        <f t="shared" si="1071"/>
        <v>1.0773968496211914</v>
      </c>
      <c r="FQ365" s="405">
        <f t="shared" si="1072"/>
        <v>1.3768545994065282</v>
      </c>
      <c r="FR365" s="405">
        <f t="shared" si="1073"/>
        <v>1.0682492581602374</v>
      </c>
      <c r="FS365" s="65"/>
      <c r="FU365" s="89"/>
    </row>
    <row r="366" spans="1:177" ht="10.35" customHeight="1" x14ac:dyDescent="0.2">
      <c r="A366" s="74" t="str">
        <f t="shared" si="1060"/>
        <v>2018-19JUNERYA</v>
      </c>
      <c r="B366" s="163" t="str">
        <f t="shared" si="1074"/>
        <v>2018-19</v>
      </c>
      <c r="C366" s="26" t="s">
        <v>843</v>
      </c>
      <c r="D366" s="163" t="str">
        <f>INDEX($FV$16:$FW$26,MATCH($F366,$FV$16:$FV$26,0),2)</f>
        <v>Y60</v>
      </c>
      <c r="E366" s="163" t="str">
        <f>VLOOKUP($D366,$FW$8:$FX$14,2,0)</f>
        <v>Midlands</v>
      </c>
      <c r="F366" s="271" t="s">
        <v>867</v>
      </c>
      <c r="G366" s="271" t="s">
        <v>880</v>
      </c>
      <c r="H366" s="272">
        <v>107801</v>
      </c>
      <c r="I366" s="272">
        <v>78701</v>
      </c>
      <c r="J366" s="272">
        <v>270950</v>
      </c>
      <c r="K366" s="272">
        <v>3</v>
      </c>
      <c r="L366" s="272">
        <v>1</v>
      </c>
      <c r="M366" s="272" t="s">
        <v>44</v>
      </c>
      <c r="N366" s="272">
        <v>18</v>
      </c>
      <c r="O366" s="272">
        <v>46</v>
      </c>
      <c r="P366" s="272" t="s">
        <v>44</v>
      </c>
      <c r="Q366" s="272" t="s">
        <v>44</v>
      </c>
      <c r="R366" s="272" t="s">
        <v>44</v>
      </c>
      <c r="S366" s="272" t="s">
        <v>44</v>
      </c>
      <c r="T366" s="272">
        <v>85407</v>
      </c>
      <c r="U366" s="272">
        <v>4976</v>
      </c>
      <c r="V366" s="272">
        <v>3042</v>
      </c>
      <c r="W366" s="272">
        <v>38290</v>
      </c>
      <c r="X366" s="272">
        <v>33876</v>
      </c>
      <c r="Y366" s="272">
        <v>1829</v>
      </c>
      <c r="Z366" s="272">
        <v>2085407</v>
      </c>
      <c r="AA366" s="272">
        <v>419</v>
      </c>
      <c r="AB366" s="272">
        <v>723</v>
      </c>
      <c r="AC366" s="272">
        <v>1484094</v>
      </c>
      <c r="AD366" s="272">
        <v>488</v>
      </c>
      <c r="AE366" s="272">
        <v>871</v>
      </c>
      <c r="AF366" s="272">
        <v>28626256</v>
      </c>
      <c r="AG366" s="272">
        <v>748</v>
      </c>
      <c r="AH366" s="272">
        <v>1343</v>
      </c>
      <c r="AI366" s="272">
        <v>71137302</v>
      </c>
      <c r="AJ366" s="272">
        <v>2100</v>
      </c>
      <c r="AK366" s="272">
        <v>4619</v>
      </c>
      <c r="AL366" s="272">
        <v>6037383</v>
      </c>
      <c r="AM366" s="272">
        <v>3301</v>
      </c>
      <c r="AN366" s="272">
        <v>7701</v>
      </c>
      <c r="AO366" s="272">
        <v>2955</v>
      </c>
      <c r="AP366" s="272">
        <v>23</v>
      </c>
      <c r="AQ366" s="272">
        <v>24</v>
      </c>
      <c r="AR366" s="272">
        <v>0</v>
      </c>
      <c r="AS366" s="272">
        <v>248</v>
      </c>
      <c r="AT366" s="272">
        <v>2660</v>
      </c>
      <c r="AU366" s="272">
        <v>1871</v>
      </c>
      <c r="AV366" s="272">
        <v>48171</v>
      </c>
      <c r="AW366" s="272">
        <v>3162</v>
      </c>
      <c r="AX366" s="272">
        <v>31119</v>
      </c>
      <c r="AY366" s="272">
        <v>82452</v>
      </c>
      <c r="AZ366" s="272">
        <v>9422</v>
      </c>
      <c r="BA366" s="272">
        <v>6965</v>
      </c>
      <c r="BB366" s="272">
        <v>5668</v>
      </c>
      <c r="BC366" s="272">
        <v>4289</v>
      </c>
      <c r="BD366" s="272">
        <v>48654</v>
      </c>
      <c r="BE366" s="272">
        <v>40464</v>
      </c>
      <c r="BF366" s="272">
        <v>56805</v>
      </c>
      <c r="BG366" s="272">
        <v>35554</v>
      </c>
      <c r="BH366" s="272">
        <v>4135</v>
      </c>
      <c r="BI366" s="272">
        <v>1909</v>
      </c>
      <c r="BJ366" s="272" t="s">
        <v>44</v>
      </c>
      <c r="BK366" s="272" t="s">
        <v>44</v>
      </c>
      <c r="BL366" s="272" t="s">
        <v>44</v>
      </c>
      <c r="BM366" s="272" t="s">
        <v>44</v>
      </c>
      <c r="BN366" s="272" t="s">
        <v>44</v>
      </c>
      <c r="BO366" s="272" t="s">
        <v>44</v>
      </c>
      <c r="BP366" s="272" t="s">
        <v>44</v>
      </c>
      <c r="BQ366" s="272" t="s">
        <v>44</v>
      </c>
      <c r="BR366" s="272" t="s">
        <v>44</v>
      </c>
      <c r="BS366" s="272" t="s">
        <v>44</v>
      </c>
      <c r="BT366" s="272" t="s">
        <v>44</v>
      </c>
      <c r="BU366" s="272" t="s">
        <v>44</v>
      </c>
      <c r="BV366" s="272" t="s">
        <v>44</v>
      </c>
      <c r="BW366" s="272" t="s">
        <v>44</v>
      </c>
      <c r="BX366" s="272" t="s">
        <v>44</v>
      </c>
      <c r="BY366" s="272" t="s">
        <v>44</v>
      </c>
      <c r="BZ366" s="272" t="s">
        <v>44</v>
      </c>
      <c r="CA366" s="272" t="s">
        <v>44</v>
      </c>
      <c r="CB366" s="272" t="s">
        <v>44</v>
      </c>
      <c r="CC366" s="272" t="s">
        <v>44</v>
      </c>
      <c r="CD366" s="272" t="s">
        <v>44</v>
      </c>
      <c r="CE366" s="272" t="s">
        <v>44</v>
      </c>
      <c r="CF366" s="272" t="s">
        <v>44</v>
      </c>
      <c r="CG366" s="272" t="s">
        <v>44</v>
      </c>
      <c r="CH366" s="272" t="s">
        <v>44</v>
      </c>
      <c r="CI366" s="272" t="s">
        <v>44</v>
      </c>
      <c r="CJ366" s="272" t="s">
        <v>44</v>
      </c>
      <c r="CK366" s="272" t="s">
        <v>44</v>
      </c>
      <c r="CL366" s="272" t="s">
        <v>44</v>
      </c>
      <c r="CM366" s="272" t="s">
        <v>44</v>
      </c>
      <c r="CN366" s="272" t="s">
        <v>44</v>
      </c>
      <c r="CO366" s="272" t="s">
        <v>44</v>
      </c>
      <c r="CP366" s="272" t="s">
        <v>44</v>
      </c>
      <c r="CQ366" s="272" t="s">
        <v>44</v>
      </c>
      <c r="CR366" s="272" t="s">
        <v>44</v>
      </c>
      <c r="CS366" s="272" t="s">
        <v>44</v>
      </c>
      <c r="CT366" s="272" t="s">
        <v>44</v>
      </c>
      <c r="CU366" s="272" t="s">
        <v>44</v>
      </c>
      <c r="CV366" s="272" t="s">
        <v>44</v>
      </c>
      <c r="CW366" s="272" t="s">
        <v>44</v>
      </c>
      <c r="CX366" s="272">
        <v>186</v>
      </c>
      <c r="CY366" s="272">
        <v>55357</v>
      </c>
      <c r="CZ366" s="272">
        <v>298</v>
      </c>
      <c r="DA366" s="272">
        <v>517</v>
      </c>
      <c r="DB366" s="272">
        <v>3368</v>
      </c>
      <c r="DC366" s="272">
        <v>100040</v>
      </c>
      <c r="DD366" s="272">
        <v>30</v>
      </c>
      <c r="DE366" s="272">
        <v>59</v>
      </c>
      <c r="DF366" s="272" t="s">
        <v>44</v>
      </c>
      <c r="DG366" s="272" t="s">
        <v>44</v>
      </c>
      <c r="DH366" s="272" t="s">
        <v>44</v>
      </c>
      <c r="DI366" s="272" t="s">
        <v>44</v>
      </c>
      <c r="DJ366" s="272" t="s">
        <v>44</v>
      </c>
      <c r="DK366" s="272">
        <v>230</v>
      </c>
      <c r="DL366" s="250">
        <v>0</v>
      </c>
      <c r="DM366" s="250">
        <v>1712</v>
      </c>
      <c r="DN366" s="250">
        <v>0</v>
      </c>
      <c r="DO366" s="250">
        <v>1539</v>
      </c>
      <c r="DP366" s="250">
        <v>0</v>
      </c>
      <c r="DQ366" s="250">
        <v>0</v>
      </c>
      <c r="DR366" s="250">
        <v>0</v>
      </c>
      <c r="DS366" s="250">
        <v>8496336</v>
      </c>
      <c r="DT366" s="250">
        <v>4963</v>
      </c>
      <c r="DU366" s="250">
        <v>10565</v>
      </c>
      <c r="DV366" s="250">
        <v>0</v>
      </c>
      <c r="DW366" s="250">
        <v>0</v>
      </c>
      <c r="DX366" s="250">
        <v>0</v>
      </c>
      <c r="DY366" s="250">
        <v>9776410</v>
      </c>
      <c r="DZ366" s="250">
        <v>6352</v>
      </c>
      <c r="EA366" s="250">
        <v>14521</v>
      </c>
      <c r="EB366" s="155"/>
      <c r="EC366" s="75">
        <f t="shared" si="1061"/>
        <v>6</v>
      </c>
      <c r="ED366" s="74">
        <f t="shared" si="1062"/>
        <v>2018</v>
      </c>
      <c r="EE366" s="165">
        <f t="shared" si="1063"/>
        <v>43252</v>
      </c>
      <c r="EF366" s="157">
        <f t="shared" si="1064"/>
        <v>30</v>
      </c>
      <c r="EG366" s="156"/>
      <c r="EH366" s="166">
        <f>IFERROR(HLOOKUP(EH$1,$H$5:$FY$1802,MATCH($A366,$A$5:$A$1802,0),0)*HLOOKUP(EH$2,$H$5:$FY$1802,MATCH($A366,$A$5:$A$1802,0),0),$H$2)</f>
        <v>78701</v>
      </c>
      <c r="EI366" s="166" t="str">
        <f>IFERROR(HLOOKUP(EI$1,$H$5:$FY$1802,MATCH($A366,$A$5:$A$1802,0),0)*HLOOKUP(EI$2,$H$5:$FY$1802,MATCH($A366,$A$5:$A$1802,0),0),$H$2)</f>
        <v>-</v>
      </c>
      <c r="EJ366" s="166">
        <f>IFERROR(HLOOKUP(EJ$1,$H$5:$FY$1802,MATCH($A366,$A$5:$A$1802,0),0)*HLOOKUP(EJ$2,$H$5:$FY$1802,MATCH($A366,$A$5:$A$1802,0),0),$H$2)</f>
        <v>1416618</v>
      </c>
      <c r="EK366" s="166">
        <f>IFERROR(HLOOKUP(EK$1,$H$5:$FY$1802,MATCH($A366,$A$5:$A$1802,0),0)*HLOOKUP(EK$2,$H$5:$FY$1802,MATCH($A366,$A$5:$A$1802,0),0),$H$2)</f>
        <v>3620246</v>
      </c>
      <c r="EL366" s="166">
        <f>IFERROR(HLOOKUP(EL$1,$H$5:$FY$1802,MATCH($A366,$A$5:$A$1802,0),0)*HLOOKUP(EL$2,$H$5:$FY$1802,MATCH($A366,$A$5:$A$1802,0),0),$H$2)</f>
        <v>3597648</v>
      </c>
      <c r="EM366" s="166">
        <f>IFERROR(HLOOKUP(EM$1,$H$5:$FY$1802,MATCH($A366,$A$5:$A$1802,0),0)*HLOOKUP(EM$2,$H$5:$FY$1802,MATCH($A366,$A$5:$A$1802,0),0),$H$2)</f>
        <v>2649582</v>
      </c>
      <c r="EN366" s="166">
        <f>IFERROR(HLOOKUP(EN$1,$H$5:$FY$1802,MATCH($A366,$A$5:$A$1802,0),0)*HLOOKUP(EN$2,$H$5:$FY$1802,MATCH($A366,$A$5:$A$1802,0),0),$H$2)</f>
        <v>51423470</v>
      </c>
      <c r="EO366" s="166">
        <f>IFERROR(HLOOKUP(EO$1,$H$5:$FY$1802,MATCH($A366,$A$5:$A$1802,0),0)*HLOOKUP(EO$2,$H$5:$FY$1802,MATCH($A366,$A$5:$A$1802,0),0),$H$2)</f>
        <v>156473244</v>
      </c>
      <c r="EP366" s="166">
        <f>IFERROR(HLOOKUP(EP$1,$H$5:$FY$1802,MATCH($A366,$A$5:$A$1802,0),0)*HLOOKUP(EP$2,$H$5:$FY$1802,MATCH($A366,$A$5:$A$1802,0),0),$H$2)</f>
        <v>14085129</v>
      </c>
      <c r="EQ366" s="166" t="str">
        <f>IFERROR(HLOOKUP(EQ$1,$H$5:$FY$1802,MATCH($A366,$A$5:$A$1802,0),0)*HLOOKUP(EQ$2,$H$5:$FY$1802,MATCH($A366,$A$5:$A$1802,0),0),$H$2)</f>
        <v>-</v>
      </c>
      <c r="ER366" s="166" t="str">
        <f>IFERROR(HLOOKUP(ER$1,$H$5:$FY$1802,MATCH($A366,$A$5:$A$1802,0),0)*HLOOKUP(ER$2,$H$5:$FY$1802,MATCH($A366,$A$5:$A$1802,0),0),$H$2)</f>
        <v>-</v>
      </c>
      <c r="ES366" s="166" t="str">
        <f>IFERROR(HLOOKUP(ES$1,$H$5:$FY$1802,MATCH($A366,$A$5:$A$1802,0),0)*HLOOKUP(ES$2,$H$5:$FY$1802,MATCH($A366,$A$5:$A$1802,0),0),$H$2)</f>
        <v>-</v>
      </c>
      <c r="ET366" s="166" t="str">
        <f>IFERROR(HLOOKUP(ET$1,$H$5:$FY$1802,MATCH($A366,$A$5:$A$1802,0),0)*HLOOKUP(ET$2,$H$5:$FY$1802,MATCH($A366,$A$5:$A$1802,0),0),$H$2)</f>
        <v>-</v>
      </c>
      <c r="EU366" s="166" t="str">
        <f>IFERROR(HLOOKUP(EU$1,$H$5:$FY$1802,MATCH($A366,$A$5:$A$1802,0),0)*HLOOKUP(EU$2,$H$5:$FY$1802,MATCH($A366,$A$5:$A$1802,0),0),$H$2)</f>
        <v>-</v>
      </c>
      <c r="EV366" s="166" t="str">
        <f>IFERROR(HLOOKUP(EV$1,$H$5:$FY$1802,MATCH($A366,$A$5:$A$1802,0),0)*HLOOKUP(EV$2,$H$5:$FY$1802,MATCH($A366,$A$5:$A$1802,0),0),$H$2)</f>
        <v>-</v>
      </c>
      <c r="EW366" s="166" t="str">
        <f>IFERROR(HLOOKUP(EW$1,$H$5:$FY$1802,MATCH($A366,$A$5:$A$1802,0),0)*HLOOKUP(EW$2,$H$5:$FY$1802,MATCH($A366,$A$5:$A$1802,0),0),$H$2)</f>
        <v>-</v>
      </c>
      <c r="EX366" s="166" t="str">
        <f>IFERROR(HLOOKUP(EX$1,$H$5:$FY$1802,MATCH($A366,$A$5:$A$1802,0),0)*HLOOKUP(EX$2,$H$5:$FY$1802,MATCH($A366,$A$5:$A$1802,0),0),$H$2)</f>
        <v>-</v>
      </c>
      <c r="EY366" s="166" t="str">
        <f>IFERROR(HLOOKUP(EY$1,$H$5:$FY$1802,MATCH($A366,$A$5:$A$1802,0),0)*HLOOKUP(EY$2,$H$5:$FY$1802,MATCH($A366,$A$5:$A$1802,0),0),$H$2)</f>
        <v>-</v>
      </c>
      <c r="EZ366" s="166" t="str">
        <f>IFERROR(HLOOKUP(EZ$1,$H$5:$FY$1802,MATCH($A366,$A$5:$A$1802,0),0)*HLOOKUP(EZ$2,$H$5:$FY$1802,MATCH($A366,$A$5:$A$1802,0),0),$H$2)</f>
        <v>-</v>
      </c>
      <c r="FA366" s="166" t="str">
        <f>IFERROR(HLOOKUP(FA$1,$H$5:$FY$1802,MATCH($A366,$A$5:$A$1802,0),0)*HLOOKUP(FA$2,$H$5:$FY$1802,MATCH($A366,$A$5:$A$1802,0),0),$H$2)</f>
        <v>-</v>
      </c>
      <c r="FB366" s="166">
        <f>IFERROR(HLOOKUP(FB$1,$H$5:$FY$1802,MATCH($A366,$A$5:$A$1802,0),0)*HLOOKUP(FB$2,$H$5:$FY$1802,MATCH($A366,$A$5:$A$1802,0),0),$H$2)</f>
        <v>96162</v>
      </c>
      <c r="FC366" s="166">
        <f>IFERROR(HLOOKUP(FC$1,$H$5:$FY$1802,MATCH($A366,$A$5:$A$1802,0),0)*HLOOKUP(FC$2,$H$5:$FY$1802,MATCH($A366,$A$5:$A$1802,0),0),$H$2)</f>
        <v>198712</v>
      </c>
      <c r="FD366" s="166">
        <f>IFERROR(HLOOKUP(FD$1,$H$5:$FY$1802,MATCH($A366,$A$5:$A$1802,0),0)*HLOOKUP(FD$2,$H$5:$FY$1802,MATCH($A366,$A$5:$A$1802,0),0),$H$2)</f>
        <v>0</v>
      </c>
      <c r="FE366" s="166">
        <f>IFERROR(HLOOKUP(FE$1,$H$5:$FY$1802,MATCH($A366,$A$5:$A$1802,0),0)*HLOOKUP(FE$2,$H$5:$FY$1802,MATCH($A366,$A$5:$A$1802,0),0),$H$2)</f>
        <v>18087280</v>
      </c>
      <c r="FF366" s="166">
        <f>IFERROR(HLOOKUP(FF$1,$H$5:$FY$1802,MATCH($A366,$A$5:$A$1802,0),0)*HLOOKUP(FF$2,$H$5:$FY$1802,MATCH($A366,$A$5:$A$1802,0),0),$H$2)</f>
        <v>0</v>
      </c>
      <c r="FG366" s="166">
        <f>IFERROR(HLOOKUP(FG$1,$H$5:$FY$1802,MATCH($A366,$A$5:$A$1802,0),0)*HLOOKUP(FG$2,$H$5:$FY$1802,MATCH($A366,$A$5:$A$1802,0),0),$H$2)</f>
        <v>22347819</v>
      </c>
      <c r="FH366" s="152"/>
      <c r="FI366" s="405">
        <f t="shared" si="1065"/>
        <v>1.8934887459807075</v>
      </c>
      <c r="FJ366" s="405">
        <f t="shared" si="1065"/>
        <v>1.399718649517685</v>
      </c>
      <c r="FK366" s="405">
        <f t="shared" si="1066"/>
        <v>1.8632478632478633</v>
      </c>
      <c r="FL366" s="405">
        <f t="shared" si="1067"/>
        <v>1.4099276791584483</v>
      </c>
      <c r="FM366" s="405">
        <f t="shared" si="1068"/>
        <v>1.270671193523113</v>
      </c>
      <c r="FN366" s="405">
        <f t="shared" si="1069"/>
        <v>1.0567772264298771</v>
      </c>
      <c r="FO366" s="405">
        <f t="shared" si="1070"/>
        <v>1.6768508678710592</v>
      </c>
      <c r="FP366" s="405">
        <f t="shared" si="1071"/>
        <v>1.0495335931042626</v>
      </c>
      <c r="FQ366" s="405">
        <f t="shared" si="1072"/>
        <v>2.2607982504100601</v>
      </c>
      <c r="FR366" s="405">
        <f t="shared" si="1073"/>
        <v>1.0437397484964461</v>
      </c>
      <c r="FS366" s="65"/>
      <c r="FU366" s="89"/>
    </row>
    <row r="367" spans="1:177" ht="10.35" customHeight="1" x14ac:dyDescent="0.2">
      <c r="A367" s="174" t="str">
        <f t="shared" si="1060"/>
        <v>2018-19JUNERX8</v>
      </c>
      <c r="B367" s="176" t="str">
        <f t="shared" si="1074"/>
        <v>2018-19</v>
      </c>
      <c r="C367" s="175" t="s">
        <v>843</v>
      </c>
      <c r="D367" s="176" t="str">
        <f>INDEX($FV$16:$FW$26,MATCH($F367,$FV$16:$FV$26,0),2)</f>
        <v>Y63</v>
      </c>
      <c r="E367" s="176" t="str">
        <f>VLOOKUP($D367,$FW$8:$FX$14,2,0)</f>
        <v>North East and Yorkshire</v>
      </c>
      <c r="F367" s="275" t="s">
        <v>869</v>
      </c>
      <c r="G367" s="275" t="s">
        <v>881</v>
      </c>
      <c r="H367" s="276">
        <v>78595</v>
      </c>
      <c r="I367" s="276">
        <v>61583</v>
      </c>
      <c r="J367" s="276">
        <v>307845</v>
      </c>
      <c r="K367" s="276">
        <v>5</v>
      </c>
      <c r="L367" s="276">
        <v>1</v>
      </c>
      <c r="M367" s="276" t="s">
        <v>44</v>
      </c>
      <c r="N367" s="276">
        <v>29</v>
      </c>
      <c r="O367" s="276">
        <v>88</v>
      </c>
      <c r="P367" s="276" t="s">
        <v>44</v>
      </c>
      <c r="Q367" s="276" t="s">
        <v>44</v>
      </c>
      <c r="R367" s="276" t="s">
        <v>44</v>
      </c>
      <c r="S367" s="276" t="s">
        <v>44</v>
      </c>
      <c r="T367" s="276">
        <v>64391</v>
      </c>
      <c r="U367" s="276">
        <v>6367</v>
      </c>
      <c r="V367" s="276">
        <v>4501</v>
      </c>
      <c r="W367" s="276">
        <v>35862</v>
      </c>
      <c r="X367" s="276">
        <v>12928</v>
      </c>
      <c r="Y367" s="276">
        <v>840</v>
      </c>
      <c r="Z367" s="276">
        <v>2916319</v>
      </c>
      <c r="AA367" s="276">
        <v>458</v>
      </c>
      <c r="AB367" s="276">
        <v>775</v>
      </c>
      <c r="AC367" s="276">
        <v>3082337</v>
      </c>
      <c r="AD367" s="276">
        <v>685</v>
      </c>
      <c r="AE367" s="276">
        <v>1209</v>
      </c>
      <c r="AF367" s="276">
        <v>46279143</v>
      </c>
      <c r="AG367" s="276">
        <v>1290</v>
      </c>
      <c r="AH367" s="276">
        <v>2708</v>
      </c>
      <c r="AI367" s="276">
        <v>44182371</v>
      </c>
      <c r="AJ367" s="276">
        <v>3418</v>
      </c>
      <c r="AK367" s="276">
        <v>7973</v>
      </c>
      <c r="AL367" s="276">
        <v>3511086</v>
      </c>
      <c r="AM367" s="276">
        <v>4180</v>
      </c>
      <c r="AN367" s="276">
        <v>9791</v>
      </c>
      <c r="AO367" s="276">
        <v>4787</v>
      </c>
      <c r="AP367" s="276">
        <v>640</v>
      </c>
      <c r="AQ367" s="276">
        <v>1240</v>
      </c>
      <c r="AR367" s="276">
        <v>3593</v>
      </c>
      <c r="AS367" s="276">
        <v>407</v>
      </c>
      <c r="AT367" s="276">
        <v>2500</v>
      </c>
      <c r="AU367" s="276">
        <v>2148</v>
      </c>
      <c r="AV367" s="276">
        <v>38358</v>
      </c>
      <c r="AW367" s="276">
        <v>6122</v>
      </c>
      <c r="AX367" s="276">
        <v>15124</v>
      </c>
      <c r="AY367" s="276">
        <v>59604</v>
      </c>
      <c r="AZ367" s="276">
        <v>14673</v>
      </c>
      <c r="BA367" s="276">
        <v>11021</v>
      </c>
      <c r="BB367" s="276">
        <v>10207</v>
      </c>
      <c r="BC367" s="276">
        <v>7799</v>
      </c>
      <c r="BD367" s="276">
        <v>55491</v>
      </c>
      <c r="BE367" s="276">
        <v>42970</v>
      </c>
      <c r="BF367" s="276">
        <v>23930</v>
      </c>
      <c r="BG367" s="276">
        <v>14764</v>
      </c>
      <c r="BH367" s="276">
        <v>1585</v>
      </c>
      <c r="BI367" s="276">
        <v>943</v>
      </c>
      <c r="BJ367" s="276" t="s">
        <v>44</v>
      </c>
      <c r="BK367" s="276" t="s">
        <v>44</v>
      </c>
      <c r="BL367" s="276" t="s">
        <v>44</v>
      </c>
      <c r="BM367" s="276" t="s">
        <v>44</v>
      </c>
      <c r="BN367" s="276" t="s">
        <v>44</v>
      </c>
      <c r="BO367" s="276" t="s">
        <v>44</v>
      </c>
      <c r="BP367" s="276" t="s">
        <v>44</v>
      </c>
      <c r="BQ367" s="276" t="s">
        <v>44</v>
      </c>
      <c r="BR367" s="276" t="s">
        <v>44</v>
      </c>
      <c r="BS367" s="276" t="s">
        <v>44</v>
      </c>
      <c r="BT367" s="276" t="s">
        <v>44</v>
      </c>
      <c r="BU367" s="276" t="s">
        <v>44</v>
      </c>
      <c r="BV367" s="276" t="s">
        <v>44</v>
      </c>
      <c r="BW367" s="276" t="s">
        <v>44</v>
      </c>
      <c r="BX367" s="276" t="s">
        <v>44</v>
      </c>
      <c r="BY367" s="276" t="s">
        <v>44</v>
      </c>
      <c r="BZ367" s="276" t="s">
        <v>44</v>
      </c>
      <c r="CA367" s="276" t="s">
        <v>44</v>
      </c>
      <c r="CB367" s="276" t="s">
        <v>44</v>
      </c>
      <c r="CC367" s="276" t="s">
        <v>44</v>
      </c>
      <c r="CD367" s="276" t="s">
        <v>44</v>
      </c>
      <c r="CE367" s="276" t="s">
        <v>44</v>
      </c>
      <c r="CF367" s="276" t="s">
        <v>44</v>
      </c>
      <c r="CG367" s="276" t="s">
        <v>44</v>
      </c>
      <c r="CH367" s="276" t="s">
        <v>44</v>
      </c>
      <c r="CI367" s="276" t="s">
        <v>44</v>
      </c>
      <c r="CJ367" s="276" t="s">
        <v>44</v>
      </c>
      <c r="CK367" s="276" t="s">
        <v>44</v>
      </c>
      <c r="CL367" s="276" t="s">
        <v>44</v>
      </c>
      <c r="CM367" s="276" t="s">
        <v>44</v>
      </c>
      <c r="CN367" s="276" t="s">
        <v>44</v>
      </c>
      <c r="CO367" s="276" t="s">
        <v>44</v>
      </c>
      <c r="CP367" s="276" t="s">
        <v>44</v>
      </c>
      <c r="CQ367" s="276" t="s">
        <v>44</v>
      </c>
      <c r="CR367" s="276" t="s">
        <v>44</v>
      </c>
      <c r="CS367" s="276" t="s">
        <v>44</v>
      </c>
      <c r="CT367" s="276" t="s">
        <v>44</v>
      </c>
      <c r="CU367" s="276" t="s">
        <v>44</v>
      </c>
      <c r="CV367" s="276" t="s">
        <v>44</v>
      </c>
      <c r="CW367" s="276" t="s">
        <v>44</v>
      </c>
      <c r="CX367" s="276">
        <v>0</v>
      </c>
      <c r="CY367" s="276">
        <v>0</v>
      </c>
      <c r="CZ367" s="276">
        <v>0</v>
      </c>
      <c r="DA367" s="276">
        <v>0</v>
      </c>
      <c r="DB367" s="276">
        <v>3198</v>
      </c>
      <c r="DC367" s="276">
        <v>106011</v>
      </c>
      <c r="DD367" s="276">
        <v>33</v>
      </c>
      <c r="DE367" s="276">
        <v>59</v>
      </c>
      <c r="DF367" s="276" t="s">
        <v>44</v>
      </c>
      <c r="DG367" s="276" t="s">
        <v>44</v>
      </c>
      <c r="DH367" s="276" t="s">
        <v>44</v>
      </c>
      <c r="DI367" s="276" t="s">
        <v>44</v>
      </c>
      <c r="DJ367" s="276" t="s">
        <v>44</v>
      </c>
      <c r="DK367" s="276">
        <v>55</v>
      </c>
      <c r="DL367" s="252">
        <v>420</v>
      </c>
      <c r="DM367" s="252">
        <v>215</v>
      </c>
      <c r="DN367" s="252">
        <v>31</v>
      </c>
      <c r="DO367" s="252">
        <v>2886</v>
      </c>
      <c r="DP367" s="252">
        <v>2247879</v>
      </c>
      <c r="DQ367" s="252">
        <v>5352</v>
      </c>
      <c r="DR367" s="252">
        <v>13683</v>
      </c>
      <c r="DS367" s="252">
        <v>1016170</v>
      </c>
      <c r="DT367" s="252">
        <v>4726</v>
      </c>
      <c r="DU367" s="252">
        <v>9523</v>
      </c>
      <c r="DV367" s="252">
        <v>186587</v>
      </c>
      <c r="DW367" s="252">
        <v>6019</v>
      </c>
      <c r="DX367" s="252">
        <v>13797</v>
      </c>
      <c r="DY367" s="252">
        <v>27249218</v>
      </c>
      <c r="DZ367" s="252">
        <v>9442</v>
      </c>
      <c r="EA367" s="252">
        <v>21646</v>
      </c>
      <c r="EB367" s="177"/>
      <c r="EC367" s="167">
        <f t="shared" si="1061"/>
        <v>6</v>
      </c>
      <c r="ED367" s="174">
        <f t="shared" si="1062"/>
        <v>2018</v>
      </c>
      <c r="EE367" s="173">
        <f t="shared" si="1063"/>
        <v>43252</v>
      </c>
      <c r="EF367" s="150">
        <f t="shared" si="1064"/>
        <v>30</v>
      </c>
      <c r="EG367" s="178"/>
      <c r="EH367" s="179">
        <f>IFERROR(HLOOKUP(EH$1,$H$5:$FY$1802,MATCH($A367,$A$5:$A$1802,0),0)*HLOOKUP(EH$2,$H$5:$FY$1802,MATCH($A367,$A$5:$A$1802,0),0),$H$2)</f>
        <v>61583</v>
      </c>
      <c r="EI367" s="179" t="str">
        <f>IFERROR(HLOOKUP(EI$1,$H$5:$FY$1802,MATCH($A367,$A$5:$A$1802,0),0)*HLOOKUP(EI$2,$H$5:$FY$1802,MATCH($A367,$A$5:$A$1802,0),0),$H$2)</f>
        <v>-</v>
      </c>
      <c r="EJ367" s="179">
        <f>IFERROR(HLOOKUP(EJ$1,$H$5:$FY$1802,MATCH($A367,$A$5:$A$1802,0),0)*HLOOKUP(EJ$2,$H$5:$FY$1802,MATCH($A367,$A$5:$A$1802,0),0),$H$2)</f>
        <v>1785907</v>
      </c>
      <c r="EK367" s="179">
        <f>IFERROR(HLOOKUP(EK$1,$H$5:$FY$1802,MATCH($A367,$A$5:$A$1802,0),0)*HLOOKUP(EK$2,$H$5:$FY$1802,MATCH($A367,$A$5:$A$1802,0),0),$H$2)</f>
        <v>5419304</v>
      </c>
      <c r="EL367" s="179">
        <f>IFERROR(HLOOKUP(EL$1,$H$5:$FY$1802,MATCH($A367,$A$5:$A$1802,0),0)*HLOOKUP(EL$2,$H$5:$FY$1802,MATCH($A367,$A$5:$A$1802,0),0),$H$2)</f>
        <v>4934425</v>
      </c>
      <c r="EM367" s="179">
        <f>IFERROR(HLOOKUP(EM$1,$H$5:$FY$1802,MATCH($A367,$A$5:$A$1802,0),0)*HLOOKUP(EM$2,$H$5:$FY$1802,MATCH($A367,$A$5:$A$1802,0),0),$H$2)</f>
        <v>5441709</v>
      </c>
      <c r="EN367" s="179">
        <f>IFERROR(HLOOKUP(EN$1,$H$5:$FY$1802,MATCH($A367,$A$5:$A$1802,0),0)*HLOOKUP(EN$2,$H$5:$FY$1802,MATCH($A367,$A$5:$A$1802,0),0),$H$2)</f>
        <v>97114296</v>
      </c>
      <c r="EO367" s="179">
        <f>IFERROR(HLOOKUP(EO$1,$H$5:$FY$1802,MATCH($A367,$A$5:$A$1802,0),0)*HLOOKUP(EO$2,$H$5:$FY$1802,MATCH($A367,$A$5:$A$1802,0),0),$H$2)</f>
        <v>103074944</v>
      </c>
      <c r="EP367" s="179">
        <f>IFERROR(HLOOKUP(EP$1,$H$5:$FY$1802,MATCH($A367,$A$5:$A$1802,0),0)*HLOOKUP(EP$2,$H$5:$FY$1802,MATCH($A367,$A$5:$A$1802,0),0),$H$2)</f>
        <v>8224440</v>
      </c>
      <c r="EQ367" s="179" t="str">
        <f>IFERROR(HLOOKUP(EQ$1,$H$5:$FY$1802,MATCH($A367,$A$5:$A$1802,0),0)*HLOOKUP(EQ$2,$H$5:$FY$1802,MATCH($A367,$A$5:$A$1802,0),0),$H$2)</f>
        <v>-</v>
      </c>
      <c r="ER367" s="179" t="str">
        <f>IFERROR(HLOOKUP(ER$1,$H$5:$FY$1802,MATCH($A367,$A$5:$A$1802,0),0)*HLOOKUP(ER$2,$H$5:$FY$1802,MATCH($A367,$A$5:$A$1802,0),0),$H$2)</f>
        <v>-</v>
      </c>
      <c r="ES367" s="179" t="str">
        <f>IFERROR(HLOOKUP(ES$1,$H$5:$FY$1802,MATCH($A367,$A$5:$A$1802,0),0)*HLOOKUP(ES$2,$H$5:$FY$1802,MATCH($A367,$A$5:$A$1802,0),0),$H$2)</f>
        <v>-</v>
      </c>
      <c r="ET367" s="179" t="str">
        <f>IFERROR(HLOOKUP(ET$1,$H$5:$FY$1802,MATCH($A367,$A$5:$A$1802,0),0)*HLOOKUP(ET$2,$H$5:$FY$1802,MATCH($A367,$A$5:$A$1802,0),0),$H$2)</f>
        <v>-</v>
      </c>
      <c r="EU367" s="179" t="str">
        <f>IFERROR(HLOOKUP(EU$1,$H$5:$FY$1802,MATCH($A367,$A$5:$A$1802,0),0)*HLOOKUP(EU$2,$H$5:$FY$1802,MATCH($A367,$A$5:$A$1802,0),0),$H$2)</f>
        <v>-</v>
      </c>
      <c r="EV367" s="179" t="str">
        <f>IFERROR(HLOOKUP(EV$1,$H$5:$FY$1802,MATCH($A367,$A$5:$A$1802,0),0)*HLOOKUP(EV$2,$H$5:$FY$1802,MATCH($A367,$A$5:$A$1802,0),0),$H$2)</f>
        <v>-</v>
      </c>
      <c r="EW367" s="179" t="str">
        <f>IFERROR(HLOOKUP(EW$1,$H$5:$FY$1802,MATCH($A367,$A$5:$A$1802,0),0)*HLOOKUP(EW$2,$H$5:$FY$1802,MATCH($A367,$A$5:$A$1802,0),0),$H$2)</f>
        <v>-</v>
      </c>
      <c r="EX367" s="179" t="str">
        <f>IFERROR(HLOOKUP(EX$1,$H$5:$FY$1802,MATCH($A367,$A$5:$A$1802,0),0)*HLOOKUP(EX$2,$H$5:$FY$1802,MATCH($A367,$A$5:$A$1802,0),0),$H$2)</f>
        <v>-</v>
      </c>
      <c r="EY367" s="179" t="str">
        <f>IFERROR(HLOOKUP(EY$1,$H$5:$FY$1802,MATCH($A367,$A$5:$A$1802,0),0)*HLOOKUP(EY$2,$H$5:$FY$1802,MATCH($A367,$A$5:$A$1802,0),0),$H$2)</f>
        <v>-</v>
      </c>
      <c r="EZ367" s="179" t="str">
        <f>IFERROR(HLOOKUP(EZ$1,$H$5:$FY$1802,MATCH($A367,$A$5:$A$1802,0),0)*HLOOKUP(EZ$2,$H$5:$FY$1802,MATCH($A367,$A$5:$A$1802,0),0),$H$2)</f>
        <v>-</v>
      </c>
      <c r="FA367" s="179" t="str">
        <f>IFERROR(HLOOKUP(FA$1,$H$5:$FY$1802,MATCH($A367,$A$5:$A$1802,0),0)*HLOOKUP(FA$2,$H$5:$FY$1802,MATCH($A367,$A$5:$A$1802,0),0),$H$2)</f>
        <v>-</v>
      </c>
      <c r="FB367" s="179">
        <f>IFERROR(HLOOKUP(FB$1,$H$5:$FY$1802,MATCH($A367,$A$5:$A$1802,0),0)*HLOOKUP(FB$2,$H$5:$FY$1802,MATCH($A367,$A$5:$A$1802,0),0),$H$2)</f>
        <v>0</v>
      </c>
      <c r="FC367" s="179">
        <f>IFERROR(HLOOKUP(FC$1,$H$5:$FY$1802,MATCH($A367,$A$5:$A$1802,0),0)*HLOOKUP(FC$2,$H$5:$FY$1802,MATCH($A367,$A$5:$A$1802,0),0),$H$2)</f>
        <v>188682</v>
      </c>
      <c r="FD367" s="179">
        <f>IFERROR(HLOOKUP(FD$1,$H$5:$FY$1802,MATCH($A367,$A$5:$A$1802,0),0)*HLOOKUP(FD$2,$H$5:$FY$1802,MATCH($A367,$A$5:$A$1802,0),0),$H$2)</f>
        <v>5746860</v>
      </c>
      <c r="FE367" s="179">
        <f>IFERROR(HLOOKUP(FE$1,$H$5:$FY$1802,MATCH($A367,$A$5:$A$1802,0),0)*HLOOKUP(FE$2,$H$5:$FY$1802,MATCH($A367,$A$5:$A$1802,0),0),$H$2)</f>
        <v>2047445</v>
      </c>
      <c r="FF367" s="179">
        <f>IFERROR(HLOOKUP(FF$1,$H$5:$FY$1802,MATCH($A367,$A$5:$A$1802,0),0)*HLOOKUP(FF$2,$H$5:$FY$1802,MATCH($A367,$A$5:$A$1802,0),0),$H$2)</f>
        <v>427707</v>
      </c>
      <c r="FG367" s="179">
        <f>IFERROR(HLOOKUP(FG$1,$H$5:$FY$1802,MATCH($A367,$A$5:$A$1802,0),0)*HLOOKUP(FG$2,$H$5:$FY$1802,MATCH($A367,$A$5:$A$1802,0),0),$H$2)</f>
        <v>62470356</v>
      </c>
      <c r="FH367" s="151"/>
      <c r="FI367" s="407">
        <f t="shared" si="1065"/>
        <v>2.30453902937019</v>
      </c>
      <c r="FJ367" s="407">
        <f t="shared" si="1065"/>
        <v>1.7309564944243756</v>
      </c>
      <c r="FK367" s="407">
        <f t="shared" si="1066"/>
        <v>2.2677182848255941</v>
      </c>
      <c r="FL367" s="407">
        <f t="shared" si="1067"/>
        <v>1.732726060875361</v>
      </c>
      <c r="FM367" s="407">
        <f t="shared" si="1068"/>
        <v>1.5473481679772461</v>
      </c>
      <c r="FN367" s="407">
        <f t="shared" si="1069"/>
        <v>1.1982042273158218</v>
      </c>
      <c r="FO367" s="407">
        <f t="shared" si="1070"/>
        <v>1.8510210396039604</v>
      </c>
      <c r="FP367" s="407">
        <f t="shared" si="1071"/>
        <v>1.1420173267326732</v>
      </c>
      <c r="FQ367" s="407">
        <f t="shared" si="1072"/>
        <v>1.8869047619047619</v>
      </c>
      <c r="FR367" s="407">
        <f t="shared" si="1073"/>
        <v>1.1226190476190476</v>
      </c>
      <c r="FS367" s="408"/>
      <c r="FU367" s="89"/>
    </row>
    <row r="368" spans="1:177" ht="10.35" customHeight="1" x14ac:dyDescent="0.2">
      <c r="A368" s="80" t="str">
        <f t="shared" si="1060"/>
        <v>2018-19JULYRX9</v>
      </c>
      <c r="B368" s="169" t="str">
        <f t="shared" si="1074"/>
        <v>2018-19</v>
      </c>
      <c r="C368" s="77" t="s">
        <v>847</v>
      </c>
      <c r="D368" s="169" t="str">
        <f>INDEX($FV$16:$FW$26,MATCH($F368,$FV$16:$FV$26,0),2)</f>
        <v>Y60</v>
      </c>
      <c r="E368" s="169" t="str">
        <f>VLOOKUP($D368,$FW$8:$FX$14,2,0)</f>
        <v>Midlands</v>
      </c>
      <c r="F368" s="269" t="s">
        <v>845</v>
      </c>
      <c r="G368" s="269" t="s">
        <v>871</v>
      </c>
      <c r="H368" s="270">
        <v>89649</v>
      </c>
      <c r="I368" s="270">
        <v>74368</v>
      </c>
      <c r="J368" s="270">
        <v>307600</v>
      </c>
      <c r="K368" s="270">
        <v>4</v>
      </c>
      <c r="L368" s="270">
        <v>2</v>
      </c>
      <c r="M368" s="270" t="s">
        <v>44</v>
      </c>
      <c r="N368" s="270">
        <v>17</v>
      </c>
      <c r="O368" s="270">
        <v>62</v>
      </c>
      <c r="P368" s="270" t="s">
        <v>44</v>
      </c>
      <c r="Q368" s="270" t="s">
        <v>44</v>
      </c>
      <c r="R368" s="270" t="s">
        <v>44</v>
      </c>
      <c r="S368" s="270" t="s">
        <v>44</v>
      </c>
      <c r="T368" s="270">
        <v>60863</v>
      </c>
      <c r="U368" s="270">
        <v>6668</v>
      </c>
      <c r="V368" s="270">
        <v>4288</v>
      </c>
      <c r="W368" s="270">
        <v>34400</v>
      </c>
      <c r="X368" s="270">
        <v>12248</v>
      </c>
      <c r="Y368" s="270">
        <v>200</v>
      </c>
      <c r="Z368" s="270">
        <v>3077471</v>
      </c>
      <c r="AA368" s="270">
        <v>462</v>
      </c>
      <c r="AB368" s="270">
        <v>833</v>
      </c>
      <c r="AC368" s="270">
        <v>4541234</v>
      </c>
      <c r="AD368" s="270">
        <v>1059</v>
      </c>
      <c r="AE368" s="270">
        <v>2499</v>
      </c>
      <c r="AF368" s="270">
        <v>68709017</v>
      </c>
      <c r="AG368" s="270">
        <v>1997</v>
      </c>
      <c r="AH368" s="270">
        <v>4226</v>
      </c>
      <c r="AI368" s="270">
        <v>58232741</v>
      </c>
      <c r="AJ368" s="270">
        <v>4754</v>
      </c>
      <c r="AK368" s="270">
        <v>11638</v>
      </c>
      <c r="AL368" s="270">
        <v>669171</v>
      </c>
      <c r="AM368" s="270">
        <v>3346</v>
      </c>
      <c r="AN368" s="270">
        <v>8964</v>
      </c>
      <c r="AO368" s="270">
        <v>4244</v>
      </c>
      <c r="AP368" s="270">
        <v>1361</v>
      </c>
      <c r="AQ368" s="270">
        <v>1170</v>
      </c>
      <c r="AR368" s="270">
        <v>6</v>
      </c>
      <c r="AS368" s="270">
        <v>683</v>
      </c>
      <c r="AT368" s="270">
        <v>1030</v>
      </c>
      <c r="AU368" s="270">
        <v>5</v>
      </c>
      <c r="AV368" s="270">
        <v>36808</v>
      </c>
      <c r="AW368" s="270">
        <v>2523</v>
      </c>
      <c r="AX368" s="270">
        <v>17288</v>
      </c>
      <c r="AY368" s="270">
        <v>56619</v>
      </c>
      <c r="AZ368" s="270">
        <v>12439</v>
      </c>
      <c r="BA368" s="270">
        <v>9600</v>
      </c>
      <c r="BB368" s="270">
        <v>8396</v>
      </c>
      <c r="BC368" s="270">
        <v>6522</v>
      </c>
      <c r="BD368" s="270">
        <v>44951</v>
      </c>
      <c r="BE368" s="270">
        <v>37096</v>
      </c>
      <c r="BF368" s="270">
        <v>16233</v>
      </c>
      <c r="BG368" s="270">
        <v>12822</v>
      </c>
      <c r="BH368" s="270">
        <v>243</v>
      </c>
      <c r="BI368" s="270">
        <v>198</v>
      </c>
      <c r="BJ368" s="270" t="s">
        <v>44</v>
      </c>
      <c r="BK368" s="270" t="s">
        <v>44</v>
      </c>
      <c r="BL368" s="270" t="s">
        <v>44</v>
      </c>
      <c r="BM368" s="270" t="s">
        <v>44</v>
      </c>
      <c r="BN368" s="270" t="s">
        <v>44</v>
      </c>
      <c r="BO368" s="270" t="s">
        <v>44</v>
      </c>
      <c r="BP368" s="270" t="s">
        <v>44</v>
      </c>
      <c r="BQ368" s="270" t="s">
        <v>44</v>
      </c>
      <c r="BR368" s="270" t="s">
        <v>44</v>
      </c>
      <c r="BS368" s="270" t="s">
        <v>44</v>
      </c>
      <c r="BT368" s="270" t="s">
        <v>44</v>
      </c>
      <c r="BU368" s="270" t="s">
        <v>44</v>
      </c>
      <c r="BV368" s="270" t="s">
        <v>44</v>
      </c>
      <c r="BW368" s="270" t="s">
        <v>44</v>
      </c>
      <c r="BX368" s="270" t="s">
        <v>44</v>
      </c>
      <c r="BY368" s="270" t="s">
        <v>44</v>
      </c>
      <c r="BZ368" s="270" t="s">
        <v>44</v>
      </c>
      <c r="CA368" s="270" t="s">
        <v>44</v>
      </c>
      <c r="CB368" s="270" t="s">
        <v>44</v>
      </c>
      <c r="CC368" s="270" t="s">
        <v>44</v>
      </c>
      <c r="CD368" s="270" t="s">
        <v>44</v>
      </c>
      <c r="CE368" s="270" t="s">
        <v>44</v>
      </c>
      <c r="CF368" s="270" t="s">
        <v>44</v>
      </c>
      <c r="CG368" s="270" t="s">
        <v>44</v>
      </c>
      <c r="CH368" s="270" t="s">
        <v>44</v>
      </c>
      <c r="CI368" s="270" t="s">
        <v>44</v>
      </c>
      <c r="CJ368" s="270" t="s">
        <v>44</v>
      </c>
      <c r="CK368" s="270" t="s">
        <v>44</v>
      </c>
      <c r="CL368" s="270" t="s">
        <v>44</v>
      </c>
      <c r="CM368" s="270" t="s">
        <v>44</v>
      </c>
      <c r="CN368" s="270" t="s">
        <v>44</v>
      </c>
      <c r="CO368" s="270" t="s">
        <v>44</v>
      </c>
      <c r="CP368" s="270" t="s">
        <v>44</v>
      </c>
      <c r="CQ368" s="270" t="s">
        <v>44</v>
      </c>
      <c r="CR368" s="270" t="s">
        <v>44</v>
      </c>
      <c r="CS368" s="270" t="s">
        <v>44</v>
      </c>
      <c r="CT368" s="270" t="s">
        <v>44</v>
      </c>
      <c r="CU368" s="270" t="s">
        <v>44</v>
      </c>
      <c r="CV368" s="270" t="s">
        <v>44</v>
      </c>
      <c r="CW368" s="270" t="s">
        <v>44</v>
      </c>
      <c r="CX368" s="270">
        <v>304</v>
      </c>
      <c r="CY368" s="270">
        <v>87346</v>
      </c>
      <c r="CZ368" s="270">
        <v>287</v>
      </c>
      <c r="DA368" s="270">
        <v>461</v>
      </c>
      <c r="DB368" s="270">
        <v>3433</v>
      </c>
      <c r="DC368" s="270">
        <v>140243</v>
      </c>
      <c r="DD368" s="270">
        <v>41</v>
      </c>
      <c r="DE368" s="270">
        <v>85</v>
      </c>
      <c r="DF368" s="270" t="s">
        <v>44</v>
      </c>
      <c r="DG368" s="270" t="s">
        <v>44</v>
      </c>
      <c r="DH368" s="270" t="s">
        <v>44</v>
      </c>
      <c r="DI368" s="270" t="s">
        <v>44</v>
      </c>
      <c r="DJ368" s="270" t="s">
        <v>44</v>
      </c>
      <c r="DK368" s="270">
        <v>0</v>
      </c>
      <c r="DL368" s="249">
        <v>401</v>
      </c>
      <c r="DM368" s="249">
        <v>405</v>
      </c>
      <c r="DN368" s="249">
        <v>0</v>
      </c>
      <c r="DO368" s="249">
        <v>2297</v>
      </c>
      <c r="DP368" s="249">
        <v>2225659</v>
      </c>
      <c r="DQ368" s="249">
        <v>5550</v>
      </c>
      <c r="DR368" s="249">
        <v>10109</v>
      </c>
      <c r="DS368" s="249">
        <v>2105855</v>
      </c>
      <c r="DT368" s="249">
        <v>5200</v>
      </c>
      <c r="DU368" s="249">
        <v>10942</v>
      </c>
      <c r="DV368" s="249">
        <v>0</v>
      </c>
      <c r="DW368" s="249">
        <v>0</v>
      </c>
      <c r="DX368" s="249">
        <v>0</v>
      </c>
      <c r="DY368" s="249">
        <v>18895603</v>
      </c>
      <c r="DZ368" s="249">
        <v>8226</v>
      </c>
      <c r="EA368" s="249">
        <v>17918</v>
      </c>
      <c r="EB368" s="155"/>
      <c r="EC368" s="170">
        <f t="shared" si="1061"/>
        <v>7</v>
      </c>
      <c r="ED368" s="74">
        <f t="shared" si="1062"/>
        <v>2018</v>
      </c>
      <c r="EE368" s="165">
        <f t="shared" si="1063"/>
        <v>43282</v>
      </c>
      <c r="EF368" s="157">
        <f t="shared" si="1064"/>
        <v>31</v>
      </c>
      <c r="EG368" s="156"/>
      <c r="EH368" s="171">
        <f>IFERROR(HLOOKUP(EH$1,$H$5:$FY$1802,MATCH($A368,$A$5:$A$1802,0),0)*HLOOKUP(EH$2,$H$5:$FY$1802,MATCH($A368,$A$5:$A$1802,0),0),$H$2)</f>
        <v>148736</v>
      </c>
      <c r="EI368" s="171" t="str">
        <f>IFERROR(HLOOKUP(EI$1,$H$5:$FY$1802,MATCH($A368,$A$5:$A$1802,0),0)*HLOOKUP(EI$2,$H$5:$FY$1802,MATCH($A368,$A$5:$A$1802,0),0),$H$2)</f>
        <v>-</v>
      </c>
      <c r="EJ368" s="171">
        <f>IFERROR(HLOOKUP(EJ$1,$H$5:$FY$1802,MATCH($A368,$A$5:$A$1802,0),0)*HLOOKUP(EJ$2,$H$5:$FY$1802,MATCH($A368,$A$5:$A$1802,0),0),$H$2)</f>
        <v>1264256</v>
      </c>
      <c r="EK368" s="171">
        <f>IFERROR(HLOOKUP(EK$1,$H$5:$FY$1802,MATCH($A368,$A$5:$A$1802,0),0)*HLOOKUP(EK$2,$H$5:$FY$1802,MATCH($A368,$A$5:$A$1802,0),0),$H$2)</f>
        <v>4610816</v>
      </c>
      <c r="EL368" s="171">
        <f>IFERROR(HLOOKUP(EL$1,$H$5:$FY$1802,MATCH($A368,$A$5:$A$1802,0),0)*HLOOKUP(EL$2,$H$5:$FY$1802,MATCH($A368,$A$5:$A$1802,0),0),$H$2)</f>
        <v>5554444</v>
      </c>
      <c r="EM368" s="171">
        <f>IFERROR(HLOOKUP(EM$1,$H$5:$FY$1802,MATCH($A368,$A$5:$A$1802,0),0)*HLOOKUP(EM$2,$H$5:$FY$1802,MATCH($A368,$A$5:$A$1802,0),0),$H$2)</f>
        <v>10715712</v>
      </c>
      <c r="EN368" s="171">
        <f>IFERROR(HLOOKUP(EN$1,$H$5:$FY$1802,MATCH($A368,$A$5:$A$1802,0),0)*HLOOKUP(EN$2,$H$5:$FY$1802,MATCH($A368,$A$5:$A$1802,0),0),$H$2)</f>
        <v>145374400</v>
      </c>
      <c r="EO368" s="171">
        <f>IFERROR(HLOOKUP(EO$1,$H$5:$FY$1802,MATCH($A368,$A$5:$A$1802,0),0)*HLOOKUP(EO$2,$H$5:$FY$1802,MATCH($A368,$A$5:$A$1802,0),0),$H$2)</f>
        <v>142542224</v>
      </c>
      <c r="EP368" s="171">
        <f>IFERROR(HLOOKUP(EP$1,$H$5:$FY$1802,MATCH($A368,$A$5:$A$1802,0),0)*HLOOKUP(EP$2,$H$5:$FY$1802,MATCH($A368,$A$5:$A$1802,0),0),$H$2)</f>
        <v>1792800</v>
      </c>
      <c r="EQ368" s="171" t="str">
        <f>IFERROR(HLOOKUP(EQ$1,$H$5:$FY$1802,MATCH($A368,$A$5:$A$1802,0),0)*HLOOKUP(EQ$2,$H$5:$FY$1802,MATCH($A368,$A$5:$A$1802,0),0),$H$2)</f>
        <v>-</v>
      </c>
      <c r="ER368" s="171" t="str">
        <f>IFERROR(HLOOKUP(ER$1,$H$5:$FY$1802,MATCH($A368,$A$5:$A$1802,0),0)*HLOOKUP(ER$2,$H$5:$FY$1802,MATCH($A368,$A$5:$A$1802,0),0),$H$2)</f>
        <v>-</v>
      </c>
      <c r="ES368" s="171" t="str">
        <f>IFERROR(HLOOKUP(ES$1,$H$5:$FY$1802,MATCH($A368,$A$5:$A$1802,0),0)*HLOOKUP(ES$2,$H$5:$FY$1802,MATCH($A368,$A$5:$A$1802,0),0),$H$2)</f>
        <v>-</v>
      </c>
      <c r="ET368" s="171" t="str">
        <f>IFERROR(HLOOKUP(ET$1,$H$5:$FY$1802,MATCH($A368,$A$5:$A$1802,0),0)*HLOOKUP(ET$2,$H$5:$FY$1802,MATCH($A368,$A$5:$A$1802,0),0),$H$2)</f>
        <v>-</v>
      </c>
      <c r="EU368" s="171" t="str">
        <f>IFERROR(HLOOKUP(EU$1,$H$5:$FY$1802,MATCH($A368,$A$5:$A$1802,0),0)*HLOOKUP(EU$2,$H$5:$FY$1802,MATCH($A368,$A$5:$A$1802,0),0),$H$2)</f>
        <v>-</v>
      </c>
      <c r="EV368" s="171" t="str">
        <f>IFERROR(HLOOKUP(EV$1,$H$5:$FY$1802,MATCH($A368,$A$5:$A$1802,0),0)*HLOOKUP(EV$2,$H$5:$FY$1802,MATCH($A368,$A$5:$A$1802,0),0),$H$2)</f>
        <v>-</v>
      </c>
      <c r="EW368" s="171" t="str">
        <f>IFERROR(HLOOKUP(EW$1,$H$5:$FY$1802,MATCH($A368,$A$5:$A$1802,0),0)*HLOOKUP(EW$2,$H$5:$FY$1802,MATCH($A368,$A$5:$A$1802,0),0),$H$2)</f>
        <v>-</v>
      </c>
      <c r="EX368" s="171" t="str">
        <f>IFERROR(HLOOKUP(EX$1,$H$5:$FY$1802,MATCH($A368,$A$5:$A$1802,0),0)*HLOOKUP(EX$2,$H$5:$FY$1802,MATCH($A368,$A$5:$A$1802,0),0),$H$2)</f>
        <v>-</v>
      </c>
      <c r="EY368" s="171" t="str">
        <f>IFERROR(HLOOKUP(EY$1,$H$5:$FY$1802,MATCH($A368,$A$5:$A$1802,0),0)*HLOOKUP(EY$2,$H$5:$FY$1802,MATCH($A368,$A$5:$A$1802,0),0),$H$2)</f>
        <v>-</v>
      </c>
      <c r="EZ368" s="171" t="str">
        <f>IFERROR(HLOOKUP(EZ$1,$H$5:$FY$1802,MATCH($A368,$A$5:$A$1802,0),0)*HLOOKUP(EZ$2,$H$5:$FY$1802,MATCH($A368,$A$5:$A$1802,0),0),$H$2)</f>
        <v>-</v>
      </c>
      <c r="FA368" s="171" t="str">
        <f>IFERROR(HLOOKUP(FA$1,$H$5:$FY$1802,MATCH($A368,$A$5:$A$1802,0),0)*HLOOKUP(FA$2,$H$5:$FY$1802,MATCH($A368,$A$5:$A$1802,0),0),$H$2)</f>
        <v>-</v>
      </c>
      <c r="FB368" s="171">
        <f>IFERROR(HLOOKUP(FB$1,$H$5:$FY$1802,MATCH($A368,$A$5:$A$1802,0),0)*HLOOKUP(FB$2,$H$5:$FY$1802,MATCH($A368,$A$5:$A$1802,0),0),$H$2)</f>
        <v>140144</v>
      </c>
      <c r="FC368" s="171">
        <f>IFERROR(HLOOKUP(FC$1,$H$5:$FY$1802,MATCH($A368,$A$5:$A$1802,0),0)*HLOOKUP(FC$2,$H$5:$FY$1802,MATCH($A368,$A$5:$A$1802,0),0),$H$2)</f>
        <v>291805</v>
      </c>
      <c r="FD368" s="171">
        <f>IFERROR(HLOOKUP(FD$1,$H$5:$FY$1802,MATCH($A368,$A$5:$A$1802,0),0)*HLOOKUP(FD$2,$H$5:$FY$1802,MATCH($A368,$A$5:$A$1802,0),0),$H$2)</f>
        <v>4053709</v>
      </c>
      <c r="FE368" s="171">
        <f>IFERROR(HLOOKUP(FE$1,$H$5:$FY$1802,MATCH($A368,$A$5:$A$1802,0),0)*HLOOKUP(FE$2,$H$5:$FY$1802,MATCH($A368,$A$5:$A$1802,0),0),$H$2)</f>
        <v>4431510</v>
      </c>
      <c r="FF368" s="171">
        <f>IFERROR(HLOOKUP(FF$1,$H$5:$FY$1802,MATCH($A368,$A$5:$A$1802,0),0)*HLOOKUP(FF$2,$H$5:$FY$1802,MATCH($A368,$A$5:$A$1802,0),0),$H$2)</f>
        <v>0</v>
      </c>
      <c r="FG368" s="171">
        <f>IFERROR(HLOOKUP(FG$1,$H$5:$FY$1802,MATCH($A368,$A$5:$A$1802,0),0)*HLOOKUP(FG$2,$H$5:$FY$1802,MATCH($A368,$A$5:$A$1802,0),0),$H$2)</f>
        <v>41157646</v>
      </c>
      <c r="FH368" s="152"/>
      <c r="FI368" s="405">
        <f t="shared" si="1065"/>
        <v>1.8654769046190762</v>
      </c>
      <c r="FJ368" s="405">
        <f t="shared" si="1065"/>
        <v>1.4397120575884823</v>
      </c>
      <c r="FK368" s="405">
        <f t="shared" si="1066"/>
        <v>1.9580223880597014</v>
      </c>
      <c r="FL368" s="405">
        <f t="shared" si="1067"/>
        <v>1.5209888059701493</v>
      </c>
      <c r="FM368" s="405">
        <f t="shared" si="1068"/>
        <v>1.3067151162790698</v>
      </c>
      <c r="FN368" s="405">
        <f t="shared" si="1069"/>
        <v>1.0783720930232559</v>
      </c>
      <c r="FO368" s="405">
        <f t="shared" si="1070"/>
        <v>1.3253592423252776</v>
      </c>
      <c r="FP368" s="405">
        <f t="shared" si="1071"/>
        <v>1.0468647942521228</v>
      </c>
      <c r="FQ368" s="405">
        <f t="shared" si="1072"/>
        <v>1.2150000000000001</v>
      </c>
      <c r="FR368" s="405">
        <f t="shared" si="1073"/>
        <v>0.99</v>
      </c>
      <c r="FS368" s="65"/>
      <c r="FU368" s="89"/>
    </row>
    <row r="369" spans="1:177" ht="10.35" customHeight="1" x14ac:dyDescent="0.2">
      <c r="A369" s="74" t="str">
        <f t="shared" si="1060"/>
        <v>2018-19JULYRYC</v>
      </c>
      <c r="B369" s="163" t="str">
        <f t="shared" si="1074"/>
        <v>2018-19</v>
      </c>
      <c r="C369" s="26" t="s">
        <v>847</v>
      </c>
      <c r="D369" s="163" t="str">
        <f>INDEX($FV$16:$FW$26,MATCH($F369,$FV$16:$FV$26,0),2)</f>
        <v>Y61</v>
      </c>
      <c r="E369" s="163" t="str">
        <f>VLOOKUP($D369,$FW$8:$FX$14,2,0)</f>
        <v>East of England</v>
      </c>
      <c r="F369" s="271" t="s">
        <v>849</v>
      </c>
      <c r="G369" s="271" t="s">
        <v>872</v>
      </c>
      <c r="H369" s="272">
        <v>111356</v>
      </c>
      <c r="I369" s="272">
        <v>72007</v>
      </c>
      <c r="J369" s="272">
        <v>759587</v>
      </c>
      <c r="K369" s="272">
        <v>11</v>
      </c>
      <c r="L369" s="272">
        <v>1</v>
      </c>
      <c r="M369" s="272" t="s">
        <v>44</v>
      </c>
      <c r="N369" s="272">
        <v>66</v>
      </c>
      <c r="O369" s="272">
        <v>134</v>
      </c>
      <c r="P369" s="272" t="s">
        <v>44</v>
      </c>
      <c r="Q369" s="272" t="s">
        <v>44</v>
      </c>
      <c r="R369" s="272" t="s">
        <v>44</v>
      </c>
      <c r="S369" s="272" t="s">
        <v>44</v>
      </c>
      <c r="T369" s="272">
        <v>72806</v>
      </c>
      <c r="U369" s="272">
        <v>7034</v>
      </c>
      <c r="V369" s="272">
        <v>4761</v>
      </c>
      <c r="W369" s="272">
        <v>40202</v>
      </c>
      <c r="X369" s="272">
        <v>13443</v>
      </c>
      <c r="Y369" s="272">
        <v>2568</v>
      </c>
      <c r="Z369" s="272">
        <v>3601475</v>
      </c>
      <c r="AA369" s="272">
        <v>512</v>
      </c>
      <c r="AB369" s="272">
        <v>930</v>
      </c>
      <c r="AC369" s="272">
        <v>3833986</v>
      </c>
      <c r="AD369" s="272">
        <v>805</v>
      </c>
      <c r="AE369" s="272">
        <v>1461</v>
      </c>
      <c r="AF369" s="272">
        <v>62533350</v>
      </c>
      <c r="AG369" s="272">
        <v>1555</v>
      </c>
      <c r="AH369" s="272">
        <v>3207</v>
      </c>
      <c r="AI369" s="272">
        <v>71747445</v>
      </c>
      <c r="AJ369" s="272">
        <v>5337</v>
      </c>
      <c r="AK369" s="272">
        <v>12934</v>
      </c>
      <c r="AL369" s="272">
        <v>16134616</v>
      </c>
      <c r="AM369" s="272">
        <v>6283</v>
      </c>
      <c r="AN369" s="272">
        <v>14904</v>
      </c>
      <c r="AO369" s="272">
        <v>5561</v>
      </c>
      <c r="AP369" s="272">
        <v>89</v>
      </c>
      <c r="AQ369" s="272">
        <v>3589</v>
      </c>
      <c r="AR369" s="272">
        <v>505</v>
      </c>
      <c r="AS369" s="272">
        <v>72</v>
      </c>
      <c r="AT369" s="272">
        <v>1811</v>
      </c>
      <c r="AU369" s="272">
        <v>2411</v>
      </c>
      <c r="AV369" s="272">
        <v>42432</v>
      </c>
      <c r="AW369" s="272">
        <v>2051</v>
      </c>
      <c r="AX369" s="272">
        <v>22762</v>
      </c>
      <c r="AY369" s="272">
        <v>67245</v>
      </c>
      <c r="AZ369" s="272">
        <v>15340</v>
      </c>
      <c r="BA369" s="272">
        <v>11371</v>
      </c>
      <c r="BB369" s="272">
        <v>10352</v>
      </c>
      <c r="BC369" s="272">
        <v>7881</v>
      </c>
      <c r="BD369" s="272">
        <v>62831</v>
      </c>
      <c r="BE369" s="272">
        <v>46271</v>
      </c>
      <c r="BF369" s="272">
        <v>25576</v>
      </c>
      <c r="BG369" s="272">
        <v>14564</v>
      </c>
      <c r="BH369" s="272">
        <v>4799</v>
      </c>
      <c r="BI369" s="272">
        <v>2788</v>
      </c>
      <c r="BJ369" s="272" t="s">
        <v>44</v>
      </c>
      <c r="BK369" s="272" t="s">
        <v>44</v>
      </c>
      <c r="BL369" s="272" t="s">
        <v>44</v>
      </c>
      <c r="BM369" s="272" t="s">
        <v>44</v>
      </c>
      <c r="BN369" s="272" t="s">
        <v>44</v>
      </c>
      <c r="BO369" s="272" t="s">
        <v>44</v>
      </c>
      <c r="BP369" s="272" t="s">
        <v>44</v>
      </c>
      <c r="BQ369" s="272" t="s">
        <v>44</v>
      </c>
      <c r="BR369" s="272" t="s">
        <v>44</v>
      </c>
      <c r="BS369" s="272" t="s">
        <v>44</v>
      </c>
      <c r="BT369" s="272" t="s">
        <v>44</v>
      </c>
      <c r="BU369" s="272" t="s">
        <v>44</v>
      </c>
      <c r="BV369" s="272" t="s">
        <v>44</v>
      </c>
      <c r="BW369" s="272" t="s">
        <v>44</v>
      </c>
      <c r="BX369" s="272" t="s">
        <v>44</v>
      </c>
      <c r="BY369" s="272" t="s">
        <v>44</v>
      </c>
      <c r="BZ369" s="272" t="s">
        <v>44</v>
      </c>
      <c r="CA369" s="272" t="s">
        <v>44</v>
      </c>
      <c r="CB369" s="272" t="s">
        <v>44</v>
      </c>
      <c r="CC369" s="272" t="s">
        <v>44</v>
      </c>
      <c r="CD369" s="272" t="s">
        <v>44</v>
      </c>
      <c r="CE369" s="272" t="s">
        <v>44</v>
      </c>
      <c r="CF369" s="272" t="s">
        <v>44</v>
      </c>
      <c r="CG369" s="272" t="s">
        <v>44</v>
      </c>
      <c r="CH369" s="272" t="s">
        <v>44</v>
      </c>
      <c r="CI369" s="272" t="s">
        <v>44</v>
      </c>
      <c r="CJ369" s="272" t="s">
        <v>44</v>
      </c>
      <c r="CK369" s="272" t="s">
        <v>44</v>
      </c>
      <c r="CL369" s="272" t="s">
        <v>44</v>
      </c>
      <c r="CM369" s="272" t="s">
        <v>44</v>
      </c>
      <c r="CN369" s="272" t="s">
        <v>44</v>
      </c>
      <c r="CO369" s="272" t="s">
        <v>44</v>
      </c>
      <c r="CP369" s="272" t="s">
        <v>44</v>
      </c>
      <c r="CQ369" s="272" t="s">
        <v>44</v>
      </c>
      <c r="CR369" s="272" t="s">
        <v>44</v>
      </c>
      <c r="CS369" s="272" t="s">
        <v>44</v>
      </c>
      <c r="CT369" s="272" t="s">
        <v>44</v>
      </c>
      <c r="CU369" s="272" t="s">
        <v>44</v>
      </c>
      <c r="CV369" s="272" t="s">
        <v>44</v>
      </c>
      <c r="CW369" s="272" t="s">
        <v>44</v>
      </c>
      <c r="CX369" s="272">
        <v>469</v>
      </c>
      <c r="CY369" s="272">
        <v>138202</v>
      </c>
      <c r="CZ369" s="272">
        <v>295</v>
      </c>
      <c r="DA369" s="272">
        <v>502</v>
      </c>
      <c r="DB369" s="272">
        <v>6691</v>
      </c>
      <c r="DC369" s="272">
        <v>277207</v>
      </c>
      <c r="DD369" s="272">
        <v>41</v>
      </c>
      <c r="DE369" s="272">
        <v>78</v>
      </c>
      <c r="DF369" s="272" t="s">
        <v>44</v>
      </c>
      <c r="DG369" s="272" t="s">
        <v>44</v>
      </c>
      <c r="DH369" s="272" t="s">
        <v>44</v>
      </c>
      <c r="DI369" s="272" t="s">
        <v>44</v>
      </c>
      <c r="DJ369" s="272" t="s">
        <v>44</v>
      </c>
      <c r="DK369" s="272">
        <v>26</v>
      </c>
      <c r="DL369" s="250">
        <v>732</v>
      </c>
      <c r="DM369" s="250">
        <v>590</v>
      </c>
      <c r="DN369" s="250">
        <v>44</v>
      </c>
      <c r="DO369" s="250">
        <v>1179</v>
      </c>
      <c r="DP369" s="250">
        <v>7235446</v>
      </c>
      <c r="DQ369" s="250">
        <v>9884</v>
      </c>
      <c r="DR369" s="250">
        <v>22449</v>
      </c>
      <c r="DS369" s="250">
        <v>6323532</v>
      </c>
      <c r="DT369" s="250">
        <v>10718</v>
      </c>
      <c r="DU369" s="250">
        <v>24397</v>
      </c>
      <c r="DV369" s="250">
        <v>541317</v>
      </c>
      <c r="DW369" s="250">
        <v>12303</v>
      </c>
      <c r="DX369" s="250">
        <v>32974</v>
      </c>
      <c r="DY369" s="250">
        <v>17593530</v>
      </c>
      <c r="DZ369" s="250">
        <v>14922</v>
      </c>
      <c r="EA369" s="250">
        <v>34367</v>
      </c>
      <c r="EB369" s="155"/>
      <c r="EC369" s="75">
        <f t="shared" si="1061"/>
        <v>7</v>
      </c>
      <c r="ED369" s="74">
        <f t="shared" si="1062"/>
        <v>2018</v>
      </c>
      <c r="EE369" s="165">
        <f t="shared" si="1063"/>
        <v>43282</v>
      </c>
      <c r="EF369" s="157">
        <f t="shared" si="1064"/>
        <v>31</v>
      </c>
      <c r="EG369" s="156"/>
      <c r="EH369" s="166">
        <f>IFERROR(HLOOKUP(EH$1,$H$5:$FY$1802,MATCH($A369,$A$5:$A$1802,0),0)*HLOOKUP(EH$2,$H$5:$FY$1802,MATCH($A369,$A$5:$A$1802,0),0),$H$2)</f>
        <v>72007</v>
      </c>
      <c r="EI369" s="166" t="str">
        <f>IFERROR(HLOOKUP(EI$1,$H$5:$FY$1802,MATCH($A369,$A$5:$A$1802,0),0)*HLOOKUP(EI$2,$H$5:$FY$1802,MATCH($A369,$A$5:$A$1802,0),0),$H$2)</f>
        <v>-</v>
      </c>
      <c r="EJ369" s="166">
        <f>IFERROR(HLOOKUP(EJ$1,$H$5:$FY$1802,MATCH($A369,$A$5:$A$1802,0),0)*HLOOKUP(EJ$2,$H$5:$FY$1802,MATCH($A369,$A$5:$A$1802,0),0),$H$2)</f>
        <v>4752462</v>
      </c>
      <c r="EK369" s="166">
        <f>IFERROR(HLOOKUP(EK$1,$H$5:$FY$1802,MATCH($A369,$A$5:$A$1802,0),0)*HLOOKUP(EK$2,$H$5:$FY$1802,MATCH($A369,$A$5:$A$1802,0),0),$H$2)</f>
        <v>9648938</v>
      </c>
      <c r="EL369" s="166">
        <f>IFERROR(HLOOKUP(EL$1,$H$5:$FY$1802,MATCH($A369,$A$5:$A$1802,0),0)*HLOOKUP(EL$2,$H$5:$FY$1802,MATCH($A369,$A$5:$A$1802,0),0),$H$2)</f>
        <v>6541620</v>
      </c>
      <c r="EM369" s="166">
        <f>IFERROR(HLOOKUP(EM$1,$H$5:$FY$1802,MATCH($A369,$A$5:$A$1802,0),0)*HLOOKUP(EM$2,$H$5:$FY$1802,MATCH($A369,$A$5:$A$1802,0),0),$H$2)</f>
        <v>6955821</v>
      </c>
      <c r="EN369" s="166">
        <f>IFERROR(HLOOKUP(EN$1,$H$5:$FY$1802,MATCH($A369,$A$5:$A$1802,0),0)*HLOOKUP(EN$2,$H$5:$FY$1802,MATCH($A369,$A$5:$A$1802,0),0),$H$2)</f>
        <v>128927814</v>
      </c>
      <c r="EO369" s="166">
        <f>IFERROR(HLOOKUP(EO$1,$H$5:$FY$1802,MATCH($A369,$A$5:$A$1802,0),0)*HLOOKUP(EO$2,$H$5:$FY$1802,MATCH($A369,$A$5:$A$1802,0),0),$H$2)</f>
        <v>173871762</v>
      </c>
      <c r="EP369" s="166">
        <f>IFERROR(HLOOKUP(EP$1,$H$5:$FY$1802,MATCH($A369,$A$5:$A$1802,0),0)*HLOOKUP(EP$2,$H$5:$FY$1802,MATCH($A369,$A$5:$A$1802,0),0),$H$2)</f>
        <v>38273472</v>
      </c>
      <c r="EQ369" s="166" t="str">
        <f>IFERROR(HLOOKUP(EQ$1,$H$5:$FY$1802,MATCH($A369,$A$5:$A$1802,0),0)*HLOOKUP(EQ$2,$H$5:$FY$1802,MATCH($A369,$A$5:$A$1802,0),0),$H$2)</f>
        <v>-</v>
      </c>
      <c r="ER369" s="166" t="str">
        <f>IFERROR(HLOOKUP(ER$1,$H$5:$FY$1802,MATCH($A369,$A$5:$A$1802,0),0)*HLOOKUP(ER$2,$H$5:$FY$1802,MATCH($A369,$A$5:$A$1802,0),0),$H$2)</f>
        <v>-</v>
      </c>
      <c r="ES369" s="166" t="str">
        <f>IFERROR(HLOOKUP(ES$1,$H$5:$FY$1802,MATCH($A369,$A$5:$A$1802,0),0)*HLOOKUP(ES$2,$H$5:$FY$1802,MATCH($A369,$A$5:$A$1802,0),0),$H$2)</f>
        <v>-</v>
      </c>
      <c r="ET369" s="166" t="str">
        <f>IFERROR(HLOOKUP(ET$1,$H$5:$FY$1802,MATCH($A369,$A$5:$A$1802,0),0)*HLOOKUP(ET$2,$H$5:$FY$1802,MATCH($A369,$A$5:$A$1802,0),0),$H$2)</f>
        <v>-</v>
      </c>
      <c r="EU369" s="166" t="str">
        <f>IFERROR(HLOOKUP(EU$1,$H$5:$FY$1802,MATCH($A369,$A$5:$A$1802,0),0)*HLOOKUP(EU$2,$H$5:$FY$1802,MATCH($A369,$A$5:$A$1802,0),0),$H$2)</f>
        <v>-</v>
      </c>
      <c r="EV369" s="166" t="str">
        <f>IFERROR(HLOOKUP(EV$1,$H$5:$FY$1802,MATCH($A369,$A$5:$A$1802,0),0)*HLOOKUP(EV$2,$H$5:$FY$1802,MATCH($A369,$A$5:$A$1802,0),0),$H$2)</f>
        <v>-</v>
      </c>
      <c r="EW369" s="166" t="str">
        <f>IFERROR(HLOOKUP(EW$1,$H$5:$FY$1802,MATCH($A369,$A$5:$A$1802,0),0)*HLOOKUP(EW$2,$H$5:$FY$1802,MATCH($A369,$A$5:$A$1802,0),0),$H$2)</f>
        <v>-</v>
      </c>
      <c r="EX369" s="166" t="str">
        <f>IFERROR(HLOOKUP(EX$1,$H$5:$FY$1802,MATCH($A369,$A$5:$A$1802,0),0)*HLOOKUP(EX$2,$H$5:$FY$1802,MATCH($A369,$A$5:$A$1802,0),0),$H$2)</f>
        <v>-</v>
      </c>
      <c r="EY369" s="166" t="str">
        <f>IFERROR(HLOOKUP(EY$1,$H$5:$FY$1802,MATCH($A369,$A$5:$A$1802,0),0)*HLOOKUP(EY$2,$H$5:$FY$1802,MATCH($A369,$A$5:$A$1802,0),0),$H$2)</f>
        <v>-</v>
      </c>
      <c r="EZ369" s="166" t="str">
        <f>IFERROR(HLOOKUP(EZ$1,$H$5:$FY$1802,MATCH($A369,$A$5:$A$1802,0),0)*HLOOKUP(EZ$2,$H$5:$FY$1802,MATCH($A369,$A$5:$A$1802,0),0),$H$2)</f>
        <v>-</v>
      </c>
      <c r="FA369" s="166" t="str">
        <f>IFERROR(HLOOKUP(FA$1,$H$5:$FY$1802,MATCH($A369,$A$5:$A$1802,0),0)*HLOOKUP(FA$2,$H$5:$FY$1802,MATCH($A369,$A$5:$A$1802,0),0),$H$2)</f>
        <v>-</v>
      </c>
      <c r="FB369" s="166">
        <f>IFERROR(HLOOKUP(FB$1,$H$5:$FY$1802,MATCH($A369,$A$5:$A$1802,0),0)*HLOOKUP(FB$2,$H$5:$FY$1802,MATCH($A369,$A$5:$A$1802,0),0),$H$2)</f>
        <v>235438</v>
      </c>
      <c r="FC369" s="166">
        <f>IFERROR(HLOOKUP(FC$1,$H$5:$FY$1802,MATCH($A369,$A$5:$A$1802,0),0)*HLOOKUP(FC$2,$H$5:$FY$1802,MATCH($A369,$A$5:$A$1802,0),0),$H$2)</f>
        <v>521898</v>
      </c>
      <c r="FD369" s="166">
        <f>IFERROR(HLOOKUP(FD$1,$H$5:$FY$1802,MATCH($A369,$A$5:$A$1802,0),0)*HLOOKUP(FD$2,$H$5:$FY$1802,MATCH($A369,$A$5:$A$1802,0),0),$H$2)</f>
        <v>16432668</v>
      </c>
      <c r="FE369" s="166">
        <f>IFERROR(HLOOKUP(FE$1,$H$5:$FY$1802,MATCH($A369,$A$5:$A$1802,0),0)*HLOOKUP(FE$2,$H$5:$FY$1802,MATCH($A369,$A$5:$A$1802,0),0),$H$2)</f>
        <v>14394230</v>
      </c>
      <c r="FF369" s="166">
        <f>IFERROR(HLOOKUP(FF$1,$H$5:$FY$1802,MATCH($A369,$A$5:$A$1802,0),0)*HLOOKUP(FF$2,$H$5:$FY$1802,MATCH($A369,$A$5:$A$1802,0),0),$H$2)</f>
        <v>1450856</v>
      </c>
      <c r="FG369" s="166">
        <f>IFERROR(HLOOKUP(FG$1,$H$5:$FY$1802,MATCH($A369,$A$5:$A$1802,0),0)*HLOOKUP(FG$2,$H$5:$FY$1802,MATCH($A369,$A$5:$A$1802,0),0),$H$2)</f>
        <v>40518693</v>
      </c>
      <c r="FH369" s="152"/>
      <c r="FI369" s="405">
        <f t="shared" si="1065"/>
        <v>2.1808359397213533</v>
      </c>
      <c r="FJ369" s="405">
        <f t="shared" si="1065"/>
        <v>1.6165766278077907</v>
      </c>
      <c r="FK369" s="405">
        <f t="shared" si="1066"/>
        <v>2.1743331232934255</v>
      </c>
      <c r="FL369" s="405">
        <f t="shared" si="1067"/>
        <v>1.6553245116572148</v>
      </c>
      <c r="FM369" s="405">
        <f t="shared" si="1068"/>
        <v>1.5628824436595194</v>
      </c>
      <c r="FN369" s="405">
        <f t="shared" si="1069"/>
        <v>1.1509626386746927</v>
      </c>
      <c r="FO369" s="405">
        <f t="shared" si="1070"/>
        <v>1.9025515137990032</v>
      </c>
      <c r="FP369" s="405">
        <f t="shared" si="1071"/>
        <v>1.0833891244513874</v>
      </c>
      <c r="FQ369" s="405">
        <f t="shared" si="1072"/>
        <v>1.8687694704049844</v>
      </c>
      <c r="FR369" s="405">
        <f t="shared" si="1073"/>
        <v>1.0856697819314642</v>
      </c>
      <c r="FS369" s="65"/>
      <c r="FU369" s="89"/>
    </row>
    <row r="370" spans="1:177" ht="10.35" customHeight="1" x14ac:dyDescent="0.2">
      <c r="A370" s="74" t="str">
        <f t="shared" si="1060"/>
        <v>2018-19JULYR1F</v>
      </c>
      <c r="B370" s="163" t="str">
        <f t="shared" si="1074"/>
        <v>2018-19</v>
      </c>
      <c r="C370" s="26" t="s">
        <v>847</v>
      </c>
      <c r="D370" s="163" t="str">
        <f>INDEX($FV$16:$FW$26,MATCH($F370,$FV$16:$FV$26,0),2)</f>
        <v>Y59</v>
      </c>
      <c r="E370" s="163" t="str">
        <f>VLOOKUP($D370,$FW$8:$FX$14,2,0)</f>
        <v>South East</v>
      </c>
      <c r="F370" s="271" t="s">
        <v>852</v>
      </c>
      <c r="G370" s="271" t="s">
        <v>873</v>
      </c>
      <c r="H370" s="272">
        <v>3151</v>
      </c>
      <c r="I370" s="272">
        <v>1830</v>
      </c>
      <c r="J370" s="272">
        <v>11987</v>
      </c>
      <c r="K370" s="272">
        <v>7</v>
      </c>
      <c r="L370" s="272">
        <v>1</v>
      </c>
      <c r="M370" s="272" t="s">
        <v>44</v>
      </c>
      <c r="N370" s="272">
        <v>32</v>
      </c>
      <c r="O370" s="272">
        <v>93</v>
      </c>
      <c r="P370" s="272" t="s">
        <v>44</v>
      </c>
      <c r="Q370" s="272" t="s">
        <v>44</v>
      </c>
      <c r="R370" s="272" t="s">
        <v>44</v>
      </c>
      <c r="S370" s="272" t="s">
        <v>44</v>
      </c>
      <c r="T370" s="272">
        <v>2128</v>
      </c>
      <c r="U370" s="272">
        <v>42</v>
      </c>
      <c r="V370" s="272">
        <v>26</v>
      </c>
      <c r="W370" s="272">
        <v>699</v>
      </c>
      <c r="X370" s="272">
        <v>777</v>
      </c>
      <c r="Y370" s="272">
        <v>470</v>
      </c>
      <c r="Z370" s="272">
        <v>24669</v>
      </c>
      <c r="AA370" s="272">
        <v>587</v>
      </c>
      <c r="AB370" s="272">
        <v>1175</v>
      </c>
      <c r="AC370" s="272">
        <v>16273</v>
      </c>
      <c r="AD370" s="272">
        <v>626</v>
      </c>
      <c r="AE370" s="272">
        <v>1175</v>
      </c>
      <c r="AF370" s="272">
        <v>688512</v>
      </c>
      <c r="AG370" s="272">
        <v>985</v>
      </c>
      <c r="AH370" s="272">
        <v>2590</v>
      </c>
      <c r="AI370" s="272">
        <v>2607400</v>
      </c>
      <c r="AJ370" s="272">
        <v>3356</v>
      </c>
      <c r="AK370" s="272">
        <v>8592</v>
      </c>
      <c r="AL370" s="272">
        <v>1993970</v>
      </c>
      <c r="AM370" s="272">
        <v>4242</v>
      </c>
      <c r="AN370" s="272">
        <v>11097</v>
      </c>
      <c r="AO370" s="272">
        <v>138</v>
      </c>
      <c r="AP370" s="272">
        <v>0</v>
      </c>
      <c r="AQ370" s="272">
        <v>5</v>
      </c>
      <c r="AR370" s="272">
        <v>0</v>
      </c>
      <c r="AS370" s="272">
        <v>1</v>
      </c>
      <c r="AT370" s="272">
        <v>132</v>
      </c>
      <c r="AU370" s="272">
        <v>0</v>
      </c>
      <c r="AV370" s="272">
        <v>1605</v>
      </c>
      <c r="AW370" s="272">
        <v>13</v>
      </c>
      <c r="AX370" s="272">
        <v>372</v>
      </c>
      <c r="AY370" s="272">
        <v>1990</v>
      </c>
      <c r="AZ370" s="272">
        <v>69</v>
      </c>
      <c r="BA370" s="272">
        <v>59</v>
      </c>
      <c r="BB370" s="272">
        <v>31</v>
      </c>
      <c r="BC370" s="272">
        <v>31</v>
      </c>
      <c r="BD370" s="272">
        <v>971</v>
      </c>
      <c r="BE370" s="272">
        <v>867</v>
      </c>
      <c r="BF370" s="272">
        <v>1217</v>
      </c>
      <c r="BG370" s="272">
        <v>839</v>
      </c>
      <c r="BH370" s="272">
        <v>1245</v>
      </c>
      <c r="BI370" s="272">
        <v>519</v>
      </c>
      <c r="BJ370" s="272" t="s">
        <v>44</v>
      </c>
      <c r="BK370" s="272" t="s">
        <v>44</v>
      </c>
      <c r="BL370" s="272" t="s">
        <v>44</v>
      </c>
      <c r="BM370" s="272" t="s">
        <v>44</v>
      </c>
      <c r="BN370" s="272" t="s">
        <v>44</v>
      </c>
      <c r="BO370" s="272" t="s">
        <v>44</v>
      </c>
      <c r="BP370" s="272" t="s">
        <v>44</v>
      </c>
      <c r="BQ370" s="272" t="s">
        <v>44</v>
      </c>
      <c r="BR370" s="272" t="s">
        <v>44</v>
      </c>
      <c r="BS370" s="272" t="s">
        <v>44</v>
      </c>
      <c r="BT370" s="272" t="s">
        <v>44</v>
      </c>
      <c r="BU370" s="272" t="s">
        <v>44</v>
      </c>
      <c r="BV370" s="272" t="s">
        <v>44</v>
      </c>
      <c r="BW370" s="272" t="s">
        <v>44</v>
      </c>
      <c r="BX370" s="272" t="s">
        <v>44</v>
      </c>
      <c r="BY370" s="272" t="s">
        <v>44</v>
      </c>
      <c r="BZ370" s="272" t="s">
        <v>44</v>
      </c>
      <c r="CA370" s="272" t="s">
        <v>44</v>
      </c>
      <c r="CB370" s="272" t="s">
        <v>44</v>
      </c>
      <c r="CC370" s="272" t="s">
        <v>44</v>
      </c>
      <c r="CD370" s="272" t="s">
        <v>44</v>
      </c>
      <c r="CE370" s="272" t="s">
        <v>44</v>
      </c>
      <c r="CF370" s="272" t="s">
        <v>44</v>
      </c>
      <c r="CG370" s="272" t="s">
        <v>44</v>
      </c>
      <c r="CH370" s="272" t="s">
        <v>44</v>
      </c>
      <c r="CI370" s="272" t="s">
        <v>44</v>
      </c>
      <c r="CJ370" s="272" t="s">
        <v>44</v>
      </c>
      <c r="CK370" s="272" t="s">
        <v>44</v>
      </c>
      <c r="CL370" s="272" t="s">
        <v>44</v>
      </c>
      <c r="CM370" s="272" t="s">
        <v>44</v>
      </c>
      <c r="CN370" s="272" t="s">
        <v>44</v>
      </c>
      <c r="CO370" s="272" t="s">
        <v>44</v>
      </c>
      <c r="CP370" s="272" t="s">
        <v>44</v>
      </c>
      <c r="CQ370" s="272" t="s">
        <v>44</v>
      </c>
      <c r="CR370" s="272" t="s">
        <v>44</v>
      </c>
      <c r="CS370" s="272" t="s">
        <v>44</v>
      </c>
      <c r="CT370" s="272" t="s">
        <v>44</v>
      </c>
      <c r="CU370" s="272" t="s">
        <v>44</v>
      </c>
      <c r="CV370" s="272" t="s">
        <v>44</v>
      </c>
      <c r="CW370" s="272" t="s">
        <v>44</v>
      </c>
      <c r="CX370" s="272">
        <v>4</v>
      </c>
      <c r="CY370" s="272">
        <v>0</v>
      </c>
      <c r="CZ370" s="272">
        <v>0</v>
      </c>
      <c r="DA370" s="272">
        <v>0</v>
      </c>
      <c r="DB370" s="272">
        <v>18</v>
      </c>
      <c r="DC370" s="272">
        <v>558</v>
      </c>
      <c r="DD370" s="272">
        <v>31</v>
      </c>
      <c r="DE370" s="272">
        <v>51</v>
      </c>
      <c r="DF370" s="272" t="s">
        <v>44</v>
      </c>
      <c r="DG370" s="272" t="s">
        <v>44</v>
      </c>
      <c r="DH370" s="272" t="s">
        <v>44</v>
      </c>
      <c r="DI370" s="272" t="s">
        <v>44</v>
      </c>
      <c r="DJ370" s="272" t="s">
        <v>44</v>
      </c>
      <c r="DK370" s="272">
        <v>125</v>
      </c>
      <c r="DL370" s="250">
        <v>68</v>
      </c>
      <c r="DM370" s="250">
        <v>41</v>
      </c>
      <c r="DN370" s="250">
        <v>0</v>
      </c>
      <c r="DO370" s="250">
        <v>13</v>
      </c>
      <c r="DP370" s="250">
        <v>270763</v>
      </c>
      <c r="DQ370" s="250">
        <v>3982</v>
      </c>
      <c r="DR370" s="250">
        <v>12334</v>
      </c>
      <c r="DS370" s="250">
        <v>282922</v>
      </c>
      <c r="DT370" s="250">
        <v>6901</v>
      </c>
      <c r="DU370" s="250">
        <v>13062</v>
      </c>
      <c r="DV370" s="250">
        <v>0</v>
      </c>
      <c r="DW370" s="250">
        <v>0</v>
      </c>
      <c r="DX370" s="250">
        <v>0</v>
      </c>
      <c r="DY370" s="250">
        <v>106319</v>
      </c>
      <c r="DZ370" s="250">
        <v>8178</v>
      </c>
      <c r="EA370" s="250">
        <v>19484</v>
      </c>
      <c r="EB370" s="155"/>
      <c r="EC370" s="75">
        <f t="shared" si="1061"/>
        <v>7</v>
      </c>
      <c r="ED370" s="74">
        <f t="shared" si="1062"/>
        <v>2018</v>
      </c>
      <c r="EE370" s="165">
        <f t="shared" si="1063"/>
        <v>43282</v>
      </c>
      <c r="EF370" s="157">
        <f t="shared" si="1064"/>
        <v>31</v>
      </c>
      <c r="EG370" s="156"/>
      <c r="EH370" s="166">
        <f>IFERROR(HLOOKUP(EH$1,$H$5:$FY$1802,MATCH($A370,$A$5:$A$1802,0),0)*HLOOKUP(EH$2,$H$5:$FY$1802,MATCH($A370,$A$5:$A$1802,0),0),$H$2)</f>
        <v>1830</v>
      </c>
      <c r="EI370" s="166" t="str">
        <f>IFERROR(HLOOKUP(EI$1,$H$5:$FY$1802,MATCH($A370,$A$5:$A$1802,0),0)*HLOOKUP(EI$2,$H$5:$FY$1802,MATCH($A370,$A$5:$A$1802,0),0),$H$2)</f>
        <v>-</v>
      </c>
      <c r="EJ370" s="166">
        <f>IFERROR(HLOOKUP(EJ$1,$H$5:$FY$1802,MATCH($A370,$A$5:$A$1802,0),0)*HLOOKUP(EJ$2,$H$5:$FY$1802,MATCH($A370,$A$5:$A$1802,0),0),$H$2)</f>
        <v>58560</v>
      </c>
      <c r="EK370" s="166">
        <f>IFERROR(HLOOKUP(EK$1,$H$5:$FY$1802,MATCH($A370,$A$5:$A$1802,0),0)*HLOOKUP(EK$2,$H$5:$FY$1802,MATCH($A370,$A$5:$A$1802,0),0),$H$2)</f>
        <v>170190</v>
      </c>
      <c r="EL370" s="166">
        <f>IFERROR(HLOOKUP(EL$1,$H$5:$FY$1802,MATCH($A370,$A$5:$A$1802,0),0)*HLOOKUP(EL$2,$H$5:$FY$1802,MATCH($A370,$A$5:$A$1802,0),0),$H$2)</f>
        <v>49350</v>
      </c>
      <c r="EM370" s="166">
        <f>IFERROR(HLOOKUP(EM$1,$H$5:$FY$1802,MATCH($A370,$A$5:$A$1802,0),0)*HLOOKUP(EM$2,$H$5:$FY$1802,MATCH($A370,$A$5:$A$1802,0),0),$H$2)</f>
        <v>30550</v>
      </c>
      <c r="EN370" s="166">
        <f>IFERROR(HLOOKUP(EN$1,$H$5:$FY$1802,MATCH($A370,$A$5:$A$1802,0),0)*HLOOKUP(EN$2,$H$5:$FY$1802,MATCH($A370,$A$5:$A$1802,0),0),$H$2)</f>
        <v>1810410</v>
      </c>
      <c r="EO370" s="166">
        <f>IFERROR(HLOOKUP(EO$1,$H$5:$FY$1802,MATCH($A370,$A$5:$A$1802,0),0)*HLOOKUP(EO$2,$H$5:$FY$1802,MATCH($A370,$A$5:$A$1802,0),0),$H$2)</f>
        <v>6675984</v>
      </c>
      <c r="EP370" s="166">
        <f>IFERROR(HLOOKUP(EP$1,$H$5:$FY$1802,MATCH($A370,$A$5:$A$1802,0),0)*HLOOKUP(EP$2,$H$5:$FY$1802,MATCH($A370,$A$5:$A$1802,0),0),$H$2)</f>
        <v>5215590</v>
      </c>
      <c r="EQ370" s="166" t="str">
        <f>IFERROR(HLOOKUP(EQ$1,$H$5:$FY$1802,MATCH($A370,$A$5:$A$1802,0),0)*HLOOKUP(EQ$2,$H$5:$FY$1802,MATCH($A370,$A$5:$A$1802,0),0),$H$2)</f>
        <v>-</v>
      </c>
      <c r="ER370" s="166" t="str">
        <f>IFERROR(HLOOKUP(ER$1,$H$5:$FY$1802,MATCH($A370,$A$5:$A$1802,0),0)*HLOOKUP(ER$2,$H$5:$FY$1802,MATCH($A370,$A$5:$A$1802,0),0),$H$2)</f>
        <v>-</v>
      </c>
      <c r="ES370" s="166" t="str">
        <f>IFERROR(HLOOKUP(ES$1,$H$5:$FY$1802,MATCH($A370,$A$5:$A$1802,0),0)*HLOOKUP(ES$2,$H$5:$FY$1802,MATCH($A370,$A$5:$A$1802,0),0),$H$2)</f>
        <v>-</v>
      </c>
      <c r="ET370" s="166" t="str">
        <f>IFERROR(HLOOKUP(ET$1,$H$5:$FY$1802,MATCH($A370,$A$5:$A$1802,0),0)*HLOOKUP(ET$2,$H$5:$FY$1802,MATCH($A370,$A$5:$A$1802,0),0),$H$2)</f>
        <v>-</v>
      </c>
      <c r="EU370" s="166" t="str">
        <f>IFERROR(HLOOKUP(EU$1,$H$5:$FY$1802,MATCH($A370,$A$5:$A$1802,0),0)*HLOOKUP(EU$2,$H$5:$FY$1802,MATCH($A370,$A$5:$A$1802,0),0),$H$2)</f>
        <v>-</v>
      </c>
      <c r="EV370" s="166" t="str">
        <f>IFERROR(HLOOKUP(EV$1,$H$5:$FY$1802,MATCH($A370,$A$5:$A$1802,0),0)*HLOOKUP(EV$2,$H$5:$FY$1802,MATCH($A370,$A$5:$A$1802,0),0),$H$2)</f>
        <v>-</v>
      </c>
      <c r="EW370" s="166" t="str">
        <f>IFERROR(HLOOKUP(EW$1,$H$5:$FY$1802,MATCH($A370,$A$5:$A$1802,0),0)*HLOOKUP(EW$2,$H$5:$FY$1802,MATCH($A370,$A$5:$A$1802,0),0),$H$2)</f>
        <v>-</v>
      </c>
      <c r="EX370" s="166" t="str">
        <f>IFERROR(HLOOKUP(EX$1,$H$5:$FY$1802,MATCH($A370,$A$5:$A$1802,0),0)*HLOOKUP(EX$2,$H$5:$FY$1802,MATCH($A370,$A$5:$A$1802,0),0),$H$2)</f>
        <v>-</v>
      </c>
      <c r="EY370" s="166" t="str">
        <f>IFERROR(HLOOKUP(EY$1,$H$5:$FY$1802,MATCH($A370,$A$5:$A$1802,0),0)*HLOOKUP(EY$2,$H$5:$FY$1802,MATCH($A370,$A$5:$A$1802,0),0),$H$2)</f>
        <v>-</v>
      </c>
      <c r="EZ370" s="166" t="str">
        <f>IFERROR(HLOOKUP(EZ$1,$H$5:$FY$1802,MATCH($A370,$A$5:$A$1802,0),0)*HLOOKUP(EZ$2,$H$5:$FY$1802,MATCH($A370,$A$5:$A$1802,0),0),$H$2)</f>
        <v>-</v>
      </c>
      <c r="FA370" s="166" t="str">
        <f>IFERROR(HLOOKUP(FA$1,$H$5:$FY$1802,MATCH($A370,$A$5:$A$1802,0),0)*HLOOKUP(FA$2,$H$5:$FY$1802,MATCH($A370,$A$5:$A$1802,0),0),$H$2)</f>
        <v>-</v>
      </c>
      <c r="FB370" s="166">
        <f>IFERROR(HLOOKUP(FB$1,$H$5:$FY$1802,MATCH($A370,$A$5:$A$1802,0),0)*HLOOKUP(FB$2,$H$5:$FY$1802,MATCH($A370,$A$5:$A$1802,0),0),$H$2)</f>
        <v>0</v>
      </c>
      <c r="FC370" s="166">
        <f>IFERROR(HLOOKUP(FC$1,$H$5:$FY$1802,MATCH($A370,$A$5:$A$1802,0),0)*HLOOKUP(FC$2,$H$5:$FY$1802,MATCH($A370,$A$5:$A$1802,0),0),$H$2)</f>
        <v>918</v>
      </c>
      <c r="FD370" s="166">
        <f>IFERROR(HLOOKUP(FD$1,$H$5:$FY$1802,MATCH($A370,$A$5:$A$1802,0),0)*HLOOKUP(FD$2,$H$5:$FY$1802,MATCH($A370,$A$5:$A$1802,0),0),$H$2)</f>
        <v>838712</v>
      </c>
      <c r="FE370" s="166">
        <f>IFERROR(HLOOKUP(FE$1,$H$5:$FY$1802,MATCH($A370,$A$5:$A$1802,0),0)*HLOOKUP(FE$2,$H$5:$FY$1802,MATCH($A370,$A$5:$A$1802,0),0),$H$2)</f>
        <v>535542</v>
      </c>
      <c r="FF370" s="166">
        <f>IFERROR(HLOOKUP(FF$1,$H$5:$FY$1802,MATCH($A370,$A$5:$A$1802,0),0)*HLOOKUP(FF$2,$H$5:$FY$1802,MATCH($A370,$A$5:$A$1802,0),0),$H$2)</f>
        <v>0</v>
      </c>
      <c r="FG370" s="166">
        <f>IFERROR(HLOOKUP(FG$1,$H$5:$FY$1802,MATCH($A370,$A$5:$A$1802,0),0)*HLOOKUP(FG$2,$H$5:$FY$1802,MATCH($A370,$A$5:$A$1802,0),0),$H$2)</f>
        <v>253292</v>
      </c>
      <c r="FH370" s="152"/>
      <c r="FI370" s="405">
        <f t="shared" si="1065"/>
        <v>1.6428571428571428</v>
      </c>
      <c r="FJ370" s="405">
        <f t="shared" si="1065"/>
        <v>1.4047619047619047</v>
      </c>
      <c r="FK370" s="405">
        <f t="shared" si="1066"/>
        <v>1.1923076923076923</v>
      </c>
      <c r="FL370" s="405">
        <f t="shared" si="1067"/>
        <v>1.1923076923076923</v>
      </c>
      <c r="FM370" s="405">
        <f t="shared" si="1068"/>
        <v>1.3891273247496423</v>
      </c>
      <c r="FN370" s="405">
        <f t="shared" si="1069"/>
        <v>1.2403433476394849</v>
      </c>
      <c r="FO370" s="405">
        <f t="shared" si="1070"/>
        <v>1.5662805662805663</v>
      </c>
      <c r="FP370" s="405">
        <f t="shared" si="1071"/>
        <v>1.0797940797940797</v>
      </c>
      <c r="FQ370" s="405">
        <f t="shared" si="1072"/>
        <v>2.6489361702127661</v>
      </c>
      <c r="FR370" s="405">
        <f t="shared" si="1073"/>
        <v>1.1042553191489362</v>
      </c>
      <c r="FS370" s="65"/>
      <c r="FU370" s="89"/>
    </row>
    <row r="371" spans="1:177" ht="10.35" customHeight="1" x14ac:dyDescent="0.2">
      <c r="A371" s="180" t="str">
        <f t="shared" si="1060"/>
        <v>2018-19JULYRRU</v>
      </c>
      <c r="B371" s="182" t="str">
        <f t="shared" si="1074"/>
        <v>2018-19</v>
      </c>
      <c r="C371" s="181" t="s">
        <v>847</v>
      </c>
      <c r="D371" s="182" t="str">
        <f>INDEX($FV$16:$FW$26,MATCH($F371,$FV$16:$FV$26,0),2)</f>
        <v>Y56</v>
      </c>
      <c r="E371" s="182" t="str">
        <f>VLOOKUP($D371,$FW$8:$FX$14,2,0)</f>
        <v>London</v>
      </c>
      <c r="F371" s="273" t="s">
        <v>855</v>
      </c>
      <c r="G371" s="273" t="s">
        <v>874</v>
      </c>
      <c r="H371" s="274">
        <v>173753</v>
      </c>
      <c r="I371" s="274">
        <v>143478</v>
      </c>
      <c r="J371" s="274">
        <v>2567579</v>
      </c>
      <c r="K371" s="274">
        <v>18</v>
      </c>
      <c r="L371" s="274">
        <v>0</v>
      </c>
      <c r="M371" s="274" t="s">
        <v>44</v>
      </c>
      <c r="N371" s="274">
        <v>120</v>
      </c>
      <c r="O371" s="274">
        <v>218</v>
      </c>
      <c r="P371" s="274" t="s">
        <v>44</v>
      </c>
      <c r="Q371" s="274" t="s">
        <v>44</v>
      </c>
      <c r="R371" s="274" t="s">
        <v>44</v>
      </c>
      <c r="S371" s="274" t="s">
        <v>44</v>
      </c>
      <c r="T371" s="274">
        <v>104795</v>
      </c>
      <c r="U371" s="274">
        <v>10721</v>
      </c>
      <c r="V371" s="274">
        <v>7912</v>
      </c>
      <c r="W371" s="274">
        <v>58926</v>
      </c>
      <c r="X371" s="274">
        <v>20198</v>
      </c>
      <c r="Y371" s="274">
        <v>1090</v>
      </c>
      <c r="Z371" s="274">
        <v>4334725</v>
      </c>
      <c r="AA371" s="274">
        <v>404</v>
      </c>
      <c r="AB371" s="274">
        <v>674</v>
      </c>
      <c r="AC371" s="274">
        <v>5769727</v>
      </c>
      <c r="AD371" s="274">
        <v>729</v>
      </c>
      <c r="AE371" s="274">
        <v>1266</v>
      </c>
      <c r="AF371" s="274">
        <v>73456954</v>
      </c>
      <c r="AG371" s="274">
        <v>1247</v>
      </c>
      <c r="AH371" s="274">
        <v>2599</v>
      </c>
      <c r="AI371" s="274">
        <v>70902292</v>
      </c>
      <c r="AJ371" s="274">
        <v>3510</v>
      </c>
      <c r="AK371" s="274">
        <v>8574</v>
      </c>
      <c r="AL371" s="274">
        <v>6824365</v>
      </c>
      <c r="AM371" s="274">
        <v>6261</v>
      </c>
      <c r="AN371" s="274">
        <v>14724</v>
      </c>
      <c r="AO371" s="274">
        <v>8022</v>
      </c>
      <c r="AP371" s="274">
        <v>315</v>
      </c>
      <c r="AQ371" s="274">
        <v>1266</v>
      </c>
      <c r="AR371" s="274">
        <v>6685</v>
      </c>
      <c r="AS371" s="274">
        <v>238</v>
      </c>
      <c r="AT371" s="274">
        <v>6203</v>
      </c>
      <c r="AU371" s="274">
        <v>0</v>
      </c>
      <c r="AV371" s="274">
        <v>62977</v>
      </c>
      <c r="AW371" s="274">
        <v>6542</v>
      </c>
      <c r="AX371" s="274">
        <v>27254</v>
      </c>
      <c r="AY371" s="274">
        <v>96773</v>
      </c>
      <c r="AZ371" s="274">
        <v>27579</v>
      </c>
      <c r="BA371" s="274">
        <v>21369</v>
      </c>
      <c r="BB371" s="274">
        <v>20249</v>
      </c>
      <c r="BC371" s="274">
        <v>16005</v>
      </c>
      <c r="BD371" s="274">
        <v>87501</v>
      </c>
      <c r="BE371" s="274">
        <v>66756</v>
      </c>
      <c r="BF371" s="274">
        <v>32333</v>
      </c>
      <c r="BG371" s="274">
        <v>22810</v>
      </c>
      <c r="BH371" s="274">
        <v>1557</v>
      </c>
      <c r="BI371" s="274">
        <v>1156</v>
      </c>
      <c r="BJ371" s="274" t="s">
        <v>44</v>
      </c>
      <c r="BK371" s="274" t="s">
        <v>44</v>
      </c>
      <c r="BL371" s="274" t="s">
        <v>44</v>
      </c>
      <c r="BM371" s="274" t="s">
        <v>44</v>
      </c>
      <c r="BN371" s="274" t="s">
        <v>44</v>
      </c>
      <c r="BO371" s="274" t="s">
        <v>44</v>
      </c>
      <c r="BP371" s="274" t="s">
        <v>44</v>
      </c>
      <c r="BQ371" s="274" t="s">
        <v>44</v>
      </c>
      <c r="BR371" s="274" t="s">
        <v>44</v>
      </c>
      <c r="BS371" s="274" t="s">
        <v>44</v>
      </c>
      <c r="BT371" s="274" t="s">
        <v>44</v>
      </c>
      <c r="BU371" s="274" t="s">
        <v>44</v>
      </c>
      <c r="BV371" s="274" t="s">
        <v>44</v>
      </c>
      <c r="BW371" s="274" t="s">
        <v>44</v>
      </c>
      <c r="BX371" s="274" t="s">
        <v>44</v>
      </c>
      <c r="BY371" s="274" t="s">
        <v>44</v>
      </c>
      <c r="BZ371" s="274" t="s">
        <v>44</v>
      </c>
      <c r="CA371" s="274" t="s">
        <v>44</v>
      </c>
      <c r="CB371" s="274" t="s">
        <v>44</v>
      </c>
      <c r="CC371" s="274" t="s">
        <v>44</v>
      </c>
      <c r="CD371" s="274" t="s">
        <v>44</v>
      </c>
      <c r="CE371" s="274" t="s">
        <v>44</v>
      </c>
      <c r="CF371" s="274" t="s">
        <v>44</v>
      </c>
      <c r="CG371" s="274" t="s">
        <v>44</v>
      </c>
      <c r="CH371" s="274" t="s">
        <v>44</v>
      </c>
      <c r="CI371" s="274" t="s">
        <v>44</v>
      </c>
      <c r="CJ371" s="274" t="s">
        <v>44</v>
      </c>
      <c r="CK371" s="274" t="s">
        <v>44</v>
      </c>
      <c r="CL371" s="274" t="s">
        <v>44</v>
      </c>
      <c r="CM371" s="274" t="s">
        <v>44</v>
      </c>
      <c r="CN371" s="274" t="s">
        <v>44</v>
      </c>
      <c r="CO371" s="274" t="s">
        <v>44</v>
      </c>
      <c r="CP371" s="274" t="s">
        <v>44</v>
      </c>
      <c r="CQ371" s="274" t="s">
        <v>44</v>
      </c>
      <c r="CR371" s="274" t="s">
        <v>44</v>
      </c>
      <c r="CS371" s="274" t="s">
        <v>44</v>
      </c>
      <c r="CT371" s="274" t="s">
        <v>44</v>
      </c>
      <c r="CU371" s="274" t="s">
        <v>44</v>
      </c>
      <c r="CV371" s="274" t="s">
        <v>44</v>
      </c>
      <c r="CW371" s="274" t="s">
        <v>44</v>
      </c>
      <c r="CX371" s="274">
        <v>0</v>
      </c>
      <c r="CY371" s="274">
        <v>0</v>
      </c>
      <c r="CZ371" s="274">
        <v>0</v>
      </c>
      <c r="DA371" s="274">
        <v>0</v>
      </c>
      <c r="DB371" s="274">
        <v>5271</v>
      </c>
      <c r="DC371" s="274">
        <v>421010</v>
      </c>
      <c r="DD371" s="274">
        <v>80</v>
      </c>
      <c r="DE371" s="274">
        <v>179</v>
      </c>
      <c r="DF371" s="274" t="s">
        <v>44</v>
      </c>
      <c r="DG371" s="274" t="s">
        <v>44</v>
      </c>
      <c r="DH371" s="274" t="s">
        <v>44</v>
      </c>
      <c r="DI371" s="274" t="s">
        <v>44</v>
      </c>
      <c r="DJ371" s="274" t="s">
        <v>44</v>
      </c>
      <c r="DK371" s="274">
        <v>0</v>
      </c>
      <c r="DL371" s="251">
        <v>805</v>
      </c>
      <c r="DM371" s="251">
        <v>1283</v>
      </c>
      <c r="DN371" s="251">
        <v>38</v>
      </c>
      <c r="DO371" s="251">
        <v>1348</v>
      </c>
      <c r="DP371" s="251">
        <v>4976951</v>
      </c>
      <c r="DQ371" s="251">
        <v>6183</v>
      </c>
      <c r="DR371" s="251">
        <v>12535</v>
      </c>
      <c r="DS371" s="251">
        <v>9908688</v>
      </c>
      <c r="DT371" s="251">
        <v>7723</v>
      </c>
      <c r="DU371" s="251">
        <v>14523</v>
      </c>
      <c r="DV371" s="251">
        <v>272303</v>
      </c>
      <c r="DW371" s="251">
        <v>7166</v>
      </c>
      <c r="DX371" s="251">
        <v>13746</v>
      </c>
      <c r="DY371" s="251">
        <v>12799241</v>
      </c>
      <c r="DZ371" s="251">
        <v>9495</v>
      </c>
      <c r="EA371" s="251">
        <v>16712</v>
      </c>
      <c r="EB371" s="183"/>
      <c r="EC371" s="184">
        <f t="shared" si="1061"/>
        <v>7</v>
      </c>
      <c r="ED371" s="180">
        <f t="shared" si="1062"/>
        <v>2018</v>
      </c>
      <c r="EE371" s="185">
        <f t="shared" si="1063"/>
        <v>43282</v>
      </c>
      <c r="EF371" s="186">
        <f t="shared" si="1064"/>
        <v>31</v>
      </c>
      <c r="EG371" s="187"/>
      <c r="EH371" s="188">
        <f>IFERROR(HLOOKUP(EH$1,$H$5:$FY$1802,MATCH($A371,$A$5:$A$1802,0),0)*HLOOKUP(EH$2,$H$5:$FY$1802,MATCH($A371,$A$5:$A$1802,0),0),$H$2)</f>
        <v>0</v>
      </c>
      <c r="EI371" s="188" t="str">
        <f>IFERROR(HLOOKUP(EI$1,$H$5:$FY$1802,MATCH($A371,$A$5:$A$1802,0),0)*HLOOKUP(EI$2,$H$5:$FY$1802,MATCH($A371,$A$5:$A$1802,0),0),$H$2)</f>
        <v>-</v>
      </c>
      <c r="EJ371" s="188">
        <f>IFERROR(HLOOKUP(EJ$1,$H$5:$FY$1802,MATCH($A371,$A$5:$A$1802,0),0)*HLOOKUP(EJ$2,$H$5:$FY$1802,MATCH($A371,$A$5:$A$1802,0),0),$H$2)</f>
        <v>17217360</v>
      </c>
      <c r="EK371" s="188">
        <f>IFERROR(HLOOKUP(EK$1,$H$5:$FY$1802,MATCH($A371,$A$5:$A$1802,0),0)*HLOOKUP(EK$2,$H$5:$FY$1802,MATCH($A371,$A$5:$A$1802,0),0),$H$2)</f>
        <v>31278204</v>
      </c>
      <c r="EL371" s="188">
        <f>IFERROR(HLOOKUP(EL$1,$H$5:$FY$1802,MATCH($A371,$A$5:$A$1802,0),0)*HLOOKUP(EL$2,$H$5:$FY$1802,MATCH($A371,$A$5:$A$1802,0),0),$H$2)</f>
        <v>7225954</v>
      </c>
      <c r="EM371" s="188">
        <f>IFERROR(HLOOKUP(EM$1,$H$5:$FY$1802,MATCH($A371,$A$5:$A$1802,0),0)*HLOOKUP(EM$2,$H$5:$FY$1802,MATCH($A371,$A$5:$A$1802,0),0),$H$2)</f>
        <v>10016592</v>
      </c>
      <c r="EN371" s="188">
        <f>IFERROR(HLOOKUP(EN$1,$H$5:$FY$1802,MATCH($A371,$A$5:$A$1802,0),0)*HLOOKUP(EN$2,$H$5:$FY$1802,MATCH($A371,$A$5:$A$1802,0),0),$H$2)</f>
        <v>153148674</v>
      </c>
      <c r="EO371" s="188">
        <f>IFERROR(HLOOKUP(EO$1,$H$5:$FY$1802,MATCH($A371,$A$5:$A$1802,0),0)*HLOOKUP(EO$2,$H$5:$FY$1802,MATCH($A371,$A$5:$A$1802,0),0),$H$2)</f>
        <v>173177652</v>
      </c>
      <c r="EP371" s="188">
        <f>IFERROR(HLOOKUP(EP$1,$H$5:$FY$1802,MATCH($A371,$A$5:$A$1802,0),0)*HLOOKUP(EP$2,$H$5:$FY$1802,MATCH($A371,$A$5:$A$1802,0),0),$H$2)</f>
        <v>16049160</v>
      </c>
      <c r="EQ371" s="188" t="str">
        <f>IFERROR(HLOOKUP(EQ$1,$H$5:$FY$1802,MATCH($A371,$A$5:$A$1802,0),0)*HLOOKUP(EQ$2,$H$5:$FY$1802,MATCH($A371,$A$5:$A$1802,0),0),$H$2)</f>
        <v>-</v>
      </c>
      <c r="ER371" s="188" t="str">
        <f>IFERROR(HLOOKUP(ER$1,$H$5:$FY$1802,MATCH($A371,$A$5:$A$1802,0),0)*HLOOKUP(ER$2,$H$5:$FY$1802,MATCH($A371,$A$5:$A$1802,0),0),$H$2)</f>
        <v>-</v>
      </c>
      <c r="ES371" s="188" t="str">
        <f>IFERROR(HLOOKUP(ES$1,$H$5:$FY$1802,MATCH($A371,$A$5:$A$1802,0),0)*HLOOKUP(ES$2,$H$5:$FY$1802,MATCH($A371,$A$5:$A$1802,0),0),$H$2)</f>
        <v>-</v>
      </c>
      <c r="ET371" s="188" t="str">
        <f>IFERROR(HLOOKUP(ET$1,$H$5:$FY$1802,MATCH($A371,$A$5:$A$1802,0),0)*HLOOKUP(ET$2,$H$5:$FY$1802,MATCH($A371,$A$5:$A$1802,0),0),$H$2)</f>
        <v>-</v>
      </c>
      <c r="EU371" s="188" t="str">
        <f>IFERROR(HLOOKUP(EU$1,$H$5:$FY$1802,MATCH($A371,$A$5:$A$1802,0),0)*HLOOKUP(EU$2,$H$5:$FY$1802,MATCH($A371,$A$5:$A$1802,0),0),$H$2)</f>
        <v>-</v>
      </c>
      <c r="EV371" s="188" t="str">
        <f>IFERROR(HLOOKUP(EV$1,$H$5:$FY$1802,MATCH($A371,$A$5:$A$1802,0),0)*HLOOKUP(EV$2,$H$5:$FY$1802,MATCH($A371,$A$5:$A$1802,0),0),$H$2)</f>
        <v>-</v>
      </c>
      <c r="EW371" s="188" t="str">
        <f>IFERROR(HLOOKUP(EW$1,$H$5:$FY$1802,MATCH($A371,$A$5:$A$1802,0),0)*HLOOKUP(EW$2,$H$5:$FY$1802,MATCH($A371,$A$5:$A$1802,0),0),$H$2)</f>
        <v>-</v>
      </c>
      <c r="EX371" s="188" t="str">
        <f>IFERROR(HLOOKUP(EX$1,$H$5:$FY$1802,MATCH($A371,$A$5:$A$1802,0),0)*HLOOKUP(EX$2,$H$5:$FY$1802,MATCH($A371,$A$5:$A$1802,0),0),$H$2)</f>
        <v>-</v>
      </c>
      <c r="EY371" s="188" t="str">
        <f>IFERROR(HLOOKUP(EY$1,$H$5:$FY$1802,MATCH($A371,$A$5:$A$1802,0),0)*HLOOKUP(EY$2,$H$5:$FY$1802,MATCH($A371,$A$5:$A$1802,0),0),$H$2)</f>
        <v>-</v>
      </c>
      <c r="EZ371" s="188" t="str">
        <f>IFERROR(HLOOKUP(EZ$1,$H$5:$FY$1802,MATCH($A371,$A$5:$A$1802,0),0)*HLOOKUP(EZ$2,$H$5:$FY$1802,MATCH($A371,$A$5:$A$1802,0),0),$H$2)</f>
        <v>-</v>
      </c>
      <c r="FA371" s="188" t="str">
        <f>IFERROR(HLOOKUP(FA$1,$H$5:$FY$1802,MATCH($A371,$A$5:$A$1802,0),0)*HLOOKUP(FA$2,$H$5:$FY$1802,MATCH($A371,$A$5:$A$1802,0),0),$H$2)</f>
        <v>-</v>
      </c>
      <c r="FB371" s="188">
        <f>IFERROR(HLOOKUP(FB$1,$H$5:$FY$1802,MATCH($A371,$A$5:$A$1802,0),0)*HLOOKUP(FB$2,$H$5:$FY$1802,MATCH($A371,$A$5:$A$1802,0),0),$H$2)</f>
        <v>0</v>
      </c>
      <c r="FC371" s="188">
        <f>IFERROR(HLOOKUP(FC$1,$H$5:$FY$1802,MATCH($A371,$A$5:$A$1802,0),0)*HLOOKUP(FC$2,$H$5:$FY$1802,MATCH($A371,$A$5:$A$1802,0),0),$H$2)</f>
        <v>943509</v>
      </c>
      <c r="FD371" s="188">
        <f>IFERROR(HLOOKUP(FD$1,$H$5:$FY$1802,MATCH($A371,$A$5:$A$1802,0),0)*HLOOKUP(FD$2,$H$5:$FY$1802,MATCH($A371,$A$5:$A$1802,0),0),$H$2)</f>
        <v>10090675</v>
      </c>
      <c r="FE371" s="188">
        <f>IFERROR(HLOOKUP(FE$1,$H$5:$FY$1802,MATCH($A371,$A$5:$A$1802,0),0)*HLOOKUP(FE$2,$H$5:$FY$1802,MATCH($A371,$A$5:$A$1802,0),0),$H$2)</f>
        <v>18633009</v>
      </c>
      <c r="FF371" s="188">
        <f>IFERROR(HLOOKUP(FF$1,$H$5:$FY$1802,MATCH($A371,$A$5:$A$1802,0),0)*HLOOKUP(FF$2,$H$5:$FY$1802,MATCH($A371,$A$5:$A$1802,0),0),$H$2)</f>
        <v>522348</v>
      </c>
      <c r="FG371" s="188">
        <f>IFERROR(HLOOKUP(FG$1,$H$5:$FY$1802,MATCH($A371,$A$5:$A$1802,0),0)*HLOOKUP(FG$2,$H$5:$FY$1802,MATCH($A371,$A$5:$A$1802,0),0),$H$2)</f>
        <v>22527776</v>
      </c>
      <c r="FH371" s="189"/>
      <c r="FI371" s="406">
        <f t="shared" si="1065"/>
        <v>2.5724279451543701</v>
      </c>
      <c r="FJ371" s="406">
        <f t="shared" si="1065"/>
        <v>1.9931909336815596</v>
      </c>
      <c r="FK371" s="406">
        <f t="shared" si="1066"/>
        <v>2.5592770475227504</v>
      </c>
      <c r="FL371" s="406">
        <f t="shared" si="1067"/>
        <v>2.0228766430738121</v>
      </c>
      <c r="FM371" s="406">
        <f t="shared" si="1068"/>
        <v>1.4849302515018836</v>
      </c>
      <c r="FN371" s="406">
        <f t="shared" si="1069"/>
        <v>1.1328785256083902</v>
      </c>
      <c r="FO371" s="406">
        <f t="shared" si="1070"/>
        <v>1.6008020596098624</v>
      </c>
      <c r="FP371" s="406">
        <f t="shared" si="1071"/>
        <v>1.1293197346271908</v>
      </c>
      <c r="FQ371" s="406">
        <f t="shared" si="1072"/>
        <v>1.428440366972477</v>
      </c>
      <c r="FR371" s="406">
        <f t="shared" si="1073"/>
        <v>1.0605504587155963</v>
      </c>
      <c r="FS371" s="410"/>
      <c r="FU371" s="89"/>
    </row>
    <row r="372" spans="1:177" ht="10.35" customHeight="1" x14ac:dyDescent="0.2">
      <c r="A372" s="74" t="str">
        <f t="shared" si="1060"/>
        <v>2018-19JULYRX6</v>
      </c>
      <c r="B372" s="163" t="str">
        <f t="shared" si="1074"/>
        <v>2018-19</v>
      </c>
      <c r="C372" s="26" t="s">
        <v>847</v>
      </c>
      <c r="D372" s="163" t="str">
        <f>INDEX($FV$16:$FW$26,MATCH($F372,$FV$16:$FV$26,0),2)</f>
        <v>Y63</v>
      </c>
      <c r="E372" s="163" t="str">
        <f>VLOOKUP($D372,$FW$8:$FX$14,2,0)</f>
        <v>North East and Yorkshire</v>
      </c>
      <c r="F372" s="271" t="s">
        <v>857</v>
      </c>
      <c r="G372" s="271" t="s">
        <v>875</v>
      </c>
      <c r="H372" s="272">
        <v>45746</v>
      </c>
      <c r="I372" s="272">
        <v>31199</v>
      </c>
      <c r="J372" s="272">
        <v>175706</v>
      </c>
      <c r="K372" s="272">
        <v>6</v>
      </c>
      <c r="L372" s="272">
        <v>1</v>
      </c>
      <c r="M372" s="272" t="s">
        <v>44</v>
      </c>
      <c r="N372" s="272">
        <v>22</v>
      </c>
      <c r="O372" s="272">
        <v>54</v>
      </c>
      <c r="P372" s="272" t="s">
        <v>44</v>
      </c>
      <c r="Q372" s="272" t="s">
        <v>44</v>
      </c>
      <c r="R372" s="272" t="s">
        <v>44</v>
      </c>
      <c r="S372" s="272" t="s">
        <v>44</v>
      </c>
      <c r="T372" s="272">
        <v>34815</v>
      </c>
      <c r="U372" s="272">
        <v>2275</v>
      </c>
      <c r="V372" s="272">
        <v>1419</v>
      </c>
      <c r="W372" s="272">
        <v>18357</v>
      </c>
      <c r="X372" s="272">
        <v>9256</v>
      </c>
      <c r="Y372" s="272">
        <v>383</v>
      </c>
      <c r="Z372" s="272">
        <v>864019</v>
      </c>
      <c r="AA372" s="272">
        <v>380</v>
      </c>
      <c r="AB372" s="272">
        <v>652</v>
      </c>
      <c r="AC372" s="272">
        <v>690393</v>
      </c>
      <c r="AD372" s="272">
        <v>487</v>
      </c>
      <c r="AE372" s="272">
        <v>826</v>
      </c>
      <c r="AF372" s="272">
        <v>20656492</v>
      </c>
      <c r="AG372" s="272">
        <v>1125</v>
      </c>
      <c r="AH372" s="272">
        <v>2260</v>
      </c>
      <c r="AI372" s="272">
        <v>38327117</v>
      </c>
      <c r="AJ372" s="272">
        <v>4141</v>
      </c>
      <c r="AK372" s="272">
        <v>9922</v>
      </c>
      <c r="AL372" s="272">
        <v>1511729</v>
      </c>
      <c r="AM372" s="272">
        <v>3947</v>
      </c>
      <c r="AN372" s="272">
        <v>9001</v>
      </c>
      <c r="AO372" s="272">
        <v>1728</v>
      </c>
      <c r="AP372" s="272">
        <v>68</v>
      </c>
      <c r="AQ372" s="272">
        <v>438</v>
      </c>
      <c r="AR372" s="272">
        <v>4073</v>
      </c>
      <c r="AS372" s="272">
        <v>88</v>
      </c>
      <c r="AT372" s="272">
        <v>1134</v>
      </c>
      <c r="AU372" s="272">
        <v>0</v>
      </c>
      <c r="AV372" s="272">
        <v>20264</v>
      </c>
      <c r="AW372" s="272">
        <v>4011</v>
      </c>
      <c r="AX372" s="272">
        <v>8812</v>
      </c>
      <c r="AY372" s="272">
        <v>33087</v>
      </c>
      <c r="AZ372" s="272">
        <v>4358</v>
      </c>
      <c r="BA372" s="272">
        <v>3629</v>
      </c>
      <c r="BB372" s="272">
        <v>2714</v>
      </c>
      <c r="BC372" s="272">
        <v>2303</v>
      </c>
      <c r="BD372" s="272">
        <v>24572</v>
      </c>
      <c r="BE372" s="272">
        <v>20886</v>
      </c>
      <c r="BF372" s="272">
        <v>15464</v>
      </c>
      <c r="BG372" s="272">
        <v>9783</v>
      </c>
      <c r="BH372" s="272">
        <v>658</v>
      </c>
      <c r="BI372" s="272">
        <v>392</v>
      </c>
      <c r="BJ372" s="272" t="s">
        <v>44</v>
      </c>
      <c r="BK372" s="272" t="s">
        <v>44</v>
      </c>
      <c r="BL372" s="272" t="s">
        <v>44</v>
      </c>
      <c r="BM372" s="272" t="s">
        <v>44</v>
      </c>
      <c r="BN372" s="272" t="s">
        <v>44</v>
      </c>
      <c r="BO372" s="272" t="s">
        <v>44</v>
      </c>
      <c r="BP372" s="272" t="s">
        <v>44</v>
      </c>
      <c r="BQ372" s="272" t="s">
        <v>44</v>
      </c>
      <c r="BR372" s="272" t="s">
        <v>44</v>
      </c>
      <c r="BS372" s="272" t="s">
        <v>44</v>
      </c>
      <c r="BT372" s="272" t="s">
        <v>44</v>
      </c>
      <c r="BU372" s="272" t="s">
        <v>44</v>
      </c>
      <c r="BV372" s="272" t="s">
        <v>44</v>
      </c>
      <c r="BW372" s="272" t="s">
        <v>44</v>
      </c>
      <c r="BX372" s="272" t="s">
        <v>44</v>
      </c>
      <c r="BY372" s="272" t="s">
        <v>44</v>
      </c>
      <c r="BZ372" s="272" t="s">
        <v>44</v>
      </c>
      <c r="CA372" s="272" t="s">
        <v>44</v>
      </c>
      <c r="CB372" s="272" t="s">
        <v>44</v>
      </c>
      <c r="CC372" s="272" t="s">
        <v>44</v>
      </c>
      <c r="CD372" s="272" t="s">
        <v>44</v>
      </c>
      <c r="CE372" s="272" t="s">
        <v>44</v>
      </c>
      <c r="CF372" s="272" t="s">
        <v>44</v>
      </c>
      <c r="CG372" s="272" t="s">
        <v>44</v>
      </c>
      <c r="CH372" s="272" t="s">
        <v>44</v>
      </c>
      <c r="CI372" s="272" t="s">
        <v>44</v>
      </c>
      <c r="CJ372" s="272" t="s">
        <v>44</v>
      </c>
      <c r="CK372" s="272" t="s">
        <v>44</v>
      </c>
      <c r="CL372" s="272" t="s">
        <v>44</v>
      </c>
      <c r="CM372" s="272" t="s">
        <v>44</v>
      </c>
      <c r="CN372" s="272" t="s">
        <v>44</v>
      </c>
      <c r="CO372" s="272" t="s">
        <v>44</v>
      </c>
      <c r="CP372" s="272" t="s">
        <v>44</v>
      </c>
      <c r="CQ372" s="272" t="s">
        <v>44</v>
      </c>
      <c r="CR372" s="272" t="s">
        <v>44</v>
      </c>
      <c r="CS372" s="272" t="s">
        <v>44</v>
      </c>
      <c r="CT372" s="272" t="s">
        <v>44</v>
      </c>
      <c r="CU372" s="272" t="s">
        <v>44</v>
      </c>
      <c r="CV372" s="272" t="s">
        <v>44</v>
      </c>
      <c r="CW372" s="272" t="s">
        <v>44</v>
      </c>
      <c r="CX372" s="272">
        <v>89</v>
      </c>
      <c r="CY372" s="272">
        <v>34554</v>
      </c>
      <c r="CZ372" s="272">
        <v>388</v>
      </c>
      <c r="DA372" s="272">
        <v>660</v>
      </c>
      <c r="DB372" s="272">
        <v>853</v>
      </c>
      <c r="DC372" s="272">
        <v>28285</v>
      </c>
      <c r="DD372" s="272">
        <v>33</v>
      </c>
      <c r="DE372" s="272">
        <v>65</v>
      </c>
      <c r="DF372" s="272" t="s">
        <v>44</v>
      </c>
      <c r="DG372" s="272" t="s">
        <v>44</v>
      </c>
      <c r="DH372" s="272" t="s">
        <v>44</v>
      </c>
      <c r="DI372" s="272" t="s">
        <v>44</v>
      </c>
      <c r="DJ372" s="272" t="s">
        <v>44</v>
      </c>
      <c r="DK372" s="272">
        <v>1641</v>
      </c>
      <c r="DL372" s="250">
        <v>753</v>
      </c>
      <c r="DM372" s="250">
        <v>290</v>
      </c>
      <c r="DN372" s="250">
        <v>0</v>
      </c>
      <c r="DO372" s="250">
        <v>56</v>
      </c>
      <c r="DP372" s="250">
        <v>4149631</v>
      </c>
      <c r="DQ372" s="250">
        <v>5511</v>
      </c>
      <c r="DR372" s="250">
        <v>11722</v>
      </c>
      <c r="DS372" s="250">
        <v>2194904</v>
      </c>
      <c r="DT372" s="250">
        <v>7569</v>
      </c>
      <c r="DU372" s="250">
        <v>14802</v>
      </c>
      <c r="DV372" s="250">
        <v>0</v>
      </c>
      <c r="DW372" s="250">
        <v>0</v>
      </c>
      <c r="DX372" s="250">
        <v>0</v>
      </c>
      <c r="DY372" s="250">
        <v>603936</v>
      </c>
      <c r="DZ372" s="250">
        <v>10785</v>
      </c>
      <c r="EA372" s="250">
        <v>21214</v>
      </c>
      <c r="EB372" s="155"/>
      <c r="EC372" s="75">
        <f t="shared" si="1061"/>
        <v>7</v>
      </c>
      <c r="ED372" s="74">
        <f t="shared" si="1062"/>
        <v>2018</v>
      </c>
      <c r="EE372" s="165">
        <f t="shared" si="1063"/>
        <v>43282</v>
      </c>
      <c r="EF372" s="157">
        <f t="shared" si="1064"/>
        <v>31</v>
      </c>
      <c r="EG372" s="156"/>
      <c r="EH372" s="166">
        <f>IFERROR(HLOOKUP(EH$1,$H$5:$FY$1802,MATCH($A372,$A$5:$A$1802,0),0)*HLOOKUP(EH$2,$H$5:$FY$1802,MATCH($A372,$A$5:$A$1802,0),0),$H$2)</f>
        <v>31199</v>
      </c>
      <c r="EI372" s="166" t="str">
        <f>IFERROR(HLOOKUP(EI$1,$H$5:$FY$1802,MATCH($A372,$A$5:$A$1802,0),0)*HLOOKUP(EI$2,$H$5:$FY$1802,MATCH($A372,$A$5:$A$1802,0),0),$H$2)</f>
        <v>-</v>
      </c>
      <c r="EJ372" s="166">
        <f>IFERROR(HLOOKUP(EJ$1,$H$5:$FY$1802,MATCH($A372,$A$5:$A$1802,0),0)*HLOOKUP(EJ$2,$H$5:$FY$1802,MATCH($A372,$A$5:$A$1802,0),0),$H$2)</f>
        <v>686378</v>
      </c>
      <c r="EK372" s="166">
        <f>IFERROR(HLOOKUP(EK$1,$H$5:$FY$1802,MATCH($A372,$A$5:$A$1802,0),0)*HLOOKUP(EK$2,$H$5:$FY$1802,MATCH($A372,$A$5:$A$1802,0),0),$H$2)</f>
        <v>1684746</v>
      </c>
      <c r="EL372" s="166">
        <f>IFERROR(HLOOKUP(EL$1,$H$5:$FY$1802,MATCH($A372,$A$5:$A$1802,0),0)*HLOOKUP(EL$2,$H$5:$FY$1802,MATCH($A372,$A$5:$A$1802,0),0),$H$2)</f>
        <v>1483300</v>
      </c>
      <c r="EM372" s="166">
        <f>IFERROR(HLOOKUP(EM$1,$H$5:$FY$1802,MATCH($A372,$A$5:$A$1802,0),0)*HLOOKUP(EM$2,$H$5:$FY$1802,MATCH($A372,$A$5:$A$1802,0),0),$H$2)</f>
        <v>1172094</v>
      </c>
      <c r="EN372" s="166">
        <f>IFERROR(HLOOKUP(EN$1,$H$5:$FY$1802,MATCH($A372,$A$5:$A$1802,0),0)*HLOOKUP(EN$2,$H$5:$FY$1802,MATCH($A372,$A$5:$A$1802,0),0),$H$2)</f>
        <v>41486820</v>
      </c>
      <c r="EO372" s="166">
        <f>IFERROR(HLOOKUP(EO$1,$H$5:$FY$1802,MATCH($A372,$A$5:$A$1802,0),0)*HLOOKUP(EO$2,$H$5:$FY$1802,MATCH($A372,$A$5:$A$1802,0),0),$H$2)</f>
        <v>91838032</v>
      </c>
      <c r="EP372" s="166">
        <f>IFERROR(HLOOKUP(EP$1,$H$5:$FY$1802,MATCH($A372,$A$5:$A$1802,0),0)*HLOOKUP(EP$2,$H$5:$FY$1802,MATCH($A372,$A$5:$A$1802,0),0),$H$2)</f>
        <v>3447383</v>
      </c>
      <c r="EQ372" s="166" t="str">
        <f>IFERROR(HLOOKUP(EQ$1,$H$5:$FY$1802,MATCH($A372,$A$5:$A$1802,0),0)*HLOOKUP(EQ$2,$H$5:$FY$1802,MATCH($A372,$A$5:$A$1802,0),0),$H$2)</f>
        <v>-</v>
      </c>
      <c r="ER372" s="166" t="str">
        <f>IFERROR(HLOOKUP(ER$1,$H$5:$FY$1802,MATCH($A372,$A$5:$A$1802,0),0)*HLOOKUP(ER$2,$H$5:$FY$1802,MATCH($A372,$A$5:$A$1802,0),0),$H$2)</f>
        <v>-</v>
      </c>
      <c r="ES372" s="166" t="str">
        <f>IFERROR(HLOOKUP(ES$1,$H$5:$FY$1802,MATCH($A372,$A$5:$A$1802,0),0)*HLOOKUP(ES$2,$H$5:$FY$1802,MATCH($A372,$A$5:$A$1802,0),0),$H$2)</f>
        <v>-</v>
      </c>
      <c r="ET372" s="166" t="str">
        <f>IFERROR(HLOOKUP(ET$1,$H$5:$FY$1802,MATCH($A372,$A$5:$A$1802,0),0)*HLOOKUP(ET$2,$H$5:$FY$1802,MATCH($A372,$A$5:$A$1802,0),0),$H$2)</f>
        <v>-</v>
      </c>
      <c r="EU372" s="166" t="str">
        <f>IFERROR(HLOOKUP(EU$1,$H$5:$FY$1802,MATCH($A372,$A$5:$A$1802,0),0)*HLOOKUP(EU$2,$H$5:$FY$1802,MATCH($A372,$A$5:$A$1802,0),0),$H$2)</f>
        <v>-</v>
      </c>
      <c r="EV372" s="166" t="str">
        <f>IFERROR(HLOOKUP(EV$1,$H$5:$FY$1802,MATCH($A372,$A$5:$A$1802,0),0)*HLOOKUP(EV$2,$H$5:$FY$1802,MATCH($A372,$A$5:$A$1802,0),0),$H$2)</f>
        <v>-</v>
      </c>
      <c r="EW372" s="166" t="str">
        <f>IFERROR(HLOOKUP(EW$1,$H$5:$FY$1802,MATCH($A372,$A$5:$A$1802,0),0)*HLOOKUP(EW$2,$H$5:$FY$1802,MATCH($A372,$A$5:$A$1802,0),0),$H$2)</f>
        <v>-</v>
      </c>
      <c r="EX372" s="166" t="str">
        <f>IFERROR(HLOOKUP(EX$1,$H$5:$FY$1802,MATCH($A372,$A$5:$A$1802,0),0)*HLOOKUP(EX$2,$H$5:$FY$1802,MATCH($A372,$A$5:$A$1802,0),0),$H$2)</f>
        <v>-</v>
      </c>
      <c r="EY372" s="166" t="str">
        <f>IFERROR(HLOOKUP(EY$1,$H$5:$FY$1802,MATCH($A372,$A$5:$A$1802,0),0)*HLOOKUP(EY$2,$H$5:$FY$1802,MATCH($A372,$A$5:$A$1802,0),0),$H$2)</f>
        <v>-</v>
      </c>
      <c r="EZ372" s="166" t="str">
        <f>IFERROR(HLOOKUP(EZ$1,$H$5:$FY$1802,MATCH($A372,$A$5:$A$1802,0),0)*HLOOKUP(EZ$2,$H$5:$FY$1802,MATCH($A372,$A$5:$A$1802,0),0),$H$2)</f>
        <v>-</v>
      </c>
      <c r="FA372" s="166" t="str">
        <f>IFERROR(HLOOKUP(FA$1,$H$5:$FY$1802,MATCH($A372,$A$5:$A$1802,0),0)*HLOOKUP(FA$2,$H$5:$FY$1802,MATCH($A372,$A$5:$A$1802,0),0),$H$2)</f>
        <v>-</v>
      </c>
      <c r="FB372" s="166">
        <f>IFERROR(HLOOKUP(FB$1,$H$5:$FY$1802,MATCH($A372,$A$5:$A$1802,0),0)*HLOOKUP(FB$2,$H$5:$FY$1802,MATCH($A372,$A$5:$A$1802,0),0),$H$2)</f>
        <v>58740</v>
      </c>
      <c r="FC372" s="166">
        <f>IFERROR(HLOOKUP(FC$1,$H$5:$FY$1802,MATCH($A372,$A$5:$A$1802,0),0)*HLOOKUP(FC$2,$H$5:$FY$1802,MATCH($A372,$A$5:$A$1802,0),0),$H$2)</f>
        <v>55445</v>
      </c>
      <c r="FD372" s="166">
        <f>IFERROR(HLOOKUP(FD$1,$H$5:$FY$1802,MATCH($A372,$A$5:$A$1802,0),0)*HLOOKUP(FD$2,$H$5:$FY$1802,MATCH($A372,$A$5:$A$1802,0),0),$H$2)</f>
        <v>8826666</v>
      </c>
      <c r="FE372" s="166">
        <f>IFERROR(HLOOKUP(FE$1,$H$5:$FY$1802,MATCH($A372,$A$5:$A$1802,0),0)*HLOOKUP(FE$2,$H$5:$FY$1802,MATCH($A372,$A$5:$A$1802,0),0),$H$2)</f>
        <v>4292580</v>
      </c>
      <c r="FF372" s="166">
        <f>IFERROR(HLOOKUP(FF$1,$H$5:$FY$1802,MATCH($A372,$A$5:$A$1802,0),0)*HLOOKUP(FF$2,$H$5:$FY$1802,MATCH($A372,$A$5:$A$1802,0),0),$H$2)</f>
        <v>0</v>
      </c>
      <c r="FG372" s="166">
        <f>IFERROR(HLOOKUP(FG$1,$H$5:$FY$1802,MATCH($A372,$A$5:$A$1802,0),0)*HLOOKUP(FG$2,$H$5:$FY$1802,MATCH($A372,$A$5:$A$1802,0),0),$H$2)</f>
        <v>1187984</v>
      </c>
      <c r="FH372" s="152"/>
      <c r="FI372" s="405">
        <f t="shared" si="1065"/>
        <v>1.9156043956043955</v>
      </c>
      <c r="FJ372" s="405">
        <f t="shared" si="1065"/>
        <v>1.5951648351648351</v>
      </c>
      <c r="FK372" s="405">
        <f t="shared" si="1066"/>
        <v>1.9126145172656801</v>
      </c>
      <c r="FL372" s="405">
        <f t="shared" si="1067"/>
        <v>1.6229739252995068</v>
      </c>
      <c r="FM372" s="405">
        <f t="shared" si="1068"/>
        <v>1.338562946015144</v>
      </c>
      <c r="FN372" s="405">
        <f t="shared" si="1069"/>
        <v>1.1377676090864521</v>
      </c>
      <c r="FO372" s="405">
        <f t="shared" si="1070"/>
        <v>1.6707000864304236</v>
      </c>
      <c r="FP372" s="405">
        <f t="shared" si="1071"/>
        <v>1.0569360414866034</v>
      </c>
      <c r="FQ372" s="405">
        <f t="shared" si="1072"/>
        <v>1.7180156657963446</v>
      </c>
      <c r="FR372" s="405">
        <f t="shared" si="1073"/>
        <v>1.0234986945169713</v>
      </c>
      <c r="FS372" s="65"/>
      <c r="FU372" s="89"/>
    </row>
    <row r="373" spans="1:177" ht="10.35" customHeight="1" x14ac:dyDescent="0.2">
      <c r="A373" s="74" t="str">
        <f t="shared" si="1060"/>
        <v>2018-19JULYRX7</v>
      </c>
      <c r="B373" s="163" t="str">
        <f t="shared" si="1074"/>
        <v>2018-19</v>
      </c>
      <c r="C373" s="26" t="s">
        <v>847</v>
      </c>
      <c r="D373" s="163" t="str">
        <f>INDEX($FV$16:$FW$26,MATCH($F373,$FV$16:$FV$26,0),2)</f>
        <v>Y62</v>
      </c>
      <c r="E373" s="163" t="str">
        <f>VLOOKUP($D373,$FW$8:$FX$14,2,0)</f>
        <v>North West</v>
      </c>
      <c r="F373" s="271" t="s">
        <v>859</v>
      </c>
      <c r="G373" s="271" t="s">
        <v>876</v>
      </c>
      <c r="H373" s="272">
        <v>142974</v>
      </c>
      <c r="I373" s="272">
        <v>113072</v>
      </c>
      <c r="J373" s="272">
        <v>2647801</v>
      </c>
      <c r="K373" s="272">
        <v>23</v>
      </c>
      <c r="L373" s="272">
        <v>1</v>
      </c>
      <c r="M373" s="272" t="s">
        <v>44</v>
      </c>
      <c r="N373" s="272">
        <v>109</v>
      </c>
      <c r="O373" s="272">
        <v>163</v>
      </c>
      <c r="P373" s="272" t="s">
        <v>44</v>
      </c>
      <c r="Q373" s="272" t="s">
        <v>44</v>
      </c>
      <c r="R373" s="272" t="s">
        <v>44</v>
      </c>
      <c r="S373" s="272" t="s">
        <v>44</v>
      </c>
      <c r="T373" s="272">
        <v>93826</v>
      </c>
      <c r="U373" s="272">
        <v>9840</v>
      </c>
      <c r="V373" s="272">
        <v>7245</v>
      </c>
      <c r="W373" s="272">
        <v>48267</v>
      </c>
      <c r="X373" s="272">
        <v>22167</v>
      </c>
      <c r="Y373" s="272">
        <v>3747</v>
      </c>
      <c r="Z373" s="272">
        <v>4729643</v>
      </c>
      <c r="AA373" s="272">
        <v>481</v>
      </c>
      <c r="AB373" s="272">
        <v>807</v>
      </c>
      <c r="AC373" s="272">
        <v>5015466</v>
      </c>
      <c r="AD373" s="272">
        <v>692</v>
      </c>
      <c r="AE373" s="272">
        <v>1183</v>
      </c>
      <c r="AF373" s="272">
        <v>74351342</v>
      </c>
      <c r="AG373" s="272">
        <v>1540</v>
      </c>
      <c r="AH373" s="272">
        <v>3417</v>
      </c>
      <c r="AI373" s="272">
        <v>94837020</v>
      </c>
      <c r="AJ373" s="272">
        <v>4278</v>
      </c>
      <c r="AK373" s="272">
        <v>10364</v>
      </c>
      <c r="AL373" s="272">
        <v>22381891</v>
      </c>
      <c r="AM373" s="272">
        <v>5973</v>
      </c>
      <c r="AN373" s="272">
        <v>11702</v>
      </c>
      <c r="AO373" s="272">
        <v>5112</v>
      </c>
      <c r="AP373" s="272">
        <v>413</v>
      </c>
      <c r="AQ373" s="272">
        <v>2650</v>
      </c>
      <c r="AR373" s="272">
        <v>5940</v>
      </c>
      <c r="AS373" s="272">
        <v>364</v>
      </c>
      <c r="AT373" s="272">
        <v>1685</v>
      </c>
      <c r="AU373" s="272">
        <v>10</v>
      </c>
      <c r="AV373" s="272">
        <v>59306</v>
      </c>
      <c r="AW373" s="272">
        <v>6013</v>
      </c>
      <c r="AX373" s="272">
        <v>23395</v>
      </c>
      <c r="AY373" s="272">
        <v>88714</v>
      </c>
      <c r="AZ373" s="272">
        <v>18667</v>
      </c>
      <c r="BA373" s="272">
        <v>15854</v>
      </c>
      <c r="BB373" s="272">
        <v>13530</v>
      </c>
      <c r="BC373" s="272">
        <v>11688</v>
      </c>
      <c r="BD373" s="272">
        <v>60833</v>
      </c>
      <c r="BE373" s="272">
        <v>51751</v>
      </c>
      <c r="BF373" s="272">
        <v>30248</v>
      </c>
      <c r="BG373" s="272">
        <v>23829</v>
      </c>
      <c r="BH373" s="272">
        <v>4789</v>
      </c>
      <c r="BI373" s="272">
        <v>4000</v>
      </c>
      <c r="BJ373" s="272" t="s">
        <v>44</v>
      </c>
      <c r="BK373" s="272" t="s">
        <v>44</v>
      </c>
      <c r="BL373" s="272" t="s">
        <v>44</v>
      </c>
      <c r="BM373" s="272" t="s">
        <v>44</v>
      </c>
      <c r="BN373" s="272" t="s">
        <v>44</v>
      </c>
      <c r="BO373" s="272" t="s">
        <v>44</v>
      </c>
      <c r="BP373" s="272" t="s">
        <v>44</v>
      </c>
      <c r="BQ373" s="272" t="s">
        <v>44</v>
      </c>
      <c r="BR373" s="272" t="s">
        <v>44</v>
      </c>
      <c r="BS373" s="272" t="s">
        <v>44</v>
      </c>
      <c r="BT373" s="272" t="s">
        <v>44</v>
      </c>
      <c r="BU373" s="272" t="s">
        <v>44</v>
      </c>
      <c r="BV373" s="272" t="s">
        <v>44</v>
      </c>
      <c r="BW373" s="272" t="s">
        <v>44</v>
      </c>
      <c r="BX373" s="272" t="s">
        <v>44</v>
      </c>
      <c r="BY373" s="272" t="s">
        <v>44</v>
      </c>
      <c r="BZ373" s="272" t="s">
        <v>44</v>
      </c>
      <c r="CA373" s="272" t="s">
        <v>44</v>
      </c>
      <c r="CB373" s="272" t="s">
        <v>44</v>
      </c>
      <c r="CC373" s="272" t="s">
        <v>44</v>
      </c>
      <c r="CD373" s="272" t="s">
        <v>44</v>
      </c>
      <c r="CE373" s="272" t="s">
        <v>44</v>
      </c>
      <c r="CF373" s="272" t="s">
        <v>44</v>
      </c>
      <c r="CG373" s="272" t="s">
        <v>44</v>
      </c>
      <c r="CH373" s="272" t="s">
        <v>44</v>
      </c>
      <c r="CI373" s="272" t="s">
        <v>44</v>
      </c>
      <c r="CJ373" s="272" t="s">
        <v>44</v>
      </c>
      <c r="CK373" s="272" t="s">
        <v>44</v>
      </c>
      <c r="CL373" s="272" t="s">
        <v>44</v>
      </c>
      <c r="CM373" s="272" t="s">
        <v>44</v>
      </c>
      <c r="CN373" s="272" t="s">
        <v>44</v>
      </c>
      <c r="CO373" s="272" t="s">
        <v>44</v>
      </c>
      <c r="CP373" s="272" t="s">
        <v>44</v>
      </c>
      <c r="CQ373" s="272" t="s">
        <v>44</v>
      </c>
      <c r="CR373" s="272" t="s">
        <v>44</v>
      </c>
      <c r="CS373" s="272" t="s">
        <v>44</v>
      </c>
      <c r="CT373" s="272" t="s">
        <v>44</v>
      </c>
      <c r="CU373" s="272" t="s">
        <v>44</v>
      </c>
      <c r="CV373" s="272" t="s">
        <v>44</v>
      </c>
      <c r="CW373" s="272" t="s">
        <v>44</v>
      </c>
      <c r="CX373" s="272">
        <v>0</v>
      </c>
      <c r="CY373" s="272">
        <v>0</v>
      </c>
      <c r="CZ373" s="272">
        <v>0</v>
      </c>
      <c r="DA373" s="272">
        <v>0</v>
      </c>
      <c r="DB373" s="272">
        <v>5490</v>
      </c>
      <c r="DC373" s="272">
        <v>299916</v>
      </c>
      <c r="DD373" s="272">
        <v>55</v>
      </c>
      <c r="DE373" s="272">
        <v>121</v>
      </c>
      <c r="DF373" s="272" t="s">
        <v>44</v>
      </c>
      <c r="DG373" s="272" t="s">
        <v>44</v>
      </c>
      <c r="DH373" s="272" t="s">
        <v>44</v>
      </c>
      <c r="DI373" s="272" t="s">
        <v>44</v>
      </c>
      <c r="DJ373" s="272" t="s">
        <v>44</v>
      </c>
      <c r="DK373" s="272">
        <v>233</v>
      </c>
      <c r="DL373" s="250">
        <v>1504</v>
      </c>
      <c r="DM373" s="250">
        <v>1107</v>
      </c>
      <c r="DN373" s="250">
        <v>89</v>
      </c>
      <c r="DO373" s="250">
        <v>976</v>
      </c>
      <c r="DP373" s="250">
        <v>8620902</v>
      </c>
      <c r="DQ373" s="250">
        <v>5732</v>
      </c>
      <c r="DR373" s="250">
        <v>11488</v>
      </c>
      <c r="DS373" s="250">
        <v>6864705</v>
      </c>
      <c r="DT373" s="250">
        <v>6201</v>
      </c>
      <c r="DU373" s="250">
        <v>13070</v>
      </c>
      <c r="DV373" s="250">
        <v>644175</v>
      </c>
      <c r="DW373" s="250">
        <v>7238</v>
      </c>
      <c r="DX373" s="250">
        <v>14459</v>
      </c>
      <c r="DY373" s="250">
        <v>8594579</v>
      </c>
      <c r="DZ373" s="250">
        <v>8806</v>
      </c>
      <c r="EA373" s="250">
        <v>18670</v>
      </c>
      <c r="EB373" s="155"/>
      <c r="EC373" s="75">
        <f t="shared" si="1061"/>
        <v>7</v>
      </c>
      <c r="ED373" s="74">
        <f t="shared" si="1062"/>
        <v>2018</v>
      </c>
      <c r="EE373" s="165">
        <f t="shared" si="1063"/>
        <v>43282</v>
      </c>
      <c r="EF373" s="157">
        <f t="shared" si="1064"/>
        <v>31</v>
      </c>
      <c r="EG373" s="156"/>
      <c r="EH373" s="166">
        <f>IFERROR(HLOOKUP(EH$1,$H$5:$FY$1802,MATCH($A373,$A$5:$A$1802,0),0)*HLOOKUP(EH$2,$H$5:$FY$1802,MATCH($A373,$A$5:$A$1802,0),0),$H$2)</f>
        <v>113072</v>
      </c>
      <c r="EI373" s="166" t="str">
        <f>IFERROR(HLOOKUP(EI$1,$H$5:$FY$1802,MATCH($A373,$A$5:$A$1802,0),0)*HLOOKUP(EI$2,$H$5:$FY$1802,MATCH($A373,$A$5:$A$1802,0),0),$H$2)</f>
        <v>-</v>
      </c>
      <c r="EJ373" s="166">
        <f>IFERROR(HLOOKUP(EJ$1,$H$5:$FY$1802,MATCH($A373,$A$5:$A$1802,0),0)*HLOOKUP(EJ$2,$H$5:$FY$1802,MATCH($A373,$A$5:$A$1802,0),0),$H$2)</f>
        <v>12324848</v>
      </c>
      <c r="EK373" s="166">
        <f>IFERROR(HLOOKUP(EK$1,$H$5:$FY$1802,MATCH($A373,$A$5:$A$1802,0),0)*HLOOKUP(EK$2,$H$5:$FY$1802,MATCH($A373,$A$5:$A$1802,0),0),$H$2)</f>
        <v>18430736</v>
      </c>
      <c r="EL373" s="166">
        <f>IFERROR(HLOOKUP(EL$1,$H$5:$FY$1802,MATCH($A373,$A$5:$A$1802,0),0)*HLOOKUP(EL$2,$H$5:$FY$1802,MATCH($A373,$A$5:$A$1802,0),0),$H$2)</f>
        <v>7940880</v>
      </c>
      <c r="EM373" s="166">
        <f>IFERROR(HLOOKUP(EM$1,$H$5:$FY$1802,MATCH($A373,$A$5:$A$1802,0),0)*HLOOKUP(EM$2,$H$5:$FY$1802,MATCH($A373,$A$5:$A$1802,0),0),$H$2)</f>
        <v>8570835</v>
      </c>
      <c r="EN373" s="166">
        <f>IFERROR(HLOOKUP(EN$1,$H$5:$FY$1802,MATCH($A373,$A$5:$A$1802,0),0)*HLOOKUP(EN$2,$H$5:$FY$1802,MATCH($A373,$A$5:$A$1802,0),0),$H$2)</f>
        <v>164928339</v>
      </c>
      <c r="EO373" s="166">
        <f>IFERROR(HLOOKUP(EO$1,$H$5:$FY$1802,MATCH($A373,$A$5:$A$1802,0),0)*HLOOKUP(EO$2,$H$5:$FY$1802,MATCH($A373,$A$5:$A$1802,0),0),$H$2)</f>
        <v>229738788</v>
      </c>
      <c r="EP373" s="166">
        <f>IFERROR(HLOOKUP(EP$1,$H$5:$FY$1802,MATCH($A373,$A$5:$A$1802,0),0)*HLOOKUP(EP$2,$H$5:$FY$1802,MATCH($A373,$A$5:$A$1802,0),0),$H$2)</f>
        <v>43847394</v>
      </c>
      <c r="EQ373" s="166" t="str">
        <f>IFERROR(HLOOKUP(EQ$1,$H$5:$FY$1802,MATCH($A373,$A$5:$A$1802,0),0)*HLOOKUP(EQ$2,$H$5:$FY$1802,MATCH($A373,$A$5:$A$1802,0),0),$H$2)</f>
        <v>-</v>
      </c>
      <c r="ER373" s="166" t="str">
        <f>IFERROR(HLOOKUP(ER$1,$H$5:$FY$1802,MATCH($A373,$A$5:$A$1802,0),0)*HLOOKUP(ER$2,$H$5:$FY$1802,MATCH($A373,$A$5:$A$1802,0),0),$H$2)</f>
        <v>-</v>
      </c>
      <c r="ES373" s="166" t="str">
        <f>IFERROR(HLOOKUP(ES$1,$H$5:$FY$1802,MATCH($A373,$A$5:$A$1802,0),0)*HLOOKUP(ES$2,$H$5:$FY$1802,MATCH($A373,$A$5:$A$1802,0),0),$H$2)</f>
        <v>-</v>
      </c>
      <c r="ET373" s="166" t="str">
        <f>IFERROR(HLOOKUP(ET$1,$H$5:$FY$1802,MATCH($A373,$A$5:$A$1802,0),0)*HLOOKUP(ET$2,$H$5:$FY$1802,MATCH($A373,$A$5:$A$1802,0),0),$H$2)</f>
        <v>-</v>
      </c>
      <c r="EU373" s="166" t="str">
        <f>IFERROR(HLOOKUP(EU$1,$H$5:$FY$1802,MATCH($A373,$A$5:$A$1802,0),0)*HLOOKUP(EU$2,$H$5:$FY$1802,MATCH($A373,$A$5:$A$1802,0),0),$H$2)</f>
        <v>-</v>
      </c>
      <c r="EV373" s="166" t="str">
        <f>IFERROR(HLOOKUP(EV$1,$H$5:$FY$1802,MATCH($A373,$A$5:$A$1802,0),0)*HLOOKUP(EV$2,$H$5:$FY$1802,MATCH($A373,$A$5:$A$1802,0),0),$H$2)</f>
        <v>-</v>
      </c>
      <c r="EW373" s="166" t="str">
        <f>IFERROR(HLOOKUP(EW$1,$H$5:$FY$1802,MATCH($A373,$A$5:$A$1802,0),0)*HLOOKUP(EW$2,$H$5:$FY$1802,MATCH($A373,$A$5:$A$1802,0),0),$H$2)</f>
        <v>-</v>
      </c>
      <c r="EX373" s="166" t="str">
        <f>IFERROR(HLOOKUP(EX$1,$H$5:$FY$1802,MATCH($A373,$A$5:$A$1802,0),0)*HLOOKUP(EX$2,$H$5:$FY$1802,MATCH($A373,$A$5:$A$1802,0),0),$H$2)</f>
        <v>-</v>
      </c>
      <c r="EY373" s="166" t="str">
        <f>IFERROR(HLOOKUP(EY$1,$H$5:$FY$1802,MATCH($A373,$A$5:$A$1802,0),0)*HLOOKUP(EY$2,$H$5:$FY$1802,MATCH($A373,$A$5:$A$1802,0),0),$H$2)</f>
        <v>-</v>
      </c>
      <c r="EZ373" s="166" t="str">
        <f>IFERROR(HLOOKUP(EZ$1,$H$5:$FY$1802,MATCH($A373,$A$5:$A$1802,0),0)*HLOOKUP(EZ$2,$H$5:$FY$1802,MATCH($A373,$A$5:$A$1802,0),0),$H$2)</f>
        <v>-</v>
      </c>
      <c r="FA373" s="166" t="str">
        <f>IFERROR(HLOOKUP(FA$1,$H$5:$FY$1802,MATCH($A373,$A$5:$A$1802,0),0)*HLOOKUP(FA$2,$H$5:$FY$1802,MATCH($A373,$A$5:$A$1802,0),0),$H$2)</f>
        <v>-</v>
      </c>
      <c r="FB373" s="166">
        <f>IFERROR(HLOOKUP(FB$1,$H$5:$FY$1802,MATCH($A373,$A$5:$A$1802,0),0)*HLOOKUP(FB$2,$H$5:$FY$1802,MATCH($A373,$A$5:$A$1802,0),0),$H$2)</f>
        <v>0</v>
      </c>
      <c r="FC373" s="166">
        <f>IFERROR(HLOOKUP(FC$1,$H$5:$FY$1802,MATCH($A373,$A$5:$A$1802,0),0)*HLOOKUP(FC$2,$H$5:$FY$1802,MATCH($A373,$A$5:$A$1802,0),0),$H$2)</f>
        <v>664290</v>
      </c>
      <c r="FD373" s="166">
        <f>IFERROR(HLOOKUP(FD$1,$H$5:$FY$1802,MATCH($A373,$A$5:$A$1802,0),0)*HLOOKUP(FD$2,$H$5:$FY$1802,MATCH($A373,$A$5:$A$1802,0),0),$H$2)</f>
        <v>17277952</v>
      </c>
      <c r="FE373" s="166">
        <f>IFERROR(HLOOKUP(FE$1,$H$5:$FY$1802,MATCH($A373,$A$5:$A$1802,0),0)*HLOOKUP(FE$2,$H$5:$FY$1802,MATCH($A373,$A$5:$A$1802,0),0),$H$2)</f>
        <v>14468490</v>
      </c>
      <c r="FF373" s="166">
        <f>IFERROR(HLOOKUP(FF$1,$H$5:$FY$1802,MATCH($A373,$A$5:$A$1802,0),0)*HLOOKUP(FF$2,$H$5:$FY$1802,MATCH($A373,$A$5:$A$1802,0),0),$H$2)</f>
        <v>1286851</v>
      </c>
      <c r="FG373" s="166">
        <f>IFERROR(HLOOKUP(FG$1,$H$5:$FY$1802,MATCH($A373,$A$5:$A$1802,0),0)*HLOOKUP(FG$2,$H$5:$FY$1802,MATCH($A373,$A$5:$A$1802,0),0),$H$2)</f>
        <v>18221920</v>
      </c>
      <c r="FH373" s="152"/>
      <c r="FI373" s="405">
        <f t="shared" si="1065"/>
        <v>1.8970528455284552</v>
      </c>
      <c r="FJ373" s="405">
        <f t="shared" si="1065"/>
        <v>1.6111788617886178</v>
      </c>
      <c r="FK373" s="405">
        <f t="shared" si="1066"/>
        <v>1.8674948240165632</v>
      </c>
      <c r="FL373" s="405">
        <f t="shared" si="1067"/>
        <v>1.6132505175983436</v>
      </c>
      <c r="FM373" s="405">
        <f t="shared" si="1068"/>
        <v>1.2603435059150143</v>
      </c>
      <c r="FN373" s="405">
        <f t="shared" si="1069"/>
        <v>1.0721818219487433</v>
      </c>
      <c r="FO373" s="405">
        <f t="shared" si="1070"/>
        <v>1.364550909008887</v>
      </c>
      <c r="FP373" s="405">
        <f t="shared" si="1071"/>
        <v>1.0749763161456218</v>
      </c>
      <c r="FQ373" s="405">
        <f t="shared" si="1072"/>
        <v>1.2780891379770483</v>
      </c>
      <c r="FR373" s="405">
        <f t="shared" si="1073"/>
        <v>1.0675206832132373</v>
      </c>
      <c r="FS373" s="65"/>
      <c r="FU373" s="89"/>
    </row>
    <row r="374" spans="1:177" ht="10.35" customHeight="1" x14ac:dyDescent="0.2">
      <c r="A374" s="180" t="str">
        <f t="shared" si="1060"/>
        <v>2018-19JULYRYE</v>
      </c>
      <c r="B374" s="182" t="str">
        <f t="shared" si="1074"/>
        <v>2018-19</v>
      </c>
      <c r="C374" s="181" t="s">
        <v>847</v>
      </c>
      <c r="D374" s="182" t="str">
        <f>INDEX($FV$16:$FW$26,MATCH($F374,$FV$16:$FV$26,0),2)</f>
        <v>Y59</v>
      </c>
      <c r="E374" s="182" t="str">
        <f>VLOOKUP($D374,$FW$8:$FX$14,2,0)</f>
        <v>South East</v>
      </c>
      <c r="F374" s="273" t="s">
        <v>861</v>
      </c>
      <c r="G374" s="273" t="s">
        <v>877</v>
      </c>
      <c r="H374" s="274">
        <v>69737</v>
      </c>
      <c r="I374" s="274">
        <v>45106</v>
      </c>
      <c r="J374" s="274">
        <v>558665</v>
      </c>
      <c r="K374" s="274">
        <v>12</v>
      </c>
      <c r="L374" s="274">
        <v>4</v>
      </c>
      <c r="M374" s="274" t="s">
        <v>44</v>
      </c>
      <c r="N374" s="274">
        <v>69</v>
      </c>
      <c r="O374" s="274">
        <v>127</v>
      </c>
      <c r="P374" s="274" t="s">
        <v>44</v>
      </c>
      <c r="Q374" s="274" t="s">
        <v>44</v>
      </c>
      <c r="R374" s="274" t="s">
        <v>44</v>
      </c>
      <c r="S374" s="274" t="s">
        <v>44</v>
      </c>
      <c r="T374" s="274">
        <v>46884</v>
      </c>
      <c r="U374" s="274">
        <v>2542</v>
      </c>
      <c r="V374" s="274">
        <v>1530</v>
      </c>
      <c r="W374" s="274">
        <v>21738</v>
      </c>
      <c r="X374" s="274">
        <v>14969</v>
      </c>
      <c r="Y374" s="274">
        <v>1222</v>
      </c>
      <c r="Z374" s="274">
        <v>1097332</v>
      </c>
      <c r="AA374" s="274">
        <v>432</v>
      </c>
      <c r="AB374" s="274">
        <v>772</v>
      </c>
      <c r="AC374" s="274">
        <v>989107</v>
      </c>
      <c r="AD374" s="274">
        <v>646</v>
      </c>
      <c r="AE374" s="274">
        <v>1230</v>
      </c>
      <c r="AF374" s="274">
        <v>22073920</v>
      </c>
      <c r="AG374" s="274">
        <v>1015</v>
      </c>
      <c r="AH374" s="274">
        <v>2025</v>
      </c>
      <c r="AI374" s="274">
        <v>51289059</v>
      </c>
      <c r="AJ374" s="274">
        <v>3426</v>
      </c>
      <c r="AK374" s="274">
        <v>8100</v>
      </c>
      <c r="AL374" s="274">
        <v>5934072</v>
      </c>
      <c r="AM374" s="274">
        <v>4856</v>
      </c>
      <c r="AN374" s="274">
        <v>10820</v>
      </c>
      <c r="AO374" s="274">
        <v>2841</v>
      </c>
      <c r="AP374" s="274">
        <v>21</v>
      </c>
      <c r="AQ374" s="274">
        <v>145</v>
      </c>
      <c r="AR374" s="274">
        <v>311</v>
      </c>
      <c r="AS374" s="274">
        <v>190</v>
      </c>
      <c r="AT374" s="274">
        <v>2485</v>
      </c>
      <c r="AU374" s="274">
        <v>0</v>
      </c>
      <c r="AV374" s="274">
        <v>25424</v>
      </c>
      <c r="AW374" s="274">
        <v>2822</v>
      </c>
      <c r="AX374" s="274">
        <v>15797</v>
      </c>
      <c r="AY374" s="274">
        <v>44043</v>
      </c>
      <c r="AZ374" s="274">
        <v>4992</v>
      </c>
      <c r="BA374" s="274">
        <v>3890</v>
      </c>
      <c r="BB374" s="274">
        <v>2991</v>
      </c>
      <c r="BC374" s="274">
        <v>2402</v>
      </c>
      <c r="BD374" s="274">
        <v>30395</v>
      </c>
      <c r="BE374" s="274">
        <v>25238</v>
      </c>
      <c r="BF374" s="274">
        <v>21441</v>
      </c>
      <c r="BG374" s="274">
        <v>16789</v>
      </c>
      <c r="BH374" s="274">
        <v>1890</v>
      </c>
      <c r="BI374" s="274">
        <v>1405</v>
      </c>
      <c r="BJ374" s="274" t="s">
        <v>44</v>
      </c>
      <c r="BK374" s="274" t="s">
        <v>44</v>
      </c>
      <c r="BL374" s="274" t="s">
        <v>44</v>
      </c>
      <c r="BM374" s="274" t="s">
        <v>44</v>
      </c>
      <c r="BN374" s="274" t="s">
        <v>44</v>
      </c>
      <c r="BO374" s="274" t="s">
        <v>44</v>
      </c>
      <c r="BP374" s="274" t="s">
        <v>44</v>
      </c>
      <c r="BQ374" s="274" t="s">
        <v>44</v>
      </c>
      <c r="BR374" s="274" t="s">
        <v>44</v>
      </c>
      <c r="BS374" s="274" t="s">
        <v>44</v>
      </c>
      <c r="BT374" s="274" t="s">
        <v>44</v>
      </c>
      <c r="BU374" s="274" t="s">
        <v>44</v>
      </c>
      <c r="BV374" s="274" t="s">
        <v>44</v>
      </c>
      <c r="BW374" s="274" t="s">
        <v>44</v>
      </c>
      <c r="BX374" s="274" t="s">
        <v>44</v>
      </c>
      <c r="BY374" s="274" t="s">
        <v>44</v>
      </c>
      <c r="BZ374" s="274" t="s">
        <v>44</v>
      </c>
      <c r="CA374" s="274" t="s">
        <v>44</v>
      </c>
      <c r="CB374" s="274" t="s">
        <v>44</v>
      </c>
      <c r="CC374" s="274" t="s">
        <v>44</v>
      </c>
      <c r="CD374" s="274" t="s">
        <v>44</v>
      </c>
      <c r="CE374" s="274" t="s">
        <v>44</v>
      </c>
      <c r="CF374" s="274" t="s">
        <v>44</v>
      </c>
      <c r="CG374" s="274" t="s">
        <v>44</v>
      </c>
      <c r="CH374" s="274" t="s">
        <v>44</v>
      </c>
      <c r="CI374" s="274" t="s">
        <v>44</v>
      </c>
      <c r="CJ374" s="274" t="s">
        <v>44</v>
      </c>
      <c r="CK374" s="274" t="s">
        <v>44</v>
      </c>
      <c r="CL374" s="274" t="s">
        <v>44</v>
      </c>
      <c r="CM374" s="274" t="s">
        <v>44</v>
      </c>
      <c r="CN374" s="274" t="s">
        <v>44</v>
      </c>
      <c r="CO374" s="274" t="s">
        <v>44</v>
      </c>
      <c r="CP374" s="274" t="s">
        <v>44</v>
      </c>
      <c r="CQ374" s="274" t="s">
        <v>44</v>
      </c>
      <c r="CR374" s="274" t="s">
        <v>44</v>
      </c>
      <c r="CS374" s="274" t="s">
        <v>44</v>
      </c>
      <c r="CT374" s="274" t="s">
        <v>44</v>
      </c>
      <c r="CU374" s="274" t="s">
        <v>44</v>
      </c>
      <c r="CV374" s="274" t="s">
        <v>44</v>
      </c>
      <c r="CW374" s="274" t="s">
        <v>44</v>
      </c>
      <c r="CX374" s="274">
        <v>217</v>
      </c>
      <c r="CY374" s="274">
        <v>68898</v>
      </c>
      <c r="CZ374" s="274">
        <v>318</v>
      </c>
      <c r="DA374" s="274">
        <v>559</v>
      </c>
      <c r="DB374" s="274">
        <v>2034</v>
      </c>
      <c r="DC374" s="274">
        <v>83603</v>
      </c>
      <c r="DD374" s="274">
        <v>41</v>
      </c>
      <c r="DE374" s="274">
        <v>89</v>
      </c>
      <c r="DF374" s="274" t="s">
        <v>44</v>
      </c>
      <c r="DG374" s="274" t="s">
        <v>44</v>
      </c>
      <c r="DH374" s="274" t="s">
        <v>44</v>
      </c>
      <c r="DI374" s="274" t="s">
        <v>44</v>
      </c>
      <c r="DJ374" s="274" t="s">
        <v>44</v>
      </c>
      <c r="DK374" s="274">
        <v>2</v>
      </c>
      <c r="DL374" s="251">
        <v>1906</v>
      </c>
      <c r="DM374" s="251">
        <v>1273</v>
      </c>
      <c r="DN374" s="251">
        <v>0</v>
      </c>
      <c r="DO374" s="251">
        <v>392</v>
      </c>
      <c r="DP374" s="251">
        <v>5133383</v>
      </c>
      <c r="DQ374" s="251">
        <v>2693</v>
      </c>
      <c r="DR374" s="251">
        <v>4624</v>
      </c>
      <c r="DS374" s="251">
        <v>7144265</v>
      </c>
      <c r="DT374" s="251">
        <v>5612</v>
      </c>
      <c r="DU374" s="251">
        <v>9833</v>
      </c>
      <c r="DV374" s="251">
        <v>0</v>
      </c>
      <c r="DW374" s="251">
        <v>0</v>
      </c>
      <c r="DX374" s="251">
        <v>0</v>
      </c>
      <c r="DY374" s="251">
        <v>3316067</v>
      </c>
      <c r="DZ374" s="251">
        <v>8459</v>
      </c>
      <c r="EA374" s="251">
        <v>17168</v>
      </c>
      <c r="EB374" s="183"/>
      <c r="EC374" s="184">
        <f t="shared" si="1061"/>
        <v>7</v>
      </c>
      <c r="ED374" s="180">
        <f t="shared" si="1062"/>
        <v>2018</v>
      </c>
      <c r="EE374" s="185">
        <f t="shared" si="1063"/>
        <v>43282</v>
      </c>
      <c r="EF374" s="186">
        <f t="shared" si="1064"/>
        <v>31</v>
      </c>
      <c r="EG374" s="187"/>
      <c r="EH374" s="188">
        <f>IFERROR(HLOOKUP(EH$1,$H$5:$FY$1802,MATCH($A374,$A$5:$A$1802,0),0)*HLOOKUP(EH$2,$H$5:$FY$1802,MATCH($A374,$A$5:$A$1802,0),0),$H$2)</f>
        <v>180424</v>
      </c>
      <c r="EI374" s="188" t="str">
        <f>IFERROR(HLOOKUP(EI$1,$H$5:$FY$1802,MATCH($A374,$A$5:$A$1802,0),0)*HLOOKUP(EI$2,$H$5:$FY$1802,MATCH($A374,$A$5:$A$1802,0),0),$H$2)</f>
        <v>-</v>
      </c>
      <c r="EJ374" s="188">
        <f>IFERROR(HLOOKUP(EJ$1,$H$5:$FY$1802,MATCH($A374,$A$5:$A$1802,0),0)*HLOOKUP(EJ$2,$H$5:$FY$1802,MATCH($A374,$A$5:$A$1802,0),0),$H$2)</f>
        <v>3112314</v>
      </c>
      <c r="EK374" s="188">
        <f>IFERROR(HLOOKUP(EK$1,$H$5:$FY$1802,MATCH($A374,$A$5:$A$1802,0),0)*HLOOKUP(EK$2,$H$5:$FY$1802,MATCH($A374,$A$5:$A$1802,0),0),$H$2)</f>
        <v>5728462</v>
      </c>
      <c r="EL374" s="188">
        <f>IFERROR(HLOOKUP(EL$1,$H$5:$FY$1802,MATCH($A374,$A$5:$A$1802,0),0)*HLOOKUP(EL$2,$H$5:$FY$1802,MATCH($A374,$A$5:$A$1802,0),0),$H$2)</f>
        <v>1962424</v>
      </c>
      <c r="EM374" s="188">
        <f>IFERROR(HLOOKUP(EM$1,$H$5:$FY$1802,MATCH($A374,$A$5:$A$1802,0),0)*HLOOKUP(EM$2,$H$5:$FY$1802,MATCH($A374,$A$5:$A$1802,0),0),$H$2)</f>
        <v>1881900</v>
      </c>
      <c r="EN374" s="188">
        <f>IFERROR(HLOOKUP(EN$1,$H$5:$FY$1802,MATCH($A374,$A$5:$A$1802,0),0)*HLOOKUP(EN$2,$H$5:$FY$1802,MATCH($A374,$A$5:$A$1802,0),0),$H$2)</f>
        <v>44019450</v>
      </c>
      <c r="EO374" s="188">
        <f>IFERROR(HLOOKUP(EO$1,$H$5:$FY$1802,MATCH($A374,$A$5:$A$1802,0),0)*HLOOKUP(EO$2,$H$5:$FY$1802,MATCH($A374,$A$5:$A$1802,0),0),$H$2)</f>
        <v>121248900</v>
      </c>
      <c r="EP374" s="188">
        <f>IFERROR(HLOOKUP(EP$1,$H$5:$FY$1802,MATCH($A374,$A$5:$A$1802,0),0)*HLOOKUP(EP$2,$H$5:$FY$1802,MATCH($A374,$A$5:$A$1802,0),0),$H$2)</f>
        <v>13222040</v>
      </c>
      <c r="EQ374" s="188" t="str">
        <f>IFERROR(HLOOKUP(EQ$1,$H$5:$FY$1802,MATCH($A374,$A$5:$A$1802,0),0)*HLOOKUP(EQ$2,$H$5:$FY$1802,MATCH($A374,$A$5:$A$1802,0),0),$H$2)</f>
        <v>-</v>
      </c>
      <c r="ER374" s="188" t="str">
        <f>IFERROR(HLOOKUP(ER$1,$H$5:$FY$1802,MATCH($A374,$A$5:$A$1802,0),0)*HLOOKUP(ER$2,$H$5:$FY$1802,MATCH($A374,$A$5:$A$1802,0),0),$H$2)</f>
        <v>-</v>
      </c>
      <c r="ES374" s="188" t="str">
        <f>IFERROR(HLOOKUP(ES$1,$H$5:$FY$1802,MATCH($A374,$A$5:$A$1802,0),0)*HLOOKUP(ES$2,$H$5:$FY$1802,MATCH($A374,$A$5:$A$1802,0),0),$H$2)</f>
        <v>-</v>
      </c>
      <c r="ET374" s="188" t="str">
        <f>IFERROR(HLOOKUP(ET$1,$H$5:$FY$1802,MATCH($A374,$A$5:$A$1802,0),0)*HLOOKUP(ET$2,$H$5:$FY$1802,MATCH($A374,$A$5:$A$1802,0),0),$H$2)</f>
        <v>-</v>
      </c>
      <c r="EU374" s="188" t="str">
        <f>IFERROR(HLOOKUP(EU$1,$H$5:$FY$1802,MATCH($A374,$A$5:$A$1802,0),0)*HLOOKUP(EU$2,$H$5:$FY$1802,MATCH($A374,$A$5:$A$1802,0),0),$H$2)</f>
        <v>-</v>
      </c>
      <c r="EV374" s="188" t="str">
        <f>IFERROR(HLOOKUP(EV$1,$H$5:$FY$1802,MATCH($A374,$A$5:$A$1802,0),0)*HLOOKUP(EV$2,$H$5:$FY$1802,MATCH($A374,$A$5:$A$1802,0),0),$H$2)</f>
        <v>-</v>
      </c>
      <c r="EW374" s="188" t="str">
        <f>IFERROR(HLOOKUP(EW$1,$H$5:$FY$1802,MATCH($A374,$A$5:$A$1802,0),0)*HLOOKUP(EW$2,$H$5:$FY$1802,MATCH($A374,$A$5:$A$1802,0),0),$H$2)</f>
        <v>-</v>
      </c>
      <c r="EX374" s="188" t="str">
        <f>IFERROR(HLOOKUP(EX$1,$H$5:$FY$1802,MATCH($A374,$A$5:$A$1802,0),0)*HLOOKUP(EX$2,$H$5:$FY$1802,MATCH($A374,$A$5:$A$1802,0),0),$H$2)</f>
        <v>-</v>
      </c>
      <c r="EY374" s="188" t="str">
        <f>IFERROR(HLOOKUP(EY$1,$H$5:$FY$1802,MATCH($A374,$A$5:$A$1802,0),0)*HLOOKUP(EY$2,$H$5:$FY$1802,MATCH($A374,$A$5:$A$1802,0),0),$H$2)</f>
        <v>-</v>
      </c>
      <c r="EZ374" s="188" t="str">
        <f>IFERROR(HLOOKUP(EZ$1,$H$5:$FY$1802,MATCH($A374,$A$5:$A$1802,0),0)*HLOOKUP(EZ$2,$H$5:$FY$1802,MATCH($A374,$A$5:$A$1802,0),0),$H$2)</f>
        <v>-</v>
      </c>
      <c r="FA374" s="188" t="str">
        <f>IFERROR(HLOOKUP(FA$1,$H$5:$FY$1802,MATCH($A374,$A$5:$A$1802,0),0)*HLOOKUP(FA$2,$H$5:$FY$1802,MATCH($A374,$A$5:$A$1802,0),0),$H$2)</f>
        <v>-</v>
      </c>
      <c r="FB374" s="188">
        <f>IFERROR(HLOOKUP(FB$1,$H$5:$FY$1802,MATCH($A374,$A$5:$A$1802,0),0)*HLOOKUP(FB$2,$H$5:$FY$1802,MATCH($A374,$A$5:$A$1802,0),0),$H$2)</f>
        <v>121303</v>
      </c>
      <c r="FC374" s="188">
        <f>IFERROR(HLOOKUP(FC$1,$H$5:$FY$1802,MATCH($A374,$A$5:$A$1802,0),0)*HLOOKUP(FC$2,$H$5:$FY$1802,MATCH($A374,$A$5:$A$1802,0),0),$H$2)</f>
        <v>181026</v>
      </c>
      <c r="FD374" s="188">
        <f>IFERROR(HLOOKUP(FD$1,$H$5:$FY$1802,MATCH($A374,$A$5:$A$1802,0),0)*HLOOKUP(FD$2,$H$5:$FY$1802,MATCH($A374,$A$5:$A$1802,0),0),$H$2)</f>
        <v>8813344</v>
      </c>
      <c r="FE374" s="188">
        <f>IFERROR(HLOOKUP(FE$1,$H$5:$FY$1802,MATCH($A374,$A$5:$A$1802,0),0)*HLOOKUP(FE$2,$H$5:$FY$1802,MATCH($A374,$A$5:$A$1802,0),0),$H$2)</f>
        <v>12517409</v>
      </c>
      <c r="FF374" s="188">
        <f>IFERROR(HLOOKUP(FF$1,$H$5:$FY$1802,MATCH($A374,$A$5:$A$1802,0),0)*HLOOKUP(FF$2,$H$5:$FY$1802,MATCH($A374,$A$5:$A$1802,0),0),$H$2)</f>
        <v>0</v>
      </c>
      <c r="FG374" s="188">
        <f>IFERROR(HLOOKUP(FG$1,$H$5:$FY$1802,MATCH($A374,$A$5:$A$1802,0),0)*HLOOKUP(FG$2,$H$5:$FY$1802,MATCH($A374,$A$5:$A$1802,0),0),$H$2)</f>
        <v>6729856</v>
      </c>
      <c r="FH374" s="189"/>
      <c r="FI374" s="406">
        <f t="shared" si="1065"/>
        <v>1.963808025177026</v>
      </c>
      <c r="FJ374" s="406">
        <f t="shared" si="1065"/>
        <v>1.5302911093627065</v>
      </c>
      <c r="FK374" s="406">
        <f t="shared" si="1066"/>
        <v>1.9549019607843137</v>
      </c>
      <c r="FL374" s="406">
        <f t="shared" si="1067"/>
        <v>1.5699346405228758</v>
      </c>
      <c r="FM374" s="406">
        <f t="shared" si="1068"/>
        <v>1.3982427086208482</v>
      </c>
      <c r="FN374" s="406">
        <f t="shared" si="1069"/>
        <v>1.1610083724353666</v>
      </c>
      <c r="FO374" s="406">
        <f t="shared" si="1070"/>
        <v>1.4323602111029461</v>
      </c>
      <c r="FP374" s="406">
        <f t="shared" si="1071"/>
        <v>1.1215846081902598</v>
      </c>
      <c r="FQ374" s="406">
        <f t="shared" si="1072"/>
        <v>1.546644844517185</v>
      </c>
      <c r="FR374" s="406">
        <f t="shared" si="1073"/>
        <v>1.1497545008183305</v>
      </c>
      <c r="FS374" s="410"/>
      <c r="FU374" s="89"/>
    </row>
    <row r="375" spans="1:177" ht="10.35" customHeight="1" x14ac:dyDescent="0.2">
      <c r="A375" s="74" t="str">
        <f t="shared" ref="A375:A438" si="1075">B375&amp;C375&amp;F375</f>
        <v>2018-19JULYRYD</v>
      </c>
      <c r="B375" s="163" t="str">
        <f t="shared" si="1074"/>
        <v>2018-19</v>
      </c>
      <c r="C375" s="26" t="s">
        <v>847</v>
      </c>
      <c r="D375" s="163" t="str">
        <f>INDEX($FV$16:$FW$26,MATCH($F375,$FV$16:$FV$26,0),2)</f>
        <v>Y59</v>
      </c>
      <c r="E375" s="163" t="str">
        <f>VLOOKUP($D375,$FW$8:$FX$14,2,0)</f>
        <v>South East</v>
      </c>
      <c r="F375" s="271" t="s">
        <v>863</v>
      </c>
      <c r="G375" s="271" t="s">
        <v>878</v>
      </c>
      <c r="H375" s="272">
        <v>84643</v>
      </c>
      <c r="I375" s="272">
        <v>70072</v>
      </c>
      <c r="J375" s="272">
        <v>1749258</v>
      </c>
      <c r="K375" s="272">
        <v>25</v>
      </c>
      <c r="L375" s="272">
        <v>3</v>
      </c>
      <c r="M375" s="272" t="s">
        <v>44</v>
      </c>
      <c r="N375" s="272">
        <v>142</v>
      </c>
      <c r="O375" s="272">
        <v>245</v>
      </c>
      <c r="P375" s="272" t="s">
        <v>44</v>
      </c>
      <c r="Q375" s="272" t="s">
        <v>44</v>
      </c>
      <c r="R375" s="272" t="s">
        <v>44</v>
      </c>
      <c r="S375" s="272" t="s">
        <v>44</v>
      </c>
      <c r="T375" s="272">
        <v>60641</v>
      </c>
      <c r="U375" s="272">
        <v>3596</v>
      </c>
      <c r="V375" s="272">
        <v>2277</v>
      </c>
      <c r="W375" s="272">
        <v>29660</v>
      </c>
      <c r="X375" s="272">
        <v>20299</v>
      </c>
      <c r="Y375" s="272">
        <v>1019</v>
      </c>
      <c r="Z375" s="272">
        <v>1789017</v>
      </c>
      <c r="AA375" s="272">
        <v>498</v>
      </c>
      <c r="AB375" s="272">
        <v>908</v>
      </c>
      <c r="AC375" s="272">
        <v>1443369</v>
      </c>
      <c r="AD375" s="272">
        <v>634</v>
      </c>
      <c r="AE375" s="272">
        <v>1224</v>
      </c>
      <c r="AF375" s="272">
        <v>34582882</v>
      </c>
      <c r="AG375" s="272">
        <v>1166</v>
      </c>
      <c r="AH375" s="272">
        <v>2245</v>
      </c>
      <c r="AI375" s="272">
        <v>114411955</v>
      </c>
      <c r="AJ375" s="272">
        <v>5636</v>
      </c>
      <c r="AK375" s="272">
        <v>12918</v>
      </c>
      <c r="AL375" s="272">
        <v>7106807</v>
      </c>
      <c r="AM375" s="272">
        <v>6974</v>
      </c>
      <c r="AN375" s="272">
        <v>16402</v>
      </c>
      <c r="AO375" s="272">
        <v>3982</v>
      </c>
      <c r="AP375" s="272">
        <v>155</v>
      </c>
      <c r="AQ375" s="272">
        <v>604</v>
      </c>
      <c r="AR375" s="272">
        <v>857</v>
      </c>
      <c r="AS375" s="272">
        <v>311</v>
      </c>
      <c r="AT375" s="272">
        <v>2912</v>
      </c>
      <c r="AU375" s="272">
        <v>712</v>
      </c>
      <c r="AV375" s="272">
        <v>36295</v>
      </c>
      <c r="AW375" s="272">
        <v>454</v>
      </c>
      <c r="AX375" s="272">
        <v>19910</v>
      </c>
      <c r="AY375" s="272">
        <v>56659</v>
      </c>
      <c r="AZ375" s="272">
        <v>8324</v>
      </c>
      <c r="BA375" s="272">
        <v>6086</v>
      </c>
      <c r="BB375" s="272">
        <v>5245</v>
      </c>
      <c r="BC375" s="272">
        <v>3916</v>
      </c>
      <c r="BD375" s="272">
        <v>42551</v>
      </c>
      <c r="BE375" s="272">
        <v>33192</v>
      </c>
      <c r="BF375" s="272">
        <v>35971</v>
      </c>
      <c r="BG375" s="272">
        <v>21542</v>
      </c>
      <c r="BH375" s="272">
        <v>1938</v>
      </c>
      <c r="BI375" s="272">
        <v>1057</v>
      </c>
      <c r="BJ375" s="272" t="s">
        <v>44</v>
      </c>
      <c r="BK375" s="272" t="s">
        <v>44</v>
      </c>
      <c r="BL375" s="272" t="s">
        <v>44</v>
      </c>
      <c r="BM375" s="272" t="s">
        <v>44</v>
      </c>
      <c r="BN375" s="272" t="s">
        <v>44</v>
      </c>
      <c r="BO375" s="272" t="s">
        <v>44</v>
      </c>
      <c r="BP375" s="272" t="s">
        <v>44</v>
      </c>
      <c r="BQ375" s="272" t="s">
        <v>44</v>
      </c>
      <c r="BR375" s="272" t="s">
        <v>44</v>
      </c>
      <c r="BS375" s="272" t="s">
        <v>44</v>
      </c>
      <c r="BT375" s="272" t="s">
        <v>44</v>
      </c>
      <c r="BU375" s="272" t="s">
        <v>44</v>
      </c>
      <c r="BV375" s="272" t="s">
        <v>44</v>
      </c>
      <c r="BW375" s="272" t="s">
        <v>44</v>
      </c>
      <c r="BX375" s="272" t="s">
        <v>44</v>
      </c>
      <c r="BY375" s="272" t="s">
        <v>44</v>
      </c>
      <c r="BZ375" s="272" t="s">
        <v>44</v>
      </c>
      <c r="CA375" s="272" t="s">
        <v>44</v>
      </c>
      <c r="CB375" s="272" t="s">
        <v>44</v>
      </c>
      <c r="CC375" s="272" t="s">
        <v>44</v>
      </c>
      <c r="CD375" s="272" t="s">
        <v>44</v>
      </c>
      <c r="CE375" s="272" t="s">
        <v>44</v>
      </c>
      <c r="CF375" s="272" t="s">
        <v>44</v>
      </c>
      <c r="CG375" s="272" t="s">
        <v>44</v>
      </c>
      <c r="CH375" s="272" t="s">
        <v>44</v>
      </c>
      <c r="CI375" s="272" t="s">
        <v>44</v>
      </c>
      <c r="CJ375" s="272" t="s">
        <v>44</v>
      </c>
      <c r="CK375" s="272" t="s">
        <v>44</v>
      </c>
      <c r="CL375" s="272" t="s">
        <v>44</v>
      </c>
      <c r="CM375" s="272" t="s">
        <v>44</v>
      </c>
      <c r="CN375" s="272" t="s">
        <v>44</v>
      </c>
      <c r="CO375" s="272" t="s">
        <v>44</v>
      </c>
      <c r="CP375" s="272" t="s">
        <v>44</v>
      </c>
      <c r="CQ375" s="272" t="s">
        <v>44</v>
      </c>
      <c r="CR375" s="272" t="s">
        <v>44</v>
      </c>
      <c r="CS375" s="272" t="s">
        <v>44</v>
      </c>
      <c r="CT375" s="272" t="s">
        <v>44</v>
      </c>
      <c r="CU375" s="272" t="s">
        <v>44</v>
      </c>
      <c r="CV375" s="272" t="s">
        <v>44</v>
      </c>
      <c r="CW375" s="272" t="s">
        <v>44</v>
      </c>
      <c r="CX375" s="272">
        <v>295</v>
      </c>
      <c r="CY375" s="272">
        <v>100360</v>
      </c>
      <c r="CZ375" s="272">
        <v>340</v>
      </c>
      <c r="DA375" s="272">
        <v>555</v>
      </c>
      <c r="DB375" s="272">
        <v>2752</v>
      </c>
      <c r="DC375" s="272">
        <v>186445</v>
      </c>
      <c r="DD375" s="272">
        <v>68</v>
      </c>
      <c r="DE375" s="272">
        <v>123</v>
      </c>
      <c r="DF375" s="272" t="s">
        <v>44</v>
      </c>
      <c r="DG375" s="272" t="s">
        <v>44</v>
      </c>
      <c r="DH375" s="272" t="s">
        <v>44</v>
      </c>
      <c r="DI375" s="272" t="s">
        <v>44</v>
      </c>
      <c r="DJ375" s="272" t="s">
        <v>44</v>
      </c>
      <c r="DK375" s="272">
        <v>3</v>
      </c>
      <c r="DL375" s="250">
        <v>228</v>
      </c>
      <c r="DM375" s="250">
        <v>1517</v>
      </c>
      <c r="DN375" s="250">
        <v>0</v>
      </c>
      <c r="DO375" s="250">
        <v>337</v>
      </c>
      <c r="DP375" s="250">
        <v>1349517</v>
      </c>
      <c r="DQ375" s="250">
        <v>5919</v>
      </c>
      <c r="DR375" s="250">
        <v>10955</v>
      </c>
      <c r="DS375" s="250">
        <v>12071122</v>
      </c>
      <c r="DT375" s="250">
        <v>7957</v>
      </c>
      <c r="DU375" s="250">
        <v>18057</v>
      </c>
      <c r="DV375" s="250">
        <v>0</v>
      </c>
      <c r="DW375" s="250">
        <v>0</v>
      </c>
      <c r="DX375" s="250">
        <v>0</v>
      </c>
      <c r="DY375" s="250">
        <v>3698123</v>
      </c>
      <c r="DZ375" s="250">
        <v>10974</v>
      </c>
      <c r="EA375" s="250">
        <v>24545</v>
      </c>
      <c r="EB375" s="155"/>
      <c r="EC375" s="75">
        <f t="shared" ref="EC375:EC438" si="1076">MONTH(1&amp;C375)</f>
        <v>7</v>
      </c>
      <c r="ED375" s="74">
        <f t="shared" ref="ED375:ED438" si="1077">LEFT($B375,4)+IF(EC375&lt;4,1,0)</f>
        <v>2018</v>
      </c>
      <c r="EE375" s="165">
        <f t="shared" ref="EE375:EE438" si="1078">DATE($ED375,$EC375,1)</f>
        <v>43282</v>
      </c>
      <c r="EF375" s="157">
        <f t="shared" ref="EF375:EF438" si="1079">DAY(EOMONTH($EE375,0))</f>
        <v>31</v>
      </c>
      <c r="EG375" s="156"/>
      <c r="EH375" s="166">
        <f>IFERROR(HLOOKUP(EH$1,$H$5:$FY$1802,MATCH($A375,$A$5:$A$1802,0),0)*HLOOKUP(EH$2,$H$5:$FY$1802,MATCH($A375,$A$5:$A$1802,0),0),$H$2)</f>
        <v>210216</v>
      </c>
      <c r="EI375" s="166" t="str">
        <f>IFERROR(HLOOKUP(EI$1,$H$5:$FY$1802,MATCH($A375,$A$5:$A$1802,0),0)*HLOOKUP(EI$2,$H$5:$FY$1802,MATCH($A375,$A$5:$A$1802,0),0),$H$2)</f>
        <v>-</v>
      </c>
      <c r="EJ375" s="166">
        <f>IFERROR(HLOOKUP(EJ$1,$H$5:$FY$1802,MATCH($A375,$A$5:$A$1802,0),0)*HLOOKUP(EJ$2,$H$5:$FY$1802,MATCH($A375,$A$5:$A$1802,0),0),$H$2)</f>
        <v>9950224</v>
      </c>
      <c r="EK375" s="166">
        <f>IFERROR(HLOOKUP(EK$1,$H$5:$FY$1802,MATCH($A375,$A$5:$A$1802,0),0)*HLOOKUP(EK$2,$H$5:$FY$1802,MATCH($A375,$A$5:$A$1802,0),0),$H$2)</f>
        <v>17167640</v>
      </c>
      <c r="EL375" s="166">
        <f>IFERROR(HLOOKUP(EL$1,$H$5:$FY$1802,MATCH($A375,$A$5:$A$1802,0),0)*HLOOKUP(EL$2,$H$5:$FY$1802,MATCH($A375,$A$5:$A$1802,0),0),$H$2)</f>
        <v>3265168</v>
      </c>
      <c r="EM375" s="166">
        <f>IFERROR(HLOOKUP(EM$1,$H$5:$FY$1802,MATCH($A375,$A$5:$A$1802,0),0)*HLOOKUP(EM$2,$H$5:$FY$1802,MATCH($A375,$A$5:$A$1802,0),0),$H$2)</f>
        <v>2787048</v>
      </c>
      <c r="EN375" s="166">
        <f>IFERROR(HLOOKUP(EN$1,$H$5:$FY$1802,MATCH($A375,$A$5:$A$1802,0),0)*HLOOKUP(EN$2,$H$5:$FY$1802,MATCH($A375,$A$5:$A$1802,0),0),$H$2)</f>
        <v>66586700</v>
      </c>
      <c r="EO375" s="166">
        <f>IFERROR(HLOOKUP(EO$1,$H$5:$FY$1802,MATCH($A375,$A$5:$A$1802,0),0)*HLOOKUP(EO$2,$H$5:$FY$1802,MATCH($A375,$A$5:$A$1802,0),0),$H$2)</f>
        <v>262222482</v>
      </c>
      <c r="EP375" s="166">
        <f>IFERROR(HLOOKUP(EP$1,$H$5:$FY$1802,MATCH($A375,$A$5:$A$1802,0),0)*HLOOKUP(EP$2,$H$5:$FY$1802,MATCH($A375,$A$5:$A$1802,0),0),$H$2)</f>
        <v>16713638</v>
      </c>
      <c r="EQ375" s="166" t="str">
        <f>IFERROR(HLOOKUP(EQ$1,$H$5:$FY$1802,MATCH($A375,$A$5:$A$1802,0),0)*HLOOKUP(EQ$2,$H$5:$FY$1802,MATCH($A375,$A$5:$A$1802,0),0),$H$2)</f>
        <v>-</v>
      </c>
      <c r="ER375" s="166" t="str">
        <f>IFERROR(HLOOKUP(ER$1,$H$5:$FY$1802,MATCH($A375,$A$5:$A$1802,0),0)*HLOOKUP(ER$2,$H$5:$FY$1802,MATCH($A375,$A$5:$A$1802,0),0),$H$2)</f>
        <v>-</v>
      </c>
      <c r="ES375" s="166" t="str">
        <f>IFERROR(HLOOKUP(ES$1,$H$5:$FY$1802,MATCH($A375,$A$5:$A$1802,0),0)*HLOOKUP(ES$2,$H$5:$FY$1802,MATCH($A375,$A$5:$A$1802,0),0),$H$2)</f>
        <v>-</v>
      </c>
      <c r="ET375" s="166" t="str">
        <f>IFERROR(HLOOKUP(ET$1,$H$5:$FY$1802,MATCH($A375,$A$5:$A$1802,0),0)*HLOOKUP(ET$2,$H$5:$FY$1802,MATCH($A375,$A$5:$A$1802,0),0),$H$2)</f>
        <v>-</v>
      </c>
      <c r="EU375" s="166" t="str">
        <f>IFERROR(HLOOKUP(EU$1,$H$5:$FY$1802,MATCH($A375,$A$5:$A$1802,0),0)*HLOOKUP(EU$2,$H$5:$FY$1802,MATCH($A375,$A$5:$A$1802,0),0),$H$2)</f>
        <v>-</v>
      </c>
      <c r="EV375" s="166" t="str">
        <f>IFERROR(HLOOKUP(EV$1,$H$5:$FY$1802,MATCH($A375,$A$5:$A$1802,0),0)*HLOOKUP(EV$2,$H$5:$FY$1802,MATCH($A375,$A$5:$A$1802,0),0),$H$2)</f>
        <v>-</v>
      </c>
      <c r="EW375" s="166" t="str">
        <f>IFERROR(HLOOKUP(EW$1,$H$5:$FY$1802,MATCH($A375,$A$5:$A$1802,0),0)*HLOOKUP(EW$2,$H$5:$FY$1802,MATCH($A375,$A$5:$A$1802,0),0),$H$2)</f>
        <v>-</v>
      </c>
      <c r="EX375" s="166" t="str">
        <f>IFERROR(HLOOKUP(EX$1,$H$5:$FY$1802,MATCH($A375,$A$5:$A$1802,0),0)*HLOOKUP(EX$2,$H$5:$FY$1802,MATCH($A375,$A$5:$A$1802,0),0),$H$2)</f>
        <v>-</v>
      </c>
      <c r="EY375" s="166" t="str">
        <f>IFERROR(HLOOKUP(EY$1,$H$5:$FY$1802,MATCH($A375,$A$5:$A$1802,0),0)*HLOOKUP(EY$2,$H$5:$FY$1802,MATCH($A375,$A$5:$A$1802,0),0),$H$2)</f>
        <v>-</v>
      </c>
      <c r="EZ375" s="166" t="str">
        <f>IFERROR(HLOOKUP(EZ$1,$H$5:$FY$1802,MATCH($A375,$A$5:$A$1802,0),0)*HLOOKUP(EZ$2,$H$5:$FY$1802,MATCH($A375,$A$5:$A$1802,0),0),$H$2)</f>
        <v>-</v>
      </c>
      <c r="FA375" s="166" t="str">
        <f>IFERROR(HLOOKUP(FA$1,$H$5:$FY$1802,MATCH($A375,$A$5:$A$1802,0),0)*HLOOKUP(FA$2,$H$5:$FY$1802,MATCH($A375,$A$5:$A$1802,0),0),$H$2)</f>
        <v>-</v>
      </c>
      <c r="FB375" s="166">
        <f>IFERROR(HLOOKUP(FB$1,$H$5:$FY$1802,MATCH($A375,$A$5:$A$1802,0),0)*HLOOKUP(FB$2,$H$5:$FY$1802,MATCH($A375,$A$5:$A$1802,0),0),$H$2)</f>
        <v>163725</v>
      </c>
      <c r="FC375" s="166">
        <f>IFERROR(HLOOKUP(FC$1,$H$5:$FY$1802,MATCH($A375,$A$5:$A$1802,0),0)*HLOOKUP(FC$2,$H$5:$FY$1802,MATCH($A375,$A$5:$A$1802,0),0),$H$2)</f>
        <v>338496</v>
      </c>
      <c r="FD375" s="166">
        <f>IFERROR(HLOOKUP(FD$1,$H$5:$FY$1802,MATCH($A375,$A$5:$A$1802,0),0)*HLOOKUP(FD$2,$H$5:$FY$1802,MATCH($A375,$A$5:$A$1802,0),0),$H$2)</f>
        <v>2497740</v>
      </c>
      <c r="FE375" s="166">
        <f>IFERROR(HLOOKUP(FE$1,$H$5:$FY$1802,MATCH($A375,$A$5:$A$1802,0),0)*HLOOKUP(FE$2,$H$5:$FY$1802,MATCH($A375,$A$5:$A$1802,0),0),$H$2)</f>
        <v>27392469</v>
      </c>
      <c r="FF375" s="166">
        <f>IFERROR(HLOOKUP(FF$1,$H$5:$FY$1802,MATCH($A375,$A$5:$A$1802,0),0)*HLOOKUP(FF$2,$H$5:$FY$1802,MATCH($A375,$A$5:$A$1802,0),0),$H$2)</f>
        <v>0</v>
      </c>
      <c r="FG375" s="166">
        <f>IFERROR(HLOOKUP(FG$1,$H$5:$FY$1802,MATCH($A375,$A$5:$A$1802,0),0)*HLOOKUP(FG$2,$H$5:$FY$1802,MATCH($A375,$A$5:$A$1802,0),0),$H$2)</f>
        <v>8271665</v>
      </c>
      <c r="FH375" s="152"/>
      <c r="FI375" s="405">
        <f t="shared" ref="FI375:FJ438" si="1080">IFERROR(AZ375/HLOOKUP(FH$3&amp;FI$3,$U$5:$Y$9539,ROW()-4,0),"-")</f>
        <v>2.3147942157953283</v>
      </c>
      <c r="FJ375" s="405">
        <f t="shared" si="1080"/>
        <v>1.6924360400444938</v>
      </c>
      <c r="FK375" s="405">
        <f t="shared" ref="FK375:FK438" si="1081">IFERROR(BB375/HLOOKUP(FJ$3&amp;FK$3,$U$5:$Y$9539,ROW()-4,0),"-")</f>
        <v>2.3034694773825208</v>
      </c>
      <c r="FL375" s="405">
        <f t="shared" ref="FL375:FL438" si="1082">IFERROR(BC375/HLOOKUP(FK$3&amp;FL$3,$U$5:$Y$9539,ROW()-4,0),"-")</f>
        <v>1.7198067632850242</v>
      </c>
      <c r="FM375" s="405">
        <f t="shared" ref="FM375:FM438" si="1083">IFERROR(BD375/HLOOKUP(FL$3&amp;FM$3,$U$5:$Y$9539,ROW()-4,0),"-")</f>
        <v>1.4346257585974376</v>
      </c>
      <c r="FN375" s="405">
        <f t="shared" ref="FN375:FN438" si="1084">IFERROR(BE375/HLOOKUP(FM$3&amp;FN$3,$U$5:$Y$9539,ROW()-4,0),"-")</f>
        <v>1.1190829399865139</v>
      </c>
      <c r="FO375" s="405">
        <f t="shared" ref="FO375:FO438" si="1085">IFERROR(BF375/HLOOKUP(FN$3&amp;FO$3,$U$5:$Y$9539,ROW()-4,0),"-")</f>
        <v>1.7720577368343269</v>
      </c>
      <c r="FP375" s="405">
        <f t="shared" ref="FP375:FP438" si="1086">IFERROR(BG375/HLOOKUP(FO$3&amp;FP$3,$U$5:$Y$9539,ROW()-4,0),"-")</f>
        <v>1.0612345435735751</v>
      </c>
      <c r="FQ375" s="405">
        <f t="shared" ref="FQ375:FQ438" si="1087">IFERROR(BH375/HLOOKUP(FP$3&amp;FQ$3,$U$5:$Y$9539,ROW()-4,0),"-")</f>
        <v>1.901864573110893</v>
      </c>
      <c r="FR375" s="405">
        <f t="shared" ref="FR375:FR438" si="1088">IFERROR(BI375/HLOOKUP(FQ$3&amp;FR$3,$U$5:$Y$9539,ROW()-4,0),"-")</f>
        <v>1.0372914622178606</v>
      </c>
      <c r="FS375" s="65"/>
      <c r="FU375" s="89"/>
    </row>
    <row r="376" spans="1:177" ht="10.35" customHeight="1" x14ac:dyDescent="0.2">
      <c r="A376" s="74" t="str">
        <f t="shared" si="1075"/>
        <v>2018-19JULYRYF</v>
      </c>
      <c r="B376" s="163" t="str">
        <f t="shared" si="1074"/>
        <v>2018-19</v>
      </c>
      <c r="C376" s="26" t="s">
        <v>847</v>
      </c>
      <c r="D376" s="163" t="str">
        <f>INDEX($FV$16:$FW$26,MATCH($F376,$FV$16:$FV$26,0),2)</f>
        <v>Y58</v>
      </c>
      <c r="E376" s="163" t="str">
        <f>VLOOKUP($D376,$FW$8:$FX$14,2,0)</f>
        <v>South West</v>
      </c>
      <c r="F376" s="271" t="s">
        <v>865</v>
      </c>
      <c r="G376" s="271" t="s">
        <v>879</v>
      </c>
      <c r="H376" s="272">
        <v>112795</v>
      </c>
      <c r="I376" s="272">
        <v>85558</v>
      </c>
      <c r="J376" s="272">
        <v>627928</v>
      </c>
      <c r="K376" s="272">
        <v>7</v>
      </c>
      <c r="L376" s="272">
        <v>2</v>
      </c>
      <c r="M376" s="272" t="s">
        <v>44</v>
      </c>
      <c r="N376" s="272">
        <v>36</v>
      </c>
      <c r="O376" s="272">
        <v>83</v>
      </c>
      <c r="P376" s="272" t="s">
        <v>44</v>
      </c>
      <c r="Q376" s="272" t="s">
        <v>44</v>
      </c>
      <c r="R376" s="272" t="s">
        <v>44</v>
      </c>
      <c r="S376" s="272" t="s">
        <v>44</v>
      </c>
      <c r="T376" s="272">
        <v>74499</v>
      </c>
      <c r="U376" s="272">
        <v>5022</v>
      </c>
      <c r="V376" s="272">
        <v>3099</v>
      </c>
      <c r="W376" s="272">
        <v>39543</v>
      </c>
      <c r="X376" s="272">
        <v>18925</v>
      </c>
      <c r="Y376" s="272">
        <v>695</v>
      </c>
      <c r="Z376" s="272">
        <v>2155407</v>
      </c>
      <c r="AA376" s="272">
        <v>429</v>
      </c>
      <c r="AB376" s="272">
        <v>790</v>
      </c>
      <c r="AC376" s="272">
        <v>2160294</v>
      </c>
      <c r="AD376" s="272">
        <v>697</v>
      </c>
      <c r="AE376" s="272">
        <v>1310</v>
      </c>
      <c r="AF376" s="272">
        <v>66644699</v>
      </c>
      <c r="AG376" s="272">
        <v>1685</v>
      </c>
      <c r="AH376" s="272">
        <v>3584</v>
      </c>
      <c r="AI376" s="272">
        <v>91020995</v>
      </c>
      <c r="AJ376" s="272">
        <v>4810</v>
      </c>
      <c r="AK376" s="272">
        <v>11415</v>
      </c>
      <c r="AL376" s="272">
        <v>7523193</v>
      </c>
      <c r="AM376" s="272">
        <v>10825</v>
      </c>
      <c r="AN376" s="272">
        <v>23072</v>
      </c>
      <c r="AO376" s="272">
        <v>4417</v>
      </c>
      <c r="AP376" s="272">
        <v>406</v>
      </c>
      <c r="AQ376" s="272">
        <v>1469</v>
      </c>
      <c r="AR376" s="272">
        <v>4504</v>
      </c>
      <c r="AS376" s="272">
        <v>564</v>
      </c>
      <c r="AT376" s="272">
        <v>1978</v>
      </c>
      <c r="AU376" s="272">
        <v>23</v>
      </c>
      <c r="AV376" s="272">
        <v>38580</v>
      </c>
      <c r="AW376" s="272">
        <v>3593</v>
      </c>
      <c r="AX376" s="272">
        <v>27909</v>
      </c>
      <c r="AY376" s="272">
        <v>70082</v>
      </c>
      <c r="AZ376" s="272">
        <v>11008</v>
      </c>
      <c r="BA376" s="272">
        <v>8607</v>
      </c>
      <c r="BB376" s="272">
        <v>6901</v>
      </c>
      <c r="BC376" s="272">
        <v>5472</v>
      </c>
      <c r="BD376" s="272">
        <v>54392</v>
      </c>
      <c r="BE376" s="272">
        <v>45970</v>
      </c>
      <c r="BF376" s="272">
        <v>26591</v>
      </c>
      <c r="BG376" s="272">
        <v>20190</v>
      </c>
      <c r="BH376" s="272">
        <v>964</v>
      </c>
      <c r="BI376" s="272">
        <v>711</v>
      </c>
      <c r="BJ376" s="272" t="s">
        <v>44</v>
      </c>
      <c r="BK376" s="272" t="s">
        <v>44</v>
      </c>
      <c r="BL376" s="272" t="s">
        <v>44</v>
      </c>
      <c r="BM376" s="272" t="s">
        <v>44</v>
      </c>
      <c r="BN376" s="272" t="s">
        <v>44</v>
      </c>
      <c r="BO376" s="272" t="s">
        <v>44</v>
      </c>
      <c r="BP376" s="272" t="s">
        <v>44</v>
      </c>
      <c r="BQ376" s="272" t="s">
        <v>44</v>
      </c>
      <c r="BR376" s="272" t="s">
        <v>44</v>
      </c>
      <c r="BS376" s="272" t="s">
        <v>44</v>
      </c>
      <c r="BT376" s="272" t="s">
        <v>44</v>
      </c>
      <c r="BU376" s="272" t="s">
        <v>44</v>
      </c>
      <c r="BV376" s="272" t="s">
        <v>44</v>
      </c>
      <c r="BW376" s="272" t="s">
        <v>44</v>
      </c>
      <c r="BX376" s="272" t="s">
        <v>44</v>
      </c>
      <c r="BY376" s="272" t="s">
        <v>44</v>
      </c>
      <c r="BZ376" s="272" t="s">
        <v>44</v>
      </c>
      <c r="CA376" s="272" t="s">
        <v>44</v>
      </c>
      <c r="CB376" s="272" t="s">
        <v>44</v>
      </c>
      <c r="CC376" s="272" t="s">
        <v>44</v>
      </c>
      <c r="CD376" s="272" t="s">
        <v>44</v>
      </c>
      <c r="CE376" s="272" t="s">
        <v>44</v>
      </c>
      <c r="CF376" s="272" t="s">
        <v>44</v>
      </c>
      <c r="CG376" s="272" t="s">
        <v>44</v>
      </c>
      <c r="CH376" s="272" t="s">
        <v>44</v>
      </c>
      <c r="CI376" s="272" t="s">
        <v>44</v>
      </c>
      <c r="CJ376" s="272" t="s">
        <v>44</v>
      </c>
      <c r="CK376" s="272" t="s">
        <v>44</v>
      </c>
      <c r="CL376" s="272" t="s">
        <v>44</v>
      </c>
      <c r="CM376" s="272" t="s">
        <v>44</v>
      </c>
      <c r="CN376" s="272" t="s">
        <v>44</v>
      </c>
      <c r="CO376" s="272" t="s">
        <v>44</v>
      </c>
      <c r="CP376" s="272" t="s">
        <v>44</v>
      </c>
      <c r="CQ376" s="272" t="s">
        <v>44</v>
      </c>
      <c r="CR376" s="272" t="s">
        <v>44</v>
      </c>
      <c r="CS376" s="272" t="s">
        <v>44</v>
      </c>
      <c r="CT376" s="272" t="s">
        <v>44</v>
      </c>
      <c r="CU376" s="272" t="s">
        <v>44</v>
      </c>
      <c r="CV376" s="272" t="s">
        <v>44</v>
      </c>
      <c r="CW376" s="272" t="s">
        <v>44</v>
      </c>
      <c r="CX376" s="272">
        <v>380</v>
      </c>
      <c r="CY376" s="272">
        <v>158429</v>
      </c>
      <c r="CZ376" s="272">
        <v>417</v>
      </c>
      <c r="DA376" s="272">
        <v>616</v>
      </c>
      <c r="DB376" s="272">
        <v>2626</v>
      </c>
      <c r="DC376" s="272">
        <v>131445</v>
      </c>
      <c r="DD376" s="272">
        <v>50</v>
      </c>
      <c r="DE376" s="272">
        <v>90</v>
      </c>
      <c r="DF376" s="272" t="s">
        <v>44</v>
      </c>
      <c r="DG376" s="272" t="s">
        <v>44</v>
      </c>
      <c r="DH376" s="272" t="s">
        <v>44</v>
      </c>
      <c r="DI376" s="272" t="s">
        <v>44</v>
      </c>
      <c r="DJ376" s="272" t="s">
        <v>44</v>
      </c>
      <c r="DK376" s="272">
        <v>151</v>
      </c>
      <c r="DL376" s="250">
        <v>964</v>
      </c>
      <c r="DM376" s="250">
        <v>842</v>
      </c>
      <c r="DN376" s="250">
        <v>15</v>
      </c>
      <c r="DO376" s="250">
        <v>1017</v>
      </c>
      <c r="DP376" s="250">
        <v>6848822</v>
      </c>
      <c r="DQ376" s="250">
        <v>7105</v>
      </c>
      <c r="DR376" s="250">
        <v>15093</v>
      </c>
      <c r="DS376" s="250">
        <v>7578616</v>
      </c>
      <c r="DT376" s="250">
        <v>9001</v>
      </c>
      <c r="DU376" s="250">
        <v>18550</v>
      </c>
      <c r="DV376" s="250">
        <v>157325</v>
      </c>
      <c r="DW376" s="250">
        <v>10488</v>
      </c>
      <c r="DX376" s="250">
        <v>22896</v>
      </c>
      <c r="DY376" s="250">
        <v>10745566</v>
      </c>
      <c r="DZ376" s="250">
        <v>10566</v>
      </c>
      <c r="EA376" s="250">
        <v>21628</v>
      </c>
      <c r="EB376" s="155"/>
      <c r="EC376" s="75">
        <f t="shared" si="1076"/>
        <v>7</v>
      </c>
      <c r="ED376" s="74">
        <f t="shared" si="1077"/>
        <v>2018</v>
      </c>
      <c r="EE376" s="165">
        <f t="shared" si="1078"/>
        <v>43282</v>
      </c>
      <c r="EF376" s="157">
        <f t="shared" si="1079"/>
        <v>31</v>
      </c>
      <c r="EG376" s="156"/>
      <c r="EH376" s="166">
        <f>IFERROR(HLOOKUP(EH$1,$H$5:$FY$1802,MATCH($A376,$A$5:$A$1802,0),0)*HLOOKUP(EH$2,$H$5:$FY$1802,MATCH($A376,$A$5:$A$1802,0),0),$H$2)</f>
        <v>171116</v>
      </c>
      <c r="EI376" s="166" t="str">
        <f>IFERROR(HLOOKUP(EI$1,$H$5:$FY$1802,MATCH($A376,$A$5:$A$1802,0),0)*HLOOKUP(EI$2,$H$5:$FY$1802,MATCH($A376,$A$5:$A$1802,0),0),$H$2)</f>
        <v>-</v>
      </c>
      <c r="EJ376" s="166">
        <f>IFERROR(HLOOKUP(EJ$1,$H$5:$FY$1802,MATCH($A376,$A$5:$A$1802,0),0)*HLOOKUP(EJ$2,$H$5:$FY$1802,MATCH($A376,$A$5:$A$1802,0),0),$H$2)</f>
        <v>3080088</v>
      </c>
      <c r="EK376" s="166">
        <f>IFERROR(HLOOKUP(EK$1,$H$5:$FY$1802,MATCH($A376,$A$5:$A$1802,0),0)*HLOOKUP(EK$2,$H$5:$FY$1802,MATCH($A376,$A$5:$A$1802,0),0),$H$2)</f>
        <v>7101314</v>
      </c>
      <c r="EL376" s="166">
        <f>IFERROR(HLOOKUP(EL$1,$H$5:$FY$1802,MATCH($A376,$A$5:$A$1802,0),0)*HLOOKUP(EL$2,$H$5:$FY$1802,MATCH($A376,$A$5:$A$1802,0),0),$H$2)</f>
        <v>3967380</v>
      </c>
      <c r="EM376" s="166">
        <f>IFERROR(HLOOKUP(EM$1,$H$5:$FY$1802,MATCH($A376,$A$5:$A$1802,0),0)*HLOOKUP(EM$2,$H$5:$FY$1802,MATCH($A376,$A$5:$A$1802,0),0),$H$2)</f>
        <v>4059690</v>
      </c>
      <c r="EN376" s="166">
        <f>IFERROR(HLOOKUP(EN$1,$H$5:$FY$1802,MATCH($A376,$A$5:$A$1802,0),0)*HLOOKUP(EN$2,$H$5:$FY$1802,MATCH($A376,$A$5:$A$1802,0),0),$H$2)</f>
        <v>141722112</v>
      </c>
      <c r="EO376" s="166">
        <f>IFERROR(HLOOKUP(EO$1,$H$5:$FY$1802,MATCH($A376,$A$5:$A$1802,0),0)*HLOOKUP(EO$2,$H$5:$FY$1802,MATCH($A376,$A$5:$A$1802,0),0),$H$2)</f>
        <v>216028875</v>
      </c>
      <c r="EP376" s="166">
        <f>IFERROR(HLOOKUP(EP$1,$H$5:$FY$1802,MATCH($A376,$A$5:$A$1802,0),0)*HLOOKUP(EP$2,$H$5:$FY$1802,MATCH($A376,$A$5:$A$1802,0),0),$H$2)</f>
        <v>16035040</v>
      </c>
      <c r="EQ376" s="166" t="str">
        <f>IFERROR(HLOOKUP(EQ$1,$H$5:$FY$1802,MATCH($A376,$A$5:$A$1802,0),0)*HLOOKUP(EQ$2,$H$5:$FY$1802,MATCH($A376,$A$5:$A$1802,0),0),$H$2)</f>
        <v>-</v>
      </c>
      <c r="ER376" s="166" t="str">
        <f>IFERROR(HLOOKUP(ER$1,$H$5:$FY$1802,MATCH($A376,$A$5:$A$1802,0),0)*HLOOKUP(ER$2,$H$5:$FY$1802,MATCH($A376,$A$5:$A$1802,0),0),$H$2)</f>
        <v>-</v>
      </c>
      <c r="ES376" s="166" t="str">
        <f>IFERROR(HLOOKUP(ES$1,$H$5:$FY$1802,MATCH($A376,$A$5:$A$1802,0),0)*HLOOKUP(ES$2,$H$5:$FY$1802,MATCH($A376,$A$5:$A$1802,0),0),$H$2)</f>
        <v>-</v>
      </c>
      <c r="ET376" s="166" t="str">
        <f>IFERROR(HLOOKUP(ET$1,$H$5:$FY$1802,MATCH($A376,$A$5:$A$1802,0),0)*HLOOKUP(ET$2,$H$5:$FY$1802,MATCH($A376,$A$5:$A$1802,0),0),$H$2)</f>
        <v>-</v>
      </c>
      <c r="EU376" s="166" t="str">
        <f>IFERROR(HLOOKUP(EU$1,$H$5:$FY$1802,MATCH($A376,$A$5:$A$1802,0),0)*HLOOKUP(EU$2,$H$5:$FY$1802,MATCH($A376,$A$5:$A$1802,0),0),$H$2)</f>
        <v>-</v>
      </c>
      <c r="EV376" s="166" t="str">
        <f>IFERROR(HLOOKUP(EV$1,$H$5:$FY$1802,MATCH($A376,$A$5:$A$1802,0),0)*HLOOKUP(EV$2,$H$5:$FY$1802,MATCH($A376,$A$5:$A$1802,0),0),$H$2)</f>
        <v>-</v>
      </c>
      <c r="EW376" s="166" t="str">
        <f>IFERROR(HLOOKUP(EW$1,$H$5:$FY$1802,MATCH($A376,$A$5:$A$1802,0),0)*HLOOKUP(EW$2,$H$5:$FY$1802,MATCH($A376,$A$5:$A$1802,0),0),$H$2)</f>
        <v>-</v>
      </c>
      <c r="EX376" s="166" t="str">
        <f>IFERROR(HLOOKUP(EX$1,$H$5:$FY$1802,MATCH($A376,$A$5:$A$1802,0),0)*HLOOKUP(EX$2,$H$5:$FY$1802,MATCH($A376,$A$5:$A$1802,0),0),$H$2)</f>
        <v>-</v>
      </c>
      <c r="EY376" s="166" t="str">
        <f>IFERROR(HLOOKUP(EY$1,$H$5:$FY$1802,MATCH($A376,$A$5:$A$1802,0),0)*HLOOKUP(EY$2,$H$5:$FY$1802,MATCH($A376,$A$5:$A$1802,0),0),$H$2)</f>
        <v>-</v>
      </c>
      <c r="EZ376" s="166" t="str">
        <f>IFERROR(HLOOKUP(EZ$1,$H$5:$FY$1802,MATCH($A376,$A$5:$A$1802,0),0)*HLOOKUP(EZ$2,$H$5:$FY$1802,MATCH($A376,$A$5:$A$1802,0),0),$H$2)</f>
        <v>-</v>
      </c>
      <c r="FA376" s="166" t="str">
        <f>IFERROR(HLOOKUP(FA$1,$H$5:$FY$1802,MATCH($A376,$A$5:$A$1802,0),0)*HLOOKUP(FA$2,$H$5:$FY$1802,MATCH($A376,$A$5:$A$1802,0),0),$H$2)</f>
        <v>-</v>
      </c>
      <c r="FB376" s="166">
        <f>IFERROR(HLOOKUP(FB$1,$H$5:$FY$1802,MATCH($A376,$A$5:$A$1802,0),0)*HLOOKUP(FB$2,$H$5:$FY$1802,MATCH($A376,$A$5:$A$1802,0),0),$H$2)</f>
        <v>234080</v>
      </c>
      <c r="FC376" s="166">
        <f>IFERROR(HLOOKUP(FC$1,$H$5:$FY$1802,MATCH($A376,$A$5:$A$1802,0),0)*HLOOKUP(FC$2,$H$5:$FY$1802,MATCH($A376,$A$5:$A$1802,0),0),$H$2)</f>
        <v>236340</v>
      </c>
      <c r="FD376" s="166">
        <f>IFERROR(HLOOKUP(FD$1,$H$5:$FY$1802,MATCH($A376,$A$5:$A$1802,0),0)*HLOOKUP(FD$2,$H$5:$FY$1802,MATCH($A376,$A$5:$A$1802,0),0),$H$2)</f>
        <v>14549652</v>
      </c>
      <c r="FE376" s="166">
        <f>IFERROR(HLOOKUP(FE$1,$H$5:$FY$1802,MATCH($A376,$A$5:$A$1802,0),0)*HLOOKUP(FE$2,$H$5:$FY$1802,MATCH($A376,$A$5:$A$1802,0),0),$H$2)</f>
        <v>15619100</v>
      </c>
      <c r="FF376" s="166">
        <f>IFERROR(HLOOKUP(FF$1,$H$5:$FY$1802,MATCH($A376,$A$5:$A$1802,0),0)*HLOOKUP(FF$2,$H$5:$FY$1802,MATCH($A376,$A$5:$A$1802,0),0),$H$2)</f>
        <v>343440</v>
      </c>
      <c r="FG376" s="166">
        <f>IFERROR(HLOOKUP(FG$1,$H$5:$FY$1802,MATCH($A376,$A$5:$A$1802,0),0)*HLOOKUP(FG$2,$H$5:$FY$1802,MATCH($A376,$A$5:$A$1802,0),0),$H$2)</f>
        <v>21995676</v>
      </c>
      <c r="FH376" s="152"/>
      <c r="FI376" s="405">
        <f t="shared" si="1080"/>
        <v>2.1919553962564717</v>
      </c>
      <c r="FJ376" s="405">
        <f t="shared" si="1080"/>
        <v>1.7138590203106332</v>
      </c>
      <c r="FK376" s="405">
        <f t="shared" si="1081"/>
        <v>2.2268473701193932</v>
      </c>
      <c r="FL376" s="405">
        <f t="shared" si="1082"/>
        <v>1.7657308809293319</v>
      </c>
      <c r="FM376" s="405">
        <f t="shared" si="1083"/>
        <v>1.3755152618668285</v>
      </c>
      <c r="FN376" s="405">
        <f t="shared" si="1084"/>
        <v>1.1625319272690489</v>
      </c>
      <c r="FO376" s="405">
        <f t="shared" si="1085"/>
        <v>1.4050726552179658</v>
      </c>
      <c r="FP376" s="405">
        <f t="shared" si="1086"/>
        <v>1.0668428005284016</v>
      </c>
      <c r="FQ376" s="405">
        <f t="shared" si="1087"/>
        <v>1.3870503597122301</v>
      </c>
      <c r="FR376" s="405">
        <f t="shared" si="1088"/>
        <v>1.0230215827338129</v>
      </c>
      <c r="FS376" s="65"/>
      <c r="FU376" s="89"/>
    </row>
    <row r="377" spans="1:177" ht="10.35" customHeight="1" x14ac:dyDescent="0.2">
      <c r="A377" s="74" t="str">
        <f t="shared" si="1075"/>
        <v>2018-19JULYRYA</v>
      </c>
      <c r="B377" s="163" t="str">
        <f t="shared" si="1074"/>
        <v>2018-19</v>
      </c>
      <c r="C377" s="26" t="s">
        <v>847</v>
      </c>
      <c r="D377" s="163" t="str">
        <f>INDEX($FV$16:$FW$26,MATCH($F377,$FV$16:$FV$26,0),2)</f>
        <v>Y60</v>
      </c>
      <c r="E377" s="163" t="str">
        <f>VLOOKUP($D377,$FW$8:$FX$14,2,0)</f>
        <v>Midlands</v>
      </c>
      <c r="F377" s="271" t="s">
        <v>867</v>
      </c>
      <c r="G377" s="271" t="s">
        <v>880</v>
      </c>
      <c r="H377" s="272">
        <v>117003</v>
      </c>
      <c r="I377" s="272">
        <v>84768</v>
      </c>
      <c r="J377" s="272">
        <v>365081</v>
      </c>
      <c r="K377" s="272">
        <v>4</v>
      </c>
      <c r="L377" s="272">
        <v>1</v>
      </c>
      <c r="M377" s="272" t="s">
        <v>44</v>
      </c>
      <c r="N377" s="272">
        <v>24</v>
      </c>
      <c r="O377" s="272">
        <v>54</v>
      </c>
      <c r="P377" s="272" t="s">
        <v>44</v>
      </c>
      <c r="Q377" s="272" t="s">
        <v>44</v>
      </c>
      <c r="R377" s="272" t="s">
        <v>44</v>
      </c>
      <c r="S377" s="272" t="s">
        <v>44</v>
      </c>
      <c r="T377" s="272">
        <v>90828</v>
      </c>
      <c r="U377" s="272">
        <v>5346</v>
      </c>
      <c r="V377" s="272">
        <v>3241</v>
      </c>
      <c r="W377" s="272">
        <v>41250</v>
      </c>
      <c r="X377" s="272">
        <v>35993</v>
      </c>
      <c r="Y377" s="272">
        <v>1630</v>
      </c>
      <c r="Z377" s="272">
        <v>2178378</v>
      </c>
      <c r="AA377" s="272">
        <v>407</v>
      </c>
      <c r="AB377" s="272">
        <v>702</v>
      </c>
      <c r="AC377" s="272">
        <v>1524466</v>
      </c>
      <c r="AD377" s="272">
        <v>470</v>
      </c>
      <c r="AE377" s="272">
        <v>846</v>
      </c>
      <c r="AF377" s="272">
        <v>31602306</v>
      </c>
      <c r="AG377" s="272">
        <v>766</v>
      </c>
      <c r="AH377" s="272">
        <v>1399</v>
      </c>
      <c r="AI377" s="272">
        <v>85123778</v>
      </c>
      <c r="AJ377" s="272">
        <v>2365</v>
      </c>
      <c r="AK377" s="272">
        <v>5476</v>
      </c>
      <c r="AL377" s="272">
        <v>5655474</v>
      </c>
      <c r="AM377" s="272">
        <v>3470</v>
      </c>
      <c r="AN377" s="272">
        <v>8167</v>
      </c>
      <c r="AO377" s="272">
        <v>3121</v>
      </c>
      <c r="AP377" s="272">
        <v>31</v>
      </c>
      <c r="AQ377" s="272">
        <v>41</v>
      </c>
      <c r="AR377" s="272">
        <v>0</v>
      </c>
      <c r="AS377" s="272">
        <v>246</v>
      </c>
      <c r="AT377" s="272">
        <v>2803</v>
      </c>
      <c r="AU377" s="272">
        <v>1970</v>
      </c>
      <c r="AV377" s="272">
        <v>50745</v>
      </c>
      <c r="AW377" s="272">
        <v>3283</v>
      </c>
      <c r="AX377" s="272">
        <v>33679</v>
      </c>
      <c r="AY377" s="272">
        <v>87707</v>
      </c>
      <c r="AZ377" s="272">
        <v>10155</v>
      </c>
      <c r="BA377" s="272">
        <v>7462</v>
      </c>
      <c r="BB377" s="272">
        <v>6104</v>
      </c>
      <c r="BC377" s="272">
        <v>4587</v>
      </c>
      <c r="BD377" s="272">
        <v>52506</v>
      </c>
      <c r="BE377" s="272">
        <v>43592</v>
      </c>
      <c r="BF377" s="272">
        <v>61693</v>
      </c>
      <c r="BG377" s="272">
        <v>37760</v>
      </c>
      <c r="BH377" s="272">
        <v>3724</v>
      </c>
      <c r="BI377" s="272">
        <v>1729</v>
      </c>
      <c r="BJ377" s="272" t="s">
        <v>44</v>
      </c>
      <c r="BK377" s="272" t="s">
        <v>44</v>
      </c>
      <c r="BL377" s="272" t="s">
        <v>44</v>
      </c>
      <c r="BM377" s="272" t="s">
        <v>44</v>
      </c>
      <c r="BN377" s="272" t="s">
        <v>44</v>
      </c>
      <c r="BO377" s="272" t="s">
        <v>44</v>
      </c>
      <c r="BP377" s="272" t="s">
        <v>44</v>
      </c>
      <c r="BQ377" s="272" t="s">
        <v>44</v>
      </c>
      <c r="BR377" s="272" t="s">
        <v>44</v>
      </c>
      <c r="BS377" s="272" t="s">
        <v>44</v>
      </c>
      <c r="BT377" s="272" t="s">
        <v>44</v>
      </c>
      <c r="BU377" s="272" t="s">
        <v>44</v>
      </c>
      <c r="BV377" s="272" t="s">
        <v>44</v>
      </c>
      <c r="BW377" s="272" t="s">
        <v>44</v>
      </c>
      <c r="BX377" s="272" t="s">
        <v>44</v>
      </c>
      <c r="BY377" s="272" t="s">
        <v>44</v>
      </c>
      <c r="BZ377" s="272" t="s">
        <v>44</v>
      </c>
      <c r="CA377" s="272" t="s">
        <v>44</v>
      </c>
      <c r="CB377" s="272" t="s">
        <v>44</v>
      </c>
      <c r="CC377" s="272" t="s">
        <v>44</v>
      </c>
      <c r="CD377" s="272" t="s">
        <v>44</v>
      </c>
      <c r="CE377" s="272" t="s">
        <v>44</v>
      </c>
      <c r="CF377" s="272" t="s">
        <v>44</v>
      </c>
      <c r="CG377" s="272" t="s">
        <v>44</v>
      </c>
      <c r="CH377" s="272" t="s">
        <v>44</v>
      </c>
      <c r="CI377" s="272" t="s">
        <v>44</v>
      </c>
      <c r="CJ377" s="272" t="s">
        <v>44</v>
      </c>
      <c r="CK377" s="272" t="s">
        <v>44</v>
      </c>
      <c r="CL377" s="272" t="s">
        <v>44</v>
      </c>
      <c r="CM377" s="272" t="s">
        <v>44</v>
      </c>
      <c r="CN377" s="272" t="s">
        <v>44</v>
      </c>
      <c r="CO377" s="272" t="s">
        <v>44</v>
      </c>
      <c r="CP377" s="272" t="s">
        <v>44</v>
      </c>
      <c r="CQ377" s="272" t="s">
        <v>44</v>
      </c>
      <c r="CR377" s="272" t="s">
        <v>44</v>
      </c>
      <c r="CS377" s="272" t="s">
        <v>44</v>
      </c>
      <c r="CT377" s="272" t="s">
        <v>44</v>
      </c>
      <c r="CU377" s="272" t="s">
        <v>44</v>
      </c>
      <c r="CV377" s="272" t="s">
        <v>44</v>
      </c>
      <c r="CW377" s="272" t="s">
        <v>44</v>
      </c>
      <c r="CX377" s="272">
        <v>210</v>
      </c>
      <c r="CY377" s="272">
        <v>55998</v>
      </c>
      <c r="CZ377" s="272">
        <v>267</v>
      </c>
      <c r="DA377" s="272">
        <v>440</v>
      </c>
      <c r="DB377" s="272">
        <v>3596</v>
      </c>
      <c r="DC377" s="272">
        <v>279637</v>
      </c>
      <c r="DD377" s="272">
        <v>78</v>
      </c>
      <c r="DE377" s="272">
        <v>61</v>
      </c>
      <c r="DF377" s="272" t="s">
        <v>44</v>
      </c>
      <c r="DG377" s="272" t="s">
        <v>44</v>
      </c>
      <c r="DH377" s="272" t="s">
        <v>44</v>
      </c>
      <c r="DI377" s="272" t="s">
        <v>44</v>
      </c>
      <c r="DJ377" s="272" t="s">
        <v>44</v>
      </c>
      <c r="DK377" s="272">
        <v>260</v>
      </c>
      <c r="DL377" s="250">
        <v>1</v>
      </c>
      <c r="DM377" s="250">
        <v>1633</v>
      </c>
      <c r="DN377" s="250">
        <v>0</v>
      </c>
      <c r="DO377" s="250">
        <v>1594</v>
      </c>
      <c r="DP377" s="250">
        <v>3535</v>
      </c>
      <c r="DQ377" s="250">
        <v>3535</v>
      </c>
      <c r="DR377" s="250">
        <v>3535</v>
      </c>
      <c r="DS377" s="250">
        <v>8665142</v>
      </c>
      <c r="DT377" s="250">
        <v>5306</v>
      </c>
      <c r="DU377" s="250">
        <v>12215</v>
      </c>
      <c r="DV377" s="250">
        <v>0</v>
      </c>
      <c r="DW377" s="250">
        <v>0</v>
      </c>
      <c r="DX377" s="250">
        <v>0</v>
      </c>
      <c r="DY377" s="250">
        <v>10791319</v>
      </c>
      <c r="DZ377" s="250">
        <v>6770</v>
      </c>
      <c r="EA377" s="250">
        <v>15819</v>
      </c>
      <c r="EB377" s="155"/>
      <c r="EC377" s="75">
        <f t="shared" si="1076"/>
        <v>7</v>
      </c>
      <c r="ED377" s="74">
        <f t="shared" si="1077"/>
        <v>2018</v>
      </c>
      <c r="EE377" s="165">
        <f t="shared" si="1078"/>
        <v>43282</v>
      </c>
      <c r="EF377" s="157">
        <f t="shared" si="1079"/>
        <v>31</v>
      </c>
      <c r="EG377" s="156"/>
      <c r="EH377" s="166">
        <f>IFERROR(HLOOKUP(EH$1,$H$5:$FY$1802,MATCH($A377,$A$5:$A$1802,0),0)*HLOOKUP(EH$2,$H$5:$FY$1802,MATCH($A377,$A$5:$A$1802,0),0),$H$2)</f>
        <v>84768</v>
      </c>
      <c r="EI377" s="166" t="str">
        <f>IFERROR(HLOOKUP(EI$1,$H$5:$FY$1802,MATCH($A377,$A$5:$A$1802,0),0)*HLOOKUP(EI$2,$H$5:$FY$1802,MATCH($A377,$A$5:$A$1802,0),0),$H$2)</f>
        <v>-</v>
      </c>
      <c r="EJ377" s="166">
        <f>IFERROR(HLOOKUP(EJ$1,$H$5:$FY$1802,MATCH($A377,$A$5:$A$1802,0),0)*HLOOKUP(EJ$2,$H$5:$FY$1802,MATCH($A377,$A$5:$A$1802,0),0),$H$2)</f>
        <v>2034432</v>
      </c>
      <c r="EK377" s="166">
        <f>IFERROR(HLOOKUP(EK$1,$H$5:$FY$1802,MATCH($A377,$A$5:$A$1802,0),0)*HLOOKUP(EK$2,$H$5:$FY$1802,MATCH($A377,$A$5:$A$1802,0),0),$H$2)</f>
        <v>4577472</v>
      </c>
      <c r="EL377" s="166">
        <f>IFERROR(HLOOKUP(EL$1,$H$5:$FY$1802,MATCH($A377,$A$5:$A$1802,0),0)*HLOOKUP(EL$2,$H$5:$FY$1802,MATCH($A377,$A$5:$A$1802,0),0),$H$2)</f>
        <v>3752892</v>
      </c>
      <c r="EM377" s="166">
        <f>IFERROR(HLOOKUP(EM$1,$H$5:$FY$1802,MATCH($A377,$A$5:$A$1802,0),0)*HLOOKUP(EM$2,$H$5:$FY$1802,MATCH($A377,$A$5:$A$1802,0),0),$H$2)</f>
        <v>2741886</v>
      </c>
      <c r="EN377" s="166">
        <f>IFERROR(HLOOKUP(EN$1,$H$5:$FY$1802,MATCH($A377,$A$5:$A$1802,0),0)*HLOOKUP(EN$2,$H$5:$FY$1802,MATCH($A377,$A$5:$A$1802,0),0),$H$2)</f>
        <v>57708750</v>
      </c>
      <c r="EO377" s="166">
        <f>IFERROR(HLOOKUP(EO$1,$H$5:$FY$1802,MATCH($A377,$A$5:$A$1802,0),0)*HLOOKUP(EO$2,$H$5:$FY$1802,MATCH($A377,$A$5:$A$1802,0),0),$H$2)</f>
        <v>197097668</v>
      </c>
      <c r="EP377" s="166">
        <f>IFERROR(HLOOKUP(EP$1,$H$5:$FY$1802,MATCH($A377,$A$5:$A$1802,0),0)*HLOOKUP(EP$2,$H$5:$FY$1802,MATCH($A377,$A$5:$A$1802,0),0),$H$2)</f>
        <v>13312210</v>
      </c>
      <c r="EQ377" s="166" t="str">
        <f>IFERROR(HLOOKUP(EQ$1,$H$5:$FY$1802,MATCH($A377,$A$5:$A$1802,0),0)*HLOOKUP(EQ$2,$H$5:$FY$1802,MATCH($A377,$A$5:$A$1802,0),0),$H$2)</f>
        <v>-</v>
      </c>
      <c r="ER377" s="166" t="str">
        <f>IFERROR(HLOOKUP(ER$1,$H$5:$FY$1802,MATCH($A377,$A$5:$A$1802,0),0)*HLOOKUP(ER$2,$H$5:$FY$1802,MATCH($A377,$A$5:$A$1802,0),0),$H$2)</f>
        <v>-</v>
      </c>
      <c r="ES377" s="166" t="str">
        <f>IFERROR(HLOOKUP(ES$1,$H$5:$FY$1802,MATCH($A377,$A$5:$A$1802,0),0)*HLOOKUP(ES$2,$H$5:$FY$1802,MATCH($A377,$A$5:$A$1802,0),0),$H$2)</f>
        <v>-</v>
      </c>
      <c r="ET377" s="166" t="str">
        <f>IFERROR(HLOOKUP(ET$1,$H$5:$FY$1802,MATCH($A377,$A$5:$A$1802,0),0)*HLOOKUP(ET$2,$H$5:$FY$1802,MATCH($A377,$A$5:$A$1802,0),0),$H$2)</f>
        <v>-</v>
      </c>
      <c r="EU377" s="166" t="str">
        <f>IFERROR(HLOOKUP(EU$1,$H$5:$FY$1802,MATCH($A377,$A$5:$A$1802,0),0)*HLOOKUP(EU$2,$H$5:$FY$1802,MATCH($A377,$A$5:$A$1802,0),0),$H$2)</f>
        <v>-</v>
      </c>
      <c r="EV377" s="166" t="str">
        <f>IFERROR(HLOOKUP(EV$1,$H$5:$FY$1802,MATCH($A377,$A$5:$A$1802,0),0)*HLOOKUP(EV$2,$H$5:$FY$1802,MATCH($A377,$A$5:$A$1802,0),0),$H$2)</f>
        <v>-</v>
      </c>
      <c r="EW377" s="166" t="str">
        <f>IFERROR(HLOOKUP(EW$1,$H$5:$FY$1802,MATCH($A377,$A$5:$A$1802,0),0)*HLOOKUP(EW$2,$H$5:$FY$1802,MATCH($A377,$A$5:$A$1802,0),0),$H$2)</f>
        <v>-</v>
      </c>
      <c r="EX377" s="166" t="str">
        <f>IFERROR(HLOOKUP(EX$1,$H$5:$FY$1802,MATCH($A377,$A$5:$A$1802,0),0)*HLOOKUP(EX$2,$H$5:$FY$1802,MATCH($A377,$A$5:$A$1802,0),0),$H$2)</f>
        <v>-</v>
      </c>
      <c r="EY377" s="166" t="str">
        <f>IFERROR(HLOOKUP(EY$1,$H$5:$FY$1802,MATCH($A377,$A$5:$A$1802,0),0)*HLOOKUP(EY$2,$H$5:$FY$1802,MATCH($A377,$A$5:$A$1802,0),0),$H$2)</f>
        <v>-</v>
      </c>
      <c r="EZ377" s="166" t="str">
        <f>IFERROR(HLOOKUP(EZ$1,$H$5:$FY$1802,MATCH($A377,$A$5:$A$1802,0),0)*HLOOKUP(EZ$2,$H$5:$FY$1802,MATCH($A377,$A$5:$A$1802,0),0),$H$2)</f>
        <v>-</v>
      </c>
      <c r="FA377" s="166" t="str">
        <f>IFERROR(HLOOKUP(FA$1,$H$5:$FY$1802,MATCH($A377,$A$5:$A$1802,0),0)*HLOOKUP(FA$2,$H$5:$FY$1802,MATCH($A377,$A$5:$A$1802,0),0),$H$2)</f>
        <v>-</v>
      </c>
      <c r="FB377" s="166">
        <f>IFERROR(HLOOKUP(FB$1,$H$5:$FY$1802,MATCH($A377,$A$5:$A$1802,0),0)*HLOOKUP(FB$2,$H$5:$FY$1802,MATCH($A377,$A$5:$A$1802,0),0),$H$2)</f>
        <v>92400</v>
      </c>
      <c r="FC377" s="166">
        <f>IFERROR(HLOOKUP(FC$1,$H$5:$FY$1802,MATCH($A377,$A$5:$A$1802,0),0)*HLOOKUP(FC$2,$H$5:$FY$1802,MATCH($A377,$A$5:$A$1802,0),0),$H$2)</f>
        <v>219356</v>
      </c>
      <c r="FD377" s="166">
        <f>IFERROR(HLOOKUP(FD$1,$H$5:$FY$1802,MATCH($A377,$A$5:$A$1802,0),0)*HLOOKUP(FD$2,$H$5:$FY$1802,MATCH($A377,$A$5:$A$1802,0),0),$H$2)</f>
        <v>3535</v>
      </c>
      <c r="FE377" s="166">
        <f>IFERROR(HLOOKUP(FE$1,$H$5:$FY$1802,MATCH($A377,$A$5:$A$1802,0),0)*HLOOKUP(FE$2,$H$5:$FY$1802,MATCH($A377,$A$5:$A$1802,0),0),$H$2)</f>
        <v>19947095</v>
      </c>
      <c r="FF377" s="166">
        <f>IFERROR(HLOOKUP(FF$1,$H$5:$FY$1802,MATCH($A377,$A$5:$A$1802,0),0)*HLOOKUP(FF$2,$H$5:$FY$1802,MATCH($A377,$A$5:$A$1802,0),0),$H$2)</f>
        <v>0</v>
      </c>
      <c r="FG377" s="166">
        <f>IFERROR(HLOOKUP(FG$1,$H$5:$FY$1802,MATCH($A377,$A$5:$A$1802,0),0)*HLOOKUP(FG$2,$H$5:$FY$1802,MATCH($A377,$A$5:$A$1802,0),0),$H$2)</f>
        <v>25215486</v>
      </c>
      <c r="FH377" s="152"/>
      <c r="FI377" s="405">
        <f t="shared" si="1080"/>
        <v>1.8995510662177328</v>
      </c>
      <c r="FJ377" s="405">
        <f t="shared" si="1080"/>
        <v>1.3958099513655069</v>
      </c>
      <c r="FK377" s="405">
        <f t="shared" si="1081"/>
        <v>1.8833693304535637</v>
      </c>
      <c r="FL377" s="405">
        <f t="shared" si="1082"/>
        <v>1.4153039185436593</v>
      </c>
      <c r="FM377" s="405">
        <f t="shared" si="1083"/>
        <v>1.2728727272727274</v>
      </c>
      <c r="FN377" s="405">
        <f t="shared" si="1084"/>
        <v>1.0567757575757575</v>
      </c>
      <c r="FO377" s="405">
        <f t="shared" si="1085"/>
        <v>1.7140277276137026</v>
      </c>
      <c r="FP377" s="405">
        <f t="shared" si="1086"/>
        <v>1.04909287917095</v>
      </c>
      <c r="FQ377" s="405">
        <f t="shared" si="1087"/>
        <v>2.2846625766871167</v>
      </c>
      <c r="FR377" s="405">
        <f t="shared" si="1088"/>
        <v>1.0607361963190185</v>
      </c>
      <c r="FS377" s="65"/>
      <c r="FU377" s="89"/>
    </row>
    <row r="378" spans="1:177" ht="10.35" customHeight="1" x14ac:dyDescent="0.2">
      <c r="A378" s="174" t="str">
        <f t="shared" si="1075"/>
        <v>2018-19JULYRX8</v>
      </c>
      <c r="B378" s="176" t="str">
        <f t="shared" si="1074"/>
        <v>2018-19</v>
      </c>
      <c r="C378" s="175" t="s">
        <v>847</v>
      </c>
      <c r="D378" s="176" t="str">
        <f>INDEX($FV$16:$FW$26,MATCH($F378,$FV$16:$FV$26,0),2)</f>
        <v>Y63</v>
      </c>
      <c r="E378" s="176" t="str">
        <f>VLOOKUP($D378,$FW$8:$FX$14,2,0)</f>
        <v>North East and Yorkshire</v>
      </c>
      <c r="F378" s="275" t="s">
        <v>869</v>
      </c>
      <c r="G378" s="275" t="s">
        <v>881</v>
      </c>
      <c r="H378" s="276">
        <v>87360</v>
      </c>
      <c r="I378" s="276">
        <v>65269</v>
      </c>
      <c r="J378" s="276">
        <v>174058</v>
      </c>
      <c r="K378" s="276">
        <v>3</v>
      </c>
      <c r="L378" s="276">
        <v>1</v>
      </c>
      <c r="M378" s="276" t="s">
        <v>44</v>
      </c>
      <c r="N378" s="276">
        <v>9</v>
      </c>
      <c r="O378" s="276">
        <v>55</v>
      </c>
      <c r="P378" s="276" t="s">
        <v>44</v>
      </c>
      <c r="Q378" s="276" t="s">
        <v>44</v>
      </c>
      <c r="R378" s="276" t="s">
        <v>44</v>
      </c>
      <c r="S378" s="276" t="s">
        <v>44</v>
      </c>
      <c r="T378" s="276">
        <v>67756</v>
      </c>
      <c r="U378" s="276">
        <v>5798</v>
      </c>
      <c r="V378" s="276">
        <v>4105</v>
      </c>
      <c r="W378" s="276">
        <v>37844</v>
      </c>
      <c r="X378" s="276">
        <v>12336</v>
      </c>
      <c r="Y378" s="276">
        <v>878</v>
      </c>
      <c r="Z378" s="276">
        <v>2547470</v>
      </c>
      <c r="AA378" s="276">
        <v>439</v>
      </c>
      <c r="AB378" s="276">
        <v>751</v>
      </c>
      <c r="AC378" s="276">
        <v>2740975</v>
      </c>
      <c r="AD378" s="276">
        <v>668</v>
      </c>
      <c r="AE378" s="276">
        <v>1190</v>
      </c>
      <c r="AF378" s="276">
        <v>46528582</v>
      </c>
      <c r="AG378" s="276">
        <v>1229</v>
      </c>
      <c r="AH378" s="276">
        <v>2560</v>
      </c>
      <c r="AI378" s="276">
        <v>38357226</v>
      </c>
      <c r="AJ378" s="276">
        <v>3109</v>
      </c>
      <c r="AK378" s="276">
        <v>7327</v>
      </c>
      <c r="AL378" s="276">
        <v>4251957</v>
      </c>
      <c r="AM378" s="276">
        <v>4843</v>
      </c>
      <c r="AN378" s="276">
        <v>11574</v>
      </c>
      <c r="AO378" s="276">
        <v>5061</v>
      </c>
      <c r="AP378" s="276">
        <v>595</v>
      </c>
      <c r="AQ378" s="276">
        <v>1130</v>
      </c>
      <c r="AR378" s="276">
        <v>3919</v>
      </c>
      <c r="AS378" s="276">
        <v>510</v>
      </c>
      <c r="AT378" s="276">
        <v>2826</v>
      </c>
      <c r="AU378" s="276">
        <v>2204</v>
      </c>
      <c r="AV378" s="276">
        <v>40309</v>
      </c>
      <c r="AW378" s="276">
        <v>6199</v>
      </c>
      <c r="AX378" s="276">
        <v>16187</v>
      </c>
      <c r="AY378" s="276">
        <v>62695</v>
      </c>
      <c r="AZ378" s="276">
        <v>13261</v>
      </c>
      <c r="BA378" s="276">
        <v>9979</v>
      </c>
      <c r="BB378" s="276">
        <v>9256</v>
      </c>
      <c r="BC378" s="276">
        <v>7084</v>
      </c>
      <c r="BD378" s="276">
        <v>57998</v>
      </c>
      <c r="BE378" s="276">
        <v>45047</v>
      </c>
      <c r="BF378" s="276">
        <v>26618</v>
      </c>
      <c r="BG378" s="276">
        <v>16828</v>
      </c>
      <c r="BH378" s="276">
        <v>1730</v>
      </c>
      <c r="BI378" s="276">
        <v>1018</v>
      </c>
      <c r="BJ378" s="276" t="s">
        <v>44</v>
      </c>
      <c r="BK378" s="276" t="s">
        <v>44</v>
      </c>
      <c r="BL378" s="276" t="s">
        <v>44</v>
      </c>
      <c r="BM378" s="276" t="s">
        <v>44</v>
      </c>
      <c r="BN378" s="276" t="s">
        <v>44</v>
      </c>
      <c r="BO378" s="276" t="s">
        <v>44</v>
      </c>
      <c r="BP378" s="276" t="s">
        <v>44</v>
      </c>
      <c r="BQ378" s="276" t="s">
        <v>44</v>
      </c>
      <c r="BR378" s="276" t="s">
        <v>44</v>
      </c>
      <c r="BS378" s="276" t="s">
        <v>44</v>
      </c>
      <c r="BT378" s="276" t="s">
        <v>44</v>
      </c>
      <c r="BU378" s="276" t="s">
        <v>44</v>
      </c>
      <c r="BV378" s="276" t="s">
        <v>44</v>
      </c>
      <c r="BW378" s="276" t="s">
        <v>44</v>
      </c>
      <c r="BX378" s="276" t="s">
        <v>44</v>
      </c>
      <c r="BY378" s="276" t="s">
        <v>44</v>
      </c>
      <c r="BZ378" s="276" t="s">
        <v>44</v>
      </c>
      <c r="CA378" s="276" t="s">
        <v>44</v>
      </c>
      <c r="CB378" s="276" t="s">
        <v>44</v>
      </c>
      <c r="CC378" s="276" t="s">
        <v>44</v>
      </c>
      <c r="CD378" s="276" t="s">
        <v>44</v>
      </c>
      <c r="CE378" s="276" t="s">
        <v>44</v>
      </c>
      <c r="CF378" s="276" t="s">
        <v>44</v>
      </c>
      <c r="CG378" s="276" t="s">
        <v>44</v>
      </c>
      <c r="CH378" s="276" t="s">
        <v>44</v>
      </c>
      <c r="CI378" s="276" t="s">
        <v>44</v>
      </c>
      <c r="CJ378" s="276" t="s">
        <v>44</v>
      </c>
      <c r="CK378" s="276" t="s">
        <v>44</v>
      </c>
      <c r="CL378" s="276" t="s">
        <v>44</v>
      </c>
      <c r="CM378" s="276" t="s">
        <v>44</v>
      </c>
      <c r="CN378" s="276" t="s">
        <v>44</v>
      </c>
      <c r="CO378" s="276" t="s">
        <v>44</v>
      </c>
      <c r="CP378" s="276" t="s">
        <v>44</v>
      </c>
      <c r="CQ378" s="276" t="s">
        <v>44</v>
      </c>
      <c r="CR378" s="276" t="s">
        <v>44</v>
      </c>
      <c r="CS378" s="276" t="s">
        <v>44</v>
      </c>
      <c r="CT378" s="276" t="s">
        <v>44</v>
      </c>
      <c r="CU378" s="276" t="s">
        <v>44</v>
      </c>
      <c r="CV378" s="276" t="s">
        <v>44</v>
      </c>
      <c r="CW378" s="276" t="s">
        <v>44</v>
      </c>
      <c r="CX378" s="276">
        <v>0</v>
      </c>
      <c r="CY378" s="276">
        <v>0</v>
      </c>
      <c r="CZ378" s="276">
        <v>0</v>
      </c>
      <c r="DA378" s="276">
        <v>0</v>
      </c>
      <c r="DB378" s="276">
        <v>3649</v>
      </c>
      <c r="DC378" s="276">
        <v>130452</v>
      </c>
      <c r="DD378" s="276">
        <v>36</v>
      </c>
      <c r="DE378" s="276">
        <v>60</v>
      </c>
      <c r="DF378" s="276" t="s">
        <v>44</v>
      </c>
      <c r="DG378" s="276" t="s">
        <v>44</v>
      </c>
      <c r="DH378" s="276" t="s">
        <v>44</v>
      </c>
      <c r="DI378" s="276" t="s">
        <v>44</v>
      </c>
      <c r="DJ378" s="276" t="s">
        <v>44</v>
      </c>
      <c r="DK378" s="276">
        <v>24</v>
      </c>
      <c r="DL378" s="252">
        <v>2781</v>
      </c>
      <c r="DM378" s="252">
        <v>174</v>
      </c>
      <c r="DN378" s="252">
        <v>69</v>
      </c>
      <c r="DO378" s="252">
        <v>2791</v>
      </c>
      <c r="DP378" s="252">
        <v>11954743</v>
      </c>
      <c r="DQ378" s="252">
        <v>4299</v>
      </c>
      <c r="DR378" s="252">
        <v>9375</v>
      </c>
      <c r="DS378" s="252">
        <v>792184</v>
      </c>
      <c r="DT378" s="252">
        <v>4553</v>
      </c>
      <c r="DU378" s="252">
        <v>9334</v>
      </c>
      <c r="DV378" s="252">
        <v>419697</v>
      </c>
      <c r="DW378" s="252">
        <v>6083</v>
      </c>
      <c r="DX378" s="252">
        <v>12448</v>
      </c>
      <c r="DY378" s="252">
        <v>24897408</v>
      </c>
      <c r="DZ378" s="252">
        <v>8921</v>
      </c>
      <c r="EA378" s="252">
        <v>21020</v>
      </c>
      <c r="EB378" s="177"/>
      <c r="EC378" s="167">
        <f t="shared" si="1076"/>
        <v>7</v>
      </c>
      <c r="ED378" s="174">
        <f t="shared" si="1077"/>
        <v>2018</v>
      </c>
      <c r="EE378" s="173">
        <f t="shared" si="1078"/>
        <v>43282</v>
      </c>
      <c r="EF378" s="150">
        <f t="shared" si="1079"/>
        <v>31</v>
      </c>
      <c r="EG378" s="178"/>
      <c r="EH378" s="179">
        <f>IFERROR(HLOOKUP(EH$1,$H$5:$FY$1802,MATCH($A378,$A$5:$A$1802,0),0)*HLOOKUP(EH$2,$H$5:$FY$1802,MATCH($A378,$A$5:$A$1802,0),0),$H$2)</f>
        <v>65269</v>
      </c>
      <c r="EI378" s="179" t="str">
        <f>IFERROR(HLOOKUP(EI$1,$H$5:$FY$1802,MATCH($A378,$A$5:$A$1802,0),0)*HLOOKUP(EI$2,$H$5:$FY$1802,MATCH($A378,$A$5:$A$1802,0),0),$H$2)</f>
        <v>-</v>
      </c>
      <c r="EJ378" s="179">
        <f>IFERROR(HLOOKUP(EJ$1,$H$5:$FY$1802,MATCH($A378,$A$5:$A$1802,0),0)*HLOOKUP(EJ$2,$H$5:$FY$1802,MATCH($A378,$A$5:$A$1802,0),0),$H$2)</f>
        <v>587421</v>
      </c>
      <c r="EK378" s="179">
        <f>IFERROR(HLOOKUP(EK$1,$H$5:$FY$1802,MATCH($A378,$A$5:$A$1802,0),0)*HLOOKUP(EK$2,$H$5:$FY$1802,MATCH($A378,$A$5:$A$1802,0),0),$H$2)</f>
        <v>3589795</v>
      </c>
      <c r="EL378" s="179">
        <f>IFERROR(HLOOKUP(EL$1,$H$5:$FY$1802,MATCH($A378,$A$5:$A$1802,0),0)*HLOOKUP(EL$2,$H$5:$FY$1802,MATCH($A378,$A$5:$A$1802,0),0),$H$2)</f>
        <v>4354298</v>
      </c>
      <c r="EM378" s="179">
        <f>IFERROR(HLOOKUP(EM$1,$H$5:$FY$1802,MATCH($A378,$A$5:$A$1802,0),0)*HLOOKUP(EM$2,$H$5:$FY$1802,MATCH($A378,$A$5:$A$1802,0),0),$H$2)</f>
        <v>4884950</v>
      </c>
      <c r="EN378" s="179">
        <f>IFERROR(HLOOKUP(EN$1,$H$5:$FY$1802,MATCH($A378,$A$5:$A$1802,0),0)*HLOOKUP(EN$2,$H$5:$FY$1802,MATCH($A378,$A$5:$A$1802,0),0),$H$2)</f>
        <v>96880640</v>
      </c>
      <c r="EO378" s="179">
        <f>IFERROR(HLOOKUP(EO$1,$H$5:$FY$1802,MATCH($A378,$A$5:$A$1802,0),0)*HLOOKUP(EO$2,$H$5:$FY$1802,MATCH($A378,$A$5:$A$1802,0),0),$H$2)</f>
        <v>90385872</v>
      </c>
      <c r="EP378" s="179">
        <f>IFERROR(HLOOKUP(EP$1,$H$5:$FY$1802,MATCH($A378,$A$5:$A$1802,0),0)*HLOOKUP(EP$2,$H$5:$FY$1802,MATCH($A378,$A$5:$A$1802,0),0),$H$2)</f>
        <v>10161972</v>
      </c>
      <c r="EQ378" s="179" t="str">
        <f>IFERROR(HLOOKUP(EQ$1,$H$5:$FY$1802,MATCH($A378,$A$5:$A$1802,0),0)*HLOOKUP(EQ$2,$H$5:$FY$1802,MATCH($A378,$A$5:$A$1802,0),0),$H$2)</f>
        <v>-</v>
      </c>
      <c r="ER378" s="179" t="str">
        <f>IFERROR(HLOOKUP(ER$1,$H$5:$FY$1802,MATCH($A378,$A$5:$A$1802,0),0)*HLOOKUP(ER$2,$H$5:$FY$1802,MATCH($A378,$A$5:$A$1802,0),0),$H$2)</f>
        <v>-</v>
      </c>
      <c r="ES378" s="179" t="str">
        <f>IFERROR(HLOOKUP(ES$1,$H$5:$FY$1802,MATCH($A378,$A$5:$A$1802,0),0)*HLOOKUP(ES$2,$H$5:$FY$1802,MATCH($A378,$A$5:$A$1802,0),0),$H$2)</f>
        <v>-</v>
      </c>
      <c r="ET378" s="179" t="str">
        <f>IFERROR(HLOOKUP(ET$1,$H$5:$FY$1802,MATCH($A378,$A$5:$A$1802,0),0)*HLOOKUP(ET$2,$H$5:$FY$1802,MATCH($A378,$A$5:$A$1802,0),0),$H$2)</f>
        <v>-</v>
      </c>
      <c r="EU378" s="179" t="str">
        <f>IFERROR(HLOOKUP(EU$1,$H$5:$FY$1802,MATCH($A378,$A$5:$A$1802,0),0)*HLOOKUP(EU$2,$H$5:$FY$1802,MATCH($A378,$A$5:$A$1802,0),0),$H$2)</f>
        <v>-</v>
      </c>
      <c r="EV378" s="179" t="str">
        <f>IFERROR(HLOOKUP(EV$1,$H$5:$FY$1802,MATCH($A378,$A$5:$A$1802,0),0)*HLOOKUP(EV$2,$H$5:$FY$1802,MATCH($A378,$A$5:$A$1802,0),0),$H$2)</f>
        <v>-</v>
      </c>
      <c r="EW378" s="179" t="str">
        <f>IFERROR(HLOOKUP(EW$1,$H$5:$FY$1802,MATCH($A378,$A$5:$A$1802,0),0)*HLOOKUP(EW$2,$H$5:$FY$1802,MATCH($A378,$A$5:$A$1802,0),0),$H$2)</f>
        <v>-</v>
      </c>
      <c r="EX378" s="179" t="str">
        <f>IFERROR(HLOOKUP(EX$1,$H$5:$FY$1802,MATCH($A378,$A$5:$A$1802,0),0)*HLOOKUP(EX$2,$H$5:$FY$1802,MATCH($A378,$A$5:$A$1802,0),0),$H$2)</f>
        <v>-</v>
      </c>
      <c r="EY378" s="179" t="str">
        <f>IFERROR(HLOOKUP(EY$1,$H$5:$FY$1802,MATCH($A378,$A$5:$A$1802,0),0)*HLOOKUP(EY$2,$H$5:$FY$1802,MATCH($A378,$A$5:$A$1802,0),0),$H$2)</f>
        <v>-</v>
      </c>
      <c r="EZ378" s="179" t="str">
        <f>IFERROR(HLOOKUP(EZ$1,$H$5:$FY$1802,MATCH($A378,$A$5:$A$1802,0),0)*HLOOKUP(EZ$2,$H$5:$FY$1802,MATCH($A378,$A$5:$A$1802,0),0),$H$2)</f>
        <v>-</v>
      </c>
      <c r="FA378" s="179" t="str">
        <f>IFERROR(HLOOKUP(FA$1,$H$5:$FY$1802,MATCH($A378,$A$5:$A$1802,0),0)*HLOOKUP(FA$2,$H$5:$FY$1802,MATCH($A378,$A$5:$A$1802,0),0),$H$2)</f>
        <v>-</v>
      </c>
      <c r="FB378" s="179">
        <f>IFERROR(HLOOKUP(FB$1,$H$5:$FY$1802,MATCH($A378,$A$5:$A$1802,0),0)*HLOOKUP(FB$2,$H$5:$FY$1802,MATCH($A378,$A$5:$A$1802,0),0),$H$2)</f>
        <v>0</v>
      </c>
      <c r="FC378" s="179">
        <f>IFERROR(HLOOKUP(FC$1,$H$5:$FY$1802,MATCH($A378,$A$5:$A$1802,0),0)*HLOOKUP(FC$2,$H$5:$FY$1802,MATCH($A378,$A$5:$A$1802,0),0),$H$2)</f>
        <v>218940</v>
      </c>
      <c r="FD378" s="179">
        <f>IFERROR(HLOOKUP(FD$1,$H$5:$FY$1802,MATCH($A378,$A$5:$A$1802,0),0)*HLOOKUP(FD$2,$H$5:$FY$1802,MATCH($A378,$A$5:$A$1802,0),0),$H$2)</f>
        <v>26071875</v>
      </c>
      <c r="FE378" s="179">
        <f>IFERROR(HLOOKUP(FE$1,$H$5:$FY$1802,MATCH($A378,$A$5:$A$1802,0),0)*HLOOKUP(FE$2,$H$5:$FY$1802,MATCH($A378,$A$5:$A$1802,0),0),$H$2)</f>
        <v>1624116</v>
      </c>
      <c r="FF378" s="179">
        <f>IFERROR(HLOOKUP(FF$1,$H$5:$FY$1802,MATCH($A378,$A$5:$A$1802,0),0)*HLOOKUP(FF$2,$H$5:$FY$1802,MATCH($A378,$A$5:$A$1802,0),0),$H$2)</f>
        <v>858912</v>
      </c>
      <c r="FG378" s="179">
        <f>IFERROR(HLOOKUP(FG$1,$H$5:$FY$1802,MATCH($A378,$A$5:$A$1802,0),0)*HLOOKUP(FG$2,$H$5:$FY$1802,MATCH($A378,$A$5:$A$1802,0),0),$H$2)</f>
        <v>58666820</v>
      </c>
      <c r="FH378" s="151"/>
      <c r="FI378" s="407">
        <f t="shared" si="1080"/>
        <v>2.2871679889617109</v>
      </c>
      <c r="FJ378" s="407">
        <f t="shared" si="1080"/>
        <v>1.7211107278371853</v>
      </c>
      <c r="FK378" s="407">
        <f t="shared" si="1081"/>
        <v>2.2548112058465288</v>
      </c>
      <c r="FL378" s="407">
        <f t="shared" si="1082"/>
        <v>1.7257003654080389</v>
      </c>
      <c r="FM378" s="407">
        <f t="shared" si="1083"/>
        <v>1.5325546982348588</v>
      </c>
      <c r="FN378" s="407">
        <f t="shared" si="1084"/>
        <v>1.190334002748124</v>
      </c>
      <c r="FO378" s="407">
        <f t="shared" si="1085"/>
        <v>2.1577496757457846</v>
      </c>
      <c r="FP378" s="407">
        <f t="shared" si="1086"/>
        <v>1.3641374837872893</v>
      </c>
      <c r="FQ378" s="407">
        <f t="shared" si="1087"/>
        <v>1.970387243735763</v>
      </c>
      <c r="FR378" s="407">
        <f t="shared" si="1088"/>
        <v>1.1594533029612757</v>
      </c>
      <c r="FS378" s="408"/>
      <c r="FU378" s="89"/>
    </row>
    <row r="379" spans="1:177" ht="10.35" customHeight="1" x14ac:dyDescent="0.2">
      <c r="A379" s="80" t="str">
        <f t="shared" si="1075"/>
        <v>2018-19AUGUSTRX9</v>
      </c>
      <c r="B379" s="169" t="str">
        <f t="shared" si="1074"/>
        <v>2018-19</v>
      </c>
      <c r="C379" s="77" t="s">
        <v>827</v>
      </c>
      <c r="D379" s="169" t="str">
        <f>INDEX($FV$16:$FW$26,MATCH($F379,$FV$16:$FV$26,0),2)</f>
        <v>Y60</v>
      </c>
      <c r="E379" s="169" t="str">
        <f>VLOOKUP($D379,$FW$8:$FX$14,2,0)</f>
        <v>Midlands</v>
      </c>
      <c r="F379" s="269" t="s">
        <v>845</v>
      </c>
      <c r="G379" s="269" t="s">
        <v>871</v>
      </c>
      <c r="H379" s="270">
        <v>83703</v>
      </c>
      <c r="I379" s="270">
        <v>69174</v>
      </c>
      <c r="J379" s="270">
        <v>288907</v>
      </c>
      <c r="K379" s="270">
        <v>4</v>
      </c>
      <c r="L379" s="270">
        <v>2</v>
      </c>
      <c r="M379" s="270" t="s">
        <v>44</v>
      </c>
      <c r="N379" s="270">
        <v>18</v>
      </c>
      <c r="O379" s="270">
        <v>61</v>
      </c>
      <c r="P379" s="270" t="s">
        <v>44</v>
      </c>
      <c r="Q379" s="270" t="s">
        <v>44</v>
      </c>
      <c r="R379" s="270" t="s">
        <v>44</v>
      </c>
      <c r="S379" s="270" t="s">
        <v>44</v>
      </c>
      <c r="T379" s="270">
        <v>57976</v>
      </c>
      <c r="U379" s="270">
        <v>5723</v>
      </c>
      <c r="V379" s="270">
        <v>3699</v>
      </c>
      <c r="W379" s="270">
        <v>32991</v>
      </c>
      <c r="X379" s="270">
        <v>11993</v>
      </c>
      <c r="Y379" s="270">
        <v>179</v>
      </c>
      <c r="Z379" s="270">
        <v>2600153</v>
      </c>
      <c r="AA379" s="270">
        <v>454</v>
      </c>
      <c r="AB379" s="270">
        <v>828</v>
      </c>
      <c r="AC379" s="270">
        <v>3884246</v>
      </c>
      <c r="AD379" s="270">
        <v>1050</v>
      </c>
      <c r="AE379" s="270">
        <v>2455</v>
      </c>
      <c r="AF379" s="270">
        <v>62339636</v>
      </c>
      <c r="AG379" s="270">
        <v>1890</v>
      </c>
      <c r="AH379" s="270">
        <v>4013</v>
      </c>
      <c r="AI379" s="270">
        <v>53632220</v>
      </c>
      <c r="AJ379" s="270">
        <v>4472</v>
      </c>
      <c r="AK379" s="270">
        <v>10942</v>
      </c>
      <c r="AL379" s="270">
        <v>746199</v>
      </c>
      <c r="AM379" s="270">
        <v>4169</v>
      </c>
      <c r="AN379" s="270">
        <v>10038</v>
      </c>
      <c r="AO379" s="270">
        <v>3983</v>
      </c>
      <c r="AP379" s="270">
        <v>1463</v>
      </c>
      <c r="AQ379" s="270">
        <v>835</v>
      </c>
      <c r="AR379" s="270">
        <v>8</v>
      </c>
      <c r="AS379" s="270">
        <v>829</v>
      </c>
      <c r="AT379" s="270">
        <v>856</v>
      </c>
      <c r="AU379" s="270">
        <v>6</v>
      </c>
      <c r="AV379" s="270">
        <v>35496</v>
      </c>
      <c r="AW379" s="270">
        <v>2501</v>
      </c>
      <c r="AX379" s="270">
        <v>15996</v>
      </c>
      <c r="AY379" s="270">
        <v>53993</v>
      </c>
      <c r="AZ379" s="270">
        <v>10912</v>
      </c>
      <c r="BA379" s="270">
        <v>8408</v>
      </c>
      <c r="BB379" s="270">
        <v>7398</v>
      </c>
      <c r="BC379" s="270">
        <v>5734</v>
      </c>
      <c r="BD379" s="270">
        <v>43358</v>
      </c>
      <c r="BE379" s="270">
        <v>35681</v>
      </c>
      <c r="BF379" s="270">
        <v>15911</v>
      </c>
      <c r="BG379" s="270">
        <v>12576</v>
      </c>
      <c r="BH379" s="270">
        <v>217</v>
      </c>
      <c r="BI379" s="270">
        <v>162</v>
      </c>
      <c r="BJ379" s="270" t="s">
        <v>44</v>
      </c>
      <c r="BK379" s="270" t="s">
        <v>44</v>
      </c>
      <c r="BL379" s="270" t="s">
        <v>44</v>
      </c>
      <c r="BM379" s="270" t="s">
        <v>44</v>
      </c>
      <c r="BN379" s="270" t="s">
        <v>44</v>
      </c>
      <c r="BO379" s="270" t="s">
        <v>44</v>
      </c>
      <c r="BP379" s="270" t="s">
        <v>44</v>
      </c>
      <c r="BQ379" s="270" t="s">
        <v>44</v>
      </c>
      <c r="BR379" s="270" t="s">
        <v>44</v>
      </c>
      <c r="BS379" s="270" t="s">
        <v>44</v>
      </c>
      <c r="BT379" s="270" t="s">
        <v>44</v>
      </c>
      <c r="BU379" s="270" t="s">
        <v>44</v>
      </c>
      <c r="BV379" s="270" t="s">
        <v>44</v>
      </c>
      <c r="BW379" s="270" t="s">
        <v>44</v>
      </c>
      <c r="BX379" s="270" t="s">
        <v>44</v>
      </c>
      <c r="BY379" s="270" t="s">
        <v>44</v>
      </c>
      <c r="BZ379" s="270" t="s">
        <v>44</v>
      </c>
      <c r="CA379" s="270" t="s">
        <v>44</v>
      </c>
      <c r="CB379" s="270" t="s">
        <v>44</v>
      </c>
      <c r="CC379" s="270" t="s">
        <v>44</v>
      </c>
      <c r="CD379" s="270" t="s">
        <v>44</v>
      </c>
      <c r="CE379" s="270" t="s">
        <v>44</v>
      </c>
      <c r="CF379" s="270" t="s">
        <v>44</v>
      </c>
      <c r="CG379" s="270" t="s">
        <v>44</v>
      </c>
      <c r="CH379" s="270" t="s">
        <v>44</v>
      </c>
      <c r="CI379" s="270" t="s">
        <v>44</v>
      </c>
      <c r="CJ379" s="270" t="s">
        <v>44</v>
      </c>
      <c r="CK379" s="270" t="s">
        <v>44</v>
      </c>
      <c r="CL379" s="270" t="s">
        <v>44</v>
      </c>
      <c r="CM379" s="270" t="s">
        <v>44</v>
      </c>
      <c r="CN379" s="270" t="s">
        <v>44</v>
      </c>
      <c r="CO379" s="270" t="s">
        <v>44</v>
      </c>
      <c r="CP379" s="270" t="s">
        <v>44</v>
      </c>
      <c r="CQ379" s="270" t="s">
        <v>44</v>
      </c>
      <c r="CR379" s="270" t="s">
        <v>44</v>
      </c>
      <c r="CS379" s="270" t="s">
        <v>44</v>
      </c>
      <c r="CT379" s="270" t="s">
        <v>44</v>
      </c>
      <c r="CU379" s="270" t="s">
        <v>44</v>
      </c>
      <c r="CV379" s="270" t="s">
        <v>44</v>
      </c>
      <c r="CW379" s="270" t="s">
        <v>44</v>
      </c>
      <c r="CX379" s="270">
        <v>282</v>
      </c>
      <c r="CY379" s="270">
        <v>79734</v>
      </c>
      <c r="CZ379" s="270">
        <v>283</v>
      </c>
      <c r="DA379" s="270">
        <v>468</v>
      </c>
      <c r="DB379" s="270">
        <v>2827</v>
      </c>
      <c r="DC379" s="270">
        <v>114904</v>
      </c>
      <c r="DD379" s="270">
        <v>41</v>
      </c>
      <c r="DE379" s="270">
        <v>77</v>
      </c>
      <c r="DF379" s="270" t="s">
        <v>44</v>
      </c>
      <c r="DG379" s="270" t="s">
        <v>44</v>
      </c>
      <c r="DH379" s="270" t="s">
        <v>44</v>
      </c>
      <c r="DI379" s="270" t="s">
        <v>44</v>
      </c>
      <c r="DJ379" s="270" t="s">
        <v>44</v>
      </c>
      <c r="DK379" s="270">
        <v>0</v>
      </c>
      <c r="DL379" s="249">
        <v>478</v>
      </c>
      <c r="DM379" s="249">
        <v>490</v>
      </c>
      <c r="DN379" s="249">
        <v>2</v>
      </c>
      <c r="DO379" s="249">
        <v>2127</v>
      </c>
      <c r="DP379" s="249">
        <v>2313277</v>
      </c>
      <c r="DQ379" s="249">
        <v>4839</v>
      </c>
      <c r="DR379" s="249">
        <v>9632</v>
      </c>
      <c r="DS379" s="249">
        <v>2311987</v>
      </c>
      <c r="DT379" s="249">
        <v>4718</v>
      </c>
      <c r="DU379" s="249">
        <v>9183</v>
      </c>
      <c r="DV379" s="249">
        <v>10787</v>
      </c>
      <c r="DW379" s="249">
        <v>5394</v>
      </c>
      <c r="DX379" s="249">
        <v>8668</v>
      </c>
      <c r="DY379" s="249">
        <v>17795134</v>
      </c>
      <c r="DZ379" s="249">
        <v>8366</v>
      </c>
      <c r="EA379" s="249">
        <v>18136</v>
      </c>
      <c r="EB379" s="155"/>
      <c r="EC379" s="170">
        <f t="shared" si="1076"/>
        <v>8</v>
      </c>
      <c r="ED379" s="74">
        <f t="shared" si="1077"/>
        <v>2018</v>
      </c>
      <c r="EE379" s="165">
        <f t="shared" si="1078"/>
        <v>43313</v>
      </c>
      <c r="EF379" s="157">
        <f t="shared" si="1079"/>
        <v>31</v>
      </c>
      <c r="EG379" s="156"/>
      <c r="EH379" s="171">
        <f>IFERROR(HLOOKUP(EH$1,$H$5:$FY$1802,MATCH($A379,$A$5:$A$1802,0),0)*HLOOKUP(EH$2,$H$5:$FY$1802,MATCH($A379,$A$5:$A$1802,0),0),$H$2)</f>
        <v>138348</v>
      </c>
      <c r="EI379" s="171" t="str">
        <f>IFERROR(HLOOKUP(EI$1,$H$5:$FY$1802,MATCH($A379,$A$5:$A$1802,0),0)*HLOOKUP(EI$2,$H$5:$FY$1802,MATCH($A379,$A$5:$A$1802,0),0),$H$2)</f>
        <v>-</v>
      </c>
      <c r="EJ379" s="171">
        <f>IFERROR(HLOOKUP(EJ$1,$H$5:$FY$1802,MATCH($A379,$A$5:$A$1802,0),0)*HLOOKUP(EJ$2,$H$5:$FY$1802,MATCH($A379,$A$5:$A$1802,0),0),$H$2)</f>
        <v>1245132</v>
      </c>
      <c r="EK379" s="171">
        <f>IFERROR(HLOOKUP(EK$1,$H$5:$FY$1802,MATCH($A379,$A$5:$A$1802,0),0)*HLOOKUP(EK$2,$H$5:$FY$1802,MATCH($A379,$A$5:$A$1802,0),0),$H$2)</f>
        <v>4219614</v>
      </c>
      <c r="EL379" s="171">
        <f>IFERROR(HLOOKUP(EL$1,$H$5:$FY$1802,MATCH($A379,$A$5:$A$1802,0),0)*HLOOKUP(EL$2,$H$5:$FY$1802,MATCH($A379,$A$5:$A$1802,0),0),$H$2)</f>
        <v>4738644</v>
      </c>
      <c r="EM379" s="171">
        <f>IFERROR(HLOOKUP(EM$1,$H$5:$FY$1802,MATCH($A379,$A$5:$A$1802,0),0)*HLOOKUP(EM$2,$H$5:$FY$1802,MATCH($A379,$A$5:$A$1802,0),0),$H$2)</f>
        <v>9081045</v>
      </c>
      <c r="EN379" s="171">
        <f>IFERROR(HLOOKUP(EN$1,$H$5:$FY$1802,MATCH($A379,$A$5:$A$1802,0),0)*HLOOKUP(EN$2,$H$5:$FY$1802,MATCH($A379,$A$5:$A$1802,0),0),$H$2)</f>
        <v>132392883</v>
      </c>
      <c r="EO379" s="171">
        <f>IFERROR(HLOOKUP(EO$1,$H$5:$FY$1802,MATCH($A379,$A$5:$A$1802,0),0)*HLOOKUP(EO$2,$H$5:$FY$1802,MATCH($A379,$A$5:$A$1802,0),0),$H$2)</f>
        <v>131227406</v>
      </c>
      <c r="EP379" s="171">
        <f>IFERROR(HLOOKUP(EP$1,$H$5:$FY$1802,MATCH($A379,$A$5:$A$1802,0),0)*HLOOKUP(EP$2,$H$5:$FY$1802,MATCH($A379,$A$5:$A$1802,0),0),$H$2)</f>
        <v>1796802</v>
      </c>
      <c r="EQ379" s="171" t="str">
        <f>IFERROR(HLOOKUP(EQ$1,$H$5:$FY$1802,MATCH($A379,$A$5:$A$1802,0),0)*HLOOKUP(EQ$2,$H$5:$FY$1802,MATCH($A379,$A$5:$A$1802,0),0),$H$2)</f>
        <v>-</v>
      </c>
      <c r="ER379" s="171" t="str">
        <f>IFERROR(HLOOKUP(ER$1,$H$5:$FY$1802,MATCH($A379,$A$5:$A$1802,0),0)*HLOOKUP(ER$2,$H$5:$FY$1802,MATCH($A379,$A$5:$A$1802,0),0),$H$2)</f>
        <v>-</v>
      </c>
      <c r="ES379" s="171" t="str">
        <f>IFERROR(HLOOKUP(ES$1,$H$5:$FY$1802,MATCH($A379,$A$5:$A$1802,0),0)*HLOOKUP(ES$2,$H$5:$FY$1802,MATCH($A379,$A$5:$A$1802,0),0),$H$2)</f>
        <v>-</v>
      </c>
      <c r="ET379" s="171" t="str">
        <f>IFERROR(HLOOKUP(ET$1,$H$5:$FY$1802,MATCH($A379,$A$5:$A$1802,0),0)*HLOOKUP(ET$2,$H$5:$FY$1802,MATCH($A379,$A$5:$A$1802,0),0),$H$2)</f>
        <v>-</v>
      </c>
      <c r="EU379" s="171" t="str">
        <f>IFERROR(HLOOKUP(EU$1,$H$5:$FY$1802,MATCH($A379,$A$5:$A$1802,0),0)*HLOOKUP(EU$2,$H$5:$FY$1802,MATCH($A379,$A$5:$A$1802,0),0),$H$2)</f>
        <v>-</v>
      </c>
      <c r="EV379" s="171" t="str">
        <f>IFERROR(HLOOKUP(EV$1,$H$5:$FY$1802,MATCH($A379,$A$5:$A$1802,0),0)*HLOOKUP(EV$2,$H$5:$FY$1802,MATCH($A379,$A$5:$A$1802,0),0),$H$2)</f>
        <v>-</v>
      </c>
      <c r="EW379" s="171" t="str">
        <f>IFERROR(HLOOKUP(EW$1,$H$5:$FY$1802,MATCH($A379,$A$5:$A$1802,0),0)*HLOOKUP(EW$2,$H$5:$FY$1802,MATCH($A379,$A$5:$A$1802,0),0),$H$2)</f>
        <v>-</v>
      </c>
      <c r="EX379" s="171" t="str">
        <f>IFERROR(HLOOKUP(EX$1,$H$5:$FY$1802,MATCH($A379,$A$5:$A$1802,0),0)*HLOOKUP(EX$2,$H$5:$FY$1802,MATCH($A379,$A$5:$A$1802,0),0),$H$2)</f>
        <v>-</v>
      </c>
      <c r="EY379" s="171" t="str">
        <f>IFERROR(HLOOKUP(EY$1,$H$5:$FY$1802,MATCH($A379,$A$5:$A$1802,0),0)*HLOOKUP(EY$2,$H$5:$FY$1802,MATCH($A379,$A$5:$A$1802,0),0),$H$2)</f>
        <v>-</v>
      </c>
      <c r="EZ379" s="171" t="str">
        <f>IFERROR(HLOOKUP(EZ$1,$H$5:$FY$1802,MATCH($A379,$A$5:$A$1802,0),0)*HLOOKUP(EZ$2,$H$5:$FY$1802,MATCH($A379,$A$5:$A$1802,0),0),$H$2)</f>
        <v>-</v>
      </c>
      <c r="FA379" s="171" t="str">
        <f>IFERROR(HLOOKUP(FA$1,$H$5:$FY$1802,MATCH($A379,$A$5:$A$1802,0),0)*HLOOKUP(FA$2,$H$5:$FY$1802,MATCH($A379,$A$5:$A$1802,0),0),$H$2)</f>
        <v>-</v>
      </c>
      <c r="FB379" s="171">
        <f>IFERROR(HLOOKUP(FB$1,$H$5:$FY$1802,MATCH($A379,$A$5:$A$1802,0),0)*HLOOKUP(FB$2,$H$5:$FY$1802,MATCH($A379,$A$5:$A$1802,0),0),$H$2)</f>
        <v>131976</v>
      </c>
      <c r="FC379" s="171">
        <f>IFERROR(HLOOKUP(FC$1,$H$5:$FY$1802,MATCH($A379,$A$5:$A$1802,0),0)*HLOOKUP(FC$2,$H$5:$FY$1802,MATCH($A379,$A$5:$A$1802,0),0),$H$2)</f>
        <v>217679</v>
      </c>
      <c r="FD379" s="171">
        <f>IFERROR(HLOOKUP(FD$1,$H$5:$FY$1802,MATCH($A379,$A$5:$A$1802,0),0)*HLOOKUP(FD$2,$H$5:$FY$1802,MATCH($A379,$A$5:$A$1802,0),0),$H$2)</f>
        <v>4604096</v>
      </c>
      <c r="FE379" s="171">
        <f>IFERROR(HLOOKUP(FE$1,$H$5:$FY$1802,MATCH($A379,$A$5:$A$1802,0),0)*HLOOKUP(FE$2,$H$5:$FY$1802,MATCH($A379,$A$5:$A$1802,0),0),$H$2)</f>
        <v>4499670</v>
      </c>
      <c r="FF379" s="171">
        <f>IFERROR(HLOOKUP(FF$1,$H$5:$FY$1802,MATCH($A379,$A$5:$A$1802,0),0)*HLOOKUP(FF$2,$H$5:$FY$1802,MATCH($A379,$A$5:$A$1802,0),0),$H$2)</f>
        <v>17336</v>
      </c>
      <c r="FG379" s="171">
        <f>IFERROR(HLOOKUP(FG$1,$H$5:$FY$1802,MATCH($A379,$A$5:$A$1802,0),0)*HLOOKUP(FG$2,$H$5:$FY$1802,MATCH($A379,$A$5:$A$1802,0),0),$H$2)</f>
        <v>38575272</v>
      </c>
      <c r="FH379" s="152"/>
      <c r="FI379" s="405">
        <f t="shared" si="1080"/>
        <v>1.9066922942512667</v>
      </c>
      <c r="FJ379" s="405">
        <f t="shared" si="1080"/>
        <v>1.4691595317141359</v>
      </c>
      <c r="FK379" s="405">
        <f t="shared" si="1081"/>
        <v>2</v>
      </c>
      <c r="FL379" s="405">
        <f t="shared" si="1082"/>
        <v>1.5501486888348202</v>
      </c>
      <c r="FM379" s="405">
        <f t="shared" si="1083"/>
        <v>1.3142372162104816</v>
      </c>
      <c r="FN379" s="405">
        <f t="shared" si="1084"/>
        <v>1.0815373889848747</v>
      </c>
      <c r="FO379" s="405">
        <f t="shared" si="1085"/>
        <v>1.3266905694988744</v>
      </c>
      <c r="FP379" s="405">
        <f t="shared" si="1086"/>
        <v>1.048611690152589</v>
      </c>
      <c r="FQ379" s="405">
        <f t="shared" si="1087"/>
        <v>1.2122905027932962</v>
      </c>
      <c r="FR379" s="405">
        <f t="shared" si="1088"/>
        <v>0.9050279329608939</v>
      </c>
      <c r="FS379" s="65"/>
    </row>
    <row r="380" spans="1:177" ht="10.35" customHeight="1" x14ac:dyDescent="0.2">
      <c r="A380" s="74" t="str">
        <f t="shared" si="1075"/>
        <v>2018-19AUGUSTRYC</v>
      </c>
      <c r="B380" s="163" t="str">
        <f t="shared" si="1074"/>
        <v>2018-19</v>
      </c>
      <c r="C380" s="26" t="s">
        <v>827</v>
      </c>
      <c r="D380" s="163" t="str">
        <f>INDEX($FV$16:$FW$26,MATCH($F380,$FV$16:$FV$26,0),2)</f>
        <v>Y61</v>
      </c>
      <c r="E380" s="163" t="str">
        <f>VLOOKUP($D380,$FW$8:$FX$14,2,0)</f>
        <v>East of England</v>
      </c>
      <c r="F380" s="271" t="s">
        <v>849</v>
      </c>
      <c r="G380" s="271" t="s">
        <v>872</v>
      </c>
      <c r="H380" s="272">
        <v>102741</v>
      </c>
      <c r="I380" s="272">
        <v>66359</v>
      </c>
      <c r="J380" s="272">
        <v>366083</v>
      </c>
      <c r="K380" s="272">
        <v>6</v>
      </c>
      <c r="L380" s="272">
        <v>1</v>
      </c>
      <c r="M380" s="272" t="s">
        <v>44</v>
      </c>
      <c r="N380" s="272">
        <v>30</v>
      </c>
      <c r="O380" s="272">
        <v>93</v>
      </c>
      <c r="P380" s="272" t="s">
        <v>44</v>
      </c>
      <c r="Q380" s="272" t="s">
        <v>44</v>
      </c>
      <c r="R380" s="272" t="s">
        <v>44</v>
      </c>
      <c r="S380" s="272" t="s">
        <v>44</v>
      </c>
      <c r="T380" s="272">
        <v>69698</v>
      </c>
      <c r="U380" s="272">
        <v>6474</v>
      </c>
      <c r="V380" s="272">
        <v>4324</v>
      </c>
      <c r="W380" s="272">
        <v>38705</v>
      </c>
      <c r="X380" s="272">
        <v>13081</v>
      </c>
      <c r="Y380" s="272">
        <v>2389</v>
      </c>
      <c r="Z380" s="272">
        <v>3137125</v>
      </c>
      <c r="AA380" s="272">
        <v>485</v>
      </c>
      <c r="AB380" s="272">
        <v>892</v>
      </c>
      <c r="AC380" s="272">
        <v>3413957</v>
      </c>
      <c r="AD380" s="272">
        <v>790</v>
      </c>
      <c r="AE380" s="272">
        <v>1453</v>
      </c>
      <c r="AF380" s="272">
        <v>57882976</v>
      </c>
      <c r="AG380" s="272">
        <v>1495</v>
      </c>
      <c r="AH380" s="272">
        <v>3125</v>
      </c>
      <c r="AI380" s="272">
        <v>60332016</v>
      </c>
      <c r="AJ380" s="272">
        <v>4612</v>
      </c>
      <c r="AK380" s="272">
        <v>11065</v>
      </c>
      <c r="AL380" s="272">
        <v>12491112</v>
      </c>
      <c r="AM380" s="272">
        <v>5229</v>
      </c>
      <c r="AN380" s="272">
        <v>13001</v>
      </c>
      <c r="AO380" s="272">
        <v>4843</v>
      </c>
      <c r="AP380" s="272">
        <v>98</v>
      </c>
      <c r="AQ380" s="272">
        <v>3154</v>
      </c>
      <c r="AR380" s="272">
        <v>601</v>
      </c>
      <c r="AS380" s="272">
        <v>45</v>
      </c>
      <c r="AT380" s="272">
        <v>1546</v>
      </c>
      <c r="AU380" s="272">
        <v>2377</v>
      </c>
      <c r="AV380" s="272">
        <v>41209</v>
      </c>
      <c r="AW380" s="272">
        <v>2036</v>
      </c>
      <c r="AX380" s="272">
        <v>21610</v>
      </c>
      <c r="AY380" s="272">
        <v>64855</v>
      </c>
      <c r="AZ380" s="272">
        <v>15073</v>
      </c>
      <c r="BA380" s="272">
        <v>10910</v>
      </c>
      <c r="BB380" s="272">
        <v>10037</v>
      </c>
      <c r="BC380" s="272">
        <v>7426</v>
      </c>
      <c r="BD380" s="272">
        <v>60328</v>
      </c>
      <c r="BE380" s="272">
        <v>44449</v>
      </c>
      <c r="BF380" s="272">
        <v>24780</v>
      </c>
      <c r="BG380" s="272">
        <v>14170</v>
      </c>
      <c r="BH380" s="272">
        <v>4314</v>
      </c>
      <c r="BI380" s="272">
        <v>2566</v>
      </c>
      <c r="BJ380" s="272" t="s">
        <v>44</v>
      </c>
      <c r="BK380" s="272" t="s">
        <v>44</v>
      </c>
      <c r="BL380" s="272" t="s">
        <v>44</v>
      </c>
      <c r="BM380" s="272" t="s">
        <v>44</v>
      </c>
      <c r="BN380" s="272" t="s">
        <v>44</v>
      </c>
      <c r="BO380" s="272" t="s">
        <v>44</v>
      </c>
      <c r="BP380" s="272" t="s">
        <v>44</v>
      </c>
      <c r="BQ380" s="272" t="s">
        <v>44</v>
      </c>
      <c r="BR380" s="272" t="s">
        <v>44</v>
      </c>
      <c r="BS380" s="272" t="s">
        <v>44</v>
      </c>
      <c r="BT380" s="272" t="s">
        <v>44</v>
      </c>
      <c r="BU380" s="272" t="s">
        <v>44</v>
      </c>
      <c r="BV380" s="272" t="s">
        <v>44</v>
      </c>
      <c r="BW380" s="272" t="s">
        <v>44</v>
      </c>
      <c r="BX380" s="272" t="s">
        <v>44</v>
      </c>
      <c r="BY380" s="272" t="s">
        <v>44</v>
      </c>
      <c r="BZ380" s="272" t="s">
        <v>44</v>
      </c>
      <c r="CA380" s="272" t="s">
        <v>44</v>
      </c>
      <c r="CB380" s="272" t="s">
        <v>44</v>
      </c>
      <c r="CC380" s="272" t="s">
        <v>44</v>
      </c>
      <c r="CD380" s="272" t="s">
        <v>44</v>
      </c>
      <c r="CE380" s="272" t="s">
        <v>44</v>
      </c>
      <c r="CF380" s="272" t="s">
        <v>44</v>
      </c>
      <c r="CG380" s="272" t="s">
        <v>44</v>
      </c>
      <c r="CH380" s="272" t="s">
        <v>44</v>
      </c>
      <c r="CI380" s="272" t="s">
        <v>44</v>
      </c>
      <c r="CJ380" s="272" t="s">
        <v>44</v>
      </c>
      <c r="CK380" s="272" t="s">
        <v>44</v>
      </c>
      <c r="CL380" s="272" t="s">
        <v>44</v>
      </c>
      <c r="CM380" s="272" t="s">
        <v>44</v>
      </c>
      <c r="CN380" s="272" t="s">
        <v>44</v>
      </c>
      <c r="CO380" s="272" t="s">
        <v>44</v>
      </c>
      <c r="CP380" s="272" t="s">
        <v>44</v>
      </c>
      <c r="CQ380" s="272" t="s">
        <v>44</v>
      </c>
      <c r="CR380" s="272" t="s">
        <v>44</v>
      </c>
      <c r="CS380" s="272" t="s">
        <v>44</v>
      </c>
      <c r="CT380" s="272" t="s">
        <v>44</v>
      </c>
      <c r="CU380" s="272" t="s">
        <v>44</v>
      </c>
      <c r="CV380" s="272" t="s">
        <v>44</v>
      </c>
      <c r="CW380" s="272" t="s">
        <v>44</v>
      </c>
      <c r="CX380" s="272">
        <v>422</v>
      </c>
      <c r="CY380" s="272">
        <v>119582</v>
      </c>
      <c r="CZ380" s="272">
        <v>283</v>
      </c>
      <c r="DA380" s="272">
        <v>461</v>
      </c>
      <c r="DB380" s="272">
        <v>6142</v>
      </c>
      <c r="DC380" s="272">
        <v>220853</v>
      </c>
      <c r="DD380" s="272">
        <v>36</v>
      </c>
      <c r="DE380" s="272">
        <v>63</v>
      </c>
      <c r="DF380" s="272" t="s">
        <v>44</v>
      </c>
      <c r="DG380" s="272" t="s">
        <v>44</v>
      </c>
      <c r="DH380" s="272" t="s">
        <v>44</v>
      </c>
      <c r="DI380" s="272" t="s">
        <v>44</v>
      </c>
      <c r="DJ380" s="272" t="s">
        <v>44</v>
      </c>
      <c r="DK380" s="272">
        <v>29</v>
      </c>
      <c r="DL380" s="250">
        <v>800</v>
      </c>
      <c r="DM380" s="250">
        <v>642</v>
      </c>
      <c r="DN380" s="250">
        <v>42</v>
      </c>
      <c r="DO380" s="250">
        <v>1151</v>
      </c>
      <c r="DP380" s="250">
        <v>6915414</v>
      </c>
      <c r="DQ380" s="250">
        <v>8644</v>
      </c>
      <c r="DR380" s="250">
        <v>20588</v>
      </c>
      <c r="DS380" s="250">
        <v>5923670</v>
      </c>
      <c r="DT380" s="250">
        <v>9227</v>
      </c>
      <c r="DU380" s="250">
        <v>20563</v>
      </c>
      <c r="DV380" s="250">
        <v>609166</v>
      </c>
      <c r="DW380" s="250">
        <v>14504</v>
      </c>
      <c r="DX380" s="250">
        <v>26920</v>
      </c>
      <c r="DY380" s="250">
        <v>15134523</v>
      </c>
      <c r="DZ380" s="250">
        <v>13149</v>
      </c>
      <c r="EA380" s="250">
        <v>30734</v>
      </c>
      <c r="EB380" s="155"/>
      <c r="EC380" s="75">
        <f t="shared" si="1076"/>
        <v>8</v>
      </c>
      <c r="ED380" s="74">
        <f t="shared" si="1077"/>
        <v>2018</v>
      </c>
      <c r="EE380" s="165">
        <f t="shared" si="1078"/>
        <v>43313</v>
      </c>
      <c r="EF380" s="157">
        <f t="shared" si="1079"/>
        <v>31</v>
      </c>
      <c r="EG380" s="156"/>
      <c r="EH380" s="166">
        <f>IFERROR(HLOOKUP(EH$1,$H$5:$FY$1802,MATCH($A380,$A$5:$A$1802,0),0)*HLOOKUP(EH$2,$H$5:$FY$1802,MATCH($A380,$A$5:$A$1802,0),0),$H$2)</f>
        <v>66359</v>
      </c>
      <c r="EI380" s="166" t="str">
        <f>IFERROR(HLOOKUP(EI$1,$H$5:$FY$1802,MATCH($A380,$A$5:$A$1802,0),0)*HLOOKUP(EI$2,$H$5:$FY$1802,MATCH($A380,$A$5:$A$1802,0),0),$H$2)</f>
        <v>-</v>
      </c>
      <c r="EJ380" s="166">
        <f>IFERROR(HLOOKUP(EJ$1,$H$5:$FY$1802,MATCH($A380,$A$5:$A$1802,0),0)*HLOOKUP(EJ$2,$H$5:$FY$1802,MATCH($A380,$A$5:$A$1802,0),0),$H$2)</f>
        <v>1990770</v>
      </c>
      <c r="EK380" s="166">
        <f>IFERROR(HLOOKUP(EK$1,$H$5:$FY$1802,MATCH($A380,$A$5:$A$1802,0),0)*HLOOKUP(EK$2,$H$5:$FY$1802,MATCH($A380,$A$5:$A$1802,0),0),$H$2)</f>
        <v>6171387</v>
      </c>
      <c r="EL380" s="166">
        <f>IFERROR(HLOOKUP(EL$1,$H$5:$FY$1802,MATCH($A380,$A$5:$A$1802,0),0)*HLOOKUP(EL$2,$H$5:$FY$1802,MATCH($A380,$A$5:$A$1802,0),0),$H$2)</f>
        <v>5774808</v>
      </c>
      <c r="EM380" s="166">
        <f>IFERROR(HLOOKUP(EM$1,$H$5:$FY$1802,MATCH($A380,$A$5:$A$1802,0),0)*HLOOKUP(EM$2,$H$5:$FY$1802,MATCH($A380,$A$5:$A$1802,0),0),$H$2)</f>
        <v>6282772</v>
      </c>
      <c r="EN380" s="166">
        <f>IFERROR(HLOOKUP(EN$1,$H$5:$FY$1802,MATCH($A380,$A$5:$A$1802,0),0)*HLOOKUP(EN$2,$H$5:$FY$1802,MATCH($A380,$A$5:$A$1802,0),0),$H$2)</f>
        <v>120953125</v>
      </c>
      <c r="EO380" s="166">
        <f>IFERROR(HLOOKUP(EO$1,$H$5:$FY$1802,MATCH($A380,$A$5:$A$1802,0),0)*HLOOKUP(EO$2,$H$5:$FY$1802,MATCH($A380,$A$5:$A$1802,0),0),$H$2)</f>
        <v>144741265</v>
      </c>
      <c r="EP380" s="166">
        <f>IFERROR(HLOOKUP(EP$1,$H$5:$FY$1802,MATCH($A380,$A$5:$A$1802,0),0)*HLOOKUP(EP$2,$H$5:$FY$1802,MATCH($A380,$A$5:$A$1802,0),0),$H$2)</f>
        <v>31059389</v>
      </c>
      <c r="EQ380" s="166" t="str">
        <f>IFERROR(HLOOKUP(EQ$1,$H$5:$FY$1802,MATCH($A380,$A$5:$A$1802,0),0)*HLOOKUP(EQ$2,$H$5:$FY$1802,MATCH($A380,$A$5:$A$1802,0),0),$H$2)</f>
        <v>-</v>
      </c>
      <c r="ER380" s="166" t="str">
        <f>IFERROR(HLOOKUP(ER$1,$H$5:$FY$1802,MATCH($A380,$A$5:$A$1802,0),0)*HLOOKUP(ER$2,$H$5:$FY$1802,MATCH($A380,$A$5:$A$1802,0),0),$H$2)</f>
        <v>-</v>
      </c>
      <c r="ES380" s="166" t="str">
        <f>IFERROR(HLOOKUP(ES$1,$H$5:$FY$1802,MATCH($A380,$A$5:$A$1802,0),0)*HLOOKUP(ES$2,$H$5:$FY$1802,MATCH($A380,$A$5:$A$1802,0),0),$H$2)</f>
        <v>-</v>
      </c>
      <c r="ET380" s="166" t="str">
        <f>IFERROR(HLOOKUP(ET$1,$H$5:$FY$1802,MATCH($A380,$A$5:$A$1802,0),0)*HLOOKUP(ET$2,$H$5:$FY$1802,MATCH($A380,$A$5:$A$1802,0),0),$H$2)</f>
        <v>-</v>
      </c>
      <c r="EU380" s="166" t="str">
        <f>IFERROR(HLOOKUP(EU$1,$H$5:$FY$1802,MATCH($A380,$A$5:$A$1802,0),0)*HLOOKUP(EU$2,$H$5:$FY$1802,MATCH($A380,$A$5:$A$1802,0),0),$H$2)</f>
        <v>-</v>
      </c>
      <c r="EV380" s="166" t="str">
        <f>IFERROR(HLOOKUP(EV$1,$H$5:$FY$1802,MATCH($A380,$A$5:$A$1802,0),0)*HLOOKUP(EV$2,$H$5:$FY$1802,MATCH($A380,$A$5:$A$1802,0),0),$H$2)</f>
        <v>-</v>
      </c>
      <c r="EW380" s="166" t="str">
        <f>IFERROR(HLOOKUP(EW$1,$H$5:$FY$1802,MATCH($A380,$A$5:$A$1802,0),0)*HLOOKUP(EW$2,$H$5:$FY$1802,MATCH($A380,$A$5:$A$1802,0),0),$H$2)</f>
        <v>-</v>
      </c>
      <c r="EX380" s="166" t="str">
        <f>IFERROR(HLOOKUP(EX$1,$H$5:$FY$1802,MATCH($A380,$A$5:$A$1802,0),0)*HLOOKUP(EX$2,$H$5:$FY$1802,MATCH($A380,$A$5:$A$1802,0),0),$H$2)</f>
        <v>-</v>
      </c>
      <c r="EY380" s="166" t="str">
        <f>IFERROR(HLOOKUP(EY$1,$H$5:$FY$1802,MATCH($A380,$A$5:$A$1802,0),0)*HLOOKUP(EY$2,$H$5:$FY$1802,MATCH($A380,$A$5:$A$1802,0),0),$H$2)</f>
        <v>-</v>
      </c>
      <c r="EZ380" s="166" t="str">
        <f>IFERROR(HLOOKUP(EZ$1,$H$5:$FY$1802,MATCH($A380,$A$5:$A$1802,0),0)*HLOOKUP(EZ$2,$H$5:$FY$1802,MATCH($A380,$A$5:$A$1802,0),0),$H$2)</f>
        <v>-</v>
      </c>
      <c r="FA380" s="166" t="str">
        <f>IFERROR(HLOOKUP(FA$1,$H$5:$FY$1802,MATCH($A380,$A$5:$A$1802,0),0)*HLOOKUP(FA$2,$H$5:$FY$1802,MATCH($A380,$A$5:$A$1802,0),0),$H$2)</f>
        <v>-</v>
      </c>
      <c r="FB380" s="166">
        <f>IFERROR(HLOOKUP(FB$1,$H$5:$FY$1802,MATCH($A380,$A$5:$A$1802,0),0)*HLOOKUP(FB$2,$H$5:$FY$1802,MATCH($A380,$A$5:$A$1802,0),0),$H$2)</f>
        <v>194542</v>
      </c>
      <c r="FC380" s="166">
        <f>IFERROR(HLOOKUP(FC$1,$H$5:$FY$1802,MATCH($A380,$A$5:$A$1802,0),0)*HLOOKUP(FC$2,$H$5:$FY$1802,MATCH($A380,$A$5:$A$1802,0),0),$H$2)</f>
        <v>386946</v>
      </c>
      <c r="FD380" s="166">
        <f>IFERROR(HLOOKUP(FD$1,$H$5:$FY$1802,MATCH($A380,$A$5:$A$1802,0),0)*HLOOKUP(FD$2,$H$5:$FY$1802,MATCH($A380,$A$5:$A$1802,0),0),$H$2)</f>
        <v>16470400</v>
      </c>
      <c r="FE380" s="166">
        <f>IFERROR(HLOOKUP(FE$1,$H$5:$FY$1802,MATCH($A380,$A$5:$A$1802,0),0)*HLOOKUP(FE$2,$H$5:$FY$1802,MATCH($A380,$A$5:$A$1802,0),0),$H$2)</f>
        <v>13201446</v>
      </c>
      <c r="FF380" s="166">
        <f>IFERROR(HLOOKUP(FF$1,$H$5:$FY$1802,MATCH($A380,$A$5:$A$1802,0),0)*HLOOKUP(FF$2,$H$5:$FY$1802,MATCH($A380,$A$5:$A$1802,0),0),$H$2)</f>
        <v>1130640</v>
      </c>
      <c r="FG380" s="166">
        <f>IFERROR(HLOOKUP(FG$1,$H$5:$FY$1802,MATCH($A380,$A$5:$A$1802,0),0)*HLOOKUP(FG$2,$H$5:$FY$1802,MATCH($A380,$A$5:$A$1802,0),0),$H$2)</f>
        <v>35374834</v>
      </c>
      <c r="FH380" s="152"/>
      <c r="FI380" s="405">
        <f t="shared" si="1080"/>
        <v>2.3282360210071054</v>
      </c>
      <c r="FJ380" s="405">
        <f t="shared" si="1080"/>
        <v>1.6852023478529503</v>
      </c>
      <c r="FK380" s="405">
        <f t="shared" si="1081"/>
        <v>2.3212303422756708</v>
      </c>
      <c r="FL380" s="405">
        <f t="shared" si="1082"/>
        <v>1.7173913043478262</v>
      </c>
      <c r="FM380" s="405">
        <f t="shared" si="1083"/>
        <v>1.5586616716186539</v>
      </c>
      <c r="FN380" s="405">
        <f t="shared" si="1084"/>
        <v>1.1484045988890323</v>
      </c>
      <c r="FO380" s="405">
        <f t="shared" si="1085"/>
        <v>1.8943505848176745</v>
      </c>
      <c r="FP380" s="405">
        <f t="shared" si="1086"/>
        <v>1.0832505160155952</v>
      </c>
      <c r="FQ380" s="405">
        <f t="shared" si="1087"/>
        <v>1.8057764755127668</v>
      </c>
      <c r="FR380" s="405">
        <f t="shared" si="1088"/>
        <v>1.074089577228966</v>
      </c>
      <c r="FS380" s="65"/>
    </row>
    <row r="381" spans="1:177" ht="10.35" customHeight="1" x14ac:dyDescent="0.2">
      <c r="A381" s="74" t="str">
        <f t="shared" si="1075"/>
        <v>2018-19AUGUSTR1F</v>
      </c>
      <c r="B381" s="163" t="str">
        <f t="shared" si="1074"/>
        <v>2018-19</v>
      </c>
      <c r="C381" s="26" t="s">
        <v>827</v>
      </c>
      <c r="D381" s="163" t="str">
        <f>INDEX($FV$16:$FW$26,MATCH($F381,$FV$16:$FV$26,0),2)</f>
        <v>Y59</v>
      </c>
      <c r="E381" s="163" t="str">
        <f>VLOOKUP($D381,$FW$8:$FX$14,2,0)</f>
        <v>South East</v>
      </c>
      <c r="F381" s="271" t="s">
        <v>852</v>
      </c>
      <c r="G381" s="271" t="s">
        <v>873</v>
      </c>
      <c r="H381" s="272">
        <v>2876</v>
      </c>
      <c r="I381" s="272">
        <v>1700</v>
      </c>
      <c r="J381" s="272">
        <v>10973</v>
      </c>
      <c r="K381" s="272">
        <v>6</v>
      </c>
      <c r="L381" s="272">
        <v>1</v>
      </c>
      <c r="M381" s="272" t="s">
        <v>44</v>
      </c>
      <c r="N381" s="272">
        <v>35</v>
      </c>
      <c r="O381" s="272">
        <v>84</v>
      </c>
      <c r="P381" s="272" t="s">
        <v>44</v>
      </c>
      <c r="Q381" s="272" t="s">
        <v>44</v>
      </c>
      <c r="R381" s="272" t="s">
        <v>44</v>
      </c>
      <c r="S381" s="272" t="s">
        <v>44</v>
      </c>
      <c r="T381" s="272">
        <v>2019</v>
      </c>
      <c r="U381" s="272">
        <v>111</v>
      </c>
      <c r="V381" s="272">
        <v>71</v>
      </c>
      <c r="W381" s="272">
        <v>978</v>
      </c>
      <c r="X381" s="272">
        <v>974</v>
      </c>
      <c r="Y381" s="272">
        <v>206</v>
      </c>
      <c r="Z381" s="272">
        <v>65350</v>
      </c>
      <c r="AA381" s="272">
        <v>589</v>
      </c>
      <c r="AB381" s="272">
        <v>1221</v>
      </c>
      <c r="AC381" s="272">
        <v>45528</v>
      </c>
      <c r="AD381" s="272">
        <v>641</v>
      </c>
      <c r="AE381" s="272">
        <v>1293</v>
      </c>
      <c r="AF381" s="272">
        <v>761894</v>
      </c>
      <c r="AG381" s="272">
        <v>779</v>
      </c>
      <c r="AH381" s="272">
        <v>1822</v>
      </c>
      <c r="AI381" s="272">
        <v>2884719</v>
      </c>
      <c r="AJ381" s="272">
        <v>2962</v>
      </c>
      <c r="AK381" s="272">
        <v>10779</v>
      </c>
      <c r="AL381" s="272">
        <v>1345778</v>
      </c>
      <c r="AM381" s="272">
        <v>6533</v>
      </c>
      <c r="AN381" s="272">
        <v>14171</v>
      </c>
      <c r="AO381" s="272">
        <v>127</v>
      </c>
      <c r="AP381" s="272">
        <v>0</v>
      </c>
      <c r="AQ381" s="272">
        <v>4</v>
      </c>
      <c r="AR381" s="272">
        <v>0</v>
      </c>
      <c r="AS381" s="272">
        <v>0</v>
      </c>
      <c r="AT381" s="272">
        <v>123</v>
      </c>
      <c r="AU381" s="272">
        <v>0</v>
      </c>
      <c r="AV381" s="272">
        <v>1532</v>
      </c>
      <c r="AW381" s="272">
        <v>13</v>
      </c>
      <c r="AX381" s="272">
        <v>347</v>
      </c>
      <c r="AY381" s="272">
        <v>1892</v>
      </c>
      <c r="AZ381" s="272">
        <v>176</v>
      </c>
      <c r="BA381" s="272">
        <v>161</v>
      </c>
      <c r="BB381" s="272">
        <v>78</v>
      </c>
      <c r="BC381" s="272">
        <v>78</v>
      </c>
      <c r="BD381" s="272">
        <v>1126</v>
      </c>
      <c r="BE381" s="272">
        <v>1069</v>
      </c>
      <c r="BF381" s="272">
        <v>793</v>
      </c>
      <c r="BG381" s="272">
        <v>703</v>
      </c>
      <c r="BH381" s="272">
        <v>252</v>
      </c>
      <c r="BI381" s="272">
        <v>220</v>
      </c>
      <c r="BJ381" s="272" t="s">
        <v>44</v>
      </c>
      <c r="BK381" s="272" t="s">
        <v>44</v>
      </c>
      <c r="BL381" s="272" t="s">
        <v>44</v>
      </c>
      <c r="BM381" s="272" t="s">
        <v>44</v>
      </c>
      <c r="BN381" s="272" t="s">
        <v>44</v>
      </c>
      <c r="BO381" s="272" t="s">
        <v>44</v>
      </c>
      <c r="BP381" s="272" t="s">
        <v>44</v>
      </c>
      <c r="BQ381" s="272" t="s">
        <v>44</v>
      </c>
      <c r="BR381" s="272" t="s">
        <v>44</v>
      </c>
      <c r="BS381" s="272" t="s">
        <v>44</v>
      </c>
      <c r="BT381" s="272" t="s">
        <v>44</v>
      </c>
      <c r="BU381" s="272" t="s">
        <v>44</v>
      </c>
      <c r="BV381" s="272" t="s">
        <v>44</v>
      </c>
      <c r="BW381" s="272" t="s">
        <v>44</v>
      </c>
      <c r="BX381" s="272" t="s">
        <v>44</v>
      </c>
      <c r="BY381" s="272" t="s">
        <v>44</v>
      </c>
      <c r="BZ381" s="272" t="s">
        <v>44</v>
      </c>
      <c r="CA381" s="272" t="s">
        <v>44</v>
      </c>
      <c r="CB381" s="272" t="s">
        <v>44</v>
      </c>
      <c r="CC381" s="272" t="s">
        <v>44</v>
      </c>
      <c r="CD381" s="272" t="s">
        <v>44</v>
      </c>
      <c r="CE381" s="272" t="s">
        <v>44</v>
      </c>
      <c r="CF381" s="272" t="s">
        <v>44</v>
      </c>
      <c r="CG381" s="272" t="s">
        <v>44</v>
      </c>
      <c r="CH381" s="272" t="s">
        <v>44</v>
      </c>
      <c r="CI381" s="272" t="s">
        <v>44</v>
      </c>
      <c r="CJ381" s="272" t="s">
        <v>44</v>
      </c>
      <c r="CK381" s="272" t="s">
        <v>44</v>
      </c>
      <c r="CL381" s="272" t="s">
        <v>44</v>
      </c>
      <c r="CM381" s="272" t="s">
        <v>44</v>
      </c>
      <c r="CN381" s="272" t="s">
        <v>44</v>
      </c>
      <c r="CO381" s="272" t="s">
        <v>44</v>
      </c>
      <c r="CP381" s="272" t="s">
        <v>44</v>
      </c>
      <c r="CQ381" s="272" t="s">
        <v>44</v>
      </c>
      <c r="CR381" s="272" t="s">
        <v>44</v>
      </c>
      <c r="CS381" s="272" t="s">
        <v>44</v>
      </c>
      <c r="CT381" s="272" t="s">
        <v>44</v>
      </c>
      <c r="CU381" s="272" t="s">
        <v>44</v>
      </c>
      <c r="CV381" s="272" t="s">
        <v>44</v>
      </c>
      <c r="CW381" s="272" t="s">
        <v>44</v>
      </c>
      <c r="CX381" s="272">
        <v>1</v>
      </c>
      <c r="CY381" s="272">
        <v>0</v>
      </c>
      <c r="CZ381" s="272">
        <v>0</v>
      </c>
      <c r="DA381" s="272">
        <v>0</v>
      </c>
      <c r="DB381" s="272">
        <v>27</v>
      </c>
      <c r="DC381" s="272">
        <v>729</v>
      </c>
      <c r="DD381" s="272">
        <v>27</v>
      </c>
      <c r="DE381" s="272">
        <v>54</v>
      </c>
      <c r="DF381" s="272" t="s">
        <v>44</v>
      </c>
      <c r="DG381" s="272" t="s">
        <v>44</v>
      </c>
      <c r="DH381" s="272" t="s">
        <v>44</v>
      </c>
      <c r="DI381" s="272" t="s">
        <v>44</v>
      </c>
      <c r="DJ381" s="272" t="s">
        <v>44</v>
      </c>
      <c r="DK381" s="272">
        <v>81</v>
      </c>
      <c r="DL381" s="250">
        <v>53</v>
      </c>
      <c r="DM381" s="250">
        <v>39</v>
      </c>
      <c r="DN381" s="250">
        <v>0</v>
      </c>
      <c r="DO381" s="250">
        <v>16</v>
      </c>
      <c r="DP381" s="250">
        <v>257251</v>
      </c>
      <c r="DQ381" s="250">
        <v>4854</v>
      </c>
      <c r="DR381" s="250">
        <v>11508</v>
      </c>
      <c r="DS381" s="250">
        <v>315105</v>
      </c>
      <c r="DT381" s="250">
        <v>8080</v>
      </c>
      <c r="DU381" s="250">
        <v>17102</v>
      </c>
      <c r="DV381" s="250">
        <v>0</v>
      </c>
      <c r="DW381" s="250">
        <v>0</v>
      </c>
      <c r="DX381" s="250">
        <v>0</v>
      </c>
      <c r="DY381" s="250">
        <v>36644</v>
      </c>
      <c r="DZ381" s="250">
        <v>2290</v>
      </c>
      <c r="EA381" s="250">
        <v>12114</v>
      </c>
      <c r="EB381" s="155"/>
      <c r="EC381" s="75">
        <f t="shared" si="1076"/>
        <v>8</v>
      </c>
      <c r="ED381" s="74">
        <f t="shared" si="1077"/>
        <v>2018</v>
      </c>
      <c r="EE381" s="165">
        <f t="shared" si="1078"/>
        <v>43313</v>
      </c>
      <c r="EF381" s="157">
        <f t="shared" si="1079"/>
        <v>31</v>
      </c>
      <c r="EG381" s="156"/>
      <c r="EH381" s="166">
        <f>IFERROR(HLOOKUP(EH$1,$H$5:$FY$1802,MATCH($A381,$A$5:$A$1802,0),0)*HLOOKUP(EH$2,$H$5:$FY$1802,MATCH($A381,$A$5:$A$1802,0),0),$H$2)</f>
        <v>1700</v>
      </c>
      <c r="EI381" s="166" t="str">
        <f>IFERROR(HLOOKUP(EI$1,$H$5:$FY$1802,MATCH($A381,$A$5:$A$1802,0),0)*HLOOKUP(EI$2,$H$5:$FY$1802,MATCH($A381,$A$5:$A$1802,0),0),$H$2)</f>
        <v>-</v>
      </c>
      <c r="EJ381" s="166">
        <f>IFERROR(HLOOKUP(EJ$1,$H$5:$FY$1802,MATCH($A381,$A$5:$A$1802,0),0)*HLOOKUP(EJ$2,$H$5:$FY$1802,MATCH($A381,$A$5:$A$1802,0),0),$H$2)</f>
        <v>59500</v>
      </c>
      <c r="EK381" s="166">
        <f>IFERROR(HLOOKUP(EK$1,$H$5:$FY$1802,MATCH($A381,$A$5:$A$1802,0),0)*HLOOKUP(EK$2,$H$5:$FY$1802,MATCH($A381,$A$5:$A$1802,0),0),$H$2)</f>
        <v>142800</v>
      </c>
      <c r="EL381" s="166">
        <f>IFERROR(HLOOKUP(EL$1,$H$5:$FY$1802,MATCH($A381,$A$5:$A$1802,0),0)*HLOOKUP(EL$2,$H$5:$FY$1802,MATCH($A381,$A$5:$A$1802,0),0),$H$2)</f>
        <v>135531</v>
      </c>
      <c r="EM381" s="166">
        <f>IFERROR(HLOOKUP(EM$1,$H$5:$FY$1802,MATCH($A381,$A$5:$A$1802,0),0)*HLOOKUP(EM$2,$H$5:$FY$1802,MATCH($A381,$A$5:$A$1802,0),0),$H$2)</f>
        <v>91803</v>
      </c>
      <c r="EN381" s="166">
        <f>IFERROR(HLOOKUP(EN$1,$H$5:$FY$1802,MATCH($A381,$A$5:$A$1802,0),0)*HLOOKUP(EN$2,$H$5:$FY$1802,MATCH($A381,$A$5:$A$1802,0),0),$H$2)</f>
        <v>1781916</v>
      </c>
      <c r="EO381" s="166">
        <f>IFERROR(HLOOKUP(EO$1,$H$5:$FY$1802,MATCH($A381,$A$5:$A$1802,0),0)*HLOOKUP(EO$2,$H$5:$FY$1802,MATCH($A381,$A$5:$A$1802,0),0),$H$2)</f>
        <v>10498746</v>
      </c>
      <c r="EP381" s="166">
        <f>IFERROR(HLOOKUP(EP$1,$H$5:$FY$1802,MATCH($A381,$A$5:$A$1802,0),0)*HLOOKUP(EP$2,$H$5:$FY$1802,MATCH($A381,$A$5:$A$1802,0),0),$H$2)</f>
        <v>2919226</v>
      </c>
      <c r="EQ381" s="166" t="str">
        <f>IFERROR(HLOOKUP(EQ$1,$H$5:$FY$1802,MATCH($A381,$A$5:$A$1802,0),0)*HLOOKUP(EQ$2,$H$5:$FY$1802,MATCH($A381,$A$5:$A$1802,0),0),$H$2)</f>
        <v>-</v>
      </c>
      <c r="ER381" s="166" t="str">
        <f>IFERROR(HLOOKUP(ER$1,$H$5:$FY$1802,MATCH($A381,$A$5:$A$1802,0),0)*HLOOKUP(ER$2,$H$5:$FY$1802,MATCH($A381,$A$5:$A$1802,0),0),$H$2)</f>
        <v>-</v>
      </c>
      <c r="ES381" s="166" t="str">
        <f>IFERROR(HLOOKUP(ES$1,$H$5:$FY$1802,MATCH($A381,$A$5:$A$1802,0),0)*HLOOKUP(ES$2,$H$5:$FY$1802,MATCH($A381,$A$5:$A$1802,0),0),$H$2)</f>
        <v>-</v>
      </c>
      <c r="ET381" s="166" t="str">
        <f>IFERROR(HLOOKUP(ET$1,$H$5:$FY$1802,MATCH($A381,$A$5:$A$1802,0),0)*HLOOKUP(ET$2,$H$5:$FY$1802,MATCH($A381,$A$5:$A$1802,0),0),$H$2)</f>
        <v>-</v>
      </c>
      <c r="EU381" s="166" t="str">
        <f>IFERROR(HLOOKUP(EU$1,$H$5:$FY$1802,MATCH($A381,$A$5:$A$1802,0),0)*HLOOKUP(EU$2,$H$5:$FY$1802,MATCH($A381,$A$5:$A$1802,0),0),$H$2)</f>
        <v>-</v>
      </c>
      <c r="EV381" s="166" t="str">
        <f>IFERROR(HLOOKUP(EV$1,$H$5:$FY$1802,MATCH($A381,$A$5:$A$1802,0),0)*HLOOKUP(EV$2,$H$5:$FY$1802,MATCH($A381,$A$5:$A$1802,0),0),$H$2)</f>
        <v>-</v>
      </c>
      <c r="EW381" s="166" t="str">
        <f>IFERROR(HLOOKUP(EW$1,$H$5:$FY$1802,MATCH($A381,$A$5:$A$1802,0),0)*HLOOKUP(EW$2,$H$5:$FY$1802,MATCH($A381,$A$5:$A$1802,0),0),$H$2)</f>
        <v>-</v>
      </c>
      <c r="EX381" s="166" t="str">
        <f>IFERROR(HLOOKUP(EX$1,$H$5:$FY$1802,MATCH($A381,$A$5:$A$1802,0),0)*HLOOKUP(EX$2,$H$5:$FY$1802,MATCH($A381,$A$5:$A$1802,0),0),$H$2)</f>
        <v>-</v>
      </c>
      <c r="EY381" s="166" t="str">
        <f>IFERROR(HLOOKUP(EY$1,$H$5:$FY$1802,MATCH($A381,$A$5:$A$1802,0),0)*HLOOKUP(EY$2,$H$5:$FY$1802,MATCH($A381,$A$5:$A$1802,0),0),$H$2)</f>
        <v>-</v>
      </c>
      <c r="EZ381" s="166" t="str">
        <f>IFERROR(HLOOKUP(EZ$1,$H$5:$FY$1802,MATCH($A381,$A$5:$A$1802,0),0)*HLOOKUP(EZ$2,$H$5:$FY$1802,MATCH($A381,$A$5:$A$1802,0),0),$H$2)</f>
        <v>-</v>
      </c>
      <c r="FA381" s="166" t="str">
        <f>IFERROR(HLOOKUP(FA$1,$H$5:$FY$1802,MATCH($A381,$A$5:$A$1802,0),0)*HLOOKUP(FA$2,$H$5:$FY$1802,MATCH($A381,$A$5:$A$1802,0),0),$H$2)</f>
        <v>-</v>
      </c>
      <c r="FB381" s="166">
        <f>IFERROR(HLOOKUP(FB$1,$H$5:$FY$1802,MATCH($A381,$A$5:$A$1802,0),0)*HLOOKUP(FB$2,$H$5:$FY$1802,MATCH($A381,$A$5:$A$1802,0),0),$H$2)</f>
        <v>0</v>
      </c>
      <c r="FC381" s="166">
        <f>IFERROR(HLOOKUP(FC$1,$H$5:$FY$1802,MATCH($A381,$A$5:$A$1802,0),0)*HLOOKUP(FC$2,$H$5:$FY$1802,MATCH($A381,$A$5:$A$1802,0),0),$H$2)</f>
        <v>1458</v>
      </c>
      <c r="FD381" s="166">
        <f>IFERROR(HLOOKUP(FD$1,$H$5:$FY$1802,MATCH($A381,$A$5:$A$1802,0),0)*HLOOKUP(FD$2,$H$5:$FY$1802,MATCH($A381,$A$5:$A$1802,0),0),$H$2)</f>
        <v>609924</v>
      </c>
      <c r="FE381" s="166">
        <f>IFERROR(HLOOKUP(FE$1,$H$5:$FY$1802,MATCH($A381,$A$5:$A$1802,0),0)*HLOOKUP(FE$2,$H$5:$FY$1802,MATCH($A381,$A$5:$A$1802,0),0),$H$2)</f>
        <v>666978</v>
      </c>
      <c r="FF381" s="166">
        <f>IFERROR(HLOOKUP(FF$1,$H$5:$FY$1802,MATCH($A381,$A$5:$A$1802,0),0)*HLOOKUP(FF$2,$H$5:$FY$1802,MATCH($A381,$A$5:$A$1802,0),0),$H$2)</f>
        <v>0</v>
      </c>
      <c r="FG381" s="166">
        <f>IFERROR(HLOOKUP(FG$1,$H$5:$FY$1802,MATCH($A381,$A$5:$A$1802,0),0)*HLOOKUP(FG$2,$H$5:$FY$1802,MATCH($A381,$A$5:$A$1802,0),0),$H$2)</f>
        <v>193824</v>
      </c>
      <c r="FH381" s="152"/>
      <c r="FI381" s="405">
        <f t="shared" si="1080"/>
        <v>1.5855855855855856</v>
      </c>
      <c r="FJ381" s="405">
        <f t="shared" si="1080"/>
        <v>1.4504504504504505</v>
      </c>
      <c r="FK381" s="405">
        <f t="shared" si="1081"/>
        <v>1.0985915492957747</v>
      </c>
      <c r="FL381" s="405">
        <f t="shared" si="1082"/>
        <v>1.0985915492957747</v>
      </c>
      <c r="FM381" s="405">
        <f t="shared" si="1083"/>
        <v>1.1513292433537832</v>
      </c>
      <c r="FN381" s="405">
        <f t="shared" si="1084"/>
        <v>1.0930470347648262</v>
      </c>
      <c r="FO381" s="405">
        <f t="shared" si="1085"/>
        <v>0.81416837782340867</v>
      </c>
      <c r="FP381" s="405">
        <f t="shared" si="1086"/>
        <v>0.72176591375770016</v>
      </c>
      <c r="FQ381" s="405">
        <f t="shared" si="1087"/>
        <v>1.2233009708737863</v>
      </c>
      <c r="FR381" s="405">
        <f t="shared" si="1088"/>
        <v>1.0679611650485437</v>
      </c>
      <c r="FS381" s="65"/>
      <c r="FU381" s="89"/>
    </row>
    <row r="382" spans="1:177" ht="10.35" customHeight="1" x14ac:dyDescent="0.2">
      <c r="A382" s="180" t="str">
        <f t="shared" si="1075"/>
        <v>2018-19AUGUSTRRU</v>
      </c>
      <c r="B382" s="182" t="str">
        <f t="shared" si="1074"/>
        <v>2018-19</v>
      </c>
      <c r="C382" s="181" t="s">
        <v>827</v>
      </c>
      <c r="D382" s="182" t="str">
        <f>INDEX($FV$16:$FW$26,MATCH($F382,$FV$16:$FV$26,0),2)</f>
        <v>Y56</v>
      </c>
      <c r="E382" s="182" t="str">
        <f>VLOOKUP($D382,$FW$8:$FX$14,2,0)</f>
        <v>London</v>
      </c>
      <c r="F382" s="273" t="s">
        <v>855</v>
      </c>
      <c r="G382" s="273" t="s">
        <v>874</v>
      </c>
      <c r="H382" s="274">
        <v>152374</v>
      </c>
      <c r="I382" s="274">
        <v>124901</v>
      </c>
      <c r="J382" s="274">
        <v>714999</v>
      </c>
      <c r="K382" s="274">
        <v>6</v>
      </c>
      <c r="L382" s="274">
        <v>0</v>
      </c>
      <c r="M382" s="274" t="s">
        <v>44</v>
      </c>
      <c r="N382" s="274">
        <v>44</v>
      </c>
      <c r="O382" s="274">
        <v>113</v>
      </c>
      <c r="P382" s="274" t="s">
        <v>44</v>
      </c>
      <c r="Q382" s="274" t="s">
        <v>44</v>
      </c>
      <c r="R382" s="274" t="s">
        <v>44</v>
      </c>
      <c r="S382" s="274" t="s">
        <v>44</v>
      </c>
      <c r="T382" s="274">
        <v>99366</v>
      </c>
      <c r="U382" s="274">
        <v>9819</v>
      </c>
      <c r="V382" s="274">
        <v>7252</v>
      </c>
      <c r="W382" s="274">
        <v>55207</v>
      </c>
      <c r="X382" s="274">
        <v>20962</v>
      </c>
      <c r="Y382" s="274">
        <v>1069</v>
      </c>
      <c r="Z382" s="274">
        <v>3566430</v>
      </c>
      <c r="AA382" s="274">
        <v>363</v>
      </c>
      <c r="AB382" s="274">
        <v>604</v>
      </c>
      <c r="AC382" s="274">
        <v>4610664</v>
      </c>
      <c r="AD382" s="274">
        <v>636</v>
      </c>
      <c r="AE382" s="274">
        <v>1091</v>
      </c>
      <c r="AF382" s="274">
        <v>55678423</v>
      </c>
      <c r="AG382" s="274">
        <v>1009</v>
      </c>
      <c r="AH382" s="274">
        <v>2014</v>
      </c>
      <c r="AI382" s="274">
        <v>55798479</v>
      </c>
      <c r="AJ382" s="274">
        <v>2662</v>
      </c>
      <c r="AK382" s="274">
        <v>6262</v>
      </c>
      <c r="AL382" s="274">
        <v>4526841</v>
      </c>
      <c r="AM382" s="274">
        <v>4235</v>
      </c>
      <c r="AN382" s="274">
        <v>9926</v>
      </c>
      <c r="AO382" s="274">
        <v>6633</v>
      </c>
      <c r="AP382" s="274">
        <v>208</v>
      </c>
      <c r="AQ382" s="274">
        <v>788</v>
      </c>
      <c r="AR382" s="274">
        <v>6468</v>
      </c>
      <c r="AS382" s="274">
        <v>193</v>
      </c>
      <c r="AT382" s="274">
        <v>5444</v>
      </c>
      <c r="AU382" s="274">
        <v>0</v>
      </c>
      <c r="AV382" s="274">
        <v>60651</v>
      </c>
      <c r="AW382" s="274">
        <v>6634</v>
      </c>
      <c r="AX382" s="274">
        <v>25448</v>
      </c>
      <c r="AY382" s="274">
        <v>92733</v>
      </c>
      <c r="AZ382" s="274">
        <v>25702</v>
      </c>
      <c r="BA382" s="274">
        <v>19930</v>
      </c>
      <c r="BB382" s="274">
        <v>18820</v>
      </c>
      <c r="BC382" s="274">
        <v>14851</v>
      </c>
      <c r="BD382" s="274">
        <v>79797</v>
      </c>
      <c r="BE382" s="274">
        <v>62041</v>
      </c>
      <c r="BF382" s="274">
        <v>32724</v>
      </c>
      <c r="BG382" s="274">
        <v>23413</v>
      </c>
      <c r="BH382" s="274">
        <v>1498</v>
      </c>
      <c r="BI382" s="274">
        <v>1134</v>
      </c>
      <c r="BJ382" s="274" t="s">
        <v>44</v>
      </c>
      <c r="BK382" s="274" t="s">
        <v>44</v>
      </c>
      <c r="BL382" s="274" t="s">
        <v>44</v>
      </c>
      <c r="BM382" s="274" t="s">
        <v>44</v>
      </c>
      <c r="BN382" s="274" t="s">
        <v>44</v>
      </c>
      <c r="BO382" s="274" t="s">
        <v>44</v>
      </c>
      <c r="BP382" s="274" t="s">
        <v>44</v>
      </c>
      <c r="BQ382" s="274" t="s">
        <v>44</v>
      </c>
      <c r="BR382" s="274" t="s">
        <v>44</v>
      </c>
      <c r="BS382" s="274" t="s">
        <v>44</v>
      </c>
      <c r="BT382" s="274" t="s">
        <v>44</v>
      </c>
      <c r="BU382" s="274" t="s">
        <v>44</v>
      </c>
      <c r="BV382" s="274" t="s">
        <v>44</v>
      </c>
      <c r="BW382" s="274" t="s">
        <v>44</v>
      </c>
      <c r="BX382" s="274" t="s">
        <v>44</v>
      </c>
      <c r="BY382" s="274" t="s">
        <v>44</v>
      </c>
      <c r="BZ382" s="274" t="s">
        <v>44</v>
      </c>
      <c r="CA382" s="274" t="s">
        <v>44</v>
      </c>
      <c r="CB382" s="274" t="s">
        <v>44</v>
      </c>
      <c r="CC382" s="274" t="s">
        <v>44</v>
      </c>
      <c r="CD382" s="274" t="s">
        <v>44</v>
      </c>
      <c r="CE382" s="274" t="s">
        <v>44</v>
      </c>
      <c r="CF382" s="274" t="s">
        <v>44</v>
      </c>
      <c r="CG382" s="274" t="s">
        <v>44</v>
      </c>
      <c r="CH382" s="274" t="s">
        <v>44</v>
      </c>
      <c r="CI382" s="274" t="s">
        <v>44</v>
      </c>
      <c r="CJ382" s="274" t="s">
        <v>44</v>
      </c>
      <c r="CK382" s="274" t="s">
        <v>44</v>
      </c>
      <c r="CL382" s="274" t="s">
        <v>44</v>
      </c>
      <c r="CM382" s="274" t="s">
        <v>44</v>
      </c>
      <c r="CN382" s="274" t="s">
        <v>44</v>
      </c>
      <c r="CO382" s="274" t="s">
        <v>44</v>
      </c>
      <c r="CP382" s="274" t="s">
        <v>44</v>
      </c>
      <c r="CQ382" s="274" t="s">
        <v>44</v>
      </c>
      <c r="CR382" s="274" t="s">
        <v>44</v>
      </c>
      <c r="CS382" s="274" t="s">
        <v>44</v>
      </c>
      <c r="CT382" s="274" t="s">
        <v>44</v>
      </c>
      <c r="CU382" s="274" t="s">
        <v>44</v>
      </c>
      <c r="CV382" s="274" t="s">
        <v>44</v>
      </c>
      <c r="CW382" s="274" t="s">
        <v>44</v>
      </c>
      <c r="CX382" s="274">
        <v>0</v>
      </c>
      <c r="CY382" s="274">
        <v>0</v>
      </c>
      <c r="CZ382" s="274">
        <v>0</v>
      </c>
      <c r="DA382" s="274">
        <v>0</v>
      </c>
      <c r="DB382" s="274">
        <v>5199</v>
      </c>
      <c r="DC382" s="274">
        <v>338114</v>
      </c>
      <c r="DD382" s="274">
        <v>65</v>
      </c>
      <c r="DE382" s="274">
        <v>135</v>
      </c>
      <c r="DF382" s="274" t="s">
        <v>44</v>
      </c>
      <c r="DG382" s="274" t="s">
        <v>44</v>
      </c>
      <c r="DH382" s="274" t="s">
        <v>44</v>
      </c>
      <c r="DI382" s="274" t="s">
        <v>44</v>
      </c>
      <c r="DJ382" s="274" t="s">
        <v>44</v>
      </c>
      <c r="DK382" s="274">
        <v>0</v>
      </c>
      <c r="DL382" s="251">
        <v>796</v>
      </c>
      <c r="DM382" s="251">
        <v>1199</v>
      </c>
      <c r="DN382" s="251">
        <v>50</v>
      </c>
      <c r="DO382" s="251">
        <v>1318</v>
      </c>
      <c r="DP382" s="251">
        <v>4114563</v>
      </c>
      <c r="DQ382" s="251">
        <v>5169</v>
      </c>
      <c r="DR382" s="251">
        <v>11613</v>
      </c>
      <c r="DS382" s="251">
        <v>7916060</v>
      </c>
      <c r="DT382" s="251">
        <v>6602</v>
      </c>
      <c r="DU382" s="251">
        <v>12695</v>
      </c>
      <c r="DV382" s="251">
        <v>347138</v>
      </c>
      <c r="DW382" s="251">
        <v>6943</v>
      </c>
      <c r="DX382" s="251">
        <v>12542</v>
      </c>
      <c r="DY382" s="251">
        <v>11030048</v>
      </c>
      <c r="DZ382" s="251">
        <v>8369</v>
      </c>
      <c r="EA382" s="251">
        <v>15150</v>
      </c>
      <c r="EB382" s="183"/>
      <c r="EC382" s="184">
        <f t="shared" si="1076"/>
        <v>8</v>
      </c>
      <c r="ED382" s="180">
        <f t="shared" si="1077"/>
        <v>2018</v>
      </c>
      <c r="EE382" s="185">
        <f t="shared" si="1078"/>
        <v>43313</v>
      </c>
      <c r="EF382" s="186">
        <f t="shared" si="1079"/>
        <v>31</v>
      </c>
      <c r="EG382" s="187"/>
      <c r="EH382" s="188">
        <f>IFERROR(HLOOKUP(EH$1,$H$5:$FY$1802,MATCH($A382,$A$5:$A$1802,0),0)*HLOOKUP(EH$2,$H$5:$FY$1802,MATCH($A382,$A$5:$A$1802,0),0),$H$2)</f>
        <v>0</v>
      </c>
      <c r="EI382" s="188" t="str">
        <f>IFERROR(HLOOKUP(EI$1,$H$5:$FY$1802,MATCH($A382,$A$5:$A$1802,0),0)*HLOOKUP(EI$2,$H$5:$FY$1802,MATCH($A382,$A$5:$A$1802,0),0),$H$2)</f>
        <v>-</v>
      </c>
      <c r="EJ382" s="188">
        <f>IFERROR(HLOOKUP(EJ$1,$H$5:$FY$1802,MATCH($A382,$A$5:$A$1802,0),0)*HLOOKUP(EJ$2,$H$5:$FY$1802,MATCH($A382,$A$5:$A$1802,0),0),$H$2)</f>
        <v>5495644</v>
      </c>
      <c r="EK382" s="188">
        <f>IFERROR(HLOOKUP(EK$1,$H$5:$FY$1802,MATCH($A382,$A$5:$A$1802,0),0)*HLOOKUP(EK$2,$H$5:$FY$1802,MATCH($A382,$A$5:$A$1802,0),0),$H$2)</f>
        <v>14113813</v>
      </c>
      <c r="EL382" s="188">
        <f>IFERROR(HLOOKUP(EL$1,$H$5:$FY$1802,MATCH($A382,$A$5:$A$1802,0),0)*HLOOKUP(EL$2,$H$5:$FY$1802,MATCH($A382,$A$5:$A$1802,0),0),$H$2)</f>
        <v>5930676</v>
      </c>
      <c r="EM382" s="188">
        <f>IFERROR(HLOOKUP(EM$1,$H$5:$FY$1802,MATCH($A382,$A$5:$A$1802,0),0)*HLOOKUP(EM$2,$H$5:$FY$1802,MATCH($A382,$A$5:$A$1802,0),0),$H$2)</f>
        <v>7911932</v>
      </c>
      <c r="EN382" s="188">
        <f>IFERROR(HLOOKUP(EN$1,$H$5:$FY$1802,MATCH($A382,$A$5:$A$1802,0),0)*HLOOKUP(EN$2,$H$5:$FY$1802,MATCH($A382,$A$5:$A$1802,0),0),$H$2)</f>
        <v>111186898</v>
      </c>
      <c r="EO382" s="188">
        <f>IFERROR(HLOOKUP(EO$1,$H$5:$FY$1802,MATCH($A382,$A$5:$A$1802,0),0)*HLOOKUP(EO$2,$H$5:$FY$1802,MATCH($A382,$A$5:$A$1802,0),0),$H$2)</f>
        <v>131264044</v>
      </c>
      <c r="EP382" s="188">
        <f>IFERROR(HLOOKUP(EP$1,$H$5:$FY$1802,MATCH($A382,$A$5:$A$1802,0),0)*HLOOKUP(EP$2,$H$5:$FY$1802,MATCH($A382,$A$5:$A$1802,0),0),$H$2)</f>
        <v>10610894</v>
      </c>
      <c r="EQ382" s="188" t="str">
        <f>IFERROR(HLOOKUP(EQ$1,$H$5:$FY$1802,MATCH($A382,$A$5:$A$1802,0),0)*HLOOKUP(EQ$2,$H$5:$FY$1802,MATCH($A382,$A$5:$A$1802,0),0),$H$2)</f>
        <v>-</v>
      </c>
      <c r="ER382" s="188" t="str">
        <f>IFERROR(HLOOKUP(ER$1,$H$5:$FY$1802,MATCH($A382,$A$5:$A$1802,0),0)*HLOOKUP(ER$2,$H$5:$FY$1802,MATCH($A382,$A$5:$A$1802,0),0),$H$2)</f>
        <v>-</v>
      </c>
      <c r="ES382" s="188" t="str">
        <f>IFERROR(HLOOKUP(ES$1,$H$5:$FY$1802,MATCH($A382,$A$5:$A$1802,0),0)*HLOOKUP(ES$2,$H$5:$FY$1802,MATCH($A382,$A$5:$A$1802,0),0),$H$2)</f>
        <v>-</v>
      </c>
      <c r="ET382" s="188" t="str">
        <f>IFERROR(HLOOKUP(ET$1,$H$5:$FY$1802,MATCH($A382,$A$5:$A$1802,0),0)*HLOOKUP(ET$2,$H$5:$FY$1802,MATCH($A382,$A$5:$A$1802,0),0),$H$2)</f>
        <v>-</v>
      </c>
      <c r="EU382" s="188" t="str">
        <f>IFERROR(HLOOKUP(EU$1,$H$5:$FY$1802,MATCH($A382,$A$5:$A$1802,0),0)*HLOOKUP(EU$2,$H$5:$FY$1802,MATCH($A382,$A$5:$A$1802,0),0),$H$2)</f>
        <v>-</v>
      </c>
      <c r="EV382" s="188" t="str">
        <f>IFERROR(HLOOKUP(EV$1,$H$5:$FY$1802,MATCH($A382,$A$5:$A$1802,0),0)*HLOOKUP(EV$2,$H$5:$FY$1802,MATCH($A382,$A$5:$A$1802,0),0),$H$2)</f>
        <v>-</v>
      </c>
      <c r="EW382" s="188" t="str">
        <f>IFERROR(HLOOKUP(EW$1,$H$5:$FY$1802,MATCH($A382,$A$5:$A$1802,0),0)*HLOOKUP(EW$2,$H$5:$FY$1802,MATCH($A382,$A$5:$A$1802,0),0),$H$2)</f>
        <v>-</v>
      </c>
      <c r="EX382" s="188" t="str">
        <f>IFERROR(HLOOKUP(EX$1,$H$5:$FY$1802,MATCH($A382,$A$5:$A$1802,0),0)*HLOOKUP(EX$2,$H$5:$FY$1802,MATCH($A382,$A$5:$A$1802,0),0),$H$2)</f>
        <v>-</v>
      </c>
      <c r="EY382" s="188" t="str">
        <f>IFERROR(HLOOKUP(EY$1,$H$5:$FY$1802,MATCH($A382,$A$5:$A$1802,0),0)*HLOOKUP(EY$2,$H$5:$FY$1802,MATCH($A382,$A$5:$A$1802,0),0),$H$2)</f>
        <v>-</v>
      </c>
      <c r="EZ382" s="188" t="str">
        <f>IFERROR(HLOOKUP(EZ$1,$H$5:$FY$1802,MATCH($A382,$A$5:$A$1802,0),0)*HLOOKUP(EZ$2,$H$5:$FY$1802,MATCH($A382,$A$5:$A$1802,0),0),$H$2)</f>
        <v>-</v>
      </c>
      <c r="FA382" s="188" t="str">
        <f>IFERROR(HLOOKUP(FA$1,$H$5:$FY$1802,MATCH($A382,$A$5:$A$1802,0),0)*HLOOKUP(FA$2,$H$5:$FY$1802,MATCH($A382,$A$5:$A$1802,0),0),$H$2)</f>
        <v>-</v>
      </c>
      <c r="FB382" s="188">
        <f>IFERROR(HLOOKUP(FB$1,$H$5:$FY$1802,MATCH($A382,$A$5:$A$1802,0),0)*HLOOKUP(FB$2,$H$5:$FY$1802,MATCH($A382,$A$5:$A$1802,0),0),$H$2)</f>
        <v>0</v>
      </c>
      <c r="FC382" s="188">
        <f>IFERROR(HLOOKUP(FC$1,$H$5:$FY$1802,MATCH($A382,$A$5:$A$1802,0),0)*HLOOKUP(FC$2,$H$5:$FY$1802,MATCH($A382,$A$5:$A$1802,0),0),$H$2)</f>
        <v>701865</v>
      </c>
      <c r="FD382" s="188">
        <f>IFERROR(HLOOKUP(FD$1,$H$5:$FY$1802,MATCH($A382,$A$5:$A$1802,0),0)*HLOOKUP(FD$2,$H$5:$FY$1802,MATCH($A382,$A$5:$A$1802,0),0),$H$2)</f>
        <v>9243948</v>
      </c>
      <c r="FE382" s="188">
        <f>IFERROR(HLOOKUP(FE$1,$H$5:$FY$1802,MATCH($A382,$A$5:$A$1802,0),0)*HLOOKUP(FE$2,$H$5:$FY$1802,MATCH($A382,$A$5:$A$1802,0),0),$H$2)</f>
        <v>15221305</v>
      </c>
      <c r="FF382" s="188">
        <f>IFERROR(HLOOKUP(FF$1,$H$5:$FY$1802,MATCH($A382,$A$5:$A$1802,0),0)*HLOOKUP(FF$2,$H$5:$FY$1802,MATCH($A382,$A$5:$A$1802,0),0),$H$2)</f>
        <v>627100</v>
      </c>
      <c r="FG382" s="188">
        <f>IFERROR(HLOOKUP(FG$1,$H$5:$FY$1802,MATCH($A382,$A$5:$A$1802,0),0)*HLOOKUP(FG$2,$H$5:$FY$1802,MATCH($A382,$A$5:$A$1802,0),0),$H$2)</f>
        <v>19967700</v>
      </c>
      <c r="FH382" s="189"/>
      <c r="FI382" s="406">
        <f t="shared" si="1080"/>
        <v>2.6175781647825644</v>
      </c>
      <c r="FJ382" s="406">
        <f t="shared" si="1080"/>
        <v>2.0297382625521947</v>
      </c>
      <c r="FK382" s="406">
        <f t="shared" si="1081"/>
        <v>2.5951461665747382</v>
      </c>
      <c r="FL382" s="406">
        <f t="shared" si="1082"/>
        <v>2.0478488692774408</v>
      </c>
      <c r="FM382" s="406">
        <f t="shared" si="1083"/>
        <v>1.445414530766026</v>
      </c>
      <c r="FN382" s="406">
        <f t="shared" si="1084"/>
        <v>1.1237886499900376</v>
      </c>
      <c r="FO382" s="406">
        <f t="shared" si="1085"/>
        <v>1.5611105810514263</v>
      </c>
      <c r="FP382" s="406">
        <f t="shared" si="1086"/>
        <v>1.116925865852495</v>
      </c>
      <c r="FQ382" s="406">
        <f t="shared" si="1087"/>
        <v>1.401309635173059</v>
      </c>
      <c r="FR382" s="406">
        <f t="shared" si="1088"/>
        <v>1.0608044901777363</v>
      </c>
      <c r="FS382" s="410"/>
    </row>
    <row r="383" spans="1:177" ht="10.35" customHeight="1" x14ac:dyDescent="0.2">
      <c r="A383" s="74" t="str">
        <f t="shared" si="1075"/>
        <v>2018-19AUGUSTRX6</v>
      </c>
      <c r="B383" s="163" t="str">
        <f t="shared" si="1074"/>
        <v>2018-19</v>
      </c>
      <c r="C383" s="26" t="s">
        <v>827</v>
      </c>
      <c r="D383" s="163" t="str">
        <f>INDEX($FV$16:$FW$26,MATCH($F383,$FV$16:$FV$26,0),2)</f>
        <v>Y63</v>
      </c>
      <c r="E383" s="163" t="str">
        <f>VLOOKUP($D383,$FW$8:$FX$14,2,0)</f>
        <v>North East and Yorkshire</v>
      </c>
      <c r="F383" s="271" t="s">
        <v>857</v>
      </c>
      <c r="G383" s="271" t="s">
        <v>875</v>
      </c>
      <c r="H383" s="272">
        <v>43962</v>
      </c>
      <c r="I383" s="272">
        <v>30029</v>
      </c>
      <c r="J383" s="272">
        <v>158650</v>
      </c>
      <c r="K383" s="272">
        <v>5</v>
      </c>
      <c r="L383" s="272">
        <v>1</v>
      </c>
      <c r="M383" s="272" t="s">
        <v>44</v>
      </c>
      <c r="N383" s="272">
        <v>22</v>
      </c>
      <c r="O383" s="272">
        <v>52</v>
      </c>
      <c r="P383" s="272" t="s">
        <v>44</v>
      </c>
      <c r="Q383" s="272" t="s">
        <v>44</v>
      </c>
      <c r="R383" s="272" t="s">
        <v>44</v>
      </c>
      <c r="S383" s="272" t="s">
        <v>44</v>
      </c>
      <c r="T383" s="272">
        <v>33541</v>
      </c>
      <c r="U383" s="272">
        <v>2185</v>
      </c>
      <c r="V383" s="272">
        <v>1318</v>
      </c>
      <c r="W383" s="272">
        <v>17635</v>
      </c>
      <c r="X383" s="272">
        <v>8987</v>
      </c>
      <c r="Y383" s="272">
        <v>402</v>
      </c>
      <c r="Z383" s="272">
        <v>805850</v>
      </c>
      <c r="AA383" s="272">
        <v>369</v>
      </c>
      <c r="AB383" s="272">
        <v>623</v>
      </c>
      <c r="AC383" s="272">
        <v>611596</v>
      </c>
      <c r="AD383" s="272">
        <v>464</v>
      </c>
      <c r="AE383" s="272">
        <v>841</v>
      </c>
      <c r="AF383" s="272">
        <v>20117712</v>
      </c>
      <c r="AG383" s="272">
        <v>1141</v>
      </c>
      <c r="AH383" s="272">
        <v>2321</v>
      </c>
      <c r="AI383" s="272">
        <v>36394719</v>
      </c>
      <c r="AJ383" s="272">
        <v>4050</v>
      </c>
      <c r="AK383" s="272">
        <v>9471</v>
      </c>
      <c r="AL383" s="272">
        <v>1665725</v>
      </c>
      <c r="AM383" s="272">
        <v>4144</v>
      </c>
      <c r="AN383" s="272">
        <v>10367</v>
      </c>
      <c r="AO383" s="272">
        <v>1653</v>
      </c>
      <c r="AP383" s="272">
        <v>62</v>
      </c>
      <c r="AQ383" s="272">
        <v>394</v>
      </c>
      <c r="AR383" s="272">
        <v>3635</v>
      </c>
      <c r="AS383" s="272">
        <v>86</v>
      </c>
      <c r="AT383" s="272">
        <v>1111</v>
      </c>
      <c r="AU383" s="272">
        <v>0</v>
      </c>
      <c r="AV383" s="272">
        <v>19580</v>
      </c>
      <c r="AW383" s="272">
        <v>4012</v>
      </c>
      <c r="AX383" s="272">
        <v>8296</v>
      </c>
      <c r="AY383" s="272">
        <v>31888</v>
      </c>
      <c r="AZ383" s="272">
        <v>4216</v>
      </c>
      <c r="BA383" s="272">
        <v>3463</v>
      </c>
      <c r="BB383" s="272">
        <v>2558</v>
      </c>
      <c r="BC383" s="272">
        <v>2142</v>
      </c>
      <c r="BD383" s="272">
        <v>23365</v>
      </c>
      <c r="BE383" s="272">
        <v>20013</v>
      </c>
      <c r="BF383" s="272">
        <v>13885</v>
      </c>
      <c r="BG383" s="272">
        <v>8888</v>
      </c>
      <c r="BH383" s="272">
        <v>672</v>
      </c>
      <c r="BI383" s="272">
        <v>415</v>
      </c>
      <c r="BJ383" s="272" t="s">
        <v>44</v>
      </c>
      <c r="BK383" s="272" t="s">
        <v>44</v>
      </c>
      <c r="BL383" s="272" t="s">
        <v>44</v>
      </c>
      <c r="BM383" s="272" t="s">
        <v>44</v>
      </c>
      <c r="BN383" s="272" t="s">
        <v>44</v>
      </c>
      <c r="BO383" s="272" t="s">
        <v>44</v>
      </c>
      <c r="BP383" s="272" t="s">
        <v>44</v>
      </c>
      <c r="BQ383" s="272" t="s">
        <v>44</v>
      </c>
      <c r="BR383" s="272" t="s">
        <v>44</v>
      </c>
      <c r="BS383" s="272" t="s">
        <v>44</v>
      </c>
      <c r="BT383" s="272" t="s">
        <v>44</v>
      </c>
      <c r="BU383" s="272" t="s">
        <v>44</v>
      </c>
      <c r="BV383" s="272" t="s">
        <v>44</v>
      </c>
      <c r="BW383" s="272" t="s">
        <v>44</v>
      </c>
      <c r="BX383" s="272" t="s">
        <v>44</v>
      </c>
      <c r="BY383" s="272" t="s">
        <v>44</v>
      </c>
      <c r="BZ383" s="272" t="s">
        <v>44</v>
      </c>
      <c r="CA383" s="272" t="s">
        <v>44</v>
      </c>
      <c r="CB383" s="272" t="s">
        <v>44</v>
      </c>
      <c r="CC383" s="272" t="s">
        <v>44</v>
      </c>
      <c r="CD383" s="272" t="s">
        <v>44</v>
      </c>
      <c r="CE383" s="272" t="s">
        <v>44</v>
      </c>
      <c r="CF383" s="272" t="s">
        <v>44</v>
      </c>
      <c r="CG383" s="272" t="s">
        <v>44</v>
      </c>
      <c r="CH383" s="272" t="s">
        <v>44</v>
      </c>
      <c r="CI383" s="272" t="s">
        <v>44</v>
      </c>
      <c r="CJ383" s="272" t="s">
        <v>44</v>
      </c>
      <c r="CK383" s="272" t="s">
        <v>44</v>
      </c>
      <c r="CL383" s="272" t="s">
        <v>44</v>
      </c>
      <c r="CM383" s="272" t="s">
        <v>44</v>
      </c>
      <c r="CN383" s="272" t="s">
        <v>44</v>
      </c>
      <c r="CO383" s="272" t="s">
        <v>44</v>
      </c>
      <c r="CP383" s="272" t="s">
        <v>44</v>
      </c>
      <c r="CQ383" s="272" t="s">
        <v>44</v>
      </c>
      <c r="CR383" s="272" t="s">
        <v>44</v>
      </c>
      <c r="CS383" s="272" t="s">
        <v>44</v>
      </c>
      <c r="CT383" s="272" t="s">
        <v>44</v>
      </c>
      <c r="CU383" s="272" t="s">
        <v>44</v>
      </c>
      <c r="CV383" s="272" t="s">
        <v>44</v>
      </c>
      <c r="CW383" s="272" t="s">
        <v>44</v>
      </c>
      <c r="CX383" s="272">
        <v>89</v>
      </c>
      <c r="CY383" s="272">
        <v>35855</v>
      </c>
      <c r="CZ383" s="272">
        <v>403</v>
      </c>
      <c r="DA383" s="272">
        <v>636</v>
      </c>
      <c r="DB383" s="272">
        <v>1188</v>
      </c>
      <c r="DC383" s="272">
        <v>37722</v>
      </c>
      <c r="DD383" s="272">
        <v>32</v>
      </c>
      <c r="DE383" s="272">
        <v>64</v>
      </c>
      <c r="DF383" s="272" t="s">
        <v>44</v>
      </c>
      <c r="DG383" s="272" t="s">
        <v>44</v>
      </c>
      <c r="DH383" s="272" t="s">
        <v>44</v>
      </c>
      <c r="DI383" s="272" t="s">
        <v>44</v>
      </c>
      <c r="DJ383" s="272" t="s">
        <v>44</v>
      </c>
      <c r="DK383" s="272">
        <v>537</v>
      </c>
      <c r="DL383" s="250">
        <v>177</v>
      </c>
      <c r="DM383" s="250">
        <v>1782</v>
      </c>
      <c r="DN383" s="250">
        <v>0</v>
      </c>
      <c r="DO383" s="250">
        <v>151</v>
      </c>
      <c r="DP383" s="250">
        <v>822234</v>
      </c>
      <c r="DQ383" s="250">
        <v>4645</v>
      </c>
      <c r="DR383" s="250">
        <v>8608</v>
      </c>
      <c r="DS383" s="250">
        <v>9740109</v>
      </c>
      <c r="DT383" s="250">
        <v>5466</v>
      </c>
      <c r="DU383" s="250">
        <v>11415</v>
      </c>
      <c r="DV383" s="250">
        <v>0</v>
      </c>
      <c r="DW383" s="250">
        <v>0</v>
      </c>
      <c r="DX383" s="250">
        <v>0</v>
      </c>
      <c r="DY383" s="250">
        <v>1223249</v>
      </c>
      <c r="DZ383" s="250">
        <v>8101</v>
      </c>
      <c r="EA383" s="250">
        <v>18764</v>
      </c>
      <c r="EB383" s="155"/>
      <c r="EC383" s="75">
        <f t="shared" si="1076"/>
        <v>8</v>
      </c>
      <c r="ED383" s="74">
        <f t="shared" si="1077"/>
        <v>2018</v>
      </c>
      <c r="EE383" s="165">
        <f t="shared" si="1078"/>
        <v>43313</v>
      </c>
      <c r="EF383" s="157">
        <f t="shared" si="1079"/>
        <v>31</v>
      </c>
      <c r="EG383" s="156"/>
      <c r="EH383" s="166">
        <f>IFERROR(HLOOKUP(EH$1,$H$5:$FY$1802,MATCH($A383,$A$5:$A$1802,0),0)*HLOOKUP(EH$2,$H$5:$FY$1802,MATCH($A383,$A$5:$A$1802,0),0),$H$2)</f>
        <v>30029</v>
      </c>
      <c r="EI383" s="166" t="str">
        <f>IFERROR(HLOOKUP(EI$1,$H$5:$FY$1802,MATCH($A383,$A$5:$A$1802,0),0)*HLOOKUP(EI$2,$H$5:$FY$1802,MATCH($A383,$A$5:$A$1802,0),0),$H$2)</f>
        <v>-</v>
      </c>
      <c r="EJ383" s="166">
        <f>IFERROR(HLOOKUP(EJ$1,$H$5:$FY$1802,MATCH($A383,$A$5:$A$1802,0),0)*HLOOKUP(EJ$2,$H$5:$FY$1802,MATCH($A383,$A$5:$A$1802,0),0),$H$2)</f>
        <v>660638</v>
      </c>
      <c r="EK383" s="166">
        <f>IFERROR(HLOOKUP(EK$1,$H$5:$FY$1802,MATCH($A383,$A$5:$A$1802,0),0)*HLOOKUP(EK$2,$H$5:$FY$1802,MATCH($A383,$A$5:$A$1802,0),0),$H$2)</f>
        <v>1561508</v>
      </c>
      <c r="EL383" s="166">
        <f>IFERROR(HLOOKUP(EL$1,$H$5:$FY$1802,MATCH($A383,$A$5:$A$1802,0),0)*HLOOKUP(EL$2,$H$5:$FY$1802,MATCH($A383,$A$5:$A$1802,0),0),$H$2)</f>
        <v>1361255</v>
      </c>
      <c r="EM383" s="166">
        <f>IFERROR(HLOOKUP(EM$1,$H$5:$FY$1802,MATCH($A383,$A$5:$A$1802,0),0)*HLOOKUP(EM$2,$H$5:$FY$1802,MATCH($A383,$A$5:$A$1802,0),0),$H$2)</f>
        <v>1108438</v>
      </c>
      <c r="EN383" s="166">
        <f>IFERROR(HLOOKUP(EN$1,$H$5:$FY$1802,MATCH($A383,$A$5:$A$1802,0),0)*HLOOKUP(EN$2,$H$5:$FY$1802,MATCH($A383,$A$5:$A$1802,0),0),$H$2)</f>
        <v>40930835</v>
      </c>
      <c r="EO383" s="166">
        <f>IFERROR(HLOOKUP(EO$1,$H$5:$FY$1802,MATCH($A383,$A$5:$A$1802,0),0)*HLOOKUP(EO$2,$H$5:$FY$1802,MATCH($A383,$A$5:$A$1802,0),0),$H$2)</f>
        <v>85115877</v>
      </c>
      <c r="EP383" s="166">
        <f>IFERROR(HLOOKUP(EP$1,$H$5:$FY$1802,MATCH($A383,$A$5:$A$1802,0),0)*HLOOKUP(EP$2,$H$5:$FY$1802,MATCH($A383,$A$5:$A$1802,0),0),$H$2)</f>
        <v>4167534</v>
      </c>
      <c r="EQ383" s="166" t="str">
        <f>IFERROR(HLOOKUP(EQ$1,$H$5:$FY$1802,MATCH($A383,$A$5:$A$1802,0),0)*HLOOKUP(EQ$2,$H$5:$FY$1802,MATCH($A383,$A$5:$A$1802,0),0),$H$2)</f>
        <v>-</v>
      </c>
      <c r="ER383" s="166" t="str">
        <f>IFERROR(HLOOKUP(ER$1,$H$5:$FY$1802,MATCH($A383,$A$5:$A$1802,0),0)*HLOOKUP(ER$2,$H$5:$FY$1802,MATCH($A383,$A$5:$A$1802,0),0),$H$2)</f>
        <v>-</v>
      </c>
      <c r="ES383" s="166" t="str">
        <f>IFERROR(HLOOKUP(ES$1,$H$5:$FY$1802,MATCH($A383,$A$5:$A$1802,0),0)*HLOOKUP(ES$2,$H$5:$FY$1802,MATCH($A383,$A$5:$A$1802,0),0),$H$2)</f>
        <v>-</v>
      </c>
      <c r="ET383" s="166" t="str">
        <f>IFERROR(HLOOKUP(ET$1,$H$5:$FY$1802,MATCH($A383,$A$5:$A$1802,0),0)*HLOOKUP(ET$2,$H$5:$FY$1802,MATCH($A383,$A$5:$A$1802,0),0),$H$2)</f>
        <v>-</v>
      </c>
      <c r="EU383" s="166" t="str">
        <f>IFERROR(HLOOKUP(EU$1,$H$5:$FY$1802,MATCH($A383,$A$5:$A$1802,0),0)*HLOOKUP(EU$2,$H$5:$FY$1802,MATCH($A383,$A$5:$A$1802,0),0),$H$2)</f>
        <v>-</v>
      </c>
      <c r="EV383" s="166" t="str">
        <f>IFERROR(HLOOKUP(EV$1,$H$5:$FY$1802,MATCH($A383,$A$5:$A$1802,0),0)*HLOOKUP(EV$2,$H$5:$FY$1802,MATCH($A383,$A$5:$A$1802,0),0),$H$2)</f>
        <v>-</v>
      </c>
      <c r="EW383" s="166" t="str">
        <f>IFERROR(HLOOKUP(EW$1,$H$5:$FY$1802,MATCH($A383,$A$5:$A$1802,0),0)*HLOOKUP(EW$2,$H$5:$FY$1802,MATCH($A383,$A$5:$A$1802,0),0),$H$2)</f>
        <v>-</v>
      </c>
      <c r="EX383" s="166" t="str">
        <f>IFERROR(HLOOKUP(EX$1,$H$5:$FY$1802,MATCH($A383,$A$5:$A$1802,0),0)*HLOOKUP(EX$2,$H$5:$FY$1802,MATCH($A383,$A$5:$A$1802,0),0),$H$2)</f>
        <v>-</v>
      </c>
      <c r="EY383" s="166" t="str">
        <f>IFERROR(HLOOKUP(EY$1,$H$5:$FY$1802,MATCH($A383,$A$5:$A$1802,0),0)*HLOOKUP(EY$2,$H$5:$FY$1802,MATCH($A383,$A$5:$A$1802,0),0),$H$2)</f>
        <v>-</v>
      </c>
      <c r="EZ383" s="166" t="str">
        <f>IFERROR(HLOOKUP(EZ$1,$H$5:$FY$1802,MATCH($A383,$A$5:$A$1802,0),0)*HLOOKUP(EZ$2,$H$5:$FY$1802,MATCH($A383,$A$5:$A$1802,0),0),$H$2)</f>
        <v>-</v>
      </c>
      <c r="FA383" s="166" t="str">
        <f>IFERROR(HLOOKUP(FA$1,$H$5:$FY$1802,MATCH($A383,$A$5:$A$1802,0),0)*HLOOKUP(FA$2,$H$5:$FY$1802,MATCH($A383,$A$5:$A$1802,0),0),$H$2)</f>
        <v>-</v>
      </c>
      <c r="FB383" s="166">
        <f>IFERROR(HLOOKUP(FB$1,$H$5:$FY$1802,MATCH($A383,$A$5:$A$1802,0),0)*HLOOKUP(FB$2,$H$5:$FY$1802,MATCH($A383,$A$5:$A$1802,0),0),$H$2)</f>
        <v>56604</v>
      </c>
      <c r="FC383" s="166">
        <f>IFERROR(HLOOKUP(FC$1,$H$5:$FY$1802,MATCH($A383,$A$5:$A$1802,0),0)*HLOOKUP(FC$2,$H$5:$FY$1802,MATCH($A383,$A$5:$A$1802,0),0),$H$2)</f>
        <v>76032</v>
      </c>
      <c r="FD383" s="166">
        <f>IFERROR(HLOOKUP(FD$1,$H$5:$FY$1802,MATCH($A383,$A$5:$A$1802,0),0)*HLOOKUP(FD$2,$H$5:$FY$1802,MATCH($A383,$A$5:$A$1802,0),0),$H$2)</f>
        <v>1523616</v>
      </c>
      <c r="FE383" s="166">
        <f>IFERROR(HLOOKUP(FE$1,$H$5:$FY$1802,MATCH($A383,$A$5:$A$1802,0),0)*HLOOKUP(FE$2,$H$5:$FY$1802,MATCH($A383,$A$5:$A$1802,0),0),$H$2)</f>
        <v>20341530</v>
      </c>
      <c r="FF383" s="166">
        <f>IFERROR(HLOOKUP(FF$1,$H$5:$FY$1802,MATCH($A383,$A$5:$A$1802,0),0)*HLOOKUP(FF$2,$H$5:$FY$1802,MATCH($A383,$A$5:$A$1802,0),0),$H$2)</f>
        <v>0</v>
      </c>
      <c r="FG383" s="166">
        <f>IFERROR(HLOOKUP(FG$1,$H$5:$FY$1802,MATCH($A383,$A$5:$A$1802,0),0)*HLOOKUP(FG$2,$H$5:$FY$1802,MATCH($A383,$A$5:$A$1802,0),0),$H$2)</f>
        <v>2833364</v>
      </c>
      <c r="FH383" s="152"/>
      <c r="FI383" s="405">
        <f t="shared" si="1080"/>
        <v>1.9295194508009152</v>
      </c>
      <c r="FJ383" s="405">
        <f t="shared" si="1080"/>
        <v>1.5848970251716248</v>
      </c>
      <c r="FK383" s="405">
        <f t="shared" si="1081"/>
        <v>1.9408194233687406</v>
      </c>
      <c r="FL383" s="405">
        <f t="shared" si="1082"/>
        <v>1.6251896813353566</v>
      </c>
      <c r="FM383" s="405">
        <f t="shared" si="1083"/>
        <v>1.3249220300538702</v>
      </c>
      <c r="FN383" s="405">
        <f t="shared" si="1084"/>
        <v>1.1348454777431245</v>
      </c>
      <c r="FO383" s="405">
        <f t="shared" si="1085"/>
        <v>1.5450094581061533</v>
      </c>
      <c r="FP383" s="405">
        <f t="shared" si="1086"/>
        <v>0.98898408812729499</v>
      </c>
      <c r="FQ383" s="405">
        <f t="shared" si="1087"/>
        <v>1.6716417910447761</v>
      </c>
      <c r="FR383" s="405">
        <f t="shared" si="1088"/>
        <v>1.0323383084577114</v>
      </c>
      <c r="FS383" s="65"/>
    </row>
    <row r="384" spans="1:177" ht="10.35" customHeight="1" x14ac:dyDescent="0.2">
      <c r="A384" s="74" t="str">
        <f t="shared" si="1075"/>
        <v>2018-19AUGUSTRX7</v>
      </c>
      <c r="B384" s="163" t="str">
        <f t="shared" si="1074"/>
        <v>2018-19</v>
      </c>
      <c r="C384" s="26" t="s">
        <v>827</v>
      </c>
      <c r="D384" s="163" t="str">
        <f>INDEX($FV$16:$FW$26,MATCH($F384,$FV$16:$FV$26,0),2)</f>
        <v>Y62</v>
      </c>
      <c r="E384" s="163" t="str">
        <f>VLOOKUP($D384,$FW$8:$FX$14,2,0)</f>
        <v>North West</v>
      </c>
      <c r="F384" s="271" t="s">
        <v>859</v>
      </c>
      <c r="G384" s="271" t="s">
        <v>876</v>
      </c>
      <c r="H384" s="272">
        <v>131596</v>
      </c>
      <c r="I384" s="272">
        <v>102646</v>
      </c>
      <c r="J384" s="272">
        <v>1357953</v>
      </c>
      <c r="K384" s="272">
        <v>13</v>
      </c>
      <c r="L384" s="272">
        <v>1</v>
      </c>
      <c r="M384" s="272" t="s">
        <v>44</v>
      </c>
      <c r="N384" s="272">
        <v>82</v>
      </c>
      <c r="O384" s="272">
        <v>143</v>
      </c>
      <c r="P384" s="272" t="s">
        <v>44</v>
      </c>
      <c r="Q384" s="272" t="s">
        <v>44</v>
      </c>
      <c r="R384" s="272" t="s">
        <v>44</v>
      </c>
      <c r="S384" s="272" t="s">
        <v>44</v>
      </c>
      <c r="T384" s="272">
        <v>90491</v>
      </c>
      <c r="U384" s="272">
        <v>8372</v>
      </c>
      <c r="V384" s="272">
        <v>6072</v>
      </c>
      <c r="W384" s="272">
        <v>46630</v>
      </c>
      <c r="X384" s="272">
        <v>21981</v>
      </c>
      <c r="Y384" s="272">
        <v>3705</v>
      </c>
      <c r="Z384" s="272">
        <v>3956449</v>
      </c>
      <c r="AA384" s="272">
        <v>473</v>
      </c>
      <c r="AB384" s="272">
        <v>799</v>
      </c>
      <c r="AC384" s="272">
        <v>3884158</v>
      </c>
      <c r="AD384" s="272">
        <v>640</v>
      </c>
      <c r="AE384" s="272">
        <v>1115</v>
      </c>
      <c r="AF384" s="272">
        <v>60892287</v>
      </c>
      <c r="AG384" s="272">
        <v>1306</v>
      </c>
      <c r="AH384" s="272">
        <v>2784</v>
      </c>
      <c r="AI384" s="272">
        <v>79281258</v>
      </c>
      <c r="AJ384" s="272">
        <v>3607</v>
      </c>
      <c r="AK384" s="272">
        <v>8491</v>
      </c>
      <c r="AL384" s="272">
        <v>19804956</v>
      </c>
      <c r="AM384" s="272">
        <v>5345</v>
      </c>
      <c r="AN384" s="272">
        <v>10705</v>
      </c>
      <c r="AO384" s="272">
        <v>5215</v>
      </c>
      <c r="AP384" s="272">
        <v>401</v>
      </c>
      <c r="AQ384" s="272">
        <v>2840</v>
      </c>
      <c r="AR384" s="272">
        <v>5709</v>
      </c>
      <c r="AS384" s="272">
        <v>332</v>
      </c>
      <c r="AT384" s="272">
        <v>1642</v>
      </c>
      <c r="AU384" s="272">
        <v>0</v>
      </c>
      <c r="AV384" s="272">
        <v>57476</v>
      </c>
      <c r="AW384" s="272">
        <v>5736</v>
      </c>
      <c r="AX384" s="272">
        <v>22064</v>
      </c>
      <c r="AY384" s="272">
        <v>85276</v>
      </c>
      <c r="AZ384" s="272">
        <v>16338</v>
      </c>
      <c r="BA384" s="272">
        <v>13418</v>
      </c>
      <c r="BB384" s="272">
        <v>11696</v>
      </c>
      <c r="BC384" s="272">
        <v>9752</v>
      </c>
      <c r="BD384" s="272">
        <v>58951</v>
      </c>
      <c r="BE384" s="272">
        <v>49957</v>
      </c>
      <c r="BF384" s="272">
        <v>30103</v>
      </c>
      <c r="BG384" s="272">
        <v>23485</v>
      </c>
      <c r="BH384" s="272">
        <v>4717</v>
      </c>
      <c r="BI384" s="272">
        <v>3960</v>
      </c>
      <c r="BJ384" s="272" t="s">
        <v>44</v>
      </c>
      <c r="BK384" s="272" t="s">
        <v>44</v>
      </c>
      <c r="BL384" s="272" t="s">
        <v>44</v>
      </c>
      <c r="BM384" s="272" t="s">
        <v>44</v>
      </c>
      <c r="BN384" s="272" t="s">
        <v>44</v>
      </c>
      <c r="BO384" s="272" t="s">
        <v>44</v>
      </c>
      <c r="BP384" s="272" t="s">
        <v>44</v>
      </c>
      <c r="BQ384" s="272" t="s">
        <v>44</v>
      </c>
      <c r="BR384" s="272" t="s">
        <v>44</v>
      </c>
      <c r="BS384" s="272" t="s">
        <v>44</v>
      </c>
      <c r="BT384" s="272" t="s">
        <v>44</v>
      </c>
      <c r="BU384" s="272" t="s">
        <v>44</v>
      </c>
      <c r="BV384" s="272" t="s">
        <v>44</v>
      </c>
      <c r="BW384" s="272" t="s">
        <v>44</v>
      </c>
      <c r="BX384" s="272" t="s">
        <v>44</v>
      </c>
      <c r="BY384" s="272" t="s">
        <v>44</v>
      </c>
      <c r="BZ384" s="272" t="s">
        <v>44</v>
      </c>
      <c r="CA384" s="272" t="s">
        <v>44</v>
      </c>
      <c r="CB384" s="272" t="s">
        <v>44</v>
      </c>
      <c r="CC384" s="272" t="s">
        <v>44</v>
      </c>
      <c r="CD384" s="272" t="s">
        <v>44</v>
      </c>
      <c r="CE384" s="272" t="s">
        <v>44</v>
      </c>
      <c r="CF384" s="272" t="s">
        <v>44</v>
      </c>
      <c r="CG384" s="272" t="s">
        <v>44</v>
      </c>
      <c r="CH384" s="272" t="s">
        <v>44</v>
      </c>
      <c r="CI384" s="272" t="s">
        <v>44</v>
      </c>
      <c r="CJ384" s="272" t="s">
        <v>44</v>
      </c>
      <c r="CK384" s="272" t="s">
        <v>44</v>
      </c>
      <c r="CL384" s="272" t="s">
        <v>44</v>
      </c>
      <c r="CM384" s="272" t="s">
        <v>44</v>
      </c>
      <c r="CN384" s="272" t="s">
        <v>44</v>
      </c>
      <c r="CO384" s="272" t="s">
        <v>44</v>
      </c>
      <c r="CP384" s="272" t="s">
        <v>44</v>
      </c>
      <c r="CQ384" s="272" t="s">
        <v>44</v>
      </c>
      <c r="CR384" s="272" t="s">
        <v>44</v>
      </c>
      <c r="CS384" s="272" t="s">
        <v>44</v>
      </c>
      <c r="CT384" s="272" t="s">
        <v>44</v>
      </c>
      <c r="CU384" s="272" t="s">
        <v>44</v>
      </c>
      <c r="CV384" s="272" t="s">
        <v>44</v>
      </c>
      <c r="CW384" s="272" t="s">
        <v>44</v>
      </c>
      <c r="CX384" s="272">
        <v>0</v>
      </c>
      <c r="CY384" s="272">
        <v>0</v>
      </c>
      <c r="CZ384" s="272">
        <v>0</v>
      </c>
      <c r="DA384" s="272">
        <v>0</v>
      </c>
      <c r="DB384" s="272">
        <v>4630</v>
      </c>
      <c r="DC384" s="272">
        <v>205473</v>
      </c>
      <c r="DD384" s="272">
        <v>44</v>
      </c>
      <c r="DE384" s="272">
        <v>95</v>
      </c>
      <c r="DF384" s="272" t="s">
        <v>44</v>
      </c>
      <c r="DG384" s="272" t="s">
        <v>44</v>
      </c>
      <c r="DH384" s="272" t="s">
        <v>44</v>
      </c>
      <c r="DI384" s="272" t="s">
        <v>44</v>
      </c>
      <c r="DJ384" s="272" t="s">
        <v>44</v>
      </c>
      <c r="DK384" s="272">
        <v>210</v>
      </c>
      <c r="DL384" s="250">
        <v>1614</v>
      </c>
      <c r="DM384" s="250">
        <v>1085</v>
      </c>
      <c r="DN384" s="250">
        <v>83</v>
      </c>
      <c r="DO384" s="250">
        <v>839</v>
      </c>
      <c r="DP384" s="250">
        <v>8192155</v>
      </c>
      <c r="DQ384" s="250">
        <v>5076</v>
      </c>
      <c r="DR384" s="250">
        <v>10543</v>
      </c>
      <c r="DS384" s="250">
        <v>6062527</v>
      </c>
      <c r="DT384" s="250">
        <v>5588</v>
      </c>
      <c r="DU384" s="250">
        <v>11647</v>
      </c>
      <c r="DV384" s="250">
        <v>648267</v>
      </c>
      <c r="DW384" s="250">
        <v>7810</v>
      </c>
      <c r="DX384" s="250">
        <v>16431</v>
      </c>
      <c r="DY384" s="250">
        <v>6447916</v>
      </c>
      <c r="DZ384" s="250">
        <v>7685</v>
      </c>
      <c r="EA384" s="250">
        <v>17708</v>
      </c>
      <c r="EB384" s="155"/>
      <c r="EC384" s="75">
        <f t="shared" si="1076"/>
        <v>8</v>
      </c>
      <c r="ED384" s="74">
        <f t="shared" si="1077"/>
        <v>2018</v>
      </c>
      <c r="EE384" s="165">
        <f t="shared" si="1078"/>
        <v>43313</v>
      </c>
      <c r="EF384" s="157">
        <f t="shared" si="1079"/>
        <v>31</v>
      </c>
      <c r="EG384" s="156"/>
      <c r="EH384" s="166">
        <f>IFERROR(HLOOKUP(EH$1,$H$5:$FY$1802,MATCH($A384,$A$5:$A$1802,0),0)*HLOOKUP(EH$2,$H$5:$FY$1802,MATCH($A384,$A$5:$A$1802,0),0),$H$2)</f>
        <v>102646</v>
      </c>
      <c r="EI384" s="166" t="str">
        <f>IFERROR(HLOOKUP(EI$1,$H$5:$FY$1802,MATCH($A384,$A$5:$A$1802,0),0)*HLOOKUP(EI$2,$H$5:$FY$1802,MATCH($A384,$A$5:$A$1802,0),0),$H$2)</f>
        <v>-</v>
      </c>
      <c r="EJ384" s="166">
        <f>IFERROR(HLOOKUP(EJ$1,$H$5:$FY$1802,MATCH($A384,$A$5:$A$1802,0),0)*HLOOKUP(EJ$2,$H$5:$FY$1802,MATCH($A384,$A$5:$A$1802,0),0),$H$2)</f>
        <v>8416972</v>
      </c>
      <c r="EK384" s="166">
        <f>IFERROR(HLOOKUP(EK$1,$H$5:$FY$1802,MATCH($A384,$A$5:$A$1802,0),0)*HLOOKUP(EK$2,$H$5:$FY$1802,MATCH($A384,$A$5:$A$1802,0),0),$H$2)</f>
        <v>14678378</v>
      </c>
      <c r="EL384" s="166">
        <f>IFERROR(HLOOKUP(EL$1,$H$5:$FY$1802,MATCH($A384,$A$5:$A$1802,0),0)*HLOOKUP(EL$2,$H$5:$FY$1802,MATCH($A384,$A$5:$A$1802,0),0),$H$2)</f>
        <v>6689228</v>
      </c>
      <c r="EM384" s="166">
        <f>IFERROR(HLOOKUP(EM$1,$H$5:$FY$1802,MATCH($A384,$A$5:$A$1802,0),0)*HLOOKUP(EM$2,$H$5:$FY$1802,MATCH($A384,$A$5:$A$1802,0),0),$H$2)</f>
        <v>6770280</v>
      </c>
      <c r="EN384" s="166">
        <f>IFERROR(HLOOKUP(EN$1,$H$5:$FY$1802,MATCH($A384,$A$5:$A$1802,0),0)*HLOOKUP(EN$2,$H$5:$FY$1802,MATCH($A384,$A$5:$A$1802,0),0),$H$2)</f>
        <v>129817920</v>
      </c>
      <c r="EO384" s="166">
        <f>IFERROR(HLOOKUP(EO$1,$H$5:$FY$1802,MATCH($A384,$A$5:$A$1802,0),0)*HLOOKUP(EO$2,$H$5:$FY$1802,MATCH($A384,$A$5:$A$1802,0),0),$H$2)</f>
        <v>186640671</v>
      </c>
      <c r="EP384" s="166">
        <f>IFERROR(HLOOKUP(EP$1,$H$5:$FY$1802,MATCH($A384,$A$5:$A$1802,0),0)*HLOOKUP(EP$2,$H$5:$FY$1802,MATCH($A384,$A$5:$A$1802,0),0),$H$2)</f>
        <v>39662025</v>
      </c>
      <c r="EQ384" s="166" t="str">
        <f>IFERROR(HLOOKUP(EQ$1,$H$5:$FY$1802,MATCH($A384,$A$5:$A$1802,0),0)*HLOOKUP(EQ$2,$H$5:$FY$1802,MATCH($A384,$A$5:$A$1802,0),0),$H$2)</f>
        <v>-</v>
      </c>
      <c r="ER384" s="166" t="str">
        <f>IFERROR(HLOOKUP(ER$1,$H$5:$FY$1802,MATCH($A384,$A$5:$A$1802,0),0)*HLOOKUP(ER$2,$H$5:$FY$1802,MATCH($A384,$A$5:$A$1802,0),0),$H$2)</f>
        <v>-</v>
      </c>
      <c r="ES384" s="166" t="str">
        <f>IFERROR(HLOOKUP(ES$1,$H$5:$FY$1802,MATCH($A384,$A$5:$A$1802,0),0)*HLOOKUP(ES$2,$H$5:$FY$1802,MATCH($A384,$A$5:$A$1802,0),0),$H$2)</f>
        <v>-</v>
      </c>
      <c r="ET384" s="166" t="str">
        <f>IFERROR(HLOOKUP(ET$1,$H$5:$FY$1802,MATCH($A384,$A$5:$A$1802,0),0)*HLOOKUP(ET$2,$H$5:$FY$1802,MATCH($A384,$A$5:$A$1802,0),0),$H$2)</f>
        <v>-</v>
      </c>
      <c r="EU384" s="166" t="str">
        <f>IFERROR(HLOOKUP(EU$1,$H$5:$FY$1802,MATCH($A384,$A$5:$A$1802,0),0)*HLOOKUP(EU$2,$H$5:$FY$1802,MATCH($A384,$A$5:$A$1802,0),0),$H$2)</f>
        <v>-</v>
      </c>
      <c r="EV384" s="166" t="str">
        <f>IFERROR(HLOOKUP(EV$1,$H$5:$FY$1802,MATCH($A384,$A$5:$A$1802,0),0)*HLOOKUP(EV$2,$H$5:$FY$1802,MATCH($A384,$A$5:$A$1802,0),0),$H$2)</f>
        <v>-</v>
      </c>
      <c r="EW384" s="166" t="str">
        <f>IFERROR(HLOOKUP(EW$1,$H$5:$FY$1802,MATCH($A384,$A$5:$A$1802,0),0)*HLOOKUP(EW$2,$H$5:$FY$1802,MATCH($A384,$A$5:$A$1802,0),0),$H$2)</f>
        <v>-</v>
      </c>
      <c r="EX384" s="166" t="str">
        <f>IFERROR(HLOOKUP(EX$1,$H$5:$FY$1802,MATCH($A384,$A$5:$A$1802,0),0)*HLOOKUP(EX$2,$H$5:$FY$1802,MATCH($A384,$A$5:$A$1802,0),0),$H$2)</f>
        <v>-</v>
      </c>
      <c r="EY384" s="166" t="str">
        <f>IFERROR(HLOOKUP(EY$1,$H$5:$FY$1802,MATCH($A384,$A$5:$A$1802,0),0)*HLOOKUP(EY$2,$H$5:$FY$1802,MATCH($A384,$A$5:$A$1802,0),0),$H$2)</f>
        <v>-</v>
      </c>
      <c r="EZ384" s="166" t="str">
        <f>IFERROR(HLOOKUP(EZ$1,$H$5:$FY$1802,MATCH($A384,$A$5:$A$1802,0),0)*HLOOKUP(EZ$2,$H$5:$FY$1802,MATCH($A384,$A$5:$A$1802,0),0),$H$2)</f>
        <v>-</v>
      </c>
      <c r="FA384" s="166" t="str">
        <f>IFERROR(HLOOKUP(FA$1,$H$5:$FY$1802,MATCH($A384,$A$5:$A$1802,0),0)*HLOOKUP(FA$2,$H$5:$FY$1802,MATCH($A384,$A$5:$A$1802,0),0),$H$2)</f>
        <v>-</v>
      </c>
      <c r="FB384" s="166">
        <f>IFERROR(HLOOKUP(FB$1,$H$5:$FY$1802,MATCH($A384,$A$5:$A$1802,0),0)*HLOOKUP(FB$2,$H$5:$FY$1802,MATCH($A384,$A$5:$A$1802,0),0),$H$2)</f>
        <v>0</v>
      </c>
      <c r="FC384" s="166">
        <f>IFERROR(HLOOKUP(FC$1,$H$5:$FY$1802,MATCH($A384,$A$5:$A$1802,0),0)*HLOOKUP(FC$2,$H$5:$FY$1802,MATCH($A384,$A$5:$A$1802,0),0),$H$2)</f>
        <v>439850</v>
      </c>
      <c r="FD384" s="166">
        <f>IFERROR(HLOOKUP(FD$1,$H$5:$FY$1802,MATCH($A384,$A$5:$A$1802,0),0)*HLOOKUP(FD$2,$H$5:$FY$1802,MATCH($A384,$A$5:$A$1802,0),0),$H$2)</f>
        <v>17016402</v>
      </c>
      <c r="FE384" s="166">
        <f>IFERROR(HLOOKUP(FE$1,$H$5:$FY$1802,MATCH($A384,$A$5:$A$1802,0),0)*HLOOKUP(FE$2,$H$5:$FY$1802,MATCH($A384,$A$5:$A$1802,0),0),$H$2)</f>
        <v>12636995</v>
      </c>
      <c r="FF384" s="166">
        <f>IFERROR(HLOOKUP(FF$1,$H$5:$FY$1802,MATCH($A384,$A$5:$A$1802,0),0)*HLOOKUP(FF$2,$H$5:$FY$1802,MATCH($A384,$A$5:$A$1802,0),0),$H$2)</f>
        <v>1363773</v>
      </c>
      <c r="FG384" s="166">
        <f>IFERROR(HLOOKUP(FG$1,$H$5:$FY$1802,MATCH($A384,$A$5:$A$1802,0),0)*HLOOKUP(FG$2,$H$5:$FY$1802,MATCH($A384,$A$5:$A$1802,0),0),$H$2)</f>
        <v>14857012</v>
      </c>
      <c r="FH384" s="152"/>
      <c r="FI384" s="405">
        <f t="shared" si="1080"/>
        <v>1.9515050167224079</v>
      </c>
      <c r="FJ384" s="405">
        <f t="shared" si="1080"/>
        <v>1.6027233635929288</v>
      </c>
      <c r="FK384" s="405">
        <f t="shared" si="1081"/>
        <v>1.9262187088274045</v>
      </c>
      <c r="FL384" s="405">
        <f t="shared" si="1082"/>
        <v>1.606060606060606</v>
      </c>
      <c r="FM384" s="405">
        <f t="shared" si="1083"/>
        <v>1.2642290371005791</v>
      </c>
      <c r="FN384" s="405">
        <f t="shared" si="1084"/>
        <v>1.0713489170062191</v>
      </c>
      <c r="FO384" s="405">
        <f t="shared" si="1085"/>
        <v>1.3695009326236296</v>
      </c>
      <c r="FP384" s="405">
        <f t="shared" si="1086"/>
        <v>1.0684227287202583</v>
      </c>
      <c r="FQ384" s="405">
        <f t="shared" si="1087"/>
        <v>1.273144399460189</v>
      </c>
      <c r="FR384" s="405">
        <f t="shared" si="1088"/>
        <v>1.0688259109311742</v>
      </c>
      <c r="FS384" s="65"/>
    </row>
    <row r="385" spans="1:175" ht="10.35" customHeight="1" x14ac:dyDescent="0.2">
      <c r="A385" s="180" t="str">
        <f t="shared" si="1075"/>
        <v>2018-19AUGUSTRYE</v>
      </c>
      <c r="B385" s="182" t="str">
        <f t="shared" si="1074"/>
        <v>2018-19</v>
      </c>
      <c r="C385" s="181" t="s">
        <v>827</v>
      </c>
      <c r="D385" s="182" t="str">
        <f>INDEX($FV$16:$FW$26,MATCH($F385,$FV$16:$FV$26,0),2)</f>
        <v>Y59</v>
      </c>
      <c r="E385" s="182" t="str">
        <f>VLOOKUP($D385,$FW$8:$FX$14,2,0)</f>
        <v>South East</v>
      </c>
      <c r="F385" s="273" t="s">
        <v>861</v>
      </c>
      <c r="G385" s="273" t="s">
        <v>877</v>
      </c>
      <c r="H385" s="274">
        <v>63345</v>
      </c>
      <c r="I385" s="274">
        <v>39903</v>
      </c>
      <c r="J385" s="274">
        <v>334263</v>
      </c>
      <c r="K385" s="274">
        <v>8</v>
      </c>
      <c r="L385" s="274">
        <v>3</v>
      </c>
      <c r="M385" s="274" t="s">
        <v>44</v>
      </c>
      <c r="N385" s="274">
        <v>43</v>
      </c>
      <c r="O385" s="274">
        <v>103</v>
      </c>
      <c r="P385" s="274" t="s">
        <v>44</v>
      </c>
      <c r="Q385" s="274" t="s">
        <v>44</v>
      </c>
      <c r="R385" s="274" t="s">
        <v>44</v>
      </c>
      <c r="S385" s="274" t="s">
        <v>44</v>
      </c>
      <c r="T385" s="274">
        <v>44852</v>
      </c>
      <c r="U385" s="274">
        <v>2408</v>
      </c>
      <c r="V385" s="274">
        <v>1475</v>
      </c>
      <c r="W385" s="274">
        <v>21049</v>
      </c>
      <c r="X385" s="274">
        <v>14299</v>
      </c>
      <c r="Y385" s="274">
        <v>1103</v>
      </c>
      <c r="Z385" s="274">
        <v>1012138</v>
      </c>
      <c r="AA385" s="274">
        <v>420</v>
      </c>
      <c r="AB385" s="274">
        <v>786</v>
      </c>
      <c r="AC385" s="274">
        <v>908782</v>
      </c>
      <c r="AD385" s="274">
        <v>616</v>
      </c>
      <c r="AE385" s="274">
        <v>1178</v>
      </c>
      <c r="AF385" s="274">
        <v>19422335</v>
      </c>
      <c r="AG385" s="274">
        <v>923</v>
      </c>
      <c r="AH385" s="274">
        <v>1830</v>
      </c>
      <c r="AI385" s="274">
        <v>40839355</v>
      </c>
      <c r="AJ385" s="274">
        <v>2856</v>
      </c>
      <c r="AK385" s="274">
        <v>6804</v>
      </c>
      <c r="AL385" s="274">
        <v>4492954</v>
      </c>
      <c r="AM385" s="274">
        <v>4073</v>
      </c>
      <c r="AN385" s="274">
        <v>9660</v>
      </c>
      <c r="AO385" s="274">
        <v>2488</v>
      </c>
      <c r="AP385" s="274">
        <v>20</v>
      </c>
      <c r="AQ385" s="274">
        <v>119</v>
      </c>
      <c r="AR385" s="274">
        <v>346</v>
      </c>
      <c r="AS385" s="274">
        <v>198</v>
      </c>
      <c r="AT385" s="274">
        <v>2151</v>
      </c>
      <c r="AU385" s="274">
        <v>0</v>
      </c>
      <c r="AV385" s="274">
        <v>24573</v>
      </c>
      <c r="AW385" s="274">
        <v>2794</v>
      </c>
      <c r="AX385" s="274">
        <v>14997</v>
      </c>
      <c r="AY385" s="274">
        <v>42364</v>
      </c>
      <c r="AZ385" s="274">
        <v>4811</v>
      </c>
      <c r="BA385" s="274">
        <v>3752</v>
      </c>
      <c r="BB385" s="274">
        <v>2997</v>
      </c>
      <c r="BC385" s="274">
        <v>2388</v>
      </c>
      <c r="BD385" s="274">
        <v>29060</v>
      </c>
      <c r="BE385" s="274">
        <v>24212</v>
      </c>
      <c r="BF385" s="274">
        <v>20616</v>
      </c>
      <c r="BG385" s="274">
        <v>16031</v>
      </c>
      <c r="BH385" s="274">
        <v>1607</v>
      </c>
      <c r="BI385" s="274">
        <v>1220</v>
      </c>
      <c r="BJ385" s="274" t="s">
        <v>44</v>
      </c>
      <c r="BK385" s="274" t="s">
        <v>44</v>
      </c>
      <c r="BL385" s="274" t="s">
        <v>44</v>
      </c>
      <c r="BM385" s="274" t="s">
        <v>44</v>
      </c>
      <c r="BN385" s="274" t="s">
        <v>44</v>
      </c>
      <c r="BO385" s="274" t="s">
        <v>44</v>
      </c>
      <c r="BP385" s="274" t="s">
        <v>44</v>
      </c>
      <c r="BQ385" s="274" t="s">
        <v>44</v>
      </c>
      <c r="BR385" s="274" t="s">
        <v>44</v>
      </c>
      <c r="BS385" s="274" t="s">
        <v>44</v>
      </c>
      <c r="BT385" s="274" t="s">
        <v>44</v>
      </c>
      <c r="BU385" s="274" t="s">
        <v>44</v>
      </c>
      <c r="BV385" s="274" t="s">
        <v>44</v>
      </c>
      <c r="BW385" s="274" t="s">
        <v>44</v>
      </c>
      <c r="BX385" s="274" t="s">
        <v>44</v>
      </c>
      <c r="BY385" s="274" t="s">
        <v>44</v>
      </c>
      <c r="BZ385" s="274" t="s">
        <v>44</v>
      </c>
      <c r="CA385" s="274" t="s">
        <v>44</v>
      </c>
      <c r="CB385" s="274" t="s">
        <v>44</v>
      </c>
      <c r="CC385" s="274" t="s">
        <v>44</v>
      </c>
      <c r="CD385" s="274" t="s">
        <v>44</v>
      </c>
      <c r="CE385" s="274" t="s">
        <v>44</v>
      </c>
      <c r="CF385" s="274" t="s">
        <v>44</v>
      </c>
      <c r="CG385" s="274" t="s">
        <v>44</v>
      </c>
      <c r="CH385" s="274" t="s">
        <v>44</v>
      </c>
      <c r="CI385" s="274" t="s">
        <v>44</v>
      </c>
      <c r="CJ385" s="274" t="s">
        <v>44</v>
      </c>
      <c r="CK385" s="274" t="s">
        <v>44</v>
      </c>
      <c r="CL385" s="274" t="s">
        <v>44</v>
      </c>
      <c r="CM385" s="274" t="s">
        <v>44</v>
      </c>
      <c r="CN385" s="274" t="s">
        <v>44</v>
      </c>
      <c r="CO385" s="274" t="s">
        <v>44</v>
      </c>
      <c r="CP385" s="274" t="s">
        <v>44</v>
      </c>
      <c r="CQ385" s="274" t="s">
        <v>44</v>
      </c>
      <c r="CR385" s="274" t="s">
        <v>44</v>
      </c>
      <c r="CS385" s="274" t="s">
        <v>44</v>
      </c>
      <c r="CT385" s="274" t="s">
        <v>44</v>
      </c>
      <c r="CU385" s="274" t="s">
        <v>44</v>
      </c>
      <c r="CV385" s="274" t="s">
        <v>44</v>
      </c>
      <c r="CW385" s="274" t="s">
        <v>44</v>
      </c>
      <c r="CX385" s="274">
        <v>165</v>
      </c>
      <c r="CY385" s="274">
        <v>54782</v>
      </c>
      <c r="CZ385" s="274">
        <v>332</v>
      </c>
      <c r="DA385" s="274">
        <v>537</v>
      </c>
      <c r="DB385" s="274">
        <v>1904</v>
      </c>
      <c r="DC385" s="274">
        <v>76572</v>
      </c>
      <c r="DD385" s="274">
        <v>40</v>
      </c>
      <c r="DE385" s="274">
        <v>84</v>
      </c>
      <c r="DF385" s="274" t="s">
        <v>44</v>
      </c>
      <c r="DG385" s="274" t="s">
        <v>44</v>
      </c>
      <c r="DH385" s="274" t="s">
        <v>44</v>
      </c>
      <c r="DI385" s="274" t="s">
        <v>44</v>
      </c>
      <c r="DJ385" s="274" t="s">
        <v>44</v>
      </c>
      <c r="DK385" s="274">
        <v>1</v>
      </c>
      <c r="DL385" s="251">
        <v>1877</v>
      </c>
      <c r="DM385" s="251">
        <v>1255</v>
      </c>
      <c r="DN385" s="251">
        <v>0</v>
      </c>
      <c r="DO385" s="251">
        <v>372</v>
      </c>
      <c r="DP385" s="251">
        <v>4881538</v>
      </c>
      <c r="DQ385" s="251">
        <v>2601</v>
      </c>
      <c r="DR385" s="251">
        <v>4528</v>
      </c>
      <c r="DS385" s="251">
        <v>6235354</v>
      </c>
      <c r="DT385" s="251">
        <v>4968</v>
      </c>
      <c r="DU385" s="251">
        <v>9298</v>
      </c>
      <c r="DV385" s="251">
        <v>0</v>
      </c>
      <c r="DW385" s="251">
        <v>0</v>
      </c>
      <c r="DX385" s="251">
        <v>0</v>
      </c>
      <c r="DY385" s="251">
        <v>2918130</v>
      </c>
      <c r="DZ385" s="251">
        <v>7844</v>
      </c>
      <c r="EA385" s="251">
        <v>16363</v>
      </c>
      <c r="EB385" s="183"/>
      <c r="EC385" s="184">
        <f t="shared" si="1076"/>
        <v>8</v>
      </c>
      <c r="ED385" s="180">
        <f t="shared" si="1077"/>
        <v>2018</v>
      </c>
      <c r="EE385" s="185">
        <f t="shared" si="1078"/>
        <v>43313</v>
      </c>
      <c r="EF385" s="186">
        <f t="shared" si="1079"/>
        <v>31</v>
      </c>
      <c r="EG385" s="187"/>
      <c r="EH385" s="188">
        <f>IFERROR(HLOOKUP(EH$1,$H$5:$FY$1802,MATCH($A385,$A$5:$A$1802,0),0)*HLOOKUP(EH$2,$H$5:$FY$1802,MATCH($A385,$A$5:$A$1802,0),0),$H$2)</f>
        <v>119709</v>
      </c>
      <c r="EI385" s="188" t="str">
        <f>IFERROR(HLOOKUP(EI$1,$H$5:$FY$1802,MATCH($A385,$A$5:$A$1802,0),0)*HLOOKUP(EI$2,$H$5:$FY$1802,MATCH($A385,$A$5:$A$1802,0),0),$H$2)</f>
        <v>-</v>
      </c>
      <c r="EJ385" s="188">
        <f>IFERROR(HLOOKUP(EJ$1,$H$5:$FY$1802,MATCH($A385,$A$5:$A$1802,0),0)*HLOOKUP(EJ$2,$H$5:$FY$1802,MATCH($A385,$A$5:$A$1802,0),0),$H$2)</f>
        <v>1715829</v>
      </c>
      <c r="EK385" s="188">
        <f>IFERROR(HLOOKUP(EK$1,$H$5:$FY$1802,MATCH($A385,$A$5:$A$1802,0),0)*HLOOKUP(EK$2,$H$5:$FY$1802,MATCH($A385,$A$5:$A$1802,0),0),$H$2)</f>
        <v>4110009</v>
      </c>
      <c r="EL385" s="188">
        <f>IFERROR(HLOOKUP(EL$1,$H$5:$FY$1802,MATCH($A385,$A$5:$A$1802,0),0)*HLOOKUP(EL$2,$H$5:$FY$1802,MATCH($A385,$A$5:$A$1802,0),0),$H$2)</f>
        <v>1892688</v>
      </c>
      <c r="EM385" s="188">
        <f>IFERROR(HLOOKUP(EM$1,$H$5:$FY$1802,MATCH($A385,$A$5:$A$1802,0),0)*HLOOKUP(EM$2,$H$5:$FY$1802,MATCH($A385,$A$5:$A$1802,0),0),$H$2)</f>
        <v>1737550</v>
      </c>
      <c r="EN385" s="188">
        <f>IFERROR(HLOOKUP(EN$1,$H$5:$FY$1802,MATCH($A385,$A$5:$A$1802,0),0)*HLOOKUP(EN$2,$H$5:$FY$1802,MATCH($A385,$A$5:$A$1802,0),0),$H$2)</f>
        <v>38519670</v>
      </c>
      <c r="EO385" s="188">
        <f>IFERROR(HLOOKUP(EO$1,$H$5:$FY$1802,MATCH($A385,$A$5:$A$1802,0),0)*HLOOKUP(EO$2,$H$5:$FY$1802,MATCH($A385,$A$5:$A$1802,0),0),$H$2)</f>
        <v>97290396</v>
      </c>
      <c r="EP385" s="188">
        <f>IFERROR(HLOOKUP(EP$1,$H$5:$FY$1802,MATCH($A385,$A$5:$A$1802,0),0)*HLOOKUP(EP$2,$H$5:$FY$1802,MATCH($A385,$A$5:$A$1802,0),0),$H$2)</f>
        <v>10654980</v>
      </c>
      <c r="EQ385" s="188" t="str">
        <f>IFERROR(HLOOKUP(EQ$1,$H$5:$FY$1802,MATCH($A385,$A$5:$A$1802,0),0)*HLOOKUP(EQ$2,$H$5:$FY$1802,MATCH($A385,$A$5:$A$1802,0),0),$H$2)</f>
        <v>-</v>
      </c>
      <c r="ER385" s="188" t="str">
        <f>IFERROR(HLOOKUP(ER$1,$H$5:$FY$1802,MATCH($A385,$A$5:$A$1802,0),0)*HLOOKUP(ER$2,$H$5:$FY$1802,MATCH($A385,$A$5:$A$1802,0),0),$H$2)</f>
        <v>-</v>
      </c>
      <c r="ES385" s="188" t="str">
        <f>IFERROR(HLOOKUP(ES$1,$H$5:$FY$1802,MATCH($A385,$A$5:$A$1802,0),0)*HLOOKUP(ES$2,$H$5:$FY$1802,MATCH($A385,$A$5:$A$1802,0),0),$H$2)</f>
        <v>-</v>
      </c>
      <c r="ET385" s="188" t="str">
        <f>IFERROR(HLOOKUP(ET$1,$H$5:$FY$1802,MATCH($A385,$A$5:$A$1802,0),0)*HLOOKUP(ET$2,$H$5:$FY$1802,MATCH($A385,$A$5:$A$1802,0),0),$H$2)</f>
        <v>-</v>
      </c>
      <c r="EU385" s="188" t="str">
        <f>IFERROR(HLOOKUP(EU$1,$H$5:$FY$1802,MATCH($A385,$A$5:$A$1802,0),0)*HLOOKUP(EU$2,$H$5:$FY$1802,MATCH($A385,$A$5:$A$1802,0),0),$H$2)</f>
        <v>-</v>
      </c>
      <c r="EV385" s="188" t="str">
        <f>IFERROR(HLOOKUP(EV$1,$H$5:$FY$1802,MATCH($A385,$A$5:$A$1802,0),0)*HLOOKUP(EV$2,$H$5:$FY$1802,MATCH($A385,$A$5:$A$1802,0),0),$H$2)</f>
        <v>-</v>
      </c>
      <c r="EW385" s="188" t="str">
        <f>IFERROR(HLOOKUP(EW$1,$H$5:$FY$1802,MATCH($A385,$A$5:$A$1802,0),0)*HLOOKUP(EW$2,$H$5:$FY$1802,MATCH($A385,$A$5:$A$1802,0),0),$H$2)</f>
        <v>-</v>
      </c>
      <c r="EX385" s="188" t="str">
        <f>IFERROR(HLOOKUP(EX$1,$H$5:$FY$1802,MATCH($A385,$A$5:$A$1802,0),0)*HLOOKUP(EX$2,$H$5:$FY$1802,MATCH($A385,$A$5:$A$1802,0),0),$H$2)</f>
        <v>-</v>
      </c>
      <c r="EY385" s="188" t="str">
        <f>IFERROR(HLOOKUP(EY$1,$H$5:$FY$1802,MATCH($A385,$A$5:$A$1802,0),0)*HLOOKUP(EY$2,$H$5:$FY$1802,MATCH($A385,$A$5:$A$1802,0),0),$H$2)</f>
        <v>-</v>
      </c>
      <c r="EZ385" s="188" t="str">
        <f>IFERROR(HLOOKUP(EZ$1,$H$5:$FY$1802,MATCH($A385,$A$5:$A$1802,0),0)*HLOOKUP(EZ$2,$H$5:$FY$1802,MATCH($A385,$A$5:$A$1802,0),0),$H$2)</f>
        <v>-</v>
      </c>
      <c r="FA385" s="188" t="str">
        <f>IFERROR(HLOOKUP(FA$1,$H$5:$FY$1802,MATCH($A385,$A$5:$A$1802,0),0)*HLOOKUP(FA$2,$H$5:$FY$1802,MATCH($A385,$A$5:$A$1802,0),0),$H$2)</f>
        <v>-</v>
      </c>
      <c r="FB385" s="188">
        <f>IFERROR(HLOOKUP(FB$1,$H$5:$FY$1802,MATCH($A385,$A$5:$A$1802,0),0)*HLOOKUP(FB$2,$H$5:$FY$1802,MATCH($A385,$A$5:$A$1802,0),0),$H$2)</f>
        <v>88605</v>
      </c>
      <c r="FC385" s="188">
        <f>IFERROR(HLOOKUP(FC$1,$H$5:$FY$1802,MATCH($A385,$A$5:$A$1802,0),0)*HLOOKUP(FC$2,$H$5:$FY$1802,MATCH($A385,$A$5:$A$1802,0),0),$H$2)</f>
        <v>159936</v>
      </c>
      <c r="FD385" s="188">
        <f>IFERROR(HLOOKUP(FD$1,$H$5:$FY$1802,MATCH($A385,$A$5:$A$1802,0),0)*HLOOKUP(FD$2,$H$5:$FY$1802,MATCH($A385,$A$5:$A$1802,0),0),$H$2)</f>
        <v>8499056</v>
      </c>
      <c r="FE385" s="188">
        <f>IFERROR(HLOOKUP(FE$1,$H$5:$FY$1802,MATCH($A385,$A$5:$A$1802,0),0)*HLOOKUP(FE$2,$H$5:$FY$1802,MATCH($A385,$A$5:$A$1802,0),0),$H$2)</f>
        <v>11668990</v>
      </c>
      <c r="FF385" s="188">
        <f>IFERROR(HLOOKUP(FF$1,$H$5:$FY$1802,MATCH($A385,$A$5:$A$1802,0),0)*HLOOKUP(FF$2,$H$5:$FY$1802,MATCH($A385,$A$5:$A$1802,0),0),$H$2)</f>
        <v>0</v>
      </c>
      <c r="FG385" s="188">
        <f>IFERROR(HLOOKUP(FG$1,$H$5:$FY$1802,MATCH($A385,$A$5:$A$1802,0),0)*HLOOKUP(FG$2,$H$5:$FY$1802,MATCH($A385,$A$5:$A$1802,0),0),$H$2)</f>
        <v>6087036</v>
      </c>
      <c r="FH385" s="189"/>
      <c r="FI385" s="406">
        <f t="shared" si="1080"/>
        <v>1.9979235880398671</v>
      </c>
      <c r="FJ385" s="406">
        <f t="shared" si="1080"/>
        <v>1.558139534883721</v>
      </c>
      <c r="FK385" s="406">
        <f t="shared" si="1081"/>
        <v>2.0318644067796612</v>
      </c>
      <c r="FL385" s="406">
        <f t="shared" si="1082"/>
        <v>1.6189830508474576</v>
      </c>
      <c r="FM385" s="406">
        <f t="shared" si="1083"/>
        <v>1.3805881514561262</v>
      </c>
      <c r="FN385" s="406">
        <f t="shared" si="1084"/>
        <v>1.1502684213026748</v>
      </c>
      <c r="FO385" s="406">
        <f t="shared" si="1085"/>
        <v>1.4417791453947828</v>
      </c>
      <c r="FP385" s="406">
        <f t="shared" si="1086"/>
        <v>1.1211273515630464</v>
      </c>
      <c r="FQ385" s="406">
        <f t="shared" si="1087"/>
        <v>1.456935630099728</v>
      </c>
      <c r="FR385" s="406">
        <f t="shared" si="1088"/>
        <v>1.1060743427017226</v>
      </c>
      <c r="FS385" s="410"/>
    </row>
    <row r="386" spans="1:175" ht="10.35" customHeight="1" x14ac:dyDescent="0.2">
      <c r="A386" s="74" t="str">
        <f t="shared" si="1075"/>
        <v>2018-19AUGUSTRYD</v>
      </c>
      <c r="B386" s="163" t="str">
        <f t="shared" ref="B386:B449" si="1089">IF($C386="April",LEFT($B375,4)+1&amp;"-"&amp;RIGHT($B375,2)+1,$B375)</f>
        <v>2018-19</v>
      </c>
      <c r="C386" s="26" t="s">
        <v>827</v>
      </c>
      <c r="D386" s="163" t="str">
        <f>INDEX($FV$16:$FW$26,MATCH($F386,$FV$16:$FV$26,0),2)</f>
        <v>Y59</v>
      </c>
      <c r="E386" s="163" t="str">
        <f>VLOOKUP($D386,$FW$8:$FX$14,2,0)</f>
        <v>South East</v>
      </c>
      <c r="F386" s="271" t="s">
        <v>863</v>
      </c>
      <c r="G386" s="271" t="s">
        <v>878</v>
      </c>
      <c r="H386" s="272">
        <v>77949</v>
      </c>
      <c r="I386" s="272">
        <v>63393</v>
      </c>
      <c r="J386" s="272">
        <v>1023924</v>
      </c>
      <c r="K386" s="272">
        <v>16</v>
      </c>
      <c r="L386" s="272">
        <v>3</v>
      </c>
      <c r="M386" s="272" t="s">
        <v>44</v>
      </c>
      <c r="N386" s="272">
        <v>101</v>
      </c>
      <c r="O386" s="272">
        <v>193</v>
      </c>
      <c r="P386" s="272" t="s">
        <v>44</v>
      </c>
      <c r="Q386" s="272" t="s">
        <v>44</v>
      </c>
      <c r="R386" s="272" t="s">
        <v>44</v>
      </c>
      <c r="S386" s="272" t="s">
        <v>44</v>
      </c>
      <c r="T386" s="272">
        <v>58502</v>
      </c>
      <c r="U386" s="272">
        <v>3313</v>
      </c>
      <c r="V386" s="272">
        <v>2118</v>
      </c>
      <c r="W386" s="272">
        <v>27867</v>
      </c>
      <c r="X386" s="272">
        <v>20797</v>
      </c>
      <c r="Y386" s="272">
        <v>963</v>
      </c>
      <c r="Z386" s="272">
        <v>1501203</v>
      </c>
      <c r="AA386" s="272">
        <v>453</v>
      </c>
      <c r="AB386" s="272">
        <v>855</v>
      </c>
      <c r="AC386" s="272">
        <v>1329026</v>
      </c>
      <c r="AD386" s="272">
        <v>627</v>
      </c>
      <c r="AE386" s="272">
        <v>1225</v>
      </c>
      <c r="AF386" s="272">
        <v>30385873</v>
      </c>
      <c r="AG386" s="272">
        <v>1090</v>
      </c>
      <c r="AH386" s="272">
        <v>2098</v>
      </c>
      <c r="AI386" s="272">
        <v>99462280</v>
      </c>
      <c r="AJ386" s="272">
        <v>4783</v>
      </c>
      <c r="AK386" s="272">
        <v>11329</v>
      </c>
      <c r="AL386" s="272">
        <v>5498678</v>
      </c>
      <c r="AM386" s="272">
        <v>5710</v>
      </c>
      <c r="AN386" s="272">
        <v>13016</v>
      </c>
      <c r="AO386" s="272">
        <v>3432</v>
      </c>
      <c r="AP386" s="272">
        <v>135</v>
      </c>
      <c r="AQ386" s="272">
        <v>441</v>
      </c>
      <c r="AR386" s="272">
        <v>677</v>
      </c>
      <c r="AS386" s="272">
        <v>306</v>
      </c>
      <c r="AT386" s="272">
        <v>2550</v>
      </c>
      <c r="AU386" s="272">
        <v>607</v>
      </c>
      <c r="AV386" s="272">
        <v>35408</v>
      </c>
      <c r="AW386" s="272">
        <v>524</v>
      </c>
      <c r="AX386" s="272">
        <v>19138</v>
      </c>
      <c r="AY386" s="272">
        <v>55070</v>
      </c>
      <c r="AZ386" s="272">
        <v>7595</v>
      </c>
      <c r="BA386" s="272">
        <v>5551</v>
      </c>
      <c r="BB386" s="272">
        <v>4799</v>
      </c>
      <c r="BC386" s="272">
        <v>3582</v>
      </c>
      <c r="BD386" s="272">
        <v>39537</v>
      </c>
      <c r="BE386" s="272">
        <v>31054</v>
      </c>
      <c r="BF386" s="272">
        <v>35414</v>
      </c>
      <c r="BG386" s="272">
        <v>21994</v>
      </c>
      <c r="BH386" s="272">
        <v>1768</v>
      </c>
      <c r="BI386" s="272">
        <v>1006</v>
      </c>
      <c r="BJ386" s="272" t="s">
        <v>44</v>
      </c>
      <c r="BK386" s="272" t="s">
        <v>44</v>
      </c>
      <c r="BL386" s="272" t="s">
        <v>44</v>
      </c>
      <c r="BM386" s="272" t="s">
        <v>44</v>
      </c>
      <c r="BN386" s="272" t="s">
        <v>44</v>
      </c>
      <c r="BO386" s="272" t="s">
        <v>44</v>
      </c>
      <c r="BP386" s="272" t="s">
        <v>44</v>
      </c>
      <c r="BQ386" s="272" t="s">
        <v>44</v>
      </c>
      <c r="BR386" s="272" t="s">
        <v>44</v>
      </c>
      <c r="BS386" s="272" t="s">
        <v>44</v>
      </c>
      <c r="BT386" s="272" t="s">
        <v>44</v>
      </c>
      <c r="BU386" s="272" t="s">
        <v>44</v>
      </c>
      <c r="BV386" s="272" t="s">
        <v>44</v>
      </c>
      <c r="BW386" s="272" t="s">
        <v>44</v>
      </c>
      <c r="BX386" s="272" t="s">
        <v>44</v>
      </c>
      <c r="BY386" s="272" t="s">
        <v>44</v>
      </c>
      <c r="BZ386" s="272" t="s">
        <v>44</v>
      </c>
      <c r="CA386" s="272" t="s">
        <v>44</v>
      </c>
      <c r="CB386" s="272" t="s">
        <v>44</v>
      </c>
      <c r="CC386" s="272" t="s">
        <v>44</v>
      </c>
      <c r="CD386" s="272" t="s">
        <v>44</v>
      </c>
      <c r="CE386" s="272" t="s">
        <v>44</v>
      </c>
      <c r="CF386" s="272" t="s">
        <v>44</v>
      </c>
      <c r="CG386" s="272" t="s">
        <v>44</v>
      </c>
      <c r="CH386" s="272" t="s">
        <v>44</v>
      </c>
      <c r="CI386" s="272" t="s">
        <v>44</v>
      </c>
      <c r="CJ386" s="272" t="s">
        <v>44</v>
      </c>
      <c r="CK386" s="272" t="s">
        <v>44</v>
      </c>
      <c r="CL386" s="272" t="s">
        <v>44</v>
      </c>
      <c r="CM386" s="272" t="s">
        <v>44</v>
      </c>
      <c r="CN386" s="272" t="s">
        <v>44</v>
      </c>
      <c r="CO386" s="272" t="s">
        <v>44</v>
      </c>
      <c r="CP386" s="272" t="s">
        <v>44</v>
      </c>
      <c r="CQ386" s="272" t="s">
        <v>44</v>
      </c>
      <c r="CR386" s="272" t="s">
        <v>44</v>
      </c>
      <c r="CS386" s="272" t="s">
        <v>44</v>
      </c>
      <c r="CT386" s="272" t="s">
        <v>44</v>
      </c>
      <c r="CU386" s="272" t="s">
        <v>44</v>
      </c>
      <c r="CV386" s="272" t="s">
        <v>44</v>
      </c>
      <c r="CW386" s="272" t="s">
        <v>44</v>
      </c>
      <c r="CX386" s="272">
        <v>301</v>
      </c>
      <c r="CY386" s="272">
        <v>95907</v>
      </c>
      <c r="CZ386" s="272">
        <v>319</v>
      </c>
      <c r="DA386" s="272">
        <v>558</v>
      </c>
      <c r="DB386" s="272">
        <v>2561</v>
      </c>
      <c r="DC386" s="272">
        <v>138040</v>
      </c>
      <c r="DD386" s="272">
        <v>54</v>
      </c>
      <c r="DE386" s="272">
        <v>91</v>
      </c>
      <c r="DF386" s="272" t="s">
        <v>44</v>
      </c>
      <c r="DG386" s="272" t="s">
        <v>44</v>
      </c>
      <c r="DH386" s="272" t="s">
        <v>44</v>
      </c>
      <c r="DI386" s="272" t="s">
        <v>44</v>
      </c>
      <c r="DJ386" s="272" t="s">
        <v>44</v>
      </c>
      <c r="DK386" s="272">
        <v>1</v>
      </c>
      <c r="DL386" s="250">
        <v>217</v>
      </c>
      <c r="DM386" s="250">
        <v>1604</v>
      </c>
      <c r="DN386" s="250">
        <v>0</v>
      </c>
      <c r="DO386" s="250">
        <v>308</v>
      </c>
      <c r="DP386" s="250">
        <v>1196799</v>
      </c>
      <c r="DQ386" s="250">
        <v>5515</v>
      </c>
      <c r="DR386" s="250">
        <v>10970</v>
      </c>
      <c r="DS386" s="250">
        <v>10795445</v>
      </c>
      <c r="DT386" s="250">
        <v>6730</v>
      </c>
      <c r="DU386" s="250">
        <v>14289</v>
      </c>
      <c r="DV386" s="250">
        <v>0</v>
      </c>
      <c r="DW386" s="250">
        <v>0</v>
      </c>
      <c r="DX386" s="250">
        <v>0</v>
      </c>
      <c r="DY386" s="250">
        <v>3035205</v>
      </c>
      <c r="DZ386" s="250">
        <v>9855</v>
      </c>
      <c r="EA386" s="250">
        <v>21651</v>
      </c>
      <c r="EB386" s="155"/>
      <c r="EC386" s="75">
        <f t="shared" si="1076"/>
        <v>8</v>
      </c>
      <c r="ED386" s="74">
        <f t="shared" si="1077"/>
        <v>2018</v>
      </c>
      <c r="EE386" s="165">
        <f t="shared" si="1078"/>
        <v>43313</v>
      </c>
      <c r="EF386" s="157">
        <f t="shared" si="1079"/>
        <v>31</v>
      </c>
      <c r="EG386" s="156"/>
      <c r="EH386" s="166">
        <f>IFERROR(HLOOKUP(EH$1,$H$5:$FY$1802,MATCH($A386,$A$5:$A$1802,0),0)*HLOOKUP(EH$2,$H$5:$FY$1802,MATCH($A386,$A$5:$A$1802,0),0),$H$2)</f>
        <v>190179</v>
      </c>
      <c r="EI386" s="166" t="str">
        <f>IFERROR(HLOOKUP(EI$1,$H$5:$FY$1802,MATCH($A386,$A$5:$A$1802,0),0)*HLOOKUP(EI$2,$H$5:$FY$1802,MATCH($A386,$A$5:$A$1802,0),0),$H$2)</f>
        <v>-</v>
      </c>
      <c r="EJ386" s="166">
        <f>IFERROR(HLOOKUP(EJ$1,$H$5:$FY$1802,MATCH($A386,$A$5:$A$1802,0),0)*HLOOKUP(EJ$2,$H$5:$FY$1802,MATCH($A386,$A$5:$A$1802,0),0),$H$2)</f>
        <v>6402693</v>
      </c>
      <c r="EK386" s="166">
        <f>IFERROR(HLOOKUP(EK$1,$H$5:$FY$1802,MATCH($A386,$A$5:$A$1802,0),0)*HLOOKUP(EK$2,$H$5:$FY$1802,MATCH($A386,$A$5:$A$1802,0),0),$H$2)</f>
        <v>12234849</v>
      </c>
      <c r="EL386" s="166">
        <f>IFERROR(HLOOKUP(EL$1,$H$5:$FY$1802,MATCH($A386,$A$5:$A$1802,0),0)*HLOOKUP(EL$2,$H$5:$FY$1802,MATCH($A386,$A$5:$A$1802,0),0),$H$2)</f>
        <v>2832615</v>
      </c>
      <c r="EM386" s="166">
        <f>IFERROR(HLOOKUP(EM$1,$H$5:$FY$1802,MATCH($A386,$A$5:$A$1802,0),0)*HLOOKUP(EM$2,$H$5:$FY$1802,MATCH($A386,$A$5:$A$1802,0),0),$H$2)</f>
        <v>2594550</v>
      </c>
      <c r="EN386" s="166">
        <f>IFERROR(HLOOKUP(EN$1,$H$5:$FY$1802,MATCH($A386,$A$5:$A$1802,0),0)*HLOOKUP(EN$2,$H$5:$FY$1802,MATCH($A386,$A$5:$A$1802,0),0),$H$2)</f>
        <v>58464966</v>
      </c>
      <c r="EO386" s="166">
        <f>IFERROR(HLOOKUP(EO$1,$H$5:$FY$1802,MATCH($A386,$A$5:$A$1802,0),0)*HLOOKUP(EO$2,$H$5:$FY$1802,MATCH($A386,$A$5:$A$1802,0),0),$H$2)</f>
        <v>235609213</v>
      </c>
      <c r="EP386" s="166">
        <f>IFERROR(HLOOKUP(EP$1,$H$5:$FY$1802,MATCH($A386,$A$5:$A$1802,0),0)*HLOOKUP(EP$2,$H$5:$FY$1802,MATCH($A386,$A$5:$A$1802,0),0),$H$2)</f>
        <v>12534408</v>
      </c>
      <c r="EQ386" s="166" t="str">
        <f>IFERROR(HLOOKUP(EQ$1,$H$5:$FY$1802,MATCH($A386,$A$5:$A$1802,0),0)*HLOOKUP(EQ$2,$H$5:$FY$1802,MATCH($A386,$A$5:$A$1802,0),0),$H$2)</f>
        <v>-</v>
      </c>
      <c r="ER386" s="166" t="str">
        <f>IFERROR(HLOOKUP(ER$1,$H$5:$FY$1802,MATCH($A386,$A$5:$A$1802,0),0)*HLOOKUP(ER$2,$H$5:$FY$1802,MATCH($A386,$A$5:$A$1802,0),0),$H$2)</f>
        <v>-</v>
      </c>
      <c r="ES386" s="166" t="str">
        <f>IFERROR(HLOOKUP(ES$1,$H$5:$FY$1802,MATCH($A386,$A$5:$A$1802,0),0)*HLOOKUP(ES$2,$H$5:$FY$1802,MATCH($A386,$A$5:$A$1802,0),0),$H$2)</f>
        <v>-</v>
      </c>
      <c r="ET386" s="166" t="str">
        <f>IFERROR(HLOOKUP(ET$1,$H$5:$FY$1802,MATCH($A386,$A$5:$A$1802,0),0)*HLOOKUP(ET$2,$H$5:$FY$1802,MATCH($A386,$A$5:$A$1802,0),0),$H$2)</f>
        <v>-</v>
      </c>
      <c r="EU386" s="166" t="str">
        <f>IFERROR(HLOOKUP(EU$1,$H$5:$FY$1802,MATCH($A386,$A$5:$A$1802,0),0)*HLOOKUP(EU$2,$H$5:$FY$1802,MATCH($A386,$A$5:$A$1802,0),0),$H$2)</f>
        <v>-</v>
      </c>
      <c r="EV386" s="166" t="str">
        <f>IFERROR(HLOOKUP(EV$1,$H$5:$FY$1802,MATCH($A386,$A$5:$A$1802,0),0)*HLOOKUP(EV$2,$H$5:$FY$1802,MATCH($A386,$A$5:$A$1802,0),0),$H$2)</f>
        <v>-</v>
      </c>
      <c r="EW386" s="166" t="str">
        <f>IFERROR(HLOOKUP(EW$1,$H$5:$FY$1802,MATCH($A386,$A$5:$A$1802,0),0)*HLOOKUP(EW$2,$H$5:$FY$1802,MATCH($A386,$A$5:$A$1802,0),0),$H$2)</f>
        <v>-</v>
      </c>
      <c r="EX386" s="166" t="str">
        <f>IFERROR(HLOOKUP(EX$1,$H$5:$FY$1802,MATCH($A386,$A$5:$A$1802,0),0)*HLOOKUP(EX$2,$H$5:$FY$1802,MATCH($A386,$A$5:$A$1802,0),0),$H$2)</f>
        <v>-</v>
      </c>
      <c r="EY386" s="166" t="str">
        <f>IFERROR(HLOOKUP(EY$1,$H$5:$FY$1802,MATCH($A386,$A$5:$A$1802,0),0)*HLOOKUP(EY$2,$H$5:$FY$1802,MATCH($A386,$A$5:$A$1802,0),0),$H$2)</f>
        <v>-</v>
      </c>
      <c r="EZ386" s="166" t="str">
        <f>IFERROR(HLOOKUP(EZ$1,$H$5:$FY$1802,MATCH($A386,$A$5:$A$1802,0),0)*HLOOKUP(EZ$2,$H$5:$FY$1802,MATCH($A386,$A$5:$A$1802,0),0),$H$2)</f>
        <v>-</v>
      </c>
      <c r="FA386" s="166" t="str">
        <f>IFERROR(HLOOKUP(FA$1,$H$5:$FY$1802,MATCH($A386,$A$5:$A$1802,0),0)*HLOOKUP(FA$2,$H$5:$FY$1802,MATCH($A386,$A$5:$A$1802,0),0),$H$2)</f>
        <v>-</v>
      </c>
      <c r="FB386" s="166">
        <f>IFERROR(HLOOKUP(FB$1,$H$5:$FY$1802,MATCH($A386,$A$5:$A$1802,0),0)*HLOOKUP(FB$2,$H$5:$FY$1802,MATCH($A386,$A$5:$A$1802,0),0),$H$2)</f>
        <v>167958</v>
      </c>
      <c r="FC386" s="166">
        <f>IFERROR(HLOOKUP(FC$1,$H$5:$FY$1802,MATCH($A386,$A$5:$A$1802,0),0)*HLOOKUP(FC$2,$H$5:$FY$1802,MATCH($A386,$A$5:$A$1802,0),0),$H$2)</f>
        <v>233051</v>
      </c>
      <c r="FD386" s="166">
        <f>IFERROR(HLOOKUP(FD$1,$H$5:$FY$1802,MATCH($A386,$A$5:$A$1802,0),0)*HLOOKUP(FD$2,$H$5:$FY$1802,MATCH($A386,$A$5:$A$1802,0),0),$H$2)</f>
        <v>2380490</v>
      </c>
      <c r="FE386" s="166">
        <f>IFERROR(HLOOKUP(FE$1,$H$5:$FY$1802,MATCH($A386,$A$5:$A$1802,0),0)*HLOOKUP(FE$2,$H$5:$FY$1802,MATCH($A386,$A$5:$A$1802,0),0),$H$2)</f>
        <v>22919556</v>
      </c>
      <c r="FF386" s="166">
        <f>IFERROR(HLOOKUP(FF$1,$H$5:$FY$1802,MATCH($A386,$A$5:$A$1802,0),0)*HLOOKUP(FF$2,$H$5:$FY$1802,MATCH($A386,$A$5:$A$1802,0),0),$H$2)</f>
        <v>0</v>
      </c>
      <c r="FG386" s="166">
        <f>IFERROR(HLOOKUP(FG$1,$H$5:$FY$1802,MATCH($A386,$A$5:$A$1802,0),0)*HLOOKUP(FG$2,$H$5:$FY$1802,MATCH($A386,$A$5:$A$1802,0),0),$H$2)</f>
        <v>6668508</v>
      </c>
      <c r="FH386" s="152"/>
      <c r="FI386" s="405">
        <f t="shared" si="1080"/>
        <v>2.2924841533353457</v>
      </c>
      <c r="FJ386" s="405">
        <f t="shared" si="1080"/>
        <v>1.6755206761243586</v>
      </c>
      <c r="FK386" s="405">
        <f t="shared" si="1081"/>
        <v>2.2658168083097263</v>
      </c>
      <c r="FL386" s="405">
        <f t="shared" si="1082"/>
        <v>1.6912181303116147</v>
      </c>
      <c r="FM386" s="405">
        <f t="shared" si="1083"/>
        <v>1.4187748950371406</v>
      </c>
      <c r="FN386" s="405">
        <f t="shared" si="1084"/>
        <v>1.1143646607098001</v>
      </c>
      <c r="FO386" s="405">
        <f t="shared" si="1085"/>
        <v>1.7028417560225033</v>
      </c>
      <c r="FP386" s="405">
        <f t="shared" si="1086"/>
        <v>1.0575563783237967</v>
      </c>
      <c r="FQ386" s="405">
        <f t="shared" si="1087"/>
        <v>1.8359293873312565</v>
      </c>
      <c r="FR386" s="405">
        <f t="shared" si="1088"/>
        <v>1.0446521287642783</v>
      </c>
      <c r="FS386" s="65"/>
    </row>
    <row r="387" spans="1:175" ht="10.35" customHeight="1" x14ac:dyDescent="0.2">
      <c r="A387" s="74" t="str">
        <f t="shared" si="1075"/>
        <v>2018-19AUGUSTRYF</v>
      </c>
      <c r="B387" s="163" t="str">
        <f t="shared" si="1089"/>
        <v>2018-19</v>
      </c>
      <c r="C387" s="26" t="s">
        <v>827</v>
      </c>
      <c r="D387" s="163" t="str">
        <f>INDEX($FV$16:$FW$26,MATCH($F387,$FV$16:$FV$26,0),2)</f>
        <v>Y58</v>
      </c>
      <c r="E387" s="163" t="str">
        <f>VLOOKUP($D387,$FW$8:$FX$14,2,0)</f>
        <v>South West</v>
      </c>
      <c r="F387" s="271" t="s">
        <v>865</v>
      </c>
      <c r="G387" s="271" t="s">
        <v>879</v>
      </c>
      <c r="H387" s="272">
        <v>104355</v>
      </c>
      <c r="I387" s="272">
        <v>79201</v>
      </c>
      <c r="J387" s="272">
        <v>389931</v>
      </c>
      <c r="K387" s="272">
        <v>5</v>
      </c>
      <c r="L387" s="272">
        <v>2</v>
      </c>
      <c r="M387" s="272" t="s">
        <v>44</v>
      </c>
      <c r="N387" s="272">
        <v>20</v>
      </c>
      <c r="O387" s="272">
        <v>60</v>
      </c>
      <c r="P387" s="272" t="s">
        <v>44</v>
      </c>
      <c r="Q387" s="272" t="s">
        <v>44</v>
      </c>
      <c r="R387" s="272" t="s">
        <v>44</v>
      </c>
      <c r="S387" s="272" t="s">
        <v>44</v>
      </c>
      <c r="T387" s="272">
        <v>71492</v>
      </c>
      <c r="U387" s="272">
        <v>4555</v>
      </c>
      <c r="V387" s="272">
        <v>2736</v>
      </c>
      <c r="W387" s="272">
        <v>38294</v>
      </c>
      <c r="X387" s="272">
        <v>18172</v>
      </c>
      <c r="Y387" s="272">
        <v>675</v>
      </c>
      <c r="Z387" s="272">
        <v>1920400</v>
      </c>
      <c r="AA387" s="272">
        <v>422</v>
      </c>
      <c r="AB387" s="272">
        <v>780</v>
      </c>
      <c r="AC387" s="272">
        <v>1829255</v>
      </c>
      <c r="AD387" s="272">
        <v>669</v>
      </c>
      <c r="AE387" s="272">
        <v>1287</v>
      </c>
      <c r="AF387" s="272">
        <v>61576000</v>
      </c>
      <c r="AG387" s="272">
        <v>1608</v>
      </c>
      <c r="AH387" s="272">
        <v>3418</v>
      </c>
      <c r="AI387" s="272">
        <v>77691401</v>
      </c>
      <c r="AJ387" s="272">
        <v>4275</v>
      </c>
      <c r="AK387" s="272">
        <v>9852</v>
      </c>
      <c r="AL387" s="272">
        <v>6402738</v>
      </c>
      <c r="AM387" s="272">
        <v>9486</v>
      </c>
      <c r="AN387" s="272">
        <v>21907</v>
      </c>
      <c r="AO387" s="272">
        <v>3721</v>
      </c>
      <c r="AP387" s="272">
        <v>288</v>
      </c>
      <c r="AQ387" s="272">
        <v>1321</v>
      </c>
      <c r="AR387" s="272">
        <v>4514</v>
      </c>
      <c r="AS387" s="272">
        <v>406</v>
      </c>
      <c r="AT387" s="272">
        <v>1706</v>
      </c>
      <c r="AU387" s="272">
        <v>25</v>
      </c>
      <c r="AV387" s="272">
        <v>37583</v>
      </c>
      <c r="AW387" s="272">
        <v>3551</v>
      </c>
      <c r="AX387" s="272">
        <v>26637</v>
      </c>
      <c r="AY387" s="272">
        <v>67771</v>
      </c>
      <c r="AZ387" s="272">
        <v>10276</v>
      </c>
      <c r="BA387" s="272">
        <v>8058</v>
      </c>
      <c r="BB387" s="272">
        <v>6249</v>
      </c>
      <c r="BC387" s="272">
        <v>4988</v>
      </c>
      <c r="BD387" s="272">
        <v>52735</v>
      </c>
      <c r="BE387" s="272">
        <v>44561</v>
      </c>
      <c r="BF387" s="272">
        <v>25741</v>
      </c>
      <c r="BG387" s="272">
        <v>19437</v>
      </c>
      <c r="BH387" s="272">
        <v>946</v>
      </c>
      <c r="BI387" s="272">
        <v>697</v>
      </c>
      <c r="BJ387" s="272" t="s">
        <v>44</v>
      </c>
      <c r="BK387" s="272" t="s">
        <v>44</v>
      </c>
      <c r="BL387" s="272" t="s">
        <v>44</v>
      </c>
      <c r="BM387" s="272" t="s">
        <v>44</v>
      </c>
      <c r="BN387" s="272" t="s">
        <v>44</v>
      </c>
      <c r="BO387" s="272" t="s">
        <v>44</v>
      </c>
      <c r="BP387" s="272" t="s">
        <v>44</v>
      </c>
      <c r="BQ387" s="272" t="s">
        <v>44</v>
      </c>
      <c r="BR387" s="272" t="s">
        <v>44</v>
      </c>
      <c r="BS387" s="272" t="s">
        <v>44</v>
      </c>
      <c r="BT387" s="272" t="s">
        <v>44</v>
      </c>
      <c r="BU387" s="272" t="s">
        <v>44</v>
      </c>
      <c r="BV387" s="272" t="s">
        <v>44</v>
      </c>
      <c r="BW387" s="272" t="s">
        <v>44</v>
      </c>
      <c r="BX387" s="272" t="s">
        <v>44</v>
      </c>
      <c r="BY387" s="272" t="s">
        <v>44</v>
      </c>
      <c r="BZ387" s="272" t="s">
        <v>44</v>
      </c>
      <c r="CA387" s="272" t="s">
        <v>44</v>
      </c>
      <c r="CB387" s="272" t="s">
        <v>44</v>
      </c>
      <c r="CC387" s="272" t="s">
        <v>44</v>
      </c>
      <c r="CD387" s="272" t="s">
        <v>44</v>
      </c>
      <c r="CE387" s="272" t="s">
        <v>44</v>
      </c>
      <c r="CF387" s="272" t="s">
        <v>44</v>
      </c>
      <c r="CG387" s="272" t="s">
        <v>44</v>
      </c>
      <c r="CH387" s="272" t="s">
        <v>44</v>
      </c>
      <c r="CI387" s="272" t="s">
        <v>44</v>
      </c>
      <c r="CJ387" s="272" t="s">
        <v>44</v>
      </c>
      <c r="CK387" s="272" t="s">
        <v>44</v>
      </c>
      <c r="CL387" s="272" t="s">
        <v>44</v>
      </c>
      <c r="CM387" s="272" t="s">
        <v>44</v>
      </c>
      <c r="CN387" s="272" t="s">
        <v>44</v>
      </c>
      <c r="CO387" s="272" t="s">
        <v>44</v>
      </c>
      <c r="CP387" s="272" t="s">
        <v>44</v>
      </c>
      <c r="CQ387" s="272" t="s">
        <v>44</v>
      </c>
      <c r="CR387" s="272" t="s">
        <v>44</v>
      </c>
      <c r="CS387" s="272" t="s">
        <v>44</v>
      </c>
      <c r="CT387" s="272" t="s">
        <v>44</v>
      </c>
      <c r="CU387" s="272" t="s">
        <v>44</v>
      </c>
      <c r="CV387" s="272" t="s">
        <v>44</v>
      </c>
      <c r="CW387" s="272" t="s">
        <v>44</v>
      </c>
      <c r="CX387" s="272">
        <v>418</v>
      </c>
      <c r="CY387" s="272">
        <v>188772</v>
      </c>
      <c r="CZ387" s="272">
        <v>452</v>
      </c>
      <c r="DA387" s="272">
        <v>605</v>
      </c>
      <c r="DB387" s="272">
        <v>2646</v>
      </c>
      <c r="DC387" s="272">
        <v>121764</v>
      </c>
      <c r="DD387" s="272">
        <v>46</v>
      </c>
      <c r="DE387" s="272">
        <v>83</v>
      </c>
      <c r="DF387" s="272" t="s">
        <v>44</v>
      </c>
      <c r="DG387" s="272" t="s">
        <v>44</v>
      </c>
      <c r="DH387" s="272" t="s">
        <v>44</v>
      </c>
      <c r="DI387" s="272" t="s">
        <v>44</v>
      </c>
      <c r="DJ387" s="272" t="s">
        <v>44</v>
      </c>
      <c r="DK387" s="272">
        <v>151</v>
      </c>
      <c r="DL387" s="250">
        <v>1027</v>
      </c>
      <c r="DM387" s="250">
        <v>955</v>
      </c>
      <c r="DN387" s="250">
        <v>15</v>
      </c>
      <c r="DO387" s="250">
        <v>1064</v>
      </c>
      <c r="DP387" s="250">
        <v>6735521</v>
      </c>
      <c r="DQ387" s="250">
        <v>6558</v>
      </c>
      <c r="DR387" s="250">
        <v>13992</v>
      </c>
      <c r="DS387" s="250">
        <v>7162403</v>
      </c>
      <c r="DT387" s="250">
        <v>7500</v>
      </c>
      <c r="DU387" s="250">
        <v>15276</v>
      </c>
      <c r="DV387" s="250">
        <v>121397</v>
      </c>
      <c r="DW387" s="250">
        <v>8093</v>
      </c>
      <c r="DX387" s="250">
        <v>14320</v>
      </c>
      <c r="DY387" s="250">
        <v>9914235</v>
      </c>
      <c r="DZ387" s="250">
        <v>9318</v>
      </c>
      <c r="EA387" s="250">
        <v>19998</v>
      </c>
      <c r="EB387" s="155"/>
      <c r="EC387" s="75">
        <f t="shared" si="1076"/>
        <v>8</v>
      </c>
      <c r="ED387" s="74">
        <f t="shared" si="1077"/>
        <v>2018</v>
      </c>
      <c r="EE387" s="165">
        <f t="shared" si="1078"/>
        <v>43313</v>
      </c>
      <c r="EF387" s="157">
        <f t="shared" si="1079"/>
        <v>31</v>
      </c>
      <c r="EG387" s="156"/>
      <c r="EH387" s="166">
        <f>IFERROR(HLOOKUP(EH$1,$H$5:$FY$1802,MATCH($A387,$A$5:$A$1802,0),0)*HLOOKUP(EH$2,$H$5:$FY$1802,MATCH($A387,$A$5:$A$1802,0),0),$H$2)</f>
        <v>158402</v>
      </c>
      <c r="EI387" s="166" t="str">
        <f>IFERROR(HLOOKUP(EI$1,$H$5:$FY$1802,MATCH($A387,$A$5:$A$1802,0),0)*HLOOKUP(EI$2,$H$5:$FY$1802,MATCH($A387,$A$5:$A$1802,0),0),$H$2)</f>
        <v>-</v>
      </c>
      <c r="EJ387" s="166">
        <f>IFERROR(HLOOKUP(EJ$1,$H$5:$FY$1802,MATCH($A387,$A$5:$A$1802,0),0)*HLOOKUP(EJ$2,$H$5:$FY$1802,MATCH($A387,$A$5:$A$1802,0),0),$H$2)</f>
        <v>1584020</v>
      </c>
      <c r="EK387" s="166">
        <f>IFERROR(HLOOKUP(EK$1,$H$5:$FY$1802,MATCH($A387,$A$5:$A$1802,0),0)*HLOOKUP(EK$2,$H$5:$FY$1802,MATCH($A387,$A$5:$A$1802,0),0),$H$2)</f>
        <v>4752060</v>
      </c>
      <c r="EL387" s="166">
        <f>IFERROR(HLOOKUP(EL$1,$H$5:$FY$1802,MATCH($A387,$A$5:$A$1802,0),0)*HLOOKUP(EL$2,$H$5:$FY$1802,MATCH($A387,$A$5:$A$1802,0),0),$H$2)</f>
        <v>3552900</v>
      </c>
      <c r="EM387" s="166">
        <f>IFERROR(HLOOKUP(EM$1,$H$5:$FY$1802,MATCH($A387,$A$5:$A$1802,0),0)*HLOOKUP(EM$2,$H$5:$FY$1802,MATCH($A387,$A$5:$A$1802,0),0),$H$2)</f>
        <v>3521232</v>
      </c>
      <c r="EN387" s="166">
        <f>IFERROR(HLOOKUP(EN$1,$H$5:$FY$1802,MATCH($A387,$A$5:$A$1802,0),0)*HLOOKUP(EN$2,$H$5:$FY$1802,MATCH($A387,$A$5:$A$1802,0),0),$H$2)</f>
        <v>130888892</v>
      </c>
      <c r="EO387" s="166">
        <f>IFERROR(HLOOKUP(EO$1,$H$5:$FY$1802,MATCH($A387,$A$5:$A$1802,0),0)*HLOOKUP(EO$2,$H$5:$FY$1802,MATCH($A387,$A$5:$A$1802,0),0),$H$2)</f>
        <v>179030544</v>
      </c>
      <c r="EP387" s="166">
        <f>IFERROR(HLOOKUP(EP$1,$H$5:$FY$1802,MATCH($A387,$A$5:$A$1802,0),0)*HLOOKUP(EP$2,$H$5:$FY$1802,MATCH($A387,$A$5:$A$1802,0),0),$H$2)</f>
        <v>14787225</v>
      </c>
      <c r="EQ387" s="166" t="str">
        <f>IFERROR(HLOOKUP(EQ$1,$H$5:$FY$1802,MATCH($A387,$A$5:$A$1802,0),0)*HLOOKUP(EQ$2,$H$5:$FY$1802,MATCH($A387,$A$5:$A$1802,0),0),$H$2)</f>
        <v>-</v>
      </c>
      <c r="ER387" s="166" t="str">
        <f>IFERROR(HLOOKUP(ER$1,$H$5:$FY$1802,MATCH($A387,$A$5:$A$1802,0),0)*HLOOKUP(ER$2,$H$5:$FY$1802,MATCH($A387,$A$5:$A$1802,0),0),$H$2)</f>
        <v>-</v>
      </c>
      <c r="ES387" s="166" t="str">
        <f>IFERROR(HLOOKUP(ES$1,$H$5:$FY$1802,MATCH($A387,$A$5:$A$1802,0),0)*HLOOKUP(ES$2,$H$5:$FY$1802,MATCH($A387,$A$5:$A$1802,0),0),$H$2)</f>
        <v>-</v>
      </c>
      <c r="ET387" s="166" t="str">
        <f>IFERROR(HLOOKUP(ET$1,$H$5:$FY$1802,MATCH($A387,$A$5:$A$1802,0),0)*HLOOKUP(ET$2,$H$5:$FY$1802,MATCH($A387,$A$5:$A$1802,0),0),$H$2)</f>
        <v>-</v>
      </c>
      <c r="EU387" s="166" t="str">
        <f>IFERROR(HLOOKUP(EU$1,$H$5:$FY$1802,MATCH($A387,$A$5:$A$1802,0),0)*HLOOKUP(EU$2,$H$5:$FY$1802,MATCH($A387,$A$5:$A$1802,0),0),$H$2)</f>
        <v>-</v>
      </c>
      <c r="EV387" s="166" t="str">
        <f>IFERROR(HLOOKUP(EV$1,$H$5:$FY$1802,MATCH($A387,$A$5:$A$1802,0),0)*HLOOKUP(EV$2,$H$5:$FY$1802,MATCH($A387,$A$5:$A$1802,0),0),$H$2)</f>
        <v>-</v>
      </c>
      <c r="EW387" s="166" t="str">
        <f>IFERROR(HLOOKUP(EW$1,$H$5:$FY$1802,MATCH($A387,$A$5:$A$1802,0),0)*HLOOKUP(EW$2,$H$5:$FY$1802,MATCH($A387,$A$5:$A$1802,0),0),$H$2)</f>
        <v>-</v>
      </c>
      <c r="EX387" s="166" t="str">
        <f>IFERROR(HLOOKUP(EX$1,$H$5:$FY$1802,MATCH($A387,$A$5:$A$1802,0),0)*HLOOKUP(EX$2,$H$5:$FY$1802,MATCH($A387,$A$5:$A$1802,0),0),$H$2)</f>
        <v>-</v>
      </c>
      <c r="EY387" s="166" t="str">
        <f>IFERROR(HLOOKUP(EY$1,$H$5:$FY$1802,MATCH($A387,$A$5:$A$1802,0),0)*HLOOKUP(EY$2,$H$5:$FY$1802,MATCH($A387,$A$5:$A$1802,0),0),$H$2)</f>
        <v>-</v>
      </c>
      <c r="EZ387" s="166" t="str">
        <f>IFERROR(HLOOKUP(EZ$1,$H$5:$FY$1802,MATCH($A387,$A$5:$A$1802,0),0)*HLOOKUP(EZ$2,$H$5:$FY$1802,MATCH($A387,$A$5:$A$1802,0),0),$H$2)</f>
        <v>-</v>
      </c>
      <c r="FA387" s="166" t="str">
        <f>IFERROR(HLOOKUP(FA$1,$H$5:$FY$1802,MATCH($A387,$A$5:$A$1802,0),0)*HLOOKUP(FA$2,$H$5:$FY$1802,MATCH($A387,$A$5:$A$1802,0),0),$H$2)</f>
        <v>-</v>
      </c>
      <c r="FB387" s="166">
        <f>IFERROR(HLOOKUP(FB$1,$H$5:$FY$1802,MATCH($A387,$A$5:$A$1802,0),0)*HLOOKUP(FB$2,$H$5:$FY$1802,MATCH($A387,$A$5:$A$1802,0),0),$H$2)</f>
        <v>252890</v>
      </c>
      <c r="FC387" s="166">
        <f>IFERROR(HLOOKUP(FC$1,$H$5:$FY$1802,MATCH($A387,$A$5:$A$1802,0),0)*HLOOKUP(FC$2,$H$5:$FY$1802,MATCH($A387,$A$5:$A$1802,0),0),$H$2)</f>
        <v>219618</v>
      </c>
      <c r="FD387" s="166">
        <f>IFERROR(HLOOKUP(FD$1,$H$5:$FY$1802,MATCH($A387,$A$5:$A$1802,0),0)*HLOOKUP(FD$2,$H$5:$FY$1802,MATCH($A387,$A$5:$A$1802,0),0),$H$2)</f>
        <v>14369784</v>
      </c>
      <c r="FE387" s="166">
        <f>IFERROR(HLOOKUP(FE$1,$H$5:$FY$1802,MATCH($A387,$A$5:$A$1802,0),0)*HLOOKUP(FE$2,$H$5:$FY$1802,MATCH($A387,$A$5:$A$1802,0),0),$H$2)</f>
        <v>14588580</v>
      </c>
      <c r="FF387" s="166">
        <f>IFERROR(HLOOKUP(FF$1,$H$5:$FY$1802,MATCH($A387,$A$5:$A$1802,0),0)*HLOOKUP(FF$2,$H$5:$FY$1802,MATCH($A387,$A$5:$A$1802,0),0),$H$2)</f>
        <v>214800</v>
      </c>
      <c r="FG387" s="166">
        <f>IFERROR(HLOOKUP(FG$1,$H$5:$FY$1802,MATCH($A387,$A$5:$A$1802,0),0)*HLOOKUP(FG$2,$H$5:$FY$1802,MATCH($A387,$A$5:$A$1802,0),0),$H$2)</f>
        <v>21277872</v>
      </c>
      <c r="FH387" s="152"/>
      <c r="FI387" s="405">
        <f t="shared" si="1080"/>
        <v>2.2559824368825465</v>
      </c>
      <c r="FJ387" s="405">
        <f t="shared" si="1080"/>
        <v>1.7690450054884741</v>
      </c>
      <c r="FK387" s="405">
        <f t="shared" si="1081"/>
        <v>2.2839912280701755</v>
      </c>
      <c r="FL387" s="405">
        <f t="shared" si="1082"/>
        <v>1.8230994152046784</v>
      </c>
      <c r="FM387" s="405">
        <f t="shared" si="1083"/>
        <v>1.3771086854337493</v>
      </c>
      <c r="FN387" s="405">
        <f t="shared" si="1084"/>
        <v>1.1636548806601557</v>
      </c>
      <c r="FO387" s="405">
        <f t="shared" si="1085"/>
        <v>1.4165199207572088</v>
      </c>
      <c r="FP387" s="405">
        <f t="shared" si="1086"/>
        <v>1.0696125907990315</v>
      </c>
      <c r="FQ387" s="405">
        <f t="shared" si="1087"/>
        <v>1.4014814814814816</v>
      </c>
      <c r="FR387" s="405">
        <f t="shared" si="1088"/>
        <v>1.0325925925925925</v>
      </c>
      <c r="FS387" s="65"/>
    </row>
    <row r="388" spans="1:175" ht="10.35" customHeight="1" x14ac:dyDescent="0.2">
      <c r="A388" s="74" t="str">
        <f t="shared" si="1075"/>
        <v>2018-19AUGUSTRYA</v>
      </c>
      <c r="B388" s="163" t="str">
        <f t="shared" si="1089"/>
        <v>2018-19</v>
      </c>
      <c r="C388" s="26" t="s">
        <v>827</v>
      </c>
      <c r="D388" s="163" t="str">
        <f>INDEX($FV$16:$FW$26,MATCH($F388,$FV$16:$FV$26,0),2)</f>
        <v>Y60</v>
      </c>
      <c r="E388" s="163" t="str">
        <f>VLOOKUP($D388,$FW$8:$FX$14,2,0)</f>
        <v>Midlands</v>
      </c>
      <c r="F388" s="271" t="s">
        <v>867</v>
      </c>
      <c r="G388" s="271" t="s">
        <v>880</v>
      </c>
      <c r="H388" s="272">
        <v>104041</v>
      </c>
      <c r="I388" s="272">
        <v>75400</v>
      </c>
      <c r="J388" s="272">
        <v>262382</v>
      </c>
      <c r="K388" s="272">
        <v>3</v>
      </c>
      <c r="L388" s="272">
        <v>1</v>
      </c>
      <c r="M388" s="272" t="s">
        <v>44</v>
      </c>
      <c r="N388" s="272">
        <v>19</v>
      </c>
      <c r="O388" s="272">
        <v>43</v>
      </c>
      <c r="P388" s="272" t="s">
        <v>44</v>
      </c>
      <c r="Q388" s="272" t="s">
        <v>44</v>
      </c>
      <c r="R388" s="272" t="s">
        <v>44</v>
      </c>
      <c r="S388" s="272" t="s">
        <v>44</v>
      </c>
      <c r="T388" s="272">
        <v>84373</v>
      </c>
      <c r="U388" s="272">
        <v>5209</v>
      </c>
      <c r="V388" s="272">
        <v>3202</v>
      </c>
      <c r="W388" s="272">
        <v>39483</v>
      </c>
      <c r="X388" s="272">
        <v>31151</v>
      </c>
      <c r="Y388" s="272">
        <v>1635</v>
      </c>
      <c r="Z388" s="272">
        <v>2083933</v>
      </c>
      <c r="AA388" s="272">
        <v>400</v>
      </c>
      <c r="AB388" s="272">
        <v>683</v>
      </c>
      <c r="AC388" s="272">
        <v>1529714</v>
      </c>
      <c r="AD388" s="272">
        <v>478</v>
      </c>
      <c r="AE388" s="272">
        <v>847</v>
      </c>
      <c r="AF388" s="272">
        <v>27707156</v>
      </c>
      <c r="AG388" s="272">
        <v>702</v>
      </c>
      <c r="AH388" s="272">
        <v>1277</v>
      </c>
      <c r="AI388" s="272">
        <v>55243271</v>
      </c>
      <c r="AJ388" s="272">
        <v>1773</v>
      </c>
      <c r="AK388" s="272">
        <v>3874</v>
      </c>
      <c r="AL388" s="272">
        <v>4491948</v>
      </c>
      <c r="AM388" s="272">
        <v>2747</v>
      </c>
      <c r="AN388" s="272">
        <v>6158</v>
      </c>
      <c r="AO388" s="272">
        <v>2523</v>
      </c>
      <c r="AP388" s="272">
        <v>5</v>
      </c>
      <c r="AQ388" s="272">
        <v>10</v>
      </c>
      <c r="AR388" s="272">
        <v>0</v>
      </c>
      <c r="AS388" s="272">
        <v>208</v>
      </c>
      <c r="AT388" s="272">
        <v>2300</v>
      </c>
      <c r="AU388" s="272">
        <v>1993</v>
      </c>
      <c r="AV388" s="272">
        <v>48157</v>
      </c>
      <c r="AW388" s="272">
        <v>3106</v>
      </c>
      <c r="AX388" s="272">
        <v>30587</v>
      </c>
      <c r="AY388" s="272">
        <v>81850</v>
      </c>
      <c r="AZ388" s="272">
        <v>9993</v>
      </c>
      <c r="BA388" s="272">
        <v>7338</v>
      </c>
      <c r="BB388" s="272">
        <v>6096</v>
      </c>
      <c r="BC388" s="272">
        <v>4580</v>
      </c>
      <c r="BD388" s="272">
        <v>50249</v>
      </c>
      <c r="BE388" s="272">
        <v>41723</v>
      </c>
      <c r="BF388" s="272">
        <v>53130</v>
      </c>
      <c r="BG388" s="272">
        <v>32673</v>
      </c>
      <c r="BH388" s="272">
        <v>3813</v>
      </c>
      <c r="BI388" s="272">
        <v>1734</v>
      </c>
      <c r="BJ388" s="272" t="s">
        <v>44</v>
      </c>
      <c r="BK388" s="272" t="s">
        <v>44</v>
      </c>
      <c r="BL388" s="272" t="s">
        <v>44</v>
      </c>
      <c r="BM388" s="272" t="s">
        <v>44</v>
      </c>
      <c r="BN388" s="272" t="s">
        <v>44</v>
      </c>
      <c r="BO388" s="272" t="s">
        <v>44</v>
      </c>
      <c r="BP388" s="272" t="s">
        <v>44</v>
      </c>
      <c r="BQ388" s="272" t="s">
        <v>44</v>
      </c>
      <c r="BR388" s="272" t="s">
        <v>44</v>
      </c>
      <c r="BS388" s="272" t="s">
        <v>44</v>
      </c>
      <c r="BT388" s="272" t="s">
        <v>44</v>
      </c>
      <c r="BU388" s="272" t="s">
        <v>44</v>
      </c>
      <c r="BV388" s="272" t="s">
        <v>44</v>
      </c>
      <c r="BW388" s="272" t="s">
        <v>44</v>
      </c>
      <c r="BX388" s="272" t="s">
        <v>44</v>
      </c>
      <c r="BY388" s="272" t="s">
        <v>44</v>
      </c>
      <c r="BZ388" s="272" t="s">
        <v>44</v>
      </c>
      <c r="CA388" s="272" t="s">
        <v>44</v>
      </c>
      <c r="CB388" s="272" t="s">
        <v>44</v>
      </c>
      <c r="CC388" s="272" t="s">
        <v>44</v>
      </c>
      <c r="CD388" s="272" t="s">
        <v>44</v>
      </c>
      <c r="CE388" s="272" t="s">
        <v>44</v>
      </c>
      <c r="CF388" s="272" t="s">
        <v>44</v>
      </c>
      <c r="CG388" s="272" t="s">
        <v>44</v>
      </c>
      <c r="CH388" s="272" t="s">
        <v>44</v>
      </c>
      <c r="CI388" s="272" t="s">
        <v>44</v>
      </c>
      <c r="CJ388" s="272" t="s">
        <v>44</v>
      </c>
      <c r="CK388" s="272" t="s">
        <v>44</v>
      </c>
      <c r="CL388" s="272" t="s">
        <v>44</v>
      </c>
      <c r="CM388" s="272" t="s">
        <v>44</v>
      </c>
      <c r="CN388" s="272" t="s">
        <v>44</v>
      </c>
      <c r="CO388" s="272" t="s">
        <v>44</v>
      </c>
      <c r="CP388" s="272" t="s">
        <v>44</v>
      </c>
      <c r="CQ388" s="272" t="s">
        <v>44</v>
      </c>
      <c r="CR388" s="272" t="s">
        <v>44</v>
      </c>
      <c r="CS388" s="272" t="s">
        <v>44</v>
      </c>
      <c r="CT388" s="272" t="s">
        <v>44</v>
      </c>
      <c r="CU388" s="272" t="s">
        <v>44</v>
      </c>
      <c r="CV388" s="272" t="s">
        <v>44</v>
      </c>
      <c r="CW388" s="272" t="s">
        <v>44</v>
      </c>
      <c r="CX388" s="272">
        <v>213</v>
      </c>
      <c r="CY388" s="272">
        <v>53134</v>
      </c>
      <c r="CZ388" s="272">
        <v>249</v>
      </c>
      <c r="DA388" s="272">
        <v>446</v>
      </c>
      <c r="DB388" s="272">
        <v>3440</v>
      </c>
      <c r="DC388" s="272">
        <v>99137</v>
      </c>
      <c r="DD388" s="272">
        <v>29</v>
      </c>
      <c r="DE388" s="272">
        <v>55</v>
      </c>
      <c r="DF388" s="272" t="s">
        <v>44</v>
      </c>
      <c r="DG388" s="272" t="s">
        <v>44</v>
      </c>
      <c r="DH388" s="272" t="s">
        <v>44</v>
      </c>
      <c r="DI388" s="272" t="s">
        <v>44</v>
      </c>
      <c r="DJ388" s="272" t="s">
        <v>44</v>
      </c>
      <c r="DK388" s="272">
        <v>229</v>
      </c>
      <c r="DL388" s="250">
        <v>0</v>
      </c>
      <c r="DM388" s="250">
        <v>2659</v>
      </c>
      <c r="DN388" s="250">
        <v>0</v>
      </c>
      <c r="DO388" s="250">
        <v>1485</v>
      </c>
      <c r="DP388" s="250">
        <v>0</v>
      </c>
      <c r="DQ388" s="250">
        <v>0</v>
      </c>
      <c r="DR388" s="250">
        <v>0</v>
      </c>
      <c r="DS388" s="250">
        <v>12319013</v>
      </c>
      <c r="DT388" s="250">
        <v>4633</v>
      </c>
      <c r="DU388" s="250">
        <v>11054</v>
      </c>
      <c r="DV388" s="250">
        <v>0</v>
      </c>
      <c r="DW388" s="250">
        <v>0</v>
      </c>
      <c r="DX388" s="250">
        <v>0</v>
      </c>
      <c r="DY388" s="250">
        <v>8750483</v>
      </c>
      <c r="DZ388" s="250">
        <v>5893</v>
      </c>
      <c r="EA388" s="250">
        <v>14264</v>
      </c>
      <c r="EB388" s="155"/>
      <c r="EC388" s="75">
        <f t="shared" si="1076"/>
        <v>8</v>
      </c>
      <c r="ED388" s="74">
        <f t="shared" si="1077"/>
        <v>2018</v>
      </c>
      <c r="EE388" s="165">
        <f t="shared" si="1078"/>
        <v>43313</v>
      </c>
      <c r="EF388" s="157">
        <f t="shared" si="1079"/>
        <v>31</v>
      </c>
      <c r="EG388" s="156"/>
      <c r="EH388" s="166">
        <f>IFERROR(HLOOKUP(EH$1,$H$5:$FY$1802,MATCH($A388,$A$5:$A$1802,0),0)*HLOOKUP(EH$2,$H$5:$FY$1802,MATCH($A388,$A$5:$A$1802,0),0),$H$2)</f>
        <v>75400</v>
      </c>
      <c r="EI388" s="166" t="str">
        <f>IFERROR(HLOOKUP(EI$1,$H$5:$FY$1802,MATCH($A388,$A$5:$A$1802,0),0)*HLOOKUP(EI$2,$H$5:$FY$1802,MATCH($A388,$A$5:$A$1802,0),0),$H$2)</f>
        <v>-</v>
      </c>
      <c r="EJ388" s="166">
        <f>IFERROR(HLOOKUP(EJ$1,$H$5:$FY$1802,MATCH($A388,$A$5:$A$1802,0),0)*HLOOKUP(EJ$2,$H$5:$FY$1802,MATCH($A388,$A$5:$A$1802,0),0),$H$2)</f>
        <v>1432600</v>
      </c>
      <c r="EK388" s="166">
        <f>IFERROR(HLOOKUP(EK$1,$H$5:$FY$1802,MATCH($A388,$A$5:$A$1802,0),0)*HLOOKUP(EK$2,$H$5:$FY$1802,MATCH($A388,$A$5:$A$1802,0),0),$H$2)</f>
        <v>3242200</v>
      </c>
      <c r="EL388" s="166">
        <f>IFERROR(HLOOKUP(EL$1,$H$5:$FY$1802,MATCH($A388,$A$5:$A$1802,0),0)*HLOOKUP(EL$2,$H$5:$FY$1802,MATCH($A388,$A$5:$A$1802,0),0),$H$2)</f>
        <v>3557747</v>
      </c>
      <c r="EM388" s="166">
        <f>IFERROR(HLOOKUP(EM$1,$H$5:$FY$1802,MATCH($A388,$A$5:$A$1802,0),0)*HLOOKUP(EM$2,$H$5:$FY$1802,MATCH($A388,$A$5:$A$1802,0),0),$H$2)</f>
        <v>2712094</v>
      </c>
      <c r="EN388" s="166">
        <f>IFERROR(HLOOKUP(EN$1,$H$5:$FY$1802,MATCH($A388,$A$5:$A$1802,0),0)*HLOOKUP(EN$2,$H$5:$FY$1802,MATCH($A388,$A$5:$A$1802,0),0),$H$2)</f>
        <v>50419791</v>
      </c>
      <c r="EO388" s="166">
        <f>IFERROR(HLOOKUP(EO$1,$H$5:$FY$1802,MATCH($A388,$A$5:$A$1802,0),0)*HLOOKUP(EO$2,$H$5:$FY$1802,MATCH($A388,$A$5:$A$1802,0),0),$H$2)</f>
        <v>120678974</v>
      </c>
      <c r="EP388" s="166">
        <f>IFERROR(HLOOKUP(EP$1,$H$5:$FY$1802,MATCH($A388,$A$5:$A$1802,0),0)*HLOOKUP(EP$2,$H$5:$FY$1802,MATCH($A388,$A$5:$A$1802,0),0),$H$2)</f>
        <v>10068330</v>
      </c>
      <c r="EQ388" s="166" t="str">
        <f>IFERROR(HLOOKUP(EQ$1,$H$5:$FY$1802,MATCH($A388,$A$5:$A$1802,0),0)*HLOOKUP(EQ$2,$H$5:$FY$1802,MATCH($A388,$A$5:$A$1802,0),0),$H$2)</f>
        <v>-</v>
      </c>
      <c r="ER388" s="166" t="str">
        <f>IFERROR(HLOOKUP(ER$1,$H$5:$FY$1802,MATCH($A388,$A$5:$A$1802,0),0)*HLOOKUP(ER$2,$H$5:$FY$1802,MATCH($A388,$A$5:$A$1802,0),0),$H$2)</f>
        <v>-</v>
      </c>
      <c r="ES388" s="166" t="str">
        <f>IFERROR(HLOOKUP(ES$1,$H$5:$FY$1802,MATCH($A388,$A$5:$A$1802,0),0)*HLOOKUP(ES$2,$H$5:$FY$1802,MATCH($A388,$A$5:$A$1802,0),0),$H$2)</f>
        <v>-</v>
      </c>
      <c r="ET388" s="166" t="str">
        <f>IFERROR(HLOOKUP(ET$1,$H$5:$FY$1802,MATCH($A388,$A$5:$A$1802,0),0)*HLOOKUP(ET$2,$H$5:$FY$1802,MATCH($A388,$A$5:$A$1802,0),0),$H$2)</f>
        <v>-</v>
      </c>
      <c r="EU388" s="166" t="str">
        <f>IFERROR(HLOOKUP(EU$1,$H$5:$FY$1802,MATCH($A388,$A$5:$A$1802,0),0)*HLOOKUP(EU$2,$H$5:$FY$1802,MATCH($A388,$A$5:$A$1802,0),0),$H$2)</f>
        <v>-</v>
      </c>
      <c r="EV388" s="166" t="str">
        <f>IFERROR(HLOOKUP(EV$1,$H$5:$FY$1802,MATCH($A388,$A$5:$A$1802,0),0)*HLOOKUP(EV$2,$H$5:$FY$1802,MATCH($A388,$A$5:$A$1802,0),0),$H$2)</f>
        <v>-</v>
      </c>
      <c r="EW388" s="166" t="str">
        <f>IFERROR(HLOOKUP(EW$1,$H$5:$FY$1802,MATCH($A388,$A$5:$A$1802,0),0)*HLOOKUP(EW$2,$H$5:$FY$1802,MATCH($A388,$A$5:$A$1802,0),0),$H$2)</f>
        <v>-</v>
      </c>
      <c r="EX388" s="166" t="str">
        <f>IFERROR(HLOOKUP(EX$1,$H$5:$FY$1802,MATCH($A388,$A$5:$A$1802,0),0)*HLOOKUP(EX$2,$H$5:$FY$1802,MATCH($A388,$A$5:$A$1802,0),0),$H$2)</f>
        <v>-</v>
      </c>
      <c r="EY388" s="166" t="str">
        <f>IFERROR(HLOOKUP(EY$1,$H$5:$FY$1802,MATCH($A388,$A$5:$A$1802,0),0)*HLOOKUP(EY$2,$H$5:$FY$1802,MATCH($A388,$A$5:$A$1802,0),0),$H$2)</f>
        <v>-</v>
      </c>
      <c r="EZ388" s="166" t="str">
        <f>IFERROR(HLOOKUP(EZ$1,$H$5:$FY$1802,MATCH($A388,$A$5:$A$1802,0),0)*HLOOKUP(EZ$2,$H$5:$FY$1802,MATCH($A388,$A$5:$A$1802,0),0),$H$2)</f>
        <v>-</v>
      </c>
      <c r="FA388" s="166" t="str">
        <f>IFERROR(HLOOKUP(FA$1,$H$5:$FY$1802,MATCH($A388,$A$5:$A$1802,0),0)*HLOOKUP(FA$2,$H$5:$FY$1802,MATCH($A388,$A$5:$A$1802,0),0),$H$2)</f>
        <v>-</v>
      </c>
      <c r="FB388" s="166">
        <f>IFERROR(HLOOKUP(FB$1,$H$5:$FY$1802,MATCH($A388,$A$5:$A$1802,0),0)*HLOOKUP(FB$2,$H$5:$FY$1802,MATCH($A388,$A$5:$A$1802,0),0),$H$2)</f>
        <v>94998</v>
      </c>
      <c r="FC388" s="166">
        <f>IFERROR(HLOOKUP(FC$1,$H$5:$FY$1802,MATCH($A388,$A$5:$A$1802,0),0)*HLOOKUP(FC$2,$H$5:$FY$1802,MATCH($A388,$A$5:$A$1802,0),0),$H$2)</f>
        <v>189200</v>
      </c>
      <c r="FD388" s="166">
        <f>IFERROR(HLOOKUP(FD$1,$H$5:$FY$1802,MATCH($A388,$A$5:$A$1802,0),0)*HLOOKUP(FD$2,$H$5:$FY$1802,MATCH($A388,$A$5:$A$1802,0),0),$H$2)</f>
        <v>0</v>
      </c>
      <c r="FE388" s="166">
        <f>IFERROR(HLOOKUP(FE$1,$H$5:$FY$1802,MATCH($A388,$A$5:$A$1802,0),0)*HLOOKUP(FE$2,$H$5:$FY$1802,MATCH($A388,$A$5:$A$1802,0),0),$H$2)</f>
        <v>29392586</v>
      </c>
      <c r="FF388" s="166">
        <f>IFERROR(HLOOKUP(FF$1,$H$5:$FY$1802,MATCH($A388,$A$5:$A$1802,0),0)*HLOOKUP(FF$2,$H$5:$FY$1802,MATCH($A388,$A$5:$A$1802,0),0),$H$2)</f>
        <v>0</v>
      </c>
      <c r="FG388" s="166">
        <f>IFERROR(HLOOKUP(FG$1,$H$5:$FY$1802,MATCH($A388,$A$5:$A$1802,0),0)*HLOOKUP(FG$2,$H$5:$FY$1802,MATCH($A388,$A$5:$A$1802,0),0),$H$2)</f>
        <v>21182040</v>
      </c>
      <c r="FH388" s="152"/>
      <c r="FI388" s="405">
        <f t="shared" si="1080"/>
        <v>1.9184104434632367</v>
      </c>
      <c r="FJ388" s="405">
        <f t="shared" si="1080"/>
        <v>1.4087156843923978</v>
      </c>
      <c r="FK388" s="405">
        <f t="shared" si="1081"/>
        <v>1.9038101186758276</v>
      </c>
      <c r="FL388" s="405">
        <f t="shared" si="1082"/>
        <v>1.4303560274828233</v>
      </c>
      <c r="FM388" s="405">
        <f t="shared" si="1083"/>
        <v>1.2726743155282021</v>
      </c>
      <c r="FN388" s="405">
        <f t="shared" si="1084"/>
        <v>1.0567332776131499</v>
      </c>
      <c r="FO388" s="405">
        <f t="shared" si="1085"/>
        <v>1.7055632242945651</v>
      </c>
      <c r="FP388" s="405">
        <f t="shared" si="1086"/>
        <v>1.0488587846297068</v>
      </c>
      <c r="FQ388" s="405">
        <f t="shared" si="1087"/>
        <v>2.3321100917431195</v>
      </c>
      <c r="FR388" s="405">
        <f t="shared" si="1088"/>
        <v>1.0605504587155963</v>
      </c>
      <c r="FS388" s="65"/>
    </row>
    <row r="389" spans="1:175" ht="10.35" customHeight="1" x14ac:dyDescent="0.2">
      <c r="A389" s="174" t="str">
        <f t="shared" si="1075"/>
        <v>2018-19AUGUSTRX8</v>
      </c>
      <c r="B389" s="176" t="str">
        <f t="shared" si="1089"/>
        <v>2018-19</v>
      </c>
      <c r="C389" s="175" t="s">
        <v>827</v>
      </c>
      <c r="D389" s="176" t="str">
        <f>INDEX($FV$16:$FW$26,MATCH($F389,$FV$16:$FV$26,0),2)</f>
        <v>Y63</v>
      </c>
      <c r="E389" s="176" t="str">
        <f>VLOOKUP($D389,$FW$8:$FX$14,2,0)</f>
        <v>North East and Yorkshire</v>
      </c>
      <c r="F389" s="275" t="s">
        <v>869</v>
      </c>
      <c r="G389" s="275" t="s">
        <v>881</v>
      </c>
      <c r="H389" s="276">
        <v>81465</v>
      </c>
      <c r="I389" s="276">
        <v>59169</v>
      </c>
      <c r="J389" s="276">
        <v>103759</v>
      </c>
      <c r="K389" s="276">
        <v>2</v>
      </c>
      <c r="L389" s="276">
        <v>1</v>
      </c>
      <c r="M389" s="276" t="s">
        <v>44</v>
      </c>
      <c r="N389" s="276">
        <v>1</v>
      </c>
      <c r="O389" s="276">
        <v>34</v>
      </c>
      <c r="P389" s="276" t="s">
        <v>44</v>
      </c>
      <c r="Q389" s="276" t="s">
        <v>44</v>
      </c>
      <c r="R389" s="276" t="s">
        <v>44</v>
      </c>
      <c r="S389" s="276" t="s">
        <v>44</v>
      </c>
      <c r="T389" s="276">
        <v>64245</v>
      </c>
      <c r="U389" s="276">
        <v>5071</v>
      </c>
      <c r="V389" s="276">
        <v>3576</v>
      </c>
      <c r="W389" s="276">
        <v>35514</v>
      </c>
      <c r="X389" s="276">
        <v>12189</v>
      </c>
      <c r="Y389" s="276">
        <v>986</v>
      </c>
      <c r="Z389" s="276">
        <v>2146557</v>
      </c>
      <c r="AA389" s="276">
        <v>423</v>
      </c>
      <c r="AB389" s="276">
        <v>725</v>
      </c>
      <c r="AC389" s="276">
        <v>2338712</v>
      </c>
      <c r="AD389" s="276">
        <v>654</v>
      </c>
      <c r="AE389" s="276">
        <v>1168</v>
      </c>
      <c r="AF389" s="276">
        <v>41397106</v>
      </c>
      <c r="AG389" s="276">
        <v>1166</v>
      </c>
      <c r="AH389" s="276">
        <v>2387</v>
      </c>
      <c r="AI389" s="276">
        <v>33641515</v>
      </c>
      <c r="AJ389" s="276">
        <v>2760</v>
      </c>
      <c r="AK389" s="276">
        <v>6402</v>
      </c>
      <c r="AL389" s="276">
        <v>4060323</v>
      </c>
      <c r="AM389" s="276">
        <v>4118</v>
      </c>
      <c r="AN389" s="276">
        <v>9948</v>
      </c>
      <c r="AO389" s="276">
        <v>4250</v>
      </c>
      <c r="AP389" s="276">
        <v>424</v>
      </c>
      <c r="AQ389" s="276">
        <v>801</v>
      </c>
      <c r="AR389" s="276">
        <v>3172</v>
      </c>
      <c r="AS389" s="276">
        <v>459</v>
      </c>
      <c r="AT389" s="276">
        <v>2566</v>
      </c>
      <c r="AU389" s="276">
        <v>2301</v>
      </c>
      <c r="AV389" s="276">
        <v>38405</v>
      </c>
      <c r="AW389" s="276">
        <v>6256</v>
      </c>
      <c r="AX389" s="276">
        <v>15334</v>
      </c>
      <c r="AY389" s="276">
        <v>59995</v>
      </c>
      <c r="AZ389" s="276">
        <v>11716</v>
      </c>
      <c r="BA389" s="276">
        <v>8748</v>
      </c>
      <c r="BB389" s="276">
        <v>8213</v>
      </c>
      <c r="BC389" s="276">
        <v>6239</v>
      </c>
      <c r="BD389" s="276">
        <v>53503</v>
      </c>
      <c r="BE389" s="276">
        <v>41814</v>
      </c>
      <c r="BF389" s="276">
        <v>26358</v>
      </c>
      <c r="BG389" s="276">
        <v>16906</v>
      </c>
      <c r="BH389" s="276">
        <v>1846</v>
      </c>
      <c r="BI389" s="276">
        <v>1119</v>
      </c>
      <c r="BJ389" s="276" t="s">
        <v>44</v>
      </c>
      <c r="BK389" s="276" t="s">
        <v>44</v>
      </c>
      <c r="BL389" s="276" t="s">
        <v>44</v>
      </c>
      <c r="BM389" s="276" t="s">
        <v>44</v>
      </c>
      <c r="BN389" s="276" t="s">
        <v>44</v>
      </c>
      <c r="BO389" s="276" t="s">
        <v>44</v>
      </c>
      <c r="BP389" s="276" t="s">
        <v>44</v>
      </c>
      <c r="BQ389" s="276" t="s">
        <v>44</v>
      </c>
      <c r="BR389" s="276" t="s">
        <v>44</v>
      </c>
      <c r="BS389" s="276" t="s">
        <v>44</v>
      </c>
      <c r="BT389" s="276" t="s">
        <v>44</v>
      </c>
      <c r="BU389" s="276" t="s">
        <v>44</v>
      </c>
      <c r="BV389" s="276" t="s">
        <v>44</v>
      </c>
      <c r="BW389" s="276" t="s">
        <v>44</v>
      </c>
      <c r="BX389" s="276" t="s">
        <v>44</v>
      </c>
      <c r="BY389" s="276" t="s">
        <v>44</v>
      </c>
      <c r="BZ389" s="276" t="s">
        <v>44</v>
      </c>
      <c r="CA389" s="276" t="s">
        <v>44</v>
      </c>
      <c r="CB389" s="276" t="s">
        <v>44</v>
      </c>
      <c r="CC389" s="276" t="s">
        <v>44</v>
      </c>
      <c r="CD389" s="276" t="s">
        <v>44</v>
      </c>
      <c r="CE389" s="276" t="s">
        <v>44</v>
      </c>
      <c r="CF389" s="276" t="s">
        <v>44</v>
      </c>
      <c r="CG389" s="276" t="s">
        <v>44</v>
      </c>
      <c r="CH389" s="276" t="s">
        <v>44</v>
      </c>
      <c r="CI389" s="276" t="s">
        <v>44</v>
      </c>
      <c r="CJ389" s="276" t="s">
        <v>44</v>
      </c>
      <c r="CK389" s="276" t="s">
        <v>44</v>
      </c>
      <c r="CL389" s="276" t="s">
        <v>44</v>
      </c>
      <c r="CM389" s="276" t="s">
        <v>44</v>
      </c>
      <c r="CN389" s="276" t="s">
        <v>44</v>
      </c>
      <c r="CO389" s="276" t="s">
        <v>44</v>
      </c>
      <c r="CP389" s="276" t="s">
        <v>44</v>
      </c>
      <c r="CQ389" s="276" t="s">
        <v>44</v>
      </c>
      <c r="CR389" s="276" t="s">
        <v>44</v>
      </c>
      <c r="CS389" s="276" t="s">
        <v>44</v>
      </c>
      <c r="CT389" s="276" t="s">
        <v>44</v>
      </c>
      <c r="CU389" s="276" t="s">
        <v>44</v>
      </c>
      <c r="CV389" s="276" t="s">
        <v>44</v>
      </c>
      <c r="CW389" s="276" t="s">
        <v>44</v>
      </c>
      <c r="CX389" s="276">
        <v>0</v>
      </c>
      <c r="CY389" s="276">
        <v>0</v>
      </c>
      <c r="CZ389" s="276">
        <v>0</v>
      </c>
      <c r="DA389" s="276">
        <v>0</v>
      </c>
      <c r="DB389" s="276">
        <v>3093</v>
      </c>
      <c r="DC389" s="276">
        <v>108070</v>
      </c>
      <c r="DD389" s="276">
        <v>35</v>
      </c>
      <c r="DE389" s="276">
        <v>58</v>
      </c>
      <c r="DF389" s="276" t="s">
        <v>44</v>
      </c>
      <c r="DG389" s="276" t="s">
        <v>44</v>
      </c>
      <c r="DH389" s="276" t="s">
        <v>44</v>
      </c>
      <c r="DI389" s="276" t="s">
        <v>44</v>
      </c>
      <c r="DJ389" s="276" t="s">
        <v>44</v>
      </c>
      <c r="DK389" s="276">
        <v>79</v>
      </c>
      <c r="DL389" s="252">
        <v>3231</v>
      </c>
      <c r="DM389" s="252">
        <v>183</v>
      </c>
      <c r="DN389" s="252">
        <v>42</v>
      </c>
      <c r="DO389" s="252">
        <v>2700</v>
      </c>
      <c r="DP389" s="252">
        <v>13959051</v>
      </c>
      <c r="DQ389" s="252">
        <v>4320</v>
      </c>
      <c r="DR389" s="252">
        <v>9397</v>
      </c>
      <c r="DS389" s="252">
        <v>898651</v>
      </c>
      <c r="DT389" s="252">
        <v>4911</v>
      </c>
      <c r="DU389" s="252">
        <v>9993</v>
      </c>
      <c r="DV389" s="252">
        <v>238182</v>
      </c>
      <c r="DW389" s="252">
        <v>5671</v>
      </c>
      <c r="DX389" s="252">
        <v>11035</v>
      </c>
      <c r="DY389" s="252">
        <v>22616080</v>
      </c>
      <c r="DZ389" s="252">
        <v>8376</v>
      </c>
      <c r="EA389" s="252">
        <v>19376</v>
      </c>
      <c r="EB389" s="177"/>
      <c r="EC389" s="167">
        <f t="shared" si="1076"/>
        <v>8</v>
      </c>
      <c r="ED389" s="174">
        <f t="shared" si="1077"/>
        <v>2018</v>
      </c>
      <c r="EE389" s="173">
        <f t="shared" si="1078"/>
        <v>43313</v>
      </c>
      <c r="EF389" s="150">
        <f t="shared" si="1079"/>
        <v>31</v>
      </c>
      <c r="EG389" s="178"/>
      <c r="EH389" s="179">
        <f>IFERROR(HLOOKUP(EH$1,$H$5:$FY$1802,MATCH($A389,$A$5:$A$1802,0),0)*HLOOKUP(EH$2,$H$5:$FY$1802,MATCH($A389,$A$5:$A$1802,0),0),$H$2)</f>
        <v>59169</v>
      </c>
      <c r="EI389" s="179" t="str">
        <f>IFERROR(HLOOKUP(EI$1,$H$5:$FY$1802,MATCH($A389,$A$5:$A$1802,0),0)*HLOOKUP(EI$2,$H$5:$FY$1802,MATCH($A389,$A$5:$A$1802,0),0),$H$2)</f>
        <v>-</v>
      </c>
      <c r="EJ389" s="179">
        <f>IFERROR(HLOOKUP(EJ$1,$H$5:$FY$1802,MATCH($A389,$A$5:$A$1802,0),0)*HLOOKUP(EJ$2,$H$5:$FY$1802,MATCH($A389,$A$5:$A$1802,0),0),$H$2)</f>
        <v>59169</v>
      </c>
      <c r="EK389" s="179">
        <f>IFERROR(HLOOKUP(EK$1,$H$5:$FY$1802,MATCH($A389,$A$5:$A$1802,0),0)*HLOOKUP(EK$2,$H$5:$FY$1802,MATCH($A389,$A$5:$A$1802,0),0),$H$2)</f>
        <v>2011746</v>
      </c>
      <c r="EL389" s="179">
        <f>IFERROR(HLOOKUP(EL$1,$H$5:$FY$1802,MATCH($A389,$A$5:$A$1802,0),0)*HLOOKUP(EL$2,$H$5:$FY$1802,MATCH($A389,$A$5:$A$1802,0),0),$H$2)</f>
        <v>3676475</v>
      </c>
      <c r="EM389" s="179">
        <f>IFERROR(HLOOKUP(EM$1,$H$5:$FY$1802,MATCH($A389,$A$5:$A$1802,0),0)*HLOOKUP(EM$2,$H$5:$FY$1802,MATCH($A389,$A$5:$A$1802,0),0),$H$2)</f>
        <v>4176768</v>
      </c>
      <c r="EN389" s="179">
        <f>IFERROR(HLOOKUP(EN$1,$H$5:$FY$1802,MATCH($A389,$A$5:$A$1802,0),0)*HLOOKUP(EN$2,$H$5:$FY$1802,MATCH($A389,$A$5:$A$1802,0),0),$H$2)</f>
        <v>84771918</v>
      </c>
      <c r="EO389" s="179">
        <f>IFERROR(HLOOKUP(EO$1,$H$5:$FY$1802,MATCH($A389,$A$5:$A$1802,0),0)*HLOOKUP(EO$2,$H$5:$FY$1802,MATCH($A389,$A$5:$A$1802,0),0),$H$2)</f>
        <v>78033978</v>
      </c>
      <c r="EP389" s="179">
        <f>IFERROR(HLOOKUP(EP$1,$H$5:$FY$1802,MATCH($A389,$A$5:$A$1802,0),0)*HLOOKUP(EP$2,$H$5:$FY$1802,MATCH($A389,$A$5:$A$1802,0),0),$H$2)</f>
        <v>9808728</v>
      </c>
      <c r="EQ389" s="179" t="str">
        <f>IFERROR(HLOOKUP(EQ$1,$H$5:$FY$1802,MATCH($A389,$A$5:$A$1802,0),0)*HLOOKUP(EQ$2,$H$5:$FY$1802,MATCH($A389,$A$5:$A$1802,0),0),$H$2)</f>
        <v>-</v>
      </c>
      <c r="ER389" s="179" t="str">
        <f>IFERROR(HLOOKUP(ER$1,$H$5:$FY$1802,MATCH($A389,$A$5:$A$1802,0),0)*HLOOKUP(ER$2,$H$5:$FY$1802,MATCH($A389,$A$5:$A$1802,0),0),$H$2)</f>
        <v>-</v>
      </c>
      <c r="ES389" s="179" t="str">
        <f>IFERROR(HLOOKUP(ES$1,$H$5:$FY$1802,MATCH($A389,$A$5:$A$1802,0),0)*HLOOKUP(ES$2,$H$5:$FY$1802,MATCH($A389,$A$5:$A$1802,0),0),$H$2)</f>
        <v>-</v>
      </c>
      <c r="ET389" s="179" t="str">
        <f>IFERROR(HLOOKUP(ET$1,$H$5:$FY$1802,MATCH($A389,$A$5:$A$1802,0),0)*HLOOKUP(ET$2,$H$5:$FY$1802,MATCH($A389,$A$5:$A$1802,0),0),$H$2)</f>
        <v>-</v>
      </c>
      <c r="EU389" s="179" t="str">
        <f>IFERROR(HLOOKUP(EU$1,$H$5:$FY$1802,MATCH($A389,$A$5:$A$1802,0),0)*HLOOKUP(EU$2,$H$5:$FY$1802,MATCH($A389,$A$5:$A$1802,0),0),$H$2)</f>
        <v>-</v>
      </c>
      <c r="EV389" s="179" t="str">
        <f>IFERROR(HLOOKUP(EV$1,$H$5:$FY$1802,MATCH($A389,$A$5:$A$1802,0),0)*HLOOKUP(EV$2,$H$5:$FY$1802,MATCH($A389,$A$5:$A$1802,0),0),$H$2)</f>
        <v>-</v>
      </c>
      <c r="EW389" s="179" t="str">
        <f>IFERROR(HLOOKUP(EW$1,$H$5:$FY$1802,MATCH($A389,$A$5:$A$1802,0),0)*HLOOKUP(EW$2,$H$5:$FY$1802,MATCH($A389,$A$5:$A$1802,0),0),$H$2)</f>
        <v>-</v>
      </c>
      <c r="EX389" s="179" t="str">
        <f>IFERROR(HLOOKUP(EX$1,$H$5:$FY$1802,MATCH($A389,$A$5:$A$1802,0),0)*HLOOKUP(EX$2,$H$5:$FY$1802,MATCH($A389,$A$5:$A$1802,0),0),$H$2)</f>
        <v>-</v>
      </c>
      <c r="EY389" s="179" t="str">
        <f>IFERROR(HLOOKUP(EY$1,$H$5:$FY$1802,MATCH($A389,$A$5:$A$1802,0),0)*HLOOKUP(EY$2,$H$5:$FY$1802,MATCH($A389,$A$5:$A$1802,0),0),$H$2)</f>
        <v>-</v>
      </c>
      <c r="EZ389" s="179" t="str">
        <f>IFERROR(HLOOKUP(EZ$1,$H$5:$FY$1802,MATCH($A389,$A$5:$A$1802,0),0)*HLOOKUP(EZ$2,$H$5:$FY$1802,MATCH($A389,$A$5:$A$1802,0),0),$H$2)</f>
        <v>-</v>
      </c>
      <c r="FA389" s="179" t="str">
        <f>IFERROR(HLOOKUP(FA$1,$H$5:$FY$1802,MATCH($A389,$A$5:$A$1802,0),0)*HLOOKUP(FA$2,$H$5:$FY$1802,MATCH($A389,$A$5:$A$1802,0),0),$H$2)</f>
        <v>-</v>
      </c>
      <c r="FB389" s="179">
        <f>IFERROR(HLOOKUP(FB$1,$H$5:$FY$1802,MATCH($A389,$A$5:$A$1802,0),0)*HLOOKUP(FB$2,$H$5:$FY$1802,MATCH($A389,$A$5:$A$1802,0),0),$H$2)</f>
        <v>0</v>
      </c>
      <c r="FC389" s="179">
        <f>IFERROR(HLOOKUP(FC$1,$H$5:$FY$1802,MATCH($A389,$A$5:$A$1802,0),0)*HLOOKUP(FC$2,$H$5:$FY$1802,MATCH($A389,$A$5:$A$1802,0),0),$H$2)</f>
        <v>179394</v>
      </c>
      <c r="FD389" s="179">
        <f>IFERROR(HLOOKUP(FD$1,$H$5:$FY$1802,MATCH($A389,$A$5:$A$1802,0),0)*HLOOKUP(FD$2,$H$5:$FY$1802,MATCH($A389,$A$5:$A$1802,0),0),$H$2)</f>
        <v>30361707</v>
      </c>
      <c r="FE389" s="179">
        <f>IFERROR(HLOOKUP(FE$1,$H$5:$FY$1802,MATCH($A389,$A$5:$A$1802,0),0)*HLOOKUP(FE$2,$H$5:$FY$1802,MATCH($A389,$A$5:$A$1802,0),0),$H$2)</f>
        <v>1828719</v>
      </c>
      <c r="FF389" s="179">
        <f>IFERROR(HLOOKUP(FF$1,$H$5:$FY$1802,MATCH($A389,$A$5:$A$1802,0),0)*HLOOKUP(FF$2,$H$5:$FY$1802,MATCH($A389,$A$5:$A$1802,0),0),$H$2)</f>
        <v>463470</v>
      </c>
      <c r="FG389" s="179">
        <f>IFERROR(HLOOKUP(FG$1,$H$5:$FY$1802,MATCH($A389,$A$5:$A$1802,0),0)*HLOOKUP(FG$2,$H$5:$FY$1802,MATCH($A389,$A$5:$A$1802,0),0),$H$2)</f>
        <v>52315200</v>
      </c>
      <c r="FH389" s="151"/>
      <c r="FI389" s="407">
        <f t="shared" si="1080"/>
        <v>2.310392427529087</v>
      </c>
      <c r="FJ389" s="407">
        <f t="shared" si="1080"/>
        <v>1.7251035298757642</v>
      </c>
      <c r="FK389" s="407">
        <f t="shared" si="1081"/>
        <v>2.2967002237136467</v>
      </c>
      <c r="FL389" s="407">
        <f t="shared" si="1082"/>
        <v>1.7446868008948546</v>
      </c>
      <c r="FM389" s="407">
        <f t="shared" si="1083"/>
        <v>1.5065326350171764</v>
      </c>
      <c r="FN389" s="407">
        <f t="shared" si="1084"/>
        <v>1.1773948302078054</v>
      </c>
      <c r="FO389" s="407">
        <f t="shared" si="1085"/>
        <v>2.1624415456559194</v>
      </c>
      <c r="FP389" s="407">
        <f t="shared" si="1086"/>
        <v>1.3869882681105916</v>
      </c>
      <c r="FQ389" s="407">
        <f t="shared" si="1087"/>
        <v>1.8722109533468561</v>
      </c>
      <c r="FR389" s="407">
        <f t="shared" si="1088"/>
        <v>1.1348884381338742</v>
      </c>
      <c r="FS389" s="408"/>
    </row>
    <row r="390" spans="1:175" ht="10.35" customHeight="1" x14ac:dyDescent="0.2">
      <c r="A390" s="80" t="str">
        <f t="shared" si="1075"/>
        <v>2018-19SEPTEMBERRX9</v>
      </c>
      <c r="B390" s="169" t="str">
        <f t="shared" si="1089"/>
        <v>2018-19</v>
      </c>
      <c r="C390" s="77" t="s">
        <v>830</v>
      </c>
      <c r="D390" s="169" t="str">
        <f>INDEX($FV$16:$FW$26,MATCH($F390,$FV$16:$FV$26,0),2)</f>
        <v>Y60</v>
      </c>
      <c r="E390" s="169" t="str">
        <f>VLOOKUP($D390,$FW$8:$FX$14,2,0)</f>
        <v>Midlands</v>
      </c>
      <c r="F390" s="269" t="s">
        <v>845</v>
      </c>
      <c r="G390" s="269" t="s">
        <v>871</v>
      </c>
      <c r="H390" s="270">
        <v>83922</v>
      </c>
      <c r="I390" s="270">
        <v>68553</v>
      </c>
      <c r="J390" s="270">
        <v>296429</v>
      </c>
      <c r="K390" s="270">
        <v>4</v>
      </c>
      <c r="L390" s="270">
        <v>2</v>
      </c>
      <c r="M390" s="270" t="s">
        <v>44</v>
      </c>
      <c r="N390" s="270">
        <v>18</v>
      </c>
      <c r="O390" s="270">
        <v>62</v>
      </c>
      <c r="P390" s="270" t="s">
        <v>44</v>
      </c>
      <c r="Q390" s="270" t="s">
        <v>44</v>
      </c>
      <c r="R390" s="270" t="s">
        <v>44</v>
      </c>
      <c r="S390" s="270" t="s">
        <v>44</v>
      </c>
      <c r="T390" s="270">
        <v>57669</v>
      </c>
      <c r="U390" s="270">
        <v>5834</v>
      </c>
      <c r="V390" s="270">
        <v>3768</v>
      </c>
      <c r="W390" s="270">
        <v>33670</v>
      </c>
      <c r="X390" s="270">
        <v>11550</v>
      </c>
      <c r="Y390" s="270">
        <v>175</v>
      </c>
      <c r="Z390" s="270">
        <v>2602558</v>
      </c>
      <c r="AA390" s="270">
        <v>446</v>
      </c>
      <c r="AB390" s="270">
        <v>800</v>
      </c>
      <c r="AC390" s="270">
        <v>3989218</v>
      </c>
      <c r="AD390" s="270">
        <v>1059</v>
      </c>
      <c r="AE390" s="270">
        <v>2548</v>
      </c>
      <c r="AF390" s="270">
        <v>66093905</v>
      </c>
      <c r="AG390" s="270">
        <v>1963</v>
      </c>
      <c r="AH390" s="270">
        <v>4128</v>
      </c>
      <c r="AI390" s="270">
        <v>54611409</v>
      </c>
      <c r="AJ390" s="270">
        <v>4728</v>
      </c>
      <c r="AK390" s="270">
        <v>11505</v>
      </c>
      <c r="AL390" s="270">
        <v>568366</v>
      </c>
      <c r="AM390" s="270">
        <v>3248</v>
      </c>
      <c r="AN390" s="270">
        <v>8870</v>
      </c>
      <c r="AO390" s="270">
        <v>3913</v>
      </c>
      <c r="AP390" s="270">
        <v>1587</v>
      </c>
      <c r="AQ390" s="270">
        <v>774</v>
      </c>
      <c r="AR390" s="270">
        <v>6</v>
      </c>
      <c r="AS390" s="270">
        <v>815</v>
      </c>
      <c r="AT390" s="270">
        <v>737</v>
      </c>
      <c r="AU390" s="270">
        <v>3</v>
      </c>
      <c r="AV390" s="270">
        <v>35251</v>
      </c>
      <c r="AW390" s="270">
        <v>2517</v>
      </c>
      <c r="AX390" s="270">
        <v>15988</v>
      </c>
      <c r="AY390" s="270">
        <v>53756</v>
      </c>
      <c r="AZ390" s="270">
        <v>11076</v>
      </c>
      <c r="BA390" s="270">
        <v>8567</v>
      </c>
      <c r="BB390" s="270">
        <v>7485</v>
      </c>
      <c r="BC390" s="270">
        <v>5851</v>
      </c>
      <c r="BD390" s="270">
        <v>43543</v>
      </c>
      <c r="BE390" s="270">
        <v>36287</v>
      </c>
      <c r="BF390" s="270">
        <v>15126</v>
      </c>
      <c r="BG390" s="270">
        <v>12068</v>
      </c>
      <c r="BH390" s="270">
        <v>215</v>
      </c>
      <c r="BI390" s="270">
        <v>170</v>
      </c>
      <c r="BJ390" s="270" t="s">
        <v>44</v>
      </c>
      <c r="BK390" s="270" t="s">
        <v>44</v>
      </c>
      <c r="BL390" s="270" t="s">
        <v>44</v>
      </c>
      <c r="BM390" s="270" t="s">
        <v>44</v>
      </c>
      <c r="BN390" s="270" t="s">
        <v>44</v>
      </c>
      <c r="BO390" s="270" t="s">
        <v>44</v>
      </c>
      <c r="BP390" s="270" t="s">
        <v>44</v>
      </c>
      <c r="BQ390" s="270" t="s">
        <v>44</v>
      </c>
      <c r="BR390" s="270" t="s">
        <v>44</v>
      </c>
      <c r="BS390" s="270" t="s">
        <v>44</v>
      </c>
      <c r="BT390" s="270" t="s">
        <v>44</v>
      </c>
      <c r="BU390" s="270" t="s">
        <v>44</v>
      </c>
      <c r="BV390" s="270" t="s">
        <v>44</v>
      </c>
      <c r="BW390" s="270" t="s">
        <v>44</v>
      </c>
      <c r="BX390" s="270" t="s">
        <v>44</v>
      </c>
      <c r="BY390" s="270" t="s">
        <v>44</v>
      </c>
      <c r="BZ390" s="270" t="s">
        <v>44</v>
      </c>
      <c r="CA390" s="270" t="s">
        <v>44</v>
      </c>
      <c r="CB390" s="270" t="s">
        <v>44</v>
      </c>
      <c r="CC390" s="270" t="s">
        <v>44</v>
      </c>
      <c r="CD390" s="270" t="s">
        <v>44</v>
      </c>
      <c r="CE390" s="270" t="s">
        <v>44</v>
      </c>
      <c r="CF390" s="270" t="s">
        <v>44</v>
      </c>
      <c r="CG390" s="270" t="s">
        <v>44</v>
      </c>
      <c r="CH390" s="270" t="s">
        <v>44</v>
      </c>
      <c r="CI390" s="270" t="s">
        <v>44</v>
      </c>
      <c r="CJ390" s="270" t="s">
        <v>44</v>
      </c>
      <c r="CK390" s="270" t="s">
        <v>44</v>
      </c>
      <c r="CL390" s="270" t="s">
        <v>44</v>
      </c>
      <c r="CM390" s="270" t="s">
        <v>44</v>
      </c>
      <c r="CN390" s="270" t="s">
        <v>44</v>
      </c>
      <c r="CO390" s="270" t="s">
        <v>44</v>
      </c>
      <c r="CP390" s="270" t="s">
        <v>44</v>
      </c>
      <c r="CQ390" s="270" t="s">
        <v>44</v>
      </c>
      <c r="CR390" s="270" t="s">
        <v>44</v>
      </c>
      <c r="CS390" s="270" t="s">
        <v>44</v>
      </c>
      <c r="CT390" s="270" t="s">
        <v>44</v>
      </c>
      <c r="CU390" s="270" t="s">
        <v>44</v>
      </c>
      <c r="CV390" s="270" t="s">
        <v>44</v>
      </c>
      <c r="CW390" s="270" t="s">
        <v>44</v>
      </c>
      <c r="CX390" s="270">
        <v>279</v>
      </c>
      <c r="CY390" s="270">
        <v>74934</v>
      </c>
      <c r="CZ390" s="270">
        <v>269</v>
      </c>
      <c r="DA390" s="270">
        <v>484</v>
      </c>
      <c r="DB390" s="270">
        <v>2794</v>
      </c>
      <c r="DC390" s="270">
        <v>114112</v>
      </c>
      <c r="DD390" s="270">
        <v>41</v>
      </c>
      <c r="DE390" s="270">
        <v>78</v>
      </c>
      <c r="DF390" s="270" t="s">
        <v>44</v>
      </c>
      <c r="DG390" s="270" t="s">
        <v>44</v>
      </c>
      <c r="DH390" s="270" t="s">
        <v>44</v>
      </c>
      <c r="DI390" s="270" t="s">
        <v>44</v>
      </c>
      <c r="DJ390" s="270" t="s">
        <v>44</v>
      </c>
      <c r="DK390" s="270">
        <v>0</v>
      </c>
      <c r="DL390" s="249">
        <v>316</v>
      </c>
      <c r="DM390" s="249">
        <v>273</v>
      </c>
      <c r="DN390" s="249">
        <v>4</v>
      </c>
      <c r="DO390" s="249">
        <v>1934</v>
      </c>
      <c r="DP390" s="249">
        <v>1711986</v>
      </c>
      <c r="DQ390" s="249">
        <v>5418</v>
      </c>
      <c r="DR390" s="249">
        <v>11782</v>
      </c>
      <c r="DS390" s="249">
        <v>1531460</v>
      </c>
      <c r="DT390" s="249">
        <v>5610</v>
      </c>
      <c r="DU390" s="249">
        <v>9621</v>
      </c>
      <c r="DV390" s="249">
        <v>22322</v>
      </c>
      <c r="DW390" s="249">
        <v>5581</v>
      </c>
      <c r="DX390" s="249">
        <v>9782</v>
      </c>
      <c r="DY390" s="249">
        <v>15838395</v>
      </c>
      <c r="DZ390" s="249">
        <v>8189</v>
      </c>
      <c r="EA390" s="249">
        <v>18754</v>
      </c>
      <c r="EB390" s="155"/>
      <c r="EC390" s="170">
        <f t="shared" si="1076"/>
        <v>9</v>
      </c>
      <c r="ED390" s="74">
        <f t="shared" si="1077"/>
        <v>2018</v>
      </c>
      <c r="EE390" s="165">
        <f t="shared" si="1078"/>
        <v>43344</v>
      </c>
      <c r="EF390" s="157">
        <f t="shared" si="1079"/>
        <v>30</v>
      </c>
      <c r="EG390" s="156"/>
      <c r="EH390" s="171">
        <f>IFERROR(HLOOKUP(EH$1,$H$5:$FY$1802,MATCH($A390,$A$5:$A$1802,0),0)*HLOOKUP(EH$2,$H$5:$FY$1802,MATCH($A390,$A$5:$A$1802,0),0),$H$2)</f>
        <v>137106</v>
      </c>
      <c r="EI390" s="171" t="str">
        <f>IFERROR(HLOOKUP(EI$1,$H$5:$FY$1802,MATCH($A390,$A$5:$A$1802,0),0)*HLOOKUP(EI$2,$H$5:$FY$1802,MATCH($A390,$A$5:$A$1802,0),0),$H$2)</f>
        <v>-</v>
      </c>
      <c r="EJ390" s="171">
        <f>IFERROR(HLOOKUP(EJ$1,$H$5:$FY$1802,MATCH($A390,$A$5:$A$1802,0),0)*HLOOKUP(EJ$2,$H$5:$FY$1802,MATCH($A390,$A$5:$A$1802,0),0),$H$2)</f>
        <v>1233954</v>
      </c>
      <c r="EK390" s="171">
        <f>IFERROR(HLOOKUP(EK$1,$H$5:$FY$1802,MATCH($A390,$A$5:$A$1802,0),0)*HLOOKUP(EK$2,$H$5:$FY$1802,MATCH($A390,$A$5:$A$1802,0),0),$H$2)</f>
        <v>4250286</v>
      </c>
      <c r="EL390" s="171">
        <f>IFERROR(HLOOKUP(EL$1,$H$5:$FY$1802,MATCH($A390,$A$5:$A$1802,0),0)*HLOOKUP(EL$2,$H$5:$FY$1802,MATCH($A390,$A$5:$A$1802,0),0),$H$2)</f>
        <v>4667200</v>
      </c>
      <c r="EM390" s="171">
        <f>IFERROR(HLOOKUP(EM$1,$H$5:$FY$1802,MATCH($A390,$A$5:$A$1802,0),0)*HLOOKUP(EM$2,$H$5:$FY$1802,MATCH($A390,$A$5:$A$1802,0),0),$H$2)</f>
        <v>9600864</v>
      </c>
      <c r="EN390" s="171">
        <f>IFERROR(HLOOKUP(EN$1,$H$5:$FY$1802,MATCH($A390,$A$5:$A$1802,0),0)*HLOOKUP(EN$2,$H$5:$FY$1802,MATCH($A390,$A$5:$A$1802,0),0),$H$2)</f>
        <v>138989760</v>
      </c>
      <c r="EO390" s="171">
        <f>IFERROR(HLOOKUP(EO$1,$H$5:$FY$1802,MATCH($A390,$A$5:$A$1802,0),0)*HLOOKUP(EO$2,$H$5:$FY$1802,MATCH($A390,$A$5:$A$1802,0),0),$H$2)</f>
        <v>132882750</v>
      </c>
      <c r="EP390" s="171">
        <f>IFERROR(HLOOKUP(EP$1,$H$5:$FY$1802,MATCH($A390,$A$5:$A$1802,0),0)*HLOOKUP(EP$2,$H$5:$FY$1802,MATCH($A390,$A$5:$A$1802,0),0),$H$2)</f>
        <v>1552250</v>
      </c>
      <c r="EQ390" s="171" t="str">
        <f>IFERROR(HLOOKUP(EQ$1,$H$5:$FY$1802,MATCH($A390,$A$5:$A$1802,0),0)*HLOOKUP(EQ$2,$H$5:$FY$1802,MATCH($A390,$A$5:$A$1802,0),0),$H$2)</f>
        <v>-</v>
      </c>
      <c r="ER390" s="171" t="str">
        <f>IFERROR(HLOOKUP(ER$1,$H$5:$FY$1802,MATCH($A390,$A$5:$A$1802,0),0)*HLOOKUP(ER$2,$H$5:$FY$1802,MATCH($A390,$A$5:$A$1802,0),0),$H$2)</f>
        <v>-</v>
      </c>
      <c r="ES390" s="171" t="str">
        <f>IFERROR(HLOOKUP(ES$1,$H$5:$FY$1802,MATCH($A390,$A$5:$A$1802,0),0)*HLOOKUP(ES$2,$H$5:$FY$1802,MATCH($A390,$A$5:$A$1802,0),0),$H$2)</f>
        <v>-</v>
      </c>
      <c r="ET390" s="171" t="str">
        <f>IFERROR(HLOOKUP(ET$1,$H$5:$FY$1802,MATCH($A390,$A$5:$A$1802,0),0)*HLOOKUP(ET$2,$H$5:$FY$1802,MATCH($A390,$A$5:$A$1802,0),0),$H$2)</f>
        <v>-</v>
      </c>
      <c r="EU390" s="171" t="str">
        <f>IFERROR(HLOOKUP(EU$1,$H$5:$FY$1802,MATCH($A390,$A$5:$A$1802,0),0)*HLOOKUP(EU$2,$H$5:$FY$1802,MATCH($A390,$A$5:$A$1802,0),0),$H$2)</f>
        <v>-</v>
      </c>
      <c r="EV390" s="171" t="str">
        <f>IFERROR(HLOOKUP(EV$1,$H$5:$FY$1802,MATCH($A390,$A$5:$A$1802,0),0)*HLOOKUP(EV$2,$H$5:$FY$1802,MATCH($A390,$A$5:$A$1802,0),0),$H$2)</f>
        <v>-</v>
      </c>
      <c r="EW390" s="171" t="str">
        <f>IFERROR(HLOOKUP(EW$1,$H$5:$FY$1802,MATCH($A390,$A$5:$A$1802,0),0)*HLOOKUP(EW$2,$H$5:$FY$1802,MATCH($A390,$A$5:$A$1802,0),0),$H$2)</f>
        <v>-</v>
      </c>
      <c r="EX390" s="171" t="str">
        <f>IFERROR(HLOOKUP(EX$1,$H$5:$FY$1802,MATCH($A390,$A$5:$A$1802,0),0)*HLOOKUP(EX$2,$H$5:$FY$1802,MATCH($A390,$A$5:$A$1802,0),0),$H$2)</f>
        <v>-</v>
      </c>
      <c r="EY390" s="171" t="str">
        <f>IFERROR(HLOOKUP(EY$1,$H$5:$FY$1802,MATCH($A390,$A$5:$A$1802,0),0)*HLOOKUP(EY$2,$H$5:$FY$1802,MATCH($A390,$A$5:$A$1802,0),0),$H$2)</f>
        <v>-</v>
      </c>
      <c r="EZ390" s="171" t="str">
        <f>IFERROR(HLOOKUP(EZ$1,$H$5:$FY$1802,MATCH($A390,$A$5:$A$1802,0),0)*HLOOKUP(EZ$2,$H$5:$FY$1802,MATCH($A390,$A$5:$A$1802,0),0),$H$2)</f>
        <v>-</v>
      </c>
      <c r="FA390" s="171" t="str">
        <f>IFERROR(HLOOKUP(FA$1,$H$5:$FY$1802,MATCH($A390,$A$5:$A$1802,0),0)*HLOOKUP(FA$2,$H$5:$FY$1802,MATCH($A390,$A$5:$A$1802,0),0),$H$2)</f>
        <v>-</v>
      </c>
      <c r="FB390" s="171">
        <f>IFERROR(HLOOKUP(FB$1,$H$5:$FY$1802,MATCH($A390,$A$5:$A$1802,0),0)*HLOOKUP(FB$2,$H$5:$FY$1802,MATCH($A390,$A$5:$A$1802,0),0),$H$2)</f>
        <v>135036</v>
      </c>
      <c r="FC390" s="171">
        <f>IFERROR(HLOOKUP(FC$1,$H$5:$FY$1802,MATCH($A390,$A$5:$A$1802,0),0)*HLOOKUP(FC$2,$H$5:$FY$1802,MATCH($A390,$A$5:$A$1802,0),0),$H$2)</f>
        <v>217932</v>
      </c>
      <c r="FD390" s="171">
        <f>IFERROR(HLOOKUP(FD$1,$H$5:$FY$1802,MATCH($A390,$A$5:$A$1802,0),0)*HLOOKUP(FD$2,$H$5:$FY$1802,MATCH($A390,$A$5:$A$1802,0),0),$H$2)</f>
        <v>3723112</v>
      </c>
      <c r="FE390" s="171">
        <f>IFERROR(HLOOKUP(FE$1,$H$5:$FY$1802,MATCH($A390,$A$5:$A$1802,0),0)*HLOOKUP(FE$2,$H$5:$FY$1802,MATCH($A390,$A$5:$A$1802,0),0),$H$2)</f>
        <v>2626533</v>
      </c>
      <c r="FF390" s="171">
        <f>IFERROR(HLOOKUP(FF$1,$H$5:$FY$1802,MATCH($A390,$A$5:$A$1802,0),0)*HLOOKUP(FF$2,$H$5:$FY$1802,MATCH($A390,$A$5:$A$1802,0),0),$H$2)</f>
        <v>39128</v>
      </c>
      <c r="FG390" s="171">
        <f>IFERROR(HLOOKUP(FG$1,$H$5:$FY$1802,MATCH($A390,$A$5:$A$1802,0),0)*HLOOKUP(FG$2,$H$5:$FY$1802,MATCH($A390,$A$5:$A$1802,0),0),$H$2)</f>
        <v>36270236</v>
      </c>
      <c r="FH390" s="152"/>
      <c r="FI390" s="405">
        <f t="shared" si="1080"/>
        <v>1.8985258827562563</v>
      </c>
      <c r="FJ390" s="405">
        <f t="shared" si="1080"/>
        <v>1.4684607473431608</v>
      </c>
      <c r="FK390" s="405">
        <f t="shared" si="1081"/>
        <v>1.9864649681528663</v>
      </c>
      <c r="FL390" s="405">
        <f t="shared" si="1082"/>
        <v>1.5528131634819533</v>
      </c>
      <c r="FM390" s="405">
        <f t="shared" si="1083"/>
        <v>1.2932283932283932</v>
      </c>
      <c r="FN390" s="405">
        <f t="shared" si="1084"/>
        <v>1.0777249777249778</v>
      </c>
      <c r="FO390" s="405">
        <f t="shared" si="1085"/>
        <v>1.3096103896103897</v>
      </c>
      <c r="FP390" s="405">
        <f t="shared" si="1086"/>
        <v>1.0448484848484849</v>
      </c>
      <c r="FQ390" s="405">
        <f t="shared" si="1087"/>
        <v>1.2285714285714286</v>
      </c>
      <c r="FR390" s="405">
        <f t="shared" si="1088"/>
        <v>0.97142857142857142</v>
      </c>
      <c r="FS390" s="65"/>
    </row>
    <row r="391" spans="1:175" ht="10.35" customHeight="1" x14ac:dyDescent="0.2">
      <c r="A391" s="74" t="str">
        <f t="shared" si="1075"/>
        <v>2018-19SEPTEMBERRYC</v>
      </c>
      <c r="B391" s="163" t="str">
        <f t="shared" si="1089"/>
        <v>2018-19</v>
      </c>
      <c r="C391" s="26" t="s">
        <v>830</v>
      </c>
      <c r="D391" s="163" t="str">
        <f>INDEX($FV$16:$FW$26,MATCH($F391,$FV$16:$FV$26,0),2)</f>
        <v>Y61</v>
      </c>
      <c r="E391" s="163" t="str">
        <f>VLOOKUP($D391,$FW$8:$FX$14,2,0)</f>
        <v>East of England</v>
      </c>
      <c r="F391" s="271" t="s">
        <v>849</v>
      </c>
      <c r="G391" s="271" t="s">
        <v>872</v>
      </c>
      <c r="H391" s="272">
        <v>101337</v>
      </c>
      <c r="I391" s="272">
        <v>65334</v>
      </c>
      <c r="J391" s="272">
        <v>629620</v>
      </c>
      <c r="K391" s="272">
        <v>10</v>
      </c>
      <c r="L391" s="272">
        <v>1</v>
      </c>
      <c r="M391" s="272" t="s">
        <v>44</v>
      </c>
      <c r="N391" s="272">
        <v>59</v>
      </c>
      <c r="O391" s="272">
        <v>123</v>
      </c>
      <c r="P391" s="272" t="s">
        <v>44</v>
      </c>
      <c r="Q391" s="272" t="s">
        <v>44</v>
      </c>
      <c r="R391" s="272" t="s">
        <v>44</v>
      </c>
      <c r="S391" s="272" t="s">
        <v>44</v>
      </c>
      <c r="T391" s="272">
        <v>66832</v>
      </c>
      <c r="U391" s="272">
        <v>6255</v>
      </c>
      <c r="V391" s="272">
        <v>4240</v>
      </c>
      <c r="W391" s="272">
        <v>37759</v>
      </c>
      <c r="X391" s="272">
        <v>12320</v>
      </c>
      <c r="Y391" s="272">
        <v>2242</v>
      </c>
      <c r="Z391" s="272">
        <v>2987260</v>
      </c>
      <c r="AA391" s="272">
        <v>478</v>
      </c>
      <c r="AB391" s="272">
        <v>861</v>
      </c>
      <c r="AC391" s="272">
        <v>3243826</v>
      </c>
      <c r="AD391" s="272">
        <v>765</v>
      </c>
      <c r="AE391" s="272">
        <v>1384</v>
      </c>
      <c r="AF391" s="272">
        <v>58208530</v>
      </c>
      <c r="AG391" s="272">
        <v>1542</v>
      </c>
      <c r="AH391" s="272">
        <v>3168</v>
      </c>
      <c r="AI391" s="272">
        <v>63916400</v>
      </c>
      <c r="AJ391" s="272">
        <v>5188</v>
      </c>
      <c r="AK391" s="272">
        <v>12640</v>
      </c>
      <c r="AL391" s="272">
        <v>13264877</v>
      </c>
      <c r="AM391" s="272">
        <v>5917</v>
      </c>
      <c r="AN391" s="272">
        <v>14858</v>
      </c>
      <c r="AO391" s="272">
        <v>4384</v>
      </c>
      <c r="AP391" s="272">
        <v>99</v>
      </c>
      <c r="AQ391" s="272">
        <v>2912</v>
      </c>
      <c r="AR391" s="272">
        <v>495</v>
      </c>
      <c r="AS391" s="272">
        <v>47</v>
      </c>
      <c r="AT391" s="272">
        <v>1326</v>
      </c>
      <c r="AU391" s="272">
        <v>2114</v>
      </c>
      <c r="AV391" s="272">
        <v>39540</v>
      </c>
      <c r="AW391" s="272">
        <v>1988</v>
      </c>
      <c r="AX391" s="272">
        <v>20920</v>
      </c>
      <c r="AY391" s="272">
        <v>62448</v>
      </c>
      <c r="AZ391" s="272">
        <v>14595</v>
      </c>
      <c r="BA391" s="272">
        <v>10513</v>
      </c>
      <c r="BB391" s="272">
        <v>9876</v>
      </c>
      <c r="BC391" s="272">
        <v>7285</v>
      </c>
      <c r="BD391" s="272">
        <v>59143</v>
      </c>
      <c r="BE391" s="272">
        <v>43433</v>
      </c>
      <c r="BF391" s="272">
        <v>23615</v>
      </c>
      <c r="BG391" s="272">
        <v>13402</v>
      </c>
      <c r="BH391" s="272">
        <v>3981</v>
      </c>
      <c r="BI391" s="272">
        <v>2420</v>
      </c>
      <c r="BJ391" s="272" t="s">
        <v>44</v>
      </c>
      <c r="BK391" s="272" t="s">
        <v>44</v>
      </c>
      <c r="BL391" s="272" t="s">
        <v>44</v>
      </c>
      <c r="BM391" s="272" t="s">
        <v>44</v>
      </c>
      <c r="BN391" s="272" t="s">
        <v>44</v>
      </c>
      <c r="BO391" s="272" t="s">
        <v>44</v>
      </c>
      <c r="BP391" s="272" t="s">
        <v>44</v>
      </c>
      <c r="BQ391" s="272" t="s">
        <v>44</v>
      </c>
      <c r="BR391" s="272" t="s">
        <v>44</v>
      </c>
      <c r="BS391" s="272" t="s">
        <v>44</v>
      </c>
      <c r="BT391" s="272" t="s">
        <v>44</v>
      </c>
      <c r="BU391" s="272" t="s">
        <v>44</v>
      </c>
      <c r="BV391" s="272" t="s">
        <v>44</v>
      </c>
      <c r="BW391" s="272" t="s">
        <v>44</v>
      </c>
      <c r="BX391" s="272" t="s">
        <v>44</v>
      </c>
      <c r="BY391" s="272" t="s">
        <v>44</v>
      </c>
      <c r="BZ391" s="272" t="s">
        <v>44</v>
      </c>
      <c r="CA391" s="272" t="s">
        <v>44</v>
      </c>
      <c r="CB391" s="272" t="s">
        <v>44</v>
      </c>
      <c r="CC391" s="272" t="s">
        <v>44</v>
      </c>
      <c r="CD391" s="272" t="s">
        <v>44</v>
      </c>
      <c r="CE391" s="272" t="s">
        <v>44</v>
      </c>
      <c r="CF391" s="272" t="s">
        <v>44</v>
      </c>
      <c r="CG391" s="272" t="s">
        <v>44</v>
      </c>
      <c r="CH391" s="272" t="s">
        <v>44</v>
      </c>
      <c r="CI391" s="272" t="s">
        <v>44</v>
      </c>
      <c r="CJ391" s="272" t="s">
        <v>44</v>
      </c>
      <c r="CK391" s="272" t="s">
        <v>44</v>
      </c>
      <c r="CL391" s="272" t="s">
        <v>44</v>
      </c>
      <c r="CM391" s="272" t="s">
        <v>44</v>
      </c>
      <c r="CN391" s="272" t="s">
        <v>44</v>
      </c>
      <c r="CO391" s="272" t="s">
        <v>44</v>
      </c>
      <c r="CP391" s="272" t="s">
        <v>44</v>
      </c>
      <c r="CQ391" s="272" t="s">
        <v>44</v>
      </c>
      <c r="CR391" s="272" t="s">
        <v>44</v>
      </c>
      <c r="CS391" s="272" t="s">
        <v>44</v>
      </c>
      <c r="CT391" s="272" t="s">
        <v>44</v>
      </c>
      <c r="CU391" s="272" t="s">
        <v>44</v>
      </c>
      <c r="CV391" s="272" t="s">
        <v>44</v>
      </c>
      <c r="CW391" s="272" t="s">
        <v>44</v>
      </c>
      <c r="CX391" s="272">
        <v>445</v>
      </c>
      <c r="CY391" s="272">
        <v>123963</v>
      </c>
      <c r="CZ391" s="272">
        <v>279</v>
      </c>
      <c r="DA391" s="272">
        <v>465</v>
      </c>
      <c r="DB391" s="272">
        <v>5955</v>
      </c>
      <c r="DC391" s="272">
        <v>241274</v>
      </c>
      <c r="DD391" s="272">
        <v>41</v>
      </c>
      <c r="DE391" s="272">
        <v>76</v>
      </c>
      <c r="DF391" s="272" t="s">
        <v>44</v>
      </c>
      <c r="DG391" s="272" t="s">
        <v>44</v>
      </c>
      <c r="DH391" s="272" t="s">
        <v>44</v>
      </c>
      <c r="DI391" s="272" t="s">
        <v>44</v>
      </c>
      <c r="DJ391" s="272" t="s">
        <v>44</v>
      </c>
      <c r="DK391" s="272">
        <v>37</v>
      </c>
      <c r="DL391" s="250">
        <v>813</v>
      </c>
      <c r="DM391" s="250">
        <v>611</v>
      </c>
      <c r="DN391" s="250">
        <v>52</v>
      </c>
      <c r="DO391" s="250">
        <v>985</v>
      </c>
      <c r="DP391" s="250">
        <v>7812121</v>
      </c>
      <c r="DQ391" s="250">
        <v>9609</v>
      </c>
      <c r="DR391" s="250">
        <v>20987</v>
      </c>
      <c r="DS391" s="250">
        <v>6485216</v>
      </c>
      <c r="DT391" s="250">
        <v>10614</v>
      </c>
      <c r="DU391" s="250">
        <v>24069</v>
      </c>
      <c r="DV391" s="250">
        <v>753029</v>
      </c>
      <c r="DW391" s="250">
        <v>14481</v>
      </c>
      <c r="DX391" s="250">
        <v>31323</v>
      </c>
      <c r="DY391" s="250">
        <v>13432721</v>
      </c>
      <c r="DZ391" s="250">
        <v>13637</v>
      </c>
      <c r="EA391" s="250">
        <v>30272</v>
      </c>
      <c r="EB391" s="155"/>
      <c r="EC391" s="75">
        <f t="shared" si="1076"/>
        <v>9</v>
      </c>
      <c r="ED391" s="74">
        <f t="shared" si="1077"/>
        <v>2018</v>
      </c>
      <c r="EE391" s="165">
        <f t="shared" si="1078"/>
        <v>43344</v>
      </c>
      <c r="EF391" s="157">
        <f t="shared" si="1079"/>
        <v>30</v>
      </c>
      <c r="EG391" s="156"/>
      <c r="EH391" s="166">
        <f>IFERROR(HLOOKUP(EH$1,$H$5:$FY$1802,MATCH($A391,$A$5:$A$1802,0),0)*HLOOKUP(EH$2,$H$5:$FY$1802,MATCH($A391,$A$5:$A$1802,0),0),$H$2)</f>
        <v>65334</v>
      </c>
      <c r="EI391" s="166" t="str">
        <f>IFERROR(HLOOKUP(EI$1,$H$5:$FY$1802,MATCH($A391,$A$5:$A$1802,0),0)*HLOOKUP(EI$2,$H$5:$FY$1802,MATCH($A391,$A$5:$A$1802,0),0),$H$2)</f>
        <v>-</v>
      </c>
      <c r="EJ391" s="166">
        <f>IFERROR(HLOOKUP(EJ$1,$H$5:$FY$1802,MATCH($A391,$A$5:$A$1802,0),0)*HLOOKUP(EJ$2,$H$5:$FY$1802,MATCH($A391,$A$5:$A$1802,0),0),$H$2)</f>
        <v>3854706</v>
      </c>
      <c r="EK391" s="166">
        <f>IFERROR(HLOOKUP(EK$1,$H$5:$FY$1802,MATCH($A391,$A$5:$A$1802,0),0)*HLOOKUP(EK$2,$H$5:$FY$1802,MATCH($A391,$A$5:$A$1802,0),0),$H$2)</f>
        <v>8036082</v>
      </c>
      <c r="EL391" s="166">
        <f>IFERROR(HLOOKUP(EL$1,$H$5:$FY$1802,MATCH($A391,$A$5:$A$1802,0),0)*HLOOKUP(EL$2,$H$5:$FY$1802,MATCH($A391,$A$5:$A$1802,0),0),$H$2)</f>
        <v>5385555</v>
      </c>
      <c r="EM391" s="166">
        <f>IFERROR(HLOOKUP(EM$1,$H$5:$FY$1802,MATCH($A391,$A$5:$A$1802,0),0)*HLOOKUP(EM$2,$H$5:$FY$1802,MATCH($A391,$A$5:$A$1802,0),0),$H$2)</f>
        <v>5868160</v>
      </c>
      <c r="EN391" s="166">
        <f>IFERROR(HLOOKUP(EN$1,$H$5:$FY$1802,MATCH($A391,$A$5:$A$1802,0),0)*HLOOKUP(EN$2,$H$5:$FY$1802,MATCH($A391,$A$5:$A$1802,0),0),$H$2)</f>
        <v>119620512</v>
      </c>
      <c r="EO391" s="166">
        <f>IFERROR(HLOOKUP(EO$1,$H$5:$FY$1802,MATCH($A391,$A$5:$A$1802,0),0)*HLOOKUP(EO$2,$H$5:$FY$1802,MATCH($A391,$A$5:$A$1802,0),0),$H$2)</f>
        <v>155724800</v>
      </c>
      <c r="EP391" s="166">
        <f>IFERROR(HLOOKUP(EP$1,$H$5:$FY$1802,MATCH($A391,$A$5:$A$1802,0),0)*HLOOKUP(EP$2,$H$5:$FY$1802,MATCH($A391,$A$5:$A$1802,0),0),$H$2)</f>
        <v>33311636</v>
      </c>
      <c r="EQ391" s="166" t="str">
        <f>IFERROR(HLOOKUP(EQ$1,$H$5:$FY$1802,MATCH($A391,$A$5:$A$1802,0),0)*HLOOKUP(EQ$2,$H$5:$FY$1802,MATCH($A391,$A$5:$A$1802,0),0),$H$2)</f>
        <v>-</v>
      </c>
      <c r="ER391" s="166" t="str">
        <f>IFERROR(HLOOKUP(ER$1,$H$5:$FY$1802,MATCH($A391,$A$5:$A$1802,0),0)*HLOOKUP(ER$2,$H$5:$FY$1802,MATCH($A391,$A$5:$A$1802,0),0),$H$2)</f>
        <v>-</v>
      </c>
      <c r="ES391" s="166" t="str">
        <f>IFERROR(HLOOKUP(ES$1,$H$5:$FY$1802,MATCH($A391,$A$5:$A$1802,0),0)*HLOOKUP(ES$2,$H$5:$FY$1802,MATCH($A391,$A$5:$A$1802,0),0),$H$2)</f>
        <v>-</v>
      </c>
      <c r="ET391" s="166" t="str">
        <f>IFERROR(HLOOKUP(ET$1,$H$5:$FY$1802,MATCH($A391,$A$5:$A$1802,0),0)*HLOOKUP(ET$2,$H$5:$FY$1802,MATCH($A391,$A$5:$A$1802,0),0),$H$2)</f>
        <v>-</v>
      </c>
      <c r="EU391" s="166" t="str">
        <f>IFERROR(HLOOKUP(EU$1,$H$5:$FY$1802,MATCH($A391,$A$5:$A$1802,0),0)*HLOOKUP(EU$2,$H$5:$FY$1802,MATCH($A391,$A$5:$A$1802,0),0),$H$2)</f>
        <v>-</v>
      </c>
      <c r="EV391" s="166" t="str">
        <f>IFERROR(HLOOKUP(EV$1,$H$5:$FY$1802,MATCH($A391,$A$5:$A$1802,0),0)*HLOOKUP(EV$2,$H$5:$FY$1802,MATCH($A391,$A$5:$A$1802,0),0),$H$2)</f>
        <v>-</v>
      </c>
      <c r="EW391" s="166" t="str">
        <f>IFERROR(HLOOKUP(EW$1,$H$5:$FY$1802,MATCH($A391,$A$5:$A$1802,0),0)*HLOOKUP(EW$2,$H$5:$FY$1802,MATCH($A391,$A$5:$A$1802,0),0),$H$2)</f>
        <v>-</v>
      </c>
      <c r="EX391" s="166" t="str">
        <f>IFERROR(HLOOKUP(EX$1,$H$5:$FY$1802,MATCH($A391,$A$5:$A$1802,0),0)*HLOOKUP(EX$2,$H$5:$FY$1802,MATCH($A391,$A$5:$A$1802,0),0),$H$2)</f>
        <v>-</v>
      </c>
      <c r="EY391" s="166" t="str">
        <f>IFERROR(HLOOKUP(EY$1,$H$5:$FY$1802,MATCH($A391,$A$5:$A$1802,0),0)*HLOOKUP(EY$2,$H$5:$FY$1802,MATCH($A391,$A$5:$A$1802,0),0),$H$2)</f>
        <v>-</v>
      </c>
      <c r="EZ391" s="166" t="str">
        <f>IFERROR(HLOOKUP(EZ$1,$H$5:$FY$1802,MATCH($A391,$A$5:$A$1802,0),0)*HLOOKUP(EZ$2,$H$5:$FY$1802,MATCH($A391,$A$5:$A$1802,0),0),$H$2)</f>
        <v>-</v>
      </c>
      <c r="FA391" s="166" t="str">
        <f>IFERROR(HLOOKUP(FA$1,$H$5:$FY$1802,MATCH($A391,$A$5:$A$1802,0),0)*HLOOKUP(FA$2,$H$5:$FY$1802,MATCH($A391,$A$5:$A$1802,0),0),$H$2)</f>
        <v>-</v>
      </c>
      <c r="FB391" s="166">
        <f>IFERROR(HLOOKUP(FB$1,$H$5:$FY$1802,MATCH($A391,$A$5:$A$1802,0),0)*HLOOKUP(FB$2,$H$5:$FY$1802,MATCH($A391,$A$5:$A$1802,0),0),$H$2)</f>
        <v>206925</v>
      </c>
      <c r="FC391" s="166">
        <f>IFERROR(HLOOKUP(FC$1,$H$5:$FY$1802,MATCH($A391,$A$5:$A$1802,0),0)*HLOOKUP(FC$2,$H$5:$FY$1802,MATCH($A391,$A$5:$A$1802,0),0),$H$2)</f>
        <v>452580</v>
      </c>
      <c r="FD391" s="166">
        <f>IFERROR(HLOOKUP(FD$1,$H$5:$FY$1802,MATCH($A391,$A$5:$A$1802,0),0)*HLOOKUP(FD$2,$H$5:$FY$1802,MATCH($A391,$A$5:$A$1802,0),0),$H$2)</f>
        <v>17062431</v>
      </c>
      <c r="FE391" s="166">
        <f>IFERROR(HLOOKUP(FE$1,$H$5:$FY$1802,MATCH($A391,$A$5:$A$1802,0),0)*HLOOKUP(FE$2,$H$5:$FY$1802,MATCH($A391,$A$5:$A$1802,0),0),$H$2)</f>
        <v>14706159</v>
      </c>
      <c r="FF391" s="166">
        <f>IFERROR(HLOOKUP(FF$1,$H$5:$FY$1802,MATCH($A391,$A$5:$A$1802,0),0)*HLOOKUP(FF$2,$H$5:$FY$1802,MATCH($A391,$A$5:$A$1802,0),0),$H$2)</f>
        <v>1628796</v>
      </c>
      <c r="FG391" s="166">
        <f>IFERROR(HLOOKUP(FG$1,$H$5:$FY$1802,MATCH($A391,$A$5:$A$1802,0),0)*HLOOKUP(FG$2,$H$5:$FY$1802,MATCH($A391,$A$5:$A$1802,0),0),$H$2)</f>
        <v>29817920</v>
      </c>
      <c r="FH391" s="152"/>
      <c r="FI391" s="405">
        <f t="shared" si="1080"/>
        <v>2.3333333333333335</v>
      </c>
      <c r="FJ391" s="405">
        <f t="shared" si="1080"/>
        <v>1.6807354116706634</v>
      </c>
      <c r="FK391" s="405">
        <f t="shared" si="1081"/>
        <v>2.3292452830188681</v>
      </c>
      <c r="FL391" s="405">
        <f t="shared" si="1082"/>
        <v>1.7181603773584906</v>
      </c>
      <c r="FM391" s="405">
        <f t="shared" si="1083"/>
        <v>1.5663285574300168</v>
      </c>
      <c r="FN391" s="405">
        <f t="shared" si="1084"/>
        <v>1.1502688100850129</v>
      </c>
      <c r="FO391" s="405">
        <f t="shared" si="1085"/>
        <v>1.916801948051948</v>
      </c>
      <c r="FP391" s="405">
        <f t="shared" si="1086"/>
        <v>1.0878246753246754</v>
      </c>
      <c r="FQ391" s="405">
        <f t="shared" si="1087"/>
        <v>1.7756467439785906</v>
      </c>
      <c r="FR391" s="405">
        <f t="shared" si="1088"/>
        <v>1.0793933987511151</v>
      </c>
      <c r="FS391" s="65"/>
    </row>
    <row r="392" spans="1:175" ht="10.35" customHeight="1" x14ac:dyDescent="0.2">
      <c r="A392" s="74" t="str">
        <f t="shared" si="1075"/>
        <v>2018-19SEPTEMBERR1F</v>
      </c>
      <c r="B392" s="163" t="str">
        <f t="shared" si="1089"/>
        <v>2018-19</v>
      </c>
      <c r="C392" s="26" t="s">
        <v>830</v>
      </c>
      <c r="D392" s="163" t="str">
        <f>INDEX($FV$16:$FW$26,MATCH($F392,$FV$16:$FV$26,0),2)</f>
        <v>Y59</v>
      </c>
      <c r="E392" s="163" t="str">
        <f>VLOOKUP($D392,$FW$8:$FX$14,2,0)</f>
        <v>South East</v>
      </c>
      <c r="F392" s="271" t="s">
        <v>852</v>
      </c>
      <c r="G392" s="271" t="s">
        <v>873</v>
      </c>
      <c r="H392" s="272">
        <v>2546</v>
      </c>
      <c r="I392" s="272">
        <v>1520</v>
      </c>
      <c r="J392" s="272">
        <v>12274</v>
      </c>
      <c r="K392" s="272">
        <v>8</v>
      </c>
      <c r="L392" s="272">
        <v>1</v>
      </c>
      <c r="M392" s="272" t="s">
        <v>44</v>
      </c>
      <c r="N392" s="272">
        <v>46</v>
      </c>
      <c r="O392" s="272">
        <v>95</v>
      </c>
      <c r="P392" s="272" t="s">
        <v>44</v>
      </c>
      <c r="Q392" s="272" t="s">
        <v>44</v>
      </c>
      <c r="R392" s="272" t="s">
        <v>44</v>
      </c>
      <c r="S392" s="272" t="s">
        <v>44</v>
      </c>
      <c r="T392" s="272">
        <v>1846</v>
      </c>
      <c r="U392" s="272">
        <v>68</v>
      </c>
      <c r="V392" s="272">
        <v>45</v>
      </c>
      <c r="W392" s="272">
        <v>900</v>
      </c>
      <c r="X392" s="272">
        <v>871</v>
      </c>
      <c r="Y392" s="272">
        <v>231</v>
      </c>
      <c r="Z392" s="272">
        <v>42111</v>
      </c>
      <c r="AA392" s="272">
        <v>619</v>
      </c>
      <c r="AB392" s="272">
        <v>1323</v>
      </c>
      <c r="AC392" s="272">
        <v>32100</v>
      </c>
      <c r="AD392" s="272">
        <v>713</v>
      </c>
      <c r="AE392" s="272">
        <v>1323</v>
      </c>
      <c r="AF392" s="272">
        <v>1017415</v>
      </c>
      <c r="AG392" s="272">
        <v>1130</v>
      </c>
      <c r="AH392" s="272">
        <v>2433</v>
      </c>
      <c r="AI392" s="272">
        <v>2309776</v>
      </c>
      <c r="AJ392" s="272">
        <v>2652</v>
      </c>
      <c r="AK392" s="272">
        <v>9302</v>
      </c>
      <c r="AL392" s="272">
        <v>1267836</v>
      </c>
      <c r="AM392" s="272">
        <v>5488</v>
      </c>
      <c r="AN392" s="272">
        <v>13710</v>
      </c>
      <c r="AO392" s="272">
        <v>122</v>
      </c>
      <c r="AP392" s="272">
        <v>0</v>
      </c>
      <c r="AQ392" s="272">
        <v>2</v>
      </c>
      <c r="AR392" s="272">
        <v>0</v>
      </c>
      <c r="AS392" s="272">
        <v>1</v>
      </c>
      <c r="AT392" s="272">
        <v>119</v>
      </c>
      <c r="AU392" s="272">
        <v>0</v>
      </c>
      <c r="AV392" s="272">
        <v>1404</v>
      </c>
      <c r="AW392" s="272">
        <v>14</v>
      </c>
      <c r="AX392" s="272">
        <v>306</v>
      </c>
      <c r="AY392" s="272">
        <v>1724</v>
      </c>
      <c r="AZ392" s="272">
        <v>111</v>
      </c>
      <c r="BA392" s="272">
        <v>97</v>
      </c>
      <c r="BB392" s="272">
        <v>52</v>
      </c>
      <c r="BC392" s="272">
        <v>52</v>
      </c>
      <c r="BD392" s="272">
        <v>1106</v>
      </c>
      <c r="BE392" s="272">
        <v>988</v>
      </c>
      <c r="BF392" s="272">
        <v>999</v>
      </c>
      <c r="BG392" s="272">
        <v>693</v>
      </c>
      <c r="BH392" s="272">
        <v>259</v>
      </c>
      <c r="BI392" s="272">
        <v>186</v>
      </c>
      <c r="BJ392" s="272" t="s">
        <v>44</v>
      </c>
      <c r="BK392" s="272" t="s">
        <v>44</v>
      </c>
      <c r="BL392" s="272" t="s">
        <v>44</v>
      </c>
      <c r="BM392" s="272" t="s">
        <v>44</v>
      </c>
      <c r="BN392" s="272" t="s">
        <v>44</v>
      </c>
      <c r="BO392" s="272" t="s">
        <v>44</v>
      </c>
      <c r="BP392" s="272" t="s">
        <v>44</v>
      </c>
      <c r="BQ392" s="272" t="s">
        <v>44</v>
      </c>
      <c r="BR392" s="272" t="s">
        <v>44</v>
      </c>
      <c r="BS392" s="272" t="s">
        <v>44</v>
      </c>
      <c r="BT392" s="272" t="s">
        <v>44</v>
      </c>
      <c r="BU392" s="272" t="s">
        <v>44</v>
      </c>
      <c r="BV392" s="272" t="s">
        <v>44</v>
      </c>
      <c r="BW392" s="272" t="s">
        <v>44</v>
      </c>
      <c r="BX392" s="272" t="s">
        <v>44</v>
      </c>
      <c r="BY392" s="272" t="s">
        <v>44</v>
      </c>
      <c r="BZ392" s="272" t="s">
        <v>44</v>
      </c>
      <c r="CA392" s="272" t="s">
        <v>44</v>
      </c>
      <c r="CB392" s="272" t="s">
        <v>44</v>
      </c>
      <c r="CC392" s="272" t="s">
        <v>44</v>
      </c>
      <c r="CD392" s="272" t="s">
        <v>44</v>
      </c>
      <c r="CE392" s="272" t="s">
        <v>44</v>
      </c>
      <c r="CF392" s="272" t="s">
        <v>44</v>
      </c>
      <c r="CG392" s="272" t="s">
        <v>44</v>
      </c>
      <c r="CH392" s="272" t="s">
        <v>44</v>
      </c>
      <c r="CI392" s="272" t="s">
        <v>44</v>
      </c>
      <c r="CJ392" s="272" t="s">
        <v>44</v>
      </c>
      <c r="CK392" s="272" t="s">
        <v>44</v>
      </c>
      <c r="CL392" s="272" t="s">
        <v>44</v>
      </c>
      <c r="CM392" s="272" t="s">
        <v>44</v>
      </c>
      <c r="CN392" s="272" t="s">
        <v>44</v>
      </c>
      <c r="CO392" s="272" t="s">
        <v>44</v>
      </c>
      <c r="CP392" s="272" t="s">
        <v>44</v>
      </c>
      <c r="CQ392" s="272" t="s">
        <v>44</v>
      </c>
      <c r="CR392" s="272" t="s">
        <v>44</v>
      </c>
      <c r="CS392" s="272" t="s">
        <v>44</v>
      </c>
      <c r="CT392" s="272" t="s">
        <v>44</v>
      </c>
      <c r="CU392" s="272" t="s">
        <v>44</v>
      </c>
      <c r="CV392" s="272" t="s">
        <v>44</v>
      </c>
      <c r="CW392" s="272" t="s">
        <v>44</v>
      </c>
      <c r="CX392" s="272">
        <v>0</v>
      </c>
      <c r="CY392" s="272">
        <v>0</v>
      </c>
      <c r="CZ392" s="272">
        <v>0</v>
      </c>
      <c r="DA392" s="272">
        <v>0</v>
      </c>
      <c r="DB392" s="272">
        <v>20</v>
      </c>
      <c r="DC392" s="272">
        <v>973</v>
      </c>
      <c r="DD392" s="272">
        <v>49</v>
      </c>
      <c r="DE392" s="272">
        <v>21</v>
      </c>
      <c r="DF392" s="272" t="s">
        <v>44</v>
      </c>
      <c r="DG392" s="272" t="s">
        <v>44</v>
      </c>
      <c r="DH392" s="272" t="s">
        <v>44</v>
      </c>
      <c r="DI392" s="272" t="s">
        <v>44</v>
      </c>
      <c r="DJ392" s="272" t="s">
        <v>44</v>
      </c>
      <c r="DK392" s="272">
        <v>102</v>
      </c>
      <c r="DL392" s="250">
        <v>64</v>
      </c>
      <c r="DM392" s="250">
        <v>26</v>
      </c>
      <c r="DN392" s="250">
        <v>0</v>
      </c>
      <c r="DO392" s="250">
        <v>12</v>
      </c>
      <c r="DP392" s="250">
        <v>317172</v>
      </c>
      <c r="DQ392" s="250">
        <v>4956</v>
      </c>
      <c r="DR392" s="250">
        <v>13980</v>
      </c>
      <c r="DS392" s="250">
        <v>366940</v>
      </c>
      <c r="DT392" s="250">
        <v>14113</v>
      </c>
      <c r="DU392" s="250">
        <v>13710</v>
      </c>
      <c r="DV392" s="250">
        <v>0</v>
      </c>
      <c r="DW392" s="250">
        <v>0</v>
      </c>
      <c r="DX392" s="250">
        <v>0</v>
      </c>
      <c r="DY392" s="250">
        <v>65572</v>
      </c>
      <c r="DZ392" s="250">
        <v>5464</v>
      </c>
      <c r="EA392" s="250">
        <v>14279</v>
      </c>
      <c r="EB392" s="155"/>
      <c r="EC392" s="75">
        <f t="shared" si="1076"/>
        <v>9</v>
      </c>
      <c r="ED392" s="74">
        <f t="shared" si="1077"/>
        <v>2018</v>
      </c>
      <c r="EE392" s="165">
        <f t="shared" si="1078"/>
        <v>43344</v>
      </c>
      <c r="EF392" s="157">
        <f t="shared" si="1079"/>
        <v>30</v>
      </c>
      <c r="EG392" s="156"/>
      <c r="EH392" s="166">
        <f>IFERROR(HLOOKUP(EH$1,$H$5:$FY$1802,MATCH($A392,$A$5:$A$1802,0),0)*HLOOKUP(EH$2,$H$5:$FY$1802,MATCH($A392,$A$5:$A$1802,0),0),$H$2)</f>
        <v>1520</v>
      </c>
      <c r="EI392" s="166" t="str">
        <f>IFERROR(HLOOKUP(EI$1,$H$5:$FY$1802,MATCH($A392,$A$5:$A$1802,0),0)*HLOOKUP(EI$2,$H$5:$FY$1802,MATCH($A392,$A$5:$A$1802,0),0),$H$2)</f>
        <v>-</v>
      </c>
      <c r="EJ392" s="166">
        <f>IFERROR(HLOOKUP(EJ$1,$H$5:$FY$1802,MATCH($A392,$A$5:$A$1802,0),0)*HLOOKUP(EJ$2,$H$5:$FY$1802,MATCH($A392,$A$5:$A$1802,0),0),$H$2)</f>
        <v>69920</v>
      </c>
      <c r="EK392" s="166">
        <f>IFERROR(HLOOKUP(EK$1,$H$5:$FY$1802,MATCH($A392,$A$5:$A$1802,0),0)*HLOOKUP(EK$2,$H$5:$FY$1802,MATCH($A392,$A$5:$A$1802,0),0),$H$2)</f>
        <v>144400</v>
      </c>
      <c r="EL392" s="166">
        <f>IFERROR(HLOOKUP(EL$1,$H$5:$FY$1802,MATCH($A392,$A$5:$A$1802,0),0)*HLOOKUP(EL$2,$H$5:$FY$1802,MATCH($A392,$A$5:$A$1802,0),0),$H$2)</f>
        <v>89964</v>
      </c>
      <c r="EM392" s="166">
        <f>IFERROR(HLOOKUP(EM$1,$H$5:$FY$1802,MATCH($A392,$A$5:$A$1802,0),0)*HLOOKUP(EM$2,$H$5:$FY$1802,MATCH($A392,$A$5:$A$1802,0),0),$H$2)</f>
        <v>59535</v>
      </c>
      <c r="EN392" s="166">
        <f>IFERROR(HLOOKUP(EN$1,$H$5:$FY$1802,MATCH($A392,$A$5:$A$1802,0),0)*HLOOKUP(EN$2,$H$5:$FY$1802,MATCH($A392,$A$5:$A$1802,0),0),$H$2)</f>
        <v>2189700</v>
      </c>
      <c r="EO392" s="166">
        <f>IFERROR(HLOOKUP(EO$1,$H$5:$FY$1802,MATCH($A392,$A$5:$A$1802,0),0)*HLOOKUP(EO$2,$H$5:$FY$1802,MATCH($A392,$A$5:$A$1802,0),0),$H$2)</f>
        <v>8102042</v>
      </c>
      <c r="EP392" s="166">
        <f>IFERROR(HLOOKUP(EP$1,$H$5:$FY$1802,MATCH($A392,$A$5:$A$1802,0),0)*HLOOKUP(EP$2,$H$5:$FY$1802,MATCH($A392,$A$5:$A$1802,0),0),$H$2)</f>
        <v>3167010</v>
      </c>
      <c r="EQ392" s="166" t="str">
        <f>IFERROR(HLOOKUP(EQ$1,$H$5:$FY$1802,MATCH($A392,$A$5:$A$1802,0),0)*HLOOKUP(EQ$2,$H$5:$FY$1802,MATCH($A392,$A$5:$A$1802,0),0),$H$2)</f>
        <v>-</v>
      </c>
      <c r="ER392" s="166" t="str">
        <f>IFERROR(HLOOKUP(ER$1,$H$5:$FY$1802,MATCH($A392,$A$5:$A$1802,0),0)*HLOOKUP(ER$2,$H$5:$FY$1802,MATCH($A392,$A$5:$A$1802,0),0),$H$2)</f>
        <v>-</v>
      </c>
      <c r="ES392" s="166" t="str">
        <f>IFERROR(HLOOKUP(ES$1,$H$5:$FY$1802,MATCH($A392,$A$5:$A$1802,0),0)*HLOOKUP(ES$2,$H$5:$FY$1802,MATCH($A392,$A$5:$A$1802,0),0),$H$2)</f>
        <v>-</v>
      </c>
      <c r="ET392" s="166" t="str">
        <f>IFERROR(HLOOKUP(ET$1,$H$5:$FY$1802,MATCH($A392,$A$5:$A$1802,0),0)*HLOOKUP(ET$2,$H$5:$FY$1802,MATCH($A392,$A$5:$A$1802,0),0),$H$2)</f>
        <v>-</v>
      </c>
      <c r="EU392" s="166" t="str">
        <f>IFERROR(HLOOKUP(EU$1,$H$5:$FY$1802,MATCH($A392,$A$5:$A$1802,0),0)*HLOOKUP(EU$2,$H$5:$FY$1802,MATCH($A392,$A$5:$A$1802,0),0),$H$2)</f>
        <v>-</v>
      </c>
      <c r="EV392" s="166" t="str">
        <f>IFERROR(HLOOKUP(EV$1,$H$5:$FY$1802,MATCH($A392,$A$5:$A$1802,0),0)*HLOOKUP(EV$2,$H$5:$FY$1802,MATCH($A392,$A$5:$A$1802,0),0),$H$2)</f>
        <v>-</v>
      </c>
      <c r="EW392" s="166" t="str">
        <f>IFERROR(HLOOKUP(EW$1,$H$5:$FY$1802,MATCH($A392,$A$5:$A$1802,0),0)*HLOOKUP(EW$2,$H$5:$FY$1802,MATCH($A392,$A$5:$A$1802,0),0),$H$2)</f>
        <v>-</v>
      </c>
      <c r="EX392" s="166" t="str">
        <f>IFERROR(HLOOKUP(EX$1,$H$5:$FY$1802,MATCH($A392,$A$5:$A$1802,0),0)*HLOOKUP(EX$2,$H$5:$FY$1802,MATCH($A392,$A$5:$A$1802,0),0),$H$2)</f>
        <v>-</v>
      </c>
      <c r="EY392" s="166" t="str">
        <f>IFERROR(HLOOKUP(EY$1,$H$5:$FY$1802,MATCH($A392,$A$5:$A$1802,0),0)*HLOOKUP(EY$2,$H$5:$FY$1802,MATCH($A392,$A$5:$A$1802,0),0),$H$2)</f>
        <v>-</v>
      </c>
      <c r="EZ392" s="166" t="str">
        <f>IFERROR(HLOOKUP(EZ$1,$H$5:$FY$1802,MATCH($A392,$A$5:$A$1802,0),0)*HLOOKUP(EZ$2,$H$5:$FY$1802,MATCH($A392,$A$5:$A$1802,0),0),$H$2)</f>
        <v>-</v>
      </c>
      <c r="FA392" s="166" t="str">
        <f>IFERROR(HLOOKUP(FA$1,$H$5:$FY$1802,MATCH($A392,$A$5:$A$1802,0),0)*HLOOKUP(FA$2,$H$5:$FY$1802,MATCH($A392,$A$5:$A$1802,0),0),$H$2)</f>
        <v>-</v>
      </c>
      <c r="FB392" s="166">
        <f>IFERROR(HLOOKUP(FB$1,$H$5:$FY$1802,MATCH($A392,$A$5:$A$1802,0),0)*HLOOKUP(FB$2,$H$5:$FY$1802,MATCH($A392,$A$5:$A$1802,0),0),$H$2)</f>
        <v>0</v>
      </c>
      <c r="FC392" s="166">
        <f>IFERROR(HLOOKUP(FC$1,$H$5:$FY$1802,MATCH($A392,$A$5:$A$1802,0),0)*HLOOKUP(FC$2,$H$5:$FY$1802,MATCH($A392,$A$5:$A$1802,0),0),$H$2)</f>
        <v>420</v>
      </c>
      <c r="FD392" s="166">
        <f>IFERROR(HLOOKUP(FD$1,$H$5:$FY$1802,MATCH($A392,$A$5:$A$1802,0),0)*HLOOKUP(FD$2,$H$5:$FY$1802,MATCH($A392,$A$5:$A$1802,0),0),$H$2)</f>
        <v>894720</v>
      </c>
      <c r="FE392" s="166">
        <f>IFERROR(HLOOKUP(FE$1,$H$5:$FY$1802,MATCH($A392,$A$5:$A$1802,0),0)*HLOOKUP(FE$2,$H$5:$FY$1802,MATCH($A392,$A$5:$A$1802,0),0),$H$2)</f>
        <v>356460</v>
      </c>
      <c r="FF392" s="166">
        <f>IFERROR(HLOOKUP(FF$1,$H$5:$FY$1802,MATCH($A392,$A$5:$A$1802,0),0)*HLOOKUP(FF$2,$H$5:$FY$1802,MATCH($A392,$A$5:$A$1802,0),0),$H$2)</f>
        <v>0</v>
      </c>
      <c r="FG392" s="166">
        <f>IFERROR(HLOOKUP(FG$1,$H$5:$FY$1802,MATCH($A392,$A$5:$A$1802,0),0)*HLOOKUP(FG$2,$H$5:$FY$1802,MATCH($A392,$A$5:$A$1802,0),0),$H$2)</f>
        <v>171348</v>
      </c>
      <c r="FH392" s="152"/>
      <c r="FI392" s="405">
        <f t="shared" si="1080"/>
        <v>1.6323529411764706</v>
      </c>
      <c r="FJ392" s="405">
        <f t="shared" si="1080"/>
        <v>1.4264705882352942</v>
      </c>
      <c r="FK392" s="405">
        <f t="shared" si="1081"/>
        <v>1.1555555555555554</v>
      </c>
      <c r="FL392" s="405">
        <f t="shared" si="1082"/>
        <v>1.1555555555555554</v>
      </c>
      <c r="FM392" s="405">
        <f t="shared" si="1083"/>
        <v>1.2288888888888889</v>
      </c>
      <c r="FN392" s="405">
        <f t="shared" si="1084"/>
        <v>1.0977777777777777</v>
      </c>
      <c r="FO392" s="405">
        <f t="shared" si="1085"/>
        <v>1.1469575200918485</v>
      </c>
      <c r="FP392" s="405">
        <f t="shared" si="1086"/>
        <v>0.79563719862227322</v>
      </c>
      <c r="FQ392" s="405">
        <f t="shared" si="1087"/>
        <v>1.1212121212121211</v>
      </c>
      <c r="FR392" s="405">
        <f t="shared" si="1088"/>
        <v>0.80519480519480524</v>
      </c>
      <c r="FS392" s="65"/>
    </row>
    <row r="393" spans="1:175" ht="10.35" customHeight="1" x14ac:dyDescent="0.2">
      <c r="A393" s="180" t="str">
        <f t="shared" si="1075"/>
        <v>2018-19SEPTEMBERRRU</v>
      </c>
      <c r="B393" s="182" t="str">
        <f t="shared" si="1089"/>
        <v>2018-19</v>
      </c>
      <c r="C393" s="181" t="s">
        <v>830</v>
      </c>
      <c r="D393" s="182" t="str">
        <f>INDEX($FV$16:$FW$26,MATCH($F393,$FV$16:$FV$26,0),2)</f>
        <v>Y56</v>
      </c>
      <c r="E393" s="182" t="str">
        <f>VLOOKUP($D393,$FW$8:$FX$14,2,0)</f>
        <v>London</v>
      </c>
      <c r="F393" s="273" t="s">
        <v>855</v>
      </c>
      <c r="G393" s="273" t="s">
        <v>874</v>
      </c>
      <c r="H393" s="274">
        <v>153817</v>
      </c>
      <c r="I393" s="274">
        <v>127693</v>
      </c>
      <c r="J393" s="274">
        <v>1042310</v>
      </c>
      <c r="K393" s="274">
        <v>8</v>
      </c>
      <c r="L393" s="274">
        <v>0</v>
      </c>
      <c r="M393" s="274" t="s">
        <v>44</v>
      </c>
      <c r="N393" s="274">
        <v>58</v>
      </c>
      <c r="O393" s="274">
        <v>135</v>
      </c>
      <c r="P393" s="274" t="s">
        <v>44</v>
      </c>
      <c r="Q393" s="274" t="s">
        <v>44</v>
      </c>
      <c r="R393" s="274" t="s">
        <v>44</v>
      </c>
      <c r="S393" s="274" t="s">
        <v>44</v>
      </c>
      <c r="T393" s="274">
        <v>97012</v>
      </c>
      <c r="U393" s="274">
        <v>9408</v>
      </c>
      <c r="V393" s="274">
        <v>6973</v>
      </c>
      <c r="W393" s="274">
        <v>55125</v>
      </c>
      <c r="X393" s="274">
        <v>19432</v>
      </c>
      <c r="Y393" s="274">
        <v>1063</v>
      </c>
      <c r="Z393" s="274">
        <v>3540767</v>
      </c>
      <c r="AA393" s="274">
        <v>376</v>
      </c>
      <c r="AB393" s="274">
        <v>628</v>
      </c>
      <c r="AC393" s="274">
        <v>4710590</v>
      </c>
      <c r="AD393" s="274">
        <v>676</v>
      </c>
      <c r="AE393" s="274">
        <v>1181</v>
      </c>
      <c r="AF393" s="274">
        <v>63232039</v>
      </c>
      <c r="AG393" s="274">
        <v>1147</v>
      </c>
      <c r="AH393" s="274">
        <v>2336</v>
      </c>
      <c r="AI393" s="274">
        <v>61023168</v>
      </c>
      <c r="AJ393" s="274">
        <v>3140</v>
      </c>
      <c r="AK393" s="274">
        <v>7663</v>
      </c>
      <c r="AL393" s="274">
        <v>5276990</v>
      </c>
      <c r="AM393" s="274">
        <v>4964</v>
      </c>
      <c r="AN393" s="274">
        <v>11297</v>
      </c>
      <c r="AO393" s="274">
        <v>6621</v>
      </c>
      <c r="AP393" s="274">
        <v>217</v>
      </c>
      <c r="AQ393" s="274">
        <v>834</v>
      </c>
      <c r="AR393" s="274">
        <v>6255</v>
      </c>
      <c r="AS393" s="274">
        <v>192</v>
      </c>
      <c r="AT393" s="274">
        <v>5378</v>
      </c>
      <c r="AU393" s="274">
        <v>0</v>
      </c>
      <c r="AV393" s="274">
        <v>60195</v>
      </c>
      <c r="AW393" s="274">
        <v>6162</v>
      </c>
      <c r="AX393" s="274">
        <v>24034</v>
      </c>
      <c r="AY393" s="274">
        <v>90391</v>
      </c>
      <c r="AZ393" s="274">
        <v>24659</v>
      </c>
      <c r="BA393" s="274">
        <v>19041</v>
      </c>
      <c r="BB393" s="274">
        <v>18146</v>
      </c>
      <c r="BC393" s="274">
        <v>14275</v>
      </c>
      <c r="BD393" s="274">
        <v>81113</v>
      </c>
      <c r="BE393" s="274">
        <v>62448</v>
      </c>
      <c r="BF393" s="274">
        <v>30848</v>
      </c>
      <c r="BG393" s="274">
        <v>21908</v>
      </c>
      <c r="BH393" s="274">
        <v>1482</v>
      </c>
      <c r="BI393" s="274">
        <v>1115</v>
      </c>
      <c r="BJ393" s="274" t="s">
        <v>44</v>
      </c>
      <c r="BK393" s="274" t="s">
        <v>44</v>
      </c>
      <c r="BL393" s="274" t="s">
        <v>44</v>
      </c>
      <c r="BM393" s="274" t="s">
        <v>44</v>
      </c>
      <c r="BN393" s="274" t="s">
        <v>44</v>
      </c>
      <c r="BO393" s="274" t="s">
        <v>44</v>
      </c>
      <c r="BP393" s="274" t="s">
        <v>44</v>
      </c>
      <c r="BQ393" s="274" t="s">
        <v>44</v>
      </c>
      <c r="BR393" s="274" t="s">
        <v>44</v>
      </c>
      <c r="BS393" s="274" t="s">
        <v>44</v>
      </c>
      <c r="BT393" s="274" t="s">
        <v>44</v>
      </c>
      <c r="BU393" s="274" t="s">
        <v>44</v>
      </c>
      <c r="BV393" s="274" t="s">
        <v>44</v>
      </c>
      <c r="BW393" s="274" t="s">
        <v>44</v>
      </c>
      <c r="BX393" s="274" t="s">
        <v>44</v>
      </c>
      <c r="BY393" s="274" t="s">
        <v>44</v>
      </c>
      <c r="BZ393" s="274" t="s">
        <v>44</v>
      </c>
      <c r="CA393" s="274" t="s">
        <v>44</v>
      </c>
      <c r="CB393" s="274" t="s">
        <v>44</v>
      </c>
      <c r="CC393" s="274" t="s">
        <v>44</v>
      </c>
      <c r="CD393" s="274" t="s">
        <v>44</v>
      </c>
      <c r="CE393" s="274" t="s">
        <v>44</v>
      </c>
      <c r="CF393" s="274" t="s">
        <v>44</v>
      </c>
      <c r="CG393" s="274" t="s">
        <v>44</v>
      </c>
      <c r="CH393" s="274" t="s">
        <v>44</v>
      </c>
      <c r="CI393" s="274" t="s">
        <v>44</v>
      </c>
      <c r="CJ393" s="274" t="s">
        <v>44</v>
      </c>
      <c r="CK393" s="274" t="s">
        <v>44</v>
      </c>
      <c r="CL393" s="274" t="s">
        <v>44</v>
      </c>
      <c r="CM393" s="274" t="s">
        <v>44</v>
      </c>
      <c r="CN393" s="274" t="s">
        <v>44</v>
      </c>
      <c r="CO393" s="274" t="s">
        <v>44</v>
      </c>
      <c r="CP393" s="274" t="s">
        <v>44</v>
      </c>
      <c r="CQ393" s="274" t="s">
        <v>44</v>
      </c>
      <c r="CR393" s="274" t="s">
        <v>44</v>
      </c>
      <c r="CS393" s="274" t="s">
        <v>44</v>
      </c>
      <c r="CT393" s="274" t="s">
        <v>44</v>
      </c>
      <c r="CU393" s="274" t="s">
        <v>44</v>
      </c>
      <c r="CV393" s="274" t="s">
        <v>44</v>
      </c>
      <c r="CW393" s="274" t="s">
        <v>44</v>
      </c>
      <c r="CX393" s="274">
        <v>0</v>
      </c>
      <c r="CY393" s="274">
        <v>0</v>
      </c>
      <c r="CZ393" s="274">
        <v>0</v>
      </c>
      <c r="DA393" s="274">
        <v>0</v>
      </c>
      <c r="DB393" s="274">
        <v>5354</v>
      </c>
      <c r="DC393" s="274">
        <v>364213</v>
      </c>
      <c r="DD393" s="274">
        <v>68</v>
      </c>
      <c r="DE393" s="274">
        <v>137</v>
      </c>
      <c r="DF393" s="274" t="s">
        <v>44</v>
      </c>
      <c r="DG393" s="274" t="s">
        <v>44</v>
      </c>
      <c r="DH393" s="274" t="s">
        <v>44</v>
      </c>
      <c r="DI393" s="274" t="s">
        <v>44</v>
      </c>
      <c r="DJ393" s="274" t="s">
        <v>44</v>
      </c>
      <c r="DK393" s="274">
        <v>8</v>
      </c>
      <c r="DL393" s="251">
        <v>649</v>
      </c>
      <c r="DM393" s="251">
        <v>1217</v>
      </c>
      <c r="DN393" s="251">
        <v>39</v>
      </c>
      <c r="DO393" s="251">
        <v>1167</v>
      </c>
      <c r="DP393" s="251">
        <v>3590904</v>
      </c>
      <c r="DQ393" s="251">
        <v>5533</v>
      </c>
      <c r="DR393" s="251">
        <v>11657</v>
      </c>
      <c r="DS393" s="251">
        <v>8933024</v>
      </c>
      <c r="DT393" s="251">
        <v>7340</v>
      </c>
      <c r="DU393" s="251">
        <v>14783</v>
      </c>
      <c r="DV393" s="251">
        <v>328893</v>
      </c>
      <c r="DW393" s="251">
        <v>8433</v>
      </c>
      <c r="DX393" s="251">
        <v>16557</v>
      </c>
      <c r="DY393" s="251">
        <v>10370403</v>
      </c>
      <c r="DZ393" s="251">
        <v>8886</v>
      </c>
      <c r="EA393" s="251">
        <v>16175</v>
      </c>
      <c r="EB393" s="183"/>
      <c r="EC393" s="184">
        <f t="shared" si="1076"/>
        <v>9</v>
      </c>
      <c r="ED393" s="180">
        <f t="shared" si="1077"/>
        <v>2018</v>
      </c>
      <c r="EE393" s="185">
        <f t="shared" si="1078"/>
        <v>43344</v>
      </c>
      <c r="EF393" s="186">
        <f t="shared" si="1079"/>
        <v>30</v>
      </c>
      <c r="EG393" s="187"/>
      <c r="EH393" s="188">
        <f>IFERROR(HLOOKUP(EH$1,$H$5:$FY$1802,MATCH($A393,$A$5:$A$1802,0),0)*HLOOKUP(EH$2,$H$5:$FY$1802,MATCH($A393,$A$5:$A$1802,0),0),$H$2)</f>
        <v>0</v>
      </c>
      <c r="EI393" s="188" t="str">
        <f>IFERROR(HLOOKUP(EI$1,$H$5:$FY$1802,MATCH($A393,$A$5:$A$1802,0),0)*HLOOKUP(EI$2,$H$5:$FY$1802,MATCH($A393,$A$5:$A$1802,0),0),$H$2)</f>
        <v>-</v>
      </c>
      <c r="EJ393" s="188">
        <f>IFERROR(HLOOKUP(EJ$1,$H$5:$FY$1802,MATCH($A393,$A$5:$A$1802,0),0)*HLOOKUP(EJ$2,$H$5:$FY$1802,MATCH($A393,$A$5:$A$1802,0),0),$H$2)</f>
        <v>7406194</v>
      </c>
      <c r="EK393" s="188">
        <f>IFERROR(HLOOKUP(EK$1,$H$5:$FY$1802,MATCH($A393,$A$5:$A$1802,0),0)*HLOOKUP(EK$2,$H$5:$FY$1802,MATCH($A393,$A$5:$A$1802,0),0),$H$2)</f>
        <v>17238555</v>
      </c>
      <c r="EL393" s="188">
        <f>IFERROR(HLOOKUP(EL$1,$H$5:$FY$1802,MATCH($A393,$A$5:$A$1802,0),0)*HLOOKUP(EL$2,$H$5:$FY$1802,MATCH($A393,$A$5:$A$1802,0),0),$H$2)</f>
        <v>5908224</v>
      </c>
      <c r="EM393" s="188">
        <f>IFERROR(HLOOKUP(EM$1,$H$5:$FY$1802,MATCH($A393,$A$5:$A$1802,0),0)*HLOOKUP(EM$2,$H$5:$FY$1802,MATCH($A393,$A$5:$A$1802,0),0),$H$2)</f>
        <v>8235113</v>
      </c>
      <c r="EN393" s="188">
        <f>IFERROR(HLOOKUP(EN$1,$H$5:$FY$1802,MATCH($A393,$A$5:$A$1802,0),0)*HLOOKUP(EN$2,$H$5:$FY$1802,MATCH($A393,$A$5:$A$1802,0),0),$H$2)</f>
        <v>128772000</v>
      </c>
      <c r="EO393" s="188">
        <f>IFERROR(HLOOKUP(EO$1,$H$5:$FY$1802,MATCH($A393,$A$5:$A$1802,0),0)*HLOOKUP(EO$2,$H$5:$FY$1802,MATCH($A393,$A$5:$A$1802,0),0),$H$2)</f>
        <v>148907416</v>
      </c>
      <c r="EP393" s="188">
        <f>IFERROR(HLOOKUP(EP$1,$H$5:$FY$1802,MATCH($A393,$A$5:$A$1802,0),0)*HLOOKUP(EP$2,$H$5:$FY$1802,MATCH($A393,$A$5:$A$1802,0),0),$H$2)</f>
        <v>12008711</v>
      </c>
      <c r="EQ393" s="188" t="str">
        <f>IFERROR(HLOOKUP(EQ$1,$H$5:$FY$1802,MATCH($A393,$A$5:$A$1802,0),0)*HLOOKUP(EQ$2,$H$5:$FY$1802,MATCH($A393,$A$5:$A$1802,0),0),$H$2)</f>
        <v>-</v>
      </c>
      <c r="ER393" s="188" t="str">
        <f>IFERROR(HLOOKUP(ER$1,$H$5:$FY$1802,MATCH($A393,$A$5:$A$1802,0),0)*HLOOKUP(ER$2,$H$5:$FY$1802,MATCH($A393,$A$5:$A$1802,0),0),$H$2)</f>
        <v>-</v>
      </c>
      <c r="ES393" s="188" t="str">
        <f>IFERROR(HLOOKUP(ES$1,$H$5:$FY$1802,MATCH($A393,$A$5:$A$1802,0),0)*HLOOKUP(ES$2,$H$5:$FY$1802,MATCH($A393,$A$5:$A$1802,0),0),$H$2)</f>
        <v>-</v>
      </c>
      <c r="ET393" s="188" t="str">
        <f>IFERROR(HLOOKUP(ET$1,$H$5:$FY$1802,MATCH($A393,$A$5:$A$1802,0),0)*HLOOKUP(ET$2,$H$5:$FY$1802,MATCH($A393,$A$5:$A$1802,0),0),$H$2)</f>
        <v>-</v>
      </c>
      <c r="EU393" s="188" t="str">
        <f>IFERROR(HLOOKUP(EU$1,$H$5:$FY$1802,MATCH($A393,$A$5:$A$1802,0),0)*HLOOKUP(EU$2,$H$5:$FY$1802,MATCH($A393,$A$5:$A$1802,0),0),$H$2)</f>
        <v>-</v>
      </c>
      <c r="EV393" s="188" t="str">
        <f>IFERROR(HLOOKUP(EV$1,$H$5:$FY$1802,MATCH($A393,$A$5:$A$1802,0),0)*HLOOKUP(EV$2,$H$5:$FY$1802,MATCH($A393,$A$5:$A$1802,0),0),$H$2)</f>
        <v>-</v>
      </c>
      <c r="EW393" s="188" t="str">
        <f>IFERROR(HLOOKUP(EW$1,$H$5:$FY$1802,MATCH($A393,$A$5:$A$1802,0),0)*HLOOKUP(EW$2,$H$5:$FY$1802,MATCH($A393,$A$5:$A$1802,0),0),$H$2)</f>
        <v>-</v>
      </c>
      <c r="EX393" s="188" t="str">
        <f>IFERROR(HLOOKUP(EX$1,$H$5:$FY$1802,MATCH($A393,$A$5:$A$1802,0),0)*HLOOKUP(EX$2,$H$5:$FY$1802,MATCH($A393,$A$5:$A$1802,0),0),$H$2)</f>
        <v>-</v>
      </c>
      <c r="EY393" s="188" t="str">
        <f>IFERROR(HLOOKUP(EY$1,$H$5:$FY$1802,MATCH($A393,$A$5:$A$1802,0),0)*HLOOKUP(EY$2,$H$5:$FY$1802,MATCH($A393,$A$5:$A$1802,0),0),$H$2)</f>
        <v>-</v>
      </c>
      <c r="EZ393" s="188" t="str">
        <f>IFERROR(HLOOKUP(EZ$1,$H$5:$FY$1802,MATCH($A393,$A$5:$A$1802,0),0)*HLOOKUP(EZ$2,$H$5:$FY$1802,MATCH($A393,$A$5:$A$1802,0),0),$H$2)</f>
        <v>-</v>
      </c>
      <c r="FA393" s="188" t="str">
        <f>IFERROR(HLOOKUP(FA$1,$H$5:$FY$1802,MATCH($A393,$A$5:$A$1802,0),0)*HLOOKUP(FA$2,$H$5:$FY$1802,MATCH($A393,$A$5:$A$1802,0),0),$H$2)</f>
        <v>-</v>
      </c>
      <c r="FB393" s="188">
        <f>IFERROR(HLOOKUP(FB$1,$H$5:$FY$1802,MATCH($A393,$A$5:$A$1802,0),0)*HLOOKUP(FB$2,$H$5:$FY$1802,MATCH($A393,$A$5:$A$1802,0),0),$H$2)</f>
        <v>0</v>
      </c>
      <c r="FC393" s="188">
        <f>IFERROR(HLOOKUP(FC$1,$H$5:$FY$1802,MATCH($A393,$A$5:$A$1802,0),0)*HLOOKUP(FC$2,$H$5:$FY$1802,MATCH($A393,$A$5:$A$1802,0),0),$H$2)</f>
        <v>733498</v>
      </c>
      <c r="FD393" s="188">
        <f>IFERROR(HLOOKUP(FD$1,$H$5:$FY$1802,MATCH($A393,$A$5:$A$1802,0),0)*HLOOKUP(FD$2,$H$5:$FY$1802,MATCH($A393,$A$5:$A$1802,0),0),$H$2)</f>
        <v>7565393</v>
      </c>
      <c r="FE393" s="188">
        <f>IFERROR(HLOOKUP(FE$1,$H$5:$FY$1802,MATCH($A393,$A$5:$A$1802,0),0)*HLOOKUP(FE$2,$H$5:$FY$1802,MATCH($A393,$A$5:$A$1802,0),0),$H$2)</f>
        <v>17990911</v>
      </c>
      <c r="FF393" s="188">
        <f>IFERROR(HLOOKUP(FF$1,$H$5:$FY$1802,MATCH($A393,$A$5:$A$1802,0),0)*HLOOKUP(FF$2,$H$5:$FY$1802,MATCH($A393,$A$5:$A$1802,0),0),$H$2)</f>
        <v>645723</v>
      </c>
      <c r="FG393" s="188">
        <f>IFERROR(HLOOKUP(FG$1,$H$5:$FY$1802,MATCH($A393,$A$5:$A$1802,0),0)*HLOOKUP(FG$2,$H$5:$FY$1802,MATCH($A393,$A$5:$A$1802,0),0),$H$2)</f>
        <v>18876225</v>
      </c>
      <c r="FH393" s="189"/>
      <c r="FI393" s="406">
        <f t="shared" si="1080"/>
        <v>2.6210671768707483</v>
      </c>
      <c r="FJ393" s="406">
        <f t="shared" si="1080"/>
        <v>2.0239158163265305</v>
      </c>
      <c r="FK393" s="406">
        <f t="shared" si="1081"/>
        <v>2.6023232468091209</v>
      </c>
      <c r="FL393" s="406">
        <f t="shared" si="1082"/>
        <v>2.0471819876667143</v>
      </c>
      <c r="FM393" s="406">
        <f t="shared" si="1083"/>
        <v>1.4714376417233561</v>
      </c>
      <c r="FN393" s="406">
        <f t="shared" si="1084"/>
        <v>1.1328435374149659</v>
      </c>
      <c r="FO393" s="406">
        <f t="shared" si="1085"/>
        <v>1.587484561547962</v>
      </c>
      <c r="FP393" s="406">
        <f t="shared" si="1086"/>
        <v>1.1274186908192672</v>
      </c>
      <c r="FQ393" s="406">
        <f t="shared" si="1087"/>
        <v>1.394167450611477</v>
      </c>
      <c r="FR393" s="406">
        <f t="shared" si="1088"/>
        <v>1.0489181561618062</v>
      </c>
      <c r="FS393" s="410"/>
    </row>
    <row r="394" spans="1:175" ht="10.35" customHeight="1" x14ac:dyDescent="0.2">
      <c r="A394" s="74" t="str">
        <f t="shared" si="1075"/>
        <v>2018-19SEPTEMBERRX6</v>
      </c>
      <c r="B394" s="163" t="str">
        <f t="shared" si="1089"/>
        <v>2018-19</v>
      </c>
      <c r="C394" s="26" t="s">
        <v>830</v>
      </c>
      <c r="D394" s="163" t="str">
        <f>INDEX($FV$16:$FW$26,MATCH($F394,$FV$16:$FV$26,0),2)</f>
        <v>Y63</v>
      </c>
      <c r="E394" s="163" t="str">
        <f>VLOOKUP($D394,$FW$8:$FX$14,2,0)</f>
        <v>North East and Yorkshire</v>
      </c>
      <c r="F394" s="271" t="s">
        <v>857</v>
      </c>
      <c r="G394" s="271" t="s">
        <v>875</v>
      </c>
      <c r="H394" s="272">
        <v>44043</v>
      </c>
      <c r="I394" s="272">
        <v>30205</v>
      </c>
      <c r="J394" s="272">
        <v>153445</v>
      </c>
      <c r="K394" s="272">
        <v>5</v>
      </c>
      <c r="L394" s="272">
        <v>1</v>
      </c>
      <c r="M394" s="272" t="s">
        <v>44</v>
      </c>
      <c r="N394" s="272">
        <v>20</v>
      </c>
      <c r="O394" s="272">
        <v>55</v>
      </c>
      <c r="P394" s="272" t="s">
        <v>44</v>
      </c>
      <c r="Q394" s="272" t="s">
        <v>44</v>
      </c>
      <c r="R394" s="272" t="s">
        <v>44</v>
      </c>
      <c r="S394" s="272" t="s">
        <v>44</v>
      </c>
      <c r="T394" s="272">
        <v>32958</v>
      </c>
      <c r="U394" s="272">
        <v>2343</v>
      </c>
      <c r="V394" s="272">
        <v>1530</v>
      </c>
      <c r="W394" s="272">
        <v>17688</v>
      </c>
      <c r="X394" s="272">
        <v>8482</v>
      </c>
      <c r="Y394" s="272">
        <v>373</v>
      </c>
      <c r="Z394" s="272">
        <v>875339</v>
      </c>
      <c r="AA394" s="272">
        <v>374</v>
      </c>
      <c r="AB394" s="272">
        <v>637</v>
      </c>
      <c r="AC394" s="272">
        <v>712541</v>
      </c>
      <c r="AD394" s="272">
        <v>466</v>
      </c>
      <c r="AE394" s="272">
        <v>819</v>
      </c>
      <c r="AF394" s="272">
        <v>21502106</v>
      </c>
      <c r="AG394" s="272">
        <v>1216</v>
      </c>
      <c r="AH394" s="272">
        <v>2478</v>
      </c>
      <c r="AI394" s="272">
        <v>38634643</v>
      </c>
      <c r="AJ394" s="272">
        <v>4555</v>
      </c>
      <c r="AK394" s="272">
        <v>10913</v>
      </c>
      <c r="AL394" s="272">
        <v>1779628</v>
      </c>
      <c r="AM394" s="272">
        <v>4771</v>
      </c>
      <c r="AN394" s="272">
        <v>13313</v>
      </c>
      <c r="AO394" s="272">
        <v>1723</v>
      </c>
      <c r="AP394" s="272">
        <v>59</v>
      </c>
      <c r="AQ394" s="272">
        <v>447</v>
      </c>
      <c r="AR394" s="272">
        <v>3669</v>
      </c>
      <c r="AS394" s="272">
        <v>134</v>
      </c>
      <c r="AT394" s="272">
        <v>1083</v>
      </c>
      <c r="AU394" s="272">
        <v>0</v>
      </c>
      <c r="AV394" s="272">
        <v>19573</v>
      </c>
      <c r="AW394" s="272">
        <v>3718</v>
      </c>
      <c r="AX394" s="272">
        <v>7944</v>
      </c>
      <c r="AY394" s="272">
        <v>31235</v>
      </c>
      <c r="AZ394" s="272">
        <v>4541</v>
      </c>
      <c r="BA394" s="272">
        <v>3724</v>
      </c>
      <c r="BB394" s="272">
        <v>2972</v>
      </c>
      <c r="BC394" s="272">
        <v>2475</v>
      </c>
      <c r="BD394" s="272">
        <v>23823</v>
      </c>
      <c r="BE394" s="272">
        <v>20132</v>
      </c>
      <c r="BF394" s="272">
        <v>13184</v>
      </c>
      <c r="BG394" s="272">
        <v>8316</v>
      </c>
      <c r="BH394" s="272">
        <v>658</v>
      </c>
      <c r="BI394" s="272">
        <v>385</v>
      </c>
      <c r="BJ394" s="272" t="s">
        <v>44</v>
      </c>
      <c r="BK394" s="272" t="s">
        <v>44</v>
      </c>
      <c r="BL394" s="272" t="s">
        <v>44</v>
      </c>
      <c r="BM394" s="272" t="s">
        <v>44</v>
      </c>
      <c r="BN394" s="272" t="s">
        <v>44</v>
      </c>
      <c r="BO394" s="272" t="s">
        <v>44</v>
      </c>
      <c r="BP394" s="272" t="s">
        <v>44</v>
      </c>
      <c r="BQ394" s="272" t="s">
        <v>44</v>
      </c>
      <c r="BR394" s="272" t="s">
        <v>44</v>
      </c>
      <c r="BS394" s="272" t="s">
        <v>44</v>
      </c>
      <c r="BT394" s="272" t="s">
        <v>44</v>
      </c>
      <c r="BU394" s="272" t="s">
        <v>44</v>
      </c>
      <c r="BV394" s="272" t="s">
        <v>44</v>
      </c>
      <c r="BW394" s="272" t="s">
        <v>44</v>
      </c>
      <c r="BX394" s="272" t="s">
        <v>44</v>
      </c>
      <c r="BY394" s="272" t="s">
        <v>44</v>
      </c>
      <c r="BZ394" s="272" t="s">
        <v>44</v>
      </c>
      <c r="CA394" s="272" t="s">
        <v>44</v>
      </c>
      <c r="CB394" s="272" t="s">
        <v>44</v>
      </c>
      <c r="CC394" s="272" t="s">
        <v>44</v>
      </c>
      <c r="CD394" s="272" t="s">
        <v>44</v>
      </c>
      <c r="CE394" s="272" t="s">
        <v>44</v>
      </c>
      <c r="CF394" s="272" t="s">
        <v>44</v>
      </c>
      <c r="CG394" s="272" t="s">
        <v>44</v>
      </c>
      <c r="CH394" s="272" t="s">
        <v>44</v>
      </c>
      <c r="CI394" s="272" t="s">
        <v>44</v>
      </c>
      <c r="CJ394" s="272" t="s">
        <v>44</v>
      </c>
      <c r="CK394" s="272" t="s">
        <v>44</v>
      </c>
      <c r="CL394" s="272" t="s">
        <v>44</v>
      </c>
      <c r="CM394" s="272" t="s">
        <v>44</v>
      </c>
      <c r="CN394" s="272" t="s">
        <v>44</v>
      </c>
      <c r="CO394" s="272" t="s">
        <v>44</v>
      </c>
      <c r="CP394" s="272" t="s">
        <v>44</v>
      </c>
      <c r="CQ394" s="272" t="s">
        <v>44</v>
      </c>
      <c r="CR394" s="272" t="s">
        <v>44</v>
      </c>
      <c r="CS394" s="272" t="s">
        <v>44</v>
      </c>
      <c r="CT394" s="272" t="s">
        <v>44</v>
      </c>
      <c r="CU394" s="272" t="s">
        <v>44</v>
      </c>
      <c r="CV394" s="272" t="s">
        <v>44</v>
      </c>
      <c r="CW394" s="272" t="s">
        <v>44</v>
      </c>
      <c r="CX394" s="272">
        <v>73</v>
      </c>
      <c r="CY394" s="272">
        <v>32677</v>
      </c>
      <c r="CZ394" s="272">
        <v>448</v>
      </c>
      <c r="DA394" s="272">
        <v>842</v>
      </c>
      <c r="DB394" s="272">
        <v>1400</v>
      </c>
      <c r="DC394" s="272">
        <v>41882</v>
      </c>
      <c r="DD394" s="272">
        <v>30</v>
      </c>
      <c r="DE394" s="272">
        <v>58</v>
      </c>
      <c r="DF394" s="272" t="s">
        <v>44</v>
      </c>
      <c r="DG394" s="272" t="s">
        <v>44</v>
      </c>
      <c r="DH394" s="272" t="s">
        <v>44</v>
      </c>
      <c r="DI394" s="272" t="s">
        <v>44</v>
      </c>
      <c r="DJ394" s="272" t="s">
        <v>44</v>
      </c>
      <c r="DK394" s="272">
        <v>0</v>
      </c>
      <c r="DL394" s="250">
        <v>0</v>
      </c>
      <c r="DM394" s="250">
        <v>2086</v>
      </c>
      <c r="DN394" s="250">
        <v>0</v>
      </c>
      <c r="DO394" s="250">
        <v>165</v>
      </c>
      <c r="DP394" s="250">
        <v>0</v>
      </c>
      <c r="DQ394" s="250">
        <v>0</v>
      </c>
      <c r="DR394" s="250">
        <v>0</v>
      </c>
      <c r="DS394" s="250">
        <v>13913814</v>
      </c>
      <c r="DT394" s="250">
        <v>6670</v>
      </c>
      <c r="DU394" s="250">
        <v>13672</v>
      </c>
      <c r="DV394" s="250">
        <v>0</v>
      </c>
      <c r="DW394" s="250">
        <v>0</v>
      </c>
      <c r="DX394" s="250">
        <v>0</v>
      </c>
      <c r="DY394" s="250">
        <v>1825252</v>
      </c>
      <c r="DZ394" s="250">
        <v>11062</v>
      </c>
      <c r="EA394" s="250">
        <v>24664</v>
      </c>
      <c r="EB394" s="155"/>
      <c r="EC394" s="75">
        <f t="shared" si="1076"/>
        <v>9</v>
      </c>
      <c r="ED394" s="74">
        <f t="shared" si="1077"/>
        <v>2018</v>
      </c>
      <c r="EE394" s="165">
        <f t="shared" si="1078"/>
        <v>43344</v>
      </c>
      <c r="EF394" s="157">
        <f t="shared" si="1079"/>
        <v>30</v>
      </c>
      <c r="EG394" s="156"/>
      <c r="EH394" s="166">
        <f>IFERROR(HLOOKUP(EH$1,$H$5:$FY$1802,MATCH($A394,$A$5:$A$1802,0),0)*HLOOKUP(EH$2,$H$5:$FY$1802,MATCH($A394,$A$5:$A$1802,0),0),$H$2)</f>
        <v>30205</v>
      </c>
      <c r="EI394" s="166" t="str">
        <f>IFERROR(HLOOKUP(EI$1,$H$5:$FY$1802,MATCH($A394,$A$5:$A$1802,0),0)*HLOOKUP(EI$2,$H$5:$FY$1802,MATCH($A394,$A$5:$A$1802,0),0),$H$2)</f>
        <v>-</v>
      </c>
      <c r="EJ394" s="166">
        <f>IFERROR(HLOOKUP(EJ$1,$H$5:$FY$1802,MATCH($A394,$A$5:$A$1802,0),0)*HLOOKUP(EJ$2,$H$5:$FY$1802,MATCH($A394,$A$5:$A$1802,0),0),$H$2)</f>
        <v>604100</v>
      </c>
      <c r="EK394" s="166">
        <f>IFERROR(HLOOKUP(EK$1,$H$5:$FY$1802,MATCH($A394,$A$5:$A$1802,0),0)*HLOOKUP(EK$2,$H$5:$FY$1802,MATCH($A394,$A$5:$A$1802,0),0),$H$2)</f>
        <v>1661275</v>
      </c>
      <c r="EL394" s="166">
        <f>IFERROR(HLOOKUP(EL$1,$H$5:$FY$1802,MATCH($A394,$A$5:$A$1802,0),0)*HLOOKUP(EL$2,$H$5:$FY$1802,MATCH($A394,$A$5:$A$1802,0),0),$H$2)</f>
        <v>1492491</v>
      </c>
      <c r="EM394" s="166">
        <f>IFERROR(HLOOKUP(EM$1,$H$5:$FY$1802,MATCH($A394,$A$5:$A$1802,0),0)*HLOOKUP(EM$2,$H$5:$FY$1802,MATCH($A394,$A$5:$A$1802,0),0),$H$2)</f>
        <v>1253070</v>
      </c>
      <c r="EN394" s="166">
        <f>IFERROR(HLOOKUP(EN$1,$H$5:$FY$1802,MATCH($A394,$A$5:$A$1802,0),0)*HLOOKUP(EN$2,$H$5:$FY$1802,MATCH($A394,$A$5:$A$1802,0),0),$H$2)</f>
        <v>43830864</v>
      </c>
      <c r="EO394" s="166">
        <f>IFERROR(HLOOKUP(EO$1,$H$5:$FY$1802,MATCH($A394,$A$5:$A$1802,0),0)*HLOOKUP(EO$2,$H$5:$FY$1802,MATCH($A394,$A$5:$A$1802,0),0),$H$2)</f>
        <v>92564066</v>
      </c>
      <c r="EP394" s="166">
        <f>IFERROR(HLOOKUP(EP$1,$H$5:$FY$1802,MATCH($A394,$A$5:$A$1802,0),0)*HLOOKUP(EP$2,$H$5:$FY$1802,MATCH($A394,$A$5:$A$1802,0),0),$H$2)</f>
        <v>4965749</v>
      </c>
      <c r="EQ394" s="166" t="str">
        <f>IFERROR(HLOOKUP(EQ$1,$H$5:$FY$1802,MATCH($A394,$A$5:$A$1802,0),0)*HLOOKUP(EQ$2,$H$5:$FY$1802,MATCH($A394,$A$5:$A$1802,0),0),$H$2)</f>
        <v>-</v>
      </c>
      <c r="ER394" s="166" t="str">
        <f>IFERROR(HLOOKUP(ER$1,$H$5:$FY$1802,MATCH($A394,$A$5:$A$1802,0),0)*HLOOKUP(ER$2,$H$5:$FY$1802,MATCH($A394,$A$5:$A$1802,0),0),$H$2)</f>
        <v>-</v>
      </c>
      <c r="ES394" s="166" t="str">
        <f>IFERROR(HLOOKUP(ES$1,$H$5:$FY$1802,MATCH($A394,$A$5:$A$1802,0),0)*HLOOKUP(ES$2,$H$5:$FY$1802,MATCH($A394,$A$5:$A$1802,0),0),$H$2)</f>
        <v>-</v>
      </c>
      <c r="ET394" s="166" t="str">
        <f>IFERROR(HLOOKUP(ET$1,$H$5:$FY$1802,MATCH($A394,$A$5:$A$1802,0),0)*HLOOKUP(ET$2,$H$5:$FY$1802,MATCH($A394,$A$5:$A$1802,0),0),$H$2)</f>
        <v>-</v>
      </c>
      <c r="EU394" s="166" t="str">
        <f>IFERROR(HLOOKUP(EU$1,$H$5:$FY$1802,MATCH($A394,$A$5:$A$1802,0),0)*HLOOKUP(EU$2,$H$5:$FY$1802,MATCH($A394,$A$5:$A$1802,0),0),$H$2)</f>
        <v>-</v>
      </c>
      <c r="EV394" s="166" t="str">
        <f>IFERROR(HLOOKUP(EV$1,$H$5:$FY$1802,MATCH($A394,$A$5:$A$1802,0),0)*HLOOKUP(EV$2,$H$5:$FY$1802,MATCH($A394,$A$5:$A$1802,0),0),$H$2)</f>
        <v>-</v>
      </c>
      <c r="EW394" s="166" t="str">
        <f>IFERROR(HLOOKUP(EW$1,$H$5:$FY$1802,MATCH($A394,$A$5:$A$1802,0),0)*HLOOKUP(EW$2,$H$5:$FY$1802,MATCH($A394,$A$5:$A$1802,0),0),$H$2)</f>
        <v>-</v>
      </c>
      <c r="EX394" s="166" t="str">
        <f>IFERROR(HLOOKUP(EX$1,$H$5:$FY$1802,MATCH($A394,$A$5:$A$1802,0),0)*HLOOKUP(EX$2,$H$5:$FY$1802,MATCH($A394,$A$5:$A$1802,0),0),$H$2)</f>
        <v>-</v>
      </c>
      <c r="EY394" s="166" t="str">
        <f>IFERROR(HLOOKUP(EY$1,$H$5:$FY$1802,MATCH($A394,$A$5:$A$1802,0),0)*HLOOKUP(EY$2,$H$5:$FY$1802,MATCH($A394,$A$5:$A$1802,0),0),$H$2)</f>
        <v>-</v>
      </c>
      <c r="EZ394" s="166" t="str">
        <f>IFERROR(HLOOKUP(EZ$1,$H$5:$FY$1802,MATCH($A394,$A$5:$A$1802,0),0)*HLOOKUP(EZ$2,$H$5:$FY$1802,MATCH($A394,$A$5:$A$1802,0),0),$H$2)</f>
        <v>-</v>
      </c>
      <c r="FA394" s="166" t="str">
        <f>IFERROR(HLOOKUP(FA$1,$H$5:$FY$1802,MATCH($A394,$A$5:$A$1802,0),0)*HLOOKUP(FA$2,$H$5:$FY$1802,MATCH($A394,$A$5:$A$1802,0),0),$H$2)</f>
        <v>-</v>
      </c>
      <c r="FB394" s="166">
        <f>IFERROR(HLOOKUP(FB$1,$H$5:$FY$1802,MATCH($A394,$A$5:$A$1802,0),0)*HLOOKUP(FB$2,$H$5:$FY$1802,MATCH($A394,$A$5:$A$1802,0),0),$H$2)</f>
        <v>61466</v>
      </c>
      <c r="FC394" s="166">
        <f>IFERROR(HLOOKUP(FC$1,$H$5:$FY$1802,MATCH($A394,$A$5:$A$1802,0),0)*HLOOKUP(FC$2,$H$5:$FY$1802,MATCH($A394,$A$5:$A$1802,0),0),$H$2)</f>
        <v>81200</v>
      </c>
      <c r="FD394" s="166">
        <f>IFERROR(HLOOKUP(FD$1,$H$5:$FY$1802,MATCH($A394,$A$5:$A$1802,0),0)*HLOOKUP(FD$2,$H$5:$FY$1802,MATCH($A394,$A$5:$A$1802,0),0),$H$2)</f>
        <v>0</v>
      </c>
      <c r="FE394" s="166">
        <f>IFERROR(HLOOKUP(FE$1,$H$5:$FY$1802,MATCH($A394,$A$5:$A$1802,0),0)*HLOOKUP(FE$2,$H$5:$FY$1802,MATCH($A394,$A$5:$A$1802,0),0),$H$2)</f>
        <v>28519792</v>
      </c>
      <c r="FF394" s="166">
        <f>IFERROR(HLOOKUP(FF$1,$H$5:$FY$1802,MATCH($A394,$A$5:$A$1802,0),0)*HLOOKUP(FF$2,$H$5:$FY$1802,MATCH($A394,$A$5:$A$1802,0),0),$H$2)</f>
        <v>0</v>
      </c>
      <c r="FG394" s="166">
        <f>IFERROR(HLOOKUP(FG$1,$H$5:$FY$1802,MATCH($A394,$A$5:$A$1802,0),0)*HLOOKUP(FG$2,$H$5:$FY$1802,MATCH($A394,$A$5:$A$1802,0),0),$H$2)</f>
        <v>4069560</v>
      </c>
      <c r="FH394" s="152"/>
      <c r="FI394" s="405">
        <f t="shared" si="1080"/>
        <v>1.9381135296628254</v>
      </c>
      <c r="FJ394" s="405">
        <f t="shared" si="1080"/>
        <v>1.5894152795561247</v>
      </c>
      <c r="FK394" s="405">
        <f t="shared" si="1081"/>
        <v>1.9424836601307189</v>
      </c>
      <c r="FL394" s="405">
        <f t="shared" si="1082"/>
        <v>1.6176470588235294</v>
      </c>
      <c r="FM394" s="405">
        <f t="shared" si="1083"/>
        <v>1.3468453188602443</v>
      </c>
      <c r="FN394" s="405">
        <f t="shared" si="1084"/>
        <v>1.1381727725011308</v>
      </c>
      <c r="FO394" s="405">
        <f t="shared" si="1085"/>
        <v>1.5543503890591841</v>
      </c>
      <c r="FP394" s="405">
        <f t="shared" si="1086"/>
        <v>0.98042914406979487</v>
      </c>
      <c r="FQ394" s="405">
        <f t="shared" si="1087"/>
        <v>1.7640750670241288</v>
      </c>
      <c r="FR394" s="405">
        <f t="shared" si="1088"/>
        <v>1.032171581769437</v>
      </c>
      <c r="FS394" s="65"/>
    </row>
    <row r="395" spans="1:175" ht="10.35" customHeight="1" x14ac:dyDescent="0.2">
      <c r="A395" s="74" t="str">
        <f t="shared" si="1075"/>
        <v>2018-19SEPTEMBERRX7</v>
      </c>
      <c r="B395" s="163" t="str">
        <f t="shared" si="1089"/>
        <v>2018-19</v>
      </c>
      <c r="C395" s="26" t="s">
        <v>830</v>
      </c>
      <c r="D395" s="163" t="str">
        <f>INDEX($FV$16:$FW$26,MATCH($F395,$FV$16:$FV$26,0),2)</f>
        <v>Y62</v>
      </c>
      <c r="E395" s="163" t="str">
        <f>VLOOKUP($D395,$FW$8:$FX$14,2,0)</f>
        <v>North West</v>
      </c>
      <c r="F395" s="271" t="s">
        <v>859</v>
      </c>
      <c r="G395" s="271" t="s">
        <v>876</v>
      </c>
      <c r="H395" s="272">
        <v>129192</v>
      </c>
      <c r="I395" s="272">
        <v>100544</v>
      </c>
      <c r="J395" s="272">
        <v>1541202</v>
      </c>
      <c r="K395" s="272">
        <v>15</v>
      </c>
      <c r="L395" s="272">
        <v>1</v>
      </c>
      <c r="M395" s="272" t="s">
        <v>44</v>
      </c>
      <c r="N395" s="272">
        <v>90</v>
      </c>
      <c r="O395" s="272">
        <v>143</v>
      </c>
      <c r="P395" s="272" t="s">
        <v>44</v>
      </c>
      <c r="Q395" s="272" t="s">
        <v>44</v>
      </c>
      <c r="R395" s="272" t="s">
        <v>44</v>
      </c>
      <c r="S395" s="272" t="s">
        <v>44</v>
      </c>
      <c r="T395" s="272">
        <v>89571</v>
      </c>
      <c r="U395" s="272">
        <v>8005</v>
      </c>
      <c r="V395" s="272">
        <v>5774</v>
      </c>
      <c r="W395" s="272">
        <v>47386</v>
      </c>
      <c r="X395" s="272">
        <v>21617</v>
      </c>
      <c r="Y395" s="272">
        <v>3346</v>
      </c>
      <c r="Z395" s="272">
        <v>3805774</v>
      </c>
      <c r="AA395" s="272">
        <v>475</v>
      </c>
      <c r="AB395" s="272">
        <v>797</v>
      </c>
      <c r="AC395" s="272">
        <v>3692128</v>
      </c>
      <c r="AD395" s="272">
        <v>639</v>
      </c>
      <c r="AE395" s="272">
        <v>1102</v>
      </c>
      <c r="AF395" s="272">
        <v>64707314</v>
      </c>
      <c r="AG395" s="272">
        <v>1366</v>
      </c>
      <c r="AH395" s="272">
        <v>2912</v>
      </c>
      <c r="AI395" s="272">
        <v>88561278</v>
      </c>
      <c r="AJ395" s="272">
        <v>4097</v>
      </c>
      <c r="AK395" s="272">
        <v>9618</v>
      </c>
      <c r="AL395" s="272">
        <v>18622938</v>
      </c>
      <c r="AM395" s="272">
        <v>5566</v>
      </c>
      <c r="AN395" s="272">
        <v>11592</v>
      </c>
      <c r="AO395" s="272">
        <v>5063</v>
      </c>
      <c r="AP395" s="272">
        <v>410</v>
      </c>
      <c r="AQ395" s="272">
        <v>2653</v>
      </c>
      <c r="AR395" s="272">
        <v>5572</v>
      </c>
      <c r="AS395" s="272">
        <v>313</v>
      </c>
      <c r="AT395" s="272">
        <v>1687</v>
      </c>
      <c r="AU395" s="272">
        <v>0</v>
      </c>
      <c r="AV395" s="272">
        <v>56672</v>
      </c>
      <c r="AW395" s="272">
        <v>5727</v>
      </c>
      <c r="AX395" s="272">
        <v>22109</v>
      </c>
      <c r="AY395" s="272">
        <v>84508</v>
      </c>
      <c r="AZ395" s="272">
        <v>15903</v>
      </c>
      <c r="BA395" s="272">
        <v>12819</v>
      </c>
      <c r="BB395" s="272">
        <v>11370</v>
      </c>
      <c r="BC395" s="272">
        <v>9305</v>
      </c>
      <c r="BD395" s="272">
        <v>59944</v>
      </c>
      <c r="BE395" s="272">
        <v>50588</v>
      </c>
      <c r="BF395" s="272">
        <v>29658</v>
      </c>
      <c r="BG395" s="272">
        <v>22950</v>
      </c>
      <c r="BH395" s="272">
        <v>4344</v>
      </c>
      <c r="BI395" s="272">
        <v>3585</v>
      </c>
      <c r="BJ395" s="272" t="s">
        <v>44</v>
      </c>
      <c r="BK395" s="272" t="s">
        <v>44</v>
      </c>
      <c r="BL395" s="272" t="s">
        <v>44</v>
      </c>
      <c r="BM395" s="272" t="s">
        <v>44</v>
      </c>
      <c r="BN395" s="272" t="s">
        <v>44</v>
      </c>
      <c r="BO395" s="272" t="s">
        <v>44</v>
      </c>
      <c r="BP395" s="272" t="s">
        <v>44</v>
      </c>
      <c r="BQ395" s="272" t="s">
        <v>44</v>
      </c>
      <c r="BR395" s="272" t="s">
        <v>44</v>
      </c>
      <c r="BS395" s="272" t="s">
        <v>44</v>
      </c>
      <c r="BT395" s="272" t="s">
        <v>44</v>
      </c>
      <c r="BU395" s="272" t="s">
        <v>44</v>
      </c>
      <c r="BV395" s="272" t="s">
        <v>44</v>
      </c>
      <c r="BW395" s="272" t="s">
        <v>44</v>
      </c>
      <c r="BX395" s="272" t="s">
        <v>44</v>
      </c>
      <c r="BY395" s="272" t="s">
        <v>44</v>
      </c>
      <c r="BZ395" s="272" t="s">
        <v>44</v>
      </c>
      <c r="CA395" s="272" t="s">
        <v>44</v>
      </c>
      <c r="CB395" s="272" t="s">
        <v>44</v>
      </c>
      <c r="CC395" s="272" t="s">
        <v>44</v>
      </c>
      <c r="CD395" s="272" t="s">
        <v>44</v>
      </c>
      <c r="CE395" s="272" t="s">
        <v>44</v>
      </c>
      <c r="CF395" s="272" t="s">
        <v>44</v>
      </c>
      <c r="CG395" s="272" t="s">
        <v>44</v>
      </c>
      <c r="CH395" s="272" t="s">
        <v>44</v>
      </c>
      <c r="CI395" s="272" t="s">
        <v>44</v>
      </c>
      <c r="CJ395" s="272" t="s">
        <v>44</v>
      </c>
      <c r="CK395" s="272" t="s">
        <v>44</v>
      </c>
      <c r="CL395" s="272" t="s">
        <v>44</v>
      </c>
      <c r="CM395" s="272" t="s">
        <v>44</v>
      </c>
      <c r="CN395" s="272" t="s">
        <v>44</v>
      </c>
      <c r="CO395" s="272" t="s">
        <v>44</v>
      </c>
      <c r="CP395" s="272" t="s">
        <v>44</v>
      </c>
      <c r="CQ395" s="272" t="s">
        <v>44</v>
      </c>
      <c r="CR395" s="272" t="s">
        <v>44</v>
      </c>
      <c r="CS395" s="272" t="s">
        <v>44</v>
      </c>
      <c r="CT395" s="272" t="s">
        <v>44</v>
      </c>
      <c r="CU395" s="272" t="s">
        <v>44</v>
      </c>
      <c r="CV395" s="272" t="s">
        <v>44</v>
      </c>
      <c r="CW395" s="272" t="s">
        <v>44</v>
      </c>
      <c r="CX395" s="272">
        <v>0</v>
      </c>
      <c r="CY395" s="272">
        <v>0</v>
      </c>
      <c r="CZ395" s="272">
        <v>0</v>
      </c>
      <c r="DA395" s="272">
        <v>0</v>
      </c>
      <c r="DB395" s="272">
        <v>4632</v>
      </c>
      <c r="DC395" s="272">
        <v>200695</v>
      </c>
      <c r="DD395" s="272">
        <v>43</v>
      </c>
      <c r="DE395" s="272">
        <v>94</v>
      </c>
      <c r="DF395" s="272" t="s">
        <v>44</v>
      </c>
      <c r="DG395" s="272" t="s">
        <v>44</v>
      </c>
      <c r="DH395" s="272" t="s">
        <v>44</v>
      </c>
      <c r="DI395" s="272" t="s">
        <v>44</v>
      </c>
      <c r="DJ395" s="272" t="s">
        <v>44</v>
      </c>
      <c r="DK395" s="272">
        <v>227</v>
      </c>
      <c r="DL395" s="250">
        <v>1460</v>
      </c>
      <c r="DM395" s="250">
        <v>927</v>
      </c>
      <c r="DN395" s="250">
        <v>65</v>
      </c>
      <c r="DO395" s="250">
        <v>751</v>
      </c>
      <c r="DP395" s="250">
        <v>8026923</v>
      </c>
      <c r="DQ395" s="250">
        <v>5498</v>
      </c>
      <c r="DR395" s="250">
        <v>11014</v>
      </c>
      <c r="DS395" s="250">
        <v>5920105</v>
      </c>
      <c r="DT395" s="250">
        <v>6386</v>
      </c>
      <c r="DU395" s="250">
        <v>12648</v>
      </c>
      <c r="DV395" s="250">
        <v>496757</v>
      </c>
      <c r="DW395" s="250">
        <v>7642</v>
      </c>
      <c r="DX395" s="250">
        <v>14809</v>
      </c>
      <c r="DY395" s="250">
        <v>6864621</v>
      </c>
      <c r="DZ395" s="250">
        <v>9141</v>
      </c>
      <c r="EA395" s="250">
        <v>19860</v>
      </c>
      <c r="EB395" s="155"/>
      <c r="EC395" s="75">
        <f t="shared" si="1076"/>
        <v>9</v>
      </c>
      <c r="ED395" s="74">
        <f t="shared" si="1077"/>
        <v>2018</v>
      </c>
      <c r="EE395" s="165">
        <f t="shared" si="1078"/>
        <v>43344</v>
      </c>
      <c r="EF395" s="157">
        <f t="shared" si="1079"/>
        <v>30</v>
      </c>
      <c r="EG395" s="156"/>
      <c r="EH395" s="166">
        <f>IFERROR(HLOOKUP(EH$1,$H$5:$FY$1802,MATCH($A395,$A$5:$A$1802,0),0)*HLOOKUP(EH$2,$H$5:$FY$1802,MATCH($A395,$A$5:$A$1802,0),0),$H$2)</f>
        <v>100544</v>
      </c>
      <c r="EI395" s="166" t="str">
        <f>IFERROR(HLOOKUP(EI$1,$H$5:$FY$1802,MATCH($A395,$A$5:$A$1802,0),0)*HLOOKUP(EI$2,$H$5:$FY$1802,MATCH($A395,$A$5:$A$1802,0),0),$H$2)</f>
        <v>-</v>
      </c>
      <c r="EJ395" s="166">
        <f>IFERROR(HLOOKUP(EJ$1,$H$5:$FY$1802,MATCH($A395,$A$5:$A$1802,0),0)*HLOOKUP(EJ$2,$H$5:$FY$1802,MATCH($A395,$A$5:$A$1802,0),0),$H$2)</f>
        <v>9048960</v>
      </c>
      <c r="EK395" s="166">
        <f>IFERROR(HLOOKUP(EK$1,$H$5:$FY$1802,MATCH($A395,$A$5:$A$1802,0),0)*HLOOKUP(EK$2,$H$5:$FY$1802,MATCH($A395,$A$5:$A$1802,0),0),$H$2)</f>
        <v>14377792</v>
      </c>
      <c r="EL395" s="166">
        <f>IFERROR(HLOOKUP(EL$1,$H$5:$FY$1802,MATCH($A395,$A$5:$A$1802,0),0)*HLOOKUP(EL$2,$H$5:$FY$1802,MATCH($A395,$A$5:$A$1802,0),0),$H$2)</f>
        <v>6379985</v>
      </c>
      <c r="EM395" s="166">
        <f>IFERROR(HLOOKUP(EM$1,$H$5:$FY$1802,MATCH($A395,$A$5:$A$1802,0),0)*HLOOKUP(EM$2,$H$5:$FY$1802,MATCH($A395,$A$5:$A$1802,0),0),$H$2)</f>
        <v>6362948</v>
      </c>
      <c r="EN395" s="166">
        <f>IFERROR(HLOOKUP(EN$1,$H$5:$FY$1802,MATCH($A395,$A$5:$A$1802,0),0)*HLOOKUP(EN$2,$H$5:$FY$1802,MATCH($A395,$A$5:$A$1802,0),0),$H$2)</f>
        <v>137988032</v>
      </c>
      <c r="EO395" s="166">
        <f>IFERROR(HLOOKUP(EO$1,$H$5:$FY$1802,MATCH($A395,$A$5:$A$1802,0),0)*HLOOKUP(EO$2,$H$5:$FY$1802,MATCH($A395,$A$5:$A$1802,0),0),$H$2)</f>
        <v>207912306</v>
      </c>
      <c r="EP395" s="166">
        <f>IFERROR(HLOOKUP(EP$1,$H$5:$FY$1802,MATCH($A395,$A$5:$A$1802,0),0)*HLOOKUP(EP$2,$H$5:$FY$1802,MATCH($A395,$A$5:$A$1802,0),0),$H$2)</f>
        <v>38786832</v>
      </c>
      <c r="EQ395" s="166" t="str">
        <f>IFERROR(HLOOKUP(EQ$1,$H$5:$FY$1802,MATCH($A395,$A$5:$A$1802,0),0)*HLOOKUP(EQ$2,$H$5:$FY$1802,MATCH($A395,$A$5:$A$1802,0),0),$H$2)</f>
        <v>-</v>
      </c>
      <c r="ER395" s="166" t="str">
        <f>IFERROR(HLOOKUP(ER$1,$H$5:$FY$1802,MATCH($A395,$A$5:$A$1802,0),0)*HLOOKUP(ER$2,$H$5:$FY$1802,MATCH($A395,$A$5:$A$1802,0),0),$H$2)</f>
        <v>-</v>
      </c>
      <c r="ES395" s="166" t="str">
        <f>IFERROR(HLOOKUP(ES$1,$H$5:$FY$1802,MATCH($A395,$A$5:$A$1802,0),0)*HLOOKUP(ES$2,$H$5:$FY$1802,MATCH($A395,$A$5:$A$1802,0),0),$H$2)</f>
        <v>-</v>
      </c>
      <c r="ET395" s="166" t="str">
        <f>IFERROR(HLOOKUP(ET$1,$H$5:$FY$1802,MATCH($A395,$A$5:$A$1802,0),0)*HLOOKUP(ET$2,$H$5:$FY$1802,MATCH($A395,$A$5:$A$1802,0),0),$H$2)</f>
        <v>-</v>
      </c>
      <c r="EU395" s="166" t="str">
        <f>IFERROR(HLOOKUP(EU$1,$H$5:$FY$1802,MATCH($A395,$A$5:$A$1802,0),0)*HLOOKUP(EU$2,$H$5:$FY$1802,MATCH($A395,$A$5:$A$1802,0),0),$H$2)</f>
        <v>-</v>
      </c>
      <c r="EV395" s="166" t="str">
        <f>IFERROR(HLOOKUP(EV$1,$H$5:$FY$1802,MATCH($A395,$A$5:$A$1802,0),0)*HLOOKUP(EV$2,$H$5:$FY$1802,MATCH($A395,$A$5:$A$1802,0),0),$H$2)</f>
        <v>-</v>
      </c>
      <c r="EW395" s="166" t="str">
        <f>IFERROR(HLOOKUP(EW$1,$H$5:$FY$1802,MATCH($A395,$A$5:$A$1802,0),0)*HLOOKUP(EW$2,$H$5:$FY$1802,MATCH($A395,$A$5:$A$1802,0),0),$H$2)</f>
        <v>-</v>
      </c>
      <c r="EX395" s="166" t="str">
        <f>IFERROR(HLOOKUP(EX$1,$H$5:$FY$1802,MATCH($A395,$A$5:$A$1802,0),0)*HLOOKUP(EX$2,$H$5:$FY$1802,MATCH($A395,$A$5:$A$1802,0),0),$H$2)</f>
        <v>-</v>
      </c>
      <c r="EY395" s="166" t="str">
        <f>IFERROR(HLOOKUP(EY$1,$H$5:$FY$1802,MATCH($A395,$A$5:$A$1802,0),0)*HLOOKUP(EY$2,$H$5:$FY$1802,MATCH($A395,$A$5:$A$1802,0),0),$H$2)</f>
        <v>-</v>
      </c>
      <c r="EZ395" s="166" t="str">
        <f>IFERROR(HLOOKUP(EZ$1,$H$5:$FY$1802,MATCH($A395,$A$5:$A$1802,0),0)*HLOOKUP(EZ$2,$H$5:$FY$1802,MATCH($A395,$A$5:$A$1802,0),0),$H$2)</f>
        <v>-</v>
      </c>
      <c r="FA395" s="166" t="str">
        <f>IFERROR(HLOOKUP(FA$1,$H$5:$FY$1802,MATCH($A395,$A$5:$A$1802,0),0)*HLOOKUP(FA$2,$H$5:$FY$1802,MATCH($A395,$A$5:$A$1802,0),0),$H$2)</f>
        <v>-</v>
      </c>
      <c r="FB395" s="166">
        <f>IFERROR(HLOOKUP(FB$1,$H$5:$FY$1802,MATCH($A395,$A$5:$A$1802,0),0)*HLOOKUP(FB$2,$H$5:$FY$1802,MATCH($A395,$A$5:$A$1802,0),0),$H$2)</f>
        <v>0</v>
      </c>
      <c r="FC395" s="166">
        <f>IFERROR(HLOOKUP(FC$1,$H$5:$FY$1802,MATCH($A395,$A$5:$A$1802,0),0)*HLOOKUP(FC$2,$H$5:$FY$1802,MATCH($A395,$A$5:$A$1802,0),0),$H$2)</f>
        <v>435408</v>
      </c>
      <c r="FD395" s="166">
        <f>IFERROR(HLOOKUP(FD$1,$H$5:$FY$1802,MATCH($A395,$A$5:$A$1802,0),0)*HLOOKUP(FD$2,$H$5:$FY$1802,MATCH($A395,$A$5:$A$1802,0),0),$H$2)</f>
        <v>16080440</v>
      </c>
      <c r="FE395" s="166">
        <f>IFERROR(HLOOKUP(FE$1,$H$5:$FY$1802,MATCH($A395,$A$5:$A$1802,0),0)*HLOOKUP(FE$2,$H$5:$FY$1802,MATCH($A395,$A$5:$A$1802,0),0),$H$2)</f>
        <v>11724696</v>
      </c>
      <c r="FF395" s="166">
        <f>IFERROR(HLOOKUP(FF$1,$H$5:$FY$1802,MATCH($A395,$A$5:$A$1802,0),0)*HLOOKUP(FF$2,$H$5:$FY$1802,MATCH($A395,$A$5:$A$1802,0),0),$H$2)</f>
        <v>962585</v>
      </c>
      <c r="FG395" s="166">
        <f>IFERROR(HLOOKUP(FG$1,$H$5:$FY$1802,MATCH($A395,$A$5:$A$1802,0),0)*HLOOKUP(FG$2,$H$5:$FY$1802,MATCH($A395,$A$5:$A$1802,0),0),$H$2)</f>
        <v>14914860</v>
      </c>
      <c r="FH395" s="152"/>
      <c r="FI395" s="405">
        <f t="shared" si="1080"/>
        <v>1.9866333541536541</v>
      </c>
      <c r="FJ395" s="405">
        <f t="shared" si="1080"/>
        <v>1.6013741411617739</v>
      </c>
      <c r="FK395" s="405">
        <f t="shared" si="1081"/>
        <v>1.9691721510218219</v>
      </c>
      <c r="FL395" s="405">
        <f t="shared" si="1082"/>
        <v>1.611534464842397</v>
      </c>
      <c r="FM395" s="405">
        <f t="shared" si="1083"/>
        <v>1.2650149833284092</v>
      </c>
      <c r="FN395" s="405">
        <f t="shared" si="1084"/>
        <v>1.0675727007977041</v>
      </c>
      <c r="FO395" s="405">
        <f t="shared" si="1085"/>
        <v>1.3719757598186613</v>
      </c>
      <c r="FP395" s="405">
        <f t="shared" si="1086"/>
        <v>1.0616644307720775</v>
      </c>
      <c r="FQ395" s="405">
        <f t="shared" si="1087"/>
        <v>1.2982665869695158</v>
      </c>
      <c r="FR395" s="405">
        <f t="shared" si="1088"/>
        <v>1.0714285714285714</v>
      </c>
      <c r="FS395" s="65"/>
    </row>
    <row r="396" spans="1:175" ht="10.35" customHeight="1" x14ac:dyDescent="0.2">
      <c r="A396" s="180" t="str">
        <f t="shared" si="1075"/>
        <v>2018-19SEPTEMBERRYE</v>
      </c>
      <c r="B396" s="182" t="str">
        <f t="shared" si="1089"/>
        <v>2018-19</v>
      </c>
      <c r="C396" s="181" t="s">
        <v>830</v>
      </c>
      <c r="D396" s="182" t="str">
        <f>INDEX($FV$16:$FW$26,MATCH($F396,$FV$16:$FV$26,0),2)</f>
        <v>Y59</v>
      </c>
      <c r="E396" s="182" t="str">
        <f>VLOOKUP($D396,$FW$8:$FX$14,2,0)</f>
        <v>South East</v>
      </c>
      <c r="F396" s="273" t="s">
        <v>861</v>
      </c>
      <c r="G396" s="273" t="s">
        <v>877</v>
      </c>
      <c r="H396" s="274">
        <v>63463</v>
      </c>
      <c r="I396" s="274">
        <v>39577</v>
      </c>
      <c r="J396" s="274">
        <v>326572</v>
      </c>
      <c r="K396" s="274">
        <v>8</v>
      </c>
      <c r="L396" s="274">
        <v>3</v>
      </c>
      <c r="M396" s="274" t="s">
        <v>44</v>
      </c>
      <c r="N396" s="274">
        <v>42</v>
      </c>
      <c r="O396" s="274">
        <v>97</v>
      </c>
      <c r="P396" s="274" t="s">
        <v>44</v>
      </c>
      <c r="Q396" s="274" t="s">
        <v>44</v>
      </c>
      <c r="R396" s="274" t="s">
        <v>44</v>
      </c>
      <c r="S396" s="274" t="s">
        <v>44</v>
      </c>
      <c r="T396" s="274">
        <v>44667</v>
      </c>
      <c r="U396" s="274">
        <v>2487</v>
      </c>
      <c r="V396" s="274">
        <v>1535</v>
      </c>
      <c r="W396" s="274">
        <v>20891</v>
      </c>
      <c r="X396" s="274">
        <v>14415</v>
      </c>
      <c r="Y396" s="274">
        <v>968</v>
      </c>
      <c r="Z396" s="274">
        <v>1079572</v>
      </c>
      <c r="AA396" s="274">
        <v>434</v>
      </c>
      <c r="AB396" s="274">
        <v>790</v>
      </c>
      <c r="AC396" s="274">
        <v>983052</v>
      </c>
      <c r="AD396" s="274">
        <v>640</v>
      </c>
      <c r="AE396" s="274">
        <v>1252</v>
      </c>
      <c r="AF396" s="274">
        <v>20241175</v>
      </c>
      <c r="AG396" s="274">
        <v>969</v>
      </c>
      <c r="AH396" s="274">
        <v>1938</v>
      </c>
      <c r="AI396" s="274">
        <v>43882684</v>
      </c>
      <c r="AJ396" s="274">
        <v>3044</v>
      </c>
      <c r="AK396" s="274">
        <v>7104</v>
      </c>
      <c r="AL396" s="274">
        <v>4318161</v>
      </c>
      <c r="AM396" s="274">
        <v>4461</v>
      </c>
      <c r="AN396" s="274">
        <v>10033</v>
      </c>
      <c r="AO396" s="274">
        <v>2573</v>
      </c>
      <c r="AP396" s="274">
        <v>13</v>
      </c>
      <c r="AQ396" s="274">
        <v>110</v>
      </c>
      <c r="AR396" s="274">
        <v>320</v>
      </c>
      <c r="AS396" s="274">
        <v>227</v>
      </c>
      <c r="AT396" s="274">
        <v>2223</v>
      </c>
      <c r="AU396" s="274">
        <v>0</v>
      </c>
      <c r="AV396" s="274">
        <v>24181</v>
      </c>
      <c r="AW396" s="274">
        <v>2833</v>
      </c>
      <c r="AX396" s="274">
        <v>15080</v>
      </c>
      <c r="AY396" s="274">
        <v>42094</v>
      </c>
      <c r="AZ396" s="274">
        <v>4895</v>
      </c>
      <c r="BA396" s="274">
        <v>3819</v>
      </c>
      <c r="BB396" s="274">
        <v>3098</v>
      </c>
      <c r="BC396" s="274">
        <v>2442</v>
      </c>
      <c r="BD396" s="274">
        <v>28520</v>
      </c>
      <c r="BE396" s="274">
        <v>23760</v>
      </c>
      <c r="BF396" s="274">
        <v>20732</v>
      </c>
      <c r="BG396" s="274">
        <v>16235</v>
      </c>
      <c r="BH396" s="274">
        <v>1421</v>
      </c>
      <c r="BI396" s="274">
        <v>1075</v>
      </c>
      <c r="BJ396" s="274" t="s">
        <v>44</v>
      </c>
      <c r="BK396" s="274" t="s">
        <v>44</v>
      </c>
      <c r="BL396" s="274" t="s">
        <v>44</v>
      </c>
      <c r="BM396" s="274" t="s">
        <v>44</v>
      </c>
      <c r="BN396" s="274" t="s">
        <v>44</v>
      </c>
      <c r="BO396" s="274" t="s">
        <v>44</v>
      </c>
      <c r="BP396" s="274" t="s">
        <v>44</v>
      </c>
      <c r="BQ396" s="274" t="s">
        <v>44</v>
      </c>
      <c r="BR396" s="274" t="s">
        <v>44</v>
      </c>
      <c r="BS396" s="274" t="s">
        <v>44</v>
      </c>
      <c r="BT396" s="274" t="s">
        <v>44</v>
      </c>
      <c r="BU396" s="274" t="s">
        <v>44</v>
      </c>
      <c r="BV396" s="274" t="s">
        <v>44</v>
      </c>
      <c r="BW396" s="274" t="s">
        <v>44</v>
      </c>
      <c r="BX396" s="274" t="s">
        <v>44</v>
      </c>
      <c r="BY396" s="274" t="s">
        <v>44</v>
      </c>
      <c r="BZ396" s="274" t="s">
        <v>44</v>
      </c>
      <c r="CA396" s="274" t="s">
        <v>44</v>
      </c>
      <c r="CB396" s="274" t="s">
        <v>44</v>
      </c>
      <c r="CC396" s="274" t="s">
        <v>44</v>
      </c>
      <c r="CD396" s="274" t="s">
        <v>44</v>
      </c>
      <c r="CE396" s="274" t="s">
        <v>44</v>
      </c>
      <c r="CF396" s="274" t="s">
        <v>44</v>
      </c>
      <c r="CG396" s="274" t="s">
        <v>44</v>
      </c>
      <c r="CH396" s="274" t="s">
        <v>44</v>
      </c>
      <c r="CI396" s="274" t="s">
        <v>44</v>
      </c>
      <c r="CJ396" s="274" t="s">
        <v>44</v>
      </c>
      <c r="CK396" s="274" t="s">
        <v>44</v>
      </c>
      <c r="CL396" s="274" t="s">
        <v>44</v>
      </c>
      <c r="CM396" s="274" t="s">
        <v>44</v>
      </c>
      <c r="CN396" s="274" t="s">
        <v>44</v>
      </c>
      <c r="CO396" s="274" t="s">
        <v>44</v>
      </c>
      <c r="CP396" s="274" t="s">
        <v>44</v>
      </c>
      <c r="CQ396" s="274" t="s">
        <v>44</v>
      </c>
      <c r="CR396" s="274" t="s">
        <v>44</v>
      </c>
      <c r="CS396" s="274" t="s">
        <v>44</v>
      </c>
      <c r="CT396" s="274" t="s">
        <v>44</v>
      </c>
      <c r="CU396" s="274" t="s">
        <v>44</v>
      </c>
      <c r="CV396" s="274" t="s">
        <v>44</v>
      </c>
      <c r="CW396" s="274" t="s">
        <v>44</v>
      </c>
      <c r="CX396" s="274">
        <v>171</v>
      </c>
      <c r="CY396" s="274">
        <v>63724</v>
      </c>
      <c r="CZ396" s="274">
        <v>373</v>
      </c>
      <c r="DA396" s="274">
        <v>612</v>
      </c>
      <c r="DB396" s="274">
        <v>1973</v>
      </c>
      <c r="DC396" s="274">
        <v>74893</v>
      </c>
      <c r="DD396" s="274">
        <v>38</v>
      </c>
      <c r="DE396" s="274">
        <v>76</v>
      </c>
      <c r="DF396" s="274" t="s">
        <v>44</v>
      </c>
      <c r="DG396" s="274" t="s">
        <v>44</v>
      </c>
      <c r="DH396" s="274" t="s">
        <v>44</v>
      </c>
      <c r="DI396" s="274" t="s">
        <v>44</v>
      </c>
      <c r="DJ396" s="274" t="s">
        <v>44</v>
      </c>
      <c r="DK396" s="274">
        <v>1</v>
      </c>
      <c r="DL396" s="251">
        <v>1834</v>
      </c>
      <c r="DM396" s="251">
        <v>1158</v>
      </c>
      <c r="DN396" s="251">
        <v>0</v>
      </c>
      <c r="DO396" s="251">
        <v>340</v>
      </c>
      <c r="DP396" s="251">
        <v>4911275</v>
      </c>
      <c r="DQ396" s="251">
        <v>2678</v>
      </c>
      <c r="DR396" s="251">
        <v>4750</v>
      </c>
      <c r="DS396" s="251">
        <v>6128337</v>
      </c>
      <c r="DT396" s="251">
        <v>5292</v>
      </c>
      <c r="DU396" s="251">
        <v>9503</v>
      </c>
      <c r="DV396" s="251">
        <v>0</v>
      </c>
      <c r="DW396" s="251">
        <v>0</v>
      </c>
      <c r="DX396" s="251">
        <v>0</v>
      </c>
      <c r="DY396" s="251">
        <v>2689409</v>
      </c>
      <c r="DZ396" s="251">
        <v>7910</v>
      </c>
      <c r="EA396" s="251">
        <v>16461</v>
      </c>
      <c r="EB396" s="183"/>
      <c r="EC396" s="184">
        <f t="shared" si="1076"/>
        <v>9</v>
      </c>
      <c r="ED396" s="180">
        <f t="shared" si="1077"/>
        <v>2018</v>
      </c>
      <c r="EE396" s="185">
        <f t="shared" si="1078"/>
        <v>43344</v>
      </c>
      <c r="EF396" s="186">
        <f t="shared" si="1079"/>
        <v>30</v>
      </c>
      <c r="EG396" s="187"/>
      <c r="EH396" s="188">
        <f>IFERROR(HLOOKUP(EH$1,$H$5:$FY$1802,MATCH($A396,$A$5:$A$1802,0),0)*HLOOKUP(EH$2,$H$5:$FY$1802,MATCH($A396,$A$5:$A$1802,0),0),$H$2)</f>
        <v>118731</v>
      </c>
      <c r="EI396" s="188" t="str">
        <f>IFERROR(HLOOKUP(EI$1,$H$5:$FY$1802,MATCH($A396,$A$5:$A$1802,0),0)*HLOOKUP(EI$2,$H$5:$FY$1802,MATCH($A396,$A$5:$A$1802,0),0),$H$2)</f>
        <v>-</v>
      </c>
      <c r="EJ396" s="188">
        <f>IFERROR(HLOOKUP(EJ$1,$H$5:$FY$1802,MATCH($A396,$A$5:$A$1802,0),0)*HLOOKUP(EJ$2,$H$5:$FY$1802,MATCH($A396,$A$5:$A$1802,0),0),$H$2)</f>
        <v>1662234</v>
      </c>
      <c r="EK396" s="188">
        <f>IFERROR(HLOOKUP(EK$1,$H$5:$FY$1802,MATCH($A396,$A$5:$A$1802,0),0)*HLOOKUP(EK$2,$H$5:$FY$1802,MATCH($A396,$A$5:$A$1802,0),0),$H$2)</f>
        <v>3838969</v>
      </c>
      <c r="EL396" s="188">
        <f>IFERROR(HLOOKUP(EL$1,$H$5:$FY$1802,MATCH($A396,$A$5:$A$1802,0),0)*HLOOKUP(EL$2,$H$5:$FY$1802,MATCH($A396,$A$5:$A$1802,0),0),$H$2)</f>
        <v>1964730</v>
      </c>
      <c r="EM396" s="188">
        <f>IFERROR(HLOOKUP(EM$1,$H$5:$FY$1802,MATCH($A396,$A$5:$A$1802,0),0)*HLOOKUP(EM$2,$H$5:$FY$1802,MATCH($A396,$A$5:$A$1802,0),0),$H$2)</f>
        <v>1921820</v>
      </c>
      <c r="EN396" s="188">
        <f>IFERROR(HLOOKUP(EN$1,$H$5:$FY$1802,MATCH($A396,$A$5:$A$1802,0),0)*HLOOKUP(EN$2,$H$5:$FY$1802,MATCH($A396,$A$5:$A$1802,0),0),$H$2)</f>
        <v>40486758</v>
      </c>
      <c r="EO396" s="188">
        <f>IFERROR(HLOOKUP(EO$1,$H$5:$FY$1802,MATCH($A396,$A$5:$A$1802,0),0)*HLOOKUP(EO$2,$H$5:$FY$1802,MATCH($A396,$A$5:$A$1802,0),0),$H$2)</f>
        <v>102404160</v>
      </c>
      <c r="EP396" s="188">
        <f>IFERROR(HLOOKUP(EP$1,$H$5:$FY$1802,MATCH($A396,$A$5:$A$1802,0),0)*HLOOKUP(EP$2,$H$5:$FY$1802,MATCH($A396,$A$5:$A$1802,0),0),$H$2)</f>
        <v>9711944</v>
      </c>
      <c r="EQ396" s="188" t="str">
        <f>IFERROR(HLOOKUP(EQ$1,$H$5:$FY$1802,MATCH($A396,$A$5:$A$1802,0),0)*HLOOKUP(EQ$2,$H$5:$FY$1802,MATCH($A396,$A$5:$A$1802,0),0),$H$2)</f>
        <v>-</v>
      </c>
      <c r="ER396" s="188" t="str">
        <f>IFERROR(HLOOKUP(ER$1,$H$5:$FY$1802,MATCH($A396,$A$5:$A$1802,0),0)*HLOOKUP(ER$2,$H$5:$FY$1802,MATCH($A396,$A$5:$A$1802,0),0),$H$2)</f>
        <v>-</v>
      </c>
      <c r="ES396" s="188" t="str">
        <f>IFERROR(HLOOKUP(ES$1,$H$5:$FY$1802,MATCH($A396,$A$5:$A$1802,0),0)*HLOOKUP(ES$2,$H$5:$FY$1802,MATCH($A396,$A$5:$A$1802,0),0),$H$2)</f>
        <v>-</v>
      </c>
      <c r="ET396" s="188" t="str">
        <f>IFERROR(HLOOKUP(ET$1,$H$5:$FY$1802,MATCH($A396,$A$5:$A$1802,0),0)*HLOOKUP(ET$2,$H$5:$FY$1802,MATCH($A396,$A$5:$A$1802,0),0),$H$2)</f>
        <v>-</v>
      </c>
      <c r="EU396" s="188" t="str">
        <f>IFERROR(HLOOKUP(EU$1,$H$5:$FY$1802,MATCH($A396,$A$5:$A$1802,0),0)*HLOOKUP(EU$2,$H$5:$FY$1802,MATCH($A396,$A$5:$A$1802,0),0),$H$2)</f>
        <v>-</v>
      </c>
      <c r="EV396" s="188" t="str">
        <f>IFERROR(HLOOKUP(EV$1,$H$5:$FY$1802,MATCH($A396,$A$5:$A$1802,0),0)*HLOOKUP(EV$2,$H$5:$FY$1802,MATCH($A396,$A$5:$A$1802,0),0),$H$2)</f>
        <v>-</v>
      </c>
      <c r="EW396" s="188" t="str">
        <f>IFERROR(HLOOKUP(EW$1,$H$5:$FY$1802,MATCH($A396,$A$5:$A$1802,0),0)*HLOOKUP(EW$2,$H$5:$FY$1802,MATCH($A396,$A$5:$A$1802,0),0),$H$2)</f>
        <v>-</v>
      </c>
      <c r="EX396" s="188" t="str">
        <f>IFERROR(HLOOKUP(EX$1,$H$5:$FY$1802,MATCH($A396,$A$5:$A$1802,0),0)*HLOOKUP(EX$2,$H$5:$FY$1802,MATCH($A396,$A$5:$A$1802,0),0),$H$2)</f>
        <v>-</v>
      </c>
      <c r="EY396" s="188" t="str">
        <f>IFERROR(HLOOKUP(EY$1,$H$5:$FY$1802,MATCH($A396,$A$5:$A$1802,0),0)*HLOOKUP(EY$2,$H$5:$FY$1802,MATCH($A396,$A$5:$A$1802,0),0),$H$2)</f>
        <v>-</v>
      </c>
      <c r="EZ396" s="188" t="str">
        <f>IFERROR(HLOOKUP(EZ$1,$H$5:$FY$1802,MATCH($A396,$A$5:$A$1802,0),0)*HLOOKUP(EZ$2,$H$5:$FY$1802,MATCH($A396,$A$5:$A$1802,0),0),$H$2)</f>
        <v>-</v>
      </c>
      <c r="FA396" s="188" t="str">
        <f>IFERROR(HLOOKUP(FA$1,$H$5:$FY$1802,MATCH($A396,$A$5:$A$1802,0),0)*HLOOKUP(FA$2,$H$5:$FY$1802,MATCH($A396,$A$5:$A$1802,0),0),$H$2)</f>
        <v>-</v>
      </c>
      <c r="FB396" s="188">
        <f>IFERROR(HLOOKUP(FB$1,$H$5:$FY$1802,MATCH($A396,$A$5:$A$1802,0),0)*HLOOKUP(FB$2,$H$5:$FY$1802,MATCH($A396,$A$5:$A$1802,0),0),$H$2)</f>
        <v>104652</v>
      </c>
      <c r="FC396" s="188">
        <f>IFERROR(HLOOKUP(FC$1,$H$5:$FY$1802,MATCH($A396,$A$5:$A$1802,0),0)*HLOOKUP(FC$2,$H$5:$FY$1802,MATCH($A396,$A$5:$A$1802,0),0),$H$2)</f>
        <v>149948</v>
      </c>
      <c r="FD396" s="188">
        <f>IFERROR(HLOOKUP(FD$1,$H$5:$FY$1802,MATCH($A396,$A$5:$A$1802,0),0)*HLOOKUP(FD$2,$H$5:$FY$1802,MATCH($A396,$A$5:$A$1802,0),0),$H$2)</f>
        <v>8711500</v>
      </c>
      <c r="FE396" s="188">
        <f>IFERROR(HLOOKUP(FE$1,$H$5:$FY$1802,MATCH($A396,$A$5:$A$1802,0),0)*HLOOKUP(FE$2,$H$5:$FY$1802,MATCH($A396,$A$5:$A$1802,0),0),$H$2)</f>
        <v>11004474</v>
      </c>
      <c r="FF396" s="188">
        <f>IFERROR(HLOOKUP(FF$1,$H$5:$FY$1802,MATCH($A396,$A$5:$A$1802,0),0)*HLOOKUP(FF$2,$H$5:$FY$1802,MATCH($A396,$A$5:$A$1802,0),0),$H$2)</f>
        <v>0</v>
      </c>
      <c r="FG396" s="188">
        <f>IFERROR(HLOOKUP(FG$1,$H$5:$FY$1802,MATCH($A396,$A$5:$A$1802,0),0)*HLOOKUP(FG$2,$H$5:$FY$1802,MATCH($A396,$A$5:$A$1802,0),0),$H$2)</f>
        <v>5596740</v>
      </c>
      <c r="FH396" s="189"/>
      <c r="FI396" s="406">
        <f t="shared" si="1080"/>
        <v>1.9682348210695617</v>
      </c>
      <c r="FJ396" s="406">
        <f t="shared" si="1080"/>
        <v>1.5355850422195416</v>
      </c>
      <c r="FK396" s="406">
        <f t="shared" si="1081"/>
        <v>2.0182410423452768</v>
      </c>
      <c r="FL396" s="406">
        <f t="shared" si="1082"/>
        <v>1.5908794788273615</v>
      </c>
      <c r="FM396" s="406">
        <f t="shared" si="1083"/>
        <v>1.3651811784979178</v>
      </c>
      <c r="FN396" s="406">
        <f t="shared" si="1084"/>
        <v>1.1373318653965823</v>
      </c>
      <c r="FO396" s="406">
        <f t="shared" si="1085"/>
        <v>1.4382240721470689</v>
      </c>
      <c r="FP396" s="406">
        <f t="shared" si="1086"/>
        <v>1.1262573707943115</v>
      </c>
      <c r="FQ396" s="406">
        <f t="shared" si="1087"/>
        <v>1.4679752066115703</v>
      </c>
      <c r="FR396" s="406">
        <f t="shared" si="1088"/>
        <v>1.1105371900826446</v>
      </c>
      <c r="FS396" s="410"/>
    </row>
    <row r="397" spans="1:175" ht="10.35" customHeight="1" x14ac:dyDescent="0.2">
      <c r="A397" s="74" t="str">
        <f t="shared" si="1075"/>
        <v>2018-19SEPTEMBERRYD</v>
      </c>
      <c r="B397" s="163" t="str">
        <f t="shared" si="1089"/>
        <v>2018-19</v>
      </c>
      <c r="C397" s="26" t="s">
        <v>830</v>
      </c>
      <c r="D397" s="163" t="str">
        <f>INDEX($FV$16:$FW$26,MATCH($F397,$FV$16:$FV$26,0),2)</f>
        <v>Y59</v>
      </c>
      <c r="E397" s="163" t="str">
        <f>VLOOKUP($D397,$FW$8:$FX$14,2,0)</f>
        <v>South East</v>
      </c>
      <c r="F397" s="271" t="s">
        <v>863</v>
      </c>
      <c r="G397" s="271" t="s">
        <v>878</v>
      </c>
      <c r="H397" s="272">
        <v>77342</v>
      </c>
      <c r="I397" s="272">
        <v>63162</v>
      </c>
      <c r="J397" s="272">
        <v>943758</v>
      </c>
      <c r="K397" s="272">
        <v>15</v>
      </c>
      <c r="L397" s="272">
        <v>3</v>
      </c>
      <c r="M397" s="272" t="s">
        <v>44</v>
      </c>
      <c r="N397" s="272">
        <v>87</v>
      </c>
      <c r="O397" s="272">
        <v>187</v>
      </c>
      <c r="P397" s="272" t="s">
        <v>44</v>
      </c>
      <c r="Q397" s="272" t="s">
        <v>44</v>
      </c>
      <c r="R397" s="272" t="s">
        <v>44</v>
      </c>
      <c r="S397" s="272" t="s">
        <v>44</v>
      </c>
      <c r="T397" s="272">
        <v>57239</v>
      </c>
      <c r="U397" s="272">
        <v>3386</v>
      </c>
      <c r="V397" s="272">
        <v>2102</v>
      </c>
      <c r="W397" s="272">
        <v>28428</v>
      </c>
      <c r="X397" s="272">
        <v>19521</v>
      </c>
      <c r="Y397" s="272">
        <v>774</v>
      </c>
      <c r="Z397" s="272">
        <v>1560782</v>
      </c>
      <c r="AA397" s="272">
        <v>461</v>
      </c>
      <c r="AB397" s="272">
        <v>853</v>
      </c>
      <c r="AC397" s="272">
        <v>1312454</v>
      </c>
      <c r="AD397" s="272">
        <v>624</v>
      </c>
      <c r="AE397" s="272">
        <v>1150</v>
      </c>
      <c r="AF397" s="272">
        <v>32836981</v>
      </c>
      <c r="AG397" s="272">
        <v>1155</v>
      </c>
      <c r="AH397" s="272">
        <v>2161</v>
      </c>
      <c r="AI397" s="272">
        <v>100134350</v>
      </c>
      <c r="AJ397" s="272">
        <v>5130</v>
      </c>
      <c r="AK397" s="272">
        <v>11560</v>
      </c>
      <c r="AL397" s="272">
        <v>5160838</v>
      </c>
      <c r="AM397" s="272">
        <v>6668</v>
      </c>
      <c r="AN397" s="272">
        <v>14781</v>
      </c>
      <c r="AO397" s="272">
        <v>3257</v>
      </c>
      <c r="AP397" s="272">
        <v>88</v>
      </c>
      <c r="AQ397" s="272">
        <v>463</v>
      </c>
      <c r="AR397" s="272">
        <v>654</v>
      </c>
      <c r="AS397" s="272">
        <v>287</v>
      </c>
      <c r="AT397" s="272">
        <v>2419</v>
      </c>
      <c r="AU397" s="272">
        <v>585</v>
      </c>
      <c r="AV397" s="272">
        <v>34292</v>
      </c>
      <c r="AW397" s="272">
        <v>498</v>
      </c>
      <c r="AX397" s="272">
        <v>19192</v>
      </c>
      <c r="AY397" s="272">
        <v>53982</v>
      </c>
      <c r="AZ397" s="272">
        <v>7572</v>
      </c>
      <c r="BA397" s="272">
        <v>5668</v>
      </c>
      <c r="BB397" s="272">
        <v>4750</v>
      </c>
      <c r="BC397" s="272">
        <v>3618</v>
      </c>
      <c r="BD397" s="272">
        <v>40379</v>
      </c>
      <c r="BE397" s="272">
        <v>31648</v>
      </c>
      <c r="BF397" s="272">
        <v>33531</v>
      </c>
      <c r="BG397" s="272">
        <v>20582</v>
      </c>
      <c r="BH397" s="272">
        <v>1391</v>
      </c>
      <c r="BI397" s="272">
        <v>812</v>
      </c>
      <c r="BJ397" s="272" t="s">
        <v>44</v>
      </c>
      <c r="BK397" s="272" t="s">
        <v>44</v>
      </c>
      <c r="BL397" s="272" t="s">
        <v>44</v>
      </c>
      <c r="BM397" s="272" t="s">
        <v>44</v>
      </c>
      <c r="BN397" s="272" t="s">
        <v>44</v>
      </c>
      <c r="BO397" s="272" t="s">
        <v>44</v>
      </c>
      <c r="BP397" s="272" t="s">
        <v>44</v>
      </c>
      <c r="BQ397" s="272" t="s">
        <v>44</v>
      </c>
      <c r="BR397" s="272" t="s">
        <v>44</v>
      </c>
      <c r="BS397" s="272" t="s">
        <v>44</v>
      </c>
      <c r="BT397" s="272" t="s">
        <v>44</v>
      </c>
      <c r="BU397" s="272" t="s">
        <v>44</v>
      </c>
      <c r="BV397" s="272" t="s">
        <v>44</v>
      </c>
      <c r="BW397" s="272" t="s">
        <v>44</v>
      </c>
      <c r="BX397" s="272" t="s">
        <v>44</v>
      </c>
      <c r="BY397" s="272" t="s">
        <v>44</v>
      </c>
      <c r="BZ397" s="272" t="s">
        <v>44</v>
      </c>
      <c r="CA397" s="272" t="s">
        <v>44</v>
      </c>
      <c r="CB397" s="272" t="s">
        <v>44</v>
      </c>
      <c r="CC397" s="272" t="s">
        <v>44</v>
      </c>
      <c r="CD397" s="272" t="s">
        <v>44</v>
      </c>
      <c r="CE397" s="272" t="s">
        <v>44</v>
      </c>
      <c r="CF397" s="272" t="s">
        <v>44</v>
      </c>
      <c r="CG397" s="272" t="s">
        <v>44</v>
      </c>
      <c r="CH397" s="272" t="s">
        <v>44</v>
      </c>
      <c r="CI397" s="272" t="s">
        <v>44</v>
      </c>
      <c r="CJ397" s="272" t="s">
        <v>44</v>
      </c>
      <c r="CK397" s="272" t="s">
        <v>44</v>
      </c>
      <c r="CL397" s="272" t="s">
        <v>44</v>
      </c>
      <c r="CM397" s="272" t="s">
        <v>44</v>
      </c>
      <c r="CN397" s="272" t="s">
        <v>44</v>
      </c>
      <c r="CO397" s="272" t="s">
        <v>44</v>
      </c>
      <c r="CP397" s="272" t="s">
        <v>44</v>
      </c>
      <c r="CQ397" s="272" t="s">
        <v>44</v>
      </c>
      <c r="CR397" s="272" t="s">
        <v>44</v>
      </c>
      <c r="CS397" s="272" t="s">
        <v>44</v>
      </c>
      <c r="CT397" s="272" t="s">
        <v>44</v>
      </c>
      <c r="CU397" s="272" t="s">
        <v>44</v>
      </c>
      <c r="CV397" s="272" t="s">
        <v>44</v>
      </c>
      <c r="CW397" s="272" t="s">
        <v>44</v>
      </c>
      <c r="CX397" s="272">
        <v>303</v>
      </c>
      <c r="CY397" s="272">
        <v>97787</v>
      </c>
      <c r="CZ397" s="272">
        <v>323</v>
      </c>
      <c r="DA397" s="272">
        <v>562</v>
      </c>
      <c r="DB397" s="272">
        <v>2586</v>
      </c>
      <c r="DC397" s="272">
        <v>135835</v>
      </c>
      <c r="DD397" s="272">
        <v>53</v>
      </c>
      <c r="DE397" s="272">
        <v>88</v>
      </c>
      <c r="DF397" s="272" t="s">
        <v>44</v>
      </c>
      <c r="DG397" s="272" t="s">
        <v>44</v>
      </c>
      <c r="DH397" s="272" t="s">
        <v>44</v>
      </c>
      <c r="DI397" s="272" t="s">
        <v>44</v>
      </c>
      <c r="DJ397" s="272" t="s">
        <v>44</v>
      </c>
      <c r="DK397" s="272">
        <v>0</v>
      </c>
      <c r="DL397" s="250">
        <v>196</v>
      </c>
      <c r="DM397" s="250">
        <v>1420</v>
      </c>
      <c r="DN397" s="250">
        <v>0</v>
      </c>
      <c r="DO397" s="250">
        <v>257</v>
      </c>
      <c r="DP397" s="250">
        <v>1071446</v>
      </c>
      <c r="DQ397" s="250">
        <v>5467</v>
      </c>
      <c r="DR397" s="250">
        <v>10882</v>
      </c>
      <c r="DS397" s="250">
        <v>11159791</v>
      </c>
      <c r="DT397" s="250">
        <v>7859</v>
      </c>
      <c r="DU397" s="250">
        <v>16517</v>
      </c>
      <c r="DV397" s="250">
        <v>0</v>
      </c>
      <c r="DW397" s="250">
        <v>0</v>
      </c>
      <c r="DX397" s="250">
        <v>0</v>
      </c>
      <c r="DY397" s="250">
        <v>3077247</v>
      </c>
      <c r="DZ397" s="250">
        <v>11974</v>
      </c>
      <c r="EA397" s="250">
        <v>25398</v>
      </c>
      <c r="EB397" s="155"/>
      <c r="EC397" s="75">
        <f t="shared" si="1076"/>
        <v>9</v>
      </c>
      <c r="ED397" s="74">
        <f t="shared" si="1077"/>
        <v>2018</v>
      </c>
      <c r="EE397" s="165">
        <f t="shared" si="1078"/>
        <v>43344</v>
      </c>
      <c r="EF397" s="157">
        <f t="shared" si="1079"/>
        <v>30</v>
      </c>
      <c r="EG397" s="156"/>
      <c r="EH397" s="166">
        <f>IFERROR(HLOOKUP(EH$1,$H$5:$FY$1802,MATCH($A397,$A$5:$A$1802,0),0)*HLOOKUP(EH$2,$H$5:$FY$1802,MATCH($A397,$A$5:$A$1802,0),0),$H$2)</f>
        <v>189486</v>
      </c>
      <c r="EI397" s="166" t="str">
        <f>IFERROR(HLOOKUP(EI$1,$H$5:$FY$1802,MATCH($A397,$A$5:$A$1802,0),0)*HLOOKUP(EI$2,$H$5:$FY$1802,MATCH($A397,$A$5:$A$1802,0),0),$H$2)</f>
        <v>-</v>
      </c>
      <c r="EJ397" s="166">
        <f>IFERROR(HLOOKUP(EJ$1,$H$5:$FY$1802,MATCH($A397,$A$5:$A$1802,0),0)*HLOOKUP(EJ$2,$H$5:$FY$1802,MATCH($A397,$A$5:$A$1802,0),0),$H$2)</f>
        <v>5495094</v>
      </c>
      <c r="EK397" s="166">
        <f>IFERROR(HLOOKUP(EK$1,$H$5:$FY$1802,MATCH($A397,$A$5:$A$1802,0),0)*HLOOKUP(EK$2,$H$5:$FY$1802,MATCH($A397,$A$5:$A$1802,0),0),$H$2)</f>
        <v>11811294</v>
      </c>
      <c r="EL397" s="166">
        <f>IFERROR(HLOOKUP(EL$1,$H$5:$FY$1802,MATCH($A397,$A$5:$A$1802,0),0)*HLOOKUP(EL$2,$H$5:$FY$1802,MATCH($A397,$A$5:$A$1802,0),0),$H$2)</f>
        <v>2888258</v>
      </c>
      <c r="EM397" s="166">
        <f>IFERROR(HLOOKUP(EM$1,$H$5:$FY$1802,MATCH($A397,$A$5:$A$1802,0),0)*HLOOKUP(EM$2,$H$5:$FY$1802,MATCH($A397,$A$5:$A$1802,0),0),$H$2)</f>
        <v>2417300</v>
      </c>
      <c r="EN397" s="166">
        <f>IFERROR(HLOOKUP(EN$1,$H$5:$FY$1802,MATCH($A397,$A$5:$A$1802,0),0)*HLOOKUP(EN$2,$H$5:$FY$1802,MATCH($A397,$A$5:$A$1802,0),0),$H$2)</f>
        <v>61432908</v>
      </c>
      <c r="EO397" s="166">
        <f>IFERROR(HLOOKUP(EO$1,$H$5:$FY$1802,MATCH($A397,$A$5:$A$1802,0),0)*HLOOKUP(EO$2,$H$5:$FY$1802,MATCH($A397,$A$5:$A$1802,0),0),$H$2)</f>
        <v>225662760</v>
      </c>
      <c r="EP397" s="166">
        <f>IFERROR(HLOOKUP(EP$1,$H$5:$FY$1802,MATCH($A397,$A$5:$A$1802,0),0)*HLOOKUP(EP$2,$H$5:$FY$1802,MATCH($A397,$A$5:$A$1802,0),0),$H$2)</f>
        <v>11440494</v>
      </c>
      <c r="EQ397" s="166" t="str">
        <f>IFERROR(HLOOKUP(EQ$1,$H$5:$FY$1802,MATCH($A397,$A$5:$A$1802,0),0)*HLOOKUP(EQ$2,$H$5:$FY$1802,MATCH($A397,$A$5:$A$1802,0),0),$H$2)</f>
        <v>-</v>
      </c>
      <c r="ER397" s="166" t="str">
        <f>IFERROR(HLOOKUP(ER$1,$H$5:$FY$1802,MATCH($A397,$A$5:$A$1802,0),0)*HLOOKUP(ER$2,$H$5:$FY$1802,MATCH($A397,$A$5:$A$1802,0),0),$H$2)</f>
        <v>-</v>
      </c>
      <c r="ES397" s="166" t="str">
        <f>IFERROR(HLOOKUP(ES$1,$H$5:$FY$1802,MATCH($A397,$A$5:$A$1802,0),0)*HLOOKUP(ES$2,$H$5:$FY$1802,MATCH($A397,$A$5:$A$1802,0),0),$H$2)</f>
        <v>-</v>
      </c>
      <c r="ET397" s="166" t="str">
        <f>IFERROR(HLOOKUP(ET$1,$H$5:$FY$1802,MATCH($A397,$A$5:$A$1802,0),0)*HLOOKUP(ET$2,$H$5:$FY$1802,MATCH($A397,$A$5:$A$1802,0),0),$H$2)</f>
        <v>-</v>
      </c>
      <c r="EU397" s="166" t="str">
        <f>IFERROR(HLOOKUP(EU$1,$H$5:$FY$1802,MATCH($A397,$A$5:$A$1802,0),0)*HLOOKUP(EU$2,$H$5:$FY$1802,MATCH($A397,$A$5:$A$1802,0),0),$H$2)</f>
        <v>-</v>
      </c>
      <c r="EV397" s="166" t="str">
        <f>IFERROR(HLOOKUP(EV$1,$H$5:$FY$1802,MATCH($A397,$A$5:$A$1802,0),0)*HLOOKUP(EV$2,$H$5:$FY$1802,MATCH($A397,$A$5:$A$1802,0),0),$H$2)</f>
        <v>-</v>
      </c>
      <c r="EW397" s="166" t="str">
        <f>IFERROR(HLOOKUP(EW$1,$H$5:$FY$1802,MATCH($A397,$A$5:$A$1802,0),0)*HLOOKUP(EW$2,$H$5:$FY$1802,MATCH($A397,$A$5:$A$1802,0),0),$H$2)</f>
        <v>-</v>
      </c>
      <c r="EX397" s="166" t="str">
        <f>IFERROR(HLOOKUP(EX$1,$H$5:$FY$1802,MATCH($A397,$A$5:$A$1802,0),0)*HLOOKUP(EX$2,$H$5:$FY$1802,MATCH($A397,$A$5:$A$1802,0),0),$H$2)</f>
        <v>-</v>
      </c>
      <c r="EY397" s="166" t="str">
        <f>IFERROR(HLOOKUP(EY$1,$H$5:$FY$1802,MATCH($A397,$A$5:$A$1802,0),0)*HLOOKUP(EY$2,$H$5:$FY$1802,MATCH($A397,$A$5:$A$1802,0),0),$H$2)</f>
        <v>-</v>
      </c>
      <c r="EZ397" s="166" t="str">
        <f>IFERROR(HLOOKUP(EZ$1,$H$5:$FY$1802,MATCH($A397,$A$5:$A$1802,0),0)*HLOOKUP(EZ$2,$H$5:$FY$1802,MATCH($A397,$A$5:$A$1802,0),0),$H$2)</f>
        <v>-</v>
      </c>
      <c r="FA397" s="166" t="str">
        <f>IFERROR(HLOOKUP(FA$1,$H$5:$FY$1802,MATCH($A397,$A$5:$A$1802,0),0)*HLOOKUP(FA$2,$H$5:$FY$1802,MATCH($A397,$A$5:$A$1802,0),0),$H$2)</f>
        <v>-</v>
      </c>
      <c r="FB397" s="166">
        <f>IFERROR(HLOOKUP(FB$1,$H$5:$FY$1802,MATCH($A397,$A$5:$A$1802,0),0)*HLOOKUP(FB$2,$H$5:$FY$1802,MATCH($A397,$A$5:$A$1802,0),0),$H$2)</f>
        <v>170286</v>
      </c>
      <c r="FC397" s="166">
        <f>IFERROR(HLOOKUP(FC$1,$H$5:$FY$1802,MATCH($A397,$A$5:$A$1802,0),0)*HLOOKUP(FC$2,$H$5:$FY$1802,MATCH($A397,$A$5:$A$1802,0),0),$H$2)</f>
        <v>227568</v>
      </c>
      <c r="FD397" s="166">
        <f>IFERROR(HLOOKUP(FD$1,$H$5:$FY$1802,MATCH($A397,$A$5:$A$1802,0),0)*HLOOKUP(FD$2,$H$5:$FY$1802,MATCH($A397,$A$5:$A$1802,0),0),$H$2)</f>
        <v>2132872</v>
      </c>
      <c r="FE397" s="166">
        <f>IFERROR(HLOOKUP(FE$1,$H$5:$FY$1802,MATCH($A397,$A$5:$A$1802,0),0)*HLOOKUP(FE$2,$H$5:$FY$1802,MATCH($A397,$A$5:$A$1802,0),0),$H$2)</f>
        <v>23454140</v>
      </c>
      <c r="FF397" s="166">
        <f>IFERROR(HLOOKUP(FF$1,$H$5:$FY$1802,MATCH($A397,$A$5:$A$1802,0),0)*HLOOKUP(FF$2,$H$5:$FY$1802,MATCH($A397,$A$5:$A$1802,0),0),$H$2)</f>
        <v>0</v>
      </c>
      <c r="FG397" s="166">
        <f>IFERROR(HLOOKUP(FG$1,$H$5:$FY$1802,MATCH($A397,$A$5:$A$1802,0),0)*HLOOKUP(FG$2,$H$5:$FY$1802,MATCH($A397,$A$5:$A$1802,0),0),$H$2)</f>
        <v>6527286</v>
      </c>
      <c r="FH397" s="152"/>
      <c r="FI397" s="405">
        <f t="shared" si="1080"/>
        <v>2.236266981689309</v>
      </c>
      <c r="FJ397" s="405">
        <f t="shared" si="1080"/>
        <v>1.6739515652687538</v>
      </c>
      <c r="FK397" s="405">
        <f t="shared" si="1081"/>
        <v>2.2597526165556614</v>
      </c>
      <c r="FL397" s="405">
        <f t="shared" si="1082"/>
        <v>1.7212178877259752</v>
      </c>
      <c r="FM397" s="405">
        <f t="shared" si="1083"/>
        <v>1.420395384831856</v>
      </c>
      <c r="FN397" s="405">
        <f t="shared" si="1084"/>
        <v>1.1132686084142396</v>
      </c>
      <c r="FO397" s="405">
        <f t="shared" si="1085"/>
        <v>1.7176886429998464</v>
      </c>
      <c r="FP397" s="405">
        <f t="shared" si="1086"/>
        <v>1.0543517237846423</v>
      </c>
      <c r="FQ397" s="405">
        <f t="shared" si="1087"/>
        <v>1.797157622739018</v>
      </c>
      <c r="FR397" s="405">
        <f t="shared" si="1088"/>
        <v>1.0490956072351421</v>
      </c>
      <c r="FS397" s="65"/>
    </row>
    <row r="398" spans="1:175" ht="10.35" customHeight="1" x14ac:dyDescent="0.2">
      <c r="A398" s="74" t="str">
        <f t="shared" si="1075"/>
        <v>2018-19SEPTEMBERRYF</v>
      </c>
      <c r="B398" s="163" t="str">
        <f t="shared" si="1089"/>
        <v>2018-19</v>
      </c>
      <c r="C398" s="26" t="s">
        <v>830</v>
      </c>
      <c r="D398" s="163" t="str">
        <f>INDEX($FV$16:$FW$26,MATCH($F398,$FV$16:$FV$26,0),2)</f>
        <v>Y58</v>
      </c>
      <c r="E398" s="163" t="str">
        <f>VLOOKUP($D398,$FW$8:$FX$14,2,0)</f>
        <v>South West</v>
      </c>
      <c r="F398" s="271" t="s">
        <v>865</v>
      </c>
      <c r="G398" s="271" t="s">
        <v>879</v>
      </c>
      <c r="H398" s="272">
        <v>101404</v>
      </c>
      <c r="I398" s="272">
        <v>77491</v>
      </c>
      <c r="J398" s="272">
        <v>312519</v>
      </c>
      <c r="K398" s="272">
        <v>4</v>
      </c>
      <c r="L398" s="272">
        <v>2</v>
      </c>
      <c r="M398" s="272" t="s">
        <v>44</v>
      </c>
      <c r="N398" s="272">
        <v>12</v>
      </c>
      <c r="O398" s="272">
        <v>46</v>
      </c>
      <c r="P398" s="272" t="s">
        <v>44</v>
      </c>
      <c r="Q398" s="272" t="s">
        <v>44</v>
      </c>
      <c r="R398" s="272" t="s">
        <v>44</v>
      </c>
      <c r="S398" s="272" t="s">
        <v>44</v>
      </c>
      <c r="T398" s="272">
        <v>69459</v>
      </c>
      <c r="U398" s="272">
        <v>4353</v>
      </c>
      <c r="V398" s="272">
        <v>2686</v>
      </c>
      <c r="W398" s="272">
        <v>37725</v>
      </c>
      <c r="X398" s="272">
        <v>17462</v>
      </c>
      <c r="Y398" s="272">
        <v>638</v>
      </c>
      <c r="Z398" s="272">
        <v>1786298</v>
      </c>
      <c r="AA398" s="272">
        <v>410</v>
      </c>
      <c r="AB398" s="272">
        <v>761</v>
      </c>
      <c r="AC398" s="272">
        <v>1726833</v>
      </c>
      <c r="AD398" s="272">
        <v>643</v>
      </c>
      <c r="AE398" s="272">
        <v>1185</v>
      </c>
      <c r="AF398" s="272">
        <v>61110198</v>
      </c>
      <c r="AG398" s="272">
        <v>1620</v>
      </c>
      <c r="AH398" s="272">
        <v>3416</v>
      </c>
      <c r="AI398" s="272">
        <v>75581680</v>
      </c>
      <c r="AJ398" s="272">
        <v>4328</v>
      </c>
      <c r="AK398" s="272">
        <v>9909</v>
      </c>
      <c r="AL398" s="272">
        <v>5829039</v>
      </c>
      <c r="AM398" s="272">
        <v>9136</v>
      </c>
      <c r="AN398" s="272">
        <v>20979</v>
      </c>
      <c r="AO398" s="272">
        <v>3803</v>
      </c>
      <c r="AP398" s="272">
        <v>356</v>
      </c>
      <c r="AQ398" s="272">
        <v>1297</v>
      </c>
      <c r="AR398" s="272">
        <v>4539</v>
      </c>
      <c r="AS398" s="272">
        <v>484</v>
      </c>
      <c r="AT398" s="272">
        <v>1666</v>
      </c>
      <c r="AU398" s="272">
        <v>22</v>
      </c>
      <c r="AV398" s="272">
        <v>37564</v>
      </c>
      <c r="AW398" s="272">
        <v>3244</v>
      </c>
      <c r="AX398" s="272">
        <v>24848</v>
      </c>
      <c r="AY398" s="272">
        <v>65656</v>
      </c>
      <c r="AZ398" s="272">
        <v>9771</v>
      </c>
      <c r="BA398" s="272">
        <v>7671</v>
      </c>
      <c r="BB398" s="272">
        <v>6098</v>
      </c>
      <c r="BC398" s="272">
        <v>4835</v>
      </c>
      <c r="BD398" s="272">
        <v>51736</v>
      </c>
      <c r="BE398" s="272">
        <v>43814</v>
      </c>
      <c r="BF398" s="272">
        <v>24980</v>
      </c>
      <c r="BG398" s="272">
        <v>18772</v>
      </c>
      <c r="BH398" s="272">
        <v>908</v>
      </c>
      <c r="BI398" s="272">
        <v>672</v>
      </c>
      <c r="BJ398" s="272" t="s">
        <v>44</v>
      </c>
      <c r="BK398" s="272" t="s">
        <v>44</v>
      </c>
      <c r="BL398" s="272" t="s">
        <v>44</v>
      </c>
      <c r="BM398" s="272" t="s">
        <v>44</v>
      </c>
      <c r="BN398" s="272" t="s">
        <v>44</v>
      </c>
      <c r="BO398" s="272" t="s">
        <v>44</v>
      </c>
      <c r="BP398" s="272" t="s">
        <v>44</v>
      </c>
      <c r="BQ398" s="272" t="s">
        <v>44</v>
      </c>
      <c r="BR398" s="272" t="s">
        <v>44</v>
      </c>
      <c r="BS398" s="272" t="s">
        <v>44</v>
      </c>
      <c r="BT398" s="272" t="s">
        <v>44</v>
      </c>
      <c r="BU398" s="272" t="s">
        <v>44</v>
      </c>
      <c r="BV398" s="272" t="s">
        <v>44</v>
      </c>
      <c r="BW398" s="272" t="s">
        <v>44</v>
      </c>
      <c r="BX398" s="272" t="s">
        <v>44</v>
      </c>
      <c r="BY398" s="272" t="s">
        <v>44</v>
      </c>
      <c r="BZ398" s="272" t="s">
        <v>44</v>
      </c>
      <c r="CA398" s="272" t="s">
        <v>44</v>
      </c>
      <c r="CB398" s="272" t="s">
        <v>44</v>
      </c>
      <c r="CC398" s="272" t="s">
        <v>44</v>
      </c>
      <c r="CD398" s="272" t="s">
        <v>44</v>
      </c>
      <c r="CE398" s="272" t="s">
        <v>44</v>
      </c>
      <c r="CF398" s="272" t="s">
        <v>44</v>
      </c>
      <c r="CG398" s="272" t="s">
        <v>44</v>
      </c>
      <c r="CH398" s="272" t="s">
        <v>44</v>
      </c>
      <c r="CI398" s="272" t="s">
        <v>44</v>
      </c>
      <c r="CJ398" s="272" t="s">
        <v>44</v>
      </c>
      <c r="CK398" s="272" t="s">
        <v>44</v>
      </c>
      <c r="CL398" s="272" t="s">
        <v>44</v>
      </c>
      <c r="CM398" s="272" t="s">
        <v>44</v>
      </c>
      <c r="CN398" s="272" t="s">
        <v>44</v>
      </c>
      <c r="CO398" s="272" t="s">
        <v>44</v>
      </c>
      <c r="CP398" s="272" t="s">
        <v>44</v>
      </c>
      <c r="CQ398" s="272" t="s">
        <v>44</v>
      </c>
      <c r="CR398" s="272" t="s">
        <v>44</v>
      </c>
      <c r="CS398" s="272" t="s">
        <v>44</v>
      </c>
      <c r="CT398" s="272" t="s">
        <v>44</v>
      </c>
      <c r="CU398" s="272" t="s">
        <v>44</v>
      </c>
      <c r="CV398" s="272" t="s">
        <v>44</v>
      </c>
      <c r="CW398" s="272" t="s">
        <v>44</v>
      </c>
      <c r="CX398" s="272">
        <v>377</v>
      </c>
      <c r="CY398" s="272">
        <v>135714</v>
      </c>
      <c r="CZ398" s="272">
        <v>360</v>
      </c>
      <c r="DA398" s="272">
        <v>606</v>
      </c>
      <c r="DB398" s="272">
        <v>2614</v>
      </c>
      <c r="DC398" s="272">
        <v>121767</v>
      </c>
      <c r="DD398" s="272">
        <v>47</v>
      </c>
      <c r="DE398" s="272">
        <v>85</v>
      </c>
      <c r="DF398" s="272" t="s">
        <v>44</v>
      </c>
      <c r="DG398" s="272" t="s">
        <v>44</v>
      </c>
      <c r="DH398" s="272" t="s">
        <v>44</v>
      </c>
      <c r="DI398" s="272" t="s">
        <v>44</v>
      </c>
      <c r="DJ398" s="272" t="s">
        <v>44</v>
      </c>
      <c r="DK398" s="272">
        <v>137</v>
      </c>
      <c r="DL398" s="250">
        <v>960</v>
      </c>
      <c r="DM398" s="250">
        <v>723</v>
      </c>
      <c r="DN398" s="250">
        <v>12</v>
      </c>
      <c r="DO398" s="250">
        <v>930</v>
      </c>
      <c r="DP398" s="250">
        <v>6202501</v>
      </c>
      <c r="DQ398" s="250">
        <v>6461</v>
      </c>
      <c r="DR398" s="250">
        <v>13831</v>
      </c>
      <c r="DS398" s="250">
        <v>5842555</v>
      </c>
      <c r="DT398" s="250">
        <v>8081</v>
      </c>
      <c r="DU398" s="250">
        <v>17408</v>
      </c>
      <c r="DV398" s="250">
        <v>85715</v>
      </c>
      <c r="DW398" s="250">
        <v>7143</v>
      </c>
      <c r="DX398" s="250">
        <v>16493</v>
      </c>
      <c r="DY398" s="250">
        <v>8496783</v>
      </c>
      <c r="DZ398" s="250">
        <v>9136</v>
      </c>
      <c r="EA398" s="250">
        <v>19594</v>
      </c>
      <c r="EB398" s="155"/>
      <c r="EC398" s="75">
        <f t="shared" si="1076"/>
        <v>9</v>
      </c>
      <c r="ED398" s="74">
        <f t="shared" si="1077"/>
        <v>2018</v>
      </c>
      <c r="EE398" s="165">
        <f t="shared" si="1078"/>
        <v>43344</v>
      </c>
      <c r="EF398" s="157">
        <f t="shared" si="1079"/>
        <v>30</v>
      </c>
      <c r="EG398" s="156"/>
      <c r="EH398" s="166">
        <f>IFERROR(HLOOKUP(EH$1,$H$5:$FY$1802,MATCH($A398,$A$5:$A$1802,0),0)*HLOOKUP(EH$2,$H$5:$FY$1802,MATCH($A398,$A$5:$A$1802,0),0),$H$2)</f>
        <v>154982</v>
      </c>
      <c r="EI398" s="166" t="str">
        <f>IFERROR(HLOOKUP(EI$1,$H$5:$FY$1802,MATCH($A398,$A$5:$A$1802,0),0)*HLOOKUP(EI$2,$H$5:$FY$1802,MATCH($A398,$A$5:$A$1802,0),0),$H$2)</f>
        <v>-</v>
      </c>
      <c r="EJ398" s="166">
        <f>IFERROR(HLOOKUP(EJ$1,$H$5:$FY$1802,MATCH($A398,$A$5:$A$1802,0),0)*HLOOKUP(EJ$2,$H$5:$FY$1802,MATCH($A398,$A$5:$A$1802,0),0),$H$2)</f>
        <v>929892</v>
      </c>
      <c r="EK398" s="166">
        <f>IFERROR(HLOOKUP(EK$1,$H$5:$FY$1802,MATCH($A398,$A$5:$A$1802,0),0)*HLOOKUP(EK$2,$H$5:$FY$1802,MATCH($A398,$A$5:$A$1802,0),0),$H$2)</f>
        <v>3564586</v>
      </c>
      <c r="EL398" s="166">
        <f>IFERROR(HLOOKUP(EL$1,$H$5:$FY$1802,MATCH($A398,$A$5:$A$1802,0),0)*HLOOKUP(EL$2,$H$5:$FY$1802,MATCH($A398,$A$5:$A$1802,0),0),$H$2)</f>
        <v>3312633</v>
      </c>
      <c r="EM398" s="166">
        <f>IFERROR(HLOOKUP(EM$1,$H$5:$FY$1802,MATCH($A398,$A$5:$A$1802,0),0)*HLOOKUP(EM$2,$H$5:$FY$1802,MATCH($A398,$A$5:$A$1802,0),0),$H$2)</f>
        <v>3182910</v>
      </c>
      <c r="EN398" s="166">
        <f>IFERROR(HLOOKUP(EN$1,$H$5:$FY$1802,MATCH($A398,$A$5:$A$1802,0),0)*HLOOKUP(EN$2,$H$5:$FY$1802,MATCH($A398,$A$5:$A$1802,0),0),$H$2)</f>
        <v>128868600</v>
      </c>
      <c r="EO398" s="166">
        <f>IFERROR(HLOOKUP(EO$1,$H$5:$FY$1802,MATCH($A398,$A$5:$A$1802,0),0)*HLOOKUP(EO$2,$H$5:$FY$1802,MATCH($A398,$A$5:$A$1802,0),0),$H$2)</f>
        <v>173030958</v>
      </c>
      <c r="EP398" s="166">
        <f>IFERROR(HLOOKUP(EP$1,$H$5:$FY$1802,MATCH($A398,$A$5:$A$1802,0),0)*HLOOKUP(EP$2,$H$5:$FY$1802,MATCH($A398,$A$5:$A$1802,0),0),$H$2)</f>
        <v>13384602</v>
      </c>
      <c r="EQ398" s="166" t="str">
        <f>IFERROR(HLOOKUP(EQ$1,$H$5:$FY$1802,MATCH($A398,$A$5:$A$1802,0),0)*HLOOKUP(EQ$2,$H$5:$FY$1802,MATCH($A398,$A$5:$A$1802,0),0),$H$2)</f>
        <v>-</v>
      </c>
      <c r="ER398" s="166" t="str">
        <f>IFERROR(HLOOKUP(ER$1,$H$5:$FY$1802,MATCH($A398,$A$5:$A$1802,0),0)*HLOOKUP(ER$2,$H$5:$FY$1802,MATCH($A398,$A$5:$A$1802,0),0),$H$2)</f>
        <v>-</v>
      </c>
      <c r="ES398" s="166" t="str">
        <f>IFERROR(HLOOKUP(ES$1,$H$5:$FY$1802,MATCH($A398,$A$5:$A$1802,0),0)*HLOOKUP(ES$2,$H$5:$FY$1802,MATCH($A398,$A$5:$A$1802,0),0),$H$2)</f>
        <v>-</v>
      </c>
      <c r="ET398" s="166" t="str">
        <f>IFERROR(HLOOKUP(ET$1,$H$5:$FY$1802,MATCH($A398,$A$5:$A$1802,0),0)*HLOOKUP(ET$2,$H$5:$FY$1802,MATCH($A398,$A$5:$A$1802,0),0),$H$2)</f>
        <v>-</v>
      </c>
      <c r="EU398" s="166" t="str">
        <f>IFERROR(HLOOKUP(EU$1,$H$5:$FY$1802,MATCH($A398,$A$5:$A$1802,0),0)*HLOOKUP(EU$2,$H$5:$FY$1802,MATCH($A398,$A$5:$A$1802,0),0),$H$2)</f>
        <v>-</v>
      </c>
      <c r="EV398" s="166" t="str">
        <f>IFERROR(HLOOKUP(EV$1,$H$5:$FY$1802,MATCH($A398,$A$5:$A$1802,0),0)*HLOOKUP(EV$2,$H$5:$FY$1802,MATCH($A398,$A$5:$A$1802,0),0),$H$2)</f>
        <v>-</v>
      </c>
      <c r="EW398" s="166" t="str">
        <f>IFERROR(HLOOKUP(EW$1,$H$5:$FY$1802,MATCH($A398,$A$5:$A$1802,0),0)*HLOOKUP(EW$2,$H$5:$FY$1802,MATCH($A398,$A$5:$A$1802,0),0),$H$2)</f>
        <v>-</v>
      </c>
      <c r="EX398" s="166" t="str">
        <f>IFERROR(HLOOKUP(EX$1,$H$5:$FY$1802,MATCH($A398,$A$5:$A$1802,0),0)*HLOOKUP(EX$2,$H$5:$FY$1802,MATCH($A398,$A$5:$A$1802,0),0),$H$2)</f>
        <v>-</v>
      </c>
      <c r="EY398" s="166" t="str">
        <f>IFERROR(HLOOKUP(EY$1,$H$5:$FY$1802,MATCH($A398,$A$5:$A$1802,0),0)*HLOOKUP(EY$2,$H$5:$FY$1802,MATCH($A398,$A$5:$A$1802,0),0),$H$2)</f>
        <v>-</v>
      </c>
      <c r="EZ398" s="166" t="str">
        <f>IFERROR(HLOOKUP(EZ$1,$H$5:$FY$1802,MATCH($A398,$A$5:$A$1802,0),0)*HLOOKUP(EZ$2,$H$5:$FY$1802,MATCH($A398,$A$5:$A$1802,0),0),$H$2)</f>
        <v>-</v>
      </c>
      <c r="FA398" s="166" t="str">
        <f>IFERROR(HLOOKUP(FA$1,$H$5:$FY$1802,MATCH($A398,$A$5:$A$1802,0),0)*HLOOKUP(FA$2,$H$5:$FY$1802,MATCH($A398,$A$5:$A$1802,0),0),$H$2)</f>
        <v>-</v>
      </c>
      <c r="FB398" s="166">
        <f>IFERROR(HLOOKUP(FB$1,$H$5:$FY$1802,MATCH($A398,$A$5:$A$1802,0),0)*HLOOKUP(FB$2,$H$5:$FY$1802,MATCH($A398,$A$5:$A$1802,0),0),$H$2)</f>
        <v>228462</v>
      </c>
      <c r="FC398" s="166">
        <f>IFERROR(HLOOKUP(FC$1,$H$5:$FY$1802,MATCH($A398,$A$5:$A$1802,0),0)*HLOOKUP(FC$2,$H$5:$FY$1802,MATCH($A398,$A$5:$A$1802,0),0),$H$2)</f>
        <v>222190</v>
      </c>
      <c r="FD398" s="166">
        <f>IFERROR(HLOOKUP(FD$1,$H$5:$FY$1802,MATCH($A398,$A$5:$A$1802,0),0)*HLOOKUP(FD$2,$H$5:$FY$1802,MATCH($A398,$A$5:$A$1802,0),0),$H$2)</f>
        <v>13277760</v>
      </c>
      <c r="FE398" s="166">
        <f>IFERROR(HLOOKUP(FE$1,$H$5:$FY$1802,MATCH($A398,$A$5:$A$1802,0),0)*HLOOKUP(FE$2,$H$5:$FY$1802,MATCH($A398,$A$5:$A$1802,0),0),$H$2)</f>
        <v>12585984</v>
      </c>
      <c r="FF398" s="166">
        <f>IFERROR(HLOOKUP(FF$1,$H$5:$FY$1802,MATCH($A398,$A$5:$A$1802,0),0)*HLOOKUP(FF$2,$H$5:$FY$1802,MATCH($A398,$A$5:$A$1802,0),0),$H$2)</f>
        <v>197916</v>
      </c>
      <c r="FG398" s="166">
        <f>IFERROR(HLOOKUP(FG$1,$H$5:$FY$1802,MATCH($A398,$A$5:$A$1802,0),0)*HLOOKUP(FG$2,$H$5:$FY$1802,MATCH($A398,$A$5:$A$1802,0),0),$H$2)</f>
        <v>18222420</v>
      </c>
      <c r="FH398" s="152"/>
      <c r="FI398" s="405">
        <f t="shared" si="1080"/>
        <v>2.244658855961406</v>
      </c>
      <c r="FJ398" s="405">
        <f t="shared" si="1080"/>
        <v>1.7622329427980703</v>
      </c>
      <c r="FK398" s="405">
        <f t="shared" si="1081"/>
        <v>2.2702903946388684</v>
      </c>
      <c r="FL398" s="405">
        <f t="shared" si="1082"/>
        <v>1.8000744601638123</v>
      </c>
      <c r="FM398" s="405">
        <f t="shared" si="1083"/>
        <v>1.3713982770046389</v>
      </c>
      <c r="FN398" s="405">
        <f t="shared" si="1084"/>
        <v>1.1614049039098742</v>
      </c>
      <c r="FO398" s="405">
        <f t="shared" si="1085"/>
        <v>1.4305348757301568</v>
      </c>
      <c r="FP398" s="405">
        <f t="shared" si="1086"/>
        <v>1.0750200435230788</v>
      </c>
      <c r="FQ398" s="405">
        <f t="shared" si="1087"/>
        <v>1.4231974921630095</v>
      </c>
      <c r="FR398" s="405">
        <f t="shared" si="1088"/>
        <v>1.0532915360501567</v>
      </c>
      <c r="FS398" s="65"/>
    </row>
    <row r="399" spans="1:175" ht="10.35" customHeight="1" x14ac:dyDescent="0.2">
      <c r="A399" s="74" t="str">
        <f t="shared" si="1075"/>
        <v>2018-19SEPTEMBERRYA</v>
      </c>
      <c r="B399" s="163" t="str">
        <f t="shared" si="1089"/>
        <v>2018-19</v>
      </c>
      <c r="C399" s="26" t="s">
        <v>830</v>
      </c>
      <c r="D399" s="163" t="str">
        <f>INDEX($FV$16:$FW$26,MATCH($F399,$FV$16:$FV$26,0),2)</f>
        <v>Y60</v>
      </c>
      <c r="E399" s="163" t="str">
        <f>VLOOKUP($D399,$FW$8:$FX$14,2,0)</f>
        <v>Midlands</v>
      </c>
      <c r="F399" s="271" t="s">
        <v>867</v>
      </c>
      <c r="G399" s="271" t="s">
        <v>880</v>
      </c>
      <c r="H399" s="272">
        <v>106358</v>
      </c>
      <c r="I399" s="272">
        <v>77589</v>
      </c>
      <c r="J399" s="272">
        <v>298957</v>
      </c>
      <c r="K399" s="272">
        <v>4</v>
      </c>
      <c r="L399" s="272">
        <v>1</v>
      </c>
      <c r="M399" s="272" t="s">
        <v>44</v>
      </c>
      <c r="N399" s="272">
        <v>21</v>
      </c>
      <c r="O399" s="272">
        <v>44</v>
      </c>
      <c r="P399" s="272" t="s">
        <v>44</v>
      </c>
      <c r="Q399" s="272" t="s">
        <v>44</v>
      </c>
      <c r="R399" s="272" t="s">
        <v>44</v>
      </c>
      <c r="S399" s="272" t="s">
        <v>44</v>
      </c>
      <c r="T399" s="272">
        <v>84745</v>
      </c>
      <c r="U399" s="272">
        <v>5361</v>
      </c>
      <c r="V399" s="272">
        <v>3380</v>
      </c>
      <c r="W399" s="272">
        <v>41146</v>
      </c>
      <c r="X399" s="272">
        <v>30597</v>
      </c>
      <c r="Y399" s="272">
        <v>1500</v>
      </c>
      <c r="Z399" s="272">
        <v>2178318</v>
      </c>
      <c r="AA399" s="272">
        <v>406</v>
      </c>
      <c r="AB399" s="272">
        <v>701</v>
      </c>
      <c r="AC399" s="272">
        <v>1583262</v>
      </c>
      <c r="AD399" s="272">
        <v>468</v>
      </c>
      <c r="AE399" s="272">
        <v>845</v>
      </c>
      <c r="AF399" s="272">
        <v>29552797</v>
      </c>
      <c r="AG399" s="272">
        <v>718</v>
      </c>
      <c r="AH399" s="272">
        <v>1309</v>
      </c>
      <c r="AI399" s="272">
        <v>60416814</v>
      </c>
      <c r="AJ399" s="272">
        <v>1975</v>
      </c>
      <c r="AK399" s="272">
        <v>4362</v>
      </c>
      <c r="AL399" s="272">
        <v>4499632</v>
      </c>
      <c r="AM399" s="272">
        <v>3000</v>
      </c>
      <c r="AN399" s="272">
        <v>7538</v>
      </c>
      <c r="AO399" s="272">
        <v>2504</v>
      </c>
      <c r="AP399" s="272">
        <v>5</v>
      </c>
      <c r="AQ399" s="272">
        <v>15</v>
      </c>
      <c r="AR399" s="272">
        <v>0</v>
      </c>
      <c r="AS399" s="272">
        <v>130</v>
      </c>
      <c r="AT399" s="272">
        <v>2354</v>
      </c>
      <c r="AU399" s="272">
        <v>1770</v>
      </c>
      <c r="AV399" s="272">
        <v>48368</v>
      </c>
      <c r="AW399" s="272">
        <v>3123</v>
      </c>
      <c r="AX399" s="272">
        <v>30750</v>
      </c>
      <c r="AY399" s="272">
        <v>82241</v>
      </c>
      <c r="AZ399" s="272">
        <v>10153</v>
      </c>
      <c r="BA399" s="272">
        <v>7476</v>
      </c>
      <c r="BB399" s="272">
        <v>6327</v>
      </c>
      <c r="BC399" s="272">
        <v>4733</v>
      </c>
      <c r="BD399" s="272">
        <v>52212</v>
      </c>
      <c r="BE399" s="272">
        <v>43354</v>
      </c>
      <c r="BF399" s="272">
        <v>54323</v>
      </c>
      <c r="BG399" s="272">
        <v>31971</v>
      </c>
      <c r="BH399" s="272">
        <v>3836</v>
      </c>
      <c r="BI399" s="272">
        <v>1574</v>
      </c>
      <c r="BJ399" s="272" t="s">
        <v>44</v>
      </c>
      <c r="BK399" s="272" t="s">
        <v>44</v>
      </c>
      <c r="BL399" s="272" t="s">
        <v>44</v>
      </c>
      <c r="BM399" s="272" t="s">
        <v>44</v>
      </c>
      <c r="BN399" s="272" t="s">
        <v>44</v>
      </c>
      <c r="BO399" s="272" t="s">
        <v>44</v>
      </c>
      <c r="BP399" s="272" t="s">
        <v>44</v>
      </c>
      <c r="BQ399" s="272" t="s">
        <v>44</v>
      </c>
      <c r="BR399" s="272" t="s">
        <v>44</v>
      </c>
      <c r="BS399" s="272" t="s">
        <v>44</v>
      </c>
      <c r="BT399" s="272" t="s">
        <v>44</v>
      </c>
      <c r="BU399" s="272" t="s">
        <v>44</v>
      </c>
      <c r="BV399" s="272" t="s">
        <v>44</v>
      </c>
      <c r="BW399" s="272" t="s">
        <v>44</v>
      </c>
      <c r="BX399" s="272" t="s">
        <v>44</v>
      </c>
      <c r="BY399" s="272" t="s">
        <v>44</v>
      </c>
      <c r="BZ399" s="272" t="s">
        <v>44</v>
      </c>
      <c r="CA399" s="272" t="s">
        <v>44</v>
      </c>
      <c r="CB399" s="272" t="s">
        <v>44</v>
      </c>
      <c r="CC399" s="272" t="s">
        <v>44</v>
      </c>
      <c r="CD399" s="272" t="s">
        <v>44</v>
      </c>
      <c r="CE399" s="272" t="s">
        <v>44</v>
      </c>
      <c r="CF399" s="272" t="s">
        <v>44</v>
      </c>
      <c r="CG399" s="272" t="s">
        <v>44</v>
      </c>
      <c r="CH399" s="272" t="s">
        <v>44</v>
      </c>
      <c r="CI399" s="272" t="s">
        <v>44</v>
      </c>
      <c r="CJ399" s="272" t="s">
        <v>44</v>
      </c>
      <c r="CK399" s="272" t="s">
        <v>44</v>
      </c>
      <c r="CL399" s="272" t="s">
        <v>44</v>
      </c>
      <c r="CM399" s="272" t="s">
        <v>44</v>
      </c>
      <c r="CN399" s="272" t="s">
        <v>44</v>
      </c>
      <c r="CO399" s="272" t="s">
        <v>44</v>
      </c>
      <c r="CP399" s="272" t="s">
        <v>44</v>
      </c>
      <c r="CQ399" s="272" t="s">
        <v>44</v>
      </c>
      <c r="CR399" s="272" t="s">
        <v>44</v>
      </c>
      <c r="CS399" s="272" t="s">
        <v>44</v>
      </c>
      <c r="CT399" s="272" t="s">
        <v>44</v>
      </c>
      <c r="CU399" s="272" t="s">
        <v>44</v>
      </c>
      <c r="CV399" s="272" t="s">
        <v>44</v>
      </c>
      <c r="CW399" s="272" t="s">
        <v>44</v>
      </c>
      <c r="CX399" s="272">
        <v>191</v>
      </c>
      <c r="CY399" s="272">
        <v>49528</v>
      </c>
      <c r="CZ399" s="272">
        <v>259</v>
      </c>
      <c r="DA399" s="272">
        <v>470</v>
      </c>
      <c r="DB399" s="272">
        <v>3467</v>
      </c>
      <c r="DC399" s="272">
        <v>97789</v>
      </c>
      <c r="DD399" s="272">
        <v>28</v>
      </c>
      <c r="DE399" s="272">
        <v>55</v>
      </c>
      <c r="DF399" s="272" t="s">
        <v>44</v>
      </c>
      <c r="DG399" s="272" t="s">
        <v>44</v>
      </c>
      <c r="DH399" s="272" t="s">
        <v>44</v>
      </c>
      <c r="DI399" s="272" t="s">
        <v>44</v>
      </c>
      <c r="DJ399" s="272" t="s">
        <v>44</v>
      </c>
      <c r="DK399" s="272">
        <v>191</v>
      </c>
      <c r="DL399" s="250">
        <v>0</v>
      </c>
      <c r="DM399" s="250">
        <v>2165</v>
      </c>
      <c r="DN399" s="250">
        <v>0</v>
      </c>
      <c r="DO399" s="250">
        <v>1281</v>
      </c>
      <c r="DP399" s="250">
        <v>0</v>
      </c>
      <c r="DQ399" s="250">
        <v>0</v>
      </c>
      <c r="DR399" s="250">
        <v>0</v>
      </c>
      <c r="DS399" s="250">
        <v>12728574</v>
      </c>
      <c r="DT399" s="250">
        <v>5879</v>
      </c>
      <c r="DU399" s="250">
        <v>13856</v>
      </c>
      <c r="DV399" s="250">
        <v>0</v>
      </c>
      <c r="DW399" s="250">
        <v>0</v>
      </c>
      <c r="DX399" s="250">
        <v>0</v>
      </c>
      <c r="DY399" s="250">
        <v>9517169</v>
      </c>
      <c r="DZ399" s="250">
        <v>7429</v>
      </c>
      <c r="EA399" s="250">
        <v>17372</v>
      </c>
      <c r="EB399" s="155"/>
      <c r="EC399" s="75">
        <f t="shared" si="1076"/>
        <v>9</v>
      </c>
      <c r="ED399" s="74">
        <f t="shared" si="1077"/>
        <v>2018</v>
      </c>
      <c r="EE399" s="165">
        <f t="shared" si="1078"/>
        <v>43344</v>
      </c>
      <c r="EF399" s="157">
        <f t="shared" si="1079"/>
        <v>30</v>
      </c>
      <c r="EG399" s="156"/>
      <c r="EH399" s="166">
        <f>IFERROR(HLOOKUP(EH$1,$H$5:$FY$1802,MATCH($A399,$A$5:$A$1802,0),0)*HLOOKUP(EH$2,$H$5:$FY$1802,MATCH($A399,$A$5:$A$1802,0),0),$H$2)</f>
        <v>77589</v>
      </c>
      <c r="EI399" s="166" t="str">
        <f>IFERROR(HLOOKUP(EI$1,$H$5:$FY$1802,MATCH($A399,$A$5:$A$1802,0),0)*HLOOKUP(EI$2,$H$5:$FY$1802,MATCH($A399,$A$5:$A$1802,0),0),$H$2)</f>
        <v>-</v>
      </c>
      <c r="EJ399" s="166">
        <f>IFERROR(HLOOKUP(EJ$1,$H$5:$FY$1802,MATCH($A399,$A$5:$A$1802,0),0)*HLOOKUP(EJ$2,$H$5:$FY$1802,MATCH($A399,$A$5:$A$1802,0),0),$H$2)</f>
        <v>1629369</v>
      </c>
      <c r="EK399" s="166">
        <f>IFERROR(HLOOKUP(EK$1,$H$5:$FY$1802,MATCH($A399,$A$5:$A$1802,0),0)*HLOOKUP(EK$2,$H$5:$FY$1802,MATCH($A399,$A$5:$A$1802,0),0),$H$2)</f>
        <v>3413916</v>
      </c>
      <c r="EL399" s="166">
        <f>IFERROR(HLOOKUP(EL$1,$H$5:$FY$1802,MATCH($A399,$A$5:$A$1802,0),0)*HLOOKUP(EL$2,$H$5:$FY$1802,MATCH($A399,$A$5:$A$1802,0),0),$H$2)</f>
        <v>3758061</v>
      </c>
      <c r="EM399" s="166">
        <f>IFERROR(HLOOKUP(EM$1,$H$5:$FY$1802,MATCH($A399,$A$5:$A$1802,0),0)*HLOOKUP(EM$2,$H$5:$FY$1802,MATCH($A399,$A$5:$A$1802,0),0),$H$2)</f>
        <v>2856100</v>
      </c>
      <c r="EN399" s="166">
        <f>IFERROR(HLOOKUP(EN$1,$H$5:$FY$1802,MATCH($A399,$A$5:$A$1802,0),0)*HLOOKUP(EN$2,$H$5:$FY$1802,MATCH($A399,$A$5:$A$1802,0),0),$H$2)</f>
        <v>53860114</v>
      </c>
      <c r="EO399" s="166">
        <f>IFERROR(HLOOKUP(EO$1,$H$5:$FY$1802,MATCH($A399,$A$5:$A$1802,0),0)*HLOOKUP(EO$2,$H$5:$FY$1802,MATCH($A399,$A$5:$A$1802,0),0),$H$2)</f>
        <v>133464114</v>
      </c>
      <c r="EP399" s="166">
        <f>IFERROR(HLOOKUP(EP$1,$H$5:$FY$1802,MATCH($A399,$A$5:$A$1802,0),0)*HLOOKUP(EP$2,$H$5:$FY$1802,MATCH($A399,$A$5:$A$1802,0),0),$H$2)</f>
        <v>11307000</v>
      </c>
      <c r="EQ399" s="166" t="str">
        <f>IFERROR(HLOOKUP(EQ$1,$H$5:$FY$1802,MATCH($A399,$A$5:$A$1802,0),0)*HLOOKUP(EQ$2,$H$5:$FY$1802,MATCH($A399,$A$5:$A$1802,0),0),$H$2)</f>
        <v>-</v>
      </c>
      <c r="ER399" s="166" t="str">
        <f>IFERROR(HLOOKUP(ER$1,$H$5:$FY$1802,MATCH($A399,$A$5:$A$1802,0),0)*HLOOKUP(ER$2,$H$5:$FY$1802,MATCH($A399,$A$5:$A$1802,0),0),$H$2)</f>
        <v>-</v>
      </c>
      <c r="ES399" s="166" t="str">
        <f>IFERROR(HLOOKUP(ES$1,$H$5:$FY$1802,MATCH($A399,$A$5:$A$1802,0),0)*HLOOKUP(ES$2,$H$5:$FY$1802,MATCH($A399,$A$5:$A$1802,0),0),$H$2)</f>
        <v>-</v>
      </c>
      <c r="ET399" s="166" t="str">
        <f>IFERROR(HLOOKUP(ET$1,$H$5:$FY$1802,MATCH($A399,$A$5:$A$1802,0),0)*HLOOKUP(ET$2,$H$5:$FY$1802,MATCH($A399,$A$5:$A$1802,0),0),$H$2)</f>
        <v>-</v>
      </c>
      <c r="EU399" s="166" t="str">
        <f>IFERROR(HLOOKUP(EU$1,$H$5:$FY$1802,MATCH($A399,$A$5:$A$1802,0),0)*HLOOKUP(EU$2,$H$5:$FY$1802,MATCH($A399,$A$5:$A$1802,0),0),$H$2)</f>
        <v>-</v>
      </c>
      <c r="EV399" s="166" t="str">
        <f>IFERROR(HLOOKUP(EV$1,$H$5:$FY$1802,MATCH($A399,$A$5:$A$1802,0),0)*HLOOKUP(EV$2,$H$5:$FY$1802,MATCH($A399,$A$5:$A$1802,0),0),$H$2)</f>
        <v>-</v>
      </c>
      <c r="EW399" s="166" t="str">
        <f>IFERROR(HLOOKUP(EW$1,$H$5:$FY$1802,MATCH($A399,$A$5:$A$1802,0),0)*HLOOKUP(EW$2,$H$5:$FY$1802,MATCH($A399,$A$5:$A$1802,0),0),$H$2)</f>
        <v>-</v>
      </c>
      <c r="EX399" s="166" t="str">
        <f>IFERROR(HLOOKUP(EX$1,$H$5:$FY$1802,MATCH($A399,$A$5:$A$1802,0),0)*HLOOKUP(EX$2,$H$5:$FY$1802,MATCH($A399,$A$5:$A$1802,0),0),$H$2)</f>
        <v>-</v>
      </c>
      <c r="EY399" s="166" t="str">
        <f>IFERROR(HLOOKUP(EY$1,$H$5:$FY$1802,MATCH($A399,$A$5:$A$1802,0),0)*HLOOKUP(EY$2,$H$5:$FY$1802,MATCH($A399,$A$5:$A$1802,0),0),$H$2)</f>
        <v>-</v>
      </c>
      <c r="EZ399" s="166" t="str">
        <f>IFERROR(HLOOKUP(EZ$1,$H$5:$FY$1802,MATCH($A399,$A$5:$A$1802,0),0)*HLOOKUP(EZ$2,$H$5:$FY$1802,MATCH($A399,$A$5:$A$1802,0),0),$H$2)</f>
        <v>-</v>
      </c>
      <c r="FA399" s="166" t="str">
        <f>IFERROR(HLOOKUP(FA$1,$H$5:$FY$1802,MATCH($A399,$A$5:$A$1802,0),0)*HLOOKUP(FA$2,$H$5:$FY$1802,MATCH($A399,$A$5:$A$1802,0),0),$H$2)</f>
        <v>-</v>
      </c>
      <c r="FB399" s="166">
        <f>IFERROR(HLOOKUP(FB$1,$H$5:$FY$1802,MATCH($A399,$A$5:$A$1802,0),0)*HLOOKUP(FB$2,$H$5:$FY$1802,MATCH($A399,$A$5:$A$1802,0),0),$H$2)</f>
        <v>89770</v>
      </c>
      <c r="FC399" s="166">
        <f>IFERROR(HLOOKUP(FC$1,$H$5:$FY$1802,MATCH($A399,$A$5:$A$1802,0),0)*HLOOKUP(FC$2,$H$5:$FY$1802,MATCH($A399,$A$5:$A$1802,0),0),$H$2)</f>
        <v>190685</v>
      </c>
      <c r="FD399" s="166">
        <f>IFERROR(HLOOKUP(FD$1,$H$5:$FY$1802,MATCH($A399,$A$5:$A$1802,0),0)*HLOOKUP(FD$2,$H$5:$FY$1802,MATCH($A399,$A$5:$A$1802,0),0),$H$2)</f>
        <v>0</v>
      </c>
      <c r="FE399" s="166">
        <f>IFERROR(HLOOKUP(FE$1,$H$5:$FY$1802,MATCH($A399,$A$5:$A$1802,0),0)*HLOOKUP(FE$2,$H$5:$FY$1802,MATCH($A399,$A$5:$A$1802,0),0),$H$2)</f>
        <v>29998240</v>
      </c>
      <c r="FF399" s="166">
        <f>IFERROR(HLOOKUP(FF$1,$H$5:$FY$1802,MATCH($A399,$A$5:$A$1802,0),0)*HLOOKUP(FF$2,$H$5:$FY$1802,MATCH($A399,$A$5:$A$1802,0),0),$H$2)</f>
        <v>0</v>
      </c>
      <c r="FG399" s="166">
        <f>IFERROR(HLOOKUP(FG$1,$H$5:$FY$1802,MATCH($A399,$A$5:$A$1802,0),0)*HLOOKUP(FG$2,$H$5:$FY$1802,MATCH($A399,$A$5:$A$1802,0),0),$H$2)</f>
        <v>22253532</v>
      </c>
      <c r="FH399" s="152"/>
      <c r="FI399" s="405">
        <f t="shared" si="1080"/>
        <v>1.89386308524529</v>
      </c>
      <c r="FJ399" s="405">
        <f t="shared" si="1080"/>
        <v>1.3945159485170677</v>
      </c>
      <c r="FK399" s="405">
        <f t="shared" si="1081"/>
        <v>1.8718934911242604</v>
      </c>
      <c r="FL399" s="405">
        <f t="shared" si="1082"/>
        <v>1.4002958579881657</v>
      </c>
      <c r="FM399" s="405">
        <f t="shared" si="1083"/>
        <v>1.2689447333884216</v>
      </c>
      <c r="FN399" s="405">
        <f t="shared" si="1084"/>
        <v>1.0536625674427649</v>
      </c>
      <c r="FO399" s="405">
        <f t="shared" si="1085"/>
        <v>1.7754355002124391</v>
      </c>
      <c r="FP399" s="405">
        <f t="shared" si="1086"/>
        <v>1.0449063633689577</v>
      </c>
      <c r="FQ399" s="405">
        <f t="shared" si="1087"/>
        <v>2.5573333333333332</v>
      </c>
      <c r="FR399" s="405">
        <f t="shared" si="1088"/>
        <v>1.0493333333333332</v>
      </c>
      <c r="FS399" s="65"/>
    </row>
    <row r="400" spans="1:175" ht="10.35" customHeight="1" x14ac:dyDescent="0.2">
      <c r="A400" s="174" t="str">
        <f t="shared" si="1075"/>
        <v>2018-19SEPTEMBERRX8</v>
      </c>
      <c r="B400" s="176" t="str">
        <f t="shared" si="1089"/>
        <v>2018-19</v>
      </c>
      <c r="C400" s="175" t="s">
        <v>830</v>
      </c>
      <c r="D400" s="176" t="str">
        <f>INDEX($FV$16:$FW$26,MATCH($F400,$FV$16:$FV$26,0),2)</f>
        <v>Y63</v>
      </c>
      <c r="E400" s="176" t="str">
        <f>VLOOKUP($D400,$FW$8:$FX$14,2,0)</f>
        <v>North East and Yorkshire</v>
      </c>
      <c r="F400" s="275" t="s">
        <v>869</v>
      </c>
      <c r="G400" s="275" t="s">
        <v>881</v>
      </c>
      <c r="H400" s="276">
        <v>80231</v>
      </c>
      <c r="I400" s="276">
        <v>59172</v>
      </c>
      <c r="J400" s="276">
        <v>98095</v>
      </c>
      <c r="K400" s="276">
        <v>2</v>
      </c>
      <c r="L400" s="276">
        <v>1</v>
      </c>
      <c r="M400" s="276" t="s">
        <v>44</v>
      </c>
      <c r="N400" s="276">
        <v>1</v>
      </c>
      <c r="O400" s="276">
        <v>31</v>
      </c>
      <c r="P400" s="276" t="s">
        <v>44</v>
      </c>
      <c r="Q400" s="276" t="s">
        <v>44</v>
      </c>
      <c r="R400" s="276" t="s">
        <v>44</v>
      </c>
      <c r="S400" s="276" t="s">
        <v>44</v>
      </c>
      <c r="T400" s="276">
        <v>63371</v>
      </c>
      <c r="U400" s="276">
        <v>5068</v>
      </c>
      <c r="V400" s="276">
        <v>3558</v>
      </c>
      <c r="W400" s="276">
        <v>36186</v>
      </c>
      <c r="X400" s="276">
        <v>11441</v>
      </c>
      <c r="Y400" s="276">
        <v>1111</v>
      </c>
      <c r="Z400" s="276">
        <v>2220494</v>
      </c>
      <c r="AA400" s="276">
        <v>438</v>
      </c>
      <c r="AB400" s="276">
        <v>748</v>
      </c>
      <c r="AC400" s="276">
        <v>2292796</v>
      </c>
      <c r="AD400" s="276">
        <v>644</v>
      </c>
      <c r="AE400" s="276">
        <v>1160</v>
      </c>
      <c r="AF400" s="276">
        <v>44115456</v>
      </c>
      <c r="AG400" s="276">
        <v>1219</v>
      </c>
      <c r="AH400" s="276">
        <v>2531</v>
      </c>
      <c r="AI400" s="276">
        <v>33810464</v>
      </c>
      <c r="AJ400" s="276">
        <v>2955</v>
      </c>
      <c r="AK400" s="276">
        <v>7045</v>
      </c>
      <c r="AL400" s="276">
        <v>4558589</v>
      </c>
      <c r="AM400" s="276">
        <v>4103</v>
      </c>
      <c r="AN400" s="276">
        <v>9663</v>
      </c>
      <c r="AO400" s="276">
        <v>4007</v>
      </c>
      <c r="AP400" s="276">
        <v>405</v>
      </c>
      <c r="AQ400" s="276">
        <v>792</v>
      </c>
      <c r="AR400" s="276">
        <v>3132</v>
      </c>
      <c r="AS400" s="276">
        <v>405</v>
      </c>
      <c r="AT400" s="276">
        <v>2405</v>
      </c>
      <c r="AU400" s="276">
        <v>2308</v>
      </c>
      <c r="AV400" s="276">
        <v>38482</v>
      </c>
      <c r="AW400" s="276">
        <v>6066</v>
      </c>
      <c r="AX400" s="276">
        <v>14816</v>
      </c>
      <c r="AY400" s="276">
        <v>59364</v>
      </c>
      <c r="AZ400" s="276">
        <v>11644</v>
      </c>
      <c r="BA400" s="276">
        <v>8733</v>
      </c>
      <c r="BB400" s="276">
        <v>8149</v>
      </c>
      <c r="BC400" s="276">
        <v>6206</v>
      </c>
      <c r="BD400" s="276">
        <v>54773</v>
      </c>
      <c r="BE400" s="276">
        <v>42847</v>
      </c>
      <c r="BF400" s="276">
        <v>24468</v>
      </c>
      <c r="BG400" s="276">
        <v>15671</v>
      </c>
      <c r="BH400" s="276">
        <v>2271</v>
      </c>
      <c r="BI400" s="276">
        <v>1424</v>
      </c>
      <c r="BJ400" s="276" t="s">
        <v>44</v>
      </c>
      <c r="BK400" s="276" t="s">
        <v>44</v>
      </c>
      <c r="BL400" s="276" t="s">
        <v>44</v>
      </c>
      <c r="BM400" s="276" t="s">
        <v>44</v>
      </c>
      <c r="BN400" s="276" t="s">
        <v>44</v>
      </c>
      <c r="BO400" s="276" t="s">
        <v>44</v>
      </c>
      <c r="BP400" s="276" t="s">
        <v>44</v>
      </c>
      <c r="BQ400" s="276" t="s">
        <v>44</v>
      </c>
      <c r="BR400" s="276" t="s">
        <v>44</v>
      </c>
      <c r="BS400" s="276" t="s">
        <v>44</v>
      </c>
      <c r="BT400" s="276" t="s">
        <v>44</v>
      </c>
      <c r="BU400" s="276" t="s">
        <v>44</v>
      </c>
      <c r="BV400" s="276" t="s">
        <v>44</v>
      </c>
      <c r="BW400" s="276" t="s">
        <v>44</v>
      </c>
      <c r="BX400" s="276" t="s">
        <v>44</v>
      </c>
      <c r="BY400" s="276" t="s">
        <v>44</v>
      </c>
      <c r="BZ400" s="276" t="s">
        <v>44</v>
      </c>
      <c r="CA400" s="276" t="s">
        <v>44</v>
      </c>
      <c r="CB400" s="276" t="s">
        <v>44</v>
      </c>
      <c r="CC400" s="276" t="s">
        <v>44</v>
      </c>
      <c r="CD400" s="276" t="s">
        <v>44</v>
      </c>
      <c r="CE400" s="276" t="s">
        <v>44</v>
      </c>
      <c r="CF400" s="276" t="s">
        <v>44</v>
      </c>
      <c r="CG400" s="276" t="s">
        <v>44</v>
      </c>
      <c r="CH400" s="276" t="s">
        <v>44</v>
      </c>
      <c r="CI400" s="276" t="s">
        <v>44</v>
      </c>
      <c r="CJ400" s="276" t="s">
        <v>44</v>
      </c>
      <c r="CK400" s="276" t="s">
        <v>44</v>
      </c>
      <c r="CL400" s="276" t="s">
        <v>44</v>
      </c>
      <c r="CM400" s="276" t="s">
        <v>44</v>
      </c>
      <c r="CN400" s="276" t="s">
        <v>44</v>
      </c>
      <c r="CO400" s="276" t="s">
        <v>44</v>
      </c>
      <c r="CP400" s="276" t="s">
        <v>44</v>
      </c>
      <c r="CQ400" s="276" t="s">
        <v>44</v>
      </c>
      <c r="CR400" s="276" t="s">
        <v>44</v>
      </c>
      <c r="CS400" s="276" t="s">
        <v>44</v>
      </c>
      <c r="CT400" s="276" t="s">
        <v>44</v>
      </c>
      <c r="CU400" s="276" t="s">
        <v>44</v>
      </c>
      <c r="CV400" s="276" t="s">
        <v>44</v>
      </c>
      <c r="CW400" s="276" t="s">
        <v>44</v>
      </c>
      <c r="CX400" s="276">
        <v>0</v>
      </c>
      <c r="CY400" s="276">
        <v>0</v>
      </c>
      <c r="CZ400" s="276">
        <v>0</v>
      </c>
      <c r="DA400" s="276">
        <v>0</v>
      </c>
      <c r="DB400" s="276">
        <v>3116</v>
      </c>
      <c r="DC400" s="276">
        <v>105886</v>
      </c>
      <c r="DD400" s="276">
        <v>34</v>
      </c>
      <c r="DE400" s="276">
        <v>56</v>
      </c>
      <c r="DF400" s="276" t="s">
        <v>44</v>
      </c>
      <c r="DG400" s="276" t="s">
        <v>44</v>
      </c>
      <c r="DH400" s="276" t="s">
        <v>44</v>
      </c>
      <c r="DI400" s="276" t="s">
        <v>44</v>
      </c>
      <c r="DJ400" s="276" t="s">
        <v>44</v>
      </c>
      <c r="DK400" s="276">
        <v>115</v>
      </c>
      <c r="DL400" s="252">
        <v>2481</v>
      </c>
      <c r="DM400" s="252">
        <v>191</v>
      </c>
      <c r="DN400" s="252">
        <v>49</v>
      </c>
      <c r="DO400" s="252">
        <v>2722</v>
      </c>
      <c r="DP400" s="252">
        <v>11391899</v>
      </c>
      <c r="DQ400" s="252">
        <v>4592</v>
      </c>
      <c r="DR400" s="252">
        <v>10037</v>
      </c>
      <c r="DS400" s="252">
        <v>834339</v>
      </c>
      <c r="DT400" s="252">
        <v>4368</v>
      </c>
      <c r="DU400" s="252">
        <v>9196</v>
      </c>
      <c r="DV400" s="252">
        <v>263753</v>
      </c>
      <c r="DW400" s="252">
        <v>5383</v>
      </c>
      <c r="DX400" s="252">
        <v>12115</v>
      </c>
      <c r="DY400" s="252">
        <v>24559701</v>
      </c>
      <c r="DZ400" s="252">
        <v>9023</v>
      </c>
      <c r="EA400" s="252">
        <v>20699</v>
      </c>
      <c r="EB400" s="177"/>
      <c r="EC400" s="167">
        <f t="shared" si="1076"/>
        <v>9</v>
      </c>
      <c r="ED400" s="174">
        <f t="shared" si="1077"/>
        <v>2018</v>
      </c>
      <c r="EE400" s="173">
        <f t="shared" si="1078"/>
        <v>43344</v>
      </c>
      <c r="EF400" s="150">
        <f t="shared" si="1079"/>
        <v>30</v>
      </c>
      <c r="EG400" s="178"/>
      <c r="EH400" s="179">
        <f>IFERROR(HLOOKUP(EH$1,$H$5:$FY$1802,MATCH($A400,$A$5:$A$1802,0),0)*HLOOKUP(EH$2,$H$5:$FY$1802,MATCH($A400,$A$5:$A$1802,0),0),$H$2)</f>
        <v>59172</v>
      </c>
      <c r="EI400" s="179" t="str">
        <f>IFERROR(HLOOKUP(EI$1,$H$5:$FY$1802,MATCH($A400,$A$5:$A$1802,0),0)*HLOOKUP(EI$2,$H$5:$FY$1802,MATCH($A400,$A$5:$A$1802,0),0),$H$2)</f>
        <v>-</v>
      </c>
      <c r="EJ400" s="179">
        <f>IFERROR(HLOOKUP(EJ$1,$H$5:$FY$1802,MATCH($A400,$A$5:$A$1802,0),0)*HLOOKUP(EJ$2,$H$5:$FY$1802,MATCH($A400,$A$5:$A$1802,0),0),$H$2)</f>
        <v>59172</v>
      </c>
      <c r="EK400" s="179">
        <f>IFERROR(HLOOKUP(EK$1,$H$5:$FY$1802,MATCH($A400,$A$5:$A$1802,0),0)*HLOOKUP(EK$2,$H$5:$FY$1802,MATCH($A400,$A$5:$A$1802,0),0),$H$2)</f>
        <v>1834332</v>
      </c>
      <c r="EL400" s="179">
        <f>IFERROR(HLOOKUP(EL$1,$H$5:$FY$1802,MATCH($A400,$A$5:$A$1802,0),0)*HLOOKUP(EL$2,$H$5:$FY$1802,MATCH($A400,$A$5:$A$1802,0),0),$H$2)</f>
        <v>3790864</v>
      </c>
      <c r="EM400" s="179">
        <f>IFERROR(HLOOKUP(EM$1,$H$5:$FY$1802,MATCH($A400,$A$5:$A$1802,0),0)*HLOOKUP(EM$2,$H$5:$FY$1802,MATCH($A400,$A$5:$A$1802,0),0),$H$2)</f>
        <v>4127280</v>
      </c>
      <c r="EN400" s="179">
        <f>IFERROR(HLOOKUP(EN$1,$H$5:$FY$1802,MATCH($A400,$A$5:$A$1802,0),0)*HLOOKUP(EN$2,$H$5:$FY$1802,MATCH($A400,$A$5:$A$1802,0),0),$H$2)</f>
        <v>91586766</v>
      </c>
      <c r="EO400" s="179">
        <f>IFERROR(HLOOKUP(EO$1,$H$5:$FY$1802,MATCH($A400,$A$5:$A$1802,0),0)*HLOOKUP(EO$2,$H$5:$FY$1802,MATCH($A400,$A$5:$A$1802,0),0),$H$2)</f>
        <v>80601845</v>
      </c>
      <c r="EP400" s="179">
        <f>IFERROR(HLOOKUP(EP$1,$H$5:$FY$1802,MATCH($A400,$A$5:$A$1802,0),0)*HLOOKUP(EP$2,$H$5:$FY$1802,MATCH($A400,$A$5:$A$1802,0),0),$H$2)</f>
        <v>10735593</v>
      </c>
      <c r="EQ400" s="179" t="str">
        <f>IFERROR(HLOOKUP(EQ$1,$H$5:$FY$1802,MATCH($A400,$A$5:$A$1802,0),0)*HLOOKUP(EQ$2,$H$5:$FY$1802,MATCH($A400,$A$5:$A$1802,0),0),$H$2)</f>
        <v>-</v>
      </c>
      <c r="ER400" s="179" t="str">
        <f>IFERROR(HLOOKUP(ER$1,$H$5:$FY$1802,MATCH($A400,$A$5:$A$1802,0),0)*HLOOKUP(ER$2,$H$5:$FY$1802,MATCH($A400,$A$5:$A$1802,0),0),$H$2)</f>
        <v>-</v>
      </c>
      <c r="ES400" s="179" t="str">
        <f>IFERROR(HLOOKUP(ES$1,$H$5:$FY$1802,MATCH($A400,$A$5:$A$1802,0),0)*HLOOKUP(ES$2,$H$5:$FY$1802,MATCH($A400,$A$5:$A$1802,0),0),$H$2)</f>
        <v>-</v>
      </c>
      <c r="ET400" s="179" t="str">
        <f>IFERROR(HLOOKUP(ET$1,$H$5:$FY$1802,MATCH($A400,$A$5:$A$1802,0),0)*HLOOKUP(ET$2,$H$5:$FY$1802,MATCH($A400,$A$5:$A$1802,0),0),$H$2)</f>
        <v>-</v>
      </c>
      <c r="EU400" s="179" t="str">
        <f>IFERROR(HLOOKUP(EU$1,$H$5:$FY$1802,MATCH($A400,$A$5:$A$1802,0),0)*HLOOKUP(EU$2,$H$5:$FY$1802,MATCH($A400,$A$5:$A$1802,0),0),$H$2)</f>
        <v>-</v>
      </c>
      <c r="EV400" s="179" t="str">
        <f>IFERROR(HLOOKUP(EV$1,$H$5:$FY$1802,MATCH($A400,$A$5:$A$1802,0),0)*HLOOKUP(EV$2,$H$5:$FY$1802,MATCH($A400,$A$5:$A$1802,0),0),$H$2)</f>
        <v>-</v>
      </c>
      <c r="EW400" s="179" t="str">
        <f>IFERROR(HLOOKUP(EW$1,$H$5:$FY$1802,MATCH($A400,$A$5:$A$1802,0),0)*HLOOKUP(EW$2,$H$5:$FY$1802,MATCH($A400,$A$5:$A$1802,0),0),$H$2)</f>
        <v>-</v>
      </c>
      <c r="EX400" s="179" t="str">
        <f>IFERROR(HLOOKUP(EX$1,$H$5:$FY$1802,MATCH($A400,$A$5:$A$1802,0),0)*HLOOKUP(EX$2,$H$5:$FY$1802,MATCH($A400,$A$5:$A$1802,0),0),$H$2)</f>
        <v>-</v>
      </c>
      <c r="EY400" s="179" t="str">
        <f>IFERROR(HLOOKUP(EY$1,$H$5:$FY$1802,MATCH($A400,$A$5:$A$1802,0),0)*HLOOKUP(EY$2,$H$5:$FY$1802,MATCH($A400,$A$5:$A$1802,0),0),$H$2)</f>
        <v>-</v>
      </c>
      <c r="EZ400" s="179" t="str">
        <f>IFERROR(HLOOKUP(EZ$1,$H$5:$FY$1802,MATCH($A400,$A$5:$A$1802,0),0)*HLOOKUP(EZ$2,$H$5:$FY$1802,MATCH($A400,$A$5:$A$1802,0),0),$H$2)</f>
        <v>-</v>
      </c>
      <c r="FA400" s="179" t="str">
        <f>IFERROR(HLOOKUP(FA$1,$H$5:$FY$1802,MATCH($A400,$A$5:$A$1802,0),0)*HLOOKUP(FA$2,$H$5:$FY$1802,MATCH($A400,$A$5:$A$1802,0),0),$H$2)</f>
        <v>-</v>
      </c>
      <c r="FB400" s="179">
        <f>IFERROR(HLOOKUP(FB$1,$H$5:$FY$1802,MATCH($A400,$A$5:$A$1802,0),0)*HLOOKUP(FB$2,$H$5:$FY$1802,MATCH($A400,$A$5:$A$1802,0),0),$H$2)</f>
        <v>0</v>
      </c>
      <c r="FC400" s="179">
        <f>IFERROR(HLOOKUP(FC$1,$H$5:$FY$1802,MATCH($A400,$A$5:$A$1802,0),0)*HLOOKUP(FC$2,$H$5:$FY$1802,MATCH($A400,$A$5:$A$1802,0),0),$H$2)</f>
        <v>174496</v>
      </c>
      <c r="FD400" s="179">
        <f>IFERROR(HLOOKUP(FD$1,$H$5:$FY$1802,MATCH($A400,$A$5:$A$1802,0),0)*HLOOKUP(FD$2,$H$5:$FY$1802,MATCH($A400,$A$5:$A$1802,0),0),$H$2)</f>
        <v>24901797</v>
      </c>
      <c r="FE400" s="179">
        <f>IFERROR(HLOOKUP(FE$1,$H$5:$FY$1802,MATCH($A400,$A$5:$A$1802,0),0)*HLOOKUP(FE$2,$H$5:$FY$1802,MATCH($A400,$A$5:$A$1802,0),0),$H$2)</f>
        <v>1756436</v>
      </c>
      <c r="FF400" s="179">
        <f>IFERROR(HLOOKUP(FF$1,$H$5:$FY$1802,MATCH($A400,$A$5:$A$1802,0),0)*HLOOKUP(FF$2,$H$5:$FY$1802,MATCH($A400,$A$5:$A$1802,0),0),$H$2)</f>
        <v>593635</v>
      </c>
      <c r="FG400" s="179">
        <f>IFERROR(HLOOKUP(FG$1,$H$5:$FY$1802,MATCH($A400,$A$5:$A$1802,0),0)*HLOOKUP(FG$2,$H$5:$FY$1802,MATCH($A400,$A$5:$A$1802,0),0),$H$2)</f>
        <v>56342678</v>
      </c>
      <c r="FH400" s="151"/>
      <c r="FI400" s="407">
        <f t="shared" si="1080"/>
        <v>2.2975532754538279</v>
      </c>
      <c r="FJ400" s="407">
        <f t="shared" si="1080"/>
        <v>1.7231649565903711</v>
      </c>
      <c r="FK400" s="407">
        <f t="shared" si="1081"/>
        <v>2.2903316469926924</v>
      </c>
      <c r="FL400" s="407">
        <f t="shared" si="1082"/>
        <v>1.7442383361439011</v>
      </c>
      <c r="FM400" s="407">
        <f t="shared" si="1083"/>
        <v>1.5136516884983142</v>
      </c>
      <c r="FN400" s="407">
        <f t="shared" si="1084"/>
        <v>1.1840767147515614</v>
      </c>
      <c r="FO400" s="407">
        <f t="shared" si="1085"/>
        <v>2.138624246132331</v>
      </c>
      <c r="FP400" s="407">
        <f t="shared" si="1086"/>
        <v>1.3697229263176296</v>
      </c>
      <c r="FQ400" s="407">
        <f t="shared" si="1087"/>
        <v>2.0441044104410442</v>
      </c>
      <c r="FR400" s="407">
        <f t="shared" si="1088"/>
        <v>1.2817281728172818</v>
      </c>
      <c r="FS400" s="408"/>
    </row>
    <row r="401" spans="1:175" ht="10.35" customHeight="1" x14ac:dyDescent="0.2">
      <c r="A401" s="80" t="str">
        <f t="shared" si="1075"/>
        <v>2018-19OCTOBERRX9</v>
      </c>
      <c r="B401" s="169" t="str">
        <f t="shared" si="1089"/>
        <v>2018-19</v>
      </c>
      <c r="C401" s="77" t="s">
        <v>833</v>
      </c>
      <c r="D401" s="169" t="str">
        <f>INDEX($FV$16:$FW$26,MATCH($F401,$FV$16:$FV$26,0),2)</f>
        <v>Y60</v>
      </c>
      <c r="E401" s="169" t="str">
        <f>VLOOKUP($D401,$FW$8:$FX$14,2,0)</f>
        <v>Midlands</v>
      </c>
      <c r="F401" s="269" t="s">
        <v>845</v>
      </c>
      <c r="G401" s="269" t="s">
        <v>871</v>
      </c>
      <c r="H401" s="270">
        <v>85337</v>
      </c>
      <c r="I401" s="270">
        <v>68170</v>
      </c>
      <c r="J401" s="270">
        <v>376485</v>
      </c>
      <c r="K401" s="270">
        <v>6</v>
      </c>
      <c r="L401" s="270">
        <v>2</v>
      </c>
      <c r="M401" s="270" t="s">
        <v>44</v>
      </c>
      <c r="N401" s="270">
        <v>30</v>
      </c>
      <c r="O401" s="270">
        <v>76</v>
      </c>
      <c r="P401" s="270" t="s">
        <v>44</v>
      </c>
      <c r="Q401" s="270" t="s">
        <v>44</v>
      </c>
      <c r="R401" s="270" t="s">
        <v>44</v>
      </c>
      <c r="S401" s="270" t="s">
        <v>44</v>
      </c>
      <c r="T401" s="270">
        <v>60732</v>
      </c>
      <c r="U401" s="270">
        <v>6020</v>
      </c>
      <c r="V401" s="270">
        <v>3965</v>
      </c>
      <c r="W401" s="270">
        <v>34371</v>
      </c>
      <c r="X401" s="270">
        <v>12885</v>
      </c>
      <c r="Y401" s="270">
        <v>198</v>
      </c>
      <c r="Z401" s="270">
        <v>2753179</v>
      </c>
      <c r="AA401" s="270">
        <v>457</v>
      </c>
      <c r="AB401" s="270">
        <v>811</v>
      </c>
      <c r="AC401" s="270">
        <v>4111554</v>
      </c>
      <c r="AD401" s="270">
        <v>1037</v>
      </c>
      <c r="AE401" s="270">
        <v>2413</v>
      </c>
      <c r="AF401" s="270">
        <v>61411575</v>
      </c>
      <c r="AG401" s="270">
        <v>1787</v>
      </c>
      <c r="AH401" s="270">
        <v>3712</v>
      </c>
      <c r="AI401" s="270">
        <v>53305684</v>
      </c>
      <c r="AJ401" s="270">
        <v>4137</v>
      </c>
      <c r="AK401" s="270">
        <v>9950</v>
      </c>
      <c r="AL401" s="270">
        <v>701380</v>
      </c>
      <c r="AM401" s="270">
        <v>3542</v>
      </c>
      <c r="AN401" s="270">
        <v>8173</v>
      </c>
      <c r="AO401" s="270">
        <v>4335</v>
      </c>
      <c r="AP401" s="270">
        <v>1838</v>
      </c>
      <c r="AQ401" s="270">
        <v>873</v>
      </c>
      <c r="AR401" s="270">
        <v>10</v>
      </c>
      <c r="AS401" s="270">
        <v>844</v>
      </c>
      <c r="AT401" s="270">
        <v>780</v>
      </c>
      <c r="AU401" s="270">
        <v>2</v>
      </c>
      <c r="AV401" s="270">
        <v>37211</v>
      </c>
      <c r="AW401" s="270">
        <v>2647</v>
      </c>
      <c r="AX401" s="270">
        <v>16539</v>
      </c>
      <c r="AY401" s="270">
        <v>56397</v>
      </c>
      <c r="AZ401" s="270">
        <v>11168</v>
      </c>
      <c r="BA401" s="270">
        <v>8806</v>
      </c>
      <c r="BB401" s="270">
        <v>7658</v>
      </c>
      <c r="BC401" s="270">
        <v>6092</v>
      </c>
      <c r="BD401" s="270">
        <v>43786</v>
      </c>
      <c r="BE401" s="270">
        <v>36770</v>
      </c>
      <c r="BF401" s="270">
        <v>16952</v>
      </c>
      <c r="BG401" s="270">
        <v>13417</v>
      </c>
      <c r="BH401" s="270">
        <v>225</v>
      </c>
      <c r="BI401" s="270">
        <v>188</v>
      </c>
      <c r="BJ401" s="270" t="s">
        <v>44</v>
      </c>
      <c r="BK401" s="270" t="s">
        <v>44</v>
      </c>
      <c r="BL401" s="270" t="s">
        <v>44</v>
      </c>
      <c r="BM401" s="270" t="s">
        <v>44</v>
      </c>
      <c r="BN401" s="270" t="s">
        <v>44</v>
      </c>
      <c r="BO401" s="270" t="s">
        <v>44</v>
      </c>
      <c r="BP401" s="270" t="s">
        <v>44</v>
      </c>
      <c r="BQ401" s="270" t="s">
        <v>44</v>
      </c>
      <c r="BR401" s="270" t="s">
        <v>44</v>
      </c>
      <c r="BS401" s="270" t="s">
        <v>44</v>
      </c>
      <c r="BT401" s="270" t="s">
        <v>44</v>
      </c>
      <c r="BU401" s="270" t="s">
        <v>44</v>
      </c>
      <c r="BV401" s="270" t="s">
        <v>44</v>
      </c>
      <c r="BW401" s="270" t="s">
        <v>44</v>
      </c>
      <c r="BX401" s="270" t="s">
        <v>44</v>
      </c>
      <c r="BY401" s="270" t="s">
        <v>44</v>
      </c>
      <c r="BZ401" s="270" t="s">
        <v>44</v>
      </c>
      <c r="CA401" s="270" t="s">
        <v>44</v>
      </c>
      <c r="CB401" s="270" t="s">
        <v>44</v>
      </c>
      <c r="CC401" s="270" t="s">
        <v>44</v>
      </c>
      <c r="CD401" s="270" t="s">
        <v>44</v>
      </c>
      <c r="CE401" s="270" t="s">
        <v>44</v>
      </c>
      <c r="CF401" s="270" t="s">
        <v>44</v>
      </c>
      <c r="CG401" s="270" t="s">
        <v>44</v>
      </c>
      <c r="CH401" s="270" t="s">
        <v>44</v>
      </c>
      <c r="CI401" s="270" t="s">
        <v>44</v>
      </c>
      <c r="CJ401" s="270" t="s">
        <v>44</v>
      </c>
      <c r="CK401" s="270" t="s">
        <v>44</v>
      </c>
      <c r="CL401" s="270" t="s">
        <v>44</v>
      </c>
      <c r="CM401" s="270" t="s">
        <v>44</v>
      </c>
      <c r="CN401" s="270" t="s">
        <v>44</v>
      </c>
      <c r="CO401" s="270" t="s">
        <v>44</v>
      </c>
      <c r="CP401" s="270" t="s">
        <v>44</v>
      </c>
      <c r="CQ401" s="270" t="s">
        <v>44</v>
      </c>
      <c r="CR401" s="270" t="s">
        <v>44</v>
      </c>
      <c r="CS401" s="270" t="s">
        <v>44</v>
      </c>
      <c r="CT401" s="270" t="s">
        <v>44</v>
      </c>
      <c r="CU401" s="270" t="s">
        <v>44</v>
      </c>
      <c r="CV401" s="270" t="s">
        <v>44</v>
      </c>
      <c r="CW401" s="270" t="s">
        <v>44</v>
      </c>
      <c r="CX401" s="270">
        <v>298</v>
      </c>
      <c r="CY401" s="270">
        <v>90823</v>
      </c>
      <c r="CZ401" s="270">
        <v>305</v>
      </c>
      <c r="DA401" s="270">
        <v>559</v>
      </c>
      <c r="DB401" s="270">
        <v>3188</v>
      </c>
      <c r="DC401" s="270">
        <v>130476</v>
      </c>
      <c r="DD401" s="270">
        <v>41</v>
      </c>
      <c r="DE401" s="270">
        <v>81</v>
      </c>
      <c r="DF401" s="270" t="s">
        <v>44</v>
      </c>
      <c r="DG401" s="270" t="s">
        <v>44</v>
      </c>
      <c r="DH401" s="270" t="s">
        <v>44</v>
      </c>
      <c r="DI401" s="270" t="s">
        <v>44</v>
      </c>
      <c r="DJ401" s="270" t="s">
        <v>44</v>
      </c>
      <c r="DK401" s="270">
        <v>0</v>
      </c>
      <c r="DL401" s="249">
        <v>375</v>
      </c>
      <c r="DM401" s="249">
        <v>433</v>
      </c>
      <c r="DN401" s="249">
        <v>1</v>
      </c>
      <c r="DO401" s="249">
        <v>2114</v>
      </c>
      <c r="DP401" s="249">
        <v>1951640</v>
      </c>
      <c r="DQ401" s="249">
        <v>5204</v>
      </c>
      <c r="DR401" s="249">
        <v>11189</v>
      </c>
      <c r="DS401" s="249">
        <v>2132506</v>
      </c>
      <c r="DT401" s="249">
        <v>4925</v>
      </c>
      <c r="DU401" s="249">
        <v>9425</v>
      </c>
      <c r="DV401" s="249">
        <v>9519</v>
      </c>
      <c r="DW401" s="249">
        <v>9519</v>
      </c>
      <c r="DX401" s="249">
        <v>9519</v>
      </c>
      <c r="DY401" s="249">
        <v>17037261</v>
      </c>
      <c r="DZ401" s="249">
        <v>8059</v>
      </c>
      <c r="EA401" s="249">
        <v>17023</v>
      </c>
      <c r="EB401" s="155"/>
      <c r="EC401" s="170">
        <f t="shared" si="1076"/>
        <v>10</v>
      </c>
      <c r="ED401" s="74">
        <f t="shared" si="1077"/>
        <v>2018</v>
      </c>
      <c r="EE401" s="165">
        <f t="shared" si="1078"/>
        <v>43374</v>
      </c>
      <c r="EF401" s="157">
        <f t="shared" si="1079"/>
        <v>31</v>
      </c>
      <c r="EG401" s="156"/>
      <c r="EH401" s="171">
        <f>IFERROR(HLOOKUP(EH$1,$H$5:$FY$1802,MATCH($A401,$A$5:$A$1802,0),0)*HLOOKUP(EH$2,$H$5:$FY$1802,MATCH($A401,$A$5:$A$1802,0),0),$H$2)</f>
        <v>136340</v>
      </c>
      <c r="EI401" s="171" t="str">
        <f>IFERROR(HLOOKUP(EI$1,$H$5:$FY$1802,MATCH($A401,$A$5:$A$1802,0),0)*HLOOKUP(EI$2,$H$5:$FY$1802,MATCH($A401,$A$5:$A$1802,0),0),$H$2)</f>
        <v>-</v>
      </c>
      <c r="EJ401" s="171">
        <f>IFERROR(HLOOKUP(EJ$1,$H$5:$FY$1802,MATCH($A401,$A$5:$A$1802,0),0)*HLOOKUP(EJ$2,$H$5:$FY$1802,MATCH($A401,$A$5:$A$1802,0),0),$H$2)</f>
        <v>2045100</v>
      </c>
      <c r="EK401" s="171">
        <f>IFERROR(HLOOKUP(EK$1,$H$5:$FY$1802,MATCH($A401,$A$5:$A$1802,0),0)*HLOOKUP(EK$2,$H$5:$FY$1802,MATCH($A401,$A$5:$A$1802,0),0),$H$2)</f>
        <v>5180920</v>
      </c>
      <c r="EL401" s="171">
        <f>IFERROR(HLOOKUP(EL$1,$H$5:$FY$1802,MATCH($A401,$A$5:$A$1802,0),0)*HLOOKUP(EL$2,$H$5:$FY$1802,MATCH($A401,$A$5:$A$1802,0),0),$H$2)</f>
        <v>4882220</v>
      </c>
      <c r="EM401" s="171">
        <f>IFERROR(HLOOKUP(EM$1,$H$5:$FY$1802,MATCH($A401,$A$5:$A$1802,0),0)*HLOOKUP(EM$2,$H$5:$FY$1802,MATCH($A401,$A$5:$A$1802,0),0),$H$2)</f>
        <v>9567545</v>
      </c>
      <c r="EN401" s="171">
        <f>IFERROR(HLOOKUP(EN$1,$H$5:$FY$1802,MATCH($A401,$A$5:$A$1802,0),0)*HLOOKUP(EN$2,$H$5:$FY$1802,MATCH($A401,$A$5:$A$1802,0),0),$H$2)</f>
        <v>127585152</v>
      </c>
      <c r="EO401" s="171">
        <f>IFERROR(HLOOKUP(EO$1,$H$5:$FY$1802,MATCH($A401,$A$5:$A$1802,0),0)*HLOOKUP(EO$2,$H$5:$FY$1802,MATCH($A401,$A$5:$A$1802,0),0),$H$2)</f>
        <v>128205750</v>
      </c>
      <c r="EP401" s="171">
        <f>IFERROR(HLOOKUP(EP$1,$H$5:$FY$1802,MATCH($A401,$A$5:$A$1802,0),0)*HLOOKUP(EP$2,$H$5:$FY$1802,MATCH($A401,$A$5:$A$1802,0),0),$H$2)</f>
        <v>1618254</v>
      </c>
      <c r="EQ401" s="171" t="str">
        <f>IFERROR(HLOOKUP(EQ$1,$H$5:$FY$1802,MATCH($A401,$A$5:$A$1802,0),0)*HLOOKUP(EQ$2,$H$5:$FY$1802,MATCH($A401,$A$5:$A$1802,0),0),$H$2)</f>
        <v>-</v>
      </c>
      <c r="ER401" s="171" t="str">
        <f>IFERROR(HLOOKUP(ER$1,$H$5:$FY$1802,MATCH($A401,$A$5:$A$1802,0),0)*HLOOKUP(ER$2,$H$5:$FY$1802,MATCH($A401,$A$5:$A$1802,0),0),$H$2)</f>
        <v>-</v>
      </c>
      <c r="ES401" s="171" t="str">
        <f>IFERROR(HLOOKUP(ES$1,$H$5:$FY$1802,MATCH($A401,$A$5:$A$1802,0),0)*HLOOKUP(ES$2,$H$5:$FY$1802,MATCH($A401,$A$5:$A$1802,0),0),$H$2)</f>
        <v>-</v>
      </c>
      <c r="ET401" s="171" t="str">
        <f>IFERROR(HLOOKUP(ET$1,$H$5:$FY$1802,MATCH($A401,$A$5:$A$1802,0),0)*HLOOKUP(ET$2,$H$5:$FY$1802,MATCH($A401,$A$5:$A$1802,0),0),$H$2)</f>
        <v>-</v>
      </c>
      <c r="EU401" s="171" t="str">
        <f>IFERROR(HLOOKUP(EU$1,$H$5:$FY$1802,MATCH($A401,$A$5:$A$1802,0),0)*HLOOKUP(EU$2,$H$5:$FY$1802,MATCH($A401,$A$5:$A$1802,0),0),$H$2)</f>
        <v>-</v>
      </c>
      <c r="EV401" s="171" t="str">
        <f>IFERROR(HLOOKUP(EV$1,$H$5:$FY$1802,MATCH($A401,$A$5:$A$1802,0),0)*HLOOKUP(EV$2,$H$5:$FY$1802,MATCH($A401,$A$5:$A$1802,0),0),$H$2)</f>
        <v>-</v>
      </c>
      <c r="EW401" s="171" t="str">
        <f>IFERROR(HLOOKUP(EW$1,$H$5:$FY$1802,MATCH($A401,$A$5:$A$1802,0),0)*HLOOKUP(EW$2,$H$5:$FY$1802,MATCH($A401,$A$5:$A$1802,0),0),$H$2)</f>
        <v>-</v>
      </c>
      <c r="EX401" s="171" t="str">
        <f>IFERROR(HLOOKUP(EX$1,$H$5:$FY$1802,MATCH($A401,$A$5:$A$1802,0),0)*HLOOKUP(EX$2,$H$5:$FY$1802,MATCH($A401,$A$5:$A$1802,0),0),$H$2)</f>
        <v>-</v>
      </c>
      <c r="EY401" s="171" t="str">
        <f>IFERROR(HLOOKUP(EY$1,$H$5:$FY$1802,MATCH($A401,$A$5:$A$1802,0),0)*HLOOKUP(EY$2,$H$5:$FY$1802,MATCH($A401,$A$5:$A$1802,0),0),$H$2)</f>
        <v>-</v>
      </c>
      <c r="EZ401" s="171" t="str">
        <f>IFERROR(HLOOKUP(EZ$1,$H$5:$FY$1802,MATCH($A401,$A$5:$A$1802,0),0)*HLOOKUP(EZ$2,$H$5:$FY$1802,MATCH($A401,$A$5:$A$1802,0),0),$H$2)</f>
        <v>-</v>
      </c>
      <c r="FA401" s="171" t="str">
        <f>IFERROR(HLOOKUP(FA$1,$H$5:$FY$1802,MATCH($A401,$A$5:$A$1802,0),0)*HLOOKUP(FA$2,$H$5:$FY$1802,MATCH($A401,$A$5:$A$1802,0),0),$H$2)</f>
        <v>-</v>
      </c>
      <c r="FB401" s="171">
        <f>IFERROR(HLOOKUP(FB$1,$H$5:$FY$1802,MATCH($A401,$A$5:$A$1802,0),0)*HLOOKUP(FB$2,$H$5:$FY$1802,MATCH($A401,$A$5:$A$1802,0),0),$H$2)</f>
        <v>166582</v>
      </c>
      <c r="FC401" s="171">
        <f>IFERROR(HLOOKUP(FC$1,$H$5:$FY$1802,MATCH($A401,$A$5:$A$1802,0),0)*HLOOKUP(FC$2,$H$5:$FY$1802,MATCH($A401,$A$5:$A$1802,0),0),$H$2)</f>
        <v>258228</v>
      </c>
      <c r="FD401" s="171">
        <f>IFERROR(HLOOKUP(FD$1,$H$5:$FY$1802,MATCH($A401,$A$5:$A$1802,0),0)*HLOOKUP(FD$2,$H$5:$FY$1802,MATCH($A401,$A$5:$A$1802,0),0),$H$2)</f>
        <v>4195875</v>
      </c>
      <c r="FE401" s="171">
        <f>IFERROR(HLOOKUP(FE$1,$H$5:$FY$1802,MATCH($A401,$A$5:$A$1802,0),0)*HLOOKUP(FE$2,$H$5:$FY$1802,MATCH($A401,$A$5:$A$1802,0),0),$H$2)</f>
        <v>4081025</v>
      </c>
      <c r="FF401" s="171">
        <f>IFERROR(HLOOKUP(FF$1,$H$5:$FY$1802,MATCH($A401,$A$5:$A$1802,0),0)*HLOOKUP(FF$2,$H$5:$FY$1802,MATCH($A401,$A$5:$A$1802,0),0),$H$2)</f>
        <v>9519</v>
      </c>
      <c r="FG401" s="171">
        <f>IFERROR(HLOOKUP(FG$1,$H$5:$FY$1802,MATCH($A401,$A$5:$A$1802,0),0)*HLOOKUP(FG$2,$H$5:$FY$1802,MATCH($A401,$A$5:$A$1802,0),0),$H$2)</f>
        <v>35986622</v>
      </c>
      <c r="FH401" s="152"/>
      <c r="FI401" s="405">
        <f t="shared" si="1080"/>
        <v>1.8551495016611295</v>
      </c>
      <c r="FJ401" s="405">
        <f t="shared" si="1080"/>
        <v>1.4627906976744185</v>
      </c>
      <c r="FK401" s="405">
        <f t="shared" si="1081"/>
        <v>1.9313997477931903</v>
      </c>
      <c r="FL401" s="405">
        <f t="shared" si="1082"/>
        <v>1.5364438839848675</v>
      </c>
      <c r="FM401" s="405">
        <f t="shared" si="1083"/>
        <v>1.2739227837421081</v>
      </c>
      <c r="FN401" s="405">
        <f t="shared" si="1084"/>
        <v>1.0697972127665765</v>
      </c>
      <c r="FO401" s="405">
        <f t="shared" si="1085"/>
        <v>1.3156383391540551</v>
      </c>
      <c r="FP401" s="405">
        <f t="shared" si="1086"/>
        <v>1.0412883197516491</v>
      </c>
      <c r="FQ401" s="405">
        <f t="shared" si="1087"/>
        <v>1.1363636363636365</v>
      </c>
      <c r="FR401" s="405">
        <f t="shared" si="1088"/>
        <v>0.9494949494949495</v>
      </c>
      <c r="FS401" s="65"/>
    </row>
    <row r="402" spans="1:175" ht="10.35" customHeight="1" x14ac:dyDescent="0.2">
      <c r="A402" s="74" t="str">
        <f t="shared" si="1075"/>
        <v>2018-19OCTOBERRYC</v>
      </c>
      <c r="B402" s="163" t="str">
        <f t="shared" si="1089"/>
        <v>2018-19</v>
      </c>
      <c r="C402" s="26" t="s">
        <v>833</v>
      </c>
      <c r="D402" s="163" t="str">
        <f>INDEX($FV$16:$FW$26,MATCH($F402,$FV$16:$FV$26,0),2)</f>
        <v>Y61</v>
      </c>
      <c r="E402" s="163" t="str">
        <f>VLOOKUP($D402,$FW$8:$FX$14,2,0)</f>
        <v>East of England</v>
      </c>
      <c r="F402" s="271" t="s">
        <v>849</v>
      </c>
      <c r="G402" s="271" t="s">
        <v>872</v>
      </c>
      <c r="H402" s="272">
        <v>104285</v>
      </c>
      <c r="I402" s="272">
        <v>66470</v>
      </c>
      <c r="J402" s="272">
        <v>489303</v>
      </c>
      <c r="K402" s="272">
        <v>7</v>
      </c>
      <c r="L402" s="272">
        <v>1</v>
      </c>
      <c r="M402" s="272" t="s">
        <v>44</v>
      </c>
      <c r="N402" s="272">
        <v>47</v>
      </c>
      <c r="O402" s="272">
        <v>102</v>
      </c>
      <c r="P402" s="272" t="s">
        <v>44</v>
      </c>
      <c r="Q402" s="272" t="s">
        <v>44</v>
      </c>
      <c r="R402" s="272" t="s">
        <v>44</v>
      </c>
      <c r="S402" s="272" t="s">
        <v>44</v>
      </c>
      <c r="T402" s="272">
        <v>70611</v>
      </c>
      <c r="U402" s="272">
        <v>6386</v>
      </c>
      <c r="V402" s="272">
        <v>4258</v>
      </c>
      <c r="W402" s="272">
        <v>40018</v>
      </c>
      <c r="X402" s="272">
        <v>13161</v>
      </c>
      <c r="Y402" s="272">
        <v>2289</v>
      </c>
      <c r="Z402" s="272">
        <v>3090355</v>
      </c>
      <c r="AA402" s="272">
        <v>484</v>
      </c>
      <c r="AB402" s="272">
        <v>874</v>
      </c>
      <c r="AC402" s="272">
        <v>3198992</v>
      </c>
      <c r="AD402" s="272">
        <v>751</v>
      </c>
      <c r="AE402" s="272">
        <v>1378</v>
      </c>
      <c r="AF402" s="272">
        <v>60080494</v>
      </c>
      <c r="AG402" s="272">
        <v>1501</v>
      </c>
      <c r="AH402" s="272">
        <v>3066</v>
      </c>
      <c r="AI402" s="272">
        <v>62466013</v>
      </c>
      <c r="AJ402" s="272">
        <v>4746</v>
      </c>
      <c r="AK402" s="272">
        <v>11327</v>
      </c>
      <c r="AL402" s="272">
        <v>12560857</v>
      </c>
      <c r="AM402" s="272">
        <v>5487</v>
      </c>
      <c r="AN402" s="272">
        <v>13632</v>
      </c>
      <c r="AO402" s="272">
        <v>4480</v>
      </c>
      <c r="AP402" s="272">
        <v>98</v>
      </c>
      <c r="AQ402" s="272">
        <v>2949</v>
      </c>
      <c r="AR402" s="272">
        <v>521</v>
      </c>
      <c r="AS402" s="272">
        <v>46</v>
      </c>
      <c r="AT402" s="272">
        <v>1387</v>
      </c>
      <c r="AU402" s="272">
        <v>2208</v>
      </c>
      <c r="AV402" s="272">
        <v>41784</v>
      </c>
      <c r="AW402" s="272">
        <v>2224</v>
      </c>
      <c r="AX402" s="272">
        <v>22123</v>
      </c>
      <c r="AY402" s="272">
        <v>66131</v>
      </c>
      <c r="AZ402" s="272">
        <v>14956</v>
      </c>
      <c r="BA402" s="272">
        <v>10642</v>
      </c>
      <c r="BB402" s="272">
        <v>9812</v>
      </c>
      <c r="BC402" s="272">
        <v>7197</v>
      </c>
      <c r="BD402" s="272">
        <v>61705</v>
      </c>
      <c r="BE402" s="272">
        <v>45486</v>
      </c>
      <c r="BF402" s="272">
        <v>25051</v>
      </c>
      <c r="BG402" s="272">
        <v>14232</v>
      </c>
      <c r="BH402" s="272">
        <v>4080</v>
      </c>
      <c r="BI402" s="272">
        <v>2463</v>
      </c>
      <c r="BJ402" s="272" t="s">
        <v>44</v>
      </c>
      <c r="BK402" s="272" t="s">
        <v>44</v>
      </c>
      <c r="BL402" s="272" t="s">
        <v>44</v>
      </c>
      <c r="BM402" s="272" t="s">
        <v>44</v>
      </c>
      <c r="BN402" s="272" t="s">
        <v>44</v>
      </c>
      <c r="BO402" s="272" t="s">
        <v>44</v>
      </c>
      <c r="BP402" s="272" t="s">
        <v>44</v>
      </c>
      <c r="BQ402" s="272" t="s">
        <v>44</v>
      </c>
      <c r="BR402" s="272" t="s">
        <v>44</v>
      </c>
      <c r="BS402" s="272" t="s">
        <v>44</v>
      </c>
      <c r="BT402" s="272" t="s">
        <v>44</v>
      </c>
      <c r="BU402" s="272" t="s">
        <v>44</v>
      </c>
      <c r="BV402" s="272" t="s">
        <v>44</v>
      </c>
      <c r="BW402" s="272" t="s">
        <v>44</v>
      </c>
      <c r="BX402" s="272" t="s">
        <v>44</v>
      </c>
      <c r="BY402" s="272" t="s">
        <v>44</v>
      </c>
      <c r="BZ402" s="272" t="s">
        <v>44</v>
      </c>
      <c r="CA402" s="272" t="s">
        <v>44</v>
      </c>
      <c r="CB402" s="272" t="s">
        <v>44</v>
      </c>
      <c r="CC402" s="272" t="s">
        <v>44</v>
      </c>
      <c r="CD402" s="272" t="s">
        <v>44</v>
      </c>
      <c r="CE402" s="272" t="s">
        <v>44</v>
      </c>
      <c r="CF402" s="272" t="s">
        <v>44</v>
      </c>
      <c r="CG402" s="272" t="s">
        <v>44</v>
      </c>
      <c r="CH402" s="272" t="s">
        <v>44</v>
      </c>
      <c r="CI402" s="272" t="s">
        <v>44</v>
      </c>
      <c r="CJ402" s="272" t="s">
        <v>44</v>
      </c>
      <c r="CK402" s="272" t="s">
        <v>44</v>
      </c>
      <c r="CL402" s="272" t="s">
        <v>44</v>
      </c>
      <c r="CM402" s="272" t="s">
        <v>44</v>
      </c>
      <c r="CN402" s="272" t="s">
        <v>44</v>
      </c>
      <c r="CO402" s="272" t="s">
        <v>44</v>
      </c>
      <c r="CP402" s="272" t="s">
        <v>44</v>
      </c>
      <c r="CQ402" s="272" t="s">
        <v>44</v>
      </c>
      <c r="CR402" s="272" t="s">
        <v>44</v>
      </c>
      <c r="CS402" s="272" t="s">
        <v>44</v>
      </c>
      <c r="CT402" s="272" t="s">
        <v>44</v>
      </c>
      <c r="CU402" s="272" t="s">
        <v>44</v>
      </c>
      <c r="CV402" s="272" t="s">
        <v>44</v>
      </c>
      <c r="CW402" s="272" t="s">
        <v>44</v>
      </c>
      <c r="CX402" s="272">
        <v>489</v>
      </c>
      <c r="CY402" s="272">
        <v>129877</v>
      </c>
      <c r="CZ402" s="272">
        <v>266</v>
      </c>
      <c r="DA402" s="272">
        <v>449</v>
      </c>
      <c r="DB402" s="272">
        <v>6038</v>
      </c>
      <c r="DC402" s="272">
        <v>236804</v>
      </c>
      <c r="DD402" s="272">
        <v>39</v>
      </c>
      <c r="DE402" s="272">
        <v>71</v>
      </c>
      <c r="DF402" s="272" t="s">
        <v>44</v>
      </c>
      <c r="DG402" s="272" t="s">
        <v>44</v>
      </c>
      <c r="DH402" s="272" t="s">
        <v>44</v>
      </c>
      <c r="DI402" s="272" t="s">
        <v>44</v>
      </c>
      <c r="DJ402" s="272" t="s">
        <v>44</v>
      </c>
      <c r="DK402" s="272">
        <v>33</v>
      </c>
      <c r="DL402" s="250">
        <v>894</v>
      </c>
      <c r="DM402" s="250">
        <v>666</v>
      </c>
      <c r="DN402" s="250">
        <v>58</v>
      </c>
      <c r="DO402" s="250">
        <v>1161</v>
      </c>
      <c r="DP402" s="250">
        <v>7662152</v>
      </c>
      <c r="DQ402" s="250">
        <v>8571</v>
      </c>
      <c r="DR402" s="250">
        <v>21224</v>
      </c>
      <c r="DS402" s="250">
        <v>6421110</v>
      </c>
      <c r="DT402" s="250">
        <v>9641</v>
      </c>
      <c r="DU402" s="250">
        <v>21888</v>
      </c>
      <c r="DV402" s="250">
        <v>931161</v>
      </c>
      <c r="DW402" s="250">
        <v>16055</v>
      </c>
      <c r="DX402" s="250">
        <v>36742</v>
      </c>
      <c r="DY402" s="250">
        <v>13363951</v>
      </c>
      <c r="DZ402" s="250">
        <v>11511</v>
      </c>
      <c r="EA402" s="250">
        <v>26881</v>
      </c>
      <c r="EB402" s="155"/>
      <c r="EC402" s="75">
        <f t="shared" si="1076"/>
        <v>10</v>
      </c>
      <c r="ED402" s="74">
        <f t="shared" si="1077"/>
        <v>2018</v>
      </c>
      <c r="EE402" s="165">
        <f t="shared" si="1078"/>
        <v>43374</v>
      </c>
      <c r="EF402" s="157">
        <f t="shared" si="1079"/>
        <v>31</v>
      </c>
      <c r="EG402" s="156"/>
      <c r="EH402" s="166">
        <f>IFERROR(HLOOKUP(EH$1,$H$5:$FY$1802,MATCH($A402,$A$5:$A$1802,0),0)*HLOOKUP(EH$2,$H$5:$FY$1802,MATCH($A402,$A$5:$A$1802,0),0),$H$2)</f>
        <v>66470</v>
      </c>
      <c r="EI402" s="166" t="str">
        <f>IFERROR(HLOOKUP(EI$1,$H$5:$FY$1802,MATCH($A402,$A$5:$A$1802,0),0)*HLOOKUP(EI$2,$H$5:$FY$1802,MATCH($A402,$A$5:$A$1802,0),0),$H$2)</f>
        <v>-</v>
      </c>
      <c r="EJ402" s="166">
        <f>IFERROR(HLOOKUP(EJ$1,$H$5:$FY$1802,MATCH($A402,$A$5:$A$1802,0),0)*HLOOKUP(EJ$2,$H$5:$FY$1802,MATCH($A402,$A$5:$A$1802,0),0),$H$2)</f>
        <v>3124090</v>
      </c>
      <c r="EK402" s="166">
        <f>IFERROR(HLOOKUP(EK$1,$H$5:$FY$1802,MATCH($A402,$A$5:$A$1802,0),0)*HLOOKUP(EK$2,$H$5:$FY$1802,MATCH($A402,$A$5:$A$1802,0),0),$H$2)</f>
        <v>6779940</v>
      </c>
      <c r="EL402" s="166">
        <f>IFERROR(HLOOKUP(EL$1,$H$5:$FY$1802,MATCH($A402,$A$5:$A$1802,0),0)*HLOOKUP(EL$2,$H$5:$FY$1802,MATCH($A402,$A$5:$A$1802,0),0),$H$2)</f>
        <v>5581364</v>
      </c>
      <c r="EM402" s="166">
        <f>IFERROR(HLOOKUP(EM$1,$H$5:$FY$1802,MATCH($A402,$A$5:$A$1802,0),0)*HLOOKUP(EM$2,$H$5:$FY$1802,MATCH($A402,$A$5:$A$1802,0),0),$H$2)</f>
        <v>5867524</v>
      </c>
      <c r="EN402" s="166">
        <f>IFERROR(HLOOKUP(EN$1,$H$5:$FY$1802,MATCH($A402,$A$5:$A$1802,0),0)*HLOOKUP(EN$2,$H$5:$FY$1802,MATCH($A402,$A$5:$A$1802,0),0),$H$2)</f>
        <v>122695188</v>
      </c>
      <c r="EO402" s="166">
        <f>IFERROR(HLOOKUP(EO$1,$H$5:$FY$1802,MATCH($A402,$A$5:$A$1802,0),0)*HLOOKUP(EO$2,$H$5:$FY$1802,MATCH($A402,$A$5:$A$1802,0),0),$H$2)</f>
        <v>149074647</v>
      </c>
      <c r="EP402" s="166">
        <f>IFERROR(HLOOKUP(EP$1,$H$5:$FY$1802,MATCH($A402,$A$5:$A$1802,0),0)*HLOOKUP(EP$2,$H$5:$FY$1802,MATCH($A402,$A$5:$A$1802,0),0),$H$2)</f>
        <v>31203648</v>
      </c>
      <c r="EQ402" s="166" t="str">
        <f>IFERROR(HLOOKUP(EQ$1,$H$5:$FY$1802,MATCH($A402,$A$5:$A$1802,0),0)*HLOOKUP(EQ$2,$H$5:$FY$1802,MATCH($A402,$A$5:$A$1802,0),0),$H$2)</f>
        <v>-</v>
      </c>
      <c r="ER402" s="166" t="str">
        <f>IFERROR(HLOOKUP(ER$1,$H$5:$FY$1802,MATCH($A402,$A$5:$A$1802,0),0)*HLOOKUP(ER$2,$H$5:$FY$1802,MATCH($A402,$A$5:$A$1802,0),0),$H$2)</f>
        <v>-</v>
      </c>
      <c r="ES402" s="166" t="str">
        <f>IFERROR(HLOOKUP(ES$1,$H$5:$FY$1802,MATCH($A402,$A$5:$A$1802,0),0)*HLOOKUP(ES$2,$H$5:$FY$1802,MATCH($A402,$A$5:$A$1802,0),0),$H$2)</f>
        <v>-</v>
      </c>
      <c r="ET402" s="166" t="str">
        <f>IFERROR(HLOOKUP(ET$1,$H$5:$FY$1802,MATCH($A402,$A$5:$A$1802,0),0)*HLOOKUP(ET$2,$H$5:$FY$1802,MATCH($A402,$A$5:$A$1802,0),0),$H$2)</f>
        <v>-</v>
      </c>
      <c r="EU402" s="166" t="str">
        <f>IFERROR(HLOOKUP(EU$1,$H$5:$FY$1802,MATCH($A402,$A$5:$A$1802,0),0)*HLOOKUP(EU$2,$H$5:$FY$1802,MATCH($A402,$A$5:$A$1802,0),0),$H$2)</f>
        <v>-</v>
      </c>
      <c r="EV402" s="166" t="str">
        <f>IFERROR(HLOOKUP(EV$1,$H$5:$FY$1802,MATCH($A402,$A$5:$A$1802,0),0)*HLOOKUP(EV$2,$H$5:$FY$1802,MATCH($A402,$A$5:$A$1802,0),0),$H$2)</f>
        <v>-</v>
      </c>
      <c r="EW402" s="166" t="str">
        <f>IFERROR(HLOOKUP(EW$1,$H$5:$FY$1802,MATCH($A402,$A$5:$A$1802,0),0)*HLOOKUP(EW$2,$H$5:$FY$1802,MATCH($A402,$A$5:$A$1802,0),0),$H$2)</f>
        <v>-</v>
      </c>
      <c r="EX402" s="166" t="str">
        <f>IFERROR(HLOOKUP(EX$1,$H$5:$FY$1802,MATCH($A402,$A$5:$A$1802,0),0)*HLOOKUP(EX$2,$H$5:$FY$1802,MATCH($A402,$A$5:$A$1802,0),0),$H$2)</f>
        <v>-</v>
      </c>
      <c r="EY402" s="166" t="str">
        <f>IFERROR(HLOOKUP(EY$1,$H$5:$FY$1802,MATCH($A402,$A$5:$A$1802,0),0)*HLOOKUP(EY$2,$H$5:$FY$1802,MATCH($A402,$A$5:$A$1802,0),0),$H$2)</f>
        <v>-</v>
      </c>
      <c r="EZ402" s="166" t="str">
        <f>IFERROR(HLOOKUP(EZ$1,$H$5:$FY$1802,MATCH($A402,$A$5:$A$1802,0),0)*HLOOKUP(EZ$2,$H$5:$FY$1802,MATCH($A402,$A$5:$A$1802,0),0),$H$2)</f>
        <v>-</v>
      </c>
      <c r="FA402" s="166" t="str">
        <f>IFERROR(HLOOKUP(FA$1,$H$5:$FY$1802,MATCH($A402,$A$5:$A$1802,0),0)*HLOOKUP(FA$2,$H$5:$FY$1802,MATCH($A402,$A$5:$A$1802,0),0),$H$2)</f>
        <v>-</v>
      </c>
      <c r="FB402" s="166">
        <f>IFERROR(HLOOKUP(FB$1,$H$5:$FY$1802,MATCH($A402,$A$5:$A$1802,0),0)*HLOOKUP(FB$2,$H$5:$FY$1802,MATCH($A402,$A$5:$A$1802,0),0),$H$2)</f>
        <v>219561</v>
      </c>
      <c r="FC402" s="166">
        <f>IFERROR(HLOOKUP(FC$1,$H$5:$FY$1802,MATCH($A402,$A$5:$A$1802,0),0)*HLOOKUP(FC$2,$H$5:$FY$1802,MATCH($A402,$A$5:$A$1802,0),0),$H$2)</f>
        <v>428698</v>
      </c>
      <c r="FD402" s="166">
        <f>IFERROR(HLOOKUP(FD$1,$H$5:$FY$1802,MATCH($A402,$A$5:$A$1802,0),0)*HLOOKUP(FD$2,$H$5:$FY$1802,MATCH($A402,$A$5:$A$1802,0),0),$H$2)</f>
        <v>18974256</v>
      </c>
      <c r="FE402" s="166">
        <f>IFERROR(HLOOKUP(FE$1,$H$5:$FY$1802,MATCH($A402,$A$5:$A$1802,0),0)*HLOOKUP(FE$2,$H$5:$FY$1802,MATCH($A402,$A$5:$A$1802,0),0),$H$2)</f>
        <v>14577408</v>
      </c>
      <c r="FF402" s="166">
        <f>IFERROR(HLOOKUP(FF$1,$H$5:$FY$1802,MATCH($A402,$A$5:$A$1802,0),0)*HLOOKUP(FF$2,$H$5:$FY$1802,MATCH($A402,$A$5:$A$1802,0),0),$H$2)</f>
        <v>2131036</v>
      </c>
      <c r="FG402" s="166">
        <f>IFERROR(HLOOKUP(FG$1,$H$5:$FY$1802,MATCH($A402,$A$5:$A$1802,0),0)*HLOOKUP(FG$2,$H$5:$FY$1802,MATCH($A402,$A$5:$A$1802,0),0),$H$2)</f>
        <v>31208841</v>
      </c>
      <c r="FH402" s="152"/>
      <c r="FI402" s="405">
        <f t="shared" si="1080"/>
        <v>2.3419981208894458</v>
      </c>
      <c r="FJ402" s="405">
        <f t="shared" si="1080"/>
        <v>1.6664578766050735</v>
      </c>
      <c r="FK402" s="405">
        <f t="shared" si="1081"/>
        <v>2.3043682480037577</v>
      </c>
      <c r="FL402" s="405">
        <f t="shared" si="1082"/>
        <v>1.6902301550023484</v>
      </c>
      <c r="FM402" s="405">
        <f t="shared" si="1083"/>
        <v>1.5419311309910539</v>
      </c>
      <c r="FN402" s="405">
        <f t="shared" si="1084"/>
        <v>1.1366385126692988</v>
      </c>
      <c r="FO402" s="405">
        <f t="shared" si="1085"/>
        <v>1.9034267912772587</v>
      </c>
      <c r="FP402" s="405">
        <f t="shared" si="1086"/>
        <v>1.081376795076362</v>
      </c>
      <c r="FQ402" s="405">
        <f t="shared" si="1087"/>
        <v>1.7824377457404981</v>
      </c>
      <c r="FR402" s="405">
        <f t="shared" si="1088"/>
        <v>1.0760157273918742</v>
      </c>
      <c r="FS402" s="65"/>
    </row>
    <row r="403" spans="1:175" ht="10.35" customHeight="1" x14ac:dyDescent="0.2">
      <c r="A403" s="74" t="str">
        <f t="shared" si="1075"/>
        <v>2018-19OCTOBERR1F</v>
      </c>
      <c r="B403" s="163" t="str">
        <f t="shared" si="1089"/>
        <v>2018-19</v>
      </c>
      <c r="C403" s="26" t="s">
        <v>833</v>
      </c>
      <c r="D403" s="163" t="str">
        <f>INDEX($FV$16:$FW$26,MATCH($F403,$FV$16:$FV$26,0),2)</f>
        <v>Y59</v>
      </c>
      <c r="E403" s="163" t="str">
        <f>VLOOKUP($D403,$FW$8:$FX$14,2,0)</f>
        <v>South East</v>
      </c>
      <c r="F403" s="271" t="s">
        <v>852</v>
      </c>
      <c r="G403" s="271" t="s">
        <v>873</v>
      </c>
      <c r="H403" s="272">
        <v>2680</v>
      </c>
      <c r="I403" s="272">
        <v>1518</v>
      </c>
      <c r="J403" s="272">
        <v>14366</v>
      </c>
      <c r="K403" s="272">
        <v>9</v>
      </c>
      <c r="L403" s="272">
        <v>1</v>
      </c>
      <c r="M403" s="272" t="s">
        <v>44</v>
      </c>
      <c r="N403" s="272">
        <v>46</v>
      </c>
      <c r="O403" s="272">
        <v>113</v>
      </c>
      <c r="P403" s="272" t="s">
        <v>44</v>
      </c>
      <c r="Q403" s="272" t="s">
        <v>44</v>
      </c>
      <c r="R403" s="272" t="s">
        <v>44</v>
      </c>
      <c r="S403" s="272" t="s">
        <v>44</v>
      </c>
      <c r="T403" s="272">
        <v>1727</v>
      </c>
      <c r="U403" s="272">
        <v>71</v>
      </c>
      <c r="V403" s="272">
        <v>44</v>
      </c>
      <c r="W403" s="272">
        <v>799</v>
      </c>
      <c r="X403" s="272">
        <v>603</v>
      </c>
      <c r="Y403" s="272">
        <v>74</v>
      </c>
      <c r="Z403" s="272">
        <v>54820</v>
      </c>
      <c r="AA403" s="272">
        <v>772</v>
      </c>
      <c r="AB403" s="272">
        <v>1580</v>
      </c>
      <c r="AC403" s="272">
        <v>43772</v>
      </c>
      <c r="AD403" s="272">
        <v>995</v>
      </c>
      <c r="AE403" s="272">
        <v>2321</v>
      </c>
      <c r="AF403" s="272">
        <v>739277</v>
      </c>
      <c r="AG403" s="272">
        <v>925</v>
      </c>
      <c r="AH403" s="272">
        <v>2571</v>
      </c>
      <c r="AI403" s="272">
        <v>2269486</v>
      </c>
      <c r="AJ403" s="272">
        <v>3764</v>
      </c>
      <c r="AK403" s="272">
        <v>10744</v>
      </c>
      <c r="AL403" s="272">
        <v>207772</v>
      </c>
      <c r="AM403" s="272">
        <v>2808</v>
      </c>
      <c r="AN403" s="272">
        <v>11541</v>
      </c>
      <c r="AO403" s="272">
        <v>106</v>
      </c>
      <c r="AP403" s="272">
        <v>2</v>
      </c>
      <c r="AQ403" s="272">
        <v>6</v>
      </c>
      <c r="AR403" s="272">
        <v>7</v>
      </c>
      <c r="AS403" s="272">
        <v>4</v>
      </c>
      <c r="AT403" s="272">
        <v>94</v>
      </c>
      <c r="AU403" s="272">
        <v>0</v>
      </c>
      <c r="AV403" s="272">
        <v>1149</v>
      </c>
      <c r="AW403" s="272">
        <v>29</v>
      </c>
      <c r="AX403" s="272">
        <v>443</v>
      </c>
      <c r="AY403" s="272">
        <v>1621</v>
      </c>
      <c r="AZ403" s="272">
        <v>106</v>
      </c>
      <c r="BA403" s="272">
        <v>95</v>
      </c>
      <c r="BB403" s="272">
        <v>55</v>
      </c>
      <c r="BC403" s="272">
        <v>53</v>
      </c>
      <c r="BD403" s="272">
        <v>933</v>
      </c>
      <c r="BE403" s="272">
        <v>873</v>
      </c>
      <c r="BF403" s="272">
        <v>803</v>
      </c>
      <c r="BG403" s="272">
        <v>627</v>
      </c>
      <c r="BH403" s="272">
        <v>219</v>
      </c>
      <c r="BI403" s="272">
        <v>75</v>
      </c>
      <c r="BJ403" s="272" t="s">
        <v>44</v>
      </c>
      <c r="BK403" s="272" t="s">
        <v>44</v>
      </c>
      <c r="BL403" s="272" t="s">
        <v>44</v>
      </c>
      <c r="BM403" s="272" t="s">
        <v>44</v>
      </c>
      <c r="BN403" s="272" t="s">
        <v>44</v>
      </c>
      <c r="BO403" s="272" t="s">
        <v>44</v>
      </c>
      <c r="BP403" s="272" t="s">
        <v>44</v>
      </c>
      <c r="BQ403" s="272" t="s">
        <v>44</v>
      </c>
      <c r="BR403" s="272" t="s">
        <v>44</v>
      </c>
      <c r="BS403" s="272" t="s">
        <v>44</v>
      </c>
      <c r="BT403" s="272" t="s">
        <v>44</v>
      </c>
      <c r="BU403" s="272" t="s">
        <v>44</v>
      </c>
      <c r="BV403" s="272" t="s">
        <v>44</v>
      </c>
      <c r="BW403" s="272" t="s">
        <v>44</v>
      </c>
      <c r="BX403" s="272" t="s">
        <v>44</v>
      </c>
      <c r="BY403" s="272" t="s">
        <v>44</v>
      </c>
      <c r="BZ403" s="272" t="s">
        <v>44</v>
      </c>
      <c r="CA403" s="272" t="s">
        <v>44</v>
      </c>
      <c r="CB403" s="272" t="s">
        <v>44</v>
      </c>
      <c r="CC403" s="272" t="s">
        <v>44</v>
      </c>
      <c r="CD403" s="272" t="s">
        <v>44</v>
      </c>
      <c r="CE403" s="272" t="s">
        <v>44</v>
      </c>
      <c r="CF403" s="272" t="s">
        <v>44</v>
      </c>
      <c r="CG403" s="272" t="s">
        <v>44</v>
      </c>
      <c r="CH403" s="272" t="s">
        <v>44</v>
      </c>
      <c r="CI403" s="272" t="s">
        <v>44</v>
      </c>
      <c r="CJ403" s="272" t="s">
        <v>44</v>
      </c>
      <c r="CK403" s="272" t="s">
        <v>44</v>
      </c>
      <c r="CL403" s="272" t="s">
        <v>44</v>
      </c>
      <c r="CM403" s="272" t="s">
        <v>44</v>
      </c>
      <c r="CN403" s="272" t="s">
        <v>44</v>
      </c>
      <c r="CO403" s="272" t="s">
        <v>44</v>
      </c>
      <c r="CP403" s="272" t="s">
        <v>44</v>
      </c>
      <c r="CQ403" s="272" t="s">
        <v>44</v>
      </c>
      <c r="CR403" s="272" t="s">
        <v>44</v>
      </c>
      <c r="CS403" s="272" t="s">
        <v>44</v>
      </c>
      <c r="CT403" s="272" t="s">
        <v>44</v>
      </c>
      <c r="CU403" s="272" t="s">
        <v>44</v>
      </c>
      <c r="CV403" s="272" t="s">
        <v>44</v>
      </c>
      <c r="CW403" s="272" t="s">
        <v>44</v>
      </c>
      <c r="CX403" s="272">
        <v>8</v>
      </c>
      <c r="CY403" s="272">
        <v>2967</v>
      </c>
      <c r="CZ403" s="272">
        <v>371</v>
      </c>
      <c r="DA403" s="272">
        <v>796</v>
      </c>
      <c r="DB403" s="272">
        <v>46</v>
      </c>
      <c r="DC403" s="272">
        <v>11234</v>
      </c>
      <c r="DD403" s="272">
        <v>244</v>
      </c>
      <c r="DE403" s="272">
        <v>144</v>
      </c>
      <c r="DF403" s="272" t="s">
        <v>44</v>
      </c>
      <c r="DG403" s="272" t="s">
        <v>44</v>
      </c>
      <c r="DH403" s="272" t="s">
        <v>44</v>
      </c>
      <c r="DI403" s="272" t="s">
        <v>44</v>
      </c>
      <c r="DJ403" s="272" t="s">
        <v>44</v>
      </c>
      <c r="DK403" s="272">
        <v>23</v>
      </c>
      <c r="DL403" s="250">
        <v>40</v>
      </c>
      <c r="DM403" s="250">
        <v>40</v>
      </c>
      <c r="DN403" s="250">
        <v>0</v>
      </c>
      <c r="DO403" s="250">
        <v>18</v>
      </c>
      <c r="DP403" s="250">
        <v>201333</v>
      </c>
      <c r="DQ403" s="250">
        <v>5033</v>
      </c>
      <c r="DR403" s="250">
        <v>13164</v>
      </c>
      <c r="DS403" s="250">
        <v>332134</v>
      </c>
      <c r="DT403" s="250">
        <v>8303</v>
      </c>
      <c r="DU403" s="250">
        <v>18424</v>
      </c>
      <c r="DV403" s="250">
        <v>0</v>
      </c>
      <c r="DW403" s="250">
        <v>0</v>
      </c>
      <c r="DX403" s="250">
        <v>0</v>
      </c>
      <c r="DY403" s="250">
        <v>138621</v>
      </c>
      <c r="DZ403" s="250">
        <v>7701</v>
      </c>
      <c r="EA403" s="250">
        <v>20771</v>
      </c>
      <c r="EB403" s="155"/>
      <c r="EC403" s="75">
        <f t="shared" si="1076"/>
        <v>10</v>
      </c>
      <c r="ED403" s="74">
        <f t="shared" si="1077"/>
        <v>2018</v>
      </c>
      <c r="EE403" s="165">
        <f t="shared" si="1078"/>
        <v>43374</v>
      </c>
      <c r="EF403" s="157">
        <f t="shared" si="1079"/>
        <v>31</v>
      </c>
      <c r="EG403" s="156"/>
      <c r="EH403" s="166">
        <f>IFERROR(HLOOKUP(EH$1,$H$5:$FY$1802,MATCH($A403,$A$5:$A$1802,0),0)*HLOOKUP(EH$2,$H$5:$FY$1802,MATCH($A403,$A$5:$A$1802,0),0),$H$2)</f>
        <v>1518</v>
      </c>
      <c r="EI403" s="166" t="str">
        <f>IFERROR(HLOOKUP(EI$1,$H$5:$FY$1802,MATCH($A403,$A$5:$A$1802,0),0)*HLOOKUP(EI$2,$H$5:$FY$1802,MATCH($A403,$A$5:$A$1802,0),0),$H$2)</f>
        <v>-</v>
      </c>
      <c r="EJ403" s="166">
        <f>IFERROR(HLOOKUP(EJ$1,$H$5:$FY$1802,MATCH($A403,$A$5:$A$1802,0),0)*HLOOKUP(EJ$2,$H$5:$FY$1802,MATCH($A403,$A$5:$A$1802,0),0),$H$2)</f>
        <v>69828</v>
      </c>
      <c r="EK403" s="166">
        <f>IFERROR(HLOOKUP(EK$1,$H$5:$FY$1802,MATCH($A403,$A$5:$A$1802,0),0)*HLOOKUP(EK$2,$H$5:$FY$1802,MATCH($A403,$A$5:$A$1802,0),0),$H$2)</f>
        <v>171534</v>
      </c>
      <c r="EL403" s="166">
        <f>IFERROR(HLOOKUP(EL$1,$H$5:$FY$1802,MATCH($A403,$A$5:$A$1802,0),0)*HLOOKUP(EL$2,$H$5:$FY$1802,MATCH($A403,$A$5:$A$1802,0),0),$H$2)</f>
        <v>112180</v>
      </c>
      <c r="EM403" s="166">
        <f>IFERROR(HLOOKUP(EM$1,$H$5:$FY$1802,MATCH($A403,$A$5:$A$1802,0),0)*HLOOKUP(EM$2,$H$5:$FY$1802,MATCH($A403,$A$5:$A$1802,0),0),$H$2)</f>
        <v>102124</v>
      </c>
      <c r="EN403" s="166">
        <f>IFERROR(HLOOKUP(EN$1,$H$5:$FY$1802,MATCH($A403,$A$5:$A$1802,0),0)*HLOOKUP(EN$2,$H$5:$FY$1802,MATCH($A403,$A$5:$A$1802,0),0),$H$2)</f>
        <v>2054229</v>
      </c>
      <c r="EO403" s="166">
        <f>IFERROR(HLOOKUP(EO$1,$H$5:$FY$1802,MATCH($A403,$A$5:$A$1802,0),0)*HLOOKUP(EO$2,$H$5:$FY$1802,MATCH($A403,$A$5:$A$1802,0),0),$H$2)</f>
        <v>6478632</v>
      </c>
      <c r="EP403" s="166">
        <f>IFERROR(HLOOKUP(EP$1,$H$5:$FY$1802,MATCH($A403,$A$5:$A$1802,0),0)*HLOOKUP(EP$2,$H$5:$FY$1802,MATCH($A403,$A$5:$A$1802,0),0),$H$2)</f>
        <v>854034</v>
      </c>
      <c r="EQ403" s="166" t="str">
        <f>IFERROR(HLOOKUP(EQ$1,$H$5:$FY$1802,MATCH($A403,$A$5:$A$1802,0),0)*HLOOKUP(EQ$2,$H$5:$FY$1802,MATCH($A403,$A$5:$A$1802,0),0),$H$2)</f>
        <v>-</v>
      </c>
      <c r="ER403" s="166" t="str">
        <f>IFERROR(HLOOKUP(ER$1,$H$5:$FY$1802,MATCH($A403,$A$5:$A$1802,0),0)*HLOOKUP(ER$2,$H$5:$FY$1802,MATCH($A403,$A$5:$A$1802,0),0),$H$2)</f>
        <v>-</v>
      </c>
      <c r="ES403" s="166" t="str">
        <f>IFERROR(HLOOKUP(ES$1,$H$5:$FY$1802,MATCH($A403,$A$5:$A$1802,0),0)*HLOOKUP(ES$2,$H$5:$FY$1802,MATCH($A403,$A$5:$A$1802,0),0),$H$2)</f>
        <v>-</v>
      </c>
      <c r="ET403" s="166" t="str">
        <f>IFERROR(HLOOKUP(ET$1,$H$5:$FY$1802,MATCH($A403,$A$5:$A$1802,0),0)*HLOOKUP(ET$2,$H$5:$FY$1802,MATCH($A403,$A$5:$A$1802,0),0),$H$2)</f>
        <v>-</v>
      </c>
      <c r="EU403" s="166" t="str">
        <f>IFERROR(HLOOKUP(EU$1,$H$5:$FY$1802,MATCH($A403,$A$5:$A$1802,0),0)*HLOOKUP(EU$2,$H$5:$FY$1802,MATCH($A403,$A$5:$A$1802,0),0),$H$2)</f>
        <v>-</v>
      </c>
      <c r="EV403" s="166" t="str">
        <f>IFERROR(HLOOKUP(EV$1,$H$5:$FY$1802,MATCH($A403,$A$5:$A$1802,0),0)*HLOOKUP(EV$2,$H$5:$FY$1802,MATCH($A403,$A$5:$A$1802,0),0),$H$2)</f>
        <v>-</v>
      </c>
      <c r="EW403" s="166" t="str">
        <f>IFERROR(HLOOKUP(EW$1,$H$5:$FY$1802,MATCH($A403,$A$5:$A$1802,0),0)*HLOOKUP(EW$2,$H$5:$FY$1802,MATCH($A403,$A$5:$A$1802,0),0),$H$2)</f>
        <v>-</v>
      </c>
      <c r="EX403" s="166" t="str">
        <f>IFERROR(HLOOKUP(EX$1,$H$5:$FY$1802,MATCH($A403,$A$5:$A$1802,0),0)*HLOOKUP(EX$2,$H$5:$FY$1802,MATCH($A403,$A$5:$A$1802,0),0),$H$2)</f>
        <v>-</v>
      </c>
      <c r="EY403" s="166" t="str">
        <f>IFERROR(HLOOKUP(EY$1,$H$5:$FY$1802,MATCH($A403,$A$5:$A$1802,0),0)*HLOOKUP(EY$2,$H$5:$FY$1802,MATCH($A403,$A$5:$A$1802,0),0),$H$2)</f>
        <v>-</v>
      </c>
      <c r="EZ403" s="166" t="str">
        <f>IFERROR(HLOOKUP(EZ$1,$H$5:$FY$1802,MATCH($A403,$A$5:$A$1802,0),0)*HLOOKUP(EZ$2,$H$5:$FY$1802,MATCH($A403,$A$5:$A$1802,0),0),$H$2)</f>
        <v>-</v>
      </c>
      <c r="FA403" s="166" t="str">
        <f>IFERROR(HLOOKUP(FA$1,$H$5:$FY$1802,MATCH($A403,$A$5:$A$1802,0),0)*HLOOKUP(FA$2,$H$5:$FY$1802,MATCH($A403,$A$5:$A$1802,0),0),$H$2)</f>
        <v>-</v>
      </c>
      <c r="FB403" s="166">
        <f>IFERROR(HLOOKUP(FB$1,$H$5:$FY$1802,MATCH($A403,$A$5:$A$1802,0),0)*HLOOKUP(FB$2,$H$5:$FY$1802,MATCH($A403,$A$5:$A$1802,0),0),$H$2)</f>
        <v>6368</v>
      </c>
      <c r="FC403" s="166">
        <f>IFERROR(HLOOKUP(FC$1,$H$5:$FY$1802,MATCH($A403,$A$5:$A$1802,0),0)*HLOOKUP(FC$2,$H$5:$FY$1802,MATCH($A403,$A$5:$A$1802,0),0),$H$2)</f>
        <v>6624</v>
      </c>
      <c r="FD403" s="166">
        <f>IFERROR(HLOOKUP(FD$1,$H$5:$FY$1802,MATCH($A403,$A$5:$A$1802,0),0)*HLOOKUP(FD$2,$H$5:$FY$1802,MATCH($A403,$A$5:$A$1802,0),0),$H$2)</f>
        <v>526560</v>
      </c>
      <c r="FE403" s="166">
        <f>IFERROR(HLOOKUP(FE$1,$H$5:$FY$1802,MATCH($A403,$A$5:$A$1802,0),0)*HLOOKUP(FE$2,$H$5:$FY$1802,MATCH($A403,$A$5:$A$1802,0),0),$H$2)</f>
        <v>736960</v>
      </c>
      <c r="FF403" s="166">
        <f>IFERROR(HLOOKUP(FF$1,$H$5:$FY$1802,MATCH($A403,$A$5:$A$1802,0),0)*HLOOKUP(FF$2,$H$5:$FY$1802,MATCH($A403,$A$5:$A$1802,0),0),$H$2)</f>
        <v>0</v>
      </c>
      <c r="FG403" s="166">
        <f>IFERROR(HLOOKUP(FG$1,$H$5:$FY$1802,MATCH($A403,$A$5:$A$1802,0),0)*HLOOKUP(FG$2,$H$5:$FY$1802,MATCH($A403,$A$5:$A$1802,0),0),$H$2)</f>
        <v>373878</v>
      </c>
      <c r="FH403" s="152"/>
      <c r="FI403" s="405">
        <f t="shared" si="1080"/>
        <v>1.4929577464788732</v>
      </c>
      <c r="FJ403" s="405">
        <f t="shared" si="1080"/>
        <v>1.3380281690140845</v>
      </c>
      <c r="FK403" s="405">
        <f t="shared" si="1081"/>
        <v>1.25</v>
      </c>
      <c r="FL403" s="405">
        <f t="shared" si="1082"/>
        <v>1.2045454545454546</v>
      </c>
      <c r="FM403" s="405">
        <f t="shared" si="1083"/>
        <v>1.1677096370463078</v>
      </c>
      <c r="FN403" s="405">
        <f t="shared" si="1084"/>
        <v>1.0926157697121401</v>
      </c>
      <c r="FO403" s="405">
        <f t="shared" si="1085"/>
        <v>1.3316749585406302</v>
      </c>
      <c r="FP403" s="405">
        <f t="shared" si="1086"/>
        <v>1.0398009950248757</v>
      </c>
      <c r="FQ403" s="405">
        <f t="shared" si="1087"/>
        <v>2.9594594594594597</v>
      </c>
      <c r="FR403" s="405">
        <f t="shared" si="1088"/>
        <v>1.0135135135135136</v>
      </c>
      <c r="FS403" s="65"/>
    </row>
    <row r="404" spans="1:175" ht="10.35" customHeight="1" x14ac:dyDescent="0.2">
      <c r="A404" s="180" t="str">
        <f t="shared" si="1075"/>
        <v>2018-19OCTOBERRRU</v>
      </c>
      <c r="B404" s="182" t="str">
        <f t="shared" si="1089"/>
        <v>2018-19</v>
      </c>
      <c r="C404" s="181" t="s">
        <v>833</v>
      </c>
      <c r="D404" s="182" t="str">
        <f>INDEX($FV$16:$FW$26,MATCH($F404,$FV$16:$FV$26,0),2)</f>
        <v>Y56</v>
      </c>
      <c r="E404" s="182" t="str">
        <f>VLOOKUP($D404,$FW$8:$FX$14,2,0)</f>
        <v>London</v>
      </c>
      <c r="F404" s="273" t="s">
        <v>855</v>
      </c>
      <c r="G404" s="273" t="s">
        <v>874</v>
      </c>
      <c r="H404" s="274">
        <v>158598</v>
      </c>
      <c r="I404" s="274">
        <v>129009</v>
      </c>
      <c r="J404" s="274">
        <v>899974</v>
      </c>
      <c r="K404" s="274">
        <v>7</v>
      </c>
      <c r="L404" s="274">
        <v>0</v>
      </c>
      <c r="M404" s="274" t="s">
        <v>44</v>
      </c>
      <c r="N404" s="274">
        <v>53</v>
      </c>
      <c r="O404" s="274">
        <v>119</v>
      </c>
      <c r="P404" s="274" t="s">
        <v>44</v>
      </c>
      <c r="Q404" s="274" t="s">
        <v>44</v>
      </c>
      <c r="R404" s="274" t="s">
        <v>44</v>
      </c>
      <c r="S404" s="274" t="s">
        <v>44</v>
      </c>
      <c r="T404" s="274">
        <v>102991</v>
      </c>
      <c r="U404" s="274">
        <v>10379</v>
      </c>
      <c r="V404" s="274">
        <v>7801</v>
      </c>
      <c r="W404" s="274">
        <v>56699</v>
      </c>
      <c r="X404" s="274">
        <v>21463</v>
      </c>
      <c r="Y404" s="274">
        <v>1548</v>
      </c>
      <c r="Z404" s="274">
        <v>3804163</v>
      </c>
      <c r="AA404" s="274">
        <v>367</v>
      </c>
      <c r="AB404" s="274">
        <v>610</v>
      </c>
      <c r="AC404" s="274">
        <v>5135940</v>
      </c>
      <c r="AD404" s="274">
        <v>658</v>
      </c>
      <c r="AE404" s="274">
        <v>1128</v>
      </c>
      <c r="AF404" s="274">
        <v>59494481</v>
      </c>
      <c r="AG404" s="274">
        <v>1049</v>
      </c>
      <c r="AH404" s="274">
        <v>2108</v>
      </c>
      <c r="AI404" s="274">
        <v>60975914</v>
      </c>
      <c r="AJ404" s="274">
        <v>2841</v>
      </c>
      <c r="AK404" s="274">
        <v>6733</v>
      </c>
      <c r="AL404" s="274">
        <v>6457179</v>
      </c>
      <c r="AM404" s="274">
        <v>4171</v>
      </c>
      <c r="AN404" s="274">
        <v>9402</v>
      </c>
      <c r="AO404" s="274">
        <v>6917</v>
      </c>
      <c r="AP404" s="274">
        <v>205</v>
      </c>
      <c r="AQ404" s="274">
        <v>966</v>
      </c>
      <c r="AR404" s="274">
        <v>6266</v>
      </c>
      <c r="AS404" s="274">
        <v>214</v>
      </c>
      <c r="AT404" s="274">
        <v>5532</v>
      </c>
      <c r="AU404" s="274">
        <v>0</v>
      </c>
      <c r="AV404" s="274">
        <v>63494</v>
      </c>
      <c r="AW404" s="274">
        <v>6873</v>
      </c>
      <c r="AX404" s="274">
        <v>25707</v>
      </c>
      <c r="AY404" s="274">
        <v>96074</v>
      </c>
      <c r="AZ404" s="274">
        <v>27356</v>
      </c>
      <c r="BA404" s="274">
        <v>21065</v>
      </c>
      <c r="BB404" s="274">
        <v>20534</v>
      </c>
      <c r="BC404" s="274">
        <v>16040</v>
      </c>
      <c r="BD404" s="274">
        <v>83976</v>
      </c>
      <c r="BE404" s="274">
        <v>64117</v>
      </c>
      <c r="BF404" s="274">
        <v>34177</v>
      </c>
      <c r="BG404" s="274">
        <v>24115</v>
      </c>
      <c r="BH404" s="274">
        <v>2152</v>
      </c>
      <c r="BI404" s="274">
        <v>1643</v>
      </c>
      <c r="BJ404" s="274" t="s">
        <v>44</v>
      </c>
      <c r="BK404" s="274" t="s">
        <v>44</v>
      </c>
      <c r="BL404" s="274" t="s">
        <v>44</v>
      </c>
      <c r="BM404" s="274" t="s">
        <v>44</v>
      </c>
      <c r="BN404" s="274" t="s">
        <v>44</v>
      </c>
      <c r="BO404" s="274" t="s">
        <v>44</v>
      </c>
      <c r="BP404" s="274" t="s">
        <v>44</v>
      </c>
      <c r="BQ404" s="274" t="s">
        <v>44</v>
      </c>
      <c r="BR404" s="274" t="s">
        <v>44</v>
      </c>
      <c r="BS404" s="274" t="s">
        <v>44</v>
      </c>
      <c r="BT404" s="274" t="s">
        <v>44</v>
      </c>
      <c r="BU404" s="274" t="s">
        <v>44</v>
      </c>
      <c r="BV404" s="274" t="s">
        <v>44</v>
      </c>
      <c r="BW404" s="274" t="s">
        <v>44</v>
      </c>
      <c r="BX404" s="274" t="s">
        <v>44</v>
      </c>
      <c r="BY404" s="274" t="s">
        <v>44</v>
      </c>
      <c r="BZ404" s="274" t="s">
        <v>44</v>
      </c>
      <c r="CA404" s="274" t="s">
        <v>44</v>
      </c>
      <c r="CB404" s="274" t="s">
        <v>44</v>
      </c>
      <c r="CC404" s="274" t="s">
        <v>44</v>
      </c>
      <c r="CD404" s="274" t="s">
        <v>44</v>
      </c>
      <c r="CE404" s="274" t="s">
        <v>44</v>
      </c>
      <c r="CF404" s="274" t="s">
        <v>44</v>
      </c>
      <c r="CG404" s="274" t="s">
        <v>44</v>
      </c>
      <c r="CH404" s="274" t="s">
        <v>44</v>
      </c>
      <c r="CI404" s="274" t="s">
        <v>44</v>
      </c>
      <c r="CJ404" s="274" t="s">
        <v>44</v>
      </c>
      <c r="CK404" s="274" t="s">
        <v>44</v>
      </c>
      <c r="CL404" s="274" t="s">
        <v>44</v>
      </c>
      <c r="CM404" s="274" t="s">
        <v>44</v>
      </c>
      <c r="CN404" s="274" t="s">
        <v>44</v>
      </c>
      <c r="CO404" s="274" t="s">
        <v>44</v>
      </c>
      <c r="CP404" s="274" t="s">
        <v>44</v>
      </c>
      <c r="CQ404" s="274" t="s">
        <v>44</v>
      </c>
      <c r="CR404" s="274" t="s">
        <v>44</v>
      </c>
      <c r="CS404" s="274" t="s">
        <v>44</v>
      </c>
      <c r="CT404" s="274" t="s">
        <v>44</v>
      </c>
      <c r="CU404" s="274" t="s">
        <v>44</v>
      </c>
      <c r="CV404" s="274" t="s">
        <v>44</v>
      </c>
      <c r="CW404" s="274" t="s">
        <v>44</v>
      </c>
      <c r="CX404" s="274">
        <v>0</v>
      </c>
      <c r="CY404" s="274">
        <v>0</v>
      </c>
      <c r="CZ404" s="274">
        <v>0</v>
      </c>
      <c r="DA404" s="274">
        <v>0</v>
      </c>
      <c r="DB404" s="274">
        <v>6087</v>
      </c>
      <c r="DC404" s="274">
        <v>376830</v>
      </c>
      <c r="DD404" s="274">
        <v>62</v>
      </c>
      <c r="DE404" s="274">
        <v>123</v>
      </c>
      <c r="DF404" s="274" t="s">
        <v>44</v>
      </c>
      <c r="DG404" s="274" t="s">
        <v>44</v>
      </c>
      <c r="DH404" s="274" t="s">
        <v>44</v>
      </c>
      <c r="DI404" s="274" t="s">
        <v>44</v>
      </c>
      <c r="DJ404" s="274" t="s">
        <v>44</v>
      </c>
      <c r="DK404" s="274">
        <v>9</v>
      </c>
      <c r="DL404" s="251">
        <v>684</v>
      </c>
      <c r="DM404" s="251">
        <v>1284</v>
      </c>
      <c r="DN404" s="251">
        <v>46</v>
      </c>
      <c r="DO404" s="251">
        <v>1359</v>
      </c>
      <c r="DP404" s="251">
        <v>3754201</v>
      </c>
      <c r="DQ404" s="251">
        <v>5489</v>
      </c>
      <c r="DR404" s="251">
        <v>11539</v>
      </c>
      <c r="DS404" s="251">
        <v>8748427</v>
      </c>
      <c r="DT404" s="251">
        <v>6813</v>
      </c>
      <c r="DU404" s="251">
        <v>12831</v>
      </c>
      <c r="DV404" s="251">
        <v>344485</v>
      </c>
      <c r="DW404" s="251">
        <v>7489</v>
      </c>
      <c r="DX404" s="251">
        <v>12556</v>
      </c>
      <c r="DY404" s="251">
        <v>11808296</v>
      </c>
      <c r="DZ404" s="251">
        <v>8689</v>
      </c>
      <c r="EA404" s="251">
        <v>15778</v>
      </c>
      <c r="EB404" s="183"/>
      <c r="EC404" s="184">
        <f t="shared" si="1076"/>
        <v>10</v>
      </c>
      <c r="ED404" s="180">
        <f t="shared" si="1077"/>
        <v>2018</v>
      </c>
      <c r="EE404" s="185">
        <f t="shared" si="1078"/>
        <v>43374</v>
      </c>
      <c r="EF404" s="186">
        <f t="shared" si="1079"/>
        <v>31</v>
      </c>
      <c r="EG404" s="187"/>
      <c r="EH404" s="188">
        <f>IFERROR(HLOOKUP(EH$1,$H$5:$FY$1802,MATCH($A404,$A$5:$A$1802,0),0)*HLOOKUP(EH$2,$H$5:$FY$1802,MATCH($A404,$A$5:$A$1802,0),0),$H$2)</f>
        <v>0</v>
      </c>
      <c r="EI404" s="188" t="str">
        <f>IFERROR(HLOOKUP(EI$1,$H$5:$FY$1802,MATCH($A404,$A$5:$A$1802,0),0)*HLOOKUP(EI$2,$H$5:$FY$1802,MATCH($A404,$A$5:$A$1802,0),0),$H$2)</f>
        <v>-</v>
      </c>
      <c r="EJ404" s="188">
        <f>IFERROR(HLOOKUP(EJ$1,$H$5:$FY$1802,MATCH($A404,$A$5:$A$1802,0),0)*HLOOKUP(EJ$2,$H$5:$FY$1802,MATCH($A404,$A$5:$A$1802,0),0),$H$2)</f>
        <v>6837477</v>
      </c>
      <c r="EK404" s="188">
        <f>IFERROR(HLOOKUP(EK$1,$H$5:$FY$1802,MATCH($A404,$A$5:$A$1802,0),0)*HLOOKUP(EK$2,$H$5:$FY$1802,MATCH($A404,$A$5:$A$1802,0),0),$H$2)</f>
        <v>15352071</v>
      </c>
      <c r="EL404" s="188">
        <f>IFERROR(HLOOKUP(EL$1,$H$5:$FY$1802,MATCH($A404,$A$5:$A$1802,0),0)*HLOOKUP(EL$2,$H$5:$FY$1802,MATCH($A404,$A$5:$A$1802,0),0),$H$2)</f>
        <v>6331190</v>
      </c>
      <c r="EM404" s="188">
        <f>IFERROR(HLOOKUP(EM$1,$H$5:$FY$1802,MATCH($A404,$A$5:$A$1802,0),0)*HLOOKUP(EM$2,$H$5:$FY$1802,MATCH($A404,$A$5:$A$1802,0),0),$H$2)</f>
        <v>8799528</v>
      </c>
      <c r="EN404" s="188">
        <f>IFERROR(HLOOKUP(EN$1,$H$5:$FY$1802,MATCH($A404,$A$5:$A$1802,0),0)*HLOOKUP(EN$2,$H$5:$FY$1802,MATCH($A404,$A$5:$A$1802,0),0),$H$2)</f>
        <v>119521492</v>
      </c>
      <c r="EO404" s="188">
        <f>IFERROR(HLOOKUP(EO$1,$H$5:$FY$1802,MATCH($A404,$A$5:$A$1802,0),0)*HLOOKUP(EO$2,$H$5:$FY$1802,MATCH($A404,$A$5:$A$1802,0),0),$H$2)</f>
        <v>144510379</v>
      </c>
      <c r="EP404" s="188">
        <f>IFERROR(HLOOKUP(EP$1,$H$5:$FY$1802,MATCH($A404,$A$5:$A$1802,0),0)*HLOOKUP(EP$2,$H$5:$FY$1802,MATCH($A404,$A$5:$A$1802,0),0),$H$2)</f>
        <v>14554296</v>
      </c>
      <c r="EQ404" s="188" t="str">
        <f>IFERROR(HLOOKUP(EQ$1,$H$5:$FY$1802,MATCH($A404,$A$5:$A$1802,0),0)*HLOOKUP(EQ$2,$H$5:$FY$1802,MATCH($A404,$A$5:$A$1802,0),0),$H$2)</f>
        <v>-</v>
      </c>
      <c r="ER404" s="188" t="str">
        <f>IFERROR(HLOOKUP(ER$1,$H$5:$FY$1802,MATCH($A404,$A$5:$A$1802,0),0)*HLOOKUP(ER$2,$H$5:$FY$1802,MATCH($A404,$A$5:$A$1802,0),0),$H$2)</f>
        <v>-</v>
      </c>
      <c r="ES404" s="188" t="str">
        <f>IFERROR(HLOOKUP(ES$1,$H$5:$FY$1802,MATCH($A404,$A$5:$A$1802,0),0)*HLOOKUP(ES$2,$H$5:$FY$1802,MATCH($A404,$A$5:$A$1802,0),0),$H$2)</f>
        <v>-</v>
      </c>
      <c r="ET404" s="188" t="str">
        <f>IFERROR(HLOOKUP(ET$1,$H$5:$FY$1802,MATCH($A404,$A$5:$A$1802,0),0)*HLOOKUP(ET$2,$H$5:$FY$1802,MATCH($A404,$A$5:$A$1802,0),0),$H$2)</f>
        <v>-</v>
      </c>
      <c r="EU404" s="188" t="str">
        <f>IFERROR(HLOOKUP(EU$1,$H$5:$FY$1802,MATCH($A404,$A$5:$A$1802,0),0)*HLOOKUP(EU$2,$H$5:$FY$1802,MATCH($A404,$A$5:$A$1802,0),0),$H$2)</f>
        <v>-</v>
      </c>
      <c r="EV404" s="188" t="str">
        <f>IFERROR(HLOOKUP(EV$1,$H$5:$FY$1802,MATCH($A404,$A$5:$A$1802,0),0)*HLOOKUP(EV$2,$H$5:$FY$1802,MATCH($A404,$A$5:$A$1802,0),0),$H$2)</f>
        <v>-</v>
      </c>
      <c r="EW404" s="188" t="str">
        <f>IFERROR(HLOOKUP(EW$1,$H$5:$FY$1802,MATCH($A404,$A$5:$A$1802,0),0)*HLOOKUP(EW$2,$H$5:$FY$1802,MATCH($A404,$A$5:$A$1802,0),0),$H$2)</f>
        <v>-</v>
      </c>
      <c r="EX404" s="188" t="str">
        <f>IFERROR(HLOOKUP(EX$1,$H$5:$FY$1802,MATCH($A404,$A$5:$A$1802,0),0)*HLOOKUP(EX$2,$H$5:$FY$1802,MATCH($A404,$A$5:$A$1802,0),0),$H$2)</f>
        <v>-</v>
      </c>
      <c r="EY404" s="188" t="str">
        <f>IFERROR(HLOOKUP(EY$1,$H$5:$FY$1802,MATCH($A404,$A$5:$A$1802,0),0)*HLOOKUP(EY$2,$H$5:$FY$1802,MATCH($A404,$A$5:$A$1802,0),0),$H$2)</f>
        <v>-</v>
      </c>
      <c r="EZ404" s="188" t="str">
        <f>IFERROR(HLOOKUP(EZ$1,$H$5:$FY$1802,MATCH($A404,$A$5:$A$1802,0),0)*HLOOKUP(EZ$2,$H$5:$FY$1802,MATCH($A404,$A$5:$A$1802,0),0),$H$2)</f>
        <v>-</v>
      </c>
      <c r="FA404" s="188" t="str">
        <f>IFERROR(HLOOKUP(FA$1,$H$5:$FY$1802,MATCH($A404,$A$5:$A$1802,0),0)*HLOOKUP(FA$2,$H$5:$FY$1802,MATCH($A404,$A$5:$A$1802,0),0),$H$2)</f>
        <v>-</v>
      </c>
      <c r="FB404" s="188">
        <f>IFERROR(HLOOKUP(FB$1,$H$5:$FY$1802,MATCH($A404,$A$5:$A$1802,0),0)*HLOOKUP(FB$2,$H$5:$FY$1802,MATCH($A404,$A$5:$A$1802,0),0),$H$2)</f>
        <v>0</v>
      </c>
      <c r="FC404" s="188">
        <f>IFERROR(HLOOKUP(FC$1,$H$5:$FY$1802,MATCH($A404,$A$5:$A$1802,0),0)*HLOOKUP(FC$2,$H$5:$FY$1802,MATCH($A404,$A$5:$A$1802,0),0),$H$2)</f>
        <v>748701</v>
      </c>
      <c r="FD404" s="188">
        <f>IFERROR(HLOOKUP(FD$1,$H$5:$FY$1802,MATCH($A404,$A$5:$A$1802,0),0)*HLOOKUP(FD$2,$H$5:$FY$1802,MATCH($A404,$A$5:$A$1802,0),0),$H$2)</f>
        <v>7892676</v>
      </c>
      <c r="FE404" s="188">
        <f>IFERROR(HLOOKUP(FE$1,$H$5:$FY$1802,MATCH($A404,$A$5:$A$1802,0),0)*HLOOKUP(FE$2,$H$5:$FY$1802,MATCH($A404,$A$5:$A$1802,0),0),$H$2)</f>
        <v>16475004</v>
      </c>
      <c r="FF404" s="188">
        <f>IFERROR(HLOOKUP(FF$1,$H$5:$FY$1802,MATCH($A404,$A$5:$A$1802,0),0)*HLOOKUP(FF$2,$H$5:$FY$1802,MATCH($A404,$A$5:$A$1802,0),0),$H$2)</f>
        <v>577576</v>
      </c>
      <c r="FG404" s="188">
        <f>IFERROR(HLOOKUP(FG$1,$H$5:$FY$1802,MATCH($A404,$A$5:$A$1802,0),0)*HLOOKUP(FG$2,$H$5:$FY$1802,MATCH($A404,$A$5:$A$1802,0),0),$H$2)</f>
        <v>21442302</v>
      </c>
      <c r="FH404" s="189"/>
      <c r="FI404" s="406">
        <f t="shared" si="1080"/>
        <v>2.6357067154831872</v>
      </c>
      <c r="FJ404" s="406">
        <f t="shared" si="1080"/>
        <v>2.0295789575103576</v>
      </c>
      <c r="FK404" s="406">
        <f t="shared" si="1081"/>
        <v>2.6322266376105627</v>
      </c>
      <c r="FL404" s="406">
        <f t="shared" si="1082"/>
        <v>2.056146647865658</v>
      </c>
      <c r="FM404" s="406">
        <f t="shared" si="1083"/>
        <v>1.4810843224748231</v>
      </c>
      <c r="FN404" s="406">
        <f t="shared" si="1084"/>
        <v>1.130831231591386</v>
      </c>
      <c r="FO404" s="406">
        <f t="shared" si="1085"/>
        <v>1.5923682616596002</v>
      </c>
      <c r="FP404" s="406">
        <f t="shared" si="1086"/>
        <v>1.1235614778921865</v>
      </c>
      <c r="FQ404" s="406">
        <f t="shared" si="1087"/>
        <v>1.3901808785529717</v>
      </c>
      <c r="FR404" s="406">
        <f t="shared" si="1088"/>
        <v>1.0613695090439277</v>
      </c>
      <c r="FS404" s="410"/>
    </row>
    <row r="405" spans="1:175" ht="10.35" customHeight="1" x14ac:dyDescent="0.2">
      <c r="A405" s="74" t="str">
        <f t="shared" si="1075"/>
        <v>2018-19OCTOBERRX6</v>
      </c>
      <c r="B405" s="163" t="str">
        <f t="shared" si="1089"/>
        <v>2018-19</v>
      </c>
      <c r="C405" s="26" t="s">
        <v>833</v>
      </c>
      <c r="D405" s="163" t="str">
        <f>INDEX($FV$16:$FW$26,MATCH($F405,$FV$16:$FV$26,0),2)</f>
        <v>Y63</v>
      </c>
      <c r="E405" s="163" t="str">
        <f>VLOOKUP($D405,$FW$8:$FX$14,2,0)</f>
        <v>North East and Yorkshire</v>
      </c>
      <c r="F405" s="271" t="s">
        <v>857</v>
      </c>
      <c r="G405" s="271" t="s">
        <v>875</v>
      </c>
      <c r="H405" s="272">
        <v>46082</v>
      </c>
      <c r="I405" s="272">
        <v>30496</v>
      </c>
      <c r="J405" s="272">
        <v>163331</v>
      </c>
      <c r="K405" s="272">
        <v>5</v>
      </c>
      <c r="L405" s="272">
        <v>1</v>
      </c>
      <c r="M405" s="272" t="s">
        <v>44</v>
      </c>
      <c r="N405" s="272">
        <v>20</v>
      </c>
      <c r="O405" s="272">
        <v>48</v>
      </c>
      <c r="P405" s="272" t="s">
        <v>44</v>
      </c>
      <c r="Q405" s="272" t="s">
        <v>44</v>
      </c>
      <c r="R405" s="272" t="s">
        <v>44</v>
      </c>
      <c r="S405" s="272" t="s">
        <v>44</v>
      </c>
      <c r="T405" s="272">
        <v>34909</v>
      </c>
      <c r="U405" s="272">
        <v>2497</v>
      </c>
      <c r="V405" s="272">
        <v>1647</v>
      </c>
      <c r="W405" s="272">
        <v>18200</v>
      </c>
      <c r="X405" s="272">
        <v>9578</v>
      </c>
      <c r="Y405" s="272">
        <v>460</v>
      </c>
      <c r="Z405" s="272">
        <v>934635</v>
      </c>
      <c r="AA405" s="272">
        <v>374</v>
      </c>
      <c r="AB405" s="272">
        <v>634</v>
      </c>
      <c r="AC405" s="272">
        <v>778795</v>
      </c>
      <c r="AD405" s="272">
        <v>473</v>
      </c>
      <c r="AE405" s="272">
        <v>832</v>
      </c>
      <c r="AF405" s="272">
        <v>22574527</v>
      </c>
      <c r="AG405" s="272">
        <v>1240</v>
      </c>
      <c r="AH405" s="272">
        <v>2588</v>
      </c>
      <c r="AI405" s="272">
        <v>41716936</v>
      </c>
      <c r="AJ405" s="272">
        <v>4355</v>
      </c>
      <c r="AK405" s="272">
        <v>10241</v>
      </c>
      <c r="AL405" s="272">
        <v>2025211</v>
      </c>
      <c r="AM405" s="272">
        <v>4403</v>
      </c>
      <c r="AN405" s="272">
        <v>11190</v>
      </c>
      <c r="AO405" s="272">
        <v>1701</v>
      </c>
      <c r="AP405" s="272">
        <v>34</v>
      </c>
      <c r="AQ405" s="272">
        <v>254</v>
      </c>
      <c r="AR405" s="272">
        <v>2207</v>
      </c>
      <c r="AS405" s="272">
        <v>153</v>
      </c>
      <c r="AT405" s="272">
        <v>1260</v>
      </c>
      <c r="AU405" s="272">
        <v>0</v>
      </c>
      <c r="AV405" s="272">
        <v>20128</v>
      </c>
      <c r="AW405" s="272">
        <v>4040</v>
      </c>
      <c r="AX405" s="272">
        <v>9040</v>
      </c>
      <c r="AY405" s="272">
        <v>33208</v>
      </c>
      <c r="AZ405" s="272">
        <v>4824</v>
      </c>
      <c r="BA405" s="272">
        <v>4009</v>
      </c>
      <c r="BB405" s="272">
        <v>3163</v>
      </c>
      <c r="BC405" s="272">
        <v>2675</v>
      </c>
      <c r="BD405" s="272">
        <v>24235</v>
      </c>
      <c r="BE405" s="272">
        <v>20677</v>
      </c>
      <c r="BF405" s="272">
        <v>14337</v>
      </c>
      <c r="BG405" s="272">
        <v>9406</v>
      </c>
      <c r="BH405" s="272">
        <v>735</v>
      </c>
      <c r="BI405" s="272">
        <v>462</v>
      </c>
      <c r="BJ405" s="272" t="s">
        <v>44</v>
      </c>
      <c r="BK405" s="272" t="s">
        <v>44</v>
      </c>
      <c r="BL405" s="272" t="s">
        <v>44</v>
      </c>
      <c r="BM405" s="272" t="s">
        <v>44</v>
      </c>
      <c r="BN405" s="272" t="s">
        <v>44</v>
      </c>
      <c r="BO405" s="272" t="s">
        <v>44</v>
      </c>
      <c r="BP405" s="272" t="s">
        <v>44</v>
      </c>
      <c r="BQ405" s="272" t="s">
        <v>44</v>
      </c>
      <c r="BR405" s="272" t="s">
        <v>44</v>
      </c>
      <c r="BS405" s="272" t="s">
        <v>44</v>
      </c>
      <c r="BT405" s="272" t="s">
        <v>44</v>
      </c>
      <c r="BU405" s="272" t="s">
        <v>44</v>
      </c>
      <c r="BV405" s="272" t="s">
        <v>44</v>
      </c>
      <c r="BW405" s="272" t="s">
        <v>44</v>
      </c>
      <c r="BX405" s="272" t="s">
        <v>44</v>
      </c>
      <c r="BY405" s="272" t="s">
        <v>44</v>
      </c>
      <c r="BZ405" s="272" t="s">
        <v>44</v>
      </c>
      <c r="CA405" s="272" t="s">
        <v>44</v>
      </c>
      <c r="CB405" s="272" t="s">
        <v>44</v>
      </c>
      <c r="CC405" s="272" t="s">
        <v>44</v>
      </c>
      <c r="CD405" s="272" t="s">
        <v>44</v>
      </c>
      <c r="CE405" s="272" t="s">
        <v>44</v>
      </c>
      <c r="CF405" s="272" t="s">
        <v>44</v>
      </c>
      <c r="CG405" s="272" t="s">
        <v>44</v>
      </c>
      <c r="CH405" s="272" t="s">
        <v>44</v>
      </c>
      <c r="CI405" s="272" t="s">
        <v>44</v>
      </c>
      <c r="CJ405" s="272" t="s">
        <v>44</v>
      </c>
      <c r="CK405" s="272" t="s">
        <v>44</v>
      </c>
      <c r="CL405" s="272" t="s">
        <v>44</v>
      </c>
      <c r="CM405" s="272" t="s">
        <v>44</v>
      </c>
      <c r="CN405" s="272" t="s">
        <v>44</v>
      </c>
      <c r="CO405" s="272" t="s">
        <v>44</v>
      </c>
      <c r="CP405" s="272" t="s">
        <v>44</v>
      </c>
      <c r="CQ405" s="272" t="s">
        <v>44</v>
      </c>
      <c r="CR405" s="272" t="s">
        <v>44</v>
      </c>
      <c r="CS405" s="272" t="s">
        <v>44</v>
      </c>
      <c r="CT405" s="272" t="s">
        <v>44</v>
      </c>
      <c r="CU405" s="272" t="s">
        <v>44</v>
      </c>
      <c r="CV405" s="272" t="s">
        <v>44</v>
      </c>
      <c r="CW405" s="272" t="s">
        <v>44</v>
      </c>
      <c r="CX405" s="272">
        <v>86</v>
      </c>
      <c r="CY405" s="272">
        <v>33975</v>
      </c>
      <c r="CZ405" s="272">
        <v>395</v>
      </c>
      <c r="DA405" s="272">
        <v>622</v>
      </c>
      <c r="DB405" s="272">
        <v>1464</v>
      </c>
      <c r="DC405" s="272">
        <v>43122</v>
      </c>
      <c r="DD405" s="272">
        <v>29</v>
      </c>
      <c r="DE405" s="272">
        <v>58</v>
      </c>
      <c r="DF405" s="272" t="s">
        <v>44</v>
      </c>
      <c r="DG405" s="272" t="s">
        <v>44</v>
      </c>
      <c r="DH405" s="272" t="s">
        <v>44</v>
      </c>
      <c r="DI405" s="272" t="s">
        <v>44</v>
      </c>
      <c r="DJ405" s="272" t="s">
        <v>44</v>
      </c>
      <c r="DK405" s="272">
        <v>0</v>
      </c>
      <c r="DL405" s="250">
        <v>0</v>
      </c>
      <c r="DM405" s="250">
        <v>2281</v>
      </c>
      <c r="DN405" s="250">
        <v>0</v>
      </c>
      <c r="DO405" s="250">
        <v>164</v>
      </c>
      <c r="DP405" s="250">
        <v>0</v>
      </c>
      <c r="DQ405" s="250">
        <v>0</v>
      </c>
      <c r="DR405" s="250">
        <v>0</v>
      </c>
      <c r="DS405" s="250">
        <v>15047696</v>
      </c>
      <c r="DT405" s="250">
        <v>6597</v>
      </c>
      <c r="DU405" s="250">
        <v>12939</v>
      </c>
      <c r="DV405" s="250">
        <v>0</v>
      </c>
      <c r="DW405" s="250">
        <v>0</v>
      </c>
      <c r="DX405" s="250">
        <v>0</v>
      </c>
      <c r="DY405" s="250">
        <v>1724260</v>
      </c>
      <c r="DZ405" s="250">
        <v>10514</v>
      </c>
      <c r="EA405" s="250">
        <v>21800</v>
      </c>
      <c r="EB405" s="155"/>
      <c r="EC405" s="75">
        <f t="shared" si="1076"/>
        <v>10</v>
      </c>
      <c r="ED405" s="74">
        <f t="shared" si="1077"/>
        <v>2018</v>
      </c>
      <c r="EE405" s="165">
        <f t="shared" si="1078"/>
        <v>43374</v>
      </c>
      <c r="EF405" s="157">
        <f t="shared" si="1079"/>
        <v>31</v>
      </c>
      <c r="EG405" s="156"/>
      <c r="EH405" s="166">
        <f>IFERROR(HLOOKUP(EH$1,$H$5:$FY$1802,MATCH($A405,$A$5:$A$1802,0),0)*HLOOKUP(EH$2,$H$5:$FY$1802,MATCH($A405,$A$5:$A$1802,0),0),$H$2)</f>
        <v>30496</v>
      </c>
      <c r="EI405" s="166" t="str">
        <f>IFERROR(HLOOKUP(EI$1,$H$5:$FY$1802,MATCH($A405,$A$5:$A$1802,0),0)*HLOOKUP(EI$2,$H$5:$FY$1802,MATCH($A405,$A$5:$A$1802,0),0),$H$2)</f>
        <v>-</v>
      </c>
      <c r="EJ405" s="166">
        <f>IFERROR(HLOOKUP(EJ$1,$H$5:$FY$1802,MATCH($A405,$A$5:$A$1802,0),0)*HLOOKUP(EJ$2,$H$5:$FY$1802,MATCH($A405,$A$5:$A$1802,0),0),$H$2)</f>
        <v>609920</v>
      </c>
      <c r="EK405" s="166">
        <f>IFERROR(HLOOKUP(EK$1,$H$5:$FY$1802,MATCH($A405,$A$5:$A$1802,0),0)*HLOOKUP(EK$2,$H$5:$FY$1802,MATCH($A405,$A$5:$A$1802,0),0),$H$2)</f>
        <v>1463808</v>
      </c>
      <c r="EL405" s="166">
        <f>IFERROR(HLOOKUP(EL$1,$H$5:$FY$1802,MATCH($A405,$A$5:$A$1802,0),0)*HLOOKUP(EL$2,$H$5:$FY$1802,MATCH($A405,$A$5:$A$1802,0),0),$H$2)</f>
        <v>1583098</v>
      </c>
      <c r="EM405" s="166">
        <f>IFERROR(HLOOKUP(EM$1,$H$5:$FY$1802,MATCH($A405,$A$5:$A$1802,0),0)*HLOOKUP(EM$2,$H$5:$FY$1802,MATCH($A405,$A$5:$A$1802,0),0),$H$2)</f>
        <v>1370304</v>
      </c>
      <c r="EN405" s="166">
        <f>IFERROR(HLOOKUP(EN$1,$H$5:$FY$1802,MATCH($A405,$A$5:$A$1802,0),0)*HLOOKUP(EN$2,$H$5:$FY$1802,MATCH($A405,$A$5:$A$1802,0),0),$H$2)</f>
        <v>47101600</v>
      </c>
      <c r="EO405" s="166">
        <f>IFERROR(HLOOKUP(EO$1,$H$5:$FY$1802,MATCH($A405,$A$5:$A$1802,0),0)*HLOOKUP(EO$2,$H$5:$FY$1802,MATCH($A405,$A$5:$A$1802,0),0),$H$2)</f>
        <v>98088298</v>
      </c>
      <c r="EP405" s="166">
        <f>IFERROR(HLOOKUP(EP$1,$H$5:$FY$1802,MATCH($A405,$A$5:$A$1802,0),0)*HLOOKUP(EP$2,$H$5:$FY$1802,MATCH($A405,$A$5:$A$1802,0),0),$H$2)</f>
        <v>5147400</v>
      </c>
      <c r="EQ405" s="166" t="str">
        <f>IFERROR(HLOOKUP(EQ$1,$H$5:$FY$1802,MATCH($A405,$A$5:$A$1802,0),0)*HLOOKUP(EQ$2,$H$5:$FY$1802,MATCH($A405,$A$5:$A$1802,0),0),$H$2)</f>
        <v>-</v>
      </c>
      <c r="ER405" s="166" t="str">
        <f>IFERROR(HLOOKUP(ER$1,$H$5:$FY$1802,MATCH($A405,$A$5:$A$1802,0),0)*HLOOKUP(ER$2,$H$5:$FY$1802,MATCH($A405,$A$5:$A$1802,0),0),$H$2)</f>
        <v>-</v>
      </c>
      <c r="ES405" s="166" t="str">
        <f>IFERROR(HLOOKUP(ES$1,$H$5:$FY$1802,MATCH($A405,$A$5:$A$1802,0),0)*HLOOKUP(ES$2,$H$5:$FY$1802,MATCH($A405,$A$5:$A$1802,0),0),$H$2)</f>
        <v>-</v>
      </c>
      <c r="ET405" s="166" t="str">
        <f>IFERROR(HLOOKUP(ET$1,$H$5:$FY$1802,MATCH($A405,$A$5:$A$1802,0),0)*HLOOKUP(ET$2,$H$5:$FY$1802,MATCH($A405,$A$5:$A$1802,0),0),$H$2)</f>
        <v>-</v>
      </c>
      <c r="EU405" s="166" t="str">
        <f>IFERROR(HLOOKUP(EU$1,$H$5:$FY$1802,MATCH($A405,$A$5:$A$1802,0),0)*HLOOKUP(EU$2,$H$5:$FY$1802,MATCH($A405,$A$5:$A$1802,0),0),$H$2)</f>
        <v>-</v>
      </c>
      <c r="EV405" s="166" t="str">
        <f>IFERROR(HLOOKUP(EV$1,$H$5:$FY$1802,MATCH($A405,$A$5:$A$1802,0),0)*HLOOKUP(EV$2,$H$5:$FY$1802,MATCH($A405,$A$5:$A$1802,0),0),$H$2)</f>
        <v>-</v>
      </c>
      <c r="EW405" s="166" t="str">
        <f>IFERROR(HLOOKUP(EW$1,$H$5:$FY$1802,MATCH($A405,$A$5:$A$1802,0),0)*HLOOKUP(EW$2,$H$5:$FY$1802,MATCH($A405,$A$5:$A$1802,0),0),$H$2)</f>
        <v>-</v>
      </c>
      <c r="EX405" s="166" t="str">
        <f>IFERROR(HLOOKUP(EX$1,$H$5:$FY$1802,MATCH($A405,$A$5:$A$1802,0),0)*HLOOKUP(EX$2,$H$5:$FY$1802,MATCH($A405,$A$5:$A$1802,0),0),$H$2)</f>
        <v>-</v>
      </c>
      <c r="EY405" s="166" t="str">
        <f>IFERROR(HLOOKUP(EY$1,$H$5:$FY$1802,MATCH($A405,$A$5:$A$1802,0),0)*HLOOKUP(EY$2,$H$5:$FY$1802,MATCH($A405,$A$5:$A$1802,0),0),$H$2)</f>
        <v>-</v>
      </c>
      <c r="EZ405" s="166" t="str">
        <f>IFERROR(HLOOKUP(EZ$1,$H$5:$FY$1802,MATCH($A405,$A$5:$A$1802,0),0)*HLOOKUP(EZ$2,$H$5:$FY$1802,MATCH($A405,$A$5:$A$1802,0),0),$H$2)</f>
        <v>-</v>
      </c>
      <c r="FA405" s="166" t="str">
        <f>IFERROR(HLOOKUP(FA$1,$H$5:$FY$1802,MATCH($A405,$A$5:$A$1802,0),0)*HLOOKUP(FA$2,$H$5:$FY$1802,MATCH($A405,$A$5:$A$1802,0),0),$H$2)</f>
        <v>-</v>
      </c>
      <c r="FB405" s="166">
        <f>IFERROR(HLOOKUP(FB$1,$H$5:$FY$1802,MATCH($A405,$A$5:$A$1802,0),0)*HLOOKUP(FB$2,$H$5:$FY$1802,MATCH($A405,$A$5:$A$1802,0),0),$H$2)</f>
        <v>53492</v>
      </c>
      <c r="FC405" s="166">
        <f>IFERROR(HLOOKUP(FC$1,$H$5:$FY$1802,MATCH($A405,$A$5:$A$1802,0),0)*HLOOKUP(FC$2,$H$5:$FY$1802,MATCH($A405,$A$5:$A$1802,0),0),$H$2)</f>
        <v>84912</v>
      </c>
      <c r="FD405" s="166">
        <f>IFERROR(HLOOKUP(FD$1,$H$5:$FY$1802,MATCH($A405,$A$5:$A$1802,0),0)*HLOOKUP(FD$2,$H$5:$FY$1802,MATCH($A405,$A$5:$A$1802,0),0),$H$2)</f>
        <v>0</v>
      </c>
      <c r="FE405" s="166">
        <f>IFERROR(HLOOKUP(FE$1,$H$5:$FY$1802,MATCH($A405,$A$5:$A$1802,0),0)*HLOOKUP(FE$2,$H$5:$FY$1802,MATCH($A405,$A$5:$A$1802,0),0),$H$2)</f>
        <v>29513859</v>
      </c>
      <c r="FF405" s="166">
        <f>IFERROR(HLOOKUP(FF$1,$H$5:$FY$1802,MATCH($A405,$A$5:$A$1802,0),0)*HLOOKUP(FF$2,$H$5:$FY$1802,MATCH($A405,$A$5:$A$1802,0),0),$H$2)</f>
        <v>0</v>
      </c>
      <c r="FG405" s="166">
        <f>IFERROR(HLOOKUP(FG$1,$H$5:$FY$1802,MATCH($A405,$A$5:$A$1802,0),0)*HLOOKUP(FG$2,$H$5:$FY$1802,MATCH($A405,$A$5:$A$1802,0),0),$H$2)</f>
        <v>3575200</v>
      </c>
      <c r="FH405" s="152"/>
      <c r="FI405" s="405">
        <f t="shared" si="1080"/>
        <v>1.9319183019623549</v>
      </c>
      <c r="FJ405" s="405">
        <f t="shared" si="1080"/>
        <v>1.6055266319583501</v>
      </c>
      <c r="FK405" s="405">
        <f t="shared" si="1081"/>
        <v>1.9204614450516091</v>
      </c>
      <c r="FL405" s="405">
        <f t="shared" si="1082"/>
        <v>1.6241651487553126</v>
      </c>
      <c r="FM405" s="405">
        <f t="shared" si="1083"/>
        <v>1.3315934065934065</v>
      </c>
      <c r="FN405" s="405">
        <f t="shared" si="1084"/>
        <v>1.1360989010989011</v>
      </c>
      <c r="FO405" s="405">
        <f t="shared" si="1085"/>
        <v>1.4968678220922949</v>
      </c>
      <c r="FP405" s="405">
        <f t="shared" si="1086"/>
        <v>0.98204217999582377</v>
      </c>
      <c r="FQ405" s="405">
        <f t="shared" si="1087"/>
        <v>1.5978260869565217</v>
      </c>
      <c r="FR405" s="405">
        <f t="shared" si="1088"/>
        <v>1.0043478260869565</v>
      </c>
      <c r="FS405" s="65"/>
    </row>
    <row r="406" spans="1:175" ht="10.35" customHeight="1" x14ac:dyDescent="0.2">
      <c r="A406" s="74" t="str">
        <f t="shared" si="1075"/>
        <v>2018-19OCTOBERRX7</v>
      </c>
      <c r="B406" s="163" t="str">
        <f t="shared" si="1089"/>
        <v>2018-19</v>
      </c>
      <c r="C406" s="26" t="s">
        <v>833</v>
      </c>
      <c r="D406" s="163" t="str">
        <f>INDEX($FV$16:$FW$26,MATCH($F406,$FV$16:$FV$26,0),2)</f>
        <v>Y62</v>
      </c>
      <c r="E406" s="163" t="str">
        <f>VLOOKUP($D406,$FW$8:$FX$14,2,0)</f>
        <v>North West</v>
      </c>
      <c r="F406" s="271" t="s">
        <v>859</v>
      </c>
      <c r="G406" s="271" t="s">
        <v>876</v>
      </c>
      <c r="H406" s="272">
        <v>143528</v>
      </c>
      <c r="I406" s="272">
        <v>110811</v>
      </c>
      <c r="J406" s="272">
        <v>1379357</v>
      </c>
      <c r="K406" s="272">
        <v>12</v>
      </c>
      <c r="L406" s="272">
        <v>1</v>
      </c>
      <c r="M406" s="272" t="s">
        <v>44</v>
      </c>
      <c r="N406" s="272">
        <v>76</v>
      </c>
      <c r="O406" s="272">
        <v>132</v>
      </c>
      <c r="P406" s="272" t="s">
        <v>44</v>
      </c>
      <c r="Q406" s="272" t="s">
        <v>44</v>
      </c>
      <c r="R406" s="272" t="s">
        <v>44</v>
      </c>
      <c r="S406" s="272" t="s">
        <v>44</v>
      </c>
      <c r="T406" s="272">
        <v>96074</v>
      </c>
      <c r="U406" s="272">
        <v>8606</v>
      </c>
      <c r="V406" s="272">
        <v>6218</v>
      </c>
      <c r="W406" s="272">
        <v>51063</v>
      </c>
      <c r="X406" s="272">
        <v>22461</v>
      </c>
      <c r="Y406" s="272">
        <v>3206</v>
      </c>
      <c r="Z406" s="272">
        <v>4143341</v>
      </c>
      <c r="AA406" s="272">
        <v>481</v>
      </c>
      <c r="AB406" s="272">
        <v>800</v>
      </c>
      <c r="AC406" s="272">
        <v>3979508</v>
      </c>
      <c r="AD406" s="272">
        <v>640</v>
      </c>
      <c r="AE406" s="272">
        <v>1092</v>
      </c>
      <c r="AF406" s="272">
        <v>75475704</v>
      </c>
      <c r="AG406" s="272">
        <v>1478</v>
      </c>
      <c r="AH406" s="272">
        <v>3163</v>
      </c>
      <c r="AI406" s="272">
        <v>105719724</v>
      </c>
      <c r="AJ406" s="272">
        <v>4707</v>
      </c>
      <c r="AK406" s="272">
        <v>11193</v>
      </c>
      <c r="AL406" s="272">
        <v>18090789</v>
      </c>
      <c r="AM406" s="272">
        <v>5643</v>
      </c>
      <c r="AN406" s="272">
        <v>11988</v>
      </c>
      <c r="AO406" s="272">
        <v>6569</v>
      </c>
      <c r="AP406" s="272">
        <v>503</v>
      </c>
      <c r="AQ406" s="272">
        <v>3571</v>
      </c>
      <c r="AR406" s="272">
        <v>5873</v>
      </c>
      <c r="AS406" s="272">
        <v>371</v>
      </c>
      <c r="AT406" s="272">
        <v>2124</v>
      </c>
      <c r="AU406" s="272">
        <v>0</v>
      </c>
      <c r="AV406" s="272">
        <v>59938</v>
      </c>
      <c r="AW406" s="272">
        <v>5994</v>
      </c>
      <c r="AX406" s="272">
        <v>23573</v>
      </c>
      <c r="AY406" s="272">
        <v>89505</v>
      </c>
      <c r="AZ406" s="272">
        <v>17093</v>
      </c>
      <c r="BA406" s="272">
        <v>13875</v>
      </c>
      <c r="BB406" s="272">
        <v>12181</v>
      </c>
      <c r="BC406" s="272">
        <v>10040</v>
      </c>
      <c r="BD406" s="272">
        <v>64684</v>
      </c>
      <c r="BE406" s="272">
        <v>54501</v>
      </c>
      <c r="BF406" s="272">
        <v>30585</v>
      </c>
      <c r="BG406" s="272">
        <v>23788</v>
      </c>
      <c r="BH406" s="272">
        <v>4115</v>
      </c>
      <c r="BI406" s="272">
        <v>3436</v>
      </c>
      <c r="BJ406" s="272" t="s">
        <v>44</v>
      </c>
      <c r="BK406" s="272" t="s">
        <v>44</v>
      </c>
      <c r="BL406" s="272" t="s">
        <v>44</v>
      </c>
      <c r="BM406" s="272" t="s">
        <v>44</v>
      </c>
      <c r="BN406" s="272" t="s">
        <v>44</v>
      </c>
      <c r="BO406" s="272" t="s">
        <v>44</v>
      </c>
      <c r="BP406" s="272" t="s">
        <v>44</v>
      </c>
      <c r="BQ406" s="272" t="s">
        <v>44</v>
      </c>
      <c r="BR406" s="272" t="s">
        <v>44</v>
      </c>
      <c r="BS406" s="272" t="s">
        <v>44</v>
      </c>
      <c r="BT406" s="272" t="s">
        <v>44</v>
      </c>
      <c r="BU406" s="272" t="s">
        <v>44</v>
      </c>
      <c r="BV406" s="272" t="s">
        <v>44</v>
      </c>
      <c r="BW406" s="272" t="s">
        <v>44</v>
      </c>
      <c r="BX406" s="272" t="s">
        <v>44</v>
      </c>
      <c r="BY406" s="272" t="s">
        <v>44</v>
      </c>
      <c r="BZ406" s="272" t="s">
        <v>44</v>
      </c>
      <c r="CA406" s="272" t="s">
        <v>44</v>
      </c>
      <c r="CB406" s="272" t="s">
        <v>44</v>
      </c>
      <c r="CC406" s="272" t="s">
        <v>44</v>
      </c>
      <c r="CD406" s="272" t="s">
        <v>44</v>
      </c>
      <c r="CE406" s="272" t="s">
        <v>44</v>
      </c>
      <c r="CF406" s="272" t="s">
        <v>44</v>
      </c>
      <c r="CG406" s="272" t="s">
        <v>44</v>
      </c>
      <c r="CH406" s="272" t="s">
        <v>44</v>
      </c>
      <c r="CI406" s="272" t="s">
        <v>44</v>
      </c>
      <c r="CJ406" s="272" t="s">
        <v>44</v>
      </c>
      <c r="CK406" s="272" t="s">
        <v>44</v>
      </c>
      <c r="CL406" s="272" t="s">
        <v>44</v>
      </c>
      <c r="CM406" s="272" t="s">
        <v>44</v>
      </c>
      <c r="CN406" s="272" t="s">
        <v>44</v>
      </c>
      <c r="CO406" s="272" t="s">
        <v>44</v>
      </c>
      <c r="CP406" s="272" t="s">
        <v>44</v>
      </c>
      <c r="CQ406" s="272" t="s">
        <v>44</v>
      </c>
      <c r="CR406" s="272" t="s">
        <v>44</v>
      </c>
      <c r="CS406" s="272" t="s">
        <v>44</v>
      </c>
      <c r="CT406" s="272" t="s">
        <v>44</v>
      </c>
      <c r="CU406" s="272" t="s">
        <v>44</v>
      </c>
      <c r="CV406" s="272" t="s">
        <v>44</v>
      </c>
      <c r="CW406" s="272" t="s">
        <v>44</v>
      </c>
      <c r="CX406" s="272">
        <v>0</v>
      </c>
      <c r="CY406" s="272">
        <v>0</v>
      </c>
      <c r="CZ406" s="272">
        <v>0</v>
      </c>
      <c r="DA406" s="272">
        <v>0</v>
      </c>
      <c r="DB406" s="272">
        <v>4720</v>
      </c>
      <c r="DC406" s="272">
        <v>178341</v>
      </c>
      <c r="DD406" s="272">
        <v>38</v>
      </c>
      <c r="DE406" s="272">
        <v>78</v>
      </c>
      <c r="DF406" s="272" t="s">
        <v>44</v>
      </c>
      <c r="DG406" s="272" t="s">
        <v>44</v>
      </c>
      <c r="DH406" s="272" t="s">
        <v>44</v>
      </c>
      <c r="DI406" s="272" t="s">
        <v>44</v>
      </c>
      <c r="DJ406" s="272" t="s">
        <v>44</v>
      </c>
      <c r="DK406" s="272">
        <v>278</v>
      </c>
      <c r="DL406" s="250">
        <v>1385</v>
      </c>
      <c r="DM406" s="250">
        <v>993</v>
      </c>
      <c r="DN406" s="250">
        <v>105</v>
      </c>
      <c r="DO406" s="250">
        <v>747</v>
      </c>
      <c r="DP406" s="250">
        <v>8551920</v>
      </c>
      <c r="DQ406" s="250">
        <v>6175</v>
      </c>
      <c r="DR406" s="250">
        <v>13021</v>
      </c>
      <c r="DS406" s="250">
        <v>6847218</v>
      </c>
      <c r="DT406" s="250">
        <v>6895</v>
      </c>
      <c r="DU406" s="250">
        <v>14548</v>
      </c>
      <c r="DV406" s="250">
        <v>1014245</v>
      </c>
      <c r="DW406" s="250">
        <v>9659</v>
      </c>
      <c r="DX406" s="250">
        <v>17166</v>
      </c>
      <c r="DY406" s="250">
        <v>6907075</v>
      </c>
      <c r="DZ406" s="250">
        <v>9246</v>
      </c>
      <c r="EA406" s="250">
        <v>20003</v>
      </c>
      <c r="EB406" s="155"/>
      <c r="EC406" s="75">
        <f t="shared" si="1076"/>
        <v>10</v>
      </c>
      <c r="ED406" s="74">
        <f t="shared" si="1077"/>
        <v>2018</v>
      </c>
      <c r="EE406" s="165">
        <f t="shared" si="1078"/>
        <v>43374</v>
      </c>
      <c r="EF406" s="157">
        <f t="shared" si="1079"/>
        <v>31</v>
      </c>
      <c r="EG406" s="156"/>
      <c r="EH406" s="166">
        <f>IFERROR(HLOOKUP(EH$1,$H$5:$FY$1802,MATCH($A406,$A$5:$A$1802,0),0)*HLOOKUP(EH$2,$H$5:$FY$1802,MATCH($A406,$A$5:$A$1802,0),0),$H$2)</f>
        <v>110811</v>
      </c>
      <c r="EI406" s="166" t="str">
        <f>IFERROR(HLOOKUP(EI$1,$H$5:$FY$1802,MATCH($A406,$A$5:$A$1802,0),0)*HLOOKUP(EI$2,$H$5:$FY$1802,MATCH($A406,$A$5:$A$1802,0),0),$H$2)</f>
        <v>-</v>
      </c>
      <c r="EJ406" s="166">
        <f>IFERROR(HLOOKUP(EJ$1,$H$5:$FY$1802,MATCH($A406,$A$5:$A$1802,0),0)*HLOOKUP(EJ$2,$H$5:$FY$1802,MATCH($A406,$A$5:$A$1802,0),0),$H$2)</f>
        <v>8421636</v>
      </c>
      <c r="EK406" s="166">
        <f>IFERROR(HLOOKUP(EK$1,$H$5:$FY$1802,MATCH($A406,$A$5:$A$1802,0),0)*HLOOKUP(EK$2,$H$5:$FY$1802,MATCH($A406,$A$5:$A$1802,0),0),$H$2)</f>
        <v>14627052</v>
      </c>
      <c r="EL406" s="166">
        <f>IFERROR(HLOOKUP(EL$1,$H$5:$FY$1802,MATCH($A406,$A$5:$A$1802,0),0)*HLOOKUP(EL$2,$H$5:$FY$1802,MATCH($A406,$A$5:$A$1802,0),0),$H$2)</f>
        <v>6884800</v>
      </c>
      <c r="EM406" s="166">
        <f>IFERROR(HLOOKUP(EM$1,$H$5:$FY$1802,MATCH($A406,$A$5:$A$1802,0),0)*HLOOKUP(EM$2,$H$5:$FY$1802,MATCH($A406,$A$5:$A$1802,0),0),$H$2)</f>
        <v>6790056</v>
      </c>
      <c r="EN406" s="166">
        <f>IFERROR(HLOOKUP(EN$1,$H$5:$FY$1802,MATCH($A406,$A$5:$A$1802,0),0)*HLOOKUP(EN$2,$H$5:$FY$1802,MATCH($A406,$A$5:$A$1802,0),0),$H$2)</f>
        <v>161512269</v>
      </c>
      <c r="EO406" s="166">
        <f>IFERROR(HLOOKUP(EO$1,$H$5:$FY$1802,MATCH($A406,$A$5:$A$1802,0),0)*HLOOKUP(EO$2,$H$5:$FY$1802,MATCH($A406,$A$5:$A$1802,0),0),$H$2)</f>
        <v>251405973</v>
      </c>
      <c r="EP406" s="166">
        <f>IFERROR(HLOOKUP(EP$1,$H$5:$FY$1802,MATCH($A406,$A$5:$A$1802,0),0)*HLOOKUP(EP$2,$H$5:$FY$1802,MATCH($A406,$A$5:$A$1802,0),0),$H$2)</f>
        <v>38433528</v>
      </c>
      <c r="EQ406" s="166" t="str">
        <f>IFERROR(HLOOKUP(EQ$1,$H$5:$FY$1802,MATCH($A406,$A$5:$A$1802,0),0)*HLOOKUP(EQ$2,$H$5:$FY$1802,MATCH($A406,$A$5:$A$1802,0),0),$H$2)</f>
        <v>-</v>
      </c>
      <c r="ER406" s="166" t="str">
        <f>IFERROR(HLOOKUP(ER$1,$H$5:$FY$1802,MATCH($A406,$A$5:$A$1802,0),0)*HLOOKUP(ER$2,$H$5:$FY$1802,MATCH($A406,$A$5:$A$1802,0),0),$H$2)</f>
        <v>-</v>
      </c>
      <c r="ES406" s="166" t="str">
        <f>IFERROR(HLOOKUP(ES$1,$H$5:$FY$1802,MATCH($A406,$A$5:$A$1802,0),0)*HLOOKUP(ES$2,$H$5:$FY$1802,MATCH($A406,$A$5:$A$1802,0),0),$H$2)</f>
        <v>-</v>
      </c>
      <c r="ET406" s="166" t="str">
        <f>IFERROR(HLOOKUP(ET$1,$H$5:$FY$1802,MATCH($A406,$A$5:$A$1802,0),0)*HLOOKUP(ET$2,$H$5:$FY$1802,MATCH($A406,$A$5:$A$1802,0),0),$H$2)</f>
        <v>-</v>
      </c>
      <c r="EU406" s="166" t="str">
        <f>IFERROR(HLOOKUP(EU$1,$H$5:$FY$1802,MATCH($A406,$A$5:$A$1802,0),0)*HLOOKUP(EU$2,$H$5:$FY$1802,MATCH($A406,$A$5:$A$1802,0),0),$H$2)</f>
        <v>-</v>
      </c>
      <c r="EV406" s="166" t="str">
        <f>IFERROR(HLOOKUP(EV$1,$H$5:$FY$1802,MATCH($A406,$A$5:$A$1802,0),0)*HLOOKUP(EV$2,$H$5:$FY$1802,MATCH($A406,$A$5:$A$1802,0),0),$H$2)</f>
        <v>-</v>
      </c>
      <c r="EW406" s="166" t="str">
        <f>IFERROR(HLOOKUP(EW$1,$H$5:$FY$1802,MATCH($A406,$A$5:$A$1802,0),0)*HLOOKUP(EW$2,$H$5:$FY$1802,MATCH($A406,$A$5:$A$1802,0),0),$H$2)</f>
        <v>-</v>
      </c>
      <c r="EX406" s="166" t="str">
        <f>IFERROR(HLOOKUP(EX$1,$H$5:$FY$1802,MATCH($A406,$A$5:$A$1802,0),0)*HLOOKUP(EX$2,$H$5:$FY$1802,MATCH($A406,$A$5:$A$1802,0),0),$H$2)</f>
        <v>-</v>
      </c>
      <c r="EY406" s="166" t="str">
        <f>IFERROR(HLOOKUP(EY$1,$H$5:$FY$1802,MATCH($A406,$A$5:$A$1802,0),0)*HLOOKUP(EY$2,$H$5:$FY$1802,MATCH($A406,$A$5:$A$1802,0),0),$H$2)</f>
        <v>-</v>
      </c>
      <c r="EZ406" s="166" t="str">
        <f>IFERROR(HLOOKUP(EZ$1,$H$5:$FY$1802,MATCH($A406,$A$5:$A$1802,0),0)*HLOOKUP(EZ$2,$H$5:$FY$1802,MATCH($A406,$A$5:$A$1802,0),0),$H$2)</f>
        <v>-</v>
      </c>
      <c r="FA406" s="166" t="str">
        <f>IFERROR(HLOOKUP(FA$1,$H$5:$FY$1802,MATCH($A406,$A$5:$A$1802,0),0)*HLOOKUP(FA$2,$H$5:$FY$1802,MATCH($A406,$A$5:$A$1802,0),0),$H$2)</f>
        <v>-</v>
      </c>
      <c r="FB406" s="166">
        <f>IFERROR(HLOOKUP(FB$1,$H$5:$FY$1802,MATCH($A406,$A$5:$A$1802,0),0)*HLOOKUP(FB$2,$H$5:$FY$1802,MATCH($A406,$A$5:$A$1802,0),0),$H$2)</f>
        <v>0</v>
      </c>
      <c r="FC406" s="166">
        <f>IFERROR(HLOOKUP(FC$1,$H$5:$FY$1802,MATCH($A406,$A$5:$A$1802,0),0)*HLOOKUP(FC$2,$H$5:$FY$1802,MATCH($A406,$A$5:$A$1802,0),0),$H$2)</f>
        <v>368160</v>
      </c>
      <c r="FD406" s="166">
        <f>IFERROR(HLOOKUP(FD$1,$H$5:$FY$1802,MATCH($A406,$A$5:$A$1802,0),0)*HLOOKUP(FD$2,$H$5:$FY$1802,MATCH($A406,$A$5:$A$1802,0),0),$H$2)</f>
        <v>18034085</v>
      </c>
      <c r="FE406" s="166">
        <f>IFERROR(HLOOKUP(FE$1,$H$5:$FY$1802,MATCH($A406,$A$5:$A$1802,0),0)*HLOOKUP(FE$2,$H$5:$FY$1802,MATCH($A406,$A$5:$A$1802,0),0),$H$2)</f>
        <v>14446164</v>
      </c>
      <c r="FF406" s="166">
        <f>IFERROR(HLOOKUP(FF$1,$H$5:$FY$1802,MATCH($A406,$A$5:$A$1802,0),0)*HLOOKUP(FF$2,$H$5:$FY$1802,MATCH($A406,$A$5:$A$1802,0),0),$H$2)</f>
        <v>1802430</v>
      </c>
      <c r="FG406" s="166">
        <f>IFERROR(HLOOKUP(FG$1,$H$5:$FY$1802,MATCH($A406,$A$5:$A$1802,0),0)*HLOOKUP(FG$2,$H$5:$FY$1802,MATCH($A406,$A$5:$A$1802,0),0),$H$2)</f>
        <v>14942241</v>
      </c>
      <c r="FH406" s="152"/>
      <c r="FI406" s="405">
        <f t="shared" si="1080"/>
        <v>1.9861724378340693</v>
      </c>
      <c r="FJ406" s="405">
        <f t="shared" si="1080"/>
        <v>1.6122472693469672</v>
      </c>
      <c r="FK406" s="405">
        <f t="shared" si="1081"/>
        <v>1.9589900289482149</v>
      </c>
      <c r="FL406" s="405">
        <f t="shared" si="1082"/>
        <v>1.6146670955291091</v>
      </c>
      <c r="FM406" s="405">
        <f t="shared" si="1083"/>
        <v>1.266748918003251</v>
      </c>
      <c r="FN406" s="405">
        <f t="shared" si="1084"/>
        <v>1.067328594089654</v>
      </c>
      <c r="FO406" s="405">
        <f t="shared" si="1085"/>
        <v>1.3616936022438895</v>
      </c>
      <c r="FP406" s="405">
        <f t="shared" si="1086"/>
        <v>1.0590801834290549</v>
      </c>
      <c r="FQ406" s="405">
        <f t="shared" si="1087"/>
        <v>1.2835308796007485</v>
      </c>
      <c r="FR406" s="405">
        <f t="shared" si="1088"/>
        <v>1.0717404865876481</v>
      </c>
      <c r="FS406" s="65"/>
    </row>
    <row r="407" spans="1:175" ht="10.35" customHeight="1" x14ac:dyDescent="0.2">
      <c r="A407" s="180" t="str">
        <f t="shared" si="1075"/>
        <v>2018-19OCTOBERRYE</v>
      </c>
      <c r="B407" s="182" t="str">
        <f t="shared" si="1089"/>
        <v>2018-19</v>
      </c>
      <c r="C407" s="181" t="s">
        <v>833</v>
      </c>
      <c r="D407" s="182" t="str">
        <f>INDEX($FV$16:$FW$26,MATCH($F407,$FV$16:$FV$26,0),2)</f>
        <v>Y59</v>
      </c>
      <c r="E407" s="182" t="str">
        <f>VLOOKUP($D407,$FW$8:$FX$14,2,0)</f>
        <v>South East</v>
      </c>
      <c r="F407" s="273" t="s">
        <v>861</v>
      </c>
      <c r="G407" s="273" t="s">
        <v>877</v>
      </c>
      <c r="H407" s="274">
        <v>65496</v>
      </c>
      <c r="I407" s="274">
        <v>40094</v>
      </c>
      <c r="J407" s="274">
        <v>317947</v>
      </c>
      <c r="K407" s="274">
        <v>8</v>
      </c>
      <c r="L407" s="274">
        <v>3</v>
      </c>
      <c r="M407" s="274" t="s">
        <v>44</v>
      </c>
      <c r="N407" s="274">
        <v>39</v>
      </c>
      <c r="O407" s="274">
        <v>96</v>
      </c>
      <c r="P407" s="274" t="s">
        <v>44</v>
      </c>
      <c r="Q407" s="274" t="s">
        <v>44</v>
      </c>
      <c r="R407" s="274" t="s">
        <v>44</v>
      </c>
      <c r="S407" s="274" t="s">
        <v>44</v>
      </c>
      <c r="T407" s="274">
        <v>46769</v>
      </c>
      <c r="U407" s="274">
        <v>2604</v>
      </c>
      <c r="V407" s="274">
        <v>1588</v>
      </c>
      <c r="W407" s="274">
        <v>22292</v>
      </c>
      <c r="X407" s="274">
        <v>14620</v>
      </c>
      <c r="Y407" s="274">
        <v>1050</v>
      </c>
      <c r="Z407" s="274">
        <v>1074245</v>
      </c>
      <c r="AA407" s="274">
        <v>413</v>
      </c>
      <c r="AB407" s="274">
        <v>764</v>
      </c>
      <c r="AC407" s="274">
        <v>965135</v>
      </c>
      <c r="AD407" s="274">
        <v>608</v>
      </c>
      <c r="AE407" s="274">
        <v>1133</v>
      </c>
      <c r="AF407" s="274">
        <v>21041959</v>
      </c>
      <c r="AG407" s="274">
        <v>944</v>
      </c>
      <c r="AH407" s="274">
        <v>1870</v>
      </c>
      <c r="AI407" s="274">
        <v>40986031</v>
      </c>
      <c r="AJ407" s="274">
        <v>2803</v>
      </c>
      <c r="AK407" s="274">
        <v>6514</v>
      </c>
      <c r="AL407" s="274">
        <v>4423234</v>
      </c>
      <c r="AM407" s="274">
        <v>4213</v>
      </c>
      <c r="AN407" s="274">
        <v>9466</v>
      </c>
      <c r="AO407" s="274">
        <v>2649</v>
      </c>
      <c r="AP407" s="274">
        <v>20</v>
      </c>
      <c r="AQ407" s="274">
        <v>116</v>
      </c>
      <c r="AR407" s="274">
        <v>305</v>
      </c>
      <c r="AS407" s="274">
        <v>218</v>
      </c>
      <c r="AT407" s="274">
        <v>2295</v>
      </c>
      <c r="AU407" s="274">
        <v>0</v>
      </c>
      <c r="AV407" s="274">
        <v>25626</v>
      </c>
      <c r="AW407" s="274">
        <v>3072</v>
      </c>
      <c r="AX407" s="274">
        <v>15422</v>
      </c>
      <c r="AY407" s="274">
        <v>44120</v>
      </c>
      <c r="AZ407" s="274">
        <v>5104</v>
      </c>
      <c r="BA407" s="274">
        <v>3973</v>
      </c>
      <c r="BB407" s="274">
        <v>3122</v>
      </c>
      <c r="BC407" s="274">
        <v>2475</v>
      </c>
      <c r="BD407" s="274">
        <v>30503</v>
      </c>
      <c r="BE407" s="274">
        <v>25406</v>
      </c>
      <c r="BF407" s="274">
        <v>20943</v>
      </c>
      <c r="BG407" s="274">
        <v>16463</v>
      </c>
      <c r="BH407" s="274">
        <v>1527</v>
      </c>
      <c r="BI407" s="274">
        <v>1167</v>
      </c>
      <c r="BJ407" s="274" t="s">
        <v>44</v>
      </c>
      <c r="BK407" s="274" t="s">
        <v>44</v>
      </c>
      <c r="BL407" s="274" t="s">
        <v>44</v>
      </c>
      <c r="BM407" s="274" t="s">
        <v>44</v>
      </c>
      <c r="BN407" s="274" t="s">
        <v>44</v>
      </c>
      <c r="BO407" s="274" t="s">
        <v>44</v>
      </c>
      <c r="BP407" s="274" t="s">
        <v>44</v>
      </c>
      <c r="BQ407" s="274" t="s">
        <v>44</v>
      </c>
      <c r="BR407" s="274" t="s">
        <v>44</v>
      </c>
      <c r="BS407" s="274" t="s">
        <v>44</v>
      </c>
      <c r="BT407" s="274" t="s">
        <v>44</v>
      </c>
      <c r="BU407" s="274" t="s">
        <v>44</v>
      </c>
      <c r="BV407" s="274" t="s">
        <v>44</v>
      </c>
      <c r="BW407" s="274" t="s">
        <v>44</v>
      </c>
      <c r="BX407" s="274" t="s">
        <v>44</v>
      </c>
      <c r="BY407" s="274" t="s">
        <v>44</v>
      </c>
      <c r="BZ407" s="274" t="s">
        <v>44</v>
      </c>
      <c r="CA407" s="274" t="s">
        <v>44</v>
      </c>
      <c r="CB407" s="274" t="s">
        <v>44</v>
      </c>
      <c r="CC407" s="274" t="s">
        <v>44</v>
      </c>
      <c r="CD407" s="274" t="s">
        <v>44</v>
      </c>
      <c r="CE407" s="274" t="s">
        <v>44</v>
      </c>
      <c r="CF407" s="274" t="s">
        <v>44</v>
      </c>
      <c r="CG407" s="274" t="s">
        <v>44</v>
      </c>
      <c r="CH407" s="274" t="s">
        <v>44</v>
      </c>
      <c r="CI407" s="274" t="s">
        <v>44</v>
      </c>
      <c r="CJ407" s="274" t="s">
        <v>44</v>
      </c>
      <c r="CK407" s="274" t="s">
        <v>44</v>
      </c>
      <c r="CL407" s="274" t="s">
        <v>44</v>
      </c>
      <c r="CM407" s="274" t="s">
        <v>44</v>
      </c>
      <c r="CN407" s="274" t="s">
        <v>44</v>
      </c>
      <c r="CO407" s="274" t="s">
        <v>44</v>
      </c>
      <c r="CP407" s="274" t="s">
        <v>44</v>
      </c>
      <c r="CQ407" s="274" t="s">
        <v>44</v>
      </c>
      <c r="CR407" s="274" t="s">
        <v>44</v>
      </c>
      <c r="CS407" s="274" t="s">
        <v>44</v>
      </c>
      <c r="CT407" s="274" t="s">
        <v>44</v>
      </c>
      <c r="CU407" s="274" t="s">
        <v>44</v>
      </c>
      <c r="CV407" s="274" t="s">
        <v>44</v>
      </c>
      <c r="CW407" s="274" t="s">
        <v>44</v>
      </c>
      <c r="CX407" s="274">
        <v>167</v>
      </c>
      <c r="CY407" s="274">
        <v>60065</v>
      </c>
      <c r="CZ407" s="274">
        <v>360</v>
      </c>
      <c r="DA407" s="274">
        <v>557</v>
      </c>
      <c r="DB407" s="274">
        <v>2084</v>
      </c>
      <c r="DC407" s="274">
        <v>80104</v>
      </c>
      <c r="DD407" s="274">
        <v>38</v>
      </c>
      <c r="DE407" s="274">
        <v>76</v>
      </c>
      <c r="DF407" s="274" t="s">
        <v>44</v>
      </c>
      <c r="DG407" s="274" t="s">
        <v>44</v>
      </c>
      <c r="DH407" s="274" t="s">
        <v>44</v>
      </c>
      <c r="DI407" s="274" t="s">
        <v>44</v>
      </c>
      <c r="DJ407" s="274" t="s">
        <v>44</v>
      </c>
      <c r="DK407" s="274">
        <v>0</v>
      </c>
      <c r="DL407" s="251">
        <v>1906</v>
      </c>
      <c r="DM407" s="251">
        <v>1282</v>
      </c>
      <c r="DN407" s="251">
        <v>0</v>
      </c>
      <c r="DO407" s="251">
        <v>366</v>
      </c>
      <c r="DP407" s="251">
        <v>5064801</v>
      </c>
      <c r="DQ407" s="251">
        <v>2657</v>
      </c>
      <c r="DR407" s="251">
        <v>4729</v>
      </c>
      <c r="DS407" s="251">
        <v>6520821</v>
      </c>
      <c r="DT407" s="251">
        <v>5086</v>
      </c>
      <c r="DU407" s="251">
        <v>9501</v>
      </c>
      <c r="DV407" s="251">
        <v>0</v>
      </c>
      <c r="DW407" s="251">
        <v>0</v>
      </c>
      <c r="DX407" s="251">
        <v>0</v>
      </c>
      <c r="DY407" s="251">
        <v>2841108</v>
      </c>
      <c r="DZ407" s="251">
        <v>7763</v>
      </c>
      <c r="EA407" s="251">
        <v>15365</v>
      </c>
      <c r="EB407" s="183"/>
      <c r="EC407" s="184">
        <f t="shared" si="1076"/>
        <v>10</v>
      </c>
      <c r="ED407" s="180">
        <f t="shared" si="1077"/>
        <v>2018</v>
      </c>
      <c r="EE407" s="185">
        <f t="shared" si="1078"/>
        <v>43374</v>
      </c>
      <c r="EF407" s="186">
        <f t="shared" si="1079"/>
        <v>31</v>
      </c>
      <c r="EG407" s="187"/>
      <c r="EH407" s="188">
        <f>IFERROR(HLOOKUP(EH$1,$H$5:$FY$1802,MATCH($A407,$A$5:$A$1802,0),0)*HLOOKUP(EH$2,$H$5:$FY$1802,MATCH($A407,$A$5:$A$1802,0),0),$H$2)</f>
        <v>120282</v>
      </c>
      <c r="EI407" s="188" t="str">
        <f>IFERROR(HLOOKUP(EI$1,$H$5:$FY$1802,MATCH($A407,$A$5:$A$1802,0),0)*HLOOKUP(EI$2,$H$5:$FY$1802,MATCH($A407,$A$5:$A$1802,0),0),$H$2)</f>
        <v>-</v>
      </c>
      <c r="EJ407" s="188">
        <f>IFERROR(HLOOKUP(EJ$1,$H$5:$FY$1802,MATCH($A407,$A$5:$A$1802,0),0)*HLOOKUP(EJ$2,$H$5:$FY$1802,MATCH($A407,$A$5:$A$1802,0),0),$H$2)</f>
        <v>1563666</v>
      </c>
      <c r="EK407" s="188">
        <f>IFERROR(HLOOKUP(EK$1,$H$5:$FY$1802,MATCH($A407,$A$5:$A$1802,0),0)*HLOOKUP(EK$2,$H$5:$FY$1802,MATCH($A407,$A$5:$A$1802,0),0),$H$2)</f>
        <v>3849024</v>
      </c>
      <c r="EL407" s="188">
        <f>IFERROR(HLOOKUP(EL$1,$H$5:$FY$1802,MATCH($A407,$A$5:$A$1802,0),0)*HLOOKUP(EL$2,$H$5:$FY$1802,MATCH($A407,$A$5:$A$1802,0),0),$H$2)</f>
        <v>1989456</v>
      </c>
      <c r="EM407" s="188">
        <f>IFERROR(HLOOKUP(EM$1,$H$5:$FY$1802,MATCH($A407,$A$5:$A$1802,0),0)*HLOOKUP(EM$2,$H$5:$FY$1802,MATCH($A407,$A$5:$A$1802,0),0),$H$2)</f>
        <v>1799204</v>
      </c>
      <c r="EN407" s="188">
        <f>IFERROR(HLOOKUP(EN$1,$H$5:$FY$1802,MATCH($A407,$A$5:$A$1802,0),0)*HLOOKUP(EN$2,$H$5:$FY$1802,MATCH($A407,$A$5:$A$1802,0),0),$H$2)</f>
        <v>41686040</v>
      </c>
      <c r="EO407" s="188">
        <f>IFERROR(HLOOKUP(EO$1,$H$5:$FY$1802,MATCH($A407,$A$5:$A$1802,0),0)*HLOOKUP(EO$2,$H$5:$FY$1802,MATCH($A407,$A$5:$A$1802,0),0),$H$2)</f>
        <v>95234680</v>
      </c>
      <c r="EP407" s="188">
        <f>IFERROR(HLOOKUP(EP$1,$H$5:$FY$1802,MATCH($A407,$A$5:$A$1802,0),0)*HLOOKUP(EP$2,$H$5:$FY$1802,MATCH($A407,$A$5:$A$1802,0),0),$H$2)</f>
        <v>9939300</v>
      </c>
      <c r="EQ407" s="188" t="str">
        <f>IFERROR(HLOOKUP(EQ$1,$H$5:$FY$1802,MATCH($A407,$A$5:$A$1802,0),0)*HLOOKUP(EQ$2,$H$5:$FY$1802,MATCH($A407,$A$5:$A$1802,0),0),$H$2)</f>
        <v>-</v>
      </c>
      <c r="ER407" s="188" t="str">
        <f>IFERROR(HLOOKUP(ER$1,$H$5:$FY$1802,MATCH($A407,$A$5:$A$1802,0),0)*HLOOKUP(ER$2,$H$5:$FY$1802,MATCH($A407,$A$5:$A$1802,0),0),$H$2)</f>
        <v>-</v>
      </c>
      <c r="ES407" s="188" t="str">
        <f>IFERROR(HLOOKUP(ES$1,$H$5:$FY$1802,MATCH($A407,$A$5:$A$1802,0),0)*HLOOKUP(ES$2,$H$5:$FY$1802,MATCH($A407,$A$5:$A$1802,0),0),$H$2)</f>
        <v>-</v>
      </c>
      <c r="ET407" s="188" t="str">
        <f>IFERROR(HLOOKUP(ET$1,$H$5:$FY$1802,MATCH($A407,$A$5:$A$1802,0),0)*HLOOKUP(ET$2,$H$5:$FY$1802,MATCH($A407,$A$5:$A$1802,0),0),$H$2)</f>
        <v>-</v>
      </c>
      <c r="EU407" s="188" t="str">
        <f>IFERROR(HLOOKUP(EU$1,$H$5:$FY$1802,MATCH($A407,$A$5:$A$1802,0),0)*HLOOKUP(EU$2,$H$5:$FY$1802,MATCH($A407,$A$5:$A$1802,0),0),$H$2)</f>
        <v>-</v>
      </c>
      <c r="EV407" s="188" t="str">
        <f>IFERROR(HLOOKUP(EV$1,$H$5:$FY$1802,MATCH($A407,$A$5:$A$1802,0),0)*HLOOKUP(EV$2,$H$5:$FY$1802,MATCH($A407,$A$5:$A$1802,0),0),$H$2)</f>
        <v>-</v>
      </c>
      <c r="EW407" s="188" t="str">
        <f>IFERROR(HLOOKUP(EW$1,$H$5:$FY$1802,MATCH($A407,$A$5:$A$1802,0),0)*HLOOKUP(EW$2,$H$5:$FY$1802,MATCH($A407,$A$5:$A$1802,0),0),$H$2)</f>
        <v>-</v>
      </c>
      <c r="EX407" s="188" t="str">
        <f>IFERROR(HLOOKUP(EX$1,$H$5:$FY$1802,MATCH($A407,$A$5:$A$1802,0),0)*HLOOKUP(EX$2,$H$5:$FY$1802,MATCH($A407,$A$5:$A$1802,0),0),$H$2)</f>
        <v>-</v>
      </c>
      <c r="EY407" s="188" t="str">
        <f>IFERROR(HLOOKUP(EY$1,$H$5:$FY$1802,MATCH($A407,$A$5:$A$1802,0),0)*HLOOKUP(EY$2,$H$5:$FY$1802,MATCH($A407,$A$5:$A$1802,0),0),$H$2)</f>
        <v>-</v>
      </c>
      <c r="EZ407" s="188" t="str">
        <f>IFERROR(HLOOKUP(EZ$1,$H$5:$FY$1802,MATCH($A407,$A$5:$A$1802,0),0)*HLOOKUP(EZ$2,$H$5:$FY$1802,MATCH($A407,$A$5:$A$1802,0),0),$H$2)</f>
        <v>-</v>
      </c>
      <c r="FA407" s="188" t="str">
        <f>IFERROR(HLOOKUP(FA$1,$H$5:$FY$1802,MATCH($A407,$A$5:$A$1802,0),0)*HLOOKUP(FA$2,$H$5:$FY$1802,MATCH($A407,$A$5:$A$1802,0),0),$H$2)</f>
        <v>-</v>
      </c>
      <c r="FB407" s="188">
        <f>IFERROR(HLOOKUP(FB$1,$H$5:$FY$1802,MATCH($A407,$A$5:$A$1802,0),0)*HLOOKUP(FB$2,$H$5:$FY$1802,MATCH($A407,$A$5:$A$1802,0),0),$H$2)</f>
        <v>93019</v>
      </c>
      <c r="FC407" s="188">
        <f>IFERROR(HLOOKUP(FC$1,$H$5:$FY$1802,MATCH($A407,$A$5:$A$1802,0),0)*HLOOKUP(FC$2,$H$5:$FY$1802,MATCH($A407,$A$5:$A$1802,0),0),$H$2)</f>
        <v>158384</v>
      </c>
      <c r="FD407" s="188">
        <f>IFERROR(HLOOKUP(FD$1,$H$5:$FY$1802,MATCH($A407,$A$5:$A$1802,0),0)*HLOOKUP(FD$2,$H$5:$FY$1802,MATCH($A407,$A$5:$A$1802,0),0),$H$2)</f>
        <v>9013474</v>
      </c>
      <c r="FE407" s="188">
        <f>IFERROR(HLOOKUP(FE$1,$H$5:$FY$1802,MATCH($A407,$A$5:$A$1802,0),0)*HLOOKUP(FE$2,$H$5:$FY$1802,MATCH($A407,$A$5:$A$1802,0),0),$H$2)</f>
        <v>12180282</v>
      </c>
      <c r="FF407" s="188">
        <f>IFERROR(HLOOKUP(FF$1,$H$5:$FY$1802,MATCH($A407,$A$5:$A$1802,0),0)*HLOOKUP(FF$2,$H$5:$FY$1802,MATCH($A407,$A$5:$A$1802,0),0),$H$2)</f>
        <v>0</v>
      </c>
      <c r="FG407" s="188">
        <f>IFERROR(HLOOKUP(FG$1,$H$5:$FY$1802,MATCH($A407,$A$5:$A$1802,0),0)*HLOOKUP(FG$2,$H$5:$FY$1802,MATCH($A407,$A$5:$A$1802,0),0),$H$2)</f>
        <v>5623590</v>
      </c>
      <c r="FH407" s="189"/>
      <c r="FI407" s="406">
        <f t="shared" si="1080"/>
        <v>1.9600614439324118</v>
      </c>
      <c r="FJ407" s="406">
        <f t="shared" si="1080"/>
        <v>1.5257296466973886</v>
      </c>
      <c r="FK407" s="406">
        <f t="shared" si="1081"/>
        <v>1.9659949622166246</v>
      </c>
      <c r="FL407" s="406">
        <f t="shared" si="1082"/>
        <v>1.5585642317380353</v>
      </c>
      <c r="FM407" s="406">
        <f t="shared" si="1083"/>
        <v>1.3683384173694599</v>
      </c>
      <c r="FN407" s="406">
        <f t="shared" si="1084"/>
        <v>1.1396913691010229</v>
      </c>
      <c r="FO407" s="406">
        <f t="shared" si="1085"/>
        <v>1.4324897400820793</v>
      </c>
      <c r="FP407" s="406">
        <f t="shared" si="1086"/>
        <v>1.1260601915184678</v>
      </c>
      <c r="FQ407" s="406">
        <f t="shared" si="1087"/>
        <v>1.4542857142857142</v>
      </c>
      <c r="FR407" s="406">
        <f t="shared" si="1088"/>
        <v>1.1114285714285714</v>
      </c>
      <c r="FS407" s="410"/>
    </row>
    <row r="408" spans="1:175" ht="10.35" customHeight="1" x14ac:dyDescent="0.2">
      <c r="A408" s="74" t="str">
        <f t="shared" si="1075"/>
        <v>2018-19OCTOBERRYD</v>
      </c>
      <c r="B408" s="163" t="str">
        <f t="shared" si="1089"/>
        <v>2018-19</v>
      </c>
      <c r="C408" s="26" t="s">
        <v>833</v>
      </c>
      <c r="D408" s="163" t="str">
        <f>INDEX($FV$16:$FW$26,MATCH($F408,$FV$16:$FV$26,0),2)</f>
        <v>Y59</v>
      </c>
      <c r="E408" s="163" t="str">
        <f>VLOOKUP($D408,$FW$8:$FX$14,2,0)</f>
        <v>South East</v>
      </c>
      <c r="F408" s="271" t="s">
        <v>863</v>
      </c>
      <c r="G408" s="271" t="s">
        <v>878</v>
      </c>
      <c r="H408" s="272">
        <v>79576</v>
      </c>
      <c r="I408" s="272">
        <v>63761</v>
      </c>
      <c r="J408" s="272">
        <v>741002</v>
      </c>
      <c r="K408" s="272">
        <v>12</v>
      </c>
      <c r="L408" s="272">
        <v>3</v>
      </c>
      <c r="M408" s="272" t="s">
        <v>44</v>
      </c>
      <c r="N408" s="272">
        <v>70</v>
      </c>
      <c r="O408" s="272">
        <v>154</v>
      </c>
      <c r="P408" s="272" t="s">
        <v>44</v>
      </c>
      <c r="Q408" s="272" t="s">
        <v>44</v>
      </c>
      <c r="R408" s="272" t="s">
        <v>44</v>
      </c>
      <c r="S408" s="272" t="s">
        <v>44</v>
      </c>
      <c r="T408" s="272">
        <v>59508</v>
      </c>
      <c r="U408" s="272">
        <v>3458</v>
      </c>
      <c r="V408" s="272">
        <v>2199</v>
      </c>
      <c r="W408" s="272">
        <v>29905</v>
      </c>
      <c r="X408" s="272">
        <v>19964</v>
      </c>
      <c r="Y408" s="272">
        <v>781</v>
      </c>
      <c r="Z408" s="272">
        <v>1556762</v>
      </c>
      <c r="AA408" s="272">
        <v>450</v>
      </c>
      <c r="AB408" s="272">
        <v>836</v>
      </c>
      <c r="AC408" s="272">
        <v>1402705</v>
      </c>
      <c r="AD408" s="272">
        <v>638</v>
      </c>
      <c r="AE408" s="272">
        <v>1198</v>
      </c>
      <c r="AF408" s="272">
        <v>34820047</v>
      </c>
      <c r="AG408" s="272">
        <v>1164</v>
      </c>
      <c r="AH408" s="272">
        <v>2196</v>
      </c>
      <c r="AI408" s="272">
        <v>97728249</v>
      </c>
      <c r="AJ408" s="272">
        <v>4895</v>
      </c>
      <c r="AK408" s="272">
        <v>11421</v>
      </c>
      <c r="AL408" s="272">
        <v>5579701</v>
      </c>
      <c r="AM408" s="272">
        <v>7144</v>
      </c>
      <c r="AN408" s="272">
        <v>16709</v>
      </c>
      <c r="AO408" s="272">
        <v>3359</v>
      </c>
      <c r="AP408" s="272">
        <v>140</v>
      </c>
      <c r="AQ408" s="272">
        <v>620</v>
      </c>
      <c r="AR408" s="272">
        <v>539</v>
      </c>
      <c r="AS408" s="272">
        <v>286</v>
      </c>
      <c r="AT408" s="272">
        <v>2313</v>
      </c>
      <c r="AU408" s="272">
        <v>472</v>
      </c>
      <c r="AV408" s="272">
        <v>36332</v>
      </c>
      <c r="AW408" s="272">
        <v>538</v>
      </c>
      <c r="AX408" s="272">
        <v>19279</v>
      </c>
      <c r="AY408" s="272">
        <v>56149</v>
      </c>
      <c r="AZ408" s="272">
        <v>7871</v>
      </c>
      <c r="BA408" s="272">
        <v>5773</v>
      </c>
      <c r="BB408" s="272">
        <v>5033</v>
      </c>
      <c r="BC408" s="272">
        <v>3754</v>
      </c>
      <c r="BD408" s="272">
        <v>42215</v>
      </c>
      <c r="BE408" s="272">
        <v>33308</v>
      </c>
      <c r="BF408" s="272">
        <v>33864</v>
      </c>
      <c r="BG408" s="272">
        <v>21222</v>
      </c>
      <c r="BH408" s="272">
        <v>1428</v>
      </c>
      <c r="BI408" s="272">
        <v>821</v>
      </c>
      <c r="BJ408" s="272" t="s">
        <v>44</v>
      </c>
      <c r="BK408" s="272" t="s">
        <v>44</v>
      </c>
      <c r="BL408" s="272" t="s">
        <v>44</v>
      </c>
      <c r="BM408" s="272" t="s">
        <v>44</v>
      </c>
      <c r="BN408" s="272" t="s">
        <v>44</v>
      </c>
      <c r="BO408" s="272" t="s">
        <v>44</v>
      </c>
      <c r="BP408" s="272" t="s">
        <v>44</v>
      </c>
      <c r="BQ408" s="272" t="s">
        <v>44</v>
      </c>
      <c r="BR408" s="272" t="s">
        <v>44</v>
      </c>
      <c r="BS408" s="272" t="s">
        <v>44</v>
      </c>
      <c r="BT408" s="272" t="s">
        <v>44</v>
      </c>
      <c r="BU408" s="272" t="s">
        <v>44</v>
      </c>
      <c r="BV408" s="272" t="s">
        <v>44</v>
      </c>
      <c r="BW408" s="272" t="s">
        <v>44</v>
      </c>
      <c r="BX408" s="272" t="s">
        <v>44</v>
      </c>
      <c r="BY408" s="272" t="s">
        <v>44</v>
      </c>
      <c r="BZ408" s="272" t="s">
        <v>44</v>
      </c>
      <c r="CA408" s="272" t="s">
        <v>44</v>
      </c>
      <c r="CB408" s="272" t="s">
        <v>44</v>
      </c>
      <c r="CC408" s="272" t="s">
        <v>44</v>
      </c>
      <c r="CD408" s="272" t="s">
        <v>44</v>
      </c>
      <c r="CE408" s="272" t="s">
        <v>44</v>
      </c>
      <c r="CF408" s="272" t="s">
        <v>44</v>
      </c>
      <c r="CG408" s="272" t="s">
        <v>44</v>
      </c>
      <c r="CH408" s="272" t="s">
        <v>44</v>
      </c>
      <c r="CI408" s="272" t="s">
        <v>44</v>
      </c>
      <c r="CJ408" s="272" t="s">
        <v>44</v>
      </c>
      <c r="CK408" s="272" t="s">
        <v>44</v>
      </c>
      <c r="CL408" s="272" t="s">
        <v>44</v>
      </c>
      <c r="CM408" s="272" t="s">
        <v>44</v>
      </c>
      <c r="CN408" s="272" t="s">
        <v>44</v>
      </c>
      <c r="CO408" s="272" t="s">
        <v>44</v>
      </c>
      <c r="CP408" s="272" t="s">
        <v>44</v>
      </c>
      <c r="CQ408" s="272" t="s">
        <v>44</v>
      </c>
      <c r="CR408" s="272" t="s">
        <v>44</v>
      </c>
      <c r="CS408" s="272" t="s">
        <v>44</v>
      </c>
      <c r="CT408" s="272" t="s">
        <v>44</v>
      </c>
      <c r="CU408" s="272" t="s">
        <v>44</v>
      </c>
      <c r="CV408" s="272" t="s">
        <v>44</v>
      </c>
      <c r="CW408" s="272" t="s">
        <v>44</v>
      </c>
      <c r="CX408" s="272">
        <v>318</v>
      </c>
      <c r="CY408" s="272">
        <v>96078</v>
      </c>
      <c r="CZ408" s="272">
        <v>302</v>
      </c>
      <c r="DA408" s="272">
        <v>497</v>
      </c>
      <c r="DB408" s="272">
        <v>2632</v>
      </c>
      <c r="DC408" s="272">
        <v>132897</v>
      </c>
      <c r="DD408" s="272">
        <v>50</v>
      </c>
      <c r="DE408" s="272">
        <v>81</v>
      </c>
      <c r="DF408" s="272" t="s">
        <v>44</v>
      </c>
      <c r="DG408" s="272" t="s">
        <v>44</v>
      </c>
      <c r="DH408" s="272" t="s">
        <v>44</v>
      </c>
      <c r="DI408" s="272" t="s">
        <v>44</v>
      </c>
      <c r="DJ408" s="272" t="s">
        <v>44</v>
      </c>
      <c r="DK408" s="272">
        <v>0</v>
      </c>
      <c r="DL408" s="250">
        <v>208</v>
      </c>
      <c r="DM408" s="250">
        <v>1552</v>
      </c>
      <c r="DN408" s="250">
        <v>0</v>
      </c>
      <c r="DO408" s="250">
        <v>281</v>
      </c>
      <c r="DP408" s="250">
        <v>1322899</v>
      </c>
      <c r="DQ408" s="250">
        <v>6360</v>
      </c>
      <c r="DR408" s="250">
        <v>14574</v>
      </c>
      <c r="DS408" s="250">
        <v>12367068</v>
      </c>
      <c r="DT408" s="250">
        <v>7968</v>
      </c>
      <c r="DU408" s="250">
        <v>16966</v>
      </c>
      <c r="DV408" s="250">
        <v>0</v>
      </c>
      <c r="DW408" s="250">
        <v>0</v>
      </c>
      <c r="DX408" s="250">
        <v>0</v>
      </c>
      <c r="DY408" s="250">
        <v>2799784</v>
      </c>
      <c r="DZ408" s="250">
        <v>9964</v>
      </c>
      <c r="EA408" s="250">
        <v>21605</v>
      </c>
      <c r="EB408" s="155"/>
      <c r="EC408" s="75">
        <f t="shared" si="1076"/>
        <v>10</v>
      </c>
      <c r="ED408" s="74">
        <f t="shared" si="1077"/>
        <v>2018</v>
      </c>
      <c r="EE408" s="165">
        <f t="shared" si="1078"/>
        <v>43374</v>
      </c>
      <c r="EF408" s="157">
        <f t="shared" si="1079"/>
        <v>31</v>
      </c>
      <c r="EG408" s="156"/>
      <c r="EH408" s="166">
        <f>IFERROR(HLOOKUP(EH$1,$H$5:$FY$1802,MATCH($A408,$A$5:$A$1802,0),0)*HLOOKUP(EH$2,$H$5:$FY$1802,MATCH($A408,$A$5:$A$1802,0),0),$H$2)</f>
        <v>191283</v>
      </c>
      <c r="EI408" s="166" t="str">
        <f>IFERROR(HLOOKUP(EI$1,$H$5:$FY$1802,MATCH($A408,$A$5:$A$1802,0),0)*HLOOKUP(EI$2,$H$5:$FY$1802,MATCH($A408,$A$5:$A$1802,0),0),$H$2)</f>
        <v>-</v>
      </c>
      <c r="EJ408" s="166">
        <f>IFERROR(HLOOKUP(EJ$1,$H$5:$FY$1802,MATCH($A408,$A$5:$A$1802,0),0)*HLOOKUP(EJ$2,$H$5:$FY$1802,MATCH($A408,$A$5:$A$1802,0),0),$H$2)</f>
        <v>4463270</v>
      </c>
      <c r="EK408" s="166">
        <f>IFERROR(HLOOKUP(EK$1,$H$5:$FY$1802,MATCH($A408,$A$5:$A$1802,0),0)*HLOOKUP(EK$2,$H$5:$FY$1802,MATCH($A408,$A$5:$A$1802,0),0),$H$2)</f>
        <v>9819194</v>
      </c>
      <c r="EL408" s="166">
        <f>IFERROR(HLOOKUP(EL$1,$H$5:$FY$1802,MATCH($A408,$A$5:$A$1802,0),0)*HLOOKUP(EL$2,$H$5:$FY$1802,MATCH($A408,$A$5:$A$1802,0),0),$H$2)</f>
        <v>2890888</v>
      </c>
      <c r="EM408" s="166">
        <f>IFERROR(HLOOKUP(EM$1,$H$5:$FY$1802,MATCH($A408,$A$5:$A$1802,0),0)*HLOOKUP(EM$2,$H$5:$FY$1802,MATCH($A408,$A$5:$A$1802,0),0),$H$2)</f>
        <v>2634402</v>
      </c>
      <c r="EN408" s="166">
        <f>IFERROR(HLOOKUP(EN$1,$H$5:$FY$1802,MATCH($A408,$A$5:$A$1802,0),0)*HLOOKUP(EN$2,$H$5:$FY$1802,MATCH($A408,$A$5:$A$1802,0),0),$H$2)</f>
        <v>65671380</v>
      </c>
      <c r="EO408" s="166">
        <f>IFERROR(HLOOKUP(EO$1,$H$5:$FY$1802,MATCH($A408,$A$5:$A$1802,0),0)*HLOOKUP(EO$2,$H$5:$FY$1802,MATCH($A408,$A$5:$A$1802,0),0),$H$2)</f>
        <v>228008844</v>
      </c>
      <c r="EP408" s="166">
        <f>IFERROR(HLOOKUP(EP$1,$H$5:$FY$1802,MATCH($A408,$A$5:$A$1802,0),0)*HLOOKUP(EP$2,$H$5:$FY$1802,MATCH($A408,$A$5:$A$1802,0),0),$H$2)</f>
        <v>13049729</v>
      </c>
      <c r="EQ408" s="166" t="str">
        <f>IFERROR(HLOOKUP(EQ$1,$H$5:$FY$1802,MATCH($A408,$A$5:$A$1802,0),0)*HLOOKUP(EQ$2,$H$5:$FY$1802,MATCH($A408,$A$5:$A$1802,0),0),$H$2)</f>
        <v>-</v>
      </c>
      <c r="ER408" s="166" t="str">
        <f>IFERROR(HLOOKUP(ER$1,$H$5:$FY$1802,MATCH($A408,$A$5:$A$1802,0),0)*HLOOKUP(ER$2,$H$5:$FY$1802,MATCH($A408,$A$5:$A$1802,0),0),$H$2)</f>
        <v>-</v>
      </c>
      <c r="ES408" s="166" t="str">
        <f>IFERROR(HLOOKUP(ES$1,$H$5:$FY$1802,MATCH($A408,$A$5:$A$1802,0),0)*HLOOKUP(ES$2,$H$5:$FY$1802,MATCH($A408,$A$5:$A$1802,0),0),$H$2)</f>
        <v>-</v>
      </c>
      <c r="ET408" s="166" t="str">
        <f>IFERROR(HLOOKUP(ET$1,$H$5:$FY$1802,MATCH($A408,$A$5:$A$1802,0),0)*HLOOKUP(ET$2,$H$5:$FY$1802,MATCH($A408,$A$5:$A$1802,0),0),$H$2)</f>
        <v>-</v>
      </c>
      <c r="EU408" s="166" t="str">
        <f>IFERROR(HLOOKUP(EU$1,$H$5:$FY$1802,MATCH($A408,$A$5:$A$1802,0),0)*HLOOKUP(EU$2,$H$5:$FY$1802,MATCH($A408,$A$5:$A$1802,0),0),$H$2)</f>
        <v>-</v>
      </c>
      <c r="EV408" s="166" t="str">
        <f>IFERROR(HLOOKUP(EV$1,$H$5:$FY$1802,MATCH($A408,$A$5:$A$1802,0),0)*HLOOKUP(EV$2,$H$5:$FY$1802,MATCH($A408,$A$5:$A$1802,0),0),$H$2)</f>
        <v>-</v>
      </c>
      <c r="EW408" s="166" t="str">
        <f>IFERROR(HLOOKUP(EW$1,$H$5:$FY$1802,MATCH($A408,$A$5:$A$1802,0),0)*HLOOKUP(EW$2,$H$5:$FY$1802,MATCH($A408,$A$5:$A$1802,0),0),$H$2)</f>
        <v>-</v>
      </c>
      <c r="EX408" s="166" t="str">
        <f>IFERROR(HLOOKUP(EX$1,$H$5:$FY$1802,MATCH($A408,$A$5:$A$1802,0),0)*HLOOKUP(EX$2,$H$5:$FY$1802,MATCH($A408,$A$5:$A$1802,0),0),$H$2)</f>
        <v>-</v>
      </c>
      <c r="EY408" s="166" t="str">
        <f>IFERROR(HLOOKUP(EY$1,$H$5:$FY$1802,MATCH($A408,$A$5:$A$1802,0),0)*HLOOKUP(EY$2,$H$5:$FY$1802,MATCH($A408,$A$5:$A$1802,0),0),$H$2)</f>
        <v>-</v>
      </c>
      <c r="EZ408" s="166" t="str">
        <f>IFERROR(HLOOKUP(EZ$1,$H$5:$FY$1802,MATCH($A408,$A$5:$A$1802,0),0)*HLOOKUP(EZ$2,$H$5:$FY$1802,MATCH($A408,$A$5:$A$1802,0),0),$H$2)</f>
        <v>-</v>
      </c>
      <c r="FA408" s="166" t="str">
        <f>IFERROR(HLOOKUP(FA$1,$H$5:$FY$1802,MATCH($A408,$A$5:$A$1802,0),0)*HLOOKUP(FA$2,$H$5:$FY$1802,MATCH($A408,$A$5:$A$1802,0),0),$H$2)</f>
        <v>-</v>
      </c>
      <c r="FB408" s="166">
        <f>IFERROR(HLOOKUP(FB$1,$H$5:$FY$1802,MATCH($A408,$A$5:$A$1802,0),0)*HLOOKUP(FB$2,$H$5:$FY$1802,MATCH($A408,$A$5:$A$1802,0),0),$H$2)</f>
        <v>158046</v>
      </c>
      <c r="FC408" s="166">
        <f>IFERROR(HLOOKUP(FC$1,$H$5:$FY$1802,MATCH($A408,$A$5:$A$1802,0),0)*HLOOKUP(FC$2,$H$5:$FY$1802,MATCH($A408,$A$5:$A$1802,0),0),$H$2)</f>
        <v>213192</v>
      </c>
      <c r="FD408" s="166">
        <f>IFERROR(HLOOKUP(FD$1,$H$5:$FY$1802,MATCH($A408,$A$5:$A$1802,0),0)*HLOOKUP(FD$2,$H$5:$FY$1802,MATCH($A408,$A$5:$A$1802,0),0),$H$2)</f>
        <v>3031392</v>
      </c>
      <c r="FE408" s="166">
        <f>IFERROR(HLOOKUP(FE$1,$H$5:$FY$1802,MATCH($A408,$A$5:$A$1802,0),0)*HLOOKUP(FE$2,$H$5:$FY$1802,MATCH($A408,$A$5:$A$1802,0),0),$H$2)</f>
        <v>26331232</v>
      </c>
      <c r="FF408" s="166">
        <f>IFERROR(HLOOKUP(FF$1,$H$5:$FY$1802,MATCH($A408,$A$5:$A$1802,0),0)*HLOOKUP(FF$2,$H$5:$FY$1802,MATCH($A408,$A$5:$A$1802,0),0),$H$2)</f>
        <v>0</v>
      </c>
      <c r="FG408" s="166">
        <f>IFERROR(HLOOKUP(FG$1,$H$5:$FY$1802,MATCH($A408,$A$5:$A$1802,0),0)*HLOOKUP(FG$2,$H$5:$FY$1802,MATCH($A408,$A$5:$A$1802,0),0),$H$2)</f>
        <v>6071005</v>
      </c>
      <c r="FH408" s="152"/>
      <c r="FI408" s="405">
        <f t="shared" si="1080"/>
        <v>2.276171197223829</v>
      </c>
      <c r="FJ408" s="405">
        <f t="shared" si="1080"/>
        <v>1.6694621168305379</v>
      </c>
      <c r="FK408" s="405">
        <f t="shared" si="1081"/>
        <v>2.288767621646203</v>
      </c>
      <c r="FL408" s="405">
        <f t="shared" si="1082"/>
        <v>1.7071396089131423</v>
      </c>
      <c r="FM408" s="405">
        <f t="shared" si="1083"/>
        <v>1.4116368500250793</v>
      </c>
      <c r="FN408" s="405">
        <f t="shared" si="1084"/>
        <v>1.1137936799866244</v>
      </c>
      <c r="FO408" s="405">
        <f t="shared" si="1085"/>
        <v>1.696253255860549</v>
      </c>
      <c r="FP408" s="405">
        <f t="shared" si="1086"/>
        <v>1.0630134241634943</v>
      </c>
      <c r="FQ408" s="405">
        <f t="shared" si="1087"/>
        <v>1.8284250960307298</v>
      </c>
      <c r="FR408" s="405">
        <f t="shared" si="1088"/>
        <v>1.0512163892445583</v>
      </c>
      <c r="FS408" s="65"/>
    </row>
    <row r="409" spans="1:175" ht="10.35" customHeight="1" x14ac:dyDescent="0.2">
      <c r="A409" s="74" t="str">
        <f t="shared" si="1075"/>
        <v>2018-19OCTOBERRYF</v>
      </c>
      <c r="B409" s="163" t="str">
        <f t="shared" si="1089"/>
        <v>2018-19</v>
      </c>
      <c r="C409" s="26" t="s">
        <v>833</v>
      </c>
      <c r="D409" s="163" t="str">
        <f>INDEX($FV$16:$FW$26,MATCH($F409,$FV$16:$FV$26,0),2)</f>
        <v>Y58</v>
      </c>
      <c r="E409" s="163" t="str">
        <f>VLOOKUP($D409,$FW$8:$FX$14,2,0)</f>
        <v>South West</v>
      </c>
      <c r="F409" s="271" t="s">
        <v>865</v>
      </c>
      <c r="G409" s="271" t="s">
        <v>879</v>
      </c>
      <c r="H409" s="272">
        <v>104148</v>
      </c>
      <c r="I409" s="272">
        <v>79122</v>
      </c>
      <c r="J409" s="272">
        <v>377197</v>
      </c>
      <c r="K409" s="272">
        <v>5</v>
      </c>
      <c r="L409" s="272">
        <v>2</v>
      </c>
      <c r="M409" s="272" t="s">
        <v>44</v>
      </c>
      <c r="N409" s="272">
        <v>19</v>
      </c>
      <c r="O409" s="272">
        <v>57</v>
      </c>
      <c r="P409" s="272" t="s">
        <v>44</v>
      </c>
      <c r="Q409" s="272" t="s">
        <v>44</v>
      </c>
      <c r="R409" s="272" t="s">
        <v>44</v>
      </c>
      <c r="S409" s="272" t="s">
        <v>44</v>
      </c>
      <c r="T409" s="272">
        <v>71641</v>
      </c>
      <c r="U409" s="272">
        <v>4554</v>
      </c>
      <c r="V409" s="272">
        <v>2855</v>
      </c>
      <c r="W409" s="272">
        <v>38797</v>
      </c>
      <c r="X409" s="272">
        <v>17883</v>
      </c>
      <c r="Y409" s="272">
        <v>666</v>
      </c>
      <c r="Z409" s="272">
        <v>1920246</v>
      </c>
      <c r="AA409" s="272">
        <v>422</v>
      </c>
      <c r="AB409" s="272">
        <v>761</v>
      </c>
      <c r="AC409" s="272">
        <v>1931963</v>
      </c>
      <c r="AD409" s="272">
        <v>677</v>
      </c>
      <c r="AE409" s="272">
        <v>1251</v>
      </c>
      <c r="AF409" s="272">
        <v>62912601</v>
      </c>
      <c r="AG409" s="272">
        <v>1622</v>
      </c>
      <c r="AH409" s="272">
        <v>3391</v>
      </c>
      <c r="AI409" s="272">
        <v>76516939</v>
      </c>
      <c r="AJ409" s="272">
        <v>4279</v>
      </c>
      <c r="AK409" s="272">
        <v>9839</v>
      </c>
      <c r="AL409" s="272">
        <v>5591958</v>
      </c>
      <c r="AM409" s="272">
        <v>8396</v>
      </c>
      <c r="AN409" s="272">
        <v>18556</v>
      </c>
      <c r="AO409" s="272">
        <v>3990</v>
      </c>
      <c r="AP409" s="272">
        <v>349</v>
      </c>
      <c r="AQ409" s="272">
        <v>1332</v>
      </c>
      <c r="AR409" s="272">
        <v>4975</v>
      </c>
      <c r="AS409" s="272">
        <v>552</v>
      </c>
      <c r="AT409" s="272">
        <v>1757</v>
      </c>
      <c r="AU409" s="272">
        <v>26</v>
      </c>
      <c r="AV409" s="272">
        <v>38620</v>
      </c>
      <c r="AW409" s="272">
        <v>3579</v>
      </c>
      <c r="AX409" s="272">
        <v>25452</v>
      </c>
      <c r="AY409" s="272">
        <v>67651</v>
      </c>
      <c r="AZ409" s="272">
        <v>10135</v>
      </c>
      <c r="BA409" s="272">
        <v>7879</v>
      </c>
      <c r="BB409" s="272">
        <v>6479</v>
      </c>
      <c r="BC409" s="272">
        <v>5101</v>
      </c>
      <c r="BD409" s="272">
        <v>52571</v>
      </c>
      <c r="BE409" s="272">
        <v>44734</v>
      </c>
      <c r="BF409" s="272">
        <v>25106</v>
      </c>
      <c r="BG409" s="272">
        <v>19122</v>
      </c>
      <c r="BH409" s="272">
        <v>926</v>
      </c>
      <c r="BI409" s="272">
        <v>692</v>
      </c>
      <c r="BJ409" s="272" t="s">
        <v>44</v>
      </c>
      <c r="BK409" s="272" t="s">
        <v>44</v>
      </c>
      <c r="BL409" s="272" t="s">
        <v>44</v>
      </c>
      <c r="BM409" s="272" t="s">
        <v>44</v>
      </c>
      <c r="BN409" s="272" t="s">
        <v>44</v>
      </c>
      <c r="BO409" s="272" t="s">
        <v>44</v>
      </c>
      <c r="BP409" s="272" t="s">
        <v>44</v>
      </c>
      <c r="BQ409" s="272" t="s">
        <v>44</v>
      </c>
      <c r="BR409" s="272" t="s">
        <v>44</v>
      </c>
      <c r="BS409" s="272" t="s">
        <v>44</v>
      </c>
      <c r="BT409" s="272" t="s">
        <v>44</v>
      </c>
      <c r="BU409" s="272" t="s">
        <v>44</v>
      </c>
      <c r="BV409" s="272" t="s">
        <v>44</v>
      </c>
      <c r="BW409" s="272" t="s">
        <v>44</v>
      </c>
      <c r="BX409" s="272" t="s">
        <v>44</v>
      </c>
      <c r="BY409" s="272" t="s">
        <v>44</v>
      </c>
      <c r="BZ409" s="272" t="s">
        <v>44</v>
      </c>
      <c r="CA409" s="272" t="s">
        <v>44</v>
      </c>
      <c r="CB409" s="272" t="s">
        <v>44</v>
      </c>
      <c r="CC409" s="272" t="s">
        <v>44</v>
      </c>
      <c r="CD409" s="272" t="s">
        <v>44</v>
      </c>
      <c r="CE409" s="272" t="s">
        <v>44</v>
      </c>
      <c r="CF409" s="272" t="s">
        <v>44</v>
      </c>
      <c r="CG409" s="272" t="s">
        <v>44</v>
      </c>
      <c r="CH409" s="272" t="s">
        <v>44</v>
      </c>
      <c r="CI409" s="272" t="s">
        <v>44</v>
      </c>
      <c r="CJ409" s="272" t="s">
        <v>44</v>
      </c>
      <c r="CK409" s="272" t="s">
        <v>44</v>
      </c>
      <c r="CL409" s="272" t="s">
        <v>44</v>
      </c>
      <c r="CM409" s="272" t="s">
        <v>44</v>
      </c>
      <c r="CN409" s="272" t="s">
        <v>44</v>
      </c>
      <c r="CO409" s="272" t="s">
        <v>44</v>
      </c>
      <c r="CP409" s="272" t="s">
        <v>44</v>
      </c>
      <c r="CQ409" s="272" t="s">
        <v>44</v>
      </c>
      <c r="CR409" s="272" t="s">
        <v>44</v>
      </c>
      <c r="CS409" s="272" t="s">
        <v>44</v>
      </c>
      <c r="CT409" s="272" t="s">
        <v>44</v>
      </c>
      <c r="CU409" s="272" t="s">
        <v>44</v>
      </c>
      <c r="CV409" s="272" t="s">
        <v>44</v>
      </c>
      <c r="CW409" s="272" t="s">
        <v>44</v>
      </c>
      <c r="CX409" s="272">
        <v>384</v>
      </c>
      <c r="CY409" s="272">
        <v>129482</v>
      </c>
      <c r="CZ409" s="272">
        <v>337</v>
      </c>
      <c r="DA409" s="272">
        <v>616</v>
      </c>
      <c r="DB409" s="272">
        <v>2787</v>
      </c>
      <c r="DC409" s="272">
        <v>132581</v>
      </c>
      <c r="DD409" s="272">
        <v>48</v>
      </c>
      <c r="DE409" s="272">
        <v>86</v>
      </c>
      <c r="DF409" s="272" t="s">
        <v>44</v>
      </c>
      <c r="DG409" s="272" t="s">
        <v>44</v>
      </c>
      <c r="DH409" s="272" t="s">
        <v>44</v>
      </c>
      <c r="DI409" s="272" t="s">
        <v>44</v>
      </c>
      <c r="DJ409" s="272" t="s">
        <v>44</v>
      </c>
      <c r="DK409" s="272">
        <v>172</v>
      </c>
      <c r="DL409" s="250">
        <v>914</v>
      </c>
      <c r="DM409" s="250">
        <v>739</v>
      </c>
      <c r="DN409" s="250">
        <v>16</v>
      </c>
      <c r="DO409" s="250">
        <v>1141</v>
      </c>
      <c r="DP409" s="250">
        <v>6077947</v>
      </c>
      <c r="DQ409" s="250">
        <v>6650</v>
      </c>
      <c r="DR409" s="250">
        <v>14103</v>
      </c>
      <c r="DS409" s="250">
        <v>6103281</v>
      </c>
      <c r="DT409" s="250">
        <v>8259</v>
      </c>
      <c r="DU409" s="250">
        <v>17201</v>
      </c>
      <c r="DV409" s="250">
        <v>132943</v>
      </c>
      <c r="DW409" s="250">
        <v>8309</v>
      </c>
      <c r="DX409" s="250">
        <v>22635</v>
      </c>
      <c r="DY409" s="250">
        <v>11334216</v>
      </c>
      <c r="DZ409" s="250">
        <v>9934</v>
      </c>
      <c r="EA409" s="250">
        <v>21178</v>
      </c>
      <c r="EB409" s="155"/>
      <c r="EC409" s="75">
        <f t="shared" si="1076"/>
        <v>10</v>
      </c>
      <c r="ED409" s="74">
        <f t="shared" si="1077"/>
        <v>2018</v>
      </c>
      <c r="EE409" s="165">
        <f t="shared" si="1078"/>
        <v>43374</v>
      </c>
      <c r="EF409" s="157">
        <f t="shared" si="1079"/>
        <v>31</v>
      </c>
      <c r="EG409" s="156"/>
      <c r="EH409" s="166">
        <f>IFERROR(HLOOKUP(EH$1,$H$5:$FY$1802,MATCH($A409,$A$5:$A$1802,0),0)*HLOOKUP(EH$2,$H$5:$FY$1802,MATCH($A409,$A$5:$A$1802,0),0),$H$2)</f>
        <v>158244</v>
      </c>
      <c r="EI409" s="166" t="str">
        <f>IFERROR(HLOOKUP(EI$1,$H$5:$FY$1802,MATCH($A409,$A$5:$A$1802,0),0)*HLOOKUP(EI$2,$H$5:$FY$1802,MATCH($A409,$A$5:$A$1802,0),0),$H$2)</f>
        <v>-</v>
      </c>
      <c r="EJ409" s="166">
        <f>IFERROR(HLOOKUP(EJ$1,$H$5:$FY$1802,MATCH($A409,$A$5:$A$1802,0),0)*HLOOKUP(EJ$2,$H$5:$FY$1802,MATCH($A409,$A$5:$A$1802,0),0),$H$2)</f>
        <v>1503318</v>
      </c>
      <c r="EK409" s="166">
        <f>IFERROR(HLOOKUP(EK$1,$H$5:$FY$1802,MATCH($A409,$A$5:$A$1802,0),0)*HLOOKUP(EK$2,$H$5:$FY$1802,MATCH($A409,$A$5:$A$1802,0),0),$H$2)</f>
        <v>4509954</v>
      </c>
      <c r="EL409" s="166">
        <f>IFERROR(HLOOKUP(EL$1,$H$5:$FY$1802,MATCH($A409,$A$5:$A$1802,0),0)*HLOOKUP(EL$2,$H$5:$FY$1802,MATCH($A409,$A$5:$A$1802,0),0),$H$2)</f>
        <v>3465594</v>
      </c>
      <c r="EM409" s="166">
        <f>IFERROR(HLOOKUP(EM$1,$H$5:$FY$1802,MATCH($A409,$A$5:$A$1802,0),0)*HLOOKUP(EM$2,$H$5:$FY$1802,MATCH($A409,$A$5:$A$1802,0),0),$H$2)</f>
        <v>3571605</v>
      </c>
      <c r="EN409" s="166">
        <f>IFERROR(HLOOKUP(EN$1,$H$5:$FY$1802,MATCH($A409,$A$5:$A$1802,0),0)*HLOOKUP(EN$2,$H$5:$FY$1802,MATCH($A409,$A$5:$A$1802,0),0),$H$2)</f>
        <v>131560627</v>
      </c>
      <c r="EO409" s="166">
        <f>IFERROR(HLOOKUP(EO$1,$H$5:$FY$1802,MATCH($A409,$A$5:$A$1802,0),0)*HLOOKUP(EO$2,$H$5:$FY$1802,MATCH($A409,$A$5:$A$1802,0),0),$H$2)</f>
        <v>175950837</v>
      </c>
      <c r="EP409" s="166">
        <f>IFERROR(HLOOKUP(EP$1,$H$5:$FY$1802,MATCH($A409,$A$5:$A$1802,0),0)*HLOOKUP(EP$2,$H$5:$FY$1802,MATCH($A409,$A$5:$A$1802,0),0),$H$2)</f>
        <v>12358296</v>
      </c>
      <c r="EQ409" s="166" t="str">
        <f>IFERROR(HLOOKUP(EQ$1,$H$5:$FY$1802,MATCH($A409,$A$5:$A$1802,0),0)*HLOOKUP(EQ$2,$H$5:$FY$1802,MATCH($A409,$A$5:$A$1802,0),0),$H$2)</f>
        <v>-</v>
      </c>
      <c r="ER409" s="166" t="str">
        <f>IFERROR(HLOOKUP(ER$1,$H$5:$FY$1802,MATCH($A409,$A$5:$A$1802,0),0)*HLOOKUP(ER$2,$H$5:$FY$1802,MATCH($A409,$A$5:$A$1802,0),0),$H$2)</f>
        <v>-</v>
      </c>
      <c r="ES409" s="166" t="str">
        <f>IFERROR(HLOOKUP(ES$1,$H$5:$FY$1802,MATCH($A409,$A$5:$A$1802,0),0)*HLOOKUP(ES$2,$H$5:$FY$1802,MATCH($A409,$A$5:$A$1802,0),0),$H$2)</f>
        <v>-</v>
      </c>
      <c r="ET409" s="166" t="str">
        <f>IFERROR(HLOOKUP(ET$1,$H$5:$FY$1802,MATCH($A409,$A$5:$A$1802,0),0)*HLOOKUP(ET$2,$H$5:$FY$1802,MATCH($A409,$A$5:$A$1802,0),0),$H$2)</f>
        <v>-</v>
      </c>
      <c r="EU409" s="166" t="str">
        <f>IFERROR(HLOOKUP(EU$1,$H$5:$FY$1802,MATCH($A409,$A$5:$A$1802,0),0)*HLOOKUP(EU$2,$H$5:$FY$1802,MATCH($A409,$A$5:$A$1802,0),0),$H$2)</f>
        <v>-</v>
      </c>
      <c r="EV409" s="166" t="str">
        <f>IFERROR(HLOOKUP(EV$1,$H$5:$FY$1802,MATCH($A409,$A$5:$A$1802,0),0)*HLOOKUP(EV$2,$H$5:$FY$1802,MATCH($A409,$A$5:$A$1802,0),0),$H$2)</f>
        <v>-</v>
      </c>
      <c r="EW409" s="166" t="str">
        <f>IFERROR(HLOOKUP(EW$1,$H$5:$FY$1802,MATCH($A409,$A$5:$A$1802,0),0)*HLOOKUP(EW$2,$H$5:$FY$1802,MATCH($A409,$A$5:$A$1802,0),0),$H$2)</f>
        <v>-</v>
      </c>
      <c r="EX409" s="166" t="str">
        <f>IFERROR(HLOOKUP(EX$1,$H$5:$FY$1802,MATCH($A409,$A$5:$A$1802,0),0)*HLOOKUP(EX$2,$H$5:$FY$1802,MATCH($A409,$A$5:$A$1802,0),0),$H$2)</f>
        <v>-</v>
      </c>
      <c r="EY409" s="166" t="str">
        <f>IFERROR(HLOOKUP(EY$1,$H$5:$FY$1802,MATCH($A409,$A$5:$A$1802,0),0)*HLOOKUP(EY$2,$H$5:$FY$1802,MATCH($A409,$A$5:$A$1802,0),0),$H$2)</f>
        <v>-</v>
      </c>
      <c r="EZ409" s="166" t="str">
        <f>IFERROR(HLOOKUP(EZ$1,$H$5:$FY$1802,MATCH($A409,$A$5:$A$1802,0),0)*HLOOKUP(EZ$2,$H$5:$FY$1802,MATCH($A409,$A$5:$A$1802,0),0),$H$2)</f>
        <v>-</v>
      </c>
      <c r="FA409" s="166" t="str">
        <f>IFERROR(HLOOKUP(FA$1,$H$5:$FY$1802,MATCH($A409,$A$5:$A$1802,0),0)*HLOOKUP(FA$2,$H$5:$FY$1802,MATCH($A409,$A$5:$A$1802,0),0),$H$2)</f>
        <v>-</v>
      </c>
      <c r="FB409" s="166">
        <f>IFERROR(HLOOKUP(FB$1,$H$5:$FY$1802,MATCH($A409,$A$5:$A$1802,0),0)*HLOOKUP(FB$2,$H$5:$FY$1802,MATCH($A409,$A$5:$A$1802,0),0),$H$2)</f>
        <v>236544</v>
      </c>
      <c r="FC409" s="166">
        <f>IFERROR(HLOOKUP(FC$1,$H$5:$FY$1802,MATCH($A409,$A$5:$A$1802,0),0)*HLOOKUP(FC$2,$H$5:$FY$1802,MATCH($A409,$A$5:$A$1802,0),0),$H$2)</f>
        <v>239682</v>
      </c>
      <c r="FD409" s="166">
        <f>IFERROR(HLOOKUP(FD$1,$H$5:$FY$1802,MATCH($A409,$A$5:$A$1802,0),0)*HLOOKUP(FD$2,$H$5:$FY$1802,MATCH($A409,$A$5:$A$1802,0),0),$H$2)</f>
        <v>12890142</v>
      </c>
      <c r="FE409" s="166">
        <f>IFERROR(HLOOKUP(FE$1,$H$5:$FY$1802,MATCH($A409,$A$5:$A$1802,0),0)*HLOOKUP(FE$2,$H$5:$FY$1802,MATCH($A409,$A$5:$A$1802,0),0),$H$2)</f>
        <v>12711539</v>
      </c>
      <c r="FF409" s="166">
        <f>IFERROR(HLOOKUP(FF$1,$H$5:$FY$1802,MATCH($A409,$A$5:$A$1802,0),0)*HLOOKUP(FF$2,$H$5:$FY$1802,MATCH($A409,$A$5:$A$1802,0),0),$H$2)</f>
        <v>362160</v>
      </c>
      <c r="FG409" s="166">
        <f>IFERROR(HLOOKUP(FG$1,$H$5:$FY$1802,MATCH($A409,$A$5:$A$1802,0),0)*HLOOKUP(FG$2,$H$5:$FY$1802,MATCH($A409,$A$5:$A$1802,0),0),$H$2)</f>
        <v>24164098</v>
      </c>
      <c r="FH409" s="152"/>
      <c r="FI409" s="405">
        <f t="shared" si="1080"/>
        <v>2.2255160298638561</v>
      </c>
      <c r="FJ409" s="405">
        <f t="shared" si="1080"/>
        <v>1.7301273605621432</v>
      </c>
      <c r="FK409" s="405">
        <f t="shared" si="1081"/>
        <v>2.2693520140105079</v>
      </c>
      <c r="FL409" s="405">
        <f t="shared" si="1082"/>
        <v>1.7866900175131348</v>
      </c>
      <c r="FM409" s="405">
        <f t="shared" si="1083"/>
        <v>1.3550274505760755</v>
      </c>
      <c r="FN409" s="405">
        <f t="shared" si="1084"/>
        <v>1.1530272959249426</v>
      </c>
      <c r="FO409" s="405">
        <f t="shared" si="1085"/>
        <v>1.4039031482413464</v>
      </c>
      <c r="FP409" s="405">
        <f t="shared" si="1086"/>
        <v>1.0692836772353631</v>
      </c>
      <c r="FQ409" s="405">
        <f t="shared" si="1087"/>
        <v>1.3903903903903905</v>
      </c>
      <c r="FR409" s="405">
        <f t="shared" si="1088"/>
        <v>1.0390390390390389</v>
      </c>
      <c r="FS409" s="65"/>
    </row>
    <row r="410" spans="1:175" ht="10.35" customHeight="1" x14ac:dyDescent="0.2">
      <c r="A410" s="74" t="str">
        <f t="shared" si="1075"/>
        <v>2018-19OCTOBERRYA</v>
      </c>
      <c r="B410" s="163" t="str">
        <f t="shared" si="1089"/>
        <v>2018-19</v>
      </c>
      <c r="C410" s="26" t="s">
        <v>833</v>
      </c>
      <c r="D410" s="163" t="str">
        <f>INDEX($FV$16:$FW$26,MATCH($F410,$FV$16:$FV$26,0),2)</f>
        <v>Y60</v>
      </c>
      <c r="E410" s="163" t="str">
        <f>VLOOKUP($D410,$FW$8:$FX$14,2,0)</f>
        <v>Midlands</v>
      </c>
      <c r="F410" s="271" t="s">
        <v>867</v>
      </c>
      <c r="G410" s="271" t="s">
        <v>880</v>
      </c>
      <c r="H410" s="272">
        <v>108787</v>
      </c>
      <c r="I410" s="272">
        <v>78810</v>
      </c>
      <c r="J410" s="272">
        <v>310790</v>
      </c>
      <c r="K410" s="272">
        <v>4</v>
      </c>
      <c r="L410" s="272">
        <v>1</v>
      </c>
      <c r="M410" s="272" t="s">
        <v>44</v>
      </c>
      <c r="N410" s="272">
        <v>22</v>
      </c>
      <c r="O410" s="272">
        <v>47</v>
      </c>
      <c r="P410" s="272" t="s">
        <v>44</v>
      </c>
      <c r="Q410" s="272" t="s">
        <v>44</v>
      </c>
      <c r="R410" s="272" t="s">
        <v>44</v>
      </c>
      <c r="S410" s="272" t="s">
        <v>44</v>
      </c>
      <c r="T410" s="272">
        <v>87955</v>
      </c>
      <c r="U410" s="272">
        <v>5543</v>
      </c>
      <c r="V410" s="272">
        <v>3581</v>
      </c>
      <c r="W410" s="272">
        <v>42035</v>
      </c>
      <c r="X410" s="272">
        <v>32003</v>
      </c>
      <c r="Y410" s="272">
        <v>1577</v>
      </c>
      <c r="Z410" s="272">
        <v>2278677</v>
      </c>
      <c r="AA410" s="272">
        <v>411</v>
      </c>
      <c r="AB410" s="272">
        <v>708</v>
      </c>
      <c r="AC410" s="272">
        <v>1686706</v>
      </c>
      <c r="AD410" s="272">
        <v>471</v>
      </c>
      <c r="AE410" s="272">
        <v>823</v>
      </c>
      <c r="AF410" s="272">
        <v>30423226</v>
      </c>
      <c r="AG410" s="272">
        <v>724</v>
      </c>
      <c r="AH410" s="272">
        <v>1315</v>
      </c>
      <c r="AI410" s="272">
        <v>63244585</v>
      </c>
      <c r="AJ410" s="272">
        <v>1976</v>
      </c>
      <c r="AK410" s="272">
        <v>4363</v>
      </c>
      <c r="AL410" s="272">
        <v>4901336</v>
      </c>
      <c r="AM410" s="272">
        <v>3108</v>
      </c>
      <c r="AN410" s="272">
        <v>7435</v>
      </c>
      <c r="AO410" s="272">
        <v>2642</v>
      </c>
      <c r="AP410" s="272">
        <v>5</v>
      </c>
      <c r="AQ410" s="272">
        <v>6</v>
      </c>
      <c r="AR410" s="272">
        <v>0</v>
      </c>
      <c r="AS410" s="272">
        <v>217</v>
      </c>
      <c r="AT410" s="272">
        <v>2414</v>
      </c>
      <c r="AU410" s="272">
        <v>1888</v>
      </c>
      <c r="AV410" s="272">
        <v>50762</v>
      </c>
      <c r="AW410" s="272">
        <v>3316</v>
      </c>
      <c r="AX410" s="272">
        <v>31235</v>
      </c>
      <c r="AY410" s="272">
        <v>85313</v>
      </c>
      <c r="AZ410" s="272">
        <v>10390</v>
      </c>
      <c r="BA410" s="272">
        <v>7666</v>
      </c>
      <c r="BB410" s="272">
        <v>6615</v>
      </c>
      <c r="BC410" s="272">
        <v>4984</v>
      </c>
      <c r="BD410" s="272">
        <v>53515</v>
      </c>
      <c r="BE410" s="272">
        <v>44346</v>
      </c>
      <c r="BF410" s="272">
        <v>56906</v>
      </c>
      <c r="BG410" s="272">
        <v>33467</v>
      </c>
      <c r="BH410" s="272">
        <v>4009</v>
      </c>
      <c r="BI410" s="272">
        <v>1654</v>
      </c>
      <c r="BJ410" s="272" t="s">
        <v>44</v>
      </c>
      <c r="BK410" s="272" t="s">
        <v>44</v>
      </c>
      <c r="BL410" s="272" t="s">
        <v>44</v>
      </c>
      <c r="BM410" s="272" t="s">
        <v>44</v>
      </c>
      <c r="BN410" s="272" t="s">
        <v>44</v>
      </c>
      <c r="BO410" s="272" t="s">
        <v>44</v>
      </c>
      <c r="BP410" s="272" t="s">
        <v>44</v>
      </c>
      <c r="BQ410" s="272" t="s">
        <v>44</v>
      </c>
      <c r="BR410" s="272" t="s">
        <v>44</v>
      </c>
      <c r="BS410" s="272" t="s">
        <v>44</v>
      </c>
      <c r="BT410" s="272" t="s">
        <v>44</v>
      </c>
      <c r="BU410" s="272" t="s">
        <v>44</v>
      </c>
      <c r="BV410" s="272" t="s">
        <v>44</v>
      </c>
      <c r="BW410" s="272" t="s">
        <v>44</v>
      </c>
      <c r="BX410" s="272" t="s">
        <v>44</v>
      </c>
      <c r="BY410" s="272" t="s">
        <v>44</v>
      </c>
      <c r="BZ410" s="272" t="s">
        <v>44</v>
      </c>
      <c r="CA410" s="272" t="s">
        <v>44</v>
      </c>
      <c r="CB410" s="272" t="s">
        <v>44</v>
      </c>
      <c r="CC410" s="272" t="s">
        <v>44</v>
      </c>
      <c r="CD410" s="272" t="s">
        <v>44</v>
      </c>
      <c r="CE410" s="272" t="s">
        <v>44</v>
      </c>
      <c r="CF410" s="272" t="s">
        <v>44</v>
      </c>
      <c r="CG410" s="272" t="s">
        <v>44</v>
      </c>
      <c r="CH410" s="272" t="s">
        <v>44</v>
      </c>
      <c r="CI410" s="272" t="s">
        <v>44</v>
      </c>
      <c r="CJ410" s="272" t="s">
        <v>44</v>
      </c>
      <c r="CK410" s="272" t="s">
        <v>44</v>
      </c>
      <c r="CL410" s="272" t="s">
        <v>44</v>
      </c>
      <c r="CM410" s="272" t="s">
        <v>44</v>
      </c>
      <c r="CN410" s="272" t="s">
        <v>44</v>
      </c>
      <c r="CO410" s="272" t="s">
        <v>44</v>
      </c>
      <c r="CP410" s="272" t="s">
        <v>44</v>
      </c>
      <c r="CQ410" s="272" t="s">
        <v>44</v>
      </c>
      <c r="CR410" s="272" t="s">
        <v>44</v>
      </c>
      <c r="CS410" s="272" t="s">
        <v>44</v>
      </c>
      <c r="CT410" s="272" t="s">
        <v>44</v>
      </c>
      <c r="CU410" s="272" t="s">
        <v>44</v>
      </c>
      <c r="CV410" s="272" t="s">
        <v>44</v>
      </c>
      <c r="CW410" s="272" t="s">
        <v>44</v>
      </c>
      <c r="CX410" s="272">
        <v>199</v>
      </c>
      <c r="CY410" s="272">
        <v>53721</v>
      </c>
      <c r="CZ410" s="272">
        <v>270</v>
      </c>
      <c r="DA410" s="272">
        <v>523</v>
      </c>
      <c r="DB410" s="272">
        <v>3456</v>
      </c>
      <c r="DC410" s="272">
        <v>99783</v>
      </c>
      <c r="DD410" s="272">
        <v>29</v>
      </c>
      <c r="DE410" s="272">
        <v>56</v>
      </c>
      <c r="DF410" s="272" t="s">
        <v>44</v>
      </c>
      <c r="DG410" s="272" t="s">
        <v>44</v>
      </c>
      <c r="DH410" s="272" t="s">
        <v>44</v>
      </c>
      <c r="DI410" s="272" t="s">
        <v>44</v>
      </c>
      <c r="DJ410" s="272" t="s">
        <v>44</v>
      </c>
      <c r="DK410" s="272">
        <v>239</v>
      </c>
      <c r="DL410" s="250">
        <v>0</v>
      </c>
      <c r="DM410" s="250">
        <v>2388</v>
      </c>
      <c r="DN410" s="250">
        <v>0</v>
      </c>
      <c r="DO410" s="250">
        <v>1531</v>
      </c>
      <c r="DP410" s="250">
        <v>0</v>
      </c>
      <c r="DQ410" s="250">
        <v>0</v>
      </c>
      <c r="DR410" s="250">
        <v>0</v>
      </c>
      <c r="DS410" s="250">
        <v>14132926</v>
      </c>
      <c r="DT410" s="250">
        <v>5918</v>
      </c>
      <c r="DU410" s="250">
        <v>13537</v>
      </c>
      <c r="DV410" s="250">
        <v>0</v>
      </c>
      <c r="DW410" s="250">
        <v>0</v>
      </c>
      <c r="DX410" s="250">
        <v>0</v>
      </c>
      <c r="DY410" s="250">
        <v>11977089</v>
      </c>
      <c r="DZ410" s="250">
        <v>7823</v>
      </c>
      <c r="EA410" s="250">
        <v>18920</v>
      </c>
      <c r="EB410" s="155"/>
      <c r="EC410" s="75">
        <f t="shared" si="1076"/>
        <v>10</v>
      </c>
      <c r="ED410" s="74">
        <f t="shared" si="1077"/>
        <v>2018</v>
      </c>
      <c r="EE410" s="165">
        <f t="shared" si="1078"/>
        <v>43374</v>
      </c>
      <c r="EF410" s="157">
        <f t="shared" si="1079"/>
        <v>31</v>
      </c>
      <c r="EG410" s="156"/>
      <c r="EH410" s="166">
        <f>IFERROR(HLOOKUP(EH$1,$H$5:$FY$1802,MATCH($A410,$A$5:$A$1802,0),0)*HLOOKUP(EH$2,$H$5:$FY$1802,MATCH($A410,$A$5:$A$1802,0),0),$H$2)</f>
        <v>78810</v>
      </c>
      <c r="EI410" s="166" t="str">
        <f>IFERROR(HLOOKUP(EI$1,$H$5:$FY$1802,MATCH($A410,$A$5:$A$1802,0),0)*HLOOKUP(EI$2,$H$5:$FY$1802,MATCH($A410,$A$5:$A$1802,0),0),$H$2)</f>
        <v>-</v>
      </c>
      <c r="EJ410" s="166">
        <f>IFERROR(HLOOKUP(EJ$1,$H$5:$FY$1802,MATCH($A410,$A$5:$A$1802,0),0)*HLOOKUP(EJ$2,$H$5:$FY$1802,MATCH($A410,$A$5:$A$1802,0),0),$H$2)</f>
        <v>1733820</v>
      </c>
      <c r="EK410" s="166">
        <f>IFERROR(HLOOKUP(EK$1,$H$5:$FY$1802,MATCH($A410,$A$5:$A$1802,0),0)*HLOOKUP(EK$2,$H$5:$FY$1802,MATCH($A410,$A$5:$A$1802,0),0),$H$2)</f>
        <v>3704070</v>
      </c>
      <c r="EL410" s="166">
        <f>IFERROR(HLOOKUP(EL$1,$H$5:$FY$1802,MATCH($A410,$A$5:$A$1802,0),0)*HLOOKUP(EL$2,$H$5:$FY$1802,MATCH($A410,$A$5:$A$1802,0),0),$H$2)</f>
        <v>3924444</v>
      </c>
      <c r="EM410" s="166">
        <f>IFERROR(HLOOKUP(EM$1,$H$5:$FY$1802,MATCH($A410,$A$5:$A$1802,0),0)*HLOOKUP(EM$2,$H$5:$FY$1802,MATCH($A410,$A$5:$A$1802,0),0),$H$2)</f>
        <v>2947163</v>
      </c>
      <c r="EN410" s="166">
        <f>IFERROR(HLOOKUP(EN$1,$H$5:$FY$1802,MATCH($A410,$A$5:$A$1802,0),0)*HLOOKUP(EN$2,$H$5:$FY$1802,MATCH($A410,$A$5:$A$1802,0),0),$H$2)</f>
        <v>55276025</v>
      </c>
      <c r="EO410" s="166">
        <f>IFERROR(HLOOKUP(EO$1,$H$5:$FY$1802,MATCH($A410,$A$5:$A$1802,0),0)*HLOOKUP(EO$2,$H$5:$FY$1802,MATCH($A410,$A$5:$A$1802,0),0),$H$2)</f>
        <v>139629089</v>
      </c>
      <c r="EP410" s="166">
        <f>IFERROR(HLOOKUP(EP$1,$H$5:$FY$1802,MATCH($A410,$A$5:$A$1802,0),0)*HLOOKUP(EP$2,$H$5:$FY$1802,MATCH($A410,$A$5:$A$1802,0),0),$H$2)</f>
        <v>11724995</v>
      </c>
      <c r="EQ410" s="166" t="str">
        <f>IFERROR(HLOOKUP(EQ$1,$H$5:$FY$1802,MATCH($A410,$A$5:$A$1802,0),0)*HLOOKUP(EQ$2,$H$5:$FY$1802,MATCH($A410,$A$5:$A$1802,0),0),$H$2)</f>
        <v>-</v>
      </c>
      <c r="ER410" s="166" t="str">
        <f>IFERROR(HLOOKUP(ER$1,$H$5:$FY$1802,MATCH($A410,$A$5:$A$1802,0),0)*HLOOKUP(ER$2,$H$5:$FY$1802,MATCH($A410,$A$5:$A$1802,0),0),$H$2)</f>
        <v>-</v>
      </c>
      <c r="ES410" s="166" t="str">
        <f>IFERROR(HLOOKUP(ES$1,$H$5:$FY$1802,MATCH($A410,$A$5:$A$1802,0),0)*HLOOKUP(ES$2,$H$5:$FY$1802,MATCH($A410,$A$5:$A$1802,0),0),$H$2)</f>
        <v>-</v>
      </c>
      <c r="ET410" s="166" t="str">
        <f>IFERROR(HLOOKUP(ET$1,$H$5:$FY$1802,MATCH($A410,$A$5:$A$1802,0),0)*HLOOKUP(ET$2,$H$5:$FY$1802,MATCH($A410,$A$5:$A$1802,0),0),$H$2)</f>
        <v>-</v>
      </c>
      <c r="EU410" s="166" t="str">
        <f>IFERROR(HLOOKUP(EU$1,$H$5:$FY$1802,MATCH($A410,$A$5:$A$1802,0),0)*HLOOKUP(EU$2,$H$5:$FY$1802,MATCH($A410,$A$5:$A$1802,0),0),$H$2)</f>
        <v>-</v>
      </c>
      <c r="EV410" s="166" t="str">
        <f>IFERROR(HLOOKUP(EV$1,$H$5:$FY$1802,MATCH($A410,$A$5:$A$1802,0),0)*HLOOKUP(EV$2,$H$5:$FY$1802,MATCH($A410,$A$5:$A$1802,0),0),$H$2)</f>
        <v>-</v>
      </c>
      <c r="EW410" s="166" t="str">
        <f>IFERROR(HLOOKUP(EW$1,$H$5:$FY$1802,MATCH($A410,$A$5:$A$1802,0),0)*HLOOKUP(EW$2,$H$5:$FY$1802,MATCH($A410,$A$5:$A$1802,0),0),$H$2)</f>
        <v>-</v>
      </c>
      <c r="EX410" s="166" t="str">
        <f>IFERROR(HLOOKUP(EX$1,$H$5:$FY$1802,MATCH($A410,$A$5:$A$1802,0),0)*HLOOKUP(EX$2,$H$5:$FY$1802,MATCH($A410,$A$5:$A$1802,0),0),$H$2)</f>
        <v>-</v>
      </c>
      <c r="EY410" s="166" t="str">
        <f>IFERROR(HLOOKUP(EY$1,$H$5:$FY$1802,MATCH($A410,$A$5:$A$1802,0),0)*HLOOKUP(EY$2,$H$5:$FY$1802,MATCH($A410,$A$5:$A$1802,0),0),$H$2)</f>
        <v>-</v>
      </c>
      <c r="EZ410" s="166" t="str">
        <f>IFERROR(HLOOKUP(EZ$1,$H$5:$FY$1802,MATCH($A410,$A$5:$A$1802,0),0)*HLOOKUP(EZ$2,$H$5:$FY$1802,MATCH($A410,$A$5:$A$1802,0),0),$H$2)</f>
        <v>-</v>
      </c>
      <c r="FA410" s="166" t="str">
        <f>IFERROR(HLOOKUP(FA$1,$H$5:$FY$1802,MATCH($A410,$A$5:$A$1802,0),0)*HLOOKUP(FA$2,$H$5:$FY$1802,MATCH($A410,$A$5:$A$1802,0),0),$H$2)</f>
        <v>-</v>
      </c>
      <c r="FB410" s="166">
        <f>IFERROR(HLOOKUP(FB$1,$H$5:$FY$1802,MATCH($A410,$A$5:$A$1802,0),0)*HLOOKUP(FB$2,$H$5:$FY$1802,MATCH($A410,$A$5:$A$1802,0),0),$H$2)</f>
        <v>104077</v>
      </c>
      <c r="FC410" s="166">
        <f>IFERROR(HLOOKUP(FC$1,$H$5:$FY$1802,MATCH($A410,$A$5:$A$1802,0),0)*HLOOKUP(FC$2,$H$5:$FY$1802,MATCH($A410,$A$5:$A$1802,0),0),$H$2)</f>
        <v>193536</v>
      </c>
      <c r="FD410" s="166">
        <f>IFERROR(HLOOKUP(FD$1,$H$5:$FY$1802,MATCH($A410,$A$5:$A$1802,0),0)*HLOOKUP(FD$2,$H$5:$FY$1802,MATCH($A410,$A$5:$A$1802,0),0),$H$2)</f>
        <v>0</v>
      </c>
      <c r="FE410" s="166">
        <f>IFERROR(HLOOKUP(FE$1,$H$5:$FY$1802,MATCH($A410,$A$5:$A$1802,0),0)*HLOOKUP(FE$2,$H$5:$FY$1802,MATCH($A410,$A$5:$A$1802,0),0),$H$2)</f>
        <v>32326356</v>
      </c>
      <c r="FF410" s="166">
        <f>IFERROR(HLOOKUP(FF$1,$H$5:$FY$1802,MATCH($A410,$A$5:$A$1802,0),0)*HLOOKUP(FF$2,$H$5:$FY$1802,MATCH($A410,$A$5:$A$1802,0),0),$H$2)</f>
        <v>0</v>
      </c>
      <c r="FG410" s="166">
        <f>IFERROR(HLOOKUP(FG$1,$H$5:$FY$1802,MATCH($A410,$A$5:$A$1802,0),0)*HLOOKUP(FG$2,$H$5:$FY$1802,MATCH($A410,$A$5:$A$1802,0),0),$H$2)</f>
        <v>28966520</v>
      </c>
      <c r="FH410" s="152"/>
      <c r="FI410" s="405">
        <f t="shared" si="1080"/>
        <v>1.8744362258704672</v>
      </c>
      <c r="FJ410" s="405">
        <f t="shared" si="1080"/>
        <v>1.383005592639365</v>
      </c>
      <c r="FK410" s="405">
        <f t="shared" si="1081"/>
        <v>1.8472493716838871</v>
      </c>
      <c r="FL410" s="405">
        <f t="shared" si="1082"/>
        <v>1.3917900027925161</v>
      </c>
      <c r="FM410" s="405">
        <f t="shared" si="1083"/>
        <v>1.2731057452123231</v>
      </c>
      <c r="FN410" s="405">
        <f t="shared" si="1084"/>
        <v>1.0549779945283693</v>
      </c>
      <c r="FO410" s="405">
        <f t="shared" si="1085"/>
        <v>1.7781457988313596</v>
      </c>
      <c r="FP410" s="405">
        <f t="shared" si="1086"/>
        <v>1.0457457113395618</v>
      </c>
      <c r="FQ410" s="405">
        <f t="shared" si="1087"/>
        <v>2.5421686746987953</v>
      </c>
      <c r="FR410" s="405">
        <f t="shared" si="1088"/>
        <v>1.0488268864933419</v>
      </c>
      <c r="FS410" s="65"/>
    </row>
    <row r="411" spans="1:175" ht="10.35" customHeight="1" x14ac:dyDescent="0.2">
      <c r="A411" s="174" t="str">
        <f t="shared" si="1075"/>
        <v>2018-19OCTOBERRX8</v>
      </c>
      <c r="B411" s="176" t="str">
        <f t="shared" si="1089"/>
        <v>2018-19</v>
      </c>
      <c r="C411" s="175" t="s">
        <v>833</v>
      </c>
      <c r="D411" s="176" t="str">
        <f>INDEX($FV$16:$FW$26,MATCH($F411,$FV$16:$FV$26,0),2)</f>
        <v>Y63</v>
      </c>
      <c r="E411" s="176" t="str">
        <f>VLOOKUP($D411,$FW$8:$FX$14,2,0)</f>
        <v>North East and Yorkshire</v>
      </c>
      <c r="F411" s="275" t="s">
        <v>869</v>
      </c>
      <c r="G411" s="275" t="s">
        <v>881</v>
      </c>
      <c r="H411" s="276">
        <v>83505</v>
      </c>
      <c r="I411" s="276">
        <v>60787</v>
      </c>
      <c r="J411" s="276">
        <v>116496</v>
      </c>
      <c r="K411" s="276">
        <v>2</v>
      </c>
      <c r="L411" s="276">
        <v>1</v>
      </c>
      <c r="M411" s="276" t="s">
        <v>44</v>
      </c>
      <c r="N411" s="276">
        <v>1</v>
      </c>
      <c r="O411" s="276">
        <v>41</v>
      </c>
      <c r="P411" s="276" t="s">
        <v>44</v>
      </c>
      <c r="Q411" s="276" t="s">
        <v>44</v>
      </c>
      <c r="R411" s="276" t="s">
        <v>44</v>
      </c>
      <c r="S411" s="276" t="s">
        <v>44</v>
      </c>
      <c r="T411" s="276">
        <v>66438</v>
      </c>
      <c r="U411" s="276">
        <v>5265</v>
      </c>
      <c r="V411" s="276">
        <v>3770</v>
      </c>
      <c r="W411" s="276">
        <v>38136</v>
      </c>
      <c r="X411" s="276">
        <v>11671</v>
      </c>
      <c r="Y411" s="276">
        <v>1241</v>
      </c>
      <c r="Z411" s="276">
        <v>2263985</v>
      </c>
      <c r="AA411" s="276">
        <v>430</v>
      </c>
      <c r="AB411" s="276">
        <v>743</v>
      </c>
      <c r="AC411" s="276">
        <v>2252292</v>
      </c>
      <c r="AD411" s="276">
        <v>597</v>
      </c>
      <c r="AE411" s="276">
        <v>1064</v>
      </c>
      <c r="AF411" s="276">
        <v>45704108</v>
      </c>
      <c r="AG411" s="276">
        <v>1198</v>
      </c>
      <c r="AH411" s="276">
        <v>2497</v>
      </c>
      <c r="AI411" s="276">
        <v>33812457</v>
      </c>
      <c r="AJ411" s="276">
        <v>2897</v>
      </c>
      <c r="AK411" s="276">
        <v>7054</v>
      </c>
      <c r="AL411" s="276">
        <v>5275128</v>
      </c>
      <c r="AM411" s="276">
        <v>4251</v>
      </c>
      <c r="AN411" s="276">
        <v>10076</v>
      </c>
      <c r="AO411" s="276">
        <v>4319</v>
      </c>
      <c r="AP411" s="276">
        <v>476</v>
      </c>
      <c r="AQ411" s="276">
        <v>892</v>
      </c>
      <c r="AR411" s="276">
        <v>5018</v>
      </c>
      <c r="AS411" s="276">
        <v>463</v>
      </c>
      <c r="AT411" s="276">
        <v>2488</v>
      </c>
      <c r="AU411" s="276">
        <v>678</v>
      </c>
      <c r="AV411" s="276">
        <v>40478</v>
      </c>
      <c r="AW411" s="276">
        <v>6462</v>
      </c>
      <c r="AX411" s="276">
        <v>15179</v>
      </c>
      <c r="AY411" s="276">
        <v>62119</v>
      </c>
      <c r="AZ411" s="276">
        <v>11957</v>
      </c>
      <c r="BA411" s="276">
        <v>8904</v>
      </c>
      <c r="BB411" s="276">
        <v>8393</v>
      </c>
      <c r="BC411" s="276">
        <v>6335</v>
      </c>
      <c r="BD411" s="276">
        <v>56995</v>
      </c>
      <c r="BE411" s="276">
        <v>44552</v>
      </c>
      <c r="BF411" s="276">
        <v>24976</v>
      </c>
      <c r="BG411" s="276">
        <v>15721</v>
      </c>
      <c r="BH411" s="276">
        <v>2627</v>
      </c>
      <c r="BI411" s="276">
        <v>1379</v>
      </c>
      <c r="BJ411" s="276" t="s">
        <v>44</v>
      </c>
      <c r="BK411" s="276" t="s">
        <v>44</v>
      </c>
      <c r="BL411" s="276" t="s">
        <v>44</v>
      </c>
      <c r="BM411" s="276" t="s">
        <v>44</v>
      </c>
      <c r="BN411" s="276" t="s">
        <v>44</v>
      </c>
      <c r="BO411" s="276" t="s">
        <v>44</v>
      </c>
      <c r="BP411" s="276" t="s">
        <v>44</v>
      </c>
      <c r="BQ411" s="276" t="s">
        <v>44</v>
      </c>
      <c r="BR411" s="276" t="s">
        <v>44</v>
      </c>
      <c r="BS411" s="276" t="s">
        <v>44</v>
      </c>
      <c r="BT411" s="276" t="s">
        <v>44</v>
      </c>
      <c r="BU411" s="276" t="s">
        <v>44</v>
      </c>
      <c r="BV411" s="276" t="s">
        <v>44</v>
      </c>
      <c r="BW411" s="276" t="s">
        <v>44</v>
      </c>
      <c r="BX411" s="276" t="s">
        <v>44</v>
      </c>
      <c r="BY411" s="276" t="s">
        <v>44</v>
      </c>
      <c r="BZ411" s="276" t="s">
        <v>44</v>
      </c>
      <c r="CA411" s="276" t="s">
        <v>44</v>
      </c>
      <c r="CB411" s="276" t="s">
        <v>44</v>
      </c>
      <c r="CC411" s="276" t="s">
        <v>44</v>
      </c>
      <c r="CD411" s="276" t="s">
        <v>44</v>
      </c>
      <c r="CE411" s="276" t="s">
        <v>44</v>
      </c>
      <c r="CF411" s="276" t="s">
        <v>44</v>
      </c>
      <c r="CG411" s="276" t="s">
        <v>44</v>
      </c>
      <c r="CH411" s="276" t="s">
        <v>44</v>
      </c>
      <c r="CI411" s="276" t="s">
        <v>44</v>
      </c>
      <c r="CJ411" s="276" t="s">
        <v>44</v>
      </c>
      <c r="CK411" s="276" t="s">
        <v>44</v>
      </c>
      <c r="CL411" s="276" t="s">
        <v>44</v>
      </c>
      <c r="CM411" s="276" t="s">
        <v>44</v>
      </c>
      <c r="CN411" s="276" t="s">
        <v>44</v>
      </c>
      <c r="CO411" s="276" t="s">
        <v>44</v>
      </c>
      <c r="CP411" s="276" t="s">
        <v>44</v>
      </c>
      <c r="CQ411" s="276" t="s">
        <v>44</v>
      </c>
      <c r="CR411" s="276" t="s">
        <v>44</v>
      </c>
      <c r="CS411" s="276" t="s">
        <v>44</v>
      </c>
      <c r="CT411" s="276" t="s">
        <v>44</v>
      </c>
      <c r="CU411" s="276" t="s">
        <v>44</v>
      </c>
      <c r="CV411" s="276" t="s">
        <v>44</v>
      </c>
      <c r="CW411" s="276" t="s">
        <v>44</v>
      </c>
      <c r="CX411" s="276">
        <v>0</v>
      </c>
      <c r="CY411" s="276">
        <v>0</v>
      </c>
      <c r="CZ411" s="276">
        <v>0</v>
      </c>
      <c r="DA411" s="276">
        <v>0</v>
      </c>
      <c r="DB411" s="276">
        <v>3417</v>
      </c>
      <c r="DC411" s="276">
        <v>95203</v>
      </c>
      <c r="DD411" s="276">
        <v>28</v>
      </c>
      <c r="DE411" s="276">
        <v>50</v>
      </c>
      <c r="DF411" s="276" t="s">
        <v>44</v>
      </c>
      <c r="DG411" s="276" t="s">
        <v>44</v>
      </c>
      <c r="DH411" s="276" t="s">
        <v>44</v>
      </c>
      <c r="DI411" s="276" t="s">
        <v>44</v>
      </c>
      <c r="DJ411" s="276" t="s">
        <v>44</v>
      </c>
      <c r="DK411" s="276">
        <v>98</v>
      </c>
      <c r="DL411" s="252">
        <v>2495</v>
      </c>
      <c r="DM411" s="252">
        <v>165</v>
      </c>
      <c r="DN411" s="252">
        <v>44</v>
      </c>
      <c r="DO411" s="252">
        <v>3004</v>
      </c>
      <c r="DP411" s="252">
        <v>10040283</v>
      </c>
      <c r="DQ411" s="252">
        <v>4024</v>
      </c>
      <c r="DR411" s="252">
        <v>9126</v>
      </c>
      <c r="DS411" s="252">
        <v>638868</v>
      </c>
      <c r="DT411" s="252">
        <v>3872</v>
      </c>
      <c r="DU411" s="252">
        <v>7792</v>
      </c>
      <c r="DV411" s="252">
        <v>295309</v>
      </c>
      <c r="DW411" s="252">
        <v>6712</v>
      </c>
      <c r="DX411" s="252">
        <v>11037</v>
      </c>
      <c r="DY411" s="252">
        <v>25682781</v>
      </c>
      <c r="DZ411" s="252">
        <v>8550</v>
      </c>
      <c r="EA411" s="252">
        <v>19185</v>
      </c>
      <c r="EB411" s="177"/>
      <c r="EC411" s="167">
        <f t="shared" si="1076"/>
        <v>10</v>
      </c>
      <c r="ED411" s="174">
        <f t="shared" si="1077"/>
        <v>2018</v>
      </c>
      <c r="EE411" s="173">
        <f t="shared" si="1078"/>
        <v>43374</v>
      </c>
      <c r="EF411" s="150">
        <f t="shared" si="1079"/>
        <v>31</v>
      </c>
      <c r="EG411" s="178"/>
      <c r="EH411" s="179">
        <f>IFERROR(HLOOKUP(EH$1,$H$5:$FY$1802,MATCH($A411,$A$5:$A$1802,0),0)*HLOOKUP(EH$2,$H$5:$FY$1802,MATCH($A411,$A$5:$A$1802,0),0),$H$2)</f>
        <v>60787</v>
      </c>
      <c r="EI411" s="179" t="str">
        <f>IFERROR(HLOOKUP(EI$1,$H$5:$FY$1802,MATCH($A411,$A$5:$A$1802,0),0)*HLOOKUP(EI$2,$H$5:$FY$1802,MATCH($A411,$A$5:$A$1802,0),0),$H$2)</f>
        <v>-</v>
      </c>
      <c r="EJ411" s="179">
        <f>IFERROR(HLOOKUP(EJ$1,$H$5:$FY$1802,MATCH($A411,$A$5:$A$1802,0),0)*HLOOKUP(EJ$2,$H$5:$FY$1802,MATCH($A411,$A$5:$A$1802,0),0),$H$2)</f>
        <v>60787</v>
      </c>
      <c r="EK411" s="179">
        <f>IFERROR(HLOOKUP(EK$1,$H$5:$FY$1802,MATCH($A411,$A$5:$A$1802,0),0)*HLOOKUP(EK$2,$H$5:$FY$1802,MATCH($A411,$A$5:$A$1802,0),0),$H$2)</f>
        <v>2492267</v>
      </c>
      <c r="EL411" s="179">
        <f>IFERROR(HLOOKUP(EL$1,$H$5:$FY$1802,MATCH($A411,$A$5:$A$1802,0),0)*HLOOKUP(EL$2,$H$5:$FY$1802,MATCH($A411,$A$5:$A$1802,0),0),$H$2)</f>
        <v>3911895</v>
      </c>
      <c r="EM411" s="179">
        <f>IFERROR(HLOOKUP(EM$1,$H$5:$FY$1802,MATCH($A411,$A$5:$A$1802,0),0)*HLOOKUP(EM$2,$H$5:$FY$1802,MATCH($A411,$A$5:$A$1802,0),0),$H$2)</f>
        <v>4011280</v>
      </c>
      <c r="EN411" s="179">
        <f>IFERROR(HLOOKUP(EN$1,$H$5:$FY$1802,MATCH($A411,$A$5:$A$1802,0),0)*HLOOKUP(EN$2,$H$5:$FY$1802,MATCH($A411,$A$5:$A$1802,0),0),$H$2)</f>
        <v>95225592</v>
      </c>
      <c r="EO411" s="179">
        <f>IFERROR(HLOOKUP(EO$1,$H$5:$FY$1802,MATCH($A411,$A$5:$A$1802,0),0)*HLOOKUP(EO$2,$H$5:$FY$1802,MATCH($A411,$A$5:$A$1802,0),0),$H$2)</f>
        <v>82327234</v>
      </c>
      <c r="EP411" s="179">
        <f>IFERROR(HLOOKUP(EP$1,$H$5:$FY$1802,MATCH($A411,$A$5:$A$1802,0),0)*HLOOKUP(EP$2,$H$5:$FY$1802,MATCH($A411,$A$5:$A$1802,0),0),$H$2)</f>
        <v>12504316</v>
      </c>
      <c r="EQ411" s="179" t="str">
        <f>IFERROR(HLOOKUP(EQ$1,$H$5:$FY$1802,MATCH($A411,$A$5:$A$1802,0),0)*HLOOKUP(EQ$2,$H$5:$FY$1802,MATCH($A411,$A$5:$A$1802,0),0),$H$2)</f>
        <v>-</v>
      </c>
      <c r="ER411" s="179" t="str">
        <f>IFERROR(HLOOKUP(ER$1,$H$5:$FY$1802,MATCH($A411,$A$5:$A$1802,0),0)*HLOOKUP(ER$2,$H$5:$FY$1802,MATCH($A411,$A$5:$A$1802,0),0),$H$2)</f>
        <v>-</v>
      </c>
      <c r="ES411" s="179" t="str">
        <f>IFERROR(HLOOKUP(ES$1,$H$5:$FY$1802,MATCH($A411,$A$5:$A$1802,0),0)*HLOOKUP(ES$2,$H$5:$FY$1802,MATCH($A411,$A$5:$A$1802,0),0),$H$2)</f>
        <v>-</v>
      </c>
      <c r="ET411" s="179" t="str">
        <f>IFERROR(HLOOKUP(ET$1,$H$5:$FY$1802,MATCH($A411,$A$5:$A$1802,0),0)*HLOOKUP(ET$2,$H$5:$FY$1802,MATCH($A411,$A$5:$A$1802,0),0),$H$2)</f>
        <v>-</v>
      </c>
      <c r="EU411" s="179" t="str">
        <f>IFERROR(HLOOKUP(EU$1,$H$5:$FY$1802,MATCH($A411,$A$5:$A$1802,0),0)*HLOOKUP(EU$2,$H$5:$FY$1802,MATCH($A411,$A$5:$A$1802,0),0),$H$2)</f>
        <v>-</v>
      </c>
      <c r="EV411" s="179" t="str">
        <f>IFERROR(HLOOKUP(EV$1,$H$5:$FY$1802,MATCH($A411,$A$5:$A$1802,0),0)*HLOOKUP(EV$2,$H$5:$FY$1802,MATCH($A411,$A$5:$A$1802,0),0),$H$2)</f>
        <v>-</v>
      </c>
      <c r="EW411" s="179" t="str">
        <f>IFERROR(HLOOKUP(EW$1,$H$5:$FY$1802,MATCH($A411,$A$5:$A$1802,0),0)*HLOOKUP(EW$2,$H$5:$FY$1802,MATCH($A411,$A$5:$A$1802,0),0),$H$2)</f>
        <v>-</v>
      </c>
      <c r="EX411" s="179" t="str">
        <f>IFERROR(HLOOKUP(EX$1,$H$5:$FY$1802,MATCH($A411,$A$5:$A$1802,0),0)*HLOOKUP(EX$2,$H$5:$FY$1802,MATCH($A411,$A$5:$A$1802,0),0),$H$2)</f>
        <v>-</v>
      </c>
      <c r="EY411" s="179" t="str">
        <f>IFERROR(HLOOKUP(EY$1,$H$5:$FY$1802,MATCH($A411,$A$5:$A$1802,0),0)*HLOOKUP(EY$2,$H$5:$FY$1802,MATCH($A411,$A$5:$A$1802,0),0),$H$2)</f>
        <v>-</v>
      </c>
      <c r="EZ411" s="179" t="str">
        <f>IFERROR(HLOOKUP(EZ$1,$H$5:$FY$1802,MATCH($A411,$A$5:$A$1802,0),0)*HLOOKUP(EZ$2,$H$5:$FY$1802,MATCH($A411,$A$5:$A$1802,0),0),$H$2)</f>
        <v>-</v>
      </c>
      <c r="FA411" s="179" t="str">
        <f>IFERROR(HLOOKUP(FA$1,$H$5:$FY$1802,MATCH($A411,$A$5:$A$1802,0),0)*HLOOKUP(FA$2,$H$5:$FY$1802,MATCH($A411,$A$5:$A$1802,0),0),$H$2)</f>
        <v>-</v>
      </c>
      <c r="FB411" s="179">
        <f>IFERROR(HLOOKUP(FB$1,$H$5:$FY$1802,MATCH($A411,$A$5:$A$1802,0),0)*HLOOKUP(FB$2,$H$5:$FY$1802,MATCH($A411,$A$5:$A$1802,0),0),$H$2)</f>
        <v>0</v>
      </c>
      <c r="FC411" s="179">
        <f>IFERROR(HLOOKUP(FC$1,$H$5:$FY$1802,MATCH($A411,$A$5:$A$1802,0),0)*HLOOKUP(FC$2,$H$5:$FY$1802,MATCH($A411,$A$5:$A$1802,0),0),$H$2)</f>
        <v>170850</v>
      </c>
      <c r="FD411" s="179">
        <f>IFERROR(HLOOKUP(FD$1,$H$5:$FY$1802,MATCH($A411,$A$5:$A$1802,0),0)*HLOOKUP(FD$2,$H$5:$FY$1802,MATCH($A411,$A$5:$A$1802,0),0),$H$2)</f>
        <v>22769370</v>
      </c>
      <c r="FE411" s="179">
        <f>IFERROR(HLOOKUP(FE$1,$H$5:$FY$1802,MATCH($A411,$A$5:$A$1802,0),0)*HLOOKUP(FE$2,$H$5:$FY$1802,MATCH($A411,$A$5:$A$1802,0),0),$H$2)</f>
        <v>1285680</v>
      </c>
      <c r="FF411" s="179">
        <f>IFERROR(HLOOKUP(FF$1,$H$5:$FY$1802,MATCH($A411,$A$5:$A$1802,0),0)*HLOOKUP(FF$2,$H$5:$FY$1802,MATCH($A411,$A$5:$A$1802,0),0),$H$2)</f>
        <v>485628</v>
      </c>
      <c r="FG411" s="179">
        <f>IFERROR(HLOOKUP(FG$1,$H$5:$FY$1802,MATCH($A411,$A$5:$A$1802,0),0)*HLOOKUP(FG$2,$H$5:$FY$1802,MATCH($A411,$A$5:$A$1802,0),0),$H$2)</f>
        <v>57631740</v>
      </c>
      <c r="FH411" s="151"/>
      <c r="FI411" s="407">
        <f t="shared" si="1080"/>
        <v>2.2710351377018045</v>
      </c>
      <c r="FJ411" s="407">
        <f t="shared" si="1080"/>
        <v>1.6911680911680911</v>
      </c>
      <c r="FK411" s="407">
        <f t="shared" si="1081"/>
        <v>2.2262599469496021</v>
      </c>
      <c r="FL411" s="407">
        <f t="shared" si="1082"/>
        <v>1.6803713527851458</v>
      </c>
      <c r="FM411" s="407">
        <f t="shared" si="1083"/>
        <v>1.4945196140130061</v>
      </c>
      <c r="FN411" s="407">
        <f t="shared" si="1084"/>
        <v>1.1682399832179569</v>
      </c>
      <c r="FO411" s="407">
        <f t="shared" si="1085"/>
        <v>2.1400051409476482</v>
      </c>
      <c r="FP411" s="407">
        <f t="shared" si="1086"/>
        <v>1.3470139662411105</v>
      </c>
      <c r="FQ411" s="407">
        <f t="shared" si="1087"/>
        <v>2.1168412570507655</v>
      </c>
      <c r="FR411" s="407">
        <f t="shared" si="1088"/>
        <v>1.1112006446414182</v>
      </c>
      <c r="FS411" s="408"/>
    </row>
    <row r="412" spans="1:175" ht="10.35" customHeight="1" x14ac:dyDescent="0.2">
      <c r="A412" s="80" t="str">
        <f t="shared" si="1075"/>
        <v>2018-19NOVEMBERRX9</v>
      </c>
      <c r="B412" s="169" t="str">
        <f t="shared" si="1089"/>
        <v>2018-19</v>
      </c>
      <c r="C412" s="77" t="s">
        <v>834</v>
      </c>
      <c r="D412" s="169" t="str">
        <f>INDEX($FV$16:$FW$26,MATCH($F412,$FV$16:$FV$26,0),2)</f>
        <v>Y60</v>
      </c>
      <c r="E412" s="169" t="str">
        <f>VLOOKUP($D412,$FW$8:$FX$14,2,0)</f>
        <v>Midlands</v>
      </c>
      <c r="F412" s="269" t="s">
        <v>845</v>
      </c>
      <c r="G412" s="269" t="s">
        <v>871</v>
      </c>
      <c r="H412" s="270">
        <v>86375</v>
      </c>
      <c r="I412" s="270">
        <v>68002</v>
      </c>
      <c r="J412" s="270">
        <v>419365</v>
      </c>
      <c r="K412" s="270">
        <v>6</v>
      </c>
      <c r="L412" s="270">
        <v>2</v>
      </c>
      <c r="M412" s="270" t="s">
        <v>44</v>
      </c>
      <c r="N412" s="270">
        <v>35</v>
      </c>
      <c r="O412" s="270">
        <v>81</v>
      </c>
      <c r="P412" s="270" t="s">
        <v>44</v>
      </c>
      <c r="Q412" s="270" t="s">
        <v>44</v>
      </c>
      <c r="R412" s="270" t="s">
        <v>44</v>
      </c>
      <c r="S412" s="270" t="s">
        <v>44</v>
      </c>
      <c r="T412" s="270">
        <v>61768</v>
      </c>
      <c r="U412" s="270">
        <v>6307</v>
      </c>
      <c r="V412" s="270">
        <v>4116</v>
      </c>
      <c r="W412" s="270">
        <v>34989</v>
      </c>
      <c r="X412" s="270">
        <v>11933</v>
      </c>
      <c r="Y412" s="270">
        <v>200</v>
      </c>
      <c r="Z412" s="270">
        <v>2976294</v>
      </c>
      <c r="AA412" s="270">
        <v>472</v>
      </c>
      <c r="AB412" s="270">
        <v>837</v>
      </c>
      <c r="AC412" s="270">
        <v>4402066</v>
      </c>
      <c r="AD412" s="270">
        <v>1070</v>
      </c>
      <c r="AE412" s="270">
        <v>2445</v>
      </c>
      <c r="AF412" s="270">
        <v>65122432</v>
      </c>
      <c r="AG412" s="270">
        <v>1861</v>
      </c>
      <c r="AH412" s="270">
        <v>3882</v>
      </c>
      <c r="AI412" s="270">
        <v>53080738</v>
      </c>
      <c r="AJ412" s="270">
        <v>4448</v>
      </c>
      <c r="AK412" s="270">
        <v>10519</v>
      </c>
      <c r="AL412" s="270">
        <v>768759</v>
      </c>
      <c r="AM412" s="270">
        <v>3844</v>
      </c>
      <c r="AN412" s="270">
        <v>9958</v>
      </c>
      <c r="AO412" s="270">
        <v>5016</v>
      </c>
      <c r="AP412" s="270">
        <v>2389</v>
      </c>
      <c r="AQ412" s="270">
        <v>1084</v>
      </c>
      <c r="AR412" s="270">
        <v>11</v>
      </c>
      <c r="AS412" s="270">
        <v>833</v>
      </c>
      <c r="AT412" s="270">
        <v>710</v>
      </c>
      <c r="AU412" s="270">
        <v>12</v>
      </c>
      <c r="AV412" s="270">
        <v>37515</v>
      </c>
      <c r="AW412" s="270">
        <v>2848</v>
      </c>
      <c r="AX412" s="270">
        <v>16389</v>
      </c>
      <c r="AY412" s="270">
        <v>56752</v>
      </c>
      <c r="AZ412" s="270">
        <v>11427</v>
      </c>
      <c r="BA412" s="270">
        <v>9205</v>
      </c>
      <c r="BB412" s="270">
        <v>7733</v>
      </c>
      <c r="BC412" s="270">
        <v>6306</v>
      </c>
      <c r="BD412" s="270">
        <v>44867</v>
      </c>
      <c r="BE412" s="270">
        <v>37508</v>
      </c>
      <c r="BF412" s="270">
        <v>15688</v>
      </c>
      <c r="BG412" s="270">
        <v>12441</v>
      </c>
      <c r="BH412" s="270">
        <v>221</v>
      </c>
      <c r="BI412" s="270">
        <v>178</v>
      </c>
      <c r="BJ412" s="270" t="s">
        <v>44</v>
      </c>
      <c r="BK412" s="270" t="s">
        <v>44</v>
      </c>
      <c r="BL412" s="270" t="s">
        <v>44</v>
      </c>
      <c r="BM412" s="270" t="s">
        <v>44</v>
      </c>
      <c r="BN412" s="270" t="s">
        <v>44</v>
      </c>
      <c r="BO412" s="270" t="s">
        <v>44</v>
      </c>
      <c r="BP412" s="270" t="s">
        <v>44</v>
      </c>
      <c r="BQ412" s="270" t="s">
        <v>44</v>
      </c>
      <c r="BR412" s="270" t="s">
        <v>44</v>
      </c>
      <c r="BS412" s="270" t="s">
        <v>44</v>
      </c>
      <c r="BT412" s="270" t="s">
        <v>44</v>
      </c>
      <c r="BU412" s="270" t="s">
        <v>44</v>
      </c>
      <c r="BV412" s="270" t="s">
        <v>44</v>
      </c>
      <c r="BW412" s="270" t="s">
        <v>44</v>
      </c>
      <c r="BX412" s="270" t="s">
        <v>44</v>
      </c>
      <c r="BY412" s="270" t="s">
        <v>44</v>
      </c>
      <c r="BZ412" s="270" t="s">
        <v>44</v>
      </c>
      <c r="CA412" s="270" t="s">
        <v>44</v>
      </c>
      <c r="CB412" s="270" t="s">
        <v>44</v>
      </c>
      <c r="CC412" s="270" t="s">
        <v>44</v>
      </c>
      <c r="CD412" s="270" t="s">
        <v>44</v>
      </c>
      <c r="CE412" s="270" t="s">
        <v>44</v>
      </c>
      <c r="CF412" s="270" t="s">
        <v>44</v>
      </c>
      <c r="CG412" s="270" t="s">
        <v>44</v>
      </c>
      <c r="CH412" s="270" t="s">
        <v>44</v>
      </c>
      <c r="CI412" s="270" t="s">
        <v>44</v>
      </c>
      <c r="CJ412" s="270" t="s">
        <v>44</v>
      </c>
      <c r="CK412" s="270" t="s">
        <v>44</v>
      </c>
      <c r="CL412" s="270" t="s">
        <v>44</v>
      </c>
      <c r="CM412" s="270" t="s">
        <v>44</v>
      </c>
      <c r="CN412" s="270" t="s">
        <v>44</v>
      </c>
      <c r="CO412" s="270" t="s">
        <v>44</v>
      </c>
      <c r="CP412" s="270" t="s">
        <v>44</v>
      </c>
      <c r="CQ412" s="270" t="s">
        <v>44</v>
      </c>
      <c r="CR412" s="270" t="s">
        <v>44</v>
      </c>
      <c r="CS412" s="270" t="s">
        <v>44</v>
      </c>
      <c r="CT412" s="270" t="s">
        <v>44</v>
      </c>
      <c r="CU412" s="270" t="s">
        <v>44</v>
      </c>
      <c r="CV412" s="270" t="s">
        <v>44</v>
      </c>
      <c r="CW412" s="270" t="s">
        <v>44</v>
      </c>
      <c r="CX412" s="270">
        <v>328</v>
      </c>
      <c r="CY412" s="270">
        <v>101110</v>
      </c>
      <c r="CZ412" s="270">
        <v>308</v>
      </c>
      <c r="DA412" s="270">
        <v>531</v>
      </c>
      <c r="DB412" s="270">
        <v>3294</v>
      </c>
      <c r="DC412" s="270">
        <v>136111</v>
      </c>
      <c r="DD412" s="270">
        <v>41</v>
      </c>
      <c r="DE412" s="270">
        <v>80</v>
      </c>
      <c r="DF412" s="270" t="s">
        <v>44</v>
      </c>
      <c r="DG412" s="270" t="s">
        <v>44</v>
      </c>
      <c r="DH412" s="270" t="s">
        <v>44</v>
      </c>
      <c r="DI412" s="270" t="s">
        <v>44</v>
      </c>
      <c r="DJ412" s="270" t="s">
        <v>44</v>
      </c>
      <c r="DK412" s="270">
        <v>0</v>
      </c>
      <c r="DL412" s="249">
        <v>362</v>
      </c>
      <c r="DM412" s="249">
        <v>450</v>
      </c>
      <c r="DN412" s="249">
        <v>1</v>
      </c>
      <c r="DO412" s="249">
        <v>2510</v>
      </c>
      <c r="DP412" s="249">
        <v>1938320</v>
      </c>
      <c r="DQ412" s="249">
        <v>5354</v>
      </c>
      <c r="DR412" s="249">
        <v>11401</v>
      </c>
      <c r="DS412" s="249">
        <v>2409024</v>
      </c>
      <c r="DT412" s="249">
        <v>5353</v>
      </c>
      <c r="DU412" s="249">
        <v>10472</v>
      </c>
      <c r="DV412" s="249">
        <v>3118</v>
      </c>
      <c r="DW412" s="249">
        <v>3118</v>
      </c>
      <c r="DX412" s="249">
        <v>3118</v>
      </c>
      <c r="DY412" s="249">
        <v>20696851</v>
      </c>
      <c r="DZ412" s="249">
        <v>8246</v>
      </c>
      <c r="EA412" s="249">
        <v>16222</v>
      </c>
      <c r="EB412" s="155"/>
      <c r="EC412" s="170">
        <f t="shared" si="1076"/>
        <v>11</v>
      </c>
      <c r="ED412" s="74">
        <f t="shared" si="1077"/>
        <v>2018</v>
      </c>
      <c r="EE412" s="165">
        <f t="shared" si="1078"/>
        <v>43405</v>
      </c>
      <c r="EF412" s="157">
        <f t="shared" si="1079"/>
        <v>30</v>
      </c>
      <c r="EG412" s="156"/>
      <c r="EH412" s="171">
        <f>IFERROR(HLOOKUP(EH$1,$H$5:$FY$1802,MATCH($A412,$A$5:$A$1802,0),0)*HLOOKUP(EH$2,$H$5:$FY$1802,MATCH($A412,$A$5:$A$1802,0),0),$H$2)</f>
        <v>136004</v>
      </c>
      <c r="EI412" s="171" t="str">
        <f>IFERROR(HLOOKUP(EI$1,$H$5:$FY$1802,MATCH($A412,$A$5:$A$1802,0),0)*HLOOKUP(EI$2,$H$5:$FY$1802,MATCH($A412,$A$5:$A$1802,0),0),$H$2)</f>
        <v>-</v>
      </c>
      <c r="EJ412" s="171">
        <f>IFERROR(HLOOKUP(EJ$1,$H$5:$FY$1802,MATCH($A412,$A$5:$A$1802,0),0)*HLOOKUP(EJ$2,$H$5:$FY$1802,MATCH($A412,$A$5:$A$1802,0),0),$H$2)</f>
        <v>2380070</v>
      </c>
      <c r="EK412" s="171">
        <f>IFERROR(HLOOKUP(EK$1,$H$5:$FY$1802,MATCH($A412,$A$5:$A$1802,0),0)*HLOOKUP(EK$2,$H$5:$FY$1802,MATCH($A412,$A$5:$A$1802,0),0),$H$2)</f>
        <v>5508162</v>
      </c>
      <c r="EL412" s="171">
        <f>IFERROR(HLOOKUP(EL$1,$H$5:$FY$1802,MATCH($A412,$A$5:$A$1802,0),0)*HLOOKUP(EL$2,$H$5:$FY$1802,MATCH($A412,$A$5:$A$1802,0),0),$H$2)</f>
        <v>5278959</v>
      </c>
      <c r="EM412" s="171">
        <f>IFERROR(HLOOKUP(EM$1,$H$5:$FY$1802,MATCH($A412,$A$5:$A$1802,0),0)*HLOOKUP(EM$2,$H$5:$FY$1802,MATCH($A412,$A$5:$A$1802,0),0),$H$2)</f>
        <v>10063620</v>
      </c>
      <c r="EN412" s="171">
        <f>IFERROR(HLOOKUP(EN$1,$H$5:$FY$1802,MATCH($A412,$A$5:$A$1802,0),0)*HLOOKUP(EN$2,$H$5:$FY$1802,MATCH($A412,$A$5:$A$1802,0),0),$H$2)</f>
        <v>135827298</v>
      </c>
      <c r="EO412" s="171">
        <f>IFERROR(HLOOKUP(EO$1,$H$5:$FY$1802,MATCH($A412,$A$5:$A$1802,0),0)*HLOOKUP(EO$2,$H$5:$FY$1802,MATCH($A412,$A$5:$A$1802,0),0),$H$2)</f>
        <v>125523227</v>
      </c>
      <c r="EP412" s="171">
        <f>IFERROR(HLOOKUP(EP$1,$H$5:$FY$1802,MATCH($A412,$A$5:$A$1802,0),0)*HLOOKUP(EP$2,$H$5:$FY$1802,MATCH($A412,$A$5:$A$1802,0),0),$H$2)</f>
        <v>1991600</v>
      </c>
      <c r="EQ412" s="171" t="str">
        <f>IFERROR(HLOOKUP(EQ$1,$H$5:$FY$1802,MATCH($A412,$A$5:$A$1802,0),0)*HLOOKUP(EQ$2,$H$5:$FY$1802,MATCH($A412,$A$5:$A$1802,0),0),$H$2)</f>
        <v>-</v>
      </c>
      <c r="ER412" s="171" t="str">
        <f>IFERROR(HLOOKUP(ER$1,$H$5:$FY$1802,MATCH($A412,$A$5:$A$1802,0),0)*HLOOKUP(ER$2,$H$5:$FY$1802,MATCH($A412,$A$5:$A$1802,0),0),$H$2)</f>
        <v>-</v>
      </c>
      <c r="ES412" s="171" t="str">
        <f>IFERROR(HLOOKUP(ES$1,$H$5:$FY$1802,MATCH($A412,$A$5:$A$1802,0),0)*HLOOKUP(ES$2,$H$5:$FY$1802,MATCH($A412,$A$5:$A$1802,0),0),$H$2)</f>
        <v>-</v>
      </c>
      <c r="ET412" s="171" t="str">
        <f>IFERROR(HLOOKUP(ET$1,$H$5:$FY$1802,MATCH($A412,$A$5:$A$1802,0),0)*HLOOKUP(ET$2,$H$5:$FY$1802,MATCH($A412,$A$5:$A$1802,0),0),$H$2)</f>
        <v>-</v>
      </c>
      <c r="EU412" s="171" t="str">
        <f>IFERROR(HLOOKUP(EU$1,$H$5:$FY$1802,MATCH($A412,$A$5:$A$1802,0),0)*HLOOKUP(EU$2,$H$5:$FY$1802,MATCH($A412,$A$5:$A$1802,0),0),$H$2)</f>
        <v>-</v>
      </c>
      <c r="EV412" s="171" t="str">
        <f>IFERROR(HLOOKUP(EV$1,$H$5:$FY$1802,MATCH($A412,$A$5:$A$1802,0),0)*HLOOKUP(EV$2,$H$5:$FY$1802,MATCH($A412,$A$5:$A$1802,0),0),$H$2)</f>
        <v>-</v>
      </c>
      <c r="EW412" s="171" t="str">
        <f>IFERROR(HLOOKUP(EW$1,$H$5:$FY$1802,MATCH($A412,$A$5:$A$1802,0),0)*HLOOKUP(EW$2,$H$5:$FY$1802,MATCH($A412,$A$5:$A$1802,0),0),$H$2)</f>
        <v>-</v>
      </c>
      <c r="EX412" s="171" t="str">
        <f>IFERROR(HLOOKUP(EX$1,$H$5:$FY$1802,MATCH($A412,$A$5:$A$1802,0),0)*HLOOKUP(EX$2,$H$5:$FY$1802,MATCH($A412,$A$5:$A$1802,0),0),$H$2)</f>
        <v>-</v>
      </c>
      <c r="EY412" s="171" t="str">
        <f>IFERROR(HLOOKUP(EY$1,$H$5:$FY$1802,MATCH($A412,$A$5:$A$1802,0),0)*HLOOKUP(EY$2,$H$5:$FY$1802,MATCH($A412,$A$5:$A$1802,0),0),$H$2)</f>
        <v>-</v>
      </c>
      <c r="EZ412" s="171" t="str">
        <f>IFERROR(HLOOKUP(EZ$1,$H$5:$FY$1802,MATCH($A412,$A$5:$A$1802,0),0)*HLOOKUP(EZ$2,$H$5:$FY$1802,MATCH($A412,$A$5:$A$1802,0),0),$H$2)</f>
        <v>-</v>
      </c>
      <c r="FA412" s="171" t="str">
        <f>IFERROR(HLOOKUP(FA$1,$H$5:$FY$1802,MATCH($A412,$A$5:$A$1802,0),0)*HLOOKUP(FA$2,$H$5:$FY$1802,MATCH($A412,$A$5:$A$1802,0),0),$H$2)</f>
        <v>-</v>
      </c>
      <c r="FB412" s="171">
        <f>IFERROR(HLOOKUP(FB$1,$H$5:$FY$1802,MATCH($A412,$A$5:$A$1802,0),0)*HLOOKUP(FB$2,$H$5:$FY$1802,MATCH($A412,$A$5:$A$1802,0),0),$H$2)</f>
        <v>174168</v>
      </c>
      <c r="FC412" s="171">
        <f>IFERROR(HLOOKUP(FC$1,$H$5:$FY$1802,MATCH($A412,$A$5:$A$1802,0),0)*HLOOKUP(FC$2,$H$5:$FY$1802,MATCH($A412,$A$5:$A$1802,0),0),$H$2)</f>
        <v>263520</v>
      </c>
      <c r="FD412" s="171">
        <f>IFERROR(HLOOKUP(FD$1,$H$5:$FY$1802,MATCH($A412,$A$5:$A$1802,0),0)*HLOOKUP(FD$2,$H$5:$FY$1802,MATCH($A412,$A$5:$A$1802,0),0),$H$2)</f>
        <v>4127162</v>
      </c>
      <c r="FE412" s="171">
        <f>IFERROR(HLOOKUP(FE$1,$H$5:$FY$1802,MATCH($A412,$A$5:$A$1802,0),0)*HLOOKUP(FE$2,$H$5:$FY$1802,MATCH($A412,$A$5:$A$1802,0),0),$H$2)</f>
        <v>4712400</v>
      </c>
      <c r="FF412" s="171">
        <f>IFERROR(HLOOKUP(FF$1,$H$5:$FY$1802,MATCH($A412,$A$5:$A$1802,0),0)*HLOOKUP(FF$2,$H$5:$FY$1802,MATCH($A412,$A$5:$A$1802,0),0),$H$2)</f>
        <v>3118</v>
      </c>
      <c r="FG412" s="171">
        <f>IFERROR(HLOOKUP(FG$1,$H$5:$FY$1802,MATCH($A412,$A$5:$A$1802,0),0)*HLOOKUP(FG$2,$H$5:$FY$1802,MATCH($A412,$A$5:$A$1802,0),0),$H$2)</f>
        <v>40717220</v>
      </c>
      <c r="FH412" s="152"/>
      <c r="FI412" s="405">
        <f t="shared" si="1080"/>
        <v>1.8117964166798795</v>
      </c>
      <c r="FJ412" s="405">
        <f t="shared" si="1080"/>
        <v>1.4594894561598224</v>
      </c>
      <c r="FK412" s="405">
        <f t="shared" si="1081"/>
        <v>1.8787657920310981</v>
      </c>
      <c r="FL412" s="405">
        <f t="shared" si="1082"/>
        <v>1.532069970845481</v>
      </c>
      <c r="FM412" s="405">
        <f t="shared" si="1083"/>
        <v>1.2823172997227701</v>
      </c>
      <c r="FN412" s="405">
        <f t="shared" si="1084"/>
        <v>1.0719940552745149</v>
      </c>
      <c r="FO412" s="405">
        <f t="shared" si="1085"/>
        <v>1.3146735942344758</v>
      </c>
      <c r="FP412" s="405">
        <f t="shared" si="1086"/>
        <v>1.0425710215369144</v>
      </c>
      <c r="FQ412" s="405">
        <f t="shared" si="1087"/>
        <v>1.105</v>
      </c>
      <c r="FR412" s="405">
        <f t="shared" si="1088"/>
        <v>0.89</v>
      </c>
      <c r="FS412" s="65"/>
    </row>
    <row r="413" spans="1:175" ht="10.35" customHeight="1" x14ac:dyDescent="0.2">
      <c r="A413" s="74" t="str">
        <f t="shared" si="1075"/>
        <v>2018-19NOVEMBERRYC</v>
      </c>
      <c r="B413" s="163" t="str">
        <f t="shared" si="1089"/>
        <v>2018-19</v>
      </c>
      <c r="C413" s="26" t="s">
        <v>834</v>
      </c>
      <c r="D413" s="163" t="str">
        <f>INDEX($FV$16:$FW$26,MATCH($F413,$FV$16:$FV$26,0),2)</f>
        <v>Y61</v>
      </c>
      <c r="E413" s="163" t="str">
        <f>VLOOKUP($D413,$FW$8:$FX$14,2,0)</f>
        <v>East of England</v>
      </c>
      <c r="F413" s="271" t="s">
        <v>849</v>
      </c>
      <c r="G413" s="271" t="s">
        <v>872</v>
      </c>
      <c r="H413" s="272">
        <v>105722</v>
      </c>
      <c r="I413" s="272">
        <v>66766</v>
      </c>
      <c r="J413" s="272">
        <v>586513</v>
      </c>
      <c r="K413" s="272">
        <v>9</v>
      </c>
      <c r="L413" s="272">
        <v>1</v>
      </c>
      <c r="M413" s="272" t="s">
        <v>44</v>
      </c>
      <c r="N413" s="272">
        <v>54</v>
      </c>
      <c r="O413" s="272">
        <v>110</v>
      </c>
      <c r="P413" s="272" t="s">
        <v>44</v>
      </c>
      <c r="Q413" s="272" t="s">
        <v>44</v>
      </c>
      <c r="R413" s="272" t="s">
        <v>44</v>
      </c>
      <c r="S413" s="272" t="s">
        <v>44</v>
      </c>
      <c r="T413" s="272">
        <v>71646</v>
      </c>
      <c r="U413" s="272">
        <v>6487</v>
      </c>
      <c r="V413" s="272">
        <v>4327</v>
      </c>
      <c r="W413" s="272">
        <v>40945</v>
      </c>
      <c r="X413" s="272">
        <v>13375</v>
      </c>
      <c r="Y413" s="272">
        <v>2178</v>
      </c>
      <c r="Z413" s="272">
        <v>3160292</v>
      </c>
      <c r="AA413" s="272">
        <v>487</v>
      </c>
      <c r="AB413" s="272">
        <v>873</v>
      </c>
      <c r="AC413" s="272">
        <v>3315816</v>
      </c>
      <c r="AD413" s="272">
        <v>766</v>
      </c>
      <c r="AE413" s="272">
        <v>1395</v>
      </c>
      <c r="AF413" s="272">
        <v>63466061</v>
      </c>
      <c r="AG413" s="272">
        <v>1550</v>
      </c>
      <c r="AH413" s="272">
        <v>3143</v>
      </c>
      <c r="AI413" s="272">
        <v>68946609</v>
      </c>
      <c r="AJ413" s="272">
        <v>5155</v>
      </c>
      <c r="AK413" s="272">
        <v>12440</v>
      </c>
      <c r="AL413" s="272">
        <v>13330128</v>
      </c>
      <c r="AM413" s="272">
        <v>6120</v>
      </c>
      <c r="AN413" s="272">
        <v>15107</v>
      </c>
      <c r="AO413" s="272">
        <v>4661</v>
      </c>
      <c r="AP413" s="272">
        <v>80</v>
      </c>
      <c r="AQ413" s="272">
        <v>3017</v>
      </c>
      <c r="AR413" s="272">
        <v>396</v>
      </c>
      <c r="AS413" s="272">
        <v>43</v>
      </c>
      <c r="AT413" s="272">
        <v>1521</v>
      </c>
      <c r="AU413" s="272">
        <v>2249</v>
      </c>
      <c r="AV413" s="272">
        <v>42521</v>
      </c>
      <c r="AW413" s="272">
        <v>2104</v>
      </c>
      <c r="AX413" s="272">
        <v>22360</v>
      </c>
      <c r="AY413" s="272">
        <v>66985</v>
      </c>
      <c r="AZ413" s="272">
        <v>14703</v>
      </c>
      <c r="BA413" s="272">
        <v>10620</v>
      </c>
      <c r="BB413" s="272">
        <v>9692</v>
      </c>
      <c r="BC413" s="272">
        <v>7140</v>
      </c>
      <c r="BD413" s="272">
        <v>63632</v>
      </c>
      <c r="BE413" s="272">
        <v>46482</v>
      </c>
      <c r="BF413" s="272">
        <v>26193</v>
      </c>
      <c r="BG413" s="272">
        <v>14462</v>
      </c>
      <c r="BH413" s="272">
        <v>4024</v>
      </c>
      <c r="BI413" s="272">
        <v>2370</v>
      </c>
      <c r="BJ413" s="272" t="s">
        <v>44</v>
      </c>
      <c r="BK413" s="272" t="s">
        <v>44</v>
      </c>
      <c r="BL413" s="272" t="s">
        <v>44</v>
      </c>
      <c r="BM413" s="272" t="s">
        <v>44</v>
      </c>
      <c r="BN413" s="272" t="s">
        <v>44</v>
      </c>
      <c r="BO413" s="272" t="s">
        <v>44</v>
      </c>
      <c r="BP413" s="272" t="s">
        <v>44</v>
      </c>
      <c r="BQ413" s="272" t="s">
        <v>44</v>
      </c>
      <c r="BR413" s="272" t="s">
        <v>44</v>
      </c>
      <c r="BS413" s="272" t="s">
        <v>44</v>
      </c>
      <c r="BT413" s="272" t="s">
        <v>44</v>
      </c>
      <c r="BU413" s="272" t="s">
        <v>44</v>
      </c>
      <c r="BV413" s="272" t="s">
        <v>44</v>
      </c>
      <c r="BW413" s="272" t="s">
        <v>44</v>
      </c>
      <c r="BX413" s="272" t="s">
        <v>44</v>
      </c>
      <c r="BY413" s="272" t="s">
        <v>44</v>
      </c>
      <c r="BZ413" s="272" t="s">
        <v>44</v>
      </c>
      <c r="CA413" s="272" t="s">
        <v>44</v>
      </c>
      <c r="CB413" s="272" t="s">
        <v>44</v>
      </c>
      <c r="CC413" s="272" t="s">
        <v>44</v>
      </c>
      <c r="CD413" s="272" t="s">
        <v>44</v>
      </c>
      <c r="CE413" s="272" t="s">
        <v>44</v>
      </c>
      <c r="CF413" s="272" t="s">
        <v>44</v>
      </c>
      <c r="CG413" s="272" t="s">
        <v>44</v>
      </c>
      <c r="CH413" s="272" t="s">
        <v>44</v>
      </c>
      <c r="CI413" s="272" t="s">
        <v>44</v>
      </c>
      <c r="CJ413" s="272" t="s">
        <v>44</v>
      </c>
      <c r="CK413" s="272" t="s">
        <v>44</v>
      </c>
      <c r="CL413" s="272" t="s">
        <v>44</v>
      </c>
      <c r="CM413" s="272" t="s">
        <v>44</v>
      </c>
      <c r="CN413" s="272" t="s">
        <v>44</v>
      </c>
      <c r="CO413" s="272" t="s">
        <v>44</v>
      </c>
      <c r="CP413" s="272" t="s">
        <v>44</v>
      </c>
      <c r="CQ413" s="272" t="s">
        <v>44</v>
      </c>
      <c r="CR413" s="272" t="s">
        <v>44</v>
      </c>
      <c r="CS413" s="272" t="s">
        <v>44</v>
      </c>
      <c r="CT413" s="272" t="s">
        <v>44</v>
      </c>
      <c r="CU413" s="272" t="s">
        <v>44</v>
      </c>
      <c r="CV413" s="272" t="s">
        <v>44</v>
      </c>
      <c r="CW413" s="272" t="s">
        <v>44</v>
      </c>
      <c r="CX413" s="272">
        <v>515</v>
      </c>
      <c r="CY413" s="272">
        <v>148683</v>
      </c>
      <c r="CZ413" s="272">
        <v>289</v>
      </c>
      <c r="DA413" s="272">
        <v>493</v>
      </c>
      <c r="DB413" s="272">
        <v>6083</v>
      </c>
      <c r="DC413" s="272">
        <v>248048</v>
      </c>
      <c r="DD413" s="272">
        <v>41</v>
      </c>
      <c r="DE413" s="272">
        <v>76</v>
      </c>
      <c r="DF413" s="272" t="s">
        <v>44</v>
      </c>
      <c r="DG413" s="272" t="s">
        <v>44</v>
      </c>
      <c r="DH413" s="272" t="s">
        <v>44</v>
      </c>
      <c r="DI413" s="272" t="s">
        <v>44</v>
      </c>
      <c r="DJ413" s="272" t="s">
        <v>44</v>
      </c>
      <c r="DK413" s="272">
        <v>56</v>
      </c>
      <c r="DL413" s="250">
        <v>748</v>
      </c>
      <c r="DM413" s="250">
        <v>536</v>
      </c>
      <c r="DN413" s="250">
        <v>22</v>
      </c>
      <c r="DO413" s="250">
        <v>1216</v>
      </c>
      <c r="DP413" s="250">
        <v>6627292</v>
      </c>
      <c r="DQ413" s="250">
        <v>8860</v>
      </c>
      <c r="DR413" s="250">
        <v>20425</v>
      </c>
      <c r="DS413" s="250">
        <v>5657366</v>
      </c>
      <c r="DT413" s="250">
        <v>10555</v>
      </c>
      <c r="DU413" s="250">
        <v>24518</v>
      </c>
      <c r="DV413" s="250">
        <v>256537</v>
      </c>
      <c r="DW413" s="250">
        <v>11661</v>
      </c>
      <c r="DX413" s="250">
        <v>22098</v>
      </c>
      <c r="DY413" s="250">
        <v>14778504</v>
      </c>
      <c r="DZ413" s="250">
        <v>12153</v>
      </c>
      <c r="EA413" s="250">
        <v>28147</v>
      </c>
      <c r="EB413" s="155"/>
      <c r="EC413" s="75">
        <f t="shared" si="1076"/>
        <v>11</v>
      </c>
      <c r="ED413" s="74">
        <f t="shared" si="1077"/>
        <v>2018</v>
      </c>
      <c r="EE413" s="165">
        <f t="shared" si="1078"/>
        <v>43405</v>
      </c>
      <c r="EF413" s="157">
        <f t="shared" si="1079"/>
        <v>30</v>
      </c>
      <c r="EG413" s="156"/>
      <c r="EH413" s="166">
        <f>IFERROR(HLOOKUP(EH$1,$H$5:$FY$1802,MATCH($A413,$A$5:$A$1802,0),0)*HLOOKUP(EH$2,$H$5:$FY$1802,MATCH($A413,$A$5:$A$1802,0),0),$H$2)</f>
        <v>66766</v>
      </c>
      <c r="EI413" s="166" t="str">
        <f>IFERROR(HLOOKUP(EI$1,$H$5:$FY$1802,MATCH($A413,$A$5:$A$1802,0),0)*HLOOKUP(EI$2,$H$5:$FY$1802,MATCH($A413,$A$5:$A$1802,0),0),$H$2)</f>
        <v>-</v>
      </c>
      <c r="EJ413" s="166">
        <f>IFERROR(HLOOKUP(EJ$1,$H$5:$FY$1802,MATCH($A413,$A$5:$A$1802,0),0)*HLOOKUP(EJ$2,$H$5:$FY$1802,MATCH($A413,$A$5:$A$1802,0),0),$H$2)</f>
        <v>3605364</v>
      </c>
      <c r="EK413" s="166">
        <f>IFERROR(HLOOKUP(EK$1,$H$5:$FY$1802,MATCH($A413,$A$5:$A$1802,0),0)*HLOOKUP(EK$2,$H$5:$FY$1802,MATCH($A413,$A$5:$A$1802,0),0),$H$2)</f>
        <v>7344260</v>
      </c>
      <c r="EL413" s="166">
        <f>IFERROR(HLOOKUP(EL$1,$H$5:$FY$1802,MATCH($A413,$A$5:$A$1802,0),0)*HLOOKUP(EL$2,$H$5:$FY$1802,MATCH($A413,$A$5:$A$1802,0),0),$H$2)</f>
        <v>5663151</v>
      </c>
      <c r="EM413" s="166">
        <f>IFERROR(HLOOKUP(EM$1,$H$5:$FY$1802,MATCH($A413,$A$5:$A$1802,0),0)*HLOOKUP(EM$2,$H$5:$FY$1802,MATCH($A413,$A$5:$A$1802,0),0),$H$2)</f>
        <v>6036165</v>
      </c>
      <c r="EN413" s="166">
        <f>IFERROR(HLOOKUP(EN$1,$H$5:$FY$1802,MATCH($A413,$A$5:$A$1802,0),0)*HLOOKUP(EN$2,$H$5:$FY$1802,MATCH($A413,$A$5:$A$1802,0),0),$H$2)</f>
        <v>128690135</v>
      </c>
      <c r="EO413" s="166">
        <f>IFERROR(HLOOKUP(EO$1,$H$5:$FY$1802,MATCH($A413,$A$5:$A$1802,0),0)*HLOOKUP(EO$2,$H$5:$FY$1802,MATCH($A413,$A$5:$A$1802,0),0),$H$2)</f>
        <v>166385000</v>
      </c>
      <c r="EP413" s="166">
        <f>IFERROR(HLOOKUP(EP$1,$H$5:$FY$1802,MATCH($A413,$A$5:$A$1802,0),0)*HLOOKUP(EP$2,$H$5:$FY$1802,MATCH($A413,$A$5:$A$1802,0),0),$H$2)</f>
        <v>32903046</v>
      </c>
      <c r="EQ413" s="166" t="str">
        <f>IFERROR(HLOOKUP(EQ$1,$H$5:$FY$1802,MATCH($A413,$A$5:$A$1802,0),0)*HLOOKUP(EQ$2,$H$5:$FY$1802,MATCH($A413,$A$5:$A$1802,0),0),$H$2)</f>
        <v>-</v>
      </c>
      <c r="ER413" s="166" t="str">
        <f>IFERROR(HLOOKUP(ER$1,$H$5:$FY$1802,MATCH($A413,$A$5:$A$1802,0),0)*HLOOKUP(ER$2,$H$5:$FY$1802,MATCH($A413,$A$5:$A$1802,0),0),$H$2)</f>
        <v>-</v>
      </c>
      <c r="ES413" s="166" t="str">
        <f>IFERROR(HLOOKUP(ES$1,$H$5:$FY$1802,MATCH($A413,$A$5:$A$1802,0),0)*HLOOKUP(ES$2,$H$5:$FY$1802,MATCH($A413,$A$5:$A$1802,0),0),$H$2)</f>
        <v>-</v>
      </c>
      <c r="ET413" s="166" t="str">
        <f>IFERROR(HLOOKUP(ET$1,$H$5:$FY$1802,MATCH($A413,$A$5:$A$1802,0),0)*HLOOKUP(ET$2,$H$5:$FY$1802,MATCH($A413,$A$5:$A$1802,0),0),$H$2)</f>
        <v>-</v>
      </c>
      <c r="EU413" s="166" t="str">
        <f>IFERROR(HLOOKUP(EU$1,$H$5:$FY$1802,MATCH($A413,$A$5:$A$1802,0),0)*HLOOKUP(EU$2,$H$5:$FY$1802,MATCH($A413,$A$5:$A$1802,0),0),$H$2)</f>
        <v>-</v>
      </c>
      <c r="EV413" s="166" t="str">
        <f>IFERROR(HLOOKUP(EV$1,$H$5:$FY$1802,MATCH($A413,$A$5:$A$1802,0),0)*HLOOKUP(EV$2,$H$5:$FY$1802,MATCH($A413,$A$5:$A$1802,0),0),$H$2)</f>
        <v>-</v>
      </c>
      <c r="EW413" s="166" t="str">
        <f>IFERROR(HLOOKUP(EW$1,$H$5:$FY$1802,MATCH($A413,$A$5:$A$1802,0),0)*HLOOKUP(EW$2,$H$5:$FY$1802,MATCH($A413,$A$5:$A$1802,0),0),$H$2)</f>
        <v>-</v>
      </c>
      <c r="EX413" s="166" t="str">
        <f>IFERROR(HLOOKUP(EX$1,$H$5:$FY$1802,MATCH($A413,$A$5:$A$1802,0),0)*HLOOKUP(EX$2,$H$5:$FY$1802,MATCH($A413,$A$5:$A$1802,0),0),$H$2)</f>
        <v>-</v>
      </c>
      <c r="EY413" s="166" t="str">
        <f>IFERROR(HLOOKUP(EY$1,$H$5:$FY$1802,MATCH($A413,$A$5:$A$1802,0),0)*HLOOKUP(EY$2,$H$5:$FY$1802,MATCH($A413,$A$5:$A$1802,0),0),$H$2)</f>
        <v>-</v>
      </c>
      <c r="EZ413" s="166" t="str">
        <f>IFERROR(HLOOKUP(EZ$1,$H$5:$FY$1802,MATCH($A413,$A$5:$A$1802,0),0)*HLOOKUP(EZ$2,$H$5:$FY$1802,MATCH($A413,$A$5:$A$1802,0),0),$H$2)</f>
        <v>-</v>
      </c>
      <c r="FA413" s="166" t="str">
        <f>IFERROR(HLOOKUP(FA$1,$H$5:$FY$1802,MATCH($A413,$A$5:$A$1802,0),0)*HLOOKUP(FA$2,$H$5:$FY$1802,MATCH($A413,$A$5:$A$1802,0),0),$H$2)</f>
        <v>-</v>
      </c>
      <c r="FB413" s="166">
        <f>IFERROR(HLOOKUP(FB$1,$H$5:$FY$1802,MATCH($A413,$A$5:$A$1802,0),0)*HLOOKUP(FB$2,$H$5:$FY$1802,MATCH($A413,$A$5:$A$1802,0),0),$H$2)</f>
        <v>253895</v>
      </c>
      <c r="FC413" s="166">
        <f>IFERROR(HLOOKUP(FC$1,$H$5:$FY$1802,MATCH($A413,$A$5:$A$1802,0),0)*HLOOKUP(FC$2,$H$5:$FY$1802,MATCH($A413,$A$5:$A$1802,0),0),$H$2)</f>
        <v>462308</v>
      </c>
      <c r="FD413" s="166">
        <f>IFERROR(HLOOKUP(FD$1,$H$5:$FY$1802,MATCH($A413,$A$5:$A$1802,0),0)*HLOOKUP(FD$2,$H$5:$FY$1802,MATCH($A413,$A$5:$A$1802,0),0),$H$2)</f>
        <v>15277900</v>
      </c>
      <c r="FE413" s="166">
        <f>IFERROR(HLOOKUP(FE$1,$H$5:$FY$1802,MATCH($A413,$A$5:$A$1802,0),0)*HLOOKUP(FE$2,$H$5:$FY$1802,MATCH($A413,$A$5:$A$1802,0),0),$H$2)</f>
        <v>13141648</v>
      </c>
      <c r="FF413" s="166">
        <f>IFERROR(HLOOKUP(FF$1,$H$5:$FY$1802,MATCH($A413,$A$5:$A$1802,0),0)*HLOOKUP(FF$2,$H$5:$FY$1802,MATCH($A413,$A$5:$A$1802,0),0),$H$2)</f>
        <v>486156</v>
      </c>
      <c r="FG413" s="166">
        <f>IFERROR(HLOOKUP(FG$1,$H$5:$FY$1802,MATCH($A413,$A$5:$A$1802,0),0)*HLOOKUP(FG$2,$H$5:$FY$1802,MATCH($A413,$A$5:$A$1802,0),0),$H$2)</f>
        <v>34226752</v>
      </c>
      <c r="FH413" s="152"/>
      <c r="FI413" s="405">
        <f t="shared" si="1080"/>
        <v>2.2665330661322645</v>
      </c>
      <c r="FJ413" s="405">
        <f t="shared" si="1080"/>
        <v>1.6371203946354247</v>
      </c>
      <c r="FK413" s="405">
        <f t="shared" si="1081"/>
        <v>2.2398890686387798</v>
      </c>
      <c r="FL413" s="405">
        <f t="shared" si="1082"/>
        <v>1.6501039981511441</v>
      </c>
      <c r="FM413" s="405">
        <f t="shared" si="1083"/>
        <v>1.5540847478324582</v>
      </c>
      <c r="FN413" s="405">
        <f t="shared" si="1084"/>
        <v>1.1352301868359995</v>
      </c>
      <c r="FO413" s="405">
        <f t="shared" si="1085"/>
        <v>1.9583551401869159</v>
      </c>
      <c r="FP413" s="405">
        <f t="shared" si="1086"/>
        <v>1.0812710280373832</v>
      </c>
      <c r="FQ413" s="405">
        <f t="shared" si="1087"/>
        <v>1.8475665748393022</v>
      </c>
      <c r="FR413" s="405">
        <f t="shared" si="1088"/>
        <v>1.0881542699724518</v>
      </c>
      <c r="FS413" s="65"/>
    </row>
    <row r="414" spans="1:175" ht="10.35" customHeight="1" x14ac:dyDescent="0.2">
      <c r="A414" s="74" t="str">
        <f t="shared" si="1075"/>
        <v>2018-19NOVEMBERR1F</v>
      </c>
      <c r="B414" s="163" t="str">
        <f t="shared" si="1089"/>
        <v>2018-19</v>
      </c>
      <c r="C414" s="26" t="s">
        <v>834</v>
      </c>
      <c r="D414" s="163" t="str">
        <f>INDEX($FV$16:$FW$26,MATCH($F414,$FV$16:$FV$26,0),2)</f>
        <v>Y59</v>
      </c>
      <c r="E414" s="163" t="str">
        <f>VLOOKUP($D414,$FW$8:$FX$14,2,0)</f>
        <v>South East</v>
      </c>
      <c r="F414" s="271" t="s">
        <v>852</v>
      </c>
      <c r="G414" s="271" t="s">
        <v>873</v>
      </c>
      <c r="H414" s="272">
        <v>2572</v>
      </c>
      <c r="I414" s="272">
        <v>1365</v>
      </c>
      <c r="J414" s="272">
        <v>12062</v>
      </c>
      <c r="K414" s="272">
        <v>9</v>
      </c>
      <c r="L414" s="272">
        <v>1</v>
      </c>
      <c r="M414" s="272" t="s">
        <v>44</v>
      </c>
      <c r="N414" s="272">
        <v>55</v>
      </c>
      <c r="O414" s="272">
        <v>113</v>
      </c>
      <c r="P414" s="272" t="s">
        <v>44</v>
      </c>
      <c r="Q414" s="272" t="s">
        <v>44</v>
      </c>
      <c r="R414" s="272" t="s">
        <v>44</v>
      </c>
      <c r="S414" s="272" t="s">
        <v>44</v>
      </c>
      <c r="T414" s="272">
        <v>1973</v>
      </c>
      <c r="U414" s="272">
        <v>101</v>
      </c>
      <c r="V414" s="272">
        <v>68</v>
      </c>
      <c r="W414" s="272">
        <v>886</v>
      </c>
      <c r="X414" s="272">
        <v>683</v>
      </c>
      <c r="Y414" s="272">
        <v>83</v>
      </c>
      <c r="Z414" s="272">
        <v>71645</v>
      </c>
      <c r="AA414" s="272">
        <v>709</v>
      </c>
      <c r="AB414" s="272">
        <v>1254</v>
      </c>
      <c r="AC414" s="272">
        <v>60843</v>
      </c>
      <c r="AD414" s="272">
        <v>895</v>
      </c>
      <c r="AE414" s="272">
        <v>1508</v>
      </c>
      <c r="AF414" s="272">
        <v>989279</v>
      </c>
      <c r="AG414" s="272">
        <v>1117</v>
      </c>
      <c r="AH414" s="272">
        <v>2211</v>
      </c>
      <c r="AI414" s="272">
        <v>2377822</v>
      </c>
      <c r="AJ414" s="272">
        <v>3481</v>
      </c>
      <c r="AK414" s="272">
        <v>8662</v>
      </c>
      <c r="AL414" s="272">
        <v>573838</v>
      </c>
      <c r="AM414" s="272">
        <v>6914</v>
      </c>
      <c r="AN414" s="272">
        <v>15116</v>
      </c>
      <c r="AO414" s="272">
        <v>110</v>
      </c>
      <c r="AP414" s="272">
        <v>0</v>
      </c>
      <c r="AQ414" s="272">
        <v>3</v>
      </c>
      <c r="AR414" s="272">
        <v>4</v>
      </c>
      <c r="AS414" s="272">
        <v>5</v>
      </c>
      <c r="AT414" s="272">
        <v>102</v>
      </c>
      <c r="AU414" s="272">
        <v>0</v>
      </c>
      <c r="AV414" s="272">
        <v>1294</v>
      </c>
      <c r="AW414" s="272">
        <v>20</v>
      </c>
      <c r="AX414" s="272">
        <v>549</v>
      </c>
      <c r="AY414" s="272">
        <v>1863</v>
      </c>
      <c r="AZ414" s="272">
        <v>133</v>
      </c>
      <c r="BA414" s="272">
        <v>120</v>
      </c>
      <c r="BB414" s="272">
        <v>90</v>
      </c>
      <c r="BC414" s="272">
        <v>82</v>
      </c>
      <c r="BD414" s="272">
        <v>1007</v>
      </c>
      <c r="BE414" s="272">
        <v>936</v>
      </c>
      <c r="BF414" s="272">
        <v>813</v>
      </c>
      <c r="BG414" s="272">
        <v>720</v>
      </c>
      <c r="BH414" s="272">
        <v>104</v>
      </c>
      <c r="BI414" s="272">
        <v>87</v>
      </c>
      <c r="BJ414" s="272" t="s">
        <v>44</v>
      </c>
      <c r="BK414" s="272" t="s">
        <v>44</v>
      </c>
      <c r="BL414" s="272" t="s">
        <v>44</v>
      </c>
      <c r="BM414" s="272" t="s">
        <v>44</v>
      </c>
      <c r="BN414" s="272" t="s">
        <v>44</v>
      </c>
      <c r="BO414" s="272" t="s">
        <v>44</v>
      </c>
      <c r="BP414" s="272" t="s">
        <v>44</v>
      </c>
      <c r="BQ414" s="272" t="s">
        <v>44</v>
      </c>
      <c r="BR414" s="272" t="s">
        <v>44</v>
      </c>
      <c r="BS414" s="272" t="s">
        <v>44</v>
      </c>
      <c r="BT414" s="272" t="s">
        <v>44</v>
      </c>
      <c r="BU414" s="272" t="s">
        <v>44</v>
      </c>
      <c r="BV414" s="272" t="s">
        <v>44</v>
      </c>
      <c r="BW414" s="272" t="s">
        <v>44</v>
      </c>
      <c r="BX414" s="272" t="s">
        <v>44</v>
      </c>
      <c r="BY414" s="272" t="s">
        <v>44</v>
      </c>
      <c r="BZ414" s="272" t="s">
        <v>44</v>
      </c>
      <c r="CA414" s="272" t="s">
        <v>44</v>
      </c>
      <c r="CB414" s="272" t="s">
        <v>44</v>
      </c>
      <c r="CC414" s="272" t="s">
        <v>44</v>
      </c>
      <c r="CD414" s="272" t="s">
        <v>44</v>
      </c>
      <c r="CE414" s="272" t="s">
        <v>44</v>
      </c>
      <c r="CF414" s="272" t="s">
        <v>44</v>
      </c>
      <c r="CG414" s="272" t="s">
        <v>44</v>
      </c>
      <c r="CH414" s="272" t="s">
        <v>44</v>
      </c>
      <c r="CI414" s="272" t="s">
        <v>44</v>
      </c>
      <c r="CJ414" s="272" t="s">
        <v>44</v>
      </c>
      <c r="CK414" s="272" t="s">
        <v>44</v>
      </c>
      <c r="CL414" s="272" t="s">
        <v>44</v>
      </c>
      <c r="CM414" s="272" t="s">
        <v>44</v>
      </c>
      <c r="CN414" s="272" t="s">
        <v>44</v>
      </c>
      <c r="CO414" s="272" t="s">
        <v>44</v>
      </c>
      <c r="CP414" s="272" t="s">
        <v>44</v>
      </c>
      <c r="CQ414" s="272" t="s">
        <v>44</v>
      </c>
      <c r="CR414" s="272" t="s">
        <v>44</v>
      </c>
      <c r="CS414" s="272" t="s">
        <v>44</v>
      </c>
      <c r="CT414" s="272" t="s">
        <v>44</v>
      </c>
      <c r="CU414" s="272" t="s">
        <v>44</v>
      </c>
      <c r="CV414" s="272" t="s">
        <v>44</v>
      </c>
      <c r="CW414" s="272" t="s">
        <v>44</v>
      </c>
      <c r="CX414" s="272">
        <v>12</v>
      </c>
      <c r="CY414" s="272">
        <v>5358</v>
      </c>
      <c r="CZ414" s="272">
        <v>447</v>
      </c>
      <c r="DA414" s="272">
        <v>630</v>
      </c>
      <c r="DB414" s="272">
        <v>73</v>
      </c>
      <c r="DC414" s="272">
        <v>7243</v>
      </c>
      <c r="DD414" s="272">
        <v>99</v>
      </c>
      <c r="DE414" s="272">
        <v>100</v>
      </c>
      <c r="DF414" s="272" t="s">
        <v>44</v>
      </c>
      <c r="DG414" s="272" t="s">
        <v>44</v>
      </c>
      <c r="DH414" s="272" t="s">
        <v>44</v>
      </c>
      <c r="DI414" s="272" t="s">
        <v>44</v>
      </c>
      <c r="DJ414" s="272" t="s">
        <v>44</v>
      </c>
      <c r="DK414" s="272">
        <v>0</v>
      </c>
      <c r="DL414" s="250">
        <v>56</v>
      </c>
      <c r="DM414" s="250">
        <v>40</v>
      </c>
      <c r="DN414" s="250">
        <v>0</v>
      </c>
      <c r="DO414" s="250">
        <v>14</v>
      </c>
      <c r="DP414" s="250">
        <v>232807</v>
      </c>
      <c r="DQ414" s="250">
        <v>4157</v>
      </c>
      <c r="DR414" s="250">
        <v>8652</v>
      </c>
      <c r="DS414" s="250">
        <v>327058</v>
      </c>
      <c r="DT414" s="250">
        <v>8176</v>
      </c>
      <c r="DU414" s="250">
        <v>15705</v>
      </c>
      <c r="DV414" s="250">
        <v>0</v>
      </c>
      <c r="DW414" s="250">
        <v>0</v>
      </c>
      <c r="DX414" s="250">
        <v>0</v>
      </c>
      <c r="DY414" s="250">
        <v>61490</v>
      </c>
      <c r="DZ414" s="250">
        <v>4392</v>
      </c>
      <c r="EA414" s="250">
        <v>11456</v>
      </c>
      <c r="EB414" s="155"/>
      <c r="EC414" s="75">
        <f t="shared" si="1076"/>
        <v>11</v>
      </c>
      <c r="ED414" s="74">
        <f t="shared" si="1077"/>
        <v>2018</v>
      </c>
      <c r="EE414" s="165">
        <f t="shared" si="1078"/>
        <v>43405</v>
      </c>
      <c r="EF414" s="157">
        <f t="shared" si="1079"/>
        <v>30</v>
      </c>
      <c r="EG414" s="156"/>
      <c r="EH414" s="166">
        <f>IFERROR(HLOOKUP(EH$1,$H$5:$FY$1802,MATCH($A414,$A$5:$A$1802,0),0)*HLOOKUP(EH$2,$H$5:$FY$1802,MATCH($A414,$A$5:$A$1802,0),0),$H$2)</f>
        <v>1365</v>
      </c>
      <c r="EI414" s="166" t="str">
        <f>IFERROR(HLOOKUP(EI$1,$H$5:$FY$1802,MATCH($A414,$A$5:$A$1802,0),0)*HLOOKUP(EI$2,$H$5:$FY$1802,MATCH($A414,$A$5:$A$1802,0),0),$H$2)</f>
        <v>-</v>
      </c>
      <c r="EJ414" s="166">
        <f>IFERROR(HLOOKUP(EJ$1,$H$5:$FY$1802,MATCH($A414,$A$5:$A$1802,0),0)*HLOOKUP(EJ$2,$H$5:$FY$1802,MATCH($A414,$A$5:$A$1802,0),0),$H$2)</f>
        <v>75075</v>
      </c>
      <c r="EK414" s="166">
        <f>IFERROR(HLOOKUP(EK$1,$H$5:$FY$1802,MATCH($A414,$A$5:$A$1802,0),0)*HLOOKUP(EK$2,$H$5:$FY$1802,MATCH($A414,$A$5:$A$1802,0),0),$H$2)</f>
        <v>154245</v>
      </c>
      <c r="EL414" s="166">
        <f>IFERROR(HLOOKUP(EL$1,$H$5:$FY$1802,MATCH($A414,$A$5:$A$1802,0),0)*HLOOKUP(EL$2,$H$5:$FY$1802,MATCH($A414,$A$5:$A$1802,0),0),$H$2)</f>
        <v>126654</v>
      </c>
      <c r="EM414" s="166">
        <f>IFERROR(HLOOKUP(EM$1,$H$5:$FY$1802,MATCH($A414,$A$5:$A$1802,0),0)*HLOOKUP(EM$2,$H$5:$FY$1802,MATCH($A414,$A$5:$A$1802,0),0),$H$2)</f>
        <v>102544</v>
      </c>
      <c r="EN414" s="166">
        <f>IFERROR(HLOOKUP(EN$1,$H$5:$FY$1802,MATCH($A414,$A$5:$A$1802,0),0)*HLOOKUP(EN$2,$H$5:$FY$1802,MATCH($A414,$A$5:$A$1802,0),0),$H$2)</f>
        <v>1958946</v>
      </c>
      <c r="EO414" s="166">
        <f>IFERROR(HLOOKUP(EO$1,$H$5:$FY$1802,MATCH($A414,$A$5:$A$1802,0),0)*HLOOKUP(EO$2,$H$5:$FY$1802,MATCH($A414,$A$5:$A$1802,0),0),$H$2)</f>
        <v>5916146</v>
      </c>
      <c r="EP414" s="166">
        <f>IFERROR(HLOOKUP(EP$1,$H$5:$FY$1802,MATCH($A414,$A$5:$A$1802,0),0)*HLOOKUP(EP$2,$H$5:$FY$1802,MATCH($A414,$A$5:$A$1802,0),0),$H$2)</f>
        <v>1254628</v>
      </c>
      <c r="EQ414" s="166" t="str">
        <f>IFERROR(HLOOKUP(EQ$1,$H$5:$FY$1802,MATCH($A414,$A$5:$A$1802,0),0)*HLOOKUP(EQ$2,$H$5:$FY$1802,MATCH($A414,$A$5:$A$1802,0),0),$H$2)</f>
        <v>-</v>
      </c>
      <c r="ER414" s="166" t="str">
        <f>IFERROR(HLOOKUP(ER$1,$H$5:$FY$1802,MATCH($A414,$A$5:$A$1802,0),0)*HLOOKUP(ER$2,$H$5:$FY$1802,MATCH($A414,$A$5:$A$1802,0),0),$H$2)</f>
        <v>-</v>
      </c>
      <c r="ES414" s="166" t="str">
        <f>IFERROR(HLOOKUP(ES$1,$H$5:$FY$1802,MATCH($A414,$A$5:$A$1802,0),0)*HLOOKUP(ES$2,$H$5:$FY$1802,MATCH($A414,$A$5:$A$1802,0),0),$H$2)</f>
        <v>-</v>
      </c>
      <c r="ET414" s="166" t="str">
        <f>IFERROR(HLOOKUP(ET$1,$H$5:$FY$1802,MATCH($A414,$A$5:$A$1802,0),0)*HLOOKUP(ET$2,$H$5:$FY$1802,MATCH($A414,$A$5:$A$1802,0),0),$H$2)</f>
        <v>-</v>
      </c>
      <c r="EU414" s="166" t="str">
        <f>IFERROR(HLOOKUP(EU$1,$H$5:$FY$1802,MATCH($A414,$A$5:$A$1802,0),0)*HLOOKUP(EU$2,$H$5:$FY$1802,MATCH($A414,$A$5:$A$1802,0),0),$H$2)</f>
        <v>-</v>
      </c>
      <c r="EV414" s="166" t="str">
        <f>IFERROR(HLOOKUP(EV$1,$H$5:$FY$1802,MATCH($A414,$A$5:$A$1802,0),0)*HLOOKUP(EV$2,$H$5:$FY$1802,MATCH($A414,$A$5:$A$1802,0),0),$H$2)</f>
        <v>-</v>
      </c>
      <c r="EW414" s="166" t="str">
        <f>IFERROR(HLOOKUP(EW$1,$H$5:$FY$1802,MATCH($A414,$A$5:$A$1802,0),0)*HLOOKUP(EW$2,$H$5:$FY$1802,MATCH($A414,$A$5:$A$1802,0),0),$H$2)</f>
        <v>-</v>
      </c>
      <c r="EX414" s="166" t="str">
        <f>IFERROR(HLOOKUP(EX$1,$H$5:$FY$1802,MATCH($A414,$A$5:$A$1802,0),0)*HLOOKUP(EX$2,$H$5:$FY$1802,MATCH($A414,$A$5:$A$1802,0),0),$H$2)</f>
        <v>-</v>
      </c>
      <c r="EY414" s="166" t="str">
        <f>IFERROR(HLOOKUP(EY$1,$H$5:$FY$1802,MATCH($A414,$A$5:$A$1802,0),0)*HLOOKUP(EY$2,$H$5:$FY$1802,MATCH($A414,$A$5:$A$1802,0),0),$H$2)</f>
        <v>-</v>
      </c>
      <c r="EZ414" s="166" t="str">
        <f>IFERROR(HLOOKUP(EZ$1,$H$5:$FY$1802,MATCH($A414,$A$5:$A$1802,0),0)*HLOOKUP(EZ$2,$H$5:$FY$1802,MATCH($A414,$A$5:$A$1802,0),0),$H$2)</f>
        <v>-</v>
      </c>
      <c r="FA414" s="166" t="str">
        <f>IFERROR(HLOOKUP(FA$1,$H$5:$FY$1802,MATCH($A414,$A$5:$A$1802,0),0)*HLOOKUP(FA$2,$H$5:$FY$1802,MATCH($A414,$A$5:$A$1802,0),0),$H$2)</f>
        <v>-</v>
      </c>
      <c r="FB414" s="166">
        <f>IFERROR(HLOOKUP(FB$1,$H$5:$FY$1802,MATCH($A414,$A$5:$A$1802,0),0)*HLOOKUP(FB$2,$H$5:$FY$1802,MATCH($A414,$A$5:$A$1802,0),0),$H$2)</f>
        <v>7560</v>
      </c>
      <c r="FC414" s="166">
        <f>IFERROR(HLOOKUP(FC$1,$H$5:$FY$1802,MATCH($A414,$A$5:$A$1802,0),0)*HLOOKUP(FC$2,$H$5:$FY$1802,MATCH($A414,$A$5:$A$1802,0),0),$H$2)</f>
        <v>7300</v>
      </c>
      <c r="FD414" s="166">
        <f>IFERROR(HLOOKUP(FD$1,$H$5:$FY$1802,MATCH($A414,$A$5:$A$1802,0),0)*HLOOKUP(FD$2,$H$5:$FY$1802,MATCH($A414,$A$5:$A$1802,0),0),$H$2)</f>
        <v>484512</v>
      </c>
      <c r="FE414" s="166">
        <f>IFERROR(HLOOKUP(FE$1,$H$5:$FY$1802,MATCH($A414,$A$5:$A$1802,0),0)*HLOOKUP(FE$2,$H$5:$FY$1802,MATCH($A414,$A$5:$A$1802,0),0),$H$2)</f>
        <v>628200</v>
      </c>
      <c r="FF414" s="166">
        <f>IFERROR(HLOOKUP(FF$1,$H$5:$FY$1802,MATCH($A414,$A$5:$A$1802,0),0)*HLOOKUP(FF$2,$H$5:$FY$1802,MATCH($A414,$A$5:$A$1802,0),0),$H$2)</f>
        <v>0</v>
      </c>
      <c r="FG414" s="166">
        <f>IFERROR(HLOOKUP(FG$1,$H$5:$FY$1802,MATCH($A414,$A$5:$A$1802,0),0)*HLOOKUP(FG$2,$H$5:$FY$1802,MATCH($A414,$A$5:$A$1802,0),0),$H$2)</f>
        <v>160384</v>
      </c>
      <c r="FH414" s="152"/>
      <c r="FI414" s="405">
        <f t="shared" si="1080"/>
        <v>1.3168316831683169</v>
      </c>
      <c r="FJ414" s="405">
        <f t="shared" si="1080"/>
        <v>1.1881188118811881</v>
      </c>
      <c r="FK414" s="405">
        <f t="shared" si="1081"/>
        <v>1.3235294117647058</v>
      </c>
      <c r="FL414" s="405">
        <f t="shared" si="1082"/>
        <v>1.2058823529411764</v>
      </c>
      <c r="FM414" s="405">
        <f t="shared" si="1083"/>
        <v>1.1365688487584651</v>
      </c>
      <c r="FN414" s="405">
        <f t="shared" si="1084"/>
        <v>1.0564334085778782</v>
      </c>
      <c r="FO414" s="405">
        <f t="shared" si="1085"/>
        <v>1.1903367496339678</v>
      </c>
      <c r="FP414" s="405">
        <f t="shared" si="1086"/>
        <v>1.0541727672035139</v>
      </c>
      <c r="FQ414" s="405">
        <f t="shared" si="1087"/>
        <v>1.2530120481927711</v>
      </c>
      <c r="FR414" s="405">
        <f t="shared" si="1088"/>
        <v>1.0481927710843373</v>
      </c>
      <c r="FS414" s="65"/>
    </row>
    <row r="415" spans="1:175" ht="10.35" customHeight="1" x14ac:dyDescent="0.2">
      <c r="A415" s="180" t="str">
        <f t="shared" si="1075"/>
        <v>2018-19NOVEMBERRRU</v>
      </c>
      <c r="B415" s="182" t="str">
        <f t="shared" si="1089"/>
        <v>2018-19</v>
      </c>
      <c r="C415" s="181" t="s">
        <v>834</v>
      </c>
      <c r="D415" s="182" t="str">
        <f>INDEX($FV$16:$FW$26,MATCH($F415,$FV$16:$FV$26,0),2)</f>
        <v>Y56</v>
      </c>
      <c r="E415" s="182" t="str">
        <f>VLOOKUP($D415,$FW$8:$FX$14,2,0)</f>
        <v>London</v>
      </c>
      <c r="F415" s="273" t="s">
        <v>855</v>
      </c>
      <c r="G415" s="273" t="s">
        <v>874</v>
      </c>
      <c r="H415" s="274">
        <v>161455</v>
      </c>
      <c r="I415" s="274">
        <v>131288</v>
      </c>
      <c r="J415" s="274">
        <v>671387</v>
      </c>
      <c r="K415" s="274">
        <v>5</v>
      </c>
      <c r="L415" s="274">
        <v>0</v>
      </c>
      <c r="M415" s="274" t="s">
        <v>44</v>
      </c>
      <c r="N415" s="274">
        <v>39</v>
      </c>
      <c r="O415" s="274">
        <v>96</v>
      </c>
      <c r="P415" s="274" t="s">
        <v>44</v>
      </c>
      <c r="Q415" s="274" t="s">
        <v>44</v>
      </c>
      <c r="R415" s="274" t="s">
        <v>44</v>
      </c>
      <c r="S415" s="274" t="s">
        <v>44</v>
      </c>
      <c r="T415" s="274">
        <v>103270</v>
      </c>
      <c r="U415" s="274">
        <v>11231</v>
      </c>
      <c r="V415" s="274">
        <v>8473</v>
      </c>
      <c r="W415" s="274">
        <v>57048</v>
      </c>
      <c r="X415" s="274">
        <v>20570</v>
      </c>
      <c r="Y415" s="274">
        <v>1521</v>
      </c>
      <c r="Z415" s="274">
        <v>4228910</v>
      </c>
      <c r="AA415" s="274">
        <v>377</v>
      </c>
      <c r="AB415" s="274">
        <v>629</v>
      </c>
      <c r="AC415" s="274">
        <v>5610521</v>
      </c>
      <c r="AD415" s="274">
        <v>662</v>
      </c>
      <c r="AE415" s="274">
        <v>1144</v>
      </c>
      <c r="AF415" s="274">
        <v>64317518</v>
      </c>
      <c r="AG415" s="274">
        <v>1127</v>
      </c>
      <c r="AH415" s="274">
        <v>2294</v>
      </c>
      <c r="AI415" s="274">
        <v>64923320</v>
      </c>
      <c r="AJ415" s="274">
        <v>3156</v>
      </c>
      <c r="AK415" s="274">
        <v>7565</v>
      </c>
      <c r="AL415" s="274">
        <v>6970353</v>
      </c>
      <c r="AM415" s="274">
        <v>4583</v>
      </c>
      <c r="AN415" s="274">
        <v>10310</v>
      </c>
      <c r="AO415" s="274">
        <v>7093</v>
      </c>
      <c r="AP415" s="274">
        <v>182</v>
      </c>
      <c r="AQ415" s="274">
        <v>1123</v>
      </c>
      <c r="AR415" s="274">
        <v>6207</v>
      </c>
      <c r="AS415" s="274">
        <v>226</v>
      </c>
      <c r="AT415" s="274">
        <v>5562</v>
      </c>
      <c r="AU415" s="274">
        <v>0</v>
      </c>
      <c r="AV415" s="274">
        <v>64089</v>
      </c>
      <c r="AW415" s="274">
        <v>6861</v>
      </c>
      <c r="AX415" s="274">
        <v>25227</v>
      </c>
      <c r="AY415" s="274">
        <v>96177</v>
      </c>
      <c r="AZ415" s="274">
        <v>29573</v>
      </c>
      <c r="BA415" s="274">
        <v>22690</v>
      </c>
      <c r="BB415" s="274">
        <v>22158</v>
      </c>
      <c r="BC415" s="274">
        <v>17263</v>
      </c>
      <c r="BD415" s="274">
        <v>86277</v>
      </c>
      <c r="BE415" s="274">
        <v>65247</v>
      </c>
      <c r="BF415" s="274">
        <v>33625</v>
      </c>
      <c r="BG415" s="274">
        <v>23203</v>
      </c>
      <c r="BH415" s="274">
        <v>2168</v>
      </c>
      <c r="BI415" s="274">
        <v>1614</v>
      </c>
      <c r="BJ415" s="274" t="s">
        <v>44</v>
      </c>
      <c r="BK415" s="274" t="s">
        <v>44</v>
      </c>
      <c r="BL415" s="274" t="s">
        <v>44</v>
      </c>
      <c r="BM415" s="274" t="s">
        <v>44</v>
      </c>
      <c r="BN415" s="274" t="s">
        <v>44</v>
      </c>
      <c r="BO415" s="274" t="s">
        <v>44</v>
      </c>
      <c r="BP415" s="274" t="s">
        <v>44</v>
      </c>
      <c r="BQ415" s="274" t="s">
        <v>44</v>
      </c>
      <c r="BR415" s="274" t="s">
        <v>44</v>
      </c>
      <c r="BS415" s="274" t="s">
        <v>44</v>
      </c>
      <c r="BT415" s="274" t="s">
        <v>44</v>
      </c>
      <c r="BU415" s="274" t="s">
        <v>44</v>
      </c>
      <c r="BV415" s="274" t="s">
        <v>44</v>
      </c>
      <c r="BW415" s="274" t="s">
        <v>44</v>
      </c>
      <c r="BX415" s="274" t="s">
        <v>44</v>
      </c>
      <c r="BY415" s="274" t="s">
        <v>44</v>
      </c>
      <c r="BZ415" s="274" t="s">
        <v>44</v>
      </c>
      <c r="CA415" s="274" t="s">
        <v>44</v>
      </c>
      <c r="CB415" s="274" t="s">
        <v>44</v>
      </c>
      <c r="CC415" s="274" t="s">
        <v>44</v>
      </c>
      <c r="CD415" s="274" t="s">
        <v>44</v>
      </c>
      <c r="CE415" s="274" t="s">
        <v>44</v>
      </c>
      <c r="CF415" s="274" t="s">
        <v>44</v>
      </c>
      <c r="CG415" s="274" t="s">
        <v>44</v>
      </c>
      <c r="CH415" s="274" t="s">
        <v>44</v>
      </c>
      <c r="CI415" s="274" t="s">
        <v>44</v>
      </c>
      <c r="CJ415" s="274" t="s">
        <v>44</v>
      </c>
      <c r="CK415" s="274" t="s">
        <v>44</v>
      </c>
      <c r="CL415" s="274" t="s">
        <v>44</v>
      </c>
      <c r="CM415" s="274" t="s">
        <v>44</v>
      </c>
      <c r="CN415" s="274" t="s">
        <v>44</v>
      </c>
      <c r="CO415" s="274" t="s">
        <v>44</v>
      </c>
      <c r="CP415" s="274" t="s">
        <v>44</v>
      </c>
      <c r="CQ415" s="274" t="s">
        <v>44</v>
      </c>
      <c r="CR415" s="274" t="s">
        <v>44</v>
      </c>
      <c r="CS415" s="274" t="s">
        <v>44</v>
      </c>
      <c r="CT415" s="274" t="s">
        <v>44</v>
      </c>
      <c r="CU415" s="274" t="s">
        <v>44</v>
      </c>
      <c r="CV415" s="274" t="s">
        <v>44</v>
      </c>
      <c r="CW415" s="274" t="s">
        <v>44</v>
      </c>
      <c r="CX415" s="274">
        <v>0</v>
      </c>
      <c r="CY415" s="274">
        <v>0</v>
      </c>
      <c r="CZ415" s="274">
        <v>0</v>
      </c>
      <c r="DA415" s="274">
        <v>0</v>
      </c>
      <c r="DB415" s="274">
        <v>6512</v>
      </c>
      <c r="DC415" s="274">
        <v>394087</v>
      </c>
      <c r="DD415" s="274">
        <v>61</v>
      </c>
      <c r="DE415" s="274">
        <v>120</v>
      </c>
      <c r="DF415" s="274" t="s">
        <v>44</v>
      </c>
      <c r="DG415" s="274" t="s">
        <v>44</v>
      </c>
      <c r="DH415" s="274" t="s">
        <v>44</v>
      </c>
      <c r="DI415" s="274" t="s">
        <v>44</v>
      </c>
      <c r="DJ415" s="274" t="s">
        <v>44</v>
      </c>
      <c r="DK415" s="274">
        <v>5</v>
      </c>
      <c r="DL415" s="251">
        <v>583</v>
      </c>
      <c r="DM415" s="251">
        <v>1302</v>
      </c>
      <c r="DN415" s="251">
        <v>43</v>
      </c>
      <c r="DO415" s="251">
        <v>1285</v>
      </c>
      <c r="DP415" s="251">
        <v>3290291</v>
      </c>
      <c r="DQ415" s="251">
        <v>5644</v>
      </c>
      <c r="DR415" s="251">
        <v>11789</v>
      </c>
      <c r="DS415" s="251">
        <v>9245055</v>
      </c>
      <c r="DT415" s="251">
        <v>7101</v>
      </c>
      <c r="DU415" s="251">
        <v>13303</v>
      </c>
      <c r="DV415" s="251">
        <v>307481</v>
      </c>
      <c r="DW415" s="251">
        <v>7151</v>
      </c>
      <c r="DX415" s="251">
        <v>13295</v>
      </c>
      <c r="DY415" s="251">
        <v>11439641</v>
      </c>
      <c r="DZ415" s="251">
        <v>8902</v>
      </c>
      <c r="EA415" s="251">
        <v>16318</v>
      </c>
      <c r="EB415" s="183"/>
      <c r="EC415" s="184">
        <f t="shared" si="1076"/>
        <v>11</v>
      </c>
      <c r="ED415" s="180">
        <f t="shared" si="1077"/>
        <v>2018</v>
      </c>
      <c r="EE415" s="185">
        <f t="shared" si="1078"/>
        <v>43405</v>
      </c>
      <c r="EF415" s="186">
        <f t="shared" si="1079"/>
        <v>30</v>
      </c>
      <c r="EG415" s="187"/>
      <c r="EH415" s="188">
        <f>IFERROR(HLOOKUP(EH$1,$H$5:$FY$1802,MATCH($A415,$A$5:$A$1802,0),0)*HLOOKUP(EH$2,$H$5:$FY$1802,MATCH($A415,$A$5:$A$1802,0),0),$H$2)</f>
        <v>0</v>
      </c>
      <c r="EI415" s="188" t="str">
        <f>IFERROR(HLOOKUP(EI$1,$H$5:$FY$1802,MATCH($A415,$A$5:$A$1802,0),0)*HLOOKUP(EI$2,$H$5:$FY$1802,MATCH($A415,$A$5:$A$1802,0),0),$H$2)</f>
        <v>-</v>
      </c>
      <c r="EJ415" s="188">
        <f>IFERROR(HLOOKUP(EJ$1,$H$5:$FY$1802,MATCH($A415,$A$5:$A$1802,0),0)*HLOOKUP(EJ$2,$H$5:$FY$1802,MATCH($A415,$A$5:$A$1802,0),0),$H$2)</f>
        <v>5120232</v>
      </c>
      <c r="EK415" s="188">
        <f>IFERROR(HLOOKUP(EK$1,$H$5:$FY$1802,MATCH($A415,$A$5:$A$1802,0),0)*HLOOKUP(EK$2,$H$5:$FY$1802,MATCH($A415,$A$5:$A$1802,0),0),$H$2)</f>
        <v>12603648</v>
      </c>
      <c r="EL415" s="188">
        <f>IFERROR(HLOOKUP(EL$1,$H$5:$FY$1802,MATCH($A415,$A$5:$A$1802,0),0)*HLOOKUP(EL$2,$H$5:$FY$1802,MATCH($A415,$A$5:$A$1802,0),0),$H$2)</f>
        <v>7064299</v>
      </c>
      <c r="EM415" s="188">
        <f>IFERROR(HLOOKUP(EM$1,$H$5:$FY$1802,MATCH($A415,$A$5:$A$1802,0),0)*HLOOKUP(EM$2,$H$5:$FY$1802,MATCH($A415,$A$5:$A$1802,0),0),$H$2)</f>
        <v>9693112</v>
      </c>
      <c r="EN415" s="188">
        <f>IFERROR(HLOOKUP(EN$1,$H$5:$FY$1802,MATCH($A415,$A$5:$A$1802,0),0)*HLOOKUP(EN$2,$H$5:$FY$1802,MATCH($A415,$A$5:$A$1802,0),0),$H$2)</f>
        <v>130868112</v>
      </c>
      <c r="EO415" s="188">
        <f>IFERROR(HLOOKUP(EO$1,$H$5:$FY$1802,MATCH($A415,$A$5:$A$1802,0),0)*HLOOKUP(EO$2,$H$5:$FY$1802,MATCH($A415,$A$5:$A$1802,0),0),$H$2)</f>
        <v>155612050</v>
      </c>
      <c r="EP415" s="188">
        <f>IFERROR(HLOOKUP(EP$1,$H$5:$FY$1802,MATCH($A415,$A$5:$A$1802,0),0)*HLOOKUP(EP$2,$H$5:$FY$1802,MATCH($A415,$A$5:$A$1802,0),0),$H$2)</f>
        <v>15681510</v>
      </c>
      <c r="EQ415" s="188" t="str">
        <f>IFERROR(HLOOKUP(EQ$1,$H$5:$FY$1802,MATCH($A415,$A$5:$A$1802,0),0)*HLOOKUP(EQ$2,$H$5:$FY$1802,MATCH($A415,$A$5:$A$1802,0),0),$H$2)</f>
        <v>-</v>
      </c>
      <c r="ER415" s="188" t="str">
        <f>IFERROR(HLOOKUP(ER$1,$H$5:$FY$1802,MATCH($A415,$A$5:$A$1802,0),0)*HLOOKUP(ER$2,$H$5:$FY$1802,MATCH($A415,$A$5:$A$1802,0),0),$H$2)</f>
        <v>-</v>
      </c>
      <c r="ES415" s="188" t="str">
        <f>IFERROR(HLOOKUP(ES$1,$H$5:$FY$1802,MATCH($A415,$A$5:$A$1802,0),0)*HLOOKUP(ES$2,$H$5:$FY$1802,MATCH($A415,$A$5:$A$1802,0),0),$H$2)</f>
        <v>-</v>
      </c>
      <c r="ET415" s="188" t="str">
        <f>IFERROR(HLOOKUP(ET$1,$H$5:$FY$1802,MATCH($A415,$A$5:$A$1802,0),0)*HLOOKUP(ET$2,$H$5:$FY$1802,MATCH($A415,$A$5:$A$1802,0),0),$H$2)</f>
        <v>-</v>
      </c>
      <c r="EU415" s="188" t="str">
        <f>IFERROR(HLOOKUP(EU$1,$H$5:$FY$1802,MATCH($A415,$A$5:$A$1802,0),0)*HLOOKUP(EU$2,$H$5:$FY$1802,MATCH($A415,$A$5:$A$1802,0),0),$H$2)</f>
        <v>-</v>
      </c>
      <c r="EV415" s="188" t="str">
        <f>IFERROR(HLOOKUP(EV$1,$H$5:$FY$1802,MATCH($A415,$A$5:$A$1802,0),0)*HLOOKUP(EV$2,$H$5:$FY$1802,MATCH($A415,$A$5:$A$1802,0),0),$H$2)</f>
        <v>-</v>
      </c>
      <c r="EW415" s="188" t="str">
        <f>IFERROR(HLOOKUP(EW$1,$H$5:$FY$1802,MATCH($A415,$A$5:$A$1802,0),0)*HLOOKUP(EW$2,$H$5:$FY$1802,MATCH($A415,$A$5:$A$1802,0),0),$H$2)</f>
        <v>-</v>
      </c>
      <c r="EX415" s="188" t="str">
        <f>IFERROR(HLOOKUP(EX$1,$H$5:$FY$1802,MATCH($A415,$A$5:$A$1802,0),0)*HLOOKUP(EX$2,$H$5:$FY$1802,MATCH($A415,$A$5:$A$1802,0),0),$H$2)</f>
        <v>-</v>
      </c>
      <c r="EY415" s="188" t="str">
        <f>IFERROR(HLOOKUP(EY$1,$H$5:$FY$1802,MATCH($A415,$A$5:$A$1802,0),0)*HLOOKUP(EY$2,$H$5:$FY$1802,MATCH($A415,$A$5:$A$1802,0),0),$H$2)</f>
        <v>-</v>
      </c>
      <c r="EZ415" s="188" t="str">
        <f>IFERROR(HLOOKUP(EZ$1,$H$5:$FY$1802,MATCH($A415,$A$5:$A$1802,0),0)*HLOOKUP(EZ$2,$H$5:$FY$1802,MATCH($A415,$A$5:$A$1802,0),0),$H$2)</f>
        <v>-</v>
      </c>
      <c r="FA415" s="188" t="str">
        <f>IFERROR(HLOOKUP(FA$1,$H$5:$FY$1802,MATCH($A415,$A$5:$A$1802,0),0)*HLOOKUP(FA$2,$H$5:$FY$1802,MATCH($A415,$A$5:$A$1802,0),0),$H$2)</f>
        <v>-</v>
      </c>
      <c r="FB415" s="188">
        <f>IFERROR(HLOOKUP(FB$1,$H$5:$FY$1802,MATCH($A415,$A$5:$A$1802,0),0)*HLOOKUP(FB$2,$H$5:$FY$1802,MATCH($A415,$A$5:$A$1802,0),0),$H$2)</f>
        <v>0</v>
      </c>
      <c r="FC415" s="188">
        <f>IFERROR(HLOOKUP(FC$1,$H$5:$FY$1802,MATCH($A415,$A$5:$A$1802,0),0)*HLOOKUP(FC$2,$H$5:$FY$1802,MATCH($A415,$A$5:$A$1802,0),0),$H$2)</f>
        <v>781440</v>
      </c>
      <c r="FD415" s="188">
        <f>IFERROR(HLOOKUP(FD$1,$H$5:$FY$1802,MATCH($A415,$A$5:$A$1802,0),0)*HLOOKUP(FD$2,$H$5:$FY$1802,MATCH($A415,$A$5:$A$1802,0),0),$H$2)</f>
        <v>6872987</v>
      </c>
      <c r="FE415" s="188">
        <f>IFERROR(HLOOKUP(FE$1,$H$5:$FY$1802,MATCH($A415,$A$5:$A$1802,0),0)*HLOOKUP(FE$2,$H$5:$FY$1802,MATCH($A415,$A$5:$A$1802,0),0),$H$2)</f>
        <v>17320506</v>
      </c>
      <c r="FF415" s="188">
        <f>IFERROR(HLOOKUP(FF$1,$H$5:$FY$1802,MATCH($A415,$A$5:$A$1802,0),0)*HLOOKUP(FF$2,$H$5:$FY$1802,MATCH($A415,$A$5:$A$1802,0),0),$H$2)</f>
        <v>571685</v>
      </c>
      <c r="FG415" s="188">
        <f>IFERROR(HLOOKUP(FG$1,$H$5:$FY$1802,MATCH($A415,$A$5:$A$1802,0),0)*HLOOKUP(FG$2,$H$5:$FY$1802,MATCH($A415,$A$5:$A$1802,0),0),$H$2)</f>
        <v>20968630</v>
      </c>
      <c r="FH415" s="189"/>
      <c r="FI415" s="406">
        <f t="shared" si="1080"/>
        <v>2.6331582227762445</v>
      </c>
      <c r="FJ415" s="406">
        <f t="shared" si="1080"/>
        <v>2.0203009527201496</v>
      </c>
      <c r="FK415" s="406">
        <f t="shared" si="1081"/>
        <v>2.6151304142570519</v>
      </c>
      <c r="FL415" s="406">
        <f t="shared" si="1082"/>
        <v>2.0374129588103389</v>
      </c>
      <c r="FM415" s="406">
        <f t="shared" si="1083"/>
        <v>1.5123580143037443</v>
      </c>
      <c r="FN415" s="406">
        <f t="shared" si="1084"/>
        <v>1.1437210769877997</v>
      </c>
      <c r="FO415" s="406">
        <f t="shared" si="1085"/>
        <v>1.6346621293145358</v>
      </c>
      <c r="FP415" s="406">
        <f t="shared" si="1086"/>
        <v>1.1280019445794847</v>
      </c>
      <c r="FQ415" s="406">
        <f t="shared" si="1087"/>
        <v>1.4253780407626562</v>
      </c>
      <c r="FR415" s="406">
        <f t="shared" si="1088"/>
        <v>1.0611439842209074</v>
      </c>
      <c r="FS415" s="410"/>
    </row>
    <row r="416" spans="1:175" ht="10.35" customHeight="1" x14ac:dyDescent="0.2">
      <c r="A416" s="74" t="str">
        <f t="shared" si="1075"/>
        <v>2018-19NOVEMBERRX6</v>
      </c>
      <c r="B416" s="163" t="str">
        <f t="shared" si="1089"/>
        <v>2018-19</v>
      </c>
      <c r="C416" s="26" t="s">
        <v>834</v>
      </c>
      <c r="D416" s="163" t="str">
        <f>INDEX($FV$16:$FW$26,MATCH($F416,$FV$16:$FV$26,0),2)</f>
        <v>Y63</v>
      </c>
      <c r="E416" s="163" t="str">
        <f>VLOOKUP($D416,$FW$8:$FX$14,2,0)</f>
        <v>North East and Yorkshire</v>
      </c>
      <c r="F416" s="271" t="s">
        <v>857</v>
      </c>
      <c r="G416" s="271" t="s">
        <v>875</v>
      </c>
      <c r="H416" s="272">
        <v>46305</v>
      </c>
      <c r="I416" s="272">
        <v>29840</v>
      </c>
      <c r="J416" s="272">
        <v>102265</v>
      </c>
      <c r="K416" s="272">
        <v>3</v>
      </c>
      <c r="L416" s="272">
        <v>1</v>
      </c>
      <c r="M416" s="272" t="s">
        <v>44</v>
      </c>
      <c r="N416" s="272">
        <v>14</v>
      </c>
      <c r="O416" s="272">
        <v>37</v>
      </c>
      <c r="P416" s="272" t="s">
        <v>44</v>
      </c>
      <c r="Q416" s="272" t="s">
        <v>44</v>
      </c>
      <c r="R416" s="272" t="s">
        <v>44</v>
      </c>
      <c r="S416" s="272" t="s">
        <v>44</v>
      </c>
      <c r="T416" s="272">
        <v>34452</v>
      </c>
      <c r="U416" s="272">
        <v>2394</v>
      </c>
      <c r="V416" s="272">
        <v>1579</v>
      </c>
      <c r="W416" s="272">
        <v>19162</v>
      </c>
      <c r="X416" s="272">
        <v>8441</v>
      </c>
      <c r="Y416" s="272">
        <v>373</v>
      </c>
      <c r="Z416" s="272">
        <v>893856</v>
      </c>
      <c r="AA416" s="272">
        <v>373</v>
      </c>
      <c r="AB416" s="272">
        <v>647</v>
      </c>
      <c r="AC416" s="272">
        <v>730549</v>
      </c>
      <c r="AD416" s="272">
        <v>463</v>
      </c>
      <c r="AE416" s="272">
        <v>816</v>
      </c>
      <c r="AF416" s="272">
        <v>27245653</v>
      </c>
      <c r="AG416" s="272">
        <v>1422</v>
      </c>
      <c r="AH416" s="272">
        <v>2924</v>
      </c>
      <c r="AI416" s="272">
        <v>43876201</v>
      </c>
      <c r="AJ416" s="272">
        <v>5198</v>
      </c>
      <c r="AK416" s="272">
        <v>11951</v>
      </c>
      <c r="AL416" s="272">
        <v>1880939</v>
      </c>
      <c r="AM416" s="272">
        <v>5043</v>
      </c>
      <c r="AN416" s="272">
        <v>13075</v>
      </c>
      <c r="AO416" s="272">
        <v>1828</v>
      </c>
      <c r="AP416" s="272">
        <v>46</v>
      </c>
      <c r="AQ416" s="272">
        <v>358</v>
      </c>
      <c r="AR416" s="272">
        <v>2721</v>
      </c>
      <c r="AS416" s="272">
        <v>140</v>
      </c>
      <c r="AT416" s="272">
        <v>1284</v>
      </c>
      <c r="AU416" s="272">
        <v>0</v>
      </c>
      <c r="AV416" s="272">
        <v>19856</v>
      </c>
      <c r="AW416" s="272">
        <v>3885</v>
      </c>
      <c r="AX416" s="272">
        <v>8883</v>
      </c>
      <c r="AY416" s="272">
        <v>32624</v>
      </c>
      <c r="AZ416" s="272">
        <v>4527</v>
      </c>
      <c r="BA416" s="272">
        <v>3766</v>
      </c>
      <c r="BB416" s="272">
        <v>3002</v>
      </c>
      <c r="BC416" s="272">
        <v>2517</v>
      </c>
      <c r="BD416" s="272">
        <v>25027</v>
      </c>
      <c r="BE416" s="272">
        <v>21449</v>
      </c>
      <c r="BF416" s="272">
        <v>12495</v>
      </c>
      <c r="BG416" s="272">
        <v>8214</v>
      </c>
      <c r="BH416" s="272">
        <v>580</v>
      </c>
      <c r="BI416" s="272">
        <v>374</v>
      </c>
      <c r="BJ416" s="272" t="s">
        <v>44</v>
      </c>
      <c r="BK416" s="272" t="s">
        <v>44</v>
      </c>
      <c r="BL416" s="272" t="s">
        <v>44</v>
      </c>
      <c r="BM416" s="272" t="s">
        <v>44</v>
      </c>
      <c r="BN416" s="272" t="s">
        <v>44</v>
      </c>
      <c r="BO416" s="272" t="s">
        <v>44</v>
      </c>
      <c r="BP416" s="272" t="s">
        <v>44</v>
      </c>
      <c r="BQ416" s="272" t="s">
        <v>44</v>
      </c>
      <c r="BR416" s="272" t="s">
        <v>44</v>
      </c>
      <c r="BS416" s="272" t="s">
        <v>44</v>
      </c>
      <c r="BT416" s="272" t="s">
        <v>44</v>
      </c>
      <c r="BU416" s="272" t="s">
        <v>44</v>
      </c>
      <c r="BV416" s="272" t="s">
        <v>44</v>
      </c>
      <c r="BW416" s="272" t="s">
        <v>44</v>
      </c>
      <c r="BX416" s="272" t="s">
        <v>44</v>
      </c>
      <c r="BY416" s="272" t="s">
        <v>44</v>
      </c>
      <c r="BZ416" s="272" t="s">
        <v>44</v>
      </c>
      <c r="CA416" s="272" t="s">
        <v>44</v>
      </c>
      <c r="CB416" s="272" t="s">
        <v>44</v>
      </c>
      <c r="CC416" s="272" t="s">
        <v>44</v>
      </c>
      <c r="CD416" s="272" t="s">
        <v>44</v>
      </c>
      <c r="CE416" s="272" t="s">
        <v>44</v>
      </c>
      <c r="CF416" s="272" t="s">
        <v>44</v>
      </c>
      <c r="CG416" s="272" t="s">
        <v>44</v>
      </c>
      <c r="CH416" s="272" t="s">
        <v>44</v>
      </c>
      <c r="CI416" s="272" t="s">
        <v>44</v>
      </c>
      <c r="CJ416" s="272" t="s">
        <v>44</v>
      </c>
      <c r="CK416" s="272" t="s">
        <v>44</v>
      </c>
      <c r="CL416" s="272" t="s">
        <v>44</v>
      </c>
      <c r="CM416" s="272" t="s">
        <v>44</v>
      </c>
      <c r="CN416" s="272" t="s">
        <v>44</v>
      </c>
      <c r="CO416" s="272" t="s">
        <v>44</v>
      </c>
      <c r="CP416" s="272" t="s">
        <v>44</v>
      </c>
      <c r="CQ416" s="272" t="s">
        <v>44</v>
      </c>
      <c r="CR416" s="272" t="s">
        <v>44</v>
      </c>
      <c r="CS416" s="272" t="s">
        <v>44</v>
      </c>
      <c r="CT416" s="272" t="s">
        <v>44</v>
      </c>
      <c r="CU416" s="272" t="s">
        <v>44</v>
      </c>
      <c r="CV416" s="272" t="s">
        <v>44</v>
      </c>
      <c r="CW416" s="272" t="s">
        <v>44</v>
      </c>
      <c r="CX416" s="272">
        <v>80</v>
      </c>
      <c r="CY416" s="272">
        <v>31827</v>
      </c>
      <c r="CZ416" s="272">
        <v>398</v>
      </c>
      <c r="DA416" s="272">
        <v>654</v>
      </c>
      <c r="DB416" s="272">
        <v>1427</v>
      </c>
      <c r="DC416" s="272">
        <v>39617</v>
      </c>
      <c r="DD416" s="272">
        <v>28</v>
      </c>
      <c r="DE416" s="272">
        <v>52</v>
      </c>
      <c r="DF416" s="272" t="s">
        <v>44</v>
      </c>
      <c r="DG416" s="272" t="s">
        <v>44</v>
      </c>
      <c r="DH416" s="272" t="s">
        <v>44</v>
      </c>
      <c r="DI416" s="272" t="s">
        <v>44</v>
      </c>
      <c r="DJ416" s="272" t="s">
        <v>44</v>
      </c>
      <c r="DK416" s="272">
        <v>0</v>
      </c>
      <c r="DL416" s="250">
        <v>0</v>
      </c>
      <c r="DM416" s="250">
        <v>1323</v>
      </c>
      <c r="DN416" s="250">
        <v>0</v>
      </c>
      <c r="DO416" s="250">
        <v>68</v>
      </c>
      <c r="DP416" s="250">
        <v>0</v>
      </c>
      <c r="DQ416" s="250">
        <v>0</v>
      </c>
      <c r="DR416" s="250">
        <v>0</v>
      </c>
      <c r="DS416" s="250">
        <v>10187490</v>
      </c>
      <c r="DT416" s="250">
        <v>7700</v>
      </c>
      <c r="DU416" s="250">
        <v>16161</v>
      </c>
      <c r="DV416" s="250">
        <v>0</v>
      </c>
      <c r="DW416" s="250">
        <v>0</v>
      </c>
      <c r="DX416" s="250">
        <v>0</v>
      </c>
      <c r="DY416" s="250">
        <v>749062</v>
      </c>
      <c r="DZ416" s="250">
        <v>11016</v>
      </c>
      <c r="EA416" s="250">
        <v>24261</v>
      </c>
      <c r="EB416" s="155"/>
      <c r="EC416" s="75">
        <f t="shared" si="1076"/>
        <v>11</v>
      </c>
      <c r="ED416" s="74">
        <f t="shared" si="1077"/>
        <v>2018</v>
      </c>
      <c r="EE416" s="165">
        <f t="shared" si="1078"/>
        <v>43405</v>
      </c>
      <c r="EF416" s="157">
        <f t="shared" si="1079"/>
        <v>30</v>
      </c>
      <c r="EG416" s="156"/>
      <c r="EH416" s="166">
        <f>IFERROR(HLOOKUP(EH$1,$H$5:$FY$1802,MATCH($A416,$A$5:$A$1802,0),0)*HLOOKUP(EH$2,$H$5:$FY$1802,MATCH($A416,$A$5:$A$1802,0),0),$H$2)</f>
        <v>29840</v>
      </c>
      <c r="EI416" s="166" t="str">
        <f>IFERROR(HLOOKUP(EI$1,$H$5:$FY$1802,MATCH($A416,$A$5:$A$1802,0),0)*HLOOKUP(EI$2,$H$5:$FY$1802,MATCH($A416,$A$5:$A$1802,0),0),$H$2)</f>
        <v>-</v>
      </c>
      <c r="EJ416" s="166">
        <f>IFERROR(HLOOKUP(EJ$1,$H$5:$FY$1802,MATCH($A416,$A$5:$A$1802,0),0)*HLOOKUP(EJ$2,$H$5:$FY$1802,MATCH($A416,$A$5:$A$1802,0),0),$H$2)</f>
        <v>417760</v>
      </c>
      <c r="EK416" s="166">
        <f>IFERROR(HLOOKUP(EK$1,$H$5:$FY$1802,MATCH($A416,$A$5:$A$1802,0),0)*HLOOKUP(EK$2,$H$5:$FY$1802,MATCH($A416,$A$5:$A$1802,0),0),$H$2)</f>
        <v>1104080</v>
      </c>
      <c r="EL416" s="166">
        <f>IFERROR(HLOOKUP(EL$1,$H$5:$FY$1802,MATCH($A416,$A$5:$A$1802,0),0)*HLOOKUP(EL$2,$H$5:$FY$1802,MATCH($A416,$A$5:$A$1802,0),0),$H$2)</f>
        <v>1548918</v>
      </c>
      <c r="EM416" s="166">
        <f>IFERROR(HLOOKUP(EM$1,$H$5:$FY$1802,MATCH($A416,$A$5:$A$1802,0),0)*HLOOKUP(EM$2,$H$5:$FY$1802,MATCH($A416,$A$5:$A$1802,0),0),$H$2)</f>
        <v>1288464</v>
      </c>
      <c r="EN416" s="166">
        <f>IFERROR(HLOOKUP(EN$1,$H$5:$FY$1802,MATCH($A416,$A$5:$A$1802,0),0)*HLOOKUP(EN$2,$H$5:$FY$1802,MATCH($A416,$A$5:$A$1802,0),0),$H$2)</f>
        <v>56029688</v>
      </c>
      <c r="EO416" s="166">
        <f>IFERROR(HLOOKUP(EO$1,$H$5:$FY$1802,MATCH($A416,$A$5:$A$1802,0),0)*HLOOKUP(EO$2,$H$5:$FY$1802,MATCH($A416,$A$5:$A$1802,0),0),$H$2)</f>
        <v>100878391</v>
      </c>
      <c r="EP416" s="166">
        <f>IFERROR(HLOOKUP(EP$1,$H$5:$FY$1802,MATCH($A416,$A$5:$A$1802,0),0)*HLOOKUP(EP$2,$H$5:$FY$1802,MATCH($A416,$A$5:$A$1802,0),0),$H$2)</f>
        <v>4876975</v>
      </c>
      <c r="EQ416" s="166" t="str">
        <f>IFERROR(HLOOKUP(EQ$1,$H$5:$FY$1802,MATCH($A416,$A$5:$A$1802,0),0)*HLOOKUP(EQ$2,$H$5:$FY$1802,MATCH($A416,$A$5:$A$1802,0),0),$H$2)</f>
        <v>-</v>
      </c>
      <c r="ER416" s="166" t="str">
        <f>IFERROR(HLOOKUP(ER$1,$H$5:$FY$1802,MATCH($A416,$A$5:$A$1802,0),0)*HLOOKUP(ER$2,$H$5:$FY$1802,MATCH($A416,$A$5:$A$1802,0),0),$H$2)</f>
        <v>-</v>
      </c>
      <c r="ES416" s="166" t="str">
        <f>IFERROR(HLOOKUP(ES$1,$H$5:$FY$1802,MATCH($A416,$A$5:$A$1802,0),0)*HLOOKUP(ES$2,$H$5:$FY$1802,MATCH($A416,$A$5:$A$1802,0),0),$H$2)</f>
        <v>-</v>
      </c>
      <c r="ET416" s="166" t="str">
        <f>IFERROR(HLOOKUP(ET$1,$H$5:$FY$1802,MATCH($A416,$A$5:$A$1802,0),0)*HLOOKUP(ET$2,$H$5:$FY$1802,MATCH($A416,$A$5:$A$1802,0),0),$H$2)</f>
        <v>-</v>
      </c>
      <c r="EU416" s="166" t="str">
        <f>IFERROR(HLOOKUP(EU$1,$H$5:$FY$1802,MATCH($A416,$A$5:$A$1802,0),0)*HLOOKUP(EU$2,$H$5:$FY$1802,MATCH($A416,$A$5:$A$1802,0),0),$H$2)</f>
        <v>-</v>
      </c>
      <c r="EV416" s="166" t="str">
        <f>IFERROR(HLOOKUP(EV$1,$H$5:$FY$1802,MATCH($A416,$A$5:$A$1802,0),0)*HLOOKUP(EV$2,$H$5:$FY$1802,MATCH($A416,$A$5:$A$1802,0),0),$H$2)</f>
        <v>-</v>
      </c>
      <c r="EW416" s="166" t="str">
        <f>IFERROR(HLOOKUP(EW$1,$H$5:$FY$1802,MATCH($A416,$A$5:$A$1802,0),0)*HLOOKUP(EW$2,$H$5:$FY$1802,MATCH($A416,$A$5:$A$1802,0),0),$H$2)</f>
        <v>-</v>
      </c>
      <c r="EX416" s="166" t="str">
        <f>IFERROR(HLOOKUP(EX$1,$H$5:$FY$1802,MATCH($A416,$A$5:$A$1802,0),0)*HLOOKUP(EX$2,$H$5:$FY$1802,MATCH($A416,$A$5:$A$1802,0),0),$H$2)</f>
        <v>-</v>
      </c>
      <c r="EY416" s="166" t="str">
        <f>IFERROR(HLOOKUP(EY$1,$H$5:$FY$1802,MATCH($A416,$A$5:$A$1802,0),0)*HLOOKUP(EY$2,$H$5:$FY$1802,MATCH($A416,$A$5:$A$1802,0),0),$H$2)</f>
        <v>-</v>
      </c>
      <c r="EZ416" s="166" t="str">
        <f>IFERROR(HLOOKUP(EZ$1,$H$5:$FY$1802,MATCH($A416,$A$5:$A$1802,0),0)*HLOOKUP(EZ$2,$H$5:$FY$1802,MATCH($A416,$A$5:$A$1802,0),0),$H$2)</f>
        <v>-</v>
      </c>
      <c r="FA416" s="166" t="str">
        <f>IFERROR(HLOOKUP(FA$1,$H$5:$FY$1802,MATCH($A416,$A$5:$A$1802,0),0)*HLOOKUP(FA$2,$H$5:$FY$1802,MATCH($A416,$A$5:$A$1802,0),0),$H$2)</f>
        <v>-</v>
      </c>
      <c r="FB416" s="166">
        <f>IFERROR(HLOOKUP(FB$1,$H$5:$FY$1802,MATCH($A416,$A$5:$A$1802,0),0)*HLOOKUP(FB$2,$H$5:$FY$1802,MATCH($A416,$A$5:$A$1802,0),0),$H$2)</f>
        <v>52320</v>
      </c>
      <c r="FC416" s="166">
        <f>IFERROR(HLOOKUP(FC$1,$H$5:$FY$1802,MATCH($A416,$A$5:$A$1802,0),0)*HLOOKUP(FC$2,$H$5:$FY$1802,MATCH($A416,$A$5:$A$1802,0),0),$H$2)</f>
        <v>74204</v>
      </c>
      <c r="FD416" s="166">
        <f>IFERROR(HLOOKUP(FD$1,$H$5:$FY$1802,MATCH($A416,$A$5:$A$1802,0),0)*HLOOKUP(FD$2,$H$5:$FY$1802,MATCH($A416,$A$5:$A$1802,0),0),$H$2)</f>
        <v>0</v>
      </c>
      <c r="FE416" s="166">
        <f>IFERROR(HLOOKUP(FE$1,$H$5:$FY$1802,MATCH($A416,$A$5:$A$1802,0),0)*HLOOKUP(FE$2,$H$5:$FY$1802,MATCH($A416,$A$5:$A$1802,0),0),$H$2)</f>
        <v>21381003</v>
      </c>
      <c r="FF416" s="166">
        <f>IFERROR(HLOOKUP(FF$1,$H$5:$FY$1802,MATCH($A416,$A$5:$A$1802,0),0)*HLOOKUP(FF$2,$H$5:$FY$1802,MATCH($A416,$A$5:$A$1802,0),0),$H$2)</f>
        <v>0</v>
      </c>
      <c r="FG416" s="166">
        <f>IFERROR(HLOOKUP(FG$1,$H$5:$FY$1802,MATCH($A416,$A$5:$A$1802,0),0)*HLOOKUP(FG$2,$H$5:$FY$1802,MATCH($A416,$A$5:$A$1802,0),0),$H$2)</f>
        <v>1649748</v>
      </c>
      <c r="FH416" s="152"/>
      <c r="FI416" s="405">
        <f t="shared" si="1080"/>
        <v>1.8909774436090225</v>
      </c>
      <c r="FJ416" s="405">
        <f t="shared" si="1080"/>
        <v>1.5730994152046784</v>
      </c>
      <c r="FK416" s="405">
        <f t="shared" si="1081"/>
        <v>1.9012032932235592</v>
      </c>
      <c r="FL416" s="405">
        <f t="shared" si="1082"/>
        <v>1.5940468651044966</v>
      </c>
      <c r="FM416" s="405">
        <f t="shared" si="1083"/>
        <v>1.3060745224924328</v>
      </c>
      <c r="FN416" s="405">
        <f t="shared" si="1084"/>
        <v>1.119350798455276</v>
      </c>
      <c r="FO416" s="405">
        <f t="shared" si="1085"/>
        <v>1.480274848951546</v>
      </c>
      <c r="FP416" s="405">
        <f t="shared" si="1086"/>
        <v>0.97310745172372937</v>
      </c>
      <c r="FQ416" s="405">
        <f t="shared" si="1087"/>
        <v>1.5549597855227881</v>
      </c>
      <c r="FR416" s="405">
        <f t="shared" si="1088"/>
        <v>1.0026809651474531</v>
      </c>
      <c r="FS416" s="65"/>
    </row>
    <row r="417" spans="1:175" ht="10.35" customHeight="1" x14ac:dyDescent="0.2">
      <c r="A417" s="74" t="str">
        <f t="shared" si="1075"/>
        <v>2018-19NOVEMBERRX7</v>
      </c>
      <c r="B417" s="163" t="str">
        <f t="shared" si="1089"/>
        <v>2018-19</v>
      </c>
      <c r="C417" s="26" t="s">
        <v>834</v>
      </c>
      <c r="D417" s="163" t="str">
        <f>INDEX($FV$16:$FW$26,MATCH($F417,$FV$16:$FV$26,0),2)</f>
        <v>Y62</v>
      </c>
      <c r="E417" s="163" t="str">
        <f>VLOOKUP($D417,$FW$8:$FX$14,2,0)</f>
        <v>North West</v>
      </c>
      <c r="F417" s="271" t="s">
        <v>859</v>
      </c>
      <c r="G417" s="271" t="s">
        <v>876</v>
      </c>
      <c r="H417" s="272">
        <v>136311</v>
      </c>
      <c r="I417" s="272">
        <v>103941</v>
      </c>
      <c r="J417" s="272">
        <v>1173027</v>
      </c>
      <c r="K417" s="272">
        <v>11</v>
      </c>
      <c r="L417" s="272">
        <v>1</v>
      </c>
      <c r="M417" s="272" t="s">
        <v>44</v>
      </c>
      <c r="N417" s="272">
        <v>72</v>
      </c>
      <c r="O417" s="272">
        <v>124</v>
      </c>
      <c r="P417" s="272" t="s">
        <v>44</v>
      </c>
      <c r="Q417" s="272" t="s">
        <v>44</v>
      </c>
      <c r="R417" s="272" t="s">
        <v>44</v>
      </c>
      <c r="S417" s="272" t="s">
        <v>44</v>
      </c>
      <c r="T417" s="272">
        <v>95132</v>
      </c>
      <c r="U417" s="272">
        <v>8360</v>
      </c>
      <c r="V417" s="272">
        <v>5966</v>
      </c>
      <c r="W417" s="272">
        <v>50763</v>
      </c>
      <c r="X417" s="272">
        <v>21207</v>
      </c>
      <c r="Y417" s="272">
        <v>3233</v>
      </c>
      <c r="Z417" s="272">
        <v>3861610</v>
      </c>
      <c r="AA417" s="272">
        <v>462</v>
      </c>
      <c r="AB417" s="272">
        <v>771</v>
      </c>
      <c r="AC417" s="272">
        <v>3730635</v>
      </c>
      <c r="AD417" s="272">
        <v>625</v>
      </c>
      <c r="AE417" s="272">
        <v>1078</v>
      </c>
      <c r="AF417" s="272">
        <v>70787187</v>
      </c>
      <c r="AG417" s="272">
        <v>1394</v>
      </c>
      <c r="AH417" s="272">
        <v>2985</v>
      </c>
      <c r="AI417" s="272">
        <v>86870871</v>
      </c>
      <c r="AJ417" s="272">
        <v>4096</v>
      </c>
      <c r="AK417" s="272">
        <v>9794</v>
      </c>
      <c r="AL417" s="272">
        <v>17074904</v>
      </c>
      <c r="AM417" s="272">
        <v>5281</v>
      </c>
      <c r="AN417" s="272">
        <v>11342</v>
      </c>
      <c r="AO417" s="272">
        <v>6837</v>
      </c>
      <c r="AP417" s="272">
        <v>559</v>
      </c>
      <c r="AQ417" s="272">
        <v>3797</v>
      </c>
      <c r="AR417" s="272">
        <v>5443</v>
      </c>
      <c r="AS417" s="272">
        <v>321</v>
      </c>
      <c r="AT417" s="272">
        <v>2160</v>
      </c>
      <c r="AU417" s="272">
        <v>0</v>
      </c>
      <c r="AV417" s="272">
        <v>58829</v>
      </c>
      <c r="AW417" s="272">
        <v>5839</v>
      </c>
      <c r="AX417" s="272">
        <v>23627</v>
      </c>
      <c r="AY417" s="272">
        <v>88295</v>
      </c>
      <c r="AZ417" s="272">
        <v>17258</v>
      </c>
      <c r="BA417" s="272">
        <v>13760</v>
      </c>
      <c r="BB417" s="272">
        <v>12105</v>
      </c>
      <c r="BC417" s="272">
        <v>9792</v>
      </c>
      <c r="BD417" s="272">
        <v>64384</v>
      </c>
      <c r="BE417" s="272">
        <v>54014</v>
      </c>
      <c r="BF417" s="272">
        <v>29530</v>
      </c>
      <c r="BG417" s="272">
        <v>22505</v>
      </c>
      <c r="BH417" s="272">
        <v>4130</v>
      </c>
      <c r="BI417" s="272">
        <v>3465</v>
      </c>
      <c r="BJ417" s="272" t="s">
        <v>44</v>
      </c>
      <c r="BK417" s="272" t="s">
        <v>44</v>
      </c>
      <c r="BL417" s="272" t="s">
        <v>44</v>
      </c>
      <c r="BM417" s="272" t="s">
        <v>44</v>
      </c>
      <c r="BN417" s="272" t="s">
        <v>44</v>
      </c>
      <c r="BO417" s="272" t="s">
        <v>44</v>
      </c>
      <c r="BP417" s="272" t="s">
        <v>44</v>
      </c>
      <c r="BQ417" s="272" t="s">
        <v>44</v>
      </c>
      <c r="BR417" s="272" t="s">
        <v>44</v>
      </c>
      <c r="BS417" s="272" t="s">
        <v>44</v>
      </c>
      <c r="BT417" s="272" t="s">
        <v>44</v>
      </c>
      <c r="BU417" s="272" t="s">
        <v>44</v>
      </c>
      <c r="BV417" s="272" t="s">
        <v>44</v>
      </c>
      <c r="BW417" s="272" t="s">
        <v>44</v>
      </c>
      <c r="BX417" s="272" t="s">
        <v>44</v>
      </c>
      <c r="BY417" s="272" t="s">
        <v>44</v>
      </c>
      <c r="BZ417" s="272" t="s">
        <v>44</v>
      </c>
      <c r="CA417" s="272" t="s">
        <v>44</v>
      </c>
      <c r="CB417" s="272" t="s">
        <v>44</v>
      </c>
      <c r="CC417" s="272" t="s">
        <v>44</v>
      </c>
      <c r="CD417" s="272" t="s">
        <v>44</v>
      </c>
      <c r="CE417" s="272" t="s">
        <v>44</v>
      </c>
      <c r="CF417" s="272" t="s">
        <v>44</v>
      </c>
      <c r="CG417" s="272" t="s">
        <v>44</v>
      </c>
      <c r="CH417" s="272" t="s">
        <v>44</v>
      </c>
      <c r="CI417" s="272" t="s">
        <v>44</v>
      </c>
      <c r="CJ417" s="272" t="s">
        <v>44</v>
      </c>
      <c r="CK417" s="272" t="s">
        <v>44</v>
      </c>
      <c r="CL417" s="272" t="s">
        <v>44</v>
      </c>
      <c r="CM417" s="272" t="s">
        <v>44</v>
      </c>
      <c r="CN417" s="272" t="s">
        <v>44</v>
      </c>
      <c r="CO417" s="272" t="s">
        <v>44</v>
      </c>
      <c r="CP417" s="272" t="s">
        <v>44</v>
      </c>
      <c r="CQ417" s="272" t="s">
        <v>44</v>
      </c>
      <c r="CR417" s="272" t="s">
        <v>44</v>
      </c>
      <c r="CS417" s="272" t="s">
        <v>44</v>
      </c>
      <c r="CT417" s="272" t="s">
        <v>44</v>
      </c>
      <c r="CU417" s="272" t="s">
        <v>44</v>
      </c>
      <c r="CV417" s="272" t="s">
        <v>44</v>
      </c>
      <c r="CW417" s="272" t="s">
        <v>44</v>
      </c>
      <c r="CX417" s="272">
        <v>0</v>
      </c>
      <c r="CY417" s="272">
        <v>0</v>
      </c>
      <c r="CZ417" s="272">
        <v>0</v>
      </c>
      <c r="DA417" s="272">
        <v>0</v>
      </c>
      <c r="DB417" s="272">
        <v>4715</v>
      </c>
      <c r="DC417" s="272">
        <v>171808</v>
      </c>
      <c r="DD417" s="272">
        <v>36</v>
      </c>
      <c r="DE417" s="272">
        <v>74</v>
      </c>
      <c r="DF417" s="272" t="s">
        <v>44</v>
      </c>
      <c r="DG417" s="272" t="s">
        <v>44</v>
      </c>
      <c r="DH417" s="272" t="s">
        <v>44</v>
      </c>
      <c r="DI417" s="272" t="s">
        <v>44</v>
      </c>
      <c r="DJ417" s="272" t="s">
        <v>44</v>
      </c>
      <c r="DK417" s="272">
        <v>263</v>
      </c>
      <c r="DL417" s="250">
        <v>1654</v>
      </c>
      <c r="DM417" s="250">
        <v>1028</v>
      </c>
      <c r="DN417" s="250">
        <v>118</v>
      </c>
      <c r="DO417" s="250">
        <v>904</v>
      </c>
      <c r="DP417" s="250">
        <v>8774488</v>
      </c>
      <c r="DQ417" s="250">
        <v>5305</v>
      </c>
      <c r="DR417" s="250">
        <v>11030</v>
      </c>
      <c r="DS417" s="250">
        <v>6028687</v>
      </c>
      <c r="DT417" s="250">
        <v>5864</v>
      </c>
      <c r="DU417" s="250">
        <v>12592</v>
      </c>
      <c r="DV417" s="250">
        <v>861522</v>
      </c>
      <c r="DW417" s="250">
        <v>7301</v>
      </c>
      <c r="DX417" s="250">
        <v>15212</v>
      </c>
      <c r="DY417" s="250">
        <v>7629911</v>
      </c>
      <c r="DZ417" s="250">
        <v>8440</v>
      </c>
      <c r="EA417" s="250">
        <v>18134</v>
      </c>
      <c r="EB417" s="155"/>
      <c r="EC417" s="75">
        <f t="shared" si="1076"/>
        <v>11</v>
      </c>
      <c r="ED417" s="74">
        <f t="shared" si="1077"/>
        <v>2018</v>
      </c>
      <c r="EE417" s="165">
        <f t="shared" si="1078"/>
        <v>43405</v>
      </c>
      <c r="EF417" s="157">
        <f t="shared" si="1079"/>
        <v>30</v>
      </c>
      <c r="EG417" s="156"/>
      <c r="EH417" s="166">
        <f>IFERROR(HLOOKUP(EH$1,$H$5:$FY$1802,MATCH($A417,$A$5:$A$1802,0),0)*HLOOKUP(EH$2,$H$5:$FY$1802,MATCH($A417,$A$5:$A$1802,0),0),$H$2)</f>
        <v>103941</v>
      </c>
      <c r="EI417" s="166" t="str">
        <f>IFERROR(HLOOKUP(EI$1,$H$5:$FY$1802,MATCH($A417,$A$5:$A$1802,0),0)*HLOOKUP(EI$2,$H$5:$FY$1802,MATCH($A417,$A$5:$A$1802,0),0),$H$2)</f>
        <v>-</v>
      </c>
      <c r="EJ417" s="166">
        <f>IFERROR(HLOOKUP(EJ$1,$H$5:$FY$1802,MATCH($A417,$A$5:$A$1802,0),0)*HLOOKUP(EJ$2,$H$5:$FY$1802,MATCH($A417,$A$5:$A$1802,0),0),$H$2)</f>
        <v>7483752</v>
      </c>
      <c r="EK417" s="166">
        <f>IFERROR(HLOOKUP(EK$1,$H$5:$FY$1802,MATCH($A417,$A$5:$A$1802,0),0)*HLOOKUP(EK$2,$H$5:$FY$1802,MATCH($A417,$A$5:$A$1802,0),0),$H$2)</f>
        <v>12888684</v>
      </c>
      <c r="EL417" s="166">
        <f>IFERROR(HLOOKUP(EL$1,$H$5:$FY$1802,MATCH($A417,$A$5:$A$1802,0),0)*HLOOKUP(EL$2,$H$5:$FY$1802,MATCH($A417,$A$5:$A$1802,0),0),$H$2)</f>
        <v>6445560</v>
      </c>
      <c r="EM417" s="166">
        <f>IFERROR(HLOOKUP(EM$1,$H$5:$FY$1802,MATCH($A417,$A$5:$A$1802,0),0)*HLOOKUP(EM$2,$H$5:$FY$1802,MATCH($A417,$A$5:$A$1802,0),0),$H$2)</f>
        <v>6431348</v>
      </c>
      <c r="EN417" s="166">
        <f>IFERROR(HLOOKUP(EN$1,$H$5:$FY$1802,MATCH($A417,$A$5:$A$1802,0),0)*HLOOKUP(EN$2,$H$5:$FY$1802,MATCH($A417,$A$5:$A$1802,0),0),$H$2)</f>
        <v>151527555</v>
      </c>
      <c r="EO417" s="166">
        <f>IFERROR(HLOOKUP(EO$1,$H$5:$FY$1802,MATCH($A417,$A$5:$A$1802,0),0)*HLOOKUP(EO$2,$H$5:$FY$1802,MATCH($A417,$A$5:$A$1802,0),0),$H$2)</f>
        <v>207701358</v>
      </c>
      <c r="EP417" s="166">
        <f>IFERROR(HLOOKUP(EP$1,$H$5:$FY$1802,MATCH($A417,$A$5:$A$1802,0),0)*HLOOKUP(EP$2,$H$5:$FY$1802,MATCH($A417,$A$5:$A$1802,0),0),$H$2)</f>
        <v>36668686</v>
      </c>
      <c r="EQ417" s="166" t="str">
        <f>IFERROR(HLOOKUP(EQ$1,$H$5:$FY$1802,MATCH($A417,$A$5:$A$1802,0),0)*HLOOKUP(EQ$2,$H$5:$FY$1802,MATCH($A417,$A$5:$A$1802,0),0),$H$2)</f>
        <v>-</v>
      </c>
      <c r="ER417" s="166" t="str">
        <f>IFERROR(HLOOKUP(ER$1,$H$5:$FY$1802,MATCH($A417,$A$5:$A$1802,0),0)*HLOOKUP(ER$2,$H$5:$FY$1802,MATCH($A417,$A$5:$A$1802,0),0),$H$2)</f>
        <v>-</v>
      </c>
      <c r="ES417" s="166" t="str">
        <f>IFERROR(HLOOKUP(ES$1,$H$5:$FY$1802,MATCH($A417,$A$5:$A$1802,0),0)*HLOOKUP(ES$2,$H$5:$FY$1802,MATCH($A417,$A$5:$A$1802,0),0),$H$2)</f>
        <v>-</v>
      </c>
      <c r="ET417" s="166" t="str">
        <f>IFERROR(HLOOKUP(ET$1,$H$5:$FY$1802,MATCH($A417,$A$5:$A$1802,0),0)*HLOOKUP(ET$2,$H$5:$FY$1802,MATCH($A417,$A$5:$A$1802,0),0),$H$2)</f>
        <v>-</v>
      </c>
      <c r="EU417" s="166" t="str">
        <f>IFERROR(HLOOKUP(EU$1,$H$5:$FY$1802,MATCH($A417,$A$5:$A$1802,0),0)*HLOOKUP(EU$2,$H$5:$FY$1802,MATCH($A417,$A$5:$A$1802,0),0),$H$2)</f>
        <v>-</v>
      </c>
      <c r="EV417" s="166" t="str">
        <f>IFERROR(HLOOKUP(EV$1,$H$5:$FY$1802,MATCH($A417,$A$5:$A$1802,0),0)*HLOOKUP(EV$2,$H$5:$FY$1802,MATCH($A417,$A$5:$A$1802,0),0),$H$2)</f>
        <v>-</v>
      </c>
      <c r="EW417" s="166" t="str">
        <f>IFERROR(HLOOKUP(EW$1,$H$5:$FY$1802,MATCH($A417,$A$5:$A$1802,0),0)*HLOOKUP(EW$2,$H$5:$FY$1802,MATCH($A417,$A$5:$A$1802,0),0),$H$2)</f>
        <v>-</v>
      </c>
      <c r="EX417" s="166" t="str">
        <f>IFERROR(HLOOKUP(EX$1,$H$5:$FY$1802,MATCH($A417,$A$5:$A$1802,0),0)*HLOOKUP(EX$2,$H$5:$FY$1802,MATCH($A417,$A$5:$A$1802,0),0),$H$2)</f>
        <v>-</v>
      </c>
      <c r="EY417" s="166" t="str">
        <f>IFERROR(HLOOKUP(EY$1,$H$5:$FY$1802,MATCH($A417,$A$5:$A$1802,0),0)*HLOOKUP(EY$2,$H$5:$FY$1802,MATCH($A417,$A$5:$A$1802,0),0),$H$2)</f>
        <v>-</v>
      </c>
      <c r="EZ417" s="166" t="str">
        <f>IFERROR(HLOOKUP(EZ$1,$H$5:$FY$1802,MATCH($A417,$A$5:$A$1802,0),0)*HLOOKUP(EZ$2,$H$5:$FY$1802,MATCH($A417,$A$5:$A$1802,0),0),$H$2)</f>
        <v>-</v>
      </c>
      <c r="FA417" s="166" t="str">
        <f>IFERROR(HLOOKUP(FA$1,$H$5:$FY$1802,MATCH($A417,$A$5:$A$1802,0),0)*HLOOKUP(FA$2,$H$5:$FY$1802,MATCH($A417,$A$5:$A$1802,0),0),$H$2)</f>
        <v>-</v>
      </c>
      <c r="FB417" s="166">
        <f>IFERROR(HLOOKUP(FB$1,$H$5:$FY$1802,MATCH($A417,$A$5:$A$1802,0),0)*HLOOKUP(FB$2,$H$5:$FY$1802,MATCH($A417,$A$5:$A$1802,0),0),$H$2)</f>
        <v>0</v>
      </c>
      <c r="FC417" s="166">
        <f>IFERROR(HLOOKUP(FC$1,$H$5:$FY$1802,MATCH($A417,$A$5:$A$1802,0),0)*HLOOKUP(FC$2,$H$5:$FY$1802,MATCH($A417,$A$5:$A$1802,0),0),$H$2)</f>
        <v>348910</v>
      </c>
      <c r="FD417" s="166">
        <f>IFERROR(HLOOKUP(FD$1,$H$5:$FY$1802,MATCH($A417,$A$5:$A$1802,0),0)*HLOOKUP(FD$2,$H$5:$FY$1802,MATCH($A417,$A$5:$A$1802,0),0),$H$2)</f>
        <v>18243620</v>
      </c>
      <c r="FE417" s="166">
        <f>IFERROR(HLOOKUP(FE$1,$H$5:$FY$1802,MATCH($A417,$A$5:$A$1802,0),0)*HLOOKUP(FE$2,$H$5:$FY$1802,MATCH($A417,$A$5:$A$1802,0),0),$H$2)</f>
        <v>12944576</v>
      </c>
      <c r="FF417" s="166">
        <f>IFERROR(HLOOKUP(FF$1,$H$5:$FY$1802,MATCH($A417,$A$5:$A$1802,0),0)*HLOOKUP(FF$2,$H$5:$FY$1802,MATCH($A417,$A$5:$A$1802,0),0),$H$2)</f>
        <v>1795016</v>
      </c>
      <c r="FG417" s="166">
        <f>IFERROR(HLOOKUP(FG$1,$H$5:$FY$1802,MATCH($A417,$A$5:$A$1802,0),0)*HLOOKUP(FG$2,$H$5:$FY$1802,MATCH($A417,$A$5:$A$1802,0),0),$H$2)</f>
        <v>16393136</v>
      </c>
      <c r="FH417" s="152"/>
      <c r="FI417" s="405">
        <f t="shared" si="1080"/>
        <v>2.0643540669856457</v>
      </c>
      <c r="FJ417" s="405">
        <f t="shared" si="1080"/>
        <v>1.6459330143540669</v>
      </c>
      <c r="FK417" s="405">
        <f t="shared" si="1081"/>
        <v>2.0289976533690917</v>
      </c>
      <c r="FL417" s="405">
        <f t="shared" si="1082"/>
        <v>1.6413007039892726</v>
      </c>
      <c r="FM417" s="405">
        <f t="shared" si="1083"/>
        <v>1.2683253550814571</v>
      </c>
      <c r="FN417" s="405">
        <f t="shared" si="1084"/>
        <v>1.0640427082717727</v>
      </c>
      <c r="FO417" s="405">
        <f t="shared" si="1085"/>
        <v>1.3924647522044609</v>
      </c>
      <c r="FP417" s="405">
        <f t="shared" si="1086"/>
        <v>1.0612062054981846</v>
      </c>
      <c r="FQ417" s="405">
        <f t="shared" si="1087"/>
        <v>1.2774512836374885</v>
      </c>
      <c r="FR417" s="405">
        <f t="shared" si="1088"/>
        <v>1.071759975255181</v>
      </c>
      <c r="FS417" s="65"/>
    </row>
    <row r="418" spans="1:175" ht="10.35" customHeight="1" x14ac:dyDescent="0.2">
      <c r="A418" s="180" t="str">
        <f t="shared" si="1075"/>
        <v>2018-19NOVEMBERRYE</v>
      </c>
      <c r="B418" s="182" t="str">
        <f t="shared" si="1089"/>
        <v>2018-19</v>
      </c>
      <c r="C418" s="181" t="s">
        <v>834</v>
      </c>
      <c r="D418" s="182" t="str">
        <f>INDEX($FV$16:$FW$26,MATCH($F418,$FV$16:$FV$26,0),2)</f>
        <v>Y59</v>
      </c>
      <c r="E418" s="182" t="str">
        <f>VLOOKUP($D418,$FW$8:$FX$14,2,0)</f>
        <v>South East</v>
      </c>
      <c r="F418" s="273" t="s">
        <v>861</v>
      </c>
      <c r="G418" s="273" t="s">
        <v>877</v>
      </c>
      <c r="H418" s="274">
        <v>66142</v>
      </c>
      <c r="I418" s="274">
        <v>39824</v>
      </c>
      <c r="J418" s="274">
        <v>268955</v>
      </c>
      <c r="K418" s="274">
        <v>7</v>
      </c>
      <c r="L418" s="274">
        <v>3</v>
      </c>
      <c r="M418" s="274" t="s">
        <v>44</v>
      </c>
      <c r="N418" s="274">
        <v>26</v>
      </c>
      <c r="O418" s="274">
        <v>83</v>
      </c>
      <c r="P418" s="274" t="s">
        <v>44</v>
      </c>
      <c r="Q418" s="274" t="s">
        <v>44</v>
      </c>
      <c r="R418" s="274" t="s">
        <v>44</v>
      </c>
      <c r="S418" s="274" t="s">
        <v>44</v>
      </c>
      <c r="T418" s="274">
        <v>47365</v>
      </c>
      <c r="U418" s="274">
        <v>2727</v>
      </c>
      <c r="V418" s="274">
        <v>1644</v>
      </c>
      <c r="W418" s="274">
        <v>23384</v>
      </c>
      <c r="X418" s="274">
        <v>14099</v>
      </c>
      <c r="Y418" s="274">
        <v>928</v>
      </c>
      <c r="Z418" s="274">
        <v>1135091</v>
      </c>
      <c r="AA418" s="274">
        <v>416</v>
      </c>
      <c r="AB418" s="274">
        <v>770</v>
      </c>
      <c r="AC418" s="274">
        <v>991099</v>
      </c>
      <c r="AD418" s="274">
        <v>603</v>
      </c>
      <c r="AE418" s="274">
        <v>1127</v>
      </c>
      <c r="AF418" s="274">
        <v>23755101</v>
      </c>
      <c r="AG418" s="274">
        <v>1016</v>
      </c>
      <c r="AH418" s="274">
        <v>2045</v>
      </c>
      <c r="AI418" s="274">
        <v>43798855</v>
      </c>
      <c r="AJ418" s="274">
        <v>3107</v>
      </c>
      <c r="AK418" s="274">
        <v>7281</v>
      </c>
      <c r="AL418" s="274">
        <v>4153960</v>
      </c>
      <c r="AM418" s="274">
        <v>4476</v>
      </c>
      <c r="AN418" s="274">
        <v>10227</v>
      </c>
      <c r="AO418" s="274">
        <v>2578</v>
      </c>
      <c r="AP418" s="274">
        <v>16</v>
      </c>
      <c r="AQ418" s="274">
        <v>156</v>
      </c>
      <c r="AR418" s="274">
        <v>363</v>
      </c>
      <c r="AS418" s="274">
        <v>162</v>
      </c>
      <c r="AT418" s="274">
        <v>2244</v>
      </c>
      <c r="AU418" s="274">
        <v>0</v>
      </c>
      <c r="AV418" s="274">
        <v>25820</v>
      </c>
      <c r="AW418" s="274">
        <v>3211</v>
      </c>
      <c r="AX418" s="274">
        <v>15756</v>
      </c>
      <c r="AY418" s="274">
        <v>44787</v>
      </c>
      <c r="AZ418" s="274">
        <v>5344</v>
      </c>
      <c r="BA418" s="274">
        <v>4148</v>
      </c>
      <c r="BB418" s="274">
        <v>3278</v>
      </c>
      <c r="BC418" s="274">
        <v>2574</v>
      </c>
      <c r="BD418" s="274">
        <v>31934</v>
      </c>
      <c r="BE418" s="274">
        <v>26321</v>
      </c>
      <c r="BF418" s="274">
        <v>20209</v>
      </c>
      <c r="BG418" s="274">
        <v>15803</v>
      </c>
      <c r="BH418" s="274">
        <v>1337</v>
      </c>
      <c r="BI418" s="274">
        <v>1029</v>
      </c>
      <c r="BJ418" s="274" t="s">
        <v>44</v>
      </c>
      <c r="BK418" s="274" t="s">
        <v>44</v>
      </c>
      <c r="BL418" s="274" t="s">
        <v>44</v>
      </c>
      <c r="BM418" s="274" t="s">
        <v>44</v>
      </c>
      <c r="BN418" s="274" t="s">
        <v>44</v>
      </c>
      <c r="BO418" s="274" t="s">
        <v>44</v>
      </c>
      <c r="BP418" s="274" t="s">
        <v>44</v>
      </c>
      <c r="BQ418" s="274" t="s">
        <v>44</v>
      </c>
      <c r="BR418" s="274" t="s">
        <v>44</v>
      </c>
      <c r="BS418" s="274" t="s">
        <v>44</v>
      </c>
      <c r="BT418" s="274" t="s">
        <v>44</v>
      </c>
      <c r="BU418" s="274" t="s">
        <v>44</v>
      </c>
      <c r="BV418" s="274" t="s">
        <v>44</v>
      </c>
      <c r="BW418" s="274" t="s">
        <v>44</v>
      </c>
      <c r="BX418" s="274" t="s">
        <v>44</v>
      </c>
      <c r="BY418" s="274" t="s">
        <v>44</v>
      </c>
      <c r="BZ418" s="274" t="s">
        <v>44</v>
      </c>
      <c r="CA418" s="274" t="s">
        <v>44</v>
      </c>
      <c r="CB418" s="274" t="s">
        <v>44</v>
      </c>
      <c r="CC418" s="274" t="s">
        <v>44</v>
      </c>
      <c r="CD418" s="274" t="s">
        <v>44</v>
      </c>
      <c r="CE418" s="274" t="s">
        <v>44</v>
      </c>
      <c r="CF418" s="274" t="s">
        <v>44</v>
      </c>
      <c r="CG418" s="274" t="s">
        <v>44</v>
      </c>
      <c r="CH418" s="274" t="s">
        <v>44</v>
      </c>
      <c r="CI418" s="274" t="s">
        <v>44</v>
      </c>
      <c r="CJ418" s="274" t="s">
        <v>44</v>
      </c>
      <c r="CK418" s="274" t="s">
        <v>44</v>
      </c>
      <c r="CL418" s="274" t="s">
        <v>44</v>
      </c>
      <c r="CM418" s="274" t="s">
        <v>44</v>
      </c>
      <c r="CN418" s="274" t="s">
        <v>44</v>
      </c>
      <c r="CO418" s="274" t="s">
        <v>44</v>
      </c>
      <c r="CP418" s="274" t="s">
        <v>44</v>
      </c>
      <c r="CQ418" s="274" t="s">
        <v>44</v>
      </c>
      <c r="CR418" s="274" t="s">
        <v>44</v>
      </c>
      <c r="CS418" s="274" t="s">
        <v>44</v>
      </c>
      <c r="CT418" s="274" t="s">
        <v>44</v>
      </c>
      <c r="CU418" s="274" t="s">
        <v>44</v>
      </c>
      <c r="CV418" s="274" t="s">
        <v>44</v>
      </c>
      <c r="CW418" s="274" t="s">
        <v>44</v>
      </c>
      <c r="CX418" s="274">
        <v>201</v>
      </c>
      <c r="CY418" s="274">
        <v>63339</v>
      </c>
      <c r="CZ418" s="274">
        <v>315</v>
      </c>
      <c r="DA418" s="274">
        <v>535</v>
      </c>
      <c r="DB418" s="274">
        <v>2170</v>
      </c>
      <c r="DC418" s="274">
        <v>84806</v>
      </c>
      <c r="DD418" s="274">
        <v>39</v>
      </c>
      <c r="DE418" s="274">
        <v>79</v>
      </c>
      <c r="DF418" s="274" t="s">
        <v>44</v>
      </c>
      <c r="DG418" s="274" t="s">
        <v>44</v>
      </c>
      <c r="DH418" s="274" t="s">
        <v>44</v>
      </c>
      <c r="DI418" s="274" t="s">
        <v>44</v>
      </c>
      <c r="DJ418" s="274" t="s">
        <v>44</v>
      </c>
      <c r="DK418" s="274">
        <v>1</v>
      </c>
      <c r="DL418" s="251">
        <v>1946</v>
      </c>
      <c r="DM418" s="251">
        <v>1354</v>
      </c>
      <c r="DN418" s="251">
        <v>0</v>
      </c>
      <c r="DO418" s="251">
        <v>348</v>
      </c>
      <c r="DP418" s="251">
        <v>5618469</v>
      </c>
      <c r="DQ418" s="251">
        <v>2887</v>
      </c>
      <c r="DR418" s="251">
        <v>5104</v>
      </c>
      <c r="DS418" s="251">
        <v>7779204</v>
      </c>
      <c r="DT418" s="251">
        <v>5745</v>
      </c>
      <c r="DU418" s="251">
        <v>10263</v>
      </c>
      <c r="DV418" s="251">
        <v>0</v>
      </c>
      <c r="DW418" s="251">
        <v>0</v>
      </c>
      <c r="DX418" s="251">
        <v>0</v>
      </c>
      <c r="DY418" s="251">
        <v>3075902</v>
      </c>
      <c r="DZ418" s="251">
        <v>8839</v>
      </c>
      <c r="EA418" s="251">
        <v>17335</v>
      </c>
      <c r="EB418" s="183"/>
      <c r="EC418" s="184">
        <f t="shared" si="1076"/>
        <v>11</v>
      </c>
      <c r="ED418" s="180">
        <f t="shared" si="1077"/>
        <v>2018</v>
      </c>
      <c r="EE418" s="185">
        <f t="shared" si="1078"/>
        <v>43405</v>
      </c>
      <c r="EF418" s="186">
        <f t="shared" si="1079"/>
        <v>30</v>
      </c>
      <c r="EG418" s="187"/>
      <c r="EH418" s="188">
        <f>IFERROR(HLOOKUP(EH$1,$H$5:$FY$1802,MATCH($A418,$A$5:$A$1802,0),0)*HLOOKUP(EH$2,$H$5:$FY$1802,MATCH($A418,$A$5:$A$1802,0),0),$H$2)</f>
        <v>119472</v>
      </c>
      <c r="EI418" s="188" t="str">
        <f>IFERROR(HLOOKUP(EI$1,$H$5:$FY$1802,MATCH($A418,$A$5:$A$1802,0),0)*HLOOKUP(EI$2,$H$5:$FY$1802,MATCH($A418,$A$5:$A$1802,0),0),$H$2)</f>
        <v>-</v>
      </c>
      <c r="EJ418" s="188">
        <f>IFERROR(HLOOKUP(EJ$1,$H$5:$FY$1802,MATCH($A418,$A$5:$A$1802,0),0)*HLOOKUP(EJ$2,$H$5:$FY$1802,MATCH($A418,$A$5:$A$1802,0),0),$H$2)</f>
        <v>1035424</v>
      </c>
      <c r="EK418" s="188">
        <f>IFERROR(HLOOKUP(EK$1,$H$5:$FY$1802,MATCH($A418,$A$5:$A$1802,0),0)*HLOOKUP(EK$2,$H$5:$FY$1802,MATCH($A418,$A$5:$A$1802,0),0),$H$2)</f>
        <v>3305392</v>
      </c>
      <c r="EL418" s="188">
        <f>IFERROR(HLOOKUP(EL$1,$H$5:$FY$1802,MATCH($A418,$A$5:$A$1802,0),0)*HLOOKUP(EL$2,$H$5:$FY$1802,MATCH($A418,$A$5:$A$1802,0),0),$H$2)</f>
        <v>2099790</v>
      </c>
      <c r="EM418" s="188">
        <f>IFERROR(HLOOKUP(EM$1,$H$5:$FY$1802,MATCH($A418,$A$5:$A$1802,0),0)*HLOOKUP(EM$2,$H$5:$FY$1802,MATCH($A418,$A$5:$A$1802,0),0),$H$2)</f>
        <v>1852788</v>
      </c>
      <c r="EN418" s="188">
        <f>IFERROR(HLOOKUP(EN$1,$H$5:$FY$1802,MATCH($A418,$A$5:$A$1802,0),0)*HLOOKUP(EN$2,$H$5:$FY$1802,MATCH($A418,$A$5:$A$1802,0),0),$H$2)</f>
        <v>47820280</v>
      </c>
      <c r="EO418" s="188">
        <f>IFERROR(HLOOKUP(EO$1,$H$5:$FY$1802,MATCH($A418,$A$5:$A$1802,0),0)*HLOOKUP(EO$2,$H$5:$FY$1802,MATCH($A418,$A$5:$A$1802,0),0),$H$2)</f>
        <v>102654819</v>
      </c>
      <c r="EP418" s="188">
        <f>IFERROR(HLOOKUP(EP$1,$H$5:$FY$1802,MATCH($A418,$A$5:$A$1802,0),0)*HLOOKUP(EP$2,$H$5:$FY$1802,MATCH($A418,$A$5:$A$1802,0),0),$H$2)</f>
        <v>9490656</v>
      </c>
      <c r="EQ418" s="188" t="str">
        <f>IFERROR(HLOOKUP(EQ$1,$H$5:$FY$1802,MATCH($A418,$A$5:$A$1802,0),0)*HLOOKUP(EQ$2,$H$5:$FY$1802,MATCH($A418,$A$5:$A$1802,0),0),$H$2)</f>
        <v>-</v>
      </c>
      <c r="ER418" s="188" t="str">
        <f>IFERROR(HLOOKUP(ER$1,$H$5:$FY$1802,MATCH($A418,$A$5:$A$1802,0),0)*HLOOKUP(ER$2,$H$5:$FY$1802,MATCH($A418,$A$5:$A$1802,0),0),$H$2)</f>
        <v>-</v>
      </c>
      <c r="ES418" s="188" t="str">
        <f>IFERROR(HLOOKUP(ES$1,$H$5:$FY$1802,MATCH($A418,$A$5:$A$1802,0),0)*HLOOKUP(ES$2,$H$5:$FY$1802,MATCH($A418,$A$5:$A$1802,0),0),$H$2)</f>
        <v>-</v>
      </c>
      <c r="ET418" s="188" t="str">
        <f>IFERROR(HLOOKUP(ET$1,$H$5:$FY$1802,MATCH($A418,$A$5:$A$1802,0),0)*HLOOKUP(ET$2,$H$5:$FY$1802,MATCH($A418,$A$5:$A$1802,0),0),$H$2)</f>
        <v>-</v>
      </c>
      <c r="EU418" s="188" t="str">
        <f>IFERROR(HLOOKUP(EU$1,$H$5:$FY$1802,MATCH($A418,$A$5:$A$1802,0),0)*HLOOKUP(EU$2,$H$5:$FY$1802,MATCH($A418,$A$5:$A$1802,0),0),$H$2)</f>
        <v>-</v>
      </c>
      <c r="EV418" s="188" t="str">
        <f>IFERROR(HLOOKUP(EV$1,$H$5:$FY$1802,MATCH($A418,$A$5:$A$1802,0),0)*HLOOKUP(EV$2,$H$5:$FY$1802,MATCH($A418,$A$5:$A$1802,0),0),$H$2)</f>
        <v>-</v>
      </c>
      <c r="EW418" s="188" t="str">
        <f>IFERROR(HLOOKUP(EW$1,$H$5:$FY$1802,MATCH($A418,$A$5:$A$1802,0),0)*HLOOKUP(EW$2,$H$5:$FY$1802,MATCH($A418,$A$5:$A$1802,0),0),$H$2)</f>
        <v>-</v>
      </c>
      <c r="EX418" s="188" t="str">
        <f>IFERROR(HLOOKUP(EX$1,$H$5:$FY$1802,MATCH($A418,$A$5:$A$1802,0),0)*HLOOKUP(EX$2,$H$5:$FY$1802,MATCH($A418,$A$5:$A$1802,0),0),$H$2)</f>
        <v>-</v>
      </c>
      <c r="EY418" s="188" t="str">
        <f>IFERROR(HLOOKUP(EY$1,$H$5:$FY$1802,MATCH($A418,$A$5:$A$1802,0),0)*HLOOKUP(EY$2,$H$5:$FY$1802,MATCH($A418,$A$5:$A$1802,0),0),$H$2)</f>
        <v>-</v>
      </c>
      <c r="EZ418" s="188" t="str">
        <f>IFERROR(HLOOKUP(EZ$1,$H$5:$FY$1802,MATCH($A418,$A$5:$A$1802,0),0)*HLOOKUP(EZ$2,$H$5:$FY$1802,MATCH($A418,$A$5:$A$1802,0),0),$H$2)</f>
        <v>-</v>
      </c>
      <c r="FA418" s="188" t="str">
        <f>IFERROR(HLOOKUP(FA$1,$H$5:$FY$1802,MATCH($A418,$A$5:$A$1802,0),0)*HLOOKUP(FA$2,$H$5:$FY$1802,MATCH($A418,$A$5:$A$1802,0),0),$H$2)</f>
        <v>-</v>
      </c>
      <c r="FB418" s="188">
        <f>IFERROR(HLOOKUP(FB$1,$H$5:$FY$1802,MATCH($A418,$A$5:$A$1802,0),0)*HLOOKUP(FB$2,$H$5:$FY$1802,MATCH($A418,$A$5:$A$1802,0),0),$H$2)</f>
        <v>107535</v>
      </c>
      <c r="FC418" s="188">
        <f>IFERROR(HLOOKUP(FC$1,$H$5:$FY$1802,MATCH($A418,$A$5:$A$1802,0),0)*HLOOKUP(FC$2,$H$5:$FY$1802,MATCH($A418,$A$5:$A$1802,0),0),$H$2)</f>
        <v>171430</v>
      </c>
      <c r="FD418" s="188">
        <f>IFERROR(HLOOKUP(FD$1,$H$5:$FY$1802,MATCH($A418,$A$5:$A$1802,0),0)*HLOOKUP(FD$2,$H$5:$FY$1802,MATCH($A418,$A$5:$A$1802,0),0),$H$2)</f>
        <v>9932384</v>
      </c>
      <c r="FE418" s="188">
        <f>IFERROR(HLOOKUP(FE$1,$H$5:$FY$1802,MATCH($A418,$A$5:$A$1802,0),0)*HLOOKUP(FE$2,$H$5:$FY$1802,MATCH($A418,$A$5:$A$1802,0),0),$H$2)</f>
        <v>13896102</v>
      </c>
      <c r="FF418" s="188">
        <f>IFERROR(HLOOKUP(FF$1,$H$5:$FY$1802,MATCH($A418,$A$5:$A$1802,0),0)*HLOOKUP(FF$2,$H$5:$FY$1802,MATCH($A418,$A$5:$A$1802,0),0),$H$2)</f>
        <v>0</v>
      </c>
      <c r="FG418" s="188">
        <f>IFERROR(HLOOKUP(FG$1,$H$5:$FY$1802,MATCH($A418,$A$5:$A$1802,0),0)*HLOOKUP(FG$2,$H$5:$FY$1802,MATCH($A418,$A$5:$A$1802,0),0),$H$2)</f>
        <v>6032580</v>
      </c>
      <c r="FH418" s="189"/>
      <c r="FI418" s="406">
        <f t="shared" si="1080"/>
        <v>1.9596626329299596</v>
      </c>
      <c r="FJ418" s="406">
        <f t="shared" si="1080"/>
        <v>1.521085441877521</v>
      </c>
      <c r="FK418" s="406">
        <f t="shared" si="1081"/>
        <v>1.9939172749391727</v>
      </c>
      <c r="FL418" s="406">
        <f t="shared" si="1082"/>
        <v>1.5656934306569343</v>
      </c>
      <c r="FM418" s="406">
        <f t="shared" si="1083"/>
        <v>1.3656346219637359</v>
      </c>
      <c r="FN418" s="406">
        <f t="shared" si="1084"/>
        <v>1.1255986999657885</v>
      </c>
      <c r="FO418" s="406">
        <f t="shared" si="1085"/>
        <v>1.4333640683736435</v>
      </c>
      <c r="FP418" s="406">
        <f t="shared" si="1086"/>
        <v>1.1208596354351372</v>
      </c>
      <c r="FQ418" s="406">
        <f t="shared" si="1087"/>
        <v>1.4407327586206897</v>
      </c>
      <c r="FR418" s="406">
        <f t="shared" si="1088"/>
        <v>1.1088362068965518</v>
      </c>
      <c r="FS418" s="410"/>
    </row>
    <row r="419" spans="1:175" ht="10.35" customHeight="1" x14ac:dyDescent="0.2">
      <c r="A419" s="74" t="str">
        <f t="shared" si="1075"/>
        <v>2018-19NOVEMBERRYD</v>
      </c>
      <c r="B419" s="163" t="str">
        <f t="shared" si="1089"/>
        <v>2018-19</v>
      </c>
      <c r="C419" s="26" t="s">
        <v>834</v>
      </c>
      <c r="D419" s="163" t="str">
        <f>INDEX($FV$16:$FW$26,MATCH($F419,$FV$16:$FV$26,0),2)</f>
        <v>Y59</v>
      </c>
      <c r="E419" s="163" t="str">
        <f>VLOOKUP($D419,$FW$8:$FX$14,2,0)</f>
        <v>South East</v>
      </c>
      <c r="F419" s="271" t="s">
        <v>863</v>
      </c>
      <c r="G419" s="271" t="s">
        <v>878</v>
      </c>
      <c r="H419" s="272">
        <v>80270</v>
      </c>
      <c r="I419" s="272">
        <v>63111</v>
      </c>
      <c r="J419" s="272">
        <v>514965</v>
      </c>
      <c r="K419" s="272">
        <v>8</v>
      </c>
      <c r="L419" s="272">
        <v>3</v>
      </c>
      <c r="M419" s="272" t="s">
        <v>44</v>
      </c>
      <c r="N419" s="272">
        <v>43</v>
      </c>
      <c r="O419" s="272">
        <v>112</v>
      </c>
      <c r="P419" s="272" t="s">
        <v>44</v>
      </c>
      <c r="Q419" s="272" t="s">
        <v>44</v>
      </c>
      <c r="R419" s="272" t="s">
        <v>44</v>
      </c>
      <c r="S419" s="272" t="s">
        <v>44</v>
      </c>
      <c r="T419" s="272">
        <v>60899</v>
      </c>
      <c r="U419" s="272">
        <v>3516</v>
      </c>
      <c r="V419" s="272">
        <v>2175</v>
      </c>
      <c r="W419" s="272">
        <v>31012</v>
      </c>
      <c r="X419" s="272">
        <v>20217</v>
      </c>
      <c r="Y419" s="272">
        <v>787</v>
      </c>
      <c r="Z419" s="272">
        <v>1588820</v>
      </c>
      <c r="AA419" s="272">
        <v>452</v>
      </c>
      <c r="AB419" s="272">
        <v>839</v>
      </c>
      <c r="AC419" s="272">
        <v>1309078</v>
      </c>
      <c r="AD419" s="272">
        <v>602</v>
      </c>
      <c r="AE419" s="272">
        <v>1131</v>
      </c>
      <c r="AF419" s="272">
        <v>36117477</v>
      </c>
      <c r="AG419" s="272">
        <v>1165</v>
      </c>
      <c r="AH419" s="272">
        <v>2203</v>
      </c>
      <c r="AI419" s="272">
        <v>100881603</v>
      </c>
      <c r="AJ419" s="272">
        <v>4990</v>
      </c>
      <c r="AK419" s="272">
        <v>11633</v>
      </c>
      <c r="AL419" s="272">
        <v>5256960</v>
      </c>
      <c r="AM419" s="272">
        <v>6680</v>
      </c>
      <c r="AN419" s="272">
        <v>15201</v>
      </c>
      <c r="AO419" s="272">
        <v>3425</v>
      </c>
      <c r="AP419" s="272">
        <v>90</v>
      </c>
      <c r="AQ419" s="272">
        <v>650</v>
      </c>
      <c r="AR419" s="272">
        <v>555</v>
      </c>
      <c r="AS419" s="272">
        <v>287</v>
      </c>
      <c r="AT419" s="272">
        <v>2398</v>
      </c>
      <c r="AU419" s="272">
        <v>484</v>
      </c>
      <c r="AV419" s="272">
        <v>37109</v>
      </c>
      <c r="AW419" s="272">
        <v>504</v>
      </c>
      <c r="AX419" s="272">
        <v>19861</v>
      </c>
      <c r="AY419" s="272">
        <v>57474</v>
      </c>
      <c r="AZ419" s="272">
        <v>8308</v>
      </c>
      <c r="BA419" s="272">
        <v>6047</v>
      </c>
      <c r="BB419" s="272">
        <v>5076</v>
      </c>
      <c r="BC419" s="272">
        <v>3753</v>
      </c>
      <c r="BD419" s="272">
        <v>43320</v>
      </c>
      <c r="BE419" s="272">
        <v>34346</v>
      </c>
      <c r="BF419" s="272">
        <v>34696</v>
      </c>
      <c r="BG419" s="272">
        <v>21489</v>
      </c>
      <c r="BH419" s="272">
        <v>1387</v>
      </c>
      <c r="BI419" s="272">
        <v>821</v>
      </c>
      <c r="BJ419" s="272" t="s">
        <v>44</v>
      </c>
      <c r="BK419" s="272" t="s">
        <v>44</v>
      </c>
      <c r="BL419" s="272" t="s">
        <v>44</v>
      </c>
      <c r="BM419" s="272" t="s">
        <v>44</v>
      </c>
      <c r="BN419" s="272" t="s">
        <v>44</v>
      </c>
      <c r="BO419" s="272" t="s">
        <v>44</v>
      </c>
      <c r="BP419" s="272" t="s">
        <v>44</v>
      </c>
      <c r="BQ419" s="272" t="s">
        <v>44</v>
      </c>
      <c r="BR419" s="272" t="s">
        <v>44</v>
      </c>
      <c r="BS419" s="272" t="s">
        <v>44</v>
      </c>
      <c r="BT419" s="272" t="s">
        <v>44</v>
      </c>
      <c r="BU419" s="272" t="s">
        <v>44</v>
      </c>
      <c r="BV419" s="272" t="s">
        <v>44</v>
      </c>
      <c r="BW419" s="272" t="s">
        <v>44</v>
      </c>
      <c r="BX419" s="272" t="s">
        <v>44</v>
      </c>
      <c r="BY419" s="272" t="s">
        <v>44</v>
      </c>
      <c r="BZ419" s="272" t="s">
        <v>44</v>
      </c>
      <c r="CA419" s="272" t="s">
        <v>44</v>
      </c>
      <c r="CB419" s="272" t="s">
        <v>44</v>
      </c>
      <c r="CC419" s="272" t="s">
        <v>44</v>
      </c>
      <c r="CD419" s="272" t="s">
        <v>44</v>
      </c>
      <c r="CE419" s="272" t="s">
        <v>44</v>
      </c>
      <c r="CF419" s="272" t="s">
        <v>44</v>
      </c>
      <c r="CG419" s="272" t="s">
        <v>44</v>
      </c>
      <c r="CH419" s="272" t="s">
        <v>44</v>
      </c>
      <c r="CI419" s="272" t="s">
        <v>44</v>
      </c>
      <c r="CJ419" s="272" t="s">
        <v>44</v>
      </c>
      <c r="CK419" s="272" t="s">
        <v>44</v>
      </c>
      <c r="CL419" s="272" t="s">
        <v>44</v>
      </c>
      <c r="CM419" s="272" t="s">
        <v>44</v>
      </c>
      <c r="CN419" s="272" t="s">
        <v>44</v>
      </c>
      <c r="CO419" s="272" t="s">
        <v>44</v>
      </c>
      <c r="CP419" s="272" t="s">
        <v>44</v>
      </c>
      <c r="CQ419" s="272" t="s">
        <v>44</v>
      </c>
      <c r="CR419" s="272" t="s">
        <v>44</v>
      </c>
      <c r="CS419" s="272" t="s">
        <v>44</v>
      </c>
      <c r="CT419" s="272" t="s">
        <v>44</v>
      </c>
      <c r="CU419" s="272" t="s">
        <v>44</v>
      </c>
      <c r="CV419" s="272" t="s">
        <v>44</v>
      </c>
      <c r="CW419" s="272" t="s">
        <v>44</v>
      </c>
      <c r="CX419" s="272">
        <v>352</v>
      </c>
      <c r="CY419" s="272">
        <v>123482</v>
      </c>
      <c r="CZ419" s="272">
        <v>351</v>
      </c>
      <c r="DA419" s="272">
        <v>557</v>
      </c>
      <c r="DB419" s="272">
        <v>2621</v>
      </c>
      <c r="DC419" s="272">
        <v>121721</v>
      </c>
      <c r="DD419" s="272">
        <v>46</v>
      </c>
      <c r="DE419" s="272">
        <v>70</v>
      </c>
      <c r="DF419" s="272" t="s">
        <v>44</v>
      </c>
      <c r="DG419" s="272" t="s">
        <v>44</v>
      </c>
      <c r="DH419" s="272" t="s">
        <v>44</v>
      </c>
      <c r="DI419" s="272" t="s">
        <v>44</v>
      </c>
      <c r="DJ419" s="272" t="s">
        <v>44</v>
      </c>
      <c r="DK419" s="272">
        <v>0</v>
      </c>
      <c r="DL419" s="250">
        <v>186</v>
      </c>
      <c r="DM419" s="250">
        <v>1498</v>
      </c>
      <c r="DN419" s="250">
        <v>0</v>
      </c>
      <c r="DO419" s="250">
        <v>258</v>
      </c>
      <c r="DP419" s="250">
        <v>1050273</v>
      </c>
      <c r="DQ419" s="250">
        <v>5647</v>
      </c>
      <c r="DR419" s="250">
        <v>13309</v>
      </c>
      <c r="DS419" s="250">
        <v>11583977</v>
      </c>
      <c r="DT419" s="250">
        <v>7733</v>
      </c>
      <c r="DU419" s="250">
        <v>16780</v>
      </c>
      <c r="DV419" s="250">
        <v>0</v>
      </c>
      <c r="DW419" s="250">
        <v>0</v>
      </c>
      <c r="DX419" s="250">
        <v>0</v>
      </c>
      <c r="DY419" s="250">
        <v>2947665</v>
      </c>
      <c r="DZ419" s="250">
        <v>11425</v>
      </c>
      <c r="EA419" s="250">
        <v>22454</v>
      </c>
      <c r="EB419" s="155"/>
      <c r="EC419" s="75">
        <f t="shared" si="1076"/>
        <v>11</v>
      </c>
      <c r="ED419" s="74">
        <f t="shared" si="1077"/>
        <v>2018</v>
      </c>
      <c r="EE419" s="165">
        <f t="shared" si="1078"/>
        <v>43405</v>
      </c>
      <c r="EF419" s="157">
        <f t="shared" si="1079"/>
        <v>30</v>
      </c>
      <c r="EG419" s="156"/>
      <c r="EH419" s="166">
        <f>IFERROR(HLOOKUP(EH$1,$H$5:$FY$1802,MATCH($A419,$A$5:$A$1802,0),0)*HLOOKUP(EH$2,$H$5:$FY$1802,MATCH($A419,$A$5:$A$1802,0),0),$H$2)</f>
        <v>189333</v>
      </c>
      <c r="EI419" s="166" t="str">
        <f>IFERROR(HLOOKUP(EI$1,$H$5:$FY$1802,MATCH($A419,$A$5:$A$1802,0),0)*HLOOKUP(EI$2,$H$5:$FY$1802,MATCH($A419,$A$5:$A$1802,0),0),$H$2)</f>
        <v>-</v>
      </c>
      <c r="EJ419" s="166">
        <f>IFERROR(HLOOKUP(EJ$1,$H$5:$FY$1802,MATCH($A419,$A$5:$A$1802,0),0)*HLOOKUP(EJ$2,$H$5:$FY$1802,MATCH($A419,$A$5:$A$1802,0),0),$H$2)</f>
        <v>2713773</v>
      </c>
      <c r="EK419" s="166">
        <f>IFERROR(HLOOKUP(EK$1,$H$5:$FY$1802,MATCH($A419,$A$5:$A$1802,0),0)*HLOOKUP(EK$2,$H$5:$FY$1802,MATCH($A419,$A$5:$A$1802,0),0),$H$2)</f>
        <v>7068432</v>
      </c>
      <c r="EL419" s="166">
        <f>IFERROR(HLOOKUP(EL$1,$H$5:$FY$1802,MATCH($A419,$A$5:$A$1802,0),0)*HLOOKUP(EL$2,$H$5:$FY$1802,MATCH($A419,$A$5:$A$1802,0),0),$H$2)</f>
        <v>2949924</v>
      </c>
      <c r="EM419" s="166">
        <f>IFERROR(HLOOKUP(EM$1,$H$5:$FY$1802,MATCH($A419,$A$5:$A$1802,0),0)*HLOOKUP(EM$2,$H$5:$FY$1802,MATCH($A419,$A$5:$A$1802,0),0),$H$2)</f>
        <v>2459925</v>
      </c>
      <c r="EN419" s="166">
        <f>IFERROR(HLOOKUP(EN$1,$H$5:$FY$1802,MATCH($A419,$A$5:$A$1802,0),0)*HLOOKUP(EN$2,$H$5:$FY$1802,MATCH($A419,$A$5:$A$1802,0),0),$H$2)</f>
        <v>68319436</v>
      </c>
      <c r="EO419" s="166">
        <f>IFERROR(HLOOKUP(EO$1,$H$5:$FY$1802,MATCH($A419,$A$5:$A$1802,0),0)*HLOOKUP(EO$2,$H$5:$FY$1802,MATCH($A419,$A$5:$A$1802,0),0),$H$2)</f>
        <v>235184361</v>
      </c>
      <c r="EP419" s="166">
        <f>IFERROR(HLOOKUP(EP$1,$H$5:$FY$1802,MATCH($A419,$A$5:$A$1802,0),0)*HLOOKUP(EP$2,$H$5:$FY$1802,MATCH($A419,$A$5:$A$1802,0),0),$H$2)</f>
        <v>11963187</v>
      </c>
      <c r="EQ419" s="166" t="str">
        <f>IFERROR(HLOOKUP(EQ$1,$H$5:$FY$1802,MATCH($A419,$A$5:$A$1802,0),0)*HLOOKUP(EQ$2,$H$5:$FY$1802,MATCH($A419,$A$5:$A$1802,0),0),$H$2)</f>
        <v>-</v>
      </c>
      <c r="ER419" s="166" t="str">
        <f>IFERROR(HLOOKUP(ER$1,$H$5:$FY$1802,MATCH($A419,$A$5:$A$1802,0),0)*HLOOKUP(ER$2,$H$5:$FY$1802,MATCH($A419,$A$5:$A$1802,0),0),$H$2)</f>
        <v>-</v>
      </c>
      <c r="ES419" s="166" t="str">
        <f>IFERROR(HLOOKUP(ES$1,$H$5:$FY$1802,MATCH($A419,$A$5:$A$1802,0),0)*HLOOKUP(ES$2,$H$5:$FY$1802,MATCH($A419,$A$5:$A$1802,0),0),$H$2)</f>
        <v>-</v>
      </c>
      <c r="ET419" s="166" t="str">
        <f>IFERROR(HLOOKUP(ET$1,$H$5:$FY$1802,MATCH($A419,$A$5:$A$1802,0),0)*HLOOKUP(ET$2,$H$5:$FY$1802,MATCH($A419,$A$5:$A$1802,0),0),$H$2)</f>
        <v>-</v>
      </c>
      <c r="EU419" s="166" t="str">
        <f>IFERROR(HLOOKUP(EU$1,$H$5:$FY$1802,MATCH($A419,$A$5:$A$1802,0),0)*HLOOKUP(EU$2,$H$5:$FY$1802,MATCH($A419,$A$5:$A$1802,0),0),$H$2)</f>
        <v>-</v>
      </c>
      <c r="EV419" s="166" t="str">
        <f>IFERROR(HLOOKUP(EV$1,$H$5:$FY$1802,MATCH($A419,$A$5:$A$1802,0),0)*HLOOKUP(EV$2,$H$5:$FY$1802,MATCH($A419,$A$5:$A$1802,0),0),$H$2)</f>
        <v>-</v>
      </c>
      <c r="EW419" s="166" t="str">
        <f>IFERROR(HLOOKUP(EW$1,$H$5:$FY$1802,MATCH($A419,$A$5:$A$1802,0),0)*HLOOKUP(EW$2,$H$5:$FY$1802,MATCH($A419,$A$5:$A$1802,0),0),$H$2)</f>
        <v>-</v>
      </c>
      <c r="EX419" s="166" t="str">
        <f>IFERROR(HLOOKUP(EX$1,$H$5:$FY$1802,MATCH($A419,$A$5:$A$1802,0),0)*HLOOKUP(EX$2,$H$5:$FY$1802,MATCH($A419,$A$5:$A$1802,0),0),$H$2)</f>
        <v>-</v>
      </c>
      <c r="EY419" s="166" t="str">
        <f>IFERROR(HLOOKUP(EY$1,$H$5:$FY$1802,MATCH($A419,$A$5:$A$1802,0),0)*HLOOKUP(EY$2,$H$5:$FY$1802,MATCH($A419,$A$5:$A$1802,0),0),$H$2)</f>
        <v>-</v>
      </c>
      <c r="EZ419" s="166" t="str">
        <f>IFERROR(HLOOKUP(EZ$1,$H$5:$FY$1802,MATCH($A419,$A$5:$A$1802,0),0)*HLOOKUP(EZ$2,$H$5:$FY$1802,MATCH($A419,$A$5:$A$1802,0),0),$H$2)</f>
        <v>-</v>
      </c>
      <c r="FA419" s="166" t="str">
        <f>IFERROR(HLOOKUP(FA$1,$H$5:$FY$1802,MATCH($A419,$A$5:$A$1802,0),0)*HLOOKUP(FA$2,$H$5:$FY$1802,MATCH($A419,$A$5:$A$1802,0),0),$H$2)</f>
        <v>-</v>
      </c>
      <c r="FB419" s="166">
        <f>IFERROR(HLOOKUP(FB$1,$H$5:$FY$1802,MATCH($A419,$A$5:$A$1802,0),0)*HLOOKUP(FB$2,$H$5:$FY$1802,MATCH($A419,$A$5:$A$1802,0),0),$H$2)</f>
        <v>196064</v>
      </c>
      <c r="FC419" s="166">
        <f>IFERROR(HLOOKUP(FC$1,$H$5:$FY$1802,MATCH($A419,$A$5:$A$1802,0),0)*HLOOKUP(FC$2,$H$5:$FY$1802,MATCH($A419,$A$5:$A$1802,0),0),$H$2)</f>
        <v>183470</v>
      </c>
      <c r="FD419" s="166">
        <f>IFERROR(HLOOKUP(FD$1,$H$5:$FY$1802,MATCH($A419,$A$5:$A$1802,0),0)*HLOOKUP(FD$2,$H$5:$FY$1802,MATCH($A419,$A$5:$A$1802,0),0),$H$2)</f>
        <v>2475474</v>
      </c>
      <c r="FE419" s="166">
        <f>IFERROR(HLOOKUP(FE$1,$H$5:$FY$1802,MATCH($A419,$A$5:$A$1802,0),0)*HLOOKUP(FE$2,$H$5:$FY$1802,MATCH($A419,$A$5:$A$1802,0),0),$H$2)</f>
        <v>25136440</v>
      </c>
      <c r="FF419" s="166">
        <f>IFERROR(HLOOKUP(FF$1,$H$5:$FY$1802,MATCH($A419,$A$5:$A$1802,0),0)*HLOOKUP(FF$2,$H$5:$FY$1802,MATCH($A419,$A$5:$A$1802,0),0),$H$2)</f>
        <v>0</v>
      </c>
      <c r="FG419" s="166">
        <f>IFERROR(HLOOKUP(FG$1,$H$5:$FY$1802,MATCH($A419,$A$5:$A$1802,0),0)*HLOOKUP(FG$2,$H$5:$FY$1802,MATCH($A419,$A$5:$A$1802,0),0),$H$2)</f>
        <v>5793132</v>
      </c>
      <c r="FH419" s="152"/>
      <c r="FI419" s="405">
        <f t="shared" si="1080"/>
        <v>2.3629124004550626</v>
      </c>
      <c r="FJ419" s="405">
        <f t="shared" si="1080"/>
        <v>1.7198521046643913</v>
      </c>
      <c r="FK419" s="405">
        <f t="shared" si="1081"/>
        <v>2.3337931034482757</v>
      </c>
      <c r="FL419" s="405">
        <f t="shared" si="1082"/>
        <v>1.7255172413793103</v>
      </c>
      <c r="FM419" s="405">
        <f t="shared" si="1083"/>
        <v>1.396878627628015</v>
      </c>
      <c r="FN419" s="405">
        <f t="shared" si="1084"/>
        <v>1.1075067715722946</v>
      </c>
      <c r="FO419" s="405">
        <f t="shared" si="1085"/>
        <v>1.7161794529356482</v>
      </c>
      <c r="FP419" s="405">
        <f t="shared" si="1086"/>
        <v>1.0629173467873572</v>
      </c>
      <c r="FQ419" s="405">
        <f t="shared" si="1087"/>
        <v>1.7623888182973317</v>
      </c>
      <c r="FR419" s="405">
        <f t="shared" si="1088"/>
        <v>1.0432020330368488</v>
      </c>
      <c r="FS419" s="65"/>
    </row>
    <row r="420" spans="1:175" ht="10.35" customHeight="1" x14ac:dyDescent="0.2">
      <c r="A420" s="74" t="str">
        <f t="shared" si="1075"/>
        <v>2018-19NOVEMBERRYF</v>
      </c>
      <c r="B420" s="163" t="str">
        <f t="shared" si="1089"/>
        <v>2018-19</v>
      </c>
      <c r="C420" s="26" t="s">
        <v>834</v>
      </c>
      <c r="D420" s="163" t="str">
        <f>INDEX($FV$16:$FW$26,MATCH($F420,$FV$16:$FV$26,0),2)</f>
        <v>Y58</v>
      </c>
      <c r="E420" s="163" t="str">
        <f>VLOOKUP($D420,$FW$8:$FX$14,2,0)</f>
        <v>South West</v>
      </c>
      <c r="F420" s="271" t="s">
        <v>865</v>
      </c>
      <c r="G420" s="271" t="s">
        <v>879</v>
      </c>
      <c r="H420" s="272">
        <v>102890</v>
      </c>
      <c r="I420" s="272">
        <v>77260</v>
      </c>
      <c r="J420" s="272">
        <v>334201</v>
      </c>
      <c r="K420" s="272">
        <v>4</v>
      </c>
      <c r="L420" s="272">
        <v>2</v>
      </c>
      <c r="M420" s="272" t="s">
        <v>44</v>
      </c>
      <c r="N420" s="272">
        <v>15</v>
      </c>
      <c r="O420" s="272">
        <v>50</v>
      </c>
      <c r="P420" s="272" t="s">
        <v>44</v>
      </c>
      <c r="Q420" s="272" t="s">
        <v>44</v>
      </c>
      <c r="R420" s="272" t="s">
        <v>44</v>
      </c>
      <c r="S420" s="272" t="s">
        <v>44</v>
      </c>
      <c r="T420" s="272">
        <v>72114</v>
      </c>
      <c r="U420" s="272">
        <v>4439</v>
      </c>
      <c r="V420" s="272">
        <v>2786</v>
      </c>
      <c r="W420" s="272">
        <v>39948</v>
      </c>
      <c r="X420" s="272">
        <v>17515</v>
      </c>
      <c r="Y420" s="272">
        <v>636</v>
      </c>
      <c r="Z420" s="272">
        <v>1855769</v>
      </c>
      <c r="AA420" s="272">
        <v>418</v>
      </c>
      <c r="AB420" s="272">
        <v>764</v>
      </c>
      <c r="AC420" s="272">
        <v>1925782</v>
      </c>
      <c r="AD420" s="272">
        <v>691</v>
      </c>
      <c r="AE420" s="272">
        <v>1286</v>
      </c>
      <c r="AF420" s="272">
        <v>67532214</v>
      </c>
      <c r="AG420" s="272">
        <v>1691</v>
      </c>
      <c r="AH420" s="272">
        <v>3555</v>
      </c>
      <c r="AI420" s="272">
        <v>78062848</v>
      </c>
      <c r="AJ420" s="272">
        <v>4457</v>
      </c>
      <c r="AK420" s="272">
        <v>10318</v>
      </c>
      <c r="AL420" s="272">
        <v>4615262</v>
      </c>
      <c r="AM420" s="272">
        <v>7257</v>
      </c>
      <c r="AN420" s="272">
        <v>15460</v>
      </c>
      <c r="AO420" s="272">
        <v>4155</v>
      </c>
      <c r="AP420" s="272">
        <v>463</v>
      </c>
      <c r="AQ420" s="272">
        <v>1543</v>
      </c>
      <c r="AR420" s="272">
        <v>5052</v>
      </c>
      <c r="AS420" s="272">
        <v>517</v>
      </c>
      <c r="AT420" s="272">
        <v>1632</v>
      </c>
      <c r="AU420" s="272">
        <v>21</v>
      </c>
      <c r="AV420" s="272">
        <v>38731</v>
      </c>
      <c r="AW420" s="272">
        <v>3529</v>
      </c>
      <c r="AX420" s="272">
        <v>25699</v>
      </c>
      <c r="AY420" s="272">
        <v>67959</v>
      </c>
      <c r="AZ420" s="272">
        <v>10135</v>
      </c>
      <c r="BA420" s="272">
        <v>7776</v>
      </c>
      <c r="BB420" s="272">
        <v>6378</v>
      </c>
      <c r="BC420" s="272">
        <v>4946</v>
      </c>
      <c r="BD420" s="272">
        <v>54625</v>
      </c>
      <c r="BE420" s="272">
        <v>46123</v>
      </c>
      <c r="BF420" s="272">
        <v>25069</v>
      </c>
      <c r="BG420" s="272">
        <v>18726</v>
      </c>
      <c r="BH420" s="272">
        <v>858</v>
      </c>
      <c r="BI420" s="272">
        <v>671</v>
      </c>
      <c r="BJ420" s="272" t="s">
        <v>44</v>
      </c>
      <c r="BK420" s="272" t="s">
        <v>44</v>
      </c>
      <c r="BL420" s="272" t="s">
        <v>44</v>
      </c>
      <c r="BM420" s="272" t="s">
        <v>44</v>
      </c>
      <c r="BN420" s="272" t="s">
        <v>44</v>
      </c>
      <c r="BO420" s="272" t="s">
        <v>44</v>
      </c>
      <c r="BP420" s="272" t="s">
        <v>44</v>
      </c>
      <c r="BQ420" s="272" t="s">
        <v>44</v>
      </c>
      <c r="BR420" s="272" t="s">
        <v>44</v>
      </c>
      <c r="BS420" s="272" t="s">
        <v>44</v>
      </c>
      <c r="BT420" s="272" t="s">
        <v>44</v>
      </c>
      <c r="BU420" s="272" t="s">
        <v>44</v>
      </c>
      <c r="BV420" s="272" t="s">
        <v>44</v>
      </c>
      <c r="BW420" s="272" t="s">
        <v>44</v>
      </c>
      <c r="BX420" s="272" t="s">
        <v>44</v>
      </c>
      <c r="BY420" s="272" t="s">
        <v>44</v>
      </c>
      <c r="BZ420" s="272" t="s">
        <v>44</v>
      </c>
      <c r="CA420" s="272" t="s">
        <v>44</v>
      </c>
      <c r="CB420" s="272" t="s">
        <v>44</v>
      </c>
      <c r="CC420" s="272" t="s">
        <v>44</v>
      </c>
      <c r="CD420" s="272" t="s">
        <v>44</v>
      </c>
      <c r="CE420" s="272" t="s">
        <v>44</v>
      </c>
      <c r="CF420" s="272" t="s">
        <v>44</v>
      </c>
      <c r="CG420" s="272" t="s">
        <v>44</v>
      </c>
      <c r="CH420" s="272" t="s">
        <v>44</v>
      </c>
      <c r="CI420" s="272" t="s">
        <v>44</v>
      </c>
      <c r="CJ420" s="272" t="s">
        <v>44</v>
      </c>
      <c r="CK420" s="272" t="s">
        <v>44</v>
      </c>
      <c r="CL420" s="272" t="s">
        <v>44</v>
      </c>
      <c r="CM420" s="272" t="s">
        <v>44</v>
      </c>
      <c r="CN420" s="272" t="s">
        <v>44</v>
      </c>
      <c r="CO420" s="272" t="s">
        <v>44</v>
      </c>
      <c r="CP420" s="272" t="s">
        <v>44</v>
      </c>
      <c r="CQ420" s="272" t="s">
        <v>44</v>
      </c>
      <c r="CR420" s="272" t="s">
        <v>44</v>
      </c>
      <c r="CS420" s="272" t="s">
        <v>44</v>
      </c>
      <c r="CT420" s="272" t="s">
        <v>44</v>
      </c>
      <c r="CU420" s="272" t="s">
        <v>44</v>
      </c>
      <c r="CV420" s="272" t="s">
        <v>44</v>
      </c>
      <c r="CW420" s="272" t="s">
        <v>44</v>
      </c>
      <c r="CX420" s="272">
        <v>392</v>
      </c>
      <c r="CY420" s="272">
        <v>130746</v>
      </c>
      <c r="CZ420" s="272">
        <v>334</v>
      </c>
      <c r="DA420" s="272">
        <v>583</v>
      </c>
      <c r="DB420" s="272">
        <v>2690</v>
      </c>
      <c r="DC420" s="272">
        <v>121881</v>
      </c>
      <c r="DD420" s="272">
        <v>45</v>
      </c>
      <c r="DE420" s="272">
        <v>81</v>
      </c>
      <c r="DF420" s="272" t="s">
        <v>44</v>
      </c>
      <c r="DG420" s="272" t="s">
        <v>44</v>
      </c>
      <c r="DH420" s="272" t="s">
        <v>44</v>
      </c>
      <c r="DI420" s="272" t="s">
        <v>44</v>
      </c>
      <c r="DJ420" s="272" t="s">
        <v>44</v>
      </c>
      <c r="DK420" s="272">
        <v>149</v>
      </c>
      <c r="DL420" s="250">
        <v>864</v>
      </c>
      <c r="DM420" s="250">
        <v>652</v>
      </c>
      <c r="DN420" s="250">
        <v>12</v>
      </c>
      <c r="DO420" s="250">
        <v>1177</v>
      </c>
      <c r="DP420" s="250">
        <v>5539114</v>
      </c>
      <c r="DQ420" s="250">
        <v>6411</v>
      </c>
      <c r="DR420" s="250">
        <v>13359</v>
      </c>
      <c r="DS420" s="250">
        <v>5221585</v>
      </c>
      <c r="DT420" s="250">
        <v>8009</v>
      </c>
      <c r="DU420" s="250">
        <v>15578</v>
      </c>
      <c r="DV420" s="250">
        <v>158206</v>
      </c>
      <c r="DW420" s="250">
        <v>13184</v>
      </c>
      <c r="DX420" s="250">
        <v>18984</v>
      </c>
      <c r="DY420" s="250">
        <v>12183270</v>
      </c>
      <c r="DZ420" s="250">
        <v>10351</v>
      </c>
      <c r="EA420" s="250">
        <v>20688</v>
      </c>
      <c r="EB420" s="155"/>
      <c r="EC420" s="75">
        <f t="shared" si="1076"/>
        <v>11</v>
      </c>
      <c r="ED420" s="74">
        <f t="shared" si="1077"/>
        <v>2018</v>
      </c>
      <c r="EE420" s="165">
        <f t="shared" si="1078"/>
        <v>43405</v>
      </c>
      <c r="EF420" s="157">
        <f t="shared" si="1079"/>
        <v>30</v>
      </c>
      <c r="EG420" s="156"/>
      <c r="EH420" s="166">
        <f>IFERROR(HLOOKUP(EH$1,$H$5:$FY$1802,MATCH($A420,$A$5:$A$1802,0),0)*HLOOKUP(EH$2,$H$5:$FY$1802,MATCH($A420,$A$5:$A$1802,0),0),$H$2)</f>
        <v>154520</v>
      </c>
      <c r="EI420" s="166" t="str">
        <f>IFERROR(HLOOKUP(EI$1,$H$5:$FY$1802,MATCH($A420,$A$5:$A$1802,0),0)*HLOOKUP(EI$2,$H$5:$FY$1802,MATCH($A420,$A$5:$A$1802,0),0),$H$2)</f>
        <v>-</v>
      </c>
      <c r="EJ420" s="166">
        <f>IFERROR(HLOOKUP(EJ$1,$H$5:$FY$1802,MATCH($A420,$A$5:$A$1802,0),0)*HLOOKUP(EJ$2,$H$5:$FY$1802,MATCH($A420,$A$5:$A$1802,0),0),$H$2)</f>
        <v>1158900</v>
      </c>
      <c r="EK420" s="166">
        <f>IFERROR(HLOOKUP(EK$1,$H$5:$FY$1802,MATCH($A420,$A$5:$A$1802,0),0)*HLOOKUP(EK$2,$H$5:$FY$1802,MATCH($A420,$A$5:$A$1802,0),0),$H$2)</f>
        <v>3863000</v>
      </c>
      <c r="EL420" s="166">
        <f>IFERROR(HLOOKUP(EL$1,$H$5:$FY$1802,MATCH($A420,$A$5:$A$1802,0),0)*HLOOKUP(EL$2,$H$5:$FY$1802,MATCH($A420,$A$5:$A$1802,0),0),$H$2)</f>
        <v>3391396</v>
      </c>
      <c r="EM420" s="166">
        <f>IFERROR(HLOOKUP(EM$1,$H$5:$FY$1802,MATCH($A420,$A$5:$A$1802,0),0)*HLOOKUP(EM$2,$H$5:$FY$1802,MATCH($A420,$A$5:$A$1802,0),0),$H$2)</f>
        <v>3582796</v>
      </c>
      <c r="EN420" s="166">
        <f>IFERROR(HLOOKUP(EN$1,$H$5:$FY$1802,MATCH($A420,$A$5:$A$1802,0),0)*HLOOKUP(EN$2,$H$5:$FY$1802,MATCH($A420,$A$5:$A$1802,0),0),$H$2)</f>
        <v>142015140</v>
      </c>
      <c r="EO420" s="166">
        <f>IFERROR(HLOOKUP(EO$1,$H$5:$FY$1802,MATCH($A420,$A$5:$A$1802,0),0)*HLOOKUP(EO$2,$H$5:$FY$1802,MATCH($A420,$A$5:$A$1802,0),0),$H$2)</f>
        <v>180719770</v>
      </c>
      <c r="EP420" s="166">
        <f>IFERROR(HLOOKUP(EP$1,$H$5:$FY$1802,MATCH($A420,$A$5:$A$1802,0),0)*HLOOKUP(EP$2,$H$5:$FY$1802,MATCH($A420,$A$5:$A$1802,0),0),$H$2)</f>
        <v>9832560</v>
      </c>
      <c r="EQ420" s="166" t="str">
        <f>IFERROR(HLOOKUP(EQ$1,$H$5:$FY$1802,MATCH($A420,$A$5:$A$1802,0),0)*HLOOKUP(EQ$2,$H$5:$FY$1802,MATCH($A420,$A$5:$A$1802,0),0),$H$2)</f>
        <v>-</v>
      </c>
      <c r="ER420" s="166" t="str">
        <f>IFERROR(HLOOKUP(ER$1,$H$5:$FY$1802,MATCH($A420,$A$5:$A$1802,0),0)*HLOOKUP(ER$2,$H$5:$FY$1802,MATCH($A420,$A$5:$A$1802,0),0),$H$2)</f>
        <v>-</v>
      </c>
      <c r="ES420" s="166" t="str">
        <f>IFERROR(HLOOKUP(ES$1,$H$5:$FY$1802,MATCH($A420,$A$5:$A$1802,0),0)*HLOOKUP(ES$2,$H$5:$FY$1802,MATCH($A420,$A$5:$A$1802,0),0),$H$2)</f>
        <v>-</v>
      </c>
      <c r="ET420" s="166" t="str">
        <f>IFERROR(HLOOKUP(ET$1,$H$5:$FY$1802,MATCH($A420,$A$5:$A$1802,0),0)*HLOOKUP(ET$2,$H$5:$FY$1802,MATCH($A420,$A$5:$A$1802,0),0),$H$2)</f>
        <v>-</v>
      </c>
      <c r="EU420" s="166" t="str">
        <f>IFERROR(HLOOKUP(EU$1,$H$5:$FY$1802,MATCH($A420,$A$5:$A$1802,0),0)*HLOOKUP(EU$2,$H$5:$FY$1802,MATCH($A420,$A$5:$A$1802,0),0),$H$2)</f>
        <v>-</v>
      </c>
      <c r="EV420" s="166" t="str">
        <f>IFERROR(HLOOKUP(EV$1,$H$5:$FY$1802,MATCH($A420,$A$5:$A$1802,0),0)*HLOOKUP(EV$2,$H$5:$FY$1802,MATCH($A420,$A$5:$A$1802,0),0),$H$2)</f>
        <v>-</v>
      </c>
      <c r="EW420" s="166" t="str">
        <f>IFERROR(HLOOKUP(EW$1,$H$5:$FY$1802,MATCH($A420,$A$5:$A$1802,0),0)*HLOOKUP(EW$2,$H$5:$FY$1802,MATCH($A420,$A$5:$A$1802,0),0),$H$2)</f>
        <v>-</v>
      </c>
      <c r="EX420" s="166" t="str">
        <f>IFERROR(HLOOKUP(EX$1,$H$5:$FY$1802,MATCH($A420,$A$5:$A$1802,0),0)*HLOOKUP(EX$2,$H$5:$FY$1802,MATCH($A420,$A$5:$A$1802,0),0),$H$2)</f>
        <v>-</v>
      </c>
      <c r="EY420" s="166" t="str">
        <f>IFERROR(HLOOKUP(EY$1,$H$5:$FY$1802,MATCH($A420,$A$5:$A$1802,0),0)*HLOOKUP(EY$2,$H$5:$FY$1802,MATCH($A420,$A$5:$A$1802,0),0),$H$2)</f>
        <v>-</v>
      </c>
      <c r="EZ420" s="166" t="str">
        <f>IFERROR(HLOOKUP(EZ$1,$H$5:$FY$1802,MATCH($A420,$A$5:$A$1802,0),0)*HLOOKUP(EZ$2,$H$5:$FY$1802,MATCH($A420,$A$5:$A$1802,0),0),$H$2)</f>
        <v>-</v>
      </c>
      <c r="FA420" s="166" t="str">
        <f>IFERROR(HLOOKUP(FA$1,$H$5:$FY$1802,MATCH($A420,$A$5:$A$1802,0),0)*HLOOKUP(FA$2,$H$5:$FY$1802,MATCH($A420,$A$5:$A$1802,0),0),$H$2)</f>
        <v>-</v>
      </c>
      <c r="FB420" s="166">
        <f>IFERROR(HLOOKUP(FB$1,$H$5:$FY$1802,MATCH($A420,$A$5:$A$1802,0),0)*HLOOKUP(FB$2,$H$5:$FY$1802,MATCH($A420,$A$5:$A$1802,0),0),$H$2)</f>
        <v>228536</v>
      </c>
      <c r="FC420" s="166">
        <f>IFERROR(HLOOKUP(FC$1,$H$5:$FY$1802,MATCH($A420,$A$5:$A$1802,0),0)*HLOOKUP(FC$2,$H$5:$FY$1802,MATCH($A420,$A$5:$A$1802,0),0),$H$2)</f>
        <v>217890</v>
      </c>
      <c r="FD420" s="166">
        <f>IFERROR(HLOOKUP(FD$1,$H$5:$FY$1802,MATCH($A420,$A$5:$A$1802,0),0)*HLOOKUP(FD$2,$H$5:$FY$1802,MATCH($A420,$A$5:$A$1802,0),0),$H$2)</f>
        <v>11542176</v>
      </c>
      <c r="FE420" s="166">
        <f>IFERROR(HLOOKUP(FE$1,$H$5:$FY$1802,MATCH($A420,$A$5:$A$1802,0),0)*HLOOKUP(FE$2,$H$5:$FY$1802,MATCH($A420,$A$5:$A$1802,0),0),$H$2)</f>
        <v>10156856</v>
      </c>
      <c r="FF420" s="166">
        <f>IFERROR(HLOOKUP(FF$1,$H$5:$FY$1802,MATCH($A420,$A$5:$A$1802,0),0)*HLOOKUP(FF$2,$H$5:$FY$1802,MATCH($A420,$A$5:$A$1802,0),0),$H$2)</f>
        <v>227808</v>
      </c>
      <c r="FG420" s="166">
        <f>IFERROR(HLOOKUP(FG$1,$H$5:$FY$1802,MATCH($A420,$A$5:$A$1802,0),0)*HLOOKUP(FG$2,$H$5:$FY$1802,MATCH($A420,$A$5:$A$1802,0),0),$H$2)</f>
        <v>24349776</v>
      </c>
      <c r="FH420" s="152"/>
      <c r="FI420" s="405">
        <f t="shared" si="1080"/>
        <v>2.2831718855598107</v>
      </c>
      <c r="FJ420" s="405">
        <f t="shared" si="1080"/>
        <v>1.7517458887136743</v>
      </c>
      <c r="FK420" s="405">
        <f t="shared" si="1081"/>
        <v>2.2893036611629576</v>
      </c>
      <c r="FL420" s="405">
        <f t="shared" si="1082"/>
        <v>1.7753050969131372</v>
      </c>
      <c r="FM420" s="405">
        <f t="shared" si="1083"/>
        <v>1.3674026234104335</v>
      </c>
      <c r="FN420" s="405">
        <f t="shared" si="1084"/>
        <v>1.1545759487333533</v>
      </c>
      <c r="FO420" s="405">
        <f t="shared" si="1085"/>
        <v>1.4312874678846703</v>
      </c>
      <c r="FP420" s="405">
        <f t="shared" si="1086"/>
        <v>1.0691407365115615</v>
      </c>
      <c r="FQ420" s="405">
        <f t="shared" si="1087"/>
        <v>1.3490566037735849</v>
      </c>
      <c r="FR420" s="405">
        <f t="shared" si="1088"/>
        <v>1.0550314465408805</v>
      </c>
      <c r="FS420" s="65"/>
    </row>
    <row r="421" spans="1:175" ht="10.35" customHeight="1" x14ac:dyDescent="0.2">
      <c r="A421" s="74" t="str">
        <f t="shared" si="1075"/>
        <v>2018-19NOVEMBERRYA</v>
      </c>
      <c r="B421" s="163" t="str">
        <f t="shared" si="1089"/>
        <v>2018-19</v>
      </c>
      <c r="C421" s="26" t="s">
        <v>834</v>
      </c>
      <c r="D421" s="163" t="str">
        <f>INDEX($FV$16:$FW$26,MATCH($F421,$FV$16:$FV$26,0),2)</f>
        <v>Y60</v>
      </c>
      <c r="E421" s="163" t="str">
        <f>VLOOKUP($D421,$FW$8:$FX$14,2,0)</f>
        <v>Midlands</v>
      </c>
      <c r="F421" s="271" t="s">
        <v>867</v>
      </c>
      <c r="G421" s="271" t="s">
        <v>880</v>
      </c>
      <c r="H421" s="272">
        <v>111152</v>
      </c>
      <c r="I421" s="272">
        <v>80394</v>
      </c>
      <c r="J421" s="272">
        <v>320613</v>
      </c>
      <c r="K421" s="272">
        <v>4</v>
      </c>
      <c r="L421" s="272">
        <v>1</v>
      </c>
      <c r="M421" s="272" t="s">
        <v>44</v>
      </c>
      <c r="N421" s="272">
        <v>22</v>
      </c>
      <c r="O421" s="272">
        <v>45</v>
      </c>
      <c r="P421" s="272" t="s">
        <v>44</v>
      </c>
      <c r="Q421" s="272" t="s">
        <v>44</v>
      </c>
      <c r="R421" s="272" t="s">
        <v>44</v>
      </c>
      <c r="S421" s="272" t="s">
        <v>44</v>
      </c>
      <c r="T421" s="272">
        <v>88877</v>
      </c>
      <c r="U421" s="272">
        <v>5801</v>
      </c>
      <c r="V421" s="272">
        <v>3748</v>
      </c>
      <c r="W421" s="272">
        <v>42819</v>
      </c>
      <c r="X421" s="272">
        <v>31519</v>
      </c>
      <c r="Y421" s="272">
        <v>1377</v>
      </c>
      <c r="Z421" s="272">
        <v>2393176</v>
      </c>
      <c r="AA421" s="272">
        <v>413</v>
      </c>
      <c r="AB421" s="272">
        <v>710</v>
      </c>
      <c r="AC421" s="272">
        <v>1757278</v>
      </c>
      <c r="AD421" s="272">
        <v>469</v>
      </c>
      <c r="AE421" s="272">
        <v>837</v>
      </c>
      <c r="AF421" s="272">
        <v>32807900</v>
      </c>
      <c r="AG421" s="272">
        <v>766</v>
      </c>
      <c r="AH421" s="272">
        <v>1409</v>
      </c>
      <c r="AI421" s="272">
        <v>74317550</v>
      </c>
      <c r="AJ421" s="272">
        <v>2358</v>
      </c>
      <c r="AK421" s="272">
        <v>5239</v>
      </c>
      <c r="AL421" s="272">
        <v>4776530</v>
      </c>
      <c r="AM421" s="272">
        <v>3469</v>
      </c>
      <c r="AN421" s="272">
        <v>8546</v>
      </c>
      <c r="AO421" s="272">
        <v>2635</v>
      </c>
      <c r="AP421" s="272">
        <v>7</v>
      </c>
      <c r="AQ421" s="272">
        <v>17</v>
      </c>
      <c r="AR421" s="272">
        <v>0</v>
      </c>
      <c r="AS421" s="272">
        <v>166</v>
      </c>
      <c r="AT421" s="272">
        <v>2445</v>
      </c>
      <c r="AU421" s="272">
        <v>2058</v>
      </c>
      <c r="AV421" s="272">
        <v>51727</v>
      </c>
      <c r="AW421" s="272">
        <v>3229</v>
      </c>
      <c r="AX421" s="272">
        <v>31286</v>
      </c>
      <c r="AY421" s="272">
        <v>86242</v>
      </c>
      <c r="AZ421" s="272">
        <v>10718</v>
      </c>
      <c r="BA421" s="272">
        <v>7891</v>
      </c>
      <c r="BB421" s="272">
        <v>6761</v>
      </c>
      <c r="BC421" s="272">
        <v>5080</v>
      </c>
      <c r="BD421" s="272">
        <v>54476</v>
      </c>
      <c r="BE421" s="272">
        <v>45003</v>
      </c>
      <c r="BF421" s="272">
        <v>57444</v>
      </c>
      <c r="BG421" s="272">
        <v>32890</v>
      </c>
      <c r="BH421" s="272">
        <v>3571</v>
      </c>
      <c r="BI421" s="272">
        <v>1448</v>
      </c>
      <c r="BJ421" s="272" t="s">
        <v>44</v>
      </c>
      <c r="BK421" s="272" t="s">
        <v>44</v>
      </c>
      <c r="BL421" s="272" t="s">
        <v>44</v>
      </c>
      <c r="BM421" s="272" t="s">
        <v>44</v>
      </c>
      <c r="BN421" s="272" t="s">
        <v>44</v>
      </c>
      <c r="BO421" s="272" t="s">
        <v>44</v>
      </c>
      <c r="BP421" s="272" t="s">
        <v>44</v>
      </c>
      <c r="BQ421" s="272" t="s">
        <v>44</v>
      </c>
      <c r="BR421" s="272" t="s">
        <v>44</v>
      </c>
      <c r="BS421" s="272" t="s">
        <v>44</v>
      </c>
      <c r="BT421" s="272" t="s">
        <v>44</v>
      </c>
      <c r="BU421" s="272" t="s">
        <v>44</v>
      </c>
      <c r="BV421" s="272" t="s">
        <v>44</v>
      </c>
      <c r="BW421" s="272" t="s">
        <v>44</v>
      </c>
      <c r="BX421" s="272" t="s">
        <v>44</v>
      </c>
      <c r="BY421" s="272" t="s">
        <v>44</v>
      </c>
      <c r="BZ421" s="272" t="s">
        <v>44</v>
      </c>
      <c r="CA421" s="272" t="s">
        <v>44</v>
      </c>
      <c r="CB421" s="272" t="s">
        <v>44</v>
      </c>
      <c r="CC421" s="272" t="s">
        <v>44</v>
      </c>
      <c r="CD421" s="272" t="s">
        <v>44</v>
      </c>
      <c r="CE421" s="272" t="s">
        <v>44</v>
      </c>
      <c r="CF421" s="272" t="s">
        <v>44</v>
      </c>
      <c r="CG421" s="272" t="s">
        <v>44</v>
      </c>
      <c r="CH421" s="272" t="s">
        <v>44</v>
      </c>
      <c r="CI421" s="272" t="s">
        <v>44</v>
      </c>
      <c r="CJ421" s="272" t="s">
        <v>44</v>
      </c>
      <c r="CK421" s="272" t="s">
        <v>44</v>
      </c>
      <c r="CL421" s="272" t="s">
        <v>44</v>
      </c>
      <c r="CM421" s="272" t="s">
        <v>44</v>
      </c>
      <c r="CN421" s="272" t="s">
        <v>44</v>
      </c>
      <c r="CO421" s="272" t="s">
        <v>44</v>
      </c>
      <c r="CP421" s="272" t="s">
        <v>44</v>
      </c>
      <c r="CQ421" s="272" t="s">
        <v>44</v>
      </c>
      <c r="CR421" s="272" t="s">
        <v>44</v>
      </c>
      <c r="CS421" s="272" t="s">
        <v>44</v>
      </c>
      <c r="CT421" s="272" t="s">
        <v>44</v>
      </c>
      <c r="CU421" s="272" t="s">
        <v>44</v>
      </c>
      <c r="CV421" s="272" t="s">
        <v>44</v>
      </c>
      <c r="CW421" s="272" t="s">
        <v>44</v>
      </c>
      <c r="CX421" s="272">
        <v>233</v>
      </c>
      <c r="CY421" s="272">
        <v>64883</v>
      </c>
      <c r="CZ421" s="272">
        <v>278</v>
      </c>
      <c r="DA421" s="272">
        <v>489</v>
      </c>
      <c r="DB421" s="272">
        <v>3647</v>
      </c>
      <c r="DC421" s="272">
        <v>104724</v>
      </c>
      <c r="DD421" s="272">
        <v>29</v>
      </c>
      <c r="DE421" s="272">
        <v>55</v>
      </c>
      <c r="DF421" s="272" t="s">
        <v>44</v>
      </c>
      <c r="DG421" s="272" t="s">
        <v>44</v>
      </c>
      <c r="DH421" s="272" t="s">
        <v>44</v>
      </c>
      <c r="DI421" s="272" t="s">
        <v>44</v>
      </c>
      <c r="DJ421" s="272" t="s">
        <v>44</v>
      </c>
      <c r="DK421" s="272">
        <v>247</v>
      </c>
      <c r="DL421" s="250">
        <v>0</v>
      </c>
      <c r="DM421" s="250">
        <v>2901</v>
      </c>
      <c r="DN421" s="250">
        <v>0</v>
      </c>
      <c r="DO421" s="250">
        <v>1578</v>
      </c>
      <c r="DP421" s="250">
        <v>0</v>
      </c>
      <c r="DQ421" s="250">
        <v>0</v>
      </c>
      <c r="DR421" s="250">
        <v>0</v>
      </c>
      <c r="DS421" s="250">
        <v>14816509</v>
      </c>
      <c r="DT421" s="250">
        <v>5107</v>
      </c>
      <c r="DU421" s="250">
        <v>11963</v>
      </c>
      <c r="DV421" s="250">
        <v>0</v>
      </c>
      <c r="DW421" s="250">
        <v>0</v>
      </c>
      <c r="DX421" s="250">
        <v>0</v>
      </c>
      <c r="DY421" s="250">
        <v>12547620</v>
      </c>
      <c r="DZ421" s="250">
        <v>7952</v>
      </c>
      <c r="EA421" s="250">
        <v>18409</v>
      </c>
      <c r="EB421" s="155"/>
      <c r="EC421" s="75">
        <f t="shared" si="1076"/>
        <v>11</v>
      </c>
      <c r="ED421" s="74">
        <f t="shared" si="1077"/>
        <v>2018</v>
      </c>
      <c r="EE421" s="165">
        <f t="shared" si="1078"/>
        <v>43405</v>
      </c>
      <c r="EF421" s="157">
        <f t="shared" si="1079"/>
        <v>30</v>
      </c>
      <c r="EG421" s="156"/>
      <c r="EH421" s="166">
        <f>IFERROR(HLOOKUP(EH$1,$H$5:$FY$1802,MATCH($A421,$A$5:$A$1802,0),0)*HLOOKUP(EH$2,$H$5:$FY$1802,MATCH($A421,$A$5:$A$1802,0),0),$H$2)</f>
        <v>80394</v>
      </c>
      <c r="EI421" s="166" t="str">
        <f>IFERROR(HLOOKUP(EI$1,$H$5:$FY$1802,MATCH($A421,$A$5:$A$1802,0),0)*HLOOKUP(EI$2,$H$5:$FY$1802,MATCH($A421,$A$5:$A$1802,0),0),$H$2)</f>
        <v>-</v>
      </c>
      <c r="EJ421" s="166">
        <f>IFERROR(HLOOKUP(EJ$1,$H$5:$FY$1802,MATCH($A421,$A$5:$A$1802,0),0)*HLOOKUP(EJ$2,$H$5:$FY$1802,MATCH($A421,$A$5:$A$1802,0),0),$H$2)</f>
        <v>1768668</v>
      </c>
      <c r="EK421" s="166">
        <f>IFERROR(HLOOKUP(EK$1,$H$5:$FY$1802,MATCH($A421,$A$5:$A$1802,0),0)*HLOOKUP(EK$2,$H$5:$FY$1802,MATCH($A421,$A$5:$A$1802,0),0),$H$2)</f>
        <v>3617730</v>
      </c>
      <c r="EL421" s="166">
        <f>IFERROR(HLOOKUP(EL$1,$H$5:$FY$1802,MATCH($A421,$A$5:$A$1802,0),0)*HLOOKUP(EL$2,$H$5:$FY$1802,MATCH($A421,$A$5:$A$1802,0),0),$H$2)</f>
        <v>4118710</v>
      </c>
      <c r="EM421" s="166">
        <f>IFERROR(HLOOKUP(EM$1,$H$5:$FY$1802,MATCH($A421,$A$5:$A$1802,0),0)*HLOOKUP(EM$2,$H$5:$FY$1802,MATCH($A421,$A$5:$A$1802,0),0),$H$2)</f>
        <v>3137076</v>
      </c>
      <c r="EN421" s="166">
        <f>IFERROR(HLOOKUP(EN$1,$H$5:$FY$1802,MATCH($A421,$A$5:$A$1802,0),0)*HLOOKUP(EN$2,$H$5:$FY$1802,MATCH($A421,$A$5:$A$1802,0),0),$H$2)</f>
        <v>60331971</v>
      </c>
      <c r="EO421" s="166">
        <f>IFERROR(HLOOKUP(EO$1,$H$5:$FY$1802,MATCH($A421,$A$5:$A$1802,0),0)*HLOOKUP(EO$2,$H$5:$FY$1802,MATCH($A421,$A$5:$A$1802,0),0),$H$2)</f>
        <v>165128041</v>
      </c>
      <c r="EP421" s="166">
        <f>IFERROR(HLOOKUP(EP$1,$H$5:$FY$1802,MATCH($A421,$A$5:$A$1802,0),0)*HLOOKUP(EP$2,$H$5:$FY$1802,MATCH($A421,$A$5:$A$1802,0),0),$H$2)</f>
        <v>11767842</v>
      </c>
      <c r="EQ421" s="166" t="str">
        <f>IFERROR(HLOOKUP(EQ$1,$H$5:$FY$1802,MATCH($A421,$A$5:$A$1802,0),0)*HLOOKUP(EQ$2,$H$5:$FY$1802,MATCH($A421,$A$5:$A$1802,0),0),$H$2)</f>
        <v>-</v>
      </c>
      <c r="ER421" s="166" t="str">
        <f>IFERROR(HLOOKUP(ER$1,$H$5:$FY$1802,MATCH($A421,$A$5:$A$1802,0),0)*HLOOKUP(ER$2,$H$5:$FY$1802,MATCH($A421,$A$5:$A$1802,0),0),$H$2)</f>
        <v>-</v>
      </c>
      <c r="ES421" s="166" t="str">
        <f>IFERROR(HLOOKUP(ES$1,$H$5:$FY$1802,MATCH($A421,$A$5:$A$1802,0),0)*HLOOKUP(ES$2,$H$5:$FY$1802,MATCH($A421,$A$5:$A$1802,0),0),$H$2)</f>
        <v>-</v>
      </c>
      <c r="ET421" s="166" t="str">
        <f>IFERROR(HLOOKUP(ET$1,$H$5:$FY$1802,MATCH($A421,$A$5:$A$1802,0),0)*HLOOKUP(ET$2,$H$5:$FY$1802,MATCH($A421,$A$5:$A$1802,0),0),$H$2)</f>
        <v>-</v>
      </c>
      <c r="EU421" s="166" t="str">
        <f>IFERROR(HLOOKUP(EU$1,$H$5:$FY$1802,MATCH($A421,$A$5:$A$1802,0),0)*HLOOKUP(EU$2,$H$5:$FY$1802,MATCH($A421,$A$5:$A$1802,0),0),$H$2)</f>
        <v>-</v>
      </c>
      <c r="EV421" s="166" t="str">
        <f>IFERROR(HLOOKUP(EV$1,$H$5:$FY$1802,MATCH($A421,$A$5:$A$1802,0),0)*HLOOKUP(EV$2,$H$5:$FY$1802,MATCH($A421,$A$5:$A$1802,0),0),$H$2)</f>
        <v>-</v>
      </c>
      <c r="EW421" s="166" t="str">
        <f>IFERROR(HLOOKUP(EW$1,$H$5:$FY$1802,MATCH($A421,$A$5:$A$1802,0),0)*HLOOKUP(EW$2,$H$5:$FY$1802,MATCH($A421,$A$5:$A$1802,0),0),$H$2)</f>
        <v>-</v>
      </c>
      <c r="EX421" s="166" t="str">
        <f>IFERROR(HLOOKUP(EX$1,$H$5:$FY$1802,MATCH($A421,$A$5:$A$1802,0),0)*HLOOKUP(EX$2,$H$5:$FY$1802,MATCH($A421,$A$5:$A$1802,0),0),$H$2)</f>
        <v>-</v>
      </c>
      <c r="EY421" s="166" t="str">
        <f>IFERROR(HLOOKUP(EY$1,$H$5:$FY$1802,MATCH($A421,$A$5:$A$1802,0),0)*HLOOKUP(EY$2,$H$5:$FY$1802,MATCH($A421,$A$5:$A$1802,0),0),$H$2)</f>
        <v>-</v>
      </c>
      <c r="EZ421" s="166" t="str">
        <f>IFERROR(HLOOKUP(EZ$1,$H$5:$FY$1802,MATCH($A421,$A$5:$A$1802,0),0)*HLOOKUP(EZ$2,$H$5:$FY$1802,MATCH($A421,$A$5:$A$1802,0),0),$H$2)</f>
        <v>-</v>
      </c>
      <c r="FA421" s="166" t="str">
        <f>IFERROR(HLOOKUP(FA$1,$H$5:$FY$1802,MATCH($A421,$A$5:$A$1802,0),0)*HLOOKUP(FA$2,$H$5:$FY$1802,MATCH($A421,$A$5:$A$1802,0),0),$H$2)</f>
        <v>-</v>
      </c>
      <c r="FB421" s="166">
        <f>IFERROR(HLOOKUP(FB$1,$H$5:$FY$1802,MATCH($A421,$A$5:$A$1802,0),0)*HLOOKUP(FB$2,$H$5:$FY$1802,MATCH($A421,$A$5:$A$1802,0),0),$H$2)</f>
        <v>113937</v>
      </c>
      <c r="FC421" s="166">
        <f>IFERROR(HLOOKUP(FC$1,$H$5:$FY$1802,MATCH($A421,$A$5:$A$1802,0),0)*HLOOKUP(FC$2,$H$5:$FY$1802,MATCH($A421,$A$5:$A$1802,0),0),$H$2)</f>
        <v>200585</v>
      </c>
      <c r="FD421" s="166">
        <f>IFERROR(HLOOKUP(FD$1,$H$5:$FY$1802,MATCH($A421,$A$5:$A$1802,0),0)*HLOOKUP(FD$2,$H$5:$FY$1802,MATCH($A421,$A$5:$A$1802,0),0),$H$2)</f>
        <v>0</v>
      </c>
      <c r="FE421" s="166">
        <f>IFERROR(HLOOKUP(FE$1,$H$5:$FY$1802,MATCH($A421,$A$5:$A$1802,0),0)*HLOOKUP(FE$2,$H$5:$FY$1802,MATCH($A421,$A$5:$A$1802,0),0),$H$2)</f>
        <v>34704663</v>
      </c>
      <c r="FF421" s="166">
        <f>IFERROR(HLOOKUP(FF$1,$H$5:$FY$1802,MATCH($A421,$A$5:$A$1802,0),0)*HLOOKUP(FF$2,$H$5:$FY$1802,MATCH($A421,$A$5:$A$1802,0),0),$H$2)</f>
        <v>0</v>
      </c>
      <c r="FG421" s="166">
        <f>IFERROR(HLOOKUP(FG$1,$H$5:$FY$1802,MATCH($A421,$A$5:$A$1802,0),0)*HLOOKUP(FG$2,$H$5:$FY$1802,MATCH($A421,$A$5:$A$1802,0),0),$H$2)</f>
        <v>29049402</v>
      </c>
      <c r="FH421" s="152"/>
      <c r="FI421" s="405">
        <f t="shared" si="1080"/>
        <v>1.847612480606792</v>
      </c>
      <c r="FJ421" s="405">
        <f t="shared" si="1080"/>
        <v>1.3602827098776074</v>
      </c>
      <c r="FK421" s="405">
        <f t="shared" si="1081"/>
        <v>1.8038954108858059</v>
      </c>
      <c r="FL421" s="405">
        <f t="shared" si="1082"/>
        <v>1.3553895410885806</v>
      </c>
      <c r="FM421" s="405">
        <f t="shared" si="1083"/>
        <v>1.2722389593404797</v>
      </c>
      <c r="FN421" s="405">
        <f t="shared" si="1084"/>
        <v>1.0510053948013731</v>
      </c>
      <c r="FO421" s="405">
        <f t="shared" si="1085"/>
        <v>1.8225197499920682</v>
      </c>
      <c r="FP421" s="405">
        <f t="shared" si="1086"/>
        <v>1.0434975728925411</v>
      </c>
      <c r="FQ421" s="405">
        <f t="shared" si="1087"/>
        <v>2.5933188090050834</v>
      </c>
      <c r="FR421" s="405">
        <f t="shared" si="1088"/>
        <v>1.0515613652868554</v>
      </c>
      <c r="FS421" s="65"/>
    </row>
    <row r="422" spans="1:175" ht="10.35" customHeight="1" x14ac:dyDescent="0.2">
      <c r="A422" s="174" t="str">
        <f t="shared" si="1075"/>
        <v>2018-19NOVEMBERRX8</v>
      </c>
      <c r="B422" s="176" t="str">
        <f t="shared" si="1089"/>
        <v>2018-19</v>
      </c>
      <c r="C422" s="175" t="s">
        <v>834</v>
      </c>
      <c r="D422" s="176" t="str">
        <f>INDEX($FV$16:$FW$26,MATCH($F422,$FV$16:$FV$26,0),2)</f>
        <v>Y63</v>
      </c>
      <c r="E422" s="176" t="str">
        <f>VLOOKUP($D422,$FW$8:$FX$14,2,0)</f>
        <v>North East and Yorkshire</v>
      </c>
      <c r="F422" s="275" t="s">
        <v>869</v>
      </c>
      <c r="G422" s="275" t="s">
        <v>881</v>
      </c>
      <c r="H422" s="276">
        <v>83477</v>
      </c>
      <c r="I422" s="276">
        <v>60180</v>
      </c>
      <c r="J422" s="276">
        <v>89004</v>
      </c>
      <c r="K422" s="276">
        <v>1</v>
      </c>
      <c r="L422" s="276">
        <v>1</v>
      </c>
      <c r="M422" s="276" t="s">
        <v>44</v>
      </c>
      <c r="N422" s="276">
        <v>1</v>
      </c>
      <c r="O422" s="276">
        <v>27</v>
      </c>
      <c r="P422" s="276" t="s">
        <v>44</v>
      </c>
      <c r="Q422" s="276" t="s">
        <v>44</v>
      </c>
      <c r="R422" s="276" t="s">
        <v>44</v>
      </c>
      <c r="S422" s="276" t="s">
        <v>44</v>
      </c>
      <c r="T422" s="276">
        <v>66859</v>
      </c>
      <c r="U422" s="276">
        <v>5121</v>
      </c>
      <c r="V422" s="276">
        <v>3674</v>
      </c>
      <c r="W422" s="276">
        <v>38589</v>
      </c>
      <c r="X422" s="276">
        <v>11658</v>
      </c>
      <c r="Y422" s="276">
        <v>1303</v>
      </c>
      <c r="Z422" s="276">
        <v>2159028</v>
      </c>
      <c r="AA422" s="276">
        <v>422</v>
      </c>
      <c r="AB422" s="276">
        <v>733</v>
      </c>
      <c r="AC422" s="276">
        <v>2056225</v>
      </c>
      <c r="AD422" s="276">
        <v>560</v>
      </c>
      <c r="AE422" s="276">
        <v>1028</v>
      </c>
      <c r="AF422" s="276">
        <v>47433400</v>
      </c>
      <c r="AG422" s="276">
        <v>1229</v>
      </c>
      <c r="AH422" s="276">
        <v>2556</v>
      </c>
      <c r="AI422" s="276">
        <v>34250092</v>
      </c>
      <c r="AJ422" s="276">
        <v>2938</v>
      </c>
      <c r="AK422" s="276">
        <v>7105</v>
      </c>
      <c r="AL422" s="276">
        <v>5462334</v>
      </c>
      <c r="AM422" s="276">
        <v>4192</v>
      </c>
      <c r="AN422" s="276">
        <v>9821</v>
      </c>
      <c r="AO422" s="276">
        <v>4237</v>
      </c>
      <c r="AP422" s="276">
        <v>523</v>
      </c>
      <c r="AQ422" s="276">
        <v>870</v>
      </c>
      <c r="AR422" s="276">
        <v>4914</v>
      </c>
      <c r="AS422" s="276">
        <v>420</v>
      </c>
      <c r="AT422" s="276">
        <v>2424</v>
      </c>
      <c r="AU422" s="276">
        <v>830</v>
      </c>
      <c r="AV422" s="276">
        <v>40686</v>
      </c>
      <c r="AW422" s="276">
        <v>6514</v>
      </c>
      <c r="AX422" s="276">
        <v>15422</v>
      </c>
      <c r="AY422" s="276">
        <v>62622</v>
      </c>
      <c r="AZ422" s="276">
        <v>10765</v>
      </c>
      <c r="BA422" s="276">
        <v>8318</v>
      </c>
      <c r="BB422" s="276">
        <v>7554</v>
      </c>
      <c r="BC422" s="276">
        <v>5942</v>
      </c>
      <c r="BD422" s="276">
        <v>56366</v>
      </c>
      <c r="BE422" s="276">
        <v>44160</v>
      </c>
      <c r="BF422" s="276">
        <v>24342</v>
      </c>
      <c r="BG422" s="276">
        <v>15591</v>
      </c>
      <c r="BH422" s="276">
        <v>2547</v>
      </c>
      <c r="BI422" s="276">
        <v>1362</v>
      </c>
      <c r="BJ422" s="276" t="s">
        <v>44</v>
      </c>
      <c r="BK422" s="276" t="s">
        <v>44</v>
      </c>
      <c r="BL422" s="276" t="s">
        <v>44</v>
      </c>
      <c r="BM422" s="276" t="s">
        <v>44</v>
      </c>
      <c r="BN422" s="276" t="s">
        <v>44</v>
      </c>
      <c r="BO422" s="276" t="s">
        <v>44</v>
      </c>
      <c r="BP422" s="276" t="s">
        <v>44</v>
      </c>
      <c r="BQ422" s="276" t="s">
        <v>44</v>
      </c>
      <c r="BR422" s="276" t="s">
        <v>44</v>
      </c>
      <c r="BS422" s="276" t="s">
        <v>44</v>
      </c>
      <c r="BT422" s="276" t="s">
        <v>44</v>
      </c>
      <c r="BU422" s="276" t="s">
        <v>44</v>
      </c>
      <c r="BV422" s="276" t="s">
        <v>44</v>
      </c>
      <c r="BW422" s="276" t="s">
        <v>44</v>
      </c>
      <c r="BX422" s="276" t="s">
        <v>44</v>
      </c>
      <c r="BY422" s="276" t="s">
        <v>44</v>
      </c>
      <c r="BZ422" s="276" t="s">
        <v>44</v>
      </c>
      <c r="CA422" s="276" t="s">
        <v>44</v>
      </c>
      <c r="CB422" s="276" t="s">
        <v>44</v>
      </c>
      <c r="CC422" s="276" t="s">
        <v>44</v>
      </c>
      <c r="CD422" s="276" t="s">
        <v>44</v>
      </c>
      <c r="CE422" s="276" t="s">
        <v>44</v>
      </c>
      <c r="CF422" s="276" t="s">
        <v>44</v>
      </c>
      <c r="CG422" s="276" t="s">
        <v>44</v>
      </c>
      <c r="CH422" s="276" t="s">
        <v>44</v>
      </c>
      <c r="CI422" s="276" t="s">
        <v>44</v>
      </c>
      <c r="CJ422" s="276" t="s">
        <v>44</v>
      </c>
      <c r="CK422" s="276" t="s">
        <v>44</v>
      </c>
      <c r="CL422" s="276" t="s">
        <v>44</v>
      </c>
      <c r="CM422" s="276" t="s">
        <v>44</v>
      </c>
      <c r="CN422" s="276" t="s">
        <v>44</v>
      </c>
      <c r="CO422" s="276" t="s">
        <v>44</v>
      </c>
      <c r="CP422" s="276" t="s">
        <v>44</v>
      </c>
      <c r="CQ422" s="276" t="s">
        <v>44</v>
      </c>
      <c r="CR422" s="276" t="s">
        <v>44</v>
      </c>
      <c r="CS422" s="276" t="s">
        <v>44</v>
      </c>
      <c r="CT422" s="276" t="s">
        <v>44</v>
      </c>
      <c r="CU422" s="276" t="s">
        <v>44</v>
      </c>
      <c r="CV422" s="276" t="s">
        <v>44</v>
      </c>
      <c r="CW422" s="276" t="s">
        <v>44</v>
      </c>
      <c r="CX422" s="276">
        <v>0</v>
      </c>
      <c r="CY422" s="276">
        <v>0</v>
      </c>
      <c r="CZ422" s="276">
        <v>0</v>
      </c>
      <c r="DA422" s="276">
        <v>0</v>
      </c>
      <c r="DB422" s="276">
        <v>3465</v>
      </c>
      <c r="DC422" s="276">
        <v>95094</v>
      </c>
      <c r="DD422" s="276">
        <v>27</v>
      </c>
      <c r="DE422" s="276">
        <v>47</v>
      </c>
      <c r="DF422" s="276" t="s">
        <v>44</v>
      </c>
      <c r="DG422" s="276" t="s">
        <v>44</v>
      </c>
      <c r="DH422" s="276" t="s">
        <v>44</v>
      </c>
      <c r="DI422" s="276" t="s">
        <v>44</v>
      </c>
      <c r="DJ422" s="276" t="s">
        <v>44</v>
      </c>
      <c r="DK422" s="276">
        <v>92</v>
      </c>
      <c r="DL422" s="252">
        <v>2504</v>
      </c>
      <c r="DM422" s="252">
        <v>188</v>
      </c>
      <c r="DN422" s="252">
        <v>41</v>
      </c>
      <c r="DO422" s="252">
        <v>3126</v>
      </c>
      <c r="DP422" s="252">
        <v>10642288</v>
      </c>
      <c r="DQ422" s="252">
        <v>4250</v>
      </c>
      <c r="DR422" s="252">
        <v>9056</v>
      </c>
      <c r="DS422" s="252">
        <v>646060</v>
      </c>
      <c r="DT422" s="252">
        <v>3436</v>
      </c>
      <c r="DU422" s="252">
        <v>7364</v>
      </c>
      <c r="DV422" s="252">
        <v>256270</v>
      </c>
      <c r="DW422" s="252">
        <v>6250</v>
      </c>
      <c r="DX422" s="252">
        <v>13885</v>
      </c>
      <c r="DY422" s="252">
        <v>27096555</v>
      </c>
      <c r="DZ422" s="252">
        <v>8668</v>
      </c>
      <c r="EA422" s="252">
        <v>19789</v>
      </c>
      <c r="EB422" s="177"/>
      <c r="EC422" s="167">
        <f t="shared" si="1076"/>
        <v>11</v>
      </c>
      <c r="ED422" s="174">
        <f t="shared" si="1077"/>
        <v>2018</v>
      </c>
      <c r="EE422" s="173">
        <f t="shared" si="1078"/>
        <v>43405</v>
      </c>
      <c r="EF422" s="150">
        <f t="shared" si="1079"/>
        <v>30</v>
      </c>
      <c r="EG422" s="178"/>
      <c r="EH422" s="179">
        <f>IFERROR(HLOOKUP(EH$1,$H$5:$FY$1802,MATCH($A422,$A$5:$A$1802,0),0)*HLOOKUP(EH$2,$H$5:$FY$1802,MATCH($A422,$A$5:$A$1802,0),0),$H$2)</f>
        <v>60180</v>
      </c>
      <c r="EI422" s="179" t="str">
        <f>IFERROR(HLOOKUP(EI$1,$H$5:$FY$1802,MATCH($A422,$A$5:$A$1802,0),0)*HLOOKUP(EI$2,$H$5:$FY$1802,MATCH($A422,$A$5:$A$1802,0),0),$H$2)</f>
        <v>-</v>
      </c>
      <c r="EJ422" s="179">
        <f>IFERROR(HLOOKUP(EJ$1,$H$5:$FY$1802,MATCH($A422,$A$5:$A$1802,0),0)*HLOOKUP(EJ$2,$H$5:$FY$1802,MATCH($A422,$A$5:$A$1802,0),0),$H$2)</f>
        <v>60180</v>
      </c>
      <c r="EK422" s="179">
        <f>IFERROR(HLOOKUP(EK$1,$H$5:$FY$1802,MATCH($A422,$A$5:$A$1802,0),0)*HLOOKUP(EK$2,$H$5:$FY$1802,MATCH($A422,$A$5:$A$1802,0),0),$H$2)</f>
        <v>1624860</v>
      </c>
      <c r="EL422" s="179">
        <f>IFERROR(HLOOKUP(EL$1,$H$5:$FY$1802,MATCH($A422,$A$5:$A$1802,0),0)*HLOOKUP(EL$2,$H$5:$FY$1802,MATCH($A422,$A$5:$A$1802,0),0),$H$2)</f>
        <v>3753693</v>
      </c>
      <c r="EM422" s="179">
        <f>IFERROR(HLOOKUP(EM$1,$H$5:$FY$1802,MATCH($A422,$A$5:$A$1802,0),0)*HLOOKUP(EM$2,$H$5:$FY$1802,MATCH($A422,$A$5:$A$1802,0),0),$H$2)</f>
        <v>3776872</v>
      </c>
      <c r="EN422" s="179">
        <f>IFERROR(HLOOKUP(EN$1,$H$5:$FY$1802,MATCH($A422,$A$5:$A$1802,0),0)*HLOOKUP(EN$2,$H$5:$FY$1802,MATCH($A422,$A$5:$A$1802,0),0),$H$2)</f>
        <v>98633484</v>
      </c>
      <c r="EO422" s="179">
        <f>IFERROR(HLOOKUP(EO$1,$H$5:$FY$1802,MATCH($A422,$A$5:$A$1802,0),0)*HLOOKUP(EO$2,$H$5:$FY$1802,MATCH($A422,$A$5:$A$1802,0),0),$H$2)</f>
        <v>82830090</v>
      </c>
      <c r="EP422" s="179">
        <f>IFERROR(HLOOKUP(EP$1,$H$5:$FY$1802,MATCH($A422,$A$5:$A$1802,0),0)*HLOOKUP(EP$2,$H$5:$FY$1802,MATCH($A422,$A$5:$A$1802,0),0),$H$2)</f>
        <v>12796763</v>
      </c>
      <c r="EQ422" s="179" t="str">
        <f>IFERROR(HLOOKUP(EQ$1,$H$5:$FY$1802,MATCH($A422,$A$5:$A$1802,0),0)*HLOOKUP(EQ$2,$H$5:$FY$1802,MATCH($A422,$A$5:$A$1802,0),0),$H$2)</f>
        <v>-</v>
      </c>
      <c r="ER422" s="179" t="str">
        <f>IFERROR(HLOOKUP(ER$1,$H$5:$FY$1802,MATCH($A422,$A$5:$A$1802,0),0)*HLOOKUP(ER$2,$H$5:$FY$1802,MATCH($A422,$A$5:$A$1802,0),0),$H$2)</f>
        <v>-</v>
      </c>
      <c r="ES422" s="179" t="str">
        <f>IFERROR(HLOOKUP(ES$1,$H$5:$FY$1802,MATCH($A422,$A$5:$A$1802,0),0)*HLOOKUP(ES$2,$H$5:$FY$1802,MATCH($A422,$A$5:$A$1802,0),0),$H$2)</f>
        <v>-</v>
      </c>
      <c r="ET422" s="179" t="str">
        <f>IFERROR(HLOOKUP(ET$1,$H$5:$FY$1802,MATCH($A422,$A$5:$A$1802,0),0)*HLOOKUP(ET$2,$H$5:$FY$1802,MATCH($A422,$A$5:$A$1802,0),0),$H$2)</f>
        <v>-</v>
      </c>
      <c r="EU422" s="179" t="str">
        <f>IFERROR(HLOOKUP(EU$1,$H$5:$FY$1802,MATCH($A422,$A$5:$A$1802,0),0)*HLOOKUP(EU$2,$H$5:$FY$1802,MATCH($A422,$A$5:$A$1802,0),0),$H$2)</f>
        <v>-</v>
      </c>
      <c r="EV422" s="179" t="str">
        <f>IFERROR(HLOOKUP(EV$1,$H$5:$FY$1802,MATCH($A422,$A$5:$A$1802,0),0)*HLOOKUP(EV$2,$H$5:$FY$1802,MATCH($A422,$A$5:$A$1802,0),0),$H$2)</f>
        <v>-</v>
      </c>
      <c r="EW422" s="179" t="str">
        <f>IFERROR(HLOOKUP(EW$1,$H$5:$FY$1802,MATCH($A422,$A$5:$A$1802,0),0)*HLOOKUP(EW$2,$H$5:$FY$1802,MATCH($A422,$A$5:$A$1802,0),0),$H$2)</f>
        <v>-</v>
      </c>
      <c r="EX422" s="179" t="str">
        <f>IFERROR(HLOOKUP(EX$1,$H$5:$FY$1802,MATCH($A422,$A$5:$A$1802,0),0)*HLOOKUP(EX$2,$H$5:$FY$1802,MATCH($A422,$A$5:$A$1802,0),0),$H$2)</f>
        <v>-</v>
      </c>
      <c r="EY422" s="179" t="str">
        <f>IFERROR(HLOOKUP(EY$1,$H$5:$FY$1802,MATCH($A422,$A$5:$A$1802,0),0)*HLOOKUP(EY$2,$H$5:$FY$1802,MATCH($A422,$A$5:$A$1802,0),0),$H$2)</f>
        <v>-</v>
      </c>
      <c r="EZ422" s="179" t="str">
        <f>IFERROR(HLOOKUP(EZ$1,$H$5:$FY$1802,MATCH($A422,$A$5:$A$1802,0),0)*HLOOKUP(EZ$2,$H$5:$FY$1802,MATCH($A422,$A$5:$A$1802,0),0),$H$2)</f>
        <v>-</v>
      </c>
      <c r="FA422" s="179" t="str">
        <f>IFERROR(HLOOKUP(FA$1,$H$5:$FY$1802,MATCH($A422,$A$5:$A$1802,0),0)*HLOOKUP(FA$2,$H$5:$FY$1802,MATCH($A422,$A$5:$A$1802,0),0),$H$2)</f>
        <v>-</v>
      </c>
      <c r="FB422" s="179">
        <f>IFERROR(HLOOKUP(FB$1,$H$5:$FY$1802,MATCH($A422,$A$5:$A$1802,0),0)*HLOOKUP(FB$2,$H$5:$FY$1802,MATCH($A422,$A$5:$A$1802,0),0),$H$2)</f>
        <v>0</v>
      </c>
      <c r="FC422" s="179">
        <f>IFERROR(HLOOKUP(FC$1,$H$5:$FY$1802,MATCH($A422,$A$5:$A$1802,0),0)*HLOOKUP(FC$2,$H$5:$FY$1802,MATCH($A422,$A$5:$A$1802,0),0),$H$2)</f>
        <v>162855</v>
      </c>
      <c r="FD422" s="179">
        <f>IFERROR(HLOOKUP(FD$1,$H$5:$FY$1802,MATCH($A422,$A$5:$A$1802,0),0)*HLOOKUP(FD$2,$H$5:$FY$1802,MATCH($A422,$A$5:$A$1802,0),0),$H$2)</f>
        <v>22676224</v>
      </c>
      <c r="FE422" s="179">
        <f>IFERROR(HLOOKUP(FE$1,$H$5:$FY$1802,MATCH($A422,$A$5:$A$1802,0),0)*HLOOKUP(FE$2,$H$5:$FY$1802,MATCH($A422,$A$5:$A$1802,0),0),$H$2)</f>
        <v>1384432</v>
      </c>
      <c r="FF422" s="179">
        <f>IFERROR(HLOOKUP(FF$1,$H$5:$FY$1802,MATCH($A422,$A$5:$A$1802,0),0)*HLOOKUP(FF$2,$H$5:$FY$1802,MATCH($A422,$A$5:$A$1802,0),0),$H$2)</f>
        <v>569285</v>
      </c>
      <c r="FG422" s="179">
        <f>IFERROR(HLOOKUP(FG$1,$H$5:$FY$1802,MATCH($A422,$A$5:$A$1802,0),0)*HLOOKUP(FG$2,$H$5:$FY$1802,MATCH($A422,$A$5:$A$1802,0),0),$H$2)</f>
        <v>61860414</v>
      </c>
      <c r="FH422" s="151"/>
      <c r="FI422" s="407">
        <f t="shared" si="1080"/>
        <v>2.1021284905291937</v>
      </c>
      <c r="FJ422" s="407">
        <f t="shared" si="1080"/>
        <v>1.6242921304432727</v>
      </c>
      <c r="FK422" s="407">
        <f t="shared" si="1081"/>
        <v>2.0560696788241697</v>
      </c>
      <c r="FL422" s="407">
        <f t="shared" si="1082"/>
        <v>1.6173108328796952</v>
      </c>
      <c r="FM422" s="407">
        <f t="shared" si="1083"/>
        <v>1.4606753219829485</v>
      </c>
      <c r="FN422" s="407">
        <f t="shared" si="1084"/>
        <v>1.1443675658866517</v>
      </c>
      <c r="FO422" s="407">
        <f t="shared" si="1085"/>
        <v>2.0880082346886257</v>
      </c>
      <c r="FP422" s="407">
        <f t="shared" si="1086"/>
        <v>1.3373648996397323</v>
      </c>
      <c r="FQ422" s="407">
        <f t="shared" si="1087"/>
        <v>1.9547198772064467</v>
      </c>
      <c r="FR422" s="407">
        <f t="shared" si="1088"/>
        <v>1.0452801227935533</v>
      </c>
      <c r="FS422" s="408"/>
    </row>
    <row r="423" spans="1:175" ht="10.35" customHeight="1" x14ac:dyDescent="0.2">
      <c r="A423" s="80" t="str">
        <f t="shared" si="1075"/>
        <v>2018-19DECEMBERRX9</v>
      </c>
      <c r="B423" s="169" t="str">
        <f t="shared" si="1089"/>
        <v>2018-19</v>
      </c>
      <c r="C423" s="77" t="s">
        <v>835</v>
      </c>
      <c r="D423" s="169" t="str">
        <f>INDEX($FV$16:$FW$26,MATCH($F423,$FV$16:$FV$26,0),2)</f>
        <v>Y60</v>
      </c>
      <c r="E423" s="169" t="str">
        <f>VLOOKUP($D423,$FW$8:$FX$14,2,0)</f>
        <v>Midlands</v>
      </c>
      <c r="F423" s="269" t="s">
        <v>845</v>
      </c>
      <c r="G423" s="269" t="s">
        <v>871</v>
      </c>
      <c r="H423" s="270">
        <v>94263</v>
      </c>
      <c r="I423" s="270">
        <v>73698</v>
      </c>
      <c r="J423" s="270">
        <v>390168</v>
      </c>
      <c r="K423" s="270">
        <v>5</v>
      </c>
      <c r="L423" s="270">
        <v>2</v>
      </c>
      <c r="M423" s="270" t="s">
        <v>44</v>
      </c>
      <c r="N423" s="270">
        <v>28</v>
      </c>
      <c r="O423" s="270">
        <v>78</v>
      </c>
      <c r="P423" s="270" t="s">
        <v>44</v>
      </c>
      <c r="Q423" s="270" t="s">
        <v>44</v>
      </c>
      <c r="R423" s="270" t="s">
        <v>44</v>
      </c>
      <c r="S423" s="270" t="s">
        <v>44</v>
      </c>
      <c r="T423" s="270">
        <v>65873</v>
      </c>
      <c r="U423" s="270">
        <v>6402</v>
      </c>
      <c r="V423" s="270">
        <v>4238</v>
      </c>
      <c r="W423" s="270">
        <v>40123</v>
      </c>
      <c r="X423" s="270">
        <v>10552</v>
      </c>
      <c r="Y423" s="270">
        <v>201</v>
      </c>
      <c r="Z423" s="270">
        <v>2975508</v>
      </c>
      <c r="AA423" s="270">
        <v>465</v>
      </c>
      <c r="AB423" s="270">
        <v>830</v>
      </c>
      <c r="AC423" s="270">
        <v>4457053</v>
      </c>
      <c r="AD423" s="270">
        <v>1052</v>
      </c>
      <c r="AE423" s="270">
        <v>2470</v>
      </c>
      <c r="AF423" s="270">
        <v>75429197</v>
      </c>
      <c r="AG423" s="270">
        <v>1880</v>
      </c>
      <c r="AH423" s="270">
        <v>3991</v>
      </c>
      <c r="AI423" s="270">
        <v>58170645</v>
      </c>
      <c r="AJ423" s="270">
        <v>5513</v>
      </c>
      <c r="AK423" s="270">
        <v>13149</v>
      </c>
      <c r="AL423" s="270">
        <v>799874</v>
      </c>
      <c r="AM423" s="270">
        <v>3979</v>
      </c>
      <c r="AN423" s="270">
        <v>10227</v>
      </c>
      <c r="AO423" s="270">
        <v>5525</v>
      </c>
      <c r="AP423" s="270">
        <v>2654</v>
      </c>
      <c r="AQ423" s="270">
        <v>1138</v>
      </c>
      <c r="AR423" s="270">
        <v>13</v>
      </c>
      <c r="AS423" s="270">
        <v>981</v>
      </c>
      <c r="AT423" s="270">
        <v>752</v>
      </c>
      <c r="AU423" s="270">
        <v>6</v>
      </c>
      <c r="AV423" s="270">
        <v>39643</v>
      </c>
      <c r="AW423" s="270">
        <v>2844</v>
      </c>
      <c r="AX423" s="270">
        <v>17861</v>
      </c>
      <c r="AY423" s="270">
        <v>60348</v>
      </c>
      <c r="AZ423" s="270">
        <v>11826</v>
      </c>
      <c r="BA423" s="270">
        <v>9374</v>
      </c>
      <c r="BB423" s="270">
        <v>8101</v>
      </c>
      <c r="BC423" s="270">
        <v>6489</v>
      </c>
      <c r="BD423" s="270">
        <v>51962</v>
      </c>
      <c r="BE423" s="270">
        <v>43316</v>
      </c>
      <c r="BF423" s="270">
        <v>13978</v>
      </c>
      <c r="BG423" s="270">
        <v>11077</v>
      </c>
      <c r="BH423" s="270">
        <v>203</v>
      </c>
      <c r="BI423" s="270">
        <v>173</v>
      </c>
      <c r="BJ423" s="270" t="s">
        <v>44</v>
      </c>
      <c r="BK423" s="270" t="s">
        <v>44</v>
      </c>
      <c r="BL423" s="270" t="s">
        <v>44</v>
      </c>
      <c r="BM423" s="270" t="s">
        <v>44</v>
      </c>
      <c r="BN423" s="270" t="s">
        <v>44</v>
      </c>
      <c r="BO423" s="270" t="s">
        <v>44</v>
      </c>
      <c r="BP423" s="270" t="s">
        <v>44</v>
      </c>
      <c r="BQ423" s="270" t="s">
        <v>44</v>
      </c>
      <c r="BR423" s="270" t="s">
        <v>44</v>
      </c>
      <c r="BS423" s="270" t="s">
        <v>44</v>
      </c>
      <c r="BT423" s="270" t="s">
        <v>44</v>
      </c>
      <c r="BU423" s="270" t="s">
        <v>44</v>
      </c>
      <c r="BV423" s="270" t="s">
        <v>44</v>
      </c>
      <c r="BW423" s="270" t="s">
        <v>44</v>
      </c>
      <c r="BX423" s="270" t="s">
        <v>44</v>
      </c>
      <c r="BY423" s="270" t="s">
        <v>44</v>
      </c>
      <c r="BZ423" s="270" t="s">
        <v>44</v>
      </c>
      <c r="CA423" s="270" t="s">
        <v>44</v>
      </c>
      <c r="CB423" s="270" t="s">
        <v>44</v>
      </c>
      <c r="CC423" s="270" t="s">
        <v>44</v>
      </c>
      <c r="CD423" s="270" t="s">
        <v>44</v>
      </c>
      <c r="CE423" s="270" t="s">
        <v>44</v>
      </c>
      <c r="CF423" s="270" t="s">
        <v>44</v>
      </c>
      <c r="CG423" s="270" t="s">
        <v>44</v>
      </c>
      <c r="CH423" s="270" t="s">
        <v>44</v>
      </c>
      <c r="CI423" s="270" t="s">
        <v>44</v>
      </c>
      <c r="CJ423" s="270" t="s">
        <v>44</v>
      </c>
      <c r="CK423" s="270" t="s">
        <v>44</v>
      </c>
      <c r="CL423" s="270" t="s">
        <v>44</v>
      </c>
      <c r="CM423" s="270" t="s">
        <v>44</v>
      </c>
      <c r="CN423" s="270" t="s">
        <v>44</v>
      </c>
      <c r="CO423" s="270" t="s">
        <v>44</v>
      </c>
      <c r="CP423" s="270" t="s">
        <v>44</v>
      </c>
      <c r="CQ423" s="270" t="s">
        <v>44</v>
      </c>
      <c r="CR423" s="270" t="s">
        <v>44</v>
      </c>
      <c r="CS423" s="270" t="s">
        <v>44</v>
      </c>
      <c r="CT423" s="270" t="s">
        <v>44</v>
      </c>
      <c r="CU423" s="270" t="s">
        <v>44</v>
      </c>
      <c r="CV423" s="270" t="s">
        <v>44</v>
      </c>
      <c r="CW423" s="270" t="s">
        <v>44</v>
      </c>
      <c r="CX423" s="270">
        <v>325</v>
      </c>
      <c r="CY423" s="270">
        <v>88297</v>
      </c>
      <c r="CZ423" s="270">
        <v>272</v>
      </c>
      <c r="DA423" s="270">
        <v>458</v>
      </c>
      <c r="DB423" s="270">
        <v>3294</v>
      </c>
      <c r="DC423" s="270">
        <v>129204</v>
      </c>
      <c r="DD423" s="270">
        <v>39</v>
      </c>
      <c r="DE423" s="270">
        <v>74</v>
      </c>
      <c r="DF423" s="270" t="s">
        <v>44</v>
      </c>
      <c r="DG423" s="270" t="s">
        <v>44</v>
      </c>
      <c r="DH423" s="270" t="s">
        <v>44</v>
      </c>
      <c r="DI423" s="270" t="s">
        <v>44</v>
      </c>
      <c r="DJ423" s="270" t="s">
        <v>44</v>
      </c>
      <c r="DK423" s="270">
        <v>0</v>
      </c>
      <c r="DL423" s="249">
        <v>302</v>
      </c>
      <c r="DM423" s="249">
        <v>275</v>
      </c>
      <c r="DN423" s="249">
        <v>5</v>
      </c>
      <c r="DO423" s="249">
        <v>2488</v>
      </c>
      <c r="DP423" s="249">
        <v>1467261</v>
      </c>
      <c r="DQ423" s="249">
        <v>4858</v>
      </c>
      <c r="DR423" s="249">
        <v>10795</v>
      </c>
      <c r="DS423" s="249">
        <v>1582237</v>
      </c>
      <c r="DT423" s="249">
        <v>5754</v>
      </c>
      <c r="DU423" s="249">
        <v>11267</v>
      </c>
      <c r="DV423" s="249">
        <v>68883</v>
      </c>
      <c r="DW423" s="249">
        <v>13777</v>
      </c>
      <c r="DX423" s="249">
        <v>25520</v>
      </c>
      <c r="DY423" s="249">
        <v>20592685</v>
      </c>
      <c r="DZ423" s="249">
        <v>8277</v>
      </c>
      <c r="EA423" s="249">
        <v>16889</v>
      </c>
      <c r="EB423" s="155"/>
      <c r="EC423" s="170">
        <f t="shared" si="1076"/>
        <v>12</v>
      </c>
      <c r="ED423" s="74">
        <f t="shared" si="1077"/>
        <v>2018</v>
      </c>
      <c r="EE423" s="165">
        <f t="shared" si="1078"/>
        <v>43435</v>
      </c>
      <c r="EF423" s="157">
        <f t="shared" si="1079"/>
        <v>31</v>
      </c>
      <c r="EG423" s="156"/>
      <c r="EH423" s="171">
        <f>IFERROR(HLOOKUP(EH$1,$H$5:$FY$1802,MATCH($A423,$A$5:$A$1802,0),0)*HLOOKUP(EH$2,$H$5:$FY$1802,MATCH($A423,$A$5:$A$1802,0),0),$H$2)</f>
        <v>147396</v>
      </c>
      <c r="EI423" s="171" t="str">
        <f>IFERROR(HLOOKUP(EI$1,$H$5:$FY$1802,MATCH($A423,$A$5:$A$1802,0),0)*HLOOKUP(EI$2,$H$5:$FY$1802,MATCH($A423,$A$5:$A$1802,0),0),$H$2)</f>
        <v>-</v>
      </c>
      <c r="EJ423" s="171">
        <f>IFERROR(HLOOKUP(EJ$1,$H$5:$FY$1802,MATCH($A423,$A$5:$A$1802,0),0)*HLOOKUP(EJ$2,$H$5:$FY$1802,MATCH($A423,$A$5:$A$1802,0),0),$H$2)</f>
        <v>2063544</v>
      </c>
      <c r="EK423" s="171">
        <f>IFERROR(HLOOKUP(EK$1,$H$5:$FY$1802,MATCH($A423,$A$5:$A$1802,0),0)*HLOOKUP(EK$2,$H$5:$FY$1802,MATCH($A423,$A$5:$A$1802,0),0),$H$2)</f>
        <v>5748444</v>
      </c>
      <c r="EL423" s="171">
        <f>IFERROR(HLOOKUP(EL$1,$H$5:$FY$1802,MATCH($A423,$A$5:$A$1802,0),0)*HLOOKUP(EL$2,$H$5:$FY$1802,MATCH($A423,$A$5:$A$1802,0),0),$H$2)</f>
        <v>5313660</v>
      </c>
      <c r="EM423" s="171">
        <f>IFERROR(HLOOKUP(EM$1,$H$5:$FY$1802,MATCH($A423,$A$5:$A$1802,0),0)*HLOOKUP(EM$2,$H$5:$FY$1802,MATCH($A423,$A$5:$A$1802,0),0),$H$2)</f>
        <v>10467860</v>
      </c>
      <c r="EN423" s="171">
        <f>IFERROR(HLOOKUP(EN$1,$H$5:$FY$1802,MATCH($A423,$A$5:$A$1802,0),0)*HLOOKUP(EN$2,$H$5:$FY$1802,MATCH($A423,$A$5:$A$1802,0),0),$H$2)</f>
        <v>160130893</v>
      </c>
      <c r="EO423" s="171">
        <f>IFERROR(HLOOKUP(EO$1,$H$5:$FY$1802,MATCH($A423,$A$5:$A$1802,0),0)*HLOOKUP(EO$2,$H$5:$FY$1802,MATCH($A423,$A$5:$A$1802,0),0),$H$2)</f>
        <v>138748248</v>
      </c>
      <c r="EP423" s="171">
        <f>IFERROR(HLOOKUP(EP$1,$H$5:$FY$1802,MATCH($A423,$A$5:$A$1802,0),0)*HLOOKUP(EP$2,$H$5:$FY$1802,MATCH($A423,$A$5:$A$1802,0),0),$H$2)</f>
        <v>2055627</v>
      </c>
      <c r="EQ423" s="171" t="str">
        <f>IFERROR(HLOOKUP(EQ$1,$H$5:$FY$1802,MATCH($A423,$A$5:$A$1802,0),0)*HLOOKUP(EQ$2,$H$5:$FY$1802,MATCH($A423,$A$5:$A$1802,0),0),$H$2)</f>
        <v>-</v>
      </c>
      <c r="ER423" s="171" t="str">
        <f>IFERROR(HLOOKUP(ER$1,$H$5:$FY$1802,MATCH($A423,$A$5:$A$1802,0),0)*HLOOKUP(ER$2,$H$5:$FY$1802,MATCH($A423,$A$5:$A$1802,0),0),$H$2)</f>
        <v>-</v>
      </c>
      <c r="ES423" s="171" t="str">
        <f>IFERROR(HLOOKUP(ES$1,$H$5:$FY$1802,MATCH($A423,$A$5:$A$1802,0),0)*HLOOKUP(ES$2,$H$5:$FY$1802,MATCH($A423,$A$5:$A$1802,0),0),$H$2)</f>
        <v>-</v>
      </c>
      <c r="ET423" s="171" t="str">
        <f>IFERROR(HLOOKUP(ET$1,$H$5:$FY$1802,MATCH($A423,$A$5:$A$1802,0),0)*HLOOKUP(ET$2,$H$5:$FY$1802,MATCH($A423,$A$5:$A$1802,0),0),$H$2)</f>
        <v>-</v>
      </c>
      <c r="EU423" s="171" t="str">
        <f>IFERROR(HLOOKUP(EU$1,$H$5:$FY$1802,MATCH($A423,$A$5:$A$1802,0),0)*HLOOKUP(EU$2,$H$5:$FY$1802,MATCH($A423,$A$5:$A$1802,0),0),$H$2)</f>
        <v>-</v>
      </c>
      <c r="EV423" s="171" t="str">
        <f>IFERROR(HLOOKUP(EV$1,$H$5:$FY$1802,MATCH($A423,$A$5:$A$1802,0),0)*HLOOKUP(EV$2,$H$5:$FY$1802,MATCH($A423,$A$5:$A$1802,0),0),$H$2)</f>
        <v>-</v>
      </c>
      <c r="EW423" s="171" t="str">
        <f>IFERROR(HLOOKUP(EW$1,$H$5:$FY$1802,MATCH($A423,$A$5:$A$1802,0),0)*HLOOKUP(EW$2,$H$5:$FY$1802,MATCH($A423,$A$5:$A$1802,0),0),$H$2)</f>
        <v>-</v>
      </c>
      <c r="EX423" s="171" t="str">
        <f>IFERROR(HLOOKUP(EX$1,$H$5:$FY$1802,MATCH($A423,$A$5:$A$1802,0),0)*HLOOKUP(EX$2,$H$5:$FY$1802,MATCH($A423,$A$5:$A$1802,0),0),$H$2)</f>
        <v>-</v>
      </c>
      <c r="EY423" s="171" t="str">
        <f>IFERROR(HLOOKUP(EY$1,$H$5:$FY$1802,MATCH($A423,$A$5:$A$1802,0),0)*HLOOKUP(EY$2,$H$5:$FY$1802,MATCH($A423,$A$5:$A$1802,0),0),$H$2)</f>
        <v>-</v>
      </c>
      <c r="EZ423" s="171" t="str">
        <f>IFERROR(HLOOKUP(EZ$1,$H$5:$FY$1802,MATCH($A423,$A$5:$A$1802,0),0)*HLOOKUP(EZ$2,$H$5:$FY$1802,MATCH($A423,$A$5:$A$1802,0),0),$H$2)</f>
        <v>-</v>
      </c>
      <c r="FA423" s="171" t="str">
        <f>IFERROR(HLOOKUP(FA$1,$H$5:$FY$1802,MATCH($A423,$A$5:$A$1802,0),0)*HLOOKUP(FA$2,$H$5:$FY$1802,MATCH($A423,$A$5:$A$1802,0),0),$H$2)</f>
        <v>-</v>
      </c>
      <c r="FB423" s="171">
        <f>IFERROR(HLOOKUP(FB$1,$H$5:$FY$1802,MATCH($A423,$A$5:$A$1802,0),0)*HLOOKUP(FB$2,$H$5:$FY$1802,MATCH($A423,$A$5:$A$1802,0),0),$H$2)</f>
        <v>148850</v>
      </c>
      <c r="FC423" s="171">
        <f>IFERROR(HLOOKUP(FC$1,$H$5:$FY$1802,MATCH($A423,$A$5:$A$1802,0),0)*HLOOKUP(FC$2,$H$5:$FY$1802,MATCH($A423,$A$5:$A$1802,0),0),$H$2)</f>
        <v>243756</v>
      </c>
      <c r="FD423" s="171">
        <f>IFERROR(HLOOKUP(FD$1,$H$5:$FY$1802,MATCH($A423,$A$5:$A$1802,0),0)*HLOOKUP(FD$2,$H$5:$FY$1802,MATCH($A423,$A$5:$A$1802,0),0),$H$2)</f>
        <v>3260090</v>
      </c>
      <c r="FE423" s="171">
        <f>IFERROR(HLOOKUP(FE$1,$H$5:$FY$1802,MATCH($A423,$A$5:$A$1802,0),0)*HLOOKUP(FE$2,$H$5:$FY$1802,MATCH($A423,$A$5:$A$1802,0),0),$H$2)</f>
        <v>3098425</v>
      </c>
      <c r="FF423" s="171">
        <f>IFERROR(HLOOKUP(FF$1,$H$5:$FY$1802,MATCH($A423,$A$5:$A$1802,0),0)*HLOOKUP(FF$2,$H$5:$FY$1802,MATCH($A423,$A$5:$A$1802,0),0),$H$2)</f>
        <v>127600</v>
      </c>
      <c r="FG423" s="171">
        <f>IFERROR(HLOOKUP(FG$1,$H$5:$FY$1802,MATCH($A423,$A$5:$A$1802,0),0)*HLOOKUP(FG$2,$H$5:$FY$1802,MATCH($A423,$A$5:$A$1802,0),0),$H$2)</f>
        <v>42019832</v>
      </c>
      <c r="FH423" s="152"/>
      <c r="FI423" s="405">
        <f t="shared" si="1080"/>
        <v>1.8472352389878164</v>
      </c>
      <c r="FJ423" s="405">
        <f t="shared" si="1080"/>
        <v>1.464229928147454</v>
      </c>
      <c r="FK423" s="405">
        <f t="shared" si="1081"/>
        <v>1.9115148655025955</v>
      </c>
      <c r="FL423" s="405">
        <f t="shared" si="1082"/>
        <v>1.5311467673430863</v>
      </c>
      <c r="FM423" s="405">
        <f t="shared" si="1083"/>
        <v>1.295067666924208</v>
      </c>
      <c r="FN423" s="405">
        <f t="shared" si="1084"/>
        <v>1.0795802906063854</v>
      </c>
      <c r="FO423" s="405">
        <f t="shared" si="1085"/>
        <v>1.3246777862016679</v>
      </c>
      <c r="FP423" s="405">
        <f t="shared" si="1086"/>
        <v>1.0497536012130402</v>
      </c>
      <c r="FQ423" s="405">
        <f t="shared" si="1087"/>
        <v>1.0099502487562189</v>
      </c>
      <c r="FR423" s="405">
        <f t="shared" si="1088"/>
        <v>0.86069651741293529</v>
      </c>
      <c r="FS423" s="65"/>
    </row>
    <row r="424" spans="1:175" ht="10.35" customHeight="1" x14ac:dyDescent="0.2">
      <c r="A424" s="74" t="str">
        <f t="shared" si="1075"/>
        <v>2018-19DECEMBERRYC</v>
      </c>
      <c r="B424" s="163" t="str">
        <f t="shared" si="1089"/>
        <v>2018-19</v>
      </c>
      <c r="C424" s="26" t="s">
        <v>835</v>
      </c>
      <c r="D424" s="163" t="str">
        <f>INDEX($FV$16:$FW$26,MATCH($F424,$FV$16:$FV$26,0),2)</f>
        <v>Y61</v>
      </c>
      <c r="E424" s="163" t="str">
        <f>VLOOKUP($D424,$FW$8:$FX$14,2,0)</f>
        <v>East of England</v>
      </c>
      <c r="F424" s="271" t="s">
        <v>849</v>
      </c>
      <c r="G424" s="271" t="s">
        <v>872</v>
      </c>
      <c r="H424" s="272">
        <v>108961</v>
      </c>
      <c r="I424" s="272">
        <v>67018</v>
      </c>
      <c r="J424" s="272">
        <v>210965</v>
      </c>
      <c r="K424" s="272">
        <v>3</v>
      </c>
      <c r="L424" s="272">
        <v>1</v>
      </c>
      <c r="M424" s="272" t="s">
        <v>44</v>
      </c>
      <c r="N424" s="272">
        <v>7</v>
      </c>
      <c r="O424" s="272">
        <v>52</v>
      </c>
      <c r="P424" s="272" t="s">
        <v>44</v>
      </c>
      <c r="Q424" s="272" t="s">
        <v>44</v>
      </c>
      <c r="R424" s="272" t="s">
        <v>44</v>
      </c>
      <c r="S424" s="272" t="s">
        <v>44</v>
      </c>
      <c r="T424" s="272">
        <v>78259</v>
      </c>
      <c r="U424" s="272">
        <v>6998</v>
      </c>
      <c r="V424" s="272">
        <v>4686</v>
      </c>
      <c r="W424" s="272">
        <v>43994</v>
      </c>
      <c r="X424" s="272">
        <v>14809</v>
      </c>
      <c r="Y424" s="272">
        <v>2343</v>
      </c>
      <c r="Z424" s="272">
        <v>3131180</v>
      </c>
      <c r="AA424" s="272">
        <v>447</v>
      </c>
      <c r="AB424" s="272">
        <v>819</v>
      </c>
      <c r="AC424" s="272">
        <v>3236147</v>
      </c>
      <c r="AD424" s="272">
        <v>691</v>
      </c>
      <c r="AE424" s="272">
        <v>1251</v>
      </c>
      <c r="AF424" s="272">
        <v>59672902</v>
      </c>
      <c r="AG424" s="272">
        <v>1356</v>
      </c>
      <c r="AH424" s="272">
        <v>2776</v>
      </c>
      <c r="AI424" s="272">
        <v>59086025</v>
      </c>
      <c r="AJ424" s="272">
        <v>3990</v>
      </c>
      <c r="AK424" s="272">
        <v>9520</v>
      </c>
      <c r="AL424" s="272">
        <v>10627958</v>
      </c>
      <c r="AM424" s="272">
        <v>4536</v>
      </c>
      <c r="AN424" s="272">
        <v>11177</v>
      </c>
      <c r="AO424" s="272">
        <v>5478</v>
      </c>
      <c r="AP424" s="272">
        <v>98</v>
      </c>
      <c r="AQ424" s="272">
        <v>3672</v>
      </c>
      <c r="AR424" s="272">
        <v>607</v>
      </c>
      <c r="AS424" s="272">
        <v>50</v>
      </c>
      <c r="AT424" s="272">
        <v>1658</v>
      </c>
      <c r="AU424" s="272">
        <v>1976</v>
      </c>
      <c r="AV424" s="272">
        <v>45750</v>
      </c>
      <c r="AW424" s="272">
        <v>2112</v>
      </c>
      <c r="AX424" s="272">
        <v>24919</v>
      </c>
      <c r="AY424" s="272">
        <v>72781</v>
      </c>
      <c r="AZ424" s="272">
        <v>16241</v>
      </c>
      <c r="BA424" s="272">
        <v>11636</v>
      </c>
      <c r="BB424" s="272">
        <v>10755</v>
      </c>
      <c r="BC424" s="272">
        <v>7872</v>
      </c>
      <c r="BD424" s="272">
        <v>67133</v>
      </c>
      <c r="BE424" s="272">
        <v>50032</v>
      </c>
      <c r="BF424" s="272">
        <v>27739</v>
      </c>
      <c r="BG424" s="272">
        <v>16076</v>
      </c>
      <c r="BH424" s="272">
        <v>4249</v>
      </c>
      <c r="BI424" s="272">
        <v>2548</v>
      </c>
      <c r="BJ424" s="272" t="s">
        <v>44</v>
      </c>
      <c r="BK424" s="272" t="s">
        <v>44</v>
      </c>
      <c r="BL424" s="272" t="s">
        <v>44</v>
      </c>
      <c r="BM424" s="272" t="s">
        <v>44</v>
      </c>
      <c r="BN424" s="272" t="s">
        <v>44</v>
      </c>
      <c r="BO424" s="272" t="s">
        <v>44</v>
      </c>
      <c r="BP424" s="272" t="s">
        <v>44</v>
      </c>
      <c r="BQ424" s="272" t="s">
        <v>44</v>
      </c>
      <c r="BR424" s="272" t="s">
        <v>44</v>
      </c>
      <c r="BS424" s="272" t="s">
        <v>44</v>
      </c>
      <c r="BT424" s="272" t="s">
        <v>44</v>
      </c>
      <c r="BU424" s="272" t="s">
        <v>44</v>
      </c>
      <c r="BV424" s="272" t="s">
        <v>44</v>
      </c>
      <c r="BW424" s="272" t="s">
        <v>44</v>
      </c>
      <c r="BX424" s="272" t="s">
        <v>44</v>
      </c>
      <c r="BY424" s="272" t="s">
        <v>44</v>
      </c>
      <c r="BZ424" s="272" t="s">
        <v>44</v>
      </c>
      <c r="CA424" s="272" t="s">
        <v>44</v>
      </c>
      <c r="CB424" s="272" t="s">
        <v>44</v>
      </c>
      <c r="CC424" s="272" t="s">
        <v>44</v>
      </c>
      <c r="CD424" s="272" t="s">
        <v>44</v>
      </c>
      <c r="CE424" s="272" t="s">
        <v>44</v>
      </c>
      <c r="CF424" s="272" t="s">
        <v>44</v>
      </c>
      <c r="CG424" s="272" t="s">
        <v>44</v>
      </c>
      <c r="CH424" s="272" t="s">
        <v>44</v>
      </c>
      <c r="CI424" s="272" t="s">
        <v>44</v>
      </c>
      <c r="CJ424" s="272" t="s">
        <v>44</v>
      </c>
      <c r="CK424" s="272" t="s">
        <v>44</v>
      </c>
      <c r="CL424" s="272" t="s">
        <v>44</v>
      </c>
      <c r="CM424" s="272" t="s">
        <v>44</v>
      </c>
      <c r="CN424" s="272" t="s">
        <v>44</v>
      </c>
      <c r="CO424" s="272" t="s">
        <v>44</v>
      </c>
      <c r="CP424" s="272" t="s">
        <v>44</v>
      </c>
      <c r="CQ424" s="272" t="s">
        <v>44</v>
      </c>
      <c r="CR424" s="272" t="s">
        <v>44</v>
      </c>
      <c r="CS424" s="272" t="s">
        <v>44</v>
      </c>
      <c r="CT424" s="272" t="s">
        <v>44</v>
      </c>
      <c r="CU424" s="272" t="s">
        <v>44</v>
      </c>
      <c r="CV424" s="272" t="s">
        <v>44</v>
      </c>
      <c r="CW424" s="272" t="s">
        <v>44</v>
      </c>
      <c r="CX424" s="272">
        <v>509</v>
      </c>
      <c r="CY424" s="272">
        <v>156764</v>
      </c>
      <c r="CZ424" s="272">
        <v>308</v>
      </c>
      <c r="DA424" s="272">
        <v>495</v>
      </c>
      <c r="DB424" s="272">
        <v>6529</v>
      </c>
      <c r="DC424" s="272">
        <v>223364</v>
      </c>
      <c r="DD424" s="272">
        <v>34</v>
      </c>
      <c r="DE424" s="272">
        <v>59</v>
      </c>
      <c r="DF424" s="272" t="s">
        <v>44</v>
      </c>
      <c r="DG424" s="272" t="s">
        <v>44</v>
      </c>
      <c r="DH424" s="272" t="s">
        <v>44</v>
      </c>
      <c r="DI424" s="272" t="s">
        <v>44</v>
      </c>
      <c r="DJ424" s="272" t="s">
        <v>44</v>
      </c>
      <c r="DK424" s="272">
        <v>34</v>
      </c>
      <c r="DL424" s="250">
        <v>891</v>
      </c>
      <c r="DM424" s="250">
        <v>567</v>
      </c>
      <c r="DN424" s="250">
        <v>50</v>
      </c>
      <c r="DO424" s="250">
        <v>1257</v>
      </c>
      <c r="DP424" s="250">
        <v>5704956</v>
      </c>
      <c r="DQ424" s="250">
        <v>6403</v>
      </c>
      <c r="DR424" s="250">
        <v>14170</v>
      </c>
      <c r="DS424" s="250">
        <v>3919166</v>
      </c>
      <c r="DT424" s="250">
        <v>6912</v>
      </c>
      <c r="DU424" s="250">
        <v>16040</v>
      </c>
      <c r="DV424" s="250">
        <v>407357</v>
      </c>
      <c r="DW424" s="250">
        <v>8147</v>
      </c>
      <c r="DX424" s="250">
        <v>22098</v>
      </c>
      <c r="DY424" s="250">
        <v>10437604</v>
      </c>
      <c r="DZ424" s="250">
        <v>8304</v>
      </c>
      <c r="EA424" s="250">
        <v>20429</v>
      </c>
      <c r="EB424" s="155"/>
      <c r="EC424" s="75">
        <f t="shared" si="1076"/>
        <v>12</v>
      </c>
      <c r="ED424" s="74">
        <f t="shared" si="1077"/>
        <v>2018</v>
      </c>
      <c r="EE424" s="165">
        <f t="shared" si="1078"/>
        <v>43435</v>
      </c>
      <c r="EF424" s="157">
        <f t="shared" si="1079"/>
        <v>31</v>
      </c>
      <c r="EG424" s="156"/>
      <c r="EH424" s="166">
        <f>IFERROR(HLOOKUP(EH$1,$H$5:$FY$1802,MATCH($A424,$A$5:$A$1802,0),0)*HLOOKUP(EH$2,$H$5:$FY$1802,MATCH($A424,$A$5:$A$1802,0),0),$H$2)</f>
        <v>67018</v>
      </c>
      <c r="EI424" s="166" t="str">
        <f>IFERROR(HLOOKUP(EI$1,$H$5:$FY$1802,MATCH($A424,$A$5:$A$1802,0),0)*HLOOKUP(EI$2,$H$5:$FY$1802,MATCH($A424,$A$5:$A$1802,0),0),$H$2)</f>
        <v>-</v>
      </c>
      <c r="EJ424" s="166">
        <f>IFERROR(HLOOKUP(EJ$1,$H$5:$FY$1802,MATCH($A424,$A$5:$A$1802,0),0)*HLOOKUP(EJ$2,$H$5:$FY$1802,MATCH($A424,$A$5:$A$1802,0),0),$H$2)</f>
        <v>469126</v>
      </c>
      <c r="EK424" s="166">
        <f>IFERROR(HLOOKUP(EK$1,$H$5:$FY$1802,MATCH($A424,$A$5:$A$1802,0),0)*HLOOKUP(EK$2,$H$5:$FY$1802,MATCH($A424,$A$5:$A$1802,0),0),$H$2)</f>
        <v>3484936</v>
      </c>
      <c r="EL424" s="166">
        <f>IFERROR(HLOOKUP(EL$1,$H$5:$FY$1802,MATCH($A424,$A$5:$A$1802,0),0)*HLOOKUP(EL$2,$H$5:$FY$1802,MATCH($A424,$A$5:$A$1802,0),0),$H$2)</f>
        <v>5731362</v>
      </c>
      <c r="EM424" s="166">
        <f>IFERROR(HLOOKUP(EM$1,$H$5:$FY$1802,MATCH($A424,$A$5:$A$1802,0),0)*HLOOKUP(EM$2,$H$5:$FY$1802,MATCH($A424,$A$5:$A$1802,0),0),$H$2)</f>
        <v>5862186</v>
      </c>
      <c r="EN424" s="166">
        <f>IFERROR(HLOOKUP(EN$1,$H$5:$FY$1802,MATCH($A424,$A$5:$A$1802,0),0)*HLOOKUP(EN$2,$H$5:$FY$1802,MATCH($A424,$A$5:$A$1802,0),0),$H$2)</f>
        <v>122127344</v>
      </c>
      <c r="EO424" s="166">
        <f>IFERROR(HLOOKUP(EO$1,$H$5:$FY$1802,MATCH($A424,$A$5:$A$1802,0),0)*HLOOKUP(EO$2,$H$5:$FY$1802,MATCH($A424,$A$5:$A$1802,0),0),$H$2)</f>
        <v>140981680</v>
      </c>
      <c r="EP424" s="166">
        <f>IFERROR(HLOOKUP(EP$1,$H$5:$FY$1802,MATCH($A424,$A$5:$A$1802,0),0)*HLOOKUP(EP$2,$H$5:$FY$1802,MATCH($A424,$A$5:$A$1802,0),0),$H$2)</f>
        <v>26187711</v>
      </c>
      <c r="EQ424" s="166" t="str">
        <f>IFERROR(HLOOKUP(EQ$1,$H$5:$FY$1802,MATCH($A424,$A$5:$A$1802,0),0)*HLOOKUP(EQ$2,$H$5:$FY$1802,MATCH($A424,$A$5:$A$1802,0),0),$H$2)</f>
        <v>-</v>
      </c>
      <c r="ER424" s="166" t="str">
        <f>IFERROR(HLOOKUP(ER$1,$H$5:$FY$1802,MATCH($A424,$A$5:$A$1802,0),0)*HLOOKUP(ER$2,$H$5:$FY$1802,MATCH($A424,$A$5:$A$1802,0),0),$H$2)</f>
        <v>-</v>
      </c>
      <c r="ES424" s="166" t="str">
        <f>IFERROR(HLOOKUP(ES$1,$H$5:$FY$1802,MATCH($A424,$A$5:$A$1802,0),0)*HLOOKUP(ES$2,$H$5:$FY$1802,MATCH($A424,$A$5:$A$1802,0),0),$H$2)</f>
        <v>-</v>
      </c>
      <c r="ET424" s="166" t="str">
        <f>IFERROR(HLOOKUP(ET$1,$H$5:$FY$1802,MATCH($A424,$A$5:$A$1802,0),0)*HLOOKUP(ET$2,$H$5:$FY$1802,MATCH($A424,$A$5:$A$1802,0),0),$H$2)</f>
        <v>-</v>
      </c>
      <c r="EU424" s="166" t="str">
        <f>IFERROR(HLOOKUP(EU$1,$H$5:$FY$1802,MATCH($A424,$A$5:$A$1802,0),0)*HLOOKUP(EU$2,$H$5:$FY$1802,MATCH($A424,$A$5:$A$1802,0),0),$H$2)</f>
        <v>-</v>
      </c>
      <c r="EV424" s="166" t="str">
        <f>IFERROR(HLOOKUP(EV$1,$H$5:$FY$1802,MATCH($A424,$A$5:$A$1802,0),0)*HLOOKUP(EV$2,$H$5:$FY$1802,MATCH($A424,$A$5:$A$1802,0),0),$H$2)</f>
        <v>-</v>
      </c>
      <c r="EW424" s="166" t="str">
        <f>IFERROR(HLOOKUP(EW$1,$H$5:$FY$1802,MATCH($A424,$A$5:$A$1802,0),0)*HLOOKUP(EW$2,$H$5:$FY$1802,MATCH($A424,$A$5:$A$1802,0),0),$H$2)</f>
        <v>-</v>
      </c>
      <c r="EX424" s="166" t="str">
        <f>IFERROR(HLOOKUP(EX$1,$H$5:$FY$1802,MATCH($A424,$A$5:$A$1802,0),0)*HLOOKUP(EX$2,$H$5:$FY$1802,MATCH($A424,$A$5:$A$1802,0),0),$H$2)</f>
        <v>-</v>
      </c>
      <c r="EY424" s="166" t="str">
        <f>IFERROR(HLOOKUP(EY$1,$H$5:$FY$1802,MATCH($A424,$A$5:$A$1802,0),0)*HLOOKUP(EY$2,$H$5:$FY$1802,MATCH($A424,$A$5:$A$1802,0),0),$H$2)</f>
        <v>-</v>
      </c>
      <c r="EZ424" s="166" t="str">
        <f>IFERROR(HLOOKUP(EZ$1,$H$5:$FY$1802,MATCH($A424,$A$5:$A$1802,0),0)*HLOOKUP(EZ$2,$H$5:$FY$1802,MATCH($A424,$A$5:$A$1802,0),0),$H$2)</f>
        <v>-</v>
      </c>
      <c r="FA424" s="166" t="str">
        <f>IFERROR(HLOOKUP(FA$1,$H$5:$FY$1802,MATCH($A424,$A$5:$A$1802,0),0)*HLOOKUP(FA$2,$H$5:$FY$1802,MATCH($A424,$A$5:$A$1802,0),0),$H$2)</f>
        <v>-</v>
      </c>
      <c r="FB424" s="166">
        <f>IFERROR(HLOOKUP(FB$1,$H$5:$FY$1802,MATCH($A424,$A$5:$A$1802,0),0)*HLOOKUP(FB$2,$H$5:$FY$1802,MATCH($A424,$A$5:$A$1802,0),0),$H$2)</f>
        <v>251955</v>
      </c>
      <c r="FC424" s="166">
        <f>IFERROR(HLOOKUP(FC$1,$H$5:$FY$1802,MATCH($A424,$A$5:$A$1802,0),0)*HLOOKUP(FC$2,$H$5:$FY$1802,MATCH($A424,$A$5:$A$1802,0),0),$H$2)</f>
        <v>385211</v>
      </c>
      <c r="FD424" s="166">
        <f>IFERROR(HLOOKUP(FD$1,$H$5:$FY$1802,MATCH($A424,$A$5:$A$1802,0),0)*HLOOKUP(FD$2,$H$5:$FY$1802,MATCH($A424,$A$5:$A$1802,0),0),$H$2)</f>
        <v>12625470</v>
      </c>
      <c r="FE424" s="166">
        <f>IFERROR(HLOOKUP(FE$1,$H$5:$FY$1802,MATCH($A424,$A$5:$A$1802,0),0)*HLOOKUP(FE$2,$H$5:$FY$1802,MATCH($A424,$A$5:$A$1802,0),0),$H$2)</f>
        <v>9094680</v>
      </c>
      <c r="FF424" s="166">
        <f>IFERROR(HLOOKUP(FF$1,$H$5:$FY$1802,MATCH($A424,$A$5:$A$1802,0),0)*HLOOKUP(FF$2,$H$5:$FY$1802,MATCH($A424,$A$5:$A$1802,0),0),$H$2)</f>
        <v>1104900</v>
      </c>
      <c r="FG424" s="166">
        <f>IFERROR(HLOOKUP(FG$1,$H$5:$FY$1802,MATCH($A424,$A$5:$A$1802,0),0)*HLOOKUP(FG$2,$H$5:$FY$1802,MATCH($A424,$A$5:$A$1802,0),0),$H$2)</f>
        <v>25679253</v>
      </c>
      <c r="FH424" s="152"/>
      <c r="FI424" s="405">
        <f t="shared" si="1080"/>
        <v>2.3208059445555875</v>
      </c>
      <c r="FJ424" s="405">
        <f t="shared" si="1080"/>
        <v>1.662760788796799</v>
      </c>
      <c r="FK424" s="405">
        <f t="shared" si="1081"/>
        <v>2.2951344430217668</v>
      </c>
      <c r="FL424" s="405">
        <f t="shared" si="1082"/>
        <v>1.6798975672215108</v>
      </c>
      <c r="FM424" s="405">
        <f t="shared" si="1083"/>
        <v>1.5259580851934356</v>
      </c>
      <c r="FN424" s="405">
        <f t="shared" si="1084"/>
        <v>1.1372459880892849</v>
      </c>
      <c r="FO424" s="405">
        <f t="shared" si="1085"/>
        <v>1.8731176986967384</v>
      </c>
      <c r="FP424" s="405">
        <f t="shared" si="1086"/>
        <v>1.0855560807616991</v>
      </c>
      <c r="FQ424" s="405">
        <f t="shared" si="1087"/>
        <v>1.8134869825010671</v>
      </c>
      <c r="FR424" s="405">
        <f t="shared" si="1088"/>
        <v>1.0874946649594537</v>
      </c>
      <c r="FS424" s="65"/>
    </row>
    <row r="425" spans="1:175" ht="10.35" customHeight="1" x14ac:dyDescent="0.2">
      <c r="A425" s="74" t="str">
        <f t="shared" si="1075"/>
        <v>2018-19DECEMBERR1F</v>
      </c>
      <c r="B425" s="163" t="str">
        <f t="shared" si="1089"/>
        <v>2018-19</v>
      </c>
      <c r="C425" s="26" t="s">
        <v>835</v>
      </c>
      <c r="D425" s="163" t="str">
        <f>INDEX($FV$16:$FW$26,MATCH($F425,$FV$16:$FV$26,0),2)</f>
        <v>Y59</v>
      </c>
      <c r="E425" s="163" t="str">
        <f>VLOOKUP($D425,$FW$8:$FX$14,2,0)</f>
        <v>South East</v>
      </c>
      <c r="F425" s="271" t="s">
        <v>852</v>
      </c>
      <c r="G425" s="271" t="s">
        <v>873</v>
      </c>
      <c r="H425" s="272">
        <v>2783</v>
      </c>
      <c r="I425" s="272">
        <v>1444</v>
      </c>
      <c r="J425" s="272">
        <v>14222</v>
      </c>
      <c r="K425" s="272">
        <v>10</v>
      </c>
      <c r="L425" s="272">
        <v>1</v>
      </c>
      <c r="M425" s="272" t="s">
        <v>44</v>
      </c>
      <c r="N425" s="272">
        <v>51</v>
      </c>
      <c r="O425" s="272">
        <v>159</v>
      </c>
      <c r="P425" s="272" t="s">
        <v>44</v>
      </c>
      <c r="Q425" s="272" t="s">
        <v>44</v>
      </c>
      <c r="R425" s="272" t="s">
        <v>44</v>
      </c>
      <c r="S425" s="272" t="s">
        <v>44</v>
      </c>
      <c r="T425" s="272">
        <v>2046</v>
      </c>
      <c r="U425" s="272">
        <v>98</v>
      </c>
      <c r="V425" s="272">
        <v>64</v>
      </c>
      <c r="W425" s="272">
        <v>833</v>
      </c>
      <c r="X425" s="272">
        <v>818</v>
      </c>
      <c r="Y425" s="272">
        <v>84</v>
      </c>
      <c r="Z425" s="272">
        <v>61632</v>
      </c>
      <c r="AA425" s="272">
        <v>629</v>
      </c>
      <c r="AB425" s="272">
        <v>1159</v>
      </c>
      <c r="AC425" s="272">
        <v>46859</v>
      </c>
      <c r="AD425" s="272">
        <v>732</v>
      </c>
      <c r="AE425" s="272">
        <v>1276</v>
      </c>
      <c r="AF425" s="272">
        <v>900631</v>
      </c>
      <c r="AG425" s="272">
        <v>1081</v>
      </c>
      <c r="AH425" s="272">
        <v>2109</v>
      </c>
      <c r="AI425" s="272">
        <v>3014930</v>
      </c>
      <c r="AJ425" s="272">
        <v>3686</v>
      </c>
      <c r="AK425" s="272">
        <v>8533</v>
      </c>
      <c r="AL425" s="272">
        <v>522256</v>
      </c>
      <c r="AM425" s="272">
        <v>6217</v>
      </c>
      <c r="AN425" s="272">
        <v>14171</v>
      </c>
      <c r="AO425" s="272">
        <v>105</v>
      </c>
      <c r="AP425" s="272">
        <v>0</v>
      </c>
      <c r="AQ425" s="272">
        <v>11</v>
      </c>
      <c r="AR425" s="272">
        <v>12</v>
      </c>
      <c r="AS425" s="272">
        <v>1</v>
      </c>
      <c r="AT425" s="272">
        <v>93</v>
      </c>
      <c r="AU425" s="272">
        <v>0</v>
      </c>
      <c r="AV425" s="272">
        <v>1267</v>
      </c>
      <c r="AW425" s="272">
        <v>24</v>
      </c>
      <c r="AX425" s="272">
        <v>650</v>
      </c>
      <c r="AY425" s="272">
        <v>1941</v>
      </c>
      <c r="AZ425" s="272">
        <v>143</v>
      </c>
      <c r="BA425" s="272">
        <v>127</v>
      </c>
      <c r="BB425" s="272">
        <v>95</v>
      </c>
      <c r="BC425" s="272">
        <v>83</v>
      </c>
      <c r="BD425" s="272">
        <v>966</v>
      </c>
      <c r="BE425" s="272">
        <v>873</v>
      </c>
      <c r="BF425" s="272">
        <v>1007</v>
      </c>
      <c r="BG425" s="272">
        <v>856</v>
      </c>
      <c r="BH425" s="272">
        <v>102</v>
      </c>
      <c r="BI425" s="272">
        <v>92</v>
      </c>
      <c r="BJ425" s="272" t="s">
        <v>44</v>
      </c>
      <c r="BK425" s="272" t="s">
        <v>44</v>
      </c>
      <c r="BL425" s="272" t="s">
        <v>44</v>
      </c>
      <c r="BM425" s="272" t="s">
        <v>44</v>
      </c>
      <c r="BN425" s="272" t="s">
        <v>44</v>
      </c>
      <c r="BO425" s="272" t="s">
        <v>44</v>
      </c>
      <c r="BP425" s="272" t="s">
        <v>44</v>
      </c>
      <c r="BQ425" s="272" t="s">
        <v>44</v>
      </c>
      <c r="BR425" s="272" t="s">
        <v>44</v>
      </c>
      <c r="BS425" s="272" t="s">
        <v>44</v>
      </c>
      <c r="BT425" s="272" t="s">
        <v>44</v>
      </c>
      <c r="BU425" s="272" t="s">
        <v>44</v>
      </c>
      <c r="BV425" s="272" t="s">
        <v>44</v>
      </c>
      <c r="BW425" s="272" t="s">
        <v>44</v>
      </c>
      <c r="BX425" s="272" t="s">
        <v>44</v>
      </c>
      <c r="BY425" s="272" t="s">
        <v>44</v>
      </c>
      <c r="BZ425" s="272" t="s">
        <v>44</v>
      </c>
      <c r="CA425" s="272" t="s">
        <v>44</v>
      </c>
      <c r="CB425" s="272" t="s">
        <v>44</v>
      </c>
      <c r="CC425" s="272" t="s">
        <v>44</v>
      </c>
      <c r="CD425" s="272" t="s">
        <v>44</v>
      </c>
      <c r="CE425" s="272" t="s">
        <v>44</v>
      </c>
      <c r="CF425" s="272" t="s">
        <v>44</v>
      </c>
      <c r="CG425" s="272" t="s">
        <v>44</v>
      </c>
      <c r="CH425" s="272" t="s">
        <v>44</v>
      </c>
      <c r="CI425" s="272" t="s">
        <v>44</v>
      </c>
      <c r="CJ425" s="272" t="s">
        <v>44</v>
      </c>
      <c r="CK425" s="272" t="s">
        <v>44</v>
      </c>
      <c r="CL425" s="272" t="s">
        <v>44</v>
      </c>
      <c r="CM425" s="272" t="s">
        <v>44</v>
      </c>
      <c r="CN425" s="272" t="s">
        <v>44</v>
      </c>
      <c r="CO425" s="272" t="s">
        <v>44</v>
      </c>
      <c r="CP425" s="272" t="s">
        <v>44</v>
      </c>
      <c r="CQ425" s="272" t="s">
        <v>44</v>
      </c>
      <c r="CR425" s="272" t="s">
        <v>44</v>
      </c>
      <c r="CS425" s="272" t="s">
        <v>44</v>
      </c>
      <c r="CT425" s="272" t="s">
        <v>44</v>
      </c>
      <c r="CU425" s="272" t="s">
        <v>44</v>
      </c>
      <c r="CV425" s="272" t="s">
        <v>44</v>
      </c>
      <c r="CW425" s="272" t="s">
        <v>44</v>
      </c>
      <c r="CX425" s="272">
        <v>6</v>
      </c>
      <c r="CY425" s="272">
        <v>3404</v>
      </c>
      <c r="CZ425" s="272">
        <v>567</v>
      </c>
      <c r="DA425" s="272">
        <v>1128</v>
      </c>
      <c r="DB425" s="272">
        <v>79</v>
      </c>
      <c r="DC425" s="272">
        <v>7036</v>
      </c>
      <c r="DD425" s="272">
        <v>89</v>
      </c>
      <c r="DE425" s="272">
        <v>108</v>
      </c>
      <c r="DF425" s="272" t="s">
        <v>44</v>
      </c>
      <c r="DG425" s="272" t="s">
        <v>44</v>
      </c>
      <c r="DH425" s="272" t="s">
        <v>44</v>
      </c>
      <c r="DI425" s="272" t="s">
        <v>44</v>
      </c>
      <c r="DJ425" s="272" t="s">
        <v>44</v>
      </c>
      <c r="DK425" s="272">
        <v>2</v>
      </c>
      <c r="DL425" s="250">
        <v>60</v>
      </c>
      <c r="DM425" s="250">
        <v>33</v>
      </c>
      <c r="DN425" s="250">
        <v>0</v>
      </c>
      <c r="DO425" s="250">
        <v>13</v>
      </c>
      <c r="DP425" s="250">
        <v>254327</v>
      </c>
      <c r="DQ425" s="250">
        <v>4239</v>
      </c>
      <c r="DR425" s="250">
        <v>8438</v>
      </c>
      <c r="DS425" s="250">
        <v>245091</v>
      </c>
      <c r="DT425" s="250">
        <v>7427</v>
      </c>
      <c r="DU425" s="250">
        <v>13728</v>
      </c>
      <c r="DV425" s="250">
        <v>0</v>
      </c>
      <c r="DW425" s="250">
        <v>0</v>
      </c>
      <c r="DX425" s="250">
        <v>0</v>
      </c>
      <c r="DY425" s="250">
        <v>179869</v>
      </c>
      <c r="DZ425" s="250">
        <v>13836</v>
      </c>
      <c r="EA425" s="250">
        <v>31584</v>
      </c>
      <c r="EB425" s="155"/>
      <c r="EC425" s="75">
        <f t="shared" si="1076"/>
        <v>12</v>
      </c>
      <c r="ED425" s="74">
        <f t="shared" si="1077"/>
        <v>2018</v>
      </c>
      <c r="EE425" s="165">
        <f t="shared" si="1078"/>
        <v>43435</v>
      </c>
      <c r="EF425" s="157">
        <f t="shared" si="1079"/>
        <v>31</v>
      </c>
      <c r="EG425" s="156"/>
      <c r="EH425" s="166">
        <f>IFERROR(HLOOKUP(EH$1,$H$5:$FY$1802,MATCH($A425,$A$5:$A$1802,0),0)*HLOOKUP(EH$2,$H$5:$FY$1802,MATCH($A425,$A$5:$A$1802,0),0),$H$2)</f>
        <v>1444</v>
      </c>
      <c r="EI425" s="166" t="str">
        <f>IFERROR(HLOOKUP(EI$1,$H$5:$FY$1802,MATCH($A425,$A$5:$A$1802,0),0)*HLOOKUP(EI$2,$H$5:$FY$1802,MATCH($A425,$A$5:$A$1802,0),0),$H$2)</f>
        <v>-</v>
      </c>
      <c r="EJ425" s="166">
        <f>IFERROR(HLOOKUP(EJ$1,$H$5:$FY$1802,MATCH($A425,$A$5:$A$1802,0),0)*HLOOKUP(EJ$2,$H$5:$FY$1802,MATCH($A425,$A$5:$A$1802,0),0),$H$2)</f>
        <v>73644</v>
      </c>
      <c r="EK425" s="166">
        <f>IFERROR(HLOOKUP(EK$1,$H$5:$FY$1802,MATCH($A425,$A$5:$A$1802,0),0)*HLOOKUP(EK$2,$H$5:$FY$1802,MATCH($A425,$A$5:$A$1802,0),0),$H$2)</f>
        <v>229596</v>
      </c>
      <c r="EL425" s="166">
        <f>IFERROR(HLOOKUP(EL$1,$H$5:$FY$1802,MATCH($A425,$A$5:$A$1802,0),0)*HLOOKUP(EL$2,$H$5:$FY$1802,MATCH($A425,$A$5:$A$1802,0),0),$H$2)</f>
        <v>113582</v>
      </c>
      <c r="EM425" s="166">
        <f>IFERROR(HLOOKUP(EM$1,$H$5:$FY$1802,MATCH($A425,$A$5:$A$1802,0),0)*HLOOKUP(EM$2,$H$5:$FY$1802,MATCH($A425,$A$5:$A$1802,0),0),$H$2)</f>
        <v>81664</v>
      </c>
      <c r="EN425" s="166">
        <f>IFERROR(HLOOKUP(EN$1,$H$5:$FY$1802,MATCH($A425,$A$5:$A$1802,0),0)*HLOOKUP(EN$2,$H$5:$FY$1802,MATCH($A425,$A$5:$A$1802,0),0),$H$2)</f>
        <v>1756797</v>
      </c>
      <c r="EO425" s="166">
        <f>IFERROR(HLOOKUP(EO$1,$H$5:$FY$1802,MATCH($A425,$A$5:$A$1802,0),0)*HLOOKUP(EO$2,$H$5:$FY$1802,MATCH($A425,$A$5:$A$1802,0),0),$H$2)</f>
        <v>6979994</v>
      </c>
      <c r="EP425" s="166">
        <f>IFERROR(HLOOKUP(EP$1,$H$5:$FY$1802,MATCH($A425,$A$5:$A$1802,0),0)*HLOOKUP(EP$2,$H$5:$FY$1802,MATCH($A425,$A$5:$A$1802,0),0),$H$2)</f>
        <v>1190364</v>
      </c>
      <c r="EQ425" s="166" t="str">
        <f>IFERROR(HLOOKUP(EQ$1,$H$5:$FY$1802,MATCH($A425,$A$5:$A$1802,0),0)*HLOOKUP(EQ$2,$H$5:$FY$1802,MATCH($A425,$A$5:$A$1802,0),0),$H$2)</f>
        <v>-</v>
      </c>
      <c r="ER425" s="166" t="str">
        <f>IFERROR(HLOOKUP(ER$1,$H$5:$FY$1802,MATCH($A425,$A$5:$A$1802,0),0)*HLOOKUP(ER$2,$H$5:$FY$1802,MATCH($A425,$A$5:$A$1802,0),0),$H$2)</f>
        <v>-</v>
      </c>
      <c r="ES425" s="166" t="str">
        <f>IFERROR(HLOOKUP(ES$1,$H$5:$FY$1802,MATCH($A425,$A$5:$A$1802,0),0)*HLOOKUP(ES$2,$H$5:$FY$1802,MATCH($A425,$A$5:$A$1802,0),0),$H$2)</f>
        <v>-</v>
      </c>
      <c r="ET425" s="166" t="str">
        <f>IFERROR(HLOOKUP(ET$1,$H$5:$FY$1802,MATCH($A425,$A$5:$A$1802,0),0)*HLOOKUP(ET$2,$H$5:$FY$1802,MATCH($A425,$A$5:$A$1802,0),0),$H$2)</f>
        <v>-</v>
      </c>
      <c r="EU425" s="166" t="str">
        <f>IFERROR(HLOOKUP(EU$1,$H$5:$FY$1802,MATCH($A425,$A$5:$A$1802,0),0)*HLOOKUP(EU$2,$H$5:$FY$1802,MATCH($A425,$A$5:$A$1802,0),0),$H$2)</f>
        <v>-</v>
      </c>
      <c r="EV425" s="166" t="str">
        <f>IFERROR(HLOOKUP(EV$1,$H$5:$FY$1802,MATCH($A425,$A$5:$A$1802,0),0)*HLOOKUP(EV$2,$H$5:$FY$1802,MATCH($A425,$A$5:$A$1802,0),0),$H$2)</f>
        <v>-</v>
      </c>
      <c r="EW425" s="166" t="str">
        <f>IFERROR(HLOOKUP(EW$1,$H$5:$FY$1802,MATCH($A425,$A$5:$A$1802,0),0)*HLOOKUP(EW$2,$H$5:$FY$1802,MATCH($A425,$A$5:$A$1802,0),0),$H$2)</f>
        <v>-</v>
      </c>
      <c r="EX425" s="166" t="str">
        <f>IFERROR(HLOOKUP(EX$1,$H$5:$FY$1802,MATCH($A425,$A$5:$A$1802,0),0)*HLOOKUP(EX$2,$H$5:$FY$1802,MATCH($A425,$A$5:$A$1802,0),0),$H$2)</f>
        <v>-</v>
      </c>
      <c r="EY425" s="166" t="str">
        <f>IFERROR(HLOOKUP(EY$1,$H$5:$FY$1802,MATCH($A425,$A$5:$A$1802,0),0)*HLOOKUP(EY$2,$H$5:$FY$1802,MATCH($A425,$A$5:$A$1802,0),0),$H$2)</f>
        <v>-</v>
      </c>
      <c r="EZ425" s="166" t="str">
        <f>IFERROR(HLOOKUP(EZ$1,$H$5:$FY$1802,MATCH($A425,$A$5:$A$1802,0),0)*HLOOKUP(EZ$2,$H$5:$FY$1802,MATCH($A425,$A$5:$A$1802,0),0),$H$2)</f>
        <v>-</v>
      </c>
      <c r="FA425" s="166" t="str">
        <f>IFERROR(HLOOKUP(FA$1,$H$5:$FY$1802,MATCH($A425,$A$5:$A$1802,0),0)*HLOOKUP(FA$2,$H$5:$FY$1802,MATCH($A425,$A$5:$A$1802,0),0),$H$2)</f>
        <v>-</v>
      </c>
      <c r="FB425" s="166">
        <f>IFERROR(HLOOKUP(FB$1,$H$5:$FY$1802,MATCH($A425,$A$5:$A$1802,0),0)*HLOOKUP(FB$2,$H$5:$FY$1802,MATCH($A425,$A$5:$A$1802,0),0),$H$2)</f>
        <v>6768</v>
      </c>
      <c r="FC425" s="166">
        <f>IFERROR(HLOOKUP(FC$1,$H$5:$FY$1802,MATCH($A425,$A$5:$A$1802,0),0)*HLOOKUP(FC$2,$H$5:$FY$1802,MATCH($A425,$A$5:$A$1802,0),0),$H$2)</f>
        <v>8532</v>
      </c>
      <c r="FD425" s="166">
        <f>IFERROR(HLOOKUP(FD$1,$H$5:$FY$1802,MATCH($A425,$A$5:$A$1802,0),0)*HLOOKUP(FD$2,$H$5:$FY$1802,MATCH($A425,$A$5:$A$1802,0),0),$H$2)</f>
        <v>506280</v>
      </c>
      <c r="FE425" s="166">
        <f>IFERROR(HLOOKUP(FE$1,$H$5:$FY$1802,MATCH($A425,$A$5:$A$1802,0),0)*HLOOKUP(FE$2,$H$5:$FY$1802,MATCH($A425,$A$5:$A$1802,0),0),$H$2)</f>
        <v>453024</v>
      </c>
      <c r="FF425" s="166">
        <f>IFERROR(HLOOKUP(FF$1,$H$5:$FY$1802,MATCH($A425,$A$5:$A$1802,0),0)*HLOOKUP(FF$2,$H$5:$FY$1802,MATCH($A425,$A$5:$A$1802,0),0),$H$2)</f>
        <v>0</v>
      </c>
      <c r="FG425" s="166">
        <f>IFERROR(HLOOKUP(FG$1,$H$5:$FY$1802,MATCH($A425,$A$5:$A$1802,0),0)*HLOOKUP(FG$2,$H$5:$FY$1802,MATCH($A425,$A$5:$A$1802,0),0),$H$2)</f>
        <v>410592</v>
      </c>
      <c r="FH425" s="152"/>
      <c r="FI425" s="405">
        <f t="shared" si="1080"/>
        <v>1.4591836734693877</v>
      </c>
      <c r="FJ425" s="405">
        <f t="shared" si="1080"/>
        <v>1.2959183673469388</v>
      </c>
      <c r="FK425" s="405">
        <f t="shared" si="1081"/>
        <v>1.484375</v>
      </c>
      <c r="FL425" s="405">
        <f t="shared" si="1082"/>
        <v>1.296875</v>
      </c>
      <c r="FM425" s="405">
        <f t="shared" si="1083"/>
        <v>1.1596638655462186</v>
      </c>
      <c r="FN425" s="405">
        <f t="shared" si="1084"/>
        <v>1.0480192076830732</v>
      </c>
      <c r="FO425" s="405">
        <f t="shared" si="1085"/>
        <v>1.2310513447432763</v>
      </c>
      <c r="FP425" s="405">
        <f t="shared" si="1086"/>
        <v>1.0464547677261613</v>
      </c>
      <c r="FQ425" s="405">
        <f t="shared" si="1087"/>
        <v>1.2142857142857142</v>
      </c>
      <c r="FR425" s="405">
        <f t="shared" si="1088"/>
        <v>1.0952380952380953</v>
      </c>
      <c r="FS425" s="65"/>
    </row>
    <row r="426" spans="1:175" ht="10.35" customHeight="1" x14ac:dyDescent="0.2">
      <c r="A426" s="180" t="str">
        <f t="shared" si="1075"/>
        <v>2018-19DECEMBERRRU</v>
      </c>
      <c r="B426" s="182" t="str">
        <f t="shared" si="1089"/>
        <v>2018-19</v>
      </c>
      <c r="C426" s="181" t="s">
        <v>835</v>
      </c>
      <c r="D426" s="182" t="str">
        <f>INDEX($FV$16:$FW$26,MATCH($F426,$FV$16:$FV$26,0),2)</f>
        <v>Y56</v>
      </c>
      <c r="E426" s="182" t="str">
        <f>VLOOKUP($D426,$FW$8:$FX$14,2,0)</f>
        <v>London</v>
      </c>
      <c r="F426" s="273" t="s">
        <v>855</v>
      </c>
      <c r="G426" s="273" t="s">
        <v>874</v>
      </c>
      <c r="H426" s="274">
        <v>172917</v>
      </c>
      <c r="I426" s="274">
        <v>139276</v>
      </c>
      <c r="J426" s="274">
        <v>655071</v>
      </c>
      <c r="K426" s="274">
        <v>5</v>
      </c>
      <c r="L426" s="274">
        <v>0</v>
      </c>
      <c r="M426" s="274" t="s">
        <v>44</v>
      </c>
      <c r="N426" s="274">
        <v>34</v>
      </c>
      <c r="O426" s="274">
        <v>97</v>
      </c>
      <c r="P426" s="274" t="s">
        <v>44</v>
      </c>
      <c r="Q426" s="274" t="s">
        <v>44</v>
      </c>
      <c r="R426" s="274" t="s">
        <v>44</v>
      </c>
      <c r="S426" s="274" t="s">
        <v>44</v>
      </c>
      <c r="T426" s="274">
        <v>108821</v>
      </c>
      <c r="U426" s="274">
        <v>12148</v>
      </c>
      <c r="V426" s="274">
        <v>9261</v>
      </c>
      <c r="W426" s="274">
        <v>60714</v>
      </c>
      <c r="X426" s="274">
        <v>20524</v>
      </c>
      <c r="Y426" s="274">
        <v>1635</v>
      </c>
      <c r="Z426" s="274">
        <v>4591325</v>
      </c>
      <c r="AA426" s="274">
        <v>378</v>
      </c>
      <c r="AB426" s="274">
        <v>629</v>
      </c>
      <c r="AC426" s="274">
        <v>6142372</v>
      </c>
      <c r="AD426" s="274">
        <v>663</v>
      </c>
      <c r="AE426" s="274">
        <v>1151</v>
      </c>
      <c r="AF426" s="274">
        <v>75370612</v>
      </c>
      <c r="AG426" s="274">
        <v>1241</v>
      </c>
      <c r="AH426" s="274">
        <v>2605</v>
      </c>
      <c r="AI426" s="274">
        <v>74575302</v>
      </c>
      <c r="AJ426" s="274">
        <v>3634</v>
      </c>
      <c r="AK426" s="274">
        <v>8891</v>
      </c>
      <c r="AL426" s="274">
        <v>7418447</v>
      </c>
      <c r="AM426" s="274">
        <v>4537</v>
      </c>
      <c r="AN426" s="274">
        <v>10332</v>
      </c>
      <c r="AO426" s="274">
        <v>7878</v>
      </c>
      <c r="AP426" s="274">
        <v>243</v>
      </c>
      <c r="AQ426" s="274">
        <v>1196</v>
      </c>
      <c r="AR426" s="274">
        <v>6943</v>
      </c>
      <c r="AS426" s="274">
        <v>244</v>
      </c>
      <c r="AT426" s="274">
        <v>6195</v>
      </c>
      <c r="AU426" s="274">
        <v>0</v>
      </c>
      <c r="AV426" s="274">
        <v>66867</v>
      </c>
      <c r="AW426" s="274">
        <v>6994</v>
      </c>
      <c r="AX426" s="274">
        <v>27082</v>
      </c>
      <c r="AY426" s="274">
        <v>100943</v>
      </c>
      <c r="AZ426" s="274">
        <v>31755</v>
      </c>
      <c r="BA426" s="274">
        <v>24308</v>
      </c>
      <c r="BB426" s="274">
        <v>24031</v>
      </c>
      <c r="BC426" s="274">
        <v>18686</v>
      </c>
      <c r="BD426" s="274">
        <v>93061</v>
      </c>
      <c r="BE426" s="274">
        <v>69389</v>
      </c>
      <c r="BF426" s="274">
        <v>33319</v>
      </c>
      <c r="BG426" s="274">
        <v>23132</v>
      </c>
      <c r="BH426" s="274">
        <v>2216</v>
      </c>
      <c r="BI426" s="274">
        <v>1732</v>
      </c>
      <c r="BJ426" s="274" t="s">
        <v>44</v>
      </c>
      <c r="BK426" s="274" t="s">
        <v>44</v>
      </c>
      <c r="BL426" s="274" t="s">
        <v>44</v>
      </c>
      <c r="BM426" s="274" t="s">
        <v>44</v>
      </c>
      <c r="BN426" s="274" t="s">
        <v>44</v>
      </c>
      <c r="BO426" s="274" t="s">
        <v>44</v>
      </c>
      <c r="BP426" s="274" t="s">
        <v>44</v>
      </c>
      <c r="BQ426" s="274" t="s">
        <v>44</v>
      </c>
      <c r="BR426" s="274" t="s">
        <v>44</v>
      </c>
      <c r="BS426" s="274" t="s">
        <v>44</v>
      </c>
      <c r="BT426" s="274" t="s">
        <v>44</v>
      </c>
      <c r="BU426" s="274" t="s">
        <v>44</v>
      </c>
      <c r="BV426" s="274" t="s">
        <v>44</v>
      </c>
      <c r="BW426" s="274" t="s">
        <v>44</v>
      </c>
      <c r="BX426" s="274" t="s">
        <v>44</v>
      </c>
      <c r="BY426" s="274" t="s">
        <v>44</v>
      </c>
      <c r="BZ426" s="274" t="s">
        <v>44</v>
      </c>
      <c r="CA426" s="274" t="s">
        <v>44</v>
      </c>
      <c r="CB426" s="274" t="s">
        <v>44</v>
      </c>
      <c r="CC426" s="274" t="s">
        <v>44</v>
      </c>
      <c r="CD426" s="274" t="s">
        <v>44</v>
      </c>
      <c r="CE426" s="274" t="s">
        <v>44</v>
      </c>
      <c r="CF426" s="274" t="s">
        <v>44</v>
      </c>
      <c r="CG426" s="274" t="s">
        <v>44</v>
      </c>
      <c r="CH426" s="274" t="s">
        <v>44</v>
      </c>
      <c r="CI426" s="274" t="s">
        <v>44</v>
      </c>
      <c r="CJ426" s="274" t="s">
        <v>44</v>
      </c>
      <c r="CK426" s="274" t="s">
        <v>44</v>
      </c>
      <c r="CL426" s="274" t="s">
        <v>44</v>
      </c>
      <c r="CM426" s="274" t="s">
        <v>44</v>
      </c>
      <c r="CN426" s="274" t="s">
        <v>44</v>
      </c>
      <c r="CO426" s="274" t="s">
        <v>44</v>
      </c>
      <c r="CP426" s="274" t="s">
        <v>44</v>
      </c>
      <c r="CQ426" s="274" t="s">
        <v>44</v>
      </c>
      <c r="CR426" s="274" t="s">
        <v>44</v>
      </c>
      <c r="CS426" s="274" t="s">
        <v>44</v>
      </c>
      <c r="CT426" s="274" t="s">
        <v>44</v>
      </c>
      <c r="CU426" s="274" t="s">
        <v>44</v>
      </c>
      <c r="CV426" s="274" t="s">
        <v>44</v>
      </c>
      <c r="CW426" s="274" t="s">
        <v>44</v>
      </c>
      <c r="CX426" s="274">
        <v>0</v>
      </c>
      <c r="CY426" s="274">
        <v>0</v>
      </c>
      <c r="CZ426" s="274">
        <v>0</v>
      </c>
      <c r="DA426" s="274">
        <v>0</v>
      </c>
      <c r="DB426" s="274">
        <v>7149</v>
      </c>
      <c r="DC426" s="274">
        <v>429279</v>
      </c>
      <c r="DD426" s="274">
        <v>60</v>
      </c>
      <c r="DE426" s="274">
        <v>118</v>
      </c>
      <c r="DF426" s="274" t="s">
        <v>44</v>
      </c>
      <c r="DG426" s="274" t="s">
        <v>44</v>
      </c>
      <c r="DH426" s="274" t="s">
        <v>44</v>
      </c>
      <c r="DI426" s="274" t="s">
        <v>44</v>
      </c>
      <c r="DJ426" s="274" t="s">
        <v>44</v>
      </c>
      <c r="DK426" s="274">
        <v>23</v>
      </c>
      <c r="DL426" s="251">
        <v>539</v>
      </c>
      <c r="DM426" s="251">
        <v>1359</v>
      </c>
      <c r="DN426" s="251">
        <v>37</v>
      </c>
      <c r="DO426" s="251">
        <v>1319</v>
      </c>
      <c r="DP426" s="251">
        <v>3289045</v>
      </c>
      <c r="DQ426" s="251">
        <v>6102</v>
      </c>
      <c r="DR426" s="251">
        <v>12872</v>
      </c>
      <c r="DS426" s="251">
        <v>10209781</v>
      </c>
      <c r="DT426" s="251">
        <v>7513</v>
      </c>
      <c r="DU426" s="251">
        <v>14876</v>
      </c>
      <c r="DV426" s="251">
        <v>344233</v>
      </c>
      <c r="DW426" s="251">
        <v>9304</v>
      </c>
      <c r="DX426" s="251">
        <v>17240</v>
      </c>
      <c r="DY426" s="251">
        <v>12396323</v>
      </c>
      <c r="DZ426" s="251">
        <v>9398</v>
      </c>
      <c r="EA426" s="251">
        <v>16798</v>
      </c>
      <c r="EB426" s="183"/>
      <c r="EC426" s="184">
        <f t="shared" si="1076"/>
        <v>12</v>
      </c>
      <c r="ED426" s="180">
        <f t="shared" si="1077"/>
        <v>2018</v>
      </c>
      <c r="EE426" s="185">
        <f t="shared" si="1078"/>
        <v>43435</v>
      </c>
      <c r="EF426" s="186">
        <f t="shared" si="1079"/>
        <v>31</v>
      </c>
      <c r="EG426" s="187"/>
      <c r="EH426" s="188">
        <f>IFERROR(HLOOKUP(EH$1,$H$5:$FY$1802,MATCH($A426,$A$5:$A$1802,0),0)*HLOOKUP(EH$2,$H$5:$FY$1802,MATCH($A426,$A$5:$A$1802,0),0),$H$2)</f>
        <v>0</v>
      </c>
      <c r="EI426" s="188" t="str">
        <f>IFERROR(HLOOKUP(EI$1,$H$5:$FY$1802,MATCH($A426,$A$5:$A$1802,0),0)*HLOOKUP(EI$2,$H$5:$FY$1802,MATCH($A426,$A$5:$A$1802,0),0),$H$2)</f>
        <v>-</v>
      </c>
      <c r="EJ426" s="188">
        <f>IFERROR(HLOOKUP(EJ$1,$H$5:$FY$1802,MATCH($A426,$A$5:$A$1802,0),0)*HLOOKUP(EJ$2,$H$5:$FY$1802,MATCH($A426,$A$5:$A$1802,0),0),$H$2)</f>
        <v>4735384</v>
      </c>
      <c r="EK426" s="188">
        <f>IFERROR(HLOOKUP(EK$1,$H$5:$FY$1802,MATCH($A426,$A$5:$A$1802,0),0)*HLOOKUP(EK$2,$H$5:$FY$1802,MATCH($A426,$A$5:$A$1802,0),0),$H$2)</f>
        <v>13509772</v>
      </c>
      <c r="EL426" s="188">
        <f>IFERROR(HLOOKUP(EL$1,$H$5:$FY$1802,MATCH($A426,$A$5:$A$1802,0),0)*HLOOKUP(EL$2,$H$5:$FY$1802,MATCH($A426,$A$5:$A$1802,0),0),$H$2)</f>
        <v>7641092</v>
      </c>
      <c r="EM426" s="188">
        <f>IFERROR(HLOOKUP(EM$1,$H$5:$FY$1802,MATCH($A426,$A$5:$A$1802,0),0)*HLOOKUP(EM$2,$H$5:$FY$1802,MATCH($A426,$A$5:$A$1802,0),0),$H$2)</f>
        <v>10659411</v>
      </c>
      <c r="EN426" s="188">
        <f>IFERROR(HLOOKUP(EN$1,$H$5:$FY$1802,MATCH($A426,$A$5:$A$1802,0),0)*HLOOKUP(EN$2,$H$5:$FY$1802,MATCH($A426,$A$5:$A$1802,0),0),$H$2)</f>
        <v>158159970</v>
      </c>
      <c r="EO426" s="188">
        <f>IFERROR(HLOOKUP(EO$1,$H$5:$FY$1802,MATCH($A426,$A$5:$A$1802,0),0)*HLOOKUP(EO$2,$H$5:$FY$1802,MATCH($A426,$A$5:$A$1802,0),0),$H$2)</f>
        <v>182478884</v>
      </c>
      <c r="EP426" s="188">
        <f>IFERROR(HLOOKUP(EP$1,$H$5:$FY$1802,MATCH($A426,$A$5:$A$1802,0),0)*HLOOKUP(EP$2,$H$5:$FY$1802,MATCH($A426,$A$5:$A$1802,0),0),$H$2)</f>
        <v>16892820</v>
      </c>
      <c r="EQ426" s="188" t="str">
        <f>IFERROR(HLOOKUP(EQ$1,$H$5:$FY$1802,MATCH($A426,$A$5:$A$1802,0),0)*HLOOKUP(EQ$2,$H$5:$FY$1802,MATCH($A426,$A$5:$A$1802,0),0),$H$2)</f>
        <v>-</v>
      </c>
      <c r="ER426" s="188" t="str">
        <f>IFERROR(HLOOKUP(ER$1,$H$5:$FY$1802,MATCH($A426,$A$5:$A$1802,0),0)*HLOOKUP(ER$2,$H$5:$FY$1802,MATCH($A426,$A$5:$A$1802,0),0),$H$2)</f>
        <v>-</v>
      </c>
      <c r="ES426" s="188" t="str">
        <f>IFERROR(HLOOKUP(ES$1,$H$5:$FY$1802,MATCH($A426,$A$5:$A$1802,0),0)*HLOOKUP(ES$2,$H$5:$FY$1802,MATCH($A426,$A$5:$A$1802,0),0),$H$2)</f>
        <v>-</v>
      </c>
      <c r="ET426" s="188" t="str">
        <f>IFERROR(HLOOKUP(ET$1,$H$5:$FY$1802,MATCH($A426,$A$5:$A$1802,0),0)*HLOOKUP(ET$2,$H$5:$FY$1802,MATCH($A426,$A$5:$A$1802,0),0),$H$2)</f>
        <v>-</v>
      </c>
      <c r="EU426" s="188" t="str">
        <f>IFERROR(HLOOKUP(EU$1,$H$5:$FY$1802,MATCH($A426,$A$5:$A$1802,0),0)*HLOOKUP(EU$2,$H$5:$FY$1802,MATCH($A426,$A$5:$A$1802,0),0),$H$2)</f>
        <v>-</v>
      </c>
      <c r="EV426" s="188" t="str">
        <f>IFERROR(HLOOKUP(EV$1,$H$5:$FY$1802,MATCH($A426,$A$5:$A$1802,0),0)*HLOOKUP(EV$2,$H$5:$FY$1802,MATCH($A426,$A$5:$A$1802,0),0),$H$2)</f>
        <v>-</v>
      </c>
      <c r="EW426" s="188" t="str">
        <f>IFERROR(HLOOKUP(EW$1,$H$5:$FY$1802,MATCH($A426,$A$5:$A$1802,0),0)*HLOOKUP(EW$2,$H$5:$FY$1802,MATCH($A426,$A$5:$A$1802,0),0),$H$2)</f>
        <v>-</v>
      </c>
      <c r="EX426" s="188" t="str">
        <f>IFERROR(HLOOKUP(EX$1,$H$5:$FY$1802,MATCH($A426,$A$5:$A$1802,0),0)*HLOOKUP(EX$2,$H$5:$FY$1802,MATCH($A426,$A$5:$A$1802,0),0),$H$2)</f>
        <v>-</v>
      </c>
      <c r="EY426" s="188" t="str">
        <f>IFERROR(HLOOKUP(EY$1,$H$5:$FY$1802,MATCH($A426,$A$5:$A$1802,0),0)*HLOOKUP(EY$2,$H$5:$FY$1802,MATCH($A426,$A$5:$A$1802,0),0),$H$2)</f>
        <v>-</v>
      </c>
      <c r="EZ426" s="188" t="str">
        <f>IFERROR(HLOOKUP(EZ$1,$H$5:$FY$1802,MATCH($A426,$A$5:$A$1802,0),0)*HLOOKUP(EZ$2,$H$5:$FY$1802,MATCH($A426,$A$5:$A$1802,0),0),$H$2)</f>
        <v>-</v>
      </c>
      <c r="FA426" s="188" t="str">
        <f>IFERROR(HLOOKUP(FA$1,$H$5:$FY$1802,MATCH($A426,$A$5:$A$1802,0),0)*HLOOKUP(FA$2,$H$5:$FY$1802,MATCH($A426,$A$5:$A$1802,0),0),$H$2)</f>
        <v>-</v>
      </c>
      <c r="FB426" s="188">
        <f>IFERROR(HLOOKUP(FB$1,$H$5:$FY$1802,MATCH($A426,$A$5:$A$1802,0),0)*HLOOKUP(FB$2,$H$5:$FY$1802,MATCH($A426,$A$5:$A$1802,0),0),$H$2)</f>
        <v>0</v>
      </c>
      <c r="FC426" s="188">
        <f>IFERROR(HLOOKUP(FC$1,$H$5:$FY$1802,MATCH($A426,$A$5:$A$1802,0),0)*HLOOKUP(FC$2,$H$5:$FY$1802,MATCH($A426,$A$5:$A$1802,0),0),$H$2)</f>
        <v>843582</v>
      </c>
      <c r="FD426" s="188">
        <f>IFERROR(HLOOKUP(FD$1,$H$5:$FY$1802,MATCH($A426,$A$5:$A$1802,0),0)*HLOOKUP(FD$2,$H$5:$FY$1802,MATCH($A426,$A$5:$A$1802,0),0),$H$2)</f>
        <v>6938008</v>
      </c>
      <c r="FE426" s="188">
        <f>IFERROR(HLOOKUP(FE$1,$H$5:$FY$1802,MATCH($A426,$A$5:$A$1802,0),0)*HLOOKUP(FE$2,$H$5:$FY$1802,MATCH($A426,$A$5:$A$1802,0),0),$H$2)</f>
        <v>20216484</v>
      </c>
      <c r="FF426" s="188">
        <f>IFERROR(HLOOKUP(FF$1,$H$5:$FY$1802,MATCH($A426,$A$5:$A$1802,0),0)*HLOOKUP(FF$2,$H$5:$FY$1802,MATCH($A426,$A$5:$A$1802,0),0),$H$2)</f>
        <v>637880</v>
      </c>
      <c r="FG426" s="188">
        <f>IFERROR(HLOOKUP(FG$1,$H$5:$FY$1802,MATCH($A426,$A$5:$A$1802,0),0)*HLOOKUP(FG$2,$H$5:$FY$1802,MATCH($A426,$A$5:$A$1802,0),0),$H$2)</f>
        <v>22156562</v>
      </c>
      <c r="FH426" s="189"/>
      <c r="FI426" s="406">
        <f t="shared" si="1080"/>
        <v>2.6140105367138622</v>
      </c>
      <c r="FJ426" s="406">
        <f t="shared" si="1080"/>
        <v>2.0009878169245967</v>
      </c>
      <c r="FK426" s="406">
        <f t="shared" si="1081"/>
        <v>2.5948601662887376</v>
      </c>
      <c r="FL426" s="406">
        <f t="shared" si="1082"/>
        <v>2.0177086707698955</v>
      </c>
      <c r="FM426" s="406">
        <f t="shared" si="1083"/>
        <v>1.5327766248311756</v>
      </c>
      <c r="FN426" s="406">
        <f t="shared" si="1084"/>
        <v>1.142883025331884</v>
      </c>
      <c r="FO426" s="406">
        <f t="shared" si="1085"/>
        <v>1.6234164880140323</v>
      </c>
      <c r="FP426" s="406">
        <f t="shared" si="1086"/>
        <v>1.1270707464431884</v>
      </c>
      <c r="FQ426" s="406">
        <f t="shared" si="1087"/>
        <v>1.3553516819571865</v>
      </c>
      <c r="FR426" s="406">
        <f t="shared" si="1088"/>
        <v>1.0593272171253822</v>
      </c>
      <c r="FS426" s="410"/>
    </row>
    <row r="427" spans="1:175" ht="10.35" customHeight="1" x14ac:dyDescent="0.2">
      <c r="A427" s="74" t="str">
        <f t="shared" si="1075"/>
        <v>2018-19DECEMBERRX6</v>
      </c>
      <c r="B427" s="163" t="str">
        <f t="shared" si="1089"/>
        <v>2018-19</v>
      </c>
      <c r="C427" s="26" t="s">
        <v>835</v>
      </c>
      <c r="D427" s="163" t="str">
        <f>INDEX($FV$16:$FW$26,MATCH($F427,$FV$16:$FV$26,0),2)</f>
        <v>Y63</v>
      </c>
      <c r="E427" s="163" t="str">
        <f>VLOOKUP($D427,$FW$8:$FX$14,2,0)</f>
        <v>North East and Yorkshire</v>
      </c>
      <c r="F427" s="271" t="s">
        <v>857</v>
      </c>
      <c r="G427" s="271" t="s">
        <v>875</v>
      </c>
      <c r="H427" s="272">
        <v>50595</v>
      </c>
      <c r="I427" s="272">
        <v>32672</v>
      </c>
      <c r="J427" s="272">
        <v>120379</v>
      </c>
      <c r="K427" s="272">
        <v>4</v>
      </c>
      <c r="L427" s="272">
        <v>1</v>
      </c>
      <c r="M427" s="272" t="s">
        <v>44</v>
      </c>
      <c r="N427" s="272">
        <v>13</v>
      </c>
      <c r="O427" s="272">
        <v>42</v>
      </c>
      <c r="P427" s="272" t="s">
        <v>44</v>
      </c>
      <c r="Q427" s="272" t="s">
        <v>44</v>
      </c>
      <c r="R427" s="272" t="s">
        <v>44</v>
      </c>
      <c r="S427" s="272" t="s">
        <v>44</v>
      </c>
      <c r="T427" s="272">
        <v>36670</v>
      </c>
      <c r="U427" s="272">
        <v>2654</v>
      </c>
      <c r="V427" s="272">
        <v>1658</v>
      </c>
      <c r="W427" s="272">
        <v>20918</v>
      </c>
      <c r="X427" s="272">
        <v>8317</v>
      </c>
      <c r="Y427" s="272">
        <v>463</v>
      </c>
      <c r="Z427" s="272">
        <v>1033386</v>
      </c>
      <c r="AA427" s="272">
        <v>389</v>
      </c>
      <c r="AB427" s="272">
        <v>677</v>
      </c>
      <c r="AC427" s="272">
        <v>766934</v>
      </c>
      <c r="AD427" s="272">
        <v>463</v>
      </c>
      <c r="AE427" s="272">
        <v>836</v>
      </c>
      <c r="AF427" s="272">
        <v>33373422</v>
      </c>
      <c r="AG427" s="272">
        <v>1595</v>
      </c>
      <c r="AH427" s="272">
        <v>3290</v>
      </c>
      <c r="AI427" s="272">
        <v>50360435</v>
      </c>
      <c r="AJ427" s="272">
        <v>6055</v>
      </c>
      <c r="AK427" s="272">
        <v>13999</v>
      </c>
      <c r="AL427" s="272">
        <v>2419102</v>
      </c>
      <c r="AM427" s="272">
        <v>5225</v>
      </c>
      <c r="AN427" s="272">
        <v>13449</v>
      </c>
      <c r="AO427" s="272">
        <v>1962</v>
      </c>
      <c r="AP427" s="272">
        <v>64</v>
      </c>
      <c r="AQ427" s="272">
        <v>446</v>
      </c>
      <c r="AR427" s="272">
        <v>2798</v>
      </c>
      <c r="AS427" s="272">
        <v>116</v>
      </c>
      <c r="AT427" s="272">
        <v>1336</v>
      </c>
      <c r="AU427" s="272">
        <v>0</v>
      </c>
      <c r="AV427" s="272">
        <v>21320</v>
      </c>
      <c r="AW427" s="272">
        <v>3748</v>
      </c>
      <c r="AX427" s="272">
        <v>9640</v>
      </c>
      <c r="AY427" s="272">
        <v>34708</v>
      </c>
      <c r="AZ427" s="272">
        <v>5078</v>
      </c>
      <c r="BA427" s="272">
        <v>4203</v>
      </c>
      <c r="BB427" s="272">
        <v>3147</v>
      </c>
      <c r="BC427" s="272">
        <v>2651</v>
      </c>
      <c r="BD427" s="272">
        <v>26784</v>
      </c>
      <c r="BE427" s="272">
        <v>22985</v>
      </c>
      <c r="BF427" s="272">
        <v>12070</v>
      </c>
      <c r="BG427" s="272">
        <v>8161</v>
      </c>
      <c r="BH427" s="272">
        <v>689</v>
      </c>
      <c r="BI427" s="272">
        <v>446</v>
      </c>
      <c r="BJ427" s="272" t="s">
        <v>44</v>
      </c>
      <c r="BK427" s="272" t="s">
        <v>44</v>
      </c>
      <c r="BL427" s="272" t="s">
        <v>44</v>
      </c>
      <c r="BM427" s="272" t="s">
        <v>44</v>
      </c>
      <c r="BN427" s="272" t="s">
        <v>44</v>
      </c>
      <c r="BO427" s="272" t="s">
        <v>44</v>
      </c>
      <c r="BP427" s="272" t="s">
        <v>44</v>
      </c>
      <c r="BQ427" s="272" t="s">
        <v>44</v>
      </c>
      <c r="BR427" s="272" t="s">
        <v>44</v>
      </c>
      <c r="BS427" s="272" t="s">
        <v>44</v>
      </c>
      <c r="BT427" s="272" t="s">
        <v>44</v>
      </c>
      <c r="BU427" s="272" t="s">
        <v>44</v>
      </c>
      <c r="BV427" s="272" t="s">
        <v>44</v>
      </c>
      <c r="BW427" s="272" t="s">
        <v>44</v>
      </c>
      <c r="BX427" s="272" t="s">
        <v>44</v>
      </c>
      <c r="BY427" s="272" t="s">
        <v>44</v>
      </c>
      <c r="BZ427" s="272" t="s">
        <v>44</v>
      </c>
      <c r="CA427" s="272" t="s">
        <v>44</v>
      </c>
      <c r="CB427" s="272" t="s">
        <v>44</v>
      </c>
      <c r="CC427" s="272" t="s">
        <v>44</v>
      </c>
      <c r="CD427" s="272" t="s">
        <v>44</v>
      </c>
      <c r="CE427" s="272" t="s">
        <v>44</v>
      </c>
      <c r="CF427" s="272" t="s">
        <v>44</v>
      </c>
      <c r="CG427" s="272" t="s">
        <v>44</v>
      </c>
      <c r="CH427" s="272" t="s">
        <v>44</v>
      </c>
      <c r="CI427" s="272" t="s">
        <v>44</v>
      </c>
      <c r="CJ427" s="272" t="s">
        <v>44</v>
      </c>
      <c r="CK427" s="272" t="s">
        <v>44</v>
      </c>
      <c r="CL427" s="272" t="s">
        <v>44</v>
      </c>
      <c r="CM427" s="272" t="s">
        <v>44</v>
      </c>
      <c r="CN427" s="272" t="s">
        <v>44</v>
      </c>
      <c r="CO427" s="272" t="s">
        <v>44</v>
      </c>
      <c r="CP427" s="272" t="s">
        <v>44</v>
      </c>
      <c r="CQ427" s="272" t="s">
        <v>44</v>
      </c>
      <c r="CR427" s="272" t="s">
        <v>44</v>
      </c>
      <c r="CS427" s="272" t="s">
        <v>44</v>
      </c>
      <c r="CT427" s="272" t="s">
        <v>44</v>
      </c>
      <c r="CU427" s="272" t="s">
        <v>44</v>
      </c>
      <c r="CV427" s="272" t="s">
        <v>44</v>
      </c>
      <c r="CW427" s="272" t="s">
        <v>44</v>
      </c>
      <c r="CX427" s="272">
        <v>99</v>
      </c>
      <c r="CY427" s="272">
        <v>41867</v>
      </c>
      <c r="CZ427" s="272">
        <v>423</v>
      </c>
      <c r="DA427" s="272">
        <v>658</v>
      </c>
      <c r="DB427" s="272">
        <v>1637</v>
      </c>
      <c r="DC427" s="272">
        <v>47414</v>
      </c>
      <c r="DD427" s="272">
        <v>29</v>
      </c>
      <c r="DE427" s="272">
        <v>56</v>
      </c>
      <c r="DF427" s="272" t="s">
        <v>44</v>
      </c>
      <c r="DG427" s="272" t="s">
        <v>44</v>
      </c>
      <c r="DH427" s="272" t="s">
        <v>44</v>
      </c>
      <c r="DI427" s="272" t="s">
        <v>44</v>
      </c>
      <c r="DJ427" s="272" t="s">
        <v>44</v>
      </c>
      <c r="DK427" s="272">
        <v>0</v>
      </c>
      <c r="DL427" s="250">
        <v>0</v>
      </c>
      <c r="DM427" s="250">
        <v>1262</v>
      </c>
      <c r="DN427" s="250">
        <v>0</v>
      </c>
      <c r="DO427" s="250">
        <v>70</v>
      </c>
      <c r="DP427" s="250">
        <v>0</v>
      </c>
      <c r="DQ427" s="250">
        <v>0</v>
      </c>
      <c r="DR427" s="250">
        <v>0</v>
      </c>
      <c r="DS427" s="250">
        <v>9788236</v>
      </c>
      <c r="DT427" s="250">
        <v>7756</v>
      </c>
      <c r="DU427" s="250">
        <v>16852</v>
      </c>
      <c r="DV427" s="250">
        <v>0</v>
      </c>
      <c r="DW427" s="250">
        <v>0</v>
      </c>
      <c r="DX427" s="250">
        <v>0</v>
      </c>
      <c r="DY427" s="250">
        <v>1018322</v>
      </c>
      <c r="DZ427" s="250">
        <v>14547</v>
      </c>
      <c r="EA427" s="250">
        <v>30407</v>
      </c>
      <c r="EB427" s="155"/>
      <c r="EC427" s="75">
        <f t="shared" si="1076"/>
        <v>12</v>
      </c>
      <c r="ED427" s="74">
        <f t="shared" si="1077"/>
        <v>2018</v>
      </c>
      <c r="EE427" s="165">
        <f t="shared" si="1078"/>
        <v>43435</v>
      </c>
      <c r="EF427" s="157">
        <f t="shared" si="1079"/>
        <v>31</v>
      </c>
      <c r="EG427" s="156"/>
      <c r="EH427" s="166">
        <f>IFERROR(HLOOKUP(EH$1,$H$5:$FY$1802,MATCH($A427,$A$5:$A$1802,0),0)*HLOOKUP(EH$2,$H$5:$FY$1802,MATCH($A427,$A$5:$A$1802,0),0),$H$2)</f>
        <v>32672</v>
      </c>
      <c r="EI427" s="166" t="str">
        <f>IFERROR(HLOOKUP(EI$1,$H$5:$FY$1802,MATCH($A427,$A$5:$A$1802,0),0)*HLOOKUP(EI$2,$H$5:$FY$1802,MATCH($A427,$A$5:$A$1802,0),0),$H$2)</f>
        <v>-</v>
      </c>
      <c r="EJ427" s="166">
        <f>IFERROR(HLOOKUP(EJ$1,$H$5:$FY$1802,MATCH($A427,$A$5:$A$1802,0),0)*HLOOKUP(EJ$2,$H$5:$FY$1802,MATCH($A427,$A$5:$A$1802,0),0),$H$2)</f>
        <v>424736</v>
      </c>
      <c r="EK427" s="166">
        <f>IFERROR(HLOOKUP(EK$1,$H$5:$FY$1802,MATCH($A427,$A$5:$A$1802,0),0)*HLOOKUP(EK$2,$H$5:$FY$1802,MATCH($A427,$A$5:$A$1802,0),0),$H$2)</f>
        <v>1372224</v>
      </c>
      <c r="EL427" s="166">
        <f>IFERROR(HLOOKUP(EL$1,$H$5:$FY$1802,MATCH($A427,$A$5:$A$1802,0),0)*HLOOKUP(EL$2,$H$5:$FY$1802,MATCH($A427,$A$5:$A$1802,0),0),$H$2)</f>
        <v>1796758</v>
      </c>
      <c r="EM427" s="166">
        <f>IFERROR(HLOOKUP(EM$1,$H$5:$FY$1802,MATCH($A427,$A$5:$A$1802,0),0)*HLOOKUP(EM$2,$H$5:$FY$1802,MATCH($A427,$A$5:$A$1802,0),0),$H$2)</f>
        <v>1386088</v>
      </c>
      <c r="EN427" s="166">
        <f>IFERROR(HLOOKUP(EN$1,$H$5:$FY$1802,MATCH($A427,$A$5:$A$1802,0),0)*HLOOKUP(EN$2,$H$5:$FY$1802,MATCH($A427,$A$5:$A$1802,0),0),$H$2)</f>
        <v>68820220</v>
      </c>
      <c r="EO427" s="166">
        <f>IFERROR(HLOOKUP(EO$1,$H$5:$FY$1802,MATCH($A427,$A$5:$A$1802,0),0)*HLOOKUP(EO$2,$H$5:$FY$1802,MATCH($A427,$A$5:$A$1802,0),0),$H$2)</f>
        <v>116429683</v>
      </c>
      <c r="EP427" s="166">
        <f>IFERROR(HLOOKUP(EP$1,$H$5:$FY$1802,MATCH($A427,$A$5:$A$1802,0),0)*HLOOKUP(EP$2,$H$5:$FY$1802,MATCH($A427,$A$5:$A$1802,0),0),$H$2)</f>
        <v>6226887</v>
      </c>
      <c r="EQ427" s="166" t="str">
        <f>IFERROR(HLOOKUP(EQ$1,$H$5:$FY$1802,MATCH($A427,$A$5:$A$1802,0),0)*HLOOKUP(EQ$2,$H$5:$FY$1802,MATCH($A427,$A$5:$A$1802,0),0),$H$2)</f>
        <v>-</v>
      </c>
      <c r="ER427" s="166" t="str">
        <f>IFERROR(HLOOKUP(ER$1,$H$5:$FY$1802,MATCH($A427,$A$5:$A$1802,0),0)*HLOOKUP(ER$2,$H$5:$FY$1802,MATCH($A427,$A$5:$A$1802,0),0),$H$2)</f>
        <v>-</v>
      </c>
      <c r="ES427" s="166" t="str">
        <f>IFERROR(HLOOKUP(ES$1,$H$5:$FY$1802,MATCH($A427,$A$5:$A$1802,0),0)*HLOOKUP(ES$2,$H$5:$FY$1802,MATCH($A427,$A$5:$A$1802,0),0),$H$2)</f>
        <v>-</v>
      </c>
      <c r="ET427" s="166" t="str">
        <f>IFERROR(HLOOKUP(ET$1,$H$5:$FY$1802,MATCH($A427,$A$5:$A$1802,0),0)*HLOOKUP(ET$2,$H$5:$FY$1802,MATCH($A427,$A$5:$A$1802,0),0),$H$2)</f>
        <v>-</v>
      </c>
      <c r="EU427" s="166" t="str">
        <f>IFERROR(HLOOKUP(EU$1,$H$5:$FY$1802,MATCH($A427,$A$5:$A$1802,0),0)*HLOOKUP(EU$2,$H$5:$FY$1802,MATCH($A427,$A$5:$A$1802,0),0),$H$2)</f>
        <v>-</v>
      </c>
      <c r="EV427" s="166" t="str">
        <f>IFERROR(HLOOKUP(EV$1,$H$5:$FY$1802,MATCH($A427,$A$5:$A$1802,0),0)*HLOOKUP(EV$2,$H$5:$FY$1802,MATCH($A427,$A$5:$A$1802,0),0),$H$2)</f>
        <v>-</v>
      </c>
      <c r="EW427" s="166" t="str">
        <f>IFERROR(HLOOKUP(EW$1,$H$5:$FY$1802,MATCH($A427,$A$5:$A$1802,0),0)*HLOOKUP(EW$2,$H$5:$FY$1802,MATCH($A427,$A$5:$A$1802,0),0),$H$2)</f>
        <v>-</v>
      </c>
      <c r="EX427" s="166" t="str">
        <f>IFERROR(HLOOKUP(EX$1,$H$5:$FY$1802,MATCH($A427,$A$5:$A$1802,0),0)*HLOOKUP(EX$2,$H$5:$FY$1802,MATCH($A427,$A$5:$A$1802,0),0),$H$2)</f>
        <v>-</v>
      </c>
      <c r="EY427" s="166" t="str">
        <f>IFERROR(HLOOKUP(EY$1,$H$5:$FY$1802,MATCH($A427,$A$5:$A$1802,0),0)*HLOOKUP(EY$2,$H$5:$FY$1802,MATCH($A427,$A$5:$A$1802,0),0),$H$2)</f>
        <v>-</v>
      </c>
      <c r="EZ427" s="166" t="str">
        <f>IFERROR(HLOOKUP(EZ$1,$H$5:$FY$1802,MATCH($A427,$A$5:$A$1802,0),0)*HLOOKUP(EZ$2,$H$5:$FY$1802,MATCH($A427,$A$5:$A$1802,0),0),$H$2)</f>
        <v>-</v>
      </c>
      <c r="FA427" s="166" t="str">
        <f>IFERROR(HLOOKUP(FA$1,$H$5:$FY$1802,MATCH($A427,$A$5:$A$1802,0),0)*HLOOKUP(FA$2,$H$5:$FY$1802,MATCH($A427,$A$5:$A$1802,0),0),$H$2)</f>
        <v>-</v>
      </c>
      <c r="FB427" s="166">
        <f>IFERROR(HLOOKUP(FB$1,$H$5:$FY$1802,MATCH($A427,$A$5:$A$1802,0),0)*HLOOKUP(FB$2,$H$5:$FY$1802,MATCH($A427,$A$5:$A$1802,0),0),$H$2)</f>
        <v>65142</v>
      </c>
      <c r="FC427" s="166">
        <f>IFERROR(HLOOKUP(FC$1,$H$5:$FY$1802,MATCH($A427,$A$5:$A$1802,0),0)*HLOOKUP(FC$2,$H$5:$FY$1802,MATCH($A427,$A$5:$A$1802,0),0),$H$2)</f>
        <v>91672</v>
      </c>
      <c r="FD427" s="166">
        <f>IFERROR(HLOOKUP(FD$1,$H$5:$FY$1802,MATCH($A427,$A$5:$A$1802,0),0)*HLOOKUP(FD$2,$H$5:$FY$1802,MATCH($A427,$A$5:$A$1802,0),0),$H$2)</f>
        <v>0</v>
      </c>
      <c r="FE427" s="166">
        <f>IFERROR(HLOOKUP(FE$1,$H$5:$FY$1802,MATCH($A427,$A$5:$A$1802,0),0)*HLOOKUP(FE$2,$H$5:$FY$1802,MATCH($A427,$A$5:$A$1802,0),0),$H$2)</f>
        <v>21267224</v>
      </c>
      <c r="FF427" s="166">
        <f>IFERROR(HLOOKUP(FF$1,$H$5:$FY$1802,MATCH($A427,$A$5:$A$1802,0),0)*HLOOKUP(FF$2,$H$5:$FY$1802,MATCH($A427,$A$5:$A$1802,0),0),$H$2)</f>
        <v>0</v>
      </c>
      <c r="FG427" s="166">
        <f>IFERROR(HLOOKUP(FG$1,$H$5:$FY$1802,MATCH($A427,$A$5:$A$1802,0),0)*HLOOKUP(FG$2,$H$5:$FY$1802,MATCH($A427,$A$5:$A$1802,0),0),$H$2)</f>
        <v>2128490</v>
      </c>
      <c r="FH427" s="152"/>
      <c r="FI427" s="405">
        <f t="shared" si="1080"/>
        <v>1.9133383571966842</v>
      </c>
      <c r="FJ427" s="405">
        <f t="shared" si="1080"/>
        <v>1.5836473247927656</v>
      </c>
      <c r="FK427" s="405">
        <f t="shared" si="1081"/>
        <v>1.8980699638118215</v>
      </c>
      <c r="FL427" s="405">
        <f t="shared" si="1082"/>
        <v>1.5989143546441495</v>
      </c>
      <c r="FM427" s="405">
        <f t="shared" si="1083"/>
        <v>1.2804283392293718</v>
      </c>
      <c r="FN427" s="405">
        <f t="shared" si="1084"/>
        <v>1.0988144182044173</v>
      </c>
      <c r="FO427" s="405">
        <f t="shared" si="1085"/>
        <v>1.4512444391006372</v>
      </c>
      <c r="FP427" s="405">
        <f t="shared" si="1086"/>
        <v>0.98124323674401825</v>
      </c>
      <c r="FQ427" s="405">
        <f t="shared" si="1087"/>
        <v>1.4881209503239741</v>
      </c>
      <c r="FR427" s="405">
        <f t="shared" si="1088"/>
        <v>0.96328293736501081</v>
      </c>
      <c r="FS427" s="65"/>
    </row>
    <row r="428" spans="1:175" ht="10.35" customHeight="1" x14ac:dyDescent="0.2">
      <c r="A428" s="74" t="str">
        <f t="shared" si="1075"/>
        <v>2018-19DECEMBERRX7</v>
      </c>
      <c r="B428" s="163" t="str">
        <f t="shared" si="1089"/>
        <v>2018-19</v>
      </c>
      <c r="C428" s="26" t="s">
        <v>835</v>
      </c>
      <c r="D428" s="163" t="str">
        <f>INDEX($FV$16:$FW$26,MATCH($F428,$FV$16:$FV$26,0),2)</f>
        <v>Y62</v>
      </c>
      <c r="E428" s="163" t="str">
        <f>VLOOKUP($D428,$FW$8:$FX$14,2,0)</f>
        <v>North West</v>
      </c>
      <c r="F428" s="271" t="s">
        <v>859</v>
      </c>
      <c r="G428" s="271" t="s">
        <v>876</v>
      </c>
      <c r="H428" s="272">
        <v>136894</v>
      </c>
      <c r="I428" s="272">
        <v>109551</v>
      </c>
      <c r="J428" s="272">
        <v>1152801</v>
      </c>
      <c r="K428" s="272">
        <v>11</v>
      </c>
      <c r="L428" s="272">
        <v>1</v>
      </c>
      <c r="M428" s="272" t="s">
        <v>44</v>
      </c>
      <c r="N428" s="272">
        <v>73</v>
      </c>
      <c r="O428" s="272">
        <v>136</v>
      </c>
      <c r="P428" s="272" t="s">
        <v>44</v>
      </c>
      <c r="Q428" s="272" t="s">
        <v>44</v>
      </c>
      <c r="R428" s="272" t="s">
        <v>44</v>
      </c>
      <c r="S428" s="272" t="s">
        <v>44</v>
      </c>
      <c r="T428" s="272">
        <v>101419</v>
      </c>
      <c r="U428" s="272">
        <v>9273</v>
      </c>
      <c r="V428" s="272">
        <v>6733</v>
      </c>
      <c r="W428" s="272">
        <v>53144</v>
      </c>
      <c r="X428" s="272">
        <v>21788</v>
      </c>
      <c r="Y428" s="272">
        <v>4305</v>
      </c>
      <c r="Z428" s="272">
        <v>4275680</v>
      </c>
      <c r="AA428" s="272">
        <v>461</v>
      </c>
      <c r="AB428" s="272">
        <v>775</v>
      </c>
      <c r="AC428" s="272">
        <v>4223400</v>
      </c>
      <c r="AD428" s="272">
        <v>627</v>
      </c>
      <c r="AE428" s="272">
        <v>1071</v>
      </c>
      <c r="AF428" s="272">
        <v>79209674</v>
      </c>
      <c r="AG428" s="272">
        <v>1490</v>
      </c>
      <c r="AH428" s="272">
        <v>3222</v>
      </c>
      <c r="AI428" s="272">
        <v>92837378</v>
      </c>
      <c r="AJ428" s="272">
        <v>4261</v>
      </c>
      <c r="AK428" s="272">
        <v>10233</v>
      </c>
      <c r="AL428" s="272">
        <v>25311860</v>
      </c>
      <c r="AM428" s="272">
        <v>5880</v>
      </c>
      <c r="AN428" s="272">
        <v>12286</v>
      </c>
      <c r="AO428" s="272">
        <v>7561</v>
      </c>
      <c r="AP428" s="272">
        <v>531</v>
      </c>
      <c r="AQ428" s="272">
        <v>4410</v>
      </c>
      <c r="AR428" s="272">
        <v>5876</v>
      </c>
      <c r="AS428" s="272">
        <v>338</v>
      </c>
      <c r="AT428" s="272">
        <v>2282</v>
      </c>
      <c r="AU428" s="272">
        <v>0</v>
      </c>
      <c r="AV428" s="272">
        <v>61344</v>
      </c>
      <c r="AW428" s="272">
        <v>5906</v>
      </c>
      <c r="AX428" s="272">
        <v>26608</v>
      </c>
      <c r="AY428" s="272">
        <v>93858</v>
      </c>
      <c r="AZ428" s="272">
        <v>19054</v>
      </c>
      <c r="BA428" s="272">
        <v>15119</v>
      </c>
      <c r="BB428" s="272">
        <v>13630</v>
      </c>
      <c r="BC428" s="272">
        <v>10973</v>
      </c>
      <c r="BD428" s="272">
        <v>67915</v>
      </c>
      <c r="BE428" s="272">
        <v>56682</v>
      </c>
      <c r="BF428" s="272">
        <v>30239</v>
      </c>
      <c r="BG428" s="272">
        <v>23214</v>
      </c>
      <c r="BH428" s="272">
        <v>5435</v>
      </c>
      <c r="BI428" s="272">
        <v>4602</v>
      </c>
      <c r="BJ428" s="272" t="s">
        <v>44</v>
      </c>
      <c r="BK428" s="272" t="s">
        <v>44</v>
      </c>
      <c r="BL428" s="272" t="s">
        <v>44</v>
      </c>
      <c r="BM428" s="272" t="s">
        <v>44</v>
      </c>
      <c r="BN428" s="272" t="s">
        <v>44</v>
      </c>
      <c r="BO428" s="272" t="s">
        <v>44</v>
      </c>
      <c r="BP428" s="272" t="s">
        <v>44</v>
      </c>
      <c r="BQ428" s="272" t="s">
        <v>44</v>
      </c>
      <c r="BR428" s="272" t="s">
        <v>44</v>
      </c>
      <c r="BS428" s="272" t="s">
        <v>44</v>
      </c>
      <c r="BT428" s="272" t="s">
        <v>44</v>
      </c>
      <c r="BU428" s="272" t="s">
        <v>44</v>
      </c>
      <c r="BV428" s="272" t="s">
        <v>44</v>
      </c>
      <c r="BW428" s="272" t="s">
        <v>44</v>
      </c>
      <c r="BX428" s="272" t="s">
        <v>44</v>
      </c>
      <c r="BY428" s="272" t="s">
        <v>44</v>
      </c>
      <c r="BZ428" s="272" t="s">
        <v>44</v>
      </c>
      <c r="CA428" s="272" t="s">
        <v>44</v>
      </c>
      <c r="CB428" s="272" t="s">
        <v>44</v>
      </c>
      <c r="CC428" s="272" t="s">
        <v>44</v>
      </c>
      <c r="CD428" s="272" t="s">
        <v>44</v>
      </c>
      <c r="CE428" s="272" t="s">
        <v>44</v>
      </c>
      <c r="CF428" s="272" t="s">
        <v>44</v>
      </c>
      <c r="CG428" s="272" t="s">
        <v>44</v>
      </c>
      <c r="CH428" s="272" t="s">
        <v>44</v>
      </c>
      <c r="CI428" s="272" t="s">
        <v>44</v>
      </c>
      <c r="CJ428" s="272" t="s">
        <v>44</v>
      </c>
      <c r="CK428" s="272" t="s">
        <v>44</v>
      </c>
      <c r="CL428" s="272" t="s">
        <v>44</v>
      </c>
      <c r="CM428" s="272" t="s">
        <v>44</v>
      </c>
      <c r="CN428" s="272" t="s">
        <v>44</v>
      </c>
      <c r="CO428" s="272" t="s">
        <v>44</v>
      </c>
      <c r="CP428" s="272" t="s">
        <v>44</v>
      </c>
      <c r="CQ428" s="272" t="s">
        <v>44</v>
      </c>
      <c r="CR428" s="272" t="s">
        <v>44</v>
      </c>
      <c r="CS428" s="272" t="s">
        <v>44</v>
      </c>
      <c r="CT428" s="272" t="s">
        <v>44</v>
      </c>
      <c r="CU428" s="272" t="s">
        <v>44</v>
      </c>
      <c r="CV428" s="272" t="s">
        <v>44</v>
      </c>
      <c r="CW428" s="272" t="s">
        <v>44</v>
      </c>
      <c r="CX428" s="272">
        <v>0</v>
      </c>
      <c r="CY428" s="272">
        <v>0</v>
      </c>
      <c r="CZ428" s="272">
        <v>0</v>
      </c>
      <c r="DA428" s="272">
        <v>0</v>
      </c>
      <c r="DB428" s="272">
        <v>5230</v>
      </c>
      <c r="DC428" s="272">
        <v>191790</v>
      </c>
      <c r="DD428" s="272">
        <v>37</v>
      </c>
      <c r="DE428" s="272">
        <v>73</v>
      </c>
      <c r="DF428" s="272" t="s">
        <v>44</v>
      </c>
      <c r="DG428" s="272" t="s">
        <v>44</v>
      </c>
      <c r="DH428" s="272" t="s">
        <v>44</v>
      </c>
      <c r="DI428" s="272" t="s">
        <v>44</v>
      </c>
      <c r="DJ428" s="272" t="s">
        <v>44</v>
      </c>
      <c r="DK428" s="272">
        <v>332</v>
      </c>
      <c r="DL428" s="250">
        <v>1641</v>
      </c>
      <c r="DM428" s="250">
        <v>1036</v>
      </c>
      <c r="DN428" s="250">
        <v>114</v>
      </c>
      <c r="DO428" s="250">
        <v>1502</v>
      </c>
      <c r="DP428" s="250">
        <v>7492334</v>
      </c>
      <c r="DQ428" s="250">
        <v>4566</v>
      </c>
      <c r="DR428" s="250">
        <v>9607</v>
      </c>
      <c r="DS428" s="250">
        <v>4785951</v>
      </c>
      <c r="DT428" s="250">
        <v>4620</v>
      </c>
      <c r="DU428" s="250">
        <v>10275</v>
      </c>
      <c r="DV428" s="250">
        <v>871872</v>
      </c>
      <c r="DW428" s="250">
        <v>7648</v>
      </c>
      <c r="DX428" s="250">
        <v>14509</v>
      </c>
      <c r="DY428" s="250">
        <v>9927205</v>
      </c>
      <c r="DZ428" s="250">
        <v>6609</v>
      </c>
      <c r="EA428" s="250">
        <v>14112</v>
      </c>
      <c r="EB428" s="155"/>
      <c r="EC428" s="75">
        <f t="shared" si="1076"/>
        <v>12</v>
      </c>
      <c r="ED428" s="74">
        <f t="shared" si="1077"/>
        <v>2018</v>
      </c>
      <c r="EE428" s="165">
        <f t="shared" si="1078"/>
        <v>43435</v>
      </c>
      <c r="EF428" s="157">
        <f t="shared" si="1079"/>
        <v>31</v>
      </c>
      <c r="EG428" s="156"/>
      <c r="EH428" s="166">
        <f>IFERROR(HLOOKUP(EH$1,$H$5:$FY$1802,MATCH($A428,$A$5:$A$1802,0),0)*HLOOKUP(EH$2,$H$5:$FY$1802,MATCH($A428,$A$5:$A$1802,0),0),$H$2)</f>
        <v>109551</v>
      </c>
      <c r="EI428" s="166" t="str">
        <f>IFERROR(HLOOKUP(EI$1,$H$5:$FY$1802,MATCH($A428,$A$5:$A$1802,0),0)*HLOOKUP(EI$2,$H$5:$FY$1802,MATCH($A428,$A$5:$A$1802,0),0),$H$2)</f>
        <v>-</v>
      </c>
      <c r="EJ428" s="166">
        <f>IFERROR(HLOOKUP(EJ$1,$H$5:$FY$1802,MATCH($A428,$A$5:$A$1802,0),0)*HLOOKUP(EJ$2,$H$5:$FY$1802,MATCH($A428,$A$5:$A$1802,0),0),$H$2)</f>
        <v>7997223</v>
      </c>
      <c r="EK428" s="166">
        <f>IFERROR(HLOOKUP(EK$1,$H$5:$FY$1802,MATCH($A428,$A$5:$A$1802,0),0)*HLOOKUP(EK$2,$H$5:$FY$1802,MATCH($A428,$A$5:$A$1802,0),0),$H$2)</f>
        <v>14898936</v>
      </c>
      <c r="EL428" s="166">
        <f>IFERROR(HLOOKUP(EL$1,$H$5:$FY$1802,MATCH($A428,$A$5:$A$1802,0),0)*HLOOKUP(EL$2,$H$5:$FY$1802,MATCH($A428,$A$5:$A$1802,0),0),$H$2)</f>
        <v>7186575</v>
      </c>
      <c r="EM428" s="166">
        <f>IFERROR(HLOOKUP(EM$1,$H$5:$FY$1802,MATCH($A428,$A$5:$A$1802,0),0)*HLOOKUP(EM$2,$H$5:$FY$1802,MATCH($A428,$A$5:$A$1802,0),0),$H$2)</f>
        <v>7211043</v>
      </c>
      <c r="EN428" s="166">
        <f>IFERROR(HLOOKUP(EN$1,$H$5:$FY$1802,MATCH($A428,$A$5:$A$1802,0),0)*HLOOKUP(EN$2,$H$5:$FY$1802,MATCH($A428,$A$5:$A$1802,0),0),$H$2)</f>
        <v>171229968</v>
      </c>
      <c r="EO428" s="166">
        <f>IFERROR(HLOOKUP(EO$1,$H$5:$FY$1802,MATCH($A428,$A$5:$A$1802,0),0)*HLOOKUP(EO$2,$H$5:$FY$1802,MATCH($A428,$A$5:$A$1802,0),0),$H$2)</f>
        <v>222956604</v>
      </c>
      <c r="EP428" s="166">
        <f>IFERROR(HLOOKUP(EP$1,$H$5:$FY$1802,MATCH($A428,$A$5:$A$1802,0),0)*HLOOKUP(EP$2,$H$5:$FY$1802,MATCH($A428,$A$5:$A$1802,0),0),$H$2)</f>
        <v>52891230</v>
      </c>
      <c r="EQ428" s="166" t="str">
        <f>IFERROR(HLOOKUP(EQ$1,$H$5:$FY$1802,MATCH($A428,$A$5:$A$1802,0),0)*HLOOKUP(EQ$2,$H$5:$FY$1802,MATCH($A428,$A$5:$A$1802,0),0),$H$2)</f>
        <v>-</v>
      </c>
      <c r="ER428" s="166" t="str">
        <f>IFERROR(HLOOKUP(ER$1,$H$5:$FY$1802,MATCH($A428,$A$5:$A$1802,0),0)*HLOOKUP(ER$2,$H$5:$FY$1802,MATCH($A428,$A$5:$A$1802,0),0),$H$2)</f>
        <v>-</v>
      </c>
      <c r="ES428" s="166" t="str">
        <f>IFERROR(HLOOKUP(ES$1,$H$5:$FY$1802,MATCH($A428,$A$5:$A$1802,0),0)*HLOOKUP(ES$2,$H$5:$FY$1802,MATCH($A428,$A$5:$A$1802,0),0),$H$2)</f>
        <v>-</v>
      </c>
      <c r="ET428" s="166" t="str">
        <f>IFERROR(HLOOKUP(ET$1,$H$5:$FY$1802,MATCH($A428,$A$5:$A$1802,0),0)*HLOOKUP(ET$2,$H$5:$FY$1802,MATCH($A428,$A$5:$A$1802,0),0),$H$2)</f>
        <v>-</v>
      </c>
      <c r="EU428" s="166" t="str">
        <f>IFERROR(HLOOKUP(EU$1,$H$5:$FY$1802,MATCH($A428,$A$5:$A$1802,0),0)*HLOOKUP(EU$2,$H$5:$FY$1802,MATCH($A428,$A$5:$A$1802,0),0),$H$2)</f>
        <v>-</v>
      </c>
      <c r="EV428" s="166" t="str">
        <f>IFERROR(HLOOKUP(EV$1,$H$5:$FY$1802,MATCH($A428,$A$5:$A$1802,0),0)*HLOOKUP(EV$2,$H$5:$FY$1802,MATCH($A428,$A$5:$A$1802,0),0),$H$2)</f>
        <v>-</v>
      </c>
      <c r="EW428" s="166" t="str">
        <f>IFERROR(HLOOKUP(EW$1,$H$5:$FY$1802,MATCH($A428,$A$5:$A$1802,0),0)*HLOOKUP(EW$2,$H$5:$FY$1802,MATCH($A428,$A$5:$A$1802,0),0),$H$2)</f>
        <v>-</v>
      </c>
      <c r="EX428" s="166" t="str">
        <f>IFERROR(HLOOKUP(EX$1,$H$5:$FY$1802,MATCH($A428,$A$5:$A$1802,0),0)*HLOOKUP(EX$2,$H$5:$FY$1802,MATCH($A428,$A$5:$A$1802,0),0),$H$2)</f>
        <v>-</v>
      </c>
      <c r="EY428" s="166" t="str">
        <f>IFERROR(HLOOKUP(EY$1,$H$5:$FY$1802,MATCH($A428,$A$5:$A$1802,0),0)*HLOOKUP(EY$2,$H$5:$FY$1802,MATCH($A428,$A$5:$A$1802,0),0),$H$2)</f>
        <v>-</v>
      </c>
      <c r="EZ428" s="166" t="str">
        <f>IFERROR(HLOOKUP(EZ$1,$H$5:$FY$1802,MATCH($A428,$A$5:$A$1802,0),0)*HLOOKUP(EZ$2,$H$5:$FY$1802,MATCH($A428,$A$5:$A$1802,0),0),$H$2)</f>
        <v>-</v>
      </c>
      <c r="FA428" s="166" t="str">
        <f>IFERROR(HLOOKUP(FA$1,$H$5:$FY$1802,MATCH($A428,$A$5:$A$1802,0),0)*HLOOKUP(FA$2,$H$5:$FY$1802,MATCH($A428,$A$5:$A$1802,0),0),$H$2)</f>
        <v>-</v>
      </c>
      <c r="FB428" s="166">
        <f>IFERROR(HLOOKUP(FB$1,$H$5:$FY$1802,MATCH($A428,$A$5:$A$1802,0),0)*HLOOKUP(FB$2,$H$5:$FY$1802,MATCH($A428,$A$5:$A$1802,0),0),$H$2)</f>
        <v>0</v>
      </c>
      <c r="FC428" s="166">
        <f>IFERROR(HLOOKUP(FC$1,$H$5:$FY$1802,MATCH($A428,$A$5:$A$1802,0),0)*HLOOKUP(FC$2,$H$5:$FY$1802,MATCH($A428,$A$5:$A$1802,0),0),$H$2)</f>
        <v>381790</v>
      </c>
      <c r="FD428" s="166">
        <f>IFERROR(HLOOKUP(FD$1,$H$5:$FY$1802,MATCH($A428,$A$5:$A$1802,0),0)*HLOOKUP(FD$2,$H$5:$FY$1802,MATCH($A428,$A$5:$A$1802,0),0),$H$2)</f>
        <v>15765087</v>
      </c>
      <c r="FE428" s="166">
        <f>IFERROR(HLOOKUP(FE$1,$H$5:$FY$1802,MATCH($A428,$A$5:$A$1802,0),0)*HLOOKUP(FE$2,$H$5:$FY$1802,MATCH($A428,$A$5:$A$1802,0),0),$H$2)</f>
        <v>10644900</v>
      </c>
      <c r="FF428" s="166">
        <f>IFERROR(HLOOKUP(FF$1,$H$5:$FY$1802,MATCH($A428,$A$5:$A$1802,0),0)*HLOOKUP(FF$2,$H$5:$FY$1802,MATCH($A428,$A$5:$A$1802,0),0),$H$2)</f>
        <v>1654026</v>
      </c>
      <c r="FG428" s="166">
        <f>IFERROR(HLOOKUP(FG$1,$H$5:$FY$1802,MATCH($A428,$A$5:$A$1802,0),0)*HLOOKUP(FG$2,$H$5:$FY$1802,MATCH($A428,$A$5:$A$1802,0),0),$H$2)</f>
        <v>21196224</v>
      </c>
      <c r="FH428" s="152"/>
      <c r="FI428" s="405">
        <f t="shared" si="1080"/>
        <v>2.0547827024695353</v>
      </c>
      <c r="FJ428" s="405">
        <f t="shared" si="1080"/>
        <v>1.6304324382616198</v>
      </c>
      <c r="FK428" s="405">
        <f t="shared" si="1081"/>
        <v>2.0243576414673994</v>
      </c>
      <c r="FL428" s="405">
        <f t="shared" si="1082"/>
        <v>1.6297341452547156</v>
      </c>
      <c r="FM428" s="405">
        <f t="shared" si="1083"/>
        <v>1.2779429474634953</v>
      </c>
      <c r="FN428" s="405">
        <f t="shared" si="1084"/>
        <v>1.0665738371217823</v>
      </c>
      <c r="FO428" s="405">
        <f t="shared" si="1085"/>
        <v>1.3878740591151093</v>
      </c>
      <c r="FP428" s="405">
        <f t="shared" si="1086"/>
        <v>1.0654488709381311</v>
      </c>
      <c r="FQ428" s="405">
        <f t="shared" si="1087"/>
        <v>1.2624854819976772</v>
      </c>
      <c r="FR428" s="405">
        <f t="shared" si="1088"/>
        <v>1.0689895470383275</v>
      </c>
      <c r="FS428" s="65"/>
    </row>
    <row r="429" spans="1:175" ht="10.35" customHeight="1" x14ac:dyDescent="0.2">
      <c r="A429" s="180" t="str">
        <f t="shared" si="1075"/>
        <v>2018-19DECEMBERRYE</v>
      </c>
      <c r="B429" s="182" t="str">
        <f t="shared" si="1089"/>
        <v>2018-19</v>
      </c>
      <c r="C429" s="181" t="s">
        <v>835</v>
      </c>
      <c r="D429" s="182" t="str">
        <f>INDEX($FV$16:$FW$26,MATCH($F429,$FV$16:$FV$26,0),2)</f>
        <v>Y59</v>
      </c>
      <c r="E429" s="182" t="str">
        <f>VLOOKUP($D429,$FW$8:$FX$14,2,0)</f>
        <v>South East</v>
      </c>
      <c r="F429" s="273" t="s">
        <v>861</v>
      </c>
      <c r="G429" s="273" t="s">
        <v>877</v>
      </c>
      <c r="H429" s="274">
        <v>70617</v>
      </c>
      <c r="I429" s="274">
        <v>42125</v>
      </c>
      <c r="J429" s="274">
        <v>268978</v>
      </c>
      <c r="K429" s="274">
        <v>6</v>
      </c>
      <c r="L429" s="274">
        <v>3</v>
      </c>
      <c r="M429" s="274" t="s">
        <v>44</v>
      </c>
      <c r="N429" s="274">
        <v>20</v>
      </c>
      <c r="O429" s="274">
        <v>86</v>
      </c>
      <c r="P429" s="274" t="s">
        <v>44</v>
      </c>
      <c r="Q429" s="274" t="s">
        <v>44</v>
      </c>
      <c r="R429" s="274" t="s">
        <v>44</v>
      </c>
      <c r="S429" s="274" t="s">
        <v>44</v>
      </c>
      <c r="T429" s="274">
        <v>49686</v>
      </c>
      <c r="U429" s="274">
        <v>2710</v>
      </c>
      <c r="V429" s="274">
        <v>1670</v>
      </c>
      <c r="W429" s="274">
        <v>24924</v>
      </c>
      <c r="X429" s="274">
        <v>14568</v>
      </c>
      <c r="Y429" s="274">
        <v>859</v>
      </c>
      <c r="Z429" s="274">
        <v>1146112</v>
      </c>
      <c r="AA429" s="274">
        <v>423</v>
      </c>
      <c r="AB429" s="274">
        <v>768</v>
      </c>
      <c r="AC429" s="274">
        <v>1014803</v>
      </c>
      <c r="AD429" s="274">
        <v>608</v>
      </c>
      <c r="AE429" s="274">
        <v>1149</v>
      </c>
      <c r="AF429" s="274">
        <v>26048427</v>
      </c>
      <c r="AG429" s="274">
        <v>1045</v>
      </c>
      <c r="AH429" s="274">
        <v>2121</v>
      </c>
      <c r="AI429" s="274">
        <v>48466908</v>
      </c>
      <c r="AJ429" s="274">
        <v>3327</v>
      </c>
      <c r="AK429" s="274">
        <v>7913</v>
      </c>
      <c r="AL429" s="274">
        <v>3908762</v>
      </c>
      <c r="AM429" s="274">
        <v>4550</v>
      </c>
      <c r="AN429" s="274">
        <v>10643</v>
      </c>
      <c r="AO429" s="274">
        <v>3015</v>
      </c>
      <c r="AP429" s="274">
        <v>17</v>
      </c>
      <c r="AQ429" s="274">
        <v>166</v>
      </c>
      <c r="AR429" s="274">
        <v>344</v>
      </c>
      <c r="AS429" s="274">
        <v>187</v>
      </c>
      <c r="AT429" s="274">
        <v>2645</v>
      </c>
      <c r="AU429" s="274">
        <v>0</v>
      </c>
      <c r="AV429" s="274">
        <v>26871</v>
      </c>
      <c r="AW429" s="274">
        <v>3138</v>
      </c>
      <c r="AX429" s="274">
        <v>16662</v>
      </c>
      <c r="AY429" s="274">
        <v>46671</v>
      </c>
      <c r="AZ429" s="274">
        <v>5428</v>
      </c>
      <c r="BA429" s="274">
        <v>4150</v>
      </c>
      <c r="BB429" s="274">
        <v>3323</v>
      </c>
      <c r="BC429" s="274">
        <v>2586</v>
      </c>
      <c r="BD429" s="274">
        <v>33826</v>
      </c>
      <c r="BE429" s="274">
        <v>27772</v>
      </c>
      <c r="BF429" s="274">
        <v>21059</v>
      </c>
      <c r="BG429" s="274">
        <v>16446</v>
      </c>
      <c r="BH429" s="274">
        <v>1292</v>
      </c>
      <c r="BI429" s="274">
        <v>963</v>
      </c>
      <c r="BJ429" s="274" t="s">
        <v>44</v>
      </c>
      <c r="BK429" s="274" t="s">
        <v>44</v>
      </c>
      <c r="BL429" s="274" t="s">
        <v>44</v>
      </c>
      <c r="BM429" s="274" t="s">
        <v>44</v>
      </c>
      <c r="BN429" s="274" t="s">
        <v>44</v>
      </c>
      <c r="BO429" s="274" t="s">
        <v>44</v>
      </c>
      <c r="BP429" s="274" t="s">
        <v>44</v>
      </c>
      <c r="BQ429" s="274" t="s">
        <v>44</v>
      </c>
      <c r="BR429" s="274" t="s">
        <v>44</v>
      </c>
      <c r="BS429" s="274" t="s">
        <v>44</v>
      </c>
      <c r="BT429" s="274" t="s">
        <v>44</v>
      </c>
      <c r="BU429" s="274" t="s">
        <v>44</v>
      </c>
      <c r="BV429" s="274" t="s">
        <v>44</v>
      </c>
      <c r="BW429" s="274" t="s">
        <v>44</v>
      </c>
      <c r="BX429" s="274" t="s">
        <v>44</v>
      </c>
      <c r="BY429" s="274" t="s">
        <v>44</v>
      </c>
      <c r="BZ429" s="274" t="s">
        <v>44</v>
      </c>
      <c r="CA429" s="274" t="s">
        <v>44</v>
      </c>
      <c r="CB429" s="274" t="s">
        <v>44</v>
      </c>
      <c r="CC429" s="274" t="s">
        <v>44</v>
      </c>
      <c r="CD429" s="274" t="s">
        <v>44</v>
      </c>
      <c r="CE429" s="274" t="s">
        <v>44</v>
      </c>
      <c r="CF429" s="274" t="s">
        <v>44</v>
      </c>
      <c r="CG429" s="274" t="s">
        <v>44</v>
      </c>
      <c r="CH429" s="274" t="s">
        <v>44</v>
      </c>
      <c r="CI429" s="274" t="s">
        <v>44</v>
      </c>
      <c r="CJ429" s="274" t="s">
        <v>44</v>
      </c>
      <c r="CK429" s="274" t="s">
        <v>44</v>
      </c>
      <c r="CL429" s="274" t="s">
        <v>44</v>
      </c>
      <c r="CM429" s="274" t="s">
        <v>44</v>
      </c>
      <c r="CN429" s="274" t="s">
        <v>44</v>
      </c>
      <c r="CO429" s="274" t="s">
        <v>44</v>
      </c>
      <c r="CP429" s="274" t="s">
        <v>44</v>
      </c>
      <c r="CQ429" s="274" t="s">
        <v>44</v>
      </c>
      <c r="CR429" s="274" t="s">
        <v>44</v>
      </c>
      <c r="CS429" s="274" t="s">
        <v>44</v>
      </c>
      <c r="CT429" s="274" t="s">
        <v>44</v>
      </c>
      <c r="CU429" s="274" t="s">
        <v>44</v>
      </c>
      <c r="CV429" s="274" t="s">
        <v>44</v>
      </c>
      <c r="CW429" s="274" t="s">
        <v>44</v>
      </c>
      <c r="CX429" s="274">
        <v>210</v>
      </c>
      <c r="CY429" s="274">
        <v>66141</v>
      </c>
      <c r="CZ429" s="274">
        <v>315</v>
      </c>
      <c r="DA429" s="274">
        <v>528</v>
      </c>
      <c r="DB429" s="274">
        <v>2168</v>
      </c>
      <c r="DC429" s="274">
        <v>83972</v>
      </c>
      <c r="DD429" s="274">
        <v>39</v>
      </c>
      <c r="DE429" s="274">
        <v>77</v>
      </c>
      <c r="DF429" s="274" t="s">
        <v>44</v>
      </c>
      <c r="DG429" s="274" t="s">
        <v>44</v>
      </c>
      <c r="DH429" s="274" t="s">
        <v>44</v>
      </c>
      <c r="DI429" s="274" t="s">
        <v>44</v>
      </c>
      <c r="DJ429" s="274" t="s">
        <v>44</v>
      </c>
      <c r="DK429" s="274">
        <v>0</v>
      </c>
      <c r="DL429" s="251">
        <v>2043</v>
      </c>
      <c r="DM429" s="251">
        <v>1223</v>
      </c>
      <c r="DN429" s="251">
        <v>0</v>
      </c>
      <c r="DO429" s="251">
        <v>344</v>
      </c>
      <c r="DP429" s="251">
        <v>5791440</v>
      </c>
      <c r="DQ429" s="251">
        <v>2835</v>
      </c>
      <c r="DR429" s="251">
        <v>5117</v>
      </c>
      <c r="DS429" s="251">
        <v>6749035</v>
      </c>
      <c r="DT429" s="251">
        <v>5518</v>
      </c>
      <c r="DU429" s="251">
        <v>10178</v>
      </c>
      <c r="DV429" s="251">
        <v>0</v>
      </c>
      <c r="DW429" s="251">
        <v>0</v>
      </c>
      <c r="DX429" s="251">
        <v>0</v>
      </c>
      <c r="DY429" s="251">
        <v>2699030</v>
      </c>
      <c r="DZ429" s="251">
        <v>7846</v>
      </c>
      <c r="EA429" s="251">
        <v>16605</v>
      </c>
      <c r="EB429" s="183"/>
      <c r="EC429" s="184">
        <f t="shared" si="1076"/>
        <v>12</v>
      </c>
      <c r="ED429" s="180">
        <f t="shared" si="1077"/>
        <v>2018</v>
      </c>
      <c r="EE429" s="185">
        <f t="shared" si="1078"/>
        <v>43435</v>
      </c>
      <c r="EF429" s="186">
        <f t="shared" si="1079"/>
        <v>31</v>
      </c>
      <c r="EG429" s="187"/>
      <c r="EH429" s="188">
        <f>IFERROR(HLOOKUP(EH$1,$H$5:$FY$1802,MATCH($A429,$A$5:$A$1802,0),0)*HLOOKUP(EH$2,$H$5:$FY$1802,MATCH($A429,$A$5:$A$1802,0),0),$H$2)</f>
        <v>126375</v>
      </c>
      <c r="EI429" s="188" t="str">
        <f>IFERROR(HLOOKUP(EI$1,$H$5:$FY$1802,MATCH($A429,$A$5:$A$1802,0),0)*HLOOKUP(EI$2,$H$5:$FY$1802,MATCH($A429,$A$5:$A$1802,0),0),$H$2)</f>
        <v>-</v>
      </c>
      <c r="EJ429" s="188">
        <f>IFERROR(HLOOKUP(EJ$1,$H$5:$FY$1802,MATCH($A429,$A$5:$A$1802,0),0)*HLOOKUP(EJ$2,$H$5:$FY$1802,MATCH($A429,$A$5:$A$1802,0),0),$H$2)</f>
        <v>842500</v>
      </c>
      <c r="EK429" s="188">
        <f>IFERROR(HLOOKUP(EK$1,$H$5:$FY$1802,MATCH($A429,$A$5:$A$1802,0),0)*HLOOKUP(EK$2,$H$5:$FY$1802,MATCH($A429,$A$5:$A$1802,0),0),$H$2)</f>
        <v>3622750</v>
      </c>
      <c r="EL429" s="188">
        <f>IFERROR(HLOOKUP(EL$1,$H$5:$FY$1802,MATCH($A429,$A$5:$A$1802,0),0)*HLOOKUP(EL$2,$H$5:$FY$1802,MATCH($A429,$A$5:$A$1802,0),0),$H$2)</f>
        <v>2081280</v>
      </c>
      <c r="EM429" s="188">
        <f>IFERROR(HLOOKUP(EM$1,$H$5:$FY$1802,MATCH($A429,$A$5:$A$1802,0),0)*HLOOKUP(EM$2,$H$5:$FY$1802,MATCH($A429,$A$5:$A$1802,0),0),$H$2)</f>
        <v>1918830</v>
      </c>
      <c r="EN429" s="188">
        <f>IFERROR(HLOOKUP(EN$1,$H$5:$FY$1802,MATCH($A429,$A$5:$A$1802,0),0)*HLOOKUP(EN$2,$H$5:$FY$1802,MATCH($A429,$A$5:$A$1802,0),0),$H$2)</f>
        <v>52863804</v>
      </c>
      <c r="EO429" s="188">
        <f>IFERROR(HLOOKUP(EO$1,$H$5:$FY$1802,MATCH($A429,$A$5:$A$1802,0),0)*HLOOKUP(EO$2,$H$5:$FY$1802,MATCH($A429,$A$5:$A$1802,0),0),$H$2)</f>
        <v>115276584</v>
      </c>
      <c r="EP429" s="188">
        <f>IFERROR(HLOOKUP(EP$1,$H$5:$FY$1802,MATCH($A429,$A$5:$A$1802,0),0)*HLOOKUP(EP$2,$H$5:$FY$1802,MATCH($A429,$A$5:$A$1802,0),0),$H$2)</f>
        <v>9142337</v>
      </c>
      <c r="EQ429" s="188" t="str">
        <f>IFERROR(HLOOKUP(EQ$1,$H$5:$FY$1802,MATCH($A429,$A$5:$A$1802,0),0)*HLOOKUP(EQ$2,$H$5:$FY$1802,MATCH($A429,$A$5:$A$1802,0),0),$H$2)</f>
        <v>-</v>
      </c>
      <c r="ER429" s="188" t="str">
        <f>IFERROR(HLOOKUP(ER$1,$H$5:$FY$1802,MATCH($A429,$A$5:$A$1802,0),0)*HLOOKUP(ER$2,$H$5:$FY$1802,MATCH($A429,$A$5:$A$1802,0),0),$H$2)</f>
        <v>-</v>
      </c>
      <c r="ES429" s="188" t="str">
        <f>IFERROR(HLOOKUP(ES$1,$H$5:$FY$1802,MATCH($A429,$A$5:$A$1802,0),0)*HLOOKUP(ES$2,$H$5:$FY$1802,MATCH($A429,$A$5:$A$1802,0),0),$H$2)</f>
        <v>-</v>
      </c>
      <c r="ET429" s="188" t="str">
        <f>IFERROR(HLOOKUP(ET$1,$H$5:$FY$1802,MATCH($A429,$A$5:$A$1802,0),0)*HLOOKUP(ET$2,$H$5:$FY$1802,MATCH($A429,$A$5:$A$1802,0),0),$H$2)</f>
        <v>-</v>
      </c>
      <c r="EU429" s="188" t="str">
        <f>IFERROR(HLOOKUP(EU$1,$H$5:$FY$1802,MATCH($A429,$A$5:$A$1802,0),0)*HLOOKUP(EU$2,$H$5:$FY$1802,MATCH($A429,$A$5:$A$1802,0),0),$H$2)</f>
        <v>-</v>
      </c>
      <c r="EV429" s="188" t="str">
        <f>IFERROR(HLOOKUP(EV$1,$H$5:$FY$1802,MATCH($A429,$A$5:$A$1802,0),0)*HLOOKUP(EV$2,$H$5:$FY$1802,MATCH($A429,$A$5:$A$1802,0),0),$H$2)</f>
        <v>-</v>
      </c>
      <c r="EW429" s="188" t="str">
        <f>IFERROR(HLOOKUP(EW$1,$H$5:$FY$1802,MATCH($A429,$A$5:$A$1802,0),0)*HLOOKUP(EW$2,$H$5:$FY$1802,MATCH($A429,$A$5:$A$1802,0),0),$H$2)</f>
        <v>-</v>
      </c>
      <c r="EX429" s="188" t="str">
        <f>IFERROR(HLOOKUP(EX$1,$H$5:$FY$1802,MATCH($A429,$A$5:$A$1802,0),0)*HLOOKUP(EX$2,$H$5:$FY$1802,MATCH($A429,$A$5:$A$1802,0),0),$H$2)</f>
        <v>-</v>
      </c>
      <c r="EY429" s="188" t="str">
        <f>IFERROR(HLOOKUP(EY$1,$H$5:$FY$1802,MATCH($A429,$A$5:$A$1802,0),0)*HLOOKUP(EY$2,$H$5:$FY$1802,MATCH($A429,$A$5:$A$1802,0),0),$H$2)</f>
        <v>-</v>
      </c>
      <c r="EZ429" s="188" t="str">
        <f>IFERROR(HLOOKUP(EZ$1,$H$5:$FY$1802,MATCH($A429,$A$5:$A$1802,0),0)*HLOOKUP(EZ$2,$H$5:$FY$1802,MATCH($A429,$A$5:$A$1802,0),0),$H$2)</f>
        <v>-</v>
      </c>
      <c r="FA429" s="188" t="str">
        <f>IFERROR(HLOOKUP(FA$1,$H$5:$FY$1802,MATCH($A429,$A$5:$A$1802,0),0)*HLOOKUP(FA$2,$H$5:$FY$1802,MATCH($A429,$A$5:$A$1802,0),0),$H$2)</f>
        <v>-</v>
      </c>
      <c r="FB429" s="188">
        <f>IFERROR(HLOOKUP(FB$1,$H$5:$FY$1802,MATCH($A429,$A$5:$A$1802,0),0)*HLOOKUP(FB$2,$H$5:$FY$1802,MATCH($A429,$A$5:$A$1802,0),0),$H$2)</f>
        <v>110880</v>
      </c>
      <c r="FC429" s="188">
        <f>IFERROR(HLOOKUP(FC$1,$H$5:$FY$1802,MATCH($A429,$A$5:$A$1802,0),0)*HLOOKUP(FC$2,$H$5:$FY$1802,MATCH($A429,$A$5:$A$1802,0),0),$H$2)</f>
        <v>166936</v>
      </c>
      <c r="FD429" s="188">
        <f>IFERROR(HLOOKUP(FD$1,$H$5:$FY$1802,MATCH($A429,$A$5:$A$1802,0),0)*HLOOKUP(FD$2,$H$5:$FY$1802,MATCH($A429,$A$5:$A$1802,0),0),$H$2)</f>
        <v>10454031</v>
      </c>
      <c r="FE429" s="188">
        <f>IFERROR(HLOOKUP(FE$1,$H$5:$FY$1802,MATCH($A429,$A$5:$A$1802,0),0)*HLOOKUP(FE$2,$H$5:$FY$1802,MATCH($A429,$A$5:$A$1802,0),0),$H$2)</f>
        <v>12447694</v>
      </c>
      <c r="FF429" s="188">
        <f>IFERROR(HLOOKUP(FF$1,$H$5:$FY$1802,MATCH($A429,$A$5:$A$1802,0),0)*HLOOKUP(FF$2,$H$5:$FY$1802,MATCH($A429,$A$5:$A$1802,0),0),$H$2)</f>
        <v>0</v>
      </c>
      <c r="FG429" s="188">
        <f>IFERROR(HLOOKUP(FG$1,$H$5:$FY$1802,MATCH($A429,$A$5:$A$1802,0),0)*HLOOKUP(FG$2,$H$5:$FY$1802,MATCH($A429,$A$5:$A$1802,0),0),$H$2)</f>
        <v>5712120</v>
      </c>
      <c r="FH429" s="189"/>
      <c r="FI429" s="406">
        <f t="shared" si="1080"/>
        <v>2.0029520295202952</v>
      </c>
      <c r="FJ429" s="406">
        <f t="shared" si="1080"/>
        <v>1.5313653136531364</v>
      </c>
      <c r="FK429" s="406">
        <f t="shared" si="1081"/>
        <v>1.9898203592814372</v>
      </c>
      <c r="FL429" s="406">
        <f t="shared" si="1082"/>
        <v>1.5485029940119761</v>
      </c>
      <c r="FM429" s="406">
        <f t="shared" si="1083"/>
        <v>1.3571657839833093</v>
      </c>
      <c r="FN429" s="406">
        <f t="shared" si="1084"/>
        <v>1.1142673728133525</v>
      </c>
      <c r="FO429" s="406">
        <f t="shared" si="1085"/>
        <v>1.44556562328391</v>
      </c>
      <c r="FP429" s="406">
        <f t="shared" si="1086"/>
        <v>1.1289126853377265</v>
      </c>
      <c r="FQ429" s="406">
        <f t="shared" si="1087"/>
        <v>1.5040745052386495</v>
      </c>
      <c r="FR429" s="406">
        <f t="shared" si="1088"/>
        <v>1.1210710128055879</v>
      </c>
      <c r="FS429" s="410"/>
    </row>
    <row r="430" spans="1:175" ht="10.35" customHeight="1" x14ac:dyDescent="0.2">
      <c r="A430" s="74" t="str">
        <f t="shared" si="1075"/>
        <v>2018-19DECEMBERRYD</v>
      </c>
      <c r="B430" s="163" t="str">
        <f t="shared" si="1089"/>
        <v>2018-19</v>
      </c>
      <c r="C430" s="26" t="s">
        <v>835</v>
      </c>
      <c r="D430" s="163" t="str">
        <f>INDEX($FV$16:$FW$26,MATCH($F430,$FV$16:$FV$26,0),2)</f>
        <v>Y59</v>
      </c>
      <c r="E430" s="163" t="str">
        <f>VLOOKUP($D430,$FW$8:$FX$14,2,0)</f>
        <v>South East</v>
      </c>
      <c r="F430" s="271" t="s">
        <v>863</v>
      </c>
      <c r="G430" s="271" t="s">
        <v>878</v>
      </c>
      <c r="H430" s="272">
        <v>86490</v>
      </c>
      <c r="I430" s="272">
        <v>67727</v>
      </c>
      <c r="J430" s="272">
        <v>794380</v>
      </c>
      <c r="K430" s="272">
        <v>12</v>
      </c>
      <c r="L430" s="272">
        <v>2</v>
      </c>
      <c r="M430" s="272" t="s">
        <v>44</v>
      </c>
      <c r="N430" s="272">
        <v>75</v>
      </c>
      <c r="O430" s="272">
        <v>159</v>
      </c>
      <c r="P430" s="272" t="s">
        <v>44</v>
      </c>
      <c r="Q430" s="272" t="s">
        <v>44</v>
      </c>
      <c r="R430" s="272" t="s">
        <v>44</v>
      </c>
      <c r="S430" s="272" t="s">
        <v>44</v>
      </c>
      <c r="T430" s="272">
        <v>63713</v>
      </c>
      <c r="U430" s="272">
        <v>3938</v>
      </c>
      <c r="V430" s="272">
        <v>2473</v>
      </c>
      <c r="W430" s="272">
        <v>33928</v>
      </c>
      <c r="X430" s="272">
        <v>19316</v>
      </c>
      <c r="Y430" s="272">
        <v>725</v>
      </c>
      <c r="Z430" s="272">
        <v>1834595</v>
      </c>
      <c r="AA430" s="272">
        <v>466</v>
      </c>
      <c r="AB430" s="272">
        <v>853</v>
      </c>
      <c r="AC430" s="272">
        <v>1524423</v>
      </c>
      <c r="AD430" s="272">
        <v>616</v>
      </c>
      <c r="AE430" s="272">
        <v>1150</v>
      </c>
      <c r="AF430" s="272">
        <v>41627125</v>
      </c>
      <c r="AG430" s="272">
        <v>1227</v>
      </c>
      <c r="AH430" s="272">
        <v>2341</v>
      </c>
      <c r="AI430" s="272">
        <v>119443146</v>
      </c>
      <c r="AJ430" s="272">
        <v>6184</v>
      </c>
      <c r="AK430" s="272">
        <v>14297</v>
      </c>
      <c r="AL430" s="272">
        <v>5731640</v>
      </c>
      <c r="AM430" s="272">
        <v>7906</v>
      </c>
      <c r="AN430" s="272">
        <v>17104</v>
      </c>
      <c r="AO430" s="272">
        <v>4003</v>
      </c>
      <c r="AP430" s="272">
        <v>128</v>
      </c>
      <c r="AQ430" s="272">
        <v>818</v>
      </c>
      <c r="AR430" s="272">
        <v>735</v>
      </c>
      <c r="AS430" s="272">
        <v>264</v>
      </c>
      <c r="AT430" s="272">
        <v>2793</v>
      </c>
      <c r="AU430" s="272">
        <v>624</v>
      </c>
      <c r="AV430" s="272">
        <v>38502</v>
      </c>
      <c r="AW430" s="272">
        <v>517</v>
      </c>
      <c r="AX430" s="272">
        <v>20691</v>
      </c>
      <c r="AY430" s="272">
        <v>59710</v>
      </c>
      <c r="AZ430" s="272">
        <v>8940</v>
      </c>
      <c r="BA430" s="272">
        <v>6582</v>
      </c>
      <c r="BB430" s="272">
        <v>5551</v>
      </c>
      <c r="BC430" s="272">
        <v>4165</v>
      </c>
      <c r="BD430" s="272">
        <v>46716</v>
      </c>
      <c r="BE430" s="272">
        <v>36995</v>
      </c>
      <c r="BF430" s="272">
        <v>33264</v>
      </c>
      <c r="BG430" s="272">
        <v>20429</v>
      </c>
      <c r="BH430" s="272">
        <v>1250</v>
      </c>
      <c r="BI430" s="272">
        <v>757</v>
      </c>
      <c r="BJ430" s="272" t="s">
        <v>44</v>
      </c>
      <c r="BK430" s="272" t="s">
        <v>44</v>
      </c>
      <c r="BL430" s="272" t="s">
        <v>44</v>
      </c>
      <c r="BM430" s="272" t="s">
        <v>44</v>
      </c>
      <c r="BN430" s="272" t="s">
        <v>44</v>
      </c>
      <c r="BO430" s="272" t="s">
        <v>44</v>
      </c>
      <c r="BP430" s="272" t="s">
        <v>44</v>
      </c>
      <c r="BQ430" s="272" t="s">
        <v>44</v>
      </c>
      <c r="BR430" s="272" t="s">
        <v>44</v>
      </c>
      <c r="BS430" s="272" t="s">
        <v>44</v>
      </c>
      <c r="BT430" s="272" t="s">
        <v>44</v>
      </c>
      <c r="BU430" s="272" t="s">
        <v>44</v>
      </c>
      <c r="BV430" s="272" t="s">
        <v>44</v>
      </c>
      <c r="BW430" s="272" t="s">
        <v>44</v>
      </c>
      <c r="BX430" s="272" t="s">
        <v>44</v>
      </c>
      <c r="BY430" s="272" t="s">
        <v>44</v>
      </c>
      <c r="BZ430" s="272" t="s">
        <v>44</v>
      </c>
      <c r="CA430" s="272" t="s">
        <v>44</v>
      </c>
      <c r="CB430" s="272" t="s">
        <v>44</v>
      </c>
      <c r="CC430" s="272" t="s">
        <v>44</v>
      </c>
      <c r="CD430" s="272" t="s">
        <v>44</v>
      </c>
      <c r="CE430" s="272" t="s">
        <v>44</v>
      </c>
      <c r="CF430" s="272" t="s">
        <v>44</v>
      </c>
      <c r="CG430" s="272" t="s">
        <v>44</v>
      </c>
      <c r="CH430" s="272" t="s">
        <v>44</v>
      </c>
      <c r="CI430" s="272" t="s">
        <v>44</v>
      </c>
      <c r="CJ430" s="272" t="s">
        <v>44</v>
      </c>
      <c r="CK430" s="272" t="s">
        <v>44</v>
      </c>
      <c r="CL430" s="272" t="s">
        <v>44</v>
      </c>
      <c r="CM430" s="272" t="s">
        <v>44</v>
      </c>
      <c r="CN430" s="272" t="s">
        <v>44</v>
      </c>
      <c r="CO430" s="272" t="s">
        <v>44</v>
      </c>
      <c r="CP430" s="272" t="s">
        <v>44</v>
      </c>
      <c r="CQ430" s="272" t="s">
        <v>44</v>
      </c>
      <c r="CR430" s="272" t="s">
        <v>44</v>
      </c>
      <c r="CS430" s="272" t="s">
        <v>44</v>
      </c>
      <c r="CT430" s="272" t="s">
        <v>44</v>
      </c>
      <c r="CU430" s="272" t="s">
        <v>44</v>
      </c>
      <c r="CV430" s="272" t="s">
        <v>44</v>
      </c>
      <c r="CW430" s="272" t="s">
        <v>44</v>
      </c>
      <c r="CX430" s="272">
        <v>403</v>
      </c>
      <c r="CY430" s="272">
        <v>116328</v>
      </c>
      <c r="CZ430" s="272">
        <v>289</v>
      </c>
      <c r="DA430" s="272">
        <v>464</v>
      </c>
      <c r="DB430" s="272">
        <v>2903</v>
      </c>
      <c r="DC430" s="272">
        <v>152342</v>
      </c>
      <c r="DD430" s="272">
        <v>52</v>
      </c>
      <c r="DE430" s="272">
        <v>71</v>
      </c>
      <c r="DF430" s="272" t="s">
        <v>44</v>
      </c>
      <c r="DG430" s="272" t="s">
        <v>44</v>
      </c>
      <c r="DH430" s="272" t="s">
        <v>44</v>
      </c>
      <c r="DI430" s="272" t="s">
        <v>44</v>
      </c>
      <c r="DJ430" s="272" t="s">
        <v>44</v>
      </c>
      <c r="DK430" s="272">
        <v>0</v>
      </c>
      <c r="DL430" s="250">
        <v>147</v>
      </c>
      <c r="DM430" s="250">
        <v>1389</v>
      </c>
      <c r="DN430" s="250">
        <v>0</v>
      </c>
      <c r="DO430" s="250">
        <v>267</v>
      </c>
      <c r="DP430" s="250">
        <v>978256</v>
      </c>
      <c r="DQ430" s="250">
        <v>6655</v>
      </c>
      <c r="DR430" s="250">
        <v>14685</v>
      </c>
      <c r="DS430" s="250">
        <v>11823948</v>
      </c>
      <c r="DT430" s="250">
        <v>8513</v>
      </c>
      <c r="DU430" s="250">
        <v>17457</v>
      </c>
      <c r="DV430" s="250">
        <v>0</v>
      </c>
      <c r="DW430" s="250">
        <v>0</v>
      </c>
      <c r="DX430" s="250">
        <v>0</v>
      </c>
      <c r="DY430" s="250">
        <v>3256947</v>
      </c>
      <c r="DZ430" s="250">
        <v>12198</v>
      </c>
      <c r="EA430" s="250">
        <v>24773</v>
      </c>
      <c r="EB430" s="155"/>
      <c r="EC430" s="75">
        <f t="shared" si="1076"/>
        <v>12</v>
      </c>
      <c r="ED430" s="74">
        <f t="shared" si="1077"/>
        <v>2018</v>
      </c>
      <c r="EE430" s="165">
        <f t="shared" si="1078"/>
        <v>43435</v>
      </c>
      <c r="EF430" s="157">
        <f t="shared" si="1079"/>
        <v>31</v>
      </c>
      <c r="EG430" s="156"/>
      <c r="EH430" s="166">
        <f>IFERROR(HLOOKUP(EH$1,$H$5:$FY$1802,MATCH($A430,$A$5:$A$1802,0),0)*HLOOKUP(EH$2,$H$5:$FY$1802,MATCH($A430,$A$5:$A$1802,0),0),$H$2)</f>
        <v>135454</v>
      </c>
      <c r="EI430" s="166" t="str">
        <f>IFERROR(HLOOKUP(EI$1,$H$5:$FY$1802,MATCH($A430,$A$5:$A$1802,0),0)*HLOOKUP(EI$2,$H$5:$FY$1802,MATCH($A430,$A$5:$A$1802,0),0),$H$2)</f>
        <v>-</v>
      </c>
      <c r="EJ430" s="166">
        <f>IFERROR(HLOOKUP(EJ$1,$H$5:$FY$1802,MATCH($A430,$A$5:$A$1802,0),0)*HLOOKUP(EJ$2,$H$5:$FY$1802,MATCH($A430,$A$5:$A$1802,0),0),$H$2)</f>
        <v>5079525</v>
      </c>
      <c r="EK430" s="166">
        <f>IFERROR(HLOOKUP(EK$1,$H$5:$FY$1802,MATCH($A430,$A$5:$A$1802,0),0)*HLOOKUP(EK$2,$H$5:$FY$1802,MATCH($A430,$A$5:$A$1802,0),0),$H$2)</f>
        <v>10768593</v>
      </c>
      <c r="EL430" s="166">
        <f>IFERROR(HLOOKUP(EL$1,$H$5:$FY$1802,MATCH($A430,$A$5:$A$1802,0),0)*HLOOKUP(EL$2,$H$5:$FY$1802,MATCH($A430,$A$5:$A$1802,0),0),$H$2)</f>
        <v>3359114</v>
      </c>
      <c r="EM430" s="166">
        <f>IFERROR(HLOOKUP(EM$1,$H$5:$FY$1802,MATCH($A430,$A$5:$A$1802,0),0)*HLOOKUP(EM$2,$H$5:$FY$1802,MATCH($A430,$A$5:$A$1802,0),0),$H$2)</f>
        <v>2843950</v>
      </c>
      <c r="EN430" s="166">
        <f>IFERROR(HLOOKUP(EN$1,$H$5:$FY$1802,MATCH($A430,$A$5:$A$1802,0),0)*HLOOKUP(EN$2,$H$5:$FY$1802,MATCH($A430,$A$5:$A$1802,0),0),$H$2)</f>
        <v>79425448</v>
      </c>
      <c r="EO430" s="166">
        <f>IFERROR(HLOOKUP(EO$1,$H$5:$FY$1802,MATCH($A430,$A$5:$A$1802,0),0)*HLOOKUP(EO$2,$H$5:$FY$1802,MATCH($A430,$A$5:$A$1802,0),0),$H$2)</f>
        <v>276160852</v>
      </c>
      <c r="EP430" s="166">
        <f>IFERROR(HLOOKUP(EP$1,$H$5:$FY$1802,MATCH($A430,$A$5:$A$1802,0),0)*HLOOKUP(EP$2,$H$5:$FY$1802,MATCH($A430,$A$5:$A$1802,0),0),$H$2)</f>
        <v>12400400</v>
      </c>
      <c r="EQ430" s="166" t="str">
        <f>IFERROR(HLOOKUP(EQ$1,$H$5:$FY$1802,MATCH($A430,$A$5:$A$1802,0),0)*HLOOKUP(EQ$2,$H$5:$FY$1802,MATCH($A430,$A$5:$A$1802,0),0),$H$2)</f>
        <v>-</v>
      </c>
      <c r="ER430" s="166" t="str">
        <f>IFERROR(HLOOKUP(ER$1,$H$5:$FY$1802,MATCH($A430,$A$5:$A$1802,0),0)*HLOOKUP(ER$2,$H$5:$FY$1802,MATCH($A430,$A$5:$A$1802,0),0),$H$2)</f>
        <v>-</v>
      </c>
      <c r="ES430" s="166" t="str">
        <f>IFERROR(HLOOKUP(ES$1,$H$5:$FY$1802,MATCH($A430,$A$5:$A$1802,0),0)*HLOOKUP(ES$2,$H$5:$FY$1802,MATCH($A430,$A$5:$A$1802,0),0),$H$2)</f>
        <v>-</v>
      </c>
      <c r="ET430" s="166" t="str">
        <f>IFERROR(HLOOKUP(ET$1,$H$5:$FY$1802,MATCH($A430,$A$5:$A$1802,0),0)*HLOOKUP(ET$2,$H$5:$FY$1802,MATCH($A430,$A$5:$A$1802,0),0),$H$2)</f>
        <v>-</v>
      </c>
      <c r="EU430" s="166" t="str">
        <f>IFERROR(HLOOKUP(EU$1,$H$5:$FY$1802,MATCH($A430,$A$5:$A$1802,0),0)*HLOOKUP(EU$2,$H$5:$FY$1802,MATCH($A430,$A$5:$A$1802,0),0),$H$2)</f>
        <v>-</v>
      </c>
      <c r="EV430" s="166" t="str">
        <f>IFERROR(HLOOKUP(EV$1,$H$5:$FY$1802,MATCH($A430,$A$5:$A$1802,0),0)*HLOOKUP(EV$2,$H$5:$FY$1802,MATCH($A430,$A$5:$A$1802,0),0),$H$2)</f>
        <v>-</v>
      </c>
      <c r="EW430" s="166" t="str">
        <f>IFERROR(HLOOKUP(EW$1,$H$5:$FY$1802,MATCH($A430,$A$5:$A$1802,0),0)*HLOOKUP(EW$2,$H$5:$FY$1802,MATCH($A430,$A$5:$A$1802,0),0),$H$2)</f>
        <v>-</v>
      </c>
      <c r="EX430" s="166" t="str">
        <f>IFERROR(HLOOKUP(EX$1,$H$5:$FY$1802,MATCH($A430,$A$5:$A$1802,0),0)*HLOOKUP(EX$2,$H$5:$FY$1802,MATCH($A430,$A$5:$A$1802,0),0),$H$2)</f>
        <v>-</v>
      </c>
      <c r="EY430" s="166" t="str">
        <f>IFERROR(HLOOKUP(EY$1,$H$5:$FY$1802,MATCH($A430,$A$5:$A$1802,0),0)*HLOOKUP(EY$2,$H$5:$FY$1802,MATCH($A430,$A$5:$A$1802,0),0),$H$2)</f>
        <v>-</v>
      </c>
      <c r="EZ430" s="166" t="str">
        <f>IFERROR(HLOOKUP(EZ$1,$H$5:$FY$1802,MATCH($A430,$A$5:$A$1802,0),0)*HLOOKUP(EZ$2,$H$5:$FY$1802,MATCH($A430,$A$5:$A$1802,0),0),$H$2)</f>
        <v>-</v>
      </c>
      <c r="FA430" s="166" t="str">
        <f>IFERROR(HLOOKUP(FA$1,$H$5:$FY$1802,MATCH($A430,$A$5:$A$1802,0),0)*HLOOKUP(FA$2,$H$5:$FY$1802,MATCH($A430,$A$5:$A$1802,0),0),$H$2)</f>
        <v>-</v>
      </c>
      <c r="FB430" s="166">
        <f>IFERROR(HLOOKUP(FB$1,$H$5:$FY$1802,MATCH($A430,$A$5:$A$1802,0),0)*HLOOKUP(FB$2,$H$5:$FY$1802,MATCH($A430,$A$5:$A$1802,0),0),$H$2)</f>
        <v>186992</v>
      </c>
      <c r="FC430" s="166">
        <f>IFERROR(HLOOKUP(FC$1,$H$5:$FY$1802,MATCH($A430,$A$5:$A$1802,0),0)*HLOOKUP(FC$2,$H$5:$FY$1802,MATCH($A430,$A$5:$A$1802,0),0),$H$2)</f>
        <v>206113</v>
      </c>
      <c r="FD430" s="166">
        <f>IFERROR(HLOOKUP(FD$1,$H$5:$FY$1802,MATCH($A430,$A$5:$A$1802,0),0)*HLOOKUP(FD$2,$H$5:$FY$1802,MATCH($A430,$A$5:$A$1802,0),0),$H$2)</f>
        <v>2158695</v>
      </c>
      <c r="FE430" s="166">
        <f>IFERROR(HLOOKUP(FE$1,$H$5:$FY$1802,MATCH($A430,$A$5:$A$1802,0),0)*HLOOKUP(FE$2,$H$5:$FY$1802,MATCH($A430,$A$5:$A$1802,0),0),$H$2)</f>
        <v>24247773</v>
      </c>
      <c r="FF430" s="166">
        <f>IFERROR(HLOOKUP(FF$1,$H$5:$FY$1802,MATCH($A430,$A$5:$A$1802,0),0)*HLOOKUP(FF$2,$H$5:$FY$1802,MATCH($A430,$A$5:$A$1802,0),0),$H$2)</f>
        <v>0</v>
      </c>
      <c r="FG430" s="166">
        <f>IFERROR(HLOOKUP(FG$1,$H$5:$FY$1802,MATCH($A430,$A$5:$A$1802,0),0)*HLOOKUP(FG$2,$H$5:$FY$1802,MATCH($A430,$A$5:$A$1802,0),0),$H$2)</f>
        <v>6614391</v>
      </c>
      <c r="FH430" s="152"/>
      <c r="FI430" s="405">
        <f t="shared" si="1080"/>
        <v>2.2701879126460134</v>
      </c>
      <c r="FJ430" s="405">
        <f t="shared" si="1080"/>
        <v>1.6714068054850177</v>
      </c>
      <c r="FK430" s="405">
        <f t="shared" si="1081"/>
        <v>2.2446421350586334</v>
      </c>
      <c r="FL430" s="405">
        <f t="shared" si="1082"/>
        <v>1.6841892438334007</v>
      </c>
      <c r="FM430" s="405">
        <f t="shared" si="1083"/>
        <v>1.3769158217401556</v>
      </c>
      <c r="FN430" s="405">
        <f t="shared" si="1084"/>
        <v>1.0903973119547277</v>
      </c>
      <c r="FO430" s="405">
        <f t="shared" si="1085"/>
        <v>1.7220956719817768</v>
      </c>
      <c r="FP430" s="405">
        <f t="shared" si="1086"/>
        <v>1.0576206253882792</v>
      </c>
      <c r="FQ430" s="405">
        <f t="shared" si="1087"/>
        <v>1.7241379310344827</v>
      </c>
      <c r="FR430" s="405">
        <f t="shared" si="1088"/>
        <v>1.0441379310344827</v>
      </c>
      <c r="FS430" s="65"/>
    </row>
    <row r="431" spans="1:175" ht="10.35" customHeight="1" x14ac:dyDescent="0.2">
      <c r="A431" s="74" t="str">
        <f t="shared" si="1075"/>
        <v>2018-19DECEMBERRYF</v>
      </c>
      <c r="B431" s="163" t="str">
        <f t="shared" si="1089"/>
        <v>2018-19</v>
      </c>
      <c r="C431" s="26" t="s">
        <v>835</v>
      </c>
      <c r="D431" s="163" t="str">
        <f>INDEX($FV$16:$FW$26,MATCH($F431,$FV$16:$FV$26,0),2)</f>
        <v>Y58</v>
      </c>
      <c r="E431" s="163" t="str">
        <f>VLOOKUP($D431,$FW$8:$FX$14,2,0)</f>
        <v>South West</v>
      </c>
      <c r="F431" s="271" t="s">
        <v>865</v>
      </c>
      <c r="G431" s="271" t="s">
        <v>879</v>
      </c>
      <c r="H431" s="272">
        <v>109613</v>
      </c>
      <c r="I431" s="272">
        <v>81873</v>
      </c>
      <c r="J431" s="272">
        <v>425251</v>
      </c>
      <c r="K431" s="272">
        <v>5</v>
      </c>
      <c r="L431" s="272">
        <v>2</v>
      </c>
      <c r="M431" s="272" t="s">
        <v>44</v>
      </c>
      <c r="N431" s="272">
        <v>22</v>
      </c>
      <c r="O431" s="272">
        <v>63</v>
      </c>
      <c r="P431" s="272" t="s">
        <v>44</v>
      </c>
      <c r="Q431" s="272" t="s">
        <v>44</v>
      </c>
      <c r="R431" s="272" t="s">
        <v>44</v>
      </c>
      <c r="S431" s="272" t="s">
        <v>44</v>
      </c>
      <c r="T431" s="272">
        <v>77325</v>
      </c>
      <c r="U431" s="272">
        <v>4488</v>
      </c>
      <c r="V431" s="272">
        <v>2773</v>
      </c>
      <c r="W431" s="272">
        <v>42924</v>
      </c>
      <c r="X431" s="272">
        <v>18884</v>
      </c>
      <c r="Y431" s="272">
        <v>1371</v>
      </c>
      <c r="Z431" s="272">
        <v>1835070</v>
      </c>
      <c r="AA431" s="272">
        <v>409</v>
      </c>
      <c r="AB431" s="272">
        <v>738</v>
      </c>
      <c r="AC431" s="272">
        <v>1835531</v>
      </c>
      <c r="AD431" s="272">
        <v>662</v>
      </c>
      <c r="AE431" s="272">
        <v>1241</v>
      </c>
      <c r="AF431" s="272">
        <v>70557150</v>
      </c>
      <c r="AG431" s="272">
        <v>1644</v>
      </c>
      <c r="AH431" s="272">
        <v>3488</v>
      </c>
      <c r="AI431" s="272">
        <v>79421275</v>
      </c>
      <c r="AJ431" s="272">
        <v>4206</v>
      </c>
      <c r="AK431" s="272">
        <v>9787</v>
      </c>
      <c r="AL431" s="272">
        <v>8295771</v>
      </c>
      <c r="AM431" s="272">
        <v>6051</v>
      </c>
      <c r="AN431" s="272">
        <v>13221</v>
      </c>
      <c r="AO431" s="272">
        <v>4368</v>
      </c>
      <c r="AP431" s="272">
        <v>486</v>
      </c>
      <c r="AQ431" s="272">
        <v>1711</v>
      </c>
      <c r="AR431" s="272">
        <v>5075</v>
      </c>
      <c r="AS431" s="272">
        <v>504</v>
      </c>
      <c r="AT431" s="272">
        <v>1667</v>
      </c>
      <c r="AU431" s="272">
        <v>13</v>
      </c>
      <c r="AV431" s="272">
        <v>41373</v>
      </c>
      <c r="AW431" s="272">
        <v>3660</v>
      </c>
      <c r="AX431" s="272">
        <v>27924</v>
      </c>
      <c r="AY431" s="272">
        <v>72957</v>
      </c>
      <c r="AZ431" s="272">
        <v>10118</v>
      </c>
      <c r="BA431" s="272">
        <v>7776</v>
      </c>
      <c r="BB431" s="272">
        <v>6320</v>
      </c>
      <c r="BC431" s="272">
        <v>4896</v>
      </c>
      <c r="BD431" s="272">
        <v>58111</v>
      </c>
      <c r="BE431" s="272">
        <v>49291</v>
      </c>
      <c r="BF431" s="272">
        <v>26775</v>
      </c>
      <c r="BG431" s="272">
        <v>20151</v>
      </c>
      <c r="BH431" s="272">
        <v>1849</v>
      </c>
      <c r="BI431" s="272">
        <v>1440</v>
      </c>
      <c r="BJ431" s="272" t="s">
        <v>44</v>
      </c>
      <c r="BK431" s="272" t="s">
        <v>44</v>
      </c>
      <c r="BL431" s="272" t="s">
        <v>44</v>
      </c>
      <c r="BM431" s="272" t="s">
        <v>44</v>
      </c>
      <c r="BN431" s="272" t="s">
        <v>44</v>
      </c>
      <c r="BO431" s="272" t="s">
        <v>44</v>
      </c>
      <c r="BP431" s="272" t="s">
        <v>44</v>
      </c>
      <c r="BQ431" s="272" t="s">
        <v>44</v>
      </c>
      <c r="BR431" s="272" t="s">
        <v>44</v>
      </c>
      <c r="BS431" s="272" t="s">
        <v>44</v>
      </c>
      <c r="BT431" s="272" t="s">
        <v>44</v>
      </c>
      <c r="BU431" s="272" t="s">
        <v>44</v>
      </c>
      <c r="BV431" s="272" t="s">
        <v>44</v>
      </c>
      <c r="BW431" s="272" t="s">
        <v>44</v>
      </c>
      <c r="BX431" s="272" t="s">
        <v>44</v>
      </c>
      <c r="BY431" s="272" t="s">
        <v>44</v>
      </c>
      <c r="BZ431" s="272" t="s">
        <v>44</v>
      </c>
      <c r="CA431" s="272" t="s">
        <v>44</v>
      </c>
      <c r="CB431" s="272" t="s">
        <v>44</v>
      </c>
      <c r="CC431" s="272" t="s">
        <v>44</v>
      </c>
      <c r="CD431" s="272" t="s">
        <v>44</v>
      </c>
      <c r="CE431" s="272" t="s">
        <v>44</v>
      </c>
      <c r="CF431" s="272" t="s">
        <v>44</v>
      </c>
      <c r="CG431" s="272" t="s">
        <v>44</v>
      </c>
      <c r="CH431" s="272" t="s">
        <v>44</v>
      </c>
      <c r="CI431" s="272" t="s">
        <v>44</v>
      </c>
      <c r="CJ431" s="272" t="s">
        <v>44</v>
      </c>
      <c r="CK431" s="272" t="s">
        <v>44</v>
      </c>
      <c r="CL431" s="272" t="s">
        <v>44</v>
      </c>
      <c r="CM431" s="272" t="s">
        <v>44</v>
      </c>
      <c r="CN431" s="272" t="s">
        <v>44</v>
      </c>
      <c r="CO431" s="272" t="s">
        <v>44</v>
      </c>
      <c r="CP431" s="272" t="s">
        <v>44</v>
      </c>
      <c r="CQ431" s="272" t="s">
        <v>44</v>
      </c>
      <c r="CR431" s="272" t="s">
        <v>44</v>
      </c>
      <c r="CS431" s="272" t="s">
        <v>44</v>
      </c>
      <c r="CT431" s="272" t="s">
        <v>44</v>
      </c>
      <c r="CU431" s="272" t="s">
        <v>44</v>
      </c>
      <c r="CV431" s="272" t="s">
        <v>44</v>
      </c>
      <c r="CW431" s="272" t="s">
        <v>44</v>
      </c>
      <c r="CX431" s="272">
        <v>420</v>
      </c>
      <c r="CY431" s="272">
        <v>143394</v>
      </c>
      <c r="CZ431" s="272">
        <v>341</v>
      </c>
      <c r="DA431" s="272">
        <v>606</v>
      </c>
      <c r="DB431" s="272">
        <v>2653</v>
      </c>
      <c r="DC431" s="272">
        <v>118344</v>
      </c>
      <c r="DD431" s="272">
        <v>45</v>
      </c>
      <c r="DE431" s="272">
        <v>83</v>
      </c>
      <c r="DF431" s="272" t="s">
        <v>44</v>
      </c>
      <c r="DG431" s="272" t="s">
        <v>44</v>
      </c>
      <c r="DH431" s="272" t="s">
        <v>44</v>
      </c>
      <c r="DI431" s="272" t="s">
        <v>44</v>
      </c>
      <c r="DJ431" s="272" t="s">
        <v>44</v>
      </c>
      <c r="DK431" s="272">
        <v>178</v>
      </c>
      <c r="DL431" s="250">
        <v>934</v>
      </c>
      <c r="DM431" s="250">
        <v>738</v>
      </c>
      <c r="DN431" s="250">
        <v>19</v>
      </c>
      <c r="DO431" s="250">
        <v>1236</v>
      </c>
      <c r="DP431" s="250">
        <v>5812300</v>
      </c>
      <c r="DQ431" s="250">
        <v>6223</v>
      </c>
      <c r="DR431" s="250">
        <v>12346</v>
      </c>
      <c r="DS431" s="250">
        <v>5584052</v>
      </c>
      <c r="DT431" s="250">
        <v>7566</v>
      </c>
      <c r="DU431" s="250">
        <v>15894</v>
      </c>
      <c r="DV431" s="250">
        <v>167181</v>
      </c>
      <c r="DW431" s="250">
        <v>8799</v>
      </c>
      <c r="DX431" s="250">
        <v>17371</v>
      </c>
      <c r="DY431" s="250">
        <v>11336604</v>
      </c>
      <c r="DZ431" s="250">
        <v>9172</v>
      </c>
      <c r="EA431" s="250">
        <v>19346</v>
      </c>
      <c r="EB431" s="155"/>
      <c r="EC431" s="75">
        <f t="shared" si="1076"/>
        <v>12</v>
      </c>
      <c r="ED431" s="74">
        <f t="shared" si="1077"/>
        <v>2018</v>
      </c>
      <c r="EE431" s="165">
        <f t="shared" si="1078"/>
        <v>43435</v>
      </c>
      <c r="EF431" s="157">
        <f t="shared" si="1079"/>
        <v>31</v>
      </c>
      <c r="EG431" s="156"/>
      <c r="EH431" s="166">
        <f>IFERROR(HLOOKUP(EH$1,$H$5:$FY$1802,MATCH($A431,$A$5:$A$1802,0),0)*HLOOKUP(EH$2,$H$5:$FY$1802,MATCH($A431,$A$5:$A$1802,0),0),$H$2)</f>
        <v>163746</v>
      </c>
      <c r="EI431" s="166" t="str">
        <f>IFERROR(HLOOKUP(EI$1,$H$5:$FY$1802,MATCH($A431,$A$5:$A$1802,0),0)*HLOOKUP(EI$2,$H$5:$FY$1802,MATCH($A431,$A$5:$A$1802,0),0),$H$2)</f>
        <v>-</v>
      </c>
      <c r="EJ431" s="166">
        <f>IFERROR(HLOOKUP(EJ$1,$H$5:$FY$1802,MATCH($A431,$A$5:$A$1802,0),0)*HLOOKUP(EJ$2,$H$5:$FY$1802,MATCH($A431,$A$5:$A$1802,0),0),$H$2)</f>
        <v>1801206</v>
      </c>
      <c r="EK431" s="166">
        <f>IFERROR(HLOOKUP(EK$1,$H$5:$FY$1802,MATCH($A431,$A$5:$A$1802,0),0)*HLOOKUP(EK$2,$H$5:$FY$1802,MATCH($A431,$A$5:$A$1802,0),0),$H$2)</f>
        <v>5157999</v>
      </c>
      <c r="EL431" s="166">
        <f>IFERROR(HLOOKUP(EL$1,$H$5:$FY$1802,MATCH($A431,$A$5:$A$1802,0),0)*HLOOKUP(EL$2,$H$5:$FY$1802,MATCH($A431,$A$5:$A$1802,0),0),$H$2)</f>
        <v>3312144</v>
      </c>
      <c r="EM431" s="166">
        <f>IFERROR(HLOOKUP(EM$1,$H$5:$FY$1802,MATCH($A431,$A$5:$A$1802,0),0)*HLOOKUP(EM$2,$H$5:$FY$1802,MATCH($A431,$A$5:$A$1802,0),0),$H$2)</f>
        <v>3441293</v>
      </c>
      <c r="EN431" s="166">
        <f>IFERROR(HLOOKUP(EN$1,$H$5:$FY$1802,MATCH($A431,$A$5:$A$1802,0),0)*HLOOKUP(EN$2,$H$5:$FY$1802,MATCH($A431,$A$5:$A$1802,0),0),$H$2)</f>
        <v>149718912</v>
      </c>
      <c r="EO431" s="166">
        <f>IFERROR(HLOOKUP(EO$1,$H$5:$FY$1802,MATCH($A431,$A$5:$A$1802,0),0)*HLOOKUP(EO$2,$H$5:$FY$1802,MATCH($A431,$A$5:$A$1802,0),0),$H$2)</f>
        <v>184817708</v>
      </c>
      <c r="EP431" s="166">
        <f>IFERROR(HLOOKUP(EP$1,$H$5:$FY$1802,MATCH($A431,$A$5:$A$1802,0),0)*HLOOKUP(EP$2,$H$5:$FY$1802,MATCH($A431,$A$5:$A$1802,0),0),$H$2)</f>
        <v>18125991</v>
      </c>
      <c r="EQ431" s="166" t="str">
        <f>IFERROR(HLOOKUP(EQ$1,$H$5:$FY$1802,MATCH($A431,$A$5:$A$1802,0),0)*HLOOKUP(EQ$2,$H$5:$FY$1802,MATCH($A431,$A$5:$A$1802,0),0),$H$2)</f>
        <v>-</v>
      </c>
      <c r="ER431" s="166" t="str">
        <f>IFERROR(HLOOKUP(ER$1,$H$5:$FY$1802,MATCH($A431,$A$5:$A$1802,0),0)*HLOOKUP(ER$2,$H$5:$FY$1802,MATCH($A431,$A$5:$A$1802,0),0),$H$2)</f>
        <v>-</v>
      </c>
      <c r="ES431" s="166" t="str">
        <f>IFERROR(HLOOKUP(ES$1,$H$5:$FY$1802,MATCH($A431,$A$5:$A$1802,0),0)*HLOOKUP(ES$2,$H$5:$FY$1802,MATCH($A431,$A$5:$A$1802,0),0),$H$2)</f>
        <v>-</v>
      </c>
      <c r="ET431" s="166" t="str">
        <f>IFERROR(HLOOKUP(ET$1,$H$5:$FY$1802,MATCH($A431,$A$5:$A$1802,0),0)*HLOOKUP(ET$2,$H$5:$FY$1802,MATCH($A431,$A$5:$A$1802,0),0),$H$2)</f>
        <v>-</v>
      </c>
      <c r="EU431" s="166" t="str">
        <f>IFERROR(HLOOKUP(EU$1,$H$5:$FY$1802,MATCH($A431,$A$5:$A$1802,0),0)*HLOOKUP(EU$2,$H$5:$FY$1802,MATCH($A431,$A$5:$A$1802,0),0),$H$2)</f>
        <v>-</v>
      </c>
      <c r="EV431" s="166" t="str">
        <f>IFERROR(HLOOKUP(EV$1,$H$5:$FY$1802,MATCH($A431,$A$5:$A$1802,0),0)*HLOOKUP(EV$2,$H$5:$FY$1802,MATCH($A431,$A$5:$A$1802,0),0),$H$2)</f>
        <v>-</v>
      </c>
      <c r="EW431" s="166" t="str">
        <f>IFERROR(HLOOKUP(EW$1,$H$5:$FY$1802,MATCH($A431,$A$5:$A$1802,0),0)*HLOOKUP(EW$2,$H$5:$FY$1802,MATCH($A431,$A$5:$A$1802,0),0),$H$2)</f>
        <v>-</v>
      </c>
      <c r="EX431" s="166" t="str">
        <f>IFERROR(HLOOKUP(EX$1,$H$5:$FY$1802,MATCH($A431,$A$5:$A$1802,0),0)*HLOOKUP(EX$2,$H$5:$FY$1802,MATCH($A431,$A$5:$A$1802,0),0),$H$2)</f>
        <v>-</v>
      </c>
      <c r="EY431" s="166" t="str">
        <f>IFERROR(HLOOKUP(EY$1,$H$5:$FY$1802,MATCH($A431,$A$5:$A$1802,0),0)*HLOOKUP(EY$2,$H$5:$FY$1802,MATCH($A431,$A$5:$A$1802,0),0),$H$2)</f>
        <v>-</v>
      </c>
      <c r="EZ431" s="166" t="str">
        <f>IFERROR(HLOOKUP(EZ$1,$H$5:$FY$1802,MATCH($A431,$A$5:$A$1802,0),0)*HLOOKUP(EZ$2,$H$5:$FY$1802,MATCH($A431,$A$5:$A$1802,0),0),$H$2)</f>
        <v>-</v>
      </c>
      <c r="FA431" s="166" t="str">
        <f>IFERROR(HLOOKUP(FA$1,$H$5:$FY$1802,MATCH($A431,$A$5:$A$1802,0),0)*HLOOKUP(FA$2,$H$5:$FY$1802,MATCH($A431,$A$5:$A$1802,0),0),$H$2)</f>
        <v>-</v>
      </c>
      <c r="FB431" s="166">
        <f>IFERROR(HLOOKUP(FB$1,$H$5:$FY$1802,MATCH($A431,$A$5:$A$1802,0),0)*HLOOKUP(FB$2,$H$5:$FY$1802,MATCH($A431,$A$5:$A$1802,0),0),$H$2)</f>
        <v>254520</v>
      </c>
      <c r="FC431" s="166">
        <f>IFERROR(HLOOKUP(FC$1,$H$5:$FY$1802,MATCH($A431,$A$5:$A$1802,0),0)*HLOOKUP(FC$2,$H$5:$FY$1802,MATCH($A431,$A$5:$A$1802,0),0),$H$2)</f>
        <v>220199</v>
      </c>
      <c r="FD431" s="166">
        <f>IFERROR(HLOOKUP(FD$1,$H$5:$FY$1802,MATCH($A431,$A$5:$A$1802,0),0)*HLOOKUP(FD$2,$H$5:$FY$1802,MATCH($A431,$A$5:$A$1802,0),0),$H$2)</f>
        <v>11531164</v>
      </c>
      <c r="FE431" s="166">
        <f>IFERROR(HLOOKUP(FE$1,$H$5:$FY$1802,MATCH($A431,$A$5:$A$1802,0),0)*HLOOKUP(FE$2,$H$5:$FY$1802,MATCH($A431,$A$5:$A$1802,0),0),$H$2)</f>
        <v>11729772</v>
      </c>
      <c r="FF431" s="166">
        <f>IFERROR(HLOOKUP(FF$1,$H$5:$FY$1802,MATCH($A431,$A$5:$A$1802,0),0)*HLOOKUP(FF$2,$H$5:$FY$1802,MATCH($A431,$A$5:$A$1802,0),0),$H$2)</f>
        <v>330049</v>
      </c>
      <c r="FG431" s="166">
        <f>IFERROR(HLOOKUP(FG$1,$H$5:$FY$1802,MATCH($A431,$A$5:$A$1802,0),0)*HLOOKUP(FG$2,$H$5:$FY$1802,MATCH($A431,$A$5:$A$1802,0),0),$H$2)</f>
        <v>23911656</v>
      </c>
      <c r="FH431" s="152"/>
      <c r="FI431" s="405">
        <f t="shared" si="1080"/>
        <v>2.2544563279857397</v>
      </c>
      <c r="FJ431" s="405">
        <f t="shared" si="1080"/>
        <v>1.732620320855615</v>
      </c>
      <c r="FK431" s="405">
        <f t="shared" si="1081"/>
        <v>2.2791200865488639</v>
      </c>
      <c r="FL431" s="405">
        <f t="shared" si="1082"/>
        <v>1.7655968265416517</v>
      </c>
      <c r="FM431" s="405">
        <f t="shared" si="1083"/>
        <v>1.3538113875687261</v>
      </c>
      <c r="FN431" s="405">
        <f t="shared" si="1084"/>
        <v>1.1483319355139316</v>
      </c>
      <c r="FO431" s="405">
        <f t="shared" si="1085"/>
        <v>1.4178669773353103</v>
      </c>
      <c r="FP431" s="405">
        <f t="shared" si="1086"/>
        <v>1.067093836051684</v>
      </c>
      <c r="FQ431" s="405">
        <f t="shared" si="1087"/>
        <v>1.348650619985412</v>
      </c>
      <c r="FR431" s="405">
        <f t="shared" si="1088"/>
        <v>1.0503282275711159</v>
      </c>
      <c r="FS431" s="65"/>
    </row>
    <row r="432" spans="1:175" ht="10.35" customHeight="1" x14ac:dyDescent="0.2">
      <c r="A432" s="74" t="str">
        <f t="shared" si="1075"/>
        <v>2018-19DECEMBERRYA</v>
      </c>
      <c r="B432" s="163" t="str">
        <f t="shared" si="1089"/>
        <v>2018-19</v>
      </c>
      <c r="C432" s="26" t="s">
        <v>835</v>
      </c>
      <c r="D432" s="163" t="str">
        <f>INDEX($FV$16:$FW$26,MATCH($F432,$FV$16:$FV$26,0),2)</f>
        <v>Y60</v>
      </c>
      <c r="E432" s="163" t="str">
        <f>VLOOKUP($D432,$FW$8:$FX$14,2,0)</f>
        <v>Midlands</v>
      </c>
      <c r="F432" s="271" t="s">
        <v>867</v>
      </c>
      <c r="G432" s="271" t="s">
        <v>880</v>
      </c>
      <c r="H432" s="272">
        <v>116493</v>
      </c>
      <c r="I432" s="272">
        <v>84935</v>
      </c>
      <c r="J432" s="272">
        <v>262562</v>
      </c>
      <c r="K432" s="272">
        <v>3</v>
      </c>
      <c r="L432" s="272">
        <v>1</v>
      </c>
      <c r="M432" s="272" t="s">
        <v>44</v>
      </c>
      <c r="N432" s="272">
        <v>15</v>
      </c>
      <c r="O432" s="272">
        <v>41</v>
      </c>
      <c r="P432" s="272" t="s">
        <v>44</v>
      </c>
      <c r="Q432" s="272" t="s">
        <v>44</v>
      </c>
      <c r="R432" s="272" t="s">
        <v>44</v>
      </c>
      <c r="S432" s="272" t="s">
        <v>44</v>
      </c>
      <c r="T432" s="272">
        <v>94485</v>
      </c>
      <c r="U432" s="272">
        <v>5861</v>
      </c>
      <c r="V432" s="272">
        <v>3782</v>
      </c>
      <c r="W432" s="272">
        <v>45875</v>
      </c>
      <c r="X432" s="272">
        <v>33227</v>
      </c>
      <c r="Y432" s="272">
        <v>1563</v>
      </c>
      <c r="Z432" s="272">
        <v>2389834</v>
      </c>
      <c r="AA432" s="272">
        <v>408</v>
      </c>
      <c r="AB432" s="272">
        <v>709</v>
      </c>
      <c r="AC432" s="272">
        <v>1759386</v>
      </c>
      <c r="AD432" s="272">
        <v>465</v>
      </c>
      <c r="AE432" s="272">
        <v>813</v>
      </c>
      <c r="AF432" s="272">
        <v>34363678</v>
      </c>
      <c r="AG432" s="272">
        <v>749</v>
      </c>
      <c r="AH432" s="272">
        <v>1377</v>
      </c>
      <c r="AI432" s="272">
        <v>72228562</v>
      </c>
      <c r="AJ432" s="272">
        <v>2174</v>
      </c>
      <c r="AK432" s="272">
        <v>4977</v>
      </c>
      <c r="AL432" s="272">
        <v>4831442</v>
      </c>
      <c r="AM432" s="272">
        <v>3091</v>
      </c>
      <c r="AN432" s="272">
        <v>7254</v>
      </c>
      <c r="AO432" s="272">
        <v>3035</v>
      </c>
      <c r="AP432" s="272">
        <v>12</v>
      </c>
      <c r="AQ432" s="272">
        <v>16</v>
      </c>
      <c r="AR432" s="272">
        <v>0</v>
      </c>
      <c r="AS432" s="272">
        <v>196</v>
      </c>
      <c r="AT432" s="272">
        <v>2811</v>
      </c>
      <c r="AU432" s="272">
        <v>2196</v>
      </c>
      <c r="AV432" s="272">
        <v>54664</v>
      </c>
      <c r="AW432" s="272">
        <v>3227</v>
      </c>
      <c r="AX432" s="272">
        <v>33559</v>
      </c>
      <c r="AY432" s="272">
        <v>91450</v>
      </c>
      <c r="AZ432" s="272">
        <v>11142</v>
      </c>
      <c r="BA432" s="272">
        <v>8146</v>
      </c>
      <c r="BB432" s="272">
        <v>7037</v>
      </c>
      <c r="BC432" s="272">
        <v>5223</v>
      </c>
      <c r="BD432" s="272">
        <v>58361</v>
      </c>
      <c r="BE432" s="272">
        <v>48156</v>
      </c>
      <c r="BF432" s="272">
        <v>59093</v>
      </c>
      <c r="BG432" s="272">
        <v>34606</v>
      </c>
      <c r="BH432" s="272">
        <v>4011</v>
      </c>
      <c r="BI432" s="272">
        <v>1666</v>
      </c>
      <c r="BJ432" s="272" t="s">
        <v>44</v>
      </c>
      <c r="BK432" s="272" t="s">
        <v>44</v>
      </c>
      <c r="BL432" s="272" t="s">
        <v>44</v>
      </c>
      <c r="BM432" s="272" t="s">
        <v>44</v>
      </c>
      <c r="BN432" s="272" t="s">
        <v>44</v>
      </c>
      <c r="BO432" s="272" t="s">
        <v>44</v>
      </c>
      <c r="BP432" s="272" t="s">
        <v>44</v>
      </c>
      <c r="BQ432" s="272" t="s">
        <v>44</v>
      </c>
      <c r="BR432" s="272" t="s">
        <v>44</v>
      </c>
      <c r="BS432" s="272" t="s">
        <v>44</v>
      </c>
      <c r="BT432" s="272" t="s">
        <v>44</v>
      </c>
      <c r="BU432" s="272" t="s">
        <v>44</v>
      </c>
      <c r="BV432" s="272" t="s">
        <v>44</v>
      </c>
      <c r="BW432" s="272" t="s">
        <v>44</v>
      </c>
      <c r="BX432" s="272" t="s">
        <v>44</v>
      </c>
      <c r="BY432" s="272" t="s">
        <v>44</v>
      </c>
      <c r="BZ432" s="272" t="s">
        <v>44</v>
      </c>
      <c r="CA432" s="272" t="s">
        <v>44</v>
      </c>
      <c r="CB432" s="272" t="s">
        <v>44</v>
      </c>
      <c r="CC432" s="272" t="s">
        <v>44</v>
      </c>
      <c r="CD432" s="272" t="s">
        <v>44</v>
      </c>
      <c r="CE432" s="272" t="s">
        <v>44</v>
      </c>
      <c r="CF432" s="272" t="s">
        <v>44</v>
      </c>
      <c r="CG432" s="272" t="s">
        <v>44</v>
      </c>
      <c r="CH432" s="272" t="s">
        <v>44</v>
      </c>
      <c r="CI432" s="272" t="s">
        <v>44</v>
      </c>
      <c r="CJ432" s="272" t="s">
        <v>44</v>
      </c>
      <c r="CK432" s="272" t="s">
        <v>44</v>
      </c>
      <c r="CL432" s="272" t="s">
        <v>44</v>
      </c>
      <c r="CM432" s="272" t="s">
        <v>44</v>
      </c>
      <c r="CN432" s="272" t="s">
        <v>44</v>
      </c>
      <c r="CO432" s="272" t="s">
        <v>44</v>
      </c>
      <c r="CP432" s="272" t="s">
        <v>44</v>
      </c>
      <c r="CQ432" s="272" t="s">
        <v>44</v>
      </c>
      <c r="CR432" s="272" t="s">
        <v>44</v>
      </c>
      <c r="CS432" s="272" t="s">
        <v>44</v>
      </c>
      <c r="CT432" s="272" t="s">
        <v>44</v>
      </c>
      <c r="CU432" s="272" t="s">
        <v>44</v>
      </c>
      <c r="CV432" s="272" t="s">
        <v>44</v>
      </c>
      <c r="CW432" s="272" t="s">
        <v>44</v>
      </c>
      <c r="CX432" s="272">
        <v>252</v>
      </c>
      <c r="CY432" s="272">
        <v>71643</v>
      </c>
      <c r="CZ432" s="272">
        <v>284</v>
      </c>
      <c r="DA432" s="272">
        <v>519</v>
      </c>
      <c r="DB432" s="272">
        <v>3730</v>
      </c>
      <c r="DC432" s="272">
        <v>100235</v>
      </c>
      <c r="DD432" s="272">
        <v>27</v>
      </c>
      <c r="DE432" s="272">
        <v>52</v>
      </c>
      <c r="DF432" s="272" t="s">
        <v>44</v>
      </c>
      <c r="DG432" s="272" t="s">
        <v>44</v>
      </c>
      <c r="DH432" s="272" t="s">
        <v>44</v>
      </c>
      <c r="DI432" s="272" t="s">
        <v>44</v>
      </c>
      <c r="DJ432" s="272" t="s">
        <v>44</v>
      </c>
      <c r="DK432" s="272">
        <v>300</v>
      </c>
      <c r="DL432" s="250">
        <v>0</v>
      </c>
      <c r="DM432" s="250">
        <v>3075</v>
      </c>
      <c r="DN432" s="250">
        <v>0</v>
      </c>
      <c r="DO432" s="250">
        <v>1552</v>
      </c>
      <c r="DP432" s="250">
        <v>0</v>
      </c>
      <c r="DQ432" s="250">
        <v>0</v>
      </c>
      <c r="DR432" s="250">
        <v>0</v>
      </c>
      <c r="DS432" s="250">
        <v>12723449</v>
      </c>
      <c r="DT432" s="250">
        <v>4138</v>
      </c>
      <c r="DU432" s="250">
        <v>9632</v>
      </c>
      <c r="DV432" s="250">
        <v>0</v>
      </c>
      <c r="DW432" s="250">
        <v>0</v>
      </c>
      <c r="DX432" s="250">
        <v>0</v>
      </c>
      <c r="DY432" s="250">
        <v>10803145</v>
      </c>
      <c r="DZ432" s="250">
        <v>6961</v>
      </c>
      <c r="EA432" s="250">
        <v>15975</v>
      </c>
      <c r="EB432" s="155"/>
      <c r="EC432" s="75">
        <f t="shared" si="1076"/>
        <v>12</v>
      </c>
      <c r="ED432" s="74">
        <f t="shared" si="1077"/>
        <v>2018</v>
      </c>
      <c r="EE432" s="165">
        <f t="shared" si="1078"/>
        <v>43435</v>
      </c>
      <c r="EF432" s="157">
        <f t="shared" si="1079"/>
        <v>31</v>
      </c>
      <c r="EG432" s="156"/>
      <c r="EH432" s="166">
        <f>IFERROR(HLOOKUP(EH$1,$H$5:$FY$1802,MATCH($A432,$A$5:$A$1802,0),0)*HLOOKUP(EH$2,$H$5:$FY$1802,MATCH($A432,$A$5:$A$1802,0),0),$H$2)</f>
        <v>84935</v>
      </c>
      <c r="EI432" s="166" t="str">
        <f>IFERROR(HLOOKUP(EI$1,$H$5:$FY$1802,MATCH($A432,$A$5:$A$1802,0),0)*HLOOKUP(EI$2,$H$5:$FY$1802,MATCH($A432,$A$5:$A$1802,0),0),$H$2)</f>
        <v>-</v>
      </c>
      <c r="EJ432" s="166">
        <f>IFERROR(HLOOKUP(EJ$1,$H$5:$FY$1802,MATCH($A432,$A$5:$A$1802,0),0)*HLOOKUP(EJ$2,$H$5:$FY$1802,MATCH($A432,$A$5:$A$1802,0),0),$H$2)</f>
        <v>1274025</v>
      </c>
      <c r="EK432" s="166">
        <f>IFERROR(HLOOKUP(EK$1,$H$5:$FY$1802,MATCH($A432,$A$5:$A$1802,0),0)*HLOOKUP(EK$2,$H$5:$FY$1802,MATCH($A432,$A$5:$A$1802,0),0),$H$2)</f>
        <v>3482335</v>
      </c>
      <c r="EL432" s="166">
        <f>IFERROR(HLOOKUP(EL$1,$H$5:$FY$1802,MATCH($A432,$A$5:$A$1802,0),0)*HLOOKUP(EL$2,$H$5:$FY$1802,MATCH($A432,$A$5:$A$1802,0),0),$H$2)</f>
        <v>4155449</v>
      </c>
      <c r="EM432" s="166">
        <f>IFERROR(HLOOKUP(EM$1,$H$5:$FY$1802,MATCH($A432,$A$5:$A$1802,0),0)*HLOOKUP(EM$2,$H$5:$FY$1802,MATCH($A432,$A$5:$A$1802,0),0),$H$2)</f>
        <v>3074766</v>
      </c>
      <c r="EN432" s="166">
        <f>IFERROR(HLOOKUP(EN$1,$H$5:$FY$1802,MATCH($A432,$A$5:$A$1802,0),0)*HLOOKUP(EN$2,$H$5:$FY$1802,MATCH($A432,$A$5:$A$1802,0),0),$H$2)</f>
        <v>63169875</v>
      </c>
      <c r="EO432" s="166">
        <f>IFERROR(HLOOKUP(EO$1,$H$5:$FY$1802,MATCH($A432,$A$5:$A$1802,0),0)*HLOOKUP(EO$2,$H$5:$FY$1802,MATCH($A432,$A$5:$A$1802,0),0),$H$2)</f>
        <v>165370779</v>
      </c>
      <c r="EP432" s="166">
        <f>IFERROR(HLOOKUP(EP$1,$H$5:$FY$1802,MATCH($A432,$A$5:$A$1802,0),0)*HLOOKUP(EP$2,$H$5:$FY$1802,MATCH($A432,$A$5:$A$1802,0),0),$H$2)</f>
        <v>11338002</v>
      </c>
      <c r="EQ432" s="166" t="str">
        <f>IFERROR(HLOOKUP(EQ$1,$H$5:$FY$1802,MATCH($A432,$A$5:$A$1802,0),0)*HLOOKUP(EQ$2,$H$5:$FY$1802,MATCH($A432,$A$5:$A$1802,0),0),$H$2)</f>
        <v>-</v>
      </c>
      <c r="ER432" s="166" t="str">
        <f>IFERROR(HLOOKUP(ER$1,$H$5:$FY$1802,MATCH($A432,$A$5:$A$1802,0),0)*HLOOKUP(ER$2,$H$5:$FY$1802,MATCH($A432,$A$5:$A$1802,0),0),$H$2)</f>
        <v>-</v>
      </c>
      <c r="ES432" s="166" t="str">
        <f>IFERROR(HLOOKUP(ES$1,$H$5:$FY$1802,MATCH($A432,$A$5:$A$1802,0),0)*HLOOKUP(ES$2,$H$5:$FY$1802,MATCH($A432,$A$5:$A$1802,0),0),$H$2)</f>
        <v>-</v>
      </c>
      <c r="ET432" s="166" t="str">
        <f>IFERROR(HLOOKUP(ET$1,$H$5:$FY$1802,MATCH($A432,$A$5:$A$1802,0),0)*HLOOKUP(ET$2,$H$5:$FY$1802,MATCH($A432,$A$5:$A$1802,0),0),$H$2)</f>
        <v>-</v>
      </c>
      <c r="EU432" s="166" t="str">
        <f>IFERROR(HLOOKUP(EU$1,$H$5:$FY$1802,MATCH($A432,$A$5:$A$1802,0),0)*HLOOKUP(EU$2,$H$5:$FY$1802,MATCH($A432,$A$5:$A$1802,0),0),$H$2)</f>
        <v>-</v>
      </c>
      <c r="EV432" s="166" t="str">
        <f>IFERROR(HLOOKUP(EV$1,$H$5:$FY$1802,MATCH($A432,$A$5:$A$1802,0),0)*HLOOKUP(EV$2,$H$5:$FY$1802,MATCH($A432,$A$5:$A$1802,0),0),$H$2)</f>
        <v>-</v>
      </c>
      <c r="EW432" s="166" t="str">
        <f>IFERROR(HLOOKUP(EW$1,$H$5:$FY$1802,MATCH($A432,$A$5:$A$1802,0),0)*HLOOKUP(EW$2,$H$5:$FY$1802,MATCH($A432,$A$5:$A$1802,0),0),$H$2)</f>
        <v>-</v>
      </c>
      <c r="EX432" s="166" t="str">
        <f>IFERROR(HLOOKUP(EX$1,$H$5:$FY$1802,MATCH($A432,$A$5:$A$1802,0),0)*HLOOKUP(EX$2,$H$5:$FY$1802,MATCH($A432,$A$5:$A$1802,0),0),$H$2)</f>
        <v>-</v>
      </c>
      <c r="EY432" s="166" t="str">
        <f>IFERROR(HLOOKUP(EY$1,$H$5:$FY$1802,MATCH($A432,$A$5:$A$1802,0),0)*HLOOKUP(EY$2,$H$5:$FY$1802,MATCH($A432,$A$5:$A$1802,0),0),$H$2)</f>
        <v>-</v>
      </c>
      <c r="EZ432" s="166" t="str">
        <f>IFERROR(HLOOKUP(EZ$1,$H$5:$FY$1802,MATCH($A432,$A$5:$A$1802,0),0)*HLOOKUP(EZ$2,$H$5:$FY$1802,MATCH($A432,$A$5:$A$1802,0),0),$H$2)</f>
        <v>-</v>
      </c>
      <c r="FA432" s="166" t="str">
        <f>IFERROR(HLOOKUP(FA$1,$H$5:$FY$1802,MATCH($A432,$A$5:$A$1802,0),0)*HLOOKUP(FA$2,$H$5:$FY$1802,MATCH($A432,$A$5:$A$1802,0),0),$H$2)</f>
        <v>-</v>
      </c>
      <c r="FB432" s="166">
        <f>IFERROR(HLOOKUP(FB$1,$H$5:$FY$1802,MATCH($A432,$A$5:$A$1802,0),0)*HLOOKUP(FB$2,$H$5:$FY$1802,MATCH($A432,$A$5:$A$1802,0),0),$H$2)</f>
        <v>130788</v>
      </c>
      <c r="FC432" s="166">
        <f>IFERROR(HLOOKUP(FC$1,$H$5:$FY$1802,MATCH($A432,$A$5:$A$1802,0),0)*HLOOKUP(FC$2,$H$5:$FY$1802,MATCH($A432,$A$5:$A$1802,0),0),$H$2)</f>
        <v>193960</v>
      </c>
      <c r="FD432" s="166">
        <f>IFERROR(HLOOKUP(FD$1,$H$5:$FY$1802,MATCH($A432,$A$5:$A$1802,0),0)*HLOOKUP(FD$2,$H$5:$FY$1802,MATCH($A432,$A$5:$A$1802,0),0),$H$2)</f>
        <v>0</v>
      </c>
      <c r="FE432" s="166">
        <f>IFERROR(HLOOKUP(FE$1,$H$5:$FY$1802,MATCH($A432,$A$5:$A$1802,0),0)*HLOOKUP(FE$2,$H$5:$FY$1802,MATCH($A432,$A$5:$A$1802,0),0),$H$2)</f>
        <v>29618400</v>
      </c>
      <c r="FF432" s="166">
        <f>IFERROR(HLOOKUP(FF$1,$H$5:$FY$1802,MATCH($A432,$A$5:$A$1802,0),0)*HLOOKUP(FF$2,$H$5:$FY$1802,MATCH($A432,$A$5:$A$1802,0),0),$H$2)</f>
        <v>0</v>
      </c>
      <c r="FG432" s="166">
        <f>IFERROR(HLOOKUP(FG$1,$H$5:$FY$1802,MATCH($A432,$A$5:$A$1802,0),0)*HLOOKUP(FG$2,$H$5:$FY$1802,MATCH($A432,$A$5:$A$1802,0),0),$H$2)</f>
        <v>24793200</v>
      </c>
      <c r="FH432" s="152"/>
      <c r="FI432" s="405">
        <f t="shared" si="1080"/>
        <v>1.901040778024228</v>
      </c>
      <c r="FJ432" s="405">
        <f t="shared" si="1080"/>
        <v>1.389865210714895</v>
      </c>
      <c r="FK432" s="405">
        <f t="shared" si="1081"/>
        <v>1.860655737704918</v>
      </c>
      <c r="FL432" s="405">
        <f t="shared" si="1082"/>
        <v>1.3810153358011634</v>
      </c>
      <c r="FM432" s="405">
        <f t="shared" si="1083"/>
        <v>1.2721743869209809</v>
      </c>
      <c r="FN432" s="405">
        <f t="shared" si="1084"/>
        <v>1.0497220708446866</v>
      </c>
      <c r="FO432" s="405">
        <f t="shared" si="1085"/>
        <v>1.7784632979203661</v>
      </c>
      <c r="FP432" s="405">
        <f t="shared" si="1086"/>
        <v>1.0415023926324978</v>
      </c>
      <c r="FQ432" s="405">
        <f t="shared" si="1087"/>
        <v>2.5662188099808061</v>
      </c>
      <c r="FR432" s="405">
        <f t="shared" si="1088"/>
        <v>1.0658989123480487</v>
      </c>
      <c r="FS432" s="65"/>
    </row>
    <row r="433" spans="1:175" ht="10.35" customHeight="1" x14ac:dyDescent="0.2">
      <c r="A433" s="174" t="str">
        <f t="shared" si="1075"/>
        <v>2018-19DECEMBERRX8</v>
      </c>
      <c r="B433" s="176" t="str">
        <f t="shared" si="1089"/>
        <v>2018-19</v>
      </c>
      <c r="C433" s="175" t="s">
        <v>835</v>
      </c>
      <c r="D433" s="176" t="str">
        <f>INDEX($FV$16:$FW$26,MATCH($F433,$FV$16:$FV$26,0),2)</f>
        <v>Y63</v>
      </c>
      <c r="E433" s="176" t="str">
        <f>VLOOKUP($D433,$FW$8:$FX$14,2,0)</f>
        <v>North East and Yorkshire</v>
      </c>
      <c r="F433" s="275" t="s">
        <v>869</v>
      </c>
      <c r="G433" s="275" t="s">
        <v>881</v>
      </c>
      <c r="H433" s="276">
        <v>91083</v>
      </c>
      <c r="I433" s="276">
        <v>64782</v>
      </c>
      <c r="J433" s="276">
        <v>97395</v>
      </c>
      <c r="K433" s="276">
        <v>2</v>
      </c>
      <c r="L433" s="276">
        <v>1</v>
      </c>
      <c r="M433" s="276" t="s">
        <v>44</v>
      </c>
      <c r="N433" s="276">
        <v>1</v>
      </c>
      <c r="O433" s="276">
        <v>25</v>
      </c>
      <c r="P433" s="276" t="s">
        <v>44</v>
      </c>
      <c r="Q433" s="276" t="s">
        <v>44</v>
      </c>
      <c r="R433" s="276" t="s">
        <v>44</v>
      </c>
      <c r="S433" s="276" t="s">
        <v>44</v>
      </c>
      <c r="T433" s="276">
        <v>71943</v>
      </c>
      <c r="U433" s="276">
        <v>5668</v>
      </c>
      <c r="V433" s="276">
        <v>4035</v>
      </c>
      <c r="W433" s="276">
        <v>41729</v>
      </c>
      <c r="X433" s="276">
        <v>12314</v>
      </c>
      <c r="Y433" s="276">
        <v>1504</v>
      </c>
      <c r="Z433" s="276">
        <v>2400286</v>
      </c>
      <c r="AA433" s="276">
        <v>423</v>
      </c>
      <c r="AB433" s="276">
        <v>735</v>
      </c>
      <c r="AC433" s="276">
        <v>2188376</v>
      </c>
      <c r="AD433" s="276">
        <v>542</v>
      </c>
      <c r="AE433" s="276">
        <v>993</v>
      </c>
      <c r="AF433" s="276">
        <v>52721270</v>
      </c>
      <c r="AG433" s="276">
        <v>1263</v>
      </c>
      <c r="AH433" s="276">
        <v>2657</v>
      </c>
      <c r="AI433" s="276">
        <v>40624591</v>
      </c>
      <c r="AJ433" s="276">
        <v>3299</v>
      </c>
      <c r="AK433" s="276">
        <v>8122</v>
      </c>
      <c r="AL433" s="276">
        <v>6196271</v>
      </c>
      <c r="AM433" s="276">
        <v>4120</v>
      </c>
      <c r="AN433" s="276">
        <v>9787</v>
      </c>
      <c r="AO433" s="276">
        <v>4882</v>
      </c>
      <c r="AP433" s="276">
        <v>689</v>
      </c>
      <c r="AQ433" s="276">
        <v>1168</v>
      </c>
      <c r="AR433" s="276">
        <v>4679</v>
      </c>
      <c r="AS433" s="276">
        <v>475</v>
      </c>
      <c r="AT433" s="276">
        <v>2550</v>
      </c>
      <c r="AU433" s="276">
        <v>2519</v>
      </c>
      <c r="AV433" s="276">
        <v>43798</v>
      </c>
      <c r="AW433" s="276">
        <v>6286</v>
      </c>
      <c r="AX433" s="276">
        <v>16977</v>
      </c>
      <c r="AY433" s="276">
        <v>67061</v>
      </c>
      <c r="AZ433" s="276">
        <v>11769</v>
      </c>
      <c r="BA433" s="276">
        <v>8945</v>
      </c>
      <c r="BB433" s="276">
        <v>8171</v>
      </c>
      <c r="BC433" s="276">
        <v>6300</v>
      </c>
      <c r="BD433" s="276">
        <v>61022</v>
      </c>
      <c r="BE433" s="276">
        <v>46831</v>
      </c>
      <c r="BF433" s="276">
        <v>22654</v>
      </c>
      <c r="BG433" s="276">
        <v>13643</v>
      </c>
      <c r="BH433" s="276">
        <v>3128</v>
      </c>
      <c r="BI433" s="276">
        <v>1609</v>
      </c>
      <c r="BJ433" s="276" t="s">
        <v>44</v>
      </c>
      <c r="BK433" s="276" t="s">
        <v>44</v>
      </c>
      <c r="BL433" s="276" t="s">
        <v>44</v>
      </c>
      <c r="BM433" s="276" t="s">
        <v>44</v>
      </c>
      <c r="BN433" s="276" t="s">
        <v>44</v>
      </c>
      <c r="BO433" s="276" t="s">
        <v>44</v>
      </c>
      <c r="BP433" s="276" t="s">
        <v>44</v>
      </c>
      <c r="BQ433" s="276" t="s">
        <v>44</v>
      </c>
      <c r="BR433" s="276" t="s">
        <v>44</v>
      </c>
      <c r="BS433" s="276" t="s">
        <v>44</v>
      </c>
      <c r="BT433" s="276" t="s">
        <v>44</v>
      </c>
      <c r="BU433" s="276" t="s">
        <v>44</v>
      </c>
      <c r="BV433" s="276" t="s">
        <v>44</v>
      </c>
      <c r="BW433" s="276" t="s">
        <v>44</v>
      </c>
      <c r="BX433" s="276" t="s">
        <v>44</v>
      </c>
      <c r="BY433" s="276" t="s">
        <v>44</v>
      </c>
      <c r="BZ433" s="276" t="s">
        <v>44</v>
      </c>
      <c r="CA433" s="276" t="s">
        <v>44</v>
      </c>
      <c r="CB433" s="276" t="s">
        <v>44</v>
      </c>
      <c r="CC433" s="276" t="s">
        <v>44</v>
      </c>
      <c r="CD433" s="276" t="s">
        <v>44</v>
      </c>
      <c r="CE433" s="276" t="s">
        <v>44</v>
      </c>
      <c r="CF433" s="276" t="s">
        <v>44</v>
      </c>
      <c r="CG433" s="276" t="s">
        <v>44</v>
      </c>
      <c r="CH433" s="276" t="s">
        <v>44</v>
      </c>
      <c r="CI433" s="276" t="s">
        <v>44</v>
      </c>
      <c r="CJ433" s="276" t="s">
        <v>44</v>
      </c>
      <c r="CK433" s="276" t="s">
        <v>44</v>
      </c>
      <c r="CL433" s="276" t="s">
        <v>44</v>
      </c>
      <c r="CM433" s="276" t="s">
        <v>44</v>
      </c>
      <c r="CN433" s="276" t="s">
        <v>44</v>
      </c>
      <c r="CO433" s="276" t="s">
        <v>44</v>
      </c>
      <c r="CP433" s="276" t="s">
        <v>44</v>
      </c>
      <c r="CQ433" s="276" t="s">
        <v>44</v>
      </c>
      <c r="CR433" s="276" t="s">
        <v>44</v>
      </c>
      <c r="CS433" s="276" t="s">
        <v>44</v>
      </c>
      <c r="CT433" s="276" t="s">
        <v>44</v>
      </c>
      <c r="CU433" s="276" t="s">
        <v>44</v>
      </c>
      <c r="CV433" s="276" t="s">
        <v>44</v>
      </c>
      <c r="CW433" s="276" t="s">
        <v>44</v>
      </c>
      <c r="CX433" s="276">
        <v>0</v>
      </c>
      <c r="CY433" s="276">
        <v>0</v>
      </c>
      <c r="CZ433" s="276">
        <v>0</v>
      </c>
      <c r="DA433" s="276">
        <v>0</v>
      </c>
      <c r="DB433" s="276">
        <v>3782</v>
      </c>
      <c r="DC433" s="276">
        <v>101463</v>
      </c>
      <c r="DD433" s="276">
        <v>27</v>
      </c>
      <c r="DE433" s="276">
        <v>46</v>
      </c>
      <c r="DF433" s="276" t="s">
        <v>44</v>
      </c>
      <c r="DG433" s="276" t="s">
        <v>44</v>
      </c>
      <c r="DH433" s="276" t="s">
        <v>44</v>
      </c>
      <c r="DI433" s="276" t="s">
        <v>44</v>
      </c>
      <c r="DJ433" s="276" t="s">
        <v>44</v>
      </c>
      <c r="DK433" s="276">
        <v>88</v>
      </c>
      <c r="DL433" s="252">
        <v>2579</v>
      </c>
      <c r="DM433" s="252">
        <v>177</v>
      </c>
      <c r="DN433" s="252">
        <v>41</v>
      </c>
      <c r="DO433" s="252">
        <v>2961</v>
      </c>
      <c r="DP433" s="252">
        <v>10321808</v>
      </c>
      <c r="DQ433" s="252">
        <v>4002</v>
      </c>
      <c r="DR433" s="252">
        <v>8910</v>
      </c>
      <c r="DS433" s="252">
        <v>715858</v>
      </c>
      <c r="DT433" s="252">
        <v>4044</v>
      </c>
      <c r="DU433" s="252">
        <v>8119</v>
      </c>
      <c r="DV433" s="252">
        <v>244963</v>
      </c>
      <c r="DW433" s="252">
        <v>5975</v>
      </c>
      <c r="DX433" s="252">
        <v>10216</v>
      </c>
      <c r="DY433" s="252">
        <v>22365833</v>
      </c>
      <c r="DZ433" s="252">
        <v>7553</v>
      </c>
      <c r="EA433" s="252">
        <v>17521</v>
      </c>
      <c r="EB433" s="177"/>
      <c r="EC433" s="167">
        <f t="shared" si="1076"/>
        <v>12</v>
      </c>
      <c r="ED433" s="174">
        <f t="shared" si="1077"/>
        <v>2018</v>
      </c>
      <c r="EE433" s="173">
        <f t="shared" si="1078"/>
        <v>43435</v>
      </c>
      <c r="EF433" s="150">
        <f t="shared" si="1079"/>
        <v>31</v>
      </c>
      <c r="EG433" s="178"/>
      <c r="EH433" s="179">
        <f>IFERROR(HLOOKUP(EH$1,$H$5:$FY$1802,MATCH($A433,$A$5:$A$1802,0),0)*HLOOKUP(EH$2,$H$5:$FY$1802,MATCH($A433,$A$5:$A$1802,0),0),$H$2)</f>
        <v>64782</v>
      </c>
      <c r="EI433" s="179" t="str">
        <f>IFERROR(HLOOKUP(EI$1,$H$5:$FY$1802,MATCH($A433,$A$5:$A$1802,0),0)*HLOOKUP(EI$2,$H$5:$FY$1802,MATCH($A433,$A$5:$A$1802,0),0),$H$2)</f>
        <v>-</v>
      </c>
      <c r="EJ433" s="179">
        <f>IFERROR(HLOOKUP(EJ$1,$H$5:$FY$1802,MATCH($A433,$A$5:$A$1802,0),0)*HLOOKUP(EJ$2,$H$5:$FY$1802,MATCH($A433,$A$5:$A$1802,0),0),$H$2)</f>
        <v>64782</v>
      </c>
      <c r="EK433" s="179">
        <f>IFERROR(HLOOKUP(EK$1,$H$5:$FY$1802,MATCH($A433,$A$5:$A$1802,0),0)*HLOOKUP(EK$2,$H$5:$FY$1802,MATCH($A433,$A$5:$A$1802,0),0),$H$2)</f>
        <v>1619550</v>
      </c>
      <c r="EL433" s="179">
        <f>IFERROR(HLOOKUP(EL$1,$H$5:$FY$1802,MATCH($A433,$A$5:$A$1802,0),0)*HLOOKUP(EL$2,$H$5:$FY$1802,MATCH($A433,$A$5:$A$1802,0),0),$H$2)</f>
        <v>4165980</v>
      </c>
      <c r="EM433" s="179">
        <f>IFERROR(HLOOKUP(EM$1,$H$5:$FY$1802,MATCH($A433,$A$5:$A$1802,0),0)*HLOOKUP(EM$2,$H$5:$FY$1802,MATCH($A433,$A$5:$A$1802,0),0),$H$2)</f>
        <v>4006755</v>
      </c>
      <c r="EN433" s="179">
        <f>IFERROR(HLOOKUP(EN$1,$H$5:$FY$1802,MATCH($A433,$A$5:$A$1802,0),0)*HLOOKUP(EN$2,$H$5:$FY$1802,MATCH($A433,$A$5:$A$1802,0),0),$H$2)</f>
        <v>110873953</v>
      </c>
      <c r="EO433" s="179">
        <f>IFERROR(HLOOKUP(EO$1,$H$5:$FY$1802,MATCH($A433,$A$5:$A$1802,0),0)*HLOOKUP(EO$2,$H$5:$FY$1802,MATCH($A433,$A$5:$A$1802,0),0),$H$2)</f>
        <v>100014308</v>
      </c>
      <c r="EP433" s="179">
        <f>IFERROR(HLOOKUP(EP$1,$H$5:$FY$1802,MATCH($A433,$A$5:$A$1802,0),0)*HLOOKUP(EP$2,$H$5:$FY$1802,MATCH($A433,$A$5:$A$1802,0),0),$H$2)</f>
        <v>14719648</v>
      </c>
      <c r="EQ433" s="179" t="str">
        <f>IFERROR(HLOOKUP(EQ$1,$H$5:$FY$1802,MATCH($A433,$A$5:$A$1802,0),0)*HLOOKUP(EQ$2,$H$5:$FY$1802,MATCH($A433,$A$5:$A$1802,0),0),$H$2)</f>
        <v>-</v>
      </c>
      <c r="ER433" s="179" t="str">
        <f>IFERROR(HLOOKUP(ER$1,$H$5:$FY$1802,MATCH($A433,$A$5:$A$1802,0),0)*HLOOKUP(ER$2,$H$5:$FY$1802,MATCH($A433,$A$5:$A$1802,0),0),$H$2)</f>
        <v>-</v>
      </c>
      <c r="ES433" s="179" t="str">
        <f>IFERROR(HLOOKUP(ES$1,$H$5:$FY$1802,MATCH($A433,$A$5:$A$1802,0),0)*HLOOKUP(ES$2,$H$5:$FY$1802,MATCH($A433,$A$5:$A$1802,0),0),$H$2)</f>
        <v>-</v>
      </c>
      <c r="ET433" s="179" t="str">
        <f>IFERROR(HLOOKUP(ET$1,$H$5:$FY$1802,MATCH($A433,$A$5:$A$1802,0),0)*HLOOKUP(ET$2,$H$5:$FY$1802,MATCH($A433,$A$5:$A$1802,0),0),$H$2)</f>
        <v>-</v>
      </c>
      <c r="EU433" s="179" t="str">
        <f>IFERROR(HLOOKUP(EU$1,$H$5:$FY$1802,MATCH($A433,$A$5:$A$1802,0),0)*HLOOKUP(EU$2,$H$5:$FY$1802,MATCH($A433,$A$5:$A$1802,0),0),$H$2)</f>
        <v>-</v>
      </c>
      <c r="EV433" s="179" t="str">
        <f>IFERROR(HLOOKUP(EV$1,$H$5:$FY$1802,MATCH($A433,$A$5:$A$1802,0),0)*HLOOKUP(EV$2,$H$5:$FY$1802,MATCH($A433,$A$5:$A$1802,0),0),$H$2)</f>
        <v>-</v>
      </c>
      <c r="EW433" s="179" t="str">
        <f>IFERROR(HLOOKUP(EW$1,$H$5:$FY$1802,MATCH($A433,$A$5:$A$1802,0),0)*HLOOKUP(EW$2,$H$5:$FY$1802,MATCH($A433,$A$5:$A$1802,0),0),$H$2)</f>
        <v>-</v>
      </c>
      <c r="EX433" s="179" t="str">
        <f>IFERROR(HLOOKUP(EX$1,$H$5:$FY$1802,MATCH($A433,$A$5:$A$1802,0),0)*HLOOKUP(EX$2,$H$5:$FY$1802,MATCH($A433,$A$5:$A$1802,0),0),$H$2)</f>
        <v>-</v>
      </c>
      <c r="EY433" s="179" t="str">
        <f>IFERROR(HLOOKUP(EY$1,$H$5:$FY$1802,MATCH($A433,$A$5:$A$1802,0),0)*HLOOKUP(EY$2,$H$5:$FY$1802,MATCH($A433,$A$5:$A$1802,0),0),$H$2)</f>
        <v>-</v>
      </c>
      <c r="EZ433" s="179" t="str">
        <f>IFERROR(HLOOKUP(EZ$1,$H$5:$FY$1802,MATCH($A433,$A$5:$A$1802,0),0)*HLOOKUP(EZ$2,$H$5:$FY$1802,MATCH($A433,$A$5:$A$1802,0),0),$H$2)</f>
        <v>-</v>
      </c>
      <c r="FA433" s="179" t="str">
        <f>IFERROR(HLOOKUP(FA$1,$H$5:$FY$1802,MATCH($A433,$A$5:$A$1802,0),0)*HLOOKUP(FA$2,$H$5:$FY$1802,MATCH($A433,$A$5:$A$1802,0),0),$H$2)</f>
        <v>-</v>
      </c>
      <c r="FB433" s="179">
        <f>IFERROR(HLOOKUP(FB$1,$H$5:$FY$1802,MATCH($A433,$A$5:$A$1802,0),0)*HLOOKUP(FB$2,$H$5:$FY$1802,MATCH($A433,$A$5:$A$1802,0),0),$H$2)</f>
        <v>0</v>
      </c>
      <c r="FC433" s="179">
        <f>IFERROR(HLOOKUP(FC$1,$H$5:$FY$1802,MATCH($A433,$A$5:$A$1802,0),0)*HLOOKUP(FC$2,$H$5:$FY$1802,MATCH($A433,$A$5:$A$1802,0),0),$H$2)</f>
        <v>173972</v>
      </c>
      <c r="FD433" s="179">
        <f>IFERROR(HLOOKUP(FD$1,$H$5:$FY$1802,MATCH($A433,$A$5:$A$1802,0),0)*HLOOKUP(FD$2,$H$5:$FY$1802,MATCH($A433,$A$5:$A$1802,0),0),$H$2)</f>
        <v>22978890</v>
      </c>
      <c r="FE433" s="179">
        <f>IFERROR(HLOOKUP(FE$1,$H$5:$FY$1802,MATCH($A433,$A$5:$A$1802,0),0)*HLOOKUP(FE$2,$H$5:$FY$1802,MATCH($A433,$A$5:$A$1802,0),0),$H$2)</f>
        <v>1437063</v>
      </c>
      <c r="FF433" s="179">
        <f>IFERROR(HLOOKUP(FF$1,$H$5:$FY$1802,MATCH($A433,$A$5:$A$1802,0),0)*HLOOKUP(FF$2,$H$5:$FY$1802,MATCH($A433,$A$5:$A$1802,0),0),$H$2)</f>
        <v>418856</v>
      </c>
      <c r="FG433" s="179">
        <f>IFERROR(HLOOKUP(FG$1,$H$5:$FY$1802,MATCH($A433,$A$5:$A$1802,0),0)*HLOOKUP(FG$2,$H$5:$FY$1802,MATCH($A433,$A$5:$A$1802,0),0),$H$2)</f>
        <v>51879681</v>
      </c>
      <c r="FH433" s="151"/>
      <c r="FI433" s="407">
        <f t="shared" si="1080"/>
        <v>2.0763937896965419</v>
      </c>
      <c r="FJ433" s="407">
        <f t="shared" si="1080"/>
        <v>1.5781580804516584</v>
      </c>
      <c r="FK433" s="407">
        <f t="shared" si="1081"/>
        <v>2.0250309789343248</v>
      </c>
      <c r="FL433" s="407">
        <f t="shared" si="1082"/>
        <v>1.5613382899628252</v>
      </c>
      <c r="FM433" s="407">
        <f t="shared" si="1083"/>
        <v>1.4623403388530758</v>
      </c>
      <c r="FN433" s="407">
        <f t="shared" si="1084"/>
        <v>1.1222650914232308</v>
      </c>
      <c r="FO433" s="407">
        <f t="shared" si="1085"/>
        <v>1.8396946564885497</v>
      </c>
      <c r="FP433" s="407">
        <f t="shared" si="1086"/>
        <v>1.1079259379567972</v>
      </c>
      <c r="FQ433" s="407">
        <f t="shared" si="1087"/>
        <v>2.0797872340425534</v>
      </c>
      <c r="FR433" s="407">
        <f t="shared" si="1088"/>
        <v>1.0698138297872339</v>
      </c>
      <c r="FS433" s="408"/>
    </row>
    <row r="434" spans="1:175" ht="10.35" customHeight="1" x14ac:dyDescent="0.2">
      <c r="A434" s="80" t="str">
        <f t="shared" si="1075"/>
        <v>2018-19JANUARYRX9</v>
      </c>
      <c r="B434" s="169" t="str">
        <f t="shared" si="1089"/>
        <v>2018-19</v>
      </c>
      <c r="C434" s="77" t="s">
        <v>836</v>
      </c>
      <c r="D434" s="169" t="str">
        <f>INDEX($FV$16:$FW$26,MATCH($F434,$FV$16:$FV$26,0),2)</f>
        <v>Y60</v>
      </c>
      <c r="E434" s="169" t="str">
        <f>VLOOKUP($D434,$FW$8:$FX$14,2,0)</f>
        <v>Midlands</v>
      </c>
      <c r="F434" s="269" t="s">
        <v>845</v>
      </c>
      <c r="G434" s="269" t="s">
        <v>871</v>
      </c>
      <c r="H434" s="270">
        <v>91076</v>
      </c>
      <c r="I434" s="270">
        <v>72323</v>
      </c>
      <c r="J434" s="270">
        <v>237840</v>
      </c>
      <c r="K434" s="270">
        <v>3</v>
      </c>
      <c r="L434" s="270">
        <v>2</v>
      </c>
      <c r="M434" s="270" t="s">
        <v>44</v>
      </c>
      <c r="N434" s="270">
        <v>4</v>
      </c>
      <c r="O434" s="270">
        <v>47</v>
      </c>
      <c r="P434" s="270" t="s">
        <v>44</v>
      </c>
      <c r="Q434" s="270" t="s">
        <v>44</v>
      </c>
      <c r="R434" s="270" t="s">
        <v>44</v>
      </c>
      <c r="S434" s="270" t="s">
        <v>44</v>
      </c>
      <c r="T434" s="270">
        <v>64442</v>
      </c>
      <c r="U434" s="270">
        <v>6288</v>
      </c>
      <c r="V434" s="270">
        <v>4102</v>
      </c>
      <c r="W434" s="270">
        <v>39355</v>
      </c>
      <c r="X434" s="270">
        <v>10633</v>
      </c>
      <c r="Y434" s="270">
        <v>202</v>
      </c>
      <c r="Z434" s="270">
        <v>2894422</v>
      </c>
      <c r="AA434" s="270">
        <v>460</v>
      </c>
      <c r="AB434" s="270">
        <v>815</v>
      </c>
      <c r="AC434" s="270">
        <v>4460894</v>
      </c>
      <c r="AD434" s="270">
        <v>1087</v>
      </c>
      <c r="AE434" s="270">
        <v>2601</v>
      </c>
      <c r="AF434" s="270">
        <v>72894422</v>
      </c>
      <c r="AG434" s="270">
        <v>1852</v>
      </c>
      <c r="AH434" s="270">
        <v>3948</v>
      </c>
      <c r="AI434" s="270">
        <v>55487387</v>
      </c>
      <c r="AJ434" s="270">
        <v>5218</v>
      </c>
      <c r="AK434" s="270">
        <v>12598</v>
      </c>
      <c r="AL434" s="270">
        <v>629873</v>
      </c>
      <c r="AM434" s="270">
        <v>3118</v>
      </c>
      <c r="AN434" s="270">
        <v>8514</v>
      </c>
      <c r="AO434" s="270">
        <v>4746</v>
      </c>
      <c r="AP434" s="270">
        <v>2091</v>
      </c>
      <c r="AQ434" s="270">
        <v>996</v>
      </c>
      <c r="AR434" s="270">
        <v>12</v>
      </c>
      <c r="AS434" s="270">
        <v>845</v>
      </c>
      <c r="AT434" s="270">
        <v>814</v>
      </c>
      <c r="AU434" s="270">
        <v>8</v>
      </c>
      <c r="AV434" s="270">
        <v>39532</v>
      </c>
      <c r="AW434" s="270">
        <v>2912</v>
      </c>
      <c r="AX434" s="270">
        <v>17252</v>
      </c>
      <c r="AY434" s="270">
        <v>59696</v>
      </c>
      <c r="AZ434" s="270">
        <v>11514</v>
      </c>
      <c r="BA434" s="270">
        <v>9171</v>
      </c>
      <c r="BB434" s="270">
        <v>7739</v>
      </c>
      <c r="BC434" s="270">
        <v>6232</v>
      </c>
      <c r="BD434" s="270">
        <v>51119</v>
      </c>
      <c r="BE434" s="270">
        <v>42538</v>
      </c>
      <c r="BF434" s="270">
        <v>14274</v>
      </c>
      <c r="BG434" s="270">
        <v>11119</v>
      </c>
      <c r="BH434" s="270">
        <v>232</v>
      </c>
      <c r="BI434" s="270">
        <v>188</v>
      </c>
      <c r="BJ434" s="270" t="s">
        <v>44</v>
      </c>
      <c r="BK434" s="270" t="s">
        <v>44</v>
      </c>
      <c r="BL434" s="270" t="s">
        <v>44</v>
      </c>
      <c r="BM434" s="270" t="s">
        <v>44</v>
      </c>
      <c r="BN434" s="270" t="s">
        <v>44</v>
      </c>
      <c r="BO434" s="270" t="s">
        <v>44</v>
      </c>
      <c r="BP434" s="270" t="s">
        <v>44</v>
      </c>
      <c r="BQ434" s="270" t="s">
        <v>44</v>
      </c>
      <c r="BR434" s="270" t="s">
        <v>44</v>
      </c>
      <c r="BS434" s="270" t="s">
        <v>44</v>
      </c>
      <c r="BT434" s="270" t="s">
        <v>44</v>
      </c>
      <c r="BU434" s="270" t="s">
        <v>44</v>
      </c>
      <c r="BV434" s="270" t="s">
        <v>44</v>
      </c>
      <c r="BW434" s="270" t="s">
        <v>44</v>
      </c>
      <c r="BX434" s="270" t="s">
        <v>44</v>
      </c>
      <c r="BY434" s="270" t="s">
        <v>44</v>
      </c>
      <c r="BZ434" s="270" t="s">
        <v>44</v>
      </c>
      <c r="CA434" s="270" t="s">
        <v>44</v>
      </c>
      <c r="CB434" s="270" t="s">
        <v>44</v>
      </c>
      <c r="CC434" s="270" t="s">
        <v>44</v>
      </c>
      <c r="CD434" s="270" t="s">
        <v>44</v>
      </c>
      <c r="CE434" s="270" t="s">
        <v>44</v>
      </c>
      <c r="CF434" s="270" t="s">
        <v>44</v>
      </c>
      <c r="CG434" s="270" t="s">
        <v>44</v>
      </c>
      <c r="CH434" s="270" t="s">
        <v>44</v>
      </c>
      <c r="CI434" s="270" t="s">
        <v>44</v>
      </c>
      <c r="CJ434" s="270" t="s">
        <v>44</v>
      </c>
      <c r="CK434" s="270" t="s">
        <v>44</v>
      </c>
      <c r="CL434" s="270" t="s">
        <v>44</v>
      </c>
      <c r="CM434" s="270" t="s">
        <v>44</v>
      </c>
      <c r="CN434" s="270" t="s">
        <v>44</v>
      </c>
      <c r="CO434" s="270" t="s">
        <v>44</v>
      </c>
      <c r="CP434" s="270" t="s">
        <v>44</v>
      </c>
      <c r="CQ434" s="270" t="s">
        <v>44</v>
      </c>
      <c r="CR434" s="270" t="s">
        <v>44</v>
      </c>
      <c r="CS434" s="270" t="s">
        <v>44</v>
      </c>
      <c r="CT434" s="270" t="s">
        <v>44</v>
      </c>
      <c r="CU434" s="270" t="s">
        <v>44</v>
      </c>
      <c r="CV434" s="270" t="s">
        <v>44</v>
      </c>
      <c r="CW434" s="270" t="s">
        <v>44</v>
      </c>
      <c r="CX434" s="270">
        <v>361</v>
      </c>
      <c r="CY434" s="270">
        <v>105056</v>
      </c>
      <c r="CZ434" s="270">
        <v>291</v>
      </c>
      <c r="DA434" s="270">
        <v>501</v>
      </c>
      <c r="DB434" s="270">
        <v>3389</v>
      </c>
      <c r="DC434" s="270">
        <v>124696</v>
      </c>
      <c r="DD434" s="270">
        <v>37</v>
      </c>
      <c r="DE434" s="270">
        <v>69</v>
      </c>
      <c r="DF434" s="270" t="s">
        <v>44</v>
      </c>
      <c r="DG434" s="270" t="s">
        <v>44</v>
      </c>
      <c r="DH434" s="270" t="s">
        <v>44</v>
      </c>
      <c r="DI434" s="270" t="s">
        <v>44</v>
      </c>
      <c r="DJ434" s="270" t="s">
        <v>44</v>
      </c>
      <c r="DK434" s="270">
        <v>0</v>
      </c>
      <c r="DL434" s="249">
        <v>344</v>
      </c>
      <c r="DM434" s="249">
        <v>245</v>
      </c>
      <c r="DN434" s="249">
        <v>1</v>
      </c>
      <c r="DO434" s="249">
        <v>2628</v>
      </c>
      <c r="DP434" s="249">
        <v>1627072</v>
      </c>
      <c r="DQ434" s="249">
        <v>4730</v>
      </c>
      <c r="DR434" s="249">
        <v>9244</v>
      </c>
      <c r="DS434" s="249">
        <v>1382642</v>
      </c>
      <c r="DT434" s="249">
        <v>5643</v>
      </c>
      <c r="DU434" s="249">
        <v>11207</v>
      </c>
      <c r="DV434" s="249">
        <v>10642</v>
      </c>
      <c r="DW434" s="249">
        <v>10642</v>
      </c>
      <c r="DX434" s="249">
        <v>10642</v>
      </c>
      <c r="DY434" s="249">
        <v>21564796</v>
      </c>
      <c r="DZ434" s="249">
        <v>8206</v>
      </c>
      <c r="EA434" s="249">
        <v>16100</v>
      </c>
      <c r="EB434" s="155"/>
      <c r="EC434" s="170">
        <f t="shared" si="1076"/>
        <v>1</v>
      </c>
      <c r="ED434" s="74">
        <f t="shared" si="1077"/>
        <v>2019</v>
      </c>
      <c r="EE434" s="165">
        <f t="shared" si="1078"/>
        <v>43466</v>
      </c>
      <c r="EF434" s="157">
        <f t="shared" si="1079"/>
        <v>31</v>
      </c>
      <c r="EG434" s="156"/>
      <c r="EH434" s="171">
        <f>IFERROR(HLOOKUP(EH$1,$H$5:$FY$1802,MATCH($A434,$A$5:$A$1802,0),0)*HLOOKUP(EH$2,$H$5:$FY$1802,MATCH($A434,$A$5:$A$1802,0),0),$H$2)</f>
        <v>144646</v>
      </c>
      <c r="EI434" s="171" t="str">
        <f>IFERROR(HLOOKUP(EI$1,$H$5:$FY$1802,MATCH($A434,$A$5:$A$1802,0),0)*HLOOKUP(EI$2,$H$5:$FY$1802,MATCH($A434,$A$5:$A$1802,0),0),$H$2)</f>
        <v>-</v>
      </c>
      <c r="EJ434" s="171">
        <f>IFERROR(HLOOKUP(EJ$1,$H$5:$FY$1802,MATCH($A434,$A$5:$A$1802,0),0)*HLOOKUP(EJ$2,$H$5:$FY$1802,MATCH($A434,$A$5:$A$1802,0),0),$H$2)</f>
        <v>289292</v>
      </c>
      <c r="EK434" s="171">
        <f>IFERROR(HLOOKUP(EK$1,$H$5:$FY$1802,MATCH($A434,$A$5:$A$1802,0),0)*HLOOKUP(EK$2,$H$5:$FY$1802,MATCH($A434,$A$5:$A$1802,0),0),$H$2)</f>
        <v>3399181</v>
      </c>
      <c r="EL434" s="171">
        <f>IFERROR(HLOOKUP(EL$1,$H$5:$FY$1802,MATCH($A434,$A$5:$A$1802,0),0)*HLOOKUP(EL$2,$H$5:$FY$1802,MATCH($A434,$A$5:$A$1802,0),0),$H$2)</f>
        <v>5124720</v>
      </c>
      <c r="EM434" s="171">
        <f>IFERROR(HLOOKUP(EM$1,$H$5:$FY$1802,MATCH($A434,$A$5:$A$1802,0),0)*HLOOKUP(EM$2,$H$5:$FY$1802,MATCH($A434,$A$5:$A$1802,0),0),$H$2)</f>
        <v>10669302</v>
      </c>
      <c r="EN434" s="171">
        <f>IFERROR(HLOOKUP(EN$1,$H$5:$FY$1802,MATCH($A434,$A$5:$A$1802,0),0)*HLOOKUP(EN$2,$H$5:$FY$1802,MATCH($A434,$A$5:$A$1802,0),0),$H$2)</f>
        <v>155373540</v>
      </c>
      <c r="EO434" s="171">
        <f>IFERROR(HLOOKUP(EO$1,$H$5:$FY$1802,MATCH($A434,$A$5:$A$1802,0),0)*HLOOKUP(EO$2,$H$5:$FY$1802,MATCH($A434,$A$5:$A$1802,0),0),$H$2)</f>
        <v>133954534</v>
      </c>
      <c r="EP434" s="171">
        <f>IFERROR(HLOOKUP(EP$1,$H$5:$FY$1802,MATCH($A434,$A$5:$A$1802,0),0)*HLOOKUP(EP$2,$H$5:$FY$1802,MATCH($A434,$A$5:$A$1802,0),0),$H$2)</f>
        <v>1719828</v>
      </c>
      <c r="EQ434" s="171" t="str">
        <f>IFERROR(HLOOKUP(EQ$1,$H$5:$FY$1802,MATCH($A434,$A$5:$A$1802,0),0)*HLOOKUP(EQ$2,$H$5:$FY$1802,MATCH($A434,$A$5:$A$1802,0),0),$H$2)</f>
        <v>-</v>
      </c>
      <c r="ER434" s="171" t="str">
        <f>IFERROR(HLOOKUP(ER$1,$H$5:$FY$1802,MATCH($A434,$A$5:$A$1802,0),0)*HLOOKUP(ER$2,$H$5:$FY$1802,MATCH($A434,$A$5:$A$1802,0),0),$H$2)</f>
        <v>-</v>
      </c>
      <c r="ES434" s="171" t="str">
        <f>IFERROR(HLOOKUP(ES$1,$H$5:$FY$1802,MATCH($A434,$A$5:$A$1802,0),0)*HLOOKUP(ES$2,$H$5:$FY$1802,MATCH($A434,$A$5:$A$1802,0),0),$H$2)</f>
        <v>-</v>
      </c>
      <c r="ET434" s="171" t="str">
        <f>IFERROR(HLOOKUP(ET$1,$H$5:$FY$1802,MATCH($A434,$A$5:$A$1802,0),0)*HLOOKUP(ET$2,$H$5:$FY$1802,MATCH($A434,$A$5:$A$1802,0),0),$H$2)</f>
        <v>-</v>
      </c>
      <c r="EU434" s="171" t="str">
        <f>IFERROR(HLOOKUP(EU$1,$H$5:$FY$1802,MATCH($A434,$A$5:$A$1802,0),0)*HLOOKUP(EU$2,$H$5:$FY$1802,MATCH($A434,$A$5:$A$1802,0),0),$H$2)</f>
        <v>-</v>
      </c>
      <c r="EV434" s="171" t="str">
        <f>IFERROR(HLOOKUP(EV$1,$H$5:$FY$1802,MATCH($A434,$A$5:$A$1802,0),0)*HLOOKUP(EV$2,$H$5:$FY$1802,MATCH($A434,$A$5:$A$1802,0),0),$H$2)</f>
        <v>-</v>
      </c>
      <c r="EW434" s="171" t="str">
        <f>IFERROR(HLOOKUP(EW$1,$H$5:$FY$1802,MATCH($A434,$A$5:$A$1802,0),0)*HLOOKUP(EW$2,$H$5:$FY$1802,MATCH($A434,$A$5:$A$1802,0),0),$H$2)</f>
        <v>-</v>
      </c>
      <c r="EX434" s="171" t="str">
        <f>IFERROR(HLOOKUP(EX$1,$H$5:$FY$1802,MATCH($A434,$A$5:$A$1802,0),0)*HLOOKUP(EX$2,$H$5:$FY$1802,MATCH($A434,$A$5:$A$1802,0),0),$H$2)</f>
        <v>-</v>
      </c>
      <c r="EY434" s="171" t="str">
        <f>IFERROR(HLOOKUP(EY$1,$H$5:$FY$1802,MATCH($A434,$A$5:$A$1802,0),0)*HLOOKUP(EY$2,$H$5:$FY$1802,MATCH($A434,$A$5:$A$1802,0),0),$H$2)</f>
        <v>-</v>
      </c>
      <c r="EZ434" s="171" t="str">
        <f>IFERROR(HLOOKUP(EZ$1,$H$5:$FY$1802,MATCH($A434,$A$5:$A$1802,0),0)*HLOOKUP(EZ$2,$H$5:$FY$1802,MATCH($A434,$A$5:$A$1802,0),0),$H$2)</f>
        <v>-</v>
      </c>
      <c r="FA434" s="171" t="str">
        <f>IFERROR(HLOOKUP(FA$1,$H$5:$FY$1802,MATCH($A434,$A$5:$A$1802,0),0)*HLOOKUP(FA$2,$H$5:$FY$1802,MATCH($A434,$A$5:$A$1802,0),0),$H$2)</f>
        <v>-</v>
      </c>
      <c r="FB434" s="171">
        <f>IFERROR(HLOOKUP(FB$1,$H$5:$FY$1802,MATCH($A434,$A$5:$A$1802,0),0)*HLOOKUP(FB$2,$H$5:$FY$1802,MATCH($A434,$A$5:$A$1802,0),0),$H$2)</f>
        <v>180861</v>
      </c>
      <c r="FC434" s="171">
        <f>IFERROR(HLOOKUP(FC$1,$H$5:$FY$1802,MATCH($A434,$A$5:$A$1802,0),0)*HLOOKUP(FC$2,$H$5:$FY$1802,MATCH($A434,$A$5:$A$1802,0),0),$H$2)</f>
        <v>233841</v>
      </c>
      <c r="FD434" s="171">
        <f>IFERROR(HLOOKUP(FD$1,$H$5:$FY$1802,MATCH($A434,$A$5:$A$1802,0),0)*HLOOKUP(FD$2,$H$5:$FY$1802,MATCH($A434,$A$5:$A$1802,0),0),$H$2)</f>
        <v>3179936</v>
      </c>
      <c r="FE434" s="171">
        <f>IFERROR(HLOOKUP(FE$1,$H$5:$FY$1802,MATCH($A434,$A$5:$A$1802,0),0)*HLOOKUP(FE$2,$H$5:$FY$1802,MATCH($A434,$A$5:$A$1802,0),0),$H$2)</f>
        <v>2745715</v>
      </c>
      <c r="FF434" s="171">
        <f>IFERROR(HLOOKUP(FF$1,$H$5:$FY$1802,MATCH($A434,$A$5:$A$1802,0),0)*HLOOKUP(FF$2,$H$5:$FY$1802,MATCH($A434,$A$5:$A$1802,0),0),$H$2)</f>
        <v>10642</v>
      </c>
      <c r="FG434" s="171">
        <f>IFERROR(HLOOKUP(FG$1,$H$5:$FY$1802,MATCH($A434,$A$5:$A$1802,0),0)*HLOOKUP(FG$2,$H$5:$FY$1802,MATCH($A434,$A$5:$A$1802,0),0),$H$2)</f>
        <v>42310800</v>
      </c>
      <c r="FH434" s="152"/>
      <c r="FI434" s="405">
        <f t="shared" si="1080"/>
        <v>1.8311068702290076</v>
      </c>
      <c r="FJ434" s="405">
        <f t="shared" si="1080"/>
        <v>1.4584923664122138</v>
      </c>
      <c r="FK434" s="405">
        <f t="shared" si="1081"/>
        <v>1.886640663091175</v>
      </c>
      <c r="FL434" s="405">
        <f t="shared" si="1082"/>
        <v>1.5192588980984885</v>
      </c>
      <c r="FM434" s="405">
        <f t="shared" si="1083"/>
        <v>1.2989200863930885</v>
      </c>
      <c r="FN434" s="405">
        <f t="shared" si="1084"/>
        <v>1.0808791767246855</v>
      </c>
      <c r="FO434" s="405">
        <f t="shared" si="1085"/>
        <v>1.3424245274146525</v>
      </c>
      <c r="FP434" s="405">
        <f t="shared" si="1086"/>
        <v>1.0457067619674598</v>
      </c>
      <c r="FQ434" s="405">
        <f t="shared" si="1087"/>
        <v>1.1485148514851484</v>
      </c>
      <c r="FR434" s="405">
        <f t="shared" si="1088"/>
        <v>0.93069306930693074</v>
      </c>
      <c r="FS434" s="65"/>
    </row>
    <row r="435" spans="1:175" ht="10.35" customHeight="1" x14ac:dyDescent="0.2">
      <c r="A435" s="74" t="str">
        <f t="shared" si="1075"/>
        <v>2018-19JANUARYRYC</v>
      </c>
      <c r="B435" s="163" t="str">
        <f t="shared" si="1089"/>
        <v>2018-19</v>
      </c>
      <c r="C435" s="26" t="s">
        <v>836</v>
      </c>
      <c r="D435" s="163" t="str">
        <f>INDEX($FV$16:$FW$26,MATCH($F435,$FV$16:$FV$26,0),2)</f>
        <v>Y61</v>
      </c>
      <c r="E435" s="163" t="str">
        <f>VLOOKUP($D435,$FW$8:$FX$14,2,0)</f>
        <v>East of England</v>
      </c>
      <c r="F435" s="271" t="s">
        <v>849</v>
      </c>
      <c r="G435" s="271" t="s">
        <v>872</v>
      </c>
      <c r="H435" s="272">
        <v>110196</v>
      </c>
      <c r="I435" s="272">
        <v>68419</v>
      </c>
      <c r="J435" s="272">
        <v>216686</v>
      </c>
      <c r="K435" s="272">
        <v>3</v>
      </c>
      <c r="L435" s="272">
        <v>1</v>
      </c>
      <c r="M435" s="272" t="s">
        <v>44</v>
      </c>
      <c r="N435" s="272">
        <v>8</v>
      </c>
      <c r="O435" s="272">
        <v>52</v>
      </c>
      <c r="P435" s="272" t="s">
        <v>44</v>
      </c>
      <c r="Q435" s="272" t="s">
        <v>44</v>
      </c>
      <c r="R435" s="272" t="s">
        <v>44</v>
      </c>
      <c r="S435" s="272" t="s">
        <v>44</v>
      </c>
      <c r="T435" s="272">
        <v>78438</v>
      </c>
      <c r="U435" s="272">
        <v>7205</v>
      </c>
      <c r="V435" s="272">
        <v>4738</v>
      </c>
      <c r="W435" s="272">
        <v>44969</v>
      </c>
      <c r="X435" s="272">
        <v>13694</v>
      </c>
      <c r="Y435" s="272">
        <v>2202</v>
      </c>
      <c r="Z435" s="272">
        <v>3301548</v>
      </c>
      <c r="AA435" s="272">
        <v>458</v>
      </c>
      <c r="AB435" s="272">
        <v>831</v>
      </c>
      <c r="AC435" s="272">
        <v>3417452</v>
      </c>
      <c r="AD435" s="272">
        <v>721</v>
      </c>
      <c r="AE435" s="272">
        <v>1277</v>
      </c>
      <c r="AF435" s="272">
        <v>67373081</v>
      </c>
      <c r="AG435" s="272">
        <v>1498</v>
      </c>
      <c r="AH435" s="272">
        <v>3092</v>
      </c>
      <c r="AI435" s="272">
        <v>63521302</v>
      </c>
      <c r="AJ435" s="272">
        <v>4639</v>
      </c>
      <c r="AK435" s="272">
        <v>11251</v>
      </c>
      <c r="AL435" s="272">
        <v>10171984</v>
      </c>
      <c r="AM435" s="272">
        <v>4619</v>
      </c>
      <c r="AN435" s="272">
        <v>11685</v>
      </c>
      <c r="AO435" s="272">
        <v>5793</v>
      </c>
      <c r="AP435" s="272">
        <v>90</v>
      </c>
      <c r="AQ435" s="272">
        <v>4035</v>
      </c>
      <c r="AR435" s="272">
        <v>666</v>
      </c>
      <c r="AS435" s="272">
        <v>43</v>
      </c>
      <c r="AT435" s="272">
        <v>1625</v>
      </c>
      <c r="AU435" s="272">
        <v>1655</v>
      </c>
      <c r="AV435" s="272">
        <v>45551</v>
      </c>
      <c r="AW435" s="272">
        <v>2258</v>
      </c>
      <c r="AX435" s="272">
        <v>24836</v>
      </c>
      <c r="AY435" s="272">
        <v>72645</v>
      </c>
      <c r="AZ435" s="272">
        <v>17054</v>
      </c>
      <c r="BA435" s="272">
        <v>12124</v>
      </c>
      <c r="BB435" s="272">
        <v>11068</v>
      </c>
      <c r="BC435" s="272">
        <v>8044</v>
      </c>
      <c r="BD435" s="272">
        <v>70834</v>
      </c>
      <c r="BE435" s="272">
        <v>51461</v>
      </c>
      <c r="BF435" s="272">
        <v>26329</v>
      </c>
      <c r="BG435" s="272">
        <v>14871</v>
      </c>
      <c r="BH435" s="272">
        <v>3973</v>
      </c>
      <c r="BI435" s="272">
        <v>2384</v>
      </c>
      <c r="BJ435" s="272" t="s">
        <v>44</v>
      </c>
      <c r="BK435" s="272" t="s">
        <v>44</v>
      </c>
      <c r="BL435" s="272" t="s">
        <v>44</v>
      </c>
      <c r="BM435" s="272" t="s">
        <v>44</v>
      </c>
      <c r="BN435" s="272" t="s">
        <v>44</v>
      </c>
      <c r="BO435" s="272" t="s">
        <v>44</v>
      </c>
      <c r="BP435" s="272" t="s">
        <v>44</v>
      </c>
      <c r="BQ435" s="272" t="s">
        <v>44</v>
      </c>
      <c r="BR435" s="272" t="s">
        <v>44</v>
      </c>
      <c r="BS435" s="272" t="s">
        <v>44</v>
      </c>
      <c r="BT435" s="272" t="s">
        <v>44</v>
      </c>
      <c r="BU435" s="272" t="s">
        <v>44</v>
      </c>
      <c r="BV435" s="272" t="s">
        <v>44</v>
      </c>
      <c r="BW435" s="272" t="s">
        <v>44</v>
      </c>
      <c r="BX435" s="272" t="s">
        <v>44</v>
      </c>
      <c r="BY435" s="272" t="s">
        <v>44</v>
      </c>
      <c r="BZ435" s="272" t="s">
        <v>44</v>
      </c>
      <c r="CA435" s="272" t="s">
        <v>44</v>
      </c>
      <c r="CB435" s="272" t="s">
        <v>44</v>
      </c>
      <c r="CC435" s="272" t="s">
        <v>44</v>
      </c>
      <c r="CD435" s="272" t="s">
        <v>44</v>
      </c>
      <c r="CE435" s="272" t="s">
        <v>44</v>
      </c>
      <c r="CF435" s="272" t="s">
        <v>44</v>
      </c>
      <c r="CG435" s="272" t="s">
        <v>44</v>
      </c>
      <c r="CH435" s="272" t="s">
        <v>44</v>
      </c>
      <c r="CI435" s="272" t="s">
        <v>44</v>
      </c>
      <c r="CJ435" s="272" t="s">
        <v>44</v>
      </c>
      <c r="CK435" s="272" t="s">
        <v>44</v>
      </c>
      <c r="CL435" s="272" t="s">
        <v>44</v>
      </c>
      <c r="CM435" s="272" t="s">
        <v>44</v>
      </c>
      <c r="CN435" s="272" t="s">
        <v>44</v>
      </c>
      <c r="CO435" s="272" t="s">
        <v>44</v>
      </c>
      <c r="CP435" s="272" t="s">
        <v>44</v>
      </c>
      <c r="CQ435" s="272" t="s">
        <v>44</v>
      </c>
      <c r="CR435" s="272" t="s">
        <v>44</v>
      </c>
      <c r="CS435" s="272" t="s">
        <v>44</v>
      </c>
      <c r="CT435" s="272" t="s">
        <v>44</v>
      </c>
      <c r="CU435" s="272" t="s">
        <v>44</v>
      </c>
      <c r="CV435" s="272" t="s">
        <v>44</v>
      </c>
      <c r="CW435" s="272" t="s">
        <v>44</v>
      </c>
      <c r="CX435" s="272">
        <v>568</v>
      </c>
      <c r="CY435" s="272">
        <v>153676</v>
      </c>
      <c r="CZ435" s="272">
        <v>271</v>
      </c>
      <c r="DA435" s="272">
        <v>465</v>
      </c>
      <c r="DB435" s="272">
        <v>6739</v>
      </c>
      <c r="DC435" s="272">
        <v>232948</v>
      </c>
      <c r="DD435" s="272">
        <v>35</v>
      </c>
      <c r="DE435" s="272">
        <v>61</v>
      </c>
      <c r="DF435" s="272" t="s">
        <v>44</v>
      </c>
      <c r="DG435" s="272" t="s">
        <v>44</v>
      </c>
      <c r="DH435" s="272" t="s">
        <v>44</v>
      </c>
      <c r="DI435" s="272" t="s">
        <v>44</v>
      </c>
      <c r="DJ435" s="272" t="s">
        <v>44</v>
      </c>
      <c r="DK435" s="272">
        <v>38</v>
      </c>
      <c r="DL435" s="250">
        <v>878</v>
      </c>
      <c r="DM435" s="250">
        <v>587</v>
      </c>
      <c r="DN435" s="250">
        <v>50</v>
      </c>
      <c r="DO435" s="250">
        <v>1315</v>
      </c>
      <c r="DP435" s="250">
        <v>6596926</v>
      </c>
      <c r="DQ435" s="250">
        <v>7514</v>
      </c>
      <c r="DR435" s="250">
        <v>18142</v>
      </c>
      <c r="DS435" s="250">
        <v>4583434</v>
      </c>
      <c r="DT435" s="250">
        <v>7808</v>
      </c>
      <c r="DU435" s="250">
        <v>17242</v>
      </c>
      <c r="DV435" s="250">
        <v>422133</v>
      </c>
      <c r="DW435" s="250">
        <v>8443</v>
      </c>
      <c r="DX435" s="250">
        <v>22780</v>
      </c>
      <c r="DY435" s="250">
        <v>13807092</v>
      </c>
      <c r="DZ435" s="250">
        <v>10500</v>
      </c>
      <c r="EA435" s="250">
        <v>24609</v>
      </c>
      <c r="EB435" s="155"/>
      <c r="EC435" s="75">
        <f t="shared" si="1076"/>
        <v>1</v>
      </c>
      <c r="ED435" s="74">
        <f t="shared" si="1077"/>
        <v>2019</v>
      </c>
      <c r="EE435" s="165">
        <f t="shared" si="1078"/>
        <v>43466</v>
      </c>
      <c r="EF435" s="157">
        <f t="shared" si="1079"/>
        <v>31</v>
      </c>
      <c r="EG435" s="156"/>
      <c r="EH435" s="166">
        <f>IFERROR(HLOOKUP(EH$1,$H$5:$FY$1802,MATCH($A435,$A$5:$A$1802,0),0)*HLOOKUP(EH$2,$H$5:$FY$1802,MATCH($A435,$A$5:$A$1802,0),0),$H$2)</f>
        <v>68419</v>
      </c>
      <c r="EI435" s="166" t="str">
        <f>IFERROR(HLOOKUP(EI$1,$H$5:$FY$1802,MATCH($A435,$A$5:$A$1802,0),0)*HLOOKUP(EI$2,$H$5:$FY$1802,MATCH($A435,$A$5:$A$1802,0),0),$H$2)</f>
        <v>-</v>
      </c>
      <c r="EJ435" s="166">
        <f>IFERROR(HLOOKUP(EJ$1,$H$5:$FY$1802,MATCH($A435,$A$5:$A$1802,0),0)*HLOOKUP(EJ$2,$H$5:$FY$1802,MATCH($A435,$A$5:$A$1802,0),0),$H$2)</f>
        <v>547352</v>
      </c>
      <c r="EK435" s="166">
        <f>IFERROR(HLOOKUP(EK$1,$H$5:$FY$1802,MATCH($A435,$A$5:$A$1802,0),0)*HLOOKUP(EK$2,$H$5:$FY$1802,MATCH($A435,$A$5:$A$1802,0),0),$H$2)</f>
        <v>3557788</v>
      </c>
      <c r="EL435" s="166">
        <f>IFERROR(HLOOKUP(EL$1,$H$5:$FY$1802,MATCH($A435,$A$5:$A$1802,0),0)*HLOOKUP(EL$2,$H$5:$FY$1802,MATCH($A435,$A$5:$A$1802,0),0),$H$2)</f>
        <v>5987355</v>
      </c>
      <c r="EM435" s="166">
        <f>IFERROR(HLOOKUP(EM$1,$H$5:$FY$1802,MATCH($A435,$A$5:$A$1802,0),0)*HLOOKUP(EM$2,$H$5:$FY$1802,MATCH($A435,$A$5:$A$1802,0),0),$H$2)</f>
        <v>6050426</v>
      </c>
      <c r="EN435" s="166">
        <f>IFERROR(HLOOKUP(EN$1,$H$5:$FY$1802,MATCH($A435,$A$5:$A$1802,0),0)*HLOOKUP(EN$2,$H$5:$FY$1802,MATCH($A435,$A$5:$A$1802,0),0),$H$2)</f>
        <v>139044148</v>
      </c>
      <c r="EO435" s="166">
        <f>IFERROR(HLOOKUP(EO$1,$H$5:$FY$1802,MATCH($A435,$A$5:$A$1802,0),0)*HLOOKUP(EO$2,$H$5:$FY$1802,MATCH($A435,$A$5:$A$1802,0),0),$H$2)</f>
        <v>154071194</v>
      </c>
      <c r="EP435" s="166">
        <f>IFERROR(HLOOKUP(EP$1,$H$5:$FY$1802,MATCH($A435,$A$5:$A$1802,0),0)*HLOOKUP(EP$2,$H$5:$FY$1802,MATCH($A435,$A$5:$A$1802,0),0),$H$2)</f>
        <v>25730370</v>
      </c>
      <c r="EQ435" s="166" t="str">
        <f>IFERROR(HLOOKUP(EQ$1,$H$5:$FY$1802,MATCH($A435,$A$5:$A$1802,0),0)*HLOOKUP(EQ$2,$H$5:$FY$1802,MATCH($A435,$A$5:$A$1802,0),0),$H$2)</f>
        <v>-</v>
      </c>
      <c r="ER435" s="166" t="str">
        <f>IFERROR(HLOOKUP(ER$1,$H$5:$FY$1802,MATCH($A435,$A$5:$A$1802,0),0)*HLOOKUP(ER$2,$H$5:$FY$1802,MATCH($A435,$A$5:$A$1802,0),0),$H$2)</f>
        <v>-</v>
      </c>
      <c r="ES435" s="166" t="str">
        <f>IFERROR(HLOOKUP(ES$1,$H$5:$FY$1802,MATCH($A435,$A$5:$A$1802,0),0)*HLOOKUP(ES$2,$H$5:$FY$1802,MATCH($A435,$A$5:$A$1802,0),0),$H$2)</f>
        <v>-</v>
      </c>
      <c r="ET435" s="166" t="str">
        <f>IFERROR(HLOOKUP(ET$1,$H$5:$FY$1802,MATCH($A435,$A$5:$A$1802,0),0)*HLOOKUP(ET$2,$H$5:$FY$1802,MATCH($A435,$A$5:$A$1802,0),0),$H$2)</f>
        <v>-</v>
      </c>
      <c r="EU435" s="166" t="str">
        <f>IFERROR(HLOOKUP(EU$1,$H$5:$FY$1802,MATCH($A435,$A$5:$A$1802,0),0)*HLOOKUP(EU$2,$H$5:$FY$1802,MATCH($A435,$A$5:$A$1802,0),0),$H$2)</f>
        <v>-</v>
      </c>
      <c r="EV435" s="166" t="str">
        <f>IFERROR(HLOOKUP(EV$1,$H$5:$FY$1802,MATCH($A435,$A$5:$A$1802,0),0)*HLOOKUP(EV$2,$H$5:$FY$1802,MATCH($A435,$A$5:$A$1802,0),0),$H$2)</f>
        <v>-</v>
      </c>
      <c r="EW435" s="166" t="str">
        <f>IFERROR(HLOOKUP(EW$1,$H$5:$FY$1802,MATCH($A435,$A$5:$A$1802,0),0)*HLOOKUP(EW$2,$H$5:$FY$1802,MATCH($A435,$A$5:$A$1802,0),0),$H$2)</f>
        <v>-</v>
      </c>
      <c r="EX435" s="166" t="str">
        <f>IFERROR(HLOOKUP(EX$1,$H$5:$FY$1802,MATCH($A435,$A$5:$A$1802,0),0)*HLOOKUP(EX$2,$H$5:$FY$1802,MATCH($A435,$A$5:$A$1802,0),0),$H$2)</f>
        <v>-</v>
      </c>
      <c r="EY435" s="166" t="str">
        <f>IFERROR(HLOOKUP(EY$1,$H$5:$FY$1802,MATCH($A435,$A$5:$A$1802,0),0)*HLOOKUP(EY$2,$H$5:$FY$1802,MATCH($A435,$A$5:$A$1802,0),0),$H$2)</f>
        <v>-</v>
      </c>
      <c r="EZ435" s="166" t="str">
        <f>IFERROR(HLOOKUP(EZ$1,$H$5:$FY$1802,MATCH($A435,$A$5:$A$1802,0),0)*HLOOKUP(EZ$2,$H$5:$FY$1802,MATCH($A435,$A$5:$A$1802,0),0),$H$2)</f>
        <v>-</v>
      </c>
      <c r="FA435" s="166" t="str">
        <f>IFERROR(HLOOKUP(FA$1,$H$5:$FY$1802,MATCH($A435,$A$5:$A$1802,0),0)*HLOOKUP(FA$2,$H$5:$FY$1802,MATCH($A435,$A$5:$A$1802,0),0),$H$2)</f>
        <v>-</v>
      </c>
      <c r="FB435" s="166">
        <f>IFERROR(HLOOKUP(FB$1,$H$5:$FY$1802,MATCH($A435,$A$5:$A$1802,0),0)*HLOOKUP(FB$2,$H$5:$FY$1802,MATCH($A435,$A$5:$A$1802,0),0),$H$2)</f>
        <v>264120</v>
      </c>
      <c r="FC435" s="166">
        <f>IFERROR(HLOOKUP(FC$1,$H$5:$FY$1802,MATCH($A435,$A$5:$A$1802,0),0)*HLOOKUP(FC$2,$H$5:$FY$1802,MATCH($A435,$A$5:$A$1802,0),0),$H$2)</f>
        <v>411079</v>
      </c>
      <c r="FD435" s="166">
        <f>IFERROR(HLOOKUP(FD$1,$H$5:$FY$1802,MATCH($A435,$A$5:$A$1802,0),0)*HLOOKUP(FD$2,$H$5:$FY$1802,MATCH($A435,$A$5:$A$1802,0),0),$H$2)</f>
        <v>15928676</v>
      </c>
      <c r="FE435" s="166">
        <f>IFERROR(HLOOKUP(FE$1,$H$5:$FY$1802,MATCH($A435,$A$5:$A$1802,0),0)*HLOOKUP(FE$2,$H$5:$FY$1802,MATCH($A435,$A$5:$A$1802,0),0),$H$2)</f>
        <v>10121054</v>
      </c>
      <c r="FF435" s="166">
        <f>IFERROR(HLOOKUP(FF$1,$H$5:$FY$1802,MATCH($A435,$A$5:$A$1802,0),0)*HLOOKUP(FF$2,$H$5:$FY$1802,MATCH($A435,$A$5:$A$1802,0),0),$H$2)</f>
        <v>1139000</v>
      </c>
      <c r="FG435" s="166">
        <f>IFERROR(HLOOKUP(FG$1,$H$5:$FY$1802,MATCH($A435,$A$5:$A$1802,0),0)*HLOOKUP(FG$2,$H$5:$FY$1802,MATCH($A435,$A$5:$A$1802,0),0),$H$2)</f>
        <v>32360835</v>
      </c>
      <c r="FH435" s="152"/>
      <c r="FI435" s="405">
        <f t="shared" si="1080"/>
        <v>2.3669673837612768</v>
      </c>
      <c r="FJ435" s="405">
        <f t="shared" si="1080"/>
        <v>1.6827203331020124</v>
      </c>
      <c r="FK435" s="405">
        <f t="shared" si="1081"/>
        <v>2.3360067539046012</v>
      </c>
      <c r="FL435" s="405">
        <f t="shared" si="1082"/>
        <v>1.6977627691008865</v>
      </c>
      <c r="FM435" s="405">
        <f t="shared" si="1083"/>
        <v>1.5751740087615913</v>
      </c>
      <c r="FN435" s="405">
        <f t="shared" si="1084"/>
        <v>1.1443661188818963</v>
      </c>
      <c r="FO435" s="405">
        <f t="shared" si="1085"/>
        <v>1.9226668613991529</v>
      </c>
      <c r="FP435" s="405">
        <f t="shared" si="1086"/>
        <v>1.0859500511172777</v>
      </c>
      <c r="FQ435" s="405">
        <f t="shared" si="1087"/>
        <v>1.8042688465031789</v>
      </c>
      <c r="FR435" s="405">
        <f t="shared" si="1088"/>
        <v>1.0826521344232516</v>
      </c>
      <c r="FS435" s="65"/>
    </row>
    <row r="436" spans="1:175" ht="10.35" customHeight="1" x14ac:dyDescent="0.2">
      <c r="A436" s="74" t="str">
        <f t="shared" si="1075"/>
        <v>2018-19JANUARYR1F</v>
      </c>
      <c r="B436" s="163" t="str">
        <f t="shared" si="1089"/>
        <v>2018-19</v>
      </c>
      <c r="C436" s="26" t="s">
        <v>836</v>
      </c>
      <c r="D436" s="163" t="str">
        <f>INDEX($FV$16:$FW$26,MATCH($F436,$FV$16:$FV$26,0),2)</f>
        <v>Y59</v>
      </c>
      <c r="E436" s="163" t="str">
        <f>VLOOKUP($D436,$FW$8:$FX$14,2,0)</f>
        <v>South East</v>
      </c>
      <c r="F436" s="271" t="s">
        <v>852</v>
      </c>
      <c r="G436" s="271" t="s">
        <v>873</v>
      </c>
      <c r="H436" s="272">
        <v>2715</v>
      </c>
      <c r="I436" s="272">
        <v>1360</v>
      </c>
      <c r="J436" s="272">
        <v>11772</v>
      </c>
      <c r="K436" s="272">
        <v>9</v>
      </c>
      <c r="L436" s="272">
        <v>1</v>
      </c>
      <c r="M436" s="272" t="s">
        <v>44</v>
      </c>
      <c r="N436" s="272">
        <v>55</v>
      </c>
      <c r="O436" s="272">
        <v>108</v>
      </c>
      <c r="P436" s="272" t="s">
        <v>44</v>
      </c>
      <c r="Q436" s="272" t="s">
        <v>44</v>
      </c>
      <c r="R436" s="272" t="s">
        <v>44</v>
      </c>
      <c r="S436" s="272" t="s">
        <v>44</v>
      </c>
      <c r="T436" s="272">
        <v>2015</v>
      </c>
      <c r="U436" s="272">
        <v>111</v>
      </c>
      <c r="V436" s="272">
        <v>85</v>
      </c>
      <c r="W436" s="272">
        <v>889</v>
      </c>
      <c r="X436" s="272">
        <v>707</v>
      </c>
      <c r="Y436" s="272">
        <v>83</v>
      </c>
      <c r="Z436" s="272">
        <v>67746</v>
      </c>
      <c r="AA436" s="272">
        <v>610</v>
      </c>
      <c r="AB436" s="272">
        <v>1181</v>
      </c>
      <c r="AC436" s="272">
        <v>68892</v>
      </c>
      <c r="AD436" s="272">
        <v>810</v>
      </c>
      <c r="AE436" s="272">
        <v>1452</v>
      </c>
      <c r="AF436" s="272">
        <v>1117167</v>
      </c>
      <c r="AG436" s="272">
        <v>1257</v>
      </c>
      <c r="AH436" s="272">
        <v>2350</v>
      </c>
      <c r="AI436" s="272">
        <v>2756212</v>
      </c>
      <c r="AJ436" s="272">
        <v>3898</v>
      </c>
      <c r="AK436" s="272">
        <v>9197</v>
      </c>
      <c r="AL436" s="272">
        <v>560933</v>
      </c>
      <c r="AM436" s="272">
        <v>6758</v>
      </c>
      <c r="AN436" s="272">
        <v>16165</v>
      </c>
      <c r="AO436" s="272">
        <v>120</v>
      </c>
      <c r="AP436" s="272">
        <v>1</v>
      </c>
      <c r="AQ436" s="272">
        <v>7</v>
      </c>
      <c r="AR436" s="272">
        <v>15</v>
      </c>
      <c r="AS436" s="272">
        <v>4</v>
      </c>
      <c r="AT436" s="272">
        <v>108</v>
      </c>
      <c r="AU436" s="272">
        <v>0</v>
      </c>
      <c r="AV436" s="272">
        <v>1236</v>
      </c>
      <c r="AW436" s="272">
        <v>32</v>
      </c>
      <c r="AX436" s="272">
        <v>627</v>
      </c>
      <c r="AY436" s="272">
        <v>1895</v>
      </c>
      <c r="AZ436" s="272">
        <v>167</v>
      </c>
      <c r="BA436" s="272">
        <v>147</v>
      </c>
      <c r="BB436" s="272">
        <v>123</v>
      </c>
      <c r="BC436" s="272">
        <v>109</v>
      </c>
      <c r="BD436" s="272">
        <v>1052</v>
      </c>
      <c r="BE436" s="272">
        <v>957</v>
      </c>
      <c r="BF436" s="272">
        <v>852</v>
      </c>
      <c r="BG436" s="272">
        <v>751</v>
      </c>
      <c r="BH436" s="272">
        <v>95</v>
      </c>
      <c r="BI436" s="272">
        <v>86</v>
      </c>
      <c r="BJ436" s="272" t="s">
        <v>44</v>
      </c>
      <c r="BK436" s="272" t="s">
        <v>44</v>
      </c>
      <c r="BL436" s="272" t="s">
        <v>44</v>
      </c>
      <c r="BM436" s="272" t="s">
        <v>44</v>
      </c>
      <c r="BN436" s="272" t="s">
        <v>44</v>
      </c>
      <c r="BO436" s="272" t="s">
        <v>44</v>
      </c>
      <c r="BP436" s="272" t="s">
        <v>44</v>
      </c>
      <c r="BQ436" s="272" t="s">
        <v>44</v>
      </c>
      <c r="BR436" s="272" t="s">
        <v>44</v>
      </c>
      <c r="BS436" s="272" t="s">
        <v>44</v>
      </c>
      <c r="BT436" s="272" t="s">
        <v>44</v>
      </c>
      <c r="BU436" s="272" t="s">
        <v>44</v>
      </c>
      <c r="BV436" s="272" t="s">
        <v>44</v>
      </c>
      <c r="BW436" s="272" t="s">
        <v>44</v>
      </c>
      <c r="BX436" s="272" t="s">
        <v>44</v>
      </c>
      <c r="BY436" s="272" t="s">
        <v>44</v>
      </c>
      <c r="BZ436" s="272" t="s">
        <v>44</v>
      </c>
      <c r="CA436" s="272" t="s">
        <v>44</v>
      </c>
      <c r="CB436" s="272" t="s">
        <v>44</v>
      </c>
      <c r="CC436" s="272" t="s">
        <v>44</v>
      </c>
      <c r="CD436" s="272" t="s">
        <v>44</v>
      </c>
      <c r="CE436" s="272" t="s">
        <v>44</v>
      </c>
      <c r="CF436" s="272" t="s">
        <v>44</v>
      </c>
      <c r="CG436" s="272" t="s">
        <v>44</v>
      </c>
      <c r="CH436" s="272" t="s">
        <v>44</v>
      </c>
      <c r="CI436" s="272" t="s">
        <v>44</v>
      </c>
      <c r="CJ436" s="272" t="s">
        <v>44</v>
      </c>
      <c r="CK436" s="272" t="s">
        <v>44</v>
      </c>
      <c r="CL436" s="272" t="s">
        <v>44</v>
      </c>
      <c r="CM436" s="272" t="s">
        <v>44</v>
      </c>
      <c r="CN436" s="272" t="s">
        <v>44</v>
      </c>
      <c r="CO436" s="272" t="s">
        <v>44</v>
      </c>
      <c r="CP436" s="272" t="s">
        <v>44</v>
      </c>
      <c r="CQ436" s="272" t="s">
        <v>44</v>
      </c>
      <c r="CR436" s="272" t="s">
        <v>44</v>
      </c>
      <c r="CS436" s="272" t="s">
        <v>44</v>
      </c>
      <c r="CT436" s="272" t="s">
        <v>44</v>
      </c>
      <c r="CU436" s="272" t="s">
        <v>44</v>
      </c>
      <c r="CV436" s="272" t="s">
        <v>44</v>
      </c>
      <c r="CW436" s="272" t="s">
        <v>44</v>
      </c>
      <c r="CX436" s="272">
        <v>9</v>
      </c>
      <c r="CY436" s="272">
        <v>6141</v>
      </c>
      <c r="CZ436" s="272">
        <v>682</v>
      </c>
      <c r="DA436" s="272">
        <v>1509</v>
      </c>
      <c r="DB436" s="272">
        <v>98</v>
      </c>
      <c r="DC436" s="272">
        <v>9090</v>
      </c>
      <c r="DD436" s="272">
        <v>93</v>
      </c>
      <c r="DE436" s="272">
        <v>145</v>
      </c>
      <c r="DF436" s="272" t="s">
        <v>44</v>
      </c>
      <c r="DG436" s="272" t="s">
        <v>44</v>
      </c>
      <c r="DH436" s="272" t="s">
        <v>44</v>
      </c>
      <c r="DI436" s="272" t="s">
        <v>44</v>
      </c>
      <c r="DJ436" s="272" t="s">
        <v>44</v>
      </c>
      <c r="DK436" s="272">
        <v>1</v>
      </c>
      <c r="DL436" s="250">
        <v>44</v>
      </c>
      <c r="DM436" s="250">
        <v>42</v>
      </c>
      <c r="DN436" s="250">
        <v>0</v>
      </c>
      <c r="DO436" s="250">
        <v>18</v>
      </c>
      <c r="DP436" s="250">
        <v>201673</v>
      </c>
      <c r="DQ436" s="250">
        <v>4583</v>
      </c>
      <c r="DR436" s="250">
        <v>8692</v>
      </c>
      <c r="DS436" s="250">
        <v>348218</v>
      </c>
      <c r="DT436" s="250">
        <v>8291</v>
      </c>
      <c r="DU436" s="250">
        <v>17031</v>
      </c>
      <c r="DV436" s="250">
        <v>0</v>
      </c>
      <c r="DW436" s="250">
        <v>0</v>
      </c>
      <c r="DX436" s="250">
        <v>0</v>
      </c>
      <c r="DY436" s="250">
        <v>104043</v>
      </c>
      <c r="DZ436" s="250">
        <v>5780</v>
      </c>
      <c r="EA436" s="250">
        <v>13699</v>
      </c>
      <c r="EB436" s="155"/>
      <c r="EC436" s="75">
        <f t="shared" si="1076"/>
        <v>1</v>
      </c>
      <c r="ED436" s="74">
        <f t="shared" si="1077"/>
        <v>2019</v>
      </c>
      <c r="EE436" s="165">
        <f t="shared" si="1078"/>
        <v>43466</v>
      </c>
      <c r="EF436" s="157">
        <f t="shared" si="1079"/>
        <v>31</v>
      </c>
      <c r="EG436" s="156"/>
      <c r="EH436" s="166">
        <f>IFERROR(HLOOKUP(EH$1,$H$5:$FY$1802,MATCH($A436,$A$5:$A$1802,0),0)*HLOOKUP(EH$2,$H$5:$FY$1802,MATCH($A436,$A$5:$A$1802,0),0),$H$2)</f>
        <v>1360</v>
      </c>
      <c r="EI436" s="166" t="str">
        <f>IFERROR(HLOOKUP(EI$1,$H$5:$FY$1802,MATCH($A436,$A$5:$A$1802,0),0)*HLOOKUP(EI$2,$H$5:$FY$1802,MATCH($A436,$A$5:$A$1802,0),0),$H$2)</f>
        <v>-</v>
      </c>
      <c r="EJ436" s="166">
        <f>IFERROR(HLOOKUP(EJ$1,$H$5:$FY$1802,MATCH($A436,$A$5:$A$1802,0),0)*HLOOKUP(EJ$2,$H$5:$FY$1802,MATCH($A436,$A$5:$A$1802,0),0),$H$2)</f>
        <v>74800</v>
      </c>
      <c r="EK436" s="166">
        <f>IFERROR(HLOOKUP(EK$1,$H$5:$FY$1802,MATCH($A436,$A$5:$A$1802,0),0)*HLOOKUP(EK$2,$H$5:$FY$1802,MATCH($A436,$A$5:$A$1802,0),0),$H$2)</f>
        <v>146880</v>
      </c>
      <c r="EL436" s="166">
        <f>IFERROR(HLOOKUP(EL$1,$H$5:$FY$1802,MATCH($A436,$A$5:$A$1802,0),0)*HLOOKUP(EL$2,$H$5:$FY$1802,MATCH($A436,$A$5:$A$1802,0),0),$H$2)</f>
        <v>131091</v>
      </c>
      <c r="EM436" s="166">
        <f>IFERROR(HLOOKUP(EM$1,$H$5:$FY$1802,MATCH($A436,$A$5:$A$1802,0),0)*HLOOKUP(EM$2,$H$5:$FY$1802,MATCH($A436,$A$5:$A$1802,0),0),$H$2)</f>
        <v>123420</v>
      </c>
      <c r="EN436" s="166">
        <f>IFERROR(HLOOKUP(EN$1,$H$5:$FY$1802,MATCH($A436,$A$5:$A$1802,0),0)*HLOOKUP(EN$2,$H$5:$FY$1802,MATCH($A436,$A$5:$A$1802,0),0),$H$2)</f>
        <v>2089150</v>
      </c>
      <c r="EO436" s="166">
        <f>IFERROR(HLOOKUP(EO$1,$H$5:$FY$1802,MATCH($A436,$A$5:$A$1802,0),0)*HLOOKUP(EO$2,$H$5:$FY$1802,MATCH($A436,$A$5:$A$1802,0),0),$H$2)</f>
        <v>6502279</v>
      </c>
      <c r="EP436" s="166">
        <f>IFERROR(HLOOKUP(EP$1,$H$5:$FY$1802,MATCH($A436,$A$5:$A$1802,0),0)*HLOOKUP(EP$2,$H$5:$FY$1802,MATCH($A436,$A$5:$A$1802,0),0),$H$2)</f>
        <v>1341695</v>
      </c>
      <c r="EQ436" s="166" t="str">
        <f>IFERROR(HLOOKUP(EQ$1,$H$5:$FY$1802,MATCH($A436,$A$5:$A$1802,0),0)*HLOOKUP(EQ$2,$H$5:$FY$1802,MATCH($A436,$A$5:$A$1802,0),0),$H$2)</f>
        <v>-</v>
      </c>
      <c r="ER436" s="166" t="str">
        <f>IFERROR(HLOOKUP(ER$1,$H$5:$FY$1802,MATCH($A436,$A$5:$A$1802,0),0)*HLOOKUP(ER$2,$H$5:$FY$1802,MATCH($A436,$A$5:$A$1802,0),0),$H$2)</f>
        <v>-</v>
      </c>
      <c r="ES436" s="166" t="str">
        <f>IFERROR(HLOOKUP(ES$1,$H$5:$FY$1802,MATCH($A436,$A$5:$A$1802,0),0)*HLOOKUP(ES$2,$H$5:$FY$1802,MATCH($A436,$A$5:$A$1802,0),0),$H$2)</f>
        <v>-</v>
      </c>
      <c r="ET436" s="166" t="str">
        <f>IFERROR(HLOOKUP(ET$1,$H$5:$FY$1802,MATCH($A436,$A$5:$A$1802,0),0)*HLOOKUP(ET$2,$H$5:$FY$1802,MATCH($A436,$A$5:$A$1802,0),0),$H$2)</f>
        <v>-</v>
      </c>
      <c r="EU436" s="166" t="str">
        <f>IFERROR(HLOOKUP(EU$1,$H$5:$FY$1802,MATCH($A436,$A$5:$A$1802,0),0)*HLOOKUP(EU$2,$H$5:$FY$1802,MATCH($A436,$A$5:$A$1802,0),0),$H$2)</f>
        <v>-</v>
      </c>
      <c r="EV436" s="166" t="str">
        <f>IFERROR(HLOOKUP(EV$1,$H$5:$FY$1802,MATCH($A436,$A$5:$A$1802,0),0)*HLOOKUP(EV$2,$H$5:$FY$1802,MATCH($A436,$A$5:$A$1802,0),0),$H$2)</f>
        <v>-</v>
      </c>
      <c r="EW436" s="166" t="str">
        <f>IFERROR(HLOOKUP(EW$1,$H$5:$FY$1802,MATCH($A436,$A$5:$A$1802,0),0)*HLOOKUP(EW$2,$H$5:$FY$1802,MATCH($A436,$A$5:$A$1802,0),0),$H$2)</f>
        <v>-</v>
      </c>
      <c r="EX436" s="166" t="str">
        <f>IFERROR(HLOOKUP(EX$1,$H$5:$FY$1802,MATCH($A436,$A$5:$A$1802,0),0)*HLOOKUP(EX$2,$H$5:$FY$1802,MATCH($A436,$A$5:$A$1802,0),0),$H$2)</f>
        <v>-</v>
      </c>
      <c r="EY436" s="166" t="str">
        <f>IFERROR(HLOOKUP(EY$1,$H$5:$FY$1802,MATCH($A436,$A$5:$A$1802,0),0)*HLOOKUP(EY$2,$H$5:$FY$1802,MATCH($A436,$A$5:$A$1802,0),0),$H$2)</f>
        <v>-</v>
      </c>
      <c r="EZ436" s="166" t="str">
        <f>IFERROR(HLOOKUP(EZ$1,$H$5:$FY$1802,MATCH($A436,$A$5:$A$1802,0),0)*HLOOKUP(EZ$2,$H$5:$FY$1802,MATCH($A436,$A$5:$A$1802,0),0),$H$2)</f>
        <v>-</v>
      </c>
      <c r="FA436" s="166" t="str">
        <f>IFERROR(HLOOKUP(FA$1,$H$5:$FY$1802,MATCH($A436,$A$5:$A$1802,0),0)*HLOOKUP(FA$2,$H$5:$FY$1802,MATCH($A436,$A$5:$A$1802,0),0),$H$2)</f>
        <v>-</v>
      </c>
      <c r="FB436" s="166">
        <f>IFERROR(HLOOKUP(FB$1,$H$5:$FY$1802,MATCH($A436,$A$5:$A$1802,0),0)*HLOOKUP(FB$2,$H$5:$FY$1802,MATCH($A436,$A$5:$A$1802,0),0),$H$2)</f>
        <v>13581</v>
      </c>
      <c r="FC436" s="166">
        <f>IFERROR(HLOOKUP(FC$1,$H$5:$FY$1802,MATCH($A436,$A$5:$A$1802,0),0)*HLOOKUP(FC$2,$H$5:$FY$1802,MATCH($A436,$A$5:$A$1802,0),0),$H$2)</f>
        <v>14210</v>
      </c>
      <c r="FD436" s="166">
        <f>IFERROR(HLOOKUP(FD$1,$H$5:$FY$1802,MATCH($A436,$A$5:$A$1802,0),0)*HLOOKUP(FD$2,$H$5:$FY$1802,MATCH($A436,$A$5:$A$1802,0),0),$H$2)</f>
        <v>382448</v>
      </c>
      <c r="FE436" s="166">
        <f>IFERROR(HLOOKUP(FE$1,$H$5:$FY$1802,MATCH($A436,$A$5:$A$1802,0),0)*HLOOKUP(FE$2,$H$5:$FY$1802,MATCH($A436,$A$5:$A$1802,0),0),$H$2)</f>
        <v>715302</v>
      </c>
      <c r="FF436" s="166">
        <f>IFERROR(HLOOKUP(FF$1,$H$5:$FY$1802,MATCH($A436,$A$5:$A$1802,0),0)*HLOOKUP(FF$2,$H$5:$FY$1802,MATCH($A436,$A$5:$A$1802,0),0),$H$2)</f>
        <v>0</v>
      </c>
      <c r="FG436" s="166">
        <f>IFERROR(HLOOKUP(FG$1,$H$5:$FY$1802,MATCH($A436,$A$5:$A$1802,0),0)*HLOOKUP(FG$2,$H$5:$FY$1802,MATCH($A436,$A$5:$A$1802,0),0),$H$2)</f>
        <v>246582</v>
      </c>
      <c r="FH436" s="152"/>
      <c r="FI436" s="405">
        <f t="shared" si="1080"/>
        <v>1.5045045045045045</v>
      </c>
      <c r="FJ436" s="405">
        <f t="shared" si="1080"/>
        <v>1.3243243243243243</v>
      </c>
      <c r="FK436" s="405">
        <f t="shared" si="1081"/>
        <v>1.4470588235294117</v>
      </c>
      <c r="FL436" s="405">
        <f t="shared" si="1082"/>
        <v>1.2823529411764707</v>
      </c>
      <c r="FM436" s="405">
        <f t="shared" si="1083"/>
        <v>1.1833520809898763</v>
      </c>
      <c r="FN436" s="405">
        <f t="shared" si="1084"/>
        <v>1.076490438695163</v>
      </c>
      <c r="FO436" s="405">
        <f t="shared" si="1085"/>
        <v>1.2050919377652052</v>
      </c>
      <c r="FP436" s="405">
        <f t="shared" si="1086"/>
        <v>1.0622347949080622</v>
      </c>
      <c r="FQ436" s="405">
        <f t="shared" si="1087"/>
        <v>1.1445783132530121</v>
      </c>
      <c r="FR436" s="405">
        <f t="shared" si="1088"/>
        <v>1.036144578313253</v>
      </c>
      <c r="FS436" s="65"/>
    </row>
    <row r="437" spans="1:175" ht="10.35" customHeight="1" x14ac:dyDescent="0.2">
      <c r="A437" s="180" t="str">
        <f t="shared" si="1075"/>
        <v>2018-19JANUARYRRU</v>
      </c>
      <c r="B437" s="182" t="str">
        <f t="shared" si="1089"/>
        <v>2018-19</v>
      </c>
      <c r="C437" s="181" t="s">
        <v>836</v>
      </c>
      <c r="D437" s="182" t="str">
        <f>INDEX($FV$16:$FW$26,MATCH($F437,$FV$16:$FV$26,0),2)</f>
        <v>Y56</v>
      </c>
      <c r="E437" s="182" t="str">
        <f>VLOOKUP($D437,$FW$8:$FX$14,2,0)</f>
        <v>London</v>
      </c>
      <c r="F437" s="273" t="s">
        <v>855</v>
      </c>
      <c r="G437" s="273" t="s">
        <v>874</v>
      </c>
      <c r="H437" s="274">
        <v>171966</v>
      </c>
      <c r="I437" s="274">
        <v>138775</v>
      </c>
      <c r="J437" s="274">
        <v>942013</v>
      </c>
      <c r="K437" s="274">
        <v>7</v>
      </c>
      <c r="L437" s="274">
        <v>0</v>
      </c>
      <c r="M437" s="274" t="s">
        <v>44</v>
      </c>
      <c r="N437" s="274">
        <v>52</v>
      </c>
      <c r="O437" s="274">
        <v>116</v>
      </c>
      <c r="P437" s="274" t="s">
        <v>44</v>
      </c>
      <c r="Q437" s="274" t="s">
        <v>44</v>
      </c>
      <c r="R437" s="274" t="s">
        <v>44</v>
      </c>
      <c r="S437" s="274" t="s">
        <v>44</v>
      </c>
      <c r="T437" s="274">
        <v>108664</v>
      </c>
      <c r="U437" s="274">
        <v>12441</v>
      </c>
      <c r="V437" s="274">
        <v>9478</v>
      </c>
      <c r="W437" s="274">
        <v>60485</v>
      </c>
      <c r="X437" s="274">
        <v>19972</v>
      </c>
      <c r="Y437" s="274">
        <v>1610</v>
      </c>
      <c r="Z437" s="274">
        <v>4738155</v>
      </c>
      <c r="AA437" s="274">
        <v>381</v>
      </c>
      <c r="AB437" s="274">
        <v>630</v>
      </c>
      <c r="AC437" s="274">
        <v>6635218</v>
      </c>
      <c r="AD437" s="274">
        <v>700</v>
      </c>
      <c r="AE437" s="274">
        <v>1212</v>
      </c>
      <c r="AF437" s="274">
        <v>78392824</v>
      </c>
      <c r="AG437" s="274">
        <v>1296</v>
      </c>
      <c r="AH437" s="274">
        <v>2769</v>
      </c>
      <c r="AI437" s="274">
        <v>78364425</v>
      </c>
      <c r="AJ437" s="274">
        <v>3924</v>
      </c>
      <c r="AK437" s="274">
        <v>9709</v>
      </c>
      <c r="AL437" s="274">
        <v>7011919</v>
      </c>
      <c r="AM437" s="274">
        <v>4355</v>
      </c>
      <c r="AN437" s="274">
        <v>10285</v>
      </c>
      <c r="AO437" s="274">
        <v>7959</v>
      </c>
      <c r="AP437" s="274">
        <v>287</v>
      </c>
      <c r="AQ437" s="274">
        <v>1338</v>
      </c>
      <c r="AR437" s="274">
        <v>6851</v>
      </c>
      <c r="AS437" s="274">
        <v>224</v>
      </c>
      <c r="AT437" s="274">
        <v>6110</v>
      </c>
      <c r="AU437" s="274">
        <v>0</v>
      </c>
      <c r="AV437" s="274">
        <v>67107</v>
      </c>
      <c r="AW437" s="274">
        <v>6855</v>
      </c>
      <c r="AX437" s="274">
        <v>26743</v>
      </c>
      <c r="AY437" s="274">
        <v>100705</v>
      </c>
      <c r="AZ437" s="274">
        <v>32435</v>
      </c>
      <c r="BA437" s="274">
        <v>24950</v>
      </c>
      <c r="BB437" s="274">
        <v>24551</v>
      </c>
      <c r="BC437" s="274">
        <v>19112</v>
      </c>
      <c r="BD437" s="274">
        <v>92710</v>
      </c>
      <c r="BE437" s="274">
        <v>69227</v>
      </c>
      <c r="BF437" s="274">
        <v>32462</v>
      </c>
      <c r="BG437" s="274">
        <v>22606</v>
      </c>
      <c r="BH437" s="274">
        <v>2217</v>
      </c>
      <c r="BI437" s="274">
        <v>1711</v>
      </c>
      <c r="BJ437" s="274" t="s">
        <v>44</v>
      </c>
      <c r="BK437" s="274" t="s">
        <v>44</v>
      </c>
      <c r="BL437" s="274" t="s">
        <v>44</v>
      </c>
      <c r="BM437" s="274" t="s">
        <v>44</v>
      </c>
      <c r="BN437" s="274" t="s">
        <v>44</v>
      </c>
      <c r="BO437" s="274" t="s">
        <v>44</v>
      </c>
      <c r="BP437" s="274" t="s">
        <v>44</v>
      </c>
      <c r="BQ437" s="274" t="s">
        <v>44</v>
      </c>
      <c r="BR437" s="274" t="s">
        <v>44</v>
      </c>
      <c r="BS437" s="274" t="s">
        <v>44</v>
      </c>
      <c r="BT437" s="274" t="s">
        <v>44</v>
      </c>
      <c r="BU437" s="274" t="s">
        <v>44</v>
      </c>
      <c r="BV437" s="274" t="s">
        <v>44</v>
      </c>
      <c r="BW437" s="274" t="s">
        <v>44</v>
      </c>
      <c r="BX437" s="274" t="s">
        <v>44</v>
      </c>
      <c r="BY437" s="274" t="s">
        <v>44</v>
      </c>
      <c r="BZ437" s="274" t="s">
        <v>44</v>
      </c>
      <c r="CA437" s="274" t="s">
        <v>44</v>
      </c>
      <c r="CB437" s="274" t="s">
        <v>44</v>
      </c>
      <c r="CC437" s="274" t="s">
        <v>44</v>
      </c>
      <c r="CD437" s="274" t="s">
        <v>44</v>
      </c>
      <c r="CE437" s="274" t="s">
        <v>44</v>
      </c>
      <c r="CF437" s="274" t="s">
        <v>44</v>
      </c>
      <c r="CG437" s="274" t="s">
        <v>44</v>
      </c>
      <c r="CH437" s="274" t="s">
        <v>44</v>
      </c>
      <c r="CI437" s="274" t="s">
        <v>44</v>
      </c>
      <c r="CJ437" s="274" t="s">
        <v>44</v>
      </c>
      <c r="CK437" s="274" t="s">
        <v>44</v>
      </c>
      <c r="CL437" s="274" t="s">
        <v>44</v>
      </c>
      <c r="CM437" s="274" t="s">
        <v>44</v>
      </c>
      <c r="CN437" s="274" t="s">
        <v>44</v>
      </c>
      <c r="CO437" s="274" t="s">
        <v>44</v>
      </c>
      <c r="CP437" s="274" t="s">
        <v>44</v>
      </c>
      <c r="CQ437" s="274" t="s">
        <v>44</v>
      </c>
      <c r="CR437" s="274" t="s">
        <v>44</v>
      </c>
      <c r="CS437" s="274" t="s">
        <v>44</v>
      </c>
      <c r="CT437" s="274" t="s">
        <v>44</v>
      </c>
      <c r="CU437" s="274" t="s">
        <v>44</v>
      </c>
      <c r="CV437" s="274" t="s">
        <v>44</v>
      </c>
      <c r="CW437" s="274" t="s">
        <v>44</v>
      </c>
      <c r="CX437" s="274">
        <v>0</v>
      </c>
      <c r="CY437" s="274">
        <v>0</v>
      </c>
      <c r="CZ437" s="274">
        <v>0</v>
      </c>
      <c r="DA437" s="274">
        <v>0</v>
      </c>
      <c r="DB437" s="274">
        <v>7148</v>
      </c>
      <c r="DC437" s="274">
        <v>442294</v>
      </c>
      <c r="DD437" s="274">
        <v>62</v>
      </c>
      <c r="DE437" s="274">
        <v>121</v>
      </c>
      <c r="DF437" s="274" t="s">
        <v>44</v>
      </c>
      <c r="DG437" s="274" t="s">
        <v>44</v>
      </c>
      <c r="DH437" s="274" t="s">
        <v>44</v>
      </c>
      <c r="DI437" s="274" t="s">
        <v>44</v>
      </c>
      <c r="DJ437" s="274" t="s">
        <v>44</v>
      </c>
      <c r="DK437" s="274">
        <v>32</v>
      </c>
      <c r="DL437" s="251">
        <v>584</v>
      </c>
      <c r="DM437" s="251">
        <v>1484</v>
      </c>
      <c r="DN437" s="251">
        <v>60</v>
      </c>
      <c r="DO437" s="251">
        <v>1417</v>
      </c>
      <c r="DP437" s="251">
        <v>3942217</v>
      </c>
      <c r="DQ437" s="251">
        <v>6750</v>
      </c>
      <c r="DR437" s="251">
        <v>13452</v>
      </c>
      <c r="DS437" s="251">
        <v>11065103</v>
      </c>
      <c r="DT437" s="251">
        <v>7456</v>
      </c>
      <c r="DU437" s="251">
        <v>14394</v>
      </c>
      <c r="DV437" s="251">
        <v>529955</v>
      </c>
      <c r="DW437" s="251">
        <v>8833</v>
      </c>
      <c r="DX437" s="251">
        <v>14511</v>
      </c>
      <c r="DY437" s="251">
        <v>14150677</v>
      </c>
      <c r="DZ437" s="251">
        <v>9986</v>
      </c>
      <c r="EA437" s="251">
        <v>17299</v>
      </c>
      <c r="EB437" s="183"/>
      <c r="EC437" s="184">
        <f t="shared" si="1076"/>
        <v>1</v>
      </c>
      <c r="ED437" s="180">
        <f t="shared" si="1077"/>
        <v>2019</v>
      </c>
      <c r="EE437" s="185">
        <f t="shared" si="1078"/>
        <v>43466</v>
      </c>
      <c r="EF437" s="186">
        <f t="shared" si="1079"/>
        <v>31</v>
      </c>
      <c r="EG437" s="187"/>
      <c r="EH437" s="188">
        <f>IFERROR(HLOOKUP(EH$1,$H$5:$FY$1802,MATCH($A437,$A$5:$A$1802,0),0)*HLOOKUP(EH$2,$H$5:$FY$1802,MATCH($A437,$A$5:$A$1802,0),0),$H$2)</f>
        <v>0</v>
      </c>
      <c r="EI437" s="188" t="str">
        <f>IFERROR(HLOOKUP(EI$1,$H$5:$FY$1802,MATCH($A437,$A$5:$A$1802,0),0)*HLOOKUP(EI$2,$H$5:$FY$1802,MATCH($A437,$A$5:$A$1802,0),0),$H$2)</f>
        <v>-</v>
      </c>
      <c r="EJ437" s="188">
        <f>IFERROR(HLOOKUP(EJ$1,$H$5:$FY$1802,MATCH($A437,$A$5:$A$1802,0),0)*HLOOKUP(EJ$2,$H$5:$FY$1802,MATCH($A437,$A$5:$A$1802,0),0),$H$2)</f>
        <v>7216300</v>
      </c>
      <c r="EK437" s="188">
        <f>IFERROR(HLOOKUP(EK$1,$H$5:$FY$1802,MATCH($A437,$A$5:$A$1802,0),0)*HLOOKUP(EK$2,$H$5:$FY$1802,MATCH($A437,$A$5:$A$1802,0),0),$H$2)</f>
        <v>16097900</v>
      </c>
      <c r="EL437" s="188">
        <f>IFERROR(HLOOKUP(EL$1,$H$5:$FY$1802,MATCH($A437,$A$5:$A$1802,0),0)*HLOOKUP(EL$2,$H$5:$FY$1802,MATCH($A437,$A$5:$A$1802,0),0),$H$2)</f>
        <v>7837830</v>
      </c>
      <c r="EM437" s="188">
        <f>IFERROR(HLOOKUP(EM$1,$H$5:$FY$1802,MATCH($A437,$A$5:$A$1802,0),0)*HLOOKUP(EM$2,$H$5:$FY$1802,MATCH($A437,$A$5:$A$1802,0),0),$H$2)</f>
        <v>11487336</v>
      </c>
      <c r="EN437" s="188">
        <f>IFERROR(HLOOKUP(EN$1,$H$5:$FY$1802,MATCH($A437,$A$5:$A$1802,0),0)*HLOOKUP(EN$2,$H$5:$FY$1802,MATCH($A437,$A$5:$A$1802,0),0),$H$2)</f>
        <v>167482965</v>
      </c>
      <c r="EO437" s="188">
        <f>IFERROR(HLOOKUP(EO$1,$H$5:$FY$1802,MATCH($A437,$A$5:$A$1802,0),0)*HLOOKUP(EO$2,$H$5:$FY$1802,MATCH($A437,$A$5:$A$1802,0),0),$H$2)</f>
        <v>193908148</v>
      </c>
      <c r="EP437" s="188">
        <f>IFERROR(HLOOKUP(EP$1,$H$5:$FY$1802,MATCH($A437,$A$5:$A$1802,0),0)*HLOOKUP(EP$2,$H$5:$FY$1802,MATCH($A437,$A$5:$A$1802,0),0),$H$2)</f>
        <v>16558850</v>
      </c>
      <c r="EQ437" s="188" t="str">
        <f>IFERROR(HLOOKUP(EQ$1,$H$5:$FY$1802,MATCH($A437,$A$5:$A$1802,0),0)*HLOOKUP(EQ$2,$H$5:$FY$1802,MATCH($A437,$A$5:$A$1802,0),0),$H$2)</f>
        <v>-</v>
      </c>
      <c r="ER437" s="188" t="str">
        <f>IFERROR(HLOOKUP(ER$1,$H$5:$FY$1802,MATCH($A437,$A$5:$A$1802,0),0)*HLOOKUP(ER$2,$H$5:$FY$1802,MATCH($A437,$A$5:$A$1802,0),0),$H$2)</f>
        <v>-</v>
      </c>
      <c r="ES437" s="188" t="str">
        <f>IFERROR(HLOOKUP(ES$1,$H$5:$FY$1802,MATCH($A437,$A$5:$A$1802,0),0)*HLOOKUP(ES$2,$H$5:$FY$1802,MATCH($A437,$A$5:$A$1802,0),0),$H$2)</f>
        <v>-</v>
      </c>
      <c r="ET437" s="188" t="str">
        <f>IFERROR(HLOOKUP(ET$1,$H$5:$FY$1802,MATCH($A437,$A$5:$A$1802,0),0)*HLOOKUP(ET$2,$H$5:$FY$1802,MATCH($A437,$A$5:$A$1802,0),0),$H$2)</f>
        <v>-</v>
      </c>
      <c r="EU437" s="188" t="str">
        <f>IFERROR(HLOOKUP(EU$1,$H$5:$FY$1802,MATCH($A437,$A$5:$A$1802,0),0)*HLOOKUP(EU$2,$H$5:$FY$1802,MATCH($A437,$A$5:$A$1802,0),0),$H$2)</f>
        <v>-</v>
      </c>
      <c r="EV437" s="188" t="str">
        <f>IFERROR(HLOOKUP(EV$1,$H$5:$FY$1802,MATCH($A437,$A$5:$A$1802,0),0)*HLOOKUP(EV$2,$H$5:$FY$1802,MATCH($A437,$A$5:$A$1802,0),0),$H$2)</f>
        <v>-</v>
      </c>
      <c r="EW437" s="188" t="str">
        <f>IFERROR(HLOOKUP(EW$1,$H$5:$FY$1802,MATCH($A437,$A$5:$A$1802,0),0)*HLOOKUP(EW$2,$H$5:$FY$1802,MATCH($A437,$A$5:$A$1802,0),0),$H$2)</f>
        <v>-</v>
      </c>
      <c r="EX437" s="188" t="str">
        <f>IFERROR(HLOOKUP(EX$1,$H$5:$FY$1802,MATCH($A437,$A$5:$A$1802,0),0)*HLOOKUP(EX$2,$H$5:$FY$1802,MATCH($A437,$A$5:$A$1802,0),0),$H$2)</f>
        <v>-</v>
      </c>
      <c r="EY437" s="188" t="str">
        <f>IFERROR(HLOOKUP(EY$1,$H$5:$FY$1802,MATCH($A437,$A$5:$A$1802,0),0)*HLOOKUP(EY$2,$H$5:$FY$1802,MATCH($A437,$A$5:$A$1802,0),0),$H$2)</f>
        <v>-</v>
      </c>
      <c r="EZ437" s="188" t="str">
        <f>IFERROR(HLOOKUP(EZ$1,$H$5:$FY$1802,MATCH($A437,$A$5:$A$1802,0),0)*HLOOKUP(EZ$2,$H$5:$FY$1802,MATCH($A437,$A$5:$A$1802,0),0),$H$2)</f>
        <v>-</v>
      </c>
      <c r="FA437" s="188" t="str">
        <f>IFERROR(HLOOKUP(FA$1,$H$5:$FY$1802,MATCH($A437,$A$5:$A$1802,0),0)*HLOOKUP(FA$2,$H$5:$FY$1802,MATCH($A437,$A$5:$A$1802,0),0),$H$2)</f>
        <v>-</v>
      </c>
      <c r="FB437" s="188">
        <f>IFERROR(HLOOKUP(FB$1,$H$5:$FY$1802,MATCH($A437,$A$5:$A$1802,0),0)*HLOOKUP(FB$2,$H$5:$FY$1802,MATCH($A437,$A$5:$A$1802,0),0),$H$2)</f>
        <v>0</v>
      </c>
      <c r="FC437" s="188">
        <f>IFERROR(HLOOKUP(FC$1,$H$5:$FY$1802,MATCH($A437,$A$5:$A$1802,0),0)*HLOOKUP(FC$2,$H$5:$FY$1802,MATCH($A437,$A$5:$A$1802,0),0),$H$2)</f>
        <v>864908</v>
      </c>
      <c r="FD437" s="188">
        <f>IFERROR(HLOOKUP(FD$1,$H$5:$FY$1802,MATCH($A437,$A$5:$A$1802,0),0)*HLOOKUP(FD$2,$H$5:$FY$1802,MATCH($A437,$A$5:$A$1802,0),0),$H$2)</f>
        <v>7855968</v>
      </c>
      <c r="FE437" s="188">
        <f>IFERROR(HLOOKUP(FE$1,$H$5:$FY$1802,MATCH($A437,$A$5:$A$1802,0),0)*HLOOKUP(FE$2,$H$5:$FY$1802,MATCH($A437,$A$5:$A$1802,0),0),$H$2)</f>
        <v>21360696</v>
      </c>
      <c r="FF437" s="188">
        <f>IFERROR(HLOOKUP(FF$1,$H$5:$FY$1802,MATCH($A437,$A$5:$A$1802,0),0)*HLOOKUP(FF$2,$H$5:$FY$1802,MATCH($A437,$A$5:$A$1802,0),0),$H$2)</f>
        <v>870660</v>
      </c>
      <c r="FG437" s="188">
        <f>IFERROR(HLOOKUP(FG$1,$H$5:$FY$1802,MATCH($A437,$A$5:$A$1802,0),0)*HLOOKUP(FG$2,$H$5:$FY$1802,MATCH($A437,$A$5:$A$1802,0),0),$H$2)</f>
        <v>24512683</v>
      </c>
      <c r="FH437" s="189"/>
      <c r="FI437" s="406">
        <f t="shared" si="1080"/>
        <v>2.6071055381400208</v>
      </c>
      <c r="FJ437" s="406">
        <f t="shared" si="1080"/>
        <v>2.0054657985692468</v>
      </c>
      <c r="FK437" s="406">
        <f t="shared" si="1081"/>
        <v>2.5903144123232749</v>
      </c>
      <c r="FL437" s="406">
        <f t="shared" si="1082"/>
        <v>2.0164591686009707</v>
      </c>
      <c r="FM437" s="406">
        <f t="shared" si="1083"/>
        <v>1.5327767215011987</v>
      </c>
      <c r="FN437" s="406">
        <f t="shared" si="1084"/>
        <v>1.1445317020748946</v>
      </c>
      <c r="FO437" s="406">
        <f t="shared" si="1085"/>
        <v>1.6253755257360305</v>
      </c>
      <c r="FP437" s="406">
        <f t="shared" si="1086"/>
        <v>1.1318846384938914</v>
      </c>
      <c r="FQ437" s="406">
        <f t="shared" si="1087"/>
        <v>1.3770186335403727</v>
      </c>
      <c r="FR437" s="406">
        <f t="shared" si="1088"/>
        <v>1.0627329192546584</v>
      </c>
      <c r="FS437" s="410"/>
    </row>
    <row r="438" spans="1:175" ht="10.35" customHeight="1" x14ac:dyDescent="0.2">
      <c r="A438" s="74" t="str">
        <f t="shared" si="1075"/>
        <v>2018-19JANUARYRX6</v>
      </c>
      <c r="B438" s="163" t="str">
        <f t="shared" si="1089"/>
        <v>2018-19</v>
      </c>
      <c r="C438" s="26" t="s">
        <v>836</v>
      </c>
      <c r="D438" s="163" t="str">
        <f>INDEX($FV$16:$FW$26,MATCH($F438,$FV$16:$FV$26,0),2)</f>
        <v>Y63</v>
      </c>
      <c r="E438" s="163" t="str">
        <f>VLOOKUP($D438,$FW$8:$FX$14,2,0)</f>
        <v>North East and Yorkshire</v>
      </c>
      <c r="F438" s="271" t="s">
        <v>857</v>
      </c>
      <c r="G438" s="271" t="s">
        <v>875</v>
      </c>
      <c r="H438" s="272">
        <v>50094</v>
      </c>
      <c r="I438" s="272">
        <v>33060</v>
      </c>
      <c r="J438" s="272">
        <v>183472</v>
      </c>
      <c r="K438" s="272">
        <v>6</v>
      </c>
      <c r="L438" s="272">
        <v>1</v>
      </c>
      <c r="M438" s="272" t="s">
        <v>44</v>
      </c>
      <c r="N438" s="272">
        <v>19</v>
      </c>
      <c r="O438" s="272">
        <v>53</v>
      </c>
      <c r="P438" s="272" t="s">
        <v>44</v>
      </c>
      <c r="Q438" s="272" t="s">
        <v>44</v>
      </c>
      <c r="R438" s="272" t="s">
        <v>44</v>
      </c>
      <c r="S438" s="272" t="s">
        <v>44</v>
      </c>
      <c r="T438" s="272">
        <v>37423</v>
      </c>
      <c r="U438" s="272">
        <v>2749</v>
      </c>
      <c r="V438" s="272">
        <v>1802</v>
      </c>
      <c r="W438" s="272">
        <v>21363</v>
      </c>
      <c r="X438" s="272">
        <v>8033</v>
      </c>
      <c r="Y438" s="272">
        <v>414</v>
      </c>
      <c r="Z438" s="272">
        <v>1038081</v>
      </c>
      <c r="AA438" s="272">
        <v>378</v>
      </c>
      <c r="AB438" s="272">
        <v>654</v>
      </c>
      <c r="AC438" s="272">
        <v>839959</v>
      </c>
      <c r="AD438" s="272">
        <v>466</v>
      </c>
      <c r="AE438" s="272">
        <v>804</v>
      </c>
      <c r="AF438" s="272">
        <v>34485078</v>
      </c>
      <c r="AG438" s="272">
        <v>1614</v>
      </c>
      <c r="AH438" s="272">
        <v>3380</v>
      </c>
      <c r="AI438" s="272">
        <v>47617581</v>
      </c>
      <c r="AJ438" s="272">
        <v>5928</v>
      </c>
      <c r="AK438" s="272">
        <v>14556</v>
      </c>
      <c r="AL438" s="272">
        <v>2199083</v>
      </c>
      <c r="AM438" s="272">
        <v>5312</v>
      </c>
      <c r="AN438" s="272">
        <v>13538</v>
      </c>
      <c r="AO438" s="272">
        <v>2004</v>
      </c>
      <c r="AP438" s="272">
        <v>63</v>
      </c>
      <c r="AQ438" s="272">
        <v>517</v>
      </c>
      <c r="AR438" s="272">
        <v>3548</v>
      </c>
      <c r="AS438" s="272">
        <v>97</v>
      </c>
      <c r="AT438" s="272">
        <v>1327</v>
      </c>
      <c r="AU438" s="272">
        <v>0</v>
      </c>
      <c r="AV438" s="272">
        <v>21924</v>
      </c>
      <c r="AW438" s="272">
        <v>4047</v>
      </c>
      <c r="AX438" s="272">
        <v>9448</v>
      </c>
      <c r="AY438" s="272">
        <v>35419</v>
      </c>
      <c r="AZ438" s="272">
        <v>5220</v>
      </c>
      <c r="BA438" s="272">
        <v>4271</v>
      </c>
      <c r="BB438" s="272">
        <v>3421</v>
      </c>
      <c r="BC438" s="272">
        <v>2804</v>
      </c>
      <c r="BD438" s="272">
        <v>27320</v>
      </c>
      <c r="BE438" s="272">
        <v>23468</v>
      </c>
      <c r="BF438" s="272">
        <v>11987</v>
      </c>
      <c r="BG438" s="272">
        <v>7931</v>
      </c>
      <c r="BH438" s="272">
        <v>633</v>
      </c>
      <c r="BI438" s="272">
        <v>390</v>
      </c>
      <c r="BJ438" s="272" t="s">
        <v>44</v>
      </c>
      <c r="BK438" s="272" t="s">
        <v>44</v>
      </c>
      <c r="BL438" s="272" t="s">
        <v>44</v>
      </c>
      <c r="BM438" s="272" t="s">
        <v>44</v>
      </c>
      <c r="BN438" s="272" t="s">
        <v>44</v>
      </c>
      <c r="BO438" s="272" t="s">
        <v>44</v>
      </c>
      <c r="BP438" s="272" t="s">
        <v>44</v>
      </c>
      <c r="BQ438" s="272" t="s">
        <v>44</v>
      </c>
      <c r="BR438" s="272" t="s">
        <v>44</v>
      </c>
      <c r="BS438" s="272" t="s">
        <v>44</v>
      </c>
      <c r="BT438" s="272" t="s">
        <v>44</v>
      </c>
      <c r="BU438" s="272" t="s">
        <v>44</v>
      </c>
      <c r="BV438" s="272" t="s">
        <v>44</v>
      </c>
      <c r="BW438" s="272" t="s">
        <v>44</v>
      </c>
      <c r="BX438" s="272" t="s">
        <v>44</v>
      </c>
      <c r="BY438" s="272" t="s">
        <v>44</v>
      </c>
      <c r="BZ438" s="272" t="s">
        <v>44</v>
      </c>
      <c r="CA438" s="272" t="s">
        <v>44</v>
      </c>
      <c r="CB438" s="272" t="s">
        <v>44</v>
      </c>
      <c r="CC438" s="272" t="s">
        <v>44</v>
      </c>
      <c r="CD438" s="272" t="s">
        <v>44</v>
      </c>
      <c r="CE438" s="272" t="s">
        <v>44</v>
      </c>
      <c r="CF438" s="272" t="s">
        <v>44</v>
      </c>
      <c r="CG438" s="272" t="s">
        <v>44</v>
      </c>
      <c r="CH438" s="272" t="s">
        <v>44</v>
      </c>
      <c r="CI438" s="272" t="s">
        <v>44</v>
      </c>
      <c r="CJ438" s="272" t="s">
        <v>44</v>
      </c>
      <c r="CK438" s="272" t="s">
        <v>44</v>
      </c>
      <c r="CL438" s="272" t="s">
        <v>44</v>
      </c>
      <c r="CM438" s="272" t="s">
        <v>44</v>
      </c>
      <c r="CN438" s="272" t="s">
        <v>44</v>
      </c>
      <c r="CO438" s="272" t="s">
        <v>44</v>
      </c>
      <c r="CP438" s="272" t="s">
        <v>44</v>
      </c>
      <c r="CQ438" s="272" t="s">
        <v>44</v>
      </c>
      <c r="CR438" s="272" t="s">
        <v>44</v>
      </c>
      <c r="CS438" s="272" t="s">
        <v>44</v>
      </c>
      <c r="CT438" s="272" t="s">
        <v>44</v>
      </c>
      <c r="CU438" s="272" t="s">
        <v>44</v>
      </c>
      <c r="CV438" s="272" t="s">
        <v>44</v>
      </c>
      <c r="CW438" s="272" t="s">
        <v>44</v>
      </c>
      <c r="CX438" s="272">
        <v>98</v>
      </c>
      <c r="CY438" s="272">
        <v>37746</v>
      </c>
      <c r="CZ438" s="272">
        <v>385</v>
      </c>
      <c r="DA438" s="272">
        <v>620</v>
      </c>
      <c r="DB438" s="272">
        <v>1623</v>
      </c>
      <c r="DC438" s="272">
        <v>48853</v>
      </c>
      <c r="DD438" s="272">
        <v>30</v>
      </c>
      <c r="DE438" s="272">
        <v>59</v>
      </c>
      <c r="DF438" s="272" t="s">
        <v>44</v>
      </c>
      <c r="DG438" s="272" t="s">
        <v>44</v>
      </c>
      <c r="DH438" s="272" t="s">
        <v>44</v>
      </c>
      <c r="DI438" s="272" t="s">
        <v>44</v>
      </c>
      <c r="DJ438" s="272" t="s">
        <v>44</v>
      </c>
      <c r="DK438" s="272">
        <v>0</v>
      </c>
      <c r="DL438" s="250">
        <v>0</v>
      </c>
      <c r="DM438" s="250">
        <v>1358</v>
      </c>
      <c r="DN438" s="250">
        <v>0</v>
      </c>
      <c r="DO438" s="250">
        <v>65</v>
      </c>
      <c r="DP438" s="250">
        <v>0</v>
      </c>
      <c r="DQ438" s="250">
        <v>0</v>
      </c>
      <c r="DR438" s="250">
        <v>0</v>
      </c>
      <c r="DS438" s="250">
        <v>12305422</v>
      </c>
      <c r="DT438" s="250">
        <v>9061</v>
      </c>
      <c r="DU438" s="250">
        <v>20405</v>
      </c>
      <c r="DV438" s="250">
        <v>0</v>
      </c>
      <c r="DW438" s="250">
        <v>0</v>
      </c>
      <c r="DX438" s="250">
        <v>0</v>
      </c>
      <c r="DY438" s="250">
        <v>869603</v>
      </c>
      <c r="DZ438" s="250">
        <v>13379</v>
      </c>
      <c r="EA438" s="250">
        <v>30871</v>
      </c>
      <c r="EB438" s="155"/>
      <c r="EC438" s="75">
        <f t="shared" si="1076"/>
        <v>1</v>
      </c>
      <c r="ED438" s="74">
        <f t="shared" si="1077"/>
        <v>2019</v>
      </c>
      <c r="EE438" s="165">
        <f t="shared" si="1078"/>
        <v>43466</v>
      </c>
      <c r="EF438" s="157">
        <f t="shared" si="1079"/>
        <v>31</v>
      </c>
      <c r="EG438" s="156"/>
      <c r="EH438" s="166">
        <f>IFERROR(HLOOKUP(EH$1,$H$5:$FY$1802,MATCH($A438,$A$5:$A$1802,0),0)*HLOOKUP(EH$2,$H$5:$FY$1802,MATCH($A438,$A$5:$A$1802,0),0),$H$2)</f>
        <v>33060</v>
      </c>
      <c r="EI438" s="166" t="str">
        <f>IFERROR(HLOOKUP(EI$1,$H$5:$FY$1802,MATCH($A438,$A$5:$A$1802,0),0)*HLOOKUP(EI$2,$H$5:$FY$1802,MATCH($A438,$A$5:$A$1802,0),0),$H$2)</f>
        <v>-</v>
      </c>
      <c r="EJ438" s="166">
        <f>IFERROR(HLOOKUP(EJ$1,$H$5:$FY$1802,MATCH($A438,$A$5:$A$1802,0),0)*HLOOKUP(EJ$2,$H$5:$FY$1802,MATCH($A438,$A$5:$A$1802,0),0),$H$2)</f>
        <v>628140</v>
      </c>
      <c r="EK438" s="166">
        <f>IFERROR(HLOOKUP(EK$1,$H$5:$FY$1802,MATCH($A438,$A$5:$A$1802,0),0)*HLOOKUP(EK$2,$H$5:$FY$1802,MATCH($A438,$A$5:$A$1802,0),0),$H$2)</f>
        <v>1752180</v>
      </c>
      <c r="EL438" s="166">
        <f>IFERROR(HLOOKUP(EL$1,$H$5:$FY$1802,MATCH($A438,$A$5:$A$1802,0),0)*HLOOKUP(EL$2,$H$5:$FY$1802,MATCH($A438,$A$5:$A$1802,0),0),$H$2)</f>
        <v>1797846</v>
      </c>
      <c r="EM438" s="166">
        <f>IFERROR(HLOOKUP(EM$1,$H$5:$FY$1802,MATCH($A438,$A$5:$A$1802,0),0)*HLOOKUP(EM$2,$H$5:$FY$1802,MATCH($A438,$A$5:$A$1802,0),0),$H$2)</f>
        <v>1448808</v>
      </c>
      <c r="EN438" s="166">
        <f>IFERROR(HLOOKUP(EN$1,$H$5:$FY$1802,MATCH($A438,$A$5:$A$1802,0),0)*HLOOKUP(EN$2,$H$5:$FY$1802,MATCH($A438,$A$5:$A$1802,0),0),$H$2)</f>
        <v>72206940</v>
      </c>
      <c r="EO438" s="166">
        <f>IFERROR(HLOOKUP(EO$1,$H$5:$FY$1802,MATCH($A438,$A$5:$A$1802,0),0)*HLOOKUP(EO$2,$H$5:$FY$1802,MATCH($A438,$A$5:$A$1802,0),0),$H$2)</f>
        <v>116928348</v>
      </c>
      <c r="EP438" s="166">
        <f>IFERROR(HLOOKUP(EP$1,$H$5:$FY$1802,MATCH($A438,$A$5:$A$1802,0),0)*HLOOKUP(EP$2,$H$5:$FY$1802,MATCH($A438,$A$5:$A$1802,0),0),$H$2)</f>
        <v>5604732</v>
      </c>
      <c r="EQ438" s="166" t="str">
        <f>IFERROR(HLOOKUP(EQ$1,$H$5:$FY$1802,MATCH($A438,$A$5:$A$1802,0),0)*HLOOKUP(EQ$2,$H$5:$FY$1802,MATCH($A438,$A$5:$A$1802,0),0),$H$2)</f>
        <v>-</v>
      </c>
      <c r="ER438" s="166" t="str">
        <f>IFERROR(HLOOKUP(ER$1,$H$5:$FY$1802,MATCH($A438,$A$5:$A$1802,0),0)*HLOOKUP(ER$2,$H$5:$FY$1802,MATCH($A438,$A$5:$A$1802,0),0),$H$2)</f>
        <v>-</v>
      </c>
      <c r="ES438" s="166" t="str">
        <f>IFERROR(HLOOKUP(ES$1,$H$5:$FY$1802,MATCH($A438,$A$5:$A$1802,0),0)*HLOOKUP(ES$2,$H$5:$FY$1802,MATCH($A438,$A$5:$A$1802,0),0),$H$2)</f>
        <v>-</v>
      </c>
      <c r="ET438" s="166" t="str">
        <f>IFERROR(HLOOKUP(ET$1,$H$5:$FY$1802,MATCH($A438,$A$5:$A$1802,0),0)*HLOOKUP(ET$2,$H$5:$FY$1802,MATCH($A438,$A$5:$A$1802,0),0),$H$2)</f>
        <v>-</v>
      </c>
      <c r="EU438" s="166" t="str">
        <f>IFERROR(HLOOKUP(EU$1,$H$5:$FY$1802,MATCH($A438,$A$5:$A$1802,0),0)*HLOOKUP(EU$2,$H$5:$FY$1802,MATCH($A438,$A$5:$A$1802,0),0),$H$2)</f>
        <v>-</v>
      </c>
      <c r="EV438" s="166" t="str">
        <f>IFERROR(HLOOKUP(EV$1,$H$5:$FY$1802,MATCH($A438,$A$5:$A$1802,0),0)*HLOOKUP(EV$2,$H$5:$FY$1802,MATCH($A438,$A$5:$A$1802,0),0),$H$2)</f>
        <v>-</v>
      </c>
      <c r="EW438" s="166" t="str">
        <f>IFERROR(HLOOKUP(EW$1,$H$5:$FY$1802,MATCH($A438,$A$5:$A$1802,0),0)*HLOOKUP(EW$2,$H$5:$FY$1802,MATCH($A438,$A$5:$A$1802,0),0),$H$2)</f>
        <v>-</v>
      </c>
      <c r="EX438" s="166" t="str">
        <f>IFERROR(HLOOKUP(EX$1,$H$5:$FY$1802,MATCH($A438,$A$5:$A$1802,0),0)*HLOOKUP(EX$2,$H$5:$FY$1802,MATCH($A438,$A$5:$A$1802,0),0),$H$2)</f>
        <v>-</v>
      </c>
      <c r="EY438" s="166" t="str">
        <f>IFERROR(HLOOKUP(EY$1,$H$5:$FY$1802,MATCH($A438,$A$5:$A$1802,0),0)*HLOOKUP(EY$2,$H$5:$FY$1802,MATCH($A438,$A$5:$A$1802,0),0),$H$2)</f>
        <v>-</v>
      </c>
      <c r="EZ438" s="166" t="str">
        <f>IFERROR(HLOOKUP(EZ$1,$H$5:$FY$1802,MATCH($A438,$A$5:$A$1802,0),0)*HLOOKUP(EZ$2,$H$5:$FY$1802,MATCH($A438,$A$5:$A$1802,0),0),$H$2)</f>
        <v>-</v>
      </c>
      <c r="FA438" s="166" t="str">
        <f>IFERROR(HLOOKUP(FA$1,$H$5:$FY$1802,MATCH($A438,$A$5:$A$1802,0),0)*HLOOKUP(FA$2,$H$5:$FY$1802,MATCH($A438,$A$5:$A$1802,0),0),$H$2)</f>
        <v>-</v>
      </c>
      <c r="FB438" s="166">
        <f>IFERROR(HLOOKUP(FB$1,$H$5:$FY$1802,MATCH($A438,$A$5:$A$1802,0),0)*HLOOKUP(FB$2,$H$5:$FY$1802,MATCH($A438,$A$5:$A$1802,0),0),$H$2)</f>
        <v>60760</v>
      </c>
      <c r="FC438" s="166">
        <f>IFERROR(HLOOKUP(FC$1,$H$5:$FY$1802,MATCH($A438,$A$5:$A$1802,0),0)*HLOOKUP(FC$2,$H$5:$FY$1802,MATCH($A438,$A$5:$A$1802,0),0),$H$2)</f>
        <v>95757</v>
      </c>
      <c r="FD438" s="166">
        <f>IFERROR(HLOOKUP(FD$1,$H$5:$FY$1802,MATCH($A438,$A$5:$A$1802,0),0)*HLOOKUP(FD$2,$H$5:$FY$1802,MATCH($A438,$A$5:$A$1802,0),0),$H$2)</f>
        <v>0</v>
      </c>
      <c r="FE438" s="166">
        <f>IFERROR(HLOOKUP(FE$1,$H$5:$FY$1802,MATCH($A438,$A$5:$A$1802,0),0)*HLOOKUP(FE$2,$H$5:$FY$1802,MATCH($A438,$A$5:$A$1802,0),0),$H$2)</f>
        <v>27709990</v>
      </c>
      <c r="FF438" s="166">
        <f>IFERROR(HLOOKUP(FF$1,$H$5:$FY$1802,MATCH($A438,$A$5:$A$1802,0),0)*HLOOKUP(FF$2,$H$5:$FY$1802,MATCH($A438,$A$5:$A$1802,0),0),$H$2)</f>
        <v>0</v>
      </c>
      <c r="FG438" s="166">
        <f>IFERROR(HLOOKUP(FG$1,$H$5:$FY$1802,MATCH($A438,$A$5:$A$1802,0),0)*HLOOKUP(FG$2,$H$5:$FY$1802,MATCH($A438,$A$5:$A$1802,0),0),$H$2)</f>
        <v>2006615</v>
      </c>
      <c r="FH438" s="152"/>
      <c r="FI438" s="405">
        <f t="shared" si="1080"/>
        <v>1.8988723172062567</v>
      </c>
      <c r="FJ438" s="405">
        <f t="shared" si="1080"/>
        <v>1.5536558748635867</v>
      </c>
      <c r="FK438" s="405">
        <f t="shared" si="1081"/>
        <v>1.8984461709211986</v>
      </c>
      <c r="FL438" s="405">
        <f t="shared" si="1082"/>
        <v>1.5560488346281909</v>
      </c>
      <c r="FM438" s="405">
        <f t="shared" si="1083"/>
        <v>1.2788466039413939</v>
      </c>
      <c r="FN438" s="405">
        <f t="shared" si="1084"/>
        <v>1.0985348499742547</v>
      </c>
      <c r="FO438" s="405">
        <f t="shared" si="1085"/>
        <v>1.4922195941740322</v>
      </c>
      <c r="FP438" s="405">
        <f t="shared" si="1086"/>
        <v>0.98730237769202045</v>
      </c>
      <c r="FQ438" s="405">
        <f t="shared" si="1087"/>
        <v>1.5289855072463767</v>
      </c>
      <c r="FR438" s="405">
        <f t="shared" si="1088"/>
        <v>0.94202898550724634</v>
      </c>
      <c r="FS438" s="65"/>
    </row>
    <row r="439" spans="1:175" ht="10.35" customHeight="1" x14ac:dyDescent="0.2">
      <c r="A439" s="74" t="str">
        <f t="shared" ref="A439:A502" si="1090">B439&amp;C439&amp;F439</f>
        <v>2018-19JANUARYRX7</v>
      </c>
      <c r="B439" s="163" t="str">
        <f t="shared" si="1089"/>
        <v>2018-19</v>
      </c>
      <c r="C439" s="26" t="s">
        <v>836</v>
      </c>
      <c r="D439" s="163" t="str">
        <f>INDEX($FV$16:$FW$26,MATCH($F439,$FV$16:$FV$26,0),2)</f>
        <v>Y62</v>
      </c>
      <c r="E439" s="163" t="str">
        <f>VLOOKUP($D439,$FW$8:$FX$14,2,0)</f>
        <v>North West</v>
      </c>
      <c r="F439" s="271" t="s">
        <v>859</v>
      </c>
      <c r="G439" s="271" t="s">
        <v>876</v>
      </c>
      <c r="H439" s="272">
        <v>133555</v>
      </c>
      <c r="I439" s="272">
        <v>107917</v>
      </c>
      <c r="J439" s="272">
        <v>849948</v>
      </c>
      <c r="K439" s="272">
        <v>8</v>
      </c>
      <c r="L439" s="272">
        <v>1</v>
      </c>
      <c r="M439" s="272" t="s">
        <v>44</v>
      </c>
      <c r="N439" s="272">
        <v>58</v>
      </c>
      <c r="O439" s="272">
        <v>117</v>
      </c>
      <c r="P439" s="272" t="s">
        <v>44</v>
      </c>
      <c r="Q439" s="272" t="s">
        <v>44</v>
      </c>
      <c r="R439" s="272" t="s">
        <v>44</v>
      </c>
      <c r="S439" s="272" t="s">
        <v>44</v>
      </c>
      <c r="T439" s="272">
        <v>100886</v>
      </c>
      <c r="U439" s="272">
        <v>9571</v>
      </c>
      <c r="V439" s="272">
        <v>6835</v>
      </c>
      <c r="W439" s="272">
        <v>53757</v>
      </c>
      <c r="X439" s="272">
        <v>20506</v>
      </c>
      <c r="Y439" s="272">
        <v>3992</v>
      </c>
      <c r="Z439" s="272">
        <v>4505629</v>
      </c>
      <c r="AA439" s="272">
        <v>471</v>
      </c>
      <c r="AB439" s="272">
        <v>786</v>
      </c>
      <c r="AC439" s="272">
        <v>4491830</v>
      </c>
      <c r="AD439" s="272">
        <v>657</v>
      </c>
      <c r="AE439" s="272">
        <v>1116</v>
      </c>
      <c r="AF439" s="272">
        <v>85150552</v>
      </c>
      <c r="AG439" s="272">
        <v>1584</v>
      </c>
      <c r="AH439" s="272">
        <v>3418</v>
      </c>
      <c r="AI439" s="272">
        <v>95475512</v>
      </c>
      <c r="AJ439" s="272">
        <v>4656</v>
      </c>
      <c r="AK439" s="272">
        <v>11047</v>
      </c>
      <c r="AL439" s="272">
        <v>24385765</v>
      </c>
      <c r="AM439" s="272">
        <v>6109</v>
      </c>
      <c r="AN439" s="272">
        <v>13166</v>
      </c>
      <c r="AO439" s="272">
        <v>7642</v>
      </c>
      <c r="AP439" s="272">
        <v>526</v>
      </c>
      <c r="AQ439" s="272">
        <v>4613</v>
      </c>
      <c r="AR439" s="272">
        <v>6103</v>
      </c>
      <c r="AS439" s="272">
        <v>334</v>
      </c>
      <c r="AT439" s="272">
        <v>2169</v>
      </c>
      <c r="AU439" s="272">
        <v>0</v>
      </c>
      <c r="AV439" s="272">
        <v>61819</v>
      </c>
      <c r="AW439" s="272">
        <v>5774</v>
      </c>
      <c r="AX439" s="272">
        <v>25651</v>
      </c>
      <c r="AY439" s="272">
        <v>93244</v>
      </c>
      <c r="AZ439" s="272">
        <v>20152</v>
      </c>
      <c r="BA439" s="272">
        <v>15991</v>
      </c>
      <c r="BB439" s="272">
        <v>14176</v>
      </c>
      <c r="BC439" s="272">
        <v>11427</v>
      </c>
      <c r="BD439" s="272">
        <v>68468</v>
      </c>
      <c r="BE439" s="272">
        <v>57347</v>
      </c>
      <c r="BF439" s="272">
        <v>28380</v>
      </c>
      <c r="BG439" s="272">
        <v>21808</v>
      </c>
      <c r="BH439" s="272">
        <v>5001</v>
      </c>
      <c r="BI439" s="272">
        <v>4257</v>
      </c>
      <c r="BJ439" s="272" t="s">
        <v>44</v>
      </c>
      <c r="BK439" s="272" t="s">
        <v>44</v>
      </c>
      <c r="BL439" s="272" t="s">
        <v>44</v>
      </c>
      <c r="BM439" s="272" t="s">
        <v>44</v>
      </c>
      <c r="BN439" s="272" t="s">
        <v>44</v>
      </c>
      <c r="BO439" s="272" t="s">
        <v>44</v>
      </c>
      <c r="BP439" s="272" t="s">
        <v>44</v>
      </c>
      <c r="BQ439" s="272" t="s">
        <v>44</v>
      </c>
      <c r="BR439" s="272" t="s">
        <v>44</v>
      </c>
      <c r="BS439" s="272" t="s">
        <v>44</v>
      </c>
      <c r="BT439" s="272" t="s">
        <v>44</v>
      </c>
      <c r="BU439" s="272" t="s">
        <v>44</v>
      </c>
      <c r="BV439" s="272" t="s">
        <v>44</v>
      </c>
      <c r="BW439" s="272" t="s">
        <v>44</v>
      </c>
      <c r="BX439" s="272" t="s">
        <v>44</v>
      </c>
      <c r="BY439" s="272" t="s">
        <v>44</v>
      </c>
      <c r="BZ439" s="272" t="s">
        <v>44</v>
      </c>
      <c r="CA439" s="272" t="s">
        <v>44</v>
      </c>
      <c r="CB439" s="272" t="s">
        <v>44</v>
      </c>
      <c r="CC439" s="272" t="s">
        <v>44</v>
      </c>
      <c r="CD439" s="272" t="s">
        <v>44</v>
      </c>
      <c r="CE439" s="272" t="s">
        <v>44</v>
      </c>
      <c r="CF439" s="272" t="s">
        <v>44</v>
      </c>
      <c r="CG439" s="272" t="s">
        <v>44</v>
      </c>
      <c r="CH439" s="272" t="s">
        <v>44</v>
      </c>
      <c r="CI439" s="272" t="s">
        <v>44</v>
      </c>
      <c r="CJ439" s="272" t="s">
        <v>44</v>
      </c>
      <c r="CK439" s="272" t="s">
        <v>44</v>
      </c>
      <c r="CL439" s="272" t="s">
        <v>44</v>
      </c>
      <c r="CM439" s="272" t="s">
        <v>44</v>
      </c>
      <c r="CN439" s="272" t="s">
        <v>44</v>
      </c>
      <c r="CO439" s="272" t="s">
        <v>44</v>
      </c>
      <c r="CP439" s="272" t="s">
        <v>44</v>
      </c>
      <c r="CQ439" s="272" t="s">
        <v>44</v>
      </c>
      <c r="CR439" s="272" t="s">
        <v>44</v>
      </c>
      <c r="CS439" s="272" t="s">
        <v>44</v>
      </c>
      <c r="CT439" s="272" t="s">
        <v>44</v>
      </c>
      <c r="CU439" s="272" t="s">
        <v>44</v>
      </c>
      <c r="CV439" s="272" t="s">
        <v>44</v>
      </c>
      <c r="CW439" s="272" t="s">
        <v>44</v>
      </c>
      <c r="CX439" s="272">
        <v>0</v>
      </c>
      <c r="CY439" s="272">
        <v>0</v>
      </c>
      <c r="CZ439" s="272">
        <v>0</v>
      </c>
      <c r="DA439" s="272">
        <v>0</v>
      </c>
      <c r="DB439" s="272">
        <v>5423</v>
      </c>
      <c r="DC439" s="272">
        <v>186243</v>
      </c>
      <c r="DD439" s="272">
        <v>34</v>
      </c>
      <c r="DE439" s="272">
        <v>67</v>
      </c>
      <c r="DF439" s="272" t="s">
        <v>44</v>
      </c>
      <c r="DG439" s="272" t="s">
        <v>44</v>
      </c>
      <c r="DH439" s="272" t="s">
        <v>44</v>
      </c>
      <c r="DI439" s="272" t="s">
        <v>44</v>
      </c>
      <c r="DJ439" s="272" t="s">
        <v>44</v>
      </c>
      <c r="DK439" s="272">
        <v>564</v>
      </c>
      <c r="DL439" s="250">
        <v>1645</v>
      </c>
      <c r="DM439" s="250">
        <v>1080</v>
      </c>
      <c r="DN439" s="250">
        <v>59</v>
      </c>
      <c r="DO439" s="250">
        <v>1389</v>
      </c>
      <c r="DP439" s="250">
        <v>7901209</v>
      </c>
      <c r="DQ439" s="250">
        <v>4803</v>
      </c>
      <c r="DR439" s="250">
        <v>10187</v>
      </c>
      <c r="DS439" s="250">
        <v>5442910</v>
      </c>
      <c r="DT439" s="250">
        <v>5040</v>
      </c>
      <c r="DU439" s="250">
        <v>10830</v>
      </c>
      <c r="DV439" s="250">
        <v>497542</v>
      </c>
      <c r="DW439" s="250">
        <v>8433</v>
      </c>
      <c r="DX439" s="250">
        <v>18391</v>
      </c>
      <c r="DY439" s="250">
        <v>9766075</v>
      </c>
      <c r="DZ439" s="250">
        <v>7031</v>
      </c>
      <c r="EA439" s="250">
        <v>14501</v>
      </c>
      <c r="EB439" s="155"/>
      <c r="EC439" s="75">
        <f t="shared" ref="EC439:EC502" si="1091">MONTH(1&amp;C439)</f>
        <v>1</v>
      </c>
      <c r="ED439" s="74">
        <f t="shared" ref="ED439:ED502" si="1092">LEFT($B439,4)+IF(EC439&lt;4,1,0)</f>
        <v>2019</v>
      </c>
      <c r="EE439" s="165">
        <f t="shared" ref="EE439:EE502" si="1093">DATE($ED439,$EC439,1)</f>
        <v>43466</v>
      </c>
      <c r="EF439" s="157">
        <f t="shared" ref="EF439:EF502" si="1094">DAY(EOMONTH($EE439,0))</f>
        <v>31</v>
      </c>
      <c r="EG439" s="156"/>
      <c r="EH439" s="166">
        <f>IFERROR(HLOOKUP(EH$1,$H$5:$FY$1802,MATCH($A439,$A$5:$A$1802,0),0)*HLOOKUP(EH$2,$H$5:$FY$1802,MATCH($A439,$A$5:$A$1802,0),0),$H$2)</f>
        <v>107917</v>
      </c>
      <c r="EI439" s="166" t="str">
        <f>IFERROR(HLOOKUP(EI$1,$H$5:$FY$1802,MATCH($A439,$A$5:$A$1802,0),0)*HLOOKUP(EI$2,$H$5:$FY$1802,MATCH($A439,$A$5:$A$1802,0),0),$H$2)</f>
        <v>-</v>
      </c>
      <c r="EJ439" s="166">
        <f>IFERROR(HLOOKUP(EJ$1,$H$5:$FY$1802,MATCH($A439,$A$5:$A$1802,0),0)*HLOOKUP(EJ$2,$H$5:$FY$1802,MATCH($A439,$A$5:$A$1802,0),0),$H$2)</f>
        <v>6259186</v>
      </c>
      <c r="EK439" s="166">
        <f>IFERROR(HLOOKUP(EK$1,$H$5:$FY$1802,MATCH($A439,$A$5:$A$1802,0),0)*HLOOKUP(EK$2,$H$5:$FY$1802,MATCH($A439,$A$5:$A$1802,0),0),$H$2)</f>
        <v>12626289</v>
      </c>
      <c r="EL439" s="166">
        <f>IFERROR(HLOOKUP(EL$1,$H$5:$FY$1802,MATCH($A439,$A$5:$A$1802,0),0)*HLOOKUP(EL$2,$H$5:$FY$1802,MATCH($A439,$A$5:$A$1802,0),0),$H$2)</f>
        <v>7522806</v>
      </c>
      <c r="EM439" s="166">
        <f>IFERROR(HLOOKUP(EM$1,$H$5:$FY$1802,MATCH($A439,$A$5:$A$1802,0),0)*HLOOKUP(EM$2,$H$5:$FY$1802,MATCH($A439,$A$5:$A$1802,0),0),$H$2)</f>
        <v>7627860</v>
      </c>
      <c r="EN439" s="166">
        <f>IFERROR(HLOOKUP(EN$1,$H$5:$FY$1802,MATCH($A439,$A$5:$A$1802,0),0)*HLOOKUP(EN$2,$H$5:$FY$1802,MATCH($A439,$A$5:$A$1802,0),0),$H$2)</f>
        <v>183741426</v>
      </c>
      <c r="EO439" s="166">
        <f>IFERROR(HLOOKUP(EO$1,$H$5:$FY$1802,MATCH($A439,$A$5:$A$1802,0),0)*HLOOKUP(EO$2,$H$5:$FY$1802,MATCH($A439,$A$5:$A$1802,0),0),$H$2)</f>
        <v>226529782</v>
      </c>
      <c r="EP439" s="166">
        <f>IFERROR(HLOOKUP(EP$1,$H$5:$FY$1802,MATCH($A439,$A$5:$A$1802,0),0)*HLOOKUP(EP$2,$H$5:$FY$1802,MATCH($A439,$A$5:$A$1802,0),0),$H$2)</f>
        <v>52558672</v>
      </c>
      <c r="EQ439" s="166" t="str">
        <f>IFERROR(HLOOKUP(EQ$1,$H$5:$FY$1802,MATCH($A439,$A$5:$A$1802,0),0)*HLOOKUP(EQ$2,$H$5:$FY$1802,MATCH($A439,$A$5:$A$1802,0),0),$H$2)</f>
        <v>-</v>
      </c>
      <c r="ER439" s="166" t="str">
        <f>IFERROR(HLOOKUP(ER$1,$H$5:$FY$1802,MATCH($A439,$A$5:$A$1802,0),0)*HLOOKUP(ER$2,$H$5:$FY$1802,MATCH($A439,$A$5:$A$1802,0),0),$H$2)</f>
        <v>-</v>
      </c>
      <c r="ES439" s="166" t="str">
        <f>IFERROR(HLOOKUP(ES$1,$H$5:$FY$1802,MATCH($A439,$A$5:$A$1802,0),0)*HLOOKUP(ES$2,$H$5:$FY$1802,MATCH($A439,$A$5:$A$1802,0),0),$H$2)</f>
        <v>-</v>
      </c>
      <c r="ET439" s="166" t="str">
        <f>IFERROR(HLOOKUP(ET$1,$H$5:$FY$1802,MATCH($A439,$A$5:$A$1802,0),0)*HLOOKUP(ET$2,$H$5:$FY$1802,MATCH($A439,$A$5:$A$1802,0),0),$H$2)</f>
        <v>-</v>
      </c>
      <c r="EU439" s="166" t="str">
        <f>IFERROR(HLOOKUP(EU$1,$H$5:$FY$1802,MATCH($A439,$A$5:$A$1802,0),0)*HLOOKUP(EU$2,$H$5:$FY$1802,MATCH($A439,$A$5:$A$1802,0),0),$H$2)</f>
        <v>-</v>
      </c>
      <c r="EV439" s="166" t="str">
        <f>IFERROR(HLOOKUP(EV$1,$H$5:$FY$1802,MATCH($A439,$A$5:$A$1802,0),0)*HLOOKUP(EV$2,$H$5:$FY$1802,MATCH($A439,$A$5:$A$1802,0),0),$H$2)</f>
        <v>-</v>
      </c>
      <c r="EW439" s="166" t="str">
        <f>IFERROR(HLOOKUP(EW$1,$H$5:$FY$1802,MATCH($A439,$A$5:$A$1802,0),0)*HLOOKUP(EW$2,$H$5:$FY$1802,MATCH($A439,$A$5:$A$1802,0),0),$H$2)</f>
        <v>-</v>
      </c>
      <c r="EX439" s="166" t="str">
        <f>IFERROR(HLOOKUP(EX$1,$H$5:$FY$1802,MATCH($A439,$A$5:$A$1802,0),0)*HLOOKUP(EX$2,$H$5:$FY$1802,MATCH($A439,$A$5:$A$1802,0),0),$H$2)</f>
        <v>-</v>
      </c>
      <c r="EY439" s="166" t="str">
        <f>IFERROR(HLOOKUP(EY$1,$H$5:$FY$1802,MATCH($A439,$A$5:$A$1802,0),0)*HLOOKUP(EY$2,$H$5:$FY$1802,MATCH($A439,$A$5:$A$1802,0),0),$H$2)</f>
        <v>-</v>
      </c>
      <c r="EZ439" s="166" t="str">
        <f>IFERROR(HLOOKUP(EZ$1,$H$5:$FY$1802,MATCH($A439,$A$5:$A$1802,0),0)*HLOOKUP(EZ$2,$H$5:$FY$1802,MATCH($A439,$A$5:$A$1802,0),0),$H$2)</f>
        <v>-</v>
      </c>
      <c r="FA439" s="166" t="str">
        <f>IFERROR(HLOOKUP(FA$1,$H$5:$FY$1802,MATCH($A439,$A$5:$A$1802,0),0)*HLOOKUP(FA$2,$H$5:$FY$1802,MATCH($A439,$A$5:$A$1802,0),0),$H$2)</f>
        <v>-</v>
      </c>
      <c r="FB439" s="166">
        <f>IFERROR(HLOOKUP(FB$1,$H$5:$FY$1802,MATCH($A439,$A$5:$A$1802,0),0)*HLOOKUP(FB$2,$H$5:$FY$1802,MATCH($A439,$A$5:$A$1802,0),0),$H$2)</f>
        <v>0</v>
      </c>
      <c r="FC439" s="166">
        <f>IFERROR(HLOOKUP(FC$1,$H$5:$FY$1802,MATCH($A439,$A$5:$A$1802,0),0)*HLOOKUP(FC$2,$H$5:$FY$1802,MATCH($A439,$A$5:$A$1802,0),0),$H$2)</f>
        <v>363341</v>
      </c>
      <c r="FD439" s="166">
        <f>IFERROR(HLOOKUP(FD$1,$H$5:$FY$1802,MATCH($A439,$A$5:$A$1802,0),0)*HLOOKUP(FD$2,$H$5:$FY$1802,MATCH($A439,$A$5:$A$1802,0),0),$H$2)</f>
        <v>16757615</v>
      </c>
      <c r="FE439" s="166">
        <f>IFERROR(HLOOKUP(FE$1,$H$5:$FY$1802,MATCH($A439,$A$5:$A$1802,0),0)*HLOOKUP(FE$2,$H$5:$FY$1802,MATCH($A439,$A$5:$A$1802,0),0),$H$2)</f>
        <v>11696400</v>
      </c>
      <c r="FF439" s="166">
        <f>IFERROR(HLOOKUP(FF$1,$H$5:$FY$1802,MATCH($A439,$A$5:$A$1802,0),0)*HLOOKUP(FF$2,$H$5:$FY$1802,MATCH($A439,$A$5:$A$1802,0),0),$H$2)</f>
        <v>1085069</v>
      </c>
      <c r="FG439" s="166">
        <f>IFERROR(HLOOKUP(FG$1,$H$5:$FY$1802,MATCH($A439,$A$5:$A$1802,0),0)*HLOOKUP(FG$2,$H$5:$FY$1802,MATCH($A439,$A$5:$A$1802,0),0),$H$2)</f>
        <v>20141889</v>
      </c>
      <c r="FH439" s="152"/>
      <c r="FI439" s="405">
        <f t="shared" ref="FI439:FJ502" si="1095">IFERROR(AZ439/HLOOKUP(FH$3&amp;FI$3,$U$5:$Y$9539,ROW()-4,0),"-")</f>
        <v>2.1055271131543205</v>
      </c>
      <c r="FJ439" s="405">
        <f t="shared" si="1095"/>
        <v>1.6707763034165708</v>
      </c>
      <c r="FK439" s="405">
        <f t="shared" ref="FK439:FK502" si="1096">IFERROR(BB439/HLOOKUP(FJ$3&amp;FK$3,$U$5:$Y$9539,ROW()-4,0),"-")</f>
        <v>2.0740307242136065</v>
      </c>
      <c r="FL439" s="405">
        <f t="shared" ref="FL439:FL502" si="1097">IFERROR(BC439/HLOOKUP(FK$3&amp;FL$3,$U$5:$Y$9539,ROW()-4,0),"-")</f>
        <v>1.6718361375274324</v>
      </c>
      <c r="FM439" s="405">
        <f t="shared" ref="FM439:FM502" si="1098">IFERROR(BD439/HLOOKUP(FL$3&amp;FM$3,$U$5:$Y$9539,ROW()-4,0),"-")</f>
        <v>1.2736573841546217</v>
      </c>
      <c r="FN439" s="405">
        <f t="shared" ref="FN439:FN502" si="1099">IFERROR(BE439/HLOOKUP(FM$3&amp;FN$3,$U$5:$Y$9539,ROW()-4,0),"-")</f>
        <v>1.0667820004836579</v>
      </c>
      <c r="FO439" s="405">
        <f t="shared" ref="FO439:FO502" si="1100">IFERROR(BF439/HLOOKUP(FN$3&amp;FO$3,$U$5:$Y$9539,ROW()-4,0),"-")</f>
        <v>1.3839851750707111</v>
      </c>
      <c r="FP439" s="405">
        <f t="shared" ref="FP439:FP502" si="1101">IFERROR(BG439/HLOOKUP(FO$3&amp;FP$3,$U$5:$Y$9539,ROW()-4,0),"-")</f>
        <v>1.0634936116258655</v>
      </c>
      <c r="FQ439" s="405">
        <f t="shared" ref="FQ439:FQ502" si="1102">IFERROR(BH439/HLOOKUP(FP$3&amp;FQ$3,$U$5:$Y$9539,ROW()-4,0),"-")</f>
        <v>1.2527555110220441</v>
      </c>
      <c r="FR439" s="405">
        <f t="shared" ref="FR439:FR502" si="1103">IFERROR(BI439/HLOOKUP(FQ$3&amp;FR$3,$U$5:$Y$9539,ROW()-4,0),"-")</f>
        <v>1.066382765531062</v>
      </c>
      <c r="FS439" s="65"/>
    </row>
    <row r="440" spans="1:175" ht="10.35" customHeight="1" x14ac:dyDescent="0.2">
      <c r="A440" s="180" t="str">
        <f t="shared" si="1090"/>
        <v>2018-19JANUARYRYE</v>
      </c>
      <c r="B440" s="182" t="str">
        <f t="shared" si="1089"/>
        <v>2018-19</v>
      </c>
      <c r="C440" s="181" t="s">
        <v>836</v>
      </c>
      <c r="D440" s="182" t="str">
        <f>INDEX($FV$16:$FW$26,MATCH($F440,$FV$16:$FV$26,0),2)</f>
        <v>Y59</v>
      </c>
      <c r="E440" s="182" t="str">
        <f>VLOOKUP($D440,$FW$8:$FX$14,2,0)</f>
        <v>South East</v>
      </c>
      <c r="F440" s="273" t="s">
        <v>861</v>
      </c>
      <c r="G440" s="273" t="s">
        <v>877</v>
      </c>
      <c r="H440" s="274">
        <v>69573</v>
      </c>
      <c r="I440" s="274">
        <v>41298</v>
      </c>
      <c r="J440" s="274">
        <v>249459</v>
      </c>
      <c r="K440" s="274">
        <v>6</v>
      </c>
      <c r="L440" s="274">
        <v>3</v>
      </c>
      <c r="M440" s="274" t="s">
        <v>44</v>
      </c>
      <c r="N440" s="274">
        <v>18</v>
      </c>
      <c r="O440" s="274">
        <v>74</v>
      </c>
      <c r="P440" s="274" t="s">
        <v>44</v>
      </c>
      <c r="Q440" s="274" t="s">
        <v>44</v>
      </c>
      <c r="R440" s="274" t="s">
        <v>44</v>
      </c>
      <c r="S440" s="274" t="s">
        <v>44</v>
      </c>
      <c r="T440" s="274">
        <v>50905</v>
      </c>
      <c r="U440" s="274">
        <v>2605</v>
      </c>
      <c r="V440" s="274">
        <v>1638</v>
      </c>
      <c r="W440" s="274">
        <v>25106</v>
      </c>
      <c r="X440" s="274">
        <v>15303</v>
      </c>
      <c r="Y440" s="274">
        <v>908</v>
      </c>
      <c r="Z440" s="274">
        <v>1055142</v>
      </c>
      <c r="AA440" s="274">
        <v>405</v>
      </c>
      <c r="AB440" s="274">
        <v>720</v>
      </c>
      <c r="AC440" s="274">
        <v>951163</v>
      </c>
      <c r="AD440" s="274">
        <v>581</v>
      </c>
      <c r="AE440" s="274">
        <v>1052</v>
      </c>
      <c r="AF440" s="274">
        <v>24795271</v>
      </c>
      <c r="AG440" s="274">
        <v>988</v>
      </c>
      <c r="AH440" s="274">
        <v>1957</v>
      </c>
      <c r="AI440" s="274">
        <v>45620706</v>
      </c>
      <c r="AJ440" s="274">
        <v>2981</v>
      </c>
      <c r="AK440" s="274">
        <v>6953</v>
      </c>
      <c r="AL440" s="274">
        <v>4104249</v>
      </c>
      <c r="AM440" s="274">
        <v>4520</v>
      </c>
      <c r="AN440" s="274">
        <v>10005</v>
      </c>
      <c r="AO440" s="274">
        <v>2991</v>
      </c>
      <c r="AP440" s="274">
        <v>25</v>
      </c>
      <c r="AQ440" s="274">
        <v>146</v>
      </c>
      <c r="AR440" s="274">
        <v>350</v>
      </c>
      <c r="AS440" s="274">
        <v>182</v>
      </c>
      <c r="AT440" s="274">
        <v>2638</v>
      </c>
      <c r="AU440" s="274">
        <v>0</v>
      </c>
      <c r="AV440" s="274">
        <v>27476</v>
      </c>
      <c r="AW440" s="274">
        <v>3553</v>
      </c>
      <c r="AX440" s="274">
        <v>16885</v>
      </c>
      <c r="AY440" s="274">
        <v>47914</v>
      </c>
      <c r="AZ440" s="274">
        <v>5269</v>
      </c>
      <c r="BA440" s="274">
        <v>4001</v>
      </c>
      <c r="BB440" s="274">
        <v>3320</v>
      </c>
      <c r="BC440" s="274">
        <v>2554</v>
      </c>
      <c r="BD440" s="274">
        <v>33950</v>
      </c>
      <c r="BE440" s="274">
        <v>27658</v>
      </c>
      <c r="BF440" s="274">
        <v>22258</v>
      </c>
      <c r="BG440" s="274">
        <v>17266</v>
      </c>
      <c r="BH440" s="274">
        <v>1362</v>
      </c>
      <c r="BI440" s="274">
        <v>1023</v>
      </c>
      <c r="BJ440" s="274" t="s">
        <v>44</v>
      </c>
      <c r="BK440" s="274" t="s">
        <v>44</v>
      </c>
      <c r="BL440" s="274" t="s">
        <v>44</v>
      </c>
      <c r="BM440" s="274" t="s">
        <v>44</v>
      </c>
      <c r="BN440" s="274" t="s">
        <v>44</v>
      </c>
      <c r="BO440" s="274" t="s">
        <v>44</v>
      </c>
      <c r="BP440" s="274" t="s">
        <v>44</v>
      </c>
      <c r="BQ440" s="274" t="s">
        <v>44</v>
      </c>
      <c r="BR440" s="274" t="s">
        <v>44</v>
      </c>
      <c r="BS440" s="274" t="s">
        <v>44</v>
      </c>
      <c r="BT440" s="274" t="s">
        <v>44</v>
      </c>
      <c r="BU440" s="274" t="s">
        <v>44</v>
      </c>
      <c r="BV440" s="274" t="s">
        <v>44</v>
      </c>
      <c r="BW440" s="274" t="s">
        <v>44</v>
      </c>
      <c r="BX440" s="274" t="s">
        <v>44</v>
      </c>
      <c r="BY440" s="274" t="s">
        <v>44</v>
      </c>
      <c r="BZ440" s="274" t="s">
        <v>44</v>
      </c>
      <c r="CA440" s="274" t="s">
        <v>44</v>
      </c>
      <c r="CB440" s="274" t="s">
        <v>44</v>
      </c>
      <c r="CC440" s="274" t="s">
        <v>44</v>
      </c>
      <c r="CD440" s="274" t="s">
        <v>44</v>
      </c>
      <c r="CE440" s="274" t="s">
        <v>44</v>
      </c>
      <c r="CF440" s="274" t="s">
        <v>44</v>
      </c>
      <c r="CG440" s="274" t="s">
        <v>44</v>
      </c>
      <c r="CH440" s="274" t="s">
        <v>44</v>
      </c>
      <c r="CI440" s="274" t="s">
        <v>44</v>
      </c>
      <c r="CJ440" s="274" t="s">
        <v>44</v>
      </c>
      <c r="CK440" s="274" t="s">
        <v>44</v>
      </c>
      <c r="CL440" s="274" t="s">
        <v>44</v>
      </c>
      <c r="CM440" s="274" t="s">
        <v>44</v>
      </c>
      <c r="CN440" s="274" t="s">
        <v>44</v>
      </c>
      <c r="CO440" s="274" t="s">
        <v>44</v>
      </c>
      <c r="CP440" s="274" t="s">
        <v>44</v>
      </c>
      <c r="CQ440" s="274" t="s">
        <v>44</v>
      </c>
      <c r="CR440" s="274" t="s">
        <v>44</v>
      </c>
      <c r="CS440" s="274" t="s">
        <v>44</v>
      </c>
      <c r="CT440" s="274" t="s">
        <v>44</v>
      </c>
      <c r="CU440" s="274" t="s">
        <v>44</v>
      </c>
      <c r="CV440" s="274" t="s">
        <v>44</v>
      </c>
      <c r="CW440" s="274" t="s">
        <v>44</v>
      </c>
      <c r="CX440" s="274">
        <v>183</v>
      </c>
      <c r="CY440" s="274">
        <v>51235</v>
      </c>
      <c r="CZ440" s="274">
        <v>280</v>
      </c>
      <c r="DA440" s="274">
        <v>460</v>
      </c>
      <c r="DB440" s="274">
        <v>2094</v>
      </c>
      <c r="DC440" s="274">
        <v>75771</v>
      </c>
      <c r="DD440" s="274">
        <v>36</v>
      </c>
      <c r="DE440" s="274">
        <v>72</v>
      </c>
      <c r="DF440" s="274" t="s">
        <v>44</v>
      </c>
      <c r="DG440" s="274" t="s">
        <v>44</v>
      </c>
      <c r="DH440" s="274" t="s">
        <v>44</v>
      </c>
      <c r="DI440" s="274" t="s">
        <v>44</v>
      </c>
      <c r="DJ440" s="274" t="s">
        <v>44</v>
      </c>
      <c r="DK440" s="274">
        <v>3</v>
      </c>
      <c r="DL440" s="251">
        <v>2212</v>
      </c>
      <c r="DM440" s="251">
        <v>1371</v>
      </c>
      <c r="DN440" s="251">
        <v>0</v>
      </c>
      <c r="DO440" s="251">
        <v>406</v>
      </c>
      <c r="DP440" s="251">
        <v>6113070</v>
      </c>
      <c r="DQ440" s="251">
        <v>2764</v>
      </c>
      <c r="DR440" s="251">
        <v>4879</v>
      </c>
      <c r="DS440" s="251">
        <v>7699891</v>
      </c>
      <c r="DT440" s="251">
        <v>5616</v>
      </c>
      <c r="DU440" s="251">
        <v>9938</v>
      </c>
      <c r="DV440" s="251">
        <v>0</v>
      </c>
      <c r="DW440" s="251">
        <v>0</v>
      </c>
      <c r="DX440" s="251">
        <v>0</v>
      </c>
      <c r="DY440" s="251">
        <v>3444091</v>
      </c>
      <c r="DZ440" s="251">
        <v>8483</v>
      </c>
      <c r="EA440" s="251">
        <v>16875</v>
      </c>
      <c r="EB440" s="183"/>
      <c r="EC440" s="184">
        <f t="shared" si="1091"/>
        <v>1</v>
      </c>
      <c r="ED440" s="180">
        <f t="shared" si="1092"/>
        <v>2019</v>
      </c>
      <c r="EE440" s="185">
        <f t="shared" si="1093"/>
        <v>43466</v>
      </c>
      <c r="EF440" s="186">
        <f t="shared" si="1094"/>
        <v>31</v>
      </c>
      <c r="EG440" s="187"/>
      <c r="EH440" s="188">
        <f>IFERROR(HLOOKUP(EH$1,$H$5:$FY$1802,MATCH($A440,$A$5:$A$1802,0),0)*HLOOKUP(EH$2,$H$5:$FY$1802,MATCH($A440,$A$5:$A$1802,0),0),$H$2)</f>
        <v>123894</v>
      </c>
      <c r="EI440" s="188" t="str">
        <f>IFERROR(HLOOKUP(EI$1,$H$5:$FY$1802,MATCH($A440,$A$5:$A$1802,0),0)*HLOOKUP(EI$2,$H$5:$FY$1802,MATCH($A440,$A$5:$A$1802,0),0),$H$2)</f>
        <v>-</v>
      </c>
      <c r="EJ440" s="188">
        <f>IFERROR(HLOOKUP(EJ$1,$H$5:$FY$1802,MATCH($A440,$A$5:$A$1802,0),0)*HLOOKUP(EJ$2,$H$5:$FY$1802,MATCH($A440,$A$5:$A$1802,0),0),$H$2)</f>
        <v>743364</v>
      </c>
      <c r="EK440" s="188">
        <f>IFERROR(HLOOKUP(EK$1,$H$5:$FY$1802,MATCH($A440,$A$5:$A$1802,0),0)*HLOOKUP(EK$2,$H$5:$FY$1802,MATCH($A440,$A$5:$A$1802,0),0),$H$2)</f>
        <v>3056052</v>
      </c>
      <c r="EL440" s="188">
        <f>IFERROR(HLOOKUP(EL$1,$H$5:$FY$1802,MATCH($A440,$A$5:$A$1802,0),0)*HLOOKUP(EL$2,$H$5:$FY$1802,MATCH($A440,$A$5:$A$1802,0),0),$H$2)</f>
        <v>1875600</v>
      </c>
      <c r="EM440" s="188">
        <f>IFERROR(HLOOKUP(EM$1,$H$5:$FY$1802,MATCH($A440,$A$5:$A$1802,0),0)*HLOOKUP(EM$2,$H$5:$FY$1802,MATCH($A440,$A$5:$A$1802,0),0),$H$2)</f>
        <v>1723176</v>
      </c>
      <c r="EN440" s="188">
        <f>IFERROR(HLOOKUP(EN$1,$H$5:$FY$1802,MATCH($A440,$A$5:$A$1802,0),0)*HLOOKUP(EN$2,$H$5:$FY$1802,MATCH($A440,$A$5:$A$1802,0),0),$H$2)</f>
        <v>49132442</v>
      </c>
      <c r="EO440" s="188">
        <f>IFERROR(HLOOKUP(EO$1,$H$5:$FY$1802,MATCH($A440,$A$5:$A$1802,0),0)*HLOOKUP(EO$2,$H$5:$FY$1802,MATCH($A440,$A$5:$A$1802,0),0),$H$2)</f>
        <v>106401759</v>
      </c>
      <c r="EP440" s="188">
        <f>IFERROR(HLOOKUP(EP$1,$H$5:$FY$1802,MATCH($A440,$A$5:$A$1802,0),0)*HLOOKUP(EP$2,$H$5:$FY$1802,MATCH($A440,$A$5:$A$1802,0),0),$H$2)</f>
        <v>9084540</v>
      </c>
      <c r="EQ440" s="188" t="str">
        <f>IFERROR(HLOOKUP(EQ$1,$H$5:$FY$1802,MATCH($A440,$A$5:$A$1802,0),0)*HLOOKUP(EQ$2,$H$5:$FY$1802,MATCH($A440,$A$5:$A$1802,0),0),$H$2)</f>
        <v>-</v>
      </c>
      <c r="ER440" s="188" t="str">
        <f>IFERROR(HLOOKUP(ER$1,$H$5:$FY$1802,MATCH($A440,$A$5:$A$1802,0),0)*HLOOKUP(ER$2,$H$5:$FY$1802,MATCH($A440,$A$5:$A$1802,0),0),$H$2)</f>
        <v>-</v>
      </c>
      <c r="ES440" s="188" t="str">
        <f>IFERROR(HLOOKUP(ES$1,$H$5:$FY$1802,MATCH($A440,$A$5:$A$1802,0),0)*HLOOKUP(ES$2,$H$5:$FY$1802,MATCH($A440,$A$5:$A$1802,0),0),$H$2)</f>
        <v>-</v>
      </c>
      <c r="ET440" s="188" t="str">
        <f>IFERROR(HLOOKUP(ET$1,$H$5:$FY$1802,MATCH($A440,$A$5:$A$1802,0),0)*HLOOKUP(ET$2,$H$5:$FY$1802,MATCH($A440,$A$5:$A$1802,0),0),$H$2)</f>
        <v>-</v>
      </c>
      <c r="EU440" s="188" t="str">
        <f>IFERROR(HLOOKUP(EU$1,$H$5:$FY$1802,MATCH($A440,$A$5:$A$1802,0),0)*HLOOKUP(EU$2,$H$5:$FY$1802,MATCH($A440,$A$5:$A$1802,0),0),$H$2)</f>
        <v>-</v>
      </c>
      <c r="EV440" s="188" t="str">
        <f>IFERROR(HLOOKUP(EV$1,$H$5:$FY$1802,MATCH($A440,$A$5:$A$1802,0),0)*HLOOKUP(EV$2,$H$5:$FY$1802,MATCH($A440,$A$5:$A$1802,0),0),$H$2)</f>
        <v>-</v>
      </c>
      <c r="EW440" s="188" t="str">
        <f>IFERROR(HLOOKUP(EW$1,$H$5:$FY$1802,MATCH($A440,$A$5:$A$1802,0),0)*HLOOKUP(EW$2,$H$5:$FY$1802,MATCH($A440,$A$5:$A$1802,0),0),$H$2)</f>
        <v>-</v>
      </c>
      <c r="EX440" s="188" t="str">
        <f>IFERROR(HLOOKUP(EX$1,$H$5:$FY$1802,MATCH($A440,$A$5:$A$1802,0),0)*HLOOKUP(EX$2,$H$5:$FY$1802,MATCH($A440,$A$5:$A$1802,0),0),$H$2)</f>
        <v>-</v>
      </c>
      <c r="EY440" s="188" t="str">
        <f>IFERROR(HLOOKUP(EY$1,$H$5:$FY$1802,MATCH($A440,$A$5:$A$1802,0),0)*HLOOKUP(EY$2,$H$5:$FY$1802,MATCH($A440,$A$5:$A$1802,0),0),$H$2)</f>
        <v>-</v>
      </c>
      <c r="EZ440" s="188" t="str">
        <f>IFERROR(HLOOKUP(EZ$1,$H$5:$FY$1802,MATCH($A440,$A$5:$A$1802,0),0)*HLOOKUP(EZ$2,$H$5:$FY$1802,MATCH($A440,$A$5:$A$1802,0),0),$H$2)</f>
        <v>-</v>
      </c>
      <c r="FA440" s="188" t="str">
        <f>IFERROR(HLOOKUP(FA$1,$H$5:$FY$1802,MATCH($A440,$A$5:$A$1802,0),0)*HLOOKUP(FA$2,$H$5:$FY$1802,MATCH($A440,$A$5:$A$1802,0),0),$H$2)</f>
        <v>-</v>
      </c>
      <c r="FB440" s="188">
        <f>IFERROR(HLOOKUP(FB$1,$H$5:$FY$1802,MATCH($A440,$A$5:$A$1802,0),0)*HLOOKUP(FB$2,$H$5:$FY$1802,MATCH($A440,$A$5:$A$1802,0),0),$H$2)</f>
        <v>84180</v>
      </c>
      <c r="FC440" s="188">
        <f>IFERROR(HLOOKUP(FC$1,$H$5:$FY$1802,MATCH($A440,$A$5:$A$1802,0),0)*HLOOKUP(FC$2,$H$5:$FY$1802,MATCH($A440,$A$5:$A$1802,0),0),$H$2)</f>
        <v>150768</v>
      </c>
      <c r="FD440" s="188">
        <f>IFERROR(HLOOKUP(FD$1,$H$5:$FY$1802,MATCH($A440,$A$5:$A$1802,0),0)*HLOOKUP(FD$2,$H$5:$FY$1802,MATCH($A440,$A$5:$A$1802,0),0),$H$2)</f>
        <v>10792348</v>
      </c>
      <c r="FE440" s="188">
        <f>IFERROR(HLOOKUP(FE$1,$H$5:$FY$1802,MATCH($A440,$A$5:$A$1802,0),0)*HLOOKUP(FE$2,$H$5:$FY$1802,MATCH($A440,$A$5:$A$1802,0),0),$H$2)</f>
        <v>13624998</v>
      </c>
      <c r="FF440" s="188">
        <f>IFERROR(HLOOKUP(FF$1,$H$5:$FY$1802,MATCH($A440,$A$5:$A$1802,0),0)*HLOOKUP(FF$2,$H$5:$FY$1802,MATCH($A440,$A$5:$A$1802,0),0),$H$2)</f>
        <v>0</v>
      </c>
      <c r="FG440" s="188">
        <f>IFERROR(HLOOKUP(FG$1,$H$5:$FY$1802,MATCH($A440,$A$5:$A$1802,0),0)*HLOOKUP(FG$2,$H$5:$FY$1802,MATCH($A440,$A$5:$A$1802,0),0),$H$2)</f>
        <v>6851250</v>
      </c>
      <c r="FH440" s="189"/>
      <c r="FI440" s="406">
        <f t="shared" si="1095"/>
        <v>2.022648752399232</v>
      </c>
      <c r="FJ440" s="406">
        <f t="shared" si="1095"/>
        <v>1.5358925143953934</v>
      </c>
      <c r="FK440" s="406">
        <f t="shared" si="1096"/>
        <v>2.0268620268620268</v>
      </c>
      <c r="FL440" s="406">
        <f t="shared" si="1097"/>
        <v>1.5592185592185592</v>
      </c>
      <c r="FM440" s="406">
        <f t="shared" si="1098"/>
        <v>1.352266390504262</v>
      </c>
      <c r="FN440" s="406">
        <f t="shared" si="1099"/>
        <v>1.1016490082052099</v>
      </c>
      <c r="FO440" s="406">
        <f t="shared" si="1100"/>
        <v>1.4544860484872246</v>
      </c>
      <c r="FP440" s="406">
        <f t="shared" si="1101"/>
        <v>1.1282755015356467</v>
      </c>
      <c r="FQ440" s="406">
        <f t="shared" si="1102"/>
        <v>1.5</v>
      </c>
      <c r="FR440" s="406">
        <f t="shared" si="1103"/>
        <v>1.1266519823788546</v>
      </c>
      <c r="FS440" s="410"/>
    </row>
    <row r="441" spans="1:175" ht="10.35" customHeight="1" x14ac:dyDescent="0.2">
      <c r="A441" s="74" t="str">
        <f t="shared" si="1090"/>
        <v>2018-19JANUARYRYD</v>
      </c>
      <c r="B441" s="163" t="str">
        <f t="shared" si="1089"/>
        <v>2018-19</v>
      </c>
      <c r="C441" s="26" t="s">
        <v>836</v>
      </c>
      <c r="D441" s="163" t="str">
        <f>INDEX($FV$16:$FW$26,MATCH($F441,$FV$16:$FV$26,0),2)</f>
        <v>Y59</v>
      </c>
      <c r="E441" s="163" t="str">
        <f>VLOOKUP($D441,$FW$8:$FX$14,2,0)</f>
        <v>South East</v>
      </c>
      <c r="F441" s="271" t="s">
        <v>863</v>
      </c>
      <c r="G441" s="271" t="s">
        <v>878</v>
      </c>
      <c r="H441" s="272">
        <v>88655</v>
      </c>
      <c r="I441" s="272">
        <v>69855</v>
      </c>
      <c r="J441" s="272">
        <v>309879</v>
      </c>
      <c r="K441" s="272">
        <v>4</v>
      </c>
      <c r="L441" s="272">
        <v>1</v>
      </c>
      <c r="M441" s="272" t="s">
        <v>44</v>
      </c>
      <c r="N441" s="272">
        <v>20</v>
      </c>
      <c r="O441" s="272">
        <v>97</v>
      </c>
      <c r="P441" s="272" t="s">
        <v>44</v>
      </c>
      <c r="Q441" s="272" t="s">
        <v>44</v>
      </c>
      <c r="R441" s="272" t="s">
        <v>44</v>
      </c>
      <c r="S441" s="272" t="s">
        <v>44</v>
      </c>
      <c r="T441" s="272">
        <v>64295</v>
      </c>
      <c r="U441" s="272">
        <v>3794</v>
      </c>
      <c r="V441" s="272">
        <v>2399</v>
      </c>
      <c r="W441" s="272">
        <v>34836</v>
      </c>
      <c r="X441" s="272">
        <v>19125</v>
      </c>
      <c r="Y441" s="272">
        <v>761</v>
      </c>
      <c r="Z441" s="272">
        <v>1815561</v>
      </c>
      <c r="AA441" s="272">
        <v>479</v>
      </c>
      <c r="AB441" s="272">
        <v>855</v>
      </c>
      <c r="AC441" s="272">
        <v>1463625</v>
      </c>
      <c r="AD441" s="272">
        <v>610</v>
      </c>
      <c r="AE441" s="272">
        <v>1141</v>
      </c>
      <c r="AF441" s="272">
        <v>43856653</v>
      </c>
      <c r="AG441" s="272">
        <v>1259</v>
      </c>
      <c r="AH441" s="272">
        <v>2399</v>
      </c>
      <c r="AI441" s="272">
        <v>117375231</v>
      </c>
      <c r="AJ441" s="272">
        <v>6137</v>
      </c>
      <c r="AK441" s="272">
        <v>14108</v>
      </c>
      <c r="AL441" s="272">
        <v>5891280</v>
      </c>
      <c r="AM441" s="272">
        <v>7741</v>
      </c>
      <c r="AN441" s="272">
        <v>16044</v>
      </c>
      <c r="AO441" s="272">
        <v>3756</v>
      </c>
      <c r="AP441" s="272">
        <v>130</v>
      </c>
      <c r="AQ441" s="272">
        <v>906</v>
      </c>
      <c r="AR441" s="272">
        <v>677</v>
      </c>
      <c r="AS441" s="272">
        <v>227</v>
      </c>
      <c r="AT441" s="272">
        <v>2493</v>
      </c>
      <c r="AU441" s="272">
        <v>569</v>
      </c>
      <c r="AV441" s="272">
        <v>39379</v>
      </c>
      <c r="AW441" s="272">
        <v>547</v>
      </c>
      <c r="AX441" s="272">
        <v>20613</v>
      </c>
      <c r="AY441" s="272">
        <v>60539</v>
      </c>
      <c r="AZ441" s="272">
        <v>8559</v>
      </c>
      <c r="BA441" s="272">
        <v>6367</v>
      </c>
      <c r="BB441" s="272">
        <v>5413</v>
      </c>
      <c r="BC441" s="272">
        <v>4092</v>
      </c>
      <c r="BD441" s="272">
        <v>47916</v>
      </c>
      <c r="BE441" s="272">
        <v>38051</v>
      </c>
      <c r="BF441" s="272">
        <v>33327</v>
      </c>
      <c r="BG441" s="272">
        <v>20199</v>
      </c>
      <c r="BH441" s="272">
        <v>1292</v>
      </c>
      <c r="BI441" s="272">
        <v>810</v>
      </c>
      <c r="BJ441" s="272" t="s">
        <v>44</v>
      </c>
      <c r="BK441" s="272" t="s">
        <v>44</v>
      </c>
      <c r="BL441" s="272" t="s">
        <v>44</v>
      </c>
      <c r="BM441" s="272" t="s">
        <v>44</v>
      </c>
      <c r="BN441" s="272" t="s">
        <v>44</v>
      </c>
      <c r="BO441" s="272" t="s">
        <v>44</v>
      </c>
      <c r="BP441" s="272" t="s">
        <v>44</v>
      </c>
      <c r="BQ441" s="272" t="s">
        <v>44</v>
      </c>
      <c r="BR441" s="272" t="s">
        <v>44</v>
      </c>
      <c r="BS441" s="272" t="s">
        <v>44</v>
      </c>
      <c r="BT441" s="272" t="s">
        <v>44</v>
      </c>
      <c r="BU441" s="272" t="s">
        <v>44</v>
      </c>
      <c r="BV441" s="272" t="s">
        <v>44</v>
      </c>
      <c r="BW441" s="272" t="s">
        <v>44</v>
      </c>
      <c r="BX441" s="272" t="s">
        <v>44</v>
      </c>
      <c r="BY441" s="272" t="s">
        <v>44</v>
      </c>
      <c r="BZ441" s="272" t="s">
        <v>44</v>
      </c>
      <c r="CA441" s="272" t="s">
        <v>44</v>
      </c>
      <c r="CB441" s="272" t="s">
        <v>44</v>
      </c>
      <c r="CC441" s="272" t="s">
        <v>44</v>
      </c>
      <c r="CD441" s="272" t="s">
        <v>44</v>
      </c>
      <c r="CE441" s="272" t="s">
        <v>44</v>
      </c>
      <c r="CF441" s="272" t="s">
        <v>44</v>
      </c>
      <c r="CG441" s="272" t="s">
        <v>44</v>
      </c>
      <c r="CH441" s="272" t="s">
        <v>44</v>
      </c>
      <c r="CI441" s="272" t="s">
        <v>44</v>
      </c>
      <c r="CJ441" s="272" t="s">
        <v>44</v>
      </c>
      <c r="CK441" s="272" t="s">
        <v>44</v>
      </c>
      <c r="CL441" s="272" t="s">
        <v>44</v>
      </c>
      <c r="CM441" s="272" t="s">
        <v>44</v>
      </c>
      <c r="CN441" s="272" t="s">
        <v>44</v>
      </c>
      <c r="CO441" s="272" t="s">
        <v>44</v>
      </c>
      <c r="CP441" s="272" t="s">
        <v>44</v>
      </c>
      <c r="CQ441" s="272" t="s">
        <v>44</v>
      </c>
      <c r="CR441" s="272" t="s">
        <v>44</v>
      </c>
      <c r="CS441" s="272" t="s">
        <v>44</v>
      </c>
      <c r="CT441" s="272" t="s">
        <v>44</v>
      </c>
      <c r="CU441" s="272" t="s">
        <v>44</v>
      </c>
      <c r="CV441" s="272" t="s">
        <v>44</v>
      </c>
      <c r="CW441" s="272" t="s">
        <v>44</v>
      </c>
      <c r="CX441" s="272">
        <v>395</v>
      </c>
      <c r="CY441" s="272">
        <v>126433</v>
      </c>
      <c r="CZ441" s="272">
        <v>320</v>
      </c>
      <c r="DA441" s="272">
        <v>588</v>
      </c>
      <c r="DB441" s="272">
        <v>2861</v>
      </c>
      <c r="DC441" s="272">
        <v>133524</v>
      </c>
      <c r="DD441" s="272">
        <v>47</v>
      </c>
      <c r="DE441" s="272">
        <v>70</v>
      </c>
      <c r="DF441" s="272" t="s">
        <v>44</v>
      </c>
      <c r="DG441" s="272" t="s">
        <v>44</v>
      </c>
      <c r="DH441" s="272" t="s">
        <v>44</v>
      </c>
      <c r="DI441" s="272" t="s">
        <v>44</v>
      </c>
      <c r="DJ441" s="272" t="s">
        <v>44</v>
      </c>
      <c r="DK441" s="272">
        <v>0</v>
      </c>
      <c r="DL441" s="250">
        <v>171</v>
      </c>
      <c r="DM441" s="250">
        <v>1588</v>
      </c>
      <c r="DN441" s="250">
        <v>0</v>
      </c>
      <c r="DO441" s="250">
        <v>264</v>
      </c>
      <c r="DP441" s="250">
        <v>1157227</v>
      </c>
      <c r="DQ441" s="250">
        <v>6767</v>
      </c>
      <c r="DR441" s="250">
        <v>15053</v>
      </c>
      <c r="DS441" s="250">
        <v>13469659</v>
      </c>
      <c r="DT441" s="250">
        <v>8482</v>
      </c>
      <c r="DU441" s="250">
        <v>17525</v>
      </c>
      <c r="DV441" s="250">
        <v>0</v>
      </c>
      <c r="DW441" s="250">
        <v>0</v>
      </c>
      <c r="DX441" s="250">
        <v>0</v>
      </c>
      <c r="DY441" s="250">
        <v>3230490</v>
      </c>
      <c r="DZ441" s="250">
        <v>12237</v>
      </c>
      <c r="EA441" s="250">
        <v>28102</v>
      </c>
      <c r="EB441" s="155"/>
      <c r="EC441" s="75">
        <f t="shared" si="1091"/>
        <v>1</v>
      </c>
      <c r="ED441" s="74">
        <f t="shared" si="1092"/>
        <v>2019</v>
      </c>
      <c r="EE441" s="165">
        <f t="shared" si="1093"/>
        <v>43466</v>
      </c>
      <c r="EF441" s="157">
        <f t="shared" si="1094"/>
        <v>31</v>
      </c>
      <c r="EG441" s="156"/>
      <c r="EH441" s="166">
        <f>IFERROR(HLOOKUP(EH$1,$H$5:$FY$1802,MATCH($A441,$A$5:$A$1802,0),0)*HLOOKUP(EH$2,$H$5:$FY$1802,MATCH($A441,$A$5:$A$1802,0),0),$H$2)</f>
        <v>69855</v>
      </c>
      <c r="EI441" s="166" t="str">
        <f>IFERROR(HLOOKUP(EI$1,$H$5:$FY$1802,MATCH($A441,$A$5:$A$1802,0),0)*HLOOKUP(EI$2,$H$5:$FY$1802,MATCH($A441,$A$5:$A$1802,0),0),$H$2)</f>
        <v>-</v>
      </c>
      <c r="EJ441" s="166">
        <f>IFERROR(HLOOKUP(EJ$1,$H$5:$FY$1802,MATCH($A441,$A$5:$A$1802,0),0)*HLOOKUP(EJ$2,$H$5:$FY$1802,MATCH($A441,$A$5:$A$1802,0),0),$H$2)</f>
        <v>1397100</v>
      </c>
      <c r="EK441" s="166">
        <f>IFERROR(HLOOKUP(EK$1,$H$5:$FY$1802,MATCH($A441,$A$5:$A$1802,0),0)*HLOOKUP(EK$2,$H$5:$FY$1802,MATCH($A441,$A$5:$A$1802,0),0),$H$2)</f>
        <v>6775935</v>
      </c>
      <c r="EL441" s="166">
        <f>IFERROR(HLOOKUP(EL$1,$H$5:$FY$1802,MATCH($A441,$A$5:$A$1802,0),0)*HLOOKUP(EL$2,$H$5:$FY$1802,MATCH($A441,$A$5:$A$1802,0),0),$H$2)</f>
        <v>3243870</v>
      </c>
      <c r="EM441" s="166">
        <f>IFERROR(HLOOKUP(EM$1,$H$5:$FY$1802,MATCH($A441,$A$5:$A$1802,0),0)*HLOOKUP(EM$2,$H$5:$FY$1802,MATCH($A441,$A$5:$A$1802,0),0),$H$2)</f>
        <v>2737259</v>
      </c>
      <c r="EN441" s="166">
        <f>IFERROR(HLOOKUP(EN$1,$H$5:$FY$1802,MATCH($A441,$A$5:$A$1802,0),0)*HLOOKUP(EN$2,$H$5:$FY$1802,MATCH($A441,$A$5:$A$1802,0),0),$H$2)</f>
        <v>83571564</v>
      </c>
      <c r="EO441" s="166">
        <f>IFERROR(HLOOKUP(EO$1,$H$5:$FY$1802,MATCH($A441,$A$5:$A$1802,0),0)*HLOOKUP(EO$2,$H$5:$FY$1802,MATCH($A441,$A$5:$A$1802,0),0),$H$2)</f>
        <v>269815500</v>
      </c>
      <c r="EP441" s="166">
        <f>IFERROR(HLOOKUP(EP$1,$H$5:$FY$1802,MATCH($A441,$A$5:$A$1802,0),0)*HLOOKUP(EP$2,$H$5:$FY$1802,MATCH($A441,$A$5:$A$1802,0),0),$H$2)</f>
        <v>12209484</v>
      </c>
      <c r="EQ441" s="166" t="str">
        <f>IFERROR(HLOOKUP(EQ$1,$H$5:$FY$1802,MATCH($A441,$A$5:$A$1802,0),0)*HLOOKUP(EQ$2,$H$5:$FY$1802,MATCH($A441,$A$5:$A$1802,0),0),$H$2)</f>
        <v>-</v>
      </c>
      <c r="ER441" s="166" t="str">
        <f>IFERROR(HLOOKUP(ER$1,$H$5:$FY$1802,MATCH($A441,$A$5:$A$1802,0),0)*HLOOKUP(ER$2,$H$5:$FY$1802,MATCH($A441,$A$5:$A$1802,0),0),$H$2)</f>
        <v>-</v>
      </c>
      <c r="ES441" s="166" t="str">
        <f>IFERROR(HLOOKUP(ES$1,$H$5:$FY$1802,MATCH($A441,$A$5:$A$1802,0),0)*HLOOKUP(ES$2,$H$5:$FY$1802,MATCH($A441,$A$5:$A$1802,0),0),$H$2)</f>
        <v>-</v>
      </c>
      <c r="ET441" s="166" t="str">
        <f>IFERROR(HLOOKUP(ET$1,$H$5:$FY$1802,MATCH($A441,$A$5:$A$1802,0),0)*HLOOKUP(ET$2,$H$5:$FY$1802,MATCH($A441,$A$5:$A$1802,0),0),$H$2)</f>
        <v>-</v>
      </c>
      <c r="EU441" s="166" t="str">
        <f>IFERROR(HLOOKUP(EU$1,$H$5:$FY$1802,MATCH($A441,$A$5:$A$1802,0),0)*HLOOKUP(EU$2,$H$5:$FY$1802,MATCH($A441,$A$5:$A$1802,0),0),$H$2)</f>
        <v>-</v>
      </c>
      <c r="EV441" s="166" t="str">
        <f>IFERROR(HLOOKUP(EV$1,$H$5:$FY$1802,MATCH($A441,$A$5:$A$1802,0),0)*HLOOKUP(EV$2,$H$5:$FY$1802,MATCH($A441,$A$5:$A$1802,0),0),$H$2)</f>
        <v>-</v>
      </c>
      <c r="EW441" s="166" t="str">
        <f>IFERROR(HLOOKUP(EW$1,$H$5:$FY$1802,MATCH($A441,$A$5:$A$1802,0),0)*HLOOKUP(EW$2,$H$5:$FY$1802,MATCH($A441,$A$5:$A$1802,0),0),$H$2)</f>
        <v>-</v>
      </c>
      <c r="EX441" s="166" t="str">
        <f>IFERROR(HLOOKUP(EX$1,$H$5:$FY$1802,MATCH($A441,$A$5:$A$1802,0),0)*HLOOKUP(EX$2,$H$5:$FY$1802,MATCH($A441,$A$5:$A$1802,0),0),$H$2)</f>
        <v>-</v>
      </c>
      <c r="EY441" s="166" t="str">
        <f>IFERROR(HLOOKUP(EY$1,$H$5:$FY$1802,MATCH($A441,$A$5:$A$1802,0),0)*HLOOKUP(EY$2,$H$5:$FY$1802,MATCH($A441,$A$5:$A$1802,0),0),$H$2)</f>
        <v>-</v>
      </c>
      <c r="EZ441" s="166" t="str">
        <f>IFERROR(HLOOKUP(EZ$1,$H$5:$FY$1802,MATCH($A441,$A$5:$A$1802,0),0)*HLOOKUP(EZ$2,$H$5:$FY$1802,MATCH($A441,$A$5:$A$1802,0),0),$H$2)</f>
        <v>-</v>
      </c>
      <c r="FA441" s="166" t="str">
        <f>IFERROR(HLOOKUP(FA$1,$H$5:$FY$1802,MATCH($A441,$A$5:$A$1802,0),0)*HLOOKUP(FA$2,$H$5:$FY$1802,MATCH($A441,$A$5:$A$1802,0),0),$H$2)</f>
        <v>-</v>
      </c>
      <c r="FB441" s="166">
        <f>IFERROR(HLOOKUP(FB$1,$H$5:$FY$1802,MATCH($A441,$A$5:$A$1802,0),0)*HLOOKUP(FB$2,$H$5:$FY$1802,MATCH($A441,$A$5:$A$1802,0),0),$H$2)</f>
        <v>232260</v>
      </c>
      <c r="FC441" s="166">
        <f>IFERROR(HLOOKUP(FC$1,$H$5:$FY$1802,MATCH($A441,$A$5:$A$1802,0),0)*HLOOKUP(FC$2,$H$5:$FY$1802,MATCH($A441,$A$5:$A$1802,0),0),$H$2)</f>
        <v>200270</v>
      </c>
      <c r="FD441" s="166">
        <f>IFERROR(HLOOKUP(FD$1,$H$5:$FY$1802,MATCH($A441,$A$5:$A$1802,0),0)*HLOOKUP(FD$2,$H$5:$FY$1802,MATCH($A441,$A$5:$A$1802,0),0),$H$2)</f>
        <v>2574063</v>
      </c>
      <c r="FE441" s="166">
        <f>IFERROR(HLOOKUP(FE$1,$H$5:$FY$1802,MATCH($A441,$A$5:$A$1802,0),0)*HLOOKUP(FE$2,$H$5:$FY$1802,MATCH($A441,$A$5:$A$1802,0),0),$H$2)</f>
        <v>27829700</v>
      </c>
      <c r="FF441" s="166">
        <f>IFERROR(HLOOKUP(FF$1,$H$5:$FY$1802,MATCH($A441,$A$5:$A$1802,0),0)*HLOOKUP(FF$2,$H$5:$FY$1802,MATCH($A441,$A$5:$A$1802,0),0),$H$2)</f>
        <v>0</v>
      </c>
      <c r="FG441" s="166">
        <f>IFERROR(HLOOKUP(FG$1,$H$5:$FY$1802,MATCH($A441,$A$5:$A$1802,0),0)*HLOOKUP(FG$2,$H$5:$FY$1802,MATCH($A441,$A$5:$A$1802,0),0),$H$2)</f>
        <v>7418928</v>
      </c>
      <c r="FH441" s="152"/>
      <c r="FI441" s="405">
        <f t="shared" si="1095"/>
        <v>2.2559304164470215</v>
      </c>
      <c r="FJ441" s="405">
        <f t="shared" si="1095"/>
        <v>1.6781760674749604</v>
      </c>
      <c r="FK441" s="405">
        <f t="shared" si="1096"/>
        <v>2.2563568153397249</v>
      </c>
      <c r="FL441" s="405">
        <f t="shared" si="1097"/>
        <v>1.7057107127969988</v>
      </c>
      <c r="FM441" s="405">
        <f t="shared" si="1098"/>
        <v>1.3754736479503962</v>
      </c>
      <c r="FN441" s="405">
        <f t="shared" si="1099"/>
        <v>1.0922895854862786</v>
      </c>
      <c r="FO441" s="405">
        <f t="shared" si="1100"/>
        <v>1.7425882352941175</v>
      </c>
      <c r="FP441" s="405">
        <f t="shared" si="1101"/>
        <v>1.0561568627450981</v>
      </c>
      <c r="FQ441" s="405">
        <f t="shared" si="1102"/>
        <v>1.6977660972404731</v>
      </c>
      <c r="FR441" s="405">
        <f t="shared" si="1103"/>
        <v>1.0643889618922471</v>
      </c>
      <c r="FS441" s="65"/>
    </row>
    <row r="442" spans="1:175" ht="10.35" customHeight="1" x14ac:dyDescent="0.2">
      <c r="A442" s="74" t="str">
        <f t="shared" si="1090"/>
        <v>2018-19JANUARYRYF</v>
      </c>
      <c r="B442" s="163" t="str">
        <f t="shared" si="1089"/>
        <v>2018-19</v>
      </c>
      <c r="C442" s="26" t="s">
        <v>836</v>
      </c>
      <c r="D442" s="163" t="str">
        <f>INDEX($FV$16:$FW$26,MATCH($F442,$FV$16:$FV$26,0),2)</f>
        <v>Y58</v>
      </c>
      <c r="E442" s="163" t="str">
        <f>VLOOKUP($D442,$FW$8:$FX$14,2,0)</f>
        <v>South West</v>
      </c>
      <c r="F442" s="271" t="s">
        <v>865</v>
      </c>
      <c r="G442" s="271" t="s">
        <v>879</v>
      </c>
      <c r="H442" s="272">
        <v>109505</v>
      </c>
      <c r="I442" s="272">
        <v>85070</v>
      </c>
      <c r="J442" s="272">
        <v>436436</v>
      </c>
      <c r="K442" s="272">
        <v>5</v>
      </c>
      <c r="L442" s="272">
        <v>2</v>
      </c>
      <c r="M442" s="272" t="s">
        <v>44</v>
      </c>
      <c r="N442" s="272">
        <v>23</v>
      </c>
      <c r="O442" s="272">
        <v>61</v>
      </c>
      <c r="P442" s="272" t="s">
        <v>44</v>
      </c>
      <c r="Q442" s="272" t="s">
        <v>44</v>
      </c>
      <c r="R442" s="272" t="s">
        <v>44</v>
      </c>
      <c r="S442" s="272" t="s">
        <v>44</v>
      </c>
      <c r="T442" s="272">
        <v>77051</v>
      </c>
      <c r="U442" s="272">
        <v>4256</v>
      </c>
      <c r="V442" s="272">
        <v>2651</v>
      </c>
      <c r="W442" s="272">
        <v>42606</v>
      </c>
      <c r="X442" s="272">
        <v>18352</v>
      </c>
      <c r="Y442" s="272">
        <v>1628</v>
      </c>
      <c r="Z442" s="272">
        <v>1719788</v>
      </c>
      <c r="AA442" s="272">
        <v>404</v>
      </c>
      <c r="AB442" s="272">
        <v>721</v>
      </c>
      <c r="AC442" s="272">
        <v>1739566</v>
      </c>
      <c r="AD442" s="272">
        <v>656</v>
      </c>
      <c r="AE442" s="272">
        <v>1190</v>
      </c>
      <c r="AF442" s="272">
        <v>74981883</v>
      </c>
      <c r="AG442" s="272">
        <v>1760</v>
      </c>
      <c r="AH442" s="272">
        <v>3705</v>
      </c>
      <c r="AI442" s="272">
        <v>86216484</v>
      </c>
      <c r="AJ442" s="272">
        <v>4698</v>
      </c>
      <c r="AK442" s="272">
        <v>10703</v>
      </c>
      <c r="AL442" s="272">
        <v>10149619</v>
      </c>
      <c r="AM442" s="272">
        <v>6234</v>
      </c>
      <c r="AN442" s="272">
        <v>13941</v>
      </c>
      <c r="AO442" s="272">
        <v>5214</v>
      </c>
      <c r="AP442" s="272">
        <v>648</v>
      </c>
      <c r="AQ442" s="272">
        <v>1938</v>
      </c>
      <c r="AR442" s="272">
        <v>5357</v>
      </c>
      <c r="AS442" s="272">
        <v>661</v>
      </c>
      <c r="AT442" s="272">
        <v>1967</v>
      </c>
      <c r="AU442" s="272">
        <v>17</v>
      </c>
      <c r="AV442" s="272">
        <v>40701</v>
      </c>
      <c r="AW442" s="272">
        <v>4250</v>
      </c>
      <c r="AX442" s="272">
        <v>26886</v>
      </c>
      <c r="AY442" s="272">
        <v>71837</v>
      </c>
      <c r="AZ442" s="272">
        <v>9864</v>
      </c>
      <c r="BA442" s="272">
        <v>7647</v>
      </c>
      <c r="BB442" s="272">
        <v>6115</v>
      </c>
      <c r="BC442" s="272">
        <v>4802</v>
      </c>
      <c r="BD442" s="272">
        <v>58072</v>
      </c>
      <c r="BE442" s="272">
        <v>49090</v>
      </c>
      <c r="BF442" s="272">
        <v>26502</v>
      </c>
      <c r="BG442" s="272">
        <v>19619</v>
      </c>
      <c r="BH442" s="272">
        <v>2157</v>
      </c>
      <c r="BI442" s="272">
        <v>1699</v>
      </c>
      <c r="BJ442" s="272" t="s">
        <v>44</v>
      </c>
      <c r="BK442" s="272" t="s">
        <v>44</v>
      </c>
      <c r="BL442" s="272" t="s">
        <v>44</v>
      </c>
      <c r="BM442" s="272" t="s">
        <v>44</v>
      </c>
      <c r="BN442" s="272" t="s">
        <v>44</v>
      </c>
      <c r="BO442" s="272" t="s">
        <v>44</v>
      </c>
      <c r="BP442" s="272" t="s">
        <v>44</v>
      </c>
      <c r="BQ442" s="272" t="s">
        <v>44</v>
      </c>
      <c r="BR442" s="272" t="s">
        <v>44</v>
      </c>
      <c r="BS442" s="272" t="s">
        <v>44</v>
      </c>
      <c r="BT442" s="272" t="s">
        <v>44</v>
      </c>
      <c r="BU442" s="272" t="s">
        <v>44</v>
      </c>
      <c r="BV442" s="272" t="s">
        <v>44</v>
      </c>
      <c r="BW442" s="272" t="s">
        <v>44</v>
      </c>
      <c r="BX442" s="272" t="s">
        <v>44</v>
      </c>
      <c r="BY442" s="272" t="s">
        <v>44</v>
      </c>
      <c r="BZ442" s="272" t="s">
        <v>44</v>
      </c>
      <c r="CA442" s="272" t="s">
        <v>44</v>
      </c>
      <c r="CB442" s="272" t="s">
        <v>44</v>
      </c>
      <c r="CC442" s="272" t="s">
        <v>44</v>
      </c>
      <c r="CD442" s="272" t="s">
        <v>44</v>
      </c>
      <c r="CE442" s="272" t="s">
        <v>44</v>
      </c>
      <c r="CF442" s="272" t="s">
        <v>44</v>
      </c>
      <c r="CG442" s="272" t="s">
        <v>44</v>
      </c>
      <c r="CH442" s="272" t="s">
        <v>44</v>
      </c>
      <c r="CI442" s="272" t="s">
        <v>44</v>
      </c>
      <c r="CJ442" s="272" t="s">
        <v>44</v>
      </c>
      <c r="CK442" s="272" t="s">
        <v>44</v>
      </c>
      <c r="CL442" s="272" t="s">
        <v>44</v>
      </c>
      <c r="CM442" s="272" t="s">
        <v>44</v>
      </c>
      <c r="CN442" s="272" t="s">
        <v>44</v>
      </c>
      <c r="CO442" s="272" t="s">
        <v>44</v>
      </c>
      <c r="CP442" s="272" t="s">
        <v>44</v>
      </c>
      <c r="CQ442" s="272" t="s">
        <v>44</v>
      </c>
      <c r="CR442" s="272" t="s">
        <v>44</v>
      </c>
      <c r="CS442" s="272" t="s">
        <v>44</v>
      </c>
      <c r="CT442" s="272" t="s">
        <v>44</v>
      </c>
      <c r="CU442" s="272" t="s">
        <v>44</v>
      </c>
      <c r="CV442" s="272" t="s">
        <v>44</v>
      </c>
      <c r="CW442" s="272" t="s">
        <v>44</v>
      </c>
      <c r="CX442" s="272">
        <v>451</v>
      </c>
      <c r="CY442" s="272">
        <v>155644</v>
      </c>
      <c r="CZ442" s="272">
        <v>345</v>
      </c>
      <c r="DA442" s="272">
        <v>612</v>
      </c>
      <c r="DB442" s="272">
        <v>2513</v>
      </c>
      <c r="DC442" s="272">
        <v>103780</v>
      </c>
      <c r="DD442" s="272">
        <v>41</v>
      </c>
      <c r="DE442" s="272">
        <v>75</v>
      </c>
      <c r="DF442" s="272" t="s">
        <v>44</v>
      </c>
      <c r="DG442" s="272" t="s">
        <v>44</v>
      </c>
      <c r="DH442" s="272" t="s">
        <v>44</v>
      </c>
      <c r="DI442" s="272" t="s">
        <v>44</v>
      </c>
      <c r="DJ442" s="272" t="s">
        <v>44</v>
      </c>
      <c r="DK442" s="272">
        <v>165</v>
      </c>
      <c r="DL442" s="250">
        <v>1064</v>
      </c>
      <c r="DM442" s="250">
        <v>765</v>
      </c>
      <c r="DN442" s="250">
        <v>15</v>
      </c>
      <c r="DO442" s="250">
        <v>1133</v>
      </c>
      <c r="DP442" s="250">
        <v>7074455</v>
      </c>
      <c r="DQ442" s="250">
        <v>6649</v>
      </c>
      <c r="DR442" s="250">
        <v>13999</v>
      </c>
      <c r="DS442" s="250">
        <v>6327387</v>
      </c>
      <c r="DT442" s="250">
        <v>8271</v>
      </c>
      <c r="DU442" s="250">
        <v>17049</v>
      </c>
      <c r="DV442" s="250">
        <v>111325</v>
      </c>
      <c r="DW442" s="250">
        <v>7422</v>
      </c>
      <c r="DX442" s="250">
        <v>16962</v>
      </c>
      <c r="DY442" s="250">
        <v>12130412</v>
      </c>
      <c r="DZ442" s="250">
        <v>10706</v>
      </c>
      <c r="EA442" s="250">
        <v>21081</v>
      </c>
      <c r="EB442" s="155"/>
      <c r="EC442" s="75">
        <f t="shared" si="1091"/>
        <v>1</v>
      </c>
      <c r="ED442" s="74">
        <f t="shared" si="1092"/>
        <v>2019</v>
      </c>
      <c r="EE442" s="165">
        <f t="shared" si="1093"/>
        <v>43466</v>
      </c>
      <c r="EF442" s="157">
        <f t="shared" si="1094"/>
        <v>31</v>
      </c>
      <c r="EG442" s="156"/>
      <c r="EH442" s="166">
        <f>IFERROR(HLOOKUP(EH$1,$H$5:$FY$1802,MATCH($A442,$A$5:$A$1802,0),0)*HLOOKUP(EH$2,$H$5:$FY$1802,MATCH($A442,$A$5:$A$1802,0),0),$H$2)</f>
        <v>170140</v>
      </c>
      <c r="EI442" s="166" t="str">
        <f>IFERROR(HLOOKUP(EI$1,$H$5:$FY$1802,MATCH($A442,$A$5:$A$1802,0),0)*HLOOKUP(EI$2,$H$5:$FY$1802,MATCH($A442,$A$5:$A$1802,0),0),$H$2)</f>
        <v>-</v>
      </c>
      <c r="EJ442" s="166">
        <f>IFERROR(HLOOKUP(EJ$1,$H$5:$FY$1802,MATCH($A442,$A$5:$A$1802,0),0)*HLOOKUP(EJ$2,$H$5:$FY$1802,MATCH($A442,$A$5:$A$1802,0),0),$H$2)</f>
        <v>1956610</v>
      </c>
      <c r="EK442" s="166">
        <f>IFERROR(HLOOKUP(EK$1,$H$5:$FY$1802,MATCH($A442,$A$5:$A$1802,0),0)*HLOOKUP(EK$2,$H$5:$FY$1802,MATCH($A442,$A$5:$A$1802,0),0),$H$2)</f>
        <v>5189270</v>
      </c>
      <c r="EL442" s="166">
        <f>IFERROR(HLOOKUP(EL$1,$H$5:$FY$1802,MATCH($A442,$A$5:$A$1802,0),0)*HLOOKUP(EL$2,$H$5:$FY$1802,MATCH($A442,$A$5:$A$1802,0),0),$H$2)</f>
        <v>3068576</v>
      </c>
      <c r="EM442" s="166">
        <f>IFERROR(HLOOKUP(EM$1,$H$5:$FY$1802,MATCH($A442,$A$5:$A$1802,0),0)*HLOOKUP(EM$2,$H$5:$FY$1802,MATCH($A442,$A$5:$A$1802,0),0),$H$2)</f>
        <v>3154690</v>
      </c>
      <c r="EN442" s="166">
        <f>IFERROR(HLOOKUP(EN$1,$H$5:$FY$1802,MATCH($A442,$A$5:$A$1802,0),0)*HLOOKUP(EN$2,$H$5:$FY$1802,MATCH($A442,$A$5:$A$1802,0),0),$H$2)</f>
        <v>157855230</v>
      </c>
      <c r="EO442" s="166">
        <f>IFERROR(HLOOKUP(EO$1,$H$5:$FY$1802,MATCH($A442,$A$5:$A$1802,0),0)*HLOOKUP(EO$2,$H$5:$FY$1802,MATCH($A442,$A$5:$A$1802,0),0),$H$2)</f>
        <v>196421456</v>
      </c>
      <c r="EP442" s="166">
        <f>IFERROR(HLOOKUP(EP$1,$H$5:$FY$1802,MATCH($A442,$A$5:$A$1802,0),0)*HLOOKUP(EP$2,$H$5:$FY$1802,MATCH($A442,$A$5:$A$1802,0),0),$H$2)</f>
        <v>22695948</v>
      </c>
      <c r="EQ442" s="166" t="str">
        <f>IFERROR(HLOOKUP(EQ$1,$H$5:$FY$1802,MATCH($A442,$A$5:$A$1802,0),0)*HLOOKUP(EQ$2,$H$5:$FY$1802,MATCH($A442,$A$5:$A$1802,0),0),$H$2)</f>
        <v>-</v>
      </c>
      <c r="ER442" s="166" t="str">
        <f>IFERROR(HLOOKUP(ER$1,$H$5:$FY$1802,MATCH($A442,$A$5:$A$1802,0),0)*HLOOKUP(ER$2,$H$5:$FY$1802,MATCH($A442,$A$5:$A$1802,0),0),$H$2)</f>
        <v>-</v>
      </c>
      <c r="ES442" s="166" t="str">
        <f>IFERROR(HLOOKUP(ES$1,$H$5:$FY$1802,MATCH($A442,$A$5:$A$1802,0),0)*HLOOKUP(ES$2,$H$5:$FY$1802,MATCH($A442,$A$5:$A$1802,0),0),$H$2)</f>
        <v>-</v>
      </c>
      <c r="ET442" s="166" t="str">
        <f>IFERROR(HLOOKUP(ET$1,$H$5:$FY$1802,MATCH($A442,$A$5:$A$1802,0),0)*HLOOKUP(ET$2,$H$5:$FY$1802,MATCH($A442,$A$5:$A$1802,0),0),$H$2)</f>
        <v>-</v>
      </c>
      <c r="EU442" s="166" t="str">
        <f>IFERROR(HLOOKUP(EU$1,$H$5:$FY$1802,MATCH($A442,$A$5:$A$1802,0),0)*HLOOKUP(EU$2,$H$5:$FY$1802,MATCH($A442,$A$5:$A$1802,0),0),$H$2)</f>
        <v>-</v>
      </c>
      <c r="EV442" s="166" t="str">
        <f>IFERROR(HLOOKUP(EV$1,$H$5:$FY$1802,MATCH($A442,$A$5:$A$1802,0),0)*HLOOKUP(EV$2,$H$5:$FY$1802,MATCH($A442,$A$5:$A$1802,0),0),$H$2)</f>
        <v>-</v>
      </c>
      <c r="EW442" s="166" t="str">
        <f>IFERROR(HLOOKUP(EW$1,$H$5:$FY$1802,MATCH($A442,$A$5:$A$1802,0),0)*HLOOKUP(EW$2,$H$5:$FY$1802,MATCH($A442,$A$5:$A$1802,0),0),$H$2)</f>
        <v>-</v>
      </c>
      <c r="EX442" s="166" t="str">
        <f>IFERROR(HLOOKUP(EX$1,$H$5:$FY$1802,MATCH($A442,$A$5:$A$1802,0),0)*HLOOKUP(EX$2,$H$5:$FY$1802,MATCH($A442,$A$5:$A$1802,0),0),$H$2)</f>
        <v>-</v>
      </c>
      <c r="EY442" s="166" t="str">
        <f>IFERROR(HLOOKUP(EY$1,$H$5:$FY$1802,MATCH($A442,$A$5:$A$1802,0),0)*HLOOKUP(EY$2,$H$5:$FY$1802,MATCH($A442,$A$5:$A$1802,0),0),$H$2)</f>
        <v>-</v>
      </c>
      <c r="EZ442" s="166" t="str">
        <f>IFERROR(HLOOKUP(EZ$1,$H$5:$FY$1802,MATCH($A442,$A$5:$A$1802,0),0)*HLOOKUP(EZ$2,$H$5:$FY$1802,MATCH($A442,$A$5:$A$1802,0),0),$H$2)</f>
        <v>-</v>
      </c>
      <c r="FA442" s="166" t="str">
        <f>IFERROR(HLOOKUP(FA$1,$H$5:$FY$1802,MATCH($A442,$A$5:$A$1802,0),0)*HLOOKUP(FA$2,$H$5:$FY$1802,MATCH($A442,$A$5:$A$1802,0),0),$H$2)</f>
        <v>-</v>
      </c>
      <c r="FB442" s="166">
        <f>IFERROR(HLOOKUP(FB$1,$H$5:$FY$1802,MATCH($A442,$A$5:$A$1802,0),0)*HLOOKUP(FB$2,$H$5:$FY$1802,MATCH($A442,$A$5:$A$1802,0),0),$H$2)</f>
        <v>276012</v>
      </c>
      <c r="FC442" s="166">
        <f>IFERROR(HLOOKUP(FC$1,$H$5:$FY$1802,MATCH($A442,$A$5:$A$1802,0),0)*HLOOKUP(FC$2,$H$5:$FY$1802,MATCH($A442,$A$5:$A$1802,0),0),$H$2)</f>
        <v>188475</v>
      </c>
      <c r="FD442" s="166">
        <f>IFERROR(HLOOKUP(FD$1,$H$5:$FY$1802,MATCH($A442,$A$5:$A$1802,0),0)*HLOOKUP(FD$2,$H$5:$FY$1802,MATCH($A442,$A$5:$A$1802,0),0),$H$2)</f>
        <v>14894936</v>
      </c>
      <c r="FE442" s="166">
        <f>IFERROR(HLOOKUP(FE$1,$H$5:$FY$1802,MATCH($A442,$A$5:$A$1802,0),0)*HLOOKUP(FE$2,$H$5:$FY$1802,MATCH($A442,$A$5:$A$1802,0),0),$H$2)</f>
        <v>13042485</v>
      </c>
      <c r="FF442" s="166">
        <f>IFERROR(HLOOKUP(FF$1,$H$5:$FY$1802,MATCH($A442,$A$5:$A$1802,0),0)*HLOOKUP(FF$2,$H$5:$FY$1802,MATCH($A442,$A$5:$A$1802,0),0),$H$2)</f>
        <v>254430</v>
      </c>
      <c r="FG442" s="166">
        <f>IFERROR(HLOOKUP(FG$1,$H$5:$FY$1802,MATCH($A442,$A$5:$A$1802,0),0)*HLOOKUP(FG$2,$H$5:$FY$1802,MATCH($A442,$A$5:$A$1802,0),0),$H$2)</f>
        <v>23884773</v>
      </c>
      <c r="FH442" s="152"/>
      <c r="FI442" s="405">
        <f t="shared" si="1095"/>
        <v>2.3176691729323307</v>
      </c>
      <c r="FJ442" s="405">
        <f t="shared" si="1095"/>
        <v>1.7967575187969924</v>
      </c>
      <c r="FK442" s="405">
        <f t="shared" si="1096"/>
        <v>2.3066767257638627</v>
      </c>
      <c r="FL442" s="405">
        <f t="shared" si="1097"/>
        <v>1.8113919275745003</v>
      </c>
      <c r="FM442" s="405">
        <f t="shared" si="1098"/>
        <v>1.3630005163591983</v>
      </c>
      <c r="FN442" s="405">
        <f t="shared" si="1099"/>
        <v>1.1521851382434398</v>
      </c>
      <c r="FO442" s="405">
        <f t="shared" si="1100"/>
        <v>1.4440932868352223</v>
      </c>
      <c r="FP442" s="405">
        <f t="shared" si="1101"/>
        <v>1.0690387968613775</v>
      </c>
      <c r="FQ442" s="405">
        <f t="shared" si="1102"/>
        <v>1.3249385749385749</v>
      </c>
      <c r="FR442" s="405">
        <f t="shared" si="1103"/>
        <v>1.0436117936117937</v>
      </c>
      <c r="FS442" s="65"/>
    </row>
    <row r="443" spans="1:175" ht="10.35" customHeight="1" x14ac:dyDescent="0.2">
      <c r="A443" s="74" t="str">
        <f t="shared" si="1090"/>
        <v>2018-19JANUARYRYA</v>
      </c>
      <c r="B443" s="163" t="str">
        <f t="shared" si="1089"/>
        <v>2018-19</v>
      </c>
      <c r="C443" s="26" t="s">
        <v>836</v>
      </c>
      <c r="D443" s="163" t="str">
        <f>INDEX($FV$16:$FW$26,MATCH($F443,$FV$16:$FV$26,0),2)</f>
        <v>Y60</v>
      </c>
      <c r="E443" s="163" t="str">
        <f>VLOOKUP($D443,$FW$8:$FX$14,2,0)</f>
        <v>Midlands</v>
      </c>
      <c r="F443" s="271" t="s">
        <v>867</v>
      </c>
      <c r="G443" s="271" t="s">
        <v>880</v>
      </c>
      <c r="H443" s="272">
        <v>114990</v>
      </c>
      <c r="I443" s="272">
        <v>83615</v>
      </c>
      <c r="J443" s="272">
        <v>175267</v>
      </c>
      <c r="K443" s="272">
        <v>2</v>
      </c>
      <c r="L443" s="272">
        <v>1</v>
      </c>
      <c r="M443" s="272" t="s">
        <v>44</v>
      </c>
      <c r="N443" s="272">
        <v>6</v>
      </c>
      <c r="O443" s="272">
        <v>28</v>
      </c>
      <c r="P443" s="272" t="s">
        <v>44</v>
      </c>
      <c r="Q443" s="272" t="s">
        <v>44</v>
      </c>
      <c r="R443" s="272" t="s">
        <v>44</v>
      </c>
      <c r="S443" s="272" t="s">
        <v>44</v>
      </c>
      <c r="T443" s="272">
        <v>95160</v>
      </c>
      <c r="U443" s="272">
        <v>5690</v>
      </c>
      <c r="V443" s="272">
        <v>3665</v>
      </c>
      <c r="W443" s="272">
        <v>45908</v>
      </c>
      <c r="X443" s="272">
        <v>33165</v>
      </c>
      <c r="Y443" s="272">
        <v>1582</v>
      </c>
      <c r="Z443" s="272">
        <v>2300960</v>
      </c>
      <c r="AA443" s="272">
        <v>404</v>
      </c>
      <c r="AB443" s="272">
        <v>694</v>
      </c>
      <c r="AC443" s="272">
        <v>1712046</v>
      </c>
      <c r="AD443" s="272">
        <v>467</v>
      </c>
      <c r="AE443" s="272">
        <v>839</v>
      </c>
      <c r="AF443" s="272">
        <v>33543332</v>
      </c>
      <c r="AG443" s="272">
        <v>731</v>
      </c>
      <c r="AH443" s="272">
        <v>1329</v>
      </c>
      <c r="AI443" s="272">
        <v>70226002</v>
      </c>
      <c r="AJ443" s="272">
        <v>2117</v>
      </c>
      <c r="AK443" s="272">
        <v>4790</v>
      </c>
      <c r="AL443" s="272">
        <v>4904256</v>
      </c>
      <c r="AM443" s="272">
        <v>3100</v>
      </c>
      <c r="AN443" s="272">
        <v>7552</v>
      </c>
      <c r="AO443" s="272">
        <v>2891</v>
      </c>
      <c r="AP443" s="272">
        <v>13</v>
      </c>
      <c r="AQ443" s="272">
        <v>23</v>
      </c>
      <c r="AR443" s="272">
        <v>0</v>
      </c>
      <c r="AS443" s="272">
        <v>191</v>
      </c>
      <c r="AT443" s="272">
        <v>2664</v>
      </c>
      <c r="AU443" s="272">
        <v>2300</v>
      </c>
      <c r="AV443" s="272">
        <v>55624</v>
      </c>
      <c r="AW443" s="272">
        <v>3694</v>
      </c>
      <c r="AX443" s="272">
        <v>32951</v>
      </c>
      <c r="AY443" s="272">
        <v>92269</v>
      </c>
      <c r="AZ443" s="272">
        <v>10788</v>
      </c>
      <c r="BA443" s="272">
        <v>7950</v>
      </c>
      <c r="BB443" s="272">
        <v>6757</v>
      </c>
      <c r="BC443" s="272">
        <v>5077</v>
      </c>
      <c r="BD443" s="272">
        <v>57672</v>
      </c>
      <c r="BE443" s="272">
        <v>48201</v>
      </c>
      <c r="BF443" s="272">
        <v>59027</v>
      </c>
      <c r="BG443" s="272">
        <v>34587</v>
      </c>
      <c r="BH443" s="272">
        <v>4042</v>
      </c>
      <c r="BI443" s="272">
        <v>1671</v>
      </c>
      <c r="BJ443" s="272" t="s">
        <v>44</v>
      </c>
      <c r="BK443" s="272" t="s">
        <v>44</v>
      </c>
      <c r="BL443" s="272" t="s">
        <v>44</v>
      </c>
      <c r="BM443" s="272" t="s">
        <v>44</v>
      </c>
      <c r="BN443" s="272" t="s">
        <v>44</v>
      </c>
      <c r="BO443" s="272" t="s">
        <v>44</v>
      </c>
      <c r="BP443" s="272" t="s">
        <v>44</v>
      </c>
      <c r="BQ443" s="272" t="s">
        <v>44</v>
      </c>
      <c r="BR443" s="272" t="s">
        <v>44</v>
      </c>
      <c r="BS443" s="272" t="s">
        <v>44</v>
      </c>
      <c r="BT443" s="272" t="s">
        <v>44</v>
      </c>
      <c r="BU443" s="272" t="s">
        <v>44</v>
      </c>
      <c r="BV443" s="272" t="s">
        <v>44</v>
      </c>
      <c r="BW443" s="272" t="s">
        <v>44</v>
      </c>
      <c r="BX443" s="272" t="s">
        <v>44</v>
      </c>
      <c r="BY443" s="272" t="s">
        <v>44</v>
      </c>
      <c r="BZ443" s="272" t="s">
        <v>44</v>
      </c>
      <c r="CA443" s="272" t="s">
        <v>44</v>
      </c>
      <c r="CB443" s="272" t="s">
        <v>44</v>
      </c>
      <c r="CC443" s="272" t="s">
        <v>44</v>
      </c>
      <c r="CD443" s="272" t="s">
        <v>44</v>
      </c>
      <c r="CE443" s="272" t="s">
        <v>44</v>
      </c>
      <c r="CF443" s="272" t="s">
        <v>44</v>
      </c>
      <c r="CG443" s="272" t="s">
        <v>44</v>
      </c>
      <c r="CH443" s="272" t="s">
        <v>44</v>
      </c>
      <c r="CI443" s="272" t="s">
        <v>44</v>
      </c>
      <c r="CJ443" s="272" t="s">
        <v>44</v>
      </c>
      <c r="CK443" s="272" t="s">
        <v>44</v>
      </c>
      <c r="CL443" s="272" t="s">
        <v>44</v>
      </c>
      <c r="CM443" s="272" t="s">
        <v>44</v>
      </c>
      <c r="CN443" s="272" t="s">
        <v>44</v>
      </c>
      <c r="CO443" s="272" t="s">
        <v>44</v>
      </c>
      <c r="CP443" s="272" t="s">
        <v>44</v>
      </c>
      <c r="CQ443" s="272" t="s">
        <v>44</v>
      </c>
      <c r="CR443" s="272" t="s">
        <v>44</v>
      </c>
      <c r="CS443" s="272" t="s">
        <v>44</v>
      </c>
      <c r="CT443" s="272" t="s">
        <v>44</v>
      </c>
      <c r="CU443" s="272" t="s">
        <v>44</v>
      </c>
      <c r="CV443" s="272" t="s">
        <v>44</v>
      </c>
      <c r="CW443" s="272" t="s">
        <v>44</v>
      </c>
      <c r="CX443" s="272">
        <v>233</v>
      </c>
      <c r="CY443" s="272">
        <v>61386</v>
      </c>
      <c r="CZ443" s="272">
        <v>263</v>
      </c>
      <c r="DA443" s="272">
        <v>476</v>
      </c>
      <c r="DB443" s="272">
        <v>3676</v>
      </c>
      <c r="DC443" s="272">
        <v>95423</v>
      </c>
      <c r="DD443" s="272">
        <v>26</v>
      </c>
      <c r="DE443" s="272">
        <v>49</v>
      </c>
      <c r="DF443" s="272" t="s">
        <v>44</v>
      </c>
      <c r="DG443" s="272" t="s">
        <v>44</v>
      </c>
      <c r="DH443" s="272" t="s">
        <v>44</v>
      </c>
      <c r="DI443" s="272" t="s">
        <v>44</v>
      </c>
      <c r="DJ443" s="272" t="s">
        <v>44</v>
      </c>
      <c r="DK443" s="272">
        <v>451</v>
      </c>
      <c r="DL443" s="250">
        <v>0</v>
      </c>
      <c r="DM443" s="250">
        <v>3763</v>
      </c>
      <c r="DN443" s="250">
        <v>0</v>
      </c>
      <c r="DO443" s="250">
        <v>1710</v>
      </c>
      <c r="DP443" s="250">
        <v>0</v>
      </c>
      <c r="DQ443" s="250">
        <v>0</v>
      </c>
      <c r="DR443" s="250">
        <v>0</v>
      </c>
      <c r="DS443" s="250">
        <v>15109953</v>
      </c>
      <c r="DT443" s="250">
        <v>4015</v>
      </c>
      <c r="DU443" s="250">
        <v>9414</v>
      </c>
      <c r="DV443" s="250">
        <v>0</v>
      </c>
      <c r="DW443" s="250">
        <v>0</v>
      </c>
      <c r="DX443" s="250">
        <v>0</v>
      </c>
      <c r="DY443" s="250">
        <v>11167398</v>
      </c>
      <c r="DZ443" s="250">
        <v>6531</v>
      </c>
      <c r="EA443" s="250">
        <v>15543</v>
      </c>
      <c r="EB443" s="155"/>
      <c r="EC443" s="75">
        <f t="shared" si="1091"/>
        <v>1</v>
      </c>
      <c r="ED443" s="74">
        <f t="shared" si="1092"/>
        <v>2019</v>
      </c>
      <c r="EE443" s="165">
        <f t="shared" si="1093"/>
        <v>43466</v>
      </c>
      <c r="EF443" s="157">
        <f t="shared" si="1094"/>
        <v>31</v>
      </c>
      <c r="EG443" s="156"/>
      <c r="EH443" s="166">
        <f>IFERROR(HLOOKUP(EH$1,$H$5:$FY$1802,MATCH($A443,$A$5:$A$1802,0),0)*HLOOKUP(EH$2,$H$5:$FY$1802,MATCH($A443,$A$5:$A$1802,0),0),$H$2)</f>
        <v>83615</v>
      </c>
      <c r="EI443" s="166" t="str">
        <f>IFERROR(HLOOKUP(EI$1,$H$5:$FY$1802,MATCH($A443,$A$5:$A$1802,0),0)*HLOOKUP(EI$2,$H$5:$FY$1802,MATCH($A443,$A$5:$A$1802,0),0),$H$2)</f>
        <v>-</v>
      </c>
      <c r="EJ443" s="166">
        <f>IFERROR(HLOOKUP(EJ$1,$H$5:$FY$1802,MATCH($A443,$A$5:$A$1802,0),0)*HLOOKUP(EJ$2,$H$5:$FY$1802,MATCH($A443,$A$5:$A$1802,0),0),$H$2)</f>
        <v>501690</v>
      </c>
      <c r="EK443" s="166">
        <f>IFERROR(HLOOKUP(EK$1,$H$5:$FY$1802,MATCH($A443,$A$5:$A$1802,0),0)*HLOOKUP(EK$2,$H$5:$FY$1802,MATCH($A443,$A$5:$A$1802,0),0),$H$2)</f>
        <v>2341220</v>
      </c>
      <c r="EL443" s="166">
        <f>IFERROR(HLOOKUP(EL$1,$H$5:$FY$1802,MATCH($A443,$A$5:$A$1802,0),0)*HLOOKUP(EL$2,$H$5:$FY$1802,MATCH($A443,$A$5:$A$1802,0),0),$H$2)</f>
        <v>3948860</v>
      </c>
      <c r="EM443" s="166">
        <f>IFERROR(HLOOKUP(EM$1,$H$5:$FY$1802,MATCH($A443,$A$5:$A$1802,0),0)*HLOOKUP(EM$2,$H$5:$FY$1802,MATCH($A443,$A$5:$A$1802,0),0),$H$2)</f>
        <v>3074935</v>
      </c>
      <c r="EN443" s="166">
        <f>IFERROR(HLOOKUP(EN$1,$H$5:$FY$1802,MATCH($A443,$A$5:$A$1802,0),0)*HLOOKUP(EN$2,$H$5:$FY$1802,MATCH($A443,$A$5:$A$1802,0),0),$H$2)</f>
        <v>61011732</v>
      </c>
      <c r="EO443" s="166">
        <f>IFERROR(HLOOKUP(EO$1,$H$5:$FY$1802,MATCH($A443,$A$5:$A$1802,0),0)*HLOOKUP(EO$2,$H$5:$FY$1802,MATCH($A443,$A$5:$A$1802,0),0),$H$2)</f>
        <v>158860350</v>
      </c>
      <c r="EP443" s="166">
        <f>IFERROR(HLOOKUP(EP$1,$H$5:$FY$1802,MATCH($A443,$A$5:$A$1802,0),0)*HLOOKUP(EP$2,$H$5:$FY$1802,MATCH($A443,$A$5:$A$1802,0),0),$H$2)</f>
        <v>11947264</v>
      </c>
      <c r="EQ443" s="166" t="str">
        <f>IFERROR(HLOOKUP(EQ$1,$H$5:$FY$1802,MATCH($A443,$A$5:$A$1802,0),0)*HLOOKUP(EQ$2,$H$5:$FY$1802,MATCH($A443,$A$5:$A$1802,0),0),$H$2)</f>
        <v>-</v>
      </c>
      <c r="ER443" s="166" t="str">
        <f>IFERROR(HLOOKUP(ER$1,$H$5:$FY$1802,MATCH($A443,$A$5:$A$1802,0),0)*HLOOKUP(ER$2,$H$5:$FY$1802,MATCH($A443,$A$5:$A$1802,0),0),$H$2)</f>
        <v>-</v>
      </c>
      <c r="ES443" s="166" t="str">
        <f>IFERROR(HLOOKUP(ES$1,$H$5:$FY$1802,MATCH($A443,$A$5:$A$1802,0),0)*HLOOKUP(ES$2,$H$5:$FY$1802,MATCH($A443,$A$5:$A$1802,0),0),$H$2)</f>
        <v>-</v>
      </c>
      <c r="ET443" s="166" t="str">
        <f>IFERROR(HLOOKUP(ET$1,$H$5:$FY$1802,MATCH($A443,$A$5:$A$1802,0),0)*HLOOKUP(ET$2,$H$5:$FY$1802,MATCH($A443,$A$5:$A$1802,0),0),$H$2)</f>
        <v>-</v>
      </c>
      <c r="EU443" s="166" t="str">
        <f>IFERROR(HLOOKUP(EU$1,$H$5:$FY$1802,MATCH($A443,$A$5:$A$1802,0),0)*HLOOKUP(EU$2,$H$5:$FY$1802,MATCH($A443,$A$5:$A$1802,0),0),$H$2)</f>
        <v>-</v>
      </c>
      <c r="EV443" s="166" t="str">
        <f>IFERROR(HLOOKUP(EV$1,$H$5:$FY$1802,MATCH($A443,$A$5:$A$1802,0),0)*HLOOKUP(EV$2,$H$5:$FY$1802,MATCH($A443,$A$5:$A$1802,0),0),$H$2)</f>
        <v>-</v>
      </c>
      <c r="EW443" s="166" t="str">
        <f>IFERROR(HLOOKUP(EW$1,$H$5:$FY$1802,MATCH($A443,$A$5:$A$1802,0),0)*HLOOKUP(EW$2,$H$5:$FY$1802,MATCH($A443,$A$5:$A$1802,0),0),$H$2)</f>
        <v>-</v>
      </c>
      <c r="EX443" s="166" t="str">
        <f>IFERROR(HLOOKUP(EX$1,$H$5:$FY$1802,MATCH($A443,$A$5:$A$1802,0),0)*HLOOKUP(EX$2,$H$5:$FY$1802,MATCH($A443,$A$5:$A$1802,0),0),$H$2)</f>
        <v>-</v>
      </c>
      <c r="EY443" s="166" t="str">
        <f>IFERROR(HLOOKUP(EY$1,$H$5:$FY$1802,MATCH($A443,$A$5:$A$1802,0),0)*HLOOKUP(EY$2,$H$5:$FY$1802,MATCH($A443,$A$5:$A$1802,0),0),$H$2)</f>
        <v>-</v>
      </c>
      <c r="EZ443" s="166" t="str">
        <f>IFERROR(HLOOKUP(EZ$1,$H$5:$FY$1802,MATCH($A443,$A$5:$A$1802,0),0)*HLOOKUP(EZ$2,$H$5:$FY$1802,MATCH($A443,$A$5:$A$1802,0),0),$H$2)</f>
        <v>-</v>
      </c>
      <c r="FA443" s="166" t="str">
        <f>IFERROR(HLOOKUP(FA$1,$H$5:$FY$1802,MATCH($A443,$A$5:$A$1802,0),0)*HLOOKUP(FA$2,$H$5:$FY$1802,MATCH($A443,$A$5:$A$1802,0),0),$H$2)</f>
        <v>-</v>
      </c>
      <c r="FB443" s="166">
        <f>IFERROR(HLOOKUP(FB$1,$H$5:$FY$1802,MATCH($A443,$A$5:$A$1802,0),0)*HLOOKUP(FB$2,$H$5:$FY$1802,MATCH($A443,$A$5:$A$1802,0),0),$H$2)</f>
        <v>110908</v>
      </c>
      <c r="FC443" s="166">
        <f>IFERROR(HLOOKUP(FC$1,$H$5:$FY$1802,MATCH($A443,$A$5:$A$1802,0),0)*HLOOKUP(FC$2,$H$5:$FY$1802,MATCH($A443,$A$5:$A$1802,0),0),$H$2)</f>
        <v>180124</v>
      </c>
      <c r="FD443" s="166">
        <f>IFERROR(HLOOKUP(FD$1,$H$5:$FY$1802,MATCH($A443,$A$5:$A$1802,0),0)*HLOOKUP(FD$2,$H$5:$FY$1802,MATCH($A443,$A$5:$A$1802,0),0),$H$2)</f>
        <v>0</v>
      </c>
      <c r="FE443" s="166">
        <f>IFERROR(HLOOKUP(FE$1,$H$5:$FY$1802,MATCH($A443,$A$5:$A$1802,0),0)*HLOOKUP(FE$2,$H$5:$FY$1802,MATCH($A443,$A$5:$A$1802,0),0),$H$2)</f>
        <v>35424882</v>
      </c>
      <c r="FF443" s="166">
        <f>IFERROR(HLOOKUP(FF$1,$H$5:$FY$1802,MATCH($A443,$A$5:$A$1802,0),0)*HLOOKUP(FF$2,$H$5:$FY$1802,MATCH($A443,$A$5:$A$1802,0),0),$H$2)</f>
        <v>0</v>
      </c>
      <c r="FG443" s="166">
        <f>IFERROR(HLOOKUP(FG$1,$H$5:$FY$1802,MATCH($A443,$A$5:$A$1802,0),0)*HLOOKUP(FG$2,$H$5:$FY$1802,MATCH($A443,$A$5:$A$1802,0),0),$H$2)</f>
        <v>26578530</v>
      </c>
      <c r="FH443" s="152"/>
      <c r="FI443" s="405">
        <f t="shared" si="1095"/>
        <v>1.8959578207381371</v>
      </c>
      <c r="FJ443" s="405">
        <f t="shared" si="1095"/>
        <v>1.3971880492091389</v>
      </c>
      <c r="FK443" s="405">
        <f t="shared" si="1096"/>
        <v>1.8436562073669851</v>
      </c>
      <c r="FL443" s="405">
        <f t="shared" si="1097"/>
        <v>1.3852660300136426</v>
      </c>
      <c r="FM443" s="405">
        <f t="shared" si="1098"/>
        <v>1.256251633702187</v>
      </c>
      <c r="FN443" s="405">
        <f t="shared" si="1099"/>
        <v>1.0499477215300166</v>
      </c>
      <c r="FO443" s="405">
        <f t="shared" si="1100"/>
        <v>1.7797979797979797</v>
      </c>
      <c r="FP443" s="405">
        <f t="shared" si="1101"/>
        <v>1.0428765264586159</v>
      </c>
      <c r="FQ443" s="405">
        <f t="shared" si="1102"/>
        <v>2.5549936788874841</v>
      </c>
      <c r="FR443" s="405">
        <f t="shared" si="1103"/>
        <v>1.0562579013906448</v>
      </c>
      <c r="FS443" s="65"/>
    </row>
    <row r="444" spans="1:175" ht="10.35" customHeight="1" x14ac:dyDescent="0.2">
      <c r="A444" s="174" t="str">
        <f t="shared" si="1090"/>
        <v>2018-19JANUARYRX8</v>
      </c>
      <c r="B444" s="176" t="str">
        <f t="shared" si="1089"/>
        <v>2018-19</v>
      </c>
      <c r="C444" s="175" t="s">
        <v>836</v>
      </c>
      <c r="D444" s="176" t="str">
        <f>INDEX($FV$16:$FW$26,MATCH($F444,$FV$16:$FV$26,0),2)</f>
        <v>Y63</v>
      </c>
      <c r="E444" s="176" t="str">
        <f>VLOOKUP($D444,$FW$8:$FX$14,2,0)</f>
        <v>North East and Yorkshire</v>
      </c>
      <c r="F444" s="275" t="s">
        <v>869</v>
      </c>
      <c r="G444" s="275" t="s">
        <v>881</v>
      </c>
      <c r="H444" s="276">
        <v>84556</v>
      </c>
      <c r="I444" s="276">
        <v>62240</v>
      </c>
      <c r="J444" s="276">
        <v>101590</v>
      </c>
      <c r="K444" s="276">
        <v>2</v>
      </c>
      <c r="L444" s="276">
        <v>1</v>
      </c>
      <c r="M444" s="276" t="s">
        <v>44</v>
      </c>
      <c r="N444" s="276">
        <v>1</v>
      </c>
      <c r="O444" s="276">
        <v>31</v>
      </c>
      <c r="P444" s="276" t="s">
        <v>44</v>
      </c>
      <c r="Q444" s="276" t="s">
        <v>44</v>
      </c>
      <c r="R444" s="276" t="s">
        <v>44</v>
      </c>
      <c r="S444" s="276" t="s">
        <v>44</v>
      </c>
      <c r="T444" s="276">
        <v>70902</v>
      </c>
      <c r="U444" s="276">
        <v>5398</v>
      </c>
      <c r="V444" s="276">
        <v>3768</v>
      </c>
      <c r="W444" s="276">
        <v>40834</v>
      </c>
      <c r="X444" s="276">
        <v>12227</v>
      </c>
      <c r="Y444" s="276">
        <v>1207</v>
      </c>
      <c r="Z444" s="276">
        <v>2262368</v>
      </c>
      <c r="AA444" s="276">
        <v>419</v>
      </c>
      <c r="AB444" s="276">
        <v>728</v>
      </c>
      <c r="AC444" s="276">
        <v>2038249</v>
      </c>
      <c r="AD444" s="276">
        <v>541</v>
      </c>
      <c r="AE444" s="276">
        <v>973</v>
      </c>
      <c r="AF444" s="276">
        <v>48542323</v>
      </c>
      <c r="AG444" s="276">
        <v>1189</v>
      </c>
      <c r="AH444" s="276">
        <v>2476</v>
      </c>
      <c r="AI444" s="276">
        <v>34940609</v>
      </c>
      <c r="AJ444" s="276">
        <v>2858</v>
      </c>
      <c r="AK444" s="276">
        <v>7090</v>
      </c>
      <c r="AL444" s="276">
        <v>5042472</v>
      </c>
      <c r="AM444" s="276">
        <v>4178</v>
      </c>
      <c r="AN444" s="276">
        <v>10068</v>
      </c>
      <c r="AO444" s="276">
        <v>4787</v>
      </c>
      <c r="AP444" s="276">
        <v>626</v>
      </c>
      <c r="AQ444" s="276">
        <v>1288</v>
      </c>
      <c r="AR444" s="276">
        <v>4411</v>
      </c>
      <c r="AS444" s="276">
        <v>538</v>
      </c>
      <c r="AT444" s="276">
        <v>2335</v>
      </c>
      <c r="AU444" s="276">
        <v>2580</v>
      </c>
      <c r="AV444" s="276">
        <v>43181</v>
      </c>
      <c r="AW444" s="276">
        <v>6607</v>
      </c>
      <c r="AX444" s="276">
        <v>16327</v>
      </c>
      <c r="AY444" s="276">
        <v>66115</v>
      </c>
      <c r="AZ444" s="276">
        <v>11180</v>
      </c>
      <c r="BA444" s="276">
        <v>8641</v>
      </c>
      <c r="BB444" s="276">
        <v>7573</v>
      </c>
      <c r="BC444" s="276">
        <v>5942</v>
      </c>
      <c r="BD444" s="276">
        <v>59686</v>
      </c>
      <c r="BE444" s="276">
        <v>45556</v>
      </c>
      <c r="BF444" s="276">
        <v>22292</v>
      </c>
      <c r="BG444" s="276">
        <v>13410</v>
      </c>
      <c r="BH444" s="276">
        <v>2399</v>
      </c>
      <c r="BI444" s="276">
        <v>1308</v>
      </c>
      <c r="BJ444" s="276" t="s">
        <v>44</v>
      </c>
      <c r="BK444" s="276" t="s">
        <v>44</v>
      </c>
      <c r="BL444" s="276" t="s">
        <v>44</v>
      </c>
      <c r="BM444" s="276" t="s">
        <v>44</v>
      </c>
      <c r="BN444" s="276" t="s">
        <v>44</v>
      </c>
      <c r="BO444" s="276" t="s">
        <v>44</v>
      </c>
      <c r="BP444" s="276" t="s">
        <v>44</v>
      </c>
      <c r="BQ444" s="276" t="s">
        <v>44</v>
      </c>
      <c r="BR444" s="276" t="s">
        <v>44</v>
      </c>
      <c r="BS444" s="276" t="s">
        <v>44</v>
      </c>
      <c r="BT444" s="276" t="s">
        <v>44</v>
      </c>
      <c r="BU444" s="276" t="s">
        <v>44</v>
      </c>
      <c r="BV444" s="276" t="s">
        <v>44</v>
      </c>
      <c r="BW444" s="276" t="s">
        <v>44</v>
      </c>
      <c r="BX444" s="276" t="s">
        <v>44</v>
      </c>
      <c r="BY444" s="276" t="s">
        <v>44</v>
      </c>
      <c r="BZ444" s="276" t="s">
        <v>44</v>
      </c>
      <c r="CA444" s="276" t="s">
        <v>44</v>
      </c>
      <c r="CB444" s="276" t="s">
        <v>44</v>
      </c>
      <c r="CC444" s="276" t="s">
        <v>44</v>
      </c>
      <c r="CD444" s="276" t="s">
        <v>44</v>
      </c>
      <c r="CE444" s="276" t="s">
        <v>44</v>
      </c>
      <c r="CF444" s="276" t="s">
        <v>44</v>
      </c>
      <c r="CG444" s="276" t="s">
        <v>44</v>
      </c>
      <c r="CH444" s="276" t="s">
        <v>44</v>
      </c>
      <c r="CI444" s="276" t="s">
        <v>44</v>
      </c>
      <c r="CJ444" s="276" t="s">
        <v>44</v>
      </c>
      <c r="CK444" s="276" t="s">
        <v>44</v>
      </c>
      <c r="CL444" s="276" t="s">
        <v>44</v>
      </c>
      <c r="CM444" s="276" t="s">
        <v>44</v>
      </c>
      <c r="CN444" s="276" t="s">
        <v>44</v>
      </c>
      <c r="CO444" s="276" t="s">
        <v>44</v>
      </c>
      <c r="CP444" s="276" t="s">
        <v>44</v>
      </c>
      <c r="CQ444" s="276" t="s">
        <v>44</v>
      </c>
      <c r="CR444" s="276" t="s">
        <v>44</v>
      </c>
      <c r="CS444" s="276" t="s">
        <v>44</v>
      </c>
      <c r="CT444" s="276" t="s">
        <v>44</v>
      </c>
      <c r="CU444" s="276" t="s">
        <v>44</v>
      </c>
      <c r="CV444" s="276" t="s">
        <v>44</v>
      </c>
      <c r="CW444" s="276" t="s">
        <v>44</v>
      </c>
      <c r="CX444" s="276">
        <v>0</v>
      </c>
      <c r="CY444" s="276">
        <v>0</v>
      </c>
      <c r="CZ444" s="276">
        <v>0</v>
      </c>
      <c r="DA444" s="276">
        <v>0</v>
      </c>
      <c r="DB444" s="276">
        <v>3618</v>
      </c>
      <c r="DC444" s="276">
        <v>100379</v>
      </c>
      <c r="DD444" s="276">
        <v>28</v>
      </c>
      <c r="DE444" s="276">
        <v>49</v>
      </c>
      <c r="DF444" s="276" t="s">
        <v>44</v>
      </c>
      <c r="DG444" s="276" t="s">
        <v>44</v>
      </c>
      <c r="DH444" s="276" t="s">
        <v>44</v>
      </c>
      <c r="DI444" s="276" t="s">
        <v>44</v>
      </c>
      <c r="DJ444" s="276" t="s">
        <v>44</v>
      </c>
      <c r="DK444" s="276">
        <v>89</v>
      </c>
      <c r="DL444" s="252">
        <v>3513</v>
      </c>
      <c r="DM444" s="252">
        <v>206</v>
      </c>
      <c r="DN444" s="252">
        <v>52</v>
      </c>
      <c r="DO444" s="252">
        <v>2589</v>
      </c>
      <c r="DP444" s="252">
        <v>13557535</v>
      </c>
      <c r="DQ444" s="252">
        <v>3859</v>
      </c>
      <c r="DR444" s="252">
        <v>8148</v>
      </c>
      <c r="DS444" s="252">
        <v>733579</v>
      </c>
      <c r="DT444" s="252">
        <v>3561</v>
      </c>
      <c r="DU444" s="252">
        <v>7140</v>
      </c>
      <c r="DV444" s="252">
        <v>310083</v>
      </c>
      <c r="DW444" s="252">
        <v>5963</v>
      </c>
      <c r="DX444" s="252">
        <v>12414</v>
      </c>
      <c r="DY444" s="252">
        <v>18613028</v>
      </c>
      <c r="DZ444" s="252">
        <v>7189</v>
      </c>
      <c r="EA444" s="252">
        <v>16839</v>
      </c>
      <c r="EB444" s="177"/>
      <c r="EC444" s="167">
        <f t="shared" si="1091"/>
        <v>1</v>
      </c>
      <c r="ED444" s="174">
        <f t="shared" si="1092"/>
        <v>2019</v>
      </c>
      <c r="EE444" s="173">
        <f t="shared" si="1093"/>
        <v>43466</v>
      </c>
      <c r="EF444" s="150">
        <f t="shared" si="1094"/>
        <v>31</v>
      </c>
      <c r="EG444" s="178"/>
      <c r="EH444" s="179">
        <f>IFERROR(HLOOKUP(EH$1,$H$5:$FY$1802,MATCH($A444,$A$5:$A$1802,0),0)*HLOOKUP(EH$2,$H$5:$FY$1802,MATCH($A444,$A$5:$A$1802,0),0),$H$2)</f>
        <v>62240</v>
      </c>
      <c r="EI444" s="179" t="str">
        <f>IFERROR(HLOOKUP(EI$1,$H$5:$FY$1802,MATCH($A444,$A$5:$A$1802,0),0)*HLOOKUP(EI$2,$H$5:$FY$1802,MATCH($A444,$A$5:$A$1802,0),0),$H$2)</f>
        <v>-</v>
      </c>
      <c r="EJ444" s="179">
        <f>IFERROR(HLOOKUP(EJ$1,$H$5:$FY$1802,MATCH($A444,$A$5:$A$1802,0),0)*HLOOKUP(EJ$2,$H$5:$FY$1802,MATCH($A444,$A$5:$A$1802,0),0),$H$2)</f>
        <v>62240</v>
      </c>
      <c r="EK444" s="179">
        <f>IFERROR(HLOOKUP(EK$1,$H$5:$FY$1802,MATCH($A444,$A$5:$A$1802,0),0)*HLOOKUP(EK$2,$H$5:$FY$1802,MATCH($A444,$A$5:$A$1802,0),0),$H$2)</f>
        <v>1929440</v>
      </c>
      <c r="EL444" s="179">
        <f>IFERROR(HLOOKUP(EL$1,$H$5:$FY$1802,MATCH($A444,$A$5:$A$1802,0),0)*HLOOKUP(EL$2,$H$5:$FY$1802,MATCH($A444,$A$5:$A$1802,0),0),$H$2)</f>
        <v>3929744</v>
      </c>
      <c r="EM444" s="179">
        <f>IFERROR(HLOOKUP(EM$1,$H$5:$FY$1802,MATCH($A444,$A$5:$A$1802,0),0)*HLOOKUP(EM$2,$H$5:$FY$1802,MATCH($A444,$A$5:$A$1802,0),0),$H$2)</f>
        <v>3666264</v>
      </c>
      <c r="EN444" s="179">
        <f>IFERROR(HLOOKUP(EN$1,$H$5:$FY$1802,MATCH($A444,$A$5:$A$1802,0),0)*HLOOKUP(EN$2,$H$5:$FY$1802,MATCH($A444,$A$5:$A$1802,0),0),$H$2)</f>
        <v>101104984</v>
      </c>
      <c r="EO444" s="179">
        <f>IFERROR(HLOOKUP(EO$1,$H$5:$FY$1802,MATCH($A444,$A$5:$A$1802,0),0)*HLOOKUP(EO$2,$H$5:$FY$1802,MATCH($A444,$A$5:$A$1802,0),0),$H$2)</f>
        <v>86689430</v>
      </c>
      <c r="EP444" s="179">
        <f>IFERROR(HLOOKUP(EP$1,$H$5:$FY$1802,MATCH($A444,$A$5:$A$1802,0),0)*HLOOKUP(EP$2,$H$5:$FY$1802,MATCH($A444,$A$5:$A$1802,0),0),$H$2)</f>
        <v>12152076</v>
      </c>
      <c r="EQ444" s="179" t="str">
        <f>IFERROR(HLOOKUP(EQ$1,$H$5:$FY$1802,MATCH($A444,$A$5:$A$1802,0),0)*HLOOKUP(EQ$2,$H$5:$FY$1802,MATCH($A444,$A$5:$A$1802,0),0),$H$2)</f>
        <v>-</v>
      </c>
      <c r="ER444" s="179" t="str">
        <f>IFERROR(HLOOKUP(ER$1,$H$5:$FY$1802,MATCH($A444,$A$5:$A$1802,0),0)*HLOOKUP(ER$2,$H$5:$FY$1802,MATCH($A444,$A$5:$A$1802,0),0),$H$2)</f>
        <v>-</v>
      </c>
      <c r="ES444" s="179" t="str">
        <f>IFERROR(HLOOKUP(ES$1,$H$5:$FY$1802,MATCH($A444,$A$5:$A$1802,0),0)*HLOOKUP(ES$2,$H$5:$FY$1802,MATCH($A444,$A$5:$A$1802,0),0),$H$2)</f>
        <v>-</v>
      </c>
      <c r="ET444" s="179" t="str">
        <f>IFERROR(HLOOKUP(ET$1,$H$5:$FY$1802,MATCH($A444,$A$5:$A$1802,0),0)*HLOOKUP(ET$2,$H$5:$FY$1802,MATCH($A444,$A$5:$A$1802,0),0),$H$2)</f>
        <v>-</v>
      </c>
      <c r="EU444" s="179" t="str">
        <f>IFERROR(HLOOKUP(EU$1,$H$5:$FY$1802,MATCH($A444,$A$5:$A$1802,0),0)*HLOOKUP(EU$2,$H$5:$FY$1802,MATCH($A444,$A$5:$A$1802,0),0),$H$2)</f>
        <v>-</v>
      </c>
      <c r="EV444" s="179" t="str">
        <f>IFERROR(HLOOKUP(EV$1,$H$5:$FY$1802,MATCH($A444,$A$5:$A$1802,0),0)*HLOOKUP(EV$2,$H$5:$FY$1802,MATCH($A444,$A$5:$A$1802,0),0),$H$2)</f>
        <v>-</v>
      </c>
      <c r="EW444" s="179" t="str">
        <f>IFERROR(HLOOKUP(EW$1,$H$5:$FY$1802,MATCH($A444,$A$5:$A$1802,0),0)*HLOOKUP(EW$2,$H$5:$FY$1802,MATCH($A444,$A$5:$A$1802,0),0),$H$2)</f>
        <v>-</v>
      </c>
      <c r="EX444" s="179" t="str">
        <f>IFERROR(HLOOKUP(EX$1,$H$5:$FY$1802,MATCH($A444,$A$5:$A$1802,0),0)*HLOOKUP(EX$2,$H$5:$FY$1802,MATCH($A444,$A$5:$A$1802,0),0),$H$2)</f>
        <v>-</v>
      </c>
      <c r="EY444" s="179" t="str">
        <f>IFERROR(HLOOKUP(EY$1,$H$5:$FY$1802,MATCH($A444,$A$5:$A$1802,0),0)*HLOOKUP(EY$2,$H$5:$FY$1802,MATCH($A444,$A$5:$A$1802,0),0),$H$2)</f>
        <v>-</v>
      </c>
      <c r="EZ444" s="179" t="str">
        <f>IFERROR(HLOOKUP(EZ$1,$H$5:$FY$1802,MATCH($A444,$A$5:$A$1802,0),0)*HLOOKUP(EZ$2,$H$5:$FY$1802,MATCH($A444,$A$5:$A$1802,0),0),$H$2)</f>
        <v>-</v>
      </c>
      <c r="FA444" s="179" t="str">
        <f>IFERROR(HLOOKUP(FA$1,$H$5:$FY$1802,MATCH($A444,$A$5:$A$1802,0),0)*HLOOKUP(FA$2,$H$5:$FY$1802,MATCH($A444,$A$5:$A$1802,0),0),$H$2)</f>
        <v>-</v>
      </c>
      <c r="FB444" s="179">
        <f>IFERROR(HLOOKUP(FB$1,$H$5:$FY$1802,MATCH($A444,$A$5:$A$1802,0),0)*HLOOKUP(FB$2,$H$5:$FY$1802,MATCH($A444,$A$5:$A$1802,0),0),$H$2)</f>
        <v>0</v>
      </c>
      <c r="FC444" s="179">
        <f>IFERROR(HLOOKUP(FC$1,$H$5:$FY$1802,MATCH($A444,$A$5:$A$1802,0),0)*HLOOKUP(FC$2,$H$5:$FY$1802,MATCH($A444,$A$5:$A$1802,0),0),$H$2)</f>
        <v>177282</v>
      </c>
      <c r="FD444" s="179">
        <f>IFERROR(HLOOKUP(FD$1,$H$5:$FY$1802,MATCH($A444,$A$5:$A$1802,0),0)*HLOOKUP(FD$2,$H$5:$FY$1802,MATCH($A444,$A$5:$A$1802,0),0),$H$2)</f>
        <v>28623924</v>
      </c>
      <c r="FE444" s="179">
        <f>IFERROR(HLOOKUP(FE$1,$H$5:$FY$1802,MATCH($A444,$A$5:$A$1802,0),0)*HLOOKUP(FE$2,$H$5:$FY$1802,MATCH($A444,$A$5:$A$1802,0),0),$H$2)</f>
        <v>1470840</v>
      </c>
      <c r="FF444" s="179">
        <f>IFERROR(HLOOKUP(FF$1,$H$5:$FY$1802,MATCH($A444,$A$5:$A$1802,0),0)*HLOOKUP(FF$2,$H$5:$FY$1802,MATCH($A444,$A$5:$A$1802,0),0),$H$2)</f>
        <v>645528</v>
      </c>
      <c r="FG444" s="179">
        <f>IFERROR(HLOOKUP(FG$1,$H$5:$FY$1802,MATCH($A444,$A$5:$A$1802,0),0)*HLOOKUP(FG$2,$H$5:$FY$1802,MATCH($A444,$A$5:$A$1802,0),0),$H$2)</f>
        <v>43596171</v>
      </c>
      <c r="FH444" s="151"/>
      <c r="FI444" s="407">
        <f t="shared" si="1095"/>
        <v>2.0711374583178954</v>
      </c>
      <c r="FJ444" s="407">
        <f t="shared" si="1095"/>
        <v>1.6007780659503519</v>
      </c>
      <c r="FK444" s="407">
        <f t="shared" si="1096"/>
        <v>2.009819532908705</v>
      </c>
      <c r="FL444" s="407">
        <f t="shared" si="1097"/>
        <v>1.5769639065817409</v>
      </c>
      <c r="FM444" s="407">
        <f t="shared" si="1098"/>
        <v>1.4616740951168143</v>
      </c>
      <c r="FN444" s="407">
        <f t="shared" si="1099"/>
        <v>1.1156389283440271</v>
      </c>
      <c r="FO444" s="407">
        <f t="shared" si="1100"/>
        <v>1.823178212153431</v>
      </c>
      <c r="FP444" s="407">
        <f t="shared" si="1101"/>
        <v>1.0967530874294593</v>
      </c>
      <c r="FQ444" s="407">
        <f t="shared" si="1102"/>
        <v>1.9875724937862469</v>
      </c>
      <c r="FR444" s="407">
        <f t="shared" si="1103"/>
        <v>1.0836785418392709</v>
      </c>
      <c r="FS444" s="408"/>
    </row>
    <row r="445" spans="1:175" ht="10.35" customHeight="1" x14ac:dyDescent="0.2">
      <c r="A445" s="80" t="str">
        <f t="shared" si="1090"/>
        <v>2018-19FEBRUARYRX9</v>
      </c>
      <c r="B445" s="169" t="str">
        <f t="shared" si="1089"/>
        <v>2018-19</v>
      </c>
      <c r="C445" s="77" t="s">
        <v>837</v>
      </c>
      <c r="D445" s="169" t="str">
        <f>INDEX($FV$16:$FW$26,MATCH($F445,$FV$16:$FV$26,0),2)</f>
        <v>Y60</v>
      </c>
      <c r="E445" s="169" t="str">
        <f>VLOOKUP($D445,$FW$8:$FX$14,2,0)</f>
        <v>Midlands</v>
      </c>
      <c r="F445" s="269" t="s">
        <v>845</v>
      </c>
      <c r="G445" s="269" t="s">
        <v>871</v>
      </c>
      <c r="H445" s="270">
        <v>79506</v>
      </c>
      <c r="I445" s="270">
        <v>63436</v>
      </c>
      <c r="J445" s="270">
        <v>239795</v>
      </c>
      <c r="K445" s="270">
        <v>4</v>
      </c>
      <c r="L445" s="270">
        <v>2</v>
      </c>
      <c r="M445" s="270" t="s">
        <v>44</v>
      </c>
      <c r="N445" s="270">
        <v>10</v>
      </c>
      <c r="O445" s="270">
        <v>57</v>
      </c>
      <c r="P445" s="270" t="s">
        <v>44</v>
      </c>
      <c r="Q445" s="270" t="s">
        <v>44</v>
      </c>
      <c r="R445" s="270" t="s">
        <v>44</v>
      </c>
      <c r="S445" s="270" t="s">
        <v>44</v>
      </c>
      <c r="T445" s="270">
        <v>57462</v>
      </c>
      <c r="U445" s="270">
        <v>5449</v>
      </c>
      <c r="V445" s="270">
        <v>3570</v>
      </c>
      <c r="W445" s="270">
        <v>34163</v>
      </c>
      <c r="X445" s="270">
        <v>10804</v>
      </c>
      <c r="Y445" s="270">
        <v>442</v>
      </c>
      <c r="Z445" s="270">
        <v>2501698</v>
      </c>
      <c r="AA445" s="270">
        <v>459</v>
      </c>
      <c r="AB445" s="270">
        <v>822</v>
      </c>
      <c r="AC445" s="270">
        <v>3681003</v>
      </c>
      <c r="AD445" s="270">
        <v>1031</v>
      </c>
      <c r="AE445" s="270">
        <v>2361</v>
      </c>
      <c r="AF445" s="270">
        <v>62401233</v>
      </c>
      <c r="AG445" s="270">
        <v>1827</v>
      </c>
      <c r="AH445" s="270">
        <v>3885</v>
      </c>
      <c r="AI445" s="270">
        <v>48895076</v>
      </c>
      <c r="AJ445" s="270">
        <v>4526</v>
      </c>
      <c r="AK445" s="270">
        <v>11177</v>
      </c>
      <c r="AL445" s="270">
        <v>2066940</v>
      </c>
      <c r="AM445" s="270">
        <v>4676</v>
      </c>
      <c r="AN445" s="270">
        <v>10232</v>
      </c>
      <c r="AO445" s="270">
        <v>3693</v>
      </c>
      <c r="AP445" s="270">
        <v>1506</v>
      </c>
      <c r="AQ445" s="270">
        <v>795</v>
      </c>
      <c r="AR445" s="270">
        <v>8</v>
      </c>
      <c r="AS445" s="270">
        <v>705</v>
      </c>
      <c r="AT445" s="270">
        <v>687</v>
      </c>
      <c r="AU445" s="270">
        <v>9</v>
      </c>
      <c r="AV445" s="270">
        <v>35424</v>
      </c>
      <c r="AW445" s="270">
        <v>2672</v>
      </c>
      <c r="AX445" s="270">
        <v>15673</v>
      </c>
      <c r="AY445" s="270">
        <v>53769</v>
      </c>
      <c r="AZ445" s="270">
        <v>9945</v>
      </c>
      <c r="BA445" s="270">
        <v>7964</v>
      </c>
      <c r="BB445" s="270">
        <v>6734</v>
      </c>
      <c r="BC445" s="270">
        <v>5434</v>
      </c>
      <c r="BD445" s="270">
        <v>44414</v>
      </c>
      <c r="BE445" s="270">
        <v>36974</v>
      </c>
      <c r="BF445" s="270">
        <v>14594</v>
      </c>
      <c r="BG445" s="270">
        <v>11231</v>
      </c>
      <c r="BH445" s="270">
        <v>532</v>
      </c>
      <c r="BI445" s="270">
        <v>415</v>
      </c>
      <c r="BJ445" s="270" t="s">
        <v>44</v>
      </c>
      <c r="BK445" s="270" t="s">
        <v>44</v>
      </c>
      <c r="BL445" s="270" t="s">
        <v>44</v>
      </c>
      <c r="BM445" s="270" t="s">
        <v>44</v>
      </c>
      <c r="BN445" s="270" t="s">
        <v>44</v>
      </c>
      <c r="BO445" s="270" t="s">
        <v>44</v>
      </c>
      <c r="BP445" s="270" t="s">
        <v>44</v>
      </c>
      <c r="BQ445" s="270" t="s">
        <v>44</v>
      </c>
      <c r="BR445" s="270" t="s">
        <v>44</v>
      </c>
      <c r="BS445" s="270" t="s">
        <v>44</v>
      </c>
      <c r="BT445" s="270" t="s">
        <v>44</v>
      </c>
      <c r="BU445" s="270" t="s">
        <v>44</v>
      </c>
      <c r="BV445" s="270" t="s">
        <v>44</v>
      </c>
      <c r="BW445" s="270" t="s">
        <v>44</v>
      </c>
      <c r="BX445" s="270" t="s">
        <v>44</v>
      </c>
      <c r="BY445" s="270" t="s">
        <v>44</v>
      </c>
      <c r="BZ445" s="270" t="s">
        <v>44</v>
      </c>
      <c r="CA445" s="270" t="s">
        <v>44</v>
      </c>
      <c r="CB445" s="270" t="s">
        <v>44</v>
      </c>
      <c r="CC445" s="270" t="s">
        <v>44</v>
      </c>
      <c r="CD445" s="270" t="s">
        <v>44</v>
      </c>
      <c r="CE445" s="270" t="s">
        <v>44</v>
      </c>
      <c r="CF445" s="270" t="s">
        <v>44</v>
      </c>
      <c r="CG445" s="270" t="s">
        <v>44</v>
      </c>
      <c r="CH445" s="270" t="s">
        <v>44</v>
      </c>
      <c r="CI445" s="270" t="s">
        <v>44</v>
      </c>
      <c r="CJ445" s="270" t="s">
        <v>44</v>
      </c>
      <c r="CK445" s="270" t="s">
        <v>44</v>
      </c>
      <c r="CL445" s="270" t="s">
        <v>44</v>
      </c>
      <c r="CM445" s="270" t="s">
        <v>44</v>
      </c>
      <c r="CN445" s="270" t="s">
        <v>44</v>
      </c>
      <c r="CO445" s="270" t="s">
        <v>44</v>
      </c>
      <c r="CP445" s="270" t="s">
        <v>44</v>
      </c>
      <c r="CQ445" s="270" t="s">
        <v>44</v>
      </c>
      <c r="CR445" s="270" t="s">
        <v>44</v>
      </c>
      <c r="CS445" s="270" t="s">
        <v>44</v>
      </c>
      <c r="CT445" s="270" t="s">
        <v>44</v>
      </c>
      <c r="CU445" s="270" t="s">
        <v>44</v>
      </c>
      <c r="CV445" s="270" t="s">
        <v>44</v>
      </c>
      <c r="CW445" s="270" t="s">
        <v>44</v>
      </c>
      <c r="CX445" s="270">
        <v>295</v>
      </c>
      <c r="CY445" s="270">
        <v>90453</v>
      </c>
      <c r="CZ445" s="270">
        <v>307</v>
      </c>
      <c r="DA445" s="270">
        <v>536</v>
      </c>
      <c r="DB445" s="270">
        <v>2814</v>
      </c>
      <c r="DC445" s="270">
        <v>105935</v>
      </c>
      <c r="DD445" s="270">
        <v>38</v>
      </c>
      <c r="DE445" s="270">
        <v>69</v>
      </c>
      <c r="DF445" s="270" t="s">
        <v>44</v>
      </c>
      <c r="DG445" s="270" t="s">
        <v>44</v>
      </c>
      <c r="DH445" s="270" t="s">
        <v>44</v>
      </c>
      <c r="DI445" s="270" t="s">
        <v>44</v>
      </c>
      <c r="DJ445" s="270" t="s">
        <v>44</v>
      </c>
      <c r="DK445" s="270">
        <v>0</v>
      </c>
      <c r="DL445" s="249">
        <v>305</v>
      </c>
      <c r="DM445" s="249">
        <v>312</v>
      </c>
      <c r="DN445" s="249">
        <v>2</v>
      </c>
      <c r="DO445" s="249">
        <v>2292</v>
      </c>
      <c r="DP445" s="249">
        <v>1522992</v>
      </c>
      <c r="DQ445" s="249">
        <v>4993</v>
      </c>
      <c r="DR445" s="249">
        <v>9855</v>
      </c>
      <c r="DS445" s="249">
        <v>1707291</v>
      </c>
      <c r="DT445" s="249">
        <v>5472</v>
      </c>
      <c r="DU445" s="249">
        <v>10731</v>
      </c>
      <c r="DV445" s="249">
        <v>13522</v>
      </c>
      <c r="DW445" s="249">
        <v>6761</v>
      </c>
      <c r="DX445" s="249">
        <v>7247</v>
      </c>
      <c r="DY445" s="249">
        <v>17587042</v>
      </c>
      <c r="DZ445" s="249">
        <v>7673</v>
      </c>
      <c r="EA445" s="249">
        <v>15483</v>
      </c>
      <c r="EB445" s="155"/>
      <c r="EC445" s="170">
        <f t="shared" si="1091"/>
        <v>2</v>
      </c>
      <c r="ED445" s="74">
        <f t="shared" si="1092"/>
        <v>2019</v>
      </c>
      <c r="EE445" s="165">
        <f t="shared" si="1093"/>
        <v>43497</v>
      </c>
      <c r="EF445" s="157">
        <f t="shared" si="1094"/>
        <v>28</v>
      </c>
      <c r="EG445" s="156"/>
      <c r="EH445" s="171">
        <f>IFERROR(HLOOKUP(EH$1,$H$5:$FY$1802,MATCH($A445,$A$5:$A$1802,0),0)*HLOOKUP(EH$2,$H$5:$FY$1802,MATCH($A445,$A$5:$A$1802,0),0),$H$2)</f>
        <v>126872</v>
      </c>
      <c r="EI445" s="171" t="str">
        <f>IFERROR(HLOOKUP(EI$1,$H$5:$FY$1802,MATCH($A445,$A$5:$A$1802,0),0)*HLOOKUP(EI$2,$H$5:$FY$1802,MATCH($A445,$A$5:$A$1802,0),0),$H$2)</f>
        <v>-</v>
      </c>
      <c r="EJ445" s="171">
        <f>IFERROR(HLOOKUP(EJ$1,$H$5:$FY$1802,MATCH($A445,$A$5:$A$1802,0),0)*HLOOKUP(EJ$2,$H$5:$FY$1802,MATCH($A445,$A$5:$A$1802,0),0),$H$2)</f>
        <v>634360</v>
      </c>
      <c r="EK445" s="171">
        <f>IFERROR(HLOOKUP(EK$1,$H$5:$FY$1802,MATCH($A445,$A$5:$A$1802,0),0)*HLOOKUP(EK$2,$H$5:$FY$1802,MATCH($A445,$A$5:$A$1802,0),0),$H$2)</f>
        <v>3615852</v>
      </c>
      <c r="EL445" s="171">
        <f>IFERROR(HLOOKUP(EL$1,$H$5:$FY$1802,MATCH($A445,$A$5:$A$1802,0),0)*HLOOKUP(EL$2,$H$5:$FY$1802,MATCH($A445,$A$5:$A$1802,0),0),$H$2)</f>
        <v>4479078</v>
      </c>
      <c r="EM445" s="171">
        <f>IFERROR(HLOOKUP(EM$1,$H$5:$FY$1802,MATCH($A445,$A$5:$A$1802,0),0)*HLOOKUP(EM$2,$H$5:$FY$1802,MATCH($A445,$A$5:$A$1802,0),0),$H$2)</f>
        <v>8428770</v>
      </c>
      <c r="EN445" s="171">
        <f>IFERROR(HLOOKUP(EN$1,$H$5:$FY$1802,MATCH($A445,$A$5:$A$1802,0),0)*HLOOKUP(EN$2,$H$5:$FY$1802,MATCH($A445,$A$5:$A$1802,0),0),$H$2)</f>
        <v>132723255</v>
      </c>
      <c r="EO445" s="171">
        <f>IFERROR(HLOOKUP(EO$1,$H$5:$FY$1802,MATCH($A445,$A$5:$A$1802,0),0)*HLOOKUP(EO$2,$H$5:$FY$1802,MATCH($A445,$A$5:$A$1802,0),0),$H$2)</f>
        <v>120756308</v>
      </c>
      <c r="EP445" s="171">
        <f>IFERROR(HLOOKUP(EP$1,$H$5:$FY$1802,MATCH($A445,$A$5:$A$1802,0),0)*HLOOKUP(EP$2,$H$5:$FY$1802,MATCH($A445,$A$5:$A$1802,0),0),$H$2)</f>
        <v>4522544</v>
      </c>
      <c r="EQ445" s="171" t="str">
        <f>IFERROR(HLOOKUP(EQ$1,$H$5:$FY$1802,MATCH($A445,$A$5:$A$1802,0),0)*HLOOKUP(EQ$2,$H$5:$FY$1802,MATCH($A445,$A$5:$A$1802,0),0),$H$2)</f>
        <v>-</v>
      </c>
      <c r="ER445" s="171" t="str">
        <f>IFERROR(HLOOKUP(ER$1,$H$5:$FY$1802,MATCH($A445,$A$5:$A$1802,0),0)*HLOOKUP(ER$2,$H$5:$FY$1802,MATCH($A445,$A$5:$A$1802,0),0),$H$2)</f>
        <v>-</v>
      </c>
      <c r="ES445" s="171" t="str">
        <f>IFERROR(HLOOKUP(ES$1,$H$5:$FY$1802,MATCH($A445,$A$5:$A$1802,0),0)*HLOOKUP(ES$2,$H$5:$FY$1802,MATCH($A445,$A$5:$A$1802,0),0),$H$2)</f>
        <v>-</v>
      </c>
      <c r="ET445" s="171" t="str">
        <f>IFERROR(HLOOKUP(ET$1,$H$5:$FY$1802,MATCH($A445,$A$5:$A$1802,0),0)*HLOOKUP(ET$2,$H$5:$FY$1802,MATCH($A445,$A$5:$A$1802,0),0),$H$2)</f>
        <v>-</v>
      </c>
      <c r="EU445" s="171" t="str">
        <f>IFERROR(HLOOKUP(EU$1,$H$5:$FY$1802,MATCH($A445,$A$5:$A$1802,0),0)*HLOOKUP(EU$2,$H$5:$FY$1802,MATCH($A445,$A$5:$A$1802,0),0),$H$2)</f>
        <v>-</v>
      </c>
      <c r="EV445" s="171" t="str">
        <f>IFERROR(HLOOKUP(EV$1,$H$5:$FY$1802,MATCH($A445,$A$5:$A$1802,0),0)*HLOOKUP(EV$2,$H$5:$FY$1802,MATCH($A445,$A$5:$A$1802,0),0),$H$2)</f>
        <v>-</v>
      </c>
      <c r="EW445" s="171" t="str">
        <f>IFERROR(HLOOKUP(EW$1,$H$5:$FY$1802,MATCH($A445,$A$5:$A$1802,0),0)*HLOOKUP(EW$2,$H$5:$FY$1802,MATCH($A445,$A$5:$A$1802,0),0),$H$2)</f>
        <v>-</v>
      </c>
      <c r="EX445" s="171" t="str">
        <f>IFERROR(HLOOKUP(EX$1,$H$5:$FY$1802,MATCH($A445,$A$5:$A$1802,0),0)*HLOOKUP(EX$2,$H$5:$FY$1802,MATCH($A445,$A$5:$A$1802,0),0),$H$2)</f>
        <v>-</v>
      </c>
      <c r="EY445" s="171" t="str">
        <f>IFERROR(HLOOKUP(EY$1,$H$5:$FY$1802,MATCH($A445,$A$5:$A$1802,0),0)*HLOOKUP(EY$2,$H$5:$FY$1802,MATCH($A445,$A$5:$A$1802,0),0),$H$2)</f>
        <v>-</v>
      </c>
      <c r="EZ445" s="171" t="str">
        <f>IFERROR(HLOOKUP(EZ$1,$H$5:$FY$1802,MATCH($A445,$A$5:$A$1802,0),0)*HLOOKUP(EZ$2,$H$5:$FY$1802,MATCH($A445,$A$5:$A$1802,0),0),$H$2)</f>
        <v>-</v>
      </c>
      <c r="FA445" s="171" t="str">
        <f>IFERROR(HLOOKUP(FA$1,$H$5:$FY$1802,MATCH($A445,$A$5:$A$1802,0),0)*HLOOKUP(FA$2,$H$5:$FY$1802,MATCH($A445,$A$5:$A$1802,0),0),$H$2)</f>
        <v>-</v>
      </c>
      <c r="FB445" s="171">
        <f>IFERROR(HLOOKUP(FB$1,$H$5:$FY$1802,MATCH($A445,$A$5:$A$1802,0),0)*HLOOKUP(FB$2,$H$5:$FY$1802,MATCH($A445,$A$5:$A$1802,0),0),$H$2)</f>
        <v>158120</v>
      </c>
      <c r="FC445" s="171">
        <f>IFERROR(HLOOKUP(FC$1,$H$5:$FY$1802,MATCH($A445,$A$5:$A$1802,0),0)*HLOOKUP(FC$2,$H$5:$FY$1802,MATCH($A445,$A$5:$A$1802,0),0),$H$2)</f>
        <v>194166</v>
      </c>
      <c r="FD445" s="171">
        <f>IFERROR(HLOOKUP(FD$1,$H$5:$FY$1802,MATCH($A445,$A$5:$A$1802,0),0)*HLOOKUP(FD$2,$H$5:$FY$1802,MATCH($A445,$A$5:$A$1802,0),0),$H$2)</f>
        <v>3005775</v>
      </c>
      <c r="FE445" s="171">
        <f>IFERROR(HLOOKUP(FE$1,$H$5:$FY$1802,MATCH($A445,$A$5:$A$1802,0),0)*HLOOKUP(FE$2,$H$5:$FY$1802,MATCH($A445,$A$5:$A$1802,0),0),$H$2)</f>
        <v>3348072</v>
      </c>
      <c r="FF445" s="171">
        <f>IFERROR(HLOOKUP(FF$1,$H$5:$FY$1802,MATCH($A445,$A$5:$A$1802,0),0)*HLOOKUP(FF$2,$H$5:$FY$1802,MATCH($A445,$A$5:$A$1802,0),0),$H$2)</f>
        <v>14494</v>
      </c>
      <c r="FG445" s="171">
        <f>IFERROR(HLOOKUP(FG$1,$H$5:$FY$1802,MATCH($A445,$A$5:$A$1802,0),0)*HLOOKUP(FG$2,$H$5:$FY$1802,MATCH($A445,$A$5:$A$1802,0),0),$H$2)</f>
        <v>35487036</v>
      </c>
      <c r="FH445" s="152"/>
      <c r="FI445" s="405">
        <f t="shared" si="1095"/>
        <v>1.8251055239493486</v>
      </c>
      <c r="FJ445" s="405">
        <f t="shared" si="1095"/>
        <v>1.4615525784547623</v>
      </c>
      <c r="FK445" s="405">
        <f t="shared" si="1096"/>
        <v>1.8862745098039215</v>
      </c>
      <c r="FL445" s="405">
        <f t="shared" si="1097"/>
        <v>1.5221288515406162</v>
      </c>
      <c r="FM445" s="405">
        <f t="shared" si="1098"/>
        <v>1.3000614700114159</v>
      </c>
      <c r="FN445" s="405">
        <f t="shared" si="1099"/>
        <v>1.0822820009952288</v>
      </c>
      <c r="FO445" s="405">
        <f t="shared" si="1100"/>
        <v>1.350796001480933</v>
      </c>
      <c r="FP445" s="405">
        <f t="shared" si="1101"/>
        <v>1.0395223991114402</v>
      </c>
      <c r="FQ445" s="405">
        <f t="shared" si="1102"/>
        <v>1.2036199095022624</v>
      </c>
      <c r="FR445" s="405">
        <f t="shared" si="1103"/>
        <v>0.93891402714932126</v>
      </c>
      <c r="FS445" s="65"/>
    </row>
    <row r="446" spans="1:175" ht="10.35" customHeight="1" x14ac:dyDescent="0.2">
      <c r="A446" s="74" t="str">
        <f t="shared" si="1090"/>
        <v>2018-19FEBRUARYRYC</v>
      </c>
      <c r="B446" s="163" t="str">
        <f t="shared" si="1089"/>
        <v>2018-19</v>
      </c>
      <c r="C446" s="26" t="s">
        <v>837</v>
      </c>
      <c r="D446" s="163" t="str">
        <f>INDEX($FV$16:$FW$26,MATCH($F446,$FV$16:$FV$26,0),2)</f>
        <v>Y61</v>
      </c>
      <c r="E446" s="163" t="str">
        <f>VLOOKUP($D446,$FW$8:$FX$14,2,0)</f>
        <v>East of England</v>
      </c>
      <c r="F446" s="271" t="s">
        <v>849</v>
      </c>
      <c r="G446" s="271" t="s">
        <v>872</v>
      </c>
      <c r="H446" s="272">
        <v>98468</v>
      </c>
      <c r="I446" s="272">
        <v>63078</v>
      </c>
      <c r="J446" s="272">
        <v>239851</v>
      </c>
      <c r="K446" s="272">
        <v>4</v>
      </c>
      <c r="L446" s="272">
        <v>1</v>
      </c>
      <c r="M446" s="272" t="s">
        <v>44</v>
      </c>
      <c r="N446" s="272">
        <v>15</v>
      </c>
      <c r="O446" s="272">
        <v>63</v>
      </c>
      <c r="P446" s="272" t="s">
        <v>44</v>
      </c>
      <c r="Q446" s="272" t="s">
        <v>44</v>
      </c>
      <c r="R446" s="272" t="s">
        <v>44</v>
      </c>
      <c r="S446" s="272" t="s">
        <v>44</v>
      </c>
      <c r="T446" s="272">
        <v>68742</v>
      </c>
      <c r="U446" s="272">
        <v>6707</v>
      </c>
      <c r="V446" s="272">
        <v>4410</v>
      </c>
      <c r="W446" s="272">
        <v>40400</v>
      </c>
      <c r="X446" s="272">
        <v>11050</v>
      </c>
      <c r="Y446" s="272">
        <v>1798</v>
      </c>
      <c r="Z446" s="272">
        <v>3149252</v>
      </c>
      <c r="AA446" s="272">
        <v>470</v>
      </c>
      <c r="AB446" s="272">
        <v>855</v>
      </c>
      <c r="AC446" s="272">
        <v>3404172</v>
      </c>
      <c r="AD446" s="272">
        <v>772</v>
      </c>
      <c r="AE446" s="272">
        <v>1376</v>
      </c>
      <c r="AF446" s="272">
        <v>63098791</v>
      </c>
      <c r="AG446" s="272">
        <v>1562</v>
      </c>
      <c r="AH446" s="272">
        <v>3227</v>
      </c>
      <c r="AI446" s="272">
        <v>57643744</v>
      </c>
      <c r="AJ446" s="272">
        <v>5217</v>
      </c>
      <c r="AK446" s="272">
        <v>12681</v>
      </c>
      <c r="AL446" s="272">
        <v>8765062</v>
      </c>
      <c r="AM446" s="272">
        <v>4875</v>
      </c>
      <c r="AN446" s="272">
        <v>12327</v>
      </c>
      <c r="AO446" s="272">
        <v>4756</v>
      </c>
      <c r="AP446" s="272">
        <v>81</v>
      </c>
      <c r="AQ446" s="272">
        <v>3439</v>
      </c>
      <c r="AR446" s="272">
        <v>748</v>
      </c>
      <c r="AS446" s="272">
        <v>29</v>
      </c>
      <c r="AT446" s="272">
        <v>1207</v>
      </c>
      <c r="AU446" s="272">
        <v>1180</v>
      </c>
      <c r="AV446" s="272">
        <v>40023</v>
      </c>
      <c r="AW446" s="272">
        <v>1909</v>
      </c>
      <c r="AX446" s="272">
        <v>22054</v>
      </c>
      <c r="AY446" s="272">
        <v>63986</v>
      </c>
      <c r="AZ446" s="272">
        <v>15821</v>
      </c>
      <c r="BA446" s="272">
        <v>11163</v>
      </c>
      <c r="BB446" s="272">
        <v>10367</v>
      </c>
      <c r="BC446" s="272">
        <v>7468</v>
      </c>
      <c r="BD446" s="272">
        <v>63931</v>
      </c>
      <c r="BE446" s="272">
        <v>46106</v>
      </c>
      <c r="BF446" s="272">
        <v>21874</v>
      </c>
      <c r="BG446" s="272">
        <v>12037</v>
      </c>
      <c r="BH446" s="272">
        <v>3285</v>
      </c>
      <c r="BI446" s="272">
        <v>1961</v>
      </c>
      <c r="BJ446" s="272" t="s">
        <v>44</v>
      </c>
      <c r="BK446" s="272" t="s">
        <v>44</v>
      </c>
      <c r="BL446" s="272" t="s">
        <v>44</v>
      </c>
      <c r="BM446" s="272" t="s">
        <v>44</v>
      </c>
      <c r="BN446" s="272" t="s">
        <v>44</v>
      </c>
      <c r="BO446" s="272" t="s">
        <v>44</v>
      </c>
      <c r="BP446" s="272" t="s">
        <v>44</v>
      </c>
      <c r="BQ446" s="272" t="s">
        <v>44</v>
      </c>
      <c r="BR446" s="272" t="s">
        <v>44</v>
      </c>
      <c r="BS446" s="272" t="s">
        <v>44</v>
      </c>
      <c r="BT446" s="272" t="s">
        <v>44</v>
      </c>
      <c r="BU446" s="272" t="s">
        <v>44</v>
      </c>
      <c r="BV446" s="272" t="s">
        <v>44</v>
      </c>
      <c r="BW446" s="272" t="s">
        <v>44</v>
      </c>
      <c r="BX446" s="272" t="s">
        <v>44</v>
      </c>
      <c r="BY446" s="272" t="s">
        <v>44</v>
      </c>
      <c r="BZ446" s="272" t="s">
        <v>44</v>
      </c>
      <c r="CA446" s="272" t="s">
        <v>44</v>
      </c>
      <c r="CB446" s="272" t="s">
        <v>44</v>
      </c>
      <c r="CC446" s="272" t="s">
        <v>44</v>
      </c>
      <c r="CD446" s="272" t="s">
        <v>44</v>
      </c>
      <c r="CE446" s="272" t="s">
        <v>44</v>
      </c>
      <c r="CF446" s="272" t="s">
        <v>44</v>
      </c>
      <c r="CG446" s="272" t="s">
        <v>44</v>
      </c>
      <c r="CH446" s="272" t="s">
        <v>44</v>
      </c>
      <c r="CI446" s="272" t="s">
        <v>44</v>
      </c>
      <c r="CJ446" s="272" t="s">
        <v>44</v>
      </c>
      <c r="CK446" s="272" t="s">
        <v>44</v>
      </c>
      <c r="CL446" s="272" t="s">
        <v>44</v>
      </c>
      <c r="CM446" s="272" t="s">
        <v>44</v>
      </c>
      <c r="CN446" s="272" t="s">
        <v>44</v>
      </c>
      <c r="CO446" s="272" t="s">
        <v>44</v>
      </c>
      <c r="CP446" s="272" t="s">
        <v>44</v>
      </c>
      <c r="CQ446" s="272" t="s">
        <v>44</v>
      </c>
      <c r="CR446" s="272" t="s">
        <v>44</v>
      </c>
      <c r="CS446" s="272" t="s">
        <v>44</v>
      </c>
      <c r="CT446" s="272" t="s">
        <v>44</v>
      </c>
      <c r="CU446" s="272" t="s">
        <v>44</v>
      </c>
      <c r="CV446" s="272" t="s">
        <v>44</v>
      </c>
      <c r="CW446" s="272" t="s">
        <v>44</v>
      </c>
      <c r="CX446" s="272">
        <v>523</v>
      </c>
      <c r="CY446" s="272">
        <v>158516</v>
      </c>
      <c r="CZ446" s="272">
        <v>303</v>
      </c>
      <c r="DA446" s="272">
        <v>526</v>
      </c>
      <c r="DB446" s="272">
        <v>6339</v>
      </c>
      <c r="DC446" s="272">
        <v>228552</v>
      </c>
      <c r="DD446" s="272">
        <v>36</v>
      </c>
      <c r="DE446" s="272">
        <v>64</v>
      </c>
      <c r="DF446" s="272" t="s">
        <v>44</v>
      </c>
      <c r="DG446" s="272" t="s">
        <v>44</v>
      </c>
      <c r="DH446" s="272" t="s">
        <v>44</v>
      </c>
      <c r="DI446" s="272" t="s">
        <v>44</v>
      </c>
      <c r="DJ446" s="272" t="s">
        <v>44</v>
      </c>
      <c r="DK446" s="272">
        <v>50</v>
      </c>
      <c r="DL446" s="250">
        <v>719</v>
      </c>
      <c r="DM446" s="250">
        <v>492</v>
      </c>
      <c r="DN446" s="250">
        <v>31</v>
      </c>
      <c r="DO446" s="250">
        <v>1219</v>
      </c>
      <c r="DP446" s="250">
        <v>6032814</v>
      </c>
      <c r="DQ446" s="250">
        <v>8391</v>
      </c>
      <c r="DR446" s="250">
        <v>20902</v>
      </c>
      <c r="DS446" s="250">
        <v>4309445</v>
      </c>
      <c r="DT446" s="250">
        <v>8759</v>
      </c>
      <c r="DU446" s="250">
        <v>20689</v>
      </c>
      <c r="DV446" s="250">
        <v>369937</v>
      </c>
      <c r="DW446" s="250">
        <v>11933</v>
      </c>
      <c r="DX446" s="250">
        <v>21604</v>
      </c>
      <c r="DY446" s="250">
        <v>13546282</v>
      </c>
      <c r="DZ446" s="250">
        <v>11113</v>
      </c>
      <c r="EA446" s="250">
        <v>27989</v>
      </c>
      <c r="EB446" s="155"/>
      <c r="EC446" s="75">
        <f t="shared" si="1091"/>
        <v>2</v>
      </c>
      <c r="ED446" s="74">
        <f t="shared" si="1092"/>
        <v>2019</v>
      </c>
      <c r="EE446" s="165">
        <f t="shared" si="1093"/>
        <v>43497</v>
      </c>
      <c r="EF446" s="157">
        <f t="shared" si="1094"/>
        <v>28</v>
      </c>
      <c r="EG446" s="156"/>
      <c r="EH446" s="166">
        <f>IFERROR(HLOOKUP(EH$1,$H$5:$FY$1802,MATCH($A446,$A$5:$A$1802,0),0)*HLOOKUP(EH$2,$H$5:$FY$1802,MATCH($A446,$A$5:$A$1802,0),0),$H$2)</f>
        <v>63078</v>
      </c>
      <c r="EI446" s="166" t="str">
        <f>IFERROR(HLOOKUP(EI$1,$H$5:$FY$1802,MATCH($A446,$A$5:$A$1802,0),0)*HLOOKUP(EI$2,$H$5:$FY$1802,MATCH($A446,$A$5:$A$1802,0),0),$H$2)</f>
        <v>-</v>
      </c>
      <c r="EJ446" s="166">
        <f>IFERROR(HLOOKUP(EJ$1,$H$5:$FY$1802,MATCH($A446,$A$5:$A$1802,0),0)*HLOOKUP(EJ$2,$H$5:$FY$1802,MATCH($A446,$A$5:$A$1802,0),0),$H$2)</f>
        <v>946170</v>
      </c>
      <c r="EK446" s="166">
        <f>IFERROR(HLOOKUP(EK$1,$H$5:$FY$1802,MATCH($A446,$A$5:$A$1802,0),0)*HLOOKUP(EK$2,$H$5:$FY$1802,MATCH($A446,$A$5:$A$1802,0),0),$H$2)</f>
        <v>3973914</v>
      </c>
      <c r="EL446" s="166">
        <f>IFERROR(HLOOKUP(EL$1,$H$5:$FY$1802,MATCH($A446,$A$5:$A$1802,0),0)*HLOOKUP(EL$2,$H$5:$FY$1802,MATCH($A446,$A$5:$A$1802,0),0),$H$2)</f>
        <v>5734485</v>
      </c>
      <c r="EM446" s="166">
        <f>IFERROR(HLOOKUP(EM$1,$H$5:$FY$1802,MATCH($A446,$A$5:$A$1802,0),0)*HLOOKUP(EM$2,$H$5:$FY$1802,MATCH($A446,$A$5:$A$1802,0),0),$H$2)</f>
        <v>6068160</v>
      </c>
      <c r="EN446" s="166">
        <f>IFERROR(HLOOKUP(EN$1,$H$5:$FY$1802,MATCH($A446,$A$5:$A$1802,0),0)*HLOOKUP(EN$2,$H$5:$FY$1802,MATCH($A446,$A$5:$A$1802,0),0),$H$2)</f>
        <v>130370800</v>
      </c>
      <c r="EO446" s="166">
        <f>IFERROR(HLOOKUP(EO$1,$H$5:$FY$1802,MATCH($A446,$A$5:$A$1802,0),0)*HLOOKUP(EO$2,$H$5:$FY$1802,MATCH($A446,$A$5:$A$1802,0),0),$H$2)</f>
        <v>140125050</v>
      </c>
      <c r="EP446" s="166">
        <f>IFERROR(HLOOKUP(EP$1,$H$5:$FY$1802,MATCH($A446,$A$5:$A$1802,0),0)*HLOOKUP(EP$2,$H$5:$FY$1802,MATCH($A446,$A$5:$A$1802,0),0),$H$2)</f>
        <v>22163946</v>
      </c>
      <c r="EQ446" s="166" t="str">
        <f>IFERROR(HLOOKUP(EQ$1,$H$5:$FY$1802,MATCH($A446,$A$5:$A$1802,0),0)*HLOOKUP(EQ$2,$H$5:$FY$1802,MATCH($A446,$A$5:$A$1802,0),0),$H$2)</f>
        <v>-</v>
      </c>
      <c r="ER446" s="166" t="str">
        <f>IFERROR(HLOOKUP(ER$1,$H$5:$FY$1802,MATCH($A446,$A$5:$A$1802,0),0)*HLOOKUP(ER$2,$H$5:$FY$1802,MATCH($A446,$A$5:$A$1802,0),0),$H$2)</f>
        <v>-</v>
      </c>
      <c r="ES446" s="166" t="str">
        <f>IFERROR(HLOOKUP(ES$1,$H$5:$FY$1802,MATCH($A446,$A$5:$A$1802,0),0)*HLOOKUP(ES$2,$H$5:$FY$1802,MATCH($A446,$A$5:$A$1802,0),0),$H$2)</f>
        <v>-</v>
      </c>
      <c r="ET446" s="166" t="str">
        <f>IFERROR(HLOOKUP(ET$1,$H$5:$FY$1802,MATCH($A446,$A$5:$A$1802,0),0)*HLOOKUP(ET$2,$H$5:$FY$1802,MATCH($A446,$A$5:$A$1802,0),0),$H$2)</f>
        <v>-</v>
      </c>
      <c r="EU446" s="166" t="str">
        <f>IFERROR(HLOOKUP(EU$1,$H$5:$FY$1802,MATCH($A446,$A$5:$A$1802,0),0)*HLOOKUP(EU$2,$H$5:$FY$1802,MATCH($A446,$A$5:$A$1802,0),0),$H$2)</f>
        <v>-</v>
      </c>
      <c r="EV446" s="166" t="str">
        <f>IFERROR(HLOOKUP(EV$1,$H$5:$FY$1802,MATCH($A446,$A$5:$A$1802,0),0)*HLOOKUP(EV$2,$H$5:$FY$1802,MATCH($A446,$A$5:$A$1802,0),0),$H$2)</f>
        <v>-</v>
      </c>
      <c r="EW446" s="166" t="str">
        <f>IFERROR(HLOOKUP(EW$1,$H$5:$FY$1802,MATCH($A446,$A$5:$A$1802,0),0)*HLOOKUP(EW$2,$H$5:$FY$1802,MATCH($A446,$A$5:$A$1802,0),0),$H$2)</f>
        <v>-</v>
      </c>
      <c r="EX446" s="166" t="str">
        <f>IFERROR(HLOOKUP(EX$1,$H$5:$FY$1802,MATCH($A446,$A$5:$A$1802,0),0)*HLOOKUP(EX$2,$H$5:$FY$1802,MATCH($A446,$A$5:$A$1802,0),0),$H$2)</f>
        <v>-</v>
      </c>
      <c r="EY446" s="166" t="str">
        <f>IFERROR(HLOOKUP(EY$1,$H$5:$FY$1802,MATCH($A446,$A$5:$A$1802,0),0)*HLOOKUP(EY$2,$H$5:$FY$1802,MATCH($A446,$A$5:$A$1802,0),0),$H$2)</f>
        <v>-</v>
      </c>
      <c r="EZ446" s="166" t="str">
        <f>IFERROR(HLOOKUP(EZ$1,$H$5:$FY$1802,MATCH($A446,$A$5:$A$1802,0),0)*HLOOKUP(EZ$2,$H$5:$FY$1802,MATCH($A446,$A$5:$A$1802,0),0),$H$2)</f>
        <v>-</v>
      </c>
      <c r="FA446" s="166" t="str">
        <f>IFERROR(HLOOKUP(FA$1,$H$5:$FY$1802,MATCH($A446,$A$5:$A$1802,0),0)*HLOOKUP(FA$2,$H$5:$FY$1802,MATCH($A446,$A$5:$A$1802,0),0),$H$2)</f>
        <v>-</v>
      </c>
      <c r="FB446" s="166">
        <f>IFERROR(HLOOKUP(FB$1,$H$5:$FY$1802,MATCH($A446,$A$5:$A$1802,0),0)*HLOOKUP(FB$2,$H$5:$FY$1802,MATCH($A446,$A$5:$A$1802,0),0),$H$2)</f>
        <v>275098</v>
      </c>
      <c r="FC446" s="166">
        <f>IFERROR(HLOOKUP(FC$1,$H$5:$FY$1802,MATCH($A446,$A$5:$A$1802,0),0)*HLOOKUP(FC$2,$H$5:$FY$1802,MATCH($A446,$A$5:$A$1802,0),0),$H$2)</f>
        <v>405696</v>
      </c>
      <c r="FD446" s="166">
        <f>IFERROR(HLOOKUP(FD$1,$H$5:$FY$1802,MATCH($A446,$A$5:$A$1802,0),0)*HLOOKUP(FD$2,$H$5:$FY$1802,MATCH($A446,$A$5:$A$1802,0),0),$H$2)</f>
        <v>15028538</v>
      </c>
      <c r="FE446" s="166">
        <f>IFERROR(HLOOKUP(FE$1,$H$5:$FY$1802,MATCH($A446,$A$5:$A$1802,0),0)*HLOOKUP(FE$2,$H$5:$FY$1802,MATCH($A446,$A$5:$A$1802,0),0),$H$2)</f>
        <v>10178988</v>
      </c>
      <c r="FF446" s="166">
        <f>IFERROR(HLOOKUP(FF$1,$H$5:$FY$1802,MATCH($A446,$A$5:$A$1802,0),0)*HLOOKUP(FF$2,$H$5:$FY$1802,MATCH($A446,$A$5:$A$1802,0),0),$H$2)</f>
        <v>669724</v>
      </c>
      <c r="FG446" s="166">
        <f>IFERROR(HLOOKUP(FG$1,$H$5:$FY$1802,MATCH($A446,$A$5:$A$1802,0),0)*HLOOKUP(FG$2,$H$5:$FY$1802,MATCH($A446,$A$5:$A$1802,0),0),$H$2)</f>
        <v>34118591</v>
      </c>
      <c r="FH446" s="152"/>
      <c r="FI446" s="405">
        <f t="shared" si="1095"/>
        <v>2.3588787833606681</v>
      </c>
      <c r="FJ446" s="405">
        <f t="shared" si="1095"/>
        <v>1.6643804979871775</v>
      </c>
      <c r="FK446" s="405">
        <f t="shared" si="1096"/>
        <v>2.3507936507936509</v>
      </c>
      <c r="FL446" s="405">
        <f t="shared" si="1097"/>
        <v>1.6934240362811792</v>
      </c>
      <c r="FM446" s="405">
        <f t="shared" si="1098"/>
        <v>1.5824504950495049</v>
      </c>
      <c r="FN446" s="405">
        <f t="shared" si="1099"/>
        <v>1.1412376237623763</v>
      </c>
      <c r="FO446" s="405">
        <f t="shared" si="1100"/>
        <v>1.9795475113122172</v>
      </c>
      <c r="FP446" s="405">
        <f t="shared" si="1101"/>
        <v>1.0893212669683259</v>
      </c>
      <c r="FQ446" s="405">
        <f t="shared" si="1102"/>
        <v>1.8270300333704115</v>
      </c>
      <c r="FR446" s="405">
        <f t="shared" si="1103"/>
        <v>1.0906562847608454</v>
      </c>
      <c r="FS446" s="65"/>
    </row>
    <row r="447" spans="1:175" ht="10.35" customHeight="1" x14ac:dyDescent="0.2">
      <c r="A447" s="74" t="str">
        <f t="shared" si="1090"/>
        <v>2018-19FEBRUARYR1F</v>
      </c>
      <c r="B447" s="163" t="str">
        <f t="shared" si="1089"/>
        <v>2018-19</v>
      </c>
      <c r="C447" s="26" t="s">
        <v>837</v>
      </c>
      <c r="D447" s="163" t="str">
        <f>INDEX($FV$16:$FW$26,MATCH($F447,$FV$16:$FV$26,0),2)</f>
        <v>Y59</v>
      </c>
      <c r="E447" s="163" t="str">
        <f>VLOOKUP($D447,$FW$8:$FX$14,2,0)</f>
        <v>South East</v>
      </c>
      <c r="F447" s="271" t="s">
        <v>852</v>
      </c>
      <c r="G447" s="271" t="s">
        <v>873</v>
      </c>
      <c r="H447" s="272">
        <v>2501</v>
      </c>
      <c r="I447" s="272">
        <v>1286</v>
      </c>
      <c r="J447" s="272">
        <v>12074</v>
      </c>
      <c r="K447" s="272">
        <v>9</v>
      </c>
      <c r="L447" s="272">
        <v>1</v>
      </c>
      <c r="M447" s="272" t="s">
        <v>44</v>
      </c>
      <c r="N447" s="272">
        <v>55</v>
      </c>
      <c r="O447" s="272">
        <v>121</v>
      </c>
      <c r="P447" s="272" t="s">
        <v>44</v>
      </c>
      <c r="Q447" s="272" t="s">
        <v>44</v>
      </c>
      <c r="R447" s="272" t="s">
        <v>44</v>
      </c>
      <c r="S447" s="272" t="s">
        <v>44</v>
      </c>
      <c r="T447" s="272">
        <v>1894</v>
      </c>
      <c r="U447" s="272">
        <v>78</v>
      </c>
      <c r="V447" s="272">
        <v>53</v>
      </c>
      <c r="W447" s="272">
        <v>840</v>
      </c>
      <c r="X447" s="272">
        <v>672</v>
      </c>
      <c r="Y447" s="272">
        <v>76</v>
      </c>
      <c r="Z447" s="272">
        <v>48724</v>
      </c>
      <c r="AA447" s="272">
        <v>625</v>
      </c>
      <c r="AB447" s="272">
        <v>1046</v>
      </c>
      <c r="AC447" s="272">
        <v>39927</v>
      </c>
      <c r="AD447" s="272">
        <v>753</v>
      </c>
      <c r="AE447" s="272">
        <v>1475</v>
      </c>
      <c r="AF447" s="272">
        <v>1066405</v>
      </c>
      <c r="AG447" s="272">
        <v>1270</v>
      </c>
      <c r="AH447" s="272">
        <v>2632</v>
      </c>
      <c r="AI447" s="272">
        <v>2492668</v>
      </c>
      <c r="AJ447" s="272">
        <v>3709</v>
      </c>
      <c r="AK447" s="272">
        <v>8784</v>
      </c>
      <c r="AL447" s="272">
        <v>459740</v>
      </c>
      <c r="AM447" s="272">
        <v>6049</v>
      </c>
      <c r="AN447" s="272">
        <v>11559</v>
      </c>
      <c r="AO447" s="272">
        <v>124</v>
      </c>
      <c r="AP447" s="272">
        <v>1</v>
      </c>
      <c r="AQ447" s="272">
        <v>12</v>
      </c>
      <c r="AR447" s="272">
        <v>13</v>
      </c>
      <c r="AS447" s="272">
        <v>2</v>
      </c>
      <c r="AT447" s="272">
        <v>109</v>
      </c>
      <c r="AU447" s="272">
        <v>0</v>
      </c>
      <c r="AV447" s="272">
        <v>1142</v>
      </c>
      <c r="AW447" s="272">
        <v>31</v>
      </c>
      <c r="AX447" s="272">
        <v>597</v>
      </c>
      <c r="AY447" s="272">
        <v>1770</v>
      </c>
      <c r="AZ447" s="272">
        <v>111</v>
      </c>
      <c r="BA447" s="272">
        <v>99</v>
      </c>
      <c r="BB447" s="272">
        <v>77</v>
      </c>
      <c r="BC447" s="272">
        <v>69</v>
      </c>
      <c r="BD447" s="272">
        <v>956</v>
      </c>
      <c r="BE447" s="272">
        <v>884</v>
      </c>
      <c r="BF447" s="272">
        <v>780</v>
      </c>
      <c r="BG447" s="272">
        <v>700</v>
      </c>
      <c r="BH447" s="272">
        <v>88</v>
      </c>
      <c r="BI447" s="272">
        <v>80</v>
      </c>
      <c r="BJ447" s="272" t="s">
        <v>44</v>
      </c>
      <c r="BK447" s="272" t="s">
        <v>44</v>
      </c>
      <c r="BL447" s="272" t="s">
        <v>44</v>
      </c>
      <c r="BM447" s="272" t="s">
        <v>44</v>
      </c>
      <c r="BN447" s="272" t="s">
        <v>44</v>
      </c>
      <c r="BO447" s="272" t="s">
        <v>44</v>
      </c>
      <c r="BP447" s="272" t="s">
        <v>44</v>
      </c>
      <c r="BQ447" s="272" t="s">
        <v>44</v>
      </c>
      <c r="BR447" s="272" t="s">
        <v>44</v>
      </c>
      <c r="BS447" s="272" t="s">
        <v>44</v>
      </c>
      <c r="BT447" s="272" t="s">
        <v>44</v>
      </c>
      <c r="BU447" s="272" t="s">
        <v>44</v>
      </c>
      <c r="BV447" s="272" t="s">
        <v>44</v>
      </c>
      <c r="BW447" s="272" t="s">
        <v>44</v>
      </c>
      <c r="BX447" s="272" t="s">
        <v>44</v>
      </c>
      <c r="BY447" s="272" t="s">
        <v>44</v>
      </c>
      <c r="BZ447" s="272" t="s">
        <v>44</v>
      </c>
      <c r="CA447" s="272" t="s">
        <v>44</v>
      </c>
      <c r="CB447" s="272" t="s">
        <v>44</v>
      </c>
      <c r="CC447" s="272" t="s">
        <v>44</v>
      </c>
      <c r="CD447" s="272" t="s">
        <v>44</v>
      </c>
      <c r="CE447" s="272" t="s">
        <v>44</v>
      </c>
      <c r="CF447" s="272" t="s">
        <v>44</v>
      </c>
      <c r="CG447" s="272" t="s">
        <v>44</v>
      </c>
      <c r="CH447" s="272" t="s">
        <v>44</v>
      </c>
      <c r="CI447" s="272" t="s">
        <v>44</v>
      </c>
      <c r="CJ447" s="272" t="s">
        <v>44</v>
      </c>
      <c r="CK447" s="272" t="s">
        <v>44</v>
      </c>
      <c r="CL447" s="272" t="s">
        <v>44</v>
      </c>
      <c r="CM447" s="272" t="s">
        <v>44</v>
      </c>
      <c r="CN447" s="272" t="s">
        <v>44</v>
      </c>
      <c r="CO447" s="272" t="s">
        <v>44</v>
      </c>
      <c r="CP447" s="272" t="s">
        <v>44</v>
      </c>
      <c r="CQ447" s="272" t="s">
        <v>44</v>
      </c>
      <c r="CR447" s="272" t="s">
        <v>44</v>
      </c>
      <c r="CS447" s="272" t="s">
        <v>44</v>
      </c>
      <c r="CT447" s="272" t="s">
        <v>44</v>
      </c>
      <c r="CU447" s="272" t="s">
        <v>44</v>
      </c>
      <c r="CV447" s="272" t="s">
        <v>44</v>
      </c>
      <c r="CW447" s="272" t="s">
        <v>44</v>
      </c>
      <c r="CX447" s="272">
        <v>3</v>
      </c>
      <c r="CY447" s="272">
        <v>1082</v>
      </c>
      <c r="CZ447" s="272">
        <v>361</v>
      </c>
      <c r="DA447" s="272">
        <v>621</v>
      </c>
      <c r="DB447" s="272">
        <v>63</v>
      </c>
      <c r="DC447" s="272">
        <v>4278</v>
      </c>
      <c r="DD447" s="272">
        <v>68</v>
      </c>
      <c r="DE447" s="272">
        <v>125</v>
      </c>
      <c r="DF447" s="272" t="s">
        <v>44</v>
      </c>
      <c r="DG447" s="272" t="s">
        <v>44</v>
      </c>
      <c r="DH447" s="272" t="s">
        <v>44</v>
      </c>
      <c r="DI447" s="272" t="s">
        <v>44</v>
      </c>
      <c r="DJ447" s="272" t="s">
        <v>44</v>
      </c>
      <c r="DK447" s="272">
        <v>0</v>
      </c>
      <c r="DL447" s="250">
        <v>49</v>
      </c>
      <c r="DM447" s="250">
        <v>42</v>
      </c>
      <c r="DN447" s="250">
        <v>0</v>
      </c>
      <c r="DO447" s="250">
        <v>13</v>
      </c>
      <c r="DP447" s="250">
        <v>180028</v>
      </c>
      <c r="DQ447" s="250">
        <v>3674</v>
      </c>
      <c r="DR447" s="250">
        <v>7176</v>
      </c>
      <c r="DS447" s="250">
        <v>341207</v>
      </c>
      <c r="DT447" s="250">
        <v>8124</v>
      </c>
      <c r="DU447" s="250">
        <v>12648</v>
      </c>
      <c r="DV447" s="250">
        <v>0</v>
      </c>
      <c r="DW447" s="250">
        <v>0</v>
      </c>
      <c r="DX447" s="250">
        <v>0</v>
      </c>
      <c r="DY447" s="250">
        <v>111573</v>
      </c>
      <c r="DZ447" s="250">
        <v>8583</v>
      </c>
      <c r="EA447" s="250">
        <v>21086</v>
      </c>
      <c r="EB447" s="155"/>
      <c r="EC447" s="75">
        <f t="shared" si="1091"/>
        <v>2</v>
      </c>
      <c r="ED447" s="74">
        <f t="shared" si="1092"/>
        <v>2019</v>
      </c>
      <c r="EE447" s="165">
        <f t="shared" si="1093"/>
        <v>43497</v>
      </c>
      <c r="EF447" s="157">
        <f t="shared" si="1094"/>
        <v>28</v>
      </c>
      <c r="EG447" s="156"/>
      <c r="EH447" s="166">
        <f>IFERROR(HLOOKUP(EH$1,$H$5:$FY$1802,MATCH($A447,$A$5:$A$1802,0),0)*HLOOKUP(EH$2,$H$5:$FY$1802,MATCH($A447,$A$5:$A$1802,0),0),$H$2)</f>
        <v>1286</v>
      </c>
      <c r="EI447" s="166" t="str">
        <f>IFERROR(HLOOKUP(EI$1,$H$5:$FY$1802,MATCH($A447,$A$5:$A$1802,0),0)*HLOOKUP(EI$2,$H$5:$FY$1802,MATCH($A447,$A$5:$A$1802,0),0),$H$2)</f>
        <v>-</v>
      </c>
      <c r="EJ447" s="166">
        <f>IFERROR(HLOOKUP(EJ$1,$H$5:$FY$1802,MATCH($A447,$A$5:$A$1802,0),0)*HLOOKUP(EJ$2,$H$5:$FY$1802,MATCH($A447,$A$5:$A$1802,0),0),$H$2)</f>
        <v>70730</v>
      </c>
      <c r="EK447" s="166">
        <f>IFERROR(HLOOKUP(EK$1,$H$5:$FY$1802,MATCH($A447,$A$5:$A$1802,0),0)*HLOOKUP(EK$2,$H$5:$FY$1802,MATCH($A447,$A$5:$A$1802,0),0),$H$2)</f>
        <v>155606</v>
      </c>
      <c r="EL447" s="166">
        <f>IFERROR(HLOOKUP(EL$1,$H$5:$FY$1802,MATCH($A447,$A$5:$A$1802,0),0)*HLOOKUP(EL$2,$H$5:$FY$1802,MATCH($A447,$A$5:$A$1802,0),0),$H$2)</f>
        <v>81588</v>
      </c>
      <c r="EM447" s="166">
        <f>IFERROR(HLOOKUP(EM$1,$H$5:$FY$1802,MATCH($A447,$A$5:$A$1802,0),0)*HLOOKUP(EM$2,$H$5:$FY$1802,MATCH($A447,$A$5:$A$1802,0),0),$H$2)</f>
        <v>78175</v>
      </c>
      <c r="EN447" s="166">
        <f>IFERROR(HLOOKUP(EN$1,$H$5:$FY$1802,MATCH($A447,$A$5:$A$1802,0),0)*HLOOKUP(EN$2,$H$5:$FY$1802,MATCH($A447,$A$5:$A$1802,0),0),$H$2)</f>
        <v>2210880</v>
      </c>
      <c r="EO447" s="166">
        <f>IFERROR(HLOOKUP(EO$1,$H$5:$FY$1802,MATCH($A447,$A$5:$A$1802,0),0)*HLOOKUP(EO$2,$H$5:$FY$1802,MATCH($A447,$A$5:$A$1802,0),0),$H$2)</f>
        <v>5902848</v>
      </c>
      <c r="EP447" s="166">
        <f>IFERROR(HLOOKUP(EP$1,$H$5:$FY$1802,MATCH($A447,$A$5:$A$1802,0),0)*HLOOKUP(EP$2,$H$5:$FY$1802,MATCH($A447,$A$5:$A$1802,0),0),$H$2)</f>
        <v>878484</v>
      </c>
      <c r="EQ447" s="166" t="str">
        <f>IFERROR(HLOOKUP(EQ$1,$H$5:$FY$1802,MATCH($A447,$A$5:$A$1802,0),0)*HLOOKUP(EQ$2,$H$5:$FY$1802,MATCH($A447,$A$5:$A$1802,0),0),$H$2)</f>
        <v>-</v>
      </c>
      <c r="ER447" s="166" t="str">
        <f>IFERROR(HLOOKUP(ER$1,$H$5:$FY$1802,MATCH($A447,$A$5:$A$1802,0),0)*HLOOKUP(ER$2,$H$5:$FY$1802,MATCH($A447,$A$5:$A$1802,0),0),$H$2)</f>
        <v>-</v>
      </c>
      <c r="ES447" s="166" t="str">
        <f>IFERROR(HLOOKUP(ES$1,$H$5:$FY$1802,MATCH($A447,$A$5:$A$1802,0),0)*HLOOKUP(ES$2,$H$5:$FY$1802,MATCH($A447,$A$5:$A$1802,0),0),$H$2)</f>
        <v>-</v>
      </c>
      <c r="ET447" s="166" t="str">
        <f>IFERROR(HLOOKUP(ET$1,$H$5:$FY$1802,MATCH($A447,$A$5:$A$1802,0),0)*HLOOKUP(ET$2,$H$5:$FY$1802,MATCH($A447,$A$5:$A$1802,0),0),$H$2)</f>
        <v>-</v>
      </c>
      <c r="EU447" s="166" t="str">
        <f>IFERROR(HLOOKUP(EU$1,$H$5:$FY$1802,MATCH($A447,$A$5:$A$1802,0),0)*HLOOKUP(EU$2,$H$5:$FY$1802,MATCH($A447,$A$5:$A$1802,0),0),$H$2)</f>
        <v>-</v>
      </c>
      <c r="EV447" s="166" t="str">
        <f>IFERROR(HLOOKUP(EV$1,$H$5:$FY$1802,MATCH($A447,$A$5:$A$1802,0),0)*HLOOKUP(EV$2,$H$5:$FY$1802,MATCH($A447,$A$5:$A$1802,0),0),$H$2)</f>
        <v>-</v>
      </c>
      <c r="EW447" s="166" t="str">
        <f>IFERROR(HLOOKUP(EW$1,$H$5:$FY$1802,MATCH($A447,$A$5:$A$1802,0),0)*HLOOKUP(EW$2,$H$5:$FY$1802,MATCH($A447,$A$5:$A$1802,0),0),$H$2)</f>
        <v>-</v>
      </c>
      <c r="EX447" s="166" t="str">
        <f>IFERROR(HLOOKUP(EX$1,$H$5:$FY$1802,MATCH($A447,$A$5:$A$1802,0),0)*HLOOKUP(EX$2,$H$5:$FY$1802,MATCH($A447,$A$5:$A$1802,0),0),$H$2)</f>
        <v>-</v>
      </c>
      <c r="EY447" s="166" t="str">
        <f>IFERROR(HLOOKUP(EY$1,$H$5:$FY$1802,MATCH($A447,$A$5:$A$1802,0),0)*HLOOKUP(EY$2,$H$5:$FY$1802,MATCH($A447,$A$5:$A$1802,0),0),$H$2)</f>
        <v>-</v>
      </c>
      <c r="EZ447" s="166" t="str">
        <f>IFERROR(HLOOKUP(EZ$1,$H$5:$FY$1802,MATCH($A447,$A$5:$A$1802,0),0)*HLOOKUP(EZ$2,$H$5:$FY$1802,MATCH($A447,$A$5:$A$1802,0),0),$H$2)</f>
        <v>-</v>
      </c>
      <c r="FA447" s="166" t="str">
        <f>IFERROR(HLOOKUP(FA$1,$H$5:$FY$1802,MATCH($A447,$A$5:$A$1802,0),0)*HLOOKUP(FA$2,$H$5:$FY$1802,MATCH($A447,$A$5:$A$1802,0),0),$H$2)</f>
        <v>-</v>
      </c>
      <c r="FB447" s="166">
        <f>IFERROR(HLOOKUP(FB$1,$H$5:$FY$1802,MATCH($A447,$A$5:$A$1802,0),0)*HLOOKUP(FB$2,$H$5:$FY$1802,MATCH($A447,$A$5:$A$1802,0),0),$H$2)</f>
        <v>1863</v>
      </c>
      <c r="FC447" s="166">
        <f>IFERROR(HLOOKUP(FC$1,$H$5:$FY$1802,MATCH($A447,$A$5:$A$1802,0),0)*HLOOKUP(FC$2,$H$5:$FY$1802,MATCH($A447,$A$5:$A$1802,0),0),$H$2)</f>
        <v>7875</v>
      </c>
      <c r="FD447" s="166">
        <f>IFERROR(HLOOKUP(FD$1,$H$5:$FY$1802,MATCH($A447,$A$5:$A$1802,0),0)*HLOOKUP(FD$2,$H$5:$FY$1802,MATCH($A447,$A$5:$A$1802,0),0),$H$2)</f>
        <v>351624</v>
      </c>
      <c r="FE447" s="166">
        <f>IFERROR(HLOOKUP(FE$1,$H$5:$FY$1802,MATCH($A447,$A$5:$A$1802,0),0)*HLOOKUP(FE$2,$H$5:$FY$1802,MATCH($A447,$A$5:$A$1802,0),0),$H$2)</f>
        <v>531216</v>
      </c>
      <c r="FF447" s="166">
        <f>IFERROR(HLOOKUP(FF$1,$H$5:$FY$1802,MATCH($A447,$A$5:$A$1802,0),0)*HLOOKUP(FF$2,$H$5:$FY$1802,MATCH($A447,$A$5:$A$1802,0),0),$H$2)</f>
        <v>0</v>
      </c>
      <c r="FG447" s="166">
        <f>IFERROR(HLOOKUP(FG$1,$H$5:$FY$1802,MATCH($A447,$A$5:$A$1802,0),0)*HLOOKUP(FG$2,$H$5:$FY$1802,MATCH($A447,$A$5:$A$1802,0),0),$H$2)</f>
        <v>274118</v>
      </c>
      <c r="FH447" s="152"/>
      <c r="FI447" s="405">
        <f t="shared" si="1095"/>
        <v>1.4230769230769231</v>
      </c>
      <c r="FJ447" s="405">
        <f t="shared" si="1095"/>
        <v>1.2692307692307692</v>
      </c>
      <c r="FK447" s="405">
        <f t="shared" si="1096"/>
        <v>1.4528301886792452</v>
      </c>
      <c r="FL447" s="405">
        <f t="shared" si="1097"/>
        <v>1.3018867924528301</v>
      </c>
      <c r="FM447" s="405">
        <f t="shared" si="1098"/>
        <v>1.138095238095238</v>
      </c>
      <c r="FN447" s="405">
        <f t="shared" si="1099"/>
        <v>1.0523809523809524</v>
      </c>
      <c r="FO447" s="405">
        <f t="shared" si="1100"/>
        <v>1.1607142857142858</v>
      </c>
      <c r="FP447" s="405">
        <f t="shared" si="1101"/>
        <v>1.0416666666666667</v>
      </c>
      <c r="FQ447" s="405">
        <f t="shared" si="1102"/>
        <v>1.1578947368421053</v>
      </c>
      <c r="FR447" s="405">
        <f t="shared" si="1103"/>
        <v>1.0526315789473684</v>
      </c>
      <c r="FS447" s="65"/>
    </row>
    <row r="448" spans="1:175" ht="10.35" customHeight="1" x14ac:dyDescent="0.2">
      <c r="A448" s="180" t="str">
        <f t="shared" si="1090"/>
        <v>2018-19FEBRUARYRRU</v>
      </c>
      <c r="B448" s="182" t="str">
        <f t="shared" si="1089"/>
        <v>2018-19</v>
      </c>
      <c r="C448" s="181" t="s">
        <v>837</v>
      </c>
      <c r="D448" s="182" t="str">
        <f>INDEX($FV$16:$FW$26,MATCH($F448,$FV$16:$FV$26,0),2)</f>
        <v>Y56</v>
      </c>
      <c r="E448" s="182" t="str">
        <f>VLOOKUP($D448,$FW$8:$FX$14,2,0)</f>
        <v>London</v>
      </c>
      <c r="F448" s="273" t="s">
        <v>855</v>
      </c>
      <c r="G448" s="273" t="s">
        <v>874</v>
      </c>
      <c r="H448" s="274">
        <v>158421</v>
      </c>
      <c r="I448" s="274">
        <v>127765</v>
      </c>
      <c r="J448" s="274">
        <v>1410678</v>
      </c>
      <c r="K448" s="274">
        <v>11</v>
      </c>
      <c r="L448" s="274">
        <v>0</v>
      </c>
      <c r="M448" s="274" t="s">
        <v>44</v>
      </c>
      <c r="N448" s="274">
        <v>79</v>
      </c>
      <c r="O448" s="274">
        <v>155</v>
      </c>
      <c r="P448" s="274" t="s">
        <v>44</v>
      </c>
      <c r="Q448" s="274" t="s">
        <v>44</v>
      </c>
      <c r="R448" s="274" t="s">
        <v>44</v>
      </c>
      <c r="S448" s="274" t="s">
        <v>44</v>
      </c>
      <c r="T448" s="274">
        <v>98285</v>
      </c>
      <c r="U448" s="274">
        <v>11499</v>
      </c>
      <c r="V448" s="274">
        <v>8794</v>
      </c>
      <c r="W448" s="274">
        <v>54833</v>
      </c>
      <c r="X448" s="274">
        <v>17726</v>
      </c>
      <c r="Y448" s="274">
        <v>1459</v>
      </c>
      <c r="Z448" s="274">
        <v>4569382</v>
      </c>
      <c r="AA448" s="274">
        <v>397</v>
      </c>
      <c r="AB448" s="274">
        <v>659</v>
      </c>
      <c r="AC448" s="274">
        <v>6240009</v>
      </c>
      <c r="AD448" s="274">
        <v>710</v>
      </c>
      <c r="AE448" s="274">
        <v>1231</v>
      </c>
      <c r="AF448" s="274">
        <v>73534278</v>
      </c>
      <c r="AG448" s="274">
        <v>1341</v>
      </c>
      <c r="AH448" s="274">
        <v>2819</v>
      </c>
      <c r="AI448" s="274">
        <v>74087914</v>
      </c>
      <c r="AJ448" s="274">
        <v>4180</v>
      </c>
      <c r="AK448" s="274">
        <v>10387</v>
      </c>
      <c r="AL448" s="274">
        <v>7498026</v>
      </c>
      <c r="AM448" s="274">
        <v>5139</v>
      </c>
      <c r="AN448" s="274">
        <v>12283</v>
      </c>
      <c r="AO448" s="274">
        <v>7371</v>
      </c>
      <c r="AP448" s="274">
        <v>230</v>
      </c>
      <c r="AQ448" s="274">
        <v>998</v>
      </c>
      <c r="AR448" s="274">
        <v>5981</v>
      </c>
      <c r="AS448" s="274">
        <v>257</v>
      </c>
      <c r="AT448" s="274">
        <v>5886</v>
      </c>
      <c r="AU448" s="274">
        <v>0</v>
      </c>
      <c r="AV448" s="274">
        <v>60370</v>
      </c>
      <c r="AW448" s="274">
        <v>6330</v>
      </c>
      <c r="AX448" s="274">
        <v>24214</v>
      </c>
      <c r="AY448" s="274">
        <v>90914</v>
      </c>
      <c r="AZ448" s="274">
        <v>29928</v>
      </c>
      <c r="BA448" s="274">
        <v>22989</v>
      </c>
      <c r="BB448" s="274">
        <v>22607</v>
      </c>
      <c r="BC448" s="274">
        <v>17636</v>
      </c>
      <c r="BD448" s="274">
        <v>84763</v>
      </c>
      <c r="BE448" s="274">
        <v>62719</v>
      </c>
      <c r="BF448" s="274">
        <v>29340</v>
      </c>
      <c r="BG448" s="274">
        <v>20094</v>
      </c>
      <c r="BH448" s="274">
        <v>2095</v>
      </c>
      <c r="BI448" s="274">
        <v>1535</v>
      </c>
      <c r="BJ448" s="274" t="s">
        <v>44</v>
      </c>
      <c r="BK448" s="274" t="s">
        <v>44</v>
      </c>
      <c r="BL448" s="274" t="s">
        <v>44</v>
      </c>
      <c r="BM448" s="274" t="s">
        <v>44</v>
      </c>
      <c r="BN448" s="274" t="s">
        <v>44</v>
      </c>
      <c r="BO448" s="274" t="s">
        <v>44</v>
      </c>
      <c r="BP448" s="274" t="s">
        <v>44</v>
      </c>
      <c r="BQ448" s="274" t="s">
        <v>44</v>
      </c>
      <c r="BR448" s="274" t="s">
        <v>44</v>
      </c>
      <c r="BS448" s="274" t="s">
        <v>44</v>
      </c>
      <c r="BT448" s="274" t="s">
        <v>44</v>
      </c>
      <c r="BU448" s="274" t="s">
        <v>44</v>
      </c>
      <c r="BV448" s="274" t="s">
        <v>44</v>
      </c>
      <c r="BW448" s="274" t="s">
        <v>44</v>
      </c>
      <c r="BX448" s="274" t="s">
        <v>44</v>
      </c>
      <c r="BY448" s="274" t="s">
        <v>44</v>
      </c>
      <c r="BZ448" s="274" t="s">
        <v>44</v>
      </c>
      <c r="CA448" s="274" t="s">
        <v>44</v>
      </c>
      <c r="CB448" s="274" t="s">
        <v>44</v>
      </c>
      <c r="CC448" s="274" t="s">
        <v>44</v>
      </c>
      <c r="CD448" s="274" t="s">
        <v>44</v>
      </c>
      <c r="CE448" s="274" t="s">
        <v>44</v>
      </c>
      <c r="CF448" s="274" t="s">
        <v>44</v>
      </c>
      <c r="CG448" s="274" t="s">
        <v>44</v>
      </c>
      <c r="CH448" s="274" t="s">
        <v>44</v>
      </c>
      <c r="CI448" s="274" t="s">
        <v>44</v>
      </c>
      <c r="CJ448" s="274" t="s">
        <v>44</v>
      </c>
      <c r="CK448" s="274" t="s">
        <v>44</v>
      </c>
      <c r="CL448" s="274" t="s">
        <v>44</v>
      </c>
      <c r="CM448" s="274" t="s">
        <v>44</v>
      </c>
      <c r="CN448" s="274" t="s">
        <v>44</v>
      </c>
      <c r="CO448" s="274" t="s">
        <v>44</v>
      </c>
      <c r="CP448" s="274" t="s">
        <v>44</v>
      </c>
      <c r="CQ448" s="274" t="s">
        <v>44</v>
      </c>
      <c r="CR448" s="274" t="s">
        <v>44</v>
      </c>
      <c r="CS448" s="274" t="s">
        <v>44</v>
      </c>
      <c r="CT448" s="274" t="s">
        <v>44</v>
      </c>
      <c r="CU448" s="274" t="s">
        <v>44</v>
      </c>
      <c r="CV448" s="274" t="s">
        <v>44</v>
      </c>
      <c r="CW448" s="274" t="s">
        <v>44</v>
      </c>
      <c r="CX448" s="274">
        <v>0</v>
      </c>
      <c r="CY448" s="274">
        <v>0</v>
      </c>
      <c r="CZ448" s="274">
        <v>0</v>
      </c>
      <c r="DA448" s="274">
        <v>0</v>
      </c>
      <c r="DB448" s="274">
        <v>6671</v>
      </c>
      <c r="DC448" s="274">
        <v>431549</v>
      </c>
      <c r="DD448" s="274">
        <v>65</v>
      </c>
      <c r="DE448" s="274">
        <v>136</v>
      </c>
      <c r="DF448" s="274" t="s">
        <v>44</v>
      </c>
      <c r="DG448" s="274" t="s">
        <v>44</v>
      </c>
      <c r="DH448" s="274" t="s">
        <v>44</v>
      </c>
      <c r="DI448" s="274" t="s">
        <v>44</v>
      </c>
      <c r="DJ448" s="274" t="s">
        <v>44</v>
      </c>
      <c r="DK448" s="274">
        <v>25</v>
      </c>
      <c r="DL448" s="251">
        <v>463</v>
      </c>
      <c r="DM448" s="251">
        <v>1280</v>
      </c>
      <c r="DN448" s="251">
        <v>43</v>
      </c>
      <c r="DO448" s="251">
        <v>1280</v>
      </c>
      <c r="DP448" s="251">
        <v>3223593</v>
      </c>
      <c r="DQ448" s="251">
        <v>6962</v>
      </c>
      <c r="DR448" s="251">
        <v>15162</v>
      </c>
      <c r="DS448" s="251">
        <v>10852182</v>
      </c>
      <c r="DT448" s="251">
        <v>8478</v>
      </c>
      <c r="DU448" s="251">
        <v>17457</v>
      </c>
      <c r="DV448" s="251">
        <v>393487</v>
      </c>
      <c r="DW448" s="251">
        <v>9151</v>
      </c>
      <c r="DX448" s="251">
        <v>15929</v>
      </c>
      <c r="DY448" s="251">
        <v>12612894</v>
      </c>
      <c r="DZ448" s="251">
        <v>9854</v>
      </c>
      <c r="EA448" s="251">
        <v>18149</v>
      </c>
      <c r="EB448" s="183"/>
      <c r="EC448" s="184">
        <f t="shared" si="1091"/>
        <v>2</v>
      </c>
      <c r="ED448" s="180">
        <f t="shared" si="1092"/>
        <v>2019</v>
      </c>
      <c r="EE448" s="185">
        <f t="shared" si="1093"/>
        <v>43497</v>
      </c>
      <c r="EF448" s="186">
        <f t="shared" si="1094"/>
        <v>28</v>
      </c>
      <c r="EG448" s="187"/>
      <c r="EH448" s="188">
        <f>IFERROR(HLOOKUP(EH$1,$H$5:$FY$1802,MATCH($A448,$A$5:$A$1802,0),0)*HLOOKUP(EH$2,$H$5:$FY$1802,MATCH($A448,$A$5:$A$1802,0),0),$H$2)</f>
        <v>0</v>
      </c>
      <c r="EI448" s="188" t="str">
        <f>IFERROR(HLOOKUP(EI$1,$H$5:$FY$1802,MATCH($A448,$A$5:$A$1802,0),0)*HLOOKUP(EI$2,$H$5:$FY$1802,MATCH($A448,$A$5:$A$1802,0),0),$H$2)</f>
        <v>-</v>
      </c>
      <c r="EJ448" s="188">
        <f>IFERROR(HLOOKUP(EJ$1,$H$5:$FY$1802,MATCH($A448,$A$5:$A$1802,0),0)*HLOOKUP(EJ$2,$H$5:$FY$1802,MATCH($A448,$A$5:$A$1802,0),0),$H$2)</f>
        <v>10093435</v>
      </c>
      <c r="EK448" s="188">
        <f>IFERROR(HLOOKUP(EK$1,$H$5:$FY$1802,MATCH($A448,$A$5:$A$1802,0),0)*HLOOKUP(EK$2,$H$5:$FY$1802,MATCH($A448,$A$5:$A$1802,0),0),$H$2)</f>
        <v>19803575</v>
      </c>
      <c r="EL448" s="188">
        <f>IFERROR(HLOOKUP(EL$1,$H$5:$FY$1802,MATCH($A448,$A$5:$A$1802,0),0)*HLOOKUP(EL$2,$H$5:$FY$1802,MATCH($A448,$A$5:$A$1802,0),0),$H$2)</f>
        <v>7577841</v>
      </c>
      <c r="EM448" s="188">
        <f>IFERROR(HLOOKUP(EM$1,$H$5:$FY$1802,MATCH($A448,$A$5:$A$1802,0),0)*HLOOKUP(EM$2,$H$5:$FY$1802,MATCH($A448,$A$5:$A$1802,0),0),$H$2)</f>
        <v>10825414</v>
      </c>
      <c r="EN448" s="188">
        <f>IFERROR(HLOOKUP(EN$1,$H$5:$FY$1802,MATCH($A448,$A$5:$A$1802,0),0)*HLOOKUP(EN$2,$H$5:$FY$1802,MATCH($A448,$A$5:$A$1802,0),0),$H$2)</f>
        <v>154574227</v>
      </c>
      <c r="EO448" s="188">
        <f>IFERROR(HLOOKUP(EO$1,$H$5:$FY$1802,MATCH($A448,$A$5:$A$1802,0),0)*HLOOKUP(EO$2,$H$5:$FY$1802,MATCH($A448,$A$5:$A$1802,0),0),$H$2)</f>
        <v>184119962</v>
      </c>
      <c r="EP448" s="188">
        <f>IFERROR(HLOOKUP(EP$1,$H$5:$FY$1802,MATCH($A448,$A$5:$A$1802,0),0)*HLOOKUP(EP$2,$H$5:$FY$1802,MATCH($A448,$A$5:$A$1802,0),0),$H$2)</f>
        <v>17920897</v>
      </c>
      <c r="EQ448" s="188" t="str">
        <f>IFERROR(HLOOKUP(EQ$1,$H$5:$FY$1802,MATCH($A448,$A$5:$A$1802,0),0)*HLOOKUP(EQ$2,$H$5:$FY$1802,MATCH($A448,$A$5:$A$1802,0),0),$H$2)</f>
        <v>-</v>
      </c>
      <c r="ER448" s="188" t="str">
        <f>IFERROR(HLOOKUP(ER$1,$H$5:$FY$1802,MATCH($A448,$A$5:$A$1802,0),0)*HLOOKUP(ER$2,$H$5:$FY$1802,MATCH($A448,$A$5:$A$1802,0),0),$H$2)</f>
        <v>-</v>
      </c>
      <c r="ES448" s="188" t="str">
        <f>IFERROR(HLOOKUP(ES$1,$H$5:$FY$1802,MATCH($A448,$A$5:$A$1802,0),0)*HLOOKUP(ES$2,$H$5:$FY$1802,MATCH($A448,$A$5:$A$1802,0),0),$H$2)</f>
        <v>-</v>
      </c>
      <c r="ET448" s="188" t="str">
        <f>IFERROR(HLOOKUP(ET$1,$H$5:$FY$1802,MATCH($A448,$A$5:$A$1802,0),0)*HLOOKUP(ET$2,$H$5:$FY$1802,MATCH($A448,$A$5:$A$1802,0),0),$H$2)</f>
        <v>-</v>
      </c>
      <c r="EU448" s="188" t="str">
        <f>IFERROR(HLOOKUP(EU$1,$H$5:$FY$1802,MATCH($A448,$A$5:$A$1802,0),0)*HLOOKUP(EU$2,$H$5:$FY$1802,MATCH($A448,$A$5:$A$1802,0),0),$H$2)</f>
        <v>-</v>
      </c>
      <c r="EV448" s="188" t="str">
        <f>IFERROR(HLOOKUP(EV$1,$H$5:$FY$1802,MATCH($A448,$A$5:$A$1802,0),0)*HLOOKUP(EV$2,$H$5:$FY$1802,MATCH($A448,$A$5:$A$1802,0),0),$H$2)</f>
        <v>-</v>
      </c>
      <c r="EW448" s="188" t="str">
        <f>IFERROR(HLOOKUP(EW$1,$H$5:$FY$1802,MATCH($A448,$A$5:$A$1802,0),0)*HLOOKUP(EW$2,$H$5:$FY$1802,MATCH($A448,$A$5:$A$1802,0),0),$H$2)</f>
        <v>-</v>
      </c>
      <c r="EX448" s="188" t="str">
        <f>IFERROR(HLOOKUP(EX$1,$H$5:$FY$1802,MATCH($A448,$A$5:$A$1802,0),0)*HLOOKUP(EX$2,$H$5:$FY$1802,MATCH($A448,$A$5:$A$1802,0),0),$H$2)</f>
        <v>-</v>
      </c>
      <c r="EY448" s="188" t="str">
        <f>IFERROR(HLOOKUP(EY$1,$H$5:$FY$1802,MATCH($A448,$A$5:$A$1802,0),0)*HLOOKUP(EY$2,$H$5:$FY$1802,MATCH($A448,$A$5:$A$1802,0),0),$H$2)</f>
        <v>-</v>
      </c>
      <c r="EZ448" s="188" t="str">
        <f>IFERROR(HLOOKUP(EZ$1,$H$5:$FY$1802,MATCH($A448,$A$5:$A$1802,0),0)*HLOOKUP(EZ$2,$H$5:$FY$1802,MATCH($A448,$A$5:$A$1802,0),0),$H$2)</f>
        <v>-</v>
      </c>
      <c r="FA448" s="188" t="str">
        <f>IFERROR(HLOOKUP(FA$1,$H$5:$FY$1802,MATCH($A448,$A$5:$A$1802,0),0)*HLOOKUP(FA$2,$H$5:$FY$1802,MATCH($A448,$A$5:$A$1802,0),0),$H$2)</f>
        <v>-</v>
      </c>
      <c r="FB448" s="188">
        <f>IFERROR(HLOOKUP(FB$1,$H$5:$FY$1802,MATCH($A448,$A$5:$A$1802,0),0)*HLOOKUP(FB$2,$H$5:$FY$1802,MATCH($A448,$A$5:$A$1802,0),0),$H$2)</f>
        <v>0</v>
      </c>
      <c r="FC448" s="188">
        <f>IFERROR(HLOOKUP(FC$1,$H$5:$FY$1802,MATCH($A448,$A$5:$A$1802,0),0)*HLOOKUP(FC$2,$H$5:$FY$1802,MATCH($A448,$A$5:$A$1802,0),0),$H$2)</f>
        <v>907256</v>
      </c>
      <c r="FD448" s="188">
        <f>IFERROR(HLOOKUP(FD$1,$H$5:$FY$1802,MATCH($A448,$A$5:$A$1802,0),0)*HLOOKUP(FD$2,$H$5:$FY$1802,MATCH($A448,$A$5:$A$1802,0),0),$H$2)</f>
        <v>7020006</v>
      </c>
      <c r="FE448" s="188">
        <f>IFERROR(HLOOKUP(FE$1,$H$5:$FY$1802,MATCH($A448,$A$5:$A$1802,0),0)*HLOOKUP(FE$2,$H$5:$FY$1802,MATCH($A448,$A$5:$A$1802,0),0),$H$2)</f>
        <v>22344960</v>
      </c>
      <c r="FF448" s="188">
        <f>IFERROR(HLOOKUP(FF$1,$H$5:$FY$1802,MATCH($A448,$A$5:$A$1802,0),0)*HLOOKUP(FF$2,$H$5:$FY$1802,MATCH($A448,$A$5:$A$1802,0),0),$H$2)</f>
        <v>684947</v>
      </c>
      <c r="FG448" s="188">
        <f>IFERROR(HLOOKUP(FG$1,$H$5:$FY$1802,MATCH($A448,$A$5:$A$1802,0),0)*HLOOKUP(FG$2,$H$5:$FY$1802,MATCH($A448,$A$5:$A$1802,0),0),$H$2)</f>
        <v>23230720</v>
      </c>
      <c r="FH448" s="189"/>
      <c r="FI448" s="406">
        <f t="shared" si="1095"/>
        <v>2.6026611009653013</v>
      </c>
      <c r="FJ448" s="406">
        <f t="shared" si="1095"/>
        <v>1.9992173232454995</v>
      </c>
      <c r="FK448" s="406">
        <f t="shared" si="1096"/>
        <v>2.5707300432112805</v>
      </c>
      <c r="FL448" s="406">
        <f t="shared" si="1097"/>
        <v>2.0054582670002272</v>
      </c>
      <c r="FM448" s="406">
        <f t="shared" si="1098"/>
        <v>1.5458391844327322</v>
      </c>
      <c r="FN448" s="406">
        <f t="shared" si="1099"/>
        <v>1.143818503455948</v>
      </c>
      <c r="FO448" s="406">
        <f t="shared" si="1100"/>
        <v>1.6551957576441385</v>
      </c>
      <c r="FP448" s="406">
        <f t="shared" si="1101"/>
        <v>1.1335890781902291</v>
      </c>
      <c r="FQ448" s="406">
        <f t="shared" si="1102"/>
        <v>1.4359150102810143</v>
      </c>
      <c r="FR448" s="406">
        <f t="shared" si="1103"/>
        <v>1.052090472926662</v>
      </c>
      <c r="FS448" s="410"/>
    </row>
    <row r="449" spans="1:175" ht="10.35" customHeight="1" x14ac:dyDescent="0.2">
      <c r="A449" s="74" t="str">
        <f t="shared" si="1090"/>
        <v>2018-19FEBRUARYRX6</v>
      </c>
      <c r="B449" s="163" t="str">
        <f t="shared" si="1089"/>
        <v>2018-19</v>
      </c>
      <c r="C449" s="26" t="s">
        <v>837</v>
      </c>
      <c r="D449" s="163" t="str">
        <f>INDEX($FV$16:$FW$26,MATCH($F449,$FV$16:$FV$26,0),2)</f>
        <v>Y63</v>
      </c>
      <c r="E449" s="163" t="str">
        <f>VLOOKUP($D449,$FW$8:$FX$14,2,0)</f>
        <v>North East and Yorkshire</v>
      </c>
      <c r="F449" s="271" t="s">
        <v>857</v>
      </c>
      <c r="G449" s="271" t="s">
        <v>875</v>
      </c>
      <c r="H449" s="272">
        <v>43912</v>
      </c>
      <c r="I449" s="272">
        <v>29511</v>
      </c>
      <c r="J449" s="272">
        <v>259680</v>
      </c>
      <c r="K449" s="272">
        <v>9</v>
      </c>
      <c r="L449" s="272">
        <v>1</v>
      </c>
      <c r="M449" s="272" t="s">
        <v>44</v>
      </c>
      <c r="N449" s="272">
        <v>34</v>
      </c>
      <c r="O449" s="272">
        <v>76</v>
      </c>
      <c r="P449" s="272" t="s">
        <v>44</v>
      </c>
      <c r="Q449" s="272" t="s">
        <v>44</v>
      </c>
      <c r="R449" s="272" t="s">
        <v>44</v>
      </c>
      <c r="S449" s="272" t="s">
        <v>44</v>
      </c>
      <c r="T449" s="272">
        <v>32797</v>
      </c>
      <c r="U449" s="272">
        <v>2385</v>
      </c>
      <c r="V449" s="272">
        <v>1577</v>
      </c>
      <c r="W449" s="272">
        <v>18417</v>
      </c>
      <c r="X449" s="272">
        <v>7359</v>
      </c>
      <c r="Y449" s="272">
        <v>369</v>
      </c>
      <c r="Z449" s="272">
        <v>886236</v>
      </c>
      <c r="AA449" s="272">
        <v>372</v>
      </c>
      <c r="AB449" s="272">
        <v>637</v>
      </c>
      <c r="AC449" s="272">
        <v>726826</v>
      </c>
      <c r="AD449" s="272">
        <v>461</v>
      </c>
      <c r="AE449" s="272">
        <v>813</v>
      </c>
      <c r="AF449" s="272">
        <v>28944186</v>
      </c>
      <c r="AG449" s="272">
        <v>1572</v>
      </c>
      <c r="AH449" s="272">
        <v>3287</v>
      </c>
      <c r="AI449" s="272">
        <v>42418470</v>
      </c>
      <c r="AJ449" s="272">
        <v>5764</v>
      </c>
      <c r="AK449" s="272">
        <v>14221</v>
      </c>
      <c r="AL449" s="272">
        <v>1717742</v>
      </c>
      <c r="AM449" s="272">
        <v>4655</v>
      </c>
      <c r="AN449" s="272">
        <v>10591</v>
      </c>
      <c r="AO449" s="272">
        <v>1641</v>
      </c>
      <c r="AP449" s="272">
        <v>59</v>
      </c>
      <c r="AQ449" s="272">
        <v>344</v>
      </c>
      <c r="AR449" s="272">
        <v>2568</v>
      </c>
      <c r="AS449" s="272">
        <v>81</v>
      </c>
      <c r="AT449" s="272">
        <v>1157</v>
      </c>
      <c r="AU449" s="272">
        <v>0</v>
      </c>
      <c r="AV449" s="272">
        <v>19250</v>
      </c>
      <c r="AW449" s="272">
        <v>3434</v>
      </c>
      <c r="AX449" s="272">
        <v>8472</v>
      </c>
      <c r="AY449" s="272">
        <v>31156</v>
      </c>
      <c r="AZ449" s="272">
        <v>4502</v>
      </c>
      <c r="BA449" s="272">
        <v>3696</v>
      </c>
      <c r="BB449" s="272">
        <v>2930</v>
      </c>
      <c r="BC449" s="272">
        <v>2424</v>
      </c>
      <c r="BD449" s="272">
        <v>23897</v>
      </c>
      <c r="BE449" s="272">
        <v>20385</v>
      </c>
      <c r="BF449" s="272">
        <v>11258</v>
      </c>
      <c r="BG449" s="272">
        <v>7325</v>
      </c>
      <c r="BH449" s="272">
        <v>552</v>
      </c>
      <c r="BI449" s="272">
        <v>348</v>
      </c>
      <c r="BJ449" s="272" t="s">
        <v>44</v>
      </c>
      <c r="BK449" s="272" t="s">
        <v>44</v>
      </c>
      <c r="BL449" s="272" t="s">
        <v>44</v>
      </c>
      <c r="BM449" s="272" t="s">
        <v>44</v>
      </c>
      <c r="BN449" s="272" t="s">
        <v>44</v>
      </c>
      <c r="BO449" s="272" t="s">
        <v>44</v>
      </c>
      <c r="BP449" s="272" t="s">
        <v>44</v>
      </c>
      <c r="BQ449" s="272" t="s">
        <v>44</v>
      </c>
      <c r="BR449" s="272" t="s">
        <v>44</v>
      </c>
      <c r="BS449" s="272" t="s">
        <v>44</v>
      </c>
      <c r="BT449" s="272" t="s">
        <v>44</v>
      </c>
      <c r="BU449" s="272" t="s">
        <v>44</v>
      </c>
      <c r="BV449" s="272" t="s">
        <v>44</v>
      </c>
      <c r="BW449" s="272" t="s">
        <v>44</v>
      </c>
      <c r="BX449" s="272" t="s">
        <v>44</v>
      </c>
      <c r="BY449" s="272" t="s">
        <v>44</v>
      </c>
      <c r="BZ449" s="272" t="s">
        <v>44</v>
      </c>
      <c r="CA449" s="272" t="s">
        <v>44</v>
      </c>
      <c r="CB449" s="272" t="s">
        <v>44</v>
      </c>
      <c r="CC449" s="272" t="s">
        <v>44</v>
      </c>
      <c r="CD449" s="272" t="s">
        <v>44</v>
      </c>
      <c r="CE449" s="272" t="s">
        <v>44</v>
      </c>
      <c r="CF449" s="272" t="s">
        <v>44</v>
      </c>
      <c r="CG449" s="272" t="s">
        <v>44</v>
      </c>
      <c r="CH449" s="272" t="s">
        <v>44</v>
      </c>
      <c r="CI449" s="272" t="s">
        <v>44</v>
      </c>
      <c r="CJ449" s="272" t="s">
        <v>44</v>
      </c>
      <c r="CK449" s="272" t="s">
        <v>44</v>
      </c>
      <c r="CL449" s="272" t="s">
        <v>44</v>
      </c>
      <c r="CM449" s="272" t="s">
        <v>44</v>
      </c>
      <c r="CN449" s="272" t="s">
        <v>44</v>
      </c>
      <c r="CO449" s="272" t="s">
        <v>44</v>
      </c>
      <c r="CP449" s="272" t="s">
        <v>44</v>
      </c>
      <c r="CQ449" s="272" t="s">
        <v>44</v>
      </c>
      <c r="CR449" s="272" t="s">
        <v>44</v>
      </c>
      <c r="CS449" s="272" t="s">
        <v>44</v>
      </c>
      <c r="CT449" s="272" t="s">
        <v>44</v>
      </c>
      <c r="CU449" s="272" t="s">
        <v>44</v>
      </c>
      <c r="CV449" s="272" t="s">
        <v>44</v>
      </c>
      <c r="CW449" s="272" t="s">
        <v>44</v>
      </c>
      <c r="CX449" s="272">
        <v>92</v>
      </c>
      <c r="CY449" s="272">
        <v>49374</v>
      </c>
      <c r="CZ449" s="272">
        <v>537</v>
      </c>
      <c r="DA449" s="272">
        <v>764</v>
      </c>
      <c r="DB449" s="272">
        <v>1499</v>
      </c>
      <c r="DC449" s="272">
        <v>48177</v>
      </c>
      <c r="DD449" s="272">
        <v>32</v>
      </c>
      <c r="DE449" s="272">
        <v>66</v>
      </c>
      <c r="DF449" s="272" t="s">
        <v>44</v>
      </c>
      <c r="DG449" s="272" t="s">
        <v>44</v>
      </c>
      <c r="DH449" s="272" t="s">
        <v>44</v>
      </c>
      <c r="DI449" s="272" t="s">
        <v>44</v>
      </c>
      <c r="DJ449" s="272" t="s">
        <v>44</v>
      </c>
      <c r="DK449" s="272">
        <v>0</v>
      </c>
      <c r="DL449" s="250">
        <v>0</v>
      </c>
      <c r="DM449" s="250">
        <v>965</v>
      </c>
      <c r="DN449" s="250">
        <v>0</v>
      </c>
      <c r="DO449" s="250">
        <v>265</v>
      </c>
      <c r="DP449" s="250">
        <v>0</v>
      </c>
      <c r="DQ449" s="250">
        <v>0</v>
      </c>
      <c r="DR449" s="250">
        <v>0</v>
      </c>
      <c r="DS449" s="250">
        <v>9045400</v>
      </c>
      <c r="DT449" s="250">
        <v>9373</v>
      </c>
      <c r="DU449" s="250">
        <v>21942</v>
      </c>
      <c r="DV449" s="250">
        <v>0</v>
      </c>
      <c r="DW449" s="250">
        <v>0</v>
      </c>
      <c r="DX449" s="250">
        <v>0</v>
      </c>
      <c r="DY449" s="250">
        <v>3086508</v>
      </c>
      <c r="DZ449" s="250">
        <v>11647</v>
      </c>
      <c r="EA449" s="250">
        <v>27631</v>
      </c>
      <c r="EB449" s="155"/>
      <c r="EC449" s="75">
        <f t="shared" si="1091"/>
        <v>2</v>
      </c>
      <c r="ED449" s="74">
        <f t="shared" si="1092"/>
        <v>2019</v>
      </c>
      <c r="EE449" s="165">
        <f t="shared" si="1093"/>
        <v>43497</v>
      </c>
      <c r="EF449" s="157">
        <f t="shared" si="1094"/>
        <v>28</v>
      </c>
      <c r="EG449" s="156"/>
      <c r="EH449" s="166">
        <f>IFERROR(HLOOKUP(EH$1,$H$5:$FY$1802,MATCH($A449,$A$5:$A$1802,0),0)*HLOOKUP(EH$2,$H$5:$FY$1802,MATCH($A449,$A$5:$A$1802,0),0),$H$2)</f>
        <v>29511</v>
      </c>
      <c r="EI449" s="166" t="str">
        <f>IFERROR(HLOOKUP(EI$1,$H$5:$FY$1802,MATCH($A449,$A$5:$A$1802,0),0)*HLOOKUP(EI$2,$H$5:$FY$1802,MATCH($A449,$A$5:$A$1802,0),0),$H$2)</f>
        <v>-</v>
      </c>
      <c r="EJ449" s="166">
        <f>IFERROR(HLOOKUP(EJ$1,$H$5:$FY$1802,MATCH($A449,$A$5:$A$1802,0),0)*HLOOKUP(EJ$2,$H$5:$FY$1802,MATCH($A449,$A$5:$A$1802,0),0),$H$2)</f>
        <v>1003374</v>
      </c>
      <c r="EK449" s="166">
        <f>IFERROR(HLOOKUP(EK$1,$H$5:$FY$1802,MATCH($A449,$A$5:$A$1802,0),0)*HLOOKUP(EK$2,$H$5:$FY$1802,MATCH($A449,$A$5:$A$1802,0),0),$H$2)</f>
        <v>2242836</v>
      </c>
      <c r="EL449" s="166">
        <f>IFERROR(HLOOKUP(EL$1,$H$5:$FY$1802,MATCH($A449,$A$5:$A$1802,0),0)*HLOOKUP(EL$2,$H$5:$FY$1802,MATCH($A449,$A$5:$A$1802,0),0),$H$2)</f>
        <v>1519245</v>
      </c>
      <c r="EM449" s="166">
        <f>IFERROR(HLOOKUP(EM$1,$H$5:$FY$1802,MATCH($A449,$A$5:$A$1802,0),0)*HLOOKUP(EM$2,$H$5:$FY$1802,MATCH($A449,$A$5:$A$1802,0),0),$H$2)</f>
        <v>1282101</v>
      </c>
      <c r="EN449" s="166">
        <f>IFERROR(HLOOKUP(EN$1,$H$5:$FY$1802,MATCH($A449,$A$5:$A$1802,0),0)*HLOOKUP(EN$2,$H$5:$FY$1802,MATCH($A449,$A$5:$A$1802,0),0),$H$2)</f>
        <v>60536679</v>
      </c>
      <c r="EO449" s="166">
        <f>IFERROR(HLOOKUP(EO$1,$H$5:$FY$1802,MATCH($A449,$A$5:$A$1802,0),0)*HLOOKUP(EO$2,$H$5:$FY$1802,MATCH($A449,$A$5:$A$1802,0),0),$H$2)</f>
        <v>104652339</v>
      </c>
      <c r="EP449" s="166">
        <f>IFERROR(HLOOKUP(EP$1,$H$5:$FY$1802,MATCH($A449,$A$5:$A$1802,0),0)*HLOOKUP(EP$2,$H$5:$FY$1802,MATCH($A449,$A$5:$A$1802,0),0),$H$2)</f>
        <v>3908079</v>
      </c>
      <c r="EQ449" s="166" t="str">
        <f>IFERROR(HLOOKUP(EQ$1,$H$5:$FY$1802,MATCH($A449,$A$5:$A$1802,0),0)*HLOOKUP(EQ$2,$H$5:$FY$1802,MATCH($A449,$A$5:$A$1802,0),0),$H$2)</f>
        <v>-</v>
      </c>
      <c r="ER449" s="166" t="str">
        <f>IFERROR(HLOOKUP(ER$1,$H$5:$FY$1802,MATCH($A449,$A$5:$A$1802,0),0)*HLOOKUP(ER$2,$H$5:$FY$1802,MATCH($A449,$A$5:$A$1802,0),0),$H$2)</f>
        <v>-</v>
      </c>
      <c r="ES449" s="166" t="str">
        <f>IFERROR(HLOOKUP(ES$1,$H$5:$FY$1802,MATCH($A449,$A$5:$A$1802,0),0)*HLOOKUP(ES$2,$H$5:$FY$1802,MATCH($A449,$A$5:$A$1802,0),0),$H$2)</f>
        <v>-</v>
      </c>
      <c r="ET449" s="166" t="str">
        <f>IFERROR(HLOOKUP(ET$1,$H$5:$FY$1802,MATCH($A449,$A$5:$A$1802,0),0)*HLOOKUP(ET$2,$H$5:$FY$1802,MATCH($A449,$A$5:$A$1802,0),0),$H$2)</f>
        <v>-</v>
      </c>
      <c r="EU449" s="166" t="str">
        <f>IFERROR(HLOOKUP(EU$1,$H$5:$FY$1802,MATCH($A449,$A$5:$A$1802,0),0)*HLOOKUP(EU$2,$H$5:$FY$1802,MATCH($A449,$A$5:$A$1802,0),0),$H$2)</f>
        <v>-</v>
      </c>
      <c r="EV449" s="166" t="str">
        <f>IFERROR(HLOOKUP(EV$1,$H$5:$FY$1802,MATCH($A449,$A$5:$A$1802,0),0)*HLOOKUP(EV$2,$H$5:$FY$1802,MATCH($A449,$A$5:$A$1802,0),0),$H$2)</f>
        <v>-</v>
      </c>
      <c r="EW449" s="166" t="str">
        <f>IFERROR(HLOOKUP(EW$1,$H$5:$FY$1802,MATCH($A449,$A$5:$A$1802,0),0)*HLOOKUP(EW$2,$H$5:$FY$1802,MATCH($A449,$A$5:$A$1802,0),0),$H$2)</f>
        <v>-</v>
      </c>
      <c r="EX449" s="166" t="str">
        <f>IFERROR(HLOOKUP(EX$1,$H$5:$FY$1802,MATCH($A449,$A$5:$A$1802,0),0)*HLOOKUP(EX$2,$H$5:$FY$1802,MATCH($A449,$A$5:$A$1802,0),0),$H$2)</f>
        <v>-</v>
      </c>
      <c r="EY449" s="166" t="str">
        <f>IFERROR(HLOOKUP(EY$1,$H$5:$FY$1802,MATCH($A449,$A$5:$A$1802,0),0)*HLOOKUP(EY$2,$H$5:$FY$1802,MATCH($A449,$A$5:$A$1802,0),0),$H$2)</f>
        <v>-</v>
      </c>
      <c r="EZ449" s="166" t="str">
        <f>IFERROR(HLOOKUP(EZ$1,$H$5:$FY$1802,MATCH($A449,$A$5:$A$1802,0),0)*HLOOKUP(EZ$2,$H$5:$FY$1802,MATCH($A449,$A$5:$A$1802,0),0),$H$2)</f>
        <v>-</v>
      </c>
      <c r="FA449" s="166" t="str">
        <f>IFERROR(HLOOKUP(FA$1,$H$5:$FY$1802,MATCH($A449,$A$5:$A$1802,0),0)*HLOOKUP(FA$2,$H$5:$FY$1802,MATCH($A449,$A$5:$A$1802,0),0),$H$2)</f>
        <v>-</v>
      </c>
      <c r="FB449" s="166">
        <f>IFERROR(HLOOKUP(FB$1,$H$5:$FY$1802,MATCH($A449,$A$5:$A$1802,0),0)*HLOOKUP(FB$2,$H$5:$FY$1802,MATCH($A449,$A$5:$A$1802,0),0),$H$2)</f>
        <v>70288</v>
      </c>
      <c r="FC449" s="166">
        <f>IFERROR(HLOOKUP(FC$1,$H$5:$FY$1802,MATCH($A449,$A$5:$A$1802,0),0)*HLOOKUP(FC$2,$H$5:$FY$1802,MATCH($A449,$A$5:$A$1802,0),0),$H$2)</f>
        <v>98934</v>
      </c>
      <c r="FD449" s="166">
        <f>IFERROR(HLOOKUP(FD$1,$H$5:$FY$1802,MATCH($A449,$A$5:$A$1802,0),0)*HLOOKUP(FD$2,$H$5:$FY$1802,MATCH($A449,$A$5:$A$1802,0),0),$H$2)</f>
        <v>0</v>
      </c>
      <c r="FE449" s="166">
        <f>IFERROR(HLOOKUP(FE$1,$H$5:$FY$1802,MATCH($A449,$A$5:$A$1802,0),0)*HLOOKUP(FE$2,$H$5:$FY$1802,MATCH($A449,$A$5:$A$1802,0),0),$H$2)</f>
        <v>21174030</v>
      </c>
      <c r="FF449" s="166">
        <f>IFERROR(HLOOKUP(FF$1,$H$5:$FY$1802,MATCH($A449,$A$5:$A$1802,0),0)*HLOOKUP(FF$2,$H$5:$FY$1802,MATCH($A449,$A$5:$A$1802,0),0),$H$2)</f>
        <v>0</v>
      </c>
      <c r="FG449" s="166">
        <f>IFERROR(HLOOKUP(FG$1,$H$5:$FY$1802,MATCH($A449,$A$5:$A$1802,0),0)*HLOOKUP(FG$2,$H$5:$FY$1802,MATCH($A449,$A$5:$A$1802,0),0),$H$2)</f>
        <v>7322215</v>
      </c>
      <c r="FH449" s="152"/>
      <c r="FI449" s="405">
        <f t="shared" si="1095"/>
        <v>1.8876310272536687</v>
      </c>
      <c r="FJ449" s="405">
        <f t="shared" si="1095"/>
        <v>1.5496855345911951</v>
      </c>
      <c r="FK449" s="405">
        <f t="shared" si="1096"/>
        <v>1.8579581483830057</v>
      </c>
      <c r="FL449" s="405">
        <f t="shared" si="1097"/>
        <v>1.5370957514267596</v>
      </c>
      <c r="FM449" s="405">
        <f t="shared" si="1098"/>
        <v>1.2975511755443341</v>
      </c>
      <c r="FN449" s="405">
        <f t="shared" si="1099"/>
        <v>1.1068577944290601</v>
      </c>
      <c r="FO449" s="405">
        <f t="shared" si="1100"/>
        <v>1.5298274222041037</v>
      </c>
      <c r="FP449" s="405">
        <f t="shared" si="1101"/>
        <v>0.99537980703899986</v>
      </c>
      <c r="FQ449" s="405">
        <f t="shared" si="1102"/>
        <v>1.4959349593495934</v>
      </c>
      <c r="FR449" s="405">
        <f t="shared" si="1103"/>
        <v>0.94308943089430897</v>
      </c>
      <c r="FS449" s="65"/>
    </row>
    <row r="450" spans="1:175" ht="10.35" customHeight="1" x14ac:dyDescent="0.2">
      <c r="A450" s="74" t="str">
        <f t="shared" si="1090"/>
        <v>2018-19FEBRUARYRX7</v>
      </c>
      <c r="B450" s="163" t="str">
        <f t="shared" ref="B450:B513" si="1104">IF($C450="April",LEFT($B439,4)+1&amp;"-"&amp;RIGHT($B439,2)+1,$B439)</f>
        <v>2018-19</v>
      </c>
      <c r="C450" s="26" t="s">
        <v>837</v>
      </c>
      <c r="D450" s="163" t="str">
        <f>INDEX($FV$16:$FW$26,MATCH($F450,$FV$16:$FV$26,0),2)</f>
        <v>Y62</v>
      </c>
      <c r="E450" s="163" t="str">
        <f>VLOOKUP($D450,$FW$8:$FX$14,2,0)</f>
        <v>North West</v>
      </c>
      <c r="F450" s="271" t="s">
        <v>859</v>
      </c>
      <c r="G450" s="271" t="s">
        <v>876</v>
      </c>
      <c r="H450" s="272">
        <v>119275</v>
      </c>
      <c r="I450" s="272">
        <v>95828</v>
      </c>
      <c r="J450" s="272">
        <v>1088632</v>
      </c>
      <c r="K450" s="272">
        <v>11</v>
      </c>
      <c r="L450" s="272">
        <v>1</v>
      </c>
      <c r="M450" s="272" t="s">
        <v>44</v>
      </c>
      <c r="N450" s="272">
        <v>74</v>
      </c>
      <c r="O450" s="272">
        <v>127</v>
      </c>
      <c r="P450" s="272" t="s">
        <v>44</v>
      </c>
      <c r="Q450" s="272" t="s">
        <v>44</v>
      </c>
      <c r="R450" s="272" t="s">
        <v>44</v>
      </c>
      <c r="S450" s="272" t="s">
        <v>44</v>
      </c>
      <c r="T450" s="272">
        <v>89472</v>
      </c>
      <c r="U450" s="272">
        <v>8763</v>
      </c>
      <c r="V450" s="272">
        <v>6281</v>
      </c>
      <c r="W450" s="272">
        <v>47234</v>
      </c>
      <c r="X450" s="272">
        <v>18713</v>
      </c>
      <c r="Y450" s="272">
        <v>3594</v>
      </c>
      <c r="Z450" s="272">
        <v>4217767</v>
      </c>
      <c r="AA450" s="272">
        <v>481</v>
      </c>
      <c r="AB450" s="272">
        <v>809</v>
      </c>
      <c r="AC450" s="272">
        <v>4153772</v>
      </c>
      <c r="AD450" s="272">
        <v>661</v>
      </c>
      <c r="AE450" s="272">
        <v>1115</v>
      </c>
      <c r="AF450" s="272">
        <v>76540749</v>
      </c>
      <c r="AG450" s="272">
        <v>1620</v>
      </c>
      <c r="AH450" s="272">
        <v>3479</v>
      </c>
      <c r="AI450" s="272">
        <v>87852230</v>
      </c>
      <c r="AJ450" s="272">
        <v>4695</v>
      </c>
      <c r="AK450" s="272">
        <v>11033</v>
      </c>
      <c r="AL450" s="272">
        <v>22316852</v>
      </c>
      <c r="AM450" s="272">
        <v>6209</v>
      </c>
      <c r="AN450" s="272">
        <v>12683</v>
      </c>
      <c r="AO450" s="272">
        <v>6382</v>
      </c>
      <c r="AP450" s="272">
        <v>515</v>
      </c>
      <c r="AQ450" s="272">
        <v>3757</v>
      </c>
      <c r="AR450" s="272">
        <v>5450</v>
      </c>
      <c r="AS450" s="272">
        <v>254</v>
      </c>
      <c r="AT450" s="272">
        <v>1856</v>
      </c>
      <c r="AU450" s="272">
        <v>0</v>
      </c>
      <c r="AV450" s="272">
        <v>54402</v>
      </c>
      <c r="AW450" s="272">
        <v>5394</v>
      </c>
      <c r="AX450" s="272">
        <v>23294</v>
      </c>
      <c r="AY450" s="272">
        <v>83090</v>
      </c>
      <c r="AZ450" s="272">
        <v>18023</v>
      </c>
      <c r="BA450" s="272">
        <v>14401</v>
      </c>
      <c r="BB450" s="272">
        <v>12786</v>
      </c>
      <c r="BC450" s="272">
        <v>10368</v>
      </c>
      <c r="BD450" s="272">
        <v>59985</v>
      </c>
      <c r="BE450" s="272">
        <v>50398</v>
      </c>
      <c r="BF450" s="272">
        <v>25953</v>
      </c>
      <c r="BG450" s="272">
        <v>19971</v>
      </c>
      <c r="BH450" s="272">
        <v>4508</v>
      </c>
      <c r="BI450" s="272">
        <v>3850</v>
      </c>
      <c r="BJ450" s="272" t="s">
        <v>44</v>
      </c>
      <c r="BK450" s="272" t="s">
        <v>44</v>
      </c>
      <c r="BL450" s="272" t="s">
        <v>44</v>
      </c>
      <c r="BM450" s="272" t="s">
        <v>44</v>
      </c>
      <c r="BN450" s="272" t="s">
        <v>44</v>
      </c>
      <c r="BO450" s="272" t="s">
        <v>44</v>
      </c>
      <c r="BP450" s="272" t="s">
        <v>44</v>
      </c>
      <c r="BQ450" s="272" t="s">
        <v>44</v>
      </c>
      <c r="BR450" s="272" t="s">
        <v>44</v>
      </c>
      <c r="BS450" s="272" t="s">
        <v>44</v>
      </c>
      <c r="BT450" s="272" t="s">
        <v>44</v>
      </c>
      <c r="BU450" s="272" t="s">
        <v>44</v>
      </c>
      <c r="BV450" s="272" t="s">
        <v>44</v>
      </c>
      <c r="BW450" s="272" t="s">
        <v>44</v>
      </c>
      <c r="BX450" s="272" t="s">
        <v>44</v>
      </c>
      <c r="BY450" s="272" t="s">
        <v>44</v>
      </c>
      <c r="BZ450" s="272" t="s">
        <v>44</v>
      </c>
      <c r="CA450" s="272" t="s">
        <v>44</v>
      </c>
      <c r="CB450" s="272" t="s">
        <v>44</v>
      </c>
      <c r="CC450" s="272" t="s">
        <v>44</v>
      </c>
      <c r="CD450" s="272" t="s">
        <v>44</v>
      </c>
      <c r="CE450" s="272" t="s">
        <v>44</v>
      </c>
      <c r="CF450" s="272" t="s">
        <v>44</v>
      </c>
      <c r="CG450" s="272" t="s">
        <v>44</v>
      </c>
      <c r="CH450" s="272" t="s">
        <v>44</v>
      </c>
      <c r="CI450" s="272" t="s">
        <v>44</v>
      </c>
      <c r="CJ450" s="272" t="s">
        <v>44</v>
      </c>
      <c r="CK450" s="272" t="s">
        <v>44</v>
      </c>
      <c r="CL450" s="272" t="s">
        <v>44</v>
      </c>
      <c r="CM450" s="272" t="s">
        <v>44</v>
      </c>
      <c r="CN450" s="272" t="s">
        <v>44</v>
      </c>
      <c r="CO450" s="272" t="s">
        <v>44</v>
      </c>
      <c r="CP450" s="272" t="s">
        <v>44</v>
      </c>
      <c r="CQ450" s="272" t="s">
        <v>44</v>
      </c>
      <c r="CR450" s="272" t="s">
        <v>44</v>
      </c>
      <c r="CS450" s="272" t="s">
        <v>44</v>
      </c>
      <c r="CT450" s="272" t="s">
        <v>44</v>
      </c>
      <c r="CU450" s="272" t="s">
        <v>44</v>
      </c>
      <c r="CV450" s="272" t="s">
        <v>44</v>
      </c>
      <c r="CW450" s="272" t="s">
        <v>44</v>
      </c>
      <c r="CX450" s="272">
        <v>0</v>
      </c>
      <c r="CY450" s="272">
        <v>0</v>
      </c>
      <c r="CZ450" s="272">
        <v>0</v>
      </c>
      <c r="DA450" s="272">
        <v>0</v>
      </c>
      <c r="DB450" s="272">
        <v>4832</v>
      </c>
      <c r="DC450" s="272">
        <v>181745</v>
      </c>
      <c r="DD450" s="272">
        <v>38</v>
      </c>
      <c r="DE450" s="272">
        <v>79</v>
      </c>
      <c r="DF450" s="272" t="s">
        <v>44</v>
      </c>
      <c r="DG450" s="272" t="s">
        <v>44</v>
      </c>
      <c r="DH450" s="272" t="s">
        <v>44</v>
      </c>
      <c r="DI450" s="272" t="s">
        <v>44</v>
      </c>
      <c r="DJ450" s="272" t="s">
        <v>44</v>
      </c>
      <c r="DK450" s="272">
        <v>1603</v>
      </c>
      <c r="DL450" s="250">
        <v>1187</v>
      </c>
      <c r="DM450" s="250">
        <v>746</v>
      </c>
      <c r="DN450" s="250">
        <v>27</v>
      </c>
      <c r="DO450" s="250">
        <v>610</v>
      </c>
      <c r="DP450" s="250">
        <v>5400690</v>
      </c>
      <c r="DQ450" s="250">
        <v>4550</v>
      </c>
      <c r="DR450" s="250">
        <v>9953</v>
      </c>
      <c r="DS450" s="250">
        <v>3649765</v>
      </c>
      <c r="DT450" s="250">
        <v>4892</v>
      </c>
      <c r="DU450" s="250">
        <v>10835</v>
      </c>
      <c r="DV450" s="250">
        <v>175217</v>
      </c>
      <c r="DW450" s="250">
        <v>6490</v>
      </c>
      <c r="DX450" s="250">
        <v>15235</v>
      </c>
      <c r="DY450" s="250">
        <v>4094502</v>
      </c>
      <c r="DZ450" s="250">
        <v>6712</v>
      </c>
      <c r="EA450" s="250">
        <v>14603</v>
      </c>
      <c r="EB450" s="155"/>
      <c r="EC450" s="75">
        <f t="shared" si="1091"/>
        <v>2</v>
      </c>
      <c r="ED450" s="74">
        <f t="shared" si="1092"/>
        <v>2019</v>
      </c>
      <c r="EE450" s="165">
        <f t="shared" si="1093"/>
        <v>43497</v>
      </c>
      <c r="EF450" s="157">
        <f t="shared" si="1094"/>
        <v>28</v>
      </c>
      <c r="EG450" s="156"/>
      <c r="EH450" s="166">
        <f>IFERROR(HLOOKUP(EH$1,$H$5:$FY$1802,MATCH($A450,$A$5:$A$1802,0),0)*HLOOKUP(EH$2,$H$5:$FY$1802,MATCH($A450,$A$5:$A$1802,0),0),$H$2)</f>
        <v>95828</v>
      </c>
      <c r="EI450" s="166" t="str">
        <f>IFERROR(HLOOKUP(EI$1,$H$5:$FY$1802,MATCH($A450,$A$5:$A$1802,0),0)*HLOOKUP(EI$2,$H$5:$FY$1802,MATCH($A450,$A$5:$A$1802,0),0),$H$2)</f>
        <v>-</v>
      </c>
      <c r="EJ450" s="166">
        <f>IFERROR(HLOOKUP(EJ$1,$H$5:$FY$1802,MATCH($A450,$A$5:$A$1802,0),0)*HLOOKUP(EJ$2,$H$5:$FY$1802,MATCH($A450,$A$5:$A$1802,0),0),$H$2)</f>
        <v>7091272</v>
      </c>
      <c r="EK450" s="166">
        <f>IFERROR(HLOOKUP(EK$1,$H$5:$FY$1802,MATCH($A450,$A$5:$A$1802,0),0)*HLOOKUP(EK$2,$H$5:$FY$1802,MATCH($A450,$A$5:$A$1802,0),0),$H$2)</f>
        <v>12170156</v>
      </c>
      <c r="EL450" s="166">
        <f>IFERROR(HLOOKUP(EL$1,$H$5:$FY$1802,MATCH($A450,$A$5:$A$1802,0),0)*HLOOKUP(EL$2,$H$5:$FY$1802,MATCH($A450,$A$5:$A$1802,0),0),$H$2)</f>
        <v>7089267</v>
      </c>
      <c r="EM450" s="166">
        <f>IFERROR(HLOOKUP(EM$1,$H$5:$FY$1802,MATCH($A450,$A$5:$A$1802,0),0)*HLOOKUP(EM$2,$H$5:$FY$1802,MATCH($A450,$A$5:$A$1802,0),0),$H$2)</f>
        <v>7003315</v>
      </c>
      <c r="EN450" s="166">
        <f>IFERROR(HLOOKUP(EN$1,$H$5:$FY$1802,MATCH($A450,$A$5:$A$1802,0),0)*HLOOKUP(EN$2,$H$5:$FY$1802,MATCH($A450,$A$5:$A$1802,0),0),$H$2)</f>
        <v>164327086</v>
      </c>
      <c r="EO450" s="166">
        <f>IFERROR(HLOOKUP(EO$1,$H$5:$FY$1802,MATCH($A450,$A$5:$A$1802,0),0)*HLOOKUP(EO$2,$H$5:$FY$1802,MATCH($A450,$A$5:$A$1802,0),0),$H$2)</f>
        <v>206460529</v>
      </c>
      <c r="EP450" s="166">
        <f>IFERROR(HLOOKUP(EP$1,$H$5:$FY$1802,MATCH($A450,$A$5:$A$1802,0),0)*HLOOKUP(EP$2,$H$5:$FY$1802,MATCH($A450,$A$5:$A$1802,0),0),$H$2)</f>
        <v>45582702</v>
      </c>
      <c r="EQ450" s="166" t="str">
        <f>IFERROR(HLOOKUP(EQ$1,$H$5:$FY$1802,MATCH($A450,$A$5:$A$1802,0),0)*HLOOKUP(EQ$2,$H$5:$FY$1802,MATCH($A450,$A$5:$A$1802,0),0),$H$2)</f>
        <v>-</v>
      </c>
      <c r="ER450" s="166" t="str">
        <f>IFERROR(HLOOKUP(ER$1,$H$5:$FY$1802,MATCH($A450,$A$5:$A$1802,0),0)*HLOOKUP(ER$2,$H$5:$FY$1802,MATCH($A450,$A$5:$A$1802,0),0),$H$2)</f>
        <v>-</v>
      </c>
      <c r="ES450" s="166" t="str">
        <f>IFERROR(HLOOKUP(ES$1,$H$5:$FY$1802,MATCH($A450,$A$5:$A$1802,0),0)*HLOOKUP(ES$2,$H$5:$FY$1802,MATCH($A450,$A$5:$A$1802,0),0),$H$2)</f>
        <v>-</v>
      </c>
      <c r="ET450" s="166" t="str">
        <f>IFERROR(HLOOKUP(ET$1,$H$5:$FY$1802,MATCH($A450,$A$5:$A$1802,0),0)*HLOOKUP(ET$2,$H$5:$FY$1802,MATCH($A450,$A$5:$A$1802,0),0),$H$2)</f>
        <v>-</v>
      </c>
      <c r="EU450" s="166" t="str">
        <f>IFERROR(HLOOKUP(EU$1,$H$5:$FY$1802,MATCH($A450,$A$5:$A$1802,0),0)*HLOOKUP(EU$2,$H$5:$FY$1802,MATCH($A450,$A$5:$A$1802,0),0),$H$2)</f>
        <v>-</v>
      </c>
      <c r="EV450" s="166" t="str">
        <f>IFERROR(HLOOKUP(EV$1,$H$5:$FY$1802,MATCH($A450,$A$5:$A$1802,0),0)*HLOOKUP(EV$2,$H$5:$FY$1802,MATCH($A450,$A$5:$A$1802,0),0),$H$2)</f>
        <v>-</v>
      </c>
      <c r="EW450" s="166" t="str">
        <f>IFERROR(HLOOKUP(EW$1,$H$5:$FY$1802,MATCH($A450,$A$5:$A$1802,0),0)*HLOOKUP(EW$2,$H$5:$FY$1802,MATCH($A450,$A$5:$A$1802,0),0),$H$2)</f>
        <v>-</v>
      </c>
      <c r="EX450" s="166" t="str">
        <f>IFERROR(HLOOKUP(EX$1,$H$5:$FY$1802,MATCH($A450,$A$5:$A$1802,0),0)*HLOOKUP(EX$2,$H$5:$FY$1802,MATCH($A450,$A$5:$A$1802,0),0),$H$2)</f>
        <v>-</v>
      </c>
      <c r="EY450" s="166" t="str">
        <f>IFERROR(HLOOKUP(EY$1,$H$5:$FY$1802,MATCH($A450,$A$5:$A$1802,0),0)*HLOOKUP(EY$2,$H$5:$FY$1802,MATCH($A450,$A$5:$A$1802,0),0),$H$2)</f>
        <v>-</v>
      </c>
      <c r="EZ450" s="166" t="str">
        <f>IFERROR(HLOOKUP(EZ$1,$H$5:$FY$1802,MATCH($A450,$A$5:$A$1802,0),0)*HLOOKUP(EZ$2,$H$5:$FY$1802,MATCH($A450,$A$5:$A$1802,0),0),$H$2)</f>
        <v>-</v>
      </c>
      <c r="FA450" s="166" t="str">
        <f>IFERROR(HLOOKUP(FA$1,$H$5:$FY$1802,MATCH($A450,$A$5:$A$1802,0),0)*HLOOKUP(FA$2,$H$5:$FY$1802,MATCH($A450,$A$5:$A$1802,0),0),$H$2)</f>
        <v>-</v>
      </c>
      <c r="FB450" s="166">
        <f>IFERROR(HLOOKUP(FB$1,$H$5:$FY$1802,MATCH($A450,$A$5:$A$1802,0),0)*HLOOKUP(FB$2,$H$5:$FY$1802,MATCH($A450,$A$5:$A$1802,0),0),$H$2)</f>
        <v>0</v>
      </c>
      <c r="FC450" s="166">
        <f>IFERROR(HLOOKUP(FC$1,$H$5:$FY$1802,MATCH($A450,$A$5:$A$1802,0),0)*HLOOKUP(FC$2,$H$5:$FY$1802,MATCH($A450,$A$5:$A$1802,0),0),$H$2)</f>
        <v>381728</v>
      </c>
      <c r="FD450" s="166">
        <f>IFERROR(HLOOKUP(FD$1,$H$5:$FY$1802,MATCH($A450,$A$5:$A$1802,0),0)*HLOOKUP(FD$2,$H$5:$FY$1802,MATCH($A450,$A$5:$A$1802,0),0),$H$2)</f>
        <v>11814211</v>
      </c>
      <c r="FE450" s="166">
        <f>IFERROR(HLOOKUP(FE$1,$H$5:$FY$1802,MATCH($A450,$A$5:$A$1802,0),0)*HLOOKUP(FE$2,$H$5:$FY$1802,MATCH($A450,$A$5:$A$1802,0),0),$H$2)</f>
        <v>8082910</v>
      </c>
      <c r="FF450" s="166">
        <f>IFERROR(HLOOKUP(FF$1,$H$5:$FY$1802,MATCH($A450,$A$5:$A$1802,0),0)*HLOOKUP(FF$2,$H$5:$FY$1802,MATCH($A450,$A$5:$A$1802,0),0),$H$2)</f>
        <v>411345</v>
      </c>
      <c r="FG450" s="166">
        <f>IFERROR(HLOOKUP(FG$1,$H$5:$FY$1802,MATCH($A450,$A$5:$A$1802,0),0)*HLOOKUP(FG$2,$H$5:$FY$1802,MATCH($A450,$A$5:$A$1802,0),0),$H$2)</f>
        <v>8907830</v>
      </c>
      <c r="FH450" s="152"/>
      <c r="FI450" s="405">
        <f t="shared" si="1095"/>
        <v>2.0567157366198789</v>
      </c>
      <c r="FJ450" s="405">
        <f t="shared" si="1095"/>
        <v>1.6433869679333561</v>
      </c>
      <c r="FK450" s="405">
        <f t="shared" si="1096"/>
        <v>2.0356631109695908</v>
      </c>
      <c r="FL450" s="405">
        <f t="shared" si="1097"/>
        <v>1.650692564878204</v>
      </c>
      <c r="FM450" s="405">
        <f t="shared" si="1098"/>
        <v>1.2699538468052674</v>
      </c>
      <c r="FN450" s="405">
        <f t="shared" si="1099"/>
        <v>1.0669856459330143</v>
      </c>
      <c r="FO450" s="405">
        <f t="shared" si="1100"/>
        <v>1.3868968097044836</v>
      </c>
      <c r="FP450" s="405">
        <f t="shared" si="1101"/>
        <v>1.0672259926254475</v>
      </c>
      <c r="FQ450" s="405">
        <f t="shared" si="1102"/>
        <v>1.2543127434613244</v>
      </c>
      <c r="FR450" s="405">
        <f t="shared" si="1103"/>
        <v>1.0712298274902616</v>
      </c>
      <c r="FS450" s="65"/>
    </row>
    <row r="451" spans="1:175" ht="10.35" customHeight="1" x14ac:dyDescent="0.2">
      <c r="A451" s="180" t="str">
        <f t="shared" si="1090"/>
        <v>2018-19FEBRUARYRYE</v>
      </c>
      <c r="B451" s="182" t="str">
        <f t="shared" si="1104"/>
        <v>2018-19</v>
      </c>
      <c r="C451" s="181" t="s">
        <v>837</v>
      </c>
      <c r="D451" s="182" t="str">
        <f>INDEX($FV$16:$FW$26,MATCH($F451,$FV$16:$FV$26,0),2)</f>
        <v>Y59</v>
      </c>
      <c r="E451" s="182" t="str">
        <f>VLOOKUP($D451,$FW$8:$FX$14,2,0)</f>
        <v>South East</v>
      </c>
      <c r="F451" s="273" t="s">
        <v>861</v>
      </c>
      <c r="G451" s="273" t="s">
        <v>877</v>
      </c>
      <c r="H451" s="274">
        <v>65898</v>
      </c>
      <c r="I451" s="274">
        <v>40764</v>
      </c>
      <c r="J451" s="274">
        <v>440082</v>
      </c>
      <c r="K451" s="274">
        <v>11</v>
      </c>
      <c r="L451" s="274">
        <v>3</v>
      </c>
      <c r="M451" s="274" t="s">
        <v>44</v>
      </c>
      <c r="N451" s="274">
        <v>61</v>
      </c>
      <c r="O451" s="274">
        <v>120</v>
      </c>
      <c r="P451" s="274" t="s">
        <v>44</v>
      </c>
      <c r="Q451" s="274" t="s">
        <v>44</v>
      </c>
      <c r="R451" s="274" t="s">
        <v>44</v>
      </c>
      <c r="S451" s="274" t="s">
        <v>44</v>
      </c>
      <c r="T451" s="274">
        <v>45713</v>
      </c>
      <c r="U451" s="274">
        <v>2424</v>
      </c>
      <c r="V451" s="274">
        <v>1511</v>
      </c>
      <c r="W451" s="274">
        <v>22857</v>
      </c>
      <c r="X451" s="274">
        <v>12913</v>
      </c>
      <c r="Y451" s="274">
        <v>725</v>
      </c>
      <c r="Z451" s="274">
        <v>1113646</v>
      </c>
      <c r="AA451" s="274">
        <v>459</v>
      </c>
      <c r="AB451" s="274">
        <v>828</v>
      </c>
      <c r="AC451" s="274">
        <v>996703</v>
      </c>
      <c r="AD451" s="274">
        <v>660</v>
      </c>
      <c r="AE451" s="274">
        <v>1249</v>
      </c>
      <c r="AF451" s="274">
        <v>27417248</v>
      </c>
      <c r="AG451" s="274">
        <v>1200</v>
      </c>
      <c r="AH451" s="274">
        <v>2441</v>
      </c>
      <c r="AI451" s="274">
        <v>52905579</v>
      </c>
      <c r="AJ451" s="274">
        <v>4097</v>
      </c>
      <c r="AK451" s="274">
        <v>9561</v>
      </c>
      <c r="AL451" s="274">
        <v>4439466</v>
      </c>
      <c r="AM451" s="274">
        <v>6123</v>
      </c>
      <c r="AN451" s="274">
        <v>14774</v>
      </c>
      <c r="AO451" s="274">
        <v>3222</v>
      </c>
      <c r="AP451" s="274">
        <v>25</v>
      </c>
      <c r="AQ451" s="274">
        <v>158</v>
      </c>
      <c r="AR451" s="274">
        <v>293</v>
      </c>
      <c r="AS451" s="274">
        <v>230</v>
      </c>
      <c r="AT451" s="274">
        <v>2809</v>
      </c>
      <c r="AU451" s="274">
        <v>0</v>
      </c>
      <c r="AV451" s="274">
        <v>24315</v>
      </c>
      <c r="AW451" s="274">
        <v>3005</v>
      </c>
      <c r="AX451" s="274">
        <v>15171</v>
      </c>
      <c r="AY451" s="274">
        <v>42491</v>
      </c>
      <c r="AZ451" s="274">
        <v>4796</v>
      </c>
      <c r="BA451" s="274">
        <v>3657</v>
      </c>
      <c r="BB451" s="274">
        <v>3016</v>
      </c>
      <c r="BC451" s="274">
        <v>2325</v>
      </c>
      <c r="BD451" s="274">
        <v>30922</v>
      </c>
      <c r="BE451" s="274">
        <v>25093</v>
      </c>
      <c r="BF451" s="274">
        <v>19078</v>
      </c>
      <c r="BG451" s="274">
        <v>14572</v>
      </c>
      <c r="BH451" s="274">
        <v>1164</v>
      </c>
      <c r="BI451" s="274">
        <v>845</v>
      </c>
      <c r="BJ451" s="274" t="s">
        <v>44</v>
      </c>
      <c r="BK451" s="274" t="s">
        <v>44</v>
      </c>
      <c r="BL451" s="274" t="s">
        <v>44</v>
      </c>
      <c r="BM451" s="274" t="s">
        <v>44</v>
      </c>
      <c r="BN451" s="274" t="s">
        <v>44</v>
      </c>
      <c r="BO451" s="274" t="s">
        <v>44</v>
      </c>
      <c r="BP451" s="274" t="s">
        <v>44</v>
      </c>
      <c r="BQ451" s="274" t="s">
        <v>44</v>
      </c>
      <c r="BR451" s="274" t="s">
        <v>44</v>
      </c>
      <c r="BS451" s="274" t="s">
        <v>44</v>
      </c>
      <c r="BT451" s="274" t="s">
        <v>44</v>
      </c>
      <c r="BU451" s="274" t="s">
        <v>44</v>
      </c>
      <c r="BV451" s="274" t="s">
        <v>44</v>
      </c>
      <c r="BW451" s="274" t="s">
        <v>44</v>
      </c>
      <c r="BX451" s="274" t="s">
        <v>44</v>
      </c>
      <c r="BY451" s="274" t="s">
        <v>44</v>
      </c>
      <c r="BZ451" s="274" t="s">
        <v>44</v>
      </c>
      <c r="CA451" s="274" t="s">
        <v>44</v>
      </c>
      <c r="CB451" s="274" t="s">
        <v>44</v>
      </c>
      <c r="CC451" s="274" t="s">
        <v>44</v>
      </c>
      <c r="CD451" s="274" t="s">
        <v>44</v>
      </c>
      <c r="CE451" s="274" t="s">
        <v>44</v>
      </c>
      <c r="CF451" s="274" t="s">
        <v>44</v>
      </c>
      <c r="CG451" s="274" t="s">
        <v>44</v>
      </c>
      <c r="CH451" s="274" t="s">
        <v>44</v>
      </c>
      <c r="CI451" s="274" t="s">
        <v>44</v>
      </c>
      <c r="CJ451" s="274" t="s">
        <v>44</v>
      </c>
      <c r="CK451" s="274" t="s">
        <v>44</v>
      </c>
      <c r="CL451" s="274" t="s">
        <v>44</v>
      </c>
      <c r="CM451" s="274" t="s">
        <v>44</v>
      </c>
      <c r="CN451" s="274" t="s">
        <v>44</v>
      </c>
      <c r="CO451" s="274" t="s">
        <v>44</v>
      </c>
      <c r="CP451" s="274" t="s">
        <v>44</v>
      </c>
      <c r="CQ451" s="274" t="s">
        <v>44</v>
      </c>
      <c r="CR451" s="274" t="s">
        <v>44</v>
      </c>
      <c r="CS451" s="274" t="s">
        <v>44</v>
      </c>
      <c r="CT451" s="274" t="s">
        <v>44</v>
      </c>
      <c r="CU451" s="274" t="s">
        <v>44</v>
      </c>
      <c r="CV451" s="274" t="s">
        <v>44</v>
      </c>
      <c r="CW451" s="274" t="s">
        <v>44</v>
      </c>
      <c r="CX451" s="274">
        <v>168</v>
      </c>
      <c r="CY451" s="274">
        <v>55658</v>
      </c>
      <c r="CZ451" s="274">
        <v>331</v>
      </c>
      <c r="DA451" s="274">
        <v>522</v>
      </c>
      <c r="DB451" s="274">
        <v>1878</v>
      </c>
      <c r="DC451" s="274">
        <v>75236</v>
      </c>
      <c r="DD451" s="274">
        <v>40</v>
      </c>
      <c r="DE451" s="274">
        <v>85</v>
      </c>
      <c r="DF451" s="274" t="s">
        <v>44</v>
      </c>
      <c r="DG451" s="274" t="s">
        <v>44</v>
      </c>
      <c r="DH451" s="274" t="s">
        <v>44</v>
      </c>
      <c r="DI451" s="274" t="s">
        <v>44</v>
      </c>
      <c r="DJ451" s="274" t="s">
        <v>44</v>
      </c>
      <c r="DK451" s="274">
        <v>3</v>
      </c>
      <c r="DL451" s="251">
        <v>1954</v>
      </c>
      <c r="DM451" s="251">
        <v>1249</v>
      </c>
      <c r="DN451" s="251">
        <v>0</v>
      </c>
      <c r="DO451" s="251">
        <v>366</v>
      </c>
      <c r="DP451" s="251">
        <v>5858629</v>
      </c>
      <c r="DQ451" s="251">
        <v>2998</v>
      </c>
      <c r="DR451" s="251">
        <v>5340</v>
      </c>
      <c r="DS451" s="251">
        <v>8046629</v>
      </c>
      <c r="DT451" s="251">
        <v>6442</v>
      </c>
      <c r="DU451" s="251">
        <v>10795</v>
      </c>
      <c r="DV451" s="251">
        <v>0</v>
      </c>
      <c r="DW451" s="251">
        <v>0</v>
      </c>
      <c r="DX451" s="251">
        <v>0</v>
      </c>
      <c r="DY451" s="251">
        <v>3838898</v>
      </c>
      <c r="DZ451" s="251">
        <v>10489</v>
      </c>
      <c r="EA451" s="251">
        <v>18749</v>
      </c>
      <c r="EB451" s="183"/>
      <c r="EC451" s="184">
        <f t="shared" si="1091"/>
        <v>2</v>
      </c>
      <c r="ED451" s="180">
        <f t="shared" si="1092"/>
        <v>2019</v>
      </c>
      <c r="EE451" s="185">
        <f t="shared" si="1093"/>
        <v>43497</v>
      </c>
      <c r="EF451" s="186">
        <f t="shared" si="1094"/>
        <v>28</v>
      </c>
      <c r="EG451" s="187"/>
      <c r="EH451" s="188">
        <f>IFERROR(HLOOKUP(EH$1,$H$5:$FY$1802,MATCH($A451,$A$5:$A$1802,0),0)*HLOOKUP(EH$2,$H$5:$FY$1802,MATCH($A451,$A$5:$A$1802,0),0),$H$2)</f>
        <v>122292</v>
      </c>
      <c r="EI451" s="188" t="str">
        <f>IFERROR(HLOOKUP(EI$1,$H$5:$FY$1802,MATCH($A451,$A$5:$A$1802,0),0)*HLOOKUP(EI$2,$H$5:$FY$1802,MATCH($A451,$A$5:$A$1802,0),0),$H$2)</f>
        <v>-</v>
      </c>
      <c r="EJ451" s="188">
        <f>IFERROR(HLOOKUP(EJ$1,$H$5:$FY$1802,MATCH($A451,$A$5:$A$1802,0),0)*HLOOKUP(EJ$2,$H$5:$FY$1802,MATCH($A451,$A$5:$A$1802,0),0),$H$2)</f>
        <v>2486604</v>
      </c>
      <c r="EK451" s="188">
        <f>IFERROR(HLOOKUP(EK$1,$H$5:$FY$1802,MATCH($A451,$A$5:$A$1802,0),0)*HLOOKUP(EK$2,$H$5:$FY$1802,MATCH($A451,$A$5:$A$1802,0),0),$H$2)</f>
        <v>4891680</v>
      </c>
      <c r="EL451" s="188">
        <f>IFERROR(HLOOKUP(EL$1,$H$5:$FY$1802,MATCH($A451,$A$5:$A$1802,0),0)*HLOOKUP(EL$2,$H$5:$FY$1802,MATCH($A451,$A$5:$A$1802,0),0),$H$2)</f>
        <v>2007072</v>
      </c>
      <c r="EM451" s="188">
        <f>IFERROR(HLOOKUP(EM$1,$H$5:$FY$1802,MATCH($A451,$A$5:$A$1802,0),0)*HLOOKUP(EM$2,$H$5:$FY$1802,MATCH($A451,$A$5:$A$1802,0),0),$H$2)</f>
        <v>1887239</v>
      </c>
      <c r="EN451" s="188">
        <f>IFERROR(HLOOKUP(EN$1,$H$5:$FY$1802,MATCH($A451,$A$5:$A$1802,0),0)*HLOOKUP(EN$2,$H$5:$FY$1802,MATCH($A451,$A$5:$A$1802,0),0),$H$2)</f>
        <v>55793937</v>
      </c>
      <c r="EO451" s="188">
        <f>IFERROR(HLOOKUP(EO$1,$H$5:$FY$1802,MATCH($A451,$A$5:$A$1802,0),0)*HLOOKUP(EO$2,$H$5:$FY$1802,MATCH($A451,$A$5:$A$1802,0),0),$H$2)</f>
        <v>123461193</v>
      </c>
      <c r="EP451" s="188">
        <f>IFERROR(HLOOKUP(EP$1,$H$5:$FY$1802,MATCH($A451,$A$5:$A$1802,0),0)*HLOOKUP(EP$2,$H$5:$FY$1802,MATCH($A451,$A$5:$A$1802,0),0),$H$2)</f>
        <v>10711150</v>
      </c>
      <c r="EQ451" s="188" t="str">
        <f>IFERROR(HLOOKUP(EQ$1,$H$5:$FY$1802,MATCH($A451,$A$5:$A$1802,0),0)*HLOOKUP(EQ$2,$H$5:$FY$1802,MATCH($A451,$A$5:$A$1802,0),0),$H$2)</f>
        <v>-</v>
      </c>
      <c r="ER451" s="188" t="str">
        <f>IFERROR(HLOOKUP(ER$1,$H$5:$FY$1802,MATCH($A451,$A$5:$A$1802,0),0)*HLOOKUP(ER$2,$H$5:$FY$1802,MATCH($A451,$A$5:$A$1802,0),0),$H$2)</f>
        <v>-</v>
      </c>
      <c r="ES451" s="188" t="str">
        <f>IFERROR(HLOOKUP(ES$1,$H$5:$FY$1802,MATCH($A451,$A$5:$A$1802,0),0)*HLOOKUP(ES$2,$H$5:$FY$1802,MATCH($A451,$A$5:$A$1802,0),0),$H$2)</f>
        <v>-</v>
      </c>
      <c r="ET451" s="188" t="str">
        <f>IFERROR(HLOOKUP(ET$1,$H$5:$FY$1802,MATCH($A451,$A$5:$A$1802,0),0)*HLOOKUP(ET$2,$H$5:$FY$1802,MATCH($A451,$A$5:$A$1802,0),0),$H$2)</f>
        <v>-</v>
      </c>
      <c r="EU451" s="188" t="str">
        <f>IFERROR(HLOOKUP(EU$1,$H$5:$FY$1802,MATCH($A451,$A$5:$A$1802,0),0)*HLOOKUP(EU$2,$H$5:$FY$1802,MATCH($A451,$A$5:$A$1802,0),0),$H$2)</f>
        <v>-</v>
      </c>
      <c r="EV451" s="188" t="str">
        <f>IFERROR(HLOOKUP(EV$1,$H$5:$FY$1802,MATCH($A451,$A$5:$A$1802,0),0)*HLOOKUP(EV$2,$H$5:$FY$1802,MATCH($A451,$A$5:$A$1802,0),0),$H$2)</f>
        <v>-</v>
      </c>
      <c r="EW451" s="188" t="str">
        <f>IFERROR(HLOOKUP(EW$1,$H$5:$FY$1802,MATCH($A451,$A$5:$A$1802,0),0)*HLOOKUP(EW$2,$H$5:$FY$1802,MATCH($A451,$A$5:$A$1802,0),0),$H$2)</f>
        <v>-</v>
      </c>
      <c r="EX451" s="188" t="str">
        <f>IFERROR(HLOOKUP(EX$1,$H$5:$FY$1802,MATCH($A451,$A$5:$A$1802,0),0)*HLOOKUP(EX$2,$H$5:$FY$1802,MATCH($A451,$A$5:$A$1802,0),0),$H$2)</f>
        <v>-</v>
      </c>
      <c r="EY451" s="188" t="str">
        <f>IFERROR(HLOOKUP(EY$1,$H$5:$FY$1802,MATCH($A451,$A$5:$A$1802,0),0)*HLOOKUP(EY$2,$H$5:$FY$1802,MATCH($A451,$A$5:$A$1802,0),0),$H$2)</f>
        <v>-</v>
      </c>
      <c r="EZ451" s="188" t="str">
        <f>IFERROR(HLOOKUP(EZ$1,$H$5:$FY$1802,MATCH($A451,$A$5:$A$1802,0),0)*HLOOKUP(EZ$2,$H$5:$FY$1802,MATCH($A451,$A$5:$A$1802,0),0),$H$2)</f>
        <v>-</v>
      </c>
      <c r="FA451" s="188" t="str">
        <f>IFERROR(HLOOKUP(FA$1,$H$5:$FY$1802,MATCH($A451,$A$5:$A$1802,0),0)*HLOOKUP(FA$2,$H$5:$FY$1802,MATCH($A451,$A$5:$A$1802,0),0),$H$2)</f>
        <v>-</v>
      </c>
      <c r="FB451" s="188">
        <f>IFERROR(HLOOKUP(FB$1,$H$5:$FY$1802,MATCH($A451,$A$5:$A$1802,0),0)*HLOOKUP(FB$2,$H$5:$FY$1802,MATCH($A451,$A$5:$A$1802,0),0),$H$2)</f>
        <v>87696</v>
      </c>
      <c r="FC451" s="188">
        <f>IFERROR(HLOOKUP(FC$1,$H$5:$FY$1802,MATCH($A451,$A$5:$A$1802,0),0)*HLOOKUP(FC$2,$H$5:$FY$1802,MATCH($A451,$A$5:$A$1802,0),0),$H$2)</f>
        <v>159630</v>
      </c>
      <c r="FD451" s="188">
        <f>IFERROR(HLOOKUP(FD$1,$H$5:$FY$1802,MATCH($A451,$A$5:$A$1802,0),0)*HLOOKUP(FD$2,$H$5:$FY$1802,MATCH($A451,$A$5:$A$1802,0),0),$H$2)</f>
        <v>10434360</v>
      </c>
      <c r="FE451" s="188">
        <f>IFERROR(HLOOKUP(FE$1,$H$5:$FY$1802,MATCH($A451,$A$5:$A$1802,0),0)*HLOOKUP(FE$2,$H$5:$FY$1802,MATCH($A451,$A$5:$A$1802,0),0),$H$2)</f>
        <v>13482955</v>
      </c>
      <c r="FF451" s="188">
        <f>IFERROR(HLOOKUP(FF$1,$H$5:$FY$1802,MATCH($A451,$A$5:$A$1802,0),0)*HLOOKUP(FF$2,$H$5:$FY$1802,MATCH($A451,$A$5:$A$1802,0),0),$H$2)</f>
        <v>0</v>
      </c>
      <c r="FG451" s="188">
        <f>IFERROR(HLOOKUP(FG$1,$H$5:$FY$1802,MATCH($A451,$A$5:$A$1802,0),0)*HLOOKUP(FG$2,$H$5:$FY$1802,MATCH($A451,$A$5:$A$1802,0),0),$H$2)</f>
        <v>6862134</v>
      </c>
      <c r="FH451" s="189"/>
      <c r="FI451" s="406">
        <f t="shared" si="1095"/>
        <v>1.9785478547854785</v>
      </c>
      <c r="FJ451" s="406">
        <f t="shared" si="1095"/>
        <v>1.5086633663366336</v>
      </c>
      <c r="FK451" s="406">
        <f t="shared" si="1096"/>
        <v>1.9960291197882196</v>
      </c>
      <c r="FL451" s="406">
        <f t="shared" si="1097"/>
        <v>1.5387160820648578</v>
      </c>
      <c r="FM451" s="406">
        <f t="shared" si="1098"/>
        <v>1.3528459552872205</v>
      </c>
      <c r="FN451" s="406">
        <f t="shared" si="1099"/>
        <v>1.0978256114100713</v>
      </c>
      <c r="FO451" s="406">
        <f t="shared" si="1100"/>
        <v>1.4774258499186865</v>
      </c>
      <c r="FP451" s="406">
        <f t="shared" si="1101"/>
        <v>1.1284751800511112</v>
      </c>
      <c r="FQ451" s="406">
        <f t="shared" si="1102"/>
        <v>1.6055172413793104</v>
      </c>
      <c r="FR451" s="406">
        <f t="shared" si="1103"/>
        <v>1.1655172413793105</v>
      </c>
      <c r="FS451" s="410"/>
    </row>
    <row r="452" spans="1:175" ht="10.35" customHeight="1" x14ac:dyDescent="0.2">
      <c r="A452" s="74" t="str">
        <f t="shared" si="1090"/>
        <v>2018-19FEBRUARYRYD</v>
      </c>
      <c r="B452" s="163" t="str">
        <f t="shared" si="1104"/>
        <v>2018-19</v>
      </c>
      <c r="C452" s="26" t="s">
        <v>837</v>
      </c>
      <c r="D452" s="163" t="str">
        <f>INDEX($FV$16:$FW$26,MATCH($F452,$FV$16:$FV$26,0),2)</f>
        <v>Y59</v>
      </c>
      <c r="E452" s="163" t="str">
        <f>VLOOKUP($D452,$FW$8:$FX$14,2,0)</f>
        <v>South East</v>
      </c>
      <c r="F452" s="271" t="s">
        <v>863</v>
      </c>
      <c r="G452" s="271" t="s">
        <v>878</v>
      </c>
      <c r="H452" s="272">
        <v>81992</v>
      </c>
      <c r="I452" s="272">
        <v>64478</v>
      </c>
      <c r="J452" s="272">
        <v>475179</v>
      </c>
      <c r="K452" s="272">
        <v>7</v>
      </c>
      <c r="L452" s="272">
        <v>1</v>
      </c>
      <c r="M452" s="272" t="s">
        <v>44</v>
      </c>
      <c r="N452" s="272">
        <v>50</v>
      </c>
      <c r="O452" s="272">
        <v>111</v>
      </c>
      <c r="P452" s="272" t="s">
        <v>44</v>
      </c>
      <c r="Q452" s="272" t="s">
        <v>44</v>
      </c>
      <c r="R452" s="272" t="s">
        <v>44</v>
      </c>
      <c r="S452" s="272" t="s">
        <v>44</v>
      </c>
      <c r="T452" s="272">
        <v>56567</v>
      </c>
      <c r="U452" s="272">
        <v>3399</v>
      </c>
      <c r="V452" s="272">
        <v>2156</v>
      </c>
      <c r="W452" s="272">
        <v>31361</v>
      </c>
      <c r="X452" s="272">
        <v>15745</v>
      </c>
      <c r="Y452" s="272">
        <v>584</v>
      </c>
      <c r="Z452" s="272">
        <v>1596076</v>
      </c>
      <c r="AA452" s="272">
        <v>470</v>
      </c>
      <c r="AB452" s="272">
        <v>864</v>
      </c>
      <c r="AC452" s="272">
        <v>1339369</v>
      </c>
      <c r="AD452" s="272">
        <v>621</v>
      </c>
      <c r="AE452" s="272">
        <v>1165</v>
      </c>
      <c r="AF452" s="272">
        <v>42370945</v>
      </c>
      <c r="AG452" s="272">
        <v>1351</v>
      </c>
      <c r="AH452" s="272">
        <v>2599</v>
      </c>
      <c r="AI452" s="272">
        <v>117588823</v>
      </c>
      <c r="AJ452" s="272">
        <v>7468</v>
      </c>
      <c r="AK452" s="272">
        <v>17161</v>
      </c>
      <c r="AL452" s="272">
        <v>5322173</v>
      </c>
      <c r="AM452" s="272">
        <v>9113</v>
      </c>
      <c r="AN452" s="272">
        <v>18902</v>
      </c>
      <c r="AO452" s="272">
        <v>3695</v>
      </c>
      <c r="AP452" s="272">
        <v>190</v>
      </c>
      <c r="AQ452" s="272">
        <v>837</v>
      </c>
      <c r="AR452" s="272">
        <v>628</v>
      </c>
      <c r="AS452" s="272">
        <v>254</v>
      </c>
      <c r="AT452" s="272">
        <v>2414</v>
      </c>
      <c r="AU452" s="272">
        <v>504</v>
      </c>
      <c r="AV452" s="272">
        <v>34526</v>
      </c>
      <c r="AW452" s="272">
        <v>475</v>
      </c>
      <c r="AX452" s="272">
        <v>17871</v>
      </c>
      <c r="AY452" s="272">
        <v>52872</v>
      </c>
      <c r="AZ452" s="272">
        <v>7798</v>
      </c>
      <c r="BA452" s="272">
        <v>5726</v>
      </c>
      <c r="BB452" s="272">
        <v>4874</v>
      </c>
      <c r="BC452" s="272">
        <v>3629</v>
      </c>
      <c r="BD452" s="272">
        <v>43694</v>
      </c>
      <c r="BE452" s="272">
        <v>34002</v>
      </c>
      <c r="BF452" s="272">
        <v>28381</v>
      </c>
      <c r="BG452" s="272">
        <v>16644</v>
      </c>
      <c r="BH452" s="272">
        <v>987</v>
      </c>
      <c r="BI452" s="272">
        <v>614</v>
      </c>
      <c r="BJ452" s="272" t="s">
        <v>44</v>
      </c>
      <c r="BK452" s="272" t="s">
        <v>44</v>
      </c>
      <c r="BL452" s="272" t="s">
        <v>44</v>
      </c>
      <c r="BM452" s="272" t="s">
        <v>44</v>
      </c>
      <c r="BN452" s="272" t="s">
        <v>44</v>
      </c>
      <c r="BO452" s="272" t="s">
        <v>44</v>
      </c>
      <c r="BP452" s="272" t="s">
        <v>44</v>
      </c>
      <c r="BQ452" s="272" t="s">
        <v>44</v>
      </c>
      <c r="BR452" s="272" t="s">
        <v>44</v>
      </c>
      <c r="BS452" s="272" t="s">
        <v>44</v>
      </c>
      <c r="BT452" s="272" t="s">
        <v>44</v>
      </c>
      <c r="BU452" s="272" t="s">
        <v>44</v>
      </c>
      <c r="BV452" s="272" t="s">
        <v>44</v>
      </c>
      <c r="BW452" s="272" t="s">
        <v>44</v>
      </c>
      <c r="BX452" s="272" t="s">
        <v>44</v>
      </c>
      <c r="BY452" s="272" t="s">
        <v>44</v>
      </c>
      <c r="BZ452" s="272" t="s">
        <v>44</v>
      </c>
      <c r="CA452" s="272" t="s">
        <v>44</v>
      </c>
      <c r="CB452" s="272" t="s">
        <v>44</v>
      </c>
      <c r="CC452" s="272" t="s">
        <v>44</v>
      </c>
      <c r="CD452" s="272" t="s">
        <v>44</v>
      </c>
      <c r="CE452" s="272" t="s">
        <v>44</v>
      </c>
      <c r="CF452" s="272" t="s">
        <v>44</v>
      </c>
      <c r="CG452" s="272" t="s">
        <v>44</v>
      </c>
      <c r="CH452" s="272" t="s">
        <v>44</v>
      </c>
      <c r="CI452" s="272" t="s">
        <v>44</v>
      </c>
      <c r="CJ452" s="272" t="s">
        <v>44</v>
      </c>
      <c r="CK452" s="272" t="s">
        <v>44</v>
      </c>
      <c r="CL452" s="272" t="s">
        <v>44</v>
      </c>
      <c r="CM452" s="272" t="s">
        <v>44</v>
      </c>
      <c r="CN452" s="272" t="s">
        <v>44</v>
      </c>
      <c r="CO452" s="272" t="s">
        <v>44</v>
      </c>
      <c r="CP452" s="272" t="s">
        <v>44</v>
      </c>
      <c r="CQ452" s="272" t="s">
        <v>44</v>
      </c>
      <c r="CR452" s="272" t="s">
        <v>44</v>
      </c>
      <c r="CS452" s="272" t="s">
        <v>44</v>
      </c>
      <c r="CT452" s="272" t="s">
        <v>44</v>
      </c>
      <c r="CU452" s="272" t="s">
        <v>44</v>
      </c>
      <c r="CV452" s="272" t="s">
        <v>44</v>
      </c>
      <c r="CW452" s="272" t="s">
        <v>44</v>
      </c>
      <c r="CX452" s="272">
        <v>318</v>
      </c>
      <c r="CY452" s="272">
        <v>98766</v>
      </c>
      <c r="CZ452" s="272">
        <v>311</v>
      </c>
      <c r="DA452" s="272">
        <v>520</v>
      </c>
      <c r="DB452" s="272">
        <v>2502</v>
      </c>
      <c r="DC452" s="272">
        <v>128088</v>
      </c>
      <c r="DD452" s="272">
        <v>51</v>
      </c>
      <c r="DE452" s="272">
        <v>78</v>
      </c>
      <c r="DF452" s="272" t="s">
        <v>44</v>
      </c>
      <c r="DG452" s="272" t="s">
        <v>44</v>
      </c>
      <c r="DH452" s="272" t="s">
        <v>44</v>
      </c>
      <c r="DI452" s="272" t="s">
        <v>44</v>
      </c>
      <c r="DJ452" s="272" t="s">
        <v>44</v>
      </c>
      <c r="DK452" s="272">
        <v>2</v>
      </c>
      <c r="DL452" s="250">
        <v>170</v>
      </c>
      <c r="DM452" s="250">
        <v>1314</v>
      </c>
      <c r="DN452" s="250">
        <v>0</v>
      </c>
      <c r="DO452" s="250">
        <v>297</v>
      </c>
      <c r="DP452" s="250">
        <v>1011231</v>
      </c>
      <c r="DQ452" s="250">
        <v>5948</v>
      </c>
      <c r="DR452" s="250">
        <v>15290</v>
      </c>
      <c r="DS452" s="250">
        <v>10226107</v>
      </c>
      <c r="DT452" s="250">
        <v>7782</v>
      </c>
      <c r="DU452" s="250">
        <v>17886</v>
      </c>
      <c r="DV452" s="250">
        <v>0</v>
      </c>
      <c r="DW452" s="250">
        <v>0</v>
      </c>
      <c r="DX452" s="250">
        <v>0</v>
      </c>
      <c r="DY452" s="250">
        <v>3444307</v>
      </c>
      <c r="DZ452" s="250">
        <v>11597</v>
      </c>
      <c r="EA452" s="250">
        <v>25131</v>
      </c>
      <c r="EB452" s="155"/>
      <c r="EC452" s="75">
        <f t="shared" si="1091"/>
        <v>2</v>
      </c>
      <c r="ED452" s="74">
        <f t="shared" si="1092"/>
        <v>2019</v>
      </c>
      <c r="EE452" s="165">
        <f t="shared" si="1093"/>
        <v>43497</v>
      </c>
      <c r="EF452" s="157">
        <f t="shared" si="1094"/>
        <v>28</v>
      </c>
      <c r="EG452" s="156"/>
      <c r="EH452" s="166">
        <f>IFERROR(HLOOKUP(EH$1,$H$5:$FY$1802,MATCH($A452,$A$5:$A$1802,0),0)*HLOOKUP(EH$2,$H$5:$FY$1802,MATCH($A452,$A$5:$A$1802,0),0),$H$2)</f>
        <v>64478</v>
      </c>
      <c r="EI452" s="166" t="str">
        <f>IFERROR(HLOOKUP(EI$1,$H$5:$FY$1802,MATCH($A452,$A$5:$A$1802,0),0)*HLOOKUP(EI$2,$H$5:$FY$1802,MATCH($A452,$A$5:$A$1802,0),0),$H$2)</f>
        <v>-</v>
      </c>
      <c r="EJ452" s="166">
        <f>IFERROR(HLOOKUP(EJ$1,$H$5:$FY$1802,MATCH($A452,$A$5:$A$1802,0),0)*HLOOKUP(EJ$2,$H$5:$FY$1802,MATCH($A452,$A$5:$A$1802,0),0),$H$2)</f>
        <v>3223900</v>
      </c>
      <c r="EK452" s="166">
        <f>IFERROR(HLOOKUP(EK$1,$H$5:$FY$1802,MATCH($A452,$A$5:$A$1802,0),0)*HLOOKUP(EK$2,$H$5:$FY$1802,MATCH($A452,$A$5:$A$1802,0),0),$H$2)</f>
        <v>7157058</v>
      </c>
      <c r="EL452" s="166">
        <f>IFERROR(HLOOKUP(EL$1,$H$5:$FY$1802,MATCH($A452,$A$5:$A$1802,0),0)*HLOOKUP(EL$2,$H$5:$FY$1802,MATCH($A452,$A$5:$A$1802,0),0),$H$2)</f>
        <v>2936736</v>
      </c>
      <c r="EM452" s="166">
        <f>IFERROR(HLOOKUP(EM$1,$H$5:$FY$1802,MATCH($A452,$A$5:$A$1802,0),0)*HLOOKUP(EM$2,$H$5:$FY$1802,MATCH($A452,$A$5:$A$1802,0),0),$H$2)</f>
        <v>2511740</v>
      </c>
      <c r="EN452" s="166">
        <f>IFERROR(HLOOKUP(EN$1,$H$5:$FY$1802,MATCH($A452,$A$5:$A$1802,0),0)*HLOOKUP(EN$2,$H$5:$FY$1802,MATCH($A452,$A$5:$A$1802,0),0),$H$2)</f>
        <v>81507239</v>
      </c>
      <c r="EO452" s="166">
        <f>IFERROR(HLOOKUP(EO$1,$H$5:$FY$1802,MATCH($A452,$A$5:$A$1802,0),0)*HLOOKUP(EO$2,$H$5:$FY$1802,MATCH($A452,$A$5:$A$1802,0),0),$H$2)</f>
        <v>270199945</v>
      </c>
      <c r="EP452" s="166">
        <f>IFERROR(HLOOKUP(EP$1,$H$5:$FY$1802,MATCH($A452,$A$5:$A$1802,0),0)*HLOOKUP(EP$2,$H$5:$FY$1802,MATCH($A452,$A$5:$A$1802,0),0),$H$2)</f>
        <v>11038768</v>
      </c>
      <c r="EQ452" s="166" t="str">
        <f>IFERROR(HLOOKUP(EQ$1,$H$5:$FY$1802,MATCH($A452,$A$5:$A$1802,0),0)*HLOOKUP(EQ$2,$H$5:$FY$1802,MATCH($A452,$A$5:$A$1802,0),0),$H$2)</f>
        <v>-</v>
      </c>
      <c r="ER452" s="166" t="str">
        <f>IFERROR(HLOOKUP(ER$1,$H$5:$FY$1802,MATCH($A452,$A$5:$A$1802,0),0)*HLOOKUP(ER$2,$H$5:$FY$1802,MATCH($A452,$A$5:$A$1802,0),0),$H$2)</f>
        <v>-</v>
      </c>
      <c r="ES452" s="166" t="str">
        <f>IFERROR(HLOOKUP(ES$1,$H$5:$FY$1802,MATCH($A452,$A$5:$A$1802,0),0)*HLOOKUP(ES$2,$H$5:$FY$1802,MATCH($A452,$A$5:$A$1802,0),0),$H$2)</f>
        <v>-</v>
      </c>
      <c r="ET452" s="166" t="str">
        <f>IFERROR(HLOOKUP(ET$1,$H$5:$FY$1802,MATCH($A452,$A$5:$A$1802,0),0)*HLOOKUP(ET$2,$H$5:$FY$1802,MATCH($A452,$A$5:$A$1802,0),0),$H$2)</f>
        <v>-</v>
      </c>
      <c r="EU452" s="166" t="str">
        <f>IFERROR(HLOOKUP(EU$1,$H$5:$FY$1802,MATCH($A452,$A$5:$A$1802,0),0)*HLOOKUP(EU$2,$H$5:$FY$1802,MATCH($A452,$A$5:$A$1802,0),0),$H$2)</f>
        <v>-</v>
      </c>
      <c r="EV452" s="166" t="str">
        <f>IFERROR(HLOOKUP(EV$1,$H$5:$FY$1802,MATCH($A452,$A$5:$A$1802,0),0)*HLOOKUP(EV$2,$H$5:$FY$1802,MATCH($A452,$A$5:$A$1802,0),0),$H$2)</f>
        <v>-</v>
      </c>
      <c r="EW452" s="166" t="str">
        <f>IFERROR(HLOOKUP(EW$1,$H$5:$FY$1802,MATCH($A452,$A$5:$A$1802,0),0)*HLOOKUP(EW$2,$H$5:$FY$1802,MATCH($A452,$A$5:$A$1802,0),0),$H$2)</f>
        <v>-</v>
      </c>
      <c r="EX452" s="166" t="str">
        <f>IFERROR(HLOOKUP(EX$1,$H$5:$FY$1802,MATCH($A452,$A$5:$A$1802,0),0)*HLOOKUP(EX$2,$H$5:$FY$1802,MATCH($A452,$A$5:$A$1802,0),0),$H$2)</f>
        <v>-</v>
      </c>
      <c r="EY452" s="166" t="str">
        <f>IFERROR(HLOOKUP(EY$1,$H$5:$FY$1802,MATCH($A452,$A$5:$A$1802,0),0)*HLOOKUP(EY$2,$H$5:$FY$1802,MATCH($A452,$A$5:$A$1802,0),0),$H$2)</f>
        <v>-</v>
      </c>
      <c r="EZ452" s="166" t="str">
        <f>IFERROR(HLOOKUP(EZ$1,$H$5:$FY$1802,MATCH($A452,$A$5:$A$1802,0),0)*HLOOKUP(EZ$2,$H$5:$FY$1802,MATCH($A452,$A$5:$A$1802,0),0),$H$2)</f>
        <v>-</v>
      </c>
      <c r="FA452" s="166" t="str">
        <f>IFERROR(HLOOKUP(FA$1,$H$5:$FY$1802,MATCH($A452,$A$5:$A$1802,0),0)*HLOOKUP(FA$2,$H$5:$FY$1802,MATCH($A452,$A$5:$A$1802,0),0),$H$2)</f>
        <v>-</v>
      </c>
      <c r="FB452" s="166">
        <f>IFERROR(HLOOKUP(FB$1,$H$5:$FY$1802,MATCH($A452,$A$5:$A$1802,0),0)*HLOOKUP(FB$2,$H$5:$FY$1802,MATCH($A452,$A$5:$A$1802,0),0),$H$2)</f>
        <v>165360</v>
      </c>
      <c r="FC452" s="166">
        <f>IFERROR(HLOOKUP(FC$1,$H$5:$FY$1802,MATCH($A452,$A$5:$A$1802,0),0)*HLOOKUP(FC$2,$H$5:$FY$1802,MATCH($A452,$A$5:$A$1802,0),0),$H$2)</f>
        <v>195156</v>
      </c>
      <c r="FD452" s="166">
        <f>IFERROR(HLOOKUP(FD$1,$H$5:$FY$1802,MATCH($A452,$A$5:$A$1802,0),0)*HLOOKUP(FD$2,$H$5:$FY$1802,MATCH($A452,$A$5:$A$1802,0),0),$H$2)</f>
        <v>2599300</v>
      </c>
      <c r="FE452" s="166">
        <f>IFERROR(HLOOKUP(FE$1,$H$5:$FY$1802,MATCH($A452,$A$5:$A$1802,0),0)*HLOOKUP(FE$2,$H$5:$FY$1802,MATCH($A452,$A$5:$A$1802,0),0),$H$2)</f>
        <v>23502204</v>
      </c>
      <c r="FF452" s="166">
        <f>IFERROR(HLOOKUP(FF$1,$H$5:$FY$1802,MATCH($A452,$A$5:$A$1802,0),0)*HLOOKUP(FF$2,$H$5:$FY$1802,MATCH($A452,$A$5:$A$1802,0),0),$H$2)</f>
        <v>0</v>
      </c>
      <c r="FG452" s="166">
        <f>IFERROR(HLOOKUP(FG$1,$H$5:$FY$1802,MATCH($A452,$A$5:$A$1802,0),0)*HLOOKUP(FG$2,$H$5:$FY$1802,MATCH($A452,$A$5:$A$1802,0),0),$H$2)</f>
        <v>7463907</v>
      </c>
      <c r="FH452" s="152"/>
      <c r="FI452" s="405">
        <f t="shared" si="1095"/>
        <v>2.2942041776993234</v>
      </c>
      <c r="FJ452" s="405">
        <f t="shared" si="1095"/>
        <v>1.6846131215063254</v>
      </c>
      <c r="FK452" s="405">
        <f t="shared" si="1096"/>
        <v>2.2606679035250465</v>
      </c>
      <c r="FL452" s="405">
        <f t="shared" si="1097"/>
        <v>1.6832096474953617</v>
      </c>
      <c r="FM452" s="405">
        <f t="shared" si="1098"/>
        <v>1.393259143522209</v>
      </c>
      <c r="FN452" s="405">
        <f t="shared" si="1099"/>
        <v>1.0842128758649279</v>
      </c>
      <c r="FO452" s="405">
        <f t="shared" si="1100"/>
        <v>1.802540489044141</v>
      </c>
      <c r="FP452" s="405">
        <f t="shared" si="1101"/>
        <v>1.057097491267069</v>
      </c>
      <c r="FQ452" s="405">
        <f t="shared" si="1102"/>
        <v>1.6900684931506849</v>
      </c>
      <c r="FR452" s="405">
        <f t="shared" si="1103"/>
        <v>1.0513698630136987</v>
      </c>
      <c r="FS452" s="65"/>
    </row>
    <row r="453" spans="1:175" ht="10.35" customHeight="1" x14ac:dyDescent="0.2">
      <c r="A453" s="74" t="str">
        <f t="shared" si="1090"/>
        <v>2018-19FEBRUARYRYF</v>
      </c>
      <c r="B453" s="163" t="str">
        <f t="shared" si="1104"/>
        <v>2018-19</v>
      </c>
      <c r="C453" s="26" t="s">
        <v>837</v>
      </c>
      <c r="D453" s="163" t="str">
        <f>INDEX($FV$16:$FW$26,MATCH($F453,$FV$16:$FV$26,0),2)</f>
        <v>Y58</v>
      </c>
      <c r="E453" s="163" t="str">
        <f>VLOOKUP($D453,$FW$8:$FX$14,2,0)</f>
        <v>South West</v>
      </c>
      <c r="F453" s="271" t="s">
        <v>865</v>
      </c>
      <c r="G453" s="271" t="s">
        <v>879</v>
      </c>
      <c r="H453" s="272">
        <v>99344</v>
      </c>
      <c r="I453" s="272">
        <v>75607</v>
      </c>
      <c r="J453" s="272">
        <v>414992</v>
      </c>
      <c r="K453" s="272">
        <v>5</v>
      </c>
      <c r="L453" s="272">
        <v>2</v>
      </c>
      <c r="M453" s="272" t="s">
        <v>44</v>
      </c>
      <c r="N453" s="272">
        <v>26</v>
      </c>
      <c r="O453" s="272">
        <v>63</v>
      </c>
      <c r="P453" s="272" t="s">
        <v>44</v>
      </c>
      <c r="Q453" s="272" t="s">
        <v>44</v>
      </c>
      <c r="R453" s="272" t="s">
        <v>44</v>
      </c>
      <c r="S453" s="272" t="s">
        <v>44</v>
      </c>
      <c r="T453" s="272">
        <v>68949</v>
      </c>
      <c r="U453" s="272">
        <v>3938</v>
      </c>
      <c r="V453" s="272">
        <v>2440</v>
      </c>
      <c r="W453" s="272">
        <v>37741</v>
      </c>
      <c r="X453" s="272">
        <v>16811</v>
      </c>
      <c r="Y453" s="272">
        <v>1409</v>
      </c>
      <c r="Z453" s="272">
        <v>1659779</v>
      </c>
      <c r="AA453" s="272">
        <v>421</v>
      </c>
      <c r="AB453" s="272">
        <v>768</v>
      </c>
      <c r="AC453" s="272">
        <v>1666827</v>
      </c>
      <c r="AD453" s="272">
        <v>683</v>
      </c>
      <c r="AE453" s="272">
        <v>1249</v>
      </c>
      <c r="AF453" s="272">
        <v>68034004</v>
      </c>
      <c r="AG453" s="272">
        <v>1803</v>
      </c>
      <c r="AH453" s="272">
        <v>3813</v>
      </c>
      <c r="AI453" s="272">
        <v>77819343</v>
      </c>
      <c r="AJ453" s="272">
        <v>4629</v>
      </c>
      <c r="AK453" s="272">
        <v>10685</v>
      </c>
      <c r="AL453" s="272">
        <v>8669278</v>
      </c>
      <c r="AM453" s="272">
        <v>6153</v>
      </c>
      <c r="AN453" s="272">
        <v>13258</v>
      </c>
      <c r="AO453" s="272">
        <v>4779</v>
      </c>
      <c r="AP453" s="272">
        <v>590</v>
      </c>
      <c r="AQ453" s="272">
        <v>1699</v>
      </c>
      <c r="AR453" s="272">
        <v>4076</v>
      </c>
      <c r="AS453" s="272">
        <v>575</v>
      </c>
      <c r="AT453" s="272">
        <v>1915</v>
      </c>
      <c r="AU453" s="272">
        <v>6</v>
      </c>
      <c r="AV453" s="272">
        <v>35940</v>
      </c>
      <c r="AW453" s="272">
        <v>3488</v>
      </c>
      <c r="AX453" s="272">
        <v>24742</v>
      </c>
      <c r="AY453" s="272">
        <v>64170</v>
      </c>
      <c r="AZ453" s="272">
        <v>8831</v>
      </c>
      <c r="BA453" s="272">
        <v>6902</v>
      </c>
      <c r="BB453" s="272">
        <v>5506</v>
      </c>
      <c r="BC453" s="272">
        <v>4346</v>
      </c>
      <c r="BD453" s="272">
        <v>51218</v>
      </c>
      <c r="BE453" s="272">
        <v>43293</v>
      </c>
      <c r="BF453" s="272">
        <v>24111</v>
      </c>
      <c r="BG453" s="272">
        <v>18006</v>
      </c>
      <c r="BH453" s="272">
        <v>1884</v>
      </c>
      <c r="BI453" s="272">
        <v>1469</v>
      </c>
      <c r="BJ453" s="272" t="s">
        <v>44</v>
      </c>
      <c r="BK453" s="272" t="s">
        <v>44</v>
      </c>
      <c r="BL453" s="272" t="s">
        <v>44</v>
      </c>
      <c r="BM453" s="272" t="s">
        <v>44</v>
      </c>
      <c r="BN453" s="272" t="s">
        <v>44</v>
      </c>
      <c r="BO453" s="272" t="s">
        <v>44</v>
      </c>
      <c r="BP453" s="272" t="s">
        <v>44</v>
      </c>
      <c r="BQ453" s="272" t="s">
        <v>44</v>
      </c>
      <c r="BR453" s="272" t="s">
        <v>44</v>
      </c>
      <c r="BS453" s="272" t="s">
        <v>44</v>
      </c>
      <c r="BT453" s="272" t="s">
        <v>44</v>
      </c>
      <c r="BU453" s="272" t="s">
        <v>44</v>
      </c>
      <c r="BV453" s="272" t="s">
        <v>44</v>
      </c>
      <c r="BW453" s="272" t="s">
        <v>44</v>
      </c>
      <c r="BX453" s="272" t="s">
        <v>44</v>
      </c>
      <c r="BY453" s="272" t="s">
        <v>44</v>
      </c>
      <c r="BZ453" s="272" t="s">
        <v>44</v>
      </c>
      <c r="CA453" s="272" t="s">
        <v>44</v>
      </c>
      <c r="CB453" s="272" t="s">
        <v>44</v>
      </c>
      <c r="CC453" s="272" t="s">
        <v>44</v>
      </c>
      <c r="CD453" s="272" t="s">
        <v>44</v>
      </c>
      <c r="CE453" s="272" t="s">
        <v>44</v>
      </c>
      <c r="CF453" s="272" t="s">
        <v>44</v>
      </c>
      <c r="CG453" s="272" t="s">
        <v>44</v>
      </c>
      <c r="CH453" s="272" t="s">
        <v>44</v>
      </c>
      <c r="CI453" s="272" t="s">
        <v>44</v>
      </c>
      <c r="CJ453" s="272" t="s">
        <v>44</v>
      </c>
      <c r="CK453" s="272" t="s">
        <v>44</v>
      </c>
      <c r="CL453" s="272" t="s">
        <v>44</v>
      </c>
      <c r="CM453" s="272" t="s">
        <v>44</v>
      </c>
      <c r="CN453" s="272" t="s">
        <v>44</v>
      </c>
      <c r="CO453" s="272" t="s">
        <v>44</v>
      </c>
      <c r="CP453" s="272" t="s">
        <v>44</v>
      </c>
      <c r="CQ453" s="272" t="s">
        <v>44</v>
      </c>
      <c r="CR453" s="272" t="s">
        <v>44</v>
      </c>
      <c r="CS453" s="272" t="s">
        <v>44</v>
      </c>
      <c r="CT453" s="272" t="s">
        <v>44</v>
      </c>
      <c r="CU453" s="272" t="s">
        <v>44</v>
      </c>
      <c r="CV453" s="272" t="s">
        <v>44</v>
      </c>
      <c r="CW453" s="272" t="s">
        <v>44</v>
      </c>
      <c r="CX453" s="272">
        <v>394</v>
      </c>
      <c r="CY453" s="272">
        <v>130854</v>
      </c>
      <c r="CZ453" s="272">
        <v>332</v>
      </c>
      <c r="DA453" s="272">
        <v>555</v>
      </c>
      <c r="DB453" s="272">
        <v>2344</v>
      </c>
      <c r="DC453" s="272">
        <v>91145</v>
      </c>
      <c r="DD453" s="272">
        <v>39</v>
      </c>
      <c r="DE453" s="272">
        <v>66</v>
      </c>
      <c r="DF453" s="272" t="s">
        <v>44</v>
      </c>
      <c r="DG453" s="272" t="s">
        <v>44</v>
      </c>
      <c r="DH453" s="272" t="s">
        <v>44</v>
      </c>
      <c r="DI453" s="272" t="s">
        <v>44</v>
      </c>
      <c r="DJ453" s="272" t="s">
        <v>44</v>
      </c>
      <c r="DK453" s="272">
        <v>155</v>
      </c>
      <c r="DL453" s="250">
        <v>750</v>
      </c>
      <c r="DM453" s="250">
        <v>630</v>
      </c>
      <c r="DN453" s="250">
        <v>10</v>
      </c>
      <c r="DO453" s="250">
        <v>979</v>
      </c>
      <c r="DP453" s="250">
        <v>5107671</v>
      </c>
      <c r="DQ453" s="250">
        <v>6810</v>
      </c>
      <c r="DR453" s="250">
        <v>14486</v>
      </c>
      <c r="DS453" s="250">
        <v>5028390</v>
      </c>
      <c r="DT453" s="250">
        <v>7982</v>
      </c>
      <c r="DU453" s="250">
        <v>16208</v>
      </c>
      <c r="DV453" s="250">
        <v>86068</v>
      </c>
      <c r="DW453" s="250">
        <v>8607</v>
      </c>
      <c r="DX453" s="250">
        <v>14154</v>
      </c>
      <c r="DY453" s="250">
        <v>9762601</v>
      </c>
      <c r="DZ453" s="250">
        <v>9972</v>
      </c>
      <c r="EA453" s="250">
        <v>21253</v>
      </c>
      <c r="EB453" s="155"/>
      <c r="EC453" s="75">
        <f t="shared" si="1091"/>
        <v>2</v>
      </c>
      <c r="ED453" s="74">
        <f t="shared" si="1092"/>
        <v>2019</v>
      </c>
      <c r="EE453" s="165">
        <f t="shared" si="1093"/>
        <v>43497</v>
      </c>
      <c r="EF453" s="157">
        <f t="shared" si="1094"/>
        <v>28</v>
      </c>
      <c r="EG453" s="156"/>
      <c r="EH453" s="166">
        <f>IFERROR(HLOOKUP(EH$1,$H$5:$FY$1802,MATCH($A453,$A$5:$A$1802,0),0)*HLOOKUP(EH$2,$H$5:$FY$1802,MATCH($A453,$A$5:$A$1802,0),0),$H$2)</f>
        <v>151214</v>
      </c>
      <c r="EI453" s="166" t="str">
        <f>IFERROR(HLOOKUP(EI$1,$H$5:$FY$1802,MATCH($A453,$A$5:$A$1802,0),0)*HLOOKUP(EI$2,$H$5:$FY$1802,MATCH($A453,$A$5:$A$1802,0),0),$H$2)</f>
        <v>-</v>
      </c>
      <c r="EJ453" s="166">
        <f>IFERROR(HLOOKUP(EJ$1,$H$5:$FY$1802,MATCH($A453,$A$5:$A$1802,0),0)*HLOOKUP(EJ$2,$H$5:$FY$1802,MATCH($A453,$A$5:$A$1802,0),0),$H$2)</f>
        <v>1965782</v>
      </c>
      <c r="EK453" s="166">
        <f>IFERROR(HLOOKUP(EK$1,$H$5:$FY$1802,MATCH($A453,$A$5:$A$1802,0),0)*HLOOKUP(EK$2,$H$5:$FY$1802,MATCH($A453,$A$5:$A$1802,0),0),$H$2)</f>
        <v>4763241</v>
      </c>
      <c r="EL453" s="166">
        <f>IFERROR(HLOOKUP(EL$1,$H$5:$FY$1802,MATCH($A453,$A$5:$A$1802,0),0)*HLOOKUP(EL$2,$H$5:$FY$1802,MATCH($A453,$A$5:$A$1802,0),0),$H$2)</f>
        <v>3024384</v>
      </c>
      <c r="EM453" s="166">
        <f>IFERROR(HLOOKUP(EM$1,$H$5:$FY$1802,MATCH($A453,$A$5:$A$1802,0),0)*HLOOKUP(EM$2,$H$5:$FY$1802,MATCH($A453,$A$5:$A$1802,0),0),$H$2)</f>
        <v>3047560</v>
      </c>
      <c r="EN453" s="166">
        <f>IFERROR(HLOOKUP(EN$1,$H$5:$FY$1802,MATCH($A453,$A$5:$A$1802,0),0)*HLOOKUP(EN$2,$H$5:$FY$1802,MATCH($A453,$A$5:$A$1802,0),0),$H$2)</f>
        <v>143906433</v>
      </c>
      <c r="EO453" s="166">
        <f>IFERROR(HLOOKUP(EO$1,$H$5:$FY$1802,MATCH($A453,$A$5:$A$1802,0),0)*HLOOKUP(EO$2,$H$5:$FY$1802,MATCH($A453,$A$5:$A$1802,0),0),$H$2)</f>
        <v>179625535</v>
      </c>
      <c r="EP453" s="166">
        <f>IFERROR(HLOOKUP(EP$1,$H$5:$FY$1802,MATCH($A453,$A$5:$A$1802,0),0)*HLOOKUP(EP$2,$H$5:$FY$1802,MATCH($A453,$A$5:$A$1802,0),0),$H$2)</f>
        <v>18680522</v>
      </c>
      <c r="EQ453" s="166" t="str">
        <f>IFERROR(HLOOKUP(EQ$1,$H$5:$FY$1802,MATCH($A453,$A$5:$A$1802,0),0)*HLOOKUP(EQ$2,$H$5:$FY$1802,MATCH($A453,$A$5:$A$1802,0),0),$H$2)</f>
        <v>-</v>
      </c>
      <c r="ER453" s="166" t="str">
        <f>IFERROR(HLOOKUP(ER$1,$H$5:$FY$1802,MATCH($A453,$A$5:$A$1802,0),0)*HLOOKUP(ER$2,$H$5:$FY$1802,MATCH($A453,$A$5:$A$1802,0),0),$H$2)</f>
        <v>-</v>
      </c>
      <c r="ES453" s="166" t="str">
        <f>IFERROR(HLOOKUP(ES$1,$H$5:$FY$1802,MATCH($A453,$A$5:$A$1802,0),0)*HLOOKUP(ES$2,$H$5:$FY$1802,MATCH($A453,$A$5:$A$1802,0),0),$H$2)</f>
        <v>-</v>
      </c>
      <c r="ET453" s="166" t="str">
        <f>IFERROR(HLOOKUP(ET$1,$H$5:$FY$1802,MATCH($A453,$A$5:$A$1802,0),0)*HLOOKUP(ET$2,$H$5:$FY$1802,MATCH($A453,$A$5:$A$1802,0),0),$H$2)</f>
        <v>-</v>
      </c>
      <c r="EU453" s="166" t="str">
        <f>IFERROR(HLOOKUP(EU$1,$H$5:$FY$1802,MATCH($A453,$A$5:$A$1802,0),0)*HLOOKUP(EU$2,$H$5:$FY$1802,MATCH($A453,$A$5:$A$1802,0),0),$H$2)</f>
        <v>-</v>
      </c>
      <c r="EV453" s="166" t="str">
        <f>IFERROR(HLOOKUP(EV$1,$H$5:$FY$1802,MATCH($A453,$A$5:$A$1802,0),0)*HLOOKUP(EV$2,$H$5:$FY$1802,MATCH($A453,$A$5:$A$1802,0),0),$H$2)</f>
        <v>-</v>
      </c>
      <c r="EW453" s="166" t="str">
        <f>IFERROR(HLOOKUP(EW$1,$H$5:$FY$1802,MATCH($A453,$A$5:$A$1802,0),0)*HLOOKUP(EW$2,$H$5:$FY$1802,MATCH($A453,$A$5:$A$1802,0),0),$H$2)</f>
        <v>-</v>
      </c>
      <c r="EX453" s="166" t="str">
        <f>IFERROR(HLOOKUP(EX$1,$H$5:$FY$1802,MATCH($A453,$A$5:$A$1802,0),0)*HLOOKUP(EX$2,$H$5:$FY$1802,MATCH($A453,$A$5:$A$1802,0),0),$H$2)</f>
        <v>-</v>
      </c>
      <c r="EY453" s="166" t="str">
        <f>IFERROR(HLOOKUP(EY$1,$H$5:$FY$1802,MATCH($A453,$A$5:$A$1802,0),0)*HLOOKUP(EY$2,$H$5:$FY$1802,MATCH($A453,$A$5:$A$1802,0),0),$H$2)</f>
        <v>-</v>
      </c>
      <c r="EZ453" s="166" t="str">
        <f>IFERROR(HLOOKUP(EZ$1,$H$5:$FY$1802,MATCH($A453,$A$5:$A$1802,0),0)*HLOOKUP(EZ$2,$H$5:$FY$1802,MATCH($A453,$A$5:$A$1802,0),0),$H$2)</f>
        <v>-</v>
      </c>
      <c r="FA453" s="166" t="str">
        <f>IFERROR(HLOOKUP(FA$1,$H$5:$FY$1802,MATCH($A453,$A$5:$A$1802,0),0)*HLOOKUP(FA$2,$H$5:$FY$1802,MATCH($A453,$A$5:$A$1802,0),0),$H$2)</f>
        <v>-</v>
      </c>
      <c r="FB453" s="166">
        <f>IFERROR(HLOOKUP(FB$1,$H$5:$FY$1802,MATCH($A453,$A$5:$A$1802,0),0)*HLOOKUP(FB$2,$H$5:$FY$1802,MATCH($A453,$A$5:$A$1802,0),0),$H$2)</f>
        <v>218670</v>
      </c>
      <c r="FC453" s="166">
        <f>IFERROR(HLOOKUP(FC$1,$H$5:$FY$1802,MATCH($A453,$A$5:$A$1802,0),0)*HLOOKUP(FC$2,$H$5:$FY$1802,MATCH($A453,$A$5:$A$1802,0),0),$H$2)</f>
        <v>154704</v>
      </c>
      <c r="FD453" s="166">
        <f>IFERROR(HLOOKUP(FD$1,$H$5:$FY$1802,MATCH($A453,$A$5:$A$1802,0),0)*HLOOKUP(FD$2,$H$5:$FY$1802,MATCH($A453,$A$5:$A$1802,0),0),$H$2)</f>
        <v>10864500</v>
      </c>
      <c r="FE453" s="166">
        <f>IFERROR(HLOOKUP(FE$1,$H$5:$FY$1802,MATCH($A453,$A$5:$A$1802,0),0)*HLOOKUP(FE$2,$H$5:$FY$1802,MATCH($A453,$A$5:$A$1802,0),0),$H$2)</f>
        <v>10211040</v>
      </c>
      <c r="FF453" s="166">
        <f>IFERROR(HLOOKUP(FF$1,$H$5:$FY$1802,MATCH($A453,$A$5:$A$1802,0),0)*HLOOKUP(FF$2,$H$5:$FY$1802,MATCH($A453,$A$5:$A$1802,0),0),$H$2)</f>
        <v>141540</v>
      </c>
      <c r="FG453" s="166">
        <f>IFERROR(HLOOKUP(FG$1,$H$5:$FY$1802,MATCH($A453,$A$5:$A$1802,0),0)*HLOOKUP(FG$2,$H$5:$FY$1802,MATCH($A453,$A$5:$A$1802,0),0),$H$2)</f>
        <v>20806687</v>
      </c>
      <c r="FH453" s="152"/>
      <c r="FI453" s="405">
        <f t="shared" si="1095"/>
        <v>2.2425088877602843</v>
      </c>
      <c r="FJ453" s="405">
        <f t="shared" si="1095"/>
        <v>1.7526663280853225</v>
      </c>
      <c r="FK453" s="405">
        <f t="shared" si="1096"/>
        <v>2.2565573770491802</v>
      </c>
      <c r="FL453" s="405">
        <f t="shared" si="1097"/>
        <v>1.7811475409836066</v>
      </c>
      <c r="FM453" s="405">
        <f t="shared" si="1098"/>
        <v>1.3570917569751728</v>
      </c>
      <c r="FN453" s="405">
        <f t="shared" si="1099"/>
        <v>1.1471079197689515</v>
      </c>
      <c r="FO453" s="405">
        <f t="shared" si="1100"/>
        <v>1.4342394860508001</v>
      </c>
      <c r="FP453" s="405">
        <f t="shared" si="1101"/>
        <v>1.071084409017905</v>
      </c>
      <c r="FQ453" s="405">
        <f t="shared" si="1102"/>
        <v>1.3371185237757275</v>
      </c>
      <c r="FR453" s="405">
        <f t="shared" si="1103"/>
        <v>1.0425833924769341</v>
      </c>
      <c r="FS453" s="65"/>
    </row>
    <row r="454" spans="1:175" ht="10.35" customHeight="1" x14ac:dyDescent="0.2">
      <c r="A454" s="74" t="str">
        <f t="shared" si="1090"/>
        <v>2018-19FEBRUARYRYA</v>
      </c>
      <c r="B454" s="163" t="str">
        <f t="shared" si="1104"/>
        <v>2018-19</v>
      </c>
      <c r="C454" s="26" t="s">
        <v>837</v>
      </c>
      <c r="D454" s="163" t="str">
        <f>INDEX($FV$16:$FW$26,MATCH($F454,$FV$16:$FV$26,0),2)</f>
        <v>Y60</v>
      </c>
      <c r="E454" s="163" t="str">
        <f>VLOOKUP($D454,$FW$8:$FX$14,2,0)</f>
        <v>Midlands</v>
      </c>
      <c r="F454" s="271" t="s">
        <v>867</v>
      </c>
      <c r="G454" s="271" t="s">
        <v>880</v>
      </c>
      <c r="H454" s="272">
        <v>105300</v>
      </c>
      <c r="I454" s="272">
        <v>76561</v>
      </c>
      <c r="J454" s="272">
        <v>226570</v>
      </c>
      <c r="K454" s="272">
        <v>3</v>
      </c>
      <c r="L454" s="272">
        <v>1</v>
      </c>
      <c r="M454" s="272" t="s">
        <v>44</v>
      </c>
      <c r="N454" s="272">
        <v>14</v>
      </c>
      <c r="O454" s="272">
        <v>38</v>
      </c>
      <c r="P454" s="272" t="s">
        <v>44</v>
      </c>
      <c r="Q454" s="272" t="s">
        <v>44</v>
      </c>
      <c r="R454" s="272" t="s">
        <v>44</v>
      </c>
      <c r="S454" s="272" t="s">
        <v>44</v>
      </c>
      <c r="T454" s="272">
        <v>85675</v>
      </c>
      <c r="U454" s="272">
        <v>5151</v>
      </c>
      <c r="V454" s="272">
        <v>3324</v>
      </c>
      <c r="W454" s="272">
        <v>41426</v>
      </c>
      <c r="X454" s="272">
        <v>29761</v>
      </c>
      <c r="Y454" s="272">
        <v>1356</v>
      </c>
      <c r="Z454" s="272">
        <v>2090484</v>
      </c>
      <c r="AA454" s="272">
        <v>406</v>
      </c>
      <c r="AB454" s="272">
        <v>702</v>
      </c>
      <c r="AC454" s="272">
        <v>1561924</v>
      </c>
      <c r="AD454" s="272">
        <v>470</v>
      </c>
      <c r="AE454" s="272">
        <v>834</v>
      </c>
      <c r="AF454" s="272">
        <v>31140812</v>
      </c>
      <c r="AG454" s="272">
        <v>752</v>
      </c>
      <c r="AH454" s="272">
        <v>1369</v>
      </c>
      <c r="AI454" s="272">
        <v>68524002</v>
      </c>
      <c r="AJ454" s="272">
        <v>2302</v>
      </c>
      <c r="AK454" s="272">
        <v>5251</v>
      </c>
      <c r="AL454" s="272">
        <v>4162980</v>
      </c>
      <c r="AM454" s="272">
        <v>3070</v>
      </c>
      <c r="AN454" s="272">
        <v>7410</v>
      </c>
      <c r="AO454" s="272">
        <v>2747</v>
      </c>
      <c r="AP454" s="272">
        <v>15</v>
      </c>
      <c r="AQ454" s="272">
        <v>27</v>
      </c>
      <c r="AR454" s="272">
        <v>0</v>
      </c>
      <c r="AS454" s="272">
        <v>153</v>
      </c>
      <c r="AT454" s="272">
        <v>2552</v>
      </c>
      <c r="AU454" s="272">
        <v>2005</v>
      </c>
      <c r="AV454" s="272">
        <v>49510</v>
      </c>
      <c r="AW454" s="272">
        <v>3183</v>
      </c>
      <c r="AX454" s="272">
        <v>30235</v>
      </c>
      <c r="AY454" s="272">
        <v>82928</v>
      </c>
      <c r="AZ454" s="272">
        <v>9631</v>
      </c>
      <c r="BA454" s="272">
        <v>7123</v>
      </c>
      <c r="BB454" s="272">
        <v>6110</v>
      </c>
      <c r="BC454" s="272">
        <v>4605</v>
      </c>
      <c r="BD454" s="272">
        <v>52512</v>
      </c>
      <c r="BE454" s="272">
        <v>43548</v>
      </c>
      <c r="BF454" s="272">
        <v>53880</v>
      </c>
      <c r="BG454" s="272">
        <v>31030</v>
      </c>
      <c r="BH454" s="272">
        <v>3244</v>
      </c>
      <c r="BI454" s="272">
        <v>1426</v>
      </c>
      <c r="BJ454" s="272" t="s">
        <v>44</v>
      </c>
      <c r="BK454" s="272" t="s">
        <v>44</v>
      </c>
      <c r="BL454" s="272" t="s">
        <v>44</v>
      </c>
      <c r="BM454" s="272" t="s">
        <v>44</v>
      </c>
      <c r="BN454" s="272" t="s">
        <v>44</v>
      </c>
      <c r="BO454" s="272" t="s">
        <v>44</v>
      </c>
      <c r="BP454" s="272" t="s">
        <v>44</v>
      </c>
      <c r="BQ454" s="272" t="s">
        <v>44</v>
      </c>
      <c r="BR454" s="272" t="s">
        <v>44</v>
      </c>
      <c r="BS454" s="272" t="s">
        <v>44</v>
      </c>
      <c r="BT454" s="272" t="s">
        <v>44</v>
      </c>
      <c r="BU454" s="272" t="s">
        <v>44</v>
      </c>
      <c r="BV454" s="272" t="s">
        <v>44</v>
      </c>
      <c r="BW454" s="272" t="s">
        <v>44</v>
      </c>
      <c r="BX454" s="272" t="s">
        <v>44</v>
      </c>
      <c r="BY454" s="272" t="s">
        <v>44</v>
      </c>
      <c r="BZ454" s="272" t="s">
        <v>44</v>
      </c>
      <c r="CA454" s="272" t="s">
        <v>44</v>
      </c>
      <c r="CB454" s="272" t="s">
        <v>44</v>
      </c>
      <c r="CC454" s="272" t="s">
        <v>44</v>
      </c>
      <c r="CD454" s="272" t="s">
        <v>44</v>
      </c>
      <c r="CE454" s="272" t="s">
        <v>44</v>
      </c>
      <c r="CF454" s="272" t="s">
        <v>44</v>
      </c>
      <c r="CG454" s="272" t="s">
        <v>44</v>
      </c>
      <c r="CH454" s="272" t="s">
        <v>44</v>
      </c>
      <c r="CI454" s="272" t="s">
        <v>44</v>
      </c>
      <c r="CJ454" s="272" t="s">
        <v>44</v>
      </c>
      <c r="CK454" s="272" t="s">
        <v>44</v>
      </c>
      <c r="CL454" s="272" t="s">
        <v>44</v>
      </c>
      <c r="CM454" s="272" t="s">
        <v>44</v>
      </c>
      <c r="CN454" s="272" t="s">
        <v>44</v>
      </c>
      <c r="CO454" s="272" t="s">
        <v>44</v>
      </c>
      <c r="CP454" s="272" t="s">
        <v>44</v>
      </c>
      <c r="CQ454" s="272" t="s">
        <v>44</v>
      </c>
      <c r="CR454" s="272" t="s">
        <v>44</v>
      </c>
      <c r="CS454" s="272" t="s">
        <v>44</v>
      </c>
      <c r="CT454" s="272" t="s">
        <v>44</v>
      </c>
      <c r="CU454" s="272" t="s">
        <v>44</v>
      </c>
      <c r="CV454" s="272" t="s">
        <v>44</v>
      </c>
      <c r="CW454" s="272" t="s">
        <v>44</v>
      </c>
      <c r="CX454" s="272">
        <v>224</v>
      </c>
      <c r="CY454" s="272">
        <v>59486</v>
      </c>
      <c r="CZ454" s="272">
        <v>266</v>
      </c>
      <c r="DA454" s="272">
        <v>472</v>
      </c>
      <c r="DB454" s="272">
        <v>3315</v>
      </c>
      <c r="DC454" s="272">
        <v>89894</v>
      </c>
      <c r="DD454" s="272">
        <v>27</v>
      </c>
      <c r="DE454" s="272">
        <v>53</v>
      </c>
      <c r="DF454" s="272" t="s">
        <v>44</v>
      </c>
      <c r="DG454" s="272" t="s">
        <v>44</v>
      </c>
      <c r="DH454" s="272" t="s">
        <v>44</v>
      </c>
      <c r="DI454" s="272" t="s">
        <v>44</v>
      </c>
      <c r="DJ454" s="272" t="s">
        <v>44</v>
      </c>
      <c r="DK454" s="272">
        <v>416</v>
      </c>
      <c r="DL454" s="250">
        <v>0</v>
      </c>
      <c r="DM454" s="250">
        <v>3255</v>
      </c>
      <c r="DN454" s="250">
        <v>0</v>
      </c>
      <c r="DO454" s="250">
        <v>1563</v>
      </c>
      <c r="DP454" s="250">
        <v>0</v>
      </c>
      <c r="DQ454" s="250">
        <v>0</v>
      </c>
      <c r="DR454" s="250">
        <v>0</v>
      </c>
      <c r="DS454" s="250">
        <v>13239577</v>
      </c>
      <c r="DT454" s="250">
        <v>4067</v>
      </c>
      <c r="DU454" s="250">
        <v>9373</v>
      </c>
      <c r="DV454" s="250">
        <v>0</v>
      </c>
      <c r="DW454" s="250">
        <v>0</v>
      </c>
      <c r="DX454" s="250">
        <v>0</v>
      </c>
      <c r="DY454" s="250">
        <v>10121847</v>
      </c>
      <c r="DZ454" s="250">
        <v>6476</v>
      </c>
      <c r="EA454" s="250">
        <v>15506</v>
      </c>
      <c r="EB454" s="155"/>
      <c r="EC454" s="75">
        <f t="shared" si="1091"/>
        <v>2</v>
      </c>
      <c r="ED454" s="74">
        <f t="shared" si="1092"/>
        <v>2019</v>
      </c>
      <c r="EE454" s="165">
        <f t="shared" si="1093"/>
        <v>43497</v>
      </c>
      <c r="EF454" s="157">
        <f t="shared" si="1094"/>
        <v>28</v>
      </c>
      <c r="EG454" s="156"/>
      <c r="EH454" s="166">
        <f>IFERROR(HLOOKUP(EH$1,$H$5:$FY$1802,MATCH($A454,$A$5:$A$1802,0),0)*HLOOKUP(EH$2,$H$5:$FY$1802,MATCH($A454,$A$5:$A$1802,0),0),$H$2)</f>
        <v>76561</v>
      </c>
      <c r="EI454" s="166" t="str">
        <f>IFERROR(HLOOKUP(EI$1,$H$5:$FY$1802,MATCH($A454,$A$5:$A$1802,0),0)*HLOOKUP(EI$2,$H$5:$FY$1802,MATCH($A454,$A$5:$A$1802,0),0),$H$2)</f>
        <v>-</v>
      </c>
      <c r="EJ454" s="166">
        <f>IFERROR(HLOOKUP(EJ$1,$H$5:$FY$1802,MATCH($A454,$A$5:$A$1802,0),0)*HLOOKUP(EJ$2,$H$5:$FY$1802,MATCH($A454,$A$5:$A$1802,0),0),$H$2)</f>
        <v>1071854</v>
      </c>
      <c r="EK454" s="166">
        <f>IFERROR(HLOOKUP(EK$1,$H$5:$FY$1802,MATCH($A454,$A$5:$A$1802,0),0)*HLOOKUP(EK$2,$H$5:$FY$1802,MATCH($A454,$A$5:$A$1802,0),0),$H$2)</f>
        <v>2909318</v>
      </c>
      <c r="EL454" s="166">
        <f>IFERROR(HLOOKUP(EL$1,$H$5:$FY$1802,MATCH($A454,$A$5:$A$1802,0),0)*HLOOKUP(EL$2,$H$5:$FY$1802,MATCH($A454,$A$5:$A$1802,0),0),$H$2)</f>
        <v>3616002</v>
      </c>
      <c r="EM454" s="166">
        <f>IFERROR(HLOOKUP(EM$1,$H$5:$FY$1802,MATCH($A454,$A$5:$A$1802,0),0)*HLOOKUP(EM$2,$H$5:$FY$1802,MATCH($A454,$A$5:$A$1802,0),0),$H$2)</f>
        <v>2772216</v>
      </c>
      <c r="EN454" s="166">
        <f>IFERROR(HLOOKUP(EN$1,$H$5:$FY$1802,MATCH($A454,$A$5:$A$1802,0),0)*HLOOKUP(EN$2,$H$5:$FY$1802,MATCH($A454,$A$5:$A$1802,0),0),$H$2)</f>
        <v>56712194</v>
      </c>
      <c r="EO454" s="166">
        <f>IFERROR(HLOOKUP(EO$1,$H$5:$FY$1802,MATCH($A454,$A$5:$A$1802,0),0)*HLOOKUP(EO$2,$H$5:$FY$1802,MATCH($A454,$A$5:$A$1802,0),0),$H$2)</f>
        <v>156275011</v>
      </c>
      <c r="EP454" s="166">
        <f>IFERROR(HLOOKUP(EP$1,$H$5:$FY$1802,MATCH($A454,$A$5:$A$1802,0),0)*HLOOKUP(EP$2,$H$5:$FY$1802,MATCH($A454,$A$5:$A$1802,0),0),$H$2)</f>
        <v>10047960</v>
      </c>
      <c r="EQ454" s="166" t="str">
        <f>IFERROR(HLOOKUP(EQ$1,$H$5:$FY$1802,MATCH($A454,$A$5:$A$1802,0),0)*HLOOKUP(EQ$2,$H$5:$FY$1802,MATCH($A454,$A$5:$A$1802,0),0),$H$2)</f>
        <v>-</v>
      </c>
      <c r="ER454" s="166" t="str">
        <f>IFERROR(HLOOKUP(ER$1,$H$5:$FY$1802,MATCH($A454,$A$5:$A$1802,0),0)*HLOOKUP(ER$2,$H$5:$FY$1802,MATCH($A454,$A$5:$A$1802,0),0),$H$2)</f>
        <v>-</v>
      </c>
      <c r="ES454" s="166" t="str">
        <f>IFERROR(HLOOKUP(ES$1,$H$5:$FY$1802,MATCH($A454,$A$5:$A$1802,0),0)*HLOOKUP(ES$2,$H$5:$FY$1802,MATCH($A454,$A$5:$A$1802,0),0),$H$2)</f>
        <v>-</v>
      </c>
      <c r="ET454" s="166" t="str">
        <f>IFERROR(HLOOKUP(ET$1,$H$5:$FY$1802,MATCH($A454,$A$5:$A$1802,0),0)*HLOOKUP(ET$2,$H$5:$FY$1802,MATCH($A454,$A$5:$A$1802,0),0),$H$2)</f>
        <v>-</v>
      </c>
      <c r="EU454" s="166" t="str">
        <f>IFERROR(HLOOKUP(EU$1,$H$5:$FY$1802,MATCH($A454,$A$5:$A$1802,0),0)*HLOOKUP(EU$2,$H$5:$FY$1802,MATCH($A454,$A$5:$A$1802,0),0),$H$2)</f>
        <v>-</v>
      </c>
      <c r="EV454" s="166" t="str">
        <f>IFERROR(HLOOKUP(EV$1,$H$5:$FY$1802,MATCH($A454,$A$5:$A$1802,0),0)*HLOOKUP(EV$2,$H$5:$FY$1802,MATCH($A454,$A$5:$A$1802,0),0),$H$2)</f>
        <v>-</v>
      </c>
      <c r="EW454" s="166" t="str">
        <f>IFERROR(HLOOKUP(EW$1,$H$5:$FY$1802,MATCH($A454,$A$5:$A$1802,0),0)*HLOOKUP(EW$2,$H$5:$FY$1802,MATCH($A454,$A$5:$A$1802,0),0),$H$2)</f>
        <v>-</v>
      </c>
      <c r="EX454" s="166" t="str">
        <f>IFERROR(HLOOKUP(EX$1,$H$5:$FY$1802,MATCH($A454,$A$5:$A$1802,0),0)*HLOOKUP(EX$2,$H$5:$FY$1802,MATCH($A454,$A$5:$A$1802,0),0),$H$2)</f>
        <v>-</v>
      </c>
      <c r="EY454" s="166" t="str">
        <f>IFERROR(HLOOKUP(EY$1,$H$5:$FY$1802,MATCH($A454,$A$5:$A$1802,0),0)*HLOOKUP(EY$2,$H$5:$FY$1802,MATCH($A454,$A$5:$A$1802,0),0),$H$2)</f>
        <v>-</v>
      </c>
      <c r="EZ454" s="166" t="str">
        <f>IFERROR(HLOOKUP(EZ$1,$H$5:$FY$1802,MATCH($A454,$A$5:$A$1802,0),0)*HLOOKUP(EZ$2,$H$5:$FY$1802,MATCH($A454,$A$5:$A$1802,0),0),$H$2)</f>
        <v>-</v>
      </c>
      <c r="FA454" s="166" t="str">
        <f>IFERROR(HLOOKUP(FA$1,$H$5:$FY$1802,MATCH($A454,$A$5:$A$1802,0),0)*HLOOKUP(FA$2,$H$5:$FY$1802,MATCH($A454,$A$5:$A$1802,0),0),$H$2)</f>
        <v>-</v>
      </c>
      <c r="FB454" s="166">
        <f>IFERROR(HLOOKUP(FB$1,$H$5:$FY$1802,MATCH($A454,$A$5:$A$1802,0),0)*HLOOKUP(FB$2,$H$5:$FY$1802,MATCH($A454,$A$5:$A$1802,0),0),$H$2)</f>
        <v>105728</v>
      </c>
      <c r="FC454" s="166">
        <f>IFERROR(HLOOKUP(FC$1,$H$5:$FY$1802,MATCH($A454,$A$5:$A$1802,0),0)*HLOOKUP(FC$2,$H$5:$FY$1802,MATCH($A454,$A$5:$A$1802,0),0),$H$2)</f>
        <v>175695</v>
      </c>
      <c r="FD454" s="166">
        <f>IFERROR(HLOOKUP(FD$1,$H$5:$FY$1802,MATCH($A454,$A$5:$A$1802,0),0)*HLOOKUP(FD$2,$H$5:$FY$1802,MATCH($A454,$A$5:$A$1802,0),0),$H$2)</f>
        <v>0</v>
      </c>
      <c r="FE454" s="166">
        <f>IFERROR(HLOOKUP(FE$1,$H$5:$FY$1802,MATCH($A454,$A$5:$A$1802,0),0)*HLOOKUP(FE$2,$H$5:$FY$1802,MATCH($A454,$A$5:$A$1802,0),0),$H$2)</f>
        <v>30509115</v>
      </c>
      <c r="FF454" s="166">
        <f>IFERROR(HLOOKUP(FF$1,$H$5:$FY$1802,MATCH($A454,$A$5:$A$1802,0),0)*HLOOKUP(FF$2,$H$5:$FY$1802,MATCH($A454,$A$5:$A$1802,0),0),$H$2)</f>
        <v>0</v>
      </c>
      <c r="FG454" s="166">
        <f>IFERROR(HLOOKUP(FG$1,$H$5:$FY$1802,MATCH($A454,$A$5:$A$1802,0),0)*HLOOKUP(FG$2,$H$5:$FY$1802,MATCH($A454,$A$5:$A$1802,0),0),$H$2)</f>
        <v>24235878</v>
      </c>
      <c r="FH454" s="152"/>
      <c r="FI454" s="405">
        <f t="shared" si="1095"/>
        <v>1.8697340322267522</v>
      </c>
      <c r="FJ454" s="405">
        <f t="shared" si="1095"/>
        <v>1.3828382838283828</v>
      </c>
      <c r="FK454" s="405">
        <f t="shared" si="1096"/>
        <v>1.8381468110709989</v>
      </c>
      <c r="FL454" s="405">
        <f t="shared" si="1097"/>
        <v>1.3853790613718411</v>
      </c>
      <c r="FM454" s="405">
        <f t="shared" si="1098"/>
        <v>1.267609713706368</v>
      </c>
      <c r="FN454" s="405">
        <f t="shared" si="1099"/>
        <v>1.0512238690677351</v>
      </c>
      <c r="FO454" s="405">
        <f t="shared" si="1100"/>
        <v>1.8104230368603205</v>
      </c>
      <c r="FP454" s="405">
        <f t="shared" si="1101"/>
        <v>1.0426396962467659</v>
      </c>
      <c r="FQ454" s="405">
        <f t="shared" si="1102"/>
        <v>2.3923303834808261</v>
      </c>
      <c r="FR454" s="405">
        <f t="shared" si="1103"/>
        <v>1.0516224188790559</v>
      </c>
      <c r="FS454" s="65"/>
    </row>
    <row r="455" spans="1:175" ht="10.35" customHeight="1" x14ac:dyDescent="0.2">
      <c r="A455" s="174" t="str">
        <f t="shared" si="1090"/>
        <v>2018-19FEBRUARYRX8</v>
      </c>
      <c r="B455" s="176" t="str">
        <f t="shared" si="1104"/>
        <v>2018-19</v>
      </c>
      <c r="C455" s="175" t="s">
        <v>837</v>
      </c>
      <c r="D455" s="176" t="str">
        <f>INDEX($FV$16:$FW$26,MATCH($F455,$FV$16:$FV$26,0),2)</f>
        <v>Y63</v>
      </c>
      <c r="E455" s="176" t="str">
        <f>VLOOKUP($D455,$FW$8:$FX$14,2,0)</f>
        <v>North East and Yorkshire</v>
      </c>
      <c r="F455" s="275" t="s">
        <v>869</v>
      </c>
      <c r="G455" s="275" t="s">
        <v>881</v>
      </c>
      <c r="H455" s="276">
        <v>77835</v>
      </c>
      <c r="I455" s="276">
        <v>57002</v>
      </c>
      <c r="J455" s="276">
        <v>92340</v>
      </c>
      <c r="K455" s="276">
        <v>2</v>
      </c>
      <c r="L455" s="276">
        <v>1</v>
      </c>
      <c r="M455" s="276" t="s">
        <v>44</v>
      </c>
      <c r="N455" s="276">
        <v>1</v>
      </c>
      <c r="O455" s="276">
        <v>31</v>
      </c>
      <c r="P455" s="276" t="s">
        <v>44</v>
      </c>
      <c r="Q455" s="276" t="s">
        <v>44</v>
      </c>
      <c r="R455" s="276" t="s">
        <v>44</v>
      </c>
      <c r="S455" s="276" t="s">
        <v>44</v>
      </c>
      <c r="T455" s="276">
        <v>63553</v>
      </c>
      <c r="U455" s="276">
        <v>4855</v>
      </c>
      <c r="V455" s="276">
        <v>3471</v>
      </c>
      <c r="W455" s="276">
        <v>36537</v>
      </c>
      <c r="X455" s="276">
        <v>10553</v>
      </c>
      <c r="Y455" s="276">
        <v>1091</v>
      </c>
      <c r="Z455" s="276">
        <v>2051348</v>
      </c>
      <c r="AA455" s="276">
        <v>423</v>
      </c>
      <c r="AB455" s="276">
        <v>725</v>
      </c>
      <c r="AC455" s="276">
        <v>1866982</v>
      </c>
      <c r="AD455" s="276">
        <v>538</v>
      </c>
      <c r="AE455" s="276">
        <v>970</v>
      </c>
      <c r="AF455" s="276">
        <v>43919415</v>
      </c>
      <c r="AG455" s="276">
        <v>1202</v>
      </c>
      <c r="AH455" s="276">
        <v>2510</v>
      </c>
      <c r="AI455" s="276">
        <v>29976217</v>
      </c>
      <c r="AJ455" s="276">
        <v>2841</v>
      </c>
      <c r="AK455" s="276">
        <v>6791</v>
      </c>
      <c r="AL455" s="276">
        <v>4149273</v>
      </c>
      <c r="AM455" s="276">
        <v>3803</v>
      </c>
      <c r="AN455" s="276">
        <v>9183</v>
      </c>
      <c r="AO455" s="276">
        <v>4744</v>
      </c>
      <c r="AP455" s="276">
        <v>620</v>
      </c>
      <c r="AQ455" s="276">
        <v>1479</v>
      </c>
      <c r="AR455" s="276">
        <v>4174</v>
      </c>
      <c r="AS455" s="276">
        <v>361</v>
      </c>
      <c r="AT455" s="276">
        <v>2284</v>
      </c>
      <c r="AU455" s="276">
        <v>2285</v>
      </c>
      <c r="AV455" s="276">
        <v>38340</v>
      </c>
      <c r="AW455" s="276">
        <v>5944</v>
      </c>
      <c r="AX455" s="276">
        <v>14525</v>
      </c>
      <c r="AY455" s="276">
        <v>58809</v>
      </c>
      <c r="AZ455" s="276">
        <v>10100</v>
      </c>
      <c r="BA455" s="276">
        <v>7851</v>
      </c>
      <c r="BB455" s="276">
        <v>7017</v>
      </c>
      <c r="BC455" s="276">
        <v>5532</v>
      </c>
      <c r="BD455" s="276">
        <v>53693</v>
      </c>
      <c r="BE455" s="276">
        <v>41133</v>
      </c>
      <c r="BF455" s="276">
        <v>19458</v>
      </c>
      <c r="BG455" s="276">
        <v>11667</v>
      </c>
      <c r="BH455" s="276">
        <v>2137</v>
      </c>
      <c r="BI455" s="276">
        <v>1176</v>
      </c>
      <c r="BJ455" s="276" t="s">
        <v>44</v>
      </c>
      <c r="BK455" s="276" t="s">
        <v>44</v>
      </c>
      <c r="BL455" s="276" t="s">
        <v>44</v>
      </c>
      <c r="BM455" s="276" t="s">
        <v>44</v>
      </c>
      <c r="BN455" s="276" t="s">
        <v>44</v>
      </c>
      <c r="BO455" s="276" t="s">
        <v>44</v>
      </c>
      <c r="BP455" s="276" t="s">
        <v>44</v>
      </c>
      <c r="BQ455" s="276" t="s">
        <v>44</v>
      </c>
      <c r="BR455" s="276" t="s">
        <v>44</v>
      </c>
      <c r="BS455" s="276" t="s">
        <v>44</v>
      </c>
      <c r="BT455" s="276" t="s">
        <v>44</v>
      </c>
      <c r="BU455" s="276" t="s">
        <v>44</v>
      </c>
      <c r="BV455" s="276" t="s">
        <v>44</v>
      </c>
      <c r="BW455" s="276" t="s">
        <v>44</v>
      </c>
      <c r="BX455" s="276" t="s">
        <v>44</v>
      </c>
      <c r="BY455" s="276" t="s">
        <v>44</v>
      </c>
      <c r="BZ455" s="276" t="s">
        <v>44</v>
      </c>
      <c r="CA455" s="276" t="s">
        <v>44</v>
      </c>
      <c r="CB455" s="276" t="s">
        <v>44</v>
      </c>
      <c r="CC455" s="276" t="s">
        <v>44</v>
      </c>
      <c r="CD455" s="276" t="s">
        <v>44</v>
      </c>
      <c r="CE455" s="276" t="s">
        <v>44</v>
      </c>
      <c r="CF455" s="276" t="s">
        <v>44</v>
      </c>
      <c r="CG455" s="276" t="s">
        <v>44</v>
      </c>
      <c r="CH455" s="276" t="s">
        <v>44</v>
      </c>
      <c r="CI455" s="276" t="s">
        <v>44</v>
      </c>
      <c r="CJ455" s="276" t="s">
        <v>44</v>
      </c>
      <c r="CK455" s="276" t="s">
        <v>44</v>
      </c>
      <c r="CL455" s="276" t="s">
        <v>44</v>
      </c>
      <c r="CM455" s="276" t="s">
        <v>44</v>
      </c>
      <c r="CN455" s="276" t="s">
        <v>44</v>
      </c>
      <c r="CO455" s="276" t="s">
        <v>44</v>
      </c>
      <c r="CP455" s="276" t="s">
        <v>44</v>
      </c>
      <c r="CQ455" s="276" t="s">
        <v>44</v>
      </c>
      <c r="CR455" s="276" t="s">
        <v>44</v>
      </c>
      <c r="CS455" s="276" t="s">
        <v>44</v>
      </c>
      <c r="CT455" s="276" t="s">
        <v>44</v>
      </c>
      <c r="CU455" s="276" t="s">
        <v>44</v>
      </c>
      <c r="CV455" s="276" t="s">
        <v>44</v>
      </c>
      <c r="CW455" s="276" t="s">
        <v>44</v>
      </c>
      <c r="CX455" s="276">
        <v>0</v>
      </c>
      <c r="CY455" s="276">
        <v>0</v>
      </c>
      <c r="CZ455" s="276">
        <v>0</v>
      </c>
      <c r="DA455" s="276">
        <v>0</v>
      </c>
      <c r="DB455" s="276">
        <v>2707</v>
      </c>
      <c r="DC455" s="276">
        <v>78671</v>
      </c>
      <c r="DD455" s="276">
        <v>29</v>
      </c>
      <c r="DE455" s="276">
        <v>49</v>
      </c>
      <c r="DF455" s="276" t="s">
        <v>44</v>
      </c>
      <c r="DG455" s="276" t="s">
        <v>44</v>
      </c>
      <c r="DH455" s="276" t="s">
        <v>44</v>
      </c>
      <c r="DI455" s="276" t="s">
        <v>44</v>
      </c>
      <c r="DJ455" s="276" t="s">
        <v>44</v>
      </c>
      <c r="DK455" s="276">
        <v>9</v>
      </c>
      <c r="DL455" s="252">
        <v>3281</v>
      </c>
      <c r="DM455" s="252">
        <v>135</v>
      </c>
      <c r="DN455" s="252">
        <v>49</v>
      </c>
      <c r="DO455" s="252">
        <v>2299</v>
      </c>
      <c r="DP455" s="252">
        <v>13338323</v>
      </c>
      <c r="DQ455" s="252">
        <v>4065</v>
      </c>
      <c r="DR455" s="252">
        <v>8650</v>
      </c>
      <c r="DS455" s="252">
        <v>629168</v>
      </c>
      <c r="DT455" s="252">
        <v>4661</v>
      </c>
      <c r="DU455" s="252">
        <v>9566</v>
      </c>
      <c r="DV455" s="252">
        <v>288679</v>
      </c>
      <c r="DW455" s="252">
        <v>5891</v>
      </c>
      <c r="DX455" s="252">
        <v>11010</v>
      </c>
      <c r="DY455" s="252">
        <v>15948236</v>
      </c>
      <c r="DZ455" s="252">
        <v>6937</v>
      </c>
      <c r="EA455" s="252">
        <v>16287</v>
      </c>
      <c r="EB455" s="177"/>
      <c r="EC455" s="167">
        <f t="shared" si="1091"/>
        <v>2</v>
      </c>
      <c r="ED455" s="174">
        <f t="shared" si="1092"/>
        <v>2019</v>
      </c>
      <c r="EE455" s="173">
        <f t="shared" si="1093"/>
        <v>43497</v>
      </c>
      <c r="EF455" s="150">
        <f t="shared" si="1094"/>
        <v>28</v>
      </c>
      <c r="EG455" s="178"/>
      <c r="EH455" s="179">
        <f>IFERROR(HLOOKUP(EH$1,$H$5:$FY$1802,MATCH($A455,$A$5:$A$1802,0),0)*HLOOKUP(EH$2,$H$5:$FY$1802,MATCH($A455,$A$5:$A$1802,0),0),$H$2)</f>
        <v>57002</v>
      </c>
      <c r="EI455" s="179" t="str">
        <f>IFERROR(HLOOKUP(EI$1,$H$5:$FY$1802,MATCH($A455,$A$5:$A$1802,0),0)*HLOOKUP(EI$2,$H$5:$FY$1802,MATCH($A455,$A$5:$A$1802,0),0),$H$2)</f>
        <v>-</v>
      </c>
      <c r="EJ455" s="179">
        <f>IFERROR(HLOOKUP(EJ$1,$H$5:$FY$1802,MATCH($A455,$A$5:$A$1802,0),0)*HLOOKUP(EJ$2,$H$5:$FY$1802,MATCH($A455,$A$5:$A$1802,0),0),$H$2)</f>
        <v>57002</v>
      </c>
      <c r="EK455" s="179">
        <f>IFERROR(HLOOKUP(EK$1,$H$5:$FY$1802,MATCH($A455,$A$5:$A$1802,0),0)*HLOOKUP(EK$2,$H$5:$FY$1802,MATCH($A455,$A$5:$A$1802,0),0),$H$2)</f>
        <v>1767062</v>
      </c>
      <c r="EL455" s="179">
        <f>IFERROR(HLOOKUP(EL$1,$H$5:$FY$1802,MATCH($A455,$A$5:$A$1802,0),0)*HLOOKUP(EL$2,$H$5:$FY$1802,MATCH($A455,$A$5:$A$1802,0),0),$H$2)</f>
        <v>3519875</v>
      </c>
      <c r="EM455" s="179">
        <f>IFERROR(HLOOKUP(EM$1,$H$5:$FY$1802,MATCH($A455,$A$5:$A$1802,0),0)*HLOOKUP(EM$2,$H$5:$FY$1802,MATCH($A455,$A$5:$A$1802,0),0),$H$2)</f>
        <v>3366870</v>
      </c>
      <c r="EN455" s="179">
        <f>IFERROR(HLOOKUP(EN$1,$H$5:$FY$1802,MATCH($A455,$A$5:$A$1802,0),0)*HLOOKUP(EN$2,$H$5:$FY$1802,MATCH($A455,$A$5:$A$1802,0),0),$H$2)</f>
        <v>91707870</v>
      </c>
      <c r="EO455" s="179">
        <f>IFERROR(HLOOKUP(EO$1,$H$5:$FY$1802,MATCH($A455,$A$5:$A$1802,0),0)*HLOOKUP(EO$2,$H$5:$FY$1802,MATCH($A455,$A$5:$A$1802,0),0),$H$2)</f>
        <v>71665423</v>
      </c>
      <c r="EP455" s="179">
        <f>IFERROR(HLOOKUP(EP$1,$H$5:$FY$1802,MATCH($A455,$A$5:$A$1802,0),0)*HLOOKUP(EP$2,$H$5:$FY$1802,MATCH($A455,$A$5:$A$1802,0),0),$H$2)</f>
        <v>10018653</v>
      </c>
      <c r="EQ455" s="179" t="str">
        <f>IFERROR(HLOOKUP(EQ$1,$H$5:$FY$1802,MATCH($A455,$A$5:$A$1802,0),0)*HLOOKUP(EQ$2,$H$5:$FY$1802,MATCH($A455,$A$5:$A$1802,0),0),$H$2)</f>
        <v>-</v>
      </c>
      <c r="ER455" s="179" t="str">
        <f>IFERROR(HLOOKUP(ER$1,$H$5:$FY$1802,MATCH($A455,$A$5:$A$1802,0),0)*HLOOKUP(ER$2,$H$5:$FY$1802,MATCH($A455,$A$5:$A$1802,0),0),$H$2)</f>
        <v>-</v>
      </c>
      <c r="ES455" s="179" t="str">
        <f>IFERROR(HLOOKUP(ES$1,$H$5:$FY$1802,MATCH($A455,$A$5:$A$1802,0),0)*HLOOKUP(ES$2,$H$5:$FY$1802,MATCH($A455,$A$5:$A$1802,0),0),$H$2)</f>
        <v>-</v>
      </c>
      <c r="ET455" s="179" t="str">
        <f>IFERROR(HLOOKUP(ET$1,$H$5:$FY$1802,MATCH($A455,$A$5:$A$1802,0),0)*HLOOKUP(ET$2,$H$5:$FY$1802,MATCH($A455,$A$5:$A$1802,0),0),$H$2)</f>
        <v>-</v>
      </c>
      <c r="EU455" s="179" t="str">
        <f>IFERROR(HLOOKUP(EU$1,$H$5:$FY$1802,MATCH($A455,$A$5:$A$1802,0),0)*HLOOKUP(EU$2,$H$5:$FY$1802,MATCH($A455,$A$5:$A$1802,0),0),$H$2)</f>
        <v>-</v>
      </c>
      <c r="EV455" s="179" t="str">
        <f>IFERROR(HLOOKUP(EV$1,$H$5:$FY$1802,MATCH($A455,$A$5:$A$1802,0),0)*HLOOKUP(EV$2,$H$5:$FY$1802,MATCH($A455,$A$5:$A$1802,0),0),$H$2)</f>
        <v>-</v>
      </c>
      <c r="EW455" s="179" t="str">
        <f>IFERROR(HLOOKUP(EW$1,$H$5:$FY$1802,MATCH($A455,$A$5:$A$1802,0),0)*HLOOKUP(EW$2,$H$5:$FY$1802,MATCH($A455,$A$5:$A$1802,0),0),$H$2)</f>
        <v>-</v>
      </c>
      <c r="EX455" s="179" t="str">
        <f>IFERROR(HLOOKUP(EX$1,$H$5:$FY$1802,MATCH($A455,$A$5:$A$1802,0),0)*HLOOKUP(EX$2,$H$5:$FY$1802,MATCH($A455,$A$5:$A$1802,0),0),$H$2)</f>
        <v>-</v>
      </c>
      <c r="EY455" s="179" t="str">
        <f>IFERROR(HLOOKUP(EY$1,$H$5:$FY$1802,MATCH($A455,$A$5:$A$1802,0),0)*HLOOKUP(EY$2,$H$5:$FY$1802,MATCH($A455,$A$5:$A$1802,0),0),$H$2)</f>
        <v>-</v>
      </c>
      <c r="EZ455" s="179" t="str">
        <f>IFERROR(HLOOKUP(EZ$1,$H$5:$FY$1802,MATCH($A455,$A$5:$A$1802,0),0)*HLOOKUP(EZ$2,$H$5:$FY$1802,MATCH($A455,$A$5:$A$1802,0),0),$H$2)</f>
        <v>-</v>
      </c>
      <c r="FA455" s="179" t="str">
        <f>IFERROR(HLOOKUP(FA$1,$H$5:$FY$1802,MATCH($A455,$A$5:$A$1802,0),0)*HLOOKUP(FA$2,$H$5:$FY$1802,MATCH($A455,$A$5:$A$1802,0),0),$H$2)</f>
        <v>-</v>
      </c>
      <c r="FB455" s="179">
        <f>IFERROR(HLOOKUP(FB$1,$H$5:$FY$1802,MATCH($A455,$A$5:$A$1802,0),0)*HLOOKUP(FB$2,$H$5:$FY$1802,MATCH($A455,$A$5:$A$1802,0),0),$H$2)</f>
        <v>0</v>
      </c>
      <c r="FC455" s="179">
        <f>IFERROR(HLOOKUP(FC$1,$H$5:$FY$1802,MATCH($A455,$A$5:$A$1802,0),0)*HLOOKUP(FC$2,$H$5:$FY$1802,MATCH($A455,$A$5:$A$1802,0),0),$H$2)</f>
        <v>132643</v>
      </c>
      <c r="FD455" s="179">
        <f>IFERROR(HLOOKUP(FD$1,$H$5:$FY$1802,MATCH($A455,$A$5:$A$1802,0),0)*HLOOKUP(FD$2,$H$5:$FY$1802,MATCH($A455,$A$5:$A$1802,0),0),$H$2)</f>
        <v>28380650</v>
      </c>
      <c r="FE455" s="179">
        <f>IFERROR(HLOOKUP(FE$1,$H$5:$FY$1802,MATCH($A455,$A$5:$A$1802,0),0)*HLOOKUP(FE$2,$H$5:$FY$1802,MATCH($A455,$A$5:$A$1802,0),0),$H$2)</f>
        <v>1291410</v>
      </c>
      <c r="FF455" s="179">
        <f>IFERROR(HLOOKUP(FF$1,$H$5:$FY$1802,MATCH($A455,$A$5:$A$1802,0),0)*HLOOKUP(FF$2,$H$5:$FY$1802,MATCH($A455,$A$5:$A$1802,0),0),$H$2)</f>
        <v>539490</v>
      </c>
      <c r="FG455" s="179">
        <f>IFERROR(HLOOKUP(FG$1,$H$5:$FY$1802,MATCH($A455,$A$5:$A$1802,0),0)*HLOOKUP(FG$2,$H$5:$FY$1802,MATCH($A455,$A$5:$A$1802,0),0),$H$2)</f>
        <v>37443813</v>
      </c>
      <c r="FH455" s="151"/>
      <c r="FI455" s="407">
        <f t="shared" si="1095"/>
        <v>2.0803295571575697</v>
      </c>
      <c r="FJ455" s="407">
        <f t="shared" si="1095"/>
        <v>1.6170957775489185</v>
      </c>
      <c r="FK455" s="407">
        <f t="shared" si="1096"/>
        <v>2.0216076058772687</v>
      </c>
      <c r="FL455" s="407">
        <f t="shared" si="1097"/>
        <v>1.5937770095073467</v>
      </c>
      <c r="FM455" s="407">
        <f t="shared" si="1098"/>
        <v>1.4695514136354928</v>
      </c>
      <c r="FN455" s="407">
        <f t="shared" si="1099"/>
        <v>1.1257902947696856</v>
      </c>
      <c r="FO455" s="407">
        <f t="shared" si="1100"/>
        <v>1.8438358760542026</v>
      </c>
      <c r="FP455" s="407">
        <f t="shared" si="1101"/>
        <v>1.1055623993177295</v>
      </c>
      <c r="FQ455" s="407">
        <f t="shared" si="1102"/>
        <v>1.9587534372135655</v>
      </c>
      <c r="FR455" s="407">
        <f t="shared" si="1103"/>
        <v>1.077910174152154</v>
      </c>
      <c r="FS455" s="408"/>
    </row>
    <row r="456" spans="1:175" ht="10.35" customHeight="1" x14ac:dyDescent="0.2">
      <c r="A456" s="80" t="str">
        <f t="shared" si="1090"/>
        <v>2018-19MARCHRX9</v>
      </c>
      <c r="B456" s="169" t="str">
        <f t="shared" si="1104"/>
        <v>2018-19</v>
      </c>
      <c r="C456" s="77" t="s">
        <v>838</v>
      </c>
      <c r="D456" s="169" t="str">
        <f>INDEX($FV$16:$FW$26,MATCH($F456,$FV$16:$FV$26,0),2)</f>
        <v>Y60</v>
      </c>
      <c r="E456" s="169" t="str">
        <f>VLOOKUP($D456,$FW$8:$FX$14,2,0)</f>
        <v>Midlands</v>
      </c>
      <c r="F456" s="269" t="s">
        <v>845</v>
      </c>
      <c r="G456" s="269" t="s">
        <v>871</v>
      </c>
      <c r="H456" s="270">
        <v>85476</v>
      </c>
      <c r="I456" s="270">
        <v>68259</v>
      </c>
      <c r="J456" s="270">
        <v>269815</v>
      </c>
      <c r="K456" s="270">
        <v>4</v>
      </c>
      <c r="L456" s="270">
        <v>2</v>
      </c>
      <c r="M456" s="270" t="s">
        <v>44</v>
      </c>
      <c r="N456" s="270">
        <v>12</v>
      </c>
      <c r="O456" s="270">
        <v>57</v>
      </c>
      <c r="P456" s="270" t="s">
        <v>44</v>
      </c>
      <c r="Q456" s="270" t="s">
        <v>44</v>
      </c>
      <c r="R456" s="270" t="s">
        <v>44</v>
      </c>
      <c r="S456" s="270" t="s">
        <v>44</v>
      </c>
      <c r="T456" s="270">
        <v>63143</v>
      </c>
      <c r="U456" s="270">
        <v>6251</v>
      </c>
      <c r="V456" s="270">
        <v>4101</v>
      </c>
      <c r="W456" s="270">
        <v>36529</v>
      </c>
      <c r="X456" s="270">
        <v>12608</v>
      </c>
      <c r="Y456" s="270">
        <v>765</v>
      </c>
      <c r="Z456" s="270">
        <v>2809282</v>
      </c>
      <c r="AA456" s="270">
        <v>449</v>
      </c>
      <c r="AB456" s="270">
        <v>809</v>
      </c>
      <c r="AC456" s="270">
        <v>3989136</v>
      </c>
      <c r="AD456" s="270">
        <v>973</v>
      </c>
      <c r="AE456" s="270">
        <v>2174</v>
      </c>
      <c r="AF456" s="270">
        <v>58117933</v>
      </c>
      <c r="AG456" s="270">
        <v>1591</v>
      </c>
      <c r="AH456" s="270">
        <v>3273</v>
      </c>
      <c r="AI456" s="270">
        <v>50675134</v>
      </c>
      <c r="AJ456" s="270">
        <v>4019</v>
      </c>
      <c r="AK456" s="270">
        <v>9880</v>
      </c>
      <c r="AL456" s="270">
        <v>3767935</v>
      </c>
      <c r="AM456" s="270">
        <v>4925</v>
      </c>
      <c r="AN456" s="270">
        <v>10417</v>
      </c>
      <c r="AO456" s="270">
        <v>3784</v>
      </c>
      <c r="AP456" s="270">
        <v>1512</v>
      </c>
      <c r="AQ456" s="270">
        <v>695</v>
      </c>
      <c r="AR456" s="270">
        <v>10</v>
      </c>
      <c r="AS456" s="270">
        <v>837</v>
      </c>
      <c r="AT456" s="270">
        <v>740</v>
      </c>
      <c r="AU456" s="270">
        <v>18</v>
      </c>
      <c r="AV456" s="270">
        <v>39132</v>
      </c>
      <c r="AW456" s="270">
        <v>3042</v>
      </c>
      <c r="AX456" s="270">
        <v>17185</v>
      </c>
      <c r="AY456" s="270">
        <v>59359</v>
      </c>
      <c r="AZ456" s="270">
        <v>11503</v>
      </c>
      <c r="BA456" s="270">
        <v>9131</v>
      </c>
      <c r="BB456" s="270">
        <v>7767</v>
      </c>
      <c r="BC456" s="270">
        <v>6217</v>
      </c>
      <c r="BD456" s="270">
        <v>47107</v>
      </c>
      <c r="BE456" s="270">
        <v>39364</v>
      </c>
      <c r="BF456" s="270">
        <v>16975</v>
      </c>
      <c r="BG456" s="270">
        <v>13120</v>
      </c>
      <c r="BH456" s="270">
        <v>980</v>
      </c>
      <c r="BI456" s="270">
        <v>751</v>
      </c>
      <c r="BJ456" s="270" t="s">
        <v>44</v>
      </c>
      <c r="BK456" s="270" t="s">
        <v>44</v>
      </c>
      <c r="BL456" s="270" t="s">
        <v>44</v>
      </c>
      <c r="BM456" s="270" t="s">
        <v>44</v>
      </c>
      <c r="BN456" s="270" t="s">
        <v>44</v>
      </c>
      <c r="BO456" s="270" t="s">
        <v>44</v>
      </c>
      <c r="BP456" s="270" t="s">
        <v>44</v>
      </c>
      <c r="BQ456" s="270" t="s">
        <v>44</v>
      </c>
      <c r="BR456" s="270" t="s">
        <v>44</v>
      </c>
      <c r="BS456" s="270" t="s">
        <v>44</v>
      </c>
      <c r="BT456" s="270" t="s">
        <v>44</v>
      </c>
      <c r="BU456" s="270" t="s">
        <v>44</v>
      </c>
      <c r="BV456" s="270" t="s">
        <v>44</v>
      </c>
      <c r="BW456" s="270" t="s">
        <v>44</v>
      </c>
      <c r="BX456" s="270" t="s">
        <v>44</v>
      </c>
      <c r="BY456" s="270" t="s">
        <v>44</v>
      </c>
      <c r="BZ456" s="270" t="s">
        <v>44</v>
      </c>
      <c r="CA456" s="270" t="s">
        <v>44</v>
      </c>
      <c r="CB456" s="270" t="s">
        <v>44</v>
      </c>
      <c r="CC456" s="270" t="s">
        <v>44</v>
      </c>
      <c r="CD456" s="270" t="s">
        <v>44</v>
      </c>
      <c r="CE456" s="270" t="s">
        <v>44</v>
      </c>
      <c r="CF456" s="270" t="s">
        <v>44</v>
      </c>
      <c r="CG456" s="270" t="s">
        <v>44</v>
      </c>
      <c r="CH456" s="270" t="s">
        <v>44</v>
      </c>
      <c r="CI456" s="270" t="s">
        <v>44</v>
      </c>
      <c r="CJ456" s="270" t="s">
        <v>44</v>
      </c>
      <c r="CK456" s="270" t="s">
        <v>44</v>
      </c>
      <c r="CL456" s="270" t="s">
        <v>44</v>
      </c>
      <c r="CM456" s="270" t="s">
        <v>44</v>
      </c>
      <c r="CN456" s="270" t="s">
        <v>44</v>
      </c>
      <c r="CO456" s="270" t="s">
        <v>44</v>
      </c>
      <c r="CP456" s="270" t="s">
        <v>44</v>
      </c>
      <c r="CQ456" s="270" t="s">
        <v>44</v>
      </c>
      <c r="CR456" s="270" t="s">
        <v>44</v>
      </c>
      <c r="CS456" s="270" t="s">
        <v>44</v>
      </c>
      <c r="CT456" s="270" t="s">
        <v>44</v>
      </c>
      <c r="CU456" s="270" t="s">
        <v>44</v>
      </c>
      <c r="CV456" s="270" t="s">
        <v>44</v>
      </c>
      <c r="CW456" s="270" t="s">
        <v>44</v>
      </c>
      <c r="CX456" s="270">
        <v>282</v>
      </c>
      <c r="CY456" s="270">
        <v>77984</v>
      </c>
      <c r="CZ456" s="270">
        <v>277</v>
      </c>
      <c r="DA456" s="270">
        <v>464</v>
      </c>
      <c r="DB456" s="270">
        <v>3268</v>
      </c>
      <c r="DC456" s="270">
        <v>125315</v>
      </c>
      <c r="DD456" s="270">
        <v>38</v>
      </c>
      <c r="DE456" s="270">
        <v>75</v>
      </c>
      <c r="DF456" s="270" t="s">
        <v>44</v>
      </c>
      <c r="DG456" s="270" t="s">
        <v>44</v>
      </c>
      <c r="DH456" s="270" t="s">
        <v>44</v>
      </c>
      <c r="DI456" s="270" t="s">
        <v>44</v>
      </c>
      <c r="DJ456" s="270" t="s">
        <v>44</v>
      </c>
      <c r="DK456" s="270">
        <v>0</v>
      </c>
      <c r="DL456" s="249">
        <v>419</v>
      </c>
      <c r="DM456" s="249">
        <v>461</v>
      </c>
      <c r="DN456" s="249">
        <v>1</v>
      </c>
      <c r="DO456" s="249">
        <v>2325</v>
      </c>
      <c r="DP456" s="249">
        <v>2401090</v>
      </c>
      <c r="DQ456" s="249">
        <v>5731</v>
      </c>
      <c r="DR456" s="249">
        <v>11973</v>
      </c>
      <c r="DS456" s="249">
        <v>2628358</v>
      </c>
      <c r="DT456" s="249">
        <v>5701</v>
      </c>
      <c r="DU456" s="249">
        <v>11360</v>
      </c>
      <c r="DV456" s="249">
        <v>2879</v>
      </c>
      <c r="DW456" s="249">
        <v>2879</v>
      </c>
      <c r="DX456" s="249">
        <v>2879</v>
      </c>
      <c r="DY456" s="249">
        <v>17967887</v>
      </c>
      <c r="DZ456" s="249">
        <v>7728</v>
      </c>
      <c r="EA456" s="249">
        <v>15874</v>
      </c>
      <c r="EB456" s="155"/>
      <c r="EC456" s="170">
        <f t="shared" si="1091"/>
        <v>3</v>
      </c>
      <c r="ED456" s="74">
        <f t="shared" si="1092"/>
        <v>2019</v>
      </c>
      <c r="EE456" s="165">
        <f t="shared" si="1093"/>
        <v>43525</v>
      </c>
      <c r="EF456" s="157">
        <f t="shared" si="1094"/>
        <v>31</v>
      </c>
      <c r="EG456" s="156"/>
      <c r="EH456" s="171">
        <f>IFERROR(HLOOKUP(EH$1,$H$5:$FY$1802,MATCH($A456,$A$5:$A$1802,0),0)*HLOOKUP(EH$2,$H$5:$FY$1802,MATCH($A456,$A$5:$A$1802,0),0),$H$2)</f>
        <v>136518</v>
      </c>
      <c r="EI456" s="171" t="str">
        <f>IFERROR(HLOOKUP(EI$1,$H$5:$FY$1802,MATCH($A456,$A$5:$A$1802,0),0)*HLOOKUP(EI$2,$H$5:$FY$1802,MATCH($A456,$A$5:$A$1802,0),0),$H$2)</f>
        <v>-</v>
      </c>
      <c r="EJ456" s="171">
        <f>IFERROR(HLOOKUP(EJ$1,$H$5:$FY$1802,MATCH($A456,$A$5:$A$1802,0),0)*HLOOKUP(EJ$2,$H$5:$FY$1802,MATCH($A456,$A$5:$A$1802,0),0),$H$2)</f>
        <v>819108</v>
      </c>
      <c r="EK456" s="171">
        <f>IFERROR(HLOOKUP(EK$1,$H$5:$FY$1802,MATCH($A456,$A$5:$A$1802,0),0)*HLOOKUP(EK$2,$H$5:$FY$1802,MATCH($A456,$A$5:$A$1802,0),0),$H$2)</f>
        <v>3890763</v>
      </c>
      <c r="EL456" s="171">
        <f>IFERROR(HLOOKUP(EL$1,$H$5:$FY$1802,MATCH($A456,$A$5:$A$1802,0),0)*HLOOKUP(EL$2,$H$5:$FY$1802,MATCH($A456,$A$5:$A$1802,0),0),$H$2)</f>
        <v>5057059</v>
      </c>
      <c r="EM456" s="171">
        <f>IFERROR(HLOOKUP(EM$1,$H$5:$FY$1802,MATCH($A456,$A$5:$A$1802,0),0)*HLOOKUP(EM$2,$H$5:$FY$1802,MATCH($A456,$A$5:$A$1802,0),0),$H$2)</f>
        <v>8915574</v>
      </c>
      <c r="EN456" s="171">
        <f>IFERROR(HLOOKUP(EN$1,$H$5:$FY$1802,MATCH($A456,$A$5:$A$1802,0),0)*HLOOKUP(EN$2,$H$5:$FY$1802,MATCH($A456,$A$5:$A$1802,0),0),$H$2)</f>
        <v>119559417</v>
      </c>
      <c r="EO456" s="171">
        <f>IFERROR(HLOOKUP(EO$1,$H$5:$FY$1802,MATCH($A456,$A$5:$A$1802,0),0)*HLOOKUP(EO$2,$H$5:$FY$1802,MATCH($A456,$A$5:$A$1802,0),0),$H$2)</f>
        <v>124567040</v>
      </c>
      <c r="EP456" s="171">
        <f>IFERROR(HLOOKUP(EP$1,$H$5:$FY$1802,MATCH($A456,$A$5:$A$1802,0),0)*HLOOKUP(EP$2,$H$5:$FY$1802,MATCH($A456,$A$5:$A$1802,0),0),$H$2)</f>
        <v>7969005</v>
      </c>
      <c r="EQ456" s="171" t="str">
        <f>IFERROR(HLOOKUP(EQ$1,$H$5:$FY$1802,MATCH($A456,$A$5:$A$1802,0),0)*HLOOKUP(EQ$2,$H$5:$FY$1802,MATCH($A456,$A$5:$A$1802,0),0),$H$2)</f>
        <v>-</v>
      </c>
      <c r="ER456" s="171" t="str">
        <f>IFERROR(HLOOKUP(ER$1,$H$5:$FY$1802,MATCH($A456,$A$5:$A$1802,0),0)*HLOOKUP(ER$2,$H$5:$FY$1802,MATCH($A456,$A$5:$A$1802,0),0),$H$2)</f>
        <v>-</v>
      </c>
      <c r="ES456" s="171" t="str">
        <f>IFERROR(HLOOKUP(ES$1,$H$5:$FY$1802,MATCH($A456,$A$5:$A$1802,0),0)*HLOOKUP(ES$2,$H$5:$FY$1802,MATCH($A456,$A$5:$A$1802,0),0),$H$2)</f>
        <v>-</v>
      </c>
      <c r="ET456" s="171" t="str">
        <f>IFERROR(HLOOKUP(ET$1,$H$5:$FY$1802,MATCH($A456,$A$5:$A$1802,0),0)*HLOOKUP(ET$2,$H$5:$FY$1802,MATCH($A456,$A$5:$A$1802,0),0),$H$2)</f>
        <v>-</v>
      </c>
      <c r="EU456" s="171" t="str">
        <f>IFERROR(HLOOKUP(EU$1,$H$5:$FY$1802,MATCH($A456,$A$5:$A$1802,0),0)*HLOOKUP(EU$2,$H$5:$FY$1802,MATCH($A456,$A$5:$A$1802,0),0),$H$2)</f>
        <v>-</v>
      </c>
      <c r="EV456" s="171" t="str">
        <f>IFERROR(HLOOKUP(EV$1,$H$5:$FY$1802,MATCH($A456,$A$5:$A$1802,0),0)*HLOOKUP(EV$2,$H$5:$FY$1802,MATCH($A456,$A$5:$A$1802,0),0),$H$2)</f>
        <v>-</v>
      </c>
      <c r="EW456" s="171" t="str">
        <f>IFERROR(HLOOKUP(EW$1,$H$5:$FY$1802,MATCH($A456,$A$5:$A$1802,0),0)*HLOOKUP(EW$2,$H$5:$FY$1802,MATCH($A456,$A$5:$A$1802,0),0),$H$2)</f>
        <v>-</v>
      </c>
      <c r="EX456" s="171" t="str">
        <f>IFERROR(HLOOKUP(EX$1,$H$5:$FY$1802,MATCH($A456,$A$5:$A$1802,0),0)*HLOOKUP(EX$2,$H$5:$FY$1802,MATCH($A456,$A$5:$A$1802,0),0),$H$2)</f>
        <v>-</v>
      </c>
      <c r="EY456" s="171" t="str">
        <f>IFERROR(HLOOKUP(EY$1,$H$5:$FY$1802,MATCH($A456,$A$5:$A$1802,0),0)*HLOOKUP(EY$2,$H$5:$FY$1802,MATCH($A456,$A$5:$A$1802,0),0),$H$2)</f>
        <v>-</v>
      </c>
      <c r="EZ456" s="171" t="str">
        <f>IFERROR(HLOOKUP(EZ$1,$H$5:$FY$1802,MATCH($A456,$A$5:$A$1802,0),0)*HLOOKUP(EZ$2,$H$5:$FY$1802,MATCH($A456,$A$5:$A$1802,0),0),$H$2)</f>
        <v>-</v>
      </c>
      <c r="FA456" s="171" t="str">
        <f>IFERROR(HLOOKUP(FA$1,$H$5:$FY$1802,MATCH($A456,$A$5:$A$1802,0),0)*HLOOKUP(FA$2,$H$5:$FY$1802,MATCH($A456,$A$5:$A$1802,0),0),$H$2)</f>
        <v>-</v>
      </c>
      <c r="FB456" s="171">
        <f>IFERROR(HLOOKUP(FB$1,$H$5:$FY$1802,MATCH($A456,$A$5:$A$1802,0),0)*HLOOKUP(FB$2,$H$5:$FY$1802,MATCH($A456,$A$5:$A$1802,0),0),$H$2)</f>
        <v>130848</v>
      </c>
      <c r="FC456" s="171">
        <f>IFERROR(HLOOKUP(FC$1,$H$5:$FY$1802,MATCH($A456,$A$5:$A$1802,0),0)*HLOOKUP(FC$2,$H$5:$FY$1802,MATCH($A456,$A$5:$A$1802,0),0),$H$2)</f>
        <v>245100</v>
      </c>
      <c r="FD456" s="171">
        <f>IFERROR(HLOOKUP(FD$1,$H$5:$FY$1802,MATCH($A456,$A$5:$A$1802,0),0)*HLOOKUP(FD$2,$H$5:$FY$1802,MATCH($A456,$A$5:$A$1802,0),0),$H$2)</f>
        <v>5016687</v>
      </c>
      <c r="FE456" s="171">
        <f>IFERROR(HLOOKUP(FE$1,$H$5:$FY$1802,MATCH($A456,$A$5:$A$1802,0),0)*HLOOKUP(FE$2,$H$5:$FY$1802,MATCH($A456,$A$5:$A$1802,0),0),$H$2)</f>
        <v>5236960</v>
      </c>
      <c r="FF456" s="171">
        <f>IFERROR(HLOOKUP(FF$1,$H$5:$FY$1802,MATCH($A456,$A$5:$A$1802,0),0)*HLOOKUP(FF$2,$H$5:$FY$1802,MATCH($A456,$A$5:$A$1802,0),0),$H$2)</f>
        <v>2879</v>
      </c>
      <c r="FG456" s="171">
        <f>IFERROR(HLOOKUP(FG$1,$H$5:$FY$1802,MATCH($A456,$A$5:$A$1802,0),0)*HLOOKUP(FG$2,$H$5:$FY$1802,MATCH($A456,$A$5:$A$1802,0),0),$H$2)</f>
        <v>36907050</v>
      </c>
      <c r="FH456" s="152"/>
      <c r="FI456" s="405">
        <f t="shared" si="1095"/>
        <v>1.8401855703087506</v>
      </c>
      <c r="FJ456" s="405">
        <f t="shared" si="1095"/>
        <v>1.4607262837945929</v>
      </c>
      <c r="FK456" s="405">
        <f t="shared" si="1096"/>
        <v>1.8939283101682516</v>
      </c>
      <c r="FL456" s="405">
        <f t="shared" si="1097"/>
        <v>1.5159717142160449</v>
      </c>
      <c r="FM456" s="405">
        <f t="shared" si="1098"/>
        <v>1.2895781433929208</v>
      </c>
      <c r="FN456" s="405">
        <f t="shared" si="1099"/>
        <v>1.0776095704782502</v>
      </c>
      <c r="FO456" s="405">
        <f t="shared" si="1100"/>
        <v>1.3463673857868019</v>
      </c>
      <c r="FP456" s="405">
        <f t="shared" si="1101"/>
        <v>1.0406091370558375</v>
      </c>
      <c r="FQ456" s="405">
        <f t="shared" si="1102"/>
        <v>1.2810457516339868</v>
      </c>
      <c r="FR456" s="405">
        <f t="shared" si="1103"/>
        <v>0.98169934640522871</v>
      </c>
      <c r="FS456" s="65"/>
    </row>
    <row r="457" spans="1:175" ht="10.35" customHeight="1" x14ac:dyDescent="0.2">
      <c r="A457" s="74" t="str">
        <f t="shared" si="1090"/>
        <v>2018-19MARCHRYC</v>
      </c>
      <c r="B457" s="163" t="str">
        <f t="shared" si="1104"/>
        <v>2018-19</v>
      </c>
      <c r="C457" s="26" t="s">
        <v>838</v>
      </c>
      <c r="D457" s="163" t="str">
        <f>INDEX($FV$16:$FW$26,MATCH($F457,$FV$16:$FV$26,0),2)</f>
        <v>Y61</v>
      </c>
      <c r="E457" s="163" t="str">
        <f>VLOOKUP($D457,$FW$8:$FX$14,2,0)</f>
        <v>East of England</v>
      </c>
      <c r="F457" s="271" t="s">
        <v>849</v>
      </c>
      <c r="G457" s="271" t="s">
        <v>872</v>
      </c>
      <c r="H457" s="272">
        <v>106416</v>
      </c>
      <c r="I457" s="272">
        <v>68855</v>
      </c>
      <c r="J457" s="272">
        <v>230032</v>
      </c>
      <c r="K457" s="272">
        <v>3</v>
      </c>
      <c r="L457" s="272">
        <v>1</v>
      </c>
      <c r="M457" s="272" t="s">
        <v>44</v>
      </c>
      <c r="N457" s="272">
        <v>10</v>
      </c>
      <c r="O457" s="272">
        <v>55</v>
      </c>
      <c r="P457" s="272" t="s">
        <v>44</v>
      </c>
      <c r="Q457" s="272" t="s">
        <v>44</v>
      </c>
      <c r="R457" s="272" t="s">
        <v>44</v>
      </c>
      <c r="S457" s="272" t="s">
        <v>44</v>
      </c>
      <c r="T457" s="272">
        <v>74563</v>
      </c>
      <c r="U457" s="272">
        <v>7197</v>
      </c>
      <c r="V457" s="272">
        <v>4715</v>
      </c>
      <c r="W457" s="272">
        <v>43269</v>
      </c>
      <c r="X457" s="272">
        <v>12365</v>
      </c>
      <c r="Y457" s="272">
        <v>2046</v>
      </c>
      <c r="Z457" s="272">
        <v>3276840</v>
      </c>
      <c r="AA457" s="272">
        <v>455</v>
      </c>
      <c r="AB457" s="272">
        <v>820</v>
      </c>
      <c r="AC457" s="272">
        <v>3538361</v>
      </c>
      <c r="AD457" s="272">
        <v>750</v>
      </c>
      <c r="AE457" s="272">
        <v>1342</v>
      </c>
      <c r="AF457" s="272">
        <v>65467887</v>
      </c>
      <c r="AG457" s="272">
        <v>1513</v>
      </c>
      <c r="AH457" s="272">
        <v>3098</v>
      </c>
      <c r="AI457" s="272">
        <v>59824948</v>
      </c>
      <c r="AJ457" s="272">
        <v>4838</v>
      </c>
      <c r="AK457" s="272">
        <v>12079</v>
      </c>
      <c r="AL457" s="272">
        <v>9871443</v>
      </c>
      <c r="AM457" s="272">
        <v>4825</v>
      </c>
      <c r="AN457" s="272">
        <v>12498</v>
      </c>
      <c r="AO457" s="272">
        <v>5245</v>
      </c>
      <c r="AP457" s="272">
        <v>91</v>
      </c>
      <c r="AQ457" s="272">
        <v>3559</v>
      </c>
      <c r="AR457" s="272">
        <v>827</v>
      </c>
      <c r="AS457" s="272">
        <v>36</v>
      </c>
      <c r="AT457" s="272">
        <v>1559</v>
      </c>
      <c r="AU457" s="272">
        <v>1544</v>
      </c>
      <c r="AV457" s="272">
        <v>43619</v>
      </c>
      <c r="AW457" s="272">
        <v>2216</v>
      </c>
      <c r="AX457" s="272">
        <v>23483</v>
      </c>
      <c r="AY457" s="272">
        <v>69318</v>
      </c>
      <c r="AZ457" s="272">
        <v>16668</v>
      </c>
      <c r="BA457" s="272">
        <v>11997</v>
      </c>
      <c r="BB457" s="272">
        <v>10886</v>
      </c>
      <c r="BC457" s="272">
        <v>7956</v>
      </c>
      <c r="BD457" s="272">
        <v>67519</v>
      </c>
      <c r="BE457" s="272">
        <v>49215</v>
      </c>
      <c r="BF457" s="272">
        <v>23741</v>
      </c>
      <c r="BG457" s="272">
        <v>13475</v>
      </c>
      <c r="BH457" s="272">
        <v>3803</v>
      </c>
      <c r="BI457" s="272">
        <v>2224</v>
      </c>
      <c r="BJ457" s="272" t="s">
        <v>44</v>
      </c>
      <c r="BK457" s="272" t="s">
        <v>44</v>
      </c>
      <c r="BL457" s="272" t="s">
        <v>44</v>
      </c>
      <c r="BM457" s="272" t="s">
        <v>44</v>
      </c>
      <c r="BN457" s="272" t="s">
        <v>44</v>
      </c>
      <c r="BO457" s="272" t="s">
        <v>44</v>
      </c>
      <c r="BP457" s="272" t="s">
        <v>44</v>
      </c>
      <c r="BQ457" s="272" t="s">
        <v>44</v>
      </c>
      <c r="BR457" s="272" t="s">
        <v>44</v>
      </c>
      <c r="BS457" s="272" t="s">
        <v>44</v>
      </c>
      <c r="BT457" s="272" t="s">
        <v>44</v>
      </c>
      <c r="BU457" s="272" t="s">
        <v>44</v>
      </c>
      <c r="BV457" s="272" t="s">
        <v>44</v>
      </c>
      <c r="BW457" s="272" t="s">
        <v>44</v>
      </c>
      <c r="BX457" s="272" t="s">
        <v>44</v>
      </c>
      <c r="BY457" s="272" t="s">
        <v>44</v>
      </c>
      <c r="BZ457" s="272" t="s">
        <v>44</v>
      </c>
      <c r="CA457" s="272" t="s">
        <v>44</v>
      </c>
      <c r="CB457" s="272" t="s">
        <v>44</v>
      </c>
      <c r="CC457" s="272" t="s">
        <v>44</v>
      </c>
      <c r="CD457" s="272" t="s">
        <v>44</v>
      </c>
      <c r="CE457" s="272" t="s">
        <v>44</v>
      </c>
      <c r="CF457" s="272" t="s">
        <v>44</v>
      </c>
      <c r="CG457" s="272" t="s">
        <v>44</v>
      </c>
      <c r="CH457" s="272" t="s">
        <v>44</v>
      </c>
      <c r="CI457" s="272" t="s">
        <v>44</v>
      </c>
      <c r="CJ457" s="272" t="s">
        <v>44</v>
      </c>
      <c r="CK457" s="272" t="s">
        <v>44</v>
      </c>
      <c r="CL457" s="272" t="s">
        <v>44</v>
      </c>
      <c r="CM457" s="272" t="s">
        <v>44</v>
      </c>
      <c r="CN457" s="272" t="s">
        <v>44</v>
      </c>
      <c r="CO457" s="272" t="s">
        <v>44</v>
      </c>
      <c r="CP457" s="272" t="s">
        <v>44</v>
      </c>
      <c r="CQ457" s="272" t="s">
        <v>44</v>
      </c>
      <c r="CR457" s="272" t="s">
        <v>44</v>
      </c>
      <c r="CS457" s="272" t="s">
        <v>44</v>
      </c>
      <c r="CT457" s="272" t="s">
        <v>44</v>
      </c>
      <c r="CU457" s="272" t="s">
        <v>44</v>
      </c>
      <c r="CV457" s="272" t="s">
        <v>44</v>
      </c>
      <c r="CW457" s="272" t="s">
        <v>44</v>
      </c>
      <c r="CX457" s="272">
        <v>542</v>
      </c>
      <c r="CY457" s="272">
        <v>146825</v>
      </c>
      <c r="CZ457" s="272">
        <v>271</v>
      </c>
      <c r="DA457" s="272">
        <v>461</v>
      </c>
      <c r="DB457" s="272">
        <v>6808</v>
      </c>
      <c r="DC457" s="272">
        <v>237108</v>
      </c>
      <c r="DD457" s="272">
        <v>35</v>
      </c>
      <c r="DE457" s="272">
        <v>61</v>
      </c>
      <c r="DF457" s="272" t="s">
        <v>44</v>
      </c>
      <c r="DG457" s="272" t="s">
        <v>44</v>
      </c>
      <c r="DH457" s="272" t="s">
        <v>44</v>
      </c>
      <c r="DI457" s="272" t="s">
        <v>44</v>
      </c>
      <c r="DJ457" s="272" t="s">
        <v>44</v>
      </c>
      <c r="DK457" s="272">
        <v>36</v>
      </c>
      <c r="DL457" s="250">
        <v>881</v>
      </c>
      <c r="DM457" s="250">
        <v>483</v>
      </c>
      <c r="DN457" s="250">
        <v>32</v>
      </c>
      <c r="DO457" s="250">
        <v>1275</v>
      </c>
      <c r="DP457" s="250">
        <v>6723588</v>
      </c>
      <c r="DQ457" s="250">
        <v>7632</v>
      </c>
      <c r="DR457" s="250">
        <v>17409</v>
      </c>
      <c r="DS457" s="250">
        <v>3806157</v>
      </c>
      <c r="DT457" s="250">
        <v>7880</v>
      </c>
      <c r="DU457" s="250">
        <v>17962</v>
      </c>
      <c r="DV457" s="250">
        <v>332972</v>
      </c>
      <c r="DW457" s="250">
        <v>10405</v>
      </c>
      <c r="DX457" s="250">
        <v>24925</v>
      </c>
      <c r="DY457" s="250">
        <v>12497797</v>
      </c>
      <c r="DZ457" s="250">
        <v>9802</v>
      </c>
      <c r="EA457" s="250">
        <v>23114</v>
      </c>
      <c r="EB457" s="155"/>
      <c r="EC457" s="75">
        <f t="shared" si="1091"/>
        <v>3</v>
      </c>
      <c r="ED457" s="74">
        <f t="shared" si="1092"/>
        <v>2019</v>
      </c>
      <c r="EE457" s="165">
        <f t="shared" si="1093"/>
        <v>43525</v>
      </c>
      <c r="EF457" s="157">
        <f t="shared" si="1094"/>
        <v>31</v>
      </c>
      <c r="EG457" s="156"/>
      <c r="EH457" s="166">
        <f>IFERROR(HLOOKUP(EH$1,$H$5:$FY$1802,MATCH($A457,$A$5:$A$1802,0),0)*HLOOKUP(EH$2,$H$5:$FY$1802,MATCH($A457,$A$5:$A$1802,0),0),$H$2)</f>
        <v>68855</v>
      </c>
      <c r="EI457" s="166" t="str">
        <f>IFERROR(HLOOKUP(EI$1,$H$5:$FY$1802,MATCH($A457,$A$5:$A$1802,0),0)*HLOOKUP(EI$2,$H$5:$FY$1802,MATCH($A457,$A$5:$A$1802,0),0),$H$2)</f>
        <v>-</v>
      </c>
      <c r="EJ457" s="166">
        <f>IFERROR(HLOOKUP(EJ$1,$H$5:$FY$1802,MATCH($A457,$A$5:$A$1802,0),0)*HLOOKUP(EJ$2,$H$5:$FY$1802,MATCH($A457,$A$5:$A$1802,0),0),$H$2)</f>
        <v>688550</v>
      </c>
      <c r="EK457" s="166">
        <f>IFERROR(HLOOKUP(EK$1,$H$5:$FY$1802,MATCH($A457,$A$5:$A$1802,0),0)*HLOOKUP(EK$2,$H$5:$FY$1802,MATCH($A457,$A$5:$A$1802,0),0),$H$2)</f>
        <v>3787025</v>
      </c>
      <c r="EL457" s="166">
        <f>IFERROR(HLOOKUP(EL$1,$H$5:$FY$1802,MATCH($A457,$A$5:$A$1802,0),0)*HLOOKUP(EL$2,$H$5:$FY$1802,MATCH($A457,$A$5:$A$1802,0),0),$H$2)</f>
        <v>5901540</v>
      </c>
      <c r="EM457" s="166">
        <f>IFERROR(HLOOKUP(EM$1,$H$5:$FY$1802,MATCH($A457,$A$5:$A$1802,0),0)*HLOOKUP(EM$2,$H$5:$FY$1802,MATCH($A457,$A$5:$A$1802,0),0),$H$2)</f>
        <v>6327530</v>
      </c>
      <c r="EN457" s="166">
        <f>IFERROR(HLOOKUP(EN$1,$H$5:$FY$1802,MATCH($A457,$A$5:$A$1802,0),0)*HLOOKUP(EN$2,$H$5:$FY$1802,MATCH($A457,$A$5:$A$1802,0),0),$H$2)</f>
        <v>134047362</v>
      </c>
      <c r="EO457" s="166">
        <f>IFERROR(HLOOKUP(EO$1,$H$5:$FY$1802,MATCH($A457,$A$5:$A$1802,0),0)*HLOOKUP(EO$2,$H$5:$FY$1802,MATCH($A457,$A$5:$A$1802,0),0),$H$2)</f>
        <v>149356835</v>
      </c>
      <c r="EP457" s="166">
        <f>IFERROR(HLOOKUP(EP$1,$H$5:$FY$1802,MATCH($A457,$A$5:$A$1802,0),0)*HLOOKUP(EP$2,$H$5:$FY$1802,MATCH($A457,$A$5:$A$1802,0),0),$H$2)</f>
        <v>25570908</v>
      </c>
      <c r="EQ457" s="166" t="str">
        <f>IFERROR(HLOOKUP(EQ$1,$H$5:$FY$1802,MATCH($A457,$A$5:$A$1802,0),0)*HLOOKUP(EQ$2,$H$5:$FY$1802,MATCH($A457,$A$5:$A$1802,0),0),$H$2)</f>
        <v>-</v>
      </c>
      <c r="ER457" s="166" t="str">
        <f>IFERROR(HLOOKUP(ER$1,$H$5:$FY$1802,MATCH($A457,$A$5:$A$1802,0),0)*HLOOKUP(ER$2,$H$5:$FY$1802,MATCH($A457,$A$5:$A$1802,0),0),$H$2)</f>
        <v>-</v>
      </c>
      <c r="ES457" s="166" t="str">
        <f>IFERROR(HLOOKUP(ES$1,$H$5:$FY$1802,MATCH($A457,$A$5:$A$1802,0),0)*HLOOKUP(ES$2,$H$5:$FY$1802,MATCH($A457,$A$5:$A$1802,0),0),$H$2)</f>
        <v>-</v>
      </c>
      <c r="ET457" s="166" t="str">
        <f>IFERROR(HLOOKUP(ET$1,$H$5:$FY$1802,MATCH($A457,$A$5:$A$1802,0),0)*HLOOKUP(ET$2,$H$5:$FY$1802,MATCH($A457,$A$5:$A$1802,0),0),$H$2)</f>
        <v>-</v>
      </c>
      <c r="EU457" s="166" t="str">
        <f>IFERROR(HLOOKUP(EU$1,$H$5:$FY$1802,MATCH($A457,$A$5:$A$1802,0),0)*HLOOKUP(EU$2,$H$5:$FY$1802,MATCH($A457,$A$5:$A$1802,0),0),$H$2)</f>
        <v>-</v>
      </c>
      <c r="EV457" s="166" t="str">
        <f>IFERROR(HLOOKUP(EV$1,$H$5:$FY$1802,MATCH($A457,$A$5:$A$1802,0),0)*HLOOKUP(EV$2,$H$5:$FY$1802,MATCH($A457,$A$5:$A$1802,0),0),$H$2)</f>
        <v>-</v>
      </c>
      <c r="EW457" s="166" t="str">
        <f>IFERROR(HLOOKUP(EW$1,$H$5:$FY$1802,MATCH($A457,$A$5:$A$1802,0),0)*HLOOKUP(EW$2,$H$5:$FY$1802,MATCH($A457,$A$5:$A$1802,0),0),$H$2)</f>
        <v>-</v>
      </c>
      <c r="EX457" s="166" t="str">
        <f>IFERROR(HLOOKUP(EX$1,$H$5:$FY$1802,MATCH($A457,$A$5:$A$1802,0),0)*HLOOKUP(EX$2,$H$5:$FY$1802,MATCH($A457,$A$5:$A$1802,0),0),$H$2)</f>
        <v>-</v>
      </c>
      <c r="EY457" s="166" t="str">
        <f>IFERROR(HLOOKUP(EY$1,$H$5:$FY$1802,MATCH($A457,$A$5:$A$1802,0),0)*HLOOKUP(EY$2,$H$5:$FY$1802,MATCH($A457,$A$5:$A$1802,0),0),$H$2)</f>
        <v>-</v>
      </c>
      <c r="EZ457" s="166" t="str">
        <f>IFERROR(HLOOKUP(EZ$1,$H$5:$FY$1802,MATCH($A457,$A$5:$A$1802,0),0)*HLOOKUP(EZ$2,$H$5:$FY$1802,MATCH($A457,$A$5:$A$1802,0),0),$H$2)</f>
        <v>-</v>
      </c>
      <c r="FA457" s="166" t="str">
        <f>IFERROR(HLOOKUP(FA$1,$H$5:$FY$1802,MATCH($A457,$A$5:$A$1802,0),0)*HLOOKUP(FA$2,$H$5:$FY$1802,MATCH($A457,$A$5:$A$1802,0),0),$H$2)</f>
        <v>-</v>
      </c>
      <c r="FB457" s="166">
        <f>IFERROR(HLOOKUP(FB$1,$H$5:$FY$1802,MATCH($A457,$A$5:$A$1802,0),0)*HLOOKUP(FB$2,$H$5:$FY$1802,MATCH($A457,$A$5:$A$1802,0),0),$H$2)</f>
        <v>249862</v>
      </c>
      <c r="FC457" s="166">
        <f>IFERROR(HLOOKUP(FC$1,$H$5:$FY$1802,MATCH($A457,$A$5:$A$1802,0),0)*HLOOKUP(FC$2,$H$5:$FY$1802,MATCH($A457,$A$5:$A$1802,0),0),$H$2)</f>
        <v>415288</v>
      </c>
      <c r="FD457" s="166">
        <f>IFERROR(HLOOKUP(FD$1,$H$5:$FY$1802,MATCH($A457,$A$5:$A$1802,0),0)*HLOOKUP(FD$2,$H$5:$FY$1802,MATCH($A457,$A$5:$A$1802,0),0),$H$2)</f>
        <v>15337329</v>
      </c>
      <c r="FE457" s="166">
        <f>IFERROR(HLOOKUP(FE$1,$H$5:$FY$1802,MATCH($A457,$A$5:$A$1802,0),0)*HLOOKUP(FE$2,$H$5:$FY$1802,MATCH($A457,$A$5:$A$1802,0),0),$H$2)</f>
        <v>8675646</v>
      </c>
      <c r="FF457" s="166">
        <f>IFERROR(HLOOKUP(FF$1,$H$5:$FY$1802,MATCH($A457,$A$5:$A$1802,0),0)*HLOOKUP(FF$2,$H$5:$FY$1802,MATCH($A457,$A$5:$A$1802,0),0),$H$2)</f>
        <v>797600</v>
      </c>
      <c r="FG457" s="166">
        <f>IFERROR(HLOOKUP(FG$1,$H$5:$FY$1802,MATCH($A457,$A$5:$A$1802,0),0)*HLOOKUP(FG$2,$H$5:$FY$1802,MATCH($A457,$A$5:$A$1802,0),0),$H$2)</f>
        <v>29470350</v>
      </c>
      <c r="FH457" s="152"/>
      <c r="FI457" s="405">
        <f t="shared" si="1095"/>
        <v>2.3159649854105879</v>
      </c>
      <c r="FJ457" s="405">
        <f t="shared" si="1095"/>
        <v>1.6669445602334305</v>
      </c>
      <c r="FK457" s="405">
        <f t="shared" si="1096"/>
        <v>2.3088016967126195</v>
      </c>
      <c r="FL457" s="405">
        <f t="shared" si="1097"/>
        <v>1.6873806998939556</v>
      </c>
      <c r="FM457" s="405">
        <f t="shared" si="1098"/>
        <v>1.560447433497423</v>
      </c>
      <c r="FN457" s="405">
        <f t="shared" si="1099"/>
        <v>1.1374193995701309</v>
      </c>
      <c r="FO457" s="405">
        <f t="shared" si="1100"/>
        <v>1.9200161746866153</v>
      </c>
      <c r="FP457" s="405">
        <f t="shared" si="1101"/>
        <v>1.0897695107157299</v>
      </c>
      <c r="FQ457" s="405">
        <f t="shared" si="1102"/>
        <v>1.8587487781036167</v>
      </c>
      <c r="FR457" s="405">
        <f t="shared" si="1103"/>
        <v>1.0869990224828934</v>
      </c>
      <c r="FS457" s="65"/>
    </row>
    <row r="458" spans="1:175" ht="10.35" customHeight="1" x14ac:dyDescent="0.2">
      <c r="A458" s="74" t="str">
        <f t="shared" si="1090"/>
        <v>2018-19MARCHR1F</v>
      </c>
      <c r="B458" s="163" t="str">
        <f t="shared" si="1104"/>
        <v>2018-19</v>
      </c>
      <c r="C458" s="26" t="s">
        <v>838</v>
      </c>
      <c r="D458" s="163" t="str">
        <f>INDEX($FV$16:$FW$26,MATCH($F458,$FV$16:$FV$26,0),2)</f>
        <v>Y59</v>
      </c>
      <c r="E458" s="163" t="str">
        <f>VLOOKUP($D458,$FW$8:$FX$14,2,0)</f>
        <v>South East</v>
      </c>
      <c r="F458" s="271" t="s">
        <v>852</v>
      </c>
      <c r="G458" s="271" t="s">
        <v>873</v>
      </c>
      <c r="H458" s="272">
        <v>2457</v>
      </c>
      <c r="I458" s="272">
        <v>1358</v>
      </c>
      <c r="J458" s="272">
        <v>13630</v>
      </c>
      <c r="K458" s="272">
        <v>10</v>
      </c>
      <c r="L458" s="272">
        <v>1</v>
      </c>
      <c r="M458" s="272" t="s">
        <v>44</v>
      </c>
      <c r="N458" s="272">
        <v>37</v>
      </c>
      <c r="O458" s="272">
        <v>257</v>
      </c>
      <c r="P458" s="272" t="s">
        <v>44</v>
      </c>
      <c r="Q458" s="272" t="s">
        <v>44</v>
      </c>
      <c r="R458" s="272" t="s">
        <v>44</v>
      </c>
      <c r="S458" s="272" t="s">
        <v>44</v>
      </c>
      <c r="T458" s="272">
        <v>1933</v>
      </c>
      <c r="U458" s="272">
        <v>85</v>
      </c>
      <c r="V458" s="272">
        <v>53</v>
      </c>
      <c r="W458" s="272">
        <v>831</v>
      </c>
      <c r="X458" s="272">
        <v>684</v>
      </c>
      <c r="Y458" s="272">
        <v>80</v>
      </c>
      <c r="Z458" s="272">
        <v>50569</v>
      </c>
      <c r="AA458" s="272">
        <v>595</v>
      </c>
      <c r="AB458" s="272">
        <v>1154</v>
      </c>
      <c r="AC458" s="272">
        <v>41880</v>
      </c>
      <c r="AD458" s="272">
        <v>790</v>
      </c>
      <c r="AE458" s="272">
        <v>1368</v>
      </c>
      <c r="AF458" s="272">
        <v>957251</v>
      </c>
      <c r="AG458" s="272">
        <v>1152</v>
      </c>
      <c r="AH458" s="272">
        <v>2356</v>
      </c>
      <c r="AI458" s="272">
        <v>2175668</v>
      </c>
      <c r="AJ458" s="272">
        <v>3181</v>
      </c>
      <c r="AK458" s="272">
        <v>7379</v>
      </c>
      <c r="AL458" s="272">
        <v>431342</v>
      </c>
      <c r="AM458" s="272">
        <v>5392</v>
      </c>
      <c r="AN458" s="272">
        <v>13039</v>
      </c>
      <c r="AO458" s="272">
        <v>132</v>
      </c>
      <c r="AP458" s="272">
        <v>0</v>
      </c>
      <c r="AQ458" s="272">
        <v>5</v>
      </c>
      <c r="AR458" s="272">
        <v>15</v>
      </c>
      <c r="AS458" s="272">
        <v>3</v>
      </c>
      <c r="AT458" s="272">
        <v>124</v>
      </c>
      <c r="AU458" s="272">
        <v>0</v>
      </c>
      <c r="AV458" s="272">
        <v>1178</v>
      </c>
      <c r="AW458" s="272">
        <v>38</v>
      </c>
      <c r="AX458" s="272">
        <v>585</v>
      </c>
      <c r="AY458" s="272">
        <v>1801</v>
      </c>
      <c r="AZ458" s="272">
        <v>124</v>
      </c>
      <c r="BA458" s="272">
        <v>111</v>
      </c>
      <c r="BB458" s="272">
        <v>77</v>
      </c>
      <c r="BC458" s="272">
        <v>71</v>
      </c>
      <c r="BD458" s="272">
        <v>956</v>
      </c>
      <c r="BE458" s="272">
        <v>882</v>
      </c>
      <c r="BF458" s="272">
        <v>824</v>
      </c>
      <c r="BG458" s="272">
        <v>725</v>
      </c>
      <c r="BH458" s="272">
        <v>91</v>
      </c>
      <c r="BI458" s="272">
        <v>82</v>
      </c>
      <c r="BJ458" s="272" t="s">
        <v>44</v>
      </c>
      <c r="BK458" s="272" t="s">
        <v>44</v>
      </c>
      <c r="BL458" s="272" t="s">
        <v>44</v>
      </c>
      <c r="BM458" s="272" t="s">
        <v>44</v>
      </c>
      <c r="BN458" s="272" t="s">
        <v>44</v>
      </c>
      <c r="BO458" s="272" t="s">
        <v>44</v>
      </c>
      <c r="BP458" s="272" t="s">
        <v>44</v>
      </c>
      <c r="BQ458" s="272" t="s">
        <v>44</v>
      </c>
      <c r="BR458" s="272" t="s">
        <v>44</v>
      </c>
      <c r="BS458" s="272" t="s">
        <v>44</v>
      </c>
      <c r="BT458" s="272" t="s">
        <v>44</v>
      </c>
      <c r="BU458" s="272" t="s">
        <v>44</v>
      </c>
      <c r="BV458" s="272" t="s">
        <v>44</v>
      </c>
      <c r="BW458" s="272" t="s">
        <v>44</v>
      </c>
      <c r="BX458" s="272" t="s">
        <v>44</v>
      </c>
      <c r="BY458" s="272" t="s">
        <v>44</v>
      </c>
      <c r="BZ458" s="272" t="s">
        <v>44</v>
      </c>
      <c r="CA458" s="272" t="s">
        <v>44</v>
      </c>
      <c r="CB458" s="272" t="s">
        <v>44</v>
      </c>
      <c r="CC458" s="272" t="s">
        <v>44</v>
      </c>
      <c r="CD458" s="272" t="s">
        <v>44</v>
      </c>
      <c r="CE458" s="272" t="s">
        <v>44</v>
      </c>
      <c r="CF458" s="272" t="s">
        <v>44</v>
      </c>
      <c r="CG458" s="272" t="s">
        <v>44</v>
      </c>
      <c r="CH458" s="272" t="s">
        <v>44</v>
      </c>
      <c r="CI458" s="272" t="s">
        <v>44</v>
      </c>
      <c r="CJ458" s="272" t="s">
        <v>44</v>
      </c>
      <c r="CK458" s="272" t="s">
        <v>44</v>
      </c>
      <c r="CL458" s="272" t="s">
        <v>44</v>
      </c>
      <c r="CM458" s="272" t="s">
        <v>44</v>
      </c>
      <c r="CN458" s="272" t="s">
        <v>44</v>
      </c>
      <c r="CO458" s="272" t="s">
        <v>44</v>
      </c>
      <c r="CP458" s="272" t="s">
        <v>44</v>
      </c>
      <c r="CQ458" s="272" t="s">
        <v>44</v>
      </c>
      <c r="CR458" s="272" t="s">
        <v>44</v>
      </c>
      <c r="CS458" s="272" t="s">
        <v>44</v>
      </c>
      <c r="CT458" s="272" t="s">
        <v>44</v>
      </c>
      <c r="CU458" s="272" t="s">
        <v>44</v>
      </c>
      <c r="CV458" s="272" t="s">
        <v>44</v>
      </c>
      <c r="CW458" s="272" t="s">
        <v>44</v>
      </c>
      <c r="CX458" s="272">
        <v>9</v>
      </c>
      <c r="CY458" s="272">
        <v>3756</v>
      </c>
      <c r="CZ458" s="272">
        <v>417</v>
      </c>
      <c r="DA458" s="272">
        <v>690</v>
      </c>
      <c r="DB458" s="272">
        <v>66</v>
      </c>
      <c r="DC458" s="272">
        <v>3197</v>
      </c>
      <c r="DD458" s="272">
        <v>48</v>
      </c>
      <c r="DE458" s="272">
        <v>91</v>
      </c>
      <c r="DF458" s="272" t="s">
        <v>44</v>
      </c>
      <c r="DG458" s="272" t="s">
        <v>44</v>
      </c>
      <c r="DH458" s="272" t="s">
        <v>44</v>
      </c>
      <c r="DI458" s="272" t="s">
        <v>44</v>
      </c>
      <c r="DJ458" s="272" t="s">
        <v>44</v>
      </c>
      <c r="DK458" s="272">
        <v>2</v>
      </c>
      <c r="DL458" s="250">
        <v>60</v>
      </c>
      <c r="DM458" s="250">
        <v>45</v>
      </c>
      <c r="DN458" s="250">
        <v>0</v>
      </c>
      <c r="DO458" s="250">
        <v>14</v>
      </c>
      <c r="DP458" s="250">
        <v>239042</v>
      </c>
      <c r="DQ458" s="250">
        <v>3984</v>
      </c>
      <c r="DR458" s="250">
        <v>6818</v>
      </c>
      <c r="DS458" s="250">
        <v>284899</v>
      </c>
      <c r="DT458" s="250">
        <v>6331</v>
      </c>
      <c r="DU458" s="250">
        <v>11858</v>
      </c>
      <c r="DV458" s="250">
        <v>0</v>
      </c>
      <c r="DW458" s="250">
        <v>0</v>
      </c>
      <c r="DX458" s="250">
        <v>0</v>
      </c>
      <c r="DY458" s="250">
        <v>142144</v>
      </c>
      <c r="DZ458" s="250">
        <v>10153</v>
      </c>
      <c r="EA458" s="250">
        <v>20113</v>
      </c>
      <c r="EB458" s="155"/>
      <c r="EC458" s="75">
        <f t="shared" si="1091"/>
        <v>3</v>
      </c>
      <c r="ED458" s="74">
        <f t="shared" si="1092"/>
        <v>2019</v>
      </c>
      <c r="EE458" s="165">
        <f t="shared" si="1093"/>
        <v>43525</v>
      </c>
      <c r="EF458" s="157">
        <f t="shared" si="1094"/>
        <v>31</v>
      </c>
      <c r="EG458" s="156"/>
      <c r="EH458" s="166">
        <f>IFERROR(HLOOKUP(EH$1,$H$5:$FY$1802,MATCH($A458,$A$5:$A$1802,0),0)*HLOOKUP(EH$2,$H$5:$FY$1802,MATCH($A458,$A$5:$A$1802,0),0),$H$2)</f>
        <v>1358</v>
      </c>
      <c r="EI458" s="166" t="str">
        <f>IFERROR(HLOOKUP(EI$1,$H$5:$FY$1802,MATCH($A458,$A$5:$A$1802,0),0)*HLOOKUP(EI$2,$H$5:$FY$1802,MATCH($A458,$A$5:$A$1802,0),0),$H$2)</f>
        <v>-</v>
      </c>
      <c r="EJ458" s="166">
        <f>IFERROR(HLOOKUP(EJ$1,$H$5:$FY$1802,MATCH($A458,$A$5:$A$1802,0),0)*HLOOKUP(EJ$2,$H$5:$FY$1802,MATCH($A458,$A$5:$A$1802,0),0),$H$2)</f>
        <v>50246</v>
      </c>
      <c r="EK458" s="166">
        <f>IFERROR(HLOOKUP(EK$1,$H$5:$FY$1802,MATCH($A458,$A$5:$A$1802,0),0)*HLOOKUP(EK$2,$H$5:$FY$1802,MATCH($A458,$A$5:$A$1802,0),0),$H$2)</f>
        <v>349006</v>
      </c>
      <c r="EL458" s="166">
        <f>IFERROR(HLOOKUP(EL$1,$H$5:$FY$1802,MATCH($A458,$A$5:$A$1802,0),0)*HLOOKUP(EL$2,$H$5:$FY$1802,MATCH($A458,$A$5:$A$1802,0),0),$H$2)</f>
        <v>98090</v>
      </c>
      <c r="EM458" s="166">
        <f>IFERROR(HLOOKUP(EM$1,$H$5:$FY$1802,MATCH($A458,$A$5:$A$1802,0),0)*HLOOKUP(EM$2,$H$5:$FY$1802,MATCH($A458,$A$5:$A$1802,0),0),$H$2)</f>
        <v>72504</v>
      </c>
      <c r="EN458" s="166">
        <f>IFERROR(HLOOKUP(EN$1,$H$5:$FY$1802,MATCH($A458,$A$5:$A$1802,0),0)*HLOOKUP(EN$2,$H$5:$FY$1802,MATCH($A458,$A$5:$A$1802,0),0),$H$2)</f>
        <v>1957836</v>
      </c>
      <c r="EO458" s="166">
        <f>IFERROR(HLOOKUP(EO$1,$H$5:$FY$1802,MATCH($A458,$A$5:$A$1802,0),0)*HLOOKUP(EO$2,$H$5:$FY$1802,MATCH($A458,$A$5:$A$1802,0),0),$H$2)</f>
        <v>5047236</v>
      </c>
      <c r="EP458" s="166">
        <f>IFERROR(HLOOKUP(EP$1,$H$5:$FY$1802,MATCH($A458,$A$5:$A$1802,0),0)*HLOOKUP(EP$2,$H$5:$FY$1802,MATCH($A458,$A$5:$A$1802,0),0),$H$2)</f>
        <v>1043120</v>
      </c>
      <c r="EQ458" s="166" t="str">
        <f>IFERROR(HLOOKUP(EQ$1,$H$5:$FY$1802,MATCH($A458,$A$5:$A$1802,0),0)*HLOOKUP(EQ$2,$H$5:$FY$1802,MATCH($A458,$A$5:$A$1802,0),0),$H$2)</f>
        <v>-</v>
      </c>
      <c r="ER458" s="166" t="str">
        <f>IFERROR(HLOOKUP(ER$1,$H$5:$FY$1802,MATCH($A458,$A$5:$A$1802,0),0)*HLOOKUP(ER$2,$H$5:$FY$1802,MATCH($A458,$A$5:$A$1802,0),0),$H$2)</f>
        <v>-</v>
      </c>
      <c r="ES458" s="166" t="str">
        <f>IFERROR(HLOOKUP(ES$1,$H$5:$FY$1802,MATCH($A458,$A$5:$A$1802,0),0)*HLOOKUP(ES$2,$H$5:$FY$1802,MATCH($A458,$A$5:$A$1802,0),0),$H$2)</f>
        <v>-</v>
      </c>
      <c r="ET458" s="166" t="str">
        <f>IFERROR(HLOOKUP(ET$1,$H$5:$FY$1802,MATCH($A458,$A$5:$A$1802,0),0)*HLOOKUP(ET$2,$H$5:$FY$1802,MATCH($A458,$A$5:$A$1802,0),0),$H$2)</f>
        <v>-</v>
      </c>
      <c r="EU458" s="166" t="str">
        <f>IFERROR(HLOOKUP(EU$1,$H$5:$FY$1802,MATCH($A458,$A$5:$A$1802,0),0)*HLOOKUP(EU$2,$H$5:$FY$1802,MATCH($A458,$A$5:$A$1802,0),0),$H$2)</f>
        <v>-</v>
      </c>
      <c r="EV458" s="166" t="str">
        <f>IFERROR(HLOOKUP(EV$1,$H$5:$FY$1802,MATCH($A458,$A$5:$A$1802,0),0)*HLOOKUP(EV$2,$H$5:$FY$1802,MATCH($A458,$A$5:$A$1802,0),0),$H$2)</f>
        <v>-</v>
      </c>
      <c r="EW458" s="166" t="str">
        <f>IFERROR(HLOOKUP(EW$1,$H$5:$FY$1802,MATCH($A458,$A$5:$A$1802,0),0)*HLOOKUP(EW$2,$H$5:$FY$1802,MATCH($A458,$A$5:$A$1802,0),0),$H$2)</f>
        <v>-</v>
      </c>
      <c r="EX458" s="166" t="str">
        <f>IFERROR(HLOOKUP(EX$1,$H$5:$FY$1802,MATCH($A458,$A$5:$A$1802,0),0)*HLOOKUP(EX$2,$H$5:$FY$1802,MATCH($A458,$A$5:$A$1802,0),0),$H$2)</f>
        <v>-</v>
      </c>
      <c r="EY458" s="166" t="str">
        <f>IFERROR(HLOOKUP(EY$1,$H$5:$FY$1802,MATCH($A458,$A$5:$A$1802,0),0)*HLOOKUP(EY$2,$H$5:$FY$1802,MATCH($A458,$A$5:$A$1802,0),0),$H$2)</f>
        <v>-</v>
      </c>
      <c r="EZ458" s="166" t="str">
        <f>IFERROR(HLOOKUP(EZ$1,$H$5:$FY$1802,MATCH($A458,$A$5:$A$1802,0),0)*HLOOKUP(EZ$2,$H$5:$FY$1802,MATCH($A458,$A$5:$A$1802,0),0),$H$2)</f>
        <v>-</v>
      </c>
      <c r="FA458" s="166" t="str">
        <f>IFERROR(HLOOKUP(FA$1,$H$5:$FY$1802,MATCH($A458,$A$5:$A$1802,0),0)*HLOOKUP(FA$2,$H$5:$FY$1802,MATCH($A458,$A$5:$A$1802,0),0),$H$2)</f>
        <v>-</v>
      </c>
      <c r="FB458" s="166">
        <f>IFERROR(HLOOKUP(FB$1,$H$5:$FY$1802,MATCH($A458,$A$5:$A$1802,0),0)*HLOOKUP(FB$2,$H$5:$FY$1802,MATCH($A458,$A$5:$A$1802,0),0),$H$2)</f>
        <v>6210</v>
      </c>
      <c r="FC458" s="166">
        <f>IFERROR(HLOOKUP(FC$1,$H$5:$FY$1802,MATCH($A458,$A$5:$A$1802,0),0)*HLOOKUP(FC$2,$H$5:$FY$1802,MATCH($A458,$A$5:$A$1802,0),0),$H$2)</f>
        <v>6006</v>
      </c>
      <c r="FD458" s="166">
        <f>IFERROR(HLOOKUP(FD$1,$H$5:$FY$1802,MATCH($A458,$A$5:$A$1802,0),0)*HLOOKUP(FD$2,$H$5:$FY$1802,MATCH($A458,$A$5:$A$1802,0),0),$H$2)</f>
        <v>409080</v>
      </c>
      <c r="FE458" s="166">
        <f>IFERROR(HLOOKUP(FE$1,$H$5:$FY$1802,MATCH($A458,$A$5:$A$1802,0),0)*HLOOKUP(FE$2,$H$5:$FY$1802,MATCH($A458,$A$5:$A$1802,0),0),$H$2)</f>
        <v>533610</v>
      </c>
      <c r="FF458" s="166">
        <f>IFERROR(HLOOKUP(FF$1,$H$5:$FY$1802,MATCH($A458,$A$5:$A$1802,0),0)*HLOOKUP(FF$2,$H$5:$FY$1802,MATCH($A458,$A$5:$A$1802,0),0),$H$2)</f>
        <v>0</v>
      </c>
      <c r="FG458" s="166">
        <f>IFERROR(HLOOKUP(FG$1,$H$5:$FY$1802,MATCH($A458,$A$5:$A$1802,0),0)*HLOOKUP(FG$2,$H$5:$FY$1802,MATCH($A458,$A$5:$A$1802,0),0),$H$2)</f>
        <v>281582</v>
      </c>
      <c r="FH458" s="152"/>
      <c r="FI458" s="405">
        <f t="shared" si="1095"/>
        <v>1.4588235294117646</v>
      </c>
      <c r="FJ458" s="405">
        <f t="shared" si="1095"/>
        <v>1.3058823529411765</v>
      </c>
      <c r="FK458" s="405">
        <f t="shared" si="1096"/>
        <v>1.4528301886792452</v>
      </c>
      <c r="FL458" s="405">
        <f t="shared" si="1097"/>
        <v>1.3396226415094339</v>
      </c>
      <c r="FM458" s="405">
        <f t="shared" si="1098"/>
        <v>1.1504211793020458</v>
      </c>
      <c r="FN458" s="405">
        <f t="shared" si="1099"/>
        <v>1.0613718411552346</v>
      </c>
      <c r="FO458" s="405">
        <f t="shared" si="1100"/>
        <v>1.2046783625730995</v>
      </c>
      <c r="FP458" s="405">
        <f t="shared" si="1101"/>
        <v>1.0599415204678362</v>
      </c>
      <c r="FQ458" s="405">
        <f t="shared" si="1102"/>
        <v>1.1375</v>
      </c>
      <c r="FR458" s="405">
        <f t="shared" si="1103"/>
        <v>1.0249999999999999</v>
      </c>
      <c r="FS458" s="65"/>
    </row>
    <row r="459" spans="1:175" ht="10.35" customHeight="1" x14ac:dyDescent="0.2">
      <c r="A459" s="180" t="str">
        <f t="shared" si="1090"/>
        <v>2018-19MARCHRRU</v>
      </c>
      <c r="B459" s="182" t="str">
        <f t="shared" si="1104"/>
        <v>2018-19</v>
      </c>
      <c r="C459" s="181" t="s">
        <v>838</v>
      </c>
      <c r="D459" s="182" t="str">
        <f>INDEX($FV$16:$FW$26,MATCH($F459,$FV$16:$FV$26,0),2)</f>
        <v>Y56</v>
      </c>
      <c r="E459" s="182" t="str">
        <f>VLOOKUP($D459,$FW$8:$FX$14,2,0)</f>
        <v>London</v>
      </c>
      <c r="F459" s="273" t="s">
        <v>855</v>
      </c>
      <c r="G459" s="273" t="s">
        <v>874</v>
      </c>
      <c r="H459" s="274">
        <v>165881</v>
      </c>
      <c r="I459" s="274">
        <v>133585</v>
      </c>
      <c r="J459" s="274">
        <v>983404</v>
      </c>
      <c r="K459" s="274">
        <v>7</v>
      </c>
      <c r="L459" s="274">
        <v>0</v>
      </c>
      <c r="M459" s="274" t="s">
        <v>44</v>
      </c>
      <c r="N459" s="274">
        <v>55</v>
      </c>
      <c r="O459" s="274">
        <v>125</v>
      </c>
      <c r="P459" s="274" t="s">
        <v>44</v>
      </c>
      <c r="Q459" s="274" t="s">
        <v>44</v>
      </c>
      <c r="R459" s="274" t="s">
        <v>44</v>
      </c>
      <c r="S459" s="274" t="s">
        <v>44</v>
      </c>
      <c r="T459" s="274">
        <v>107706</v>
      </c>
      <c r="U459" s="274">
        <v>12566</v>
      </c>
      <c r="V459" s="274">
        <v>9526</v>
      </c>
      <c r="W459" s="274">
        <v>58412</v>
      </c>
      <c r="X459" s="274">
        <v>22335</v>
      </c>
      <c r="Y459" s="274">
        <v>1606</v>
      </c>
      <c r="Z459" s="274">
        <v>4754467</v>
      </c>
      <c r="AA459" s="274">
        <v>378</v>
      </c>
      <c r="AB459" s="274">
        <v>624</v>
      </c>
      <c r="AC459" s="274">
        <v>6307886</v>
      </c>
      <c r="AD459" s="274">
        <v>662</v>
      </c>
      <c r="AE459" s="274">
        <v>1140</v>
      </c>
      <c r="AF459" s="274">
        <v>63981785</v>
      </c>
      <c r="AG459" s="274">
        <v>1095</v>
      </c>
      <c r="AH459" s="274">
        <v>2233</v>
      </c>
      <c r="AI459" s="274">
        <v>67214791</v>
      </c>
      <c r="AJ459" s="274">
        <v>3009</v>
      </c>
      <c r="AK459" s="274">
        <v>7076</v>
      </c>
      <c r="AL459" s="274">
        <v>7123514</v>
      </c>
      <c r="AM459" s="274">
        <v>4436</v>
      </c>
      <c r="AN459" s="274">
        <v>10422</v>
      </c>
      <c r="AO459" s="274">
        <v>7538</v>
      </c>
      <c r="AP459" s="274">
        <v>216</v>
      </c>
      <c r="AQ459" s="274">
        <v>966</v>
      </c>
      <c r="AR459" s="274">
        <v>5074</v>
      </c>
      <c r="AS459" s="274">
        <v>247</v>
      </c>
      <c r="AT459" s="274">
        <v>6109</v>
      </c>
      <c r="AU459" s="274">
        <v>0</v>
      </c>
      <c r="AV459" s="274">
        <v>66012</v>
      </c>
      <c r="AW459" s="274">
        <v>7096</v>
      </c>
      <c r="AX459" s="274">
        <v>27060</v>
      </c>
      <c r="AY459" s="274">
        <v>100168</v>
      </c>
      <c r="AZ459" s="274">
        <v>32645</v>
      </c>
      <c r="BA459" s="274">
        <v>25123</v>
      </c>
      <c r="BB459" s="274">
        <v>24529</v>
      </c>
      <c r="BC459" s="274">
        <v>19204</v>
      </c>
      <c r="BD459" s="274">
        <v>87301</v>
      </c>
      <c r="BE459" s="274">
        <v>65853</v>
      </c>
      <c r="BF459" s="274">
        <v>35835</v>
      </c>
      <c r="BG459" s="274">
        <v>24953</v>
      </c>
      <c r="BH459" s="274">
        <v>2213</v>
      </c>
      <c r="BI459" s="274">
        <v>1687</v>
      </c>
      <c r="BJ459" s="274" t="s">
        <v>44</v>
      </c>
      <c r="BK459" s="274" t="s">
        <v>44</v>
      </c>
      <c r="BL459" s="274" t="s">
        <v>44</v>
      </c>
      <c r="BM459" s="274" t="s">
        <v>44</v>
      </c>
      <c r="BN459" s="274" t="s">
        <v>44</v>
      </c>
      <c r="BO459" s="274" t="s">
        <v>44</v>
      </c>
      <c r="BP459" s="274" t="s">
        <v>44</v>
      </c>
      <c r="BQ459" s="274" t="s">
        <v>44</v>
      </c>
      <c r="BR459" s="274" t="s">
        <v>44</v>
      </c>
      <c r="BS459" s="274" t="s">
        <v>44</v>
      </c>
      <c r="BT459" s="274" t="s">
        <v>44</v>
      </c>
      <c r="BU459" s="274" t="s">
        <v>44</v>
      </c>
      <c r="BV459" s="274" t="s">
        <v>44</v>
      </c>
      <c r="BW459" s="274" t="s">
        <v>44</v>
      </c>
      <c r="BX459" s="274" t="s">
        <v>44</v>
      </c>
      <c r="BY459" s="274" t="s">
        <v>44</v>
      </c>
      <c r="BZ459" s="274" t="s">
        <v>44</v>
      </c>
      <c r="CA459" s="274" t="s">
        <v>44</v>
      </c>
      <c r="CB459" s="274" t="s">
        <v>44</v>
      </c>
      <c r="CC459" s="274" t="s">
        <v>44</v>
      </c>
      <c r="CD459" s="274" t="s">
        <v>44</v>
      </c>
      <c r="CE459" s="274" t="s">
        <v>44</v>
      </c>
      <c r="CF459" s="274" t="s">
        <v>44</v>
      </c>
      <c r="CG459" s="274" t="s">
        <v>44</v>
      </c>
      <c r="CH459" s="274" t="s">
        <v>44</v>
      </c>
      <c r="CI459" s="274" t="s">
        <v>44</v>
      </c>
      <c r="CJ459" s="274" t="s">
        <v>44</v>
      </c>
      <c r="CK459" s="274" t="s">
        <v>44</v>
      </c>
      <c r="CL459" s="274" t="s">
        <v>44</v>
      </c>
      <c r="CM459" s="274" t="s">
        <v>44</v>
      </c>
      <c r="CN459" s="274" t="s">
        <v>44</v>
      </c>
      <c r="CO459" s="274" t="s">
        <v>44</v>
      </c>
      <c r="CP459" s="274" t="s">
        <v>44</v>
      </c>
      <c r="CQ459" s="274" t="s">
        <v>44</v>
      </c>
      <c r="CR459" s="274" t="s">
        <v>44</v>
      </c>
      <c r="CS459" s="274" t="s">
        <v>44</v>
      </c>
      <c r="CT459" s="274" t="s">
        <v>44</v>
      </c>
      <c r="CU459" s="274" t="s">
        <v>44</v>
      </c>
      <c r="CV459" s="274" t="s">
        <v>44</v>
      </c>
      <c r="CW459" s="274" t="s">
        <v>44</v>
      </c>
      <c r="CX459" s="274">
        <v>0</v>
      </c>
      <c r="CY459" s="274">
        <v>0</v>
      </c>
      <c r="CZ459" s="274">
        <v>0</v>
      </c>
      <c r="DA459" s="274">
        <v>0</v>
      </c>
      <c r="DB459" s="274">
        <v>7409</v>
      </c>
      <c r="DC459" s="274">
        <v>434005</v>
      </c>
      <c r="DD459" s="274">
        <v>59</v>
      </c>
      <c r="DE459" s="274">
        <v>122</v>
      </c>
      <c r="DF459" s="274" t="s">
        <v>44</v>
      </c>
      <c r="DG459" s="274" t="s">
        <v>44</v>
      </c>
      <c r="DH459" s="274" t="s">
        <v>44</v>
      </c>
      <c r="DI459" s="274" t="s">
        <v>44</v>
      </c>
      <c r="DJ459" s="274" t="s">
        <v>44</v>
      </c>
      <c r="DK459" s="274">
        <v>25</v>
      </c>
      <c r="DL459" s="251">
        <v>511</v>
      </c>
      <c r="DM459" s="251">
        <v>1329</v>
      </c>
      <c r="DN459" s="251">
        <v>39</v>
      </c>
      <c r="DO459" s="251">
        <v>1221</v>
      </c>
      <c r="DP459" s="251">
        <v>2582478</v>
      </c>
      <c r="DQ459" s="251">
        <v>5054</v>
      </c>
      <c r="DR459" s="251">
        <v>10122</v>
      </c>
      <c r="DS459" s="251">
        <v>8548534</v>
      </c>
      <c r="DT459" s="251">
        <v>6432</v>
      </c>
      <c r="DU459" s="251">
        <v>11698</v>
      </c>
      <c r="DV459" s="251">
        <v>251132</v>
      </c>
      <c r="DW459" s="251">
        <v>6439</v>
      </c>
      <c r="DX459" s="251">
        <v>10641</v>
      </c>
      <c r="DY459" s="251">
        <v>10299099</v>
      </c>
      <c r="DZ459" s="251">
        <v>8435</v>
      </c>
      <c r="EA459" s="251">
        <v>15512</v>
      </c>
      <c r="EB459" s="183"/>
      <c r="EC459" s="184">
        <f t="shared" si="1091"/>
        <v>3</v>
      </c>
      <c r="ED459" s="180">
        <f t="shared" si="1092"/>
        <v>2019</v>
      </c>
      <c r="EE459" s="185">
        <f t="shared" si="1093"/>
        <v>43525</v>
      </c>
      <c r="EF459" s="186">
        <f t="shared" si="1094"/>
        <v>31</v>
      </c>
      <c r="EG459" s="187"/>
      <c r="EH459" s="188">
        <f>IFERROR(HLOOKUP(EH$1,$H$5:$FY$1802,MATCH($A459,$A$5:$A$1802,0),0)*HLOOKUP(EH$2,$H$5:$FY$1802,MATCH($A459,$A$5:$A$1802,0),0),$H$2)</f>
        <v>0</v>
      </c>
      <c r="EI459" s="188" t="str">
        <f>IFERROR(HLOOKUP(EI$1,$H$5:$FY$1802,MATCH($A459,$A$5:$A$1802,0),0)*HLOOKUP(EI$2,$H$5:$FY$1802,MATCH($A459,$A$5:$A$1802,0),0),$H$2)</f>
        <v>-</v>
      </c>
      <c r="EJ459" s="188">
        <f>IFERROR(HLOOKUP(EJ$1,$H$5:$FY$1802,MATCH($A459,$A$5:$A$1802,0),0)*HLOOKUP(EJ$2,$H$5:$FY$1802,MATCH($A459,$A$5:$A$1802,0),0),$H$2)</f>
        <v>7347175</v>
      </c>
      <c r="EK459" s="188">
        <f>IFERROR(HLOOKUP(EK$1,$H$5:$FY$1802,MATCH($A459,$A$5:$A$1802,0),0)*HLOOKUP(EK$2,$H$5:$FY$1802,MATCH($A459,$A$5:$A$1802,0),0),$H$2)</f>
        <v>16698125</v>
      </c>
      <c r="EL459" s="188">
        <f>IFERROR(HLOOKUP(EL$1,$H$5:$FY$1802,MATCH($A459,$A$5:$A$1802,0),0)*HLOOKUP(EL$2,$H$5:$FY$1802,MATCH($A459,$A$5:$A$1802,0),0),$H$2)</f>
        <v>7841184</v>
      </c>
      <c r="EM459" s="188">
        <f>IFERROR(HLOOKUP(EM$1,$H$5:$FY$1802,MATCH($A459,$A$5:$A$1802,0),0)*HLOOKUP(EM$2,$H$5:$FY$1802,MATCH($A459,$A$5:$A$1802,0),0),$H$2)</f>
        <v>10859640</v>
      </c>
      <c r="EN459" s="188">
        <f>IFERROR(HLOOKUP(EN$1,$H$5:$FY$1802,MATCH($A459,$A$5:$A$1802,0),0)*HLOOKUP(EN$2,$H$5:$FY$1802,MATCH($A459,$A$5:$A$1802,0),0),$H$2)</f>
        <v>130433996</v>
      </c>
      <c r="EO459" s="188">
        <f>IFERROR(HLOOKUP(EO$1,$H$5:$FY$1802,MATCH($A459,$A$5:$A$1802,0),0)*HLOOKUP(EO$2,$H$5:$FY$1802,MATCH($A459,$A$5:$A$1802,0),0),$H$2)</f>
        <v>158042460</v>
      </c>
      <c r="EP459" s="188">
        <f>IFERROR(HLOOKUP(EP$1,$H$5:$FY$1802,MATCH($A459,$A$5:$A$1802,0),0)*HLOOKUP(EP$2,$H$5:$FY$1802,MATCH($A459,$A$5:$A$1802,0),0),$H$2)</f>
        <v>16737732</v>
      </c>
      <c r="EQ459" s="188" t="str">
        <f>IFERROR(HLOOKUP(EQ$1,$H$5:$FY$1802,MATCH($A459,$A$5:$A$1802,0),0)*HLOOKUP(EQ$2,$H$5:$FY$1802,MATCH($A459,$A$5:$A$1802,0),0),$H$2)</f>
        <v>-</v>
      </c>
      <c r="ER459" s="188" t="str">
        <f>IFERROR(HLOOKUP(ER$1,$H$5:$FY$1802,MATCH($A459,$A$5:$A$1802,0),0)*HLOOKUP(ER$2,$H$5:$FY$1802,MATCH($A459,$A$5:$A$1802,0),0),$H$2)</f>
        <v>-</v>
      </c>
      <c r="ES459" s="188" t="str">
        <f>IFERROR(HLOOKUP(ES$1,$H$5:$FY$1802,MATCH($A459,$A$5:$A$1802,0),0)*HLOOKUP(ES$2,$H$5:$FY$1802,MATCH($A459,$A$5:$A$1802,0),0),$H$2)</f>
        <v>-</v>
      </c>
      <c r="ET459" s="188" t="str">
        <f>IFERROR(HLOOKUP(ET$1,$H$5:$FY$1802,MATCH($A459,$A$5:$A$1802,0),0)*HLOOKUP(ET$2,$H$5:$FY$1802,MATCH($A459,$A$5:$A$1802,0),0),$H$2)</f>
        <v>-</v>
      </c>
      <c r="EU459" s="188" t="str">
        <f>IFERROR(HLOOKUP(EU$1,$H$5:$FY$1802,MATCH($A459,$A$5:$A$1802,0),0)*HLOOKUP(EU$2,$H$5:$FY$1802,MATCH($A459,$A$5:$A$1802,0),0),$H$2)</f>
        <v>-</v>
      </c>
      <c r="EV459" s="188" t="str">
        <f>IFERROR(HLOOKUP(EV$1,$H$5:$FY$1802,MATCH($A459,$A$5:$A$1802,0),0)*HLOOKUP(EV$2,$H$5:$FY$1802,MATCH($A459,$A$5:$A$1802,0),0),$H$2)</f>
        <v>-</v>
      </c>
      <c r="EW459" s="188" t="str">
        <f>IFERROR(HLOOKUP(EW$1,$H$5:$FY$1802,MATCH($A459,$A$5:$A$1802,0),0)*HLOOKUP(EW$2,$H$5:$FY$1802,MATCH($A459,$A$5:$A$1802,0),0),$H$2)</f>
        <v>-</v>
      </c>
      <c r="EX459" s="188" t="str">
        <f>IFERROR(HLOOKUP(EX$1,$H$5:$FY$1802,MATCH($A459,$A$5:$A$1802,0),0)*HLOOKUP(EX$2,$H$5:$FY$1802,MATCH($A459,$A$5:$A$1802,0),0),$H$2)</f>
        <v>-</v>
      </c>
      <c r="EY459" s="188" t="str">
        <f>IFERROR(HLOOKUP(EY$1,$H$5:$FY$1802,MATCH($A459,$A$5:$A$1802,0),0)*HLOOKUP(EY$2,$H$5:$FY$1802,MATCH($A459,$A$5:$A$1802,0),0),$H$2)</f>
        <v>-</v>
      </c>
      <c r="EZ459" s="188" t="str">
        <f>IFERROR(HLOOKUP(EZ$1,$H$5:$FY$1802,MATCH($A459,$A$5:$A$1802,0),0)*HLOOKUP(EZ$2,$H$5:$FY$1802,MATCH($A459,$A$5:$A$1802,0),0),$H$2)</f>
        <v>-</v>
      </c>
      <c r="FA459" s="188" t="str">
        <f>IFERROR(HLOOKUP(FA$1,$H$5:$FY$1802,MATCH($A459,$A$5:$A$1802,0),0)*HLOOKUP(FA$2,$H$5:$FY$1802,MATCH($A459,$A$5:$A$1802,0),0),$H$2)</f>
        <v>-</v>
      </c>
      <c r="FB459" s="188">
        <f>IFERROR(HLOOKUP(FB$1,$H$5:$FY$1802,MATCH($A459,$A$5:$A$1802,0),0)*HLOOKUP(FB$2,$H$5:$FY$1802,MATCH($A459,$A$5:$A$1802,0),0),$H$2)</f>
        <v>0</v>
      </c>
      <c r="FC459" s="188">
        <f>IFERROR(HLOOKUP(FC$1,$H$5:$FY$1802,MATCH($A459,$A$5:$A$1802,0),0)*HLOOKUP(FC$2,$H$5:$FY$1802,MATCH($A459,$A$5:$A$1802,0),0),$H$2)</f>
        <v>903898</v>
      </c>
      <c r="FD459" s="188">
        <f>IFERROR(HLOOKUP(FD$1,$H$5:$FY$1802,MATCH($A459,$A$5:$A$1802,0),0)*HLOOKUP(FD$2,$H$5:$FY$1802,MATCH($A459,$A$5:$A$1802,0),0),$H$2)</f>
        <v>5172342</v>
      </c>
      <c r="FE459" s="188">
        <f>IFERROR(HLOOKUP(FE$1,$H$5:$FY$1802,MATCH($A459,$A$5:$A$1802,0),0)*HLOOKUP(FE$2,$H$5:$FY$1802,MATCH($A459,$A$5:$A$1802,0),0),$H$2)</f>
        <v>15546642</v>
      </c>
      <c r="FF459" s="188">
        <f>IFERROR(HLOOKUP(FF$1,$H$5:$FY$1802,MATCH($A459,$A$5:$A$1802,0),0)*HLOOKUP(FF$2,$H$5:$FY$1802,MATCH($A459,$A$5:$A$1802,0),0),$H$2)</f>
        <v>414999</v>
      </c>
      <c r="FG459" s="188">
        <f>IFERROR(HLOOKUP(FG$1,$H$5:$FY$1802,MATCH($A459,$A$5:$A$1802,0),0)*HLOOKUP(FG$2,$H$5:$FY$1802,MATCH($A459,$A$5:$A$1802,0),0),$H$2)</f>
        <v>18940152</v>
      </c>
      <c r="FH459" s="189"/>
      <c r="FI459" s="406">
        <f t="shared" si="1095"/>
        <v>2.5978831768263571</v>
      </c>
      <c r="FJ459" s="406">
        <f t="shared" si="1095"/>
        <v>1.9992837816329778</v>
      </c>
      <c r="FK459" s="406">
        <f t="shared" si="1096"/>
        <v>2.5749527608650009</v>
      </c>
      <c r="FL459" s="406">
        <f t="shared" si="1097"/>
        <v>2.0159563300440899</v>
      </c>
      <c r="FM459" s="406">
        <f t="shared" si="1098"/>
        <v>1.4945730329384372</v>
      </c>
      <c r="FN459" s="406">
        <f t="shared" si="1099"/>
        <v>1.1273882079024857</v>
      </c>
      <c r="FO459" s="406">
        <f t="shared" si="1100"/>
        <v>1.6044325050369375</v>
      </c>
      <c r="FP459" s="406">
        <f t="shared" si="1101"/>
        <v>1.117215133199015</v>
      </c>
      <c r="FQ459" s="406">
        <f t="shared" si="1102"/>
        <v>1.3779576587795765</v>
      </c>
      <c r="FR459" s="406">
        <f t="shared" si="1103"/>
        <v>1.0504358655043586</v>
      </c>
      <c r="FS459" s="410"/>
    </row>
    <row r="460" spans="1:175" ht="10.35" customHeight="1" x14ac:dyDescent="0.2">
      <c r="A460" s="74" t="str">
        <f t="shared" si="1090"/>
        <v>2018-19MARCHRX6</v>
      </c>
      <c r="B460" s="163" t="str">
        <f t="shared" si="1104"/>
        <v>2018-19</v>
      </c>
      <c r="C460" s="26" t="s">
        <v>838</v>
      </c>
      <c r="D460" s="163" t="str">
        <f>INDEX($FV$16:$FW$26,MATCH($F460,$FV$16:$FV$26,0),2)</f>
        <v>Y63</v>
      </c>
      <c r="E460" s="163" t="str">
        <f>VLOOKUP($D460,$FW$8:$FX$14,2,0)</f>
        <v>North East and Yorkshire</v>
      </c>
      <c r="F460" s="271" t="s">
        <v>857</v>
      </c>
      <c r="G460" s="271" t="s">
        <v>875</v>
      </c>
      <c r="H460" s="272">
        <v>46789</v>
      </c>
      <c r="I460" s="272">
        <v>31750</v>
      </c>
      <c r="J460" s="272">
        <v>121341</v>
      </c>
      <c r="K460" s="272">
        <v>4</v>
      </c>
      <c r="L460" s="272">
        <v>1</v>
      </c>
      <c r="M460" s="272" t="s">
        <v>44</v>
      </c>
      <c r="N460" s="272">
        <v>15</v>
      </c>
      <c r="O460" s="272">
        <v>43</v>
      </c>
      <c r="P460" s="272" t="s">
        <v>44</v>
      </c>
      <c r="Q460" s="272" t="s">
        <v>44</v>
      </c>
      <c r="R460" s="272" t="s">
        <v>44</v>
      </c>
      <c r="S460" s="272" t="s">
        <v>44</v>
      </c>
      <c r="T460" s="272">
        <v>36071</v>
      </c>
      <c r="U460" s="272">
        <v>2565</v>
      </c>
      <c r="V460" s="272">
        <v>1694</v>
      </c>
      <c r="W460" s="272">
        <v>19766</v>
      </c>
      <c r="X460" s="272">
        <v>8065</v>
      </c>
      <c r="Y460" s="272">
        <v>399</v>
      </c>
      <c r="Z460" s="272">
        <v>944355</v>
      </c>
      <c r="AA460" s="272">
        <v>368</v>
      </c>
      <c r="AB460" s="272">
        <v>651</v>
      </c>
      <c r="AC460" s="272">
        <v>765093</v>
      </c>
      <c r="AD460" s="272">
        <v>452</v>
      </c>
      <c r="AE460" s="272">
        <v>832</v>
      </c>
      <c r="AF460" s="272">
        <v>28300488</v>
      </c>
      <c r="AG460" s="272">
        <v>1432</v>
      </c>
      <c r="AH460" s="272">
        <v>2908</v>
      </c>
      <c r="AI460" s="272">
        <v>39229726</v>
      </c>
      <c r="AJ460" s="272">
        <v>4864</v>
      </c>
      <c r="AK460" s="272">
        <v>11936</v>
      </c>
      <c r="AL460" s="272">
        <v>1854300</v>
      </c>
      <c r="AM460" s="272">
        <v>4647</v>
      </c>
      <c r="AN460" s="272">
        <v>11678</v>
      </c>
      <c r="AO460" s="272">
        <v>1699</v>
      </c>
      <c r="AP460" s="272">
        <v>43</v>
      </c>
      <c r="AQ460" s="272">
        <v>309</v>
      </c>
      <c r="AR460" s="272">
        <v>2943</v>
      </c>
      <c r="AS460" s="272">
        <v>103</v>
      </c>
      <c r="AT460" s="272">
        <v>1244</v>
      </c>
      <c r="AU460" s="272">
        <v>0</v>
      </c>
      <c r="AV460" s="272">
        <v>21164</v>
      </c>
      <c r="AW460" s="272">
        <v>4009</v>
      </c>
      <c r="AX460" s="272">
        <v>9199</v>
      </c>
      <c r="AY460" s="272">
        <v>34372</v>
      </c>
      <c r="AZ460" s="272">
        <v>4818</v>
      </c>
      <c r="BA460" s="272">
        <v>3998</v>
      </c>
      <c r="BB460" s="272">
        <v>3169</v>
      </c>
      <c r="BC460" s="272">
        <v>2647</v>
      </c>
      <c r="BD460" s="272">
        <v>25502</v>
      </c>
      <c r="BE460" s="272">
        <v>22015</v>
      </c>
      <c r="BF460" s="272">
        <v>12557</v>
      </c>
      <c r="BG460" s="272">
        <v>8214</v>
      </c>
      <c r="BH460" s="272">
        <v>663</v>
      </c>
      <c r="BI460" s="272">
        <v>377</v>
      </c>
      <c r="BJ460" s="272" t="s">
        <v>44</v>
      </c>
      <c r="BK460" s="272" t="s">
        <v>44</v>
      </c>
      <c r="BL460" s="272" t="s">
        <v>44</v>
      </c>
      <c r="BM460" s="272" t="s">
        <v>44</v>
      </c>
      <c r="BN460" s="272" t="s">
        <v>44</v>
      </c>
      <c r="BO460" s="272" t="s">
        <v>44</v>
      </c>
      <c r="BP460" s="272" t="s">
        <v>44</v>
      </c>
      <c r="BQ460" s="272" t="s">
        <v>44</v>
      </c>
      <c r="BR460" s="272" t="s">
        <v>44</v>
      </c>
      <c r="BS460" s="272" t="s">
        <v>44</v>
      </c>
      <c r="BT460" s="272" t="s">
        <v>44</v>
      </c>
      <c r="BU460" s="272" t="s">
        <v>44</v>
      </c>
      <c r="BV460" s="272" t="s">
        <v>44</v>
      </c>
      <c r="BW460" s="272" t="s">
        <v>44</v>
      </c>
      <c r="BX460" s="272" t="s">
        <v>44</v>
      </c>
      <c r="BY460" s="272" t="s">
        <v>44</v>
      </c>
      <c r="BZ460" s="272" t="s">
        <v>44</v>
      </c>
      <c r="CA460" s="272" t="s">
        <v>44</v>
      </c>
      <c r="CB460" s="272" t="s">
        <v>44</v>
      </c>
      <c r="CC460" s="272" t="s">
        <v>44</v>
      </c>
      <c r="CD460" s="272" t="s">
        <v>44</v>
      </c>
      <c r="CE460" s="272" t="s">
        <v>44</v>
      </c>
      <c r="CF460" s="272" t="s">
        <v>44</v>
      </c>
      <c r="CG460" s="272" t="s">
        <v>44</v>
      </c>
      <c r="CH460" s="272" t="s">
        <v>44</v>
      </c>
      <c r="CI460" s="272" t="s">
        <v>44</v>
      </c>
      <c r="CJ460" s="272" t="s">
        <v>44</v>
      </c>
      <c r="CK460" s="272" t="s">
        <v>44</v>
      </c>
      <c r="CL460" s="272" t="s">
        <v>44</v>
      </c>
      <c r="CM460" s="272" t="s">
        <v>44</v>
      </c>
      <c r="CN460" s="272" t="s">
        <v>44</v>
      </c>
      <c r="CO460" s="272" t="s">
        <v>44</v>
      </c>
      <c r="CP460" s="272" t="s">
        <v>44</v>
      </c>
      <c r="CQ460" s="272" t="s">
        <v>44</v>
      </c>
      <c r="CR460" s="272" t="s">
        <v>44</v>
      </c>
      <c r="CS460" s="272" t="s">
        <v>44</v>
      </c>
      <c r="CT460" s="272" t="s">
        <v>44</v>
      </c>
      <c r="CU460" s="272" t="s">
        <v>44</v>
      </c>
      <c r="CV460" s="272" t="s">
        <v>44</v>
      </c>
      <c r="CW460" s="272" t="s">
        <v>44</v>
      </c>
      <c r="CX460" s="272">
        <v>90</v>
      </c>
      <c r="CY460" s="272">
        <v>34747</v>
      </c>
      <c r="CZ460" s="272">
        <v>386</v>
      </c>
      <c r="DA460" s="272">
        <v>702</v>
      </c>
      <c r="DB460" s="272">
        <v>1559</v>
      </c>
      <c r="DC460" s="272">
        <v>43235</v>
      </c>
      <c r="DD460" s="272">
        <v>28</v>
      </c>
      <c r="DE460" s="272">
        <v>51</v>
      </c>
      <c r="DF460" s="272" t="s">
        <v>44</v>
      </c>
      <c r="DG460" s="272" t="s">
        <v>44</v>
      </c>
      <c r="DH460" s="272" t="s">
        <v>44</v>
      </c>
      <c r="DI460" s="272" t="s">
        <v>44</v>
      </c>
      <c r="DJ460" s="272" t="s">
        <v>44</v>
      </c>
      <c r="DK460" s="272">
        <v>0</v>
      </c>
      <c r="DL460" s="250">
        <v>0</v>
      </c>
      <c r="DM460" s="250">
        <v>787</v>
      </c>
      <c r="DN460" s="250">
        <v>0</v>
      </c>
      <c r="DO460" s="250">
        <v>632</v>
      </c>
      <c r="DP460" s="250">
        <v>0</v>
      </c>
      <c r="DQ460" s="250">
        <v>0</v>
      </c>
      <c r="DR460" s="250">
        <v>0</v>
      </c>
      <c r="DS460" s="250">
        <v>5758269</v>
      </c>
      <c r="DT460" s="250">
        <v>7317</v>
      </c>
      <c r="DU460" s="250">
        <v>16045</v>
      </c>
      <c r="DV460" s="250">
        <v>0</v>
      </c>
      <c r="DW460" s="250">
        <v>0</v>
      </c>
      <c r="DX460" s="250">
        <v>0</v>
      </c>
      <c r="DY460" s="250">
        <v>7422072</v>
      </c>
      <c r="DZ460" s="250">
        <v>11744</v>
      </c>
      <c r="EA460" s="250">
        <v>25945</v>
      </c>
      <c r="EB460" s="155"/>
      <c r="EC460" s="75">
        <f t="shared" si="1091"/>
        <v>3</v>
      </c>
      <c r="ED460" s="74">
        <f t="shared" si="1092"/>
        <v>2019</v>
      </c>
      <c r="EE460" s="165">
        <f t="shared" si="1093"/>
        <v>43525</v>
      </c>
      <c r="EF460" s="157">
        <f t="shared" si="1094"/>
        <v>31</v>
      </c>
      <c r="EG460" s="156"/>
      <c r="EH460" s="166">
        <f>IFERROR(HLOOKUP(EH$1,$H$5:$FY$1802,MATCH($A460,$A$5:$A$1802,0),0)*HLOOKUP(EH$2,$H$5:$FY$1802,MATCH($A460,$A$5:$A$1802,0),0),$H$2)</f>
        <v>31750</v>
      </c>
      <c r="EI460" s="166" t="str">
        <f>IFERROR(HLOOKUP(EI$1,$H$5:$FY$1802,MATCH($A460,$A$5:$A$1802,0),0)*HLOOKUP(EI$2,$H$5:$FY$1802,MATCH($A460,$A$5:$A$1802,0),0),$H$2)</f>
        <v>-</v>
      </c>
      <c r="EJ460" s="166">
        <f>IFERROR(HLOOKUP(EJ$1,$H$5:$FY$1802,MATCH($A460,$A$5:$A$1802,0),0)*HLOOKUP(EJ$2,$H$5:$FY$1802,MATCH($A460,$A$5:$A$1802,0),0),$H$2)</f>
        <v>476250</v>
      </c>
      <c r="EK460" s="166">
        <f>IFERROR(HLOOKUP(EK$1,$H$5:$FY$1802,MATCH($A460,$A$5:$A$1802,0),0)*HLOOKUP(EK$2,$H$5:$FY$1802,MATCH($A460,$A$5:$A$1802,0),0),$H$2)</f>
        <v>1365250</v>
      </c>
      <c r="EL460" s="166">
        <f>IFERROR(HLOOKUP(EL$1,$H$5:$FY$1802,MATCH($A460,$A$5:$A$1802,0),0)*HLOOKUP(EL$2,$H$5:$FY$1802,MATCH($A460,$A$5:$A$1802,0),0),$H$2)</f>
        <v>1669815</v>
      </c>
      <c r="EM460" s="166">
        <f>IFERROR(HLOOKUP(EM$1,$H$5:$FY$1802,MATCH($A460,$A$5:$A$1802,0),0)*HLOOKUP(EM$2,$H$5:$FY$1802,MATCH($A460,$A$5:$A$1802,0),0),$H$2)</f>
        <v>1409408</v>
      </c>
      <c r="EN460" s="166">
        <f>IFERROR(HLOOKUP(EN$1,$H$5:$FY$1802,MATCH($A460,$A$5:$A$1802,0),0)*HLOOKUP(EN$2,$H$5:$FY$1802,MATCH($A460,$A$5:$A$1802,0),0),$H$2)</f>
        <v>57479528</v>
      </c>
      <c r="EO460" s="166">
        <f>IFERROR(HLOOKUP(EO$1,$H$5:$FY$1802,MATCH($A460,$A$5:$A$1802,0),0)*HLOOKUP(EO$2,$H$5:$FY$1802,MATCH($A460,$A$5:$A$1802,0),0),$H$2)</f>
        <v>96263840</v>
      </c>
      <c r="EP460" s="166">
        <f>IFERROR(HLOOKUP(EP$1,$H$5:$FY$1802,MATCH($A460,$A$5:$A$1802,0),0)*HLOOKUP(EP$2,$H$5:$FY$1802,MATCH($A460,$A$5:$A$1802,0),0),$H$2)</f>
        <v>4659522</v>
      </c>
      <c r="EQ460" s="166" t="str">
        <f>IFERROR(HLOOKUP(EQ$1,$H$5:$FY$1802,MATCH($A460,$A$5:$A$1802,0),0)*HLOOKUP(EQ$2,$H$5:$FY$1802,MATCH($A460,$A$5:$A$1802,0),0),$H$2)</f>
        <v>-</v>
      </c>
      <c r="ER460" s="166" t="str">
        <f>IFERROR(HLOOKUP(ER$1,$H$5:$FY$1802,MATCH($A460,$A$5:$A$1802,0),0)*HLOOKUP(ER$2,$H$5:$FY$1802,MATCH($A460,$A$5:$A$1802,0),0),$H$2)</f>
        <v>-</v>
      </c>
      <c r="ES460" s="166" t="str">
        <f>IFERROR(HLOOKUP(ES$1,$H$5:$FY$1802,MATCH($A460,$A$5:$A$1802,0),0)*HLOOKUP(ES$2,$H$5:$FY$1802,MATCH($A460,$A$5:$A$1802,0),0),$H$2)</f>
        <v>-</v>
      </c>
      <c r="ET460" s="166" t="str">
        <f>IFERROR(HLOOKUP(ET$1,$H$5:$FY$1802,MATCH($A460,$A$5:$A$1802,0),0)*HLOOKUP(ET$2,$H$5:$FY$1802,MATCH($A460,$A$5:$A$1802,0),0),$H$2)</f>
        <v>-</v>
      </c>
      <c r="EU460" s="166" t="str">
        <f>IFERROR(HLOOKUP(EU$1,$H$5:$FY$1802,MATCH($A460,$A$5:$A$1802,0),0)*HLOOKUP(EU$2,$H$5:$FY$1802,MATCH($A460,$A$5:$A$1802,0),0),$H$2)</f>
        <v>-</v>
      </c>
      <c r="EV460" s="166" t="str">
        <f>IFERROR(HLOOKUP(EV$1,$H$5:$FY$1802,MATCH($A460,$A$5:$A$1802,0),0)*HLOOKUP(EV$2,$H$5:$FY$1802,MATCH($A460,$A$5:$A$1802,0),0),$H$2)</f>
        <v>-</v>
      </c>
      <c r="EW460" s="166" t="str">
        <f>IFERROR(HLOOKUP(EW$1,$H$5:$FY$1802,MATCH($A460,$A$5:$A$1802,0),0)*HLOOKUP(EW$2,$H$5:$FY$1802,MATCH($A460,$A$5:$A$1802,0),0),$H$2)</f>
        <v>-</v>
      </c>
      <c r="EX460" s="166" t="str">
        <f>IFERROR(HLOOKUP(EX$1,$H$5:$FY$1802,MATCH($A460,$A$5:$A$1802,0),0)*HLOOKUP(EX$2,$H$5:$FY$1802,MATCH($A460,$A$5:$A$1802,0),0),$H$2)</f>
        <v>-</v>
      </c>
      <c r="EY460" s="166" t="str">
        <f>IFERROR(HLOOKUP(EY$1,$H$5:$FY$1802,MATCH($A460,$A$5:$A$1802,0),0)*HLOOKUP(EY$2,$H$5:$FY$1802,MATCH($A460,$A$5:$A$1802,0),0),$H$2)</f>
        <v>-</v>
      </c>
      <c r="EZ460" s="166" t="str">
        <f>IFERROR(HLOOKUP(EZ$1,$H$5:$FY$1802,MATCH($A460,$A$5:$A$1802,0),0)*HLOOKUP(EZ$2,$H$5:$FY$1802,MATCH($A460,$A$5:$A$1802,0),0),$H$2)</f>
        <v>-</v>
      </c>
      <c r="FA460" s="166" t="str">
        <f>IFERROR(HLOOKUP(FA$1,$H$5:$FY$1802,MATCH($A460,$A$5:$A$1802,0),0)*HLOOKUP(FA$2,$H$5:$FY$1802,MATCH($A460,$A$5:$A$1802,0),0),$H$2)</f>
        <v>-</v>
      </c>
      <c r="FB460" s="166">
        <f>IFERROR(HLOOKUP(FB$1,$H$5:$FY$1802,MATCH($A460,$A$5:$A$1802,0),0)*HLOOKUP(FB$2,$H$5:$FY$1802,MATCH($A460,$A$5:$A$1802,0),0),$H$2)</f>
        <v>63180</v>
      </c>
      <c r="FC460" s="166">
        <f>IFERROR(HLOOKUP(FC$1,$H$5:$FY$1802,MATCH($A460,$A$5:$A$1802,0),0)*HLOOKUP(FC$2,$H$5:$FY$1802,MATCH($A460,$A$5:$A$1802,0),0),$H$2)</f>
        <v>79509</v>
      </c>
      <c r="FD460" s="166">
        <f>IFERROR(HLOOKUP(FD$1,$H$5:$FY$1802,MATCH($A460,$A$5:$A$1802,0),0)*HLOOKUP(FD$2,$H$5:$FY$1802,MATCH($A460,$A$5:$A$1802,0),0),$H$2)</f>
        <v>0</v>
      </c>
      <c r="FE460" s="166">
        <f>IFERROR(HLOOKUP(FE$1,$H$5:$FY$1802,MATCH($A460,$A$5:$A$1802,0),0)*HLOOKUP(FE$2,$H$5:$FY$1802,MATCH($A460,$A$5:$A$1802,0),0),$H$2)</f>
        <v>12627415</v>
      </c>
      <c r="FF460" s="166">
        <f>IFERROR(HLOOKUP(FF$1,$H$5:$FY$1802,MATCH($A460,$A$5:$A$1802,0),0)*HLOOKUP(FF$2,$H$5:$FY$1802,MATCH($A460,$A$5:$A$1802,0),0),$H$2)</f>
        <v>0</v>
      </c>
      <c r="FG460" s="166">
        <f>IFERROR(HLOOKUP(FG$1,$H$5:$FY$1802,MATCH($A460,$A$5:$A$1802,0),0)*HLOOKUP(FG$2,$H$5:$FY$1802,MATCH($A460,$A$5:$A$1802,0),0),$H$2)</f>
        <v>16397240</v>
      </c>
      <c r="FH460" s="152"/>
      <c r="FI460" s="405">
        <f t="shared" si="1095"/>
        <v>1.8783625730994151</v>
      </c>
      <c r="FJ460" s="405">
        <f t="shared" si="1095"/>
        <v>1.5586744639376218</v>
      </c>
      <c r="FK460" s="405">
        <f t="shared" si="1096"/>
        <v>1.8707201889020071</v>
      </c>
      <c r="FL460" s="405">
        <f t="shared" si="1097"/>
        <v>1.5625737898465171</v>
      </c>
      <c r="FM460" s="405">
        <f t="shared" si="1098"/>
        <v>1.2901952848325406</v>
      </c>
      <c r="FN460" s="405">
        <f t="shared" si="1099"/>
        <v>1.1137812405140139</v>
      </c>
      <c r="FO460" s="405">
        <f t="shared" si="1100"/>
        <v>1.5569745815251086</v>
      </c>
      <c r="FP460" s="405">
        <f t="shared" si="1101"/>
        <v>1.0184748915065096</v>
      </c>
      <c r="FQ460" s="405">
        <f t="shared" si="1102"/>
        <v>1.6616541353383458</v>
      </c>
      <c r="FR460" s="405">
        <f t="shared" si="1103"/>
        <v>0.94486215538847118</v>
      </c>
      <c r="FS460" s="65"/>
    </row>
    <row r="461" spans="1:175" ht="10.35" customHeight="1" x14ac:dyDescent="0.2">
      <c r="A461" s="74" t="str">
        <f t="shared" si="1090"/>
        <v>2018-19MARCHRX7</v>
      </c>
      <c r="B461" s="163" t="str">
        <f t="shared" si="1104"/>
        <v>2018-19</v>
      </c>
      <c r="C461" s="26" t="s">
        <v>838</v>
      </c>
      <c r="D461" s="163" t="str">
        <f>INDEX($FV$16:$FW$26,MATCH($F461,$FV$16:$FV$26,0),2)</f>
        <v>Y62</v>
      </c>
      <c r="E461" s="163" t="str">
        <f>VLOOKUP($D461,$FW$8:$FX$14,2,0)</f>
        <v>North West</v>
      </c>
      <c r="F461" s="271" t="s">
        <v>859</v>
      </c>
      <c r="G461" s="271" t="s">
        <v>876</v>
      </c>
      <c r="H461" s="272">
        <v>125183</v>
      </c>
      <c r="I461" s="272">
        <v>100378</v>
      </c>
      <c r="J461" s="272">
        <v>717376</v>
      </c>
      <c r="K461" s="272">
        <v>7</v>
      </c>
      <c r="L461" s="272">
        <v>1</v>
      </c>
      <c r="M461" s="272" t="s">
        <v>44</v>
      </c>
      <c r="N461" s="272">
        <v>54</v>
      </c>
      <c r="O461" s="272">
        <v>112</v>
      </c>
      <c r="P461" s="272" t="s">
        <v>44</v>
      </c>
      <c r="Q461" s="272" t="s">
        <v>44</v>
      </c>
      <c r="R461" s="272" t="s">
        <v>44</v>
      </c>
      <c r="S461" s="272" t="s">
        <v>44</v>
      </c>
      <c r="T461" s="272">
        <v>98958</v>
      </c>
      <c r="U461" s="272">
        <v>9321</v>
      </c>
      <c r="V461" s="272">
        <v>6685</v>
      </c>
      <c r="W461" s="272">
        <v>51474</v>
      </c>
      <c r="X461" s="272">
        <v>21211</v>
      </c>
      <c r="Y461" s="272">
        <v>4288</v>
      </c>
      <c r="Z461" s="272">
        <v>4172602</v>
      </c>
      <c r="AA461" s="272">
        <v>448</v>
      </c>
      <c r="AB461" s="272">
        <v>757</v>
      </c>
      <c r="AC461" s="272">
        <v>4057306</v>
      </c>
      <c r="AD461" s="272">
        <v>607</v>
      </c>
      <c r="AE461" s="272">
        <v>1032</v>
      </c>
      <c r="AF461" s="272">
        <v>69336287</v>
      </c>
      <c r="AG461" s="272">
        <v>1347</v>
      </c>
      <c r="AH461" s="272">
        <v>2860</v>
      </c>
      <c r="AI461" s="272">
        <v>78090908</v>
      </c>
      <c r="AJ461" s="272">
        <v>3682</v>
      </c>
      <c r="AK461" s="272">
        <v>8790</v>
      </c>
      <c r="AL461" s="272">
        <v>22444259</v>
      </c>
      <c r="AM461" s="272">
        <v>5234</v>
      </c>
      <c r="AN461" s="272">
        <v>10884</v>
      </c>
      <c r="AO461" s="272">
        <v>7350</v>
      </c>
      <c r="AP461" s="272">
        <v>491</v>
      </c>
      <c r="AQ461" s="272">
        <v>4320</v>
      </c>
      <c r="AR461" s="272">
        <v>3944</v>
      </c>
      <c r="AS461" s="272">
        <v>298</v>
      </c>
      <c r="AT461" s="272">
        <v>2241</v>
      </c>
      <c r="AU461" s="272">
        <v>0</v>
      </c>
      <c r="AV461" s="272">
        <v>59494</v>
      </c>
      <c r="AW461" s="272">
        <v>6177</v>
      </c>
      <c r="AX461" s="272">
        <v>25937</v>
      </c>
      <c r="AY461" s="272">
        <v>91608</v>
      </c>
      <c r="AZ461" s="272">
        <v>19365</v>
      </c>
      <c r="BA461" s="272">
        <v>15500</v>
      </c>
      <c r="BB461" s="272">
        <v>13722</v>
      </c>
      <c r="BC461" s="272">
        <v>11156</v>
      </c>
      <c r="BD461" s="272">
        <v>65301</v>
      </c>
      <c r="BE461" s="272">
        <v>54985</v>
      </c>
      <c r="BF461" s="272">
        <v>29430</v>
      </c>
      <c r="BG461" s="272">
        <v>22580</v>
      </c>
      <c r="BH461" s="272">
        <v>5334</v>
      </c>
      <c r="BI461" s="272">
        <v>4605</v>
      </c>
      <c r="BJ461" s="272" t="s">
        <v>44</v>
      </c>
      <c r="BK461" s="272" t="s">
        <v>44</v>
      </c>
      <c r="BL461" s="272" t="s">
        <v>44</v>
      </c>
      <c r="BM461" s="272" t="s">
        <v>44</v>
      </c>
      <c r="BN461" s="272" t="s">
        <v>44</v>
      </c>
      <c r="BO461" s="272" t="s">
        <v>44</v>
      </c>
      <c r="BP461" s="272" t="s">
        <v>44</v>
      </c>
      <c r="BQ461" s="272" t="s">
        <v>44</v>
      </c>
      <c r="BR461" s="272" t="s">
        <v>44</v>
      </c>
      <c r="BS461" s="272" t="s">
        <v>44</v>
      </c>
      <c r="BT461" s="272" t="s">
        <v>44</v>
      </c>
      <c r="BU461" s="272" t="s">
        <v>44</v>
      </c>
      <c r="BV461" s="272" t="s">
        <v>44</v>
      </c>
      <c r="BW461" s="272" t="s">
        <v>44</v>
      </c>
      <c r="BX461" s="272" t="s">
        <v>44</v>
      </c>
      <c r="BY461" s="272" t="s">
        <v>44</v>
      </c>
      <c r="BZ461" s="272" t="s">
        <v>44</v>
      </c>
      <c r="CA461" s="272" t="s">
        <v>44</v>
      </c>
      <c r="CB461" s="272" t="s">
        <v>44</v>
      </c>
      <c r="CC461" s="272" t="s">
        <v>44</v>
      </c>
      <c r="CD461" s="272" t="s">
        <v>44</v>
      </c>
      <c r="CE461" s="272" t="s">
        <v>44</v>
      </c>
      <c r="CF461" s="272" t="s">
        <v>44</v>
      </c>
      <c r="CG461" s="272" t="s">
        <v>44</v>
      </c>
      <c r="CH461" s="272" t="s">
        <v>44</v>
      </c>
      <c r="CI461" s="272" t="s">
        <v>44</v>
      </c>
      <c r="CJ461" s="272" t="s">
        <v>44</v>
      </c>
      <c r="CK461" s="272" t="s">
        <v>44</v>
      </c>
      <c r="CL461" s="272" t="s">
        <v>44</v>
      </c>
      <c r="CM461" s="272" t="s">
        <v>44</v>
      </c>
      <c r="CN461" s="272" t="s">
        <v>44</v>
      </c>
      <c r="CO461" s="272" t="s">
        <v>44</v>
      </c>
      <c r="CP461" s="272" t="s">
        <v>44</v>
      </c>
      <c r="CQ461" s="272" t="s">
        <v>44</v>
      </c>
      <c r="CR461" s="272" t="s">
        <v>44</v>
      </c>
      <c r="CS461" s="272" t="s">
        <v>44</v>
      </c>
      <c r="CT461" s="272" t="s">
        <v>44</v>
      </c>
      <c r="CU461" s="272" t="s">
        <v>44</v>
      </c>
      <c r="CV461" s="272" t="s">
        <v>44</v>
      </c>
      <c r="CW461" s="272" t="s">
        <v>44</v>
      </c>
      <c r="CX461" s="272">
        <v>0</v>
      </c>
      <c r="CY461" s="272">
        <v>0</v>
      </c>
      <c r="CZ461" s="272">
        <v>0</v>
      </c>
      <c r="DA461" s="272">
        <v>0</v>
      </c>
      <c r="DB461" s="272">
        <v>5182</v>
      </c>
      <c r="DC461" s="272">
        <v>173438</v>
      </c>
      <c r="DD461" s="272">
        <v>33</v>
      </c>
      <c r="DE461" s="272">
        <v>65</v>
      </c>
      <c r="DF461" s="272" t="s">
        <v>44</v>
      </c>
      <c r="DG461" s="272" t="s">
        <v>44</v>
      </c>
      <c r="DH461" s="272" t="s">
        <v>44</v>
      </c>
      <c r="DI461" s="272" t="s">
        <v>44</v>
      </c>
      <c r="DJ461" s="272" t="s">
        <v>44</v>
      </c>
      <c r="DK461" s="272">
        <v>1969</v>
      </c>
      <c r="DL461" s="250">
        <v>1317</v>
      </c>
      <c r="DM461" s="250">
        <v>790</v>
      </c>
      <c r="DN461" s="250">
        <v>43</v>
      </c>
      <c r="DO461" s="250">
        <v>587</v>
      </c>
      <c r="DP461" s="250">
        <v>5248689</v>
      </c>
      <c r="DQ461" s="250">
        <v>3985</v>
      </c>
      <c r="DR461" s="250">
        <v>9046</v>
      </c>
      <c r="DS461" s="250">
        <v>3062952</v>
      </c>
      <c r="DT461" s="250">
        <v>3877</v>
      </c>
      <c r="DU461" s="250">
        <v>8448</v>
      </c>
      <c r="DV461" s="250">
        <v>287031</v>
      </c>
      <c r="DW461" s="250">
        <v>6675</v>
      </c>
      <c r="DX461" s="250">
        <v>11808</v>
      </c>
      <c r="DY461" s="250">
        <v>3378093</v>
      </c>
      <c r="DZ461" s="250">
        <v>5755</v>
      </c>
      <c r="EA461" s="250">
        <v>11829</v>
      </c>
      <c r="EB461" s="155"/>
      <c r="EC461" s="75">
        <f t="shared" si="1091"/>
        <v>3</v>
      </c>
      <c r="ED461" s="74">
        <f t="shared" si="1092"/>
        <v>2019</v>
      </c>
      <c r="EE461" s="165">
        <f t="shared" si="1093"/>
        <v>43525</v>
      </c>
      <c r="EF461" s="157">
        <f t="shared" si="1094"/>
        <v>31</v>
      </c>
      <c r="EG461" s="156"/>
      <c r="EH461" s="166">
        <f>IFERROR(HLOOKUP(EH$1,$H$5:$FY$1802,MATCH($A461,$A$5:$A$1802,0),0)*HLOOKUP(EH$2,$H$5:$FY$1802,MATCH($A461,$A$5:$A$1802,0),0),$H$2)</f>
        <v>100378</v>
      </c>
      <c r="EI461" s="166" t="str">
        <f>IFERROR(HLOOKUP(EI$1,$H$5:$FY$1802,MATCH($A461,$A$5:$A$1802,0),0)*HLOOKUP(EI$2,$H$5:$FY$1802,MATCH($A461,$A$5:$A$1802,0),0),$H$2)</f>
        <v>-</v>
      </c>
      <c r="EJ461" s="166">
        <f>IFERROR(HLOOKUP(EJ$1,$H$5:$FY$1802,MATCH($A461,$A$5:$A$1802,0),0)*HLOOKUP(EJ$2,$H$5:$FY$1802,MATCH($A461,$A$5:$A$1802,0),0),$H$2)</f>
        <v>5420412</v>
      </c>
      <c r="EK461" s="166">
        <f>IFERROR(HLOOKUP(EK$1,$H$5:$FY$1802,MATCH($A461,$A$5:$A$1802,0),0)*HLOOKUP(EK$2,$H$5:$FY$1802,MATCH($A461,$A$5:$A$1802,0),0),$H$2)</f>
        <v>11242336</v>
      </c>
      <c r="EL461" s="166">
        <f>IFERROR(HLOOKUP(EL$1,$H$5:$FY$1802,MATCH($A461,$A$5:$A$1802,0),0)*HLOOKUP(EL$2,$H$5:$FY$1802,MATCH($A461,$A$5:$A$1802,0),0),$H$2)</f>
        <v>7055997</v>
      </c>
      <c r="EM461" s="166">
        <f>IFERROR(HLOOKUP(EM$1,$H$5:$FY$1802,MATCH($A461,$A$5:$A$1802,0),0)*HLOOKUP(EM$2,$H$5:$FY$1802,MATCH($A461,$A$5:$A$1802,0),0),$H$2)</f>
        <v>6898920</v>
      </c>
      <c r="EN461" s="166">
        <f>IFERROR(HLOOKUP(EN$1,$H$5:$FY$1802,MATCH($A461,$A$5:$A$1802,0),0)*HLOOKUP(EN$2,$H$5:$FY$1802,MATCH($A461,$A$5:$A$1802,0),0),$H$2)</f>
        <v>147215640</v>
      </c>
      <c r="EO461" s="166">
        <f>IFERROR(HLOOKUP(EO$1,$H$5:$FY$1802,MATCH($A461,$A$5:$A$1802,0),0)*HLOOKUP(EO$2,$H$5:$FY$1802,MATCH($A461,$A$5:$A$1802,0),0),$H$2)</f>
        <v>186444690</v>
      </c>
      <c r="EP461" s="166">
        <f>IFERROR(HLOOKUP(EP$1,$H$5:$FY$1802,MATCH($A461,$A$5:$A$1802,0),0)*HLOOKUP(EP$2,$H$5:$FY$1802,MATCH($A461,$A$5:$A$1802,0),0),$H$2)</f>
        <v>46670592</v>
      </c>
      <c r="EQ461" s="166" t="str">
        <f>IFERROR(HLOOKUP(EQ$1,$H$5:$FY$1802,MATCH($A461,$A$5:$A$1802,0),0)*HLOOKUP(EQ$2,$H$5:$FY$1802,MATCH($A461,$A$5:$A$1802,0),0),$H$2)</f>
        <v>-</v>
      </c>
      <c r="ER461" s="166" t="str">
        <f>IFERROR(HLOOKUP(ER$1,$H$5:$FY$1802,MATCH($A461,$A$5:$A$1802,0),0)*HLOOKUP(ER$2,$H$5:$FY$1802,MATCH($A461,$A$5:$A$1802,0),0),$H$2)</f>
        <v>-</v>
      </c>
      <c r="ES461" s="166" t="str">
        <f>IFERROR(HLOOKUP(ES$1,$H$5:$FY$1802,MATCH($A461,$A$5:$A$1802,0),0)*HLOOKUP(ES$2,$H$5:$FY$1802,MATCH($A461,$A$5:$A$1802,0),0),$H$2)</f>
        <v>-</v>
      </c>
      <c r="ET461" s="166" t="str">
        <f>IFERROR(HLOOKUP(ET$1,$H$5:$FY$1802,MATCH($A461,$A$5:$A$1802,0),0)*HLOOKUP(ET$2,$H$5:$FY$1802,MATCH($A461,$A$5:$A$1802,0),0),$H$2)</f>
        <v>-</v>
      </c>
      <c r="EU461" s="166" t="str">
        <f>IFERROR(HLOOKUP(EU$1,$H$5:$FY$1802,MATCH($A461,$A$5:$A$1802,0),0)*HLOOKUP(EU$2,$H$5:$FY$1802,MATCH($A461,$A$5:$A$1802,0),0),$H$2)</f>
        <v>-</v>
      </c>
      <c r="EV461" s="166" t="str">
        <f>IFERROR(HLOOKUP(EV$1,$H$5:$FY$1802,MATCH($A461,$A$5:$A$1802,0),0)*HLOOKUP(EV$2,$H$5:$FY$1802,MATCH($A461,$A$5:$A$1802,0),0),$H$2)</f>
        <v>-</v>
      </c>
      <c r="EW461" s="166" t="str">
        <f>IFERROR(HLOOKUP(EW$1,$H$5:$FY$1802,MATCH($A461,$A$5:$A$1802,0),0)*HLOOKUP(EW$2,$H$5:$FY$1802,MATCH($A461,$A$5:$A$1802,0),0),$H$2)</f>
        <v>-</v>
      </c>
      <c r="EX461" s="166" t="str">
        <f>IFERROR(HLOOKUP(EX$1,$H$5:$FY$1802,MATCH($A461,$A$5:$A$1802,0),0)*HLOOKUP(EX$2,$H$5:$FY$1802,MATCH($A461,$A$5:$A$1802,0),0),$H$2)</f>
        <v>-</v>
      </c>
      <c r="EY461" s="166" t="str">
        <f>IFERROR(HLOOKUP(EY$1,$H$5:$FY$1802,MATCH($A461,$A$5:$A$1802,0),0)*HLOOKUP(EY$2,$H$5:$FY$1802,MATCH($A461,$A$5:$A$1802,0),0),$H$2)</f>
        <v>-</v>
      </c>
      <c r="EZ461" s="166" t="str">
        <f>IFERROR(HLOOKUP(EZ$1,$H$5:$FY$1802,MATCH($A461,$A$5:$A$1802,0),0)*HLOOKUP(EZ$2,$H$5:$FY$1802,MATCH($A461,$A$5:$A$1802,0),0),$H$2)</f>
        <v>-</v>
      </c>
      <c r="FA461" s="166" t="str">
        <f>IFERROR(HLOOKUP(FA$1,$H$5:$FY$1802,MATCH($A461,$A$5:$A$1802,0),0)*HLOOKUP(FA$2,$H$5:$FY$1802,MATCH($A461,$A$5:$A$1802,0),0),$H$2)</f>
        <v>-</v>
      </c>
      <c r="FB461" s="166">
        <f>IFERROR(HLOOKUP(FB$1,$H$5:$FY$1802,MATCH($A461,$A$5:$A$1802,0),0)*HLOOKUP(FB$2,$H$5:$FY$1802,MATCH($A461,$A$5:$A$1802,0),0),$H$2)</f>
        <v>0</v>
      </c>
      <c r="FC461" s="166">
        <f>IFERROR(HLOOKUP(FC$1,$H$5:$FY$1802,MATCH($A461,$A$5:$A$1802,0),0)*HLOOKUP(FC$2,$H$5:$FY$1802,MATCH($A461,$A$5:$A$1802,0),0),$H$2)</f>
        <v>336830</v>
      </c>
      <c r="FD461" s="166">
        <f>IFERROR(HLOOKUP(FD$1,$H$5:$FY$1802,MATCH($A461,$A$5:$A$1802,0),0)*HLOOKUP(FD$2,$H$5:$FY$1802,MATCH($A461,$A$5:$A$1802,0),0),$H$2)</f>
        <v>11913582</v>
      </c>
      <c r="FE461" s="166">
        <f>IFERROR(HLOOKUP(FE$1,$H$5:$FY$1802,MATCH($A461,$A$5:$A$1802,0),0)*HLOOKUP(FE$2,$H$5:$FY$1802,MATCH($A461,$A$5:$A$1802,0),0),$H$2)</f>
        <v>6673920</v>
      </c>
      <c r="FF461" s="166">
        <f>IFERROR(HLOOKUP(FF$1,$H$5:$FY$1802,MATCH($A461,$A$5:$A$1802,0),0)*HLOOKUP(FF$2,$H$5:$FY$1802,MATCH($A461,$A$5:$A$1802,0),0),$H$2)</f>
        <v>507744</v>
      </c>
      <c r="FG461" s="166">
        <f>IFERROR(HLOOKUP(FG$1,$H$5:$FY$1802,MATCH($A461,$A$5:$A$1802,0),0)*HLOOKUP(FG$2,$H$5:$FY$1802,MATCH($A461,$A$5:$A$1802,0),0),$H$2)</f>
        <v>6943623</v>
      </c>
      <c r="FH461" s="152"/>
      <c r="FI461" s="405">
        <f t="shared" si="1095"/>
        <v>2.0775667846797554</v>
      </c>
      <c r="FJ461" s="405">
        <f t="shared" si="1095"/>
        <v>1.6629117047527089</v>
      </c>
      <c r="FK461" s="405">
        <f t="shared" si="1096"/>
        <v>2.0526551982049366</v>
      </c>
      <c r="FL461" s="405">
        <f t="shared" si="1097"/>
        <v>1.668810770381451</v>
      </c>
      <c r="FM461" s="405">
        <f t="shared" si="1098"/>
        <v>1.2686210514045926</v>
      </c>
      <c r="FN461" s="405">
        <f t="shared" si="1099"/>
        <v>1.0682091929906361</v>
      </c>
      <c r="FO461" s="405">
        <f t="shared" si="1100"/>
        <v>1.3874876243458583</v>
      </c>
      <c r="FP461" s="405">
        <f t="shared" si="1101"/>
        <v>1.0645419829333835</v>
      </c>
      <c r="FQ461" s="405">
        <f t="shared" si="1102"/>
        <v>1.2439365671641791</v>
      </c>
      <c r="FR461" s="405">
        <f t="shared" si="1103"/>
        <v>1.0739272388059702</v>
      </c>
      <c r="FS461" s="65"/>
    </row>
    <row r="462" spans="1:175" ht="10.35" customHeight="1" x14ac:dyDescent="0.2">
      <c r="A462" s="180" t="str">
        <f t="shared" si="1090"/>
        <v>2018-19MARCHRYE</v>
      </c>
      <c r="B462" s="182" t="str">
        <f t="shared" si="1104"/>
        <v>2018-19</v>
      </c>
      <c r="C462" s="181" t="s">
        <v>838</v>
      </c>
      <c r="D462" s="182" t="str">
        <f>INDEX($FV$16:$FW$26,MATCH($F462,$FV$16:$FV$26,0),2)</f>
        <v>Y59</v>
      </c>
      <c r="E462" s="182" t="str">
        <f>VLOOKUP($D462,$FW$8:$FX$14,2,0)</f>
        <v>South East</v>
      </c>
      <c r="F462" s="273" t="s">
        <v>861</v>
      </c>
      <c r="G462" s="273" t="s">
        <v>877</v>
      </c>
      <c r="H462" s="274">
        <v>69718</v>
      </c>
      <c r="I462" s="274">
        <v>41588</v>
      </c>
      <c r="J462" s="274">
        <v>426361</v>
      </c>
      <c r="K462" s="274">
        <v>10</v>
      </c>
      <c r="L462" s="274">
        <v>3</v>
      </c>
      <c r="M462" s="274" t="s">
        <v>44</v>
      </c>
      <c r="N462" s="274">
        <v>58</v>
      </c>
      <c r="O462" s="274">
        <v>118</v>
      </c>
      <c r="P462" s="274" t="s">
        <v>44</v>
      </c>
      <c r="Q462" s="274" t="s">
        <v>44</v>
      </c>
      <c r="R462" s="274" t="s">
        <v>44</v>
      </c>
      <c r="S462" s="274" t="s">
        <v>44</v>
      </c>
      <c r="T462" s="274">
        <v>49663</v>
      </c>
      <c r="U462" s="274">
        <v>2671</v>
      </c>
      <c r="V462" s="274">
        <v>1619</v>
      </c>
      <c r="W462" s="274">
        <v>24383</v>
      </c>
      <c r="X462" s="274">
        <v>14587</v>
      </c>
      <c r="Y462" s="274">
        <v>838</v>
      </c>
      <c r="Z462" s="274">
        <v>1151579</v>
      </c>
      <c r="AA462" s="274">
        <v>431</v>
      </c>
      <c r="AB462" s="274">
        <v>779</v>
      </c>
      <c r="AC462" s="274">
        <v>980598</v>
      </c>
      <c r="AD462" s="274">
        <v>606</v>
      </c>
      <c r="AE462" s="274">
        <v>1100</v>
      </c>
      <c r="AF462" s="274">
        <v>26710595</v>
      </c>
      <c r="AG462" s="274">
        <v>1095</v>
      </c>
      <c r="AH462" s="274">
        <v>2220</v>
      </c>
      <c r="AI462" s="274">
        <v>50061776</v>
      </c>
      <c r="AJ462" s="274">
        <v>3432</v>
      </c>
      <c r="AK462" s="274">
        <v>7887</v>
      </c>
      <c r="AL462" s="274">
        <v>4215142</v>
      </c>
      <c r="AM462" s="274">
        <v>5030</v>
      </c>
      <c r="AN462" s="274">
        <v>11876</v>
      </c>
      <c r="AO462" s="274">
        <v>3525</v>
      </c>
      <c r="AP462" s="274">
        <v>17</v>
      </c>
      <c r="AQ462" s="274">
        <v>192</v>
      </c>
      <c r="AR462" s="274">
        <v>342</v>
      </c>
      <c r="AS462" s="274">
        <v>217</v>
      </c>
      <c r="AT462" s="274">
        <v>3099</v>
      </c>
      <c r="AU462" s="274">
        <v>0</v>
      </c>
      <c r="AV462" s="274">
        <v>26013</v>
      </c>
      <c r="AW462" s="274">
        <v>3327</v>
      </c>
      <c r="AX462" s="274">
        <v>16798</v>
      </c>
      <c r="AY462" s="274">
        <v>46138</v>
      </c>
      <c r="AZ462" s="274">
        <v>5336</v>
      </c>
      <c r="BA462" s="274">
        <v>4102</v>
      </c>
      <c r="BB462" s="274">
        <v>3247</v>
      </c>
      <c r="BC462" s="274">
        <v>2541</v>
      </c>
      <c r="BD462" s="274">
        <v>33154</v>
      </c>
      <c r="BE462" s="274">
        <v>26960</v>
      </c>
      <c r="BF462" s="274">
        <v>21718</v>
      </c>
      <c r="BG462" s="274">
        <v>16536</v>
      </c>
      <c r="BH462" s="274">
        <v>1316</v>
      </c>
      <c r="BI462" s="274">
        <v>959</v>
      </c>
      <c r="BJ462" s="274" t="s">
        <v>44</v>
      </c>
      <c r="BK462" s="274" t="s">
        <v>44</v>
      </c>
      <c r="BL462" s="274" t="s">
        <v>44</v>
      </c>
      <c r="BM462" s="274" t="s">
        <v>44</v>
      </c>
      <c r="BN462" s="274" t="s">
        <v>44</v>
      </c>
      <c r="BO462" s="274" t="s">
        <v>44</v>
      </c>
      <c r="BP462" s="274" t="s">
        <v>44</v>
      </c>
      <c r="BQ462" s="274" t="s">
        <v>44</v>
      </c>
      <c r="BR462" s="274" t="s">
        <v>44</v>
      </c>
      <c r="BS462" s="274" t="s">
        <v>44</v>
      </c>
      <c r="BT462" s="274" t="s">
        <v>44</v>
      </c>
      <c r="BU462" s="274" t="s">
        <v>44</v>
      </c>
      <c r="BV462" s="274" t="s">
        <v>44</v>
      </c>
      <c r="BW462" s="274" t="s">
        <v>44</v>
      </c>
      <c r="BX462" s="274" t="s">
        <v>44</v>
      </c>
      <c r="BY462" s="274" t="s">
        <v>44</v>
      </c>
      <c r="BZ462" s="274" t="s">
        <v>44</v>
      </c>
      <c r="CA462" s="274" t="s">
        <v>44</v>
      </c>
      <c r="CB462" s="274" t="s">
        <v>44</v>
      </c>
      <c r="CC462" s="274" t="s">
        <v>44</v>
      </c>
      <c r="CD462" s="274" t="s">
        <v>44</v>
      </c>
      <c r="CE462" s="274" t="s">
        <v>44</v>
      </c>
      <c r="CF462" s="274" t="s">
        <v>44</v>
      </c>
      <c r="CG462" s="274" t="s">
        <v>44</v>
      </c>
      <c r="CH462" s="274" t="s">
        <v>44</v>
      </c>
      <c r="CI462" s="274" t="s">
        <v>44</v>
      </c>
      <c r="CJ462" s="274" t="s">
        <v>44</v>
      </c>
      <c r="CK462" s="274" t="s">
        <v>44</v>
      </c>
      <c r="CL462" s="274" t="s">
        <v>44</v>
      </c>
      <c r="CM462" s="274" t="s">
        <v>44</v>
      </c>
      <c r="CN462" s="274" t="s">
        <v>44</v>
      </c>
      <c r="CO462" s="274" t="s">
        <v>44</v>
      </c>
      <c r="CP462" s="274" t="s">
        <v>44</v>
      </c>
      <c r="CQ462" s="274" t="s">
        <v>44</v>
      </c>
      <c r="CR462" s="274" t="s">
        <v>44</v>
      </c>
      <c r="CS462" s="274" t="s">
        <v>44</v>
      </c>
      <c r="CT462" s="274" t="s">
        <v>44</v>
      </c>
      <c r="CU462" s="274" t="s">
        <v>44</v>
      </c>
      <c r="CV462" s="274" t="s">
        <v>44</v>
      </c>
      <c r="CW462" s="274" t="s">
        <v>44</v>
      </c>
      <c r="CX462" s="274">
        <v>189</v>
      </c>
      <c r="CY462" s="274">
        <v>56281</v>
      </c>
      <c r="CZ462" s="274">
        <v>298</v>
      </c>
      <c r="DA462" s="274">
        <v>514</v>
      </c>
      <c r="DB462" s="274">
        <v>2127</v>
      </c>
      <c r="DC462" s="274">
        <v>85157</v>
      </c>
      <c r="DD462" s="274">
        <v>40</v>
      </c>
      <c r="DE462" s="274">
        <v>86</v>
      </c>
      <c r="DF462" s="274" t="s">
        <v>44</v>
      </c>
      <c r="DG462" s="274" t="s">
        <v>44</v>
      </c>
      <c r="DH462" s="274" t="s">
        <v>44</v>
      </c>
      <c r="DI462" s="274" t="s">
        <v>44</v>
      </c>
      <c r="DJ462" s="274" t="s">
        <v>44</v>
      </c>
      <c r="DK462" s="274">
        <v>5</v>
      </c>
      <c r="DL462" s="251">
        <v>2087</v>
      </c>
      <c r="DM462" s="251">
        <v>1225</v>
      </c>
      <c r="DN462" s="251">
        <v>0</v>
      </c>
      <c r="DO462" s="251">
        <v>343</v>
      </c>
      <c r="DP462" s="251">
        <v>5900061</v>
      </c>
      <c r="DQ462" s="251">
        <v>2827</v>
      </c>
      <c r="DR462" s="251">
        <v>5089</v>
      </c>
      <c r="DS462" s="251">
        <v>6767232</v>
      </c>
      <c r="DT462" s="251">
        <v>5524</v>
      </c>
      <c r="DU462" s="251">
        <v>9862</v>
      </c>
      <c r="DV462" s="251">
        <v>0</v>
      </c>
      <c r="DW462" s="251">
        <v>0</v>
      </c>
      <c r="DX462" s="251">
        <v>0</v>
      </c>
      <c r="DY462" s="251">
        <v>3068194</v>
      </c>
      <c r="DZ462" s="251">
        <v>8945</v>
      </c>
      <c r="EA462" s="251">
        <v>17223</v>
      </c>
      <c r="EB462" s="183"/>
      <c r="EC462" s="184">
        <f t="shared" si="1091"/>
        <v>3</v>
      </c>
      <c r="ED462" s="180">
        <f t="shared" si="1092"/>
        <v>2019</v>
      </c>
      <c r="EE462" s="185">
        <f t="shared" si="1093"/>
        <v>43525</v>
      </c>
      <c r="EF462" s="186">
        <f t="shared" si="1094"/>
        <v>31</v>
      </c>
      <c r="EG462" s="187"/>
      <c r="EH462" s="188">
        <f>IFERROR(HLOOKUP(EH$1,$H$5:$FY$1802,MATCH($A462,$A$5:$A$1802,0),0)*HLOOKUP(EH$2,$H$5:$FY$1802,MATCH($A462,$A$5:$A$1802,0),0),$H$2)</f>
        <v>124764</v>
      </c>
      <c r="EI462" s="188" t="str">
        <f>IFERROR(HLOOKUP(EI$1,$H$5:$FY$1802,MATCH($A462,$A$5:$A$1802,0),0)*HLOOKUP(EI$2,$H$5:$FY$1802,MATCH($A462,$A$5:$A$1802,0),0),$H$2)</f>
        <v>-</v>
      </c>
      <c r="EJ462" s="188">
        <f>IFERROR(HLOOKUP(EJ$1,$H$5:$FY$1802,MATCH($A462,$A$5:$A$1802,0),0)*HLOOKUP(EJ$2,$H$5:$FY$1802,MATCH($A462,$A$5:$A$1802,0),0),$H$2)</f>
        <v>2412104</v>
      </c>
      <c r="EK462" s="188">
        <f>IFERROR(HLOOKUP(EK$1,$H$5:$FY$1802,MATCH($A462,$A$5:$A$1802,0),0)*HLOOKUP(EK$2,$H$5:$FY$1802,MATCH($A462,$A$5:$A$1802,0),0),$H$2)</f>
        <v>4907384</v>
      </c>
      <c r="EL462" s="188">
        <f>IFERROR(HLOOKUP(EL$1,$H$5:$FY$1802,MATCH($A462,$A$5:$A$1802,0),0)*HLOOKUP(EL$2,$H$5:$FY$1802,MATCH($A462,$A$5:$A$1802,0),0),$H$2)</f>
        <v>2080709</v>
      </c>
      <c r="EM462" s="188">
        <f>IFERROR(HLOOKUP(EM$1,$H$5:$FY$1802,MATCH($A462,$A$5:$A$1802,0),0)*HLOOKUP(EM$2,$H$5:$FY$1802,MATCH($A462,$A$5:$A$1802,0),0),$H$2)</f>
        <v>1780900</v>
      </c>
      <c r="EN462" s="188">
        <f>IFERROR(HLOOKUP(EN$1,$H$5:$FY$1802,MATCH($A462,$A$5:$A$1802,0),0)*HLOOKUP(EN$2,$H$5:$FY$1802,MATCH($A462,$A$5:$A$1802,0),0),$H$2)</f>
        <v>54130260</v>
      </c>
      <c r="EO462" s="188">
        <f>IFERROR(HLOOKUP(EO$1,$H$5:$FY$1802,MATCH($A462,$A$5:$A$1802,0),0)*HLOOKUP(EO$2,$H$5:$FY$1802,MATCH($A462,$A$5:$A$1802,0),0),$H$2)</f>
        <v>115047669</v>
      </c>
      <c r="EP462" s="188">
        <f>IFERROR(HLOOKUP(EP$1,$H$5:$FY$1802,MATCH($A462,$A$5:$A$1802,0),0)*HLOOKUP(EP$2,$H$5:$FY$1802,MATCH($A462,$A$5:$A$1802,0),0),$H$2)</f>
        <v>9952088</v>
      </c>
      <c r="EQ462" s="188" t="str">
        <f>IFERROR(HLOOKUP(EQ$1,$H$5:$FY$1802,MATCH($A462,$A$5:$A$1802,0),0)*HLOOKUP(EQ$2,$H$5:$FY$1802,MATCH($A462,$A$5:$A$1802,0),0),$H$2)</f>
        <v>-</v>
      </c>
      <c r="ER462" s="188" t="str">
        <f>IFERROR(HLOOKUP(ER$1,$H$5:$FY$1802,MATCH($A462,$A$5:$A$1802,0),0)*HLOOKUP(ER$2,$H$5:$FY$1802,MATCH($A462,$A$5:$A$1802,0),0),$H$2)</f>
        <v>-</v>
      </c>
      <c r="ES462" s="188" t="str">
        <f>IFERROR(HLOOKUP(ES$1,$H$5:$FY$1802,MATCH($A462,$A$5:$A$1802,0),0)*HLOOKUP(ES$2,$H$5:$FY$1802,MATCH($A462,$A$5:$A$1802,0),0),$H$2)</f>
        <v>-</v>
      </c>
      <c r="ET462" s="188" t="str">
        <f>IFERROR(HLOOKUP(ET$1,$H$5:$FY$1802,MATCH($A462,$A$5:$A$1802,0),0)*HLOOKUP(ET$2,$H$5:$FY$1802,MATCH($A462,$A$5:$A$1802,0),0),$H$2)</f>
        <v>-</v>
      </c>
      <c r="EU462" s="188" t="str">
        <f>IFERROR(HLOOKUP(EU$1,$H$5:$FY$1802,MATCH($A462,$A$5:$A$1802,0),0)*HLOOKUP(EU$2,$H$5:$FY$1802,MATCH($A462,$A$5:$A$1802,0),0),$H$2)</f>
        <v>-</v>
      </c>
      <c r="EV462" s="188" t="str">
        <f>IFERROR(HLOOKUP(EV$1,$H$5:$FY$1802,MATCH($A462,$A$5:$A$1802,0),0)*HLOOKUP(EV$2,$H$5:$FY$1802,MATCH($A462,$A$5:$A$1802,0),0),$H$2)</f>
        <v>-</v>
      </c>
      <c r="EW462" s="188" t="str">
        <f>IFERROR(HLOOKUP(EW$1,$H$5:$FY$1802,MATCH($A462,$A$5:$A$1802,0),0)*HLOOKUP(EW$2,$H$5:$FY$1802,MATCH($A462,$A$5:$A$1802,0),0),$H$2)</f>
        <v>-</v>
      </c>
      <c r="EX462" s="188" t="str">
        <f>IFERROR(HLOOKUP(EX$1,$H$5:$FY$1802,MATCH($A462,$A$5:$A$1802,0),0)*HLOOKUP(EX$2,$H$5:$FY$1802,MATCH($A462,$A$5:$A$1802,0),0),$H$2)</f>
        <v>-</v>
      </c>
      <c r="EY462" s="188" t="str">
        <f>IFERROR(HLOOKUP(EY$1,$H$5:$FY$1802,MATCH($A462,$A$5:$A$1802,0),0)*HLOOKUP(EY$2,$H$5:$FY$1802,MATCH($A462,$A$5:$A$1802,0),0),$H$2)</f>
        <v>-</v>
      </c>
      <c r="EZ462" s="188" t="str">
        <f>IFERROR(HLOOKUP(EZ$1,$H$5:$FY$1802,MATCH($A462,$A$5:$A$1802,0),0)*HLOOKUP(EZ$2,$H$5:$FY$1802,MATCH($A462,$A$5:$A$1802,0),0),$H$2)</f>
        <v>-</v>
      </c>
      <c r="FA462" s="188" t="str">
        <f>IFERROR(HLOOKUP(FA$1,$H$5:$FY$1802,MATCH($A462,$A$5:$A$1802,0),0)*HLOOKUP(FA$2,$H$5:$FY$1802,MATCH($A462,$A$5:$A$1802,0),0),$H$2)</f>
        <v>-</v>
      </c>
      <c r="FB462" s="188">
        <f>IFERROR(HLOOKUP(FB$1,$H$5:$FY$1802,MATCH($A462,$A$5:$A$1802,0),0)*HLOOKUP(FB$2,$H$5:$FY$1802,MATCH($A462,$A$5:$A$1802,0),0),$H$2)</f>
        <v>97146</v>
      </c>
      <c r="FC462" s="188">
        <f>IFERROR(HLOOKUP(FC$1,$H$5:$FY$1802,MATCH($A462,$A$5:$A$1802,0),0)*HLOOKUP(FC$2,$H$5:$FY$1802,MATCH($A462,$A$5:$A$1802,0),0),$H$2)</f>
        <v>182922</v>
      </c>
      <c r="FD462" s="188">
        <f>IFERROR(HLOOKUP(FD$1,$H$5:$FY$1802,MATCH($A462,$A$5:$A$1802,0),0)*HLOOKUP(FD$2,$H$5:$FY$1802,MATCH($A462,$A$5:$A$1802,0),0),$H$2)</f>
        <v>10620743</v>
      </c>
      <c r="FE462" s="188">
        <f>IFERROR(HLOOKUP(FE$1,$H$5:$FY$1802,MATCH($A462,$A$5:$A$1802,0),0)*HLOOKUP(FE$2,$H$5:$FY$1802,MATCH($A462,$A$5:$A$1802,0),0),$H$2)</f>
        <v>12080950</v>
      </c>
      <c r="FF462" s="188">
        <f>IFERROR(HLOOKUP(FF$1,$H$5:$FY$1802,MATCH($A462,$A$5:$A$1802,0),0)*HLOOKUP(FF$2,$H$5:$FY$1802,MATCH($A462,$A$5:$A$1802,0),0),$H$2)</f>
        <v>0</v>
      </c>
      <c r="FG462" s="188">
        <f>IFERROR(HLOOKUP(FG$1,$H$5:$FY$1802,MATCH($A462,$A$5:$A$1802,0),0)*HLOOKUP(FG$2,$H$5:$FY$1802,MATCH($A462,$A$5:$A$1802,0),0),$H$2)</f>
        <v>5907489</v>
      </c>
      <c r="FH462" s="189"/>
      <c r="FI462" s="406">
        <f t="shared" si="1095"/>
        <v>1.9977536503182329</v>
      </c>
      <c r="FJ462" s="406">
        <f t="shared" si="1095"/>
        <v>1.5357543991014602</v>
      </c>
      <c r="FK462" s="406">
        <f t="shared" si="1096"/>
        <v>2.0055589870290302</v>
      </c>
      <c r="FL462" s="406">
        <f t="shared" si="1097"/>
        <v>1.5694873378628784</v>
      </c>
      <c r="FM462" s="406">
        <f t="shared" si="1098"/>
        <v>1.3597178361973505</v>
      </c>
      <c r="FN462" s="406">
        <f t="shared" si="1099"/>
        <v>1.1056883894516671</v>
      </c>
      <c r="FO462" s="406">
        <f t="shared" si="1100"/>
        <v>1.4888599437855625</v>
      </c>
      <c r="FP462" s="406">
        <f t="shared" si="1101"/>
        <v>1.1336121203811613</v>
      </c>
      <c r="FQ462" s="406">
        <f t="shared" si="1102"/>
        <v>1.5704057279236276</v>
      </c>
      <c r="FR462" s="406">
        <f t="shared" si="1103"/>
        <v>1.1443914081145585</v>
      </c>
      <c r="FS462" s="410"/>
    </row>
    <row r="463" spans="1:175" ht="10.35" customHeight="1" x14ac:dyDescent="0.2">
      <c r="A463" s="74" t="str">
        <f t="shared" si="1090"/>
        <v>2018-19MARCHRYD</v>
      </c>
      <c r="B463" s="163" t="str">
        <f t="shared" si="1104"/>
        <v>2018-19</v>
      </c>
      <c r="C463" s="26" t="s">
        <v>838</v>
      </c>
      <c r="D463" s="163" t="str">
        <f>INDEX($FV$16:$FW$26,MATCH($F463,$FV$16:$FV$26,0),2)</f>
        <v>Y59</v>
      </c>
      <c r="E463" s="163" t="str">
        <f>VLOOKUP($D463,$FW$8:$FX$14,2,0)</f>
        <v>South East</v>
      </c>
      <c r="F463" s="271" t="s">
        <v>863</v>
      </c>
      <c r="G463" s="271" t="s">
        <v>878</v>
      </c>
      <c r="H463" s="272">
        <v>85096</v>
      </c>
      <c r="I463" s="272">
        <v>66945</v>
      </c>
      <c r="J463" s="272">
        <v>384835</v>
      </c>
      <c r="K463" s="272">
        <v>6</v>
      </c>
      <c r="L463" s="272">
        <v>1</v>
      </c>
      <c r="M463" s="272" t="s">
        <v>44</v>
      </c>
      <c r="N463" s="272">
        <v>37</v>
      </c>
      <c r="O463" s="272">
        <v>96</v>
      </c>
      <c r="P463" s="272" t="s">
        <v>44</v>
      </c>
      <c r="Q463" s="272" t="s">
        <v>44</v>
      </c>
      <c r="R463" s="272" t="s">
        <v>44</v>
      </c>
      <c r="S463" s="272" t="s">
        <v>44</v>
      </c>
      <c r="T463" s="272">
        <v>60991</v>
      </c>
      <c r="U463" s="272">
        <v>3708</v>
      </c>
      <c r="V463" s="272">
        <v>2376</v>
      </c>
      <c r="W463" s="272">
        <v>32586</v>
      </c>
      <c r="X463" s="272">
        <v>18478</v>
      </c>
      <c r="Y463" s="272">
        <v>745</v>
      </c>
      <c r="Z463" s="272">
        <v>1671763</v>
      </c>
      <c r="AA463" s="272">
        <v>451</v>
      </c>
      <c r="AB463" s="272">
        <v>830</v>
      </c>
      <c r="AC463" s="272">
        <v>1394415</v>
      </c>
      <c r="AD463" s="272">
        <v>587</v>
      </c>
      <c r="AE463" s="272">
        <v>1093</v>
      </c>
      <c r="AF463" s="272">
        <v>39483248</v>
      </c>
      <c r="AG463" s="272">
        <v>1212</v>
      </c>
      <c r="AH463" s="272">
        <v>2290</v>
      </c>
      <c r="AI463" s="272">
        <v>118079211</v>
      </c>
      <c r="AJ463" s="272">
        <v>6390</v>
      </c>
      <c r="AK463" s="272">
        <v>14981</v>
      </c>
      <c r="AL463" s="272">
        <v>6047391</v>
      </c>
      <c r="AM463" s="272">
        <v>8117</v>
      </c>
      <c r="AN463" s="272">
        <v>18379</v>
      </c>
      <c r="AO463" s="272">
        <v>3346</v>
      </c>
      <c r="AP463" s="272">
        <v>128</v>
      </c>
      <c r="AQ463" s="272">
        <v>699</v>
      </c>
      <c r="AR463" s="272">
        <v>788</v>
      </c>
      <c r="AS463" s="272">
        <v>231</v>
      </c>
      <c r="AT463" s="272">
        <v>2288</v>
      </c>
      <c r="AU463" s="272">
        <v>675</v>
      </c>
      <c r="AV463" s="272">
        <v>37703</v>
      </c>
      <c r="AW463" s="272">
        <v>526</v>
      </c>
      <c r="AX463" s="272">
        <v>19416</v>
      </c>
      <c r="AY463" s="272">
        <v>57645</v>
      </c>
      <c r="AZ463" s="272">
        <v>8549</v>
      </c>
      <c r="BA463" s="272">
        <v>6192</v>
      </c>
      <c r="BB463" s="272">
        <v>5444</v>
      </c>
      <c r="BC463" s="272">
        <v>4024</v>
      </c>
      <c r="BD463" s="272">
        <v>44858</v>
      </c>
      <c r="BE463" s="272">
        <v>35344</v>
      </c>
      <c r="BF463" s="272">
        <v>33392</v>
      </c>
      <c r="BG463" s="272">
        <v>19582</v>
      </c>
      <c r="BH463" s="272">
        <v>1325</v>
      </c>
      <c r="BI463" s="272">
        <v>779</v>
      </c>
      <c r="BJ463" s="272" t="s">
        <v>44</v>
      </c>
      <c r="BK463" s="272" t="s">
        <v>44</v>
      </c>
      <c r="BL463" s="272" t="s">
        <v>44</v>
      </c>
      <c r="BM463" s="272" t="s">
        <v>44</v>
      </c>
      <c r="BN463" s="272" t="s">
        <v>44</v>
      </c>
      <c r="BO463" s="272" t="s">
        <v>44</v>
      </c>
      <c r="BP463" s="272" t="s">
        <v>44</v>
      </c>
      <c r="BQ463" s="272" t="s">
        <v>44</v>
      </c>
      <c r="BR463" s="272" t="s">
        <v>44</v>
      </c>
      <c r="BS463" s="272" t="s">
        <v>44</v>
      </c>
      <c r="BT463" s="272" t="s">
        <v>44</v>
      </c>
      <c r="BU463" s="272" t="s">
        <v>44</v>
      </c>
      <c r="BV463" s="272" t="s">
        <v>44</v>
      </c>
      <c r="BW463" s="272" t="s">
        <v>44</v>
      </c>
      <c r="BX463" s="272" t="s">
        <v>44</v>
      </c>
      <c r="BY463" s="272" t="s">
        <v>44</v>
      </c>
      <c r="BZ463" s="272" t="s">
        <v>44</v>
      </c>
      <c r="CA463" s="272" t="s">
        <v>44</v>
      </c>
      <c r="CB463" s="272" t="s">
        <v>44</v>
      </c>
      <c r="CC463" s="272" t="s">
        <v>44</v>
      </c>
      <c r="CD463" s="272" t="s">
        <v>44</v>
      </c>
      <c r="CE463" s="272" t="s">
        <v>44</v>
      </c>
      <c r="CF463" s="272" t="s">
        <v>44</v>
      </c>
      <c r="CG463" s="272" t="s">
        <v>44</v>
      </c>
      <c r="CH463" s="272" t="s">
        <v>44</v>
      </c>
      <c r="CI463" s="272" t="s">
        <v>44</v>
      </c>
      <c r="CJ463" s="272" t="s">
        <v>44</v>
      </c>
      <c r="CK463" s="272" t="s">
        <v>44</v>
      </c>
      <c r="CL463" s="272" t="s">
        <v>44</v>
      </c>
      <c r="CM463" s="272" t="s">
        <v>44</v>
      </c>
      <c r="CN463" s="272" t="s">
        <v>44</v>
      </c>
      <c r="CO463" s="272" t="s">
        <v>44</v>
      </c>
      <c r="CP463" s="272" t="s">
        <v>44</v>
      </c>
      <c r="CQ463" s="272" t="s">
        <v>44</v>
      </c>
      <c r="CR463" s="272" t="s">
        <v>44</v>
      </c>
      <c r="CS463" s="272" t="s">
        <v>44</v>
      </c>
      <c r="CT463" s="272" t="s">
        <v>44</v>
      </c>
      <c r="CU463" s="272" t="s">
        <v>44</v>
      </c>
      <c r="CV463" s="272" t="s">
        <v>44</v>
      </c>
      <c r="CW463" s="272" t="s">
        <v>44</v>
      </c>
      <c r="CX463" s="272">
        <v>375</v>
      </c>
      <c r="CY463" s="272">
        <v>114252</v>
      </c>
      <c r="CZ463" s="272">
        <v>305</v>
      </c>
      <c r="DA463" s="272">
        <v>496</v>
      </c>
      <c r="DB463" s="272">
        <v>2755</v>
      </c>
      <c r="DC463" s="272">
        <v>122591</v>
      </c>
      <c r="DD463" s="272">
        <v>44</v>
      </c>
      <c r="DE463" s="272">
        <v>72</v>
      </c>
      <c r="DF463" s="272" t="s">
        <v>44</v>
      </c>
      <c r="DG463" s="272" t="s">
        <v>44</v>
      </c>
      <c r="DH463" s="272" t="s">
        <v>44</v>
      </c>
      <c r="DI463" s="272" t="s">
        <v>44</v>
      </c>
      <c r="DJ463" s="272" t="s">
        <v>44</v>
      </c>
      <c r="DK463" s="272">
        <v>4</v>
      </c>
      <c r="DL463" s="250">
        <v>178</v>
      </c>
      <c r="DM463" s="250">
        <v>1653</v>
      </c>
      <c r="DN463" s="250">
        <v>0</v>
      </c>
      <c r="DO463" s="250">
        <v>293</v>
      </c>
      <c r="DP463" s="250">
        <v>1135928</v>
      </c>
      <c r="DQ463" s="250">
        <v>6382</v>
      </c>
      <c r="DR463" s="250">
        <v>13990</v>
      </c>
      <c r="DS463" s="250">
        <v>11255285</v>
      </c>
      <c r="DT463" s="250">
        <v>6809</v>
      </c>
      <c r="DU463" s="250">
        <v>14863</v>
      </c>
      <c r="DV463" s="250">
        <v>0</v>
      </c>
      <c r="DW463" s="250">
        <v>0</v>
      </c>
      <c r="DX463" s="250">
        <v>0</v>
      </c>
      <c r="DY463" s="250">
        <v>2810062</v>
      </c>
      <c r="DZ463" s="250">
        <v>9591</v>
      </c>
      <c r="EA463" s="250">
        <v>21961</v>
      </c>
      <c r="EB463" s="155"/>
      <c r="EC463" s="75">
        <f t="shared" si="1091"/>
        <v>3</v>
      </c>
      <c r="ED463" s="74">
        <f t="shared" si="1092"/>
        <v>2019</v>
      </c>
      <c r="EE463" s="165">
        <f t="shared" si="1093"/>
        <v>43525</v>
      </c>
      <c r="EF463" s="157">
        <f t="shared" si="1094"/>
        <v>31</v>
      </c>
      <c r="EG463" s="156"/>
      <c r="EH463" s="166">
        <f>IFERROR(HLOOKUP(EH$1,$H$5:$FY$1802,MATCH($A463,$A$5:$A$1802,0),0)*HLOOKUP(EH$2,$H$5:$FY$1802,MATCH($A463,$A$5:$A$1802,0),0),$H$2)</f>
        <v>66945</v>
      </c>
      <c r="EI463" s="166" t="str">
        <f>IFERROR(HLOOKUP(EI$1,$H$5:$FY$1802,MATCH($A463,$A$5:$A$1802,0),0)*HLOOKUP(EI$2,$H$5:$FY$1802,MATCH($A463,$A$5:$A$1802,0),0),$H$2)</f>
        <v>-</v>
      </c>
      <c r="EJ463" s="166">
        <f>IFERROR(HLOOKUP(EJ$1,$H$5:$FY$1802,MATCH($A463,$A$5:$A$1802,0),0)*HLOOKUP(EJ$2,$H$5:$FY$1802,MATCH($A463,$A$5:$A$1802,0),0),$H$2)</f>
        <v>2476965</v>
      </c>
      <c r="EK463" s="166">
        <f>IFERROR(HLOOKUP(EK$1,$H$5:$FY$1802,MATCH($A463,$A$5:$A$1802,0),0)*HLOOKUP(EK$2,$H$5:$FY$1802,MATCH($A463,$A$5:$A$1802,0),0),$H$2)</f>
        <v>6426720</v>
      </c>
      <c r="EL463" s="166">
        <f>IFERROR(HLOOKUP(EL$1,$H$5:$FY$1802,MATCH($A463,$A$5:$A$1802,0),0)*HLOOKUP(EL$2,$H$5:$FY$1802,MATCH($A463,$A$5:$A$1802,0),0),$H$2)</f>
        <v>3077640</v>
      </c>
      <c r="EM463" s="166">
        <f>IFERROR(HLOOKUP(EM$1,$H$5:$FY$1802,MATCH($A463,$A$5:$A$1802,0),0)*HLOOKUP(EM$2,$H$5:$FY$1802,MATCH($A463,$A$5:$A$1802,0),0),$H$2)</f>
        <v>2596968</v>
      </c>
      <c r="EN463" s="166">
        <f>IFERROR(HLOOKUP(EN$1,$H$5:$FY$1802,MATCH($A463,$A$5:$A$1802,0),0)*HLOOKUP(EN$2,$H$5:$FY$1802,MATCH($A463,$A$5:$A$1802,0),0),$H$2)</f>
        <v>74621940</v>
      </c>
      <c r="EO463" s="166">
        <f>IFERROR(HLOOKUP(EO$1,$H$5:$FY$1802,MATCH($A463,$A$5:$A$1802,0),0)*HLOOKUP(EO$2,$H$5:$FY$1802,MATCH($A463,$A$5:$A$1802,0),0),$H$2)</f>
        <v>276818918</v>
      </c>
      <c r="EP463" s="166">
        <f>IFERROR(HLOOKUP(EP$1,$H$5:$FY$1802,MATCH($A463,$A$5:$A$1802,0),0)*HLOOKUP(EP$2,$H$5:$FY$1802,MATCH($A463,$A$5:$A$1802,0),0),$H$2)</f>
        <v>13692355</v>
      </c>
      <c r="EQ463" s="166" t="str">
        <f>IFERROR(HLOOKUP(EQ$1,$H$5:$FY$1802,MATCH($A463,$A$5:$A$1802,0),0)*HLOOKUP(EQ$2,$H$5:$FY$1802,MATCH($A463,$A$5:$A$1802,0),0),$H$2)</f>
        <v>-</v>
      </c>
      <c r="ER463" s="166" t="str">
        <f>IFERROR(HLOOKUP(ER$1,$H$5:$FY$1802,MATCH($A463,$A$5:$A$1802,0),0)*HLOOKUP(ER$2,$H$5:$FY$1802,MATCH($A463,$A$5:$A$1802,0),0),$H$2)</f>
        <v>-</v>
      </c>
      <c r="ES463" s="166" t="str">
        <f>IFERROR(HLOOKUP(ES$1,$H$5:$FY$1802,MATCH($A463,$A$5:$A$1802,0),0)*HLOOKUP(ES$2,$H$5:$FY$1802,MATCH($A463,$A$5:$A$1802,0),0),$H$2)</f>
        <v>-</v>
      </c>
      <c r="ET463" s="166" t="str">
        <f>IFERROR(HLOOKUP(ET$1,$H$5:$FY$1802,MATCH($A463,$A$5:$A$1802,0),0)*HLOOKUP(ET$2,$H$5:$FY$1802,MATCH($A463,$A$5:$A$1802,0),0),$H$2)</f>
        <v>-</v>
      </c>
      <c r="EU463" s="166" t="str">
        <f>IFERROR(HLOOKUP(EU$1,$H$5:$FY$1802,MATCH($A463,$A$5:$A$1802,0),0)*HLOOKUP(EU$2,$H$5:$FY$1802,MATCH($A463,$A$5:$A$1802,0),0),$H$2)</f>
        <v>-</v>
      </c>
      <c r="EV463" s="166" t="str">
        <f>IFERROR(HLOOKUP(EV$1,$H$5:$FY$1802,MATCH($A463,$A$5:$A$1802,0),0)*HLOOKUP(EV$2,$H$5:$FY$1802,MATCH($A463,$A$5:$A$1802,0),0),$H$2)</f>
        <v>-</v>
      </c>
      <c r="EW463" s="166" t="str">
        <f>IFERROR(HLOOKUP(EW$1,$H$5:$FY$1802,MATCH($A463,$A$5:$A$1802,0),0)*HLOOKUP(EW$2,$H$5:$FY$1802,MATCH($A463,$A$5:$A$1802,0),0),$H$2)</f>
        <v>-</v>
      </c>
      <c r="EX463" s="166" t="str">
        <f>IFERROR(HLOOKUP(EX$1,$H$5:$FY$1802,MATCH($A463,$A$5:$A$1802,0),0)*HLOOKUP(EX$2,$H$5:$FY$1802,MATCH($A463,$A$5:$A$1802,0),0),$H$2)</f>
        <v>-</v>
      </c>
      <c r="EY463" s="166" t="str">
        <f>IFERROR(HLOOKUP(EY$1,$H$5:$FY$1802,MATCH($A463,$A$5:$A$1802,0),0)*HLOOKUP(EY$2,$H$5:$FY$1802,MATCH($A463,$A$5:$A$1802,0),0),$H$2)</f>
        <v>-</v>
      </c>
      <c r="EZ463" s="166" t="str">
        <f>IFERROR(HLOOKUP(EZ$1,$H$5:$FY$1802,MATCH($A463,$A$5:$A$1802,0),0)*HLOOKUP(EZ$2,$H$5:$FY$1802,MATCH($A463,$A$5:$A$1802,0),0),$H$2)</f>
        <v>-</v>
      </c>
      <c r="FA463" s="166" t="str">
        <f>IFERROR(HLOOKUP(FA$1,$H$5:$FY$1802,MATCH($A463,$A$5:$A$1802,0),0)*HLOOKUP(FA$2,$H$5:$FY$1802,MATCH($A463,$A$5:$A$1802,0),0),$H$2)</f>
        <v>-</v>
      </c>
      <c r="FB463" s="166">
        <f>IFERROR(HLOOKUP(FB$1,$H$5:$FY$1802,MATCH($A463,$A$5:$A$1802,0),0)*HLOOKUP(FB$2,$H$5:$FY$1802,MATCH($A463,$A$5:$A$1802,0),0),$H$2)</f>
        <v>186000</v>
      </c>
      <c r="FC463" s="166">
        <f>IFERROR(HLOOKUP(FC$1,$H$5:$FY$1802,MATCH($A463,$A$5:$A$1802,0),0)*HLOOKUP(FC$2,$H$5:$FY$1802,MATCH($A463,$A$5:$A$1802,0),0),$H$2)</f>
        <v>198360</v>
      </c>
      <c r="FD463" s="166">
        <f>IFERROR(HLOOKUP(FD$1,$H$5:$FY$1802,MATCH($A463,$A$5:$A$1802,0),0)*HLOOKUP(FD$2,$H$5:$FY$1802,MATCH($A463,$A$5:$A$1802,0),0),$H$2)</f>
        <v>2490220</v>
      </c>
      <c r="FE463" s="166">
        <f>IFERROR(HLOOKUP(FE$1,$H$5:$FY$1802,MATCH($A463,$A$5:$A$1802,0),0)*HLOOKUP(FE$2,$H$5:$FY$1802,MATCH($A463,$A$5:$A$1802,0),0),$H$2)</f>
        <v>24568539</v>
      </c>
      <c r="FF463" s="166">
        <f>IFERROR(HLOOKUP(FF$1,$H$5:$FY$1802,MATCH($A463,$A$5:$A$1802,0),0)*HLOOKUP(FF$2,$H$5:$FY$1802,MATCH($A463,$A$5:$A$1802,0),0),$H$2)</f>
        <v>0</v>
      </c>
      <c r="FG463" s="166">
        <f>IFERROR(HLOOKUP(FG$1,$H$5:$FY$1802,MATCH($A463,$A$5:$A$1802,0),0)*HLOOKUP(FG$2,$H$5:$FY$1802,MATCH($A463,$A$5:$A$1802,0),0),$H$2)</f>
        <v>6434573</v>
      </c>
      <c r="FH463" s="152"/>
      <c r="FI463" s="405">
        <f t="shared" si="1095"/>
        <v>2.3055555555555554</v>
      </c>
      <c r="FJ463" s="405">
        <f t="shared" si="1095"/>
        <v>1.6699029126213591</v>
      </c>
      <c r="FK463" s="405">
        <f t="shared" si="1096"/>
        <v>2.2912457912457911</v>
      </c>
      <c r="FL463" s="405">
        <f t="shared" si="1097"/>
        <v>1.6936026936026936</v>
      </c>
      <c r="FM463" s="405">
        <f t="shared" si="1098"/>
        <v>1.3766034493340698</v>
      </c>
      <c r="FN463" s="405">
        <f t="shared" si="1099"/>
        <v>1.084637574418462</v>
      </c>
      <c r="FO463" s="405">
        <f t="shared" si="1100"/>
        <v>1.8071219828985821</v>
      </c>
      <c r="FP463" s="405">
        <f t="shared" si="1101"/>
        <v>1.0597467258361295</v>
      </c>
      <c r="FQ463" s="405">
        <f t="shared" si="1102"/>
        <v>1.7785234899328859</v>
      </c>
      <c r="FR463" s="405">
        <f t="shared" si="1103"/>
        <v>1.0456375838926175</v>
      </c>
      <c r="FS463" s="65"/>
    </row>
    <row r="464" spans="1:175" ht="10.35" customHeight="1" x14ac:dyDescent="0.2">
      <c r="A464" s="74" t="str">
        <f t="shared" si="1090"/>
        <v>2018-19MARCHRYF</v>
      </c>
      <c r="B464" s="163" t="str">
        <f t="shared" si="1104"/>
        <v>2018-19</v>
      </c>
      <c r="C464" s="26" t="s">
        <v>838</v>
      </c>
      <c r="D464" s="163" t="str">
        <f>INDEX($FV$16:$FW$26,MATCH($F464,$FV$16:$FV$26,0),2)</f>
        <v>Y58</v>
      </c>
      <c r="E464" s="163" t="str">
        <f>VLOOKUP($D464,$FW$8:$FX$14,2,0)</f>
        <v>South West</v>
      </c>
      <c r="F464" s="271" t="s">
        <v>865</v>
      </c>
      <c r="G464" s="271" t="s">
        <v>879</v>
      </c>
      <c r="H464" s="272">
        <v>108540</v>
      </c>
      <c r="I464" s="272">
        <v>83304</v>
      </c>
      <c r="J464" s="272">
        <v>427001</v>
      </c>
      <c r="K464" s="272">
        <v>5</v>
      </c>
      <c r="L464" s="272">
        <v>2</v>
      </c>
      <c r="M464" s="272" t="s">
        <v>44</v>
      </c>
      <c r="N464" s="272">
        <v>24</v>
      </c>
      <c r="O464" s="272">
        <v>59</v>
      </c>
      <c r="P464" s="272" t="s">
        <v>44</v>
      </c>
      <c r="Q464" s="272" t="s">
        <v>44</v>
      </c>
      <c r="R464" s="272" t="s">
        <v>44</v>
      </c>
      <c r="S464" s="272" t="s">
        <v>44</v>
      </c>
      <c r="T464" s="272">
        <v>75293</v>
      </c>
      <c r="U464" s="272">
        <v>4415</v>
      </c>
      <c r="V464" s="272">
        <v>2744</v>
      </c>
      <c r="W464" s="272">
        <v>41075</v>
      </c>
      <c r="X464" s="272">
        <v>18729</v>
      </c>
      <c r="Y464" s="272">
        <v>1424</v>
      </c>
      <c r="Z464" s="272">
        <v>1796545</v>
      </c>
      <c r="AA464" s="272">
        <v>407</v>
      </c>
      <c r="AB464" s="272">
        <v>735</v>
      </c>
      <c r="AC464" s="272">
        <v>1771383</v>
      </c>
      <c r="AD464" s="272">
        <v>646</v>
      </c>
      <c r="AE464" s="272">
        <v>1253</v>
      </c>
      <c r="AF464" s="272">
        <v>73252344</v>
      </c>
      <c r="AG464" s="272">
        <v>1783</v>
      </c>
      <c r="AH464" s="272">
        <v>3739</v>
      </c>
      <c r="AI464" s="272">
        <v>84439355</v>
      </c>
      <c r="AJ464" s="272">
        <v>4508</v>
      </c>
      <c r="AK464" s="272">
        <v>10553</v>
      </c>
      <c r="AL464" s="272">
        <v>8668587</v>
      </c>
      <c r="AM464" s="272">
        <v>6087</v>
      </c>
      <c r="AN464" s="272">
        <v>13314</v>
      </c>
      <c r="AO464" s="272">
        <v>4869</v>
      </c>
      <c r="AP464" s="272">
        <v>599</v>
      </c>
      <c r="AQ464" s="272">
        <v>1682</v>
      </c>
      <c r="AR464" s="272">
        <v>3903</v>
      </c>
      <c r="AS464" s="272">
        <v>681</v>
      </c>
      <c r="AT464" s="272">
        <v>1907</v>
      </c>
      <c r="AU464" s="272">
        <v>7</v>
      </c>
      <c r="AV464" s="272">
        <v>39908</v>
      </c>
      <c r="AW464" s="272">
        <v>3581</v>
      </c>
      <c r="AX464" s="272">
        <v>26935</v>
      </c>
      <c r="AY464" s="272">
        <v>70424</v>
      </c>
      <c r="AZ464" s="272">
        <v>9989</v>
      </c>
      <c r="BA464" s="272">
        <v>7751</v>
      </c>
      <c r="BB464" s="272">
        <v>6270</v>
      </c>
      <c r="BC464" s="272">
        <v>4903</v>
      </c>
      <c r="BD464" s="272">
        <v>56044</v>
      </c>
      <c r="BE464" s="272">
        <v>47410</v>
      </c>
      <c r="BF464" s="272">
        <v>26684</v>
      </c>
      <c r="BG464" s="272">
        <v>20107</v>
      </c>
      <c r="BH464" s="272">
        <v>1878</v>
      </c>
      <c r="BI464" s="272">
        <v>1493</v>
      </c>
      <c r="BJ464" s="272" t="s">
        <v>44</v>
      </c>
      <c r="BK464" s="272" t="s">
        <v>44</v>
      </c>
      <c r="BL464" s="272" t="s">
        <v>44</v>
      </c>
      <c r="BM464" s="272" t="s">
        <v>44</v>
      </c>
      <c r="BN464" s="272" t="s">
        <v>44</v>
      </c>
      <c r="BO464" s="272" t="s">
        <v>44</v>
      </c>
      <c r="BP464" s="272" t="s">
        <v>44</v>
      </c>
      <c r="BQ464" s="272" t="s">
        <v>44</v>
      </c>
      <c r="BR464" s="272" t="s">
        <v>44</v>
      </c>
      <c r="BS464" s="272" t="s">
        <v>44</v>
      </c>
      <c r="BT464" s="272" t="s">
        <v>44</v>
      </c>
      <c r="BU464" s="272" t="s">
        <v>44</v>
      </c>
      <c r="BV464" s="272" t="s">
        <v>44</v>
      </c>
      <c r="BW464" s="272" t="s">
        <v>44</v>
      </c>
      <c r="BX464" s="272" t="s">
        <v>44</v>
      </c>
      <c r="BY464" s="272" t="s">
        <v>44</v>
      </c>
      <c r="BZ464" s="272" t="s">
        <v>44</v>
      </c>
      <c r="CA464" s="272" t="s">
        <v>44</v>
      </c>
      <c r="CB464" s="272" t="s">
        <v>44</v>
      </c>
      <c r="CC464" s="272" t="s">
        <v>44</v>
      </c>
      <c r="CD464" s="272" t="s">
        <v>44</v>
      </c>
      <c r="CE464" s="272" t="s">
        <v>44</v>
      </c>
      <c r="CF464" s="272" t="s">
        <v>44</v>
      </c>
      <c r="CG464" s="272" t="s">
        <v>44</v>
      </c>
      <c r="CH464" s="272" t="s">
        <v>44</v>
      </c>
      <c r="CI464" s="272" t="s">
        <v>44</v>
      </c>
      <c r="CJ464" s="272" t="s">
        <v>44</v>
      </c>
      <c r="CK464" s="272" t="s">
        <v>44</v>
      </c>
      <c r="CL464" s="272" t="s">
        <v>44</v>
      </c>
      <c r="CM464" s="272" t="s">
        <v>44</v>
      </c>
      <c r="CN464" s="272" t="s">
        <v>44</v>
      </c>
      <c r="CO464" s="272" t="s">
        <v>44</v>
      </c>
      <c r="CP464" s="272" t="s">
        <v>44</v>
      </c>
      <c r="CQ464" s="272" t="s">
        <v>44</v>
      </c>
      <c r="CR464" s="272" t="s">
        <v>44</v>
      </c>
      <c r="CS464" s="272" t="s">
        <v>44</v>
      </c>
      <c r="CT464" s="272" t="s">
        <v>44</v>
      </c>
      <c r="CU464" s="272" t="s">
        <v>44</v>
      </c>
      <c r="CV464" s="272" t="s">
        <v>44</v>
      </c>
      <c r="CW464" s="272" t="s">
        <v>44</v>
      </c>
      <c r="CX464" s="272">
        <v>422</v>
      </c>
      <c r="CY464" s="272">
        <v>151740</v>
      </c>
      <c r="CZ464" s="272">
        <v>360</v>
      </c>
      <c r="DA464" s="272">
        <v>578</v>
      </c>
      <c r="DB464" s="272">
        <v>2685</v>
      </c>
      <c r="DC464" s="272">
        <v>102239</v>
      </c>
      <c r="DD464" s="272">
        <v>38</v>
      </c>
      <c r="DE464" s="272">
        <v>67</v>
      </c>
      <c r="DF464" s="272" t="s">
        <v>44</v>
      </c>
      <c r="DG464" s="272" t="s">
        <v>44</v>
      </c>
      <c r="DH464" s="272" t="s">
        <v>44</v>
      </c>
      <c r="DI464" s="272" t="s">
        <v>44</v>
      </c>
      <c r="DJ464" s="272" t="s">
        <v>44</v>
      </c>
      <c r="DK464" s="272">
        <v>175</v>
      </c>
      <c r="DL464" s="250">
        <v>878</v>
      </c>
      <c r="DM464" s="250">
        <v>734</v>
      </c>
      <c r="DN464" s="250">
        <v>12</v>
      </c>
      <c r="DO464" s="250">
        <v>1034</v>
      </c>
      <c r="DP464" s="250">
        <v>5388919</v>
      </c>
      <c r="DQ464" s="250">
        <v>6138</v>
      </c>
      <c r="DR464" s="250">
        <v>13133</v>
      </c>
      <c r="DS464" s="250">
        <v>5989959</v>
      </c>
      <c r="DT464" s="250">
        <v>8161</v>
      </c>
      <c r="DU464" s="250">
        <v>16818</v>
      </c>
      <c r="DV464" s="250">
        <v>59672</v>
      </c>
      <c r="DW464" s="250">
        <v>4973</v>
      </c>
      <c r="DX464" s="250">
        <v>9223</v>
      </c>
      <c r="DY464" s="250">
        <v>10763393</v>
      </c>
      <c r="DZ464" s="250">
        <v>10409</v>
      </c>
      <c r="EA464" s="250">
        <v>21497</v>
      </c>
      <c r="EB464" s="155"/>
      <c r="EC464" s="75">
        <f t="shared" si="1091"/>
        <v>3</v>
      </c>
      <c r="ED464" s="74">
        <f t="shared" si="1092"/>
        <v>2019</v>
      </c>
      <c r="EE464" s="165">
        <f t="shared" si="1093"/>
        <v>43525</v>
      </c>
      <c r="EF464" s="157">
        <f t="shared" si="1094"/>
        <v>31</v>
      </c>
      <c r="EG464" s="156"/>
      <c r="EH464" s="166">
        <f>IFERROR(HLOOKUP(EH$1,$H$5:$FY$1802,MATCH($A464,$A$5:$A$1802,0),0)*HLOOKUP(EH$2,$H$5:$FY$1802,MATCH($A464,$A$5:$A$1802,0),0),$H$2)</f>
        <v>166608</v>
      </c>
      <c r="EI464" s="166" t="str">
        <f>IFERROR(HLOOKUP(EI$1,$H$5:$FY$1802,MATCH($A464,$A$5:$A$1802,0),0)*HLOOKUP(EI$2,$H$5:$FY$1802,MATCH($A464,$A$5:$A$1802,0),0),$H$2)</f>
        <v>-</v>
      </c>
      <c r="EJ464" s="166">
        <f>IFERROR(HLOOKUP(EJ$1,$H$5:$FY$1802,MATCH($A464,$A$5:$A$1802,0),0)*HLOOKUP(EJ$2,$H$5:$FY$1802,MATCH($A464,$A$5:$A$1802,0),0),$H$2)</f>
        <v>1999296</v>
      </c>
      <c r="EK464" s="166">
        <f>IFERROR(HLOOKUP(EK$1,$H$5:$FY$1802,MATCH($A464,$A$5:$A$1802,0),0)*HLOOKUP(EK$2,$H$5:$FY$1802,MATCH($A464,$A$5:$A$1802,0),0),$H$2)</f>
        <v>4914936</v>
      </c>
      <c r="EL464" s="166">
        <f>IFERROR(HLOOKUP(EL$1,$H$5:$FY$1802,MATCH($A464,$A$5:$A$1802,0),0)*HLOOKUP(EL$2,$H$5:$FY$1802,MATCH($A464,$A$5:$A$1802,0),0),$H$2)</f>
        <v>3245025</v>
      </c>
      <c r="EM464" s="166">
        <f>IFERROR(HLOOKUP(EM$1,$H$5:$FY$1802,MATCH($A464,$A$5:$A$1802,0),0)*HLOOKUP(EM$2,$H$5:$FY$1802,MATCH($A464,$A$5:$A$1802,0),0),$H$2)</f>
        <v>3438232</v>
      </c>
      <c r="EN464" s="166">
        <f>IFERROR(HLOOKUP(EN$1,$H$5:$FY$1802,MATCH($A464,$A$5:$A$1802,0),0)*HLOOKUP(EN$2,$H$5:$FY$1802,MATCH($A464,$A$5:$A$1802,0),0),$H$2)</f>
        <v>153579425</v>
      </c>
      <c r="EO464" s="166">
        <f>IFERROR(HLOOKUP(EO$1,$H$5:$FY$1802,MATCH($A464,$A$5:$A$1802,0),0)*HLOOKUP(EO$2,$H$5:$FY$1802,MATCH($A464,$A$5:$A$1802,0),0),$H$2)</f>
        <v>197647137</v>
      </c>
      <c r="EP464" s="166">
        <f>IFERROR(HLOOKUP(EP$1,$H$5:$FY$1802,MATCH($A464,$A$5:$A$1802,0),0)*HLOOKUP(EP$2,$H$5:$FY$1802,MATCH($A464,$A$5:$A$1802,0),0),$H$2)</f>
        <v>18959136</v>
      </c>
      <c r="EQ464" s="166" t="str">
        <f>IFERROR(HLOOKUP(EQ$1,$H$5:$FY$1802,MATCH($A464,$A$5:$A$1802,0),0)*HLOOKUP(EQ$2,$H$5:$FY$1802,MATCH($A464,$A$5:$A$1802,0),0),$H$2)</f>
        <v>-</v>
      </c>
      <c r="ER464" s="166" t="str">
        <f>IFERROR(HLOOKUP(ER$1,$H$5:$FY$1802,MATCH($A464,$A$5:$A$1802,0),0)*HLOOKUP(ER$2,$H$5:$FY$1802,MATCH($A464,$A$5:$A$1802,0),0),$H$2)</f>
        <v>-</v>
      </c>
      <c r="ES464" s="166" t="str">
        <f>IFERROR(HLOOKUP(ES$1,$H$5:$FY$1802,MATCH($A464,$A$5:$A$1802,0),0)*HLOOKUP(ES$2,$H$5:$FY$1802,MATCH($A464,$A$5:$A$1802,0),0),$H$2)</f>
        <v>-</v>
      </c>
      <c r="ET464" s="166" t="str">
        <f>IFERROR(HLOOKUP(ET$1,$H$5:$FY$1802,MATCH($A464,$A$5:$A$1802,0),0)*HLOOKUP(ET$2,$H$5:$FY$1802,MATCH($A464,$A$5:$A$1802,0),0),$H$2)</f>
        <v>-</v>
      </c>
      <c r="EU464" s="166" t="str">
        <f>IFERROR(HLOOKUP(EU$1,$H$5:$FY$1802,MATCH($A464,$A$5:$A$1802,0),0)*HLOOKUP(EU$2,$H$5:$FY$1802,MATCH($A464,$A$5:$A$1802,0),0),$H$2)</f>
        <v>-</v>
      </c>
      <c r="EV464" s="166" t="str">
        <f>IFERROR(HLOOKUP(EV$1,$H$5:$FY$1802,MATCH($A464,$A$5:$A$1802,0),0)*HLOOKUP(EV$2,$H$5:$FY$1802,MATCH($A464,$A$5:$A$1802,0),0),$H$2)</f>
        <v>-</v>
      </c>
      <c r="EW464" s="166" t="str">
        <f>IFERROR(HLOOKUP(EW$1,$H$5:$FY$1802,MATCH($A464,$A$5:$A$1802,0),0)*HLOOKUP(EW$2,$H$5:$FY$1802,MATCH($A464,$A$5:$A$1802,0),0),$H$2)</f>
        <v>-</v>
      </c>
      <c r="EX464" s="166" t="str">
        <f>IFERROR(HLOOKUP(EX$1,$H$5:$FY$1802,MATCH($A464,$A$5:$A$1802,0),0)*HLOOKUP(EX$2,$H$5:$FY$1802,MATCH($A464,$A$5:$A$1802,0),0),$H$2)</f>
        <v>-</v>
      </c>
      <c r="EY464" s="166" t="str">
        <f>IFERROR(HLOOKUP(EY$1,$H$5:$FY$1802,MATCH($A464,$A$5:$A$1802,0),0)*HLOOKUP(EY$2,$H$5:$FY$1802,MATCH($A464,$A$5:$A$1802,0),0),$H$2)</f>
        <v>-</v>
      </c>
      <c r="EZ464" s="166" t="str">
        <f>IFERROR(HLOOKUP(EZ$1,$H$5:$FY$1802,MATCH($A464,$A$5:$A$1802,0),0)*HLOOKUP(EZ$2,$H$5:$FY$1802,MATCH($A464,$A$5:$A$1802,0),0),$H$2)</f>
        <v>-</v>
      </c>
      <c r="FA464" s="166" t="str">
        <f>IFERROR(HLOOKUP(FA$1,$H$5:$FY$1802,MATCH($A464,$A$5:$A$1802,0),0)*HLOOKUP(FA$2,$H$5:$FY$1802,MATCH($A464,$A$5:$A$1802,0),0),$H$2)</f>
        <v>-</v>
      </c>
      <c r="FB464" s="166">
        <f>IFERROR(HLOOKUP(FB$1,$H$5:$FY$1802,MATCH($A464,$A$5:$A$1802,0),0)*HLOOKUP(FB$2,$H$5:$FY$1802,MATCH($A464,$A$5:$A$1802,0),0),$H$2)</f>
        <v>243916</v>
      </c>
      <c r="FC464" s="166">
        <f>IFERROR(HLOOKUP(FC$1,$H$5:$FY$1802,MATCH($A464,$A$5:$A$1802,0),0)*HLOOKUP(FC$2,$H$5:$FY$1802,MATCH($A464,$A$5:$A$1802,0),0),$H$2)</f>
        <v>179895</v>
      </c>
      <c r="FD464" s="166">
        <f>IFERROR(HLOOKUP(FD$1,$H$5:$FY$1802,MATCH($A464,$A$5:$A$1802,0),0)*HLOOKUP(FD$2,$H$5:$FY$1802,MATCH($A464,$A$5:$A$1802,0),0),$H$2)</f>
        <v>11530774</v>
      </c>
      <c r="FE464" s="166">
        <f>IFERROR(HLOOKUP(FE$1,$H$5:$FY$1802,MATCH($A464,$A$5:$A$1802,0),0)*HLOOKUP(FE$2,$H$5:$FY$1802,MATCH($A464,$A$5:$A$1802,0),0),$H$2)</f>
        <v>12344412</v>
      </c>
      <c r="FF464" s="166">
        <f>IFERROR(HLOOKUP(FF$1,$H$5:$FY$1802,MATCH($A464,$A$5:$A$1802,0),0)*HLOOKUP(FF$2,$H$5:$FY$1802,MATCH($A464,$A$5:$A$1802,0),0),$H$2)</f>
        <v>110676</v>
      </c>
      <c r="FG464" s="166">
        <f>IFERROR(HLOOKUP(FG$1,$H$5:$FY$1802,MATCH($A464,$A$5:$A$1802,0),0)*HLOOKUP(FG$2,$H$5:$FY$1802,MATCH($A464,$A$5:$A$1802,0),0),$H$2)</f>
        <v>22227898</v>
      </c>
      <c r="FH464" s="152"/>
      <c r="FI464" s="405">
        <f t="shared" si="1095"/>
        <v>2.2625141562853908</v>
      </c>
      <c r="FJ464" s="405">
        <f t="shared" si="1095"/>
        <v>1.7556058890147226</v>
      </c>
      <c r="FK464" s="405">
        <f t="shared" si="1096"/>
        <v>2.2849854227405246</v>
      </c>
      <c r="FL464" s="405">
        <f t="shared" si="1097"/>
        <v>1.786807580174927</v>
      </c>
      <c r="FM464" s="405">
        <f t="shared" si="1098"/>
        <v>1.3644309190505173</v>
      </c>
      <c r="FN464" s="405">
        <f t="shared" si="1099"/>
        <v>1.1542300669507</v>
      </c>
      <c r="FO464" s="405">
        <f t="shared" si="1100"/>
        <v>1.4247423781301725</v>
      </c>
      <c r="FP464" s="405">
        <f t="shared" si="1101"/>
        <v>1.0735757381600726</v>
      </c>
      <c r="FQ464" s="405">
        <f t="shared" si="1102"/>
        <v>1.3188202247191012</v>
      </c>
      <c r="FR464" s="405">
        <f t="shared" si="1103"/>
        <v>1.0484550561797752</v>
      </c>
      <c r="FS464" s="65"/>
    </row>
    <row r="465" spans="1:175" ht="10.35" customHeight="1" x14ac:dyDescent="0.2">
      <c r="A465" s="74" t="str">
        <f t="shared" si="1090"/>
        <v>2018-19MARCHRYA</v>
      </c>
      <c r="B465" s="163" t="str">
        <f t="shared" si="1104"/>
        <v>2018-19</v>
      </c>
      <c r="C465" s="26" t="s">
        <v>838</v>
      </c>
      <c r="D465" s="163" t="str">
        <f>INDEX($FV$16:$FW$26,MATCH($F465,$FV$16:$FV$26,0),2)</f>
        <v>Y60</v>
      </c>
      <c r="E465" s="163" t="str">
        <f>VLOOKUP($D465,$FW$8:$FX$14,2,0)</f>
        <v>Midlands</v>
      </c>
      <c r="F465" s="271" t="s">
        <v>867</v>
      </c>
      <c r="G465" s="271" t="s">
        <v>880</v>
      </c>
      <c r="H465" s="272">
        <v>112201</v>
      </c>
      <c r="I465" s="272">
        <v>81644</v>
      </c>
      <c r="J465" s="272">
        <v>193403</v>
      </c>
      <c r="K465" s="272">
        <v>2</v>
      </c>
      <c r="L465" s="272">
        <v>1</v>
      </c>
      <c r="M465" s="272" t="s">
        <v>44</v>
      </c>
      <c r="N465" s="272">
        <v>9</v>
      </c>
      <c r="O465" s="272">
        <v>33</v>
      </c>
      <c r="P465" s="272" t="s">
        <v>44</v>
      </c>
      <c r="Q465" s="272" t="s">
        <v>44</v>
      </c>
      <c r="R465" s="272" t="s">
        <v>44</v>
      </c>
      <c r="S465" s="272" t="s">
        <v>44</v>
      </c>
      <c r="T465" s="272">
        <v>92602</v>
      </c>
      <c r="U465" s="272">
        <v>5611</v>
      </c>
      <c r="V465" s="272">
        <v>3549</v>
      </c>
      <c r="W465" s="272">
        <v>43651</v>
      </c>
      <c r="X465" s="272">
        <v>33017</v>
      </c>
      <c r="Y465" s="272">
        <v>1657</v>
      </c>
      <c r="Z465" s="272">
        <v>2278819</v>
      </c>
      <c r="AA465" s="272">
        <v>406</v>
      </c>
      <c r="AB465" s="272">
        <v>710</v>
      </c>
      <c r="AC465" s="272">
        <v>1629684</v>
      </c>
      <c r="AD465" s="272">
        <v>459</v>
      </c>
      <c r="AE465" s="272">
        <v>831</v>
      </c>
      <c r="AF465" s="272">
        <v>31333156</v>
      </c>
      <c r="AG465" s="272">
        <v>718</v>
      </c>
      <c r="AH465" s="272">
        <v>1306</v>
      </c>
      <c r="AI465" s="272">
        <v>64839959</v>
      </c>
      <c r="AJ465" s="272">
        <v>1964</v>
      </c>
      <c r="AK465" s="272">
        <v>4384</v>
      </c>
      <c r="AL465" s="272">
        <v>4545988</v>
      </c>
      <c r="AM465" s="272">
        <v>2744</v>
      </c>
      <c r="AN465" s="272">
        <v>6584</v>
      </c>
      <c r="AO465" s="272">
        <v>2996</v>
      </c>
      <c r="AP465" s="272">
        <v>19</v>
      </c>
      <c r="AQ465" s="272">
        <v>29</v>
      </c>
      <c r="AR465" s="272">
        <v>0</v>
      </c>
      <c r="AS465" s="272">
        <v>189</v>
      </c>
      <c r="AT465" s="272">
        <v>2759</v>
      </c>
      <c r="AU465" s="272">
        <v>2267</v>
      </c>
      <c r="AV465" s="272">
        <v>53416</v>
      </c>
      <c r="AW465" s="272">
        <v>3295</v>
      </c>
      <c r="AX465" s="272">
        <v>32895</v>
      </c>
      <c r="AY465" s="272">
        <v>89606</v>
      </c>
      <c r="AZ465" s="272">
        <v>10415</v>
      </c>
      <c r="BA465" s="272">
        <v>7636</v>
      </c>
      <c r="BB465" s="272">
        <v>6435</v>
      </c>
      <c r="BC465" s="272">
        <v>4582</v>
      </c>
      <c r="BD465" s="272">
        <v>55065</v>
      </c>
      <c r="BE465" s="272">
        <v>45771</v>
      </c>
      <c r="BF465" s="272">
        <v>58587</v>
      </c>
      <c r="BG465" s="272">
        <v>34405</v>
      </c>
      <c r="BH465" s="272">
        <v>3862</v>
      </c>
      <c r="BI465" s="272">
        <v>1742</v>
      </c>
      <c r="BJ465" s="272" t="s">
        <v>44</v>
      </c>
      <c r="BK465" s="272" t="s">
        <v>44</v>
      </c>
      <c r="BL465" s="272" t="s">
        <v>44</v>
      </c>
      <c r="BM465" s="272" t="s">
        <v>44</v>
      </c>
      <c r="BN465" s="272" t="s">
        <v>44</v>
      </c>
      <c r="BO465" s="272" t="s">
        <v>44</v>
      </c>
      <c r="BP465" s="272" t="s">
        <v>44</v>
      </c>
      <c r="BQ465" s="272" t="s">
        <v>44</v>
      </c>
      <c r="BR465" s="272" t="s">
        <v>44</v>
      </c>
      <c r="BS465" s="272" t="s">
        <v>44</v>
      </c>
      <c r="BT465" s="272" t="s">
        <v>44</v>
      </c>
      <c r="BU465" s="272" t="s">
        <v>44</v>
      </c>
      <c r="BV465" s="272" t="s">
        <v>44</v>
      </c>
      <c r="BW465" s="272" t="s">
        <v>44</v>
      </c>
      <c r="BX465" s="272" t="s">
        <v>44</v>
      </c>
      <c r="BY465" s="272" t="s">
        <v>44</v>
      </c>
      <c r="BZ465" s="272" t="s">
        <v>44</v>
      </c>
      <c r="CA465" s="272" t="s">
        <v>44</v>
      </c>
      <c r="CB465" s="272" t="s">
        <v>44</v>
      </c>
      <c r="CC465" s="272" t="s">
        <v>44</v>
      </c>
      <c r="CD465" s="272" t="s">
        <v>44</v>
      </c>
      <c r="CE465" s="272" t="s">
        <v>44</v>
      </c>
      <c r="CF465" s="272" t="s">
        <v>44</v>
      </c>
      <c r="CG465" s="272" t="s">
        <v>44</v>
      </c>
      <c r="CH465" s="272" t="s">
        <v>44</v>
      </c>
      <c r="CI465" s="272" t="s">
        <v>44</v>
      </c>
      <c r="CJ465" s="272" t="s">
        <v>44</v>
      </c>
      <c r="CK465" s="272" t="s">
        <v>44</v>
      </c>
      <c r="CL465" s="272" t="s">
        <v>44</v>
      </c>
      <c r="CM465" s="272" t="s">
        <v>44</v>
      </c>
      <c r="CN465" s="272" t="s">
        <v>44</v>
      </c>
      <c r="CO465" s="272" t="s">
        <v>44</v>
      </c>
      <c r="CP465" s="272" t="s">
        <v>44</v>
      </c>
      <c r="CQ465" s="272" t="s">
        <v>44</v>
      </c>
      <c r="CR465" s="272" t="s">
        <v>44</v>
      </c>
      <c r="CS465" s="272" t="s">
        <v>44</v>
      </c>
      <c r="CT465" s="272" t="s">
        <v>44</v>
      </c>
      <c r="CU465" s="272" t="s">
        <v>44</v>
      </c>
      <c r="CV465" s="272" t="s">
        <v>44</v>
      </c>
      <c r="CW465" s="272" t="s">
        <v>44</v>
      </c>
      <c r="CX465" s="272">
        <v>227</v>
      </c>
      <c r="CY465" s="272">
        <v>60875</v>
      </c>
      <c r="CZ465" s="272">
        <v>268</v>
      </c>
      <c r="DA465" s="272">
        <v>484</v>
      </c>
      <c r="DB465" s="272">
        <v>3610</v>
      </c>
      <c r="DC465" s="272">
        <v>93014</v>
      </c>
      <c r="DD465" s="272">
        <v>26</v>
      </c>
      <c r="DE465" s="272">
        <v>49</v>
      </c>
      <c r="DF465" s="272" t="s">
        <v>44</v>
      </c>
      <c r="DG465" s="272" t="s">
        <v>44</v>
      </c>
      <c r="DH465" s="272" t="s">
        <v>44</v>
      </c>
      <c r="DI465" s="272" t="s">
        <v>44</v>
      </c>
      <c r="DJ465" s="272" t="s">
        <v>44</v>
      </c>
      <c r="DK465" s="272">
        <v>412</v>
      </c>
      <c r="DL465" s="250">
        <v>0</v>
      </c>
      <c r="DM465" s="250">
        <v>3703</v>
      </c>
      <c r="DN465" s="250">
        <v>0</v>
      </c>
      <c r="DO465" s="250">
        <v>1555</v>
      </c>
      <c r="DP465" s="250">
        <v>0</v>
      </c>
      <c r="DQ465" s="250">
        <v>0</v>
      </c>
      <c r="DR465" s="250">
        <v>0</v>
      </c>
      <c r="DS465" s="250">
        <v>13557902</v>
      </c>
      <c r="DT465" s="250">
        <v>3661</v>
      </c>
      <c r="DU465" s="250">
        <v>8465</v>
      </c>
      <c r="DV465" s="250">
        <v>0</v>
      </c>
      <c r="DW465" s="250">
        <v>0</v>
      </c>
      <c r="DX465" s="250">
        <v>0</v>
      </c>
      <c r="DY465" s="250">
        <v>9185600</v>
      </c>
      <c r="DZ465" s="250">
        <v>5907</v>
      </c>
      <c r="EA465" s="250">
        <v>13992</v>
      </c>
      <c r="EB465" s="155"/>
      <c r="EC465" s="75">
        <f t="shared" si="1091"/>
        <v>3</v>
      </c>
      <c r="ED465" s="74">
        <f t="shared" si="1092"/>
        <v>2019</v>
      </c>
      <c r="EE465" s="165">
        <f t="shared" si="1093"/>
        <v>43525</v>
      </c>
      <c r="EF465" s="157">
        <f t="shared" si="1094"/>
        <v>31</v>
      </c>
      <c r="EG465" s="156"/>
      <c r="EH465" s="166">
        <f>IFERROR(HLOOKUP(EH$1,$H$5:$FY$1802,MATCH($A465,$A$5:$A$1802,0),0)*HLOOKUP(EH$2,$H$5:$FY$1802,MATCH($A465,$A$5:$A$1802,0),0),$H$2)</f>
        <v>81644</v>
      </c>
      <c r="EI465" s="166" t="str">
        <f>IFERROR(HLOOKUP(EI$1,$H$5:$FY$1802,MATCH($A465,$A$5:$A$1802,0),0)*HLOOKUP(EI$2,$H$5:$FY$1802,MATCH($A465,$A$5:$A$1802,0),0),$H$2)</f>
        <v>-</v>
      </c>
      <c r="EJ465" s="166">
        <f>IFERROR(HLOOKUP(EJ$1,$H$5:$FY$1802,MATCH($A465,$A$5:$A$1802,0),0)*HLOOKUP(EJ$2,$H$5:$FY$1802,MATCH($A465,$A$5:$A$1802,0),0),$H$2)</f>
        <v>734796</v>
      </c>
      <c r="EK465" s="166">
        <f>IFERROR(HLOOKUP(EK$1,$H$5:$FY$1802,MATCH($A465,$A$5:$A$1802,0),0)*HLOOKUP(EK$2,$H$5:$FY$1802,MATCH($A465,$A$5:$A$1802,0),0),$H$2)</f>
        <v>2694252</v>
      </c>
      <c r="EL465" s="166">
        <f>IFERROR(HLOOKUP(EL$1,$H$5:$FY$1802,MATCH($A465,$A$5:$A$1802,0),0)*HLOOKUP(EL$2,$H$5:$FY$1802,MATCH($A465,$A$5:$A$1802,0),0),$H$2)</f>
        <v>3983810</v>
      </c>
      <c r="EM465" s="166">
        <f>IFERROR(HLOOKUP(EM$1,$H$5:$FY$1802,MATCH($A465,$A$5:$A$1802,0),0)*HLOOKUP(EM$2,$H$5:$FY$1802,MATCH($A465,$A$5:$A$1802,0),0),$H$2)</f>
        <v>2949219</v>
      </c>
      <c r="EN465" s="166">
        <f>IFERROR(HLOOKUP(EN$1,$H$5:$FY$1802,MATCH($A465,$A$5:$A$1802,0),0)*HLOOKUP(EN$2,$H$5:$FY$1802,MATCH($A465,$A$5:$A$1802,0),0),$H$2)</f>
        <v>57008206</v>
      </c>
      <c r="EO465" s="166">
        <f>IFERROR(HLOOKUP(EO$1,$H$5:$FY$1802,MATCH($A465,$A$5:$A$1802,0),0)*HLOOKUP(EO$2,$H$5:$FY$1802,MATCH($A465,$A$5:$A$1802,0),0),$H$2)</f>
        <v>144746528</v>
      </c>
      <c r="EP465" s="166">
        <f>IFERROR(HLOOKUP(EP$1,$H$5:$FY$1802,MATCH($A465,$A$5:$A$1802,0),0)*HLOOKUP(EP$2,$H$5:$FY$1802,MATCH($A465,$A$5:$A$1802,0),0),$H$2)</f>
        <v>10909688</v>
      </c>
      <c r="EQ465" s="166" t="str">
        <f>IFERROR(HLOOKUP(EQ$1,$H$5:$FY$1802,MATCH($A465,$A$5:$A$1802,0),0)*HLOOKUP(EQ$2,$H$5:$FY$1802,MATCH($A465,$A$5:$A$1802,0),0),$H$2)</f>
        <v>-</v>
      </c>
      <c r="ER465" s="166" t="str">
        <f>IFERROR(HLOOKUP(ER$1,$H$5:$FY$1802,MATCH($A465,$A$5:$A$1802,0),0)*HLOOKUP(ER$2,$H$5:$FY$1802,MATCH($A465,$A$5:$A$1802,0),0),$H$2)</f>
        <v>-</v>
      </c>
      <c r="ES465" s="166" t="str">
        <f>IFERROR(HLOOKUP(ES$1,$H$5:$FY$1802,MATCH($A465,$A$5:$A$1802,0),0)*HLOOKUP(ES$2,$H$5:$FY$1802,MATCH($A465,$A$5:$A$1802,0),0),$H$2)</f>
        <v>-</v>
      </c>
      <c r="ET465" s="166" t="str">
        <f>IFERROR(HLOOKUP(ET$1,$H$5:$FY$1802,MATCH($A465,$A$5:$A$1802,0),0)*HLOOKUP(ET$2,$H$5:$FY$1802,MATCH($A465,$A$5:$A$1802,0),0),$H$2)</f>
        <v>-</v>
      </c>
      <c r="EU465" s="166" t="str">
        <f>IFERROR(HLOOKUP(EU$1,$H$5:$FY$1802,MATCH($A465,$A$5:$A$1802,0),0)*HLOOKUP(EU$2,$H$5:$FY$1802,MATCH($A465,$A$5:$A$1802,0),0),$H$2)</f>
        <v>-</v>
      </c>
      <c r="EV465" s="166" t="str">
        <f>IFERROR(HLOOKUP(EV$1,$H$5:$FY$1802,MATCH($A465,$A$5:$A$1802,0),0)*HLOOKUP(EV$2,$H$5:$FY$1802,MATCH($A465,$A$5:$A$1802,0),0),$H$2)</f>
        <v>-</v>
      </c>
      <c r="EW465" s="166" t="str">
        <f>IFERROR(HLOOKUP(EW$1,$H$5:$FY$1802,MATCH($A465,$A$5:$A$1802,0),0)*HLOOKUP(EW$2,$H$5:$FY$1802,MATCH($A465,$A$5:$A$1802,0),0),$H$2)</f>
        <v>-</v>
      </c>
      <c r="EX465" s="166" t="str">
        <f>IFERROR(HLOOKUP(EX$1,$H$5:$FY$1802,MATCH($A465,$A$5:$A$1802,0),0)*HLOOKUP(EX$2,$H$5:$FY$1802,MATCH($A465,$A$5:$A$1802,0),0),$H$2)</f>
        <v>-</v>
      </c>
      <c r="EY465" s="166" t="str">
        <f>IFERROR(HLOOKUP(EY$1,$H$5:$FY$1802,MATCH($A465,$A$5:$A$1802,0),0)*HLOOKUP(EY$2,$H$5:$FY$1802,MATCH($A465,$A$5:$A$1802,0),0),$H$2)</f>
        <v>-</v>
      </c>
      <c r="EZ465" s="166" t="str">
        <f>IFERROR(HLOOKUP(EZ$1,$H$5:$FY$1802,MATCH($A465,$A$5:$A$1802,0),0)*HLOOKUP(EZ$2,$H$5:$FY$1802,MATCH($A465,$A$5:$A$1802,0),0),$H$2)</f>
        <v>-</v>
      </c>
      <c r="FA465" s="166" t="str">
        <f>IFERROR(HLOOKUP(FA$1,$H$5:$FY$1802,MATCH($A465,$A$5:$A$1802,0),0)*HLOOKUP(FA$2,$H$5:$FY$1802,MATCH($A465,$A$5:$A$1802,0),0),$H$2)</f>
        <v>-</v>
      </c>
      <c r="FB465" s="166">
        <f>IFERROR(HLOOKUP(FB$1,$H$5:$FY$1802,MATCH($A465,$A$5:$A$1802,0),0)*HLOOKUP(FB$2,$H$5:$FY$1802,MATCH($A465,$A$5:$A$1802,0),0),$H$2)</f>
        <v>109868</v>
      </c>
      <c r="FC465" s="166">
        <f>IFERROR(HLOOKUP(FC$1,$H$5:$FY$1802,MATCH($A465,$A$5:$A$1802,0),0)*HLOOKUP(FC$2,$H$5:$FY$1802,MATCH($A465,$A$5:$A$1802,0),0),$H$2)</f>
        <v>176890</v>
      </c>
      <c r="FD465" s="166">
        <f>IFERROR(HLOOKUP(FD$1,$H$5:$FY$1802,MATCH($A465,$A$5:$A$1802,0),0)*HLOOKUP(FD$2,$H$5:$FY$1802,MATCH($A465,$A$5:$A$1802,0),0),$H$2)</f>
        <v>0</v>
      </c>
      <c r="FE465" s="166">
        <f>IFERROR(HLOOKUP(FE$1,$H$5:$FY$1802,MATCH($A465,$A$5:$A$1802,0),0)*HLOOKUP(FE$2,$H$5:$FY$1802,MATCH($A465,$A$5:$A$1802,0),0),$H$2)</f>
        <v>31345895</v>
      </c>
      <c r="FF465" s="166">
        <f>IFERROR(HLOOKUP(FF$1,$H$5:$FY$1802,MATCH($A465,$A$5:$A$1802,0),0)*HLOOKUP(FF$2,$H$5:$FY$1802,MATCH($A465,$A$5:$A$1802,0),0),$H$2)</f>
        <v>0</v>
      </c>
      <c r="FG465" s="166">
        <f>IFERROR(HLOOKUP(FG$1,$H$5:$FY$1802,MATCH($A465,$A$5:$A$1802,0),0)*HLOOKUP(FG$2,$H$5:$FY$1802,MATCH($A465,$A$5:$A$1802,0),0),$H$2)</f>
        <v>21757560</v>
      </c>
      <c r="FH465" s="152"/>
      <c r="FI465" s="405">
        <f t="shared" si="1095"/>
        <v>1.8561753698093031</v>
      </c>
      <c r="FJ465" s="405">
        <f t="shared" si="1095"/>
        <v>1.3608982356086259</v>
      </c>
      <c r="FK465" s="405">
        <f t="shared" si="1096"/>
        <v>1.8131868131868132</v>
      </c>
      <c r="FL465" s="405">
        <f t="shared" si="1097"/>
        <v>1.2910679064525219</v>
      </c>
      <c r="FM465" s="405">
        <f t="shared" si="1098"/>
        <v>1.2614831275343061</v>
      </c>
      <c r="FN465" s="405">
        <f t="shared" si="1099"/>
        <v>1.0485670431376142</v>
      </c>
      <c r="FO465" s="405">
        <f t="shared" si="1100"/>
        <v>1.7744495260017568</v>
      </c>
      <c r="FP465" s="405">
        <f t="shared" si="1101"/>
        <v>1.0420389496320077</v>
      </c>
      <c r="FQ465" s="405">
        <f t="shared" si="1102"/>
        <v>2.3307181653590825</v>
      </c>
      <c r="FR465" s="405">
        <f t="shared" si="1103"/>
        <v>1.0512975256487629</v>
      </c>
      <c r="FS465" s="65"/>
    </row>
    <row r="466" spans="1:175" ht="10.35" customHeight="1" x14ac:dyDescent="0.2">
      <c r="A466" s="174" t="str">
        <f t="shared" si="1090"/>
        <v>2018-19MARCHRX8</v>
      </c>
      <c r="B466" s="176" t="str">
        <f t="shared" si="1104"/>
        <v>2018-19</v>
      </c>
      <c r="C466" s="175" t="s">
        <v>838</v>
      </c>
      <c r="D466" s="176" t="str">
        <f>INDEX($FV$16:$FW$26,MATCH($F466,$FV$16:$FV$26,0),2)</f>
        <v>Y63</v>
      </c>
      <c r="E466" s="176" t="str">
        <f>VLOOKUP($D466,$FW$8:$FX$14,2,0)</f>
        <v>North East and Yorkshire</v>
      </c>
      <c r="F466" s="275" t="s">
        <v>869</v>
      </c>
      <c r="G466" s="275" t="s">
        <v>881</v>
      </c>
      <c r="H466" s="276">
        <v>83359</v>
      </c>
      <c r="I466" s="276">
        <v>60741</v>
      </c>
      <c r="J466" s="276">
        <v>171615</v>
      </c>
      <c r="K466" s="276">
        <v>3</v>
      </c>
      <c r="L466" s="276">
        <v>1</v>
      </c>
      <c r="M466" s="276" t="s">
        <v>44</v>
      </c>
      <c r="N466" s="276">
        <v>1</v>
      </c>
      <c r="O466" s="276">
        <v>28</v>
      </c>
      <c r="P466" s="276" t="s">
        <v>44</v>
      </c>
      <c r="Q466" s="276" t="s">
        <v>44</v>
      </c>
      <c r="R466" s="276" t="s">
        <v>44</v>
      </c>
      <c r="S466" s="276" t="s">
        <v>44</v>
      </c>
      <c r="T466" s="276">
        <v>69054</v>
      </c>
      <c r="U466" s="276">
        <v>5170</v>
      </c>
      <c r="V466" s="276">
        <v>3655</v>
      </c>
      <c r="W466" s="276">
        <v>38865</v>
      </c>
      <c r="X466" s="276">
        <v>12656</v>
      </c>
      <c r="Y466" s="276">
        <v>1399</v>
      </c>
      <c r="Z466" s="276">
        <v>2088095</v>
      </c>
      <c r="AA466" s="276">
        <v>404</v>
      </c>
      <c r="AB466" s="276">
        <v>688</v>
      </c>
      <c r="AC466" s="276">
        <v>1853078</v>
      </c>
      <c r="AD466" s="276">
        <v>507</v>
      </c>
      <c r="AE466" s="276">
        <v>929</v>
      </c>
      <c r="AF466" s="276">
        <v>41205646</v>
      </c>
      <c r="AG466" s="276">
        <v>1060</v>
      </c>
      <c r="AH466" s="276">
        <v>2135</v>
      </c>
      <c r="AI466" s="276">
        <v>29060691</v>
      </c>
      <c r="AJ466" s="276">
        <v>2296</v>
      </c>
      <c r="AK466" s="276">
        <v>5382</v>
      </c>
      <c r="AL466" s="276">
        <v>4662543</v>
      </c>
      <c r="AM466" s="276">
        <v>3333</v>
      </c>
      <c r="AN466" s="276">
        <v>8465</v>
      </c>
      <c r="AO466" s="276">
        <v>4519</v>
      </c>
      <c r="AP466" s="276">
        <v>537</v>
      </c>
      <c r="AQ466" s="276">
        <v>1089</v>
      </c>
      <c r="AR466" s="276">
        <v>3790</v>
      </c>
      <c r="AS466" s="276">
        <v>331</v>
      </c>
      <c r="AT466" s="276">
        <v>2562</v>
      </c>
      <c r="AU466" s="276">
        <v>2763</v>
      </c>
      <c r="AV466" s="276">
        <v>41574</v>
      </c>
      <c r="AW466" s="276">
        <v>6714</v>
      </c>
      <c r="AX466" s="276">
        <v>16247</v>
      </c>
      <c r="AY466" s="276">
        <v>64535</v>
      </c>
      <c r="AZ466" s="276">
        <v>10724</v>
      </c>
      <c r="BA466" s="276">
        <v>8281</v>
      </c>
      <c r="BB466" s="276">
        <v>7345</v>
      </c>
      <c r="BC466" s="276">
        <v>5720</v>
      </c>
      <c r="BD466" s="276">
        <v>56119</v>
      </c>
      <c r="BE466" s="276">
        <v>43379</v>
      </c>
      <c r="BF466" s="276">
        <v>22186</v>
      </c>
      <c r="BG466" s="276">
        <v>13858</v>
      </c>
      <c r="BH466" s="276">
        <v>2791</v>
      </c>
      <c r="BI466" s="276">
        <v>1468</v>
      </c>
      <c r="BJ466" s="276" t="s">
        <v>44</v>
      </c>
      <c r="BK466" s="276" t="s">
        <v>44</v>
      </c>
      <c r="BL466" s="276" t="s">
        <v>44</v>
      </c>
      <c r="BM466" s="276" t="s">
        <v>44</v>
      </c>
      <c r="BN466" s="276" t="s">
        <v>44</v>
      </c>
      <c r="BO466" s="276" t="s">
        <v>44</v>
      </c>
      <c r="BP466" s="276" t="s">
        <v>44</v>
      </c>
      <c r="BQ466" s="276" t="s">
        <v>44</v>
      </c>
      <c r="BR466" s="276" t="s">
        <v>44</v>
      </c>
      <c r="BS466" s="276" t="s">
        <v>44</v>
      </c>
      <c r="BT466" s="276" t="s">
        <v>44</v>
      </c>
      <c r="BU466" s="276" t="s">
        <v>44</v>
      </c>
      <c r="BV466" s="276" t="s">
        <v>44</v>
      </c>
      <c r="BW466" s="276" t="s">
        <v>44</v>
      </c>
      <c r="BX466" s="276" t="s">
        <v>44</v>
      </c>
      <c r="BY466" s="276" t="s">
        <v>44</v>
      </c>
      <c r="BZ466" s="276" t="s">
        <v>44</v>
      </c>
      <c r="CA466" s="276" t="s">
        <v>44</v>
      </c>
      <c r="CB466" s="276" t="s">
        <v>44</v>
      </c>
      <c r="CC466" s="276" t="s">
        <v>44</v>
      </c>
      <c r="CD466" s="276" t="s">
        <v>44</v>
      </c>
      <c r="CE466" s="276" t="s">
        <v>44</v>
      </c>
      <c r="CF466" s="276" t="s">
        <v>44</v>
      </c>
      <c r="CG466" s="276" t="s">
        <v>44</v>
      </c>
      <c r="CH466" s="276" t="s">
        <v>44</v>
      </c>
      <c r="CI466" s="276" t="s">
        <v>44</v>
      </c>
      <c r="CJ466" s="276" t="s">
        <v>44</v>
      </c>
      <c r="CK466" s="276" t="s">
        <v>44</v>
      </c>
      <c r="CL466" s="276" t="s">
        <v>44</v>
      </c>
      <c r="CM466" s="276" t="s">
        <v>44</v>
      </c>
      <c r="CN466" s="276" t="s">
        <v>44</v>
      </c>
      <c r="CO466" s="276" t="s">
        <v>44</v>
      </c>
      <c r="CP466" s="276" t="s">
        <v>44</v>
      </c>
      <c r="CQ466" s="276" t="s">
        <v>44</v>
      </c>
      <c r="CR466" s="276" t="s">
        <v>44</v>
      </c>
      <c r="CS466" s="276" t="s">
        <v>44</v>
      </c>
      <c r="CT466" s="276" t="s">
        <v>44</v>
      </c>
      <c r="CU466" s="276" t="s">
        <v>44</v>
      </c>
      <c r="CV466" s="276" t="s">
        <v>44</v>
      </c>
      <c r="CW466" s="276" t="s">
        <v>44</v>
      </c>
      <c r="CX466" s="276">
        <v>0</v>
      </c>
      <c r="CY466" s="276">
        <v>0</v>
      </c>
      <c r="CZ466" s="276">
        <v>0</v>
      </c>
      <c r="DA466" s="276">
        <v>0</v>
      </c>
      <c r="DB466" s="276">
        <v>2860</v>
      </c>
      <c r="DC466" s="276">
        <v>79518</v>
      </c>
      <c r="DD466" s="276">
        <v>28</v>
      </c>
      <c r="DE466" s="276">
        <v>49</v>
      </c>
      <c r="DF466" s="276" t="s">
        <v>44</v>
      </c>
      <c r="DG466" s="276" t="s">
        <v>44</v>
      </c>
      <c r="DH466" s="276" t="s">
        <v>44</v>
      </c>
      <c r="DI466" s="276" t="s">
        <v>44</v>
      </c>
      <c r="DJ466" s="276" t="s">
        <v>44</v>
      </c>
      <c r="DK466" s="276">
        <v>25</v>
      </c>
      <c r="DL466" s="252">
        <v>3719</v>
      </c>
      <c r="DM466" s="252">
        <v>170</v>
      </c>
      <c r="DN466" s="252">
        <v>37</v>
      </c>
      <c r="DO466" s="252">
        <v>2494</v>
      </c>
      <c r="DP466" s="252">
        <v>13175426</v>
      </c>
      <c r="DQ466" s="252">
        <v>3543</v>
      </c>
      <c r="DR466" s="252">
        <v>7420</v>
      </c>
      <c r="DS466" s="252">
        <v>631765</v>
      </c>
      <c r="DT466" s="252">
        <v>3716</v>
      </c>
      <c r="DU466" s="252">
        <v>6840</v>
      </c>
      <c r="DV466" s="252">
        <v>246281</v>
      </c>
      <c r="DW466" s="252">
        <v>6656</v>
      </c>
      <c r="DX466" s="252">
        <v>12563</v>
      </c>
      <c r="DY466" s="252">
        <v>15192642</v>
      </c>
      <c r="DZ466" s="252">
        <v>6092</v>
      </c>
      <c r="EA466" s="252">
        <v>13943</v>
      </c>
      <c r="EB466" s="177"/>
      <c r="EC466" s="167">
        <f t="shared" si="1091"/>
        <v>3</v>
      </c>
      <c r="ED466" s="174">
        <f t="shared" si="1092"/>
        <v>2019</v>
      </c>
      <c r="EE466" s="173">
        <f t="shared" si="1093"/>
        <v>43525</v>
      </c>
      <c r="EF466" s="150">
        <f t="shared" si="1094"/>
        <v>31</v>
      </c>
      <c r="EG466" s="178"/>
      <c r="EH466" s="179">
        <f>IFERROR(HLOOKUP(EH$1,$H$5:$FY$1802,MATCH($A466,$A$5:$A$1802,0),0)*HLOOKUP(EH$2,$H$5:$FY$1802,MATCH($A466,$A$5:$A$1802,0),0),$H$2)</f>
        <v>60741</v>
      </c>
      <c r="EI466" s="179" t="str">
        <f>IFERROR(HLOOKUP(EI$1,$H$5:$FY$1802,MATCH($A466,$A$5:$A$1802,0),0)*HLOOKUP(EI$2,$H$5:$FY$1802,MATCH($A466,$A$5:$A$1802,0),0),$H$2)</f>
        <v>-</v>
      </c>
      <c r="EJ466" s="179">
        <f>IFERROR(HLOOKUP(EJ$1,$H$5:$FY$1802,MATCH($A466,$A$5:$A$1802,0),0)*HLOOKUP(EJ$2,$H$5:$FY$1802,MATCH($A466,$A$5:$A$1802,0),0),$H$2)</f>
        <v>60741</v>
      </c>
      <c r="EK466" s="179">
        <f>IFERROR(HLOOKUP(EK$1,$H$5:$FY$1802,MATCH($A466,$A$5:$A$1802,0),0)*HLOOKUP(EK$2,$H$5:$FY$1802,MATCH($A466,$A$5:$A$1802,0),0),$H$2)</f>
        <v>1700748</v>
      </c>
      <c r="EL466" s="179">
        <f>IFERROR(HLOOKUP(EL$1,$H$5:$FY$1802,MATCH($A466,$A$5:$A$1802,0),0)*HLOOKUP(EL$2,$H$5:$FY$1802,MATCH($A466,$A$5:$A$1802,0),0),$H$2)</f>
        <v>3556960</v>
      </c>
      <c r="EM466" s="179">
        <f>IFERROR(HLOOKUP(EM$1,$H$5:$FY$1802,MATCH($A466,$A$5:$A$1802,0),0)*HLOOKUP(EM$2,$H$5:$FY$1802,MATCH($A466,$A$5:$A$1802,0),0),$H$2)</f>
        <v>3395495</v>
      </c>
      <c r="EN466" s="179">
        <f>IFERROR(HLOOKUP(EN$1,$H$5:$FY$1802,MATCH($A466,$A$5:$A$1802,0),0)*HLOOKUP(EN$2,$H$5:$FY$1802,MATCH($A466,$A$5:$A$1802,0),0),$H$2)</f>
        <v>82976775</v>
      </c>
      <c r="EO466" s="179">
        <f>IFERROR(HLOOKUP(EO$1,$H$5:$FY$1802,MATCH($A466,$A$5:$A$1802,0),0)*HLOOKUP(EO$2,$H$5:$FY$1802,MATCH($A466,$A$5:$A$1802,0),0),$H$2)</f>
        <v>68114592</v>
      </c>
      <c r="EP466" s="179">
        <f>IFERROR(HLOOKUP(EP$1,$H$5:$FY$1802,MATCH($A466,$A$5:$A$1802,0),0)*HLOOKUP(EP$2,$H$5:$FY$1802,MATCH($A466,$A$5:$A$1802,0),0),$H$2)</f>
        <v>11842535</v>
      </c>
      <c r="EQ466" s="179" t="str">
        <f>IFERROR(HLOOKUP(EQ$1,$H$5:$FY$1802,MATCH($A466,$A$5:$A$1802,0),0)*HLOOKUP(EQ$2,$H$5:$FY$1802,MATCH($A466,$A$5:$A$1802,0),0),$H$2)</f>
        <v>-</v>
      </c>
      <c r="ER466" s="179" t="str">
        <f>IFERROR(HLOOKUP(ER$1,$H$5:$FY$1802,MATCH($A466,$A$5:$A$1802,0),0)*HLOOKUP(ER$2,$H$5:$FY$1802,MATCH($A466,$A$5:$A$1802,0),0),$H$2)</f>
        <v>-</v>
      </c>
      <c r="ES466" s="179" t="str">
        <f>IFERROR(HLOOKUP(ES$1,$H$5:$FY$1802,MATCH($A466,$A$5:$A$1802,0),0)*HLOOKUP(ES$2,$H$5:$FY$1802,MATCH($A466,$A$5:$A$1802,0),0),$H$2)</f>
        <v>-</v>
      </c>
      <c r="ET466" s="179" t="str">
        <f>IFERROR(HLOOKUP(ET$1,$H$5:$FY$1802,MATCH($A466,$A$5:$A$1802,0),0)*HLOOKUP(ET$2,$H$5:$FY$1802,MATCH($A466,$A$5:$A$1802,0),0),$H$2)</f>
        <v>-</v>
      </c>
      <c r="EU466" s="179" t="str">
        <f>IFERROR(HLOOKUP(EU$1,$H$5:$FY$1802,MATCH($A466,$A$5:$A$1802,0),0)*HLOOKUP(EU$2,$H$5:$FY$1802,MATCH($A466,$A$5:$A$1802,0),0),$H$2)</f>
        <v>-</v>
      </c>
      <c r="EV466" s="179" t="str">
        <f>IFERROR(HLOOKUP(EV$1,$H$5:$FY$1802,MATCH($A466,$A$5:$A$1802,0),0)*HLOOKUP(EV$2,$H$5:$FY$1802,MATCH($A466,$A$5:$A$1802,0),0),$H$2)</f>
        <v>-</v>
      </c>
      <c r="EW466" s="179" t="str">
        <f>IFERROR(HLOOKUP(EW$1,$H$5:$FY$1802,MATCH($A466,$A$5:$A$1802,0),0)*HLOOKUP(EW$2,$H$5:$FY$1802,MATCH($A466,$A$5:$A$1802,0),0),$H$2)</f>
        <v>-</v>
      </c>
      <c r="EX466" s="179" t="str">
        <f>IFERROR(HLOOKUP(EX$1,$H$5:$FY$1802,MATCH($A466,$A$5:$A$1802,0),0)*HLOOKUP(EX$2,$H$5:$FY$1802,MATCH($A466,$A$5:$A$1802,0),0),$H$2)</f>
        <v>-</v>
      </c>
      <c r="EY466" s="179" t="str">
        <f>IFERROR(HLOOKUP(EY$1,$H$5:$FY$1802,MATCH($A466,$A$5:$A$1802,0),0)*HLOOKUP(EY$2,$H$5:$FY$1802,MATCH($A466,$A$5:$A$1802,0),0),$H$2)</f>
        <v>-</v>
      </c>
      <c r="EZ466" s="179" t="str">
        <f>IFERROR(HLOOKUP(EZ$1,$H$5:$FY$1802,MATCH($A466,$A$5:$A$1802,0),0)*HLOOKUP(EZ$2,$H$5:$FY$1802,MATCH($A466,$A$5:$A$1802,0),0),$H$2)</f>
        <v>-</v>
      </c>
      <c r="FA466" s="179" t="str">
        <f>IFERROR(HLOOKUP(FA$1,$H$5:$FY$1802,MATCH($A466,$A$5:$A$1802,0),0)*HLOOKUP(FA$2,$H$5:$FY$1802,MATCH($A466,$A$5:$A$1802,0),0),$H$2)</f>
        <v>-</v>
      </c>
      <c r="FB466" s="179">
        <f>IFERROR(HLOOKUP(FB$1,$H$5:$FY$1802,MATCH($A466,$A$5:$A$1802,0),0)*HLOOKUP(FB$2,$H$5:$FY$1802,MATCH($A466,$A$5:$A$1802,0),0),$H$2)</f>
        <v>0</v>
      </c>
      <c r="FC466" s="179">
        <f>IFERROR(HLOOKUP(FC$1,$H$5:$FY$1802,MATCH($A466,$A$5:$A$1802,0),0)*HLOOKUP(FC$2,$H$5:$FY$1802,MATCH($A466,$A$5:$A$1802,0),0),$H$2)</f>
        <v>140140</v>
      </c>
      <c r="FD466" s="179">
        <f>IFERROR(HLOOKUP(FD$1,$H$5:$FY$1802,MATCH($A466,$A$5:$A$1802,0),0)*HLOOKUP(FD$2,$H$5:$FY$1802,MATCH($A466,$A$5:$A$1802,0),0),$H$2)</f>
        <v>27594980</v>
      </c>
      <c r="FE466" s="179">
        <f>IFERROR(HLOOKUP(FE$1,$H$5:$FY$1802,MATCH($A466,$A$5:$A$1802,0),0)*HLOOKUP(FE$2,$H$5:$FY$1802,MATCH($A466,$A$5:$A$1802,0),0),$H$2)</f>
        <v>1162800</v>
      </c>
      <c r="FF466" s="179">
        <f>IFERROR(HLOOKUP(FF$1,$H$5:$FY$1802,MATCH($A466,$A$5:$A$1802,0),0)*HLOOKUP(FF$2,$H$5:$FY$1802,MATCH($A466,$A$5:$A$1802,0),0),$H$2)</f>
        <v>464831</v>
      </c>
      <c r="FG466" s="179">
        <f>IFERROR(HLOOKUP(FG$1,$H$5:$FY$1802,MATCH($A466,$A$5:$A$1802,0),0)*HLOOKUP(FG$2,$H$5:$FY$1802,MATCH($A466,$A$5:$A$1802,0),0),$H$2)</f>
        <v>34773842</v>
      </c>
      <c r="FH466" s="151"/>
      <c r="FI466" s="407">
        <f t="shared" si="1095"/>
        <v>2.0742746615087042</v>
      </c>
      <c r="FJ466" s="407">
        <f t="shared" si="1095"/>
        <v>1.6017408123791101</v>
      </c>
      <c r="FK466" s="407">
        <f t="shared" si="1096"/>
        <v>2.0095759233926129</v>
      </c>
      <c r="FL466" s="407">
        <f t="shared" si="1097"/>
        <v>1.5649794801641588</v>
      </c>
      <c r="FM466" s="407">
        <f t="shared" si="1098"/>
        <v>1.4439469960118358</v>
      </c>
      <c r="FN466" s="407">
        <f t="shared" si="1099"/>
        <v>1.1161456323169947</v>
      </c>
      <c r="FO466" s="407">
        <f t="shared" si="1100"/>
        <v>1.7530025284450064</v>
      </c>
      <c r="FP466" s="407">
        <f t="shared" si="1101"/>
        <v>1.0949747155499368</v>
      </c>
      <c r="FQ466" s="407">
        <f t="shared" si="1102"/>
        <v>1.9949964260185846</v>
      </c>
      <c r="FR466" s="407">
        <f t="shared" si="1103"/>
        <v>1.0493209435310937</v>
      </c>
      <c r="FS466" s="408"/>
    </row>
    <row r="467" spans="1:175" ht="10.35" customHeight="1" x14ac:dyDescent="0.2">
      <c r="A467" s="80" t="str">
        <f t="shared" si="1090"/>
        <v>2019-20APRILRX9</v>
      </c>
      <c r="B467" s="169" t="str">
        <f t="shared" si="1104"/>
        <v>2019-20</v>
      </c>
      <c r="C467" s="77" t="s">
        <v>839</v>
      </c>
      <c r="D467" s="169" t="str">
        <f>INDEX($FV$16:$FW$26,MATCH($F467,$FV$16:$FV$26,0),2)</f>
        <v>Y60</v>
      </c>
      <c r="E467" s="169" t="str">
        <f>VLOOKUP($D467,$FW$8:$FX$14,2,0)</f>
        <v>Midlands</v>
      </c>
      <c r="F467" s="269" t="s">
        <v>845</v>
      </c>
      <c r="G467" s="269" t="s">
        <v>871</v>
      </c>
      <c r="H467" s="270">
        <v>81447</v>
      </c>
      <c r="I467" s="270">
        <v>65190</v>
      </c>
      <c r="J467" s="270">
        <v>174155</v>
      </c>
      <c r="K467" s="270">
        <v>3</v>
      </c>
      <c r="L467" s="270">
        <v>2</v>
      </c>
      <c r="M467" s="270">
        <v>3</v>
      </c>
      <c r="N467" s="270">
        <v>4</v>
      </c>
      <c r="O467" s="270">
        <v>33</v>
      </c>
      <c r="P467" s="270" t="s">
        <v>44</v>
      </c>
      <c r="Q467" s="270" t="s">
        <v>44</v>
      </c>
      <c r="R467" s="270" t="s">
        <v>44</v>
      </c>
      <c r="S467" s="270" t="s">
        <v>44</v>
      </c>
      <c r="T467" s="270">
        <v>61645</v>
      </c>
      <c r="U467" s="270">
        <v>5790</v>
      </c>
      <c r="V467" s="270">
        <v>3834</v>
      </c>
      <c r="W467" s="270">
        <v>35707</v>
      </c>
      <c r="X467" s="270">
        <v>12231</v>
      </c>
      <c r="Y467" s="270">
        <v>687</v>
      </c>
      <c r="Z467" s="270">
        <v>2533354</v>
      </c>
      <c r="AA467" s="270">
        <v>438</v>
      </c>
      <c r="AB467" s="270">
        <v>782</v>
      </c>
      <c r="AC467" s="270">
        <v>3693159</v>
      </c>
      <c r="AD467" s="270">
        <v>963</v>
      </c>
      <c r="AE467" s="270">
        <v>2216</v>
      </c>
      <c r="AF467" s="270">
        <v>55550560</v>
      </c>
      <c r="AG467" s="270">
        <v>1556</v>
      </c>
      <c r="AH467" s="270">
        <v>3267</v>
      </c>
      <c r="AI467" s="270">
        <v>43137508</v>
      </c>
      <c r="AJ467" s="270">
        <v>3527</v>
      </c>
      <c r="AK467" s="270">
        <v>8868</v>
      </c>
      <c r="AL467" s="270">
        <v>2774881</v>
      </c>
      <c r="AM467" s="270">
        <v>4039</v>
      </c>
      <c r="AN467" s="270">
        <v>8700</v>
      </c>
      <c r="AO467" s="270">
        <v>4124</v>
      </c>
      <c r="AP467" s="270">
        <v>1591</v>
      </c>
      <c r="AQ467" s="270">
        <v>872</v>
      </c>
      <c r="AR467" s="270">
        <v>11</v>
      </c>
      <c r="AS467" s="270">
        <v>856</v>
      </c>
      <c r="AT467" s="270">
        <v>805</v>
      </c>
      <c r="AU467" s="270">
        <v>9</v>
      </c>
      <c r="AV467" s="270">
        <v>38251</v>
      </c>
      <c r="AW467" s="270">
        <v>2786</v>
      </c>
      <c r="AX467" s="270">
        <v>16484</v>
      </c>
      <c r="AY467" s="270">
        <v>57521</v>
      </c>
      <c r="AZ467" s="270">
        <v>10618</v>
      </c>
      <c r="BA467" s="270">
        <v>8415</v>
      </c>
      <c r="BB467" s="270">
        <v>7258</v>
      </c>
      <c r="BC467" s="270">
        <v>5841</v>
      </c>
      <c r="BD467" s="270">
        <v>45663</v>
      </c>
      <c r="BE467" s="270">
        <v>38289</v>
      </c>
      <c r="BF467" s="270">
        <v>16496</v>
      </c>
      <c r="BG467" s="270">
        <v>12709</v>
      </c>
      <c r="BH467" s="270">
        <v>826</v>
      </c>
      <c r="BI467" s="270">
        <v>672</v>
      </c>
      <c r="BJ467" s="270" t="s">
        <v>44</v>
      </c>
      <c r="BK467" s="270" t="s">
        <v>44</v>
      </c>
      <c r="BL467" s="270" t="s">
        <v>44</v>
      </c>
      <c r="BM467" s="270" t="s">
        <v>44</v>
      </c>
      <c r="BN467" s="270" t="s">
        <v>44</v>
      </c>
      <c r="BO467" s="270" t="s">
        <v>44</v>
      </c>
      <c r="BP467" s="270" t="s">
        <v>44</v>
      </c>
      <c r="BQ467" s="270" t="s">
        <v>44</v>
      </c>
      <c r="BR467" s="270" t="s">
        <v>44</v>
      </c>
      <c r="BS467" s="270" t="s">
        <v>44</v>
      </c>
      <c r="BT467" s="270" t="s">
        <v>44</v>
      </c>
      <c r="BU467" s="270" t="s">
        <v>44</v>
      </c>
      <c r="BV467" s="270" t="s">
        <v>44</v>
      </c>
      <c r="BW467" s="270" t="s">
        <v>44</v>
      </c>
      <c r="BX467" s="270" t="s">
        <v>44</v>
      </c>
      <c r="BY467" s="270" t="s">
        <v>44</v>
      </c>
      <c r="BZ467" s="270" t="s">
        <v>44</v>
      </c>
      <c r="CA467" s="270" t="s">
        <v>44</v>
      </c>
      <c r="CB467" s="270" t="s">
        <v>44</v>
      </c>
      <c r="CC467" s="270" t="s">
        <v>44</v>
      </c>
      <c r="CD467" s="270" t="s">
        <v>44</v>
      </c>
      <c r="CE467" s="270" t="s">
        <v>44</v>
      </c>
      <c r="CF467" s="270" t="s">
        <v>44</v>
      </c>
      <c r="CG467" s="270" t="s">
        <v>44</v>
      </c>
      <c r="CH467" s="270" t="s">
        <v>44</v>
      </c>
      <c r="CI467" s="270" t="s">
        <v>44</v>
      </c>
      <c r="CJ467" s="270" t="s">
        <v>44</v>
      </c>
      <c r="CK467" s="270" t="s">
        <v>44</v>
      </c>
      <c r="CL467" s="270" t="s">
        <v>44</v>
      </c>
      <c r="CM467" s="270" t="s">
        <v>44</v>
      </c>
      <c r="CN467" s="270" t="s">
        <v>44</v>
      </c>
      <c r="CO467" s="270" t="s">
        <v>44</v>
      </c>
      <c r="CP467" s="270" t="s">
        <v>44</v>
      </c>
      <c r="CQ467" s="270" t="s">
        <v>44</v>
      </c>
      <c r="CR467" s="270" t="s">
        <v>44</v>
      </c>
      <c r="CS467" s="270" t="s">
        <v>44</v>
      </c>
      <c r="CT467" s="270" t="s">
        <v>44</v>
      </c>
      <c r="CU467" s="270" t="s">
        <v>44</v>
      </c>
      <c r="CV467" s="270" t="s">
        <v>44</v>
      </c>
      <c r="CW467" s="270" t="s">
        <v>44</v>
      </c>
      <c r="CX467" s="270">
        <v>318</v>
      </c>
      <c r="CY467" s="270">
        <v>90464</v>
      </c>
      <c r="CZ467" s="270">
        <v>284</v>
      </c>
      <c r="DA467" s="270">
        <v>507</v>
      </c>
      <c r="DB467" s="270">
        <v>2968</v>
      </c>
      <c r="DC467" s="270">
        <v>109510</v>
      </c>
      <c r="DD467" s="270">
        <v>37</v>
      </c>
      <c r="DE467" s="270">
        <v>68</v>
      </c>
      <c r="DF467" s="270">
        <v>32</v>
      </c>
      <c r="DG467" s="270">
        <v>44093</v>
      </c>
      <c r="DH467" s="270">
        <v>1378</v>
      </c>
      <c r="DI467" s="270">
        <v>3277</v>
      </c>
      <c r="DJ467" s="270">
        <v>25</v>
      </c>
      <c r="DK467" s="270">
        <v>0</v>
      </c>
      <c r="DL467" s="249">
        <v>494</v>
      </c>
      <c r="DM467" s="249">
        <v>665</v>
      </c>
      <c r="DN467" s="249">
        <v>4</v>
      </c>
      <c r="DO467" s="249">
        <v>1943</v>
      </c>
      <c r="DP467" s="249">
        <v>2099982</v>
      </c>
      <c r="DQ467" s="249">
        <v>4251</v>
      </c>
      <c r="DR467" s="249">
        <v>9098</v>
      </c>
      <c r="DS467" s="249">
        <v>3088147</v>
      </c>
      <c r="DT467" s="249">
        <v>4644</v>
      </c>
      <c r="DU467" s="249">
        <v>9025</v>
      </c>
      <c r="DV467" s="249">
        <v>10316</v>
      </c>
      <c r="DW467" s="249">
        <v>2579</v>
      </c>
      <c r="DX467" s="249">
        <v>3314</v>
      </c>
      <c r="DY467" s="249">
        <v>12379062</v>
      </c>
      <c r="DZ467" s="249">
        <v>6371</v>
      </c>
      <c r="EA467" s="249">
        <v>13759</v>
      </c>
      <c r="EB467" s="155"/>
      <c r="EC467" s="170">
        <f t="shared" si="1091"/>
        <v>4</v>
      </c>
      <c r="ED467" s="74">
        <f t="shared" si="1092"/>
        <v>2019</v>
      </c>
      <c r="EE467" s="165">
        <f t="shared" si="1093"/>
        <v>43556</v>
      </c>
      <c r="EF467" s="157">
        <f t="shared" si="1094"/>
        <v>30</v>
      </c>
      <c r="EG467" s="156"/>
      <c r="EH467" s="171">
        <f>IFERROR(HLOOKUP(EH$1,$H$5:$FY$1802,MATCH($A467,$A$5:$A$1802,0),0)*HLOOKUP(EH$2,$H$5:$FY$1802,MATCH($A467,$A$5:$A$1802,0),0),$H$2)</f>
        <v>130380</v>
      </c>
      <c r="EI467" s="171">
        <f>IFERROR(HLOOKUP(EI$1,$H$5:$FY$1802,MATCH($A467,$A$5:$A$1802,0),0)*HLOOKUP(EI$2,$H$5:$FY$1802,MATCH($A467,$A$5:$A$1802,0),0),$H$2)</f>
        <v>195570</v>
      </c>
      <c r="EJ467" s="171">
        <f>IFERROR(HLOOKUP(EJ$1,$H$5:$FY$1802,MATCH($A467,$A$5:$A$1802,0),0)*HLOOKUP(EJ$2,$H$5:$FY$1802,MATCH($A467,$A$5:$A$1802,0),0),$H$2)</f>
        <v>260760</v>
      </c>
      <c r="EK467" s="171">
        <f>IFERROR(HLOOKUP(EK$1,$H$5:$FY$1802,MATCH($A467,$A$5:$A$1802,0),0)*HLOOKUP(EK$2,$H$5:$FY$1802,MATCH($A467,$A$5:$A$1802,0),0),$H$2)</f>
        <v>2151270</v>
      </c>
      <c r="EL467" s="171">
        <f>IFERROR(HLOOKUP(EL$1,$H$5:$FY$1802,MATCH($A467,$A$5:$A$1802,0),0)*HLOOKUP(EL$2,$H$5:$FY$1802,MATCH($A467,$A$5:$A$1802,0),0),$H$2)</f>
        <v>4527780</v>
      </c>
      <c r="EM467" s="171">
        <f>IFERROR(HLOOKUP(EM$1,$H$5:$FY$1802,MATCH($A467,$A$5:$A$1802,0),0)*HLOOKUP(EM$2,$H$5:$FY$1802,MATCH($A467,$A$5:$A$1802,0),0),$H$2)</f>
        <v>8496144</v>
      </c>
      <c r="EN467" s="171">
        <f>IFERROR(HLOOKUP(EN$1,$H$5:$FY$1802,MATCH($A467,$A$5:$A$1802,0),0)*HLOOKUP(EN$2,$H$5:$FY$1802,MATCH($A467,$A$5:$A$1802,0),0),$H$2)</f>
        <v>116654769</v>
      </c>
      <c r="EO467" s="171">
        <f>IFERROR(HLOOKUP(EO$1,$H$5:$FY$1802,MATCH($A467,$A$5:$A$1802,0),0)*HLOOKUP(EO$2,$H$5:$FY$1802,MATCH($A467,$A$5:$A$1802,0),0),$H$2)</f>
        <v>108464508</v>
      </c>
      <c r="EP467" s="171">
        <f>IFERROR(HLOOKUP(EP$1,$H$5:$FY$1802,MATCH($A467,$A$5:$A$1802,0),0)*HLOOKUP(EP$2,$H$5:$FY$1802,MATCH($A467,$A$5:$A$1802,0),0),$H$2)</f>
        <v>5976900</v>
      </c>
      <c r="EQ467" s="171" t="str">
        <f>IFERROR(HLOOKUP(EQ$1,$H$5:$FY$1802,MATCH($A467,$A$5:$A$1802,0),0)*HLOOKUP(EQ$2,$H$5:$FY$1802,MATCH($A467,$A$5:$A$1802,0),0),$H$2)</f>
        <v>-</v>
      </c>
      <c r="ER467" s="171" t="str">
        <f>IFERROR(HLOOKUP(ER$1,$H$5:$FY$1802,MATCH($A467,$A$5:$A$1802,0),0)*HLOOKUP(ER$2,$H$5:$FY$1802,MATCH($A467,$A$5:$A$1802,0),0),$H$2)</f>
        <v>-</v>
      </c>
      <c r="ES467" s="171" t="str">
        <f>IFERROR(HLOOKUP(ES$1,$H$5:$FY$1802,MATCH($A467,$A$5:$A$1802,0),0)*HLOOKUP(ES$2,$H$5:$FY$1802,MATCH($A467,$A$5:$A$1802,0),0),$H$2)</f>
        <v>-</v>
      </c>
      <c r="ET467" s="171" t="str">
        <f>IFERROR(HLOOKUP(ET$1,$H$5:$FY$1802,MATCH($A467,$A$5:$A$1802,0),0)*HLOOKUP(ET$2,$H$5:$FY$1802,MATCH($A467,$A$5:$A$1802,0),0),$H$2)</f>
        <v>-</v>
      </c>
      <c r="EU467" s="171" t="str">
        <f>IFERROR(HLOOKUP(EU$1,$H$5:$FY$1802,MATCH($A467,$A$5:$A$1802,0),0)*HLOOKUP(EU$2,$H$5:$FY$1802,MATCH($A467,$A$5:$A$1802,0),0),$H$2)</f>
        <v>-</v>
      </c>
      <c r="EV467" s="171" t="str">
        <f>IFERROR(HLOOKUP(EV$1,$H$5:$FY$1802,MATCH($A467,$A$5:$A$1802,0),0)*HLOOKUP(EV$2,$H$5:$FY$1802,MATCH($A467,$A$5:$A$1802,0),0),$H$2)</f>
        <v>-</v>
      </c>
      <c r="EW467" s="171" t="str">
        <f>IFERROR(HLOOKUP(EW$1,$H$5:$FY$1802,MATCH($A467,$A$5:$A$1802,0),0)*HLOOKUP(EW$2,$H$5:$FY$1802,MATCH($A467,$A$5:$A$1802,0),0),$H$2)</f>
        <v>-</v>
      </c>
      <c r="EX467" s="171" t="str">
        <f>IFERROR(HLOOKUP(EX$1,$H$5:$FY$1802,MATCH($A467,$A$5:$A$1802,0),0)*HLOOKUP(EX$2,$H$5:$FY$1802,MATCH($A467,$A$5:$A$1802,0),0),$H$2)</f>
        <v>-</v>
      </c>
      <c r="EY467" s="171" t="str">
        <f>IFERROR(HLOOKUP(EY$1,$H$5:$FY$1802,MATCH($A467,$A$5:$A$1802,0),0)*HLOOKUP(EY$2,$H$5:$FY$1802,MATCH($A467,$A$5:$A$1802,0),0),$H$2)</f>
        <v>-</v>
      </c>
      <c r="EZ467" s="171" t="str">
        <f>IFERROR(HLOOKUP(EZ$1,$H$5:$FY$1802,MATCH($A467,$A$5:$A$1802,0),0)*HLOOKUP(EZ$2,$H$5:$FY$1802,MATCH($A467,$A$5:$A$1802,0),0),$H$2)</f>
        <v>-</v>
      </c>
      <c r="FA467" s="171">
        <f>IFERROR(HLOOKUP(FA$1,$H$5:$FY$1802,MATCH($A467,$A$5:$A$1802,0),0)*HLOOKUP(FA$2,$H$5:$FY$1802,MATCH($A467,$A$5:$A$1802,0),0),$H$2)</f>
        <v>104864</v>
      </c>
      <c r="FB467" s="171">
        <f>IFERROR(HLOOKUP(FB$1,$H$5:$FY$1802,MATCH($A467,$A$5:$A$1802,0),0)*HLOOKUP(FB$2,$H$5:$FY$1802,MATCH($A467,$A$5:$A$1802,0),0),$H$2)</f>
        <v>161226</v>
      </c>
      <c r="FC467" s="171">
        <f>IFERROR(HLOOKUP(FC$1,$H$5:$FY$1802,MATCH($A467,$A$5:$A$1802,0),0)*HLOOKUP(FC$2,$H$5:$FY$1802,MATCH($A467,$A$5:$A$1802,0),0),$H$2)</f>
        <v>201824</v>
      </c>
      <c r="FD467" s="171">
        <f>IFERROR(HLOOKUP(FD$1,$H$5:$FY$1802,MATCH($A467,$A$5:$A$1802,0),0)*HLOOKUP(FD$2,$H$5:$FY$1802,MATCH($A467,$A$5:$A$1802,0),0),$H$2)</f>
        <v>4494412</v>
      </c>
      <c r="FE467" s="171">
        <f>IFERROR(HLOOKUP(FE$1,$H$5:$FY$1802,MATCH($A467,$A$5:$A$1802,0),0)*HLOOKUP(FE$2,$H$5:$FY$1802,MATCH($A467,$A$5:$A$1802,0),0),$H$2)</f>
        <v>6001625</v>
      </c>
      <c r="FF467" s="171">
        <f>IFERROR(HLOOKUP(FF$1,$H$5:$FY$1802,MATCH($A467,$A$5:$A$1802,0),0)*HLOOKUP(FF$2,$H$5:$FY$1802,MATCH($A467,$A$5:$A$1802,0),0),$H$2)</f>
        <v>13256</v>
      </c>
      <c r="FG467" s="171">
        <f>IFERROR(HLOOKUP(FG$1,$H$5:$FY$1802,MATCH($A467,$A$5:$A$1802,0),0)*HLOOKUP(FG$2,$H$5:$FY$1802,MATCH($A467,$A$5:$A$1802,0),0),$H$2)</f>
        <v>26733737</v>
      </c>
      <c r="FH467" s="152"/>
      <c r="FI467" s="405">
        <f t="shared" si="1095"/>
        <v>1.8338514680483593</v>
      </c>
      <c r="FJ467" s="405">
        <f t="shared" si="1095"/>
        <v>1.4533678756476685</v>
      </c>
      <c r="FK467" s="405">
        <f t="shared" si="1096"/>
        <v>1.8930620761606678</v>
      </c>
      <c r="FL467" s="405">
        <f t="shared" si="1097"/>
        <v>1.5234741784037558</v>
      </c>
      <c r="FM467" s="405">
        <f t="shared" si="1098"/>
        <v>1.2788248802755762</v>
      </c>
      <c r="FN467" s="405">
        <f t="shared" si="1099"/>
        <v>1.0723107513932841</v>
      </c>
      <c r="FO467" s="405">
        <f t="shared" si="1100"/>
        <v>1.348704112501022</v>
      </c>
      <c r="FP467" s="405">
        <f t="shared" si="1101"/>
        <v>1.0390810236284851</v>
      </c>
      <c r="FQ467" s="405">
        <f t="shared" si="1102"/>
        <v>1.2023289665211063</v>
      </c>
      <c r="FR467" s="405">
        <f t="shared" si="1103"/>
        <v>0.97816593886462877</v>
      </c>
      <c r="FS467" s="65"/>
    </row>
    <row r="468" spans="1:175" ht="10.35" customHeight="1" x14ac:dyDescent="0.2">
      <c r="A468" s="74" t="str">
        <f t="shared" si="1090"/>
        <v>2019-20APRILRYC</v>
      </c>
      <c r="B468" s="163" t="str">
        <f t="shared" si="1104"/>
        <v>2019-20</v>
      </c>
      <c r="C468" s="26" t="s">
        <v>839</v>
      </c>
      <c r="D468" s="163" t="str">
        <f>INDEX($FV$16:$FW$26,MATCH($F468,$FV$16:$FV$26,0),2)</f>
        <v>Y61</v>
      </c>
      <c r="E468" s="163" t="str">
        <f>VLOOKUP($D468,$FW$8:$FX$14,2,0)</f>
        <v>East of England</v>
      </c>
      <c r="F468" s="271" t="s">
        <v>849</v>
      </c>
      <c r="G468" s="271" t="s">
        <v>872</v>
      </c>
      <c r="H468" s="272">
        <v>104242</v>
      </c>
      <c r="I468" s="272">
        <v>67493</v>
      </c>
      <c r="J468" s="272">
        <v>323463</v>
      </c>
      <c r="K468" s="272">
        <v>5</v>
      </c>
      <c r="L468" s="272">
        <v>1</v>
      </c>
      <c r="M468" s="272">
        <v>6</v>
      </c>
      <c r="N468" s="272">
        <v>24</v>
      </c>
      <c r="O468" s="272">
        <v>77</v>
      </c>
      <c r="P468" s="272" t="s">
        <v>44</v>
      </c>
      <c r="Q468" s="272" t="s">
        <v>44</v>
      </c>
      <c r="R468" s="272" t="s">
        <v>44</v>
      </c>
      <c r="S468" s="272" t="s">
        <v>44</v>
      </c>
      <c r="T468" s="272">
        <v>71027</v>
      </c>
      <c r="U468" s="272">
        <v>6975</v>
      </c>
      <c r="V468" s="272">
        <v>4559</v>
      </c>
      <c r="W468" s="272">
        <v>42070</v>
      </c>
      <c r="X468" s="272">
        <v>11322</v>
      </c>
      <c r="Y468" s="272">
        <v>1899</v>
      </c>
      <c r="Z468" s="272">
        <v>3291725</v>
      </c>
      <c r="AA468" s="272">
        <v>472</v>
      </c>
      <c r="AB468" s="272">
        <v>848</v>
      </c>
      <c r="AC468" s="272">
        <v>3380091</v>
      </c>
      <c r="AD468" s="272">
        <v>741</v>
      </c>
      <c r="AE468" s="272">
        <v>1317</v>
      </c>
      <c r="AF468" s="272">
        <v>67772303</v>
      </c>
      <c r="AG468" s="272">
        <v>1611</v>
      </c>
      <c r="AH468" s="272">
        <v>3323</v>
      </c>
      <c r="AI468" s="272">
        <v>63413592</v>
      </c>
      <c r="AJ468" s="272">
        <v>5601</v>
      </c>
      <c r="AK468" s="272">
        <v>14654</v>
      </c>
      <c r="AL468" s="272">
        <v>10560807</v>
      </c>
      <c r="AM468" s="272">
        <v>5561</v>
      </c>
      <c r="AN468" s="272">
        <v>15050</v>
      </c>
      <c r="AO468" s="272">
        <v>4573</v>
      </c>
      <c r="AP468" s="272">
        <v>74</v>
      </c>
      <c r="AQ468" s="272">
        <v>3147</v>
      </c>
      <c r="AR468" s="272">
        <v>711</v>
      </c>
      <c r="AS468" s="272">
        <v>33</v>
      </c>
      <c r="AT468" s="272">
        <v>1319</v>
      </c>
      <c r="AU468" s="272">
        <v>1205</v>
      </c>
      <c r="AV468" s="272">
        <v>41798</v>
      </c>
      <c r="AW468" s="272">
        <v>2006</v>
      </c>
      <c r="AX468" s="272">
        <v>22650</v>
      </c>
      <c r="AY468" s="272">
        <v>66454</v>
      </c>
      <c r="AZ468" s="272">
        <v>16282</v>
      </c>
      <c r="BA468" s="272">
        <v>11650</v>
      </c>
      <c r="BB468" s="272">
        <v>10487</v>
      </c>
      <c r="BC468" s="272">
        <v>7654</v>
      </c>
      <c r="BD468" s="272">
        <v>65838</v>
      </c>
      <c r="BE468" s="272">
        <v>47597</v>
      </c>
      <c r="BF468" s="272">
        <v>21976</v>
      </c>
      <c r="BG468" s="272">
        <v>12344</v>
      </c>
      <c r="BH468" s="272">
        <v>3449</v>
      </c>
      <c r="BI468" s="272">
        <v>2035</v>
      </c>
      <c r="BJ468" s="272" t="s">
        <v>44</v>
      </c>
      <c r="BK468" s="272" t="s">
        <v>44</v>
      </c>
      <c r="BL468" s="272" t="s">
        <v>44</v>
      </c>
      <c r="BM468" s="272" t="s">
        <v>44</v>
      </c>
      <c r="BN468" s="272" t="s">
        <v>44</v>
      </c>
      <c r="BO468" s="272" t="s">
        <v>44</v>
      </c>
      <c r="BP468" s="272" t="s">
        <v>44</v>
      </c>
      <c r="BQ468" s="272" t="s">
        <v>44</v>
      </c>
      <c r="BR468" s="272" t="s">
        <v>44</v>
      </c>
      <c r="BS468" s="272" t="s">
        <v>44</v>
      </c>
      <c r="BT468" s="272" t="s">
        <v>44</v>
      </c>
      <c r="BU468" s="272" t="s">
        <v>44</v>
      </c>
      <c r="BV468" s="272" t="s">
        <v>44</v>
      </c>
      <c r="BW468" s="272" t="s">
        <v>44</v>
      </c>
      <c r="BX468" s="272" t="s">
        <v>44</v>
      </c>
      <c r="BY468" s="272" t="s">
        <v>44</v>
      </c>
      <c r="BZ468" s="272" t="s">
        <v>44</v>
      </c>
      <c r="CA468" s="272" t="s">
        <v>44</v>
      </c>
      <c r="CB468" s="272" t="s">
        <v>44</v>
      </c>
      <c r="CC468" s="272" t="s">
        <v>44</v>
      </c>
      <c r="CD468" s="272" t="s">
        <v>44</v>
      </c>
      <c r="CE468" s="272" t="s">
        <v>44</v>
      </c>
      <c r="CF468" s="272" t="s">
        <v>44</v>
      </c>
      <c r="CG468" s="272" t="s">
        <v>44</v>
      </c>
      <c r="CH468" s="272" t="s">
        <v>44</v>
      </c>
      <c r="CI468" s="272" t="s">
        <v>44</v>
      </c>
      <c r="CJ468" s="272" t="s">
        <v>44</v>
      </c>
      <c r="CK468" s="272" t="s">
        <v>44</v>
      </c>
      <c r="CL468" s="272" t="s">
        <v>44</v>
      </c>
      <c r="CM468" s="272" t="s">
        <v>44</v>
      </c>
      <c r="CN468" s="272" t="s">
        <v>44</v>
      </c>
      <c r="CO468" s="272" t="s">
        <v>44</v>
      </c>
      <c r="CP468" s="272" t="s">
        <v>44</v>
      </c>
      <c r="CQ468" s="272" t="s">
        <v>44</v>
      </c>
      <c r="CR468" s="272" t="s">
        <v>44</v>
      </c>
      <c r="CS468" s="272" t="s">
        <v>44</v>
      </c>
      <c r="CT468" s="272" t="s">
        <v>44</v>
      </c>
      <c r="CU468" s="272" t="s">
        <v>44</v>
      </c>
      <c r="CV468" s="272" t="s">
        <v>44</v>
      </c>
      <c r="CW468" s="272" t="s">
        <v>44</v>
      </c>
      <c r="CX468" s="272">
        <v>542</v>
      </c>
      <c r="CY468" s="272">
        <v>148490</v>
      </c>
      <c r="CZ468" s="272">
        <v>274</v>
      </c>
      <c r="DA468" s="272">
        <v>481</v>
      </c>
      <c r="DB468" s="272">
        <v>6636</v>
      </c>
      <c r="DC468" s="272">
        <v>247827</v>
      </c>
      <c r="DD468" s="272">
        <v>37</v>
      </c>
      <c r="DE468" s="272">
        <v>66</v>
      </c>
      <c r="DF468" s="272">
        <v>145</v>
      </c>
      <c r="DG468" s="272">
        <v>230992</v>
      </c>
      <c r="DH468" s="272">
        <v>1593</v>
      </c>
      <c r="DI468" s="272">
        <v>3198</v>
      </c>
      <c r="DJ468" s="272">
        <v>129</v>
      </c>
      <c r="DK468" s="272">
        <v>35</v>
      </c>
      <c r="DL468" s="250">
        <v>800</v>
      </c>
      <c r="DM468" s="250">
        <v>410</v>
      </c>
      <c r="DN468" s="250">
        <v>31</v>
      </c>
      <c r="DO468" s="250">
        <v>1168</v>
      </c>
      <c r="DP468" s="250">
        <v>6852830</v>
      </c>
      <c r="DQ468" s="250">
        <v>8566</v>
      </c>
      <c r="DR468" s="250">
        <v>20325</v>
      </c>
      <c r="DS468" s="250">
        <v>3786708</v>
      </c>
      <c r="DT468" s="250">
        <v>9236</v>
      </c>
      <c r="DU468" s="250">
        <v>23026</v>
      </c>
      <c r="DV468" s="250">
        <v>363652</v>
      </c>
      <c r="DW468" s="250">
        <v>11731</v>
      </c>
      <c r="DX468" s="250">
        <v>26123</v>
      </c>
      <c r="DY468" s="250">
        <v>14259632</v>
      </c>
      <c r="DZ468" s="250">
        <v>12209</v>
      </c>
      <c r="EA468" s="250">
        <v>30518</v>
      </c>
      <c r="EB468" s="155"/>
      <c r="EC468" s="75">
        <f t="shared" si="1091"/>
        <v>4</v>
      </c>
      <c r="ED468" s="74">
        <f t="shared" si="1092"/>
        <v>2019</v>
      </c>
      <c r="EE468" s="165">
        <f t="shared" si="1093"/>
        <v>43556</v>
      </c>
      <c r="EF468" s="157">
        <f t="shared" si="1094"/>
        <v>30</v>
      </c>
      <c r="EG468" s="156"/>
      <c r="EH468" s="166">
        <f>IFERROR(HLOOKUP(EH$1,$H$5:$FY$1802,MATCH($A468,$A$5:$A$1802,0),0)*HLOOKUP(EH$2,$H$5:$FY$1802,MATCH($A468,$A$5:$A$1802,0),0),$H$2)</f>
        <v>67493</v>
      </c>
      <c r="EI468" s="166">
        <f>IFERROR(HLOOKUP(EI$1,$H$5:$FY$1802,MATCH($A468,$A$5:$A$1802,0),0)*HLOOKUP(EI$2,$H$5:$FY$1802,MATCH($A468,$A$5:$A$1802,0),0),$H$2)</f>
        <v>404958</v>
      </c>
      <c r="EJ468" s="166">
        <f>IFERROR(HLOOKUP(EJ$1,$H$5:$FY$1802,MATCH($A468,$A$5:$A$1802,0),0)*HLOOKUP(EJ$2,$H$5:$FY$1802,MATCH($A468,$A$5:$A$1802,0),0),$H$2)</f>
        <v>1619832</v>
      </c>
      <c r="EK468" s="166">
        <f>IFERROR(HLOOKUP(EK$1,$H$5:$FY$1802,MATCH($A468,$A$5:$A$1802,0),0)*HLOOKUP(EK$2,$H$5:$FY$1802,MATCH($A468,$A$5:$A$1802,0),0),$H$2)</f>
        <v>5196961</v>
      </c>
      <c r="EL468" s="166">
        <f>IFERROR(HLOOKUP(EL$1,$H$5:$FY$1802,MATCH($A468,$A$5:$A$1802,0),0)*HLOOKUP(EL$2,$H$5:$FY$1802,MATCH($A468,$A$5:$A$1802,0),0),$H$2)</f>
        <v>5914800</v>
      </c>
      <c r="EM468" s="166">
        <f>IFERROR(HLOOKUP(EM$1,$H$5:$FY$1802,MATCH($A468,$A$5:$A$1802,0),0)*HLOOKUP(EM$2,$H$5:$FY$1802,MATCH($A468,$A$5:$A$1802,0),0),$H$2)</f>
        <v>6004203</v>
      </c>
      <c r="EN468" s="166">
        <f>IFERROR(HLOOKUP(EN$1,$H$5:$FY$1802,MATCH($A468,$A$5:$A$1802,0),0)*HLOOKUP(EN$2,$H$5:$FY$1802,MATCH($A468,$A$5:$A$1802,0),0),$H$2)</f>
        <v>139798610</v>
      </c>
      <c r="EO468" s="166">
        <f>IFERROR(HLOOKUP(EO$1,$H$5:$FY$1802,MATCH($A468,$A$5:$A$1802,0),0)*HLOOKUP(EO$2,$H$5:$FY$1802,MATCH($A468,$A$5:$A$1802,0),0),$H$2)</f>
        <v>165912588</v>
      </c>
      <c r="EP468" s="166">
        <f>IFERROR(HLOOKUP(EP$1,$H$5:$FY$1802,MATCH($A468,$A$5:$A$1802,0),0)*HLOOKUP(EP$2,$H$5:$FY$1802,MATCH($A468,$A$5:$A$1802,0),0),$H$2)</f>
        <v>28579950</v>
      </c>
      <c r="EQ468" s="166" t="str">
        <f>IFERROR(HLOOKUP(EQ$1,$H$5:$FY$1802,MATCH($A468,$A$5:$A$1802,0),0)*HLOOKUP(EQ$2,$H$5:$FY$1802,MATCH($A468,$A$5:$A$1802,0),0),$H$2)</f>
        <v>-</v>
      </c>
      <c r="ER468" s="166" t="str">
        <f>IFERROR(HLOOKUP(ER$1,$H$5:$FY$1802,MATCH($A468,$A$5:$A$1802,0),0)*HLOOKUP(ER$2,$H$5:$FY$1802,MATCH($A468,$A$5:$A$1802,0),0),$H$2)</f>
        <v>-</v>
      </c>
      <c r="ES468" s="166" t="str">
        <f>IFERROR(HLOOKUP(ES$1,$H$5:$FY$1802,MATCH($A468,$A$5:$A$1802,0),0)*HLOOKUP(ES$2,$H$5:$FY$1802,MATCH($A468,$A$5:$A$1802,0),0),$H$2)</f>
        <v>-</v>
      </c>
      <c r="ET468" s="166" t="str">
        <f>IFERROR(HLOOKUP(ET$1,$H$5:$FY$1802,MATCH($A468,$A$5:$A$1802,0),0)*HLOOKUP(ET$2,$H$5:$FY$1802,MATCH($A468,$A$5:$A$1802,0),0),$H$2)</f>
        <v>-</v>
      </c>
      <c r="EU468" s="166" t="str">
        <f>IFERROR(HLOOKUP(EU$1,$H$5:$FY$1802,MATCH($A468,$A$5:$A$1802,0),0)*HLOOKUP(EU$2,$H$5:$FY$1802,MATCH($A468,$A$5:$A$1802,0),0),$H$2)</f>
        <v>-</v>
      </c>
      <c r="EV468" s="166" t="str">
        <f>IFERROR(HLOOKUP(EV$1,$H$5:$FY$1802,MATCH($A468,$A$5:$A$1802,0),0)*HLOOKUP(EV$2,$H$5:$FY$1802,MATCH($A468,$A$5:$A$1802,0),0),$H$2)</f>
        <v>-</v>
      </c>
      <c r="EW468" s="166" t="str">
        <f>IFERROR(HLOOKUP(EW$1,$H$5:$FY$1802,MATCH($A468,$A$5:$A$1802,0),0)*HLOOKUP(EW$2,$H$5:$FY$1802,MATCH($A468,$A$5:$A$1802,0),0),$H$2)</f>
        <v>-</v>
      </c>
      <c r="EX468" s="166" t="str">
        <f>IFERROR(HLOOKUP(EX$1,$H$5:$FY$1802,MATCH($A468,$A$5:$A$1802,0),0)*HLOOKUP(EX$2,$H$5:$FY$1802,MATCH($A468,$A$5:$A$1802,0),0),$H$2)</f>
        <v>-</v>
      </c>
      <c r="EY468" s="166" t="str">
        <f>IFERROR(HLOOKUP(EY$1,$H$5:$FY$1802,MATCH($A468,$A$5:$A$1802,0),0)*HLOOKUP(EY$2,$H$5:$FY$1802,MATCH($A468,$A$5:$A$1802,0),0),$H$2)</f>
        <v>-</v>
      </c>
      <c r="EZ468" s="166" t="str">
        <f>IFERROR(HLOOKUP(EZ$1,$H$5:$FY$1802,MATCH($A468,$A$5:$A$1802,0),0)*HLOOKUP(EZ$2,$H$5:$FY$1802,MATCH($A468,$A$5:$A$1802,0),0),$H$2)</f>
        <v>-</v>
      </c>
      <c r="FA468" s="166">
        <f>IFERROR(HLOOKUP(FA$1,$H$5:$FY$1802,MATCH($A468,$A$5:$A$1802,0),0)*HLOOKUP(FA$2,$H$5:$FY$1802,MATCH($A468,$A$5:$A$1802,0),0),$H$2)</f>
        <v>463710</v>
      </c>
      <c r="FB468" s="166">
        <f>IFERROR(HLOOKUP(FB$1,$H$5:$FY$1802,MATCH($A468,$A$5:$A$1802,0),0)*HLOOKUP(FB$2,$H$5:$FY$1802,MATCH($A468,$A$5:$A$1802,0),0),$H$2)</f>
        <v>260702</v>
      </c>
      <c r="FC468" s="166">
        <f>IFERROR(HLOOKUP(FC$1,$H$5:$FY$1802,MATCH($A468,$A$5:$A$1802,0),0)*HLOOKUP(FC$2,$H$5:$FY$1802,MATCH($A468,$A$5:$A$1802,0),0),$H$2)</f>
        <v>437976</v>
      </c>
      <c r="FD468" s="166">
        <f>IFERROR(HLOOKUP(FD$1,$H$5:$FY$1802,MATCH($A468,$A$5:$A$1802,0),0)*HLOOKUP(FD$2,$H$5:$FY$1802,MATCH($A468,$A$5:$A$1802,0),0),$H$2)</f>
        <v>16260000</v>
      </c>
      <c r="FE468" s="166">
        <f>IFERROR(HLOOKUP(FE$1,$H$5:$FY$1802,MATCH($A468,$A$5:$A$1802,0),0)*HLOOKUP(FE$2,$H$5:$FY$1802,MATCH($A468,$A$5:$A$1802,0),0),$H$2)</f>
        <v>9440660</v>
      </c>
      <c r="FF468" s="166">
        <f>IFERROR(HLOOKUP(FF$1,$H$5:$FY$1802,MATCH($A468,$A$5:$A$1802,0),0)*HLOOKUP(FF$2,$H$5:$FY$1802,MATCH($A468,$A$5:$A$1802,0),0),$H$2)</f>
        <v>809813</v>
      </c>
      <c r="FG468" s="166">
        <f>IFERROR(HLOOKUP(FG$1,$H$5:$FY$1802,MATCH($A468,$A$5:$A$1802,0),0)*HLOOKUP(FG$2,$H$5:$FY$1802,MATCH($A468,$A$5:$A$1802,0),0),$H$2)</f>
        <v>35645024</v>
      </c>
      <c r="FH468" s="152"/>
      <c r="FI468" s="405">
        <f t="shared" si="1095"/>
        <v>2.334336917562724</v>
      </c>
      <c r="FJ468" s="405">
        <f t="shared" si="1095"/>
        <v>1.6702508960573477</v>
      </c>
      <c r="FK468" s="405">
        <f t="shared" si="1096"/>
        <v>2.3002851502522481</v>
      </c>
      <c r="FL468" s="405">
        <f t="shared" si="1097"/>
        <v>1.6788769466988374</v>
      </c>
      <c r="FM468" s="405">
        <f t="shared" si="1098"/>
        <v>1.564963156643689</v>
      </c>
      <c r="FN468" s="405">
        <f t="shared" si="1099"/>
        <v>1.1313762776325171</v>
      </c>
      <c r="FO468" s="405">
        <f t="shared" si="1100"/>
        <v>1.9409998233527646</v>
      </c>
      <c r="FP468" s="405">
        <f t="shared" si="1101"/>
        <v>1.0902667373255608</v>
      </c>
      <c r="FQ468" s="405">
        <f t="shared" si="1102"/>
        <v>1.8162190626645602</v>
      </c>
      <c r="FR468" s="405">
        <f t="shared" si="1103"/>
        <v>1.0716166403370195</v>
      </c>
      <c r="FS468" s="65"/>
    </row>
    <row r="469" spans="1:175" ht="10.35" customHeight="1" x14ac:dyDescent="0.2">
      <c r="A469" s="74" t="str">
        <f t="shared" si="1090"/>
        <v>2019-20APRILR1F</v>
      </c>
      <c r="B469" s="163" t="str">
        <f t="shared" si="1104"/>
        <v>2019-20</v>
      </c>
      <c r="C469" s="26" t="s">
        <v>839</v>
      </c>
      <c r="D469" s="163" t="str">
        <f>INDEX($FV$16:$FW$26,MATCH($F469,$FV$16:$FV$26,0),2)</f>
        <v>Y59</v>
      </c>
      <c r="E469" s="163" t="str">
        <f>VLOOKUP($D469,$FW$8:$FX$14,2,0)</f>
        <v>South East</v>
      </c>
      <c r="F469" s="271" t="s">
        <v>852</v>
      </c>
      <c r="G469" s="271" t="s">
        <v>873</v>
      </c>
      <c r="H469" s="272">
        <v>2614</v>
      </c>
      <c r="I469" s="272">
        <v>1448</v>
      </c>
      <c r="J469" s="272">
        <v>13026</v>
      </c>
      <c r="K469" s="272">
        <v>9</v>
      </c>
      <c r="L469" s="272">
        <v>1</v>
      </c>
      <c r="M469" s="272">
        <v>11</v>
      </c>
      <c r="N469" s="272">
        <v>44</v>
      </c>
      <c r="O469" s="272">
        <v>202</v>
      </c>
      <c r="P469" s="272" t="s">
        <v>44</v>
      </c>
      <c r="Q469" s="272" t="s">
        <v>44</v>
      </c>
      <c r="R469" s="272" t="s">
        <v>44</v>
      </c>
      <c r="S469" s="272" t="s">
        <v>44</v>
      </c>
      <c r="T469" s="272">
        <v>1961</v>
      </c>
      <c r="U469" s="272">
        <v>105</v>
      </c>
      <c r="V469" s="272">
        <v>72</v>
      </c>
      <c r="W469" s="272">
        <v>802</v>
      </c>
      <c r="X469" s="272">
        <v>742</v>
      </c>
      <c r="Y469" s="272">
        <v>79</v>
      </c>
      <c r="Z469" s="272">
        <v>68774</v>
      </c>
      <c r="AA469" s="272">
        <v>655</v>
      </c>
      <c r="AB469" s="272">
        <v>1148</v>
      </c>
      <c r="AC469" s="272">
        <v>62702</v>
      </c>
      <c r="AD469" s="272">
        <v>871</v>
      </c>
      <c r="AE469" s="272">
        <v>1731</v>
      </c>
      <c r="AF469" s="272">
        <v>962231</v>
      </c>
      <c r="AG469" s="272">
        <v>1200</v>
      </c>
      <c r="AH469" s="272">
        <v>2346</v>
      </c>
      <c r="AI469" s="272">
        <v>2598385</v>
      </c>
      <c r="AJ469" s="272">
        <v>3502</v>
      </c>
      <c r="AK469" s="272">
        <v>8091</v>
      </c>
      <c r="AL469" s="272">
        <v>572065</v>
      </c>
      <c r="AM469" s="272">
        <v>7241</v>
      </c>
      <c r="AN469" s="272">
        <v>15897</v>
      </c>
      <c r="AO469" s="272">
        <v>118</v>
      </c>
      <c r="AP469" s="272">
        <v>1</v>
      </c>
      <c r="AQ469" s="272">
        <v>2</v>
      </c>
      <c r="AR469" s="272">
        <v>6</v>
      </c>
      <c r="AS469" s="272">
        <v>2</v>
      </c>
      <c r="AT469" s="272">
        <v>113</v>
      </c>
      <c r="AU469" s="272">
        <v>0</v>
      </c>
      <c r="AV469" s="272">
        <v>1202</v>
      </c>
      <c r="AW469" s="272">
        <v>39</v>
      </c>
      <c r="AX469" s="272">
        <v>602</v>
      </c>
      <c r="AY469" s="272">
        <v>1843</v>
      </c>
      <c r="AZ469" s="272">
        <v>162</v>
      </c>
      <c r="BA469" s="272">
        <v>134</v>
      </c>
      <c r="BB469" s="272">
        <v>115</v>
      </c>
      <c r="BC469" s="272">
        <v>95</v>
      </c>
      <c r="BD469" s="272">
        <v>936</v>
      </c>
      <c r="BE469" s="272">
        <v>867</v>
      </c>
      <c r="BF469" s="272">
        <v>913</v>
      </c>
      <c r="BG469" s="272">
        <v>790</v>
      </c>
      <c r="BH469" s="272">
        <v>95</v>
      </c>
      <c r="BI469" s="272">
        <v>86</v>
      </c>
      <c r="BJ469" s="272" t="s">
        <v>44</v>
      </c>
      <c r="BK469" s="272" t="s">
        <v>44</v>
      </c>
      <c r="BL469" s="272" t="s">
        <v>44</v>
      </c>
      <c r="BM469" s="272" t="s">
        <v>44</v>
      </c>
      <c r="BN469" s="272" t="s">
        <v>44</v>
      </c>
      <c r="BO469" s="272" t="s">
        <v>44</v>
      </c>
      <c r="BP469" s="272" t="s">
        <v>44</v>
      </c>
      <c r="BQ469" s="272" t="s">
        <v>44</v>
      </c>
      <c r="BR469" s="272" t="s">
        <v>44</v>
      </c>
      <c r="BS469" s="272" t="s">
        <v>44</v>
      </c>
      <c r="BT469" s="272" t="s">
        <v>44</v>
      </c>
      <c r="BU469" s="272" t="s">
        <v>44</v>
      </c>
      <c r="BV469" s="272" t="s">
        <v>44</v>
      </c>
      <c r="BW469" s="272" t="s">
        <v>44</v>
      </c>
      <c r="BX469" s="272" t="s">
        <v>44</v>
      </c>
      <c r="BY469" s="272" t="s">
        <v>44</v>
      </c>
      <c r="BZ469" s="272" t="s">
        <v>44</v>
      </c>
      <c r="CA469" s="272" t="s">
        <v>44</v>
      </c>
      <c r="CB469" s="272" t="s">
        <v>44</v>
      </c>
      <c r="CC469" s="272" t="s">
        <v>44</v>
      </c>
      <c r="CD469" s="272" t="s">
        <v>44</v>
      </c>
      <c r="CE469" s="272" t="s">
        <v>44</v>
      </c>
      <c r="CF469" s="272" t="s">
        <v>44</v>
      </c>
      <c r="CG469" s="272" t="s">
        <v>44</v>
      </c>
      <c r="CH469" s="272" t="s">
        <v>44</v>
      </c>
      <c r="CI469" s="272" t="s">
        <v>44</v>
      </c>
      <c r="CJ469" s="272" t="s">
        <v>44</v>
      </c>
      <c r="CK469" s="272" t="s">
        <v>44</v>
      </c>
      <c r="CL469" s="272" t="s">
        <v>44</v>
      </c>
      <c r="CM469" s="272" t="s">
        <v>44</v>
      </c>
      <c r="CN469" s="272" t="s">
        <v>44</v>
      </c>
      <c r="CO469" s="272" t="s">
        <v>44</v>
      </c>
      <c r="CP469" s="272" t="s">
        <v>44</v>
      </c>
      <c r="CQ469" s="272" t="s">
        <v>44</v>
      </c>
      <c r="CR469" s="272" t="s">
        <v>44</v>
      </c>
      <c r="CS469" s="272" t="s">
        <v>44</v>
      </c>
      <c r="CT469" s="272" t="s">
        <v>44</v>
      </c>
      <c r="CU469" s="272" t="s">
        <v>44</v>
      </c>
      <c r="CV469" s="272" t="s">
        <v>44</v>
      </c>
      <c r="CW469" s="272" t="s">
        <v>44</v>
      </c>
      <c r="CX469" s="272">
        <v>9</v>
      </c>
      <c r="CY469" s="272">
        <v>3274</v>
      </c>
      <c r="CZ469" s="272">
        <v>364</v>
      </c>
      <c r="DA469" s="272">
        <v>640</v>
      </c>
      <c r="DB469" s="272">
        <v>89</v>
      </c>
      <c r="DC469" s="272">
        <v>4130</v>
      </c>
      <c r="DD469" s="272">
        <v>46</v>
      </c>
      <c r="DE469" s="272">
        <v>77</v>
      </c>
      <c r="DF469" s="272">
        <v>0</v>
      </c>
      <c r="DG469" s="272">
        <v>0</v>
      </c>
      <c r="DH469" s="272">
        <v>0</v>
      </c>
      <c r="DI469" s="272">
        <v>0</v>
      </c>
      <c r="DJ469" s="272">
        <v>0</v>
      </c>
      <c r="DK469" s="272">
        <v>3</v>
      </c>
      <c r="DL469" s="250">
        <v>58</v>
      </c>
      <c r="DM469" s="250">
        <v>43</v>
      </c>
      <c r="DN469" s="250">
        <v>0</v>
      </c>
      <c r="DO469" s="250">
        <v>11</v>
      </c>
      <c r="DP469" s="250">
        <v>198326</v>
      </c>
      <c r="DQ469" s="250">
        <v>3419</v>
      </c>
      <c r="DR469" s="250">
        <v>5926</v>
      </c>
      <c r="DS469" s="250">
        <v>317461</v>
      </c>
      <c r="DT469" s="250">
        <v>7383</v>
      </c>
      <c r="DU469" s="250">
        <v>12559</v>
      </c>
      <c r="DV469" s="250">
        <v>0</v>
      </c>
      <c r="DW469" s="250">
        <v>0</v>
      </c>
      <c r="DX469" s="250">
        <v>0</v>
      </c>
      <c r="DY469" s="250">
        <v>59516</v>
      </c>
      <c r="DZ469" s="250">
        <v>5411</v>
      </c>
      <c r="EA469" s="250">
        <v>15560</v>
      </c>
      <c r="EB469" s="155"/>
      <c r="EC469" s="75">
        <f t="shared" si="1091"/>
        <v>4</v>
      </c>
      <c r="ED469" s="74">
        <f t="shared" si="1092"/>
        <v>2019</v>
      </c>
      <c r="EE469" s="165">
        <f t="shared" si="1093"/>
        <v>43556</v>
      </c>
      <c r="EF469" s="157">
        <f t="shared" si="1094"/>
        <v>30</v>
      </c>
      <c r="EG469" s="156"/>
      <c r="EH469" s="166">
        <f>IFERROR(HLOOKUP(EH$1,$H$5:$FY$1802,MATCH($A469,$A$5:$A$1802,0),0)*HLOOKUP(EH$2,$H$5:$FY$1802,MATCH($A469,$A$5:$A$1802,0),0),$H$2)</f>
        <v>1448</v>
      </c>
      <c r="EI469" s="166">
        <f>IFERROR(HLOOKUP(EI$1,$H$5:$FY$1802,MATCH($A469,$A$5:$A$1802,0),0)*HLOOKUP(EI$2,$H$5:$FY$1802,MATCH($A469,$A$5:$A$1802,0),0),$H$2)</f>
        <v>15928</v>
      </c>
      <c r="EJ469" s="166">
        <f>IFERROR(HLOOKUP(EJ$1,$H$5:$FY$1802,MATCH($A469,$A$5:$A$1802,0),0)*HLOOKUP(EJ$2,$H$5:$FY$1802,MATCH($A469,$A$5:$A$1802,0),0),$H$2)</f>
        <v>63712</v>
      </c>
      <c r="EK469" s="166">
        <f>IFERROR(HLOOKUP(EK$1,$H$5:$FY$1802,MATCH($A469,$A$5:$A$1802,0),0)*HLOOKUP(EK$2,$H$5:$FY$1802,MATCH($A469,$A$5:$A$1802,0),0),$H$2)</f>
        <v>292496</v>
      </c>
      <c r="EL469" s="166">
        <f>IFERROR(HLOOKUP(EL$1,$H$5:$FY$1802,MATCH($A469,$A$5:$A$1802,0),0)*HLOOKUP(EL$2,$H$5:$FY$1802,MATCH($A469,$A$5:$A$1802,0),0),$H$2)</f>
        <v>120540</v>
      </c>
      <c r="EM469" s="166">
        <f>IFERROR(HLOOKUP(EM$1,$H$5:$FY$1802,MATCH($A469,$A$5:$A$1802,0),0)*HLOOKUP(EM$2,$H$5:$FY$1802,MATCH($A469,$A$5:$A$1802,0),0),$H$2)</f>
        <v>124632</v>
      </c>
      <c r="EN469" s="166">
        <f>IFERROR(HLOOKUP(EN$1,$H$5:$FY$1802,MATCH($A469,$A$5:$A$1802,0),0)*HLOOKUP(EN$2,$H$5:$FY$1802,MATCH($A469,$A$5:$A$1802,0),0),$H$2)</f>
        <v>1881492</v>
      </c>
      <c r="EO469" s="166">
        <f>IFERROR(HLOOKUP(EO$1,$H$5:$FY$1802,MATCH($A469,$A$5:$A$1802,0),0)*HLOOKUP(EO$2,$H$5:$FY$1802,MATCH($A469,$A$5:$A$1802,0),0),$H$2)</f>
        <v>6003522</v>
      </c>
      <c r="EP469" s="166">
        <f>IFERROR(HLOOKUP(EP$1,$H$5:$FY$1802,MATCH($A469,$A$5:$A$1802,0),0)*HLOOKUP(EP$2,$H$5:$FY$1802,MATCH($A469,$A$5:$A$1802,0),0),$H$2)</f>
        <v>1255863</v>
      </c>
      <c r="EQ469" s="166" t="str">
        <f>IFERROR(HLOOKUP(EQ$1,$H$5:$FY$1802,MATCH($A469,$A$5:$A$1802,0),0)*HLOOKUP(EQ$2,$H$5:$FY$1802,MATCH($A469,$A$5:$A$1802,0),0),$H$2)</f>
        <v>-</v>
      </c>
      <c r="ER469" s="166" t="str">
        <f>IFERROR(HLOOKUP(ER$1,$H$5:$FY$1802,MATCH($A469,$A$5:$A$1802,0),0)*HLOOKUP(ER$2,$H$5:$FY$1802,MATCH($A469,$A$5:$A$1802,0),0),$H$2)</f>
        <v>-</v>
      </c>
      <c r="ES469" s="166" t="str">
        <f>IFERROR(HLOOKUP(ES$1,$H$5:$FY$1802,MATCH($A469,$A$5:$A$1802,0),0)*HLOOKUP(ES$2,$H$5:$FY$1802,MATCH($A469,$A$5:$A$1802,0),0),$H$2)</f>
        <v>-</v>
      </c>
      <c r="ET469" s="166" t="str">
        <f>IFERROR(HLOOKUP(ET$1,$H$5:$FY$1802,MATCH($A469,$A$5:$A$1802,0),0)*HLOOKUP(ET$2,$H$5:$FY$1802,MATCH($A469,$A$5:$A$1802,0),0),$H$2)</f>
        <v>-</v>
      </c>
      <c r="EU469" s="166" t="str">
        <f>IFERROR(HLOOKUP(EU$1,$H$5:$FY$1802,MATCH($A469,$A$5:$A$1802,0),0)*HLOOKUP(EU$2,$H$5:$FY$1802,MATCH($A469,$A$5:$A$1802,0),0),$H$2)</f>
        <v>-</v>
      </c>
      <c r="EV469" s="166" t="str">
        <f>IFERROR(HLOOKUP(EV$1,$H$5:$FY$1802,MATCH($A469,$A$5:$A$1802,0),0)*HLOOKUP(EV$2,$H$5:$FY$1802,MATCH($A469,$A$5:$A$1802,0),0),$H$2)</f>
        <v>-</v>
      </c>
      <c r="EW469" s="166" t="str">
        <f>IFERROR(HLOOKUP(EW$1,$H$5:$FY$1802,MATCH($A469,$A$5:$A$1802,0),0)*HLOOKUP(EW$2,$H$5:$FY$1802,MATCH($A469,$A$5:$A$1802,0),0),$H$2)</f>
        <v>-</v>
      </c>
      <c r="EX469" s="166" t="str">
        <f>IFERROR(HLOOKUP(EX$1,$H$5:$FY$1802,MATCH($A469,$A$5:$A$1802,0),0)*HLOOKUP(EX$2,$H$5:$FY$1802,MATCH($A469,$A$5:$A$1802,0),0),$H$2)</f>
        <v>-</v>
      </c>
      <c r="EY469" s="166" t="str">
        <f>IFERROR(HLOOKUP(EY$1,$H$5:$FY$1802,MATCH($A469,$A$5:$A$1802,0),0)*HLOOKUP(EY$2,$H$5:$FY$1802,MATCH($A469,$A$5:$A$1802,0),0),$H$2)</f>
        <v>-</v>
      </c>
      <c r="EZ469" s="166" t="str">
        <f>IFERROR(HLOOKUP(EZ$1,$H$5:$FY$1802,MATCH($A469,$A$5:$A$1802,0),0)*HLOOKUP(EZ$2,$H$5:$FY$1802,MATCH($A469,$A$5:$A$1802,0),0),$H$2)</f>
        <v>-</v>
      </c>
      <c r="FA469" s="166">
        <f>IFERROR(HLOOKUP(FA$1,$H$5:$FY$1802,MATCH($A469,$A$5:$A$1802,0),0)*HLOOKUP(FA$2,$H$5:$FY$1802,MATCH($A469,$A$5:$A$1802,0),0),$H$2)</f>
        <v>0</v>
      </c>
      <c r="FB469" s="166">
        <f>IFERROR(HLOOKUP(FB$1,$H$5:$FY$1802,MATCH($A469,$A$5:$A$1802,0),0)*HLOOKUP(FB$2,$H$5:$FY$1802,MATCH($A469,$A$5:$A$1802,0),0),$H$2)</f>
        <v>5760</v>
      </c>
      <c r="FC469" s="166">
        <f>IFERROR(HLOOKUP(FC$1,$H$5:$FY$1802,MATCH($A469,$A$5:$A$1802,0),0)*HLOOKUP(FC$2,$H$5:$FY$1802,MATCH($A469,$A$5:$A$1802,0),0),$H$2)</f>
        <v>6853</v>
      </c>
      <c r="FD469" s="166">
        <f>IFERROR(HLOOKUP(FD$1,$H$5:$FY$1802,MATCH($A469,$A$5:$A$1802,0),0)*HLOOKUP(FD$2,$H$5:$FY$1802,MATCH($A469,$A$5:$A$1802,0),0),$H$2)</f>
        <v>343708</v>
      </c>
      <c r="FE469" s="166">
        <f>IFERROR(HLOOKUP(FE$1,$H$5:$FY$1802,MATCH($A469,$A$5:$A$1802,0),0)*HLOOKUP(FE$2,$H$5:$FY$1802,MATCH($A469,$A$5:$A$1802,0),0),$H$2)</f>
        <v>540037</v>
      </c>
      <c r="FF469" s="166">
        <f>IFERROR(HLOOKUP(FF$1,$H$5:$FY$1802,MATCH($A469,$A$5:$A$1802,0),0)*HLOOKUP(FF$2,$H$5:$FY$1802,MATCH($A469,$A$5:$A$1802,0),0),$H$2)</f>
        <v>0</v>
      </c>
      <c r="FG469" s="166">
        <f>IFERROR(HLOOKUP(FG$1,$H$5:$FY$1802,MATCH($A469,$A$5:$A$1802,0),0)*HLOOKUP(FG$2,$H$5:$FY$1802,MATCH($A469,$A$5:$A$1802,0),0),$H$2)</f>
        <v>171160</v>
      </c>
      <c r="FH469" s="152"/>
      <c r="FI469" s="405">
        <f t="shared" si="1095"/>
        <v>1.5428571428571429</v>
      </c>
      <c r="FJ469" s="405">
        <f t="shared" si="1095"/>
        <v>1.2761904761904761</v>
      </c>
      <c r="FK469" s="405">
        <f t="shared" si="1096"/>
        <v>1.5972222222222223</v>
      </c>
      <c r="FL469" s="405">
        <f t="shared" si="1097"/>
        <v>1.3194444444444444</v>
      </c>
      <c r="FM469" s="405">
        <f t="shared" si="1098"/>
        <v>1.1670822942643391</v>
      </c>
      <c r="FN469" s="405">
        <f t="shared" si="1099"/>
        <v>1.0810473815461346</v>
      </c>
      <c r="FO469" s="405">
        <f t="shared" si="1100"/>
        <v>1.2304582210242587</v>
      </c>
      <c r="FP469" s="405">
        <f t="shared" si="1101"/>
        <v>1.0646900269541779</v>
      </c>
      <c r="FQ469" s="405">
        <f t="shared" si="1102"/>
        <v>1.2025316455696202</v>
      </c>
      <c r="FR469" s="405">
        <f t="shared" si="1103"/>
        <v>1.0886075949367089</v>
      </c>
      <c r="FS469" s="65"/>
    </row>
    <row r="470" spans="1:175" ht="10.35" customHeight="1" x14ac:dyDescent="0.2">
      <c r="A470" s="180" t="str">
        <f t="shared" si="1090"/>
        <v>2019-20APRILRRU</v>
      </c>
      <c r="B470" s="182" t="str">
        <f t="shared" si="1104"/>
        <v>2019-20</v>
      </c>
      <c r="C470" s="181" t="s">
        <v>839</v>
      </c>
      <c r="D470" s="182" t="str">
        <f>INDEX($FV$16:$FW$26,MATCH($F470,$FV$16:$FV$26,0),2)</f>
        <v>Y56</v>
      </c>
      <c r="E470" s="182" t="str">
        <f>VLOOKUP($D470,$FW$8:$FX$14,2,0)</f>
        <v>London</v>
      </c>
      <c r="F470" s="273" t="s">
        <v>855</v>
      </c>
      <c r="G470" s="273" t="s">
        <v>874</v>
      </c>
      <c r="H470" s="274">
        <v>156626</v>
      </c>
      <c r="I470" s="274">
        <v>124527</v>
      </c>
      <c r="J470" s="274">
        <v>564984</v>
      </c>
      <c r="K470" s="274">
        <v>5</v>
      </c>
      <c r="L470" s="274">
        <v>0</v>
      </c>
      <c r="M470" s="274">
        <v>1</v>
      </c>
      <c r="N470" s="274">
        <v>29</v>
      </c>
      <c r="O470" s="274">
        <v>102</v>
      </c>
      <c r="P470" s="274" t="s">
        <v>44</v>
      </c>
      <c r="Q470" s="274" t="s">
        <v>44</v>
      </c>
      <c r="R470" s="274" t="s">
        <v>44</v>
      </c>
      <c r="S470" s="274" t="s">
        <v>44</v>
      </c>
      <c r="T470" s="274">
        <v>104127</v>
      </c>
      <c r="U470" s="274">
        <v>11459</v>
      </c>
      <c r="V470" s="274">
        <v>8549</v>
      </c>
      <c r="W470" s="274">
        <v>57116</v>
      </c>
      <c r="X470" s="274">
        <v>21971</v>
      </c>
      <c r="Y470" s="274">
        <v>1699</v>
      </c>
      <c r="Z470" s="274">
        <v>4153384</v>
      </c>
      <c r="AA470" s="274">
        <v>362</v>
      </c>
      <c r="AB470" s="274">
        <v>610</v>
      </c>
      <c r="AC470" s="274">
        <v>5247760</v>
      </c>
      <c r="AD470" s="274">
        <v>614</v>
      </c>
      <c r="AE470" s="274">
        <v>1045</v>
      </c>
      <c r="AF470" s="274">
        <v>56381771</v>
      </c>
      <c r="AG470" s="274">
        <v>987</v>
      </c>
      <c r="AH470" s="274">
        <v>1977</v>
      </c>
      <c r="AI470" s="274">
        <v>60203011</v>
      </c>
      <c r="AJ470" s="274">
        <v>2740</v>
      </c>
      <c r="AK470" s="274">
        <v>6503</v>
      </c>
      <c r="AL470" s="274">
        <v>8504967</v>
      </c>
      <c r="AM470" s="274">
        <v>5006</v>
      </c>
      <c r="AN470" s="274">
        <v>11708</v>
      </c>
      <c r="AO470" s="274">
        <v>7439</v>
      </c>
      <c r="AP470" s="274">
        <v>193</v>
      </c>
      <c r="AQ470" s="274">
        <v>1120</v>
      </c>
      <c r="AR470" s="274">
        <v>2772</v>
      </c>
      <c r="AS470" s="274">
        <v>219</v>
      </c>
      <c r="AT470" s="274">
        <v>5907</v>
      </c>
      <c r="AU470" s="274">
        <v>0</v>
      </c>
      <c r="AV470" s="274">
        <v>63527</v>
      </c>
      <c r="AW470" s="274">
        <v>6674</v>
      </c>
      <c r="AX470" s="274">
        <v>26487</v>
      </c>
      <c r="AY470" s="274">
        <v>96688</v>
      </c>
      <c r="AZ470" s="274">
        <v>29841</v>
      </c>
      <c r="BA470" s="274">
        <v>23086</v>
      </c>
      <c r="BB470" s="274">
        <v>22038</v>
      </c>
      <c r="BC470" s="274">
        <v>17352</v>
      </c>
      <c r="BD470" s="274">
        <v>83186</v>
      </c>
      <c r="BE470" s="274">
        <v>63823</v>
      </c>
      <c r="BF470" s="274">
        <v>33799</v>
      </c>
      <c r="BG470" s="274">
        <v>24464</v>
      </c>
      <c r="BH470" s="274">
        <v>2247</v>
      </c>
      <c r="BI470" s="274">
        <v>1789</v>
      </c>
      <c r="BJ470" s="274" t="s">
        <v>44</v>
      </c>
      <c r="BK470" s="274" t="s">
        <v>44</v>
      </c>
      <c r="BL470" s="274" t="s">
        <v>44</v>
      </c>
      <c r="BM470" s="274" t="s">
        <v>44</v>
      </c>
      <c r="BN470" s="274" t="s">
        <v>44</v>
      </c>
      <c r="BO470" s="274" t="s">
        <v>44</v>
      </c>
      <c r="BP470" s="274" t="s">
        <v>44</v>
      </c>
      <c r="BQ470" s="274" t="s">
        <v>44</v>
      </c>
      <c r="BR470" s="274" t="s">
        <v>44</v>
      </c>
      <c r="BS470" s="274" t="s">
        <v>44</v>
      </c>
      <c r="BT470" s="274" t="s">
        <v>44</v>
      </c>
      <c r="BU470" s="274" t="s">
        <v>44</v>
      </c>
      <c r="BV470" s="274" t="s">
        <v>44</v>
      </c>
      <c r="BW470" s="274" t="s">
        <v>44</v>
      </c>
      <c r="BX470" s="274" t="s">
        <v>44</v>
      </c>
      <c r="BY470" s="274" t="s">
        <v>44</v>
      </c>
      <c r="BZ470" s="274" t="s">
        <v>44</v>
      </c>
      <c r="CA470" s="274" t="s">
        <v>44</v>
      </c>
      <c r="CB470" s="274" t="s">
        <v>44</v>
      </c>
      <c r="CC470" s="274" t="s">
        <v>44</v>
      </c>
      <c r="CD470" s="274" t="s">
        <v>44</v>
      </c>
      <c r="CE470" s="274" t="s">
        <v>44</v>
      </c>
      <c r="CF470" s="274" t="s">
        <v>44</v>
      </c>
      <c r="CG470" s="274" t="s">
        <v>44</v>
      </c>
      <c r="CH470" s="274" t="s">
        <v>44</v>
      </c>
      <c r="CI470" s="274" t="s">
        <v>44</v>
      </c>
      <c r="CJ470" s="274" t="s">
        <v>44</v>
      </c>
      <c r="CK470" s="274" t="s">
        <v>44</v>
      </c>
      <c r="CL470" s="274" t="s">
        <v>44</v>
      </c>
      <c r="CM470" s="274" t="s">
        <v>44</v>
      </c>
      <c r="CN470" s="274" t="s">
        <v>44</v>
      </c>
      <c r="CO470" s="274" t="s">
        <v>44</v>
      </c>
      <c r="CP470" s="274" t="s">
        <v>44</v>
      </c>
      <c r="CQ470" s="274" t="s">
        <v>44</v>
      </c>
      <c r="CR470" s="274" t="s">
        <v>44</v>
      </c>
      <c r="CS470" s="274" t="s">
        <v>44</v>
      </c>
      <c r="CT470" s="274" t="s">
        <v>44</v>
      </c>
      <c r="CU470" s="274" t="s">
        <v>44</v>
      </c>
      <c r="CV470" s="274" t="s">
        <v>44</v>
      </c>
      <c r="CW470" s="274" t="s">
        <v>44</v>
      </c>
      <c r="CX470" s="274">
        <v>599</v>
      </c>
      <c r="CY470" s="274">
        <v>172377</v>
      </c>
      <c r="CZ470" s="274">
        <v>288</v>
      </c>
      <c r="DA470" s="274">
        <v>480</v>
      </c>
      <c r="DB470" s="274">
        <v>6898</v>
      </c>
      <c r="DC470" s="274">
        <v>402792</v>
      </c>
      <c r="DD470" s="274">
        <v>58</v>
      </c>
      <c r="DE470" s="274">
        <v>118</v>
      </c>
      <c r="DF470" s="274">
        <v>138</v>
      </c>
      <c r="DG470" s="274">
        <v>270818</v>
      </c>
      <c r="DH470" s="274">
        <v>1962</v>
      </c>
      <c r="DI470" s="274">
        <v>4787</v>
      </c>
      <c r="DJ470" s="274">
        <v>132</v>
      </c>
      <c r="DK470" s="274">
        <v>17</v>
      </c>
      <c r="DL470" s="251">
        <v>516</v>
      </c>
      <c r="DM470" s="251">
        <v>1331</v>
      </c>
      <c r="DN470" s="251">
        <v>45</v>
      </c>
      <c r="DO470" s="251">
        <v>1227</v>
      </c>
      <c r="DP470" s="251">
        <v>2612267</v>
      </c>
      <c r="DQ470" s="251">
        <v>5063</v>
      </c>
      <c r="DR470" s="251">
        <v>10150</v>
      </c>
      <c r="DS470" s="251">
        <v>8153479</v>
      </c>
      <c r="DT470" s="251">
        <v>6126</v>
      </c>
      <c r="DU470" s="251">
        <v>11492</v>
      </c>
      <c r="DV470" s="251">
        <v>326009</v>
      </c>
      <c r="DW470" s="251">
        <v>7245</v>
      </c>
      <c r="DX470" s="251">
        <v>12519</v>
      </c>
      <c r="DY470" s="251">
        <v>10094483</v>
      </c>
      <c r="DZ470" s="251">
        <v>8227</v>
      </c>
      <c r="EA470" s="251">
        <v>15120</v>
      </c>
      <c r="EB470" s="183"/>
      <c r="EC470" s="184">
        <f t="shared" si="1091"/>
        <v>4</v>
      </c>
      <c r="ED470" s="180">
        <f t="shared" si="1092"/>
        <v>2019</v>
      </c>
      <c r="EE470" s="185">
        <f t="shared" si="1093"/>
        <v>43556</v>
      </c>
      <c r="EF470" s="186">
        <f t="shared" si="1094"/>
        <v>30</v>
      </c>
      <c r="EG470" s="187"/>
      <c r="EH470" s="188">
        <f>IFERROR(HLOOKUP(EH$1,$H$5:$FY$1802,MATCH($A470,$A$5:$A$1802,0),0)*HLOOKUP(EH$2,$H$5:$FY$1802,MATCH($A470,$A$5:$A$1802,0),0),$H$2)</f>
        <v>0</v>
      </c>
      <c r="EI470" s="188">
        <f>IFERROR(HLOOKUP(EI$1,$H$5:$FY$1802,MATCH($A470,$A$5:$A$1802,0),0)*HLOOKUP(EI$2,$H$5:$FY$1802,MATCH($A470,$A$5:$A$1802,0),0),$H$2)</f>
        <v>124527</v>
      </c>
      <c r="EJ470" s="188">
        <f>IFERROR(HLOOKUP(EJ$1,$H$5:$FY$1802,MATCH($A470,$A$5:$A$1802,0),0)*HLOOKUP(EJ$2,$H$5:$FY$1802,MATCH($A470,$A$5:$A$1802,0),0),$H$2)</f>
        <v>3611283</v>
      </c>
      <c r="EK470" s="188">
        <f>IFERROR(HLOOKUP(EK$1,$H$5:$FY$1802,MATCH($A470,$A$5:$A$1802,0),0)*HLOOKUP(EK$2,$H$5:$FY$1802,MATCH($A470,$A$5:$A$1802,0),0),$H$2)</f>
        <v>12701754</v>
      </c>
      <c r="EL470" s="188">
        <f>IFERROR(HLOOKUP(EL$1,$H$5:$FY$1802,MATCH($A470,$A$5:$A$1802,0),0)*HLOOKUP(EL$2,$H$5:$FY$1802,MATCH($A470,$A$5:$A$1802,0),0),$H$2)</f>
        <v>6989990</v>
      </c>
      <c r="EM470" s="188">
        <f>IFERROR(HLOOKUP(EM$1,$H$5:$FY$1802,MATCH($A470,$A$5:$A$1802,0),0)*HLOOKUP(EM$2,$H$5:$FY$1802,MATCH($A470,$A$5:$A$1802,0),0),$H$2)</f>
        <v>8933705</v>
      </c>
      <c r="EN470" s="188">
        <f>IFERROR(HLOOKUP(EN$1,$H$5:$FY$1802,MATCH($A470,$A$5:$A$1802,0),0)*HLOOKUP(EN$2,$H$5:$FY$1802,MATCH($A470,$A$5:$A$1802,0),0),$H$2)</f>
        <v>112918332</v>
      </c>
      <c r="EO470" s="188">
        <f>IFERROR(HLOOKUP(EO$1,$H$5:$FY$1802,MATCH($A470,$A$5:$A$1802,0),0)*HLOOKUP(EO$2,$H$5:$FY$1802,MATCH($A470,$A$5:$A$1802,0),0),$H$2)</f>
        <v>142877413</v>
      </c>
      <c r="EP470" s="188">
        <f>IFERROR(HLOOKUP(EP$1,$H$5:$FY$1802,MATCH($A470,$A$5:$A$1802,0),0)*HLOOKUP(EP$2,$H$5:$FY$1802,MATCH($A470,$A$5:$A$1802,0),0),$H$2)</f>
        <v>19891892</v>
      </c>
      <c r="EQ470" s="188" t="str">
        <f>IFERROR(HLOOKUP(EQ$1,$H$5:$FY$1802,MATCH($A470,$A$5:$A$1802,0),0)*HLOOKUP(EQ$2,$H$5:$FY$1802,MATCH($A470,$A$5:$A$1802,0),0),$H$2)</f>
        <v>-</v>
      </c>
      <c r="ER470" s="188" t="str">
        <f>IFERROR(HLOOKUP(ER$1,$H$5:$FY$1802,MATCH($A470,$A$5:$A$1802,0),0)*HLOOKUP(ER$2,$H$5:$FY$1802,MATCH($A470,$A$5:$A$1802,0),0),$H$2)</f>
        <v>-</v>
      </c>
      <c r="ES470" s="188" t="str">
        <f>IFERROR(HLOOKUP(ES$1,$H$5:$FY$1802,MATCH($A470,$A$5:$A$1802,0),0)*HLOOKUP(ES$2,$H$5:$FY$1802,MATCH($A470,$A$5:$A$1802,0),0),$H$2)</f>
        <v>-</v>
      </c>
      <c r="ET470" s="188" t="str">
        <f>IFERROR(HLOOKUP(ET$1,$H$5:$FY$1802,MATCH($A470,$A$5:$A$1802,0),0)*HLOOKUP(ET$2,$H$5:$FY$1802,MATCH($A470,$A$5:$A$1802,0),0),$H$2)</f>
        <v>-</v>
      </c>
      <c r="EU470" s="188" t="str">
        <f>IFERROR(HLOOKUP(EU$1,$H$5:$FY$1802,MATCH($A470,$A$5:$A$1802,0),0)*HLOOKUP(EU$2,$H$5:$FY$1802,MATCH($A470,$A$5:$A$1802,0),0),$H$2)</f>
        <v>-</v>
      </c>
      <c r="EV470" s="188" t="str">
        <f>IFERROR(HLOOKUP(EV$1,$H$5:$FY$1802,MATCH($A470,$A$5:$A$1802,0),0)*HLOOKUP(EV$2,$H$5:$FY$1802,MATCH($A470,$A$5:$A$1802,0),0),$H$2)</f>
        <v>-</v>
      </c>
      <c r="EW470" s="188" t="str">
        <f>IFERROR(HLOOKUP(EW$1,$H$5:$FY$1802,MATCH($A470,$A$5:$A$1802,0),0)*HLOOKUP(EW$2,$H$5:$FY$1802,MATCH($A470,$A$5:$A$1802,0),0),$H$2)</f>
        <v>-</v>
      </c>
      <c r="EX470" s="188" t="str">
        <f>IFERROR(HLOOKUP(EX$1,$H$5:$FY$1802,MATCH($A470,$A$5:$A$1802,0),0)*HLOOKUP(EX$2,$H$5:$FY$1802,MATCH($A470,$A$5:$A$1802,0),0),$H$2)</f>
        <v>-</v>
      </c>
      <c r="EY470" s="188" t="str">
        <f>IFERROR(HLOOKUP(EY$1,$H$5:$FY$1802,MATCH($A470,$A$5:$A$1802,0),0)*HLOOKUP(EY$2,$H$5:$FY$1802,MATCH($A470,$A$5:$A$1802,0),0),$H$2)</f>
        <v>-</v>
      </c>
      <c r="EZ470" s="188" t="str">
        <f>IFERROR(HLOOKUP(EZ$1,$H$5:$FY$1802,MATCH($A470,$A$5:$A$1802,0),0)*HLOOKUP(EZ$2,$H$5:$FY$1802,MATCH($A470,$A$5:$A$1802,0),0),$H$2)</f>
        <v>-</v>
      </c>
      <c r="FA470" s="188">
        <f>IFERROR(HLOOKUP(FA$1,$H$5:$FY$1802,MATCH($A470,$A$5:$A$1802,0),0)*HLOOKUP(FA$2,$H$5:$FY$1802,MATCH($A470,$A$5:$A$1802,0),0),$H$2)</f>
        <v>660606</v>
      </c>
      <c r="FB470" s="188">
        <f>IFERROR(HLOOKUP(FB$1,$H$5:$FY$1802,MATCH($A470,$A$5:$A$1802,0),0)*HLOOKUP(FB$2,$H$5:$FY$1802,MATCH($A470,$A$5:$A$1802,0),0),$H$2)</f>
        <v>287520</v>
      </c>
      <c r="FC470" s="188">
        <f>IFERROR(HLOOKUP(FC$1,$H$5:$FY$1802,MATCH($A470,$A$5:$A$1802,0),0)*HLOOKUP(FC$2,$H$5:$FY$1802,MATCH($A470,$A$5:$A$1802,0),0),$H$2)</f>
        <v>813964</v>
      </c>
      <c r="FD470" s="188">
        <f>IFERROR(HLOOKUP(FD$1,$H$5:$FY$1802,MATCH($A470,$A$5:$A$1802,0),0)*HLOOKUP(FD$2,$H$5:$FY$1802,MATCH($A470,$A$5:$A$1802,0),0),$H$2)</f>
        <v>5237400</v>
      </c>
      <c r="FE470" s="188">
        <f>IFERROR(HLOOKUP(FE$1,$H$5:$FY$1802,MATCH($A470,$A$5:$A$1802,0),0)*HLOOKUP(FE$2,$H$5:$FY$1802,MATCH($A470,$A$5:$A$1802,0),0),$H$2)</f>
        <v>15295852</v>
      </c>
      <c r="FF470" s="188">
        <f>IFERROR(HLOOKUP(FF$1,$H$5:$FY$1802,MATCH($A470,$A$5:$A$1802,0),0)*HLOOKUP(FF$2,$H$5:$FY$1802,MATCH($A470,$A$5:$A$1802,0),0),$H$2)</f>
        <v>563355</v>
      </c>
      <c r="FG470" s="188">
        <f>IFERROR(HLOOKUP(FG$1,$H$5:$FY$1802,MATCH($A470,$A$5:$A$1802,0),0)*HLOOKUP(FG$2,$H$5:$FY$1802,MATCH($A470,$A$5:$A$1802,0),0),$H$2)</f>
        <v>18552240</v>
      </c>
      <c r="FH470" s="189"/>
      <c r="FI470" s="406">
        <f t="shared" si="1095"/>
        <v>2.6041539401343923</v>
      </c>
      <c r="FJ470" s="406">
        <f t="shared" si="1095"/>
        <v>2.0146609651802079</v>
      </c>
      <c r="FK470" s="406">
        <f t="shared" si="1096"/>
        <v>2.5778453620306467</v>
      </c>
      <c r="FL470" s="406">
        <f t="shared" si="1097"/>
        <v>2.0297110773189848</v>
      </c>
      <c r="FM470" s="406">
        <f t="shared" si="1098"/>
        <v>1.4564395265774914</v>
      </c>
      <c r="FN470" s="406">
        <f t="shared" si="1099"/>
        <v>1.1174276910147769</v>
      </c>
      <c r="FO470" s="406">
        <f t="shared" si="1100"/>
        <v>1.5383460015474943</v>
      </c>
      <c r="FP470" s="406">
        <f t="shared" si="1101"/>
        <v>1.1134677529470667</v>
      </c>
      <c r="FQ470" s="406">
        <f t="shared" si="1102"/>
        <v>1.3225426721600941</v>
      </c>
      <c r="FR470" s="406">
        <f t="shared" si="1103"/>
        <v>1.0529723366686286</v>
      </c>
      <c r="FS470" s="410"/>
    </row>
    <row r="471" spans="1:175" ht="10.35" customHeight="1" x14ac:dyDescent="0.2">
      <c r="A471" s="74" t="str">
        <f t="shared" si="1090"/>
        <v>2019-20APRILRX6</v>
      </c>
      <c r="B471" s="163" t="str">
        <f t="shared" si="1104"/>
        <v>2019-20</v>
      </c>
      <c r="C471" s="26" t="s">
        <v>839</v>
      </c>
      <c r="D471" s="163" t="str">
        <f>INDEX($FV$16:$FW$26,MATCH($F471,$FV$16:$FV$26,0),2)</f>
        <v>Y63</v>
      </c>
      <c r="E471" s="163" t="str">
        <f>VLOOKUP($D471,$FW$8:$FX$14,2,0)</f>
        <v>North East and Yorkshire</v>
      </c>
      <c r="F471" s="271" t="s">
        <v>857</v>
      </c>
      <c r="G471" s="271" t="s">
        <v>875</v>
      </c>
      <c r="H471" s="272">
        <v>45101</v>
      </c>
      <c r="I471" s="272">
        <v>31206</v>
      </c>
      <c r="J471" s="272">
        <v>136229</v>
      </c>
      <c r="K471" s="272">
        <v>4</v>
      </c>
      <c r="L471" s="272">
        <v>1</v>
      </c>
      <c r="M471" s="272">
        <v>9</v>
      </c>
      <c r="N471" s="272">
        <v>19</v>
      </c>
      <c r="O471" s="272">
        <v>40</v>
      </c>
      <c r="P471" s="272" t="s">
        <v>44</v>
      </c>
      <c r="Q471" s="272" t="s">
        <v>44</v>
      </c>
      <c r="R471" s="272" t="s">
        <v>44</v>
      </c>
      <c r="S471" s="272" t="s">
        <v>44</v>
      </c>
      <c r="T471" s="272">
        <v>32350</v>
      </c>
      <c r="U471" s="272">
        <v>2326</v>
      </c>
      <c r="V471" s="272">
        <v>1524</v>
      </c>
      <c r="W471" s="272">
        <v>18714</v>
      </c>
      <c r="X471" s="272">
        <v>7275</v>
      </c>
      <c r="Y471" s="272">
        <v>361</v>
      </c>
      <c r="Z471" s="272">
        <v>872374</v>
      </c>
      <c r="AA471" s="272">
        <v>375</v>
      </c>
      <c r="AB471" s="272">
        <v>636</v>
      </c>
      <c r="AC471" s="272">
        <v>701194</v>
      </c>
      <c r="AD471" s="272">
        <v>460</v>
      </c>
      <c r="AE471" s="272">
        <v>844</v>
      </c>
      <c r="AF471" s="272">
        <v>29167206</v>
      </c>
      <c r="AG471" s="272">
        <v>1559</v>
      </c>
      <c r="AH471" s="272">
        <v>3278</v>
      </c>
      <c r="AI471" s="272">
        <v>37921046</v>
      </c>
      <c r="AJ471" s="272">
        <v>5213</v>
      </c>
      <c r="AK471" s="272">
        <v>14005</v>
      </c>
      <c r="AL471" s="272">
        <v>1453927</v>
      </c>
      <c r="AM471" s="272">
        <v>4027</v>
      </c>
      <c r="AN471" s="272">
        <v>10901</v>
      </c>
      <c r="AO471" s="272">
        <v>1508</v>
      </c>
      <c r="AP471" s="272">
        <v>50</v>
      </c>
      <c r="AQ471" s="272">
        <v>239</v>
      </c>
      <c r="AR471" s="272">
        <v>2987</v>
      </c>
      <c r="AS471" s="272">
        <v>83</v>
      </c>
      <c r="AT471" s="272">
        <v>1136</v>
      </c>
      <c r="AU471" s="272">
        <v>0</v>
      </c>
      <c r="AV471" s="272">
        <v>19043</v>
      </c>
      <c r="AW471" s="272">
        <v>3467</v>
      </c>
      <c r="AX471" s="272">
        <v>8332</v>
      </c>
      <c r="AY471" s="272">
        <v>30842</v>
      </c>
      <c r="AZ471" s="272">
        <v>4336</v>
      </c>
      <c r="BA471" s="272">
        <v>3605</v>
      </c>
      <c r="BB471" s="272">
        <v>2861</v>
      </c>
      <c r="BC471" s="272">
        <v>2391</v>
      </c>
      <c r="BD471" s="272">
        <v>24496</v>
      </c>
      <c r="BE471" s="272">
        <v>20827</v>
      </c>
      <c r="BF471" s="272">
        <v>10653</v>
      </c>
      <c r="BG471" s="272">
        <v>7187</v>
      </c>
      <c r="BH471" s="272">
        <v>558</v>
      </c>
      <c r="BI471" s="272">
        <v>356</v>
      </c>
      <c r="BJ471" s="272" t="s">
        <v>44</v>
      </c>
      <c r="BK471" s="272" t="s">
        <v>44</v>
      </c>
      <c r="BL471" s="272" t="s">
        <v>44</v>
      </c>
      <c r="BM471" s="272" t="s">
        <v>44</v>
      </c>
      <c r="BN471" s="272" t="s">
        <v>44</v>
      </c>
      <c r="BO471" s="272" t="s">
        <v>44</v>
      </c>
      <c r="BP471" s="272" t="s">
        <v>44</v>
      </c>
      <c r="BQ471" s="272" t="s">
        <v>44</v>
      </c>
      <c r="BR471" s="272" t="s">
        <v>44</v>
      </c>
      <c r="BS471" s="272" t="s">
        <v>44</v>
      </c>
      <c r="BT471" s="272" t="s">
        <v>44</v>
      </c>
      <c r="BU471" s="272" t="s">
        <v>44</v>
      </c>
      <c r="BV471" s="272" t="s">
        <v>44</v>
      </c>
      <c r="BW471" s="272" t="s">
        <v>44</v>
      </c>
      <c r="BX471" s="272" t="s">
        <v>44</v>
      </c>
      <c r="BY471" s="272" t="s">
        <v>44</v>
      </c>
      <c r="BZ471" s="272" t="s">
        <v>44</v>
      </c>
      <c r="CA471" s="272" t="s">
        <v>44</v>
      </c>
      <c r="CB471" s="272" t="s">
        <v>44</v>
      </c>
      <c r="CC471" s="272" t="s">
        <v>44</v>
      </c>
      <c r="CD471" s="272" t="s">
        <v>44</v>
      </c>
      <c r="CE471" s="272" t="s">
        <v>44</v>
      </c>
      <c r="CF471" s="272" t="s">
        <v>44</v>
      </c>
      <c r="CG471" s="272" t="s">
        <v>44</v>
      </c>
      <c r="CH471" s="272" t="s">
        <v>44</v>
      </c>
      <c r="CI471" s="272" t="s">
        <v>44</v>
      </c>
      <c r="CJ471" s="272" t="s">
        <v>44</v>
      </c>
      <c r="CK471" s="272" t="s">
        <v>44</v>
      </c>
      <c r="CL471" s="272" t="s">
        <v>44</v>
      </c>
      <c r="CM471" s="272" t="s">
        <v>44</v>
      </c>
      <c r="CN471" s="272" t="s">
        <v>44</v>
      </c>
      <c r="CO471" s="272" t="s">
        <v>44</v>
      </c>
      <c r="CP471" s="272" t="s">
        <v>44</v>
      </c>
      <c r="CQ471" s="272" t="s">
        <v>44</v>
      </c>
      <c r="CR471" s="272" t="s">
        <v>44</v>
      </c>
      <c r="CS471" s="272" t="s">
        <v>44</v>
      </c>
      <c r="CT471" s="272" t="s">
        <v>44</v>
      </c>
      <c r="CU471" s="272" t="s">
        <v>44</v>
      </c>
      <c r="CV471" s="272" t="s">
        <v>44</v>
      </c>
      <c r="CW471" s="272" t="s">
        <v>44</v>
      </c>
      <c r="CX471" s="272">
        <v>64</v>
      </c>
      <c r="CY471" s="272">
        <v>25898</v>
      </c>
      <c r="CZ471" s="272">
        <v>405</v>
      </c>
      <c r="DA471" s="272">
        <v>663</v>
      </c>
      <c r="DB471" s="272">
        <v>1461</v>
      </c>
      <c r="DC471" s="272">
        <v>42485</v>
      </c>
      <c r="DD471" s="272">
        <v>29</v>
      </c>
      <c r="DE471" s="272">
        <v>56</v>
      </c>
      <c r="DF471" s="272">
        <v>0</v>
      </c>
      <c r="DG471" s="272">
        <v>0</v>
      </c>
      <c r="DH471" s="272">
        <v>0</v>
      </c>
      <c r="DI471" s="272">
        <v>0</v>
      </c>
      <c r="DJ471" s="272">
        <v>0</v>
      </c>
      <c r="DK471" s="272">
        <v>0</v>
      </c>
      <c r="DL471" s="250">
        <v>0</v>
      </c>
      <c r="DM471" s="250">
        <v>983</v>
      </c>
      <c r="DN471" s="250">
        <v>0</v>
      </c>
      <c r="DO471" s="250">
        <v>1146</v>
      </c>
      <c r="DP471" s="250">
        <v>0</v>
      </c>
      <c r="DQ471" s="250">
        <v>0</v>
      </c>
      <c r="DR471" s="250">
        <v>0</v>
      </c>
      <c r="DS471" s="250">
        <v>7137967</v>
      </c>
      <c r="DT471" s="250">
        <v>7261</v>
      </c>
      <c r="DU471" s="250">
        <v>14727</v>
      </c>
      <c r="DV471" s="250">
        <v>0</v>
      </c>
      <c r="DW471" s="250">
        <v>0</v>
      </c>
      <c r="DX471" s="250">
        <v>0</v>
      </c>
      <c r="DY471" s="250">
        <v>11919649</v>
      </c>
      <c r="DZ471" s="250">
        <v>10401</v>
      </c>
      <c r="EA471" s="250">
        <v>21307</v>
      </c>
      <c r="EB471" s="155"/>
      <c r="EC471" s="75">
        <f t="shared" si="1091"/>
        <v>4</v>
      </c>
      <c r="ED471" s="74">
        <f t="shared" si="1092"/>
        <v>2019</v>
      </c>
      <c r="EE471" s="165">
        <f t="shared" si="1093"/>
        <v>43556</v>
      </c>
      <c r="EF471" s="157">
        <f t="shared" si="1094"/>
        <v>30</v>
      </c>
      <c r="EG471" s="156"/>
      <c r="EH471" s="166">
        <f>IFERROR(HLOOKUP(EH$1,$H$5:$FY$1802,MATCH($A471,$A$5:$A$1802,0),0)*HLOOKUP(EH$2,$H$5:$FY$1802,MATCH($A471,$A$5:$A$1802,0),0),$H$2)</f>
        <v>31206</v>
      </c>
      <c r="EI471" s="166">
        <f>IFERROR(HLOOKUP(EI$1,$H$5:$FY$1802,MATCH($A471,$A$5:$A$1802,0),0)*HLOOKUP(EI$2,$H$5:$FY$1802,MATCH($A471,$A$5:$A$1802,0),0),$H$2)</f>
        <v>280854</v>
      </c>
      <c r="EJ471" s="166">
        <f>IFERROR(HLOOKUP(EJ$1,$H$5:$FY$1802,MATCH($A471,$A$5:$A$1802,0),0)*HLOOKUP(EJ$2,$H$5:$FY$1802,MATCH($A471,$A$5:$A$1802,0),0),$H$2)</f>
        <v>592914</v>
      </c>
      <c r="EK471" s="166">
        <f>IFERROR(HLOOKUP(EK$1,$H$5:$FY$1802,MATCH($A471,$A$5:$A$1802,0),0)*HLOOKUP(EK$2,$H$5:$FY$1802,MATCH($A471,$A$5:$A$1802,0),0),$H$2)</f>
        <v>1248240</v>
      </c>
      <c r="EL471" s="166">
        <f>IFERROR(HLOOKUP(EL$1,$H$5:$FY$1802,MATCH($A471,$A$5:$A$1802,0),0)*HLOOKUP(EL$2,$H$5:$FY$1802,MATCH($A471,$A$5:$A$1802,0),0),$H$2)</f>
        <v>1479336</v>
      </c>
      <c r="EM471" s="166">
        <f>IFERROR(HLOOKUP(EM$1,$H$5:$FY$1802,MATCH($A471,$A$5:$A$1802,0),0)*HLOOKUP(EM$2,$H$5:$FY$1802,MATCH($A471,$A$5:$A$1802,0),0),$H$2)</f>
        <v>1286256</v>
      </c>
      <c r="EN471" s="166">
        <f>IFERROR(HLOOKUP(EN$1,$H$5:$FY$1802,MATCH($A471,$A$5:$A$1802,0),0)*HLOOKUP(EN$2,$H$5:$FY$1802,MATCH($A471,$A$5:$A$1802,0),0),$H$2)</f>
        <v>61344492</v>
      </c>
      <c r="EO471" s="166">
        <f>IFERROR(HLOOKUP(EO$1,$H$5:$FY$1802,MATCH($A471,$A$5:$A$1802,0),0)*HLOOKUP(EO$2,$H$5:$FY$1802,MATCH($A471,$A$5:$A$1802,0),0),$H$2)</f>
        <v>101886375</v>
      </c>
      <c r="EP471" s="166">
        <f>IFERROR(HLOOKUP(EP$1,$H$5:$FY$1802,MATCH($A471,$A$5:$A$1802,0),0)*HLOOKUP(EP$2,$H$5:$FY$1802,MATCH($A471,$A$5:$A$1802,0),0),$H$2)</f>
        <v>3935261</v>
      </c>
      <c r="EQ471" s="166" t="str">
        <f>IFERROR(HLOOKUP(EQ$1,$H$5:$FY$1802,MATCH($A471,$A$5:$A$1802,0),0)*HLOOKUP(EQ$2,$H$5:$FY$1802,MATCH($A471,$A$5:$A$1802,0),0),$H$2)</f>
        <v>-</v>
      </c>
      <c r="ER471" s="166" t="str">
        <f>IFERROR(HLOOKUP(ER$1,$H$5:$FY$1802,MATCH($A471,$A$5:$A$1802,0),0)*HLOOKUP(ER$2,$H$5:$FY$1802,MATCH($A471,$A$5:$A$1802,0),0),$H$2)</f>
        <v>-</v>
      </c>
      <c r="ES471" s="166" t="str">
        <f>IFERROR(HLOOKUP(ES$1,$H$5:$FY$1802,MATCH($A471,$A$5:$A$1802,0),0)*HLOOKUP(ES$2,$H$5:$FY$1802,MATCH($A471,$A$5:$A$1802,0),0),$H$2)</f>
        <v>-</v>
      </c>
      <c r="ET471" s="166" t="str">
        <f>IFERROR(HLOOKUP(ET$1,$H$5:$FY$1802,MATCH($A471,$A$5:$A$1802,0),0)*HLOOKUP(ET$2,$H$5:$FY$1802,MATCH($A471,$A$5:$A$1802,0),0),$H$2)</f>
        <v>-</v>
      </c>
      <c r="EU471" s="166" t="str">
        <f>IFERROR(HLOOKUP(EU$1,$H$5:$FY$1802,MATCH($A471,$A$5:$A$1802,0),0)*HLOOKUP(EU$2,$H$5:$FY$1802,MATCH($A471,$A$5:$A$1802,0),0),$H$2)</f>
        <v>-</v>
      </c>
      <c r="EV471" s="166" t="str">
        <f>IFERROR(HLOOKUP(EV$1,$H$5:$FY$1802,MATCH($A471,$A$5:$A$1802,0),0)*HLOOKUP(EV$2,$H$5:$FY$1802,MATCH($A471,$A$5:$A$1802,0),0),$H$2)</f>
        <v>-</v>
      </c>
      <c r="EW471" s="166" t="str">
        <f>IFERROR(HLOOKUP(EW$1,$H$5:$FY$1802,MATCH($A471,$A$5:$A$1802,0),0)*HLOOKUP(EW$2,$H$5:$FY$1802,MATCH($A471,$A$5:$A$1802,0),0),$H$2)</f>
        <v>-</v>
      </c>
      <c r="EX471" s="166" t="str">
        <f>IFERROR(HLOOKUP(EX$1,$H$5:$FY$1802,MATCH($A471,$A$5:$A$1802,0),0)*HLOOKUP(EX$2,$H$5:$FY$1802,MATCH($A471,$A$5:$A$1802,0),0),$H$2)</f>
        <v>-</v>
      </c>
      <c r="EY471" s="166" t="str">
        <f>IFERROR(HLOOKUP(EY$1,$H$5:$FY$1802,MATCH($A471,$A$5:$A$1802,0),0)*HLOOKUP(EY$2,$H$5:$FY$1802,MATCH($A471,$A$5:$A$1802,0),0),$H$2)</f>
        <v>-</v>
      </c>
      <c r="EZ471" s="166" t="str">
        <f>IFERROR(HLOOKUP(EZ$1,$H$5:$FY$1802,MATCH($A471,$A$5:$A$1802,0),0)*HLOOKUP(EZ$2,$H$5:$FY$1802,MATCH($A471,$A$5:$A$1802,0),0),$H$2)</f>
        <v>-</v>
      </c>
      <c r="FA471" s="166">
        <f>IFERROR(HLOOKUP(FA$1,$H$5:$FY$1802,MATCH($A471,$A$5:$A$1802,0),0)*HLOOKUP(FA$2,$H$5:$FY$1802,MATCH($A471,$A$5:$A$1802,0),0),$H$2)</f>
        <v>0</v>
      </c>
      <c r="FB471" s="166">
        <f>IFERROR(HLOOKUP(FB$1,$H$5:$FY$1802,MATCH($A471,$A$5:$A$1802,0),0)*HLOOKUP(FB$2,$H$5:$FY$1802,MATCH($A471,$A$5:$A$1802,0),0),$H$2)</f>
        <v>42432</v>
      </c>
      <c r="FC471" s="166">
        <f>IFERROR(HLOOKUP(FC$1,$H$5:$FY$1802,MATCH($A471,$A$5:$A$1802,0),0)*HLOOKUP(FC$2,$H$5:$FY$1802,MATCH($A471,$A$5:$A$1802,0),0),$H$2)</f>
        <v>81816</v>
      </c>
      <c r="FD471" s="166">
        <f>IFERROR(HLOOKUP(FD$1,$H$5:$FY$1802,MATCH($A471,$A$5:$A$1802,0),0)*HLOOKUP(FD$2,$H$5:$FY$1802,MATCH($A471,$A$5:$A$1802,0),0),$H$2)</f>
        <v>0</v>
      </c>
      <c r="FE471" s="166">
        <f>IFERROR(HLOOKUP(FE$1,$H$5:$FY$1802,MATCH($A471,$A$5:$A$1802,0),0)*HLOOKUP(FE$2,$H$5:$FY$1802,MATCH($A471,$A$5:$A$1802,0),0),$H$2)</f>
        <v>14476641</v>
      </c>
      <c r="FF471" s="166">
        <f>IFERROR(HLOOKUP(FF$1,$H$5:$FY$1802,MATCH($A471,$A$5:$A$1802,0),0)*HLOOKUP(FF$2,$H$5:$FY$1802,MATCH($A471,$A$5:$A$1802,0),0),$H$2)</f>
        <v>0</v>
      </c>
      <c r="FG471" s="166">
        <f>IFERROR(HLOOKUP(FG$1,$H$5:$FY$1802,MATCH($A471,$A$5:$A$1802,0),0)*HLOOKUP(FG$2,$H$5:$FY$1802,MATCH($A471,$A$5:$A$1802,0),0),$H$2)</f>
        <v>24417822</v>
      </c>
      <c r="FH471" s="152"/>
      <c r="FI471" s="405">
        <f t="shared" si="1095"/>
        <v>1.8641444539982803</v>
      </c>
      <c r="FJ471" s="405">
        <f t="shared" si="1095"/>
        <v>1.549871023215821</v>
      </c>
      <c r="FK471" s="405">
        <f t="shared" si="1096"/>
        <v>1.8772965879265091</v>
      </c>
      <c r="FL471" s="405">
        <f t="shared" si="1097"/>
        <v>1.5688976377952757</v>
      </c>
      <c r="FM471" s="405">
        <f t="shared" si="1098"/>
        <v>1.3089665491076199</v>
      </c>
      <c r="FN471" s="405">
        <f t="shared" si="1099"/>
        <v>1.1129101207652026</v>
      </c>
      <c r="FO471" s="405">
        <f t="shared" si="1100"/>
        <v>1.4643298969072165</v>
      </c>
      <c r="FP471" s="405">
        <f t="shared" si="1101"/>
        <v>0.98790378006872848</v>
      </c>
      <c r="FQ471" s="405">
        <f t="shared" si="1102"/>
        <v>1.5457063711911356</v>
      </c>
      <c r="FR471" s="405">
        <f t="shared" si="1103"/>
        <v>0.98614958448753465</v>
      </c>
      <c r="FS471" s="65"/>
    </row>
    <row r="472" spans="1:175" ht="10.35" customHeight="1" x14ac:dyDescent="0.2">
      <c r="A472" s="74" t="str">
        <f t="shared" si="1090"/>
        <v>2019-20APRILRX7</v>
      </c>
      <c r="B472" s="163" t="str">
        <f t="shared" si="1104"/>
        <v>2019-20</v>
      </c>
      <c r="C472" s="26" t="s">
        <v>839</v>
      </c>
      <c r="D472" s="163" t="str">
        <f>INDEX($FV$16:$FW$26,MATCH($F472,$FV$16:$FV$26,0),2)</f>
        <v>Y62</v>
      </c>
      <c r="E472" s="163" t="str">
        <f>VLOOKUP($D472,$FW$8:$FX$14,2,0)</f>
        <v>North West</v>
      </c>
      <c r="F472" s="271" t="s">
        <v>859</v>
      </c>
      <c r="G472" s="271" t="s">
        <v>876</v>
      </c>
      <c r="H472" s="272">
        <v>126070</v>
      </c>
      <c r="I472" s="272">
        <v>100133</v>
      </c>
      <c r="J472" s="272">
        <v>967044</v>
      </c>
      <c r="K472" s="272">
        <v>10</v>
      </c>
      <c r="L472" s="272">
        <v>1</v>
      </c>
      <c r="M472" s="272">
        <v>34</v>
      </c>
      <c r="N472" s="272">
        <v>66</v>
      </c>
      <c r="O472" s="272">
        <v>127</v>
      </c>
      <c r="P472" s="272" t="s">
        <v>44</v>
      </c>
      <c r="Q472" s="272" t="s">
        <v>44</v>
      </c>
      <c r="R472" s="272" t="s">
        <v>44</v>
      </c>
      <c r="S472" s="272" t="s">
        <v>44</v>
      </c>
      <c r="T472" s="272">
        <v>98817</v>
      </c>
      <c r="U472" s="272">
        <v>9360</v>
      </c>
      <c r="V472" s="272">
        <v>6598</v>
      </c>
      <c r="W472" s="272">
        <v>51539</v>
      </c>
      <c r="X472" s="272">
        <v>20057</v>
      </c>
      <c r="Y472" s="272">
        <v>4198</v>
      </c>
      <c r="Z472" s="272">
        <v>4196275</v>
      </c>
      <c r="AA472" s="272">
        <v>448</v>
      </c>
      <c r="AB472" s="272">
        <v>757</v>
      </c>
      <c r="AC472" s="272">
        <v>4089892</v>
      </c>
      <c r="AD472" s="272">
        <v>620</v>
      </c>
      <c r="AE472" s="272">
        <v>1052</v>
      </c>
      <c r="AF472" s="272">
        <v>72192728</v>
      </c>
      <c r="AG472" s="272">
        <v>1401</v>
      </c>
      <c r="AH472" s="272">
        <v>2983</v>
      </c>
      <c r="AI472" s="272">
        <v>79245207</v>
      </c>
      <c r="AJ472" s="272">
        <v>3951</v>
      </c>
      <c r="AK472" s="272">
        <v>9430</v>
      </c>
      <c r="AL472" s="272">
        <v>21046235</v>
      </c>
      <c r="AM472" s="272">
        <v>5013</v>
      </c>
      <c r="AN472" s="272">
        <v>10541</v>
      </c>
      <c r="AO472" s="272">
        <v>8120</v>
      </c>
      <c r="AP472" s="272">
        <v>474</v>
      </c>
      <c r="AQ472" s="272">
        <v>5101</v>
      </c>
      <c r="AR472" s="272">
        <v>5896</v>
      </c>
      <c r="AS472" s="272">
        <v>255</v>
      </c>
      <c r="AT472" s="272">
        <v>2290</v>
      </c>
      <c r="AU472" s="272">
        <v>0</v>
      </c>
      <c r="AV472" s="272">
        <v>58305</v>
      </c>
      <c r="AW472" s="272">
        <v>6148</v>
      </c>
      <c r="AX472" s="272">
        <v>26244</v>
      </c>
      <c r="AY472" s="272">
        <v>90697</v>
      </c>
      <c r="AZ472" s="272">
        <v>19390</v>
      </c>
      <c r="BA472" s="272">
        <v>15750</v>
      </c>
      <c r="BB472" s="272">
        <v>13476</v>
      </c>
      <c r="BC472" s="272">
        <v>11123</v>
      </c>
      <c r="BD472" s="272">
        <v>65911</v>
      </c>
      <c r="BE472" s="272">
        <v>55037</v>
      </c>
      <c r="BF472" s="272">
        <v>28021</v>
      </c>
      <c r="BG472" s="272">
        <v>21380</v>
      </c>
      <c r="BH472" s="272">
        <v>5230</v>
      </c>
      <c r="BI472" s="272">
        <v>4510</v>
      </c>
      <c r="BJ472" s="272" t="s">
        <v>44</v>
      </c>
      <c r="BK472" s="272" t="s">
        <v>44</v>
      </c>
      <c r="BL472" s="272" t="s">
        <v>44</v>
      </c>
      <c r="BM472" s="272" t="s">
        <v>44</v>
      </c>
      <c r="BN472" s="272" t="s">
        <v>44</v>
      </c>
      <c r="BO472" s="272" t="s">
        <v>44</v>
      </c>
      <c r="BP472" s="272" t="s">
        <v>44</v>
      </c>
      <c r="BQ472" s="272" t="s">
        <v>44</v>
      </c>
      <c r="BR472" s="272" t="s">
        <v>44</v>
      </c>
      <c r="BS472" s="272" t="s">
        <v>44</v>
      </c>
      <c r="BT472" s="272" t="s">
        <v>44</v>
      </c>
      <c r="BU472" s="272" t="s">
        <v>44</v>
      </c>
      <c r="BV472" s="272" t="s">
        <v>44</v>
      </c>
      <c r="BW472" s="272" t="s">
        <v>44</v>
      </c>
      <c r="BX472" s="272" t="s">
        <v>44</v>
      </c>
      <c r="BY472" s="272" t="s">
        <v>44</v>
      </c>
      <c r="BZ472" s="272" t="s">
        <v>44</v>
      </c>
      <c r="CA472" s="272" t="s">
        <v>44</v>
      </c>
      <c r="CB472" s="272" t="s">
        <v>44</v>
      </c>
      <c r="CC472" s="272" t="s">
        <v>44</v>
      </c>
      <c r="CD472" s="272" t="s">
        <v>44</v>
      </c>
      <c r="CE472" s="272" t="s">
        <v>44</v>
      </c>
      <c r="CF472" s="272" t="s">
        <v>44</v>
      </c>
      <c r="CG472" s="272" t="s">
        <v>44</v>
      </c>
      <c r="CH472" s="272" t="s">
        <v>44</v>
      </c>
      <c r="CI472" s="272" t="s">
        <v>44</v>
      </c>
      <c r="CJ472" s="272" t="s">
        <v>44</v>
      </c>
      <c r="CK472" s="272" t="s">
        <v>44</v>
      </c>
      <c r="CL472" s="272" t="s">
        <v>44</v>
      </c>
      <c r="CM472" s="272" t="s">
        <v>44</v>
      </c>
      <c r="CN472" s="272" t="s">
        <v>44</v>
      </c>
      <c r="CO472" s="272" t="s">
        <v>44</v>
      </c>
      <c r="CP472" s="272" t="s">
        <v>44</v>
      </c>
      <c r="CQ472" s="272" t="s">
        <v>44</v>
      </c>
      <c r="CR472" s="272" t="s">
        <v>44</v>
      </c>
      <c r="CS472" s="272" t="s">
        <v>44</v>
      </c>
      <c r="CT472" s="272" t="s">
        <v>44</v>
      </c>
      <c r="CU472" s="272" t="s">
        <v>44</v>
      </c>
      <c r="CV472" s="272" t="s">
        <v>44</v>
      </c>
      <c r="CW472" s="272" t="s">
        <v>44</v>
      </c>
      <c r="CX472" s="272">
        <v>0</v>
      </c>
      <c r="CY472" s="272">
        <v>0</v>
      </c>
      <c r="CZ472" s="272">
        <v>0</v>
      </c>
      <c r="DA472" s="272">
        <v>0</v>
      </c>
      <c r="DB472" s="272">
        <v>5114</v>
      </c>
      <c r="DC472" s="272">
        <v>183573</v>
      </c>
      <c r="DD472" s="272">
        <v>36</v>
      </c>
      <c r="DE472" s="272">
        <v>72</v>
      </c>
      <c r="DF472" s="272">
        <v>74</v>
      </c>
      <c r="DG472" s="272">
        <v>114502</v>
      </c>
      <c r="DH472" s="272">
        <v>1547</v>
      </c>
      <c r="DI472" s="272">
        <v>3262</v>
      </c>
      <c r="DJ472" s="272">
        <v>62</v>
      </c>
      <c r="DK472" s="272">
        <v>2280</v>
      </c>
      <c r="DL472" s="250">
        <v>1269</v>
      </c>
      <c r="DM472" s="250">
        <v>723</v>
      </c>
      <c r="DN472" s="250">
        <v>18</v>
      </c>
      <c r="DO472" s="250">
        <v>532</v>
      </c>
      <c r="DP472" s="250">
        <v>4655560</v>
      </c>
      <c r="DQ472" s="250">
        <v>3669</v>
      </c>
      <c r="DR472" s="250">
        <v>8218</v>
      </c>
      <c r="DS472" s="250">
        <v>2915630</v>
      </c>
      <c r="DT472" s="250">
        <v>4033</v>
      </c>
      <c r="DU472" s="250">
        <v>9326</v>
      </c>
      <c r="DV472" s="250">
        <v>129246</v>
      </c>
      <c r="DW472" s="250">
        <v>7180</v>
      </c>
      <c r="DX472" s="250">
        <v>15852</v>
      </c>
      <c r="DY472" s="250">
        <v>3085276</v>
      </c>
      <c r="DZ472" s="250">
        <v>5799</v>
      </c>
      <c r="EA472" s="250">
        <v>12414</v>
      </c>
      <c r="EB472" s="155"/>
      <c r="EC472" s="75">
        <f t="shared" si="1091"/>
        <v>4</v>
      </c>
      <c r="ED472" s="74">
        <f t="shared" si="1092"/>
        <v>2019</v>
      </c>
      <c r="EE472" s="165">
        <f t="shared" si="1093"/>
        <v>43556</v>
      </c>
      <c r="EF472" s="157">
        <f t="shared" si="1094"/>
        <v>30</v>
      </c>
      <c r="EG472" s="156"/>
      <c r="EH472" s="166">
        <f>IFERROR(HLOOKUP(EH$1,$H$5:$FY$1802,MATCH($A472,$A$5:$A$1802,0),0)*HLOOKUP(EH$2,$H$5:$FY$1802,MATCH($A472,$A$5:$A$1802,0),0),$H$2)</f>
        <v>100133</v>
      </c>
      <c r="EI472" s="166">
        <f>IFERROR(HLOOKUP(EI$1,$H$5:$FY$1802,MATCH($A472,$A$5:$A$1802,0),0)*HLOOKUP(EI$2,$H$5:$FY$1802,MATCH($A472,$A$5:$A$1802,0),0),$H$2)</f>
        <v>3404522</v>
      </c>
      <c r="EJ472" s="166">
        <f>IFERROR(HLOOKUP(EJ$1,$H$5:$FY$1802,MATCH($A472,$A$5:$A$1802,0),0)*HLOOKUP(EJ$2,$H$5:$FY$1802,MATCH($A472,$A$5:$A$1802,0),0),$H$2)</f>
        <v>6608778</v>
      </c>
      <c r="EK472" s="166">
        <f>IFERROR(HLOOKUP(EK$1,$H$5:$FY$1802,MATCH($A472,$A$5:$A$1802,0),0)*HLOOKUP(EK$2,$H$5:$FY$1802,MATCH($A472,$A$5:$A$1802,0),0),$H$2)</f>
        <v>12716891</v>
      </c>
      <c r="EL472" s="166">
        <f>IFERROR(HLOOKUP(EL$1,$H$5:$FY$1802,MATCH($A472,$A$5:$A$1802,0),0)*HLOOKUP(EL$2,$H$5:$FY$1802,MATCH($A472,$A$5:$A$1802,0),0),$H$2)</f>
        <v>7085520</v>
      </c>
      <c r="EM472" s="166">
        <f>IFERROR(HLOOKUP(EM$1,$H$5:$FY$1802,MATCH($A472,$A$5:$A$1802,0),0)*HLOOKUP(EM$2,$H$5:$FY$1802,MATCH($A472,$A$5:$A$1802,0),0),$H$2)</f>
        <v>6941096</v>
      </c>
      <c r="EN472" s="166">
        <f>IFERROR(HLOOKUP(EN$1,$H$5:$FY$1802,MATCH($A472,$A$5:$A$1802,0),0)*HLOOKUP(EN$2,$H$5:$FY$1802,MATCH($A472,$A$5:$A$1802,0),0),$H$2)</f>
        <v>153740837</v>
      </c>
      <c r="EO472" s="166">
        <f>IFERROR(HLOOKUP(EO$1,$H$5:$FY$1802,MATCH($A472,$A$5:$A$1802,0),0)*HLOOKUP(EO$2,$H$5:$FY$1802,MATCH($A472,$A$5:$A$1802,0),0),$H$2)</f>
        <v>189137510</v>
      </c>
      <c r="EP472" s="166">
        <f>IFERROR(HLOOKUP(EP$1,$H$5:$FY$1802,MATCH($A472,$A$5:$A$1802,0),0)*HLOOKUP(EP$2,$H$5:$FY$1802,MATCH($A472,$A$5:$A$1802,0),0),$H$2)</f>
        <v>44251118</v>
      </c>
      <c r="EQ472" s="166" t="str">
        <f>IFERROR(HLOOKUP(EQ$1,$H$5:$FY$1802,MATCH($A472,$A$5:$A$1802,0),0)*HLOOKUP(EQ$2,$H$5:$FY$1802,MATCH($A472,$A$5:$A$1802,0),0),$H$2)</f>
        <v>-</v>
      </c>
      <c r="ER472" s="166" t="str">
        <f>IFERROR(HLOOKUP(ER$1,$H$5:$FY$1802,MATCH($A472,$A$5:$A$1802,0),0)*HLOOKUP(ER$2,$H$5:$FY$1802,MATCH($A472,$A$5:$A$1802,0),0),$H$2)</f>
        <v>-</v>
      </c>
      <c r="ES472" s="166" t="str">
        <f>IFERROR(HLOOKUP(ES$1,$H$5:$FY$1802,MATCH($A472,$A$5:$A$1802,0),0)*HLOOKUP(ES$2,$H$5:$FY$1802,MATCH($A472,$A$5:$A$1802,0),0),$H$2)</f>
        <v>-</v>
      </c>
      <c r="ET472" s="166" t="str">
        <f>IFERROR(HLOOKUP(ET$1,$H$5:$FY$1802,MATCH($A472,$A$5:$A$1802,0),0)*HLOOKUP(ET$2,$H$5:$FY$1802,MATCH($A472,$A$5:$A$1802,0),0),$H$2)</f>
        <v>-</v>
      </c>
      <c r="EU472" s="166" t="str">
        <f>IFERROR(HLOOKUP(EU$1,$H$5:$FY$1802,MATCH($A472,$A$5:$A$1802,0),0)*HLOOKUP(EU$2,$H$5:$FY$1802,MATCH($A472,$A$5:$A$1802,0),0),$H$2)</f>
        <v>-</v>
      </c>
      <c r="EV472" s="166" t="str">
        <f>IFERROR(HLOOKUP(EV$1,$H$5:$FY$1802,MATCH($A472,$A$5:$A$1802,0),0)*HLOOKUP(EV$2,$H$5:$FY$1802,MATCH($A472,$A$5:$A$1802,0),0),$H$2)</f>
        <v>-</v>
      </c>
      <c r="EW472" s="166" t="str">
        <f>IFERROR(HLOOKUP(EW$1,$H$5:$FY$1802,MATCH($A472,$A$5:$A$1802,0),0)*HLOOKUP(EW$2,$H$5:$FY$1802,MATCH($A472,$A$5:$A$1802,0),0),$H$2)</f>
        <v>-</v>
      </c>
      <c r="EX472" s="166" t="str">
        <f>IFERROR(HLOOKUP(EX$1,$H$5:$FY$1802,MATCH($A472,$A$5:$A$1802,0),0)*HLOOKUP(EX$2,$H$5:$FY$1802,MATCH($A472,$A$5:$A$1802,0),0),$H$2)</f>
        <v>-</v>
      </c>
      <c r="EY472" s="166" t="str">
        <f>IFERROR(HLOOKUP(EY$1,$H$5:$FY$1802,MATCH($A472,$A$5:$A$1802,0),0)*HLOOKUP(EY$2,$H$5:$FY$1802,MATCH($A472,$A$5:$A$1802,0),0),$H$2)</f>
        <v>-</v>
      </c>
      <c r="EZ472" s="166" t="str">
        <f>IFERROR(HLOOKUP(EZ$1,$H$5:$FY$1802,MATCH($A472,$A$5:$A$1802,0),0)*HLOOKUP(EZ$2,$H$5:$FY$1802,MATCH($A472,$A$5:$A$1802,0),0),$H$2)</f>
        <v>-</v>
      </c>
      <c r="FA472" s="166">
        <f>IFERROR(HLOOKUP(FA$1,$H$5:$FY$1802,MATCH($A472,$A$5:$A$1802,0),0)*HLOOKUP(FA$2,$H$5:$FY$1802,MATCH($A472,$A$5:$A$1802,0),0),$H$2)</f>
        <v>241388</v>
      </c>
      <c r="FB472" s="166">
        <f>IFERROR(HLOOKUP(FB$1,$H$5:$FY$1802,MATCH($A472,$A$5:$A$1802,0),0)*HLOOKUP(FB$2,$H$5:$FY$1802,MATCH($A472,$A$5:$A$1802,0),0),$H$2)</f>
        <v>0</v>
      </c>
      <c r="FC472" s="166">
        <f>IFERROR(HLOOKUP(FC$1,$H$5:$FY$1802,MATCH($A472,$A$5:$A$1802,0),0)*HLOOKUP(FC$2,$H$5:$FY$1802,MATCH($A472,$A$5:$A$1802,0),0),$H$2)</f>
        <v>368208</v>
      </c>
      <c r="FD472" s="166">
        <f>IFERROR(HLOOKUP(FD$1,$H$5:$FY$1802,MATCH($A472,$A$5:$A$1802,0),0)*HLOOKUP(FD$2,$H$5:$FY$1802,MATCH($A472,$A$5:$A$1802,0),0),$H$2)</f>
        <v>10428642</v>
      </c>
      <c r="FE472" s="166">
        <f>IFERROR(HLOOKUP(FE$1,$H$5:$FY$1802,MATCH($A472,$A$5:$A$1802,0),0)*HLOOKUP(FE$2,$H$5:$FY$1802,MATCH($A472,$A$5:$A$1802,0),0),$H$2)</f>
        <v>6742698</v>
      </c>
      <c r="FF472" s="166">
        <f>IFERROR(HLOOKUP(FF$1,$H$5:$FY$1802,MATCH($A472,$A$5:$A$1802,0),0)*HLOOKUP(FF$2,$H$5:$FY$1802,MATCH($A472,$A$5:$A$1802,0),0),$H$2)</f>
        <v>285336</v>
      </c>
      <c r="FG472" s="166">
        <f>IFERROR(HLOOKUP(FG$1,$H$5:$FY$1802,MATCH($A472,$A$5:$A$1802,0),0)*HLOOKUP(FG$2,$H$5:$FY$1802,MATCH($A472,$A$5:$A$1802,0),0),$H$2)</f>
        <v>6604248</v>
      </c>
      <c r="FH472" s="152"/>
      <c r="FI472" s="405">
        <f t="shared" si="1095"/>
        <v>2.0715811965811968</v>
      </c>
      <c r="FJ472" s="405">
        <f t="shared" si="1095"/>
        <v>1.6826923076923077</v>
      </c>
      <c r="FK472" s="405">
        <f t="shared" si="1096"/>
        <v>2.0424371021521672</v>
      </c>
      <c r="FL472" s="405">
        <f t="shared" si="1097"/>
        <v>1.685813882994847</v>
      </c>
      <c r="FM472" s="405">
        <f t="shared" si="1098"/>
        <v>1.2788567880634083</v>
      </c>
      <c r="FN472" s="405">
        <f t="shared" si="1099"/>
        <v>1.0678709326917479</v>
      </c>
      <c r="FO472" s="405">
        <f t="shared" si="1100"/>
        <v>1.397068355187715</v>
      </c>
      <c r="FP472" s="405">
        <f t="shared" si="1101"/>
        <v>1.0659620082764123</v>
      </c>
      <c r="FQ472" s="405">
        <f t="shared" si="1102"/>
        <v>1.2458313482610768</v>
      </c>
      <c r="FR472" s="405">
        <f t="shared" si="1103"/>
        <v>1.0743211052882324</v>
      </c>
      <c r="FS472" s="65"/>
    </row>
    <row r="473" spans="1:175" ht="10.35" customHeight="1" x14ac:dyDescent="0.2">
      <c r="A473" s="180" t="str">
        <f t="shared" si="1090"/>
        <v>2019-20APRILRYE</v>
      </c>
      <c r="B473" s="182" t="str">
        <f t="shared" si="1104"/>
        <v>2019-20</v>
      </c>
      <c r="C473" s="181" t="s">
        <v>839</v>
      </c>
      <c r="D473" s="182" t="str">
        <f>INDEX($FV$16:$FW$26,MATCH($F473,$FV$16:$FV$26,0),2)</f>
        <v>Y59</v>
      </c>
      <c r="E473" s="182" t="str">
        <f>VLOOKUP($D473,$FW$8:$FX$14,2,0)</f>
        <v>South East</v>
      </c>
      <c r="F473" s="273" t="s">
        <v>861</v>
      </c>
      <c r="G473" s="273" t="s">
        <v>877</v>
      </c>
      <c r="H473" s="274">
        <v>67063</v>
      </c>
      <c r="I473" s="274">
        <v>40544</v>
      </c>
      <c r="J473" s="274">
        <v>354410</v>
      </c>
      <c r="K473" s="274">
        <v>9</v>
      </c>
      <c r="L473" s="274">
        <v>3</v>
      </c>
      <c r="M473" s="274">
        <v>16</v>
      </c>
      <c r="N473" s="274">
        <v>46</v>
      </c>
      <c r="O473" s="274">
        <v>103</v>
      </c>
      <c r="P473" s="274" t="s">
        <v>44</v>
      </c>
      <c r="Q473" s="274" t="s">
        <v>44</v>
      </c>
      <c r="R473" s="274" t="s">
        <v>44</v>
      </c>
      <c r="S473" s="274" t="s">
        <v>44</v>
      </c>
      <c r="T473" s="274">
        <v>48465</v>
      </c>
      <c r="U473" s="274">
        <v>2389</v>
      </c>
      <c r="V473" s="274">
        <v>1454</v>
      </c>
      <c r="W473" s="274">
        <v>23615</v>
      </c>
      <c r="X473" s="274">
        <v>14102</v>
      </c>
      <c r="Y473" s="274">
        <v>820</v>
      </c>
      <c r="Z473" s="274">
        <v>987438</v>
      </c>
      <c r="AA473" s="274">
        <v>413</v>
      </c>
      <c r="AB473" s="274">
        <v>736</v>
      </c>
      <c r="AC473" s="274">
        <v>909288</v>
      </c>
      <c r="AD473" s="274">
        <v>625</v>
      </c>
      <c r="AE473" s="274">
        <v>1161</v>
      </c>
      <c r="AF473" s="274">
        <v>25586309</v>
      </c>
      <c r="AG473" s="274">
        <v>1083</v>
      </c>
      <c r="AH473" s="274">
        <v>2199</v>
      </c>
      <c r="AI473" s="274">
        <v>49519630</v>
      </c>
      <c r="AJ473" s="274">
        <v>3512</v>
      </c>
      <c r="AK473" s="274">
        <v>8211</v>
      </c>
      <c r="AL473" s="274">
        <v>4220637</v>
      </c>
      <c r="AM473" s="274">
        <v>5147</v>
      </c>
      <c r="AN473" s="274">
        <v>11728</v>
      </c>
      <c r="AO473" s="274">
        <v>3819</v>
      </c>
      <c r="AP473" s="274">
        <v>17</v>
      </c>
      <c r="AQ473" s="274">
        <v>239</v>
      </c>
      <c r="AR473" s="274">
        <v>297</v>
      </c>
      <c r="AS473" s="274">
        <v>252</v>
      </c>
      <c r="AT473" s="274">
        <v>3311</v>
      </c>
      <c r="AU473" s="274">
        <v>0</v>
      </c>
      <c r="AV473" s="274">
        <v>25661</v>
      </c>
      <c r="AW473" s="274">
        <v>2947</v>
      </c>
      <c r="AX473" s="274">
        <v>16038</v>
      </c>
      <c r="AY473" s="274">
        <v>44646</v>
      </c>
      <c r="AZ473" s="274">
        <v>4832</v>
      </c>
      <c r="BA473" s="274">
        <v>3678</v>
      </c>
      <c r="BB473" s="274">
        <v>2958</v>
      </c>
      <c r="BC473" s="274">
        <v>2295</v>
      </c>
      <c r="BD473" s="274">
        <v>32233</v>
      </c>
      <c r="BE473" s="274">
        <v>26200</v>
      </c>
      <c r="BF473" s="274">
        <v>21179</v>
      </c>
      <c r="BG473" s="274">
        <v>16045</v>
      </c>
      <c r="BH473" s="274">
        <v>1368</v>
      </c>
      <c r="BI473" s="274">
        <v>969</v>
      </c>
      <c r="BJ473" s="274" t="s">
        <v>44</v>
      </c>
      <c r="BK473" s="274" t="s">
        <v>44</v>
      </c>
      <c r="BL473" s="274" t="s">
        <v>44</v>
      </c>
      <c r="BM473" s="274" t="s">
        <v>44</v>
      </c>
      <c r="BN473" s="274" t="s">
        <v>44</v>
      </c>
      <c r="BO473" s="274" t="s">
        <v>44</v>
      </c>
      <c r="BP473" s="274" t="s">
        <v>44</v>
      </c>
      <c r="BQ473" s="274" t="s">
        <v>44</v>
      </c>
      <c r="BR473" s="274" t="s">
        <v>44</v>
      </c>
      <c r="BS473" s="274" t="s">
        <v>44</v>
      </c>
      <c r="BT473" s="274" t="s">
        <v>44</v>
      </c>
      <c r="BU473" s="274" t="s">
        <v>44</v>
      </c>
      <c r="BV473" s="274" t="s">
        <v>44</v>
      </c>
      <c r="BW473" s="274" t="s">
        <v>44</v>
      </c>
      <c r="BX473" s="274" t="s">
        <v>44</v>
      </c>
      <c r="BY473" s="274" t="s">
        <v>44</v>
      </c>
      <c r="BZ473" s="274" t="s">
        <v>44</v>
      </c>
      <c r="CA473" s="274" t="s">
        <v>44</v>
      </c>
      <c r="CB473" s="274" t="s">
        <v>44</v>
      </c>
      <c r="CC473" s="274" t="s">
        <v>44</v>
      </c>
      <c r="CD473" s="274" t="s">
        <v>44</v>
      </c>
      <c r="CE473" s="274" t="s">
        <v>44</v>
      </c>
      <c r="CF473" s="274" t="s">
        <v>44</v>
      </c>
      <c r="CG473" s="274" t="s">
        <v>44</v>
      </c>
      <c r="CH473" s="274" t="s">
        <v>44</v>
      </c>
      <c r="CI473" s="274" t="s">
        <v>44</v>
      </c>
      <c r="CJ473" s="274" t="s">
        <v>44</v>
      </c>
      <c r="CK473" s="274" t="s">
        <v>44</v>
      </c>
      <c r="CL473" s="274" t="s">
        <v>44</v>
      </c>
      <c r="CM473" s="274" t="s">
        <v>44</v>
      </c>
      <c r="CN473" s="274" t="s">
        <v>44</v>
      </c>
      <c r="CO473" s="274" t="s">
        <v>44</v>
      </c>
      <c r="CP473" s="274" t="s">
        <v>44</v>
      </c>
      <c r="CQ473" s="274" t="s">
        <v>44</v>
      </c>
      <c r="CR473" s="274" t="s">
        <v>44</v>
      </c>
      <c r="CS473" s="274" t="s">
        <v>44</v>
      </c>
      <c r="CT473" s="274" t="s">
        <v>44</v>
      </c>
      <c r="CU473" s="274" t="s">
        <v>44</v>
      </c>
      <c r="CV473" s="274" t="s">
        <v>44</v>
      </c>
      <c r="CW473" s="274" t="s">
        <v>44</v>
      </c>
      <c r="CX473" s="274">
        <v>156</v>
      </c>
      <c r="CY473" s="274">
        <v>49168</v>
      </c>
      <c r="CZ473" s="274">
        <v>315</v>
      </c>
      <c r="DA473" s="274">
        <v>533</v>
      </c>
      <c r="DB473" s="274">
        <v>1864</v>
      </c>
      <c r="DC473" s="274">
        <v>72660</v>
      </c>
      <c r="DD473" s="274">
        <v>39</v>
      </c>
      <c r="DE473" s="274">
        <v>81</v>
      </c>
      <c r="DF473" s="274">
        <v>63</v>
      </c>
      <c r="DG473" s="274">
        <v>101590</v>
      </c>
      <c r="DH473" s="274">
        <v>1613</v>
      </c>
      <c r="DI473" s="274">
        <v>2863</v>
      </c>
      <c r="DJ473" s="274">
        <v>62</v>
      </c>
      <c r="DK473" s="274">
        <v>2</v>
      </c>
      <c r="DL473" s="251">
        <v>2116</v>
      </c>
      <c r="DM473" s="251">
        <v>1246</v>
      </c>
      <c r="DN473" s="251">
        <v>0</v>
      </c>
      <c r="DO473" s="251">
        <v>357</v>
      </c>
      <c r="DP473" s="251">
        <v>6032134</v>
      </c>
      <c r="DQ473" s="251">
        <v>2851</v>
      </c>
      <c r="DR473" s="251">
        <v>4941</v>
      </c>
      <c r="DS473" s="251">
        <v>7042950</v>
      </c>
      <c r="DT473" s="251">
        <v>5652</v>
      </c>
      <c r="DU473" s="251">
        <v>10091</v>
      </c>
      <c r="DV473" s="251">
        <v>0</v>
      </c>
      <c r="DW473" s="251">
        <v>0</v>
      </c>
      <c r="DX473" s="251">
        <v>0</v>
      </c>
      <c r="DY473" s="251">
        <v>3392672</v>
      </c>
      <c r="DZ473" s="251">
        <v>9503</v>
      </c>
      <c r="EA473" s="251">
        <v>17091</v>
      </c>
      <c r="EB473" s="183"/>
      <c r="EC473" s="184">
        <f t="shared" si="1091"/>
        <v>4</v>
      </c>
      <c r="ED473" s="180">
        <f t="shared" si="1092"/>
        <v>2019</v>
      </c>
      <c r="EE473" s="185">
        <f t="shared" si="1093"/>
        <v>43556</v>
      </c>
      <c r="EF473" s="186">
        <f t="shared" si="1094"/>
        <v>30</v>
      </c>
      <c r="EG473" s="187"/>
      <c r="EH473" s="188">
        <f>IFERROR(HLOOKUP(EH$1,$H$5:$FY$1802,MATCH($A473,$A$5:$A$1802,0),0)*HLOOKUP(EH$2,$H$5:$FY$1802,MATCH($A473,$A$5:$A$1802,0),0),$H$2)</f>
        <v>121632</v>
      </c>
      <c r="EI473" s="188">
        <f>IFERROR(HLOOKUP(EI$1,$H$5:$FY$1802,MATCH($A473,$A$5:$A$1802,0),0)*HLOOKUP(EI$2,$H$5:$FY$1802,MATCH($A473,$A$5:$A$1802,0),0),$H$2)</f>
        <v>648704</v>
      </c>
      <c r="EJ473" s="188">
        <f>IFERROR(HLOOKUP(EJ$1,$H$5:$FY$1802,MATCH($A473,$A$5:$A$1802,0),0)*HLOOKUP(EJ$2,$H$5:$FY$1802,MATCH($A473,$A$5:$A$1802,0),0),$H$2)</f>
        <v>1865024</v>
      </c>
      <c r="EK473" s="188">
        <f>IFERROR(HLOOKUP(EK$1,$H$5:$FY$1802,MATCH($A473,$A$5:$A$1802,0),0)*HLOOKUP(EK$2,$H$5:$FY$1802,MATCH($A473,$A$5:$A$1802,0),0),$H$2)</f>
        <v>4176032</v>
      </c>
      <c r="EL473" s="188">
        <f>IFERROR(HLOOKUP(EL$1,$H$5:$FY$1802,MATCH($A473,$A$5:$A$1802,0),0)*HLOOKUP(EL$2,$H$5:$FY$1802,MATCH($A473,$A$5:$A$1802,0),0),$H$2)</f>
        <v>1758304</v>
      </c>
      <c r="EM473" s="188">
        <f>IFERROR(HLOOKUP(EM$1,$H$5:$FY$1802,MATCH($A473,$A$5:$A$1802,0),0)*HLOOKUP(EM$2,$H$5:$FY$1802,MATCH($A473,$A$5:$A$1802,0),0),$H$2)</f>
        <v>1688094</v>
      </c>
      <c r="EN473" s="188">
        <f>IFERROR(HLOOKUP(EN$1,$H$5:$FY$1802,MATCH($A473,$A$5:$A$1802,0),0)*HLOOKUP(EN$2,$H$5:$FY$1802,MATCH($A473,$A$5:$A$1802,0),0),$H$2)</f>
        <v>51929385</v>
      </c>
      <c r="EO473" s="188">
        <f>IFERROR(HLOOKUP(EO$1,$H$5:$FY$1802,MATCH($A473,$A$5:$A$1802,0),0)*HLOOKUP(EO$2,$H$5:$FY$1802,MATCH($A473,$A$5:$A$1802,0),0),$H$2)</f>
        <v>115791522</v>
      </c>
      <c r="EP473" s="188">
        <f>IFERROR(HLOOKUP(EP$1,$H$5:$FY$1802,MATCH($A473,$A$5:$A$1802,0),0)*HLOOKUP(EP$2,$H$5:$FY$1802,MATCH($A473,$A$5:$A$1802,0),0),$H$2)</f>
        <v>9616960</v>
      </c>
      <c r="EQ473" s="188" t="str">
        <f>IFERROR(HLOOKUP(EQ$1,$H$5:$FY$1802,MATCH($A473,$A$5:$A$1802,0),0)*HLOOKUP(EQ$2,$H$5:$FY$1802,MATCH($A473,$A$5:$A$1802,0),0),$H$2)</f>
        <v>-</v>
      </c>
      <c r="ER473" s="188" t="str">
        <f>IFERROR(HLOOKUP(ER$1,$H$5:$FY$1802,MATCH($A473,$A$5:$A$1802,0),0)*HLOOKUP(ER$2,$H$5:$FY$1802,MATCH($A473,$A$5:$A$1802,0),0),$H$2)</f>
        <v>-</v>
      </c>
      <c r="ES473" s="188" t="str">
        <f>IFERROR(HLOOKUP(ES$1,$H$5:$FY$1802,MATCH($A473,$A$5:$A$1802,0),0)*HLOOKUP(ES$2,$H$5:$FY$1802,MATCH($A473,$A$5:$A$1802,0),0),$H$2)</f>
        <v>-</v>
      </c>
      <c r="ET473" s="188" t="str">
        <f>IFERROR(HLOOKUP(ET$1,$H$5:$FY$1802,MATCH($A473,$A$5:$A$1802,0),0)*HLOOKUP(ET$2,$H$5:$FY$1802,MATCH($A473,$A$5:$A$1802,0),0),$H$2)</f>
        <v>-</v>
      </c>
      <c r="EU473" s="188" t="str">
        <f>IFERROR(HLOOKUP(EU$1,$H$5:$FY$1802,MATCH($A473,$A$5:$A$1802,0),0)*HLOOKUP(EU$2,$H$5:$FY$1802,MATCH($A473,$A$5:$A$1802,0),0),$H$2)</f>
        <v>-</v>
      </c>
      <c r="EV473" s="188" t="str">
        <f>IFERROR(HLOOKUP(EV$1,$H$5:$FY$1802,MATCH($A473,$A$5:$A$1802,0),0)*HLOOKUP(EV$2,$H$5:$FY$1802,MATCH($A473,$A$5:$A$1802,0),0),$H$2)</f>
        <v>-</v>
      </c>
      <c r="EW473" s="188" t="str">
        <f>IFERROR(HLOOKUP(EW$1,$H$5:$FY$1802,MATCH($A473,$A$5:$A$1802,0),0)*HLOOKUP(EW$2,$H$5:$FY$1802,MATCH($A473,$A$5:$A$1802,0),0),$H$2)</f>
        <v>-</v>
      </c>
      <c r="EX473" s="188" t="str">
        <f>IFERROR(HLOOKUP(EX$1,$H$5:$FY$1802,MATCH($A473,$A$5:$A$1802,0),0)*HLOOKUP(EX$2,$H$5:$FY$1802,MATCH($A473,$A$5:$A$1802,0),0),$H$2)</f>
        <v>-</v>
      </c>
      <c r="EY473" s="188" t="str">
        <f>IFERROR(HLOOKUP(EY$1,$H$5:$FY$1802,MATCH($A473,$A$5:$A$1802,0),0)*HLOOKUP(EY$2,$H$5:$FY$1802,MATCH($A473,$A$5:$A$1802,0),0),$H$2)</f>
        <v>-</v>
      </c>
      <c r="EZ473" s="188" t="str">
        <f>IFERROR(HLOOKUP(EZ$1,$H$5:$FY$1802,MATCH($A473,$A$5:$A$1802,0),0)*HLOOKUP(EZ$2,$H$5:$FY$1802,MATCH($A473,$A$5:$A$1802,0),0),$H$2)</f>
        <v>-</v>
      </c>
      <c r="FA473" s="188">
        <f>IFERROR(HLOOKUP(FA$1,$H$5:$FY$1802,MATCH($A473,$A$5:$A$1802,0),0)*HLOOKUP(FA$2,$H$5:$FY$1802,MATCH($A473,$A$5:$A$1802,0),0),$H$2)</f>
        <v>180369</v>
      </c>
      <c r="FB473" s="188">
        <f>IFERROR(HLOOKUP(FB$1,$H$5:$FY$1802,MATCH($A473,$A$5:$A$1802,0),0)*HLOOKUP(FB$2,$H$5:$FY$1802,MATCH($A473,$A$5:$A$1802,0),0),$H$2)</f>
        <v>83148</v>
      </c>
      <c r="FC473" s="188">
        <f>IFERROR(HLOOKUP(FC$1,$H$5:$FY$1802,MATCH($A473,$A$5:$A$1802,0),0)*HLOOKUP(FC$2,$H$5:$FY$1802,MATCH($A473,$A$5:$A$1802,0),0),$H$2)</f>
        <v>150984</v>
      </c>
      <c r="FD473" s="188">
        <f>IFERROR(HLOOKUP(FD$1,$H$5:$FY$1802,MATCH($A473,$A$5:$A$1802,0),0)*HLOOKUP(FD$2,$H$5:$FY$1802,MATCH($A473,$A$5:$A$1802,0),0),$H$2)</f>
        <v>10455156</v>
      </c>
      <c r="FE473" s="188">
        <f>IFERROR(HLOOKUP(FE$1,$H$5:$FY$1802,MATCH($A473,$A$5:$A$1802,0),0)*HLOOKUP(FE$2,$H$5:$FY$1802,MATCH($A473,$A$5:$A$1802,0),0),$H$2)</f>
        <v>12573386</v>
      </c>
      <c r="FF473" s="188">
        <f>IFERROR(HLOOKUP(FF$1,$H$5:$FY$1802,MATCH($A473,$A$5:$A$1802,0),0)*HLOOKUP(FF$2,$H$5:$FY$1802,MATCH($A473,$A$5:$A$1802,0),0),$H$2)</f>
        <v>0</v>
      </c>
      <c r="FG473" s="188">
        <f>IFERROR(HLOOKUP(FG$1,$H$5:$FY$1802,MATCH($A473,$A$5:$A$1802,0),0)*HLOOKUP(FG$2,$H$5:$FY$1802,MATCH($A473,$A$5:$A$1802,0),0),$H$2)</f>
        <v>6101487</v>
      </c>
      <c r="FH473" s="189"/>
      <c r="FI473" s="406">
        <f t="shared" si="1095"/>
        <v>2.022603599832566</v>
      </c>
      <c r="FJ473" s="406">
        <f t="shared" si="1095"/>
        <v>1.5395562997069905</v>
      </c>
      <c r="FK473" s="406">
        <f t="shared" si="1096"/>
        <v>2.0343878954607977</v>
      </c>
      <c r="FL473" s="406">
        <f t="shared" si="1097"/>
        <v>1.5784044016506189</v>
      </c>
      <c r="FM473" s="406">
        <f t="shared" si="1098"/>
        <v>1.3649375396993437</v>
      </c>
      <c r="FN473" s="406">
        <f t="shared" si="1099"/>
        <v>1.1094643235231845</v>
      </c>
      <c r="FO473" s="406">
        <f t="shared" si="1100"/>
        <v>1.5018437101120408</v>
      </c>
      <c r="FP473" s="406">
        <f t="shared" si="1101"/>
        <v>1.1377818749113602</v>
      </c>
      <c r="FQ473" s="406">
        <f t="shared" si="1102"/>
        <v>1.6682926829268292</v>
      </c>
      <c r="FR473" s="406">
        <f t="shared" si="1103"/>
        <v>1.1817073170731707</v>
      </c>
      <c r="FS473" s="410"/>
    </row>
    <row r="474" spans="1:175" ht="10.35" customHeight="1" x14ac:dyDescent="0.2">
      <c r="A474" s="74" t="str">
        <f t="shared" si="1090"/>
        <v>2019-20APRILRYD</v>
      </c>
      <c r="B474" s="163" t="str">
        <f t="shared" si="1104"/>
        <v>2019-20</v>
      </c>
      <c r="C474" s="26" t="s">
        <v>839</v>
      </c>
      <c r="D474" s="163" t="str">
        <f>INDEX($FV$16:$FW$26,MATCH($F474,$FV$16:$FV$26,0),2)</f>
        <v>Y59</v>
      </c>
      <c r="E474" s="163" t="str">
        <f>VLOOKUP($D474,$FW$8:$FX$14,2,0)</f>
        <v>South East</v>
      </c>
      <c r="F474" s="271" t="s">
        <v>863</v>
      </c>
      <c r="G474" s="271" t="s">
        <v>878</v>
      </c>
      <c r="H474" s="272">
        <v>83974</v>
      </c>
      <c r="I474" s="272">
        <v>65412</v>
      </c>
      <c r="J474" s="272">
        <v>320026</v>
      </c>
      <c r="K474" s="272">
        <v>5</v>
      </c>
      <c r="L474" s="272">
        <v>1</v>
      </c>
      <c r="M474" s="272">
        <v>2</v>
      </c>
      <c r="N474" s="272">
        <v>27</v>
      </c>
      <c r="O474" s="272">
        <v>94</v>
      </c>
      <c r="P474" s="272" t="s">
        <v>44</v>
      </c>
      <c r="Q474" s="272" t="s">
        <v>44</v>
      </c>
      <c r="R474" s="272" t="s">
        <v>44</v>
      </c>
      <c r="S474" s="272" t="s">
        <v>44</v>
      </c>
      <c r="T474" s="272">
        <v>61520</v>
      </c>
      <c r="U474" s="272">
        <v>3526</v>
      </c>
      <c r="V474" s="272">
        <v>2182</v>
      </c>
      <c r="W474" s="272">
        <v>31771</v>
      </c>
      <c r="X474" s="272">
        <v>19698</v>
      </c>
      <c r="Y474" s="272">
        <v>602</v>
      </c>
      <c r="Z474" s="272">
        <v>1562075</v>
      </c>
      <c r="AA474" s="272">
        <v>443</v>
      </c>
      <c r="AB474" s="272">
        <v>842</v>
      </c>
      <c r="AC474" s="272">
        <v>1231727</v>
      </c>
      <c r="AD474" s="272">
        <v>564</v>
      </c>
      <c r="AE474" s="272">
        <v>1056</v>
      </c>
      <c r="AF474" s="272">
        <v>36741592</v>
      </c>
      <c r="AG474" s="272">
        <v>1156</v>
      </c>
      <c r="AH474" s="272">
        <v>2172</v>
      </c>
      <c r="AI474" s="272">
        <v>110814135</v>
      </c>
      <c r="AJ474" s="272">
        <v>5626</v>
      </c>
      <c r="AK474" s="272">
        <v>13083</v>
      </c>
      <c r="AL474" s="272">
        <v>4089478</v>
      </c>
      <c r="AM474" s="272">
        <v>6793</v>
      </c>
      <c r="AN474" s="272">
        <v>16268</v>
      </c>
      <c r="AO474" s="272">
        <v>3662</v>
      </c>
      <c r="AP474" s="272">
        <v>143</v>
      </c>
      <c r="AQ474" s="272">
        <v>804</v>
      </c>
      <c r="AR474" s="272">
        <v>620</v>
      </c>
      <c r="AS474" s="272">
        <v>256</v>
      </c>
      <c r="AT474" s="272">
        <v>2459</v>
      </c>
      <c r="AU474" s="272">
        <v>548</v>
      </c>
      <c r="AV474" s="272">
        <v>37492</v>
      </c>
      <c r="AW474" s="272">
        <v>690</v>
      </c>
      <c r="AX474" s="272">
        <v>19676</v>
      </c>
      <c r="AY474" s="272">
        <v>57858</v>
      </c>
      <c r="AZ474" s="272">
        <v>7191</v>
      </c>
      <c r="BA474" s="272">
        <v>5375</v>
      </c>
      <c r="BB474" s="272">
        <v>4368</v>
      </c>
      <c r="BC474" s="272">
        <v>3348</v>
      </c>
      <c r="BD474" s="272">
        <v>42299</v>
      </c>
      <c r="BE474" s="272">
        <v>34116</v>
      </c>
      <c r="BF474" s="272">
        <v>33427</v>
      </c>
      <c r="BG474" s="272">
        <v>20596</v>
      </c>
      <c r="BH474" s="272">
        <v>955</v>
      </c>
      <c r="BI474" s="272">
        <v>624</v>
      </c>
      <c r="BJ474" s="272" t="s">
        <v>44</v>
      </c>
      <c r="BK474" s="272" t="s">
        <v>44</v>
      </c>
      <c r="BL474" s="272" t="s">
        <v>44</v>
      </c>
      <c r="BM474" s="272" t="s">
        <v>44</v>
      </c>
      <c r="BN474" s="272" t="s">
        <v>44</v>
      </c>
      <c r="BO474" s="272" t="s">
        <v>44</v>
      </c>
      <c r="BP474" s="272" t="s">
        <v>44</v>
      </c>
      <c r="BQ474" s="272" t="s">
        <v>44</v>
      </c>
      <c r="BR474" s="272" t="s">
        <v>44</v>
      </c>
      <c r="BS474" s="272" t="s">
        <v>44</v>
      </c>
      <c r="BT474" s="272" t="s">
        <v>44</v>
      </c>
      <c r="BU474" s="272" t="s">
        <v>44</v>
      </c>
      <c r="BV474" s="272" t="s">
        <v>44</v>
      </c>
      <c r="BW474" s="272" t="s">
        <v>44</v>
      </c>
      <c r="BX474" s="272" t="s">
        <v>44</v>
      </c>
      <c r="BY474" s="272" t="s">
        <v>44</v>
      </c>
      <c r="BZ474" s="272" t="s">
        <v>44</v>
      </c>
      <c r="CA474" s="272" t="s">
        <v>44</v>
      </c>
      <c r="CB474" s="272" t="s">
        <v>44</v>
      </c>
      <c r="CC474" s="272" t="s">
        <v>44</v>
      </c>
      <c r="CD474" s="272" t="s">
        <v>44</v>
      </c>
      <c r="CE474" s="272" t="s">
        <v>44</v>
      </c>
      <c r="CF474" s="272" t="s">
        <v>44</v>
      </c>
      <c r="CG474" s="272" t="s">
        <v>44</v>
      </c>
      <c r="CH474" s="272" t="s">
        <v>44</v>
      </c>
      <c r="CI474" s="272" t="s">
        <v>44</v>
      </c>
      <c r="CJ474" s="272" t="s">
        <v>44</v>
      </c>
      <c r="CK474" s="272" t="s">
        <v>44</v>
      </c>
      <c r="CL474" s="272" t="s">
        <v>44</v>
      </c>
      <c r="CM474" s="272" t="s">
        <v>44</v>
      </c>
      <c r="CN474" s="272" t="s">
        <v>44</v>
      </c>
      <c r="CO474" s="272" t="s">
        <v>44</v>
      </c>
      <c r="CP474" s="272" t="s">
        <v>44</v>
      </c>
      <c r="CQ474" s="272" t="s">
        <v>44</v>
      </c>
      <c r="CR474" s="272" t="s">
        <v>44</v>
      </c>
      <c r="CS474" s="272" t="s">
        <v>44</v>
      </c>
      <c r="CT474" s="272" t="s">
        <v>44</v>
      </c>
      <c r="CU474" s="272" t="s">
        <v>44</v>
      </c>
      <c r="CV474" s="272" t="s">
        <v>44</v>
      </c>
      <c r="CW474" s="272" t="s">
        <v>44</v>
      </c>
      <c r="CX474" s="272">
        <v>345</v>
      </c>
      <c r="CY474" s="272">
        <v>107760</v>
      </c>
      <c r="CZ474" s="272">
        <v>312</v>
      </c>
      <c r="DA474" s="272">
        <v>605</v>
      </c>
      <c r="DB474" s="272">
        <v>2629</v>
      </c>
      <c r="DC474" s="272">
        <v>121094</v>
      </c>
      <c r="DD474" s="272">
        <v>46</v>
      </c>
      <c r="DE474" s="272">
        <v>68</v>
      </c>
      <c r="DF474" s="272">
        <v>127</v>
      </c>
      <c r="DG474" s="272">
        <v>149066</v>
      </c>
      <c r="DH474" s="272">
        <v>1174</v>
      </c>
      <c r="DI474" s="272">
        <v>2352</v>
      </c>
      <c r="DJ474" s="272">
        <v>123</v>
      </c>
      <c r="DK474" s="272">
        <v>3</v>
      </c>
      <c r="DL474" s="250">
        <v>134</v>
      </c>
      <c r="DM474" s="250">
        <v>1811</v>
      </c>
      <c r="DN474" s="250">
        <v>0</v>
      </c>
      <c r="DO474" s="250">
        <v>313</v>
      </c>
      <c r="DP474" s="250">
        <v>770996</v>
      </c>
      <c r="DQ474" s="250">
        <v>5754</v>
      </c>
      <c r="DR474" s="250">
        <v>12350</v>
      </c>
      <c r="DS474" s="250">
        <v>11912361</v>
      </c>
      <c r="DT474" s="250">
        <v>6578</v>
      </c>
      <c r="DU474" s="250">
        <v>15078</v>
      </c>
      <c r="DV474" s="250">
        <v>0</v>
      </c>
      <c r="DW474" s="250">
        <v>0</v>
      </c>
      <c r="DX474" s="250">
        <v>0</v>
      </c>
      <c r="DY474" s="250">
        <v>2569702</v>
      </c>
      <c r="DZ474" s="250">
        <v>8210</v>
      </c>
      <c r="EA474" s="250">
        <v>21735</v>
      </c>
      <c r="EB474" s="155"/>
      <c r="EC474" s="75">
        <f t="shared" si="1091"/>
        <v>4</v>
      </c>
      <c r="ED474" s="74">
        <f t="shared" si="1092"/>
        <v>2019</v>
      </c>
      <c r="EE474" s="165">
        <f t="shared" si="1093"/>
        <v>43556</v>
      </c>
      <c r="EF474" s="157">
        <f t="shared" si="1094"/>
        <v>30</v>
      </c>
      <c r="EG474" s="156"/>
      <c r="EH474" s="166">
        <f>IFERROR(HLOOKUP(EH$1,$H$5:$FY$1802,MATCH($A474,$A$5:$A$1802,0),0)*HLOOKUP(EH$2,$H$5:$FY$1802,MATCH($A474,$A$5:$A$1802,0),0),$H$2)</f>
        <v>65412</v>
      </c>
      <c r="EI474" s="166">
        <f>IFERROR(HLOOKUP(EI$1,$H$5:$FY$1802,MATCH($A474,$A$5:$A$1802,0),0)*HLOOKUP(EI$2,$H$5:$FY$1802,MATCH($A474,$A$5:$A$1802,0),0),$H$2)</f>
        <v>130824</v>
      </c>
      <c r="EJ474" s="166">
        <f>IFERROR(HLOOKUP(EJ$1,$H$5:$FY$1802,MATCH($A474,$A$5:$A$1802,0),0)*HLOOKUP(EJ$2,$H$5:$FY$1802,MATCH($A474,$A$5:$A$1802,0),0),$H$2)</f>
        <v>1766124</v>
      </c>
      <c r="EK474" s="166">
        <f>IFERROR(HLOOKUP(EK$1,$H$5:$FY$1802,MATCH($A474,$A$5:$A$1802,0),0)*HLOOKUP(EK$2,$H$5:$FY$1802,MATCH($A474,$A$5:$A$1802,0),0),$H$2)</f>
        <v>6148728</v>
      </c>
      <c r="EL474" s="166">
        <f>IFERROR(HLOOKUP(EL$1,$H$5:$FY$1802,MATCH($A474,$A$5:$A$1802,0),0)*HLOOKUP(EL$2,$H$5:$FY$1802,MATCH($A474,$A$5:$A$1802,0),0),$H$2)</f>
        <v>2968892</v>
      </c>
      <c r="EM474" s="166">
        <f>IFERROR(HLOOKUP(EM$1,$H$5:$FY$1802,MATCH($A474,$A$5:$A$1802,0),0)*HLOOKUP(EM$2,$H$5:$FY$1802,MATCH($A474,$A$5:$A$1802,0),0),$H$2)</f>
        <v>2304192</v>
      </c>
      <c r="EN474" s="166">
        <f>IFERROR(HLOOKUP(EN$1,$H$5:$FY$1802,MATCH($A474,$A$5:$A$1802,0),0)*HLOOKUP(EN$2,$H$5:$FY$1802,MATCH($A474,$A$5:$A$1802,0),0),$H$2)</f>
        <v>69006612</v>
      </c>
      <c r="EO474" s="166">
        <f>IFERROR(HLOOKUP(EO$1,$H$5:$FY$1802,MATCH($A474,$A$5:$A$1802,0),0)*HLOOKUP(EO$2,$H$5:$FY$1802,MATCH($A474,$A$5:$A$1802,0),0),$H$2)</f>
        <v>257708934</v>
      </c>
      <c r="EP474" s="166">
        <f>IFERROR(HLOOKUP(EP$1,$H$5:$FY$1802,MATCH($A474,$A$5:$A$1802,0),0)*HLOOKUP(EP$2,$H$5:$FY$1802,MATCH($A474,$A$5:$A$1802,0),0),$H$2)</f>
        <v>9793336</v>
      </c>
      <c r="EQ474" s="166" t="str">
        <f>IFERROR(HLOOKUP(EQ$1,$H$5:$FY$1802,MATCH($A474,$A$5:$A$1802,0),0)*HLOOKUP(EQ$2,$H$5:$FY$1802,MATCH($A474,$A$5:$A$1802,0),0),$H$2)</f>
        <v>-</v>
      </c>
      <c r="ER474" s="166" t="str">
        <f>IFERROR(HLOOKUP(ER$1,$H$5:$FY$1802,MATCH($A474,$A$5:$A$1802,0),0)*HLOOKUP(ER$2,$H$5:$FY$1802,MATCH($A474,$A$5:$A$1802,0),0),$H$2)</f>
        <v>-</v>
      </c>
      <c r="ES474" s="166" t="str">
        <f>IFERROR(HLOOKUP(ES$1,$H$5:$FY$1802,MATCH($A474,$A$5:$A$1802,0),0)*HLOOKUP(ES$2,$H$5:$FY$1802,MATCH($A474,$A$5:$A$1802,0),0),$H$2)</f>
        <v>-</v>
      </c>
      <c r="ET474" s="166" t="str">
        <f>IFERROR(HLOOKUP(ET$1,$H$5:$FY$1802,MATCH($A474,$A$5:$A$1802,0),0)*HLOOKUP(ET$2,$H$5:$FY$1802,MATCH($A474,$A$5:$A$1802,0),0),$H$2)</f>
        <v>-</v>
      </c>
      <c r="EU474" s="166" t="str">
        <f>IFERROR(HLOOKUP(EU$1,$H$5:$FY$1802,MATCH($A474,$A$5:$A$1802,0),0)*HLOOKUP(EU$2,$H$5:$FY$1802,MATCH($A474,$A$5:$A$1802,0),0),$H$2)</f>
        <v>-</v>
      </c>
      <c r="EV474" s="166" t="str">
        <f>IFERROR(HLOOKUP(EV$1,$H$5:$FY$1802,MATCH($A474,$A$5:$A$1802,0),0)*HLOOKUP(EV$2,$H$5:$FY$1802,MATCH($A474,$A$5:$A$1802,0),0),$H$2)</f>
        <v>-</v>
      </c>
      <c r="EW474" s="166" t="str">
        <f>IFERROR(HLOOKUP(EW$1,$H$5:$FY$1802,MATCH($A474,$A$5:$A$1802,0),0)*HLOOKUP(EW$2,$H$5:$FY$1802,MATCH($A474,$A$5:$A$1802,0),0),$H$2)</f>
        <v>-</v>
      </c>
      <c r="EX474" s="166" t="str">
        <f>IFERROR(HLOOKUP(EX$1,$H$5:$FY$1802,MATCH($A474,$A$5:$A$1802,0),0)*HLOOKUP(EX$2,$H$5:$FY$1802,MATCH($A474,$A$5:$A$1802,0),0),$H$2)</f>
        <v>-</v>
      </c>
      <c r="EY474" s="166" t="str">
        <f>IFERROR(HLOOKUP(EY$1,$H$5:$FY$1802,MATCH($A474,$A$5:$A$1802,0),0)*HLOOKUP(EY$2,$H$5:$FY$1802,MATCH($A474,$A$5:$A$1802,0),0),$H$2)</f>
        <v>-</v>
      </c>
      <c r="EZ474" s="166" t="str">
        <f>IFERROR(HLOOKUP(EZ$1,$H$5:$FY$1802,MATCH($A474,$A$5:$A$1802,0),0)*HLOOKUP(EZ$2,$H$5:$FY$1802,MATCH($A474,$A$5:$A$1802,0),0),$H$2)</f>
        <v>-</v>
      </c>
      <c r="FA474" s="166">
        <f>IFERROR(HLOOKUP(FA$1,$H$5:$FY$1802,MATCH($A474,$A$5:$A$1802,0),0)*HLOOKUP(FA$2,$H$5:$FY$1802,MATCH($A474,$A$5:$A$1802,0),0),$H$2)</f>
        <v>298704</v>
      </c>
      <c r="FB474" s="166">
        <f>IFERROR(HLOOKUP(FB$1,$H$5:$FY$1802,MATCH($A474,$A$5:$A$1802,0),0)*HLOOKUP(FB$2,$H$5:$FY$1802,MATCH($A474,$A$5:$A$1802,0),0),$H$2)</f>
        <v>208725</v>
      </c>
      <c r="FC474" s="166">
        <f>IFERROR(HLOOKUP(FC$1,$H$5:$FY$1802,MATCH($A474,$A$5:$A$1802,0),0)*HLOOKUP(FC$2,$H$5:$FY$1802,MATCH($A474,$A$5:$A$1802,0),0),$H$2)</f>
        <v>178772</v>
      </c>
      <c r="FD474" s="166">
        <f>IFERROR(HLOOKUP(FD$1,$H$5:$FY$1802,MATCH($A474,$A$5:$A$1802,0),0)*HLOOKUP(FD$2,$H$5:$FY$1802,MATCH($A474,$A$5:$A$1802,0),0),$H$2)</f>
        <v>1654900</v>
      </c>
      <c r="FE474" s="166">
        <f>IFERROR(HLOOKUP(FE$1,$H$5:$FY$1802,MATCH($A474,$A$5:$A$1802,0),0)*HLOOKUP(FE$2,$H$5:$FY$1802,MATCH($A474,$A$5:$A$1802,0),0),$H$2)</f>
        <v>27306258</v>
      </c>
      <c r="FF474" s="166">
        <f>IFERROR(HLOOKUP(FF$1,$H$5:$FY$1802,MATCH($A474,$A$5:$A$1802,0),0)*HLOOKUP(FF$2,$H$5:$FY$1802,MATCH($A474,$A$5:$A$1802,0),0),$H$2)</f>
        <v>0</v>
      </c>
      <c r="FG474" s="166">
        <f>IFERROR(HLOOKUP(FG$1,$H$5:$FY$1802,MATCH($A474,$A$5:$A$1802,0),0)*HLOOKUP(FG$2,$H$5:$FY$1802,MATCH($A474,$A$5:$A$1802,0),0),$H$2)</f>
        <v>6803055</v>
      </c>
      <c r="FH474" s="152"/>
      <c r="FI474" s="405">
        <f t="shared" si="1095"/>
        <v>2.0394214407260352</v>
      </c>
      <c r="FJ474" s="405">
        <f t="shared" si="1095"/>
        <v>1.524390243902439</v>
      </c>
      <c r="FK474" s="405">
        <f t="shared" si="1096"/>
        <v>2.0018331805682861</v>
      </c>
      <c r="FL474" s="405">
        <f t="shared" si="1097"/>
        <v>1.5343721356553621</v>
      </c>
      <c r="FM474" s="405">
        <f t="shared" si="1098"/>
        <v>1.3313713764124515</v>
      </c>
      <c r="FN474" s="405">
        <f t="shared" si="1099"/>
        <v>1.0738094488684649</v>
      </c>
      <c r="FO474" s="405">
        <f t="shared" si="1100"/>
        <v>1.6969743121129048</v>
      </c>
      <c r="FP474" s="405">
        <f t="shared" si="1101"/>
        <v>1.0455883846075744</v>
      </c>
      <c r="FQ474" s="405">
        <f t="shared" si="1102"/>
        <v>1.5863787375415281</v>
      </c>
      <c r="FR474" s="405">
        <f t="shared" si="1103"/>
        <v>1.0365448504983388</v>
      </c>
      <c r="FS474" s="65"/>
    </row>
    <row r="475" spans="1:175" ht="10.35" customHeight="1" x14ac:dyDescent="0.2">
      <c r="A475" s="74" t="str">
        <f t="shared" si="1090"/>
        <v>2019-20APRILRYF</v>
      </c>
      <c r="B475" s="163" t="str">
        <f t="shared" si="1104"/>
        <v>2019-20</v>
      </c>
      <c r="C475" s="26" t="s">
        <v>839</v>
      </c>
      <c r="D475" s="163" t="str">
        <f>INDEX($FV$16:$FW$26,MATCH($F475,$FV$16:$FV$26,0),2)</f>
        <v>Y58</v>
      </c>
      <c r="E475" s="163" t="str">
        <f>VLOOKUP($D475,$FW$8:$FX$14,2,0)</f>
        <v>South West</v>
      </c>
      <c r="F475" s="271" t="s">
        <v>865</v>
      </c>
      <c r="G475" s="271" t="s">
        <v>879</v>
      </c>
      <c r="H475" s="272">
        <v>106512</v>
      </c>
      <c r="I475" s="272">
        <v>82044</v>
      </c>
      <c r="J475" s="272">
        <v>457527</v>
      </c>
      <c r="K475" s="272">
        <v>6</v>
      </c>
      <c r="L475" s="272">
        <v>2</v>
      </c>
      <c r="M475" s="272">
        <v>7</v>
      </c>
      <c r="N475" s="272">
        <v>25</v>
      </c>
      <c r="O475" s="272">
        <v>68</v>
      </c>
      <c r="P475" s="272" t="s">
        <v>44</v>
      </c>
      <c r="Q475" s="272" t="s">
        <v>44</v>
      </c>
      <c r="R475" s="272" t="s">
        <v>44</v>
      </c>
      <c r="S475" s="272" t="s">
        <v>44</v>
      </c>
      <c r="T475" s="272">
        <v>73028</v>
      </c>
      <c r="U475" s="272">
        <v>4242</v>
      </c>
      <c r="V475" s="272">
        <v>2652</v>
      </c>
      <c r="W475" s="272">
        <v>39991</v>
      </c>
      <c r="X475" s="272">
        <v>17846</v>
      </c>
      <c r="Y475" s="272">
        <v>1531</v>
      </c>
      <c r="Z475" s="272">
        <v>1781619</v>
      </c>
      <c r="AA475" s="272">
        <v>420</v>
      </c>
      <c r="AB475" s="272">
        <v>785</v>
      </c>
      <c r="AC475" s="272">
        <v>1832409</v>
      </c>
      <c r="AD475" s="272">
        <v>691</v>
      </c>
      <c r="AE475" s="272">
        <v>1308</v>
      </c>
      <c r="AF475" s="272">
        <v>71606064</v>
      </c>
      <c r="AG475" s="272">
        <v>1791</v>
      </c>
      <c r="AH475" s="272">
        <v>3774</v>
      </c>
      <c r="AI475" s="272">
        <v>85146642</v>
      </c>
      <c r="AJ475" s="272">
        <v>4771</v>
      </c>
      <c r="AK475" s="272">
        <v>11167</v>
      </c>
      <c r="AL475" s="272">
        <v>8762326</v>
      </c>
      <c r="AM475" s="272">
        <v>5723</v>
      </c>
      <c r="AN475" s="272">
        <v>12608</v>
      </c>
      <c r="AO475" s="272">
        <v>4699</v>
      </c>
      <c r="AP475" s="272">
        <v>530</v>
      </c>
      <c r="AQ475" s="272">
        <v>1606</v>
      </c>
      <c r="AR475" s="272">
        <v>3824</v>
      </c>
      <c r="AS475" s="272">
        <v>695</v>
      </c>
      <c r="AT475" s="272">
        <v>1868</v>
      </c>
      <c r="AU475" s="272">
        <v>10</v>
      </c>
      <c r="AV475" s="272">
        <v>39023</v>
      </c>
      <c r="AW475" s="272">
        <v>3366</v>
      </c>
      <c r="AX475" s="272">
        <v>25940</v>
      </c>
      <c r="AY475" s="272">
        <v>68329</v>
      </c>
      <c r="AZ475" s="272">
        <v>9688</v>
      </c>
      <c r="BA475" s="272">
        <v>7547</v>
      </c>
      <c r="BB475" s="272">
        <v>6111</v>
      </c>
      <c r="BC475" s="272">
        <v>4827</v>
      </c>
      <c r="BD475" s="272">
        <v>54348</v>
      </c>
      <c r="BE475" s="272">
        <v>46083</v>
      </c>
      <c r="BF475" s="272">
        <v>25727</v>
      </c>
      <c r="BG475" s="272">
        <v>19298</v>
      </c>
      <c r="BH475" s="272">
        <v>2056</v>
      </c>
      <c r="BI475" s="272">
        <v>1608</v>
      </c>
      <c r="BJ475" s="272" t="s">
        <v>44</v>
      </c>
      <c r="BK475" s="272" t="s">
        <v>44</v>
      </c>
      <c r="BL475" s="272" t="s">
        <v>44</v>
      </c>
      <c r="BM475" s="272" t="s">
        <v>44</v>
      </c>
      <c r="BN475" s="272" t="s">
        <v>44</v>
      </c>
      <c r="BO475" s="272" t="s">
        <v>44</v>
      </c>
      <c r="BP475" s="272" t="s">
        <v>44</v>
      </c>
      <c r="BQ475" s="272" t="s">
        <v>44</v>
      </c>
      <c r="BR475" s="272" t="s">
        <v>44</v>
      </c>
      <c r="BS475" s="272" t="s">
        <v>44</v>
      </c>
      <c r="BT475" s="272" t="s">
        <v>44</v>
      </c>
      <c r="BU475" s="272" t="s">
        <v>44</v>
      </c>
      <c r="BV475" s="272" t="s">
        <v>44</v>
      </c>
      <c r="BW475" s="272" t="s">
        <v>44</v>
      </c>
      <c r="BX475" s="272" t="s">
        <v>44</v>
      </c>
      <c r="BY475" s="272" t="s">
        <v>44</v>
      </c>
      <c r="BZ475" s="272" t="s">
        <v>44</v>
      </c>
      <c r="CA475" s="272" t="s">
        <v>44</v>
      </c>
      <c r="CB475" s="272" t="s">
        <v>44</v>
      </c>
      <c r="CC475" s="272" t="s">
        <v>44</v>
      </c>
      <c r="CD475" s="272" t="s">
        <v>44</v>
      </c>
      <c r="CE475" s="272" t="s">
        <v>44</v>
      </c>
      <c r="CF475" s="272" t="s">
        <v>44</v>
      </c>
      <c r="CG475" s="272" t="s">
        <v>44</v>
      </c>
      <c r="CH475" s="272" t="s">
        <v>44</v>
      </c>
      <c r="CI475" s="272" t="s">
        <v>44</v>
      </c>
      <c r="CJ475" s="272" t="s">
        <v>44</v>
      </c>
      <c r="CK475" s="272" t="s">
        <v>44</v>
      </c>
      <c r="CL475" s="272" t="s">
        <v>44</v>
      </c>
      <c r="CM475" s="272" t="s">
        <v>44</v>
      </c>
      <c r="CN475" s="272" t="s">
        <v>44</v>
      </c>
      <c r="CO475" s="272" t="s">
        <v>44</v>
      </c>
      <c r="CP475" s="272" t="s">
        <v>44</v>
      </c>
      <c r="CQ475" s="272" t="s">
        <v>44</v>
      </c>
      <c r="CR475" s="272" t="s">
        <v>44</v>
      </c>
      <c r="CS475" s="272" t="s">
        <v>44</v>
      </c>
      <c r="CT475" s="272" t="s">
        <v>44</v>
      </c>
      <c r="CU475" s="272" t="s">
        <v>44</v>
      </c>
      <c r="CV475" s="272" t="s">
        <v>44</v>
      </c>
      <c r="CW475" s="272" t="s">
        <v>44</v>
      </c>
      <c r="CX475" s="272">
        <v>436</v>
      </c>
      <c r="CY475" s="272">
        <v>151551</v>
      </c>
      <c r="CZ475" s="272">
        <v>348</v>
      </c>
      <c r="DA475" s="272">
        <v>594</v>
      </c>
      <c r="DB475" s="272">
        <v>2511</v>
      </c>
      <c r="DC475" s="272">
        <v>96803</v>
      </c>
      <c r="DD475" s="272">
        <v>39</v>
      </c>
      <c r="DE475" s="272">
        <v>69</v>
      </c>
      <c r="DF475" s="272">
        <v>117</v>
      </c>
      <c r="DG475" s="272">
        <v>206072</v>
      </c>
      <c r="DH475" s="272">
        <v>1761</v>
      </c>
      <c r="DI475" s="272">
        <v>3416</v>
      </c>
      <c r="DJ475" s="272">
        <v>104</v>
      </c>
      <c r="DK475" s="272">
        <v>196</v>
      </c>
      <c r="DL475" s="250">
        <v>814</v>
      </c>
      <c r="DM475" s="250">
        <v>690</v>
      </c>
      <c r="DN475" s="250">
        <v>13</v>
      </c>
      <c r="DO475" s="250">
        <v>1080</v>
      </c>
      <c r="DP475" s="250">
        <v>4917528</v>
      </c>
      <c r="DQ475" s="250">
        <v>6041</v>
      </c>
      <c r="DR475" s="250">
        <v>12051</v>
      </c>
      <c r="DS475" s="250">
        <v>5114541</v>
      </c>
      <c r="DT475" s="250">
        <v>7412</v>
      </c>
      <c r="DU475" s="250">
        <v>15008</v>
      </c>
      <c r="DV475" s="250">
        <v>100623</v>
      </c>
      <c r="DW475" s="250">
        <v>7740</v>
      </c>
      <c r="DX475" s="250">
        <v>13060</v>
      </c>
      <c r="DY475" s="250">
        <v>10115647</v>
      </c>
      <c r="DZ475" s="250">
        <v>9366</v>
      </c>
      <c r="EA475" s="250">
        <v>19517</v>
      </c>
      <c r="EB475" s="155"/>
      <c r="EC475" s="75">
        <f t="shared" si="1091"/>
        <v>4</v>
      </c>
      <c r="ED475" s="74">
        <f t="shared" si="1092"/>
        <v>2019</v>
      </c>
      <c r="EE475" s="165">
        <f t="shared" si="1093"/>
        <v>43556</v>
      </c>
      <c r="EF475" s="157">
        <f t="shared" si="1094"/>
        <v>30</v>
      </c>
      <c r="EG475" s="156"/>
      <c r="EH475" s="166">
        <f>IFERROR(HLOOKUP(EH$1,$H$5:$FY$1802,MATCH($A475,$A$5:$A$1802,0),0)*HLOOKUP(EH$2,$H$5:$FY$1802,MATCH($A475,$A$5:$A$1802,0),0),$H$2)</f>
        <v>164088</v>
      </c>
      <c r="EI475" s="166">
        <f>IFERROR(HLOOKUP(EI$1,$H$5:$FY$1802,MATCH($A475,$A$5:$A$1802,0),0)*HLOOKUP(EI$2,$H$5:$FY$1802,MATCH($A475,$A$5:$A$1802,0),0),$H$2)</f>
        <v>574308</v>
      </c>
      <c r="EJ475" s="166">
        <f>IFERROR(HLOOKUP(EJ$1,$H$5:$FY$1802,MATCH($A475,$A$5:$A$1802,0),0)*HLOOKUP(EJ$2,$H$5:$FY$1802,MATCH($A475,$A$5:$A$1802,0),0),$H$2)</f>
        <v>2051100</v>
      </c>
      <c r="EK475" s="166">
        <f>IFERROR(HLOOKUP(EK$1,$H$5:$FY$1802,MATCH($A475,$A$5:$A$1802,0),0)*HLOOKUP(EK$2,$H$5:$FY$1802,MATCH($A475,$A$5:$A$1802,0),0),$H$2)</f>
        <v>5578992</v>
      </c>
      <c r="EL475" s="166">
        <f>IFERROR(HLOOKUP(EL$1,$H$5:$FY$1802,MATCH($A475,$A$5:$A$1802,0),0)*HLOOKUP(EL$2,$H$5:$FY$1802,MATCH($A475,$A$5:$A$1802,0),0),$H$2)</f>
        <v>3329970</v>
      </c>
      <c r="EM475" s="166">
        <f>IFERROR(HLOOKUP(EM$1,$H$5:$FY$1802,MATCH($A475,$A$5:$A$1802,0),0)*HLOOKUP(EM$2,$H$5:$FY$1802,MATCH($A475,$A$5:$A$1802,0),0),$H$2)</f>
        <v>3468816</v>
      </c>
      <c r="EN475" s="166">
        <f>IFERROR(HLOOKUP(EN$1,$H$5:$FY$1802,MATCH($A475,$A$5:$A$1802,0),0)*HLOOKUP(EN$2,$H$5:$FY$1802,MATCH($A475,$A$5:$A$1802,0),0),$H$2)</f>
        <v>150926034</v>
      </c>
      <c r="EO475" s="166">
        <f>IFERROR(HLOOKUP(EO$1,$H$5:$FY$1802,MATCH($A475,$A$5:$A$1802,0),0)*HLOOKUP(EO$2,$H$5:$FY$1802,MATCH($A475,$A$5:$A$1802,0),0),$H$2)</f>
        <v>199286282</v>
      </c>
      <c r="EP475" s="166">
        <f>IFERROR(HLOOKUP(EP$1,$H$5:$FY$1802,MATCH($A475,$A$5:$A$1802,0),0)*HLOOKUP(EP$2,$H$5:$FY$1802,MATCH($A475,$A$5:$A$1802,0),0),$H$2)</f>
        <v>19302848</v>
      </c>
      <c r="EQ475" s="166" t="str">
        <f>IFERROR(HLOOKUP(EQ$1,$H$5:$FY$1802,MATCH($A475,$A$5:$A$1802,0),0)*HLOOKUP(EQ$2,$H$5:$FY$1802,MATCH($A475,$A$5:$A$1802,0),0),$H$2)</f>
        <v>-</v>
      </c>
      <c r="ER475" s="166" t="str">
        <f>IFERROR(HLOOKUP(ER$1,$H$5:$FY$1802,MATCH($A475,$A$5:$A$1802,0),0)*HLOOKUP(ER$2,$H$5:$FY$1802,MATCH($A475,$A$5:$A$1802,0),0),$H$2)</f>
        <v>-</v>
      </c>
      <c r="ES475" s="166" t="str">
        <f>IFERROR(HLOOKUP(ES$1,$H$5:$FY$1802,MATCH($A475,$A$5:$A$1802,0),0)*HLOOKUP(ES$2,$H$5:$FY$1802,MATCH($A475,$A$5:$A$1802,0),0),$H$2)</f>
        <v>-</v>
      </c>
      <c r="ET475" s="166" t="str">
        <f>IFERROR(HLOOKUP(ET$1,$H$5:$FY$1802,MATCH($A475,$A$5:$A$1802,0),0)*HLOOKUP(ET$2,$H$5:$FY$1802,MATCH($A475,$A$5:$A$1802,0),0),$H$2)</f>
        <v>-</v>
      </c>
      <c r="EU475" s="166" t="str">
        <f>IFERROR(HLOOKUP(EU$1,$H$5:$FY$1802,MATCH($A475,$A$5:$A$1802,0),0)*HLOOKUP(EU$2,$H$5:$FY$1802,MATCH($A475,$A$5:$A$1802,0),0),$H$2)</f>
        <v>-</v>
      </c>
      <c r="EV475" s="166" t="str">
        <f>IFERROR(HLOOKUP(EV$1,$H$5:$FY$1802,MATCH($A475,$A$5:$A$1802,0),0)*HLOOKUP(EV$2,$H$5:$FY$1802,MATCH($A475,$A$5:$A$1802,0),0),$H$2)</f>
        <v>-</v>
      </c>
      <c r="EW475" s="166" t="str">
        <f>IFERROR(HLOOKUP(EW$1,$H$5:$FY$1802,MATCH($A475,$A$5:$A$1802,0),0)*HLOOKUP(EW$2,$H$5:$FY$1802,MATCH($A475,$A$5:$A$1802,0),0),$H$2)</f>
        <v>-</v>
      </c>
      <c r="EX475" s="166" t="str">
        <f>IFERROR(HLOOKUP(EX$1,$H$5:$FY$1802,MATCH($A475,$A$5:$A$1802,0),0)*HLOOKUP(EX$2,$H$5:$FY$1802,MATCH($A475,$A$5:$A$1802,0),0),$H$2)</f>
        <v>-</v>
      </c>
      <c r="EY475" s="166" t="str">
        <f>IFERROR(HLOOKUP(EY$1,$H$5:$FY$1802,MATCH($A475,$A$5:$A$1802,0),0)*HLOOKUP(EY$2,$H$5:$FY$1802,MATCH($A475,$A$5:$A$1802,0),0),$H$2)</f>
        <v>-</v>
      </c>
      <c r="EZ475" s="166" t="str">
        <f>IFERROR(HLOOKUP(EZ$1,$H$5:$FY$1802,MATCH($A475,$A$5:$A$1802,0),0)*HLOOKUP(EZ$2,$H$5:$FY$1802,MATCH($A475,$A$5:$A$1802,0),0),$H$2)</f>
        <v>-</v>
      </c>
      <c r="FA475" s="166">
        <f>IFERROR(HLOOKUP(FA$1,$H$5:$FY$1802,MATCH($A475,$A$5:$A$1802,0),0)*HLOOKUP(FA$2,$H$5:$FY$1802,MATCH($A475,$A$5:$A$1802,0),0),$H$2)</f>
        <v>399672</v>
      </c>
      <c r="FB475" s="166">
        <f>IFERROR(HLOOKUP(FB$1,$H$5:$FY$1802,MATCH($A475,$A$5:$A$1802,0),0)*HLOOKUP(FB$2,$H$5:$FY$1802,MATCH($A475,$A$5:$A$1802,0),0),$H$2)</f>
        <v>258984</v>
      </c>
      <c r="FC475" s="166">
        <f>IFERROR(HLOOKUP(FC$1,$H$5:$FY$1802,MATCH($A475,$A$5:$A$1802,0),0)*HLOOKUP(FC$2,$H$5:$FY$1802,MATCH($A475,$A$5:$A$1802,0),0),$H$2)</f>
        <v>173259</v>
      </c>
      <c r="FD475" s="166">
        <f>IFERROR(HLOOKUP(FD$1,$H$5:$FY$1802,MATCH($A475,$A$5:$A$1802,0),0)*HLOOKUP(FD$2,$H$5:$FY$1802,MATCH($A475,$A$5:$A$1802,0),0),$H$2)</f>
        <v>9809514</v>
      </c>
      <c r="FE475" s="166">
        <f>IFERROR(HLOOKUP(FE$1,$H$5:$FY$1802,MATCH($A475,$A$5:$A$1802,0),0)*HLOOKUP(FE$2,$H$5:$FY$1802,MATCH($A475,$A$5:$A$1802,0),0),$H$2)</f>
        <v>10355520</v>
      </c>
      <c r="FF475" s="166">
        <f>IFERROR(HLOOKUP(FF$1,$H$5:$FY$1802,MATCH($A475,$A$5:$A$1802,0),0)*HLOOKUP(FF$2,$H$5:$FY$1802,MATCH($A475,$A$5:$A$1802,0),0),$H$2)</f>
        <v>169780</v>
      </c>
      <c r="FG475" s="166">
        <f>IFERROR(HLOOKUP(FG$1,$H$5:$FY$1802,MATCH($A475,$A$5:$A$1802,0),0)*HLOOKUP(FG$2,$H$5:$FY$1802,MATCH($A475,$A$5:$A$1802,0),0),$H$2)</f>
        <v>21078360</v>
      </c>
      <c r="FH475" s="152"/>
      <c r="FI475" s="405">
        <f t="shared" si="1095"/>
        <v>2.2838283828382839</v>
      </c>
      <c r="FJ475" s="405">
        <f t="shared" si="1095"/>
        <v>1.7791136256482791</v>
      </c>
      <c r="FK475" s="405">
        <f t="shared" si="1096"/>
        <v>2.3042986425339365</v>
      </c>
      <c r="FL475" s="405">
        <f t="shared" si="1097"/>
        <v>1.8201357466063348</v>
      </c>
      <c r="FM475" s="405">
        <f t="shared" si="1098"/>
        <v>1.3590057762996675</v>
      </c>
      <c r="FN475" s="405">
        <f t="shared" si="1099"/>
        <v>1.1523342752119228</v>
      </c>
      <c r="FO475" s="405">
        <f t="shared" si="1100"/>
        <v>1.441611565616945</v>
      </c>
      <c r="FP475" s="405">
        <f t="shared" si="1101"/>
        <v>1.0813627703687101</v>
      </c>
      <c r="FQ475" s="405">
        <f t="shared" si="1102"/>
        <v>1.3429131286740692</v>
      </c>
      <c r="FR475" s="405">
        <f t="shared" si="1103"/>
        <v>1.0502939255388635</v>
      </c>
      <c r="FS475" s="65"/>
    </row>
    <row r="476" spans="1:175" ht="10.35" customHeight="1" x14ac:dyDescent="0.2">
      <c r="A476" s="74" t="str">
        <f t="shared" si="1090"/>
        <v>2019-20APRILRYA</v>
      </c>
      <c r="B476" s="163" t="str">
        <f t="shared" si="1104"/>
        <v>2019-20</v>
      </c>
      <c r="C476" s="26" t="s">
        <v>839</v>
      </c>
      <c r="D476" s="163" t="str">
        <f>INDEX($FV$16:$FW$26,MATCH($F476,$FV$16:$FV$26,0),2)</f>
        <v>Y60</v>
      </c>
      <c r="E476" s="163" t="str">
        <f>VLOOKUP($D476,$FW$8:$FX$14,2,0)</f>
        <v>Midlands</v>
      </c>
      <c r="F476" s="271" t="s">
        <v>867</v>
      </c>
      <c r="G476" s="271" t="s">
        <v>880</v>
      </c>
      <c r="H476" s="272">
        <v>111137</v>
      </c>
      <c r="I476" s="272">
        <v>81113</v>
      </c>
      <c r="J476" s="272">
        <v>254175</v>
      </c>
      <c r="K476" s="272">
        <v>3</v>
      </c>
      <c r="L476" s="272">
        <v>1</v>
      </c>
      <c r="M476" s="272">
        <v>4</v>
      </c>
      <c r="N476" s="272">
        <v>16</v>
      </c>
      <c r="O476" s="272">
        <v>41</v>
      </c>
      <c r="P476" s="272" t="s">
        <v>44</v>
      </c>
      <c r="Q476" s="272" t="s">
        <v>44</v>
      </c>
      <c r="R476" s="272" t="s">
        <v>44</v>
      </c>
      <c r="S476" s="272" t="s">
        <v>44</v>
      </c>
      <c r="T476" s="272">
        <v>90434</v>
      </c>
      <c r="U476" s="272">
        <v>5412</v>
      </c>
      <c r="V476" s="272">
        <v>3471</v>
      </c>
      <c r="W476" s="272">
        <v>43319</v>
      </c>
      <c r="X476" s="272">
        <v>31893</v>
      </c>
      <c r="Y476" s="272">
        <v>1479</v>
      </c>
      <c r="Z476" s="272">
        <v>2179219</v>
      </c>
      <c r="AA476" s="272">
        <v>403</v>
      </c>
      <c r="AB476" s="272">
        <v>699</v>
      </c>
      <c r="AC476" s="272">
        <v>1586806</v>
      </c>
      <c r="AD476" s="272">
        <v>457</v>
      </c>
      <c r="AE476" s="272">
        <v>825</v>
      </c>
      <c r="AF476" s="272">
        <v>31779583</v>
      </c>
      <c r="AG476" s="272">
        <v>734</v>
      </c>
      <c r="AH476" s="272">
        <v>1342</v>
      </c>
      <c r="AI476" s="272">
        <v>67027729</v>
      </c>
      <c r="AJ476" s="272">
        <v>2102</v>
      </c>
      <c r="AK476" s="272">
        <v>4727</v>
      </c>
      <c r="AL476" s="272">
        <v>4262552</v>
      </c>
      <c r="AM476" s="272">
        <v>2882</v>
      </c>
      <c r="AN476" s="272">
        <v>6946</v>
      </c>
      <c r="AO476" s="272">
        <v>2912</v>
      </c>
      <c r="AP476" s="272">
        <v>19</v>
      </c>
      <c r="AQ476" s="272">
        <v>26</v>
      </c>
      <c r="AR476" s="272">
        <v>0</v>
      </c>
      <c r="AS476" s="272">
        <v>214</v>
      </c>
      <c r="AT476" s="272">
        <v>2653</v>
      </c>
      <c r="AU476" s="272">
        <v>2206</v>
      </c>
      <c r="AV476" s="272">
        <v>52687</v>
      </c>
      <c r="AW476" s="272">
        <v>3257</v>
      </c>
      <c r="AX476" s="272">
        <v>31578</v>
      </c>
      <c r="AY476" s="272">
        <v>87522</v>
      </c>
      <c r="AZ476" s="272">
        <v>10100</v>
      </c>
      <c r="BA476" s="272">
        <v>7535</v>
      </c>
      <c r="BB476" s="272">
        <v>6354</v>
      </c>
      <c r="BC476" s="272">
        <v>4828</v>
      </c>
      <c r="BD476" s="272">
        <v>54643</v>
      </c>
      <c r="BE476" s="272">
        <v>45515</v>
      </c>
      <c r="BF476" s="272">
        <v>55881</v>
      </c>
      <c r="BG476" s="272">
        <v>33186</v>
      </c>
      <c r="BH476" s="272">
        <v>3363</v>
      </c>
      <c r="BI476" s="272">
        <v>1538</v>
      </c>
      <c r="BJ476" s="272" t="s">
        <v>44</v>
      </c>
      <c r="BK476" s="272" t="s">
        <v>44</v>
      </c>
      <c r="BL476" s="272" t="s">
        <v>44</v>
      </c>
      <c r="BM476" s="272" t="s">
        <v>44</v>
      </c>
      <c r="BN476" s="272" t="s">
        <v>44</v>
      </c>
      <c r="BO476" s="272" t="s">
        <v>44</v>
      </c>
      <c r="BP476" s="272" t="s">
        <v>44</v>
      </c>
      <c r="BQ476" s="272" t="s">
        <v>44</v>
      </c>
      <c r="BR476" s="272" t="s">
        <v>44</v>
      </c>
      <c r="BS476" s="272" t="s">
        <v>44</v>
      </c>
      <c r="BT476" s="272" t="s">
        <v>44</v>
      </c>
      <c r="BU476" s="272" t="s">
        <v>44</v>
      </c>
      <c r="BV476" s="272" t="s">
        <v>44</v>
      </c>
      <c r="BW476" s="272" t="s">
        <v>44</v>
      </c>
      <c r="BX476" s="272" t="s">
        <v>44</v>
      </c>
      <c r="BY476" s="272" t="s">
        <v>44</v>
      </c>
      <c r="BZ476" s="272" t="s">
        <v>44</v>
      </c>
      <c r="CA476" s="272" t="s">
        <v>44</v>
      </c>
      <c r="CB476" s="272" t="s">
        <v>44</v>
      </c>
      <c r="CC476" s="272" t="s">
        <v>44</v>
      </c>
      <c r="CD476" s="272" t="s">
        <v>44</v>
      </c>
      <c r="CE476" s="272" t="s">
        <v>44</v>
      </c>
      <c r="CF476" s="272" t="s">
        <v>44</v>
      </c>
      <c r="CG476" s="272" t="s">
        <v>44</v>
      </c>
      <c r="CH476" s="272" t="s">
        <v>44</v>
      </c>
      <c r="CI476" s="272" t="s">
        <v>44</v>
      </c>
      <c r="CJ476" s="272" t="s">
        <v>44</v>
      </c>
      <c r="CK476" s="272" t="s">
        <v>44</v>
      </c>
      <c r="CL476" s="272" t="s">
        <v>44</v>
      </c>
      <c r="CM476" s="272" t="s">
        <v>44</v>
      </c>
      <c r="CN476" s="272" t="s">
        <v>44</v>
      </c>
      <c r="CO476" s="272" t="s">
        <v>44</v>
      </c>
      <c r="CP476" s="272" t="s">
        <v>44</v>
      </c>
      <c r="CQ476" s="272" t="s">
        <v>44</v>
      </c>
      <c r="CR476" s="272" t="s">
        <v>44</v>
      </c>
      <c r="CS476" s="272" t="s">
        <v>44</v>
      </c>
      <c r="CT476" s="272" t="s">
        <v>44</v>
      </c>
      <c r="CU476" s="272" t="s">
        <v>44</v>
      </c>
      <c r="CV476" s="272" t="s">
        <v>44</v>
      </c>
      <c r="CW476" s="272" t="s">
        <v>44</v>
      </c>
      <c r="CX476" s="272">
        <v>224</v>
      </c>
      <c r="CY476" s="272">
        <v>61508</v>
      </c>
      <c r="CZ476" s="272">
        <v>275</v>
      </c>
      <c r="DA476" s="272">
        <v>482</v>
      </c>
      <c r="DB476" s="272">
        <v>3484</v>
      </c>
      <c r="DC476" s="272">
        <v>91184</v>
      </c>
      <c r="DD476" s="272">
        <v>26</v>
      </c>
      <c r="DE476" s="272">
        <v>51</v>
      </c>
      <c r="DF476" s="272">
        <v>108</v>
      </c>
      <c r="DG476" s="272">
        <v>90367</v>
      </c>
      <c r="DH476" s="272">
        <v>837</v>
      </c>
      <c r="DI476" s="272">
        <v>1406</v>
      </c>
      <c r="DJ476" s="272">
        <v>101</v>
      </c>
      <c r="DK476" s="272">
        <v>265</v>
      </c>
      <c r="DL476" s="250">
        <v>0</v>
      </c>
      <c r="DM476" s="250">
        <v>3661</v>
      </c>
      <c r="DN476" s="250">
        <v>0</v>
      </c>
      <c r="DO476" s="250">
        <v>1493</v>
      </c>
      <c r="DP476" s="250">
        <v>0</v>
      </c>
      <c r="DQ476" s="250">
        <v>0</v>
      </c>
      <c r="DR476" s="250">
        <v>0</v>
      </c>
      <c r="DS476" s="250">
        <v>15191245</v>
      </c>
      <c r="DT476" s="250">
        <v>4149</v>
      </c>
      <c r="DU476" s="250">
        <v>9922</v>
      </c>
      <c r="DV476" s="250">
        <v>0</v>
      </c>
      <c r="DW476" s="250">
        <v>0</v>
      </c>
      <c r="DX476" s="250">
        <v>0</v>
      </c>
      <c r="DY476" s="250">
        <v>10182500</v>
      </c>
      <c r="DZ476" s="250">
        <v>6820</v>
      </c>
      <c r="EA476" s="250">
        <v>15911</v>
      </c>
      <c r="EB476" s="155"/>
      <c r="EC476" s="75">
        <f t="shared" si="1091"/>
        <v>4</v>
      </c>
      <c r="ED476" s="74">
        <f t="shared" si="1092"/>
        <v>2019</v>
      </c>
      <c r="EE476" s="165">
        <f t="shared" si="1093"/>
        <v>43556</v>
      </c>
      <c r="EF476" s="157">
        <f t="shared" si="1094"/>
        <v>30</v>
      </c>
      <c r="EG476" s="156"/>
      <c r="EH476" s="166">
        <f>IFERROR(HLOOKUP(EH$1,$H$5:$FY$1802,MATCH($A476,$A$5:$A$1802,0),0)*HLOOKUP(EH$2,$H$5:$FY$1802,MATCH($A476,$A$5:$A$1802,0),0),$H$2)</f>
        <v>81113</v>
      </c>
      <c r="EI476" s="166">
        <f>IFERROR(HLOOKUP(EI$1,$H$5:$FY$1802,MATCH($A476,$A$5:$A$1802,0),0)*HLOOKUP(EI$2,$H$5:$FY$1802,MATCH($A476,$A$5:$A$1802,0),0),$H$2)</f>
        <v>324452</v>
      </c>
      <c r="EJ476" s="166">
        <f>IFERROR(HLOOKUP(EJ$1,$H$5:$FY$1802,MATCH($A476,$A$5:$A$1802,0),0)*HLOOKUP(EJ$2,$H$5:$FY$1802,MATCH($A476,$A$5:$A$1802,0),0),$H$2)</f>
        <v>1297808</v>
      </c>
      <c r="EK476" s="166">
        <f>IFERROR(HLOOKUP(EK$1,$H$5:$FY$1802,MATCH($A476,$A$5:$A$1802,0),0)*HLOOKUP(EK$2,$H$5:$FY$1802,MATCH($A476,$A$5:$A$1802,0),0),$H$2)</f>
        <v>3325633</v>
      </c>
      <c r="EL476" s="166">
        <f>IFERROR(HLOOKUP(EL$1,$H$5:$FY$1802,MATCH($A476,$A$5:$A$1802,0),0)*HLOOKUP(EL$2,$H$5:$FY$1802,MATCH($A476,$A$5:$A$1802,0),0),$H$2)</f>
        <v>3782988</v>
      </c>
      <c r="EM476" s="166">
        <f>IFERROR(HLOOKUP(EM$1,$H$5:$FY$1802,MATCH($A476,$A$5:$A$1802,0),0)*HLOOKUP(EM$2,$H$5:$FY$1802,MATCH($A476,$A$5:$A$1802,0),0),$H$2)</f>
        <v>2863575</v>
      </c>
      <c r="EN476" s="166">
        <f>IFERROR(HLOOKUP(EN$1,$H$5:$FY$1802,MATCH($A476,$A$5:$A$1802,0),0)*HLOOKUP(EN$2,$H$5:$FY$1802,MATCH($A476,$A$5:$A$1802,0),0),$H$2)</f>
        <v>58134098</v>
      </c>
      <c r="EO476" s="166">
        <f>IFERROR(HLOOKUP(EO$1,$H$5:$FY$1802,MATCH($A476,$A$5:$A$1802,0),0)*HLOOKUP(EO$2,$H$5:$FY$1802,MATCH($A476,$A$5:$A$1802,0),0),$H$2)</f>
        <v>150758211</v>
      </c>
      <c r="EP476" s="166">
        <f>IFERROR(HLOOKUP(EP$1,$H$5:$FY$1802,MATCH($A476,$A$5:$A$1802,0),0)*HLOOKUP(EP$2,$H$5:$FY$1802,MATCH($A476,$A$5:$A$1802,0),0),$H$2)</f>
        <v>10273134</v>
      </c>
      <c r="EQ476" s="166" t="str">
        <f>IFERROR(HLOOKUP(EQ$1,$H$5:$FY$1802,MATCH($A476,$A$5:$A$1802,0),0)*HLOOKUP(EQ$2,$H$5:$FY$1802,MATCH($A476,$A$5:$A$1802,0),0),$H$2)</f>
        <v>-</v>
      </c>
      <c r="ER476" s="166" t="str">
        <f>IFERROR(HLOOKUP(ER$1,$H$5:$FY$1802,MATCH($A476,$A$5:$A$1802,0),0)*HLOOKUP(ER$2,$H$5:$FY$1802,MATCH($A476,$A$5:$A$1802,0),0),$H$2)</f>
        <v>-</v>
      </c>
      <c r="ES476" s="166" t="str">
        <f>IFERROR(HLOOKUP(ES$1,$H$5:$FY$1802,MATCH($A476,$A$5:$A$1802,0),0)*HLOOKUP(ES$2,$H$5:$FY$1802,MATCH($A476,$A$5:$A$1802,0),0),$H$2)</f>
        <v>-</v>
      </c>
      <c r="ET476" s="166" t="str">
        <f>IFERROR(HLOOKUP(ET$1,$H$5:$FY$1802,MATCH($A476,$A$5:$A$1802,0),0)*HLOOKUP(ET$2,$H$5:$FY$1802,MATCH($A476,$A$5:$A$1802,0),0),$H$2)</f>
        <v>-</v>
      </c>
      <c r="EU476" s="166" t="str">
        <f>IFERROR(HLOOKUP(EU$1,$H$5:$FY$1802,MATCH($A476,$A$5:$A$1802,0),0)*HLOOKUP(EU$2,$H$5:$FY$1802,MATCH($A476,$A$5:$A$1802,0),0),$H$2)</f>
        <v>-</v>
      </c>
      <c r="EV476" s="166" t="str">
        <f>IFERROR(HLOOKUP(EV$1,$H$5:$FY$1802,MATCH($A476,$A$5:$A$1802,0),0)*HLOOKUP(EV$2,$H$5:$FY$1802,MATCH($A476,$A$5:$A$1802,0),0),$H$2)</f>
        <v>-</v>
      </c>
      <c r="EW476" s="166" t="str">
        <f>IFERROR(HLOOKUP(EW$1,$H$5:$FY$1802,MATCH($A476,$A$5:$A$1802,0),0)*HLOOKUP(EW$2,$H$5:$FY$1802,MATCH($A476,$A$5:$A$1802,0),0),$H$2)</f>
        <v>-</v>
      </c>
      <c r="EX476" s="166" t="str">
        <f>IFERROR(HLOOKUP(EX$1,$H$5:$FY$1802,MATCH($A476,$A$5:$A$1802,0),0)*HLOOKUP(EX$2,$H$5:$FY$1802,MATCH($A476,$A$5:$A$1802,0),0),$H$2)</f>
        <v>-</v>
      </c>
      <c r="EY476" s="166" t="str">
        <f>IFERROR(HLOOKUP(EY$1,$H$5:$FY$1802,MATCH($A476,$A$5:$A$1802,0),0)*HLOOKUP(EY$2,$H$5:$FY$1802,MATCH($A476,$A$5:$A$1802,0),0),$H$2)</f>
        <v>-</v>
      </c>
      <c r="EZ476" s="166" t="str">
        <f>IFERROR(HLOOKUP(EZ$1,$H$5:$FY$1802,MATCH($A476,$A$5:$A$1802,0),0)*HLOOKUP(EZ$2,$H$5:$FY$1802,MATCH($A476,$A$5:$A$1802,0),0),$H$2)</f>
        <v>-</v>
      </c>
      <c r="FA476" s="166">
        <f>IFERROR(HLOOKUP(FA$1,$H$5:$FY$1802,MATCH($A476,$A$5:$A$1802,0),0)*HLOOKUP(FA$2,$H$5:$FY$1802,MATCH($A476,$A$5:$A$1802,0),0),$H$2)</f>
        <v>151848</v>
      </c>
      <c r="FB476" s="166">
        <f>IFERROR(HLOOKUP(FB$1,$H$5:$FY$1802,MATCH($A476,$A$5:$A$1802,0),0)*HLOOKUP(FB$2,$H$5:$FY$1802,MATCH($A476,$A$5:$A$1802,0),0),$H$2)</f>
        <v>107968</v>
      </c>
      <c r="FC476" s="166">
        <f>IFERROR(HLOOKUP(FC$1,$H$5:$FY$1802,MATCH($A476,$A$5:$A$1802,0),0)*HLOOKUP(FC$2,$H$5:$FY$1802,MATCH($A476,$A$5:$A$1802,0),0),$H$2)</f>
        <v>177684</v>
      </c>
      <c r="FD476" s="166">
        <f>IFERROR(HLOOKUP(FD$1,$H$5:$FY$1802,MATCH($A476,$A$5:$A$1802,0),0)*HLOOKUP(FD$2,$H$5:$FY$1802,MATCH($A476,$A$5:$A$1802,0),0),$H$2)</f>
        <v>0</v>
      </c>
      <c r="FE476" s="166">
        <f>IFERROR(HLOOKUP(FE$1,$H$5:$FY$1802,MATCH($A476,$A$5:$A$1802,0),0)*HLOOKUP(FE$2,$H$5:$FY$1802,MATCH($A476,$A$5:$A$1802,0),0),$H$2)</f>
        <v>36324442</v>
      </c>
      <c r="FF476" s="166">
        <f>IFERROR(HLOOKUP(FF$1,$H$5:$FY$1802,MATCH($A476,$A$5:$A$1802,0),0)*HLOOKUP(FF$2,$H$5:$FY$1802,MATCH($A476,$A$5:$A$1802,0),0),$H$2)</f>
        <v>0</v>
      </c>
      <c r="FG476" s="166">
        <f>IFERROR(HLOOKUP(FG$1,$H$5:$FY$1802,MATCH($A476,$A$5:$A$1802,0),0)*HLOOKUP(FG$2,$H$5:$FY$1802,MATCH($A476,$A$5:$A$1802,0),0),$H$2)</f>
        <v>23755123</v>
      </c>
      <c r="FH476" s="152"/>
      <c r="FI476" s="405">
        <f t="shared" si="1095"/>
        <v>1.8662232076866223</v>
      </c>
      <c r="FJ476" s="405">
        <f t="shared" si="1095"/>
        <v>1.3922764227642277</v>
      </c>
      <c r="FK476" s="405">
        <f t="shared" si="1096"/>
        <v>1.8305963699222125</v>
      </c>
      <c r="FL476" s="405">
        <f t="shared" si="1097"/>
        <v>1.3909536156727167</v>
      </c>
      <c r="FM476" s="405">
        <f t="shared" si="1098"/>
        <v>1.2614095431565826</v>
      </c>
      <c r="FN476" s="405">
        <f t="shared" si="1099"/>
        <v>1.0506936909900968</v>
      </c>
      <c r="FO476" s="405">
        <f t="shared" si="1100"/>
        <v>1.7521399680180605</v>
      </c>
      <c r="FP476" s="405">
        <f t="shared" si="1101"/>
        <v>1.0405418116828145</v>
      </c>
      <c r="FQ476" s="405">
        <f t="shared" si="1102"/>
        <v>2.2738336713995944</v>
      </c>
      <c r="FR476" s="405">
        <f t="shared" si="1103"/>
        <v>1.0398918187964841</v>
      </c>
      <c r="FS476" s="65"/>
    </row>
    <row r="477" spans="1:175" ht="10.35" customHeight="1" x14ac:dyDescent="0.2">
      <c r="A477" s="174" t="str">
        <f t="shared" si="1090"/>
        <v>2019-20APRILRX8</v>
      </c>
      <c r="B477" s="176" t="str">
        <f t="shared" si="1104"/>
        <v>2019-20</v>
      </c>
      <c r="C477" s="175" t="s">
        <v>839</v>
      </c>
      <c r="D477" s="176" t="str">
        <f>INDEX($FV$16:$FW$26,MATCH($F477,$FV$16:$FV$26,0),2)</f>
        <v>Y63</v>
      </c>
      <c r="E477" s="176" t="str">
        <f>VLOOKUP($D477,$FW$8:$FX$14,2,0)</f>
        <v>North East and Yorkshire</v>
      </c>
      <c r="F477" s="275" t="s">
        <v>869</v>
      </c>
      <c r="G477" s="275" t="s">
        <v>881</v>
      </c>
      <c r="H477" s="276">
        <v>93296</v>
      </c>
      <c r="I477" s="276">
        <v>60929</v>
      </c>
      <c r="J477" s="276">
        <v>143745</v>
      </c>
      <c r="K477" s="276">
        <v>2</v>
      </c>
      <c r="L477" s="276">
        <v>1</v>
      </c>
      <c r="M477" s="276">
        <v>1</v>
      </c>
      <c r="N477" s="276">
        <v>4</v>
      </c>
      <c r="O477" s="276">
        <v>53</v>
      </c>
      <c r="P477" s="276" t="s">
        <v>44</v>
      </c>
      <c r="Q477" s="276" t="s">
        <v>44</v>
      </c>
      <c r="R477" s="276" t="s">
        <v>44</v>
      </c>
      <c r="S477" s="276" t="s">
        <v>44</v>
      </c>
      <c r="T477" s="276">
        <v>67873</v>
      </c>
      <c r="U477" s="276">
        <v>5231</v>
      </c>
      <c r="V477" s="276">
        <v>3720</v>
      </c>
      <c r="W477" s="276">
        <v>38539</v>
      </c>
      <c r="X477" s="276">
        <v>11964</v>
      </c>
      <c r="Y477" s="276">
        <v>1379</v>
      </c>
      <c r="Z477" s="276">
        <v>2187210</v>
      </c>
      <c r="AA477" s="276">
        <v>418</v>
      </c>
      <c r="AB477" s="276">
        <v>726</v>
      </c>
      <c r="AC477" s="276">
        <v>1962127</v>
      </c>
      <c r="AD477" s="276">
        <v>527</v>
      </c>
      <c r="AE477" s="276">
        <v>966</v>
      </c>
      <c r="AF477" s="276">
        <v>46151797</v>
      </c>
      <c r="AG477" s="276">
        <v>1198</v>
      </c>
      <c r="AH477" s="276">
        <v>2460</v>
      </c>
      <c r="AI477" s="276">
        <v>34154250</v>
      </c>
      <c r="AJ477" s="276">
        <v>2855</v>
      </c>
      <c r="AK477" s="276">
        <v>6733</v>
      </c>
      <c r="AL477" s="276">
        <v>5010896</v>
      </c>
      <c r="AM477" s="276">
        <v>3634</v>
      </c>
      <c r="AN477" s="276">
        <v>8635</v>
      </c>
      <c r="AO477" s="276">
        <v>4523</v>
      </c>
      <c r="AP477" s="276">
        <v>635</v>
      </c>
      <c r="AQ477" s="276">
        <v>1168</v>
      </c>
      <c r="AR477" s="276">
        <v>4153</v>
      </c>
      <c r="AS477" s="276">
        <v>416</v>
      </c>
      <c r="AT477" s="276">
        <v>2304</v>
      </c>
      <c r="AU477" s="276">
        <v>2419</v>
      </c>
      <c r="AV477" s="276">
        <v>40684</v>
      </c>
      <c r="AW477" s="276">
        <v>6573</v>
      </c>
      <c r="AX477" s="276">
        <v>16093</v>
      </c>
      <c r="AY477" s="276">
        <v>63350</v>
      </c>
      <c r="AZ477" s="276">
        <v>10190</v>
      </c>
      <c r="BA477" s="276">
        <v>8035</v>
      </c>
      <c r="BB477" s="276">
        <v>6554</v>
      </c>
      <c r="BC477" s="276">
        <v>5252</v>
      </c>
      <c r="BD477" s="276">
        <v>52455</v>
      </c>
      <c r="BE477" s="276">
        <v>42611</v>
      </c>
      <c r="BF477" s="276">
        <v>23123</v>
      </c>
      <c r="BG477" s="276">
        <v>16656</v>
      </c>
      <c r="BH477" s="276">
        <v>2053</v>
      </c>
      <c r="BI477" s="276">
        <v>1458</v>
      </c>
      <c r="BJ477" s="276" t="s">
        <v>44</v>
      </c>
      <c r="BK477" s="276" t="s">
        <v>44</v>
      </c>
      <c r="BL477" s="276" t="s">
        <v>44</v>
      </c>
      <c r="BM477" s="276" t="s">
        <v>44</v>
      </c>
      <c r="BN477" s="276" t="s">
        <v>44</v>
      </c>
      <c r="BO477" s="276" t="s">
        <v>44</v>
      </c>
      <c r="BP477" s="276" t="s">
        <v>44</v>
      </c>
      <c r="BQ477" s="276" t="s">
        <v>44</v>
      </c>
      <c r="BR477" s="276" t="s">
        <v>44</v>
      </c>
      <c r="BS477" s="276" t="s">
        <v>44</v>
      </c>
      <c r="BT477" s="276" t="s">
        <v>44</v>
      </c>
      <c r="BU477" s="276" t="s">
        <v>44</v>
      </c>
      <c r="BV477" s="276" t="s">
        <v>44</v>
      </c>
      <c r="BW477" s="276" t="s">
        <v>44</v>
      </c>
      <c r="BX477" s="276" t="s">
        <v>44</v>
      </c>
      <c r="BY477" s="276" t="s">
        <v>44</v>
      </c>
      <c r="BZ477" s="276" t="s">
        <v>44</v>
      </c>
      <c r="CA477" s="276" t="s">
        <v>44</v>
      </c>
      <c r="CB477" s="276" t="s">
        <v>44</v>
      </c>
      <c r="CC477" s="276" t="s">
        <v>44</v>
      </c>
      <c r="CD477" s="276" t="s">
        <v>44</v>
      </c>
      <c r="CE477" s="276" t="s">
        <v>44</v>
      </c>
      <c r="CF477" s="276" t="s">
        <v>44</v>
      </c>
      <c r="CG477" s="276" t="s">
        <v>44</v>
      </c>
      <c r="CH477" s="276" t="s">
        <v>44</v>
      </c>
      <c r="CI477" s="276" t="s">
        <v>44</v>
      </c>
      <c r="CJ477" s="276" t="s">
        <v>44</v>
      </c>
      <c r="CK477" s="276" t="s">
        <v>44</v>
      </c>
      <c r="CL477" s="276" t="s">
        <v>44</v>
      </c>
      <c r="CM477" s="276" t="s">
        <v>44</v>
      </c>
      <c r="CN477" s="276" t="s">
        <v>44</v>
      </c>
      <c r="CO477" s="276" t="s">
        <v>44</v>
      </c>
      <c r="CP477" s="276" t="s">
        <v>44</v>
      </c>
      <c r="CQ477" s="276" t="s">
        <v>44</v>
      </c>
      <c r="CR477" s="276" t="s">
        <v>44</v>
      </c>
      <c r="CS477" s="276" t="s">
        <v>44</v>
      </c>
      <c r="CT477" s="276" t="s">
        <v>44</v>
      </c>
      <c r="CU477" s="276" t="s">
        <v>44</v>
      </c>
      <c r="CV477" s="276" t="s">
        <v>44</v>
      </c>
      <c r="CW477" s="276" t="s">
        <v>44</v>
      </c>
      <c r="CX477" s="276">
        <v>0</v>
      </c>
      <c r="CY477" s="276">
        <v>0</v>
      </c>
      <c r="CZ477" s="276">
        <v>0</v>
      </c>
      <c r="DA477" s="276">
        <v>0</v>
      </c>
      <c r="DB477" s="276">
        <v>3392</v>
      </c>
      <c r="DC477" s="276">
        <v>104725</v>
      </c>
      <c r="DD477" s="276">
        <v>31</v>
      </c>
      <c r="DE477" s="276">
        <v>53</v>
      </c>
      <c r="DF477" s="276">
        <v>43</v>
      </c>
      <c r="DG477" s="276">
        <v>54310</v>
      </c>
      <c r="DH477" s="276">
        <v>1263</v>
      </c>
      <c r="DI477" s="276">
        <v>2414</v>
      </c>
      <c r="DJ477" s="276">
        <v>37</v>
      </c>
      <c r="DK477" s="276">
        <v>20</v>
      </c>
      <c r="DL477" s="252">
        <v>3703</v>
      </c>
      <c r="DM477" s="252">
        <v>171</v>
      </c>
      <c r="DN477" s="252">
        <v>44</v>
      </c>
      <c r="DO477" s="252">
        <v>2299</v>
      </c>
      <c r="DP477" s="252">
        <v>16096403</v>
      </c>
      <c r="DQ477" s="252">
        <v>4347</v>
      </c>
      <c r="DR477" s="252">
        <v>9073</v>
      </c>
      <c r="DS477" s="252">
        <v>682595</v>
      </c>
      <c r="DT477" s="252">
        <v>3992</v>
      </c>
      <c r="DU477" s="252">
        <v>7932</v>
      </c>
      <c r="DV477" s="252">
        <v>294505</v>
      </c>
      <c r="DW477" s="252">
        <v>6693</v>
      </c>
      <c r="DX477" s="252">
        <v>11480</v>
      </c>
      <c r="DY477" s="252">
        <v>18005550</v>
      </c>
      <c r="DZ477" s="252">
        <v>7832</v>
      </c>
      <c r="EA477" s="252">
        <v>17378</v>
      </c>
      <c r="EB477" s="177"/>
      <c r="EC477" s="167">
        <f t="shared" si="1091"/>
        <v>4</v>
      </c>
      <c r="ED477" s="174">
        <f t="shared" si="1092"/>
        <v>2019</v>
      </c>
      <c r="EE477" s="173">
        <f t="shared" si="1093"/>
        <v>43556</v>
      </c>
      <c r="EF477" s="150">
        <f t="shared" si="1094"/>
        <v>30</v>
      </c>
      <c r="EG477" s="178"/>
      <c r="EH477" s="179">
        <f>IFERROR(HLOOKUP(EH$1,$H$5:$FY$1802,MATCH($A477,$A$5:$A$1802,0),0)*HLOOKUP(EH$2,$H$5:$FY$1802,MATCH($A477,$A$5:$A$1802,0),0),$H$2)</f>
        <v>60929</v>
      </c>
      <c r="EI477" s="179">
        <f>IFERROR(HLOOKUP(EI$1,$H$5:$FY$1802,MATCH($A477,$A$5:$A$1802,0),0)*HLOOKUP(EI$2,$H$5:$FY$1802,MATCH($A477,$A$5:$A$1802,0),0),$H$2)</f>
        <v>60929</v>
      </c>
      <c r="EJ477" s="179">
        <f>IFERROR(HLOOKUP(EJ$1,$H$5:$FY$1802,MATCH($A477,$A$5:$A$1802,0),0)*HLOOKUP(EJ$2,$H$5:$FY$1802,MATCH($A477,$A$5:$A$1802,0),0),$H$2)</f>
        <v>243716</v>
      </c>
      <c r="EK477" s="179">
        <f>IFERROR(HLOOKUP(EK$1,$H$5:$FY$1802,MATCH($A477,$A$5:$A$1802,0),0)*HLOOKUP(EK$2,$H$5:$FY$1802,MATCH($A477,$A$5:$A$1802,0),0),$H$2)</f>
        <v>3229237</v>
      </c>
      <c r="EL477" s="179">
        <f>IFERROR(HLOOKUP(EL$1,$H$5:$FY$1802,MATCH($A477,$A$5:$A$1802,0),0)*HLOOKUP(EL$2,$H$5:$FY$1802,MATCH($A477,$A$5:$A$1802,0),0),$H$2)</f>
        <v>3797706</v>
      </c>
      <c r="EM477" s="179">
        <f>IFERROR(HLOOKUP(EM$1,$H$5:$FY$1802,MATCH($A477,$A$5:$A$1802,0),0)*HLOOKUP(EM$2,$H$5:$FY$1802,MATCH($A477,$A$5:$A$1802,0),0),$H$2)</f>
        <v>3593520</v>
      </c>
      <c r="EN477" s="179">
        <f>IFERROR(HLOOKUP(EN$1,$H$5:$FY$1802,MATCH($A477,$A$5:$A$1802,0),0)*HLOOKUP(EN$2,$H$5:$FY$1802,MATCH($A477,$A$5:$A$1802,0),0),$H$2)</f>
        <v>94805940</v>
      </c>
      <c r="EO477" s="179">
        <f>IFERROR(HLOOKUP(EO$1,$H$5:$FY$1802,MATCH($A477,$A$5:$A$1802,0),0)*HLOOKUP(EO$2,$H$5:$FY$1802,MATCH($A477,$A$5:$A$1802,0),0),$H$2)</f>
        <v>80553612</v>
      </c>
      <c r="EP477" s="179">
        <f>IFERROR(HLOOKUP(EP$1,$H$5:$FY$1802,MATCH($A477,$A$5:$A$1802,0),0)*HLOOKUP(EP$2,$H$5:$FY$1802,MATCH($A477,$A$5:$A$1802,0),0),$H$2)</f>
        <v>11907665</v>
      </c>
      <c r="EQ477" s="179" t="str">
        <f>IFERROR(HLOOKUP(EQ$1,$H$5:$FY$1802,MATCH($A477,$A$5:$A$1802,0),0)*HLOOKUP(EQ$2,$H$5:$FY$1802,MATCH($A477,$A$5:$A$1802,0),0),$H$2)</f>
        <v>-</v>
      </c>
      <c r="ER477" s="179" t="str">
        <f>IFERROR(HLOOKUP(ER$1,$H$5:$FY$1802,MATCH($A477,$A$5:$A$1802,0),0)*HLOOKUP(ER$2,$H$5:$FY$1802,MATCH($A477,$A$5:$A$1802,0),0),$H$2)</f>
        <v>-</v>
      </c>
      <c r="ES477" s="179" t="str">
        <f>IFERROR(HLOOKUP(ES$1,$H$5:$FY$1802,MATCH($A477,$A$5:$A$1802,0),0)*HLOOKUP(ES$2,$H$5:$FY$1802,MATCH($A477,$A$5:$A$1802,0),0),$H$2)</f>
        <v>-</v>
      </c>
      <c r="ET477" s="179" t="str">
        <f>IFERROR(HLOOKUP(ET$1,$H$5:$FY$1802,MATCH($A477,$A$5:$A$1802,0),0)*HLOOKUP(ET$2,$H$5:$FY$1802,MATCH($A477,$A$5:$A$1802,0),0),$H$2)</f>
        <v>-</v>
      </c>
      <c r="EU477" s="179" t="str">
        <f>IFERROR(HLOOKUP(EU$1,$H$5:$FY$1802,MATCH($A477,$A$5:$A$1802,0),0)*HLOOKUP(EU$2,$H$5:$FY$1802,MATCH($A477,$A$5:$A$1802,0),0),$H$2)</f>
        <v>-</v>
      </c>
      <c r="EV477" s="179" t="str">
        <f>IFERROR(HLOOKUP(EV$1,$H$5:$FY$1802,MATCH($A477,$A$5:$A$1802,0),0)*HLOOKUP(EV$2,$H$5:$FY$1802,MATCH($A477,$A$5:$A$1802,0),0),$H$2)</f>
        <v>-</v>
      </c>
      <c r="EW477" s="179" t="str">
        <f>IFERROR(HLOOKUP(EW$1,$H$5:$FY$1802,MATCH($A477,$A$5:$A$1802,0),0)*HLOOKUP(EW$2,$H$5:$FY$1802,MATCH($A477,$A$5:$A$1802,0),0),$H$2)</f>
        <v>-</v>
      </c>
      <c r="EX477" s="179" t="str">
        <f>IFERROR(HLOOKUP(EX$1,$H$5:$FY$1802,MATCH($A477,$A$5:$A$1802,0),0)*HLOOKUP(EX$2,$H$5:$FY$1802,MATCH($A477,$A$5:$A$1802,0),0),$H$2)</f>
        <v>-</v>
      </c>
      <c r="EY477" s="179" t="str">
        <f>IFERROR(HLOOKUP(EY$1,$H$5:$FY$1802,MATCH($A477,$A$5:$A$1802,0),0)*HLOOKUP(EY$2,$H$5:$FY$1802,MATCH($A477,$A$5:$A$1802,0),0),$H$2)</f>
        <v>-</v>
      </c>
      <c r="EZ477" s="179" t="str">
        <f>IFERROR(HLOOKUP(EZ$1,$H$5:$FY$1802,MATCH($A477,$A$5:$A$1802,0),0)*HLOOKUP(EZ$2,$H$5:$FY$1802,MATCH($A477,$A$5:$A$1802,0),0),$H$2)</f>
        <v>-</v>
      </c>
      <c r="FA477" s="179">
        <f>IFERROR(HLOOKUP(FA$1,$H$5:$FY$1802,MATCH($A477,$A$5:$A$1802,0),0)*HLOOKUP(FA$2,$H$5:$FY$1802,MATCH($A477,$A$5:$A$1802,0),0),$H$2)</f>
        <v>103802</v>
      </c>
      <c r="FB477" s="179">
        <f>IFERROR(HLOOKUP(FB$1,$H$5:$FY$1802,MATCH($A477,$A$5:$A$1802,0),0)*HLOOKUP(FB$2,$H$5:$FY$1802,MATCH($A477,$A$5:$A$1802,0),0),$H$2)</f>
        <v>0</v>
      </c>
      <c r="FC477" s="179">
        <f>IFERROR(HLOOKUP(FC$1,$H$5:$FY$1802,MATCH($A477,$A$5:$A$1802,0),0)*HLOOKUP(FC$2,$H$5:$FY$1802,MATCH($A477,$A$5:$A$1802,0),0),$H$2)</f>
        <v>179776</v>
      </c>
      <c r="FD477" s="179">
        <f>IFERROR(HLOOKUP(FD$1,$H$5:$FY$1802,MATCH($A477,$A$5:$A$1802,0),0)*HLOOKUP(FD$2,$H$5:$FY$1802,MATCH($A477,$A$5:$A$1802,0),0),$H$2)</f>
        <v>33597319</v>
      </c>
      <c r="FE477" s="179">
        <f>IFERROR(HLOOKUP(FE$1,$H$5:$FY$1802,MATCH($A477,$A$5:$A$1802,0),0)*HLOOKUP(FE$2,$H$5:$FY$1802,MATCH($A477,$A$5:$A$1802,0),0),$H$2)</f>
        <v>1356372</v>
      </c>
      <c r="FF477" s="179">
        <f>IFERROR(HLOOKUP(FF$1,$H$5:$FY$1802,MATCH($A477,$A$5:$A$1802,0),0)*HLOOKUP(FF$2,$H$5:$FY$1802,MATCH($A477,$A$5:$A$1802,0),0),$H$2)</f>
        <v>505120</v>
      </c>
      <c r="FG477" s="179">
        <f>IFERROR(HLOOKUP(FG$1,$H$5:$FY$1802,MATCH($A477,$A$5:$A$1802,0),0)*HLOOKUP(FG$2,$H$5:$FY$1802,MATCH($A477,$A$5:$A$1802,0),0),$H$2)</f>
        <v>39952022</v>
      </c>
      <c r="FH477" s="151"/>
      <c r="FI477" s="407">
        <f t="shared" si="1095"/>
        <v>1.9480022940164405</v>
      </c>
      <c r="FJ477" s="407">
        <f t="shared" si="1095"/>
        <v>1.5360351749187535</v>
      </c>
      <c r="FK477" s="407">
        <f t="shared" si="1096"/>
        <v>1.7618279569892472</v>
      </c>
      <c r="FL477" s="407">
        <f t="shared" si="1097"/>
        <v>1.4118279569892473</v>
      </c>
      <c r="FM477" s="407">
        <f t="shared" si="1098"/>
        <v>1.3610887672228134</v>
      </c>
      <c r="FN477" s="407">
        <f t="shared" si="1099"/>
        <v>1.105659202366434</v>
      </c>
      <c r="FO477" s="407">
        <f t="shared" si="1100"/>
        <v>1.9327148110999666</v>
      </c>
      <c r="FP477" s="407">
        <f t="shared" si="1101"/>
        <v>1.3921765295887663</v>
      </c>
      <c r="FQ477" s="407">
        <f t="shared" si="1102"/>
        <v>1.4887599709934736</v>
      </c>
      <c r="FR477" s="407">
        <f t="shared" si="1103"/>
        <v>1.0572878897751994</v>
      </c>
      <c r="FS477" s="408"/>
    </row>
    <row r="478" spans="1:175" ht="10.35" customHeight="1" x14ac:dyDescent="0.2">
      <c r="A478" s="80" t="str">
        <f t="shared" si="1090"/>
        <v>2019-20MAYRX9</v>
      </c>
      <c r="B478" s="169" t="str">
        <f t="shared" si="1104"/>
        <v>2019-20</v>
      </c>
      <c r="C478" s="77" t="s">
        <v>840</v>
      </c>
      <c r="D478" s="169" t="str">
        <f>INDEX($FV$16:$FW$26,MATCH($F478,$FV$16:$FV$26,0),2)</f>
        <v>Y60</v>
      </c>
      <c r="E478" s="169" t="str">
        <f>VLOOKUP($D478,$FW$8:$FX$14,2,0)</f>
        <v>Midlands</v>
      </c>
      <c r="F478" s="269" t="s">
        <v>845</v>
      </c>
      <c r="G478" s="269" t="s">
        <v>871</v>
      </c>
      <c r="H478" s="270">
        <v>83702</v>
      </c>
      <c r="I478" s="270">
        <v>66948</v>
      </c>
      <c r="J478" s="270">
        <v>182711</v>
      </c>
      <c r="K478" s="270">
        <v>3</v>
      </c>
      <c r="L478" s="270">
        <v>2</v>
      </c>
      <c r="M478" s="270">
        <v>3</v>
      </c>
      <c r="N478" s="270">
        <v>4</v>
      </c>
      <c r="O478" s="270">
        <v>34</v>
      </c>
      <c r="P478" s="270" t="s">
        <v>44</v>
      </c>
      <c r="Q478" s="270" t="s">
        <v>44</v>
      </c>
      <c r="R478" s="270" t="s">
        <v>44</v>
      </c>
      <c r="S478" s="270" t="s">
        <v>44</v>
      </c>
      <c r="T478" s="270">
        <v>64106</v>
      </c>
      <c r="U478" s="270">
        <v>6012</v>
      </c>
      <c r="V478" s="270">
        <v>3995</v>
      </c>
      <c r="W478" s="270">
        <v>36295</v>
      </c>
      <c r="X478" s="270">
        <v>12629</v>
      </c>
      <c r="Y478" s="270">
        <v>823</v>
      </c>
      <c r="Z478" s="270">
        <v>2669096</v>
      </c>
      <c r="AA478" s="270">
        <v>444</v>
      </c>
      <c r="AB478" s="270">
        <v>776</v>
      </c>
      <c r="AC478" s="270">
        <v>3724327</v>
      </c>
      <c r="AD478" s="270">
        <v>932</v>
      </c>
      <c r="AE478" s="270">
        <v>2098</v>
      </c>
      <c r="AF478" s="270">
        <v>56079038</v>
      </c>
      <c r="AG478" s="270">
        <v>1545</v>
      </c>
      <c r="AH478" s="270">
        <v>3227</v>
      </c>
      <c r="AI478" s="270">
        <v>45311984</v>
      </c>
      <c r="AJ478" s="270">
        <v>3588</v>
      </c>
      <c r="AK478" s="270">
        <v>8861</v>
      </c>
      <c r="AL478" s="270">
        <v>3578576</v>
      </c>
      <c r="AM478" s="270">
        <v>4348</v>
      </c>
      <c r="AN478" s="270">
        <v>9277</v>
      </c>
      <c r="AO478" s="270">
        <v>5075</v>
      </c>
      <c r="AP478" s="270">
        <v>1676</v>
      </c>
      <c r="AQ478" s="270">
        <v>758</v>
      </c>
      <c r="AR478" s="270">
        <v>19</v>
      </c>
      <c r="AS478" s="270">
        <v>1936</v>
      </c>
      <c r="AT478" s="270">
        <v>705</v>
      </c>
      <c r="AU478" s="270">
        <v>23</v>
      </c>
      <c r="AV478" s="270">
        <v>39775</v>
      </c>
      <c r="AW478" s="270">
        <v>2940</v>
      </c>
      <c r="AX478" s="270">
        <v>16316</v>
      </c>
      <c r="AY478" s="270">
        <v>59031</v>
      </c>
      <c r="AZ478" s="270">
        <v>10892</v>
      </c>
      <c r="BA478" s="270">
        <v>8694</v>
      </c>
      <c r="BB478" s="270">
        <v>7386</v>
      </c>
      <c r="BC478" s="270">
        <v>5958</v>
      </c>
      <c r="BD478" s="270">
        <v>46419</v>
      </c>
      <c r="BE478" s="270">
        <v>39117</v>
      </c>
      <c r="BF478" s="270">
        <v>17088</v>
      </c>
      <c r="BG478" s="270">
        <v>13148</v>
      </c>
      <c r="BH478" s="270">
        <v>1013</v>
      </c>
      <c r="BI478" s="270">
        <v>783</v>
      </c>
      <c r="BJ478" s="270" t="s">
        <v>44</v>
      </c>
      <c r="BK478" s="270" t="s">
        <v>44</v>
      </c>
      <c r="BL478" s="270" t="s">
        <v>44</v>
      </c>
      <c r="BM478" s="270" t="s">
        <v>44</v>
      </c>
      <c r="BN478" s="270" t="s">
        <v>44</v>
      </c>
      <c r="BO478" s="270" t="s">
        <v>44</v>
      </c>
      <c r="BP478" s="270" t="s">
        <v>44</v>
      </c>
      <c r="BQ478" s="270" t="s">
        <v>44</v>
      </c>
      <c r="BR478" s="270" t="s">
        <v>44</v>
      </c>
      <c r="BS478" s="270" t="s">
        <v>44</v>
      </c>
      <c r="BT478" s="270" t="s">
        <v>44</v>
      </c>
      <c r="BU478" s="270" t="s">
        <v>44</v>
      </c>
      <c r="BV478" s="270" t="s">
        <v>44</v>
      </c>
      <c r="BW478" s="270" t="s">
        <v>44</v>
      </c>
      <c r="BX478" s="270" t="s">
        <v>44</v>
      </c>
      <c r="BY478" s="270" t="s">
        <v>44</v>
      </c>
      <c r="BZ478" s="270" t="s">
        <v>44</v>
      </c>
      <c r="CA478" s="270" t="s">
        <v>44</v>
      </c>
      <c r="CB478" s="270" t="s">
        <v>44</v>
      </c>
      <c r="CC478" s="270" t="s">
        <v>44</v>
      </c>
      <c r="CD478" s="270" t="s">
        <v>44</v>
      </c>
      <c r="CE478" s="270" t="s">
        <v>44</v>
      </c>
      <c r="CF478" s="270" t="s">
        <v>44</v>
      </c>
      <c r="CG478" s="270" t="s">
        <v>44</v>
      </c>
      <c r="CH478" s="270" t="s">
        <v>44</v>
      </c>
      <c r="CI478" s="270" t="s">
        <v>44</v>
      </c>
      <c r="CJ478" s="270" t="s">
        <v>44</v>
      </c>
      <c r="CK478" s="270" t="s">
        <v>44</v>
      </c>
      <c r="CL478" s="270" t="s">
        <v>44</v>
      </c>
      <c r="CM478" s="270" t="s">
        <v>44</v>
      </c>
      <c r="CN478" s="270" t="s">
        <v>44</v>
      </c>
      <c r="CO478" s="270" t="s">
        <v>44</v>
      </c>
      <c r="CP478" s="270" t="s">
        <v>44</v>
      </c>
      <c r="CQ478" s="270" t="s">
        <v>44</v>
      </c>
      <c r="CR478" s="270" t="s">
        <v>44</v>
      </c>
      <c r="CS478" s="270" t="s">
        <v>44</v>
      </c>
      <c r="CT478" s="270" t="s">
        <v>44</v>
      </c>
      <c r="CU478" s="270" t="s">
        <v>44</v>
      </c>
      <c r="CV478" s="270" t="s">
        <v>44</v>
      </c>
      <c r="CW478" s="270" t="s">
        <v>44</v>
      </c>
      <c r="CX478" s="270">
        <v>282</v>
      </c>
      <c r="CY478" s="270">
        <v>85012</v>
      </c>
      <c r="CZ478" s="270">
        <v>301</v>
      </c>
      <c r="DA478" s="270">
        <v>506</v>
      </c>
      <c r="DB478" s="270">
        <v>3043</v>
      </c>
      <c r="DC478" s="270">
        <v>113397</v>
      </c>
      <c r="DD478" s="270">
        <v>37</v>
      </c>
      <c r="DE478" s="270">
        <v>69</v>
      </c>
      <c r="DF478" s="270">
        <v>42</v>
      </c>
      <c r="DG478" s="270">
        <v>64635</v>
      </c>
      <c r="DH478" s="270">
        <v>1539</v>
      </c>
      <c r="DI478" s="270">
        <v>2703</v>
      </c>
      <c r="DJ478" s="270">
        <v>34</v>
      </c>
      <c r="DK478" s="270">
        <v>0</v>
      </c>
      <c r="DL478" s="249">
        <v>477</v>
      </c>
      <c r="DM478" s="249">
        <v>663</v>
      </c>
      <c r="DN478" s="249">
        <v>5</v>
      </c>
      <c r="DO478" s="249">
        <v>2127</v>
      </c>
      <c r="DP478" s="249">
        <v>2130612</v>
      </c>
      <c r="DQ478" s="249">
        <v>4467</v>
      </c>
      <c r="DR478" s="249">
        <v>9113</v>
      </c>
      <c r="DS478" s="249">
        <v>3265454</v>
      </c>
      <c r="DT478" s="249">
        <v>4925</v>
      </c>
      <c r="DU478" s="249">
        <v>9483</v>
      </c>
      <c r="DV478" s="249">
        <v>38604</v>
      </c>
      <c r="DW478" s="249">
        <v>7721</v>
      </c>
      <c r="DX478" s="249">
        <v>13181</v>
      </c>
      <c r="DY478" s="249">
        <v>15011748</v>
      </c>
      <c r="DZ478" s="249">
        <v>7058</v>
      </c>
      <c r="EA478" s="249">
        <v>14557</v>
      </c>
      <c r="EB478" s="155"/>
      <c r="EC478" s="170">
        <f t="shared" si="1091"/>
        <v>5</v>
      </c>
      <c r="ED478" s="74">
        <f t="shared" si="1092"/>
        <v>2019</v>
      </c>
      <c r="EE478" s="165">
        <f t="shared" si="1093"/>
        <v>43586</v>
      </c>
      <c r="EF478" s="157">
        <f t="shared" si="1094"/>
        <v>31</v>
      </c>
      <c r="EG478" s="156"/>
      <c r="EH478" s="171">
        <f>IFERROR(HLOOKUP(EH$1,$H$5:$FY$1802,MATCH($A478,$A$5:$A$1802,0),0)*HLOOKUP(EH$2,$H$5:$FY$1802,MATCH($A478,$A$5:$A$1802,0),0),$H$2)</f>
        <v>133896</v>
      </c>
      <c r="EI478" s="171">
        <f>IFERROR(HLOOKUP(EI$1,$H$5:$FY$1802,MATCH($A478,$A$5:$A$1802,0),0)*HLOOKUP(EI$2,$H$5:$FY$1802,MATCH($A478,$A$5:$A$1802,0),0),$H$2)</f>
        <v>200844</v>
      </c>
      <c r="EJ478" s="171">
        <f>IFERROR(HLOOKUP(EJ$1,$H$5:$FY$1802,MATCH($A478,$A$5:$A$1802,0),0)*HLOOKUP(EJ$2,$H$5:$FY$1802,MATCH($A478,$A$5:$A$1802,0),0),$H$2)</f>
        <v>267792</v>
      </c>
      <c r="EK478" s="171">
        <f>IFERROR(HLOOKUP(EK$1,$H$5:$FY$1802,MATCH($A478,$A$5:$A$1802,0),0)*HLOOKUP(EK$2,$H$5:$FY$1802,MATCH($A478,$A$5:$A$1802,0),0),$H$2)</f>
        <v>2276232</v>
      </c>
      <c r="EL478" s="171">
        <f>IFERROR(HLOOKUP(EL$1,$H$5:$FY$1802,MATCH($A478,$A$5:$A$1802,0),0)*HLOOKUP(EL$2,$H$5:$FY$1802,MATCH($A478,$A$5:$A$1802,0),0),$H$2)</f>
        <v>4665312</v>
      </c>
      <c r="EM478" s="171">
        <f>IFERROR(HLOOKUP(EM$1,$H$5:$FY$1802,MATCH($A478,$A$5:$A$1802,0),0)*HLOOKUP(EM$2,$H$5:$FY$1802,MATCH($A478,$A$5:$A$1802,0),0),$H$2)</f>
        <v>8381510</v>
      </c>
      <c r="EN478" s="171">
        <f>IFERROR(HLOOKUP(EN$1,$H$5:$FY$1802,MATCH($A478,$A$5:$A$1802,0),0)*HLOOKUP(EN$2,$H$5:$FY$1802,MATCH($A478,$A$5:$A$1802,0),0),$H$2)</f>
        <v>117123965</v>
      </c>
      <c r="EO478" s="171">
        <f>IFERROR(HLOOKUP(EO$1,$H$5:$FY$1802,MATCH($A478,$A$5:$A$1802,0),0)*HLOOKUP(EO$2,$H$5:$FY$1802,MATCH($A478,$A$5:$A$1802,0),0),$H$2)</f>
        <v>111905569</v>
      </c>
      <c r="EP478" s="171">
        <f>IFERROR(HLOOKUP(EP$1,$H$5:$FY$1802,MATCH($A478,$A$5:$A$1802,0),0)*HLOOKUP(EP$2,$H$5:$FY$1802,MATCH($A478,$A$5:$A$1802,0),0),$H$2)</f>
        <v>7634971</v>
      </c>
      <c r="EQ478" s="171" t="str">
        <f>IFERROR(HLOOKUP(EQ$1,$H$5:$FY$1802,MATCH($A478,$A$5:$A$1802,0),0)*HLOOKUP(EQ$2,$H$5:$FY$1802,MATCH($A478,$A$5:$A$1802,0),0),$H$2)</f>
        <v>-</v>
      </c>
      <c r="ER478" s="171" t="str">
        <f>IFERROR(HLOOKUP(ER$1,$H$5:$FY$1802,MATCH($A478,$A$5:$A$1802,0),0)*HLOOKUP(ER$2,$H$5:$FY$1802,MATCH($A478,$A$5:$A$1802,0),0),$H$2)</f>
        <v>-</v>
      </c>
      <c r="ES478" s="171" t="str">
        <f>IFERROR(HLOOKUP(ES$1,$H$5:$FY$1802,MATCH($A478,$A$5:$A$1802,0),0)*HLOOKUP(ES$2,$H$5:$FY$1802,MATCH($A478,$A$5:$A$1802,0),0),$H$2)</f>
        <v>-</v>
      </c>
      <c r="ET478" s="171" t="str">
        <f>IFERROR(HLOOKUP(ET$1,$H$5:$FY$1802,MATCH($A478,$A$5:$A$1802,0),0)*HLOOKUP(ET$2,$H$5:$FY$1802,MATCH($A478,$A$5:$A$1802,0),0),$H$2)</f>
        <v>-</v>
      </c>
      <c r="EU478" s="171" t="str">
        <f>IFERROR(HLOOKUP(EU$1,$H$5:$FY$1802,MATCH($A478,$A$5:$A$1802,0),0)*HLOOKUP(EU$2,$H$5:$FY$1802,MATCH($A478,$A$5:$A$1802,0),0),$H$2)</f>
        <v>-</v>
      </c>
      <c r="EV478" s="171" t="str">
        <f>IFERROR(HLOOKUP(EV$1,$H$5:$FY$1802,MATCH($A478,$A$5:$A$1802,0),0)*HLOOKUP(EV$2,$H$5:$FY$1802,MATCH($A478,$A$5:$A$1802,0),0),$H$2)</f>
        <v>-</v>
      </c>
      <c r="EW478" s="171" t="str">
        <f>IFERROR(HLOOKUP(EW$1,$H$5:$FY$1802,MATCH($A478,$A$5:$A$1802,0),0)*HLOOKUP(EW$2,$H$5:$FY$1802,MATCH($A478,$A$5:$A$1802,0),0),$H$2)</f>
        <v>-</v>
      </c>
      <c r="EX478" s="171" t="str">
        <f>IFERROR(HLOOKUP(EX$1,$H$5:$FY$1802,MATCH($A478,$A$5:$A$1802,0),0)*HLOOKUP(EX$2,$H$5:$FY$1802,MATCH($A478,$A$5:$A$1802,0),0),$H$2)</f>
        <v>-</v>
      </c>
      <c r="EY478" s="171" t="str">
        <f>IFERROR(HLOOKUP(EY$1,$H$5:$FY$1802,MATCH($A478,$A$5:$A$1802,0),0)*HLOOKUP(EY$2,$H$5:$FY$1802,MATCH($A478,$A$5:$A$1802,0),0),$H$2)</f>
        <v>-</v>
      </c>
      <c r="EZ478" s="171" t="str">
        <f>IFERROR(HLOOKUP(EZ$1,$H$5:$FY$1802,MATCH($A478,$A$5:$A$1802,0),0)*HLOOKUP(EZ$2,$H$5:$FY$1802,MATCH($A478,$A$5:$A$1802,0),0),$H$2)</f>
        <v>-</v>
      </c>
      <c r="FA478" s="171">
        <f>IFERROR(HLOOKUP(FA$1,$H$5:$FY$1802,MATCH($A478,$A$5:$A$1802,0),0)*HLOOKUP(FA$2,$H$5:$FY$1802,MATCH($A478,$A$5:$A$1802,0),0),$H$2)</f>
        <v>113526</v>
      </c>
      <c r="FB478" s="171">
        <f>IFERROR(HLOOKUP(FB$1,$H$5:$FY$1802,MATCH($A478,$A$5:$A$1802,0),0)*HLOOKUP(FB$2,$H$5:$FY$1802,MATCH($A478,$A$5:$A$1802,0),0),$H$2)</f>
        <v>142692</v>
      </c>
      <c r="FC478" s="171">
        <f>IFERROR(HLOOKUP(FC$1,$H$5:$FY$1802,MATCH($A478,$A$5:$A$1802,0),0)*HLOOKUP(FC$2,$H$5:$FY$1802,MATCH($A478,$A$5:$A$1802,0),0),$H$2)</f>
        <v>209967</v>
      </c>
      <c r="FD478" s="171">
        <f>IFERROR(HLOOKUP(FD$1,$H$5:$FY$1802,MATCH($A478,$A$5:$A$1802,0),0)*HLOOKUP(FD$2,$H$5:$FY$1802,MATCH($A478,$A$5:$A$1802,0),0),$H$2)</f>
        <v>4346901</v>
      </c>
      <c r="FE478" s="171">
        <f>IFERROR(HLOOKUP(FE$1,$H$5:$FY$1802,MATCH($A478,$A$5:$A$1802,0),0)*HLOOKUP(FE$2,$H$5:$FY$1802,MATCH($A478,$A$5:$A$1802,0),0),$H$2)</f>
        <v>6287229</v>
      </c>
      <c r="FF478" s="171">
        <f>IFERROR(HLOOKUP(FF$1,$H$5:$FY$1802,MATCH($A478,$A$5:$A$1802,0),0)*HLOOKUP(FF$2,$H$5:$FY$1802,MATCH($A478,$A$5:$A$1802,0),0),$H$2)</f>
        <v>65905</v>
      </c>
      <c r="FG478" s="171">
        <f>IFERROR(HLOOKUP(FG$1,$H$5:$FY$1802,MATCH($A478,$A$5:$A$1802,0),0)*HLOOKUP(FG$2,$H$5:$FY$1802,MATCH($A478,$A$5:$A$1802,0),0),$H$2)</f>
        <v>30962739</v>
      </c>
      <c r="FH478" s="152"/>
      <c r="FI478" s="405">
        <f t="shared" si="1095"/>
        <v>1.8117099135063206</v>
      </c>
      <c r="FJ478" s="405">
        <f t="shared" si="1095"/>
        <v>1.4461077844311376</v>
      </c>
      <c r="FK478" s="405">
        <f t="shared" si="1096"/>
        <v>1.8488110137672089</v>
      </c>
      <c r="FL478" s="405">
        <f t="shared" si="1097"/>
        <v>1.4913642052565708</v>
      </c>
      <c r="FM478" s="405">
        <f t="shared" si="1098"/>
        <v>1.2789364926298388</v>
      </c>
      <c r="FN478" s="405">
        <f t="shared" si="1099"/>
        <v>1.077751756440281</v>
      </c>
      <c r="FO478" s="405">
        <f t="shared" si="1100"/>
        <v>1.3530762530683347</v>
      </c>
      <c r="FP478" s="405">
        <f t="shared" si="1101"/>
        <v>1.0410958904109588</v>
      </c>
      <c r="FQ478" s="405">
        <f t="shared" si="1102"/>
        <v>1.2308626974483596</v>
      </c>
      <c r="FR478" s="405">
        <f t="shared" si="1103"/>
        <v>0.95139732685297695</v>
      </c>
      <c r="FS478" s="65"/>
    </row>
    <row r="479" spans="1:175" ht="10.35" customHeight="1" x14ac:dyDescent="0.2">
      <c r="A479" s="74" t="str">
        <f t="shared" si="1090"/>
        <v>2019-20MAYRYC</v>
      </c>
      <c r="B479" s="163" t="str">
        <f t="shared" si="1104"/>
        <v>2019-20</v>
      </c>
      <c r="C479" s="26" t="s">
        <v>840</v>
      </c>
      <c r="D479" s="163" t="str">
        <f>INDEX($FV$16:$FW$26,MATCH($F479,$FV$16:$FV$26,0),2)</f>
        <v>Y61</v>
      </c>
      <c r="E479" s="163" t="str">
        <f>VLOOKUP($D479,$FW$8:$FX$14,2,0)</f>
        <v>East of England</v>
      </c>
      <c r="F479" s="271" t="s">
        <v>849</v>
      </c>
      <c r="G479" s="271" t="s">
        <v>872</v>
      </c>
      <c r="H479" s="272">
        <v>106085</v>
      </c>
      <c r="I479" s="272">
        <v>68446</v>
      </c>
      <c r="J479" s="272">
        <v>301886</v>
      </c>
      <c r="K479" s="272">
        <v>4</v>
      </c>
      <c r="L479" s="272">
        <v>1</v>
      </c>
      <c r="M479" s="272">
        <v>6</v>
      </c>
      <c r="N479" s="272">
        <v>21</v>
      </c>
      <c r="O479" s="272">
        <v>70</v>
      </c>
      <c r="P479" s="272" t="s">
        <v>44</v>
      </c>
      <c r="Q479" s="272" t="s">
        <v>44</v>
      </c>
      <c r="R479" s="272" t="s">
        <v>44</v>
      </c>
      <c r="S479" s="272" t="s">
        <v>44</v>
      </c>
      <c r="T479" s="272">
        <v>71991</v>
      </c>
      <c r="U479" s="272">
        <v>7006</v>
      </c>
      <c r="V479" s="272">
        <v>4561</v>
      </c>
      <c r="W479" s="272">
        <v>42306</v>
      </c>
      <c r="X479" s="272">
        <v>11742</v>
      </c>
      <c r="Y479" s="272">
        <v>1992</v>
      </c>
      <c r="Z479" s="272">
        <v>3233439</v>
      </c>
      <c r="AA479" s="272">
        <v>462</v>
      </c>
      <c r="AB479" s="272">
        <v>841</v>
      </c>
      <c r="AC479" s="272">
        <v>3345323</v>
      </c>
      <c r="AD479" s="272">
        <v>733</v>
      </c>
      <c r="AE479" s="272">
        <v>1320</v>
      </c>
      <c r="AF479" s="272">
        <v>67085915</v>
      </c>
      <c r="AG479" s="272">
        <v>1586</v>
      </c>
      <c r="AH479" s="272">
        <v>3296</v>
      </c>
      <c r="AI479" s="272">
        <v>63555025</v>
      </c>
      <c r="AJ479" s="272">
        <v>5413</v>
      </c>
      <c r="AK479" s="272">
        <v>13575</v>
      </c>
      <c r="AL479" s="272">
        <v>10640194</v>
      </c>
      <c r="AM479" s="272">
        <v>5341</v>
      </c>
      <c r="AN479" s="272">
        <v>14250</v>
      </c>
      <c r="AO479" s="272">
        <v>4460</v>
      </c>
      <c r="AP479" s="272">
        <v>89</v>
      </c>
      <c r="AQ479" s="272">
        <v>3106</v>
      </c>
      <c r="AR479" s="272">
        <v>714</v>
      </c>
      <c r="AS479" s="272">
        <v>20</v>
      </c>
      <c r="AT479" s="272">
        <v>1245</v>
      </c>
      <c r="AU479" s="272">
        <v>1180</v>
      </c>
      <c r="AV479" s="272">
        <v>42178</v>
      </c>
      <c r="AW479" s="272">
        <v>1978</v>
      </c>
      <c r="AX479" s="272">
        <v>23375</v>
      </c>
      <c r="AY479" s="272">
        <v>67531</v>
      </c>
      <c r="AZ479" s="272">
        <v>16176</v>
      </c>
      <c r="BA479" s="272">
        <v>11680</v>
      </c>
      <c r="BB479" s="272">
        <v>10453</v>
      </c>
      <c r="BC479" s="272">
        <v>7680</v>
      </c>
      <c r="BD479" s="272">
        <v>65942</v>
      </c>
      <c r="BE479" s="272">
        <v>47845</v>
      </c>
      <c r="BF479" s="272">
        <v>22823</v>
      </c>
      <c r="BG479" s="272">
        <v>12791</v>
      </c>
      <c r="BH479" s="272">
        <v>3716</v>
      </c>
      <c r="BI479" s="272">
        <v>2135</v>
      </c>
      <c r="BJ479" s="272" t="s">
        <v>44</v>
      </c>
      <c r="BK479" s="272" t="s">
        <v>44</v>
      </c>
      <c r="BL479" s="272" t="s">
        <v>44</v>
      </c>
      <c r="BM479" s="272" t="s">
        <v>44</v>
      </c>
      <c r="BN479" s="272" t="s">
        <v>44</v>
      </c>
      <c r="BO479" s="272" t="s">
        <v>44</v>
      </c>
      <c r="BP479" s="272" t="s">
        <v>44</v>
      </c>
      <c r="BQ479" s="272" t="s">
        <v>44</v>
      </c>
      <c r="BR479" s="272" t="s">
        <v>44</v>
      </c>
      <c r="BS479" s="272" t="s">
        <v>44</v>
      </c>
      <c r="BT479" s="272" t="s">
        <v>44</v>
      </c>
      <c r="BU479" s="272" t="s">
        <v>44</v>
      </c>
      <c r="BV479" s="272" t="s">
        <v>44</v>
      </c>
      <c r="BW479" s="272" t="s">
        <v>44</v>
      </c>
      <c r="BX479" s="272" t="s">
        <v>44</v>
      </c>
      <c r="BY479" s="272" t="s">
        <v>44</v>
      </c>
      <c r="BZ479" s="272" t="s">
        <v>44</v>
      </c>
      <c r="CA479" s="272" t="s">
        <v>44</v>
      </c>
      <c r="CB479" s="272" t="s">
        <v>44</v>
      </c>
      <c r="CC479" s="272" t="s">
        <v>44</v>
      </c>
      <c r="CD479" s="272" t="s">
        <v>44</v>
      </c>
      <c r="CE479" s="272" t="s">
        <v>44</v>
      </c>
      <c r="CF479" s="272" t="s">
        <v>44</v>
      </c>
      <c r="CG479" s="272" t="s">
        <v>44</v>
      </c>
      <c r="CH479" s="272" t="s">
        <v>44</v>
      </c>
      <c r="CI479" s="272" t="s">
        <v>44</v>
      </c>
      <c r="CJ479" s="272" t="s">
        <v>44</v>
      </c>
      <c r="CK479" s="272" t="s">
        <v>44</v>
      </c>
      <c r="CL479" s="272" t="s">
        <v>44</v>
      </c>
      <c r="CM479" s="272" t="s">
        <v>44</v>
      </c>
      <c r="CN479" s="272" t="s">
        <v>44</v>
      </c>
      <c r="CO479" s="272" t="s">
        <v>44</v>
      </c>
      <c r="CP479" s="272" t="s">
        <v>44</v>
      </c>
      <c r="CQ479" s="272" t="s">
        <v>44</v>
      </c>
      <c r="CR479" s="272" t="s">
        <v>44</v>
      </c>
      <c r="CS479" s="272" t="s">
        <v>44</v>
      </c>
      <c r="CT479" s="272" t="s">
        <v>44</v>
      </c>
      <c r="CU479" s="272" t="s">
        <v>44</v>
      </c>
      <c r="CV479" s="272" t="s">
        <v>44</v>
      </c>
      <c r="CW479" s="272" t="s">
        <v>44</v>
      </c>
      <c r="CX479" s="272">
        <v>541</v>
      </c>
      <c r="CY479" s="272">
        <v>143593</v>
      </c>
      <c r="CZ479" s="272">
        <v>265</v>
      </c>
      <c r="DA479" s="272">
        <v>437</v>
      </c>
      <c r="DB479" s="272">
        <v>6660</v>
      </c>
      <c r="DC479" s="272">
        <v>239991</v>
      </c>
      <c r="DD479" s="272">
        <v>36</v>
      </c>
      <c r="DE479" s="272">
        <v>64</v>
      </c>
      <c r="DF479" s="272">
        <v>154</v>
      </c>
      <c r="DG479" s="272">
        <v>265558</v>
      </c>
      <c r="DH479" s="272">
        <v>1724</v>
      </c>
      <c r="DI479" s="272">
        <v>3056</v>
      </c>
      <c r="DJ479" s="272">
        <v>142</v>
      </c>
      <c r="DK479" s="272">
        <v>38</v>
      </c>
      <c r="DL479" s="250">
        <v>813</v>
      </c>
      <c r="DM479" s="250">
        <v>426</v>
      </c>
      <c r="DN479" s="250">
        <v>36</v>
      </c>
      <c r="DO479" s="250">
        <v>1291</v>
      </c>
      <c r="DP479" s="250">
        <v>6974890</v>
      </c>
      <c r="DQ479" s="250">
        <v>8579</v>
      </c>
      <c r="DR479" s="250">
        <v>20110</v>
      </c>
      <c r="DS479" s="250">
        <v>4275390</v>
      </c>
      <c r="DT479" s="250">
        <v>10036</v>
      </c>
      <c r="DU479" s="250">
        <v>23878</v>
      </c>
      <c r="DV479" s="250">
        <v>461720</v>
      </c>
      <c r="DW479" s="250">
        <v>12826</v>
      </c>
      <c r="DX479" s="250">
        <v>31116</v>
      </c>
      <c r="DY479" s="250">
        <v>14508977</v>
      </c>
      <c r="DZ479" s="250">
        <v>11239</v>
      </c>
      <c r="EA479" s="250">
        <v>28425</v>
      </c>
      <c r="EB479" s="155"/>
      <c r="EC479" s="75">
        <f t="shared" si="1091"/>
        <v>5</v>
      </c>
      <c r="ED479" s="74">
        <f t="shared" si="1092"/>
        <v>2019</v>
      </c>
      <c r="EE479" s="165">
        <f t="shared" si="1093"/>
        <v>43586</v>
      </c>
      <c r="EF479" s="157">
        <f t="shared" si="1094"/>
        <v>31</v>
      </c>
      <c r="EG479" s="156"/>
      <c r="EH479" s="166">
        <f>IFERROR(HLOOKUP(EH$1,$H$5:$FY$1802,MATCH($A479,$A$5:$A$1802,0),0)*HLOOKUP(EH$2,$H$5:$FY$1802,MATCH($A479,$A$5:$A$1802,0),0),$H$2)</f>
        <v>68446</v>
      </c>
      <c r="EI479" s="166">
        <f>IFERROR(HLOOKUP(EI$1,$H$5:$FY$1802,MATCH($A479,$A$5:$A$1802,0),0)*HLOOKUP(EI$2,$H$5:$FY$1802,MATCH($A479,$A$5:$A$1802,0),0),$H$2)</f>
        <v>410676</v>
      </c>
      <c r="EJ479" s="166">
        <f>IFERROR(HLOOKUP(EJ$1,$H$5:$FY$1802,MATCH($A479,$A$5:$A$1802,0),0)*HLOOKUP(EJ$2,$H$5:$FY$1802,MATCH($A479,$A$5:$A$1802,0),0),$H$2)</f>
        <v>1437366</v>
      </c>
      <c r="EK479" s="166">
        <f>IFERROR(HLOOKUP(EK$1,$H$5:$FY$1802,MATCH($A479,$A$5:$A$1802,0),0)*HLOOKUP(EK$2,$H$5:$FY$1802,MATCH($A479,$A$5:$A$1802,0),0),$H$2)</f>
        <v>4791220</v>
      </c>
      <c r="EL479" s="166">
        <f>IFERROR(HLOOKUP(EL$1,$H$5:$FY$1802,MATCH($A479,$A$5:$A$1802,0),0)*HLOOKUP(EL$2,$H$5:$FY$1802,MATCH($A479,$A$5:$A$1802,0),0),$H$2)</f>
        <v>5892046</v>
      </c>
      <c r="EM479" s="166">
        <f>IFERROR(HLOOKUP(EM$1,$H$5:$FY$1802,MATCH($A479,$A$5:$A$1802,0),0)*HLOOKUP(EM$2,$H$5:$FY$1802,MATCH($A479,$A$5:$A$1802,0),0),$H$2)</f>
        <v>6020520</v>
      </c>
      <c r="EN479" s="166">
        <f>IFERROR(HLOOKUP(EN$1,$H$5:$FY$1802,MATCH($A479,$A$5:$A$1802,0),0)*HLOOKUP(EN$2,$H$5:$FY$1802,MATCH($A479,$A$5:$A$1802,0),0),$H$2)</f>
        <v>139440576</v>
      </c>
      <c r="EO479" s="166">
        <f>IFERROR(HLOOKUP(EO$1,$H$5:$FY$1802,MATCH($A479,$A$5:$A$1802,0),0)*HLOOKUP(EO$2,$H$5:$FY$1802,MATCH($A479,$A$5:$A$1802,0),0),$H$2)</f>
        <v>159397650</v>
      </c>
      <c r="EP479" s="166">
        <f>IFERROR(HLOOKUP(EP$1,$H$5:$FY$1802,MATCH($A479,$A$5:$A$1802,0),0)*HLOOKUP(EP$2,$H$5:$FY$1802,MATCH($A479,$A$5:$A$1802,0),0),$H$2)</f>
        <v>28386000</v>
      </c>
      <c r="EQ479" s="166" t="str">
        <f>IFERROR(HLOOKUP(EQ$1,$H$5:$FY$1802,MATCH($A479,$A$5:$A$1802,0),0)*HLOOKUP(EQ$2,$H$5:$FY$1802,MATCH($A479,$A$5:$A$1802,0),0),$H$2)</f>
        <v>-</v>
      </c>
      <c r="ER479" s="166" t="str">
        <f>IFERROR(HLOOKUP(ER$1,$H$5:$FY$1802,MATCH($A479,$A$5:$A$1802,0),0)*HLOOKUP(ER$2,$H$5:$FY$1802,MATCH($A479,$A$5:$A$1802,0),0),$H$2)</f>
        <v>-</v>
      </c>
      <c r="ES479" s="166" t="str">
        <f>IFERROR(HLOOKUP(ES$1,$H$5:$FY$1802,MATCH($A479,$A$5:$A$1802,0),0)*HLOOKUP(ES$2,$H$5:$FY$1802,MATCH($A479,$A$5:$A$1802,0),0),$H$2)</f>
        <v>-</v>
      </c>
      <c r="ET479" s="166" t="str">
        <f>IFERROR(HLOOKUP(ET$1,$H$5:$FY$1802,MATCH($A479,$A$5:$A$1802,0),0)*HLOOKUP(ET$2,$H$5:$FY$1802,MATCH($A479,$A$5:$A$1802,0),0),$H$2)</f>
        <v>-</v>
      </c>
      <c r="EU479" s="166" t="str">
        <f>IFERROR(HLOOKUP(EU$1,$H$5:$FY$1802,MATCH($A479,$A$5:$A$1802,0),0)*HLOOKUP(EU$2,$H$5:$FY$1802,MATCH($A479,$A$5:$A$1802,0),0),$H$2)</f>
        <v>-</v>
      </c>
      <c r="EV479" s="166" t="str">
        <f>IFERROR(HLOOKUP(EV$1,$H$5:$FY$1802,MATCH($A479,$A$5:$A$1802,0),0)*HLOOKUP(EV$2,$H$5:$FY$1802,MATCH($A479,$A$5:$A$1802,0),0),$H$2)</f>
        <v>-</v>
      </c>
      <c r="EW479" s="166" t="str">
        <f>IFERROR(HLOOKUP(EW$1,$H$5:$FY$1802,MATCH($A479,$A$5:$A$1802,0),0)*HLOOKUP(EW$2,$H$5:$FY$1802,MATCH($A479,$A$5:$A$1802,0),0),$H$2)</f>
        <v>-</v>
      </c>
      <c r="EX479" s="166" t="str">
        <f>IFERROR(HLOOKUP(EX$1,$H$5:$FY$1802,MATCH($A479,$A$5:$A$1802,0),0)*HLOOKUP(EX$2,$H$5:$FY$1802,MATCH($A479,$A$5:$A$1802,0),0),$H$2)</f>
        <v>-</v>
      </c>
      <c r="EY479" s="166" t="str">
        <f>IFERROR(HLOOKUP(EY$1,$H$5:$FY$1802,MATCH($A479,$A$5:$A$1802,0),0)*HLOOKUP(EY$2,$H$5:$FY$1802,MATCH($A479,$A$5:$A$1802,0),0),$H$2)</f>
        <v>-</v>
      </c>
      <c r="EZ479" s="166" t="str">
        <f>IFERROR(HLOOKUP(EZ$1,$H$5:$FY$1802,MATCH($A479,$A$5:$A$1802,0),0)*HLOOKUP(EZ$2,$H$5:$FY$1802,MATCH($A479,$A$5:$A$1802,0),0),$H$2)</f>
        <v>-</v>
      </c>
      <c r="FA479" s="166">
        <f>IFERROR(HLOOKUP(FA$1,$H$5:$FY$1802,MATCH($A479,$A$5:$A$1802,0),0)*HLOOKUP(FA$2,$H$5:$FY$1802,MATCH($A479,$A$5:$A$1802,0),0),$H$2)</f>
        <v>470624</v>
      </c>
      <c r="FB479" s="166">
        <f>IFERROR(HLOOKUP(FB$1,$H$5:$FY$1802,MATCH($A479,$A$5:$A$1802,0),0)*HLOOKUP(FB$2,$H$5:$FY$1802,MATCH($A479,$A$5:$A$1802,0),0),$H$2)</f>
        <v>236417</v>
      </c>
      <c r="FC479" s="166">
        <f>IFERROR(HLOOKUP(FC$1,$H$5:$FY$1802,MATCH($A479,$A$5:$A$1802,0),0)*HLOOKUP(FC$2,$H$5:$FY$1802,MATCH($A479,$A$5:$A$1802,0),0),$H$2)</f>
        <v>426240</v>
      </c>
      <c r="FD479" s="166">
        <f>IFERROR(HLOOKUP(FD$1,$H$5:$FY$1802,MATCH($A479,$A$5:$A$1802,0),0)*HLOOKUP(FD$2,$H$5:$FY$1802,MATCH($A479,$A$5:$A$1802,0),0),$H$2)</f>
        <v>16349430</v>
      </c>
      <c r="FE479" s="166">
        <f>IFERROR(HLOOKUP(FE$1,$H$5:$FY$1802,MATCH($A479,$A$5:$A$1802,0),0)*HLOOKUP(FE$2,$H$5:$FY$1802,MATCH($A479,$A$5:$A$1802,0),0),$H$2)</f>
        <v>10172028</v>
      </c>
      <c r="FF479" s="166">
        <f>IFERROR(HLOOKUP(FF$1,$H$5:$FY$1802,MATCH($A479,$A$5:$A$1802,0),0)*HLOOKUP(FF$2,$H$5:$FY$1802,MATCH($A479,$A$5:$A$1802,0),0),$H$2)</f>
        <v>1120176</v>
      </c>
      <c r="FG479" s="166">
        <f>IFERROR(HLOOKUP(FG$1,$H$5:$FY$1802,MATCH($A479,$A$5:$A$1802,0),0)*HLOOKUP(FG$2,$H$5:$FY$1802,MATCH($A479,$A$5:$A$1802,0),0),$H$2)</f>
        <v>36696675</v>
      </c>
      <c r="FH479" s="152"/>
      <c r="FI479" s="405">
        <f t="shared" si="1095"/>
        <v>2.3088781044818725</v>
      </c>
      <c r="FJ479" s="405">
        <f t="shared" si="1095"/>
        <v>1.6671424493291465</v>
      </c>
      <c r="FK479" s="405">
        <f t="shared" si="1096"/>
        <v>2.2918219688664765</v>
      </c>
      <c r="FL479" s="405">
        <f t="shared" si="1097"/>
        <v>1.6838412628809472</v>
      </c>
      <c r="FM479" s="405">
        <f t="shared" si="1098"/>
        <v>1.5586914385666335</v>
      </c>
      <c r="FN479" s="405">
        <f t="shared" si="1099"/>
        <v>1.1309270552640287</v>
      </c>
      <c r="FO479" s="405">
        <f t="shared" si="1100"/>
        <v>1.9437063532617953</v>
      </c>
      <c r="FP479" s="405">
        <f t="shared" si="1101"/>
        <v>1.0893374212229603</v>
      </c>
      <c r="FQ479" s="405">
        <f t="shared" si="1102"/>
        <v>1.8654618473895583</v>
      </c>
      <c r="FR479" s="405">
        <f t="shared" si="1103"/>
        <v>1.0717871485943775</v>
      </c>
      <c r="FS479" s="65"/>
    </row>
    <row r="480" spans="1:175" ht="10.35" customHeight="1" x14ac:dyDescent="0.2">
      <c r="A480" s="74" t="str">
        <f t="shared" si="1090"/>
        <v>2019-20MAYR1F</v>
      </c>
      <c r="B480" s="163" t="str">
        <f t="shared" si="1104"/>
        <v>2019-20</v>
      </c>
      <c r="C480" s="26" t="s">
        <v>840</v>
      </c>
      <c r="D480" s="163" t="str">
        <f>INDEX($FV$16:$FW$26,MATCH($F480,$FV$16:$FV$26,0),2)</f>
        <v>Y59</v>
      </c>
      <c r="E480" s="163" t="str">
        <f>VLOOKUP($D480,$FW$8:$FX$14,2,0)</f>
        <v>South East</v>
      </c>
      <c r="F480" s="271" t="s">
        <v>852</v>
      </c>
      <c r="G480" s="271" t="s">
        <v>873</v>
      </c>
      <c r="H480" s="272">
        <v>2789</v>
      </c>
      <c r="I480" s="272">
        <v>1516</v>
      </c>
      <c r="J480" s="272">
        <v>14725</v>
      </c>
      <c r="K480" s="272">
        <v>10</v>
      </c>
      <c r="L480" s="272">
        <v>1</v>
      </c>
      <c r="M480" s="272">
        <v>20</v>
      </c>
      <c r="N480" s="272">
        <v>57</v>
      </c>
      <c r="O480" s="272">
        <v>124</v>
      </c>
      <c r="P480" s="272" t="s">
        <v>44</v>
      </c>
      <c r="Q480" s="272" t="s">
        <v>44</v>
      </c>
      <c r="R480" s="272" t="s">
        <v>44</v>
      </c>
      <c r="S480" s="272" t="s">
        <v>44</v>
      </c>
      <c r="T480" s="272">
        <v>2023</v>
      </c>
      <c r="U480" s="272">
        <v>118</v>
      </c>
      <c r="V480" s="272">
        <v>86</v>
      </c>
      <c r="W480" s="272">
        <v>863</v>
      </c>
      <c r="X480" s="272">
        <v>715</v>
      </c>
      <c r="Y480" s="272">
        <v>60</v>
      </c>
      <c r="Z480" s="272">
        <v>81227</v>
      </c>
      <c r="AA480" s="272">
        <v>688</v>
      </c>
      <c r="AB480" s="272">
        <v>1284</v>
      </c>
      <c r="AC480" s="272">
        <v>73838</v>
      </c>
      <c r="AD480" s="272">
        <v>859</v>
      </c>
      <c r="AE480" s="272">
        <v>1665</v>
      </c>
      <c r="AF480" s="272">
        <v>1233704</v>
      </c>
      <c r="AG480" s="272">
        <v>1430</v>
      </c>
      <c r="AH480" s="272">
        <v>3024</v>
      </c>
      <c r="AI480" s="272">
        <v>2960832</v>
      </c>
      <c r="AJ480" s="272">
        <v>4141</v>
      </c>
      <c r="AK480" s="272">
        <v>9895</v>
      </c>
      <c r="AL480" s="272">
        <v>426726</v>
      </c>
      <c r="AM480" s="272">
        <v>7112</v>
      </c>
      <c r="AN480" s="272">
        <v>16137</v>
      </c>
      <c r="AO480" s="272">
        <v>145</v>
      </c>
      <c r="AP480" s="272">
        <v>1</v>
      </c>
      <c r="AQ480" s="272">
        <v>8</v>
      </c>
      <c r="AR480" s="272">
        <v>20</v>
      </c>
      <c r="AS480" s="272">
        <v>2</v>
      </c>
      <c r="AT480" s="272">
        <v>134</v>
      </c>
      <c r="AU480" s="272">
        <v>0</v>
      </c>
      <c r="AV480" s="272">
        <v>1225</v>
      </c>
      <c r="AW480" s="272">
        <v>25</v>
      </c>
      <c r="AX480" s="272">
        <v>628</v>
      </c>
      <c r="AY480" s="272">
        <v>1878</v>
      </c>
      <c r="AZ480" s="272">
        <v>195</v>
      </c>
      <c r="BA480" s="272">
        <v>168</v>
      </c>
      <c r="BB480" s="272">
        <v>142</v>
      </c>
      <c r="BC480" s="272">
        <v>123</v>
      </c>
      <c r="BD480" s="272">
        <v>1026</v>
      </c>
      <c r="BE480" s="272">
        <v>927</v>
      </c>
      <c r="BF480" s="272">
        <v>871</v>
      </c>
      <c r="BG480" s="272">
        <v>753</v>
      </c>
      <c r="BH480" s="272">
        <v>73</v>
      </c>
      <c r="BI480" s="272">
        <v>62</v>
      </c>
      <c r="BJ480" s="272" t="s">
        <v>44</v>
      </c>
      <c r="BK480" s="272" t="s">
        <v>44</v>
      </c>
      <c r="BL480" s="272" t="s">
        <v>44</v>
      </c>
      <c r="BM480" s="272" t="s">
        <v>44</v>
      </c>
      <c r="BN480" s="272" t="s">
        <v>44</v>
      </c>
      <c r="BO480" s="272" t="s">
        <v>44</v>
      </c>
      <c r="BP480" s="272" t="s">
        <v>44</v>
      </c>
      <c r="BQ480" s="272" t="s">
        <v>44</v>
      </c>
      <c r="BR480" s="272" t="s">
        <v>44</v>
      </c>
      <c r="BS480" s="272" t="s">
        <v>44</v>
      </c>
      <c r="BT480" s="272" t="s">
        <v>44</v>
      </c>
      <c r="BU480" s="272" t="s">
        <v>44</v>
      </c>
      <c r="BV480" s="272" t="s">
        <v>44</v>
      </c>
      <c r="BW480" s="272" t="s">
        <v>44</v>
      </c>
      <c r="BX480" s="272" t="s">
        <v>44</v>
      </c>
      <c r="BY480" s="272" t="s">
        <v>44</v>
      </c>
      <c r="BZ480" s="272" t="s">
        <v>44</v>
      </c>
      <c r="CA480" s="272" t="s">
        <v>44</v>
      </c>
      <c r="CB480" s="272" t="s">
        <v>44</v>
      </c>
      <c r="CC480" s="272" t="s">
        <v>44</v>
      </c>
      <c r="CD480" s="272" t="s">
        <v>44</v>
      </c>
      <c r="CE480" s="272" t="s">
        <v>44</v>
      </c>
      <c r="CF480" s="272" t="s">
        <v>44</v>
      </c>
      <c r="CG480" s="272" t="s">
        <v>44</v>
      </c>
      <c r="CH480" s="272" t="s">
        <v>44</v>
      </c>
      <c r="CI480" s="272" t="s">
        <v>44</v>
      </c>
      <c r="CJ480" s="272" t="s">
        <v>44</v>
      </c>
      <c r="CK480" s="272" t="s">
        <v>44</v>
      </c>
      <c r="CL480" s="272" t="s">
        <v>44</v>
      </c>
      <c r="CM480" s="272" t="s">
        <v>44</v>
      </c>
      <c r="CN480" s="272" t="s">
        <v>44</v>
      </c>
      <c r="CO480" s="272" t="s">
        <v>44</v>
      </c>
      <c r="CP480" s="272" t="s">
        <v>44</v>
      </c>
      <c r="CQ480" s="272" t="s">
        <v>44</v>
      </c>
      <c r="CR480" s="272" t="s">
        <v>44</v>
      </c>
      <c r="CS480" s="272" t="s">
        <v>44</v>
      </c>
      <c r="CT480" s="272" t="s">
        <v>44</v>
      </c>
      <c r="CU480" s="272" t="s">
        <v>44</v>
      </c>
      <c r="CV480" s="272" t="s">
        <v>44</v>
      </c>
      <c r="CW480" s="272" t="s">
        <v>44</v>
      </c>
      <c r="CX480" s="272">
        <v>12</v>
      </c>
      <c r="CY480" s="272">
        <v>4996</v>
      </c>
      <c r="CZ480" s="272">
        <v>416</v>
      </c>
      <c r="DA480" s="272">
        <v>1009</v>
      </c>
      <c r="DB480" s="272">
        <v>87</v>
      </c>
      <c r="DC480" s="272">
        <v>3973</v>
      </c>
      <c r="DD480" s="272">
        <v>46</v>
      </c>
      <c r="DE480" s="272">
        <v>80</v>
      </c>
      <c r="DF480" s="272">
        <v>0</v>
      </c>
      <c r="DG480" s="272">
        <v>0</v>
      </c>
      <c r="DH480" s="272">
        <v>0</v>
      </c>
      <c r="DI480" s="272">
        <v>0</v>
      </c>
      <c r="DJ480" s="272">
        <v>0</v>
      </c>
      <c r="DK480" s="272">
        <v>2</v>
      </c>
      <c r="DL480" s="250">
        <v>71</v>
      </c>
      <c r="DM480" s="250">
        <v>37</v>
      </c>
      <c r="DN480" s="250">
        <v>0</v>
      </c>
      <c r="DO480" s="250">
        <v>12</v>
      </c>
      <c r="DP480" s="250">
        <v>251173</v>
      </c>
      <c r="DQ480" s="250">
        <v>3538</v>
      </c>
      <c r="DR480" s="250">
        <v>6718</v>
      </c>
      <c r="DS480" s="250">
        <v>231931</v>
      </c>
      <c r="DT480" s="250">
        <v>6268</v>
      </c>
      <c r="DU480" s="250">
        <v>11561</v>
      </c>
      <c r="DV480" s="250">
        <v>0</v>
      </c>
      <c r="DW480" s="250">
        <v>0</v>
      </c>
      <c r="DX480" s="250">
        <v>0</v>
      </c>
      <c r="DY480" s="250">
        <v>152553</v>
      </c>
      <c r="DZ480" s="250">
        <v>12713</v>
      </c>
      <c r="EA480" s="250">
        <v>21300</v>
      </c>
      <c r="EB480" s="155"/>
      <c r="EC480" s="75">
        <f t="shared" si="1091"/>
        <v>5</v>
      </c>
      <c r="ED480" s="74">
        <f t="shared" si="1092"/>
        <v>2019</v>
      </c>
      <c r="EE480" s="165">
        <f t="shared" si="1093"/>
        <v>43586</v>
      </c>
      <c r="EF480" s="157">
        <f t="shared" si="1094"/>
        <v>31</v>
      </c>
      <c r="EG480" s="156"/>
      <c r="EH480" s="166">
        <f>IFERROR(HLOOKUP(EH$1,$H$5:$FY$1802,MATCH($A480,$A$5:$A$1802,0),0)*HLOOKUP(EH$2,$H$5:$FY$1802,MATCH($A480,$A$5:$A$1802,0),0),$H$2)</f>
        <v>1516</v>
      </c>
      <c r="EI480" s="166">
        <f>IFERROR(HLOOKUP(EI$1,$H$5:$FY$1802,MATCH($A480,$A$5:$A$1802,0),0)*HLOOKUP(EI$2,$H$5:$FY$1802,MATCH($A480,$A$5:$A$1802,0),0),$H$2)</f>
        <v>30320</v>
      </c>
      <c r="EJ480" s="166">
        <f>IFERROR(HLOOKUP(EJ$1,$H$5:$FY$1802,MATCH($A480,$A$5:$A$1802,0),0)*HLOOKUP(EJ$2,$H$5:$FY$1802,MATCH($A480,$A$5:$A$1802,0),0),$H$2)</f>
        <v>86412</v>
      </c>
      <c r="EK480" s="166">
        <f>IFERROR(HLOOKUP(EK$1,$H$5:$FY$1802,MATCH($A480,$A$5:$A$1802,0),0)*HLOOKUP(EK$2,$H$5:$FY$1802,MATCH($A480,$A$5:$A$1802,0),0),$H$2)</f>
        <v>187984</v>
      </c>
      <c r="EL480" s="166">
        <f>IFERROR(HLOOKUP(EL$1,$H$5:$FY$1802,MATCH($A480,$A$5:$A$1802,0),0)*HLOOKUP(EL$2,$H$5:$FY$1802,MATCH($A480,$A$5:$A$1802,0),0),$H$2)</f>
        <v>151512</v>
      </c>
      <c r="EM480" s="166">
        <f>IFERROR(HLOOKUP(EM$1,$H$5:$FY$1802,MATCH($A480,$A$5:$A$1802,0),0)*HLOOKUP(EM$2,$H$5:$FY$1802,MATCH($A480,$A$5:$A$1802,0),0),$H$2)</f>
        <v>143190</v>
      </c>
      <c r="EN480" s="166">
        <f>IFERROR(HLOOKUP(EN$1,$H$5:$FY$1802,MATCH($A480,$A$5:$A$1802,0),0)*HLOOKUP(EN$2,$H$5:$FY$1802,MATCH($A480,$A$5:$A$1802,0),0),$H$2)</f>
        <v>2609712</v>
      </c>
      <c r="EO480" s="166">
        <f>IFERROR(HLOOKUP(EO$1,$H$5:$FY$1802,MATCH($A480,$A$5:$A$1802,0),0)*HLOOKUP(EO$2,$H$5:$FY$1802,MATCH($A480,$A$5:$A$1802,0),0),$H$2)</f>
        <v>7074925</v>
      </c>
      <c r="EP480" s="166">
        <f>IFERROR(HLOOKUP(EP$1,$H$5:$FY$1802,MATCH($A480,$A$5:$A$1802,0),0)*HLOOKUP(EP$2,$H$5:$FY$1802,MATCH($A480,$A$5:$A$1802,0),0),$H$2)</f>
        <v>968220</v>
      </c>
      <c r="EQ480" s="166" t="str">
        <f>IFERROR(HLOOKUP(EQ$1,$H$5:$FY$1802,MATCH($A480,$A$5:$A$1802,0),0)*HLOOKUP(EQ$2,$H$5:$FY$1802,MATCH($A480,$A$5:$A$1802,0),0),$H$2)</f>
        <v>-</v>
      </c>
      <c r="ER480" s="166" t="str">
        <f>IFERROR(HLOOKUP(ER$1,$H$5:$FY$1802,MATCH($A480,$A$5:$A$1802,0),0)*HLOOKUP(ER$2,$H$5:$FY$1802,MATCH($A480,$A$5:$A$1802,0),0),$H$2)</f>
        <v>-</v>
      </c>
      <c r="ES480" s="166" t="str">
        <f>IFERROR(HLOOKUP(ES$1,$H$5:$FY$1802,MATCH($A480,$A$5:$A$1802,0),0)*HLOOKUP(ES$2,$H$5:$FY$1802,MATCH($A480,$A$5:$A$1802,0),0),$H$2)</f>
        <v>-</v>
      </c>
      <c r="ET480" s="166" t="str">
        <f>IFERROR(HLOOKUP(ET$1,$H$5:$FY$1802,MATCH($A480,$A$5:$A$1802,0),0)*HLOOKUP(ET$2,$H$5:$FY$1802,MATCH($A480,$A$5:$A$1802,0),0),$H$2)</f>
        <v>-</v>
      </c>
      <c r="EU480" s="166" t="str">
        <f>IFERROR(HLOOKUP(EU$1,$H$5:$FY$1802,MATCH($A480,$A$5:$A$1802,0),0)*HLOOKUP(EU$2,$H$5:$FY$1802,MATCH($A480,$A$5:$A$1802,0),0),$H$2)</f>
        <v>-</v>
      </c>
      <c r="EV480" s="166" t="str">
        <f>IFERROR(HLOOKUP(EV$1,$H$5:$FY$1802,MATCH($A480,$A$5:$A$1802,0),0)*HLOOKUP(EV$2,$H$5:$FY$1802,MATCH($A480,$A$5:$A$1802,0),0),$H$2)</f>
        <v>-</v>
      </c>
      <c r="EW480" s="166" t="str">
        <f>IFERROR(HLOOKUP(EW$1,$H$5:$FY$1802,MATCH($A480,$A$5:$A$1802,0),0)*HLOOKUP(EW$2,$H$5:$FY$1802,MATCH($A480,$A$5:$A$1802,0),0),$H$2)</f>
        <v>-</v>
      </c>
      <c r="EX480" s="166" t="str">
        <f>IFERROR(HLOOKUP(EX$1,$H$5:$FY$1802,MATCH($A480,$A$5:$A$1802,0),0)*HLOOKUP(EX$2,$H$5:$FY$1802,MATCH($A480,$A$5:$A$1802,0),0),$H$2)</f>
        <v>-</v>
      </c>
      <c r="EY480" s="166" t="str">
        <f>IFERROR(HLOOKUP(EY$1,$H$5:$FY$1802,MATCH($A480,$A$5:$A$1802,0),0)*HLOOKUP(EY$2,$H$5:$FY$1802,MATCH($A480,$A$5:$A$1802,0),0),$H$2)</f>
        <v>-</v>
      </c>
      <c r="EZ480" s="166" t="str">
        <f>IFERROR(HLOOKUP(EZ$1,$H$5:$FY$1802,MATCH($A480,$A$5:$A$1802,0),0)*HLOOKUP(EZ$2,$H$5:$FY$1802,MATCH($A480,$A$5:$A$1802,0),0),$H$2)</f>
        <v>-</v>
      </c>
      <c r="FA480" s="166">
        <f>IFERROR(HLOOKUP(FA$1,$H$5:$FY$1802,MATCH($A480,$A$5:$A$1802,0),0)*HLOOKUP(FA$2,$H$5:$FY$1802,MATCH($A480,$A$5:$A$1802,0),0),$H$2)</f>
        <v>0</v>
      </c>
      <c r="FB480" s="166">
        <f>IFERROR(HLOOKUP(FB$1,$H$5:$FY$1802,MATCH($A480,$A$5:$A$1802,0),0)*HLOOKUP(FB$2,$H$5:$FY$1802,MATCH($A480,$A$5:$A$1802,0),0),$H$2)</f>
        <v>12108</v>
      </c>
      <c r="FC480" s="166">
        <f>IFERROR(HLOOKUP(FC$1,$H$5:$FY$1802,MATCH($A480,$A$5:$A$1802,0),0)*HLOOKUP(FC$2,$H$5:$FY$1802,MATCH($A480,$A$5:$A$1802,0),0),$H$2)</f>
        <v>6960</v>
      </c>
      <c r="FD480" s="166">
        <f>IFERROR(HLOOKUP(FD$1,$H$5:$FY$1802,MATCH($A480,$A$5:$A$1802,0),0)*HLOOKUP(FD$2,$H$5:$FY$1802,MATCH($A480,$A$5:$A$1802,0),0),$H$2)</f>
        <v>476978</v>
      </c>
      <c r="FE480" s="166">
        <f>IFERROR(HLOOKUP(FE$1,$H$5:$FY$1802,MATCH($A480,$A$5:$A$1802,0),0)*HLOOKUP(FE$2,$H$5:$FY$1802,MATCH($A480,$A$5:$A$1802,0),0),$H$2)</f>
        <v>427757</v>
      </c>
      <c r="FF480" s="166">
        <f>IFERROR(HLOOKUP(FF$1,$H$5:$FY$1802,MATCH($A480,$A$5:$A$1802,0),0)*HLOOKUP(FF$2,$H$5:$FY$1802,MATCH($A480,$A$5:$A$1802,0),0),$H$2)</f>
        <v>0</v>
      </c>
      <c r="FG480" s="166">
        <f>IFERROR(HLOOKUP(FG$1,$H$5:$FY$1802,MATCH($A480,$A$5:$A$1802,0),0)*HLOOKUP(FG$2,$H$5:$FY$1802,MATCH($A480,$A$5:$A$1802,0),0),$H$2)</f>
        <v>255600</v>
      </c>
      <c r="FH480" s="152"/>
      <c r="FI480" s="405">
        <f t="shared" si="1095"/>
        <v>1.652542372881356</v>
      </c>
      <c r="FJ480" s="405">
        <f t="shared" si="1095"/>
        <v>1.423728813559322</v>
      </c>
      <c r="FK480" s="405">
        <f t="shared" si="1096"/>
        <v>1.6511627906976745</v>
      </c>
      <c r="FL480" s="405">
        <f t="shared" si="1097"/>
        <v>1.430232558139535</v>
      </c>
      <c r="FM480" s="405">
        <f t="shared" si="1098"/>
        <v>1.1888760139049825</v>
      </c>
      <c r="FN480" s="405">
        <f t="shared" si="1099"/>
        <v>1.0741599073001158</v>
      </c>
      <c r="FO480" s="405">
        <f t="shared" si="1100"/>
        <v>1.2181818181818183</v>
      </c>
      <c r="FP480" s="405">
        <f t="shared" si="1101"/>
        <v>1.0531468531468531</v>
      </c>
      <c r="FQ480" s="405">
        <f t="shared" si="1102"/>
        <v>1.2166666666666666</v>
      </c>
      <c r="FR480" s="405">
        <f t="shared" si="1103"/>
        <v>1.0333333333333334</v>
      </c>
      <c r="FS480" s="65"/>
    </row>
    <row r="481" spans="1:175" ht="10.35" customHeight="1" x14ac:dyDescent="0.2">
      <c r="A481" s="180" t="str">
        <f t="shared" si="1090"/>
        <v>2019-20MAYRRU</v>
      </c>
      <c r="B481" s="182" t="str">
        <f t="shared" si="1104"/>
        <v>2019-20</v>
      </c>
      <c r="C481" s="181" t="s">
        <v>840</v>
      </c>
      <c r="D481" s="182" t="str">
        <f>INDEX($FV$16:$FW$26,MATCH($F481,$FV$16:$FV$26,0),2)</f>
        <v>Y56</v>
      </c>
      <c r="E481" s="182" t="str">
        <f>VLOOKUP($D481,$FW$8:$FX$14,2,0)</f>
        <v>London</v>
      </c>
      <c r="F481" s="273" t="s">
        <v>855</v>
      </c>
      <c r="G481" s="273" t="s">
        <v>874</v>
      </c>
      <c r="H481" s="274">
        <v>165034</v>
      </c>
      <c r="I481" s="274">
        <v>131258</v>
      </c>
      <c r="J481" s="274">
        <v>715458</v>
      </c>
      <c r="K481" s="274">
        <v>5</v>
      </c>
      <c r="L481" s="274">
        <v>0</v>
      </c>
      <c r="M481" s="274">
        <v>4</v>
      </c>
      <c r="N481" s="274">
        <v>39</v>
      </c>
      <c r="O481" s="274">
        <v>112</v>
      </c>
      <c r="P481" s="274" t="s">
        <v>44</v>
      </c>
      <c r="Q481" s="274" t="s">
        <v>44</v>
      </c>
      <c r="R481" s="274" t="s">
        <v>44</v>
      </c>
      <c r="S481" s="274" t="s">
        <v>44</v>
      </c>
      <c r="T481" s="274">
        <v>106255</v>
      </c>
      <c r="U481" s="274">
        <v>12021</v>
      </c>
      <c r="V481" s="274">
        <v>8960</v>
      </c>
      <c r="W481" s="274">
        <v>58038</v>
      </c>
      <c r="X481" s="274">
        <v>21938</v>
      </c>
      <c r="Y481" s="274">
        <v>2037</v>
      </c>
      <c r="Z481" s="274">
        <v>4427167</v>
      </c>
      <c r="AA481" s="274">
        <v>368</v>
      </c>
      <c r="AB481" s="274">
        <v>610</v>
      </c>
      <c r="AC481" s="274">
        <v>5716308</v>
      </c>
      <c r="AD481" s="274">
        <v>638</v>
      </c>
      <c r="AE481" s="274">
        <v>1103</v>
      </c>
      <c r="AF481" s="274">
        <v>61308930</v>
      </c>
      <c r="AG481" s="274">
        <v>1056</v>
      </c>
      <c r="AH481" s="274">
        <v>2143</v>
      </c>
      <c r="AI481" s="274">
        <v>70744756</v>
      </c>
      <c r="AJ481" s="274">
        <v>3225</v>
      </c>
      <c r="AK481" s="274">
        <v>7372</v>
      </c>
      <c r="AL481" s="274">
        <v>10357304</v>
      </c>
      <c r="AM481" s="274">
        <v>5085</v>
      </c>
      <c r="AN481" s="274">
        <v>11573</v>
      </c>
      <c r="AO481" s="274">
        <v>7701</v>
      </c>
      <c r="AP481" s="274">
        <v>230</v>
      </c>
      <c r="AQ481" s="274">
        <v>1145</v>
      </c>
      <c r="AR481" s="274">
        <v>2615</v>
      </c>
      <c r="AS481" s="274">
        <v>263</v>
      </c>
      <c r="AT481" s="274">
        <v>6063</v>
      </c>
      <c r="AU481" s="274">
        <v>0</v>
      </c>
      <c r="AV481" s="274">
        <v>63977</v>
      </c>
      <c r="AW481" s="274">
        <v>6974</v>
      </c>
      <c r="AX481" s="274">
        <v>27603</v>
      </c>
      <c r="AY481" s="274">
        <v>98554</v>
      </c>
      <c r="AZ481" s="274">
        <v>31473</v>
      </c>
      <c r="BA481" s="274">
        <v>24040</v>
      </c>
      <c r="BB481" s="274">
        <v>23263</v>
      </c>
      <c r="BC481" s="274">
        <v>18081</v>
      </c>
      <c r="BD481" s="274">
        <v>86372</v>
      </c>
      <c r="BE481" s="274">
        <v>65160</v>
      </c>
      <c r="BF481" s="274">
        <v>34627</v>
      </c>
      <c r="BG481" s="274">
        <v>24597</v>
      </c>
      <c r="BH481" s="274">
        <v>2781</v>
      </c>
      <c r="BI481" s="274">
        <v>2147</v>
      </c>
      <c r="BJ481" s="274" t="s">
        <v>44</v>
      </c>
      <c r="BK481" s="274" t="s">
        <v>44</v>
      </c>
      <c r="BL481" s="274" t="s">
        <v>44</v>
      </c>
      <c r="BM481" s="274" t="s">
        <v>44</v>
      </c>
      <c r="BN481" s="274" t="s">
        <v>44</v>
      </c>
      <c r="BO481" s="274" t="s">
        <v>44</v>
      </c>
      <c r="BP481" s="274" t="s">
        <v>44</v>
      </c>
      <c r="BQ481" s="274" t="s">
        <v>44</v>
      </c>
      <c r="BR481" s="274" t="s">
        <v>44</v>
      </c>
      <c r="BS481" s="274" t="s">
        <v>44</v>
      </c>
      <c r="BT481" s="274" t="s">
        <v>44</v>
      </c>
      <c r="BU481" s="274" t="s">
        <v>44</v>
      </c>
      <c r="BV481" s="274" t="s">
        <v>44</v>
      </c>
      <c r="BW481" s="274" t="s">
        <v>44</v>
      </c>
      <c r="BX481" s="274" t="s">
        <v>44</v>
      </c>
      <c r="BY481" s="274" t="s">
        <v>44</v>
      </c>
      <c r="BZ481" s="274" t="s">
        <v>44</v>
      </c>
      <c r="CA481" s="274" t="s">
        <v>44</v>
      </c>
      <c r="CB481" s="274" t="s">
        <v>44</v>
      </c>
      <c r="CC481" s="274" t="s">
        <v>44</v>
      </c>
      <c r="CD481" s="274" t="s">
        <v>44</v>
      </c>
      <c r="CE481" s="274" t="s">
        <v>44</v>
      </c>
      <c r="CF481" s="274" t="s">
        <v>44</v>
      </c>
      <c r="CG481" s="274" t="s">
        <v>44</v>
      </c>
      <c r="CH481" s="274" t="s">
        <v>44</v>
      </c>
      <c r="CI481" s="274" t="s">
        <v>44</v>
      </c>
      <c r="CJ481" s="274" t="s">
        <v>44</v>
      </c>
      <c r="CK481" s="274" t="s">
        <v>44</v>
      </c>
      <c r="CL481" s="274" t="s">
        <v>44</v>
      </c>
      <c r="CM481" s="274" t="s">
        <v>44</v>
      </c>
      <c r="CN481" s="274" t="s">
        <v>44</v>
      </c>
      <c r="CO481" s="274" t="s">
        <v>44</v>
      </c>
      <c r="CP481" s="274" t="s">
        <v>44</v>
      </c>
      <c r="CQ481" s="274" t="s">
        <v>44</v>
      </c>
      <c r="CR481" s="274" t="s">
        <v>44</v>
      </c>
      <c r="CS481" s="274" t="s">
        <v>44</v>
      </c>
      <c r="CT481" s="274" t="s">
        <v>44</v>
      </c>
      <c r="CU481" s="274" t="s">
        <v>44</v>
      </c>
      <c r="CV481" s="274" t="s">
        <v>44</v>
      </c>
      <c r="CW481" s="274" t="s">
        <v>44</v>
      </c>
      <c r="CX481" s="274">
        <v>570</v>
      </c>
      <c r="CY481" s="274">
        <v>166848</v>
      </c>
      <c r="CZ481" s="274">
        <v>293</v>
      </c>
      <c r="DA481" s="274">
        <v>495</v>
      </c>
      <c r="DB481" s="274">
        <v>6975</v>
      </c>
      <c r="DC481" s="274">
        <v>410199</v>
      </c>
      <c r="DD481" s="274">
        <v>59</v>
      </c>
      <c r="DE481" s="274">
        <v>118</v>
      </c>
      <c r="DF481" s="274">
        <v>164</v>
      </c>
      <c r="DG481" s="274">
        <v>307079</v>
      </c>
      <c r="DH481" s="274">
        <v>1872</v>
      </c>
      <c r="DI481" s="274">
        <v>4005</v>
      </c>
      <c r="DJ481" s="274">
        <v>152</v>
      </c>
      <c r="DK481" s="274">
        <v>16</v>
      </c>
      <c r="DL481" s="251">
        <v>515</v>
      </c>
      <c r="DM481" s="251">
        <v>1369</v>
      </c>
      <c r="DN481" s="251">
        <v>47</v>
      </c>
      <c r="DO481" s="251">
        <v>1331</v>
      </c>
      <c r="DP481" s="251">
        <v>2866620</v>
      </c>
      <c r="DQ481" s="251">
        <v>5566</v>
      </c>
      <c r="DR481" s="251">
        <v>12216</v>
      </c>
      <c r="DS481" s="251">
        <v>9753377</v>
      </c>
      <c r="DT481" s="251">
        <v>7124</v>
      </c>
      <c r="DU481" s="251">
        <v>13492</v>
      </c>
      <c r="DV481" s="251">
        <v>441128</v>
      </c>
      <c r="DW481" s="251">
        <v>9386</v>
      </c>
      <c r="DX481" s="251">
        <v>15296</v>
      </c>
      <c r="DY481" s="251">
        <v>11843186</v>
      </c>
      <c r="DZ481" s="251">
        <v>8898</v>
      </c>
      <c r="EA481" s="251">
        <v>16320</v>
      </c>
      <c r="EB481" s="183"/>
      <c r="EC481" s="184">
        <f t="shared" si="1091"/>
        <v>5</v>
      </c>
      <c r="ED481" s="180">
        <f t="shared" si="1092"/>
        <v>2019</v>
      </c>
      <c r="EE481" s="185">
        <f t="shared" si="1093"/>
        <v>43586</v>
      </c>
      <c r="EF481" s="186">
        <f t="shared" si="1094"/>
        <v>31</v>
      </c>
      <c r="EG481" s="187"/>
      <c r="EH481" s="188">
        <f>IFERROR(HLOOKUP(EH$1,$H$5:$FY$1802,MATCH($A481,$A$5:$A$1802,0),0)*HLOOKUP(EH$2,$H$5:$FY$1802,MATCH($A481,$A$5:$A$1802,0),0),$H$2)</f>
        <v>0</v>
      </c>
      <c r="EI481" s="188">
        <f>IFERROR(HLOOKUP(EI$1,$H$5:$FY$1802,MATCH($A481,$A$5:$A$1802,0),0)*HLOOKUP(EI$2,$H$5:$FY$1802,MATCH($A481,$A$5:$A$1802,0),0),$H$2)</f>
        <v>525032</v>
      </c>
      <c r="EJ481" s="188">
        <f>IFERROR(HLOOKUP(EJ$1,$H$5:$FY$1802,MATCH($A481,$A$5:$A$1802,0),0)*HLOOKUP(EJ$2,$H$5:$FY$1802,MATCH($A481,$A$5:$A$1802,0),0),$H$2)</f>
        <v>5119062</v>
      </c>
      <c r="EK481" s="188">
        <f>IFERROR(HLOOKUP(EK$1,$H$5:$FY$1802,MATCH($A481,$A$5:$A$1802,0),0)*HLOOKUP(EK$2,$H$5:$FY$1802,MATCH($A481,$A$5:$A$1802,0),0),$H$2)</f>
        <v>14700896</v>
      </c>
      <c r="EL481" s="188">
        <f>IFERROR(HLOOKUP(EL$1,$H$5:$FY$1802,MATCH($A481,$A$5:$A$1802,0),0)*HLOOKUP(EL$2,$H$5:$FY$1802,MATCH($A481,$A$5:$A$1802,0),0),$H$2)</f>
        <v>7332810</v>
      </c>
      <c r="EM481" s="188">
        <f>IFERROR(HLOOKUP(EM$1,$H$5:$FY$1802,MATCH($A481,$A$5:$A$1802,0),0)*HLOOKUP(EM$2,$H$5:$FY$1802,MATCH($A481,$A$5:$A$1802,0),0),$H$2)</f>
        <v>9882880</v>
      </c>
      <c r="EN481" s="188">
        <f>IFERROR(HLOOKUP(EN$1,$H$5:$FY$1802,MATCH($A481,$A$5:$A$1802,0),0)*HLOOKUP(EN$2,$H$5:$FY$1802,MATCH($A481,$A$5:$A$1802,0),0),$H$2)</f>
        <v>124375434</v>
      </c>
      <c r="EO481" s="188">
        <f>IFERROR(HLOOKUP(EO$1,$H$5:$FY$1802,MATCH($A481,$A$5:$A$1802,0),0)*HLOOKUP(EO$2,$H$5:$FY$1802,MATCH($A481,$A$5:$A$1802,0),0),$H$2)</f>
        <v>161726936</v>
      </c>
      <c r="EP481" s="188">
        <f>IFERROR(HLOOKUP(EP$1,$H$5:$FY$1802,MATCH($A481,$A$5:$A$1802,0),0)*HLOOKUP(EP$2,$H$5:$FY$1802,MATCH($A481,$A$5:$A$1802,0),0),$H$2)</f>
        <v>23574201</v>
      </c>
      <c r="EQ481" s="188" t="str">
        <f>IFERROR(HLOOKUP(EQ$1,$H$5:$FY$1802,MATCH($A481,$A$5:$A$1802,0),0)*HLOOKUP(EQ$2,$H$5:$FY$1802,MATCH($A481,$A$5:$A$1802,0),0),$H$2)</f>
        <v>-</v>
      </c>
      <c r="ER481" s="188" t="str">
        <f>IFERROR(HLOOKUP(ER$1,$H$5:$FY$1802,MATCH($A481,$A$5:$A$1802,0),0)*HLOOKUP(ER$2,$H$5:$FY$1802,MATCH($A481,$A$5:$A$1802,0),0),$H$2)</f>
        <v>-</v>
      </c>
      <c r="ES481" s="188" t="str">
        <f>IFERROR(HLOOKUP(ES$1,$H$5:$FY$1802,MATCH($A481,$A$5:$A$1802,0),0)*HLOOKUP(ES$2,$H$5:$FY$1802,MATCH($A481,$A$5:$A$1802,0),0),$H$2)</f>
        <v>-</v>
      </c>
      <c r="ET481" s="188" t="str">
        <f>IFERROR(HLOOKUP(ET$1,$H$5:$FY$1802,MATCH($A481,$A$5:$A$1802,0),0)*HLOOKUP(ET$2,$H$5:$FY$1802,MATCH($A481,$A$5:$A$1802,0),0),$H$2)</f>
        <v>-</v>
      </c>
      <c r="EU481" s="188" t="str">
        <f>IFERROR(HLOOKUP(EU$1,$H$5:$FY$1802,MATCH($A481,$A$5:$A$1802,0),0)*HLOOKUP(EU$2,$H$5:$FY$1802,MATCH($A481,$A$5:$A$1802,0),0),$H$2)</f>
        <v>-</v>
      </c>
      <c r="EV481" s="188" t="str">
        <f>IFERROR(HLOOKUP(EV$1,$H$5:$FY$1802,MATCH($A481,$A$5:$A$1802,0),0)*HLOOKUP(EV$2,$H$5:$FY$1802,MATCH($A481,$A$5:$A$1802,0),0),$H$2)</f>
        <v>-</v>
      </c>
      <c r="EW481" s="188" t="str">
        <f>IFERROR(HLOOKUP(EW$1,$H$5:$FY$1802,MATCH($A481,$A$5:$A$1802,0),0)*HLOOKUP(EW$2,$H$5:$FY$1802,MATCH($A481,$A$5:$A$1802,0),0),$H$2)</f>
        <v>-</v>
      </c>
      <c r="EX481" s="188" t="str">
        <f>IFERROR(HLOOKUP(EX$1,$H$5:$FY$1802,MATCH($A481,$A$5:$A$1802,0),0)*HLOOKUP(EX$2,$H$5:$FY$1802,MATCH($A481,$A$5:$A$1802,0),0),$H$2)</f>
        <v>-</v>
      </c>
      <c r="EY481" s="188" t="str">
        <f>IFERROR(HLOOKUP(EY$1,$H$5:$FY$1802,MATCH($A481,$A$5:$A$1802,0),0)*HLOOKUP(EY$2,$H$5:$FY$1802,MATCH($A481,$A$5:$A$1802,0),0),$H$2)</f>
        <v>-</v>
      </c>
      <c r="EZ481" s="188" t="str">
        <f>IFERROR(HLOOKUP(EZ$1,$H$5:$FY$1802,MATCH($A481,$A$5:$A$1802,0),0)*HLOOKUP(EZ$2,$H$5:$FY$1802,MATCH($A481,$A$5:$A$1802,0),0),$H$2)</f>
        <v>-</v>
      </c>
      <c r="FA481" s="188">
        <f>IFERROR(HLOOKUP(FA$1,$H$5:$FY$1802,MATCH($A481,$A$5:$A$1802,0),0)*HLOOKUP(FA$2,$H$5:$FY$1802,MATCH($A481,$A$5:$A$1802,0),0),$H$2)</f>
        <v>656820</v>
      </c>
      <c r="FB481" s="188">
        <f>IFERROR(HLOOKUP(FB$1,$H$5:$FY$1802,MATCH($A481,$A$5:$A$1802,0),0)*HLOOKUP(FB$2,$H$5:$FY$1802,MATCH($A481,$A$5:$A$1802,0),0),$H$2)</f>
        <v>282150</v>
      </c>
      <c r="FC481" s="188">
        <f>IFERROR(HLOOKUP(FC$1,$H$5:$FY$1802,MATCH($A481,$A$5:$A$1802,0),0)*HLOOKUP(FC$2,$H$5:$FY$1802,MATCH($A481,$A$5:$A$1802,0),0),$H$2)</f>
        <v>823050</v>
      </c>
      <c r="FD481" s="188">
        <f>IFERROR(HLOOKUP(FD$1,$H$5:$FY$1802,MATCH($A481,$A$5:$A$1802,0),0)*HLOOKUP(FD$2,$H$5:$FY$1802,MATCH($A481,$A$5:$A$1802,0),0),$H$2)</f>
        <v>6291240</v>
      </c>
      <c r="FE481" s="188">
        <f>IFERROR(HLOOKUP(FE$1,$H$5:$FY$1802,MATCH($A481,$A$5:$A$1802,0),0)*HLOOKUP(FE$2,$H$5:$FY$1802,MATCH($A481,$A$5:$A$1802,0),0),$H$2)</f>
        <v>18470548</v>
      </c>
      <c r="FF481" s="188">
        <f>IFERROR(HLOOKUP(FF$1,$H$5:$FY$1802,MATCH($A481,$A$5:$A$1802,0),0)*HLOOKUP(FF$2,$H$5:$FY$1802,MATCH($A481,$A$5:$A$1802,0),0),$H$2)</f>
        <v>718912</v>
      </c>
      <c r="FG481" s="188">
        <f>IFERROR(HLOOKUP(FG$1,$H$5:$FY$1802,MATCH($A481,$A$5:$A$1802,0),0)*HLOOKUP(FG$2,$H$5:$FY$1802,MATCH($A481,$A$5:$A$1802,0),0),$H$2)</f>
        <v>21721920</v>
      </c>
      <c r="FH481" s="189"/>
      <c r="FI481" s="406">
        <f t="shared" si="1095"/>
        <v>2.6181682056401296</v>
      </c>
      <c r="FJ481" s="406">
        <f t="shared" si="1095"/>
        <v>1.9998336244904751</v>
      </c>
      <c r="FK481" s="406">
        <f t="shared" si="1096"/>
        <v>2.5963169642857142</v>
      </c>
      <c r="FL481" s="406">
        <f t="shared" si="1097"/>
        <v>2.0179687500000001</v>
      </c>
      <c r="FM481" s="406">
        <f t="shared" si="1098"/>
        <v>1.4881973879182604</v>
      </c>
      <c r="FN481" s="406">
        <f t="shared" si="1099"/>
        <v>1.1227127054688308</v>
      </c>
      <c r="FO481" s="406">
        <f t="shared" si="1100"/>
        <v>1.5784027714468047</v>
      </c>
      <c r="FP481" s="406">
        <f t="shared" si="1101"/>
        <v>1.1212052146959612</v>
      </c>
      <c r="FQ481" s="406">
        <f t="shared" si="1102"/>
        <v>1.3652430044182622</v>
      </c>
      <c r="FR481" s="406">
        <f t="shared" si="1103"/>
        <v>1.0540009818360334</v>
      </c>
      <c r="FS481" s="410"/>
    </row>
    <row r="482" spans="1:175" ht="10.35" customHeight="1" x14ac:dyDescent="0.2">
      <c r="A482" s="74" t="str">
        <f t="shared" si="1090"/>
        <v>2019-20MAYRX6</v>
      </c>
      <c r="B482" s="163" t="str">
        <f t="shared" si="1104"/>
        <v>2019-20</v>
      </c>
      <c r="C482" s="26" t="s">
        <v>840</v>
      </c>
      <c r="D482" s="163" t="str">
        <f>INDEX($FV$16:$FW$26,MATCH($F482,$FV$16:$FV$26,0),2)</f>
        <v>Y63</v>
      </c>
      <c r="E482" s="163" t="str">
        <f>VLOOKUP($D482,$FW$8:$FX$14,2,0)</f>
        <v>North East and Yorkshire</v>
      </c>
      <c r="F482" s="271" t="s">
        <v>857</v>
      </c>
      <c r="G482" s="271" t="s">
        <v>875</v>
      </c>
      <c r="H482" s="272">
        <v>46367</v>
      </c>
      <c r="I482" s="272">
        <v>31341</v>
      </c>
      <c r="J482" s="272">
        <v>111505</v>
      </c>
      <c r="K482" s="272">
        <v>4</v>
      </c>
      <c r="L482" s="272">
        <v>1</v>
      </c>
      <c r="M482" s="272">
        <v>6</v>
      </c>
      <c r="N482" s="272">
        <v>14</v>
      </c>
      <c r="O482" s="272">
        <v>37</v>
      </c>
      <c r="P482" s="272" t="s">
        <v>44</v>
      </c>
      <c r="Q482" s="272" t="s">
        <v>44</v>
      </c>
      <c r="R482" s="272" t="s">
        <v>44</v>
      </c>
      <c r="S482" s="272" t="s">
        <v>44</v>
      </c>
      <c r="T482" s="272">
        <v>34854</v>
      </c>
      <c r="U482" s="272">
        <v>2608</v>
      </c>
      <c r="V482" s="272">
        <v>1787</v>
      </c>
      <c r="W482" s="272">
        <v>19935</v>
      </c>
      <c r="X482" s="272">
        <v>7891</v>
      </c>
      <c r="Y482" s="272">
        <v>409</v>
      </c>
      <c r="Z482" s="272">
        <v>970386</v>
      </c>
      <c r="AA482" s="272">
        <v>372</v>
      </c>
      <c r="AB482" s="272">
        <v>635</v>
      </c>
      <c r="AC482" s="272">
        <v>796294</v>
      </c>
      <c r="AD482" s="272">
        <v>446</v>
      </c>
      <c r="AE482" s="272">
        <v>771</v>
      </c>
      <c r="AF482" s="272">
        <v>29947249</v>
      </c>
      <c r="AG482" s="272">
        <v>1502</v>
      </c>
      <c r="AH482" s="272">
        <v>3154</v>
      </c>
      <c r="AI482" s="272">
        <v>38972828</v>
      </c>
      <c r="AJ482" s="272">
        <v>4939</v>
      </c>
      <c r="AK482" s="272">
        <v>12342</v>
      </c>
      <c r="AL482" s="272">
        <v>1872792</v>
      </c>
      <c r="AM482" s="272">
        <v>4579</v>
      </c>
      <c r="AN482" s="272">
        <v>11450</v>
      </c>
      <c r="AO482" s="272">
        <v>1596</v>
      </c>
      <c r="AP482" s="272">
        <v>39</v>
      </c>
      <c r="AQ482" s="272">
        <v>232</v>
      </c>
      <c r="AR482" s="272">
        <v>2928</v>
      </c>
      <c r="AS482" s="272">
        <v>98</v>
      </c>
      <c r="AT482" s="272">
        <v>1227</v>
      </c>
      <c r="AU482" s="272">
        <v>0</v>
      </c>
      <c r="AV482" s="272">
        <v>20528</v>
      </c>
      <c r="AW482" s="272">
        <v>3781</v>
      </c>
      <c r="AX482" s="272">
        <v>8949</v>
      </c>
      <c r="AY482" s="272">
        <v>33258</v>
      </c>
      <c r="AZ482" s="272">
        <v>4837</v>
      </c>
      <c r="BA482" s="272">
        <v>3988</v>
      </c>
      <c r="BB482" s="272">
        <v>3278</v>
      </c>
      <c r="BC482" s="272">
        <v>2722</v>
      </c>
      <c r="BD482" s="272">
        <v>26034</v>
      </c>
      <c r="BE482" s="272">
        <v>22184</v>
      </c>
      <c r="BF482" s="272">
        <v>11549</v>
      </c>
      <c r="BG482" s="272">
        <v>7797</v>
      </c>
      <c r="BH482" s="272">
        <v>669</v>
      </c>
      <c r="BI482" s="272">
        <v>416</v>
      </c>
      <c r="BJ482" s="272" t="s">
        <v>44</v>
      </c>
      <c r="BK482" s="272" t="s">
        <v>44</v>
      </c>
      <c r="BL482" s="272" t="s">
        <v>44</v>
      </c>
      <c r="BM482" s="272" t="s">
        <v>44</v>
      </c>
      <c r="BN482" s="272" t="s">
        <v>44</v>
      </c>
      <c r="BO482" s="272" t="s">
        <v>44</v>
      </c>
      <c r="BP482" s="272" t="s">
        <v>44</v>
      </c>
      <c r="BQ482" s="272" t="s">
        <v>44</v>
      </c>
      <c r="BR482" s="272" t="s">
        <v>44</v>
      </c>
      <c r="BS482" s="272" t="s">
        <v>44</v>
      </c>
      <c r="BT482" s="272" t="s">
        <v>44</v>
      </c>
      <c r="BU482" s="272" t="s">
        <v>44</v>
      </c>
      <c r="BV482" s="272" t="s">
        <v>44</v>
      </c>
      <c r="BW482" s="272" t="s">
        <v>44</v>
      </c>
      <c r="BX482" s="272" t="s">
        <v>44</v>
      </c>
      <c r="BY482" s="272" t="s">
        <v>44</v>
      </c>
      <c r="BZ482" s="272" t="s">
        <v>44</v>
      </c>
      <c r="CA482" s="272" t="s">
        <v>44</v>
      </c>
      <c r="CB482" s="272" t="s">
        <v>44</v>
      </c>
      <c r="CC482" s="272" t="s">
        <v>44</v>
      </c>
      <c r="CD482" s="272" t="s">
        <v>44</v>
      </c>
      <c r="CE482" s="272" t="s">
        <v>44</v>
      </c>
      <c r="CF482" s="272" t="s">
        <v>44</v>
      </c>
      <c r="CG482" s="272" t="s">
        <v>44</v>
      </c>
      <c r="CH482" s="272" t="s">
        <v>44</v>
      </c>
      <c r="CI482" s="272" t="s">
        <v>44</v>
      </c>
      <c r="CJ482" s="272" t="s">
        <v>44</v>
      </c>
      <c r="CK482" s="272" t="s">
        <v>44</v>
      </c>
      <c r="CL482" s="272" t="s">
        <v>44</v>
      </c>
      <c r="CM482" s="272" t="s">
        <v>44</v>
      </c>
      <c r="CN482" s="272" t="s">
        <v>44</v>
      </c>
      <c r="CO482" s="272" t="s">
        <v>44</v>
      </c>
      <c r="CP482" s="272" t="s">
        <v>44</v>
      </c>
      <c r="CQ482" s="272" t="s">
        <v>44</v>
      </c>
      <c r="CR482" s="272" t="s">
        <v>44</v>
      </c>
      <c r="CS482" s="272" t="s">
        <v>44</v>
      </c>
      <c r="CT482" s="272" t="s">
        <v>44</v>
      </c>
      <c r="CU482" s="272" t="s">
        <v>44</v>
      </c>
      <c r="CV482" s="272" t="s">
        <v>44</v>
      </c>
      <c r="CW482" s="272" t="s">
        <v>44</v>
      </c>
      <c r="CX482" s="272">
        <v>52</v>
      </c>
      <c r="CY482" s="272">
        <v>18857</v>
      </c>
      <c r="CZ482" s="272">
        <v>363</v>
      </c>
      <c r="DA482" s="272">
        <v>667</v>
      </c>
      <c r="DB482" s="272">
        <v>1554</v>
      </c>
      <c r="DC482" s="272">
        <v>42927</v>
      </c>
      <c r="DD482" s="272">
        <v>28</v>
      </c>
      <c r="DE482" s="272">
        <v>52</v>
      </c>
      <c r="DF482" s="272">
        <v>1</v>
      </c>
      <c r="DG482" s="272">
        <v>1931</v>
      </c>
      <c r="DH482" s="272">
        <v>1931</v>
      </c>
      <c r="DI482" s="272">
        <v>1931</v>
      </c>
      <c r="DJ482" s="272">
        <v>1</v>
      </c>
      <c r="DK482" s="272">
        <v>0</v>
      </c>
      <c r="DL482" s="250">
        <v>0</v>
      </c>
      <c r="DM482" s="250">
        <v>1131</v>
      </c>
      <c r="DN482" s="250">
        <v>0</v>
      </c>
      <c r="DO482" s="250">
        <v>1231</v>
      </c>
      <c r="DP482" s="250">
        <v>0</v>
      </c>
      <c r="DQ482" s="250">
        <v>0</v>
      </c>
      <c r="DR482" s="250">
        <v>0</v>
      </c>
      <c r="DS482" s="250">
        <v>7669839</v>
      </c>
      <c r="DT482" s="250">
        <v>6781</v>
      </c>
      <c r="DU482" s="250">
        <v>13712</v>
      </c>
      <c r="DV482" s="250">
        <v>0</v>
      </c>
      <c r="DW482" s="250">
        <v>0</v>
      </c>
      <c r="DX482" s="250">
        <v>0</v>
      </c>
      <c r="DY482" s="250">
        <v>12250381</v>
      </c>
      <c r="DZ482" s="250">
        <v>9952</v>
      </c>
      <c r="EA482" s="250">
        <v>19622</v>
      </c>
      <c r="EB482" s="155"/>
      <c r="EC482" s="75">
        <f t="shared" si="1091"/>
        <v>5</v>
      </c>
      <c r="ED482" s="74">
        <f t="shared" si="1092"/>
        <v>2019</v>
      </c>
      <c r="EE482" s="165">
        <f t="shared" si="1093"/>
        <v>43586</v>
      </c>
      <c r="EF482" s="157">
        <f t="shared" si="1094"/>
        <v>31</v>
      </c>
      <c r="EG482" s="156"/>
      <c r="EH482" s="166">
        <f>IFERROR(HLOOKUP(EH$1,$H$5:$FY$1802,MATCH($A482,$A$5:$A$1802,0),0)*HLOOKUP(EH$2,$H$5:$FY$1802,MATCH($A482,$A$5:$A$1802,0),0),$H$2)</f>
        <v>31341</v>
      </c>
      <c r="EI482" s="166">
        <f>IFERROR(HLOOKUP(EI$1,$H$5:$FY$1802,MATCH($A482,$A$5:$A$1802,0),0)*HLOOKUP(EI$2,$H$5:$FY$1802,MATCH($A482,$A$5:$A$1802,0),0),$H$2)</f>
        <v>188046</v>
      </c>
      <c r="EJ482" s="166">
        <f>IFERROR(HLOOKUP(EJ$1,$H$5:$FY$1802,MATCH($A482,$A$5:$A$1802,0),0)*HLOOKUP(EJ$2,$H$5:$FY$1802,MATCH($A482,$A$5:$A$1802,0),0),$H$2)</f>
        <v>438774</v>
      </c>
      <c r="EK482" s="166">
        <f>IFERROR(HLOOKUP(EK$1,$H$5:$FY$1802,MATCH($A482,$A$5:$A$1802,0),0)*HLOOKUP(EK$2,$H$5:$FY$1802,MATCH($A482,$A$5:$A$1802,0),0),$H$2)</f>
        <v>1159617</v>
      </c>
      <c r="EL482" s="166">
        <f>IFERROR(HLOOKUP(EL$1,$H$5:$FY$1802,MATCH($A482,$A$5:$A$1802,0),0)*HLOOKUP(EL$2,$H$5:$FY$1802,MATCH($A482,$A$5:$A$1802,0),0),$H$2)</f>
        <v>1656080</v>
      </c>
      <c r="EM482" s="166">
        <f>IFERROR(HLOOKUP(EM$1,$H$5:$FY$1802,MATCH($A482,$A$5:$A$1802,0),0)*HLOOKUP(EM$2,$H$5:$FY$1802,MATCH($A482,$A$5:$A$1802,0),0),$H$2)</f>
        <v>1377777</v>
      </c>
      <c r="EN482" s="166">
        <f>IFERROR(HLOOKUP(EN$1,$H$5:$FY$1802,MATCH($A482,$A$5:$A$1802,0),0)*HLOOKUP(EN$2,$H$5:$FY$1802,MATCH($A482,$A$5:$A$1802,0),0),$H$2)</f>
        <v>62874990</v>
      </c>
      <c r="EO482" s="166">
        <f>IFERROR(HLOOKUP(EO$1,$H$5:$FY$1802,MATCH($A482,$A$5:$A$1802,0),0)*HLOOKUP(EO$2,$H$5:$FY$1802,MATCH($A482,$A$5:$A$1802,0),0),$H$2)</f>
        <v>97390722</v>
      </c>
      <c r="EP482" s="166">
        <f>IFERROR(HLOOKUP(EP$1,$H$5:$FY$1802,MATCH($A482,$A$5:$A$1802,0),0)*HLOOKUP(EP$2,$H$5:$FY$1802,MATCH($A482,$A$5:$A$1802,0),0),$H$2)</f>
        <v>4683050</v>
      </c>
      <c r="EQ482" s="166" t="str">
        <f>IFERROR(HLOOKUP(EQ$1,$H$5:$FY$1802,MATCH($A482,$A$5:$A$1802,0),0)*HLOOKUP(EQ$2,$H$5:$FY$1802,MATCH($A482,$A$5:$A$1802,0),0),$H$2)</f>
        <v>-</v>
      </c>
      <c r="ER482" s="166" t="str">
        <f>IFERROR(HLOOKUP(ER$1,$H$5:$FY$1802,MATCH($A482,$A$5:$A$1802,0),0)*HLOOKUP(ER$2,$H$5:$FY$1802,MATCH($A482,$A$5:$A$1802,0),0),$H$2)</f>
        <v>-</v>
      </c>
      <c r="ES482" s="166" t="str">
        <f>IFERROR(HLOOKUP(ES$1,$H$5:$FY$1802,MATCH($A482,$A$5:$A$1802,0),0)*HLOOKUP(ES$2,$H$5:$FY$1802,MATCH($A482,$A$5:$A$1802,0),0),$H$2)</f>
        <v>-</v>
      </c>
      <c r="ET482" s="166" t="str">
        <f>IFERROR(HLOOKUP(ET$1,$H$5:$FY$1802,MATCH($A482,$A$5:$A$1802,0),0)*HLOOKUP(ET$2,$H$5:$FY$1802,MATCH($A482,$A$5:$A$1802,0),0),$H$2)</f>
        <v>-</v>
      </c>
      <c r="EU482" s="166" t="str">
        <f>IFERROR(HLOOKUP(EU$1,$H$5:$FY$1802,MATCH($A482,$A$5:$A$1802,0),0)*HLOOKUP(EU$2,$H$5:$FY$1802,MATCH($A482,$A$5:$A$1802,0),0),$H$2)</f>
        <v>-</v>
      </c>
      <c r="EV482" s="166" t="str">
        <f>IFERROR(HLOOKUP(EV$1,$H$5:$FY$1802,MATCH($A482,$A$5:$A$1802,0),0)*HLOOKUP(EV$2,$H$5:$FY$1802,MATCH($A482,$A$5:$A$1802,0),0),$H$2)</f>
        <v>-</v>
      </c>
      <c r="EW482" s="166" t="str">
        <f>IFERROR(HLOOKUP(EW$1,$H$5:$FY$1802,MATCH($A482,$A$5:$A$1802,0),0)*HLOOKUP(EW$2,$H$5:$FY$1802,MATCH($A482,$A$5:$A$1802,0),0),$H$2)</f>
        <v>-</v>
      </c>
      <c r="EX482" s="166" t="str">
        <f>IFERROR(HLOOKUP(EX$1,$H$5:$FY$1802,MATCH($A482,$A$5:$A$1802,0),0)*HLOOKUP(EX$2,$H$5:$FY$1802,MATCH($A482,$A$5:$A$1802,0),0),$H$2)</f>
        <v>-</v>
      </c>
      <c r="EY482" s="166" t="str">
        <f>IFERROR(HLOOKUP(EY$1,$H$5:$FY$1802,MATCH($A482,$A$5:$A$1802,0),0)*HLOOKUP(EY$2,$H$5:$FY$1802,MATCH($A482,$A$5:$A$1802,0),0),$H$2)</f>
        <v>-</v>
      </c>
      <c r="EZ482" s="166" t="str">
        <f>IFERROR(HLOOKUP(EZ$1,$H$5:$FY$1802,MATCH($A482,$A$5:$A$1802,0),0)*HLOOKUP(EZ$2,$H$5:$FY$1802,MATCH($A482,$A$5:$A$1802,0),0),$H$2)</f>
        <v>-</v>
      </c>
      <c r="FA482" s="166">
        <f>IFERROR(HLOOKUP(FA$1,$H$5:$FY$1802,MATCH($A482,$A$5:$A$1802,0),0)*HLOOKUP(FA$2,$H$5:$FY$1802,MATCH($A482,$A$5:$A$1802,0),0),$H$2)</f>
        <v>1931</v>
      </c>
      <c r="FB482" s="166">
        <f>IFERROR(HLOOKUP(FB$1,$H$5:$FY$1802,MATCH($A482,$A$5:$A$1802,0),0)*HLOOKUP(FB$2,$H$5:$FY$1802,MATCH($A482,$A$5:$A$1802,0),0),$H$2)</f>
        <v>34684</v>
      </c>
      <c r="FC482" s="166">
        <f>IFERROR(HLOOKUP(FC$1,$H$5:$FY$1802,MATCH($A482,$A$5:$A$1802,0),0)*HLOOKUP(FC$2,$H$5:$FY$1802,MATCH($A482,$A$5:$A$1802,0),0),$H$2)</f>
        <v>80808</v>
      </c>
      <c r="FD482" s="166">
        <f>IFERROR(HLOOKUP(FD$1,$H$5:$FY$1802,MATCH($A482,$A$5:$A$1802,0),0)*HLOOKUP(FD$2,$H$5:$FY$1802,MATCH($A482,$A$5:$A$1802,0),0),$H$2)</f>
        <v>0</v>
      </c>
      <c r="FE482" s="166">
        <f>IFERROR(HLOOKUP(FE$1,$H$5:$FY$1802,MATCH($A482,$A$5:$A$1802,0),0)*HLOOKUP(FE$2,$H$5:$FY$1802,MATCH($A482,$A$5:$A$1802,0),0),$H$2)</f>
        <v>15508272</v>
      </c>
      <c r="FF482" s="166">
        <f>IFERROR(HLOOKUP(FF$1,$H$5:$FY$1802,MATCH($A482,$A$5:$A$1802,0),0)*HLOOKUP(FF$2,$H$5:$FY$1802,MATCH($A482,$A$5:$A$1802,0),0),$H$2)</f>
        <v>0</v>
      </c>
      <c r="FG482" s="166">
        <f>IFERROR(HLOOKUP(FG$1,$H$5:$FY$1802,MATCH($A482,$A$5:$A$1802,0),0)*HLOOKUP(FG$2,$H$5:$FY$1802,MATCH($A482,$A$5:$A$1802,0),0),$H$2)</f>
        <v>24154682</v>
      </c>
      <c r="FH482" s="152"/>
      <c r="FI482" s="405">
        <f t="shared" si="1095"/>
        <v>1.8546779141104295</v>
      </c>
      <c r="FJ482" s="405">
        <f t="shared" si="1095"/>
        <v>1.5291411042944785</v>
      </c>
      <c r="FK482" s="405">
        <f t="shared" si="1096"/>
        <v>1.8343592613318411</v>
      </c>
      <c r="FL482" s="405">
        <f t="shared" si="1097"/>
        <v>1.523223279238948</v>
      </c>
      <c r="FM482" s="405">
        <f t="shared" si="1098"/>
        <v>1.3059443190368698</v>
      </c>
      <c r="FN482" s="405">
        <f t="shared" si="1099"/>
        <v>1.1128166541259092</v>
      </c>
      <c r="FO482" s="405">
        <f t="shared" si="1100"/>
        <v>1.4635660879482955</v>
      </c>
      <c r="FP482" s="405">
        <f t="shared" si="1101"/>
        <v>0.98808769484222536</v>
      </c>
      <c r="FQ482" s="405">
        <f t="shared" si="1102"/>
        <v>1.6356968215158925</v>
      </c>
      <c r="FR482" s="405">
        <f t="shared" si="1103"/>
        <v>1.0171149144254279</v>
      </c>
      <c r="FS482" s="65"/>
    </row>
    <row r="483" spans="1:175" ht="10.35" customHeight="1" x14ac:dyDescent="0.2">
      <c r="A483" s="74" t="str">
        <f t="shared" si="1090"/>
        <v>2019-20MAYRX7</v>
      </c>
      <c r="B483" s="163" t="str">
        <f t="shared" si="1104"/>
        <v>2019-20</v>
      </c>
      <c r="C483" s="26" t="s">
        <v>840</v>
      </c>
      <c r="D483" s="163" t="str">
        <f>INDEX($FV$16:$FW$26,MATCH($F483,$FV$16:$FV$26,0),2)</f>
        <v>Y62</v>
      </c>
      <c r="E483" s="163" t="str">
        <f>VLOOKUP($D483,$FW$8:$FX$14,2,0)</f>
        <v>North West</v>
      </c>
      <c r="F483" s="271" t="s">
        <v>859</v>
      </c>
      <c r="G483" s="271" t="s">
        <v>876</v>
      </c>
      <c r="H483" s="272">
        <v>127228</v>
      </c>
      <c r="I483" s="272">
        <v>100285</v>
      </c>
      <c r="J483" s="272">
        <v>700370</v>
      </c>
      <c r="K483" s="272">
        <v>7</v>
      </c>
      <c r="L483" s="272">
        <v>1</v>
      </c>
      <c r="M483" s="272">
        <v>21</v>
      </c>
      <c r="N483" s="272">
        <v>51</v>
      </c>
      <c r="O483" s="272">
        <v>109</v>
      </c>
      <c r="P483" s="272" t="s">
        <v>44</v>
      </c>
      <c r="Q483" s="272" t="s">
        <v>44</v>
      </c>
      <c r="R483" s="272" t="s">
        <v>44</v>
      </c>
      <c r="S483" s="272" t="s">
        <v>44</v>
      </c>
      <c r="T483" s="272">
        <v>100983</v>
      </c>
      <c r="U483" s="272">
        <v>9261</v>
      </c>
      <c r="V483" s="272">
        <v>6565</v>
      </c>
      <c r="W483" s="272">
        <v>51509</v>
      </c>
      <c r="X483" s="272">
        <v>21020</v>
      </c>
      <c r="Y483" s="272">
        <v>4472</v>
      </c>
      <c r="Z483" s="272">
        <v>3956160</v>
      </c>
      <c r="AA483" s="272">
        <v>427</v>
      </c>
      <c r="AB483" s="272">
        <v>719</v>
      </c>
      <c r="AC483" s="272">
        <v>3852539</v>
      </c>
      <c r="AD483" s="272">
        <v>587</v>
      </c>
      <c r="AE483" s="272">
        <v>1016</v>
      </c>
      <c r="AF483" s="272">
        <v>64395539</v>
      </c>
      <c r="AG483" s="272">
        <v>1250</v>
      </c>
      <c r="AH483" s="272">
        <v>2617</v>
      </c>
      <c r="AI483" s="272">
        <v>73281940</v>
      </c>
      <c r="AJ483" s="272">
        <v>3486</v>
      </c>
      <c r="AK483" s="272">
        <v>8161</v>
      </c>
      <c r="AL483" s="272">
        <v>21771029</v>
      </c>
      <c r="AM483" s="272">
        <v>4868</v>
      </c>
      <c r="AN483" s="272">
        <v>10107</v>
      </c>
      <c r="AO483" s="272">
        <v>8741</v>
      </c>
      <c r="AP483" s="272">
        <v>531</v>
      </c>
      <c r="AQ483" s="272">
        <v>5387</v>
      </c>
      <c r="AR483" s="272">
        <v>6031</v>
      </c>
      <c r="AS483" s="272">
        <v>250</v>
      </c>
      <c r="AT483" s="272">
        <v>2573</v>
      </c>
      <c r="AU483" s="272">
        <v>0</v>
      </c>
      <c r="AV483" s="272">
        <v>59403</v>
      </c>
      <c r="AW483" s="272">
        <v>6445</v>
      </c>
      <c r="AX483" s="272">
        <v>26394</v>
      </c>
      <c r="AY483" s="272">
        <v>92242</v>
      </c>
      <c r="AZ483" s="272">
        <v>18905</v>
      </c>
      <c r="BA483" s="272">
        <v>15461</v>
      </c>
      <c r="BB483" s="272">
        <v>13271</v>
      </c>
      <c r="BC483" s="272">
        <v>11003</v>
      </c>
      <c r="BD483" s="272">
        <v>65077</v>
      </c>
      <c r="BE483" s="272">
        <v>54930</v>
      </c>
      <c r="BF483" s="272">
        <v>28897</v>
      </c>
      <c r="BG483" s="272">
        <v>22426</v>
      </c>
      <c r="BH483" s="272">
        <v>5636</v>
      </c>
      <c r="BI483" s="272">
        <v>4803</v>
      </c>
      <c r="BJ483" s="272" t="s">
        <v>44</v>
      </c>
      <c r="BK483" s="272" t="s">
        <v>44</v>
      </c>
      <c r="BL483" s="272" t="s">
        <v>44</v>
      </c>
      <c r="BM483" s="272" t="s">
        <v>44</v>
      </c>
      <c r="BN483" s="272" t="s">
        <v>44</v>
      </c>
      <c r="BO483" s="272" t="s">
        <v>44</v>
      </c>
      <c r="BP483" s="272" t="s">
        <v>44</v>
      </c>
      <c r="BQ483" s="272" t="s">
        <v>44</v>
      </c>
      <c r="BR483" s="272" t="s">
        <v>44</v>
      </c>
      <c r="BS483" s="272" t="s">
        <v>44</v>
      </c>
      <c r="BT483" s="272" t="s">
        <v>44</v>
      </c>
      <c r="BU483" s="272" t="s">
        <v>44</v>
      </c>
      <c r="BV483" s="272" t="s">
        <v>44</v>
      </c>
      <c r="BW483" s="272" t="s">
        <v>44</v>
      </c>
      <c r="BX483" s="272" t="s">
        <v>44</v>
      </c>
      <c r="BY483" s="272" t="s">
        <v>44</v>
      </c>
      <c r="BZ483" s="272" t="s">
        <v>44</v>
      </c>
      <c r="CA483" s="272" t="s">
        <v>44</v>
      </c>
      <c r="CB483" s="272" t="s">
        <v>44</v>
      </c>
      <c r="CC483" s="272" t="s">
        <v>44</v>
      </c>
      <c r="CD483" s="272" t="s">
        <v>44</v>
      </c>
      <c r="CE483" s="272" t="s">
        <v>44</v>
      </c>
      <c r="CF483" s="272" t="s">
        <v>44</v>
      </c>
      <c r="CG483" s="272" t="s">
        <v>44</v>
      </c>
      <c r="CH483" s="272" t="s">
        <v>44</v>
      </c>
      <c r="CI483" s="272" t="s">
        <v>44</v>
      </c>
      <c r="CJ483" s="272" t="s">
        <v>44</v>
      </c>
      <c r="CK483" s="272" t="s">
        <v>44</v>
      </c>
      <c r="CL483" s="272" t="s">
        <v>44</v>
      </c>
      <c r="CM483" s="272" t="s">
        <v>44</v>
      </c>
      <c r="CN483" s="272" t="s">
        <v>44</v>
      </c>
      <c r="CO483" s="272" t="s">
        <v>44</v>
      </c>
      <c r="CP483" s="272" t="s">
        <v>44</v>
      </c>
      <c r="CQ483" s="272" t="s">
        <v>44</v>
      </c>
      <c r="CR483" s="272" t="s">
        <v>44</v>
      </c>
      <c r="CS483" s="272" t="s">
        <v>44</v>
      </c>
      <c r="CT483" s="272" t="s">
        <v>44</v>
      </c>
      <c r="CU483" s="272" t="s">
        <v>44</v>
      </c>
      <c r="CV483" s="272" t="s">
        <v>44</v>
      </c>
      <c r="CW483" s="272" t="s">
        <v>44</v>
      </c>
      <c r="CX483" s="272">
        <v>0</v>
      </c>
      <c r="CY483" s="272">
        <v>0</v>
      </c>
      <c r="CZ483" s="272">
        <v>0</v>
      </c>
      <c r="DA483" s="272">
        <v>0</v>
      </c>
      <c r="DB483" s="272">
        <v>5136</v>
      </c>
      <c r="DC483" s="272">
        <v>171738</v>
      </c>
      <c r="DD483" s="272">
        <v>33</v>
      </c>
      <c r="DE483" s="272">
        <v>64</v>
      </c>
      <c r="DF483" s="272">
        <v>78</v>
      </c>
      <c r="DG483" s="272">
        <v>119892</v>
      </c>
      <c r="DH483" s="272">
        <v>1537</v>
      </c>
      <c r="DI483" s="272">
        <v>3827</v>
      </c>
      <c r="DJ483" s="272">
        <v>60</v>
      </c>
      <c r="DK483" s="272">
        <v>2273</v>
      </c>
      <c r="DL483" s="250">
        <v>1408</v>
      </c>
      <c r="DM483" s="250">
        <v>802</v>
      </c>
      <c r="DN483" s="250">
        <v>23</v>
      </c>
      <c r="DO483" s="250">
        <v>646</v>
      </c>
      <c r="DP483" s="250">
        <v>4903394</v>
      </c>
      <c r="DQ483" s="250">
        <v>3483</v>
      </c>
      <c r="DR483" s="250">
        <v>7819</v>
      </c>
      <c r="DS483" s="250">
        <v>2778978</v>
      </c>
      <c r="DT483" s="250">
        <v>3465</v>
      </c>
      <c r="DU483" s="250">
        <v>7593</v>
      </c>
      <c r="DV483" s="250">
        <v>139864</v>
      </c>
      <c r="DW483" s="250">
        <v>6081</v>
      </c>
      <c r="DX483" s="250">
        <v>11395</v>
      </c>
      <c r="DY483" s="250">
        <v>3622478</v>
      </c>
      <c r="DZ483" s="250">
        <v>5608</v>
      </c>
      <c r="EA483" s="250">
        <v>12578</v>
      </c>
      <c r="EB483" s="155"/>
      <c r="EC483" s="75">
        <f t="shared" si="1091"/>
        <v>5</v>
      </c>
      <c r="ED483" s="74">
        <f t="shared" si="1092"/>
        <v>2019</v>
      </c>
      <c r="EE483" s="165">
        <f t="shared" si="1093"/>
        <v>43586</v>
      </c>
      <c r="EF483" s="157">
        <f t="shared" si="1094"/>
        <v>31</v>
      </c>
      <c r="EG483" s="156"/>
      <c r="EH483" s="166">
        <f>IFERROR(HLOOKUP(EH$1,$H$5:$FY$1802,MATCH($A483,$A$5:$A$1802,0),0)*HLOOKUP(EH$2,$H$5:$FY$1802,MATCH($A483,$A$5:$A$1802,0),0),$H$2)</f>
        <v>100285</v>
      </c>
      <c r="EI483" s="166">
        <f>IFERROR(HLOOKUP(EI$1,$H$5:$FY$1802,MATCH($A483,$A$5:$A$1802,0),0)*HLOOKUP(EI$2,$H$5:$FY$1802,MATCH($A483,$A$5:$A$1802,0),0),$H$2)</f>
        <v>2105985</v>
      </c>
      <c r="EJ483" s="166">
        <f>IFERROR(HLOOKUP(EJ$1,$H$5:$FY$1802,MATCH($A483,$A$5:$A$1802,0),0)*HLOOKUP(EJ$2,$H$5:$FY$1802,MATCH($A483,$A$5:$A$1802,0),0),$H$2)</f>
        <v>5114535</v>
      </c>
      <c r="EK483" s="166">
        <f>IFERROR(HLOOKUP(EK$1,$H$5:$FY$1802,MATCH($A483,$A$5:$A$1802,0),0)*HLOOKUP(EK$2,$H$5:$FY$1802,MATCH($A483,$A$5:$A$1802,0),0),$H$2)</f>
        <v>10931065</v>
      </c>
      <c r="EL483" s="166">
        <f>IFERROR(HLOOKUP(EL$1,$H$5:$FY$1802,MATCH($A483,$A$5:$A$1802,0),0)*HLOOKUP(EL$2,$H$5:$FY$1802,MATCH($A483,$A$5:$A$1802,0),0),$H$2)</f>
        <v>6658659</v>
      </c>
      <c r="EM483" s="166">
        <f>IFERROR(HLOOKUP(EM$1,$H$5:$FY$1802,MATCH($A483,$A$5:$A$1802,0),0)*HLOOKUP(EM$2,$H$5:$FY$1802,MATCH($A483,$A$5:$A$1802,0),0),$H$2)</f>
        <v>6670040</v>
      </c>
      <c r="EN483" s="166">
        <f>IFERROR(HLOOKUP(EN$1,$H$5:$FY$1802,MATCH($A483,$A$5:$A$1802,0),0)*HLOOKUP(EN$2,$H$5:$FY$1802,MATCH($A483,$A$5:$A$1802,0),0),$H$2)</f>
        <v>134799053</v>
      </c>
      <c r="EO483" s="166">
        <f>IFERROR(HLOOKUP(EO$1,$H$5:$FY$1802,MATCH($A483,$A$5:$A$1802,0),0)*HLOOKUP(EO$2,$H$5:$FY$1802,MATCH($A483,$A$5:$A$1802,0),0),$H$2)</f>
        <v>171544220</v>
      </c>
      <c r="EP483" s="166">
        <f>IFERROR(HLOOKUP(EP$1,$H$5:$FY$1802,MATCH($A483,$A$5:$A$1802,0),0)*HLOOKUP(EP$2,$H$5:$FY$1802,MATCH($A483,$A$5:$A$1802,0),0),$H$2)</f>
        <v>45198504</v>
      </c>
      <c r="EQ483" s="166" t="str">
        <f>IFERROR(HLOOKUP(EQ$1,$H$5:$FY$1802,MATCH($A483,$A$5:$A$1802,0),0)*HLOOKUP(EQ$2,$H$5:$FY$1802,MATCH($A483,$A$5:$A$1802,0),0),$H$2)</f>
        <v>-</v>
      </c>
      <c r="ER483" s="166" t="str">
        <f>IFERROR(HLOOKUP(ER$1,$H$5:$FY$1802,MATCH($A483,$A$5:$A$1802,0),0)*HLOOKUP(ER$2,$H$5:$FY$1802,MATCH($A483,$A$5:$A$1802,0),0),$H$2)</f>
        <v>-</v>
      </c>
      <c r="ES483" s="166" t="str">
        <f>IFERROR(HLOOKUP(ES$1,$H$5:$FY$1802,MATCH($A483,$A$5:$A$1802,0),0)*HLOOKUP(ES$2,$H$5:$FY$1802,MATCH($A483,$A$5:$A$1802,0),0),$H$2)</f>
        <v>-</v>
      </c>
      <c r="ET483" s="166" t="str">
        <f>IFERROR(HLOOKUP(ET$1,$H$5:$FY$1802,MATCH($A483,$A$5:$A$1802,0),0)*HLOOKUP(ET$2,$H$5:$FY$1802,MATCH($A483,$A$5:$A$1802,0),0),$H$2)</f>
        <v>-</v>
      </c>
      <c r="EU483" s="166" t="str">
        <f>IFERROR(HLOOKUP(EU$1,$H$5:$FY$1802,MATCH($A483,$A$5:$A$1802,0),0)*HLOOKUP(EU$2,$H$5:$FY$1802,MATCH($A483,$A$5:$A$1802,0),0),$H$2)</f>
        <v>-</v>
      </c>
      <c r="EV483" s="166" t="str">
        <f>IFERROR(HLOOKUP(EV$1,$H$5:$FY$1802,MATCH($A483,$A$5:$A$1802,0),0)*HLOOKUP(EV$2,$H$5:$FY$1802,MATCH($A483,$A$5:$A$1802,0),0),$H$2)</f>
        <v>-</v>
      </c>
      <c r="EW483" s="166" t="str">
        <f>IFERROR(HLOOKUP(EW$1,$H$5:$FY$1802,MATCH($A483,$A$5:$A$1802,0),0)*HLOOKUP(EW$2,$H$5:$FY$1802,MATCH($A483,$A$5:$A$1802,0),0),$H$2)</f>
        <v>-</v>
      </c>
      <c r="EX483" s="166" t="str">
        <f>IFERROR(HLOOKUP(EX$1,$H$5:$FY$1802,MATCH($A483,$A$5:$A$1802,0),0)*HLOOKUP(EX$2,$H$5:$FY$1802,MATCH($A483,$A$5:$A$1802,0),0),$H$2)</f>
        <v>-</v>
      </c>
      <c r="EY483" s="166" t="str">
        <f>IFERROR(HLOOKUP(EY$1,$H$5:$FY$1802,MATCH($A483,$A$5:$A$1802,0),0)*HLOOKUP(EY$2,$H$5:$FY$1802,MATCH($A483,$A$5:$A$1802,0),0),$H$2)</f>
        <v>-</v>
      </c>
      <c r="EZ483" s="166" t="str">
        <f>IFERROR(HLOOKUP(EZ$1,$H$5:$FY$1802,MATCH($A483,$A$5:$A$1802,0),0)*HLOOKUP(EZ$2,$H$5:$FY$1802,MATCH($A483,$A$5:$A$1802,0),0),$H$2)</f>
        <v>-</v>
      </c>
      <c r="FA483" s="166">
        <f>IFERROR(HLOOKUP(FA$1,$H$5:$FY$1802,MATCH($A483,$A$5:$A$1802,0),0)*HLOOKUP(FA$2,$H$5:$FY$1802,MATCH($A483,$A$5:$A$1802,0),0),$H$2)</f>
        <v>298506</v>
      </c>
      <c r="FB483" s="166">
        <f>IFERROR(HLOOKUP(FB$1,$H$5:$FY$1802,MATCH($A483,$A$5:$A$1802,0),0)*HLOOKUP(FB$2,$H$5:$FY$1802,MATCH($A483,$A$5:$A$1802,0),0),$H$2)</f>
        <v>0</v>
      </c>
      <c r="FC483" s="166">
        <f>IFERROR(HLOOKUP(FC$1,$H$5:$FY$1802,MATCH($A483,$A$5:$A$1802,0),0)*HLOOKUP(FC$2,$H$5:$FY$1802,MATCH($A483,$A$5:$A$1802,0),0),$H$2)</f>
        <v>328704</v>
      </c>
      <c r="FD483" s="166">
        <f>IFERROR(HLOOKUP(FD$1,$H$5:$FY$1802,MATCH($A483,$A$5:$A$1802,0),0)*HLOOKUP(FD$2,$H$5:$FY$1802,MATCH($A483,$A$5:$A$1802,0),0),$H$2)</f>
        <v>11009152</v>
      </c>
      <c r="FE483" s="166">
        <f>IFERROR(HLOOKUP(FE$1,$H$5:$FY$1802,MATCH($A483,$A$5:$A$1802,0),0)*HLOOKUP(FE$2,$H$5:$FY$1802,MATCH($A483,$A$5:$A$1802,0),0),$H$2)</f>
        <v>6089586</v>
      </c>
      <c r="FF483" s="166">
        <f>IFERROR(HLOOKUP(FF$1,$H$5:$FY$1802,MATCH($A483,$A$5:$A$1802,0),0)*HLOOKUP(FF$2,$H$5:$FY$1802,MATCH($A483,$A$5:$A$1802,0),0),$H$2)</f>
        <v>262085</v>
      </c>
      <c r="FG483" s="166">
        <f>IFERROR(HLOOKUP(FG$1,$H$5:$FY$1802,MATCH($A483,$A$5:$A$1802,0),0)*HLOOKUP(FG$2,$H$5:$FY$1802,MATCH($A483,$A$5:$A$1802,0),0),$H$2)</f>
        <v>8125388</v>
      </c>
      <c r="FH483" s="152"/>
      <c r="FI483" s="405">
        <f t="shared" si="1095"/>
        <v>2.0413562250296944</v>
      </c>
      <c r="FJ483" s="405">
        <f t="shared" si="1095"/>
        <v>1.6694741388618939</v>
      </c>
      <c r="FK483" s="405">
        <f t="shared" si="1096"/>
        <v>2.0214775323686216</v>
      </c>
      <c r="FL483" s="405">
        <f t="shared" si="1097"/>
        <v>1.6760091393754759</v>
      </c>
      <c r="FM483" s="405">
        <f t="shared" si="1098"/>
        <v>1.2634102778155274</v>
      </c>
      <c r="FN483" s="405">
        <f t="shared" si="1099"/>
        <v>1.0664155778601798</v>
      </c>
      <c r="FO483" s="405">
        <f t="shared" si="1100"/>
        <v>1.3747383444338725</v>
      </c>
      <c r="FP483" s="405">
        <f t="shared" si="1101"/>
        <v>1.0668886774500477</v>
      </c>
      <c r="FQ483" s="405">
        <f t="shared" si="1102"/>
        <v>1.2602862254025045</v>
      </c>
      <c r="FR483" s="405">
        <f t="shared" si="1103"/>
        <v>1.0740161001788908</v>
      </c>
      <c r="FS483" s="65"/>
    </row>
    <row r="484" spans="1:175" ht="10.35" customHeight="1" x14ac:dyDescent="0.2">
      <c r="A484" s="180" t="str">
        <f t="shared" si="1090"/>
        <v>2019-20MAYRYE</v>
      </c>
      <c r="B484" s="182" t="str">
        <f t="shared" si="1104"/>
        <v>2019-20</v>
      </c>
      <c r="C484" s="181" t="s">
        <v>840</v>
      </c>
      <c r="D484" s="182" t="str">
        <f>INDEX($FV$16:$FW$26,MATCH($F484,$FV$16:$FV$26,0),2)</f>
        <v>Y59</v>
      </c>
      <c r="E484" s="182" t="str">
        <f>VLOOKUP($D484,$FW$8:$FX$14,2,0)</f>
        <v>South East</v>
      </c>
      <c r="F484" s="273" t="s">
        <v>861</v>
      </c>
      <c r="G484" s="273" t="s">
        <v>877</v>
      </c>
      <c r="H484" s="274">
        <v>68358</v>
      </c>
      <c r="I484" s="274">
        <v>41491</v>
      </c>
      <c r="J484" s="274">
        <v>351874</v>
      </c>
      <c r="K484" s="274">
        <v>8</v>
      </c>
      <c r="L484" s="274">
        <v>3</v>
      </c>
      <c r="M484" s="274">
        <v>13</v>
      </c>
      <c r="N484" s="274">
        <v>45</v>
      </c>
      <c r="O484" s="274">
        <v>102</v>
      </c>
      <c r="P484" s="274" t="s">
        <v>44</v>
      </c>
      <c r="Q484" s="274" t="s">
        <v>44</v>
      </c>
      <c r="R484" s="274" t="s">
        <v>44</v>
      </c>
      <c r="S484" s="274" t="s">
        <v>44</v>
      </c>
      <c r="T484" s="274">
        <v>49351</v>
      </c>
      <c r="U484" s="274">
        <v>2472</v>
      </c>
      <c r="V484" s="274">
        <v>1506</v>
      </c>
      <c r="W484" s="274">
        <v>23645</v>
      </c>
      <c r="X484" s="274">
        <v>14862</v>
      </c>
      <c r="Y484" s="274">
        <v>943</v>
      </c>
      <c r="Z484" s="274">
        <v>1038496</v>
      </c>
      <c r="AA484" s="274">
        <v>420</v>
      </c>
      <c r="AB484" s="274">
        <v>765</v>
      </c>
      <c r="AC484" s="274">
        <v>894354</v>
      </c>
      <c r="AD484" s="274">
        <v>594</v>
      </c>
      <c r="AE484" s="274">
        <v>1107</v>
      </c>
      <c r="AF484" s="274">
        <v>24155524</v>
      </c>
      <c r="AG484" s="274">
        <v>1022</v>
      </c>
      <c r="AH484" s="274">
        <v>2022</v>
      </c>
      <c r="AI484" s="274">
        <v>45701620</v>
      </c>
      <c r="AJ484" s="274">
        <v>3075</v>
      </c>
      <c r="AK484" s="274">
        <v>7252</v>
      </c>
      <c r="AL484" s="274">
        <v>4455597</v>
      </c>
      <c r="AM484" s="274">
        <v>4725</v>
      </c>
      <c r="AN484" s="274">
        <v>10720</v>
      </c>
      <c r="AO484" s="274">
        <v>3678</v>
      </c>
      <c r="AP484" s="274">
        <v>31</v>
      </c>
      <c r="AQ484" s="274">
        <v>171</v>
      </c>
      <c r="AR484" s="274">
        <v>322</v>
      </c>
      <c r="AS484" s="274">
        <v>246</v>
      </c>
      <c r="AT484" s="274">
        <v>3230</v>
      </c>
      <c r="AU484" s="274">
        <v>0</v>
      </c>
      <c r="AV484" s="274">
        <v>26309</v>
      </c>
      <c r="AW484" s="274">
        <v>3084</v>
      </c>
      <c r="AX484" s="274">
        <v>16280</v>
      </c>
      <c r="AY484" s="274">
        <v>45673</v>
      </c>
      <c r="AZ484" s="274">
        <v>4873</v>
      </c>
      <c r="BA484" s="274">
        <v>3748</v>
      </c>
      <c r="BB484" s="274">
        <v>3008</v>
      </c>
      <c r="BC484" s="274">
        <v>2325</v>
      </c>
      <c r="BD484" s="274">
        <v>32022</v>
      </c>
      <c r="BE484" s="274">
        <v>26050</v>
      </c>
      <c r="BF484" s="274">
        <v>22019</v>
      </c>
      <c r="BG484" s="274">
        <v>16788</v>
      </c>
      <c r="BH484" s="274">
        <v>1547</v>
      </c>
      <c r="BI484" s="274">
        <v>1090</v>
      </c>
      <c r="BJ484" s="274" t="s">
        <v>44</v>
      </c>
      <c r="BK484" s="274" t="s">
        <v>44</v>
      </c>
      <c r="BL484" s="274" t="s">
        <v>44</v>
      </c>
      <c r="BM484" s="274" t="s">
        <v>44</v>
      </c>
      <c r="BN484" s="274" t="s">
        <v>44</v>
      </c>
      <c r="BO484" s="274" t="s">
        <v>44</v>
      </c>
      <c r="BP484" s="274" t="s">
        <v>44</v>
      </c>
      <c r="BQ484" s="274" t="s">
        <v>44</v>
      </c>
      <c r="BR484" s="274" t="s">
        <v>44</v>
      </c>
      <c r="BS484" s="274" t="s">
        <v>44</v>
      </c>
      <c r="BT484" s="274" t="s">
        <v>44</v>
      </c>
      <c r="BU484" s="274" t="s">
        <v>44</v>
      </c>
      <c r="BV484" s="274" t="s">
        <v>44</v>
      </c>
      <c r="BW484" s="274" t="s">
        <v>44</v>
      </c>
      <c r="BX484" s="274" t="s">
        <v>44</v>
      </c>
      <c r="BY484" s="274" t="s">
        <v>44</v>
      </c>
      <c r="BZ484" s="274" t="s">
        <v>44</v>
      </c>
      <c r="CA484" s="274" t="s">
        <v>44</v>
      </c>
      <c r="CB484" s="274" t="s">
        <v>44</v>
      </c>
      <c r="CC484" s="274" t="s">
        <v>44</v>
      </c>
      <c r="CD484" s="274" t="s">
        <v>44</v>
      </c>
      <c r="CE484" s="274" t="s">
        <v>44</v>
      </c>
      <c r="CF484" s="274" t="s">
        <v>44</v>
      </c>
      <c r="CG484" s="274" t="s">
        <v>44</v>
      </c>
      <c r="CH484" s="274" t="s">
        <v>44</v>
      </c>
      <c r="CI484" s="274" t="s">
        <v>44</v>
      </c>
      <c r="CJ484" s="274" t="s">
        <v>44</v>
      </c>
      <c r="CK484" s="274" t="s">
        <v>44</v>
      </c>
      <c r="CL484" s="274" t="s">
        <v>44</v>
      </c>
      <c r="CM484" s="274" t="s">
        <v>44</v>
      </c>
      <c r="CN484" s="274" t="s">
        <v>44</v>
      </c>
      <c r="CO484" s="274" t="s">
        <v>44</v>
      </c>
      <c r="CP484" s="274" t="s">
        <v>44</v>
      </c>
      <c r="CQ484" s="274" t="s">
        <v>44</v>
      </c>
      <c r="CR484" s="274" t="s">
        <v>44</v>
      </c>
      <c r="CS484" s="274" t="s">
        <v>44</v>
      </c>
      <c r="CT484" s="274" t="s">
        <v>44</v>
      </c>
      <c r="CU484" s="274" t="s">
        <v>44</v>
      </c>
      <c r="CV484" s="274" t="s">
        <v>44</v>
      </c>
      <c r="CW484" s="274" t="s">
        <v>44</v>
      </c>
      <c r="CX484" s="274">
        <v>136</v>
      </c>
      <c r="CY484" s="274">
        <v>45396</v>
      </c>
      <c r="CZ484" s="274">
        <v>334</v>
      </c>
      <c r="DA484" s="274">
        <v>564</v>
      </c>
      <c r="DB484" s="274">
        <v>1897</v>
      </c>
      <c r="DC484" s="274">
        <v>74429</v>
      </c>
      <c r="DD484" s="274">
        <v>39</v>
      </c>
      <c r="DE484" s="274">
        <v>81</v>
      </c>
      <c r="DF484" s="274">
        <v>88</v>
      </c>
      <c r="DG484" s="274">
        <v>156449</v>
      </c>
      <c r="DH484" s="274">
        <v>1778</v>
      </c>
      <c r="DI484" s="274">
        <v>3375</v>
      </c>
      <c r="DJ484" s="274">
        <v>84</v>
      </c>
      <c r="DK484" s="274">
        <v>6</v>
      </c>
      <c r="DL484" s="251">
        <v>2118</v>
      </c>
      <c r="DM484" s="251">
        <v>1276</v>
      </c>
      <c r="DN484" s="251">
        <v>0</v>
      </c>
      <c r="DO484" s="251">
        <v>352</v>
      </c>
      <c r="DP484" s="251">
        <v>5913954</v>
      </c>
      <c r="DQ484" s="251">
        <v>2792</v>
      </c>
      <c r="DR484" s="251">
        <v>4962</v>
      </c>
      <c r="DS484" s="251">
        <v>7251443</v>
      </c>
      <c r="DT484" s="251">
        <v>5683</v>
      </c>
      <c r="DU484" s="251">
        <v>10404</v>
      </c>
      <c r="DV484" s="251">
        <v>0</v>
      </c>
      <c r="DW484" s="251">
        <v>0</v>
      </c>
      <c r="DX484" s="251">
        <v>0</v>
      </c>
      <c r="DY484" s="251">
        <v>2997868</v>
      </c>
      <c r="DZ484" s="251">
        <v>8517</v>
      </c>
      <c r="EA484" s="251">
        <v>16601</v>
      </c>
      <c r="EB484" s="183"/>
      <c r="EC484" s="184">
        <f t="shared" si="1091"/>
        <v>5</v>
      </c>
      <c r="ED484" s="180">
        <f t="shared" si="1092"/>
        <v>2019</v>
      </c>
      <c r="EE484" s="185">
        <f t="shared" si="1093"/>
        <v>43586</v>
      </c>
      <c r="EF484" s="186">
        <f t="shared" si="1094"/>
        <v>31</v>
      </c>
      <c r="EG484" s="187"/>
      <c r="EH484" s="188">
        <f>IFERROR(HLOOKUP(EH$1,$H$5:$FY$1802,MATCH($A484,$A$5:$A$1802,0),0)*HLOOKUP(EH$2,$H$5:$FY$1802,MATCH($A484,$A$5:$A$1802,0),0),$H$2)</f>
        <v>124473</v>
      </c>
      <c r="EI484" s="188">
        <f>IFERROR(HLOOKUP(EI$1,$H$5:$FY$1802,MATCH($A484,$A$5:$A$1802,0),0)*HLOOKUP(EI$2,$H$5:$FY$1802,MATCH($A484,$A$5:$A$1802,0),0),$H$2)</f>
        <v>539383</v>
      </c>
      <c r="EJ484" s="188">
        <f>IFERROR(HLOOKUP(EJ$1,$H$5:$FY$1802,MATCH($A484,$A$5:$A$1802,0),0)*HLOOKUP(EJ$2,$H$5:$FY$1802,MATCH($A484,$A$5:$A$1802,0),0),$H$2)</f>
        <v>1867095</v>
      </c>
      <c r="EK484" s="188">
        <f>IFERROR(HLOOKUP(EK$1,$H$5:$FY$1802,MATCH($A484,$A$5:$A$1802,0),0)*HLOOKUP(EK$2,$H$5:$FY$1802,MATCH($A484,$A$5:$A$1802,0),0),$H$2)</f>
        <v>4232082</v>
      </c>
      <c r="EL484" s="188">
        <f>IFERROR(HLOOKUP(EL$1,$H$5:$FY$1802,MATCH($A484,$A$5:$A$1802,0),0)*HLOOKUP(EL$2,$H$5:$FY$1802,MATCH($A484,$A$5:$A$1802,0),0),$H$2)</f>
        <v>1891080</v>
      </c>
      <c r="EM484" s="188">
        <f>IFERROR(HLOOKUP(EM$1,$H$5:$FY$1802,MATCH($A484,$A$5:$A$1802,0),0)*HLOOKUP(EM$2,$H$5:$FY$1802,MATCH($A484,$A$5:$A$1802,0),0),$H$2)</f>
        <v>1667142</v>
      </c>
      <c r="EN484" s="188">
        <f>IFERROR(HLOOKUP(EN$1,$H$5:$FY$1802,MATCH($A484,$A$5:$A$1802,0),0)*HLOOKUP(EN$2,$H$5:$FY$1802,MATCH($A484,$A$5:$A$1802,0),0),$H$2)</f>
        <v>47810190</v>
      </c>
      <c r="EO484" s="188">
        <f>IFERROR(HLOOKUP(EO$1,$H$5:$FY$1802,MATCH($A484,$A$5:$A$1802,0),0)*HLOOKUP(EO$2,$H$5:$FY$1802,MATCH($A484,$A$5:$A$1802,0),0),$H$2)</f>
        <v>107779224</v>
      </c>
      <c r="EP484" s="188">
        <f>IFERROR(HLOOKUP(EP$1,$H$5:$FY$1802,MATCH($A484,$A$5:$A$1802,0),0)*HLOOKUP(EP$2,$H$5:$FY$1802,MATCH($A484,$A$5:$A$1802,0),0),$H$2)</f>
        <v>10108960</v>
      </c>
      <c r="EQ484" s="188" t="str">
        <f>IFERROR(HLOOKUP(EQ$1,$H$5:$FY$1802,MATCH($A484,$A$5:$A$1802,0),0)*HLOOKUP(EQ$2,$H$5:$FY$1802,MATCH($A484,$A$5:$A$1802,0),0),$H$2)</f>
        <v>-</v>
      </c>
      <c r="ER484" s="188" t="str">
        <f>IFERROR(HLOOKUP(ER$1,$H$5:$FY$1802,MATCH($A484,$A$5:$A$1802,0),0)*HLOOKUP(ER$2,$H$5:$FY$1802,MATCH($A484,$A$5:$A$1802,0),0),$H$2)</f>
        <v>-</v>
      </c>
      <c r="ES484" s="188" t="str">
        <f>IFERROR(HLOOKUP(ES$1,$H$5:$FY$1802,MATCH($A484,$A$5:$A$1802,0),0)*HLOOKUP(ES$2,$H$5:$FY$1802,MATCH($A484,$A$5:$A$1802,0),0),$H$2)</f>
        <v>-</v>
      </c>
      <c r="ET484" s="188" t="str">
        <f>IFERROR(HLOOKUP(ET$1,$H$5:$FY$1802,MATCH($A484,$A$5:$A$1802,0),0)*HLOOKUP(ET$2,$H$5:$FY$1802,MATCH($A484,$A$5:$A$1802,0),0),$H$2)</f>
        <v>-</v>
      </c>
      <c r="EU484" s="188" t="str">
        <f>IFERROR(HLOOKUP(EU$1,$H$5:$FY$1802,MATCH($A484,$A$5:$A$1802,0),0)*HLOOKUP(EU$2,$H$5:$FY$1802,MATCH($A484,$A$5:$A$1802,0),0),$H$2)</f>
        <v>-</v>
      </c>
      <c r="EV484" s="188" t="str">
        <f>IFERROR(HLOOKUP(EV$1,$H$5:$FY$1802,MATCH($A484,$A$5:$A$1802,0),0)*HLOOKUP(EV$2,$H$5:$FY$1802,MATCH($A484,$A$5:$A$1802,0),0),$H$2)</f>
        <v>-</v>
      </c>
      <c r="EW484" s="188" t="str">
        <f>IFERROR(HLOOKUP(EW$1,$H$5:$FY$1802,MATCH($A484,$A$5:$A$1802,0),0)*HLOOKUP(EW$2,$H$5:$FY$1802,MATCH($A484,$A$5:$A$1802,0),0),$H$2)</f>
        <v>-</v>
      </c>
      <c r="EX484" s="188" t="str">
        <f>IFERROR(HLOOKUP(EX$1,$H$5:$FY$1802,MATCH($A484,$A$5:$A$1802,0),0)*HLOOKUP(EX$2,$H$5:$FY$1802,MATCH($A484,$A$5:$A$1802,0),0),$H$2)</f>
        <v>-</v>
      </c>
      <c r="EY484" s="188" t="str">
        <f>IFERROR(HLOOKUP(EY$1,$H$5:$FY$1802,MATCH($A484,$A$5:$A$1802,0),0)*HLOOKUP(EY$2,$H$5:$FY$1802,MATCH($A484,$A$5:$A$1802,0),0),$H$2)</f>
        <v>-</v>
      </c>
      <c r="EZ484" s="188" t="str">
        <f>IFERROR(HLOOKUP(EZ$1,$H$5:$FY$1802,MATCH($A484,$A$5:$A$1802,0),0)*HLOOKUP(EZ$2,$H$5:$FY$1802,MATCH($A484,$A$5:$A$1802,0),0),$H$2)</f>
        <v>-</v>
      </c>
      <c r="FA484" s="188">
        <f>IFERROR(HLOOKUP(FA$1,$H$5:$FY$1802,MATCH($A484,$A$5:$A$1802,0),0)*HLOOKUP(FA$2,$H$5:$FY$1802,MATCH($A484,$A$5:$A$1802,0),0),$H$2)</f>
        <v>297000</v>
      </c>
      <c r="FB484" s="188">
        <f>IFERROR(HLOOKUP(FB$1,$H$5:$FY$1802,MATCH($A484,$A$5:$A$1802,0),0)*HLOOKUP(FB$2,$H$5:$FY$1802,MATCH($A484,$A$5:$A$1802,0),0),$H$2)</f>
        <v>76704</v>
      </c>
      <c r="FC484" s="188">
        <f>IFERROR(HLOOKUP(FC$1,$H$5:$FY$1802,MATCH($A484,$A$5:$A$1802,0),0)*HLOOKUP(FC$2,$H$5:$FY$1802,MATCH($A484,$A$5:$A$1802,0),0),$H$2)</f>
        <v>153657</v>
      </c>
      <c r="FD484" s="188">
        <f>IFERROR(HLOOKUP(FD$1,$H$5:$FY$1802,MATCH($A484,$A$5:$A$1802,0),0)*HLOOKUP(FD$2,$H$5:$FY$1802,MATCH($A484,$A$5:$A$1802,0),0),$H$2)</f>
        <v>10509516</v>
      </c>
      <c r="FE484" s="188">
        <f>IFERROR(HLOOKUP(FE$1,$H$5:$FY$1802,MATCH($A484,$A$5:$A$1802,0),0)*HLOOKUP(FE$2,$H$5:$FY$1802,MATCH($A484,$A$5:$A$1802,0),0),$H$2)</f>
        <v>13275504</v>
      </c>
      <c r="FF484" s="188">
        <f>IFERROR(HLOOKUP(FF$1,$H$5:$FY$1802,MATCH($A484,$A$5:$A$1802,0),0)*HLOOKUP(FF$2,$H$5:$FY$1802,MATCH($A484,$A$5:$A$1802,0),0),$H$2)</f>
        <v>0</v>
      </c>
      <c r="FG484" s="188">
        <f>IFERROR(HLOOKUP(FG$1,$H$5:$FY$1802,MATCH($A484,$A$5:$A$1802,0),0)*HLOOKUP(FG$2,$H$5:$FY$1802,MATCH($A484,$A$5:$A$1802,0),0),$H$2)</f>
        <v>5843552</v>
      </c>
      <c r="FH484" s="189"/>
      <c r="FI484" s="406">
        <f t="shared" si="1095"/>
        <v>1.9712783171521036</v>
      </c>
      <c r="FJ484" s="406">
        <f t="shared" si="1095"/>
        <v>1.5161812297734627</v>
      </c>
      <c r="FK484" s="406">
        <f t="shared" si="1096"/>
        <v>1.9973439575033201</v>
      </c>
      <c r="FL484" s="406">
        <f t="shared" si="1097"/>
        <v>1.5438247011952191</v>
      </c>
      <c r="FM484" s="406">
        <f t="shared" si="1098"/>
        <v>1.3542820892366252</v>
      </c>
      <c r="FN484" s="406">
        <f t="shared" si="1099"/>
        <v>1.10171283569465</v>
      </c>
      <c r="FO484" s="406">
        <f t="shared" si="1100"/>
        <v>1.481563719553223</v>
      </c>
      <c r="FP484" s="406">
        <f t="shared" si="1101"/>
        <v>1.1295922486879288</v>
      </c>
      <c r="FQ484" s="406">
        <f t="shared" si="1102"/>
        <v>1.6405090137857901</v>
      </c>
      <c r="FR484" s="406">
        <f t="shared" si="1103"/>
        <v>1.1558854718981972</v>
      </c>
      <c r="FS484" s="410"/>
    </row>
    <row r="485" spans="1:175" ht="10.35" customHeight="1" x14ac:dyDescent="0.2">
      <c r="A485" s="74" t="str">
        <f t="shared" si="1090"/>
        <v>2019-20MAYRYD</v>
      </c>
      <c r="B485" s="163" t="str">
        <f t="shared" si="1104"/>
        <v>2019-20</v>
      </c>
      <c r="C485" s="26" t="s">
        <v>840</v>
      </c>
      <c r="D485" s="163" t="str">
        <f>INDEX($FV$16:$FW$26,MATCH($F485,$FV$16:$FV$26,0),2)</f>
        <v>Y59</v>
      </c>
      <c r="E485" s="163" t="str">
        <f>VLOOKUP($D485,$FW$8:$FX$14,2,0)</f>
        <v>South East</v>
      </c>
      <c r="F485" s="271" t="s">
        <v>863</v>
      </c>
      <c r="G485" s="271" t="s">
        <v>878</v>
      </c>
      <c r="H485" s="272">
        <v>86582</v>
      </c>
      <c r="I485" s="272">
        <v>67585</v>
      </c>
      <c r="J485" s="272">
        <v>314624</v>
      </c>
      <c r="K485" s="272">
        <v>5</v>
      </c>
      <c r="L485" s="272">
        <v>1</v>
      </c>
      <c r="M485" s="272">
        <v>2</v>
      </c>
      <c r="N485" s="272">
        <v>28</v>
      </c>
      <c r="O485" s="272">
        <v>83</v>
      </c>
      <c r="P485" s="272" t="s">
        <v>44</v>
      </c>
      <c r="Q485" s="272" t="s">
        <v>44</v>
      </c>
      <c r="R485" s="272" t="s">
        <v>44</v>
      </c>
      <c r="S485" s="272" t="s">
        <v>44</v>
      </c>
      <c r="T485" s="272">
        <v>62098</v>
      </c>
      <c r="U485" s="272">
        <v>3698</v>
      </c>
      <c r="V485" s="272">
        <v>2350</v>
      </c>
      <c r="W485" s="272">
        <v>32301</v>
      </c>
      <c r="X485" s="272">
        <v>19760</v>
      </c>
      <c r="Y485" s="272">
        <v>501</v>
      </c>
      <c r="Z485" s="272">
        <v>1611553</v>
      </c>
      <c r="AA485" s="272">
        <v>436</v>
      </c>
      <c r="AB485" s="272">
        <v>817</v>
      </c>
      <c r="AC485" s="272">
        <v>1328636</v>
      </c>
      <c r="AD485" s="272">
        <v>565</v>
      </c>
      <c r="AE485" s="272">
        <v>1040</v>
      </c>
      <c r="AF485" s="272">
        <v>40380723</v>
      </c>
      <c r="AG485" s="272">
        <v>1250</v>
      </c>
      <c r="AH485" s="272">
        <v>2403</v>
      </c>
      <c r="AI485" s="272">
        <v>116895313</v>
      </c>
      <c r="AJ485" s="272">
        <v>5916</v>
      </c>
      <c r="AK485" s="272">
        <v>14186</v>
      </c>
      <c r="AL485" s="272">
        <v>3628885</v>
      </c>
      <c r="AM485" s="272">
        <v>7243</v>
      </c>
      <c r="AN485" s="272">
        <v>17612</v>
      </c>
      <c r="AO485" s="272">
        <v>3645</v>
      </c>
      <c r="AP485" s="272">
        <v>117</v>
      </c>
      <c r="AQ485" s="272">
        <v>713</v>
      </c>
      <c r="AR485" s="272">
        <v>656</v>
      </c>
      <c r="AS485" s="272">
        <v>281</v>
      </c>
      <c r="AT485" s="272">
        <v>2534</v>
      </c>
      <c r="AU485" s="272">
        <v>556</v>
      </c>
      <c r="AV485" s="272">
        <v>37909</v>
      </c>
      <c r="AW485" s="272">
        <v>740</v>
      </c>
      <c r="AX485" s="272">
        <v>19804</v>
      </c>
      <c r="AY485" s="272">
        <v>58453</v>
      </c>
      <c r="AZ485" s="272">
        <v>7470</v>
      </c>
      <c r="BA485" s="272">
        <v>5593</v>
      </c>
      <c r="BB485" s="272">
        <v>4720</v>
      </c>
      <c r="BC485" s="272">
        <v>3621</v>
      </c>
      <c r="BD485" s="272">
        <v>43246</v>
      </c>
      <c r="BE485" s="272">
        <v>34519</v>
      </c>
      <c r="BF485" s="272">
        <v>33682</v>
      </c>
      <c r="BG485" s="272">
        <v>20926</v>
      </c>
      <c r="BH485" s="272">
        <v>844</v>
      </c>
      <c r="BI485" s="272">
        <v>534</v>
      </c>
      <c r="BJ485" s="272" t="s">
        <v>44</v>
      </c>
      <c r="BK485" s="272" t="s">
        <v>44</v>
      </c>
      <c r="BL485" s="272" t="s">
        <v>44</v>
      </c>
      <c r="BM485" s="272" t="s">
        <v>44</v>
      </c>
      <c r="BN485" s="272" t="s">
        <v>44</v>
      </c>
      <c r="BO485" s="272" t="s">
        <v>44</v>
      </c>
      <c r="BP485" s="272" t="s">
        <v>44</v>
      </c>
      <c r="BQ485" s="272" t="s">
        <v>44</v>
      </c>
      <c r="BR485" s="272" t="s">
        <v>44</v>
      </c>
      <c r="BS485" s="272" t="s">
        <v>44</v>
      </c>
      <c r="BT485" s="272" t="s">
        <v>44</v>
      </c>
      <c r="BU485" s="272" t="s">
        <v>44</v>
      </c>
      <c r="BV485" s="272" t="s">
        <v>44</v>
      </c>
      <c r="BW485" s="272" t="s">
        <v>44</v>
      </c>
      <c r="BX485" s="272" t="s">
        <v>44</v>
      </c>
      <c r="BY485" s="272" t="s">
        <v>44</v>
      </c>
      <c r="BZ485" s="272" t="s">
        <v>44</v>
      </c>
      <c r="CA485" s="272" t="s">
        <v>44</v>
      </c>
      <c r="CB485" s="272" t="s">
        <v>44</v>
      </c>
      <c r="CC485" s="272" t="s">
        <v>44</v>
      </c>
      <c r="CD485" s="272" t="s">
        <v>44</v>
      </c>
      <c r="CE485" s="272" t="s">
        <v>44</v>
      </c>
      <c r="CF485" s="272" t="s">
        <v>44</v>
      </c>
      <c r="CG485" s="272" t="s">
        <v>44</v>
      </c>
      <c r="CH485" s="272" t="s">
        <v>44</v>
      </c>
      <c r="CI485" s="272" t="s">
        <v>44</v>
      </c>
      <c r="CJ485" s="272" t="s">
        <v>44</v>
      </c>
      <c r="CK485" s="272" t="s">
        <v>44</v>
      </c>
      <c r="CL485" s="272" t="s">
        <v>44</v>
      </c>
      <c r="CM485" s="272" t="s">
        <v>44</v>
      </c>
      <c r="CN485" s="272" t="s">
        <v>44</v>
      </c>
      <c r="CO485" s="272" t="s">
        <v>44</v>
      </c>
      <c r="CP485" s="272" t="s">
        <v>44</v>
      </c>
      <c r="CQ485" s="272" t="s">
        <v>44</v>
      </c>
      <c r="CR485" s="272" t="s">
        <v>44</v>
      </c>
      <c r="CS485" s="272" t="s">
        <v>44</v>
      </c>
      <c r="CT485" s="272" t="s">
        <v>44</v>
      </c>
      <c r="CU485" s="272" t="s">
        <v>44</v>
      </c>
      <c r="CV485" s="272" t="s">
        <v>44</v>
      </c>
      <c r="CW485" s="272" t="s">
        <v>44</v>
      </c>
      <c r="CX485" s="272">
        <v>337</v>
      </c>
      <c r="CY485" s="272">
        <v>95552</v>
      </c>
      <c r="CZ485" s="272">
        <v>284</v>
      </c>
      <c r="DA485" s="272">
        <v>470</v>
      </c>
      <c r="DB485" s="272">
        <v>2790</v>
      </c>
      <c r="DC485" s="272">
        <v>128794</v>
      </c>
      <c r="DD485" s="272">
        <v>46</v>
      </c>
      <c r="DE485" s="272">
        <v>69</v>
      </c>
      <c r="DF485" s="272">
        <v>138</v>
      </c>
      <c r="DG485" s="272">
        <v>210101</v>
      </c>
      <c r="DH485" s="272">
        <v>1522</v>
      </c>
      <c r="DI485" s="272">
        <v>2596</v>
      </c>
      <c r="DJ485" s="272">
        <v>124</v>
      </c>
      <c r="DK485" s="272">
        <v>5</v>
      </c>
      <c r="DL485" s="250">
        <v>123</v>
      </c>
      <c r="DM485" s="250">
        <v>1774</v>
      </c>
      <c r="DN485" s="250">
        <v>0</v>
      </c>
      <c r="DO485" s="250">
        <v>291</v>
      </c>
      <c r="DP485" s="250">
        <v>692542</v>
      </c>
      <c r="DQ485" s="250">
        <v>5630</v>
      </c>
      <c r="DR485" s="250">
        <v>15841</v>
      </c>
      <c r="DS485" s="250">
        <v>11098086</v>
      </c>
      <c r="DT485" s="250">
        <v>6256</v>
      </c>
      <c r="DU485" s="250">
        <v>13572</v>
      </c>
      <c r="DV485" s="250">
        <v>0</v>
      </c>
      <c r="DW485" s="250">
        <v>0</v>
      </c>
      <c r="DX485" s="250">
        <v>0</v>
      </c>
      <c r="DY485" s="250">
        <v>2376330</v>
      </c>
      <c r="DZ485" s="250">
        <v>8166</v>
      </c>
      <c r="EA485" s="250">
        <v>19372</v>
      </c>
      <c r="EB485" s="155"/>
      <c r="EC485" s="75">
        <f t="shared" si="1091"/>
        <v>5</v>
      </c>
      <c r="ED485" s="74">
        <f t="shared" si="1092"/>
        <v>2019</v>
      </c>
      <c r="EE485" s="165">
        <f t="shared" si="1093"/>
        <v>43586</v>
      </c>
      <c r="EF485" s="157">
        <f t="shared" si="1094"/>
        <v>31</v>
      </c>
      <c r="EG485" s="156"/>
      <c r="EH485" s="166">
        <f>IFERROR(HLOOKUP(EH$1,$H$5:$FY$1802,MATCH($A485,$A$5:$A$1802,0),0)*HLOOKUP(EH$2,$H$5:$FY$1802,MATCH($A485,$A$5:$A$1802,0),0),$H$2)</f>
        <v>67585</v>
      </c>
      <c r="EI485" s="166">
        <f>IFERROR(HLOOKUP(EI$1,$H$5:$FY$1802,MATCH($A485,$A$5:$A$1802,0),0)*HLOOKUP(EI$2,$H$5:$FY$1802,MATCH($A485,$A$5:$A$1802,0),0),$H$2)</f>
        <v>135170</v>
      </c>
      <c r="EJ485" s="166">
        <f>IFERROR(HLOOKUP(EJ$1,$H$5:$FY$1802,MATCH($A485,$A$5:$A$1802,0),0)*HLOOKUP(EJ$2,$H$5:$FY$1802,MATCH($A485,$A$5:$A$1802,0),0),$H$2)</f>
        <v>1892380</v>
      </c>
      <c r="EK485" s="166">
        <f>IFERROR(HLOOKUP(EK$1,$H$5:$FY$1802,MATCH($A485,$A$5:$A$1802,0),0)*HLOOKUP(EK$2,$H$5:$FY$1802,MATCH($A485,$A$5:$A$1802,0),0),$H$2)</f>
        <v>5609555</v>
      </c>
      <c r="EL485" s="166">
        <f>IFERROR(HLOOKUP(EL$1,$H$5:$FY$1802,MATCH($A485,$A$5:$A$1802,0),0)*HLOOKUP(EL$2,$H$5:$FY$1802,MATCH($A485,$A$5:$A$1802,0),0),$H$2)</f>
        <v>3021266</v>
      </c>
      <c r="EM485" s="166">
        <f>IFERROR(HLOOKUP(EM$1,$H$5:$FY$1802,MATCH($A485,$A$5:$A$1802,0),0)*HLOOKUP(EM$2,$H$5:$FY$1802,MATCH($A485,$A$5:$A$1802,0),0),$H$2)</f>
        <v>2444000</v>
      </c>
      <c r="EN485" s="166">
        <f>IFERROR(HLOOKUP(EN$1,$H$5:$FY$1802,MATCH($A485,$A$5:$A$1802,0),0)*HLOOKUP(EN$2,$H$5:$FY$1802,MATCH($A485,$A$5:$A$1802,0),0),$H$2)</f>
        <v>77619303</v>
      </c>
      <c r="EO485" s="166">
        <f>IFERROR(HLOOKUP(EO$1,$H$5:$FY$1802,MATCH($A485,$A$5:$A$1802,0),0)*HLOOKUP(EO$2,$H$5:$FY$1802,MATCH($A485,$A$5:$A$1802,0),0),$H$2)</f>
        <v>280315360</v>
      </c>
      <c r="EP485" s="166">
        <f>IFERROR(HLOOKUP(EP$1,$H$5:$FY$1802,MATCH($A485,$A$5:$A$1802,0),0)*HLOOKUP(EP$2,$H$5:$FY$1802,MATCH($A485,$A$5:$A$1802,0),0),$H$2)</f>
        <v>8823612</v>
      </c>
      <c r="EQ485" s="166" t="str">
        <f>IFERROR(HLOOKUP(EQ$1,$H$5:$FY$1802,MATCH($A485,$A$5:$A$1802,0),0)*HLOOKUP(EQ$2,$H$5:$FY$1802,MATCH($A485,$A$5:$A$1802,0),0),$H$2)</f>
        <v>-</v>
      </c>
      <c r="ER485" s="166" t="str">
        <f>IFERROR(HLOOKUP(ER$1,$H$5:$FY$1802,MATCH($A485,$A$5:$A$1802,0),0)*HLOOKUP(ER$2,$H$5:$FY$1802,MATCH($A485,$A$5:$A$1802,0),0),$H$2)</f>
        <v>-</v>
      </c>
      <c r="ES485" s="166" t="str">
        <f>IFERROR(HLOOKUP(ES$1,$H$5:$FY$1802,MATCH($A485,$A$5:$A$1802,0),0)*HLOOKUP(ES$2,$H$5:$FY$1802,MATCH($A485,$A$5:$A$1802,0),0),$H$2)</f>
        <v>-</v>
      </c>
      <c r="ET485" s="166" t="str">
        <f>IFERROR(HLOOKUP(ET$1,$H$5:$FY$1802,MATCH($A485,$A$5:$A$1802,0),0)*HLOOKUP(ET$2,$H$5:$FY$1802,MATCH($A485,$A$5:$A$1802,0),0),$H$2)</f>
        <v>-</v>
      </c>
      <c r="EU485" s="166" t="str">
        <f>IFERROR(HLOOKUP(EU$1,$H$5:$FY$1802,MATCH($A485,$A$5:$A$1802,0),0)*HLOOKUP(EU$2,$H$5:$FY$1802,MATCH($A485,$A$5:$A$1802,0),0),$H$2)</f>
        <v>-</v>
      </c>
      <c r="EV485" s="166" t="str">
        <f>IFERROR(HLOOKUP(EV$1,$H$5:$FY$1802,MATCH($A485,$A$5:$A$1802,0),0)*HLOOKUP(EV$2,$H$5:$FY$1802,MATCH($A485,$A$5:$A$1802,0),0),$H$2)</f>
        <v>-</v>
      </c>
      <c r="EW485" s="166" t="str">
        <f>IFERROR(HLOOKUP(EW$1,$H$5:$FY$1802,MATCH($A485,$A$5:$A$1802,0),0)*HLOOKUP(EW$2,$H$5:$FY$1802,MATCH($A485,$A$5:$A$1802,0),0),$H$2)</f>
        <v>-</v>
      </c>
      <c r="EX485" s="166" t="str">
        <f>IFERROR(HLOOKUP(EX$1,$H$5:$FY$1802,MATCH($A485,$A$5:$A$1802,0),0)*HLOOKUP(EX$2,$H$5:$FY$1802,MATCH($A485,$A$5:$A$1802,0),0),$H$2)</f>
        <v>-</v>
      </c>
      <c r="EY485" s="166" t="str">
        <f>IFERROR(HLOOKUP(EY$1,$H$5:$FY$1802,MATCH($A485,$A$5:$A$1802,0),0)*HLOOKUP(EY$2,$H$5:$FY$1802,MATCH($A485,$A$5:$A$1802,0),0),$H$2)</f>
        <v>-</v>
      </c>
      <c r="EZ485" s="166" t="str">
        <f>IFERROR(HLOOKUP(EZ$1,$H$5:$FY$1802,MATCH($A485,$A$5:$A$1802,0),0)*HLOOKUP(EZ$2,$H$5:$FY$1802,MATCH($A485,$A$5:$A$1802,0),0),$H$2)</f>
        <v>-</v>
      </c>
      <c r="FA485" s="166">
        <f>IFERROR(HLOOKUP(FA$1,$H$5:$FY$1802,MATCH($A485,$A$5:$A$1802,0),0)*HLOOKUP(FA$2,$H$5:$FY$1802,MATCH($A485,$A$5:$A$1802,0),0),$H$2)</f>
        <v>358248</v>
      </c>
      <c r="FB485" s="166">
        <f>IFERROR(HLOOKUP(FB$1,$H$5:$FY$1802,MATCH($A485,$A$5:$A$1802,0),0)*HLOOKUP(FB$2,$H$5:$FY$1802,MATCH($A485,$A$5:$A$1802,0),0),$H$2)</f>
        <v>158390</v>
      </c>
      <c r="FC485" s="166">
        <f>IFERROR(HLOOKUP(FC$1,$H$5:$FY$1802,MATCH($A485,$A$5:$A$1802,0),0)*HLOOKUP(FC$2,$H$5:$FY$1802,MATCH($A485,$A$5:$A$1802,0),0),$H$2)</f>
        <v>192510</v>
      </c>
      <c r="FD485" s="166">
        <f>IFERROR(HLOOKUP(FD$1,$H$5:$FY$1802,MATCH($A485,$A$5:$A$1802,0),0)*HLOOKUP(FD$2,$H$5:$FY$1802,MATCH($A485,$A$5:$A$1802,0),0),$H$2)</f>
        <v>1948443</v>
      </c>
      <c r="FE485" s="166">
        <f>IFERROR(HLOOKUP(FE$1,$H$5:$FY$1802,MATCH($A485,$A$5:$A$1802,0),0)*HLOOKUP(FE$2,$H$5:$FY$1802,MATCH($A485,$A$5:$A$1802,0),0),$H$2)</f>
        <v>24076728</v>
      </c>
      <c r="FF485" s="166">
        <f>IFERROR(HLOOKUP(FF$1,$H$5:$FY$1802,MATCH($A485,$A$5:$A$1802,0),0)*HLOOKUP(FF$2,$H$5:$FY$1802,MATCH($A485,$A$5:$A$1802,0),0),$H$2)</f>
        <v>0</v>
      </c>
      <c r="FG485" s="166">
        <f>IFERROR(HLOOKUP(FG$1,$H$5:$FY$1802,MATCH($A485,$A$5:$A$1802,0),0)*HLOOKUP(FG$2,$H$5:$FY$1802,MATCH($A485,$A$5:$A$1802,0),0),$H$2)</f>
        <v>5637252</v>
      </c>
      <c r="FH485" s="152"/>
      <c r="FI485" s="405">
        <f t="shared" si="1095"/>
        <v>2.0200108166576527</v>
      </c>
      <c r="FJ485" s="405">
        <f t="shared" si="1095"/>
        <v>1.5124391563007031</v>
      </c>
      <c r="FK485" s="405">
        <f t="shared" si="1096"/>
        <v>2.0085106382978721</v>
      </c>
      <c r="FL485" s="405">
        <f t="shared" si="1097"/>
        <v>1.5408510638297872</v>
      </c>
      <c r="FM485" s="405">
        <f t="shared" si="1098"/>
        <v>1.3388439986378131</v>
      </c>
      <c r="FN485" s="405">
        <f t="shared" si="1099"/>
        <v>1.0686666047490789</v>
      </c>
      <c r="FO485" s="405">
        <f t="shared" si="1100"/>
        <v>1.7045546558704454</v>
      </c>
      <c r="FP485" s="405">
        <f t="shared" si="1101"/>
        <v>1.0590080971659919</v>
      </c>
      <c r="FQ485" s="405">
        <f t="shared" si="1102"/>
        <v>1.6846307385229542</v>
      </c>
      <c r="FR485" s="405">
        <f t="shared" si="1103"/>
        <v>1.0658682634730539</v>
      </c>
      <c r="FS485" s="65"/>
    </row>
    <row r="486" spans="1:175" ht="10.35" customHeight="1" x14ac:dyDescent="0.2">
      <c r="A486" s="74" t="str">
        <f t="shared" si="1090"/>
        <v>2019-20MAYRYF</v>
      </c>
      <c r="B486" s="163" t="str">
        <f t="shared" si="1104"/>
        <v>2019-20</v>
      </c>
      <c r="C486" s="26" t="s">
        <v>840</v>
      </c>
      <c r="D486" s="163" t="str">
        <f>INDEX($FV$16:$FW$26,MATCH($F486,$FV$16:$FV$26,0),2)</f>
        <v>Y58</v>
      </c>
      <c r="E486" s="163" t="str">
        <f>VLOOKUP($D486,$FW$8:$FX$14,2,0)</f>
        <v>South West</v>
      </c>
      <c r="F486" s="271" t="s">
        <v>865</v>
      </c>
      <c r="G486" s="271" t="s">
        <v>879</v>
      </c>
      <c r="H486" s="272">
        <v>108053</v>
      </c>
      <c r="I486" s="272">
        <v>83345</v>
      </c>
      <c r="J486" s="272">
        <v>513633</v>
      </c>
      <c r="K486" s="272">
        <v>6</v>
      </c>
      <c r="L486" s="272">
        <v>2</v>
      </c>
      <c r="M486" s="272">
        <v>12</v>
      </c>
      <c r="N486" s="272">
        <v>31</v>
      </c>
      <c r="O486" s="272">
        <v>72</v>
      </c>
      <c r="P486" s="272" t="s">
        <v>44</v>
      </c>
      <c r="Q486" s="272" t="s">
        <v>44</v>
      </c>
      <c r="R486" s="272" t="s">
        <v>44</v>
      </c>
      <c r="S486" s="272" t="s">
        <v>44</v>
      </c>
      <c r="T486" s="272">
        <v>74945</v>
      </c>
      <c r="U486" s="272">
        <v>4116</v>
      </c>
      <c r="V486" s="272">
        <v>2594</v>
      </c>
      <c r="W486" s="272">
        <v>40532</v>
      </c>
      <c r="X486" s="272">
        <v>18932</v>
      </c>
      <c r="Y486" s="272">
        <v>1608</v>
      </c>
      <c r="Z486" s="272">
        <v>1672739</v>
      </c>
      <c r="AA486" s="272">
        <v>406</v>
      </c>
      <c r="AB486" s="272">
        <v>747</v>
      </c>
      <c r="AC486" s="272">
        <v>1731539</v>
      </c>
      <c r="AD486" s="272">
        <v>668</v>
      </c>
      <c r="AE486" s="272">
        <v>1301</v>
      </c>
      <c r="AF486" s="272">
        <v>69374467</v>
      </c>
      <c r="AG486" s="272">
        <v>1712</v>
      </c>
      <c r="AH486" s="272">
        <v>3597</v>
      </c>
      <c r="AI486" s="272">
        <v>82313586</v>
      </c>
      <c r="AJ486" s="272">
        <v>4348</v>
      </c>
      <c r="AK486" s="272">
        <v>10304</v>
      </c>
      <c r="AL486" s="272">
        <v>8362977</v>
      </c>
      <c r="AM486" s="272">
        <v>5201</v>
      </c>
      <c r="AN486" s="272">
        <v>11780</v>
      </c>
      <c r="AO486" s="272">
        <v>4871</v>
      </c>
      <c r="AP486" s="272">
        <v>460</v>
      </c>
      <c r="AQ486" s="272">
        <v>1533</v>
      </c>
      <c r="AR486" s="272">
        <v>4129</v>
      </c>
      <c r="AS486" s="272">
        <v>733</v>
      </c>
      <c r="AT486" s="272">
        <v>2145</v>
      </c>
      <c r="AU486" s="272">
        <v>11</v>
      </c>
      <c r="AV486" s="272">
        <v>39903</v>
      </c>
      <c r="AW486" s="272">
        <v>3552</v>
      </c>
      <c r="AX486" s="272">
        <v>26619</v>
      </c>
      <c r="AY486" s="272">
        <v>70074</v>
      </c>
      <c r="AZ486" s="272">
        <v>9110</v>
      </c>
      <c r="BA486" s="272">
        <v>7236</v>
      </c>
      <c r="BB486" s="272">
        <v>5825</v>
      </c>
      <c r="BC486" s="272">
        <v>4679</v>
      </c>
      <c r="BD486" s="272">
        <v>54837</v>
      </c>
      <c r="BE486" s="272">
        <v>46456</v>
      </c>
      <c r="BF486" s="272">
        <v>26938</v>
      </c>
      <c r="BG486" s="272">
        <v>20409</v>
      </c>
      <c r="BH486" s="272">
        <v>2090</v>
      </c>
      <c r="BI486" s="272">
        <v>1658</v>
      </c>
      <c r="BJ486" s="272" t="s">
        <v>44</v>
      </c>
      <c r="BK486" s="272" t="s">
        <v>44</v>
      </c>
      <c r="BL486" s="272" t="s">
        <v>44</v>
      </c>
      <c r="BM486" s="272" t="s">
        <v>44</v>
      </c>
      <c r="BN486" s="272" t="s">
        <v>44</v>
      </c>
      <c r="BO486" s="272" t="s">
        <v>44</v>
      </c>
      <c r="BP486" s="272" t="s">
        <v>44</v>
      </c>
      <c r="BQ486" s="272" t="s">
        <v>44</v>
      </c>
      <c r="BR486" s="272" t="s">
        <v>44</v>
      </c>
      <c r="BS486" s="272" t="s">
        <v>44</v>
      </c>
      <c r="BT486" s="272" t="s">
        <v>44</v>
      </c>
      <c r="BU486" s="272" t="s">
        <v>44</v>
      </c>
      <c r="BV486" s="272" t="s">
        <v>44</v>
      </c>
      <c r="BW486" s="272" t="s">
        <v>44</v>
      </c>
      <c r="BX486" s="272" t="s">
        <v>44</v>
      </c>
      <c r="BY486" s="272" t="s">
        <v>44</v>
      </c>
      <c r="BZ486" s="272" t="s">
        <v>44</v>
      </c>
      <c r="CA486" s="272" t="s">
        <v>44</v>
      </c>
      <c r="CB486" s="272" t="s">
        <v>44</v>
      </c>
      <c r="CC486" s="272" t="s">
        <v>44</v>
      </c>
      <c r="CD486" s="272" t="s">
        <v>44</v>
      </c>
      <c r="CE486" s="272" t="s">
        <v>44</v>
      </c>
      <c r="CF486" s="272" t="s">
        <v>44</v>
      </c>
      <c r="CG486" s="272" t="s">
        <v>44</v>
      </c>
      <c r="CH486" s="272" t="s">
        <v>44</v>
      </c>
      <c r="CI486" s="272" t="s">
        <v>44</v>
      </c>
      <c r="CJ486" s="272" t="s">
        <v>44</v>
      </c>
      <c r="CK486" s="272" t="s">
        <v>44</v>
      </c>
      <c r="CL486" s="272" t="s">
        <v>44</v>
      </c>
      <c r="CM486" s="272" t="s">
        <v>44</v>
      </c>
      <c r="CN486" s="272" t="s">
        <v>44</v>
      </c>
      <c r="CO486" s="272" t="s">
        <v>44</v>
      </c>
      <c r="CP486" s="272" t="s">
        <v>44</v>
      </c>
      <c r="CQ486" s="272" t="s">
        <v>44</v>
      </c>
      <c r="CR486" s="272" t="s">
        <v>44</v>
      </c>
      <c r="CS486" s="272" t="s">
        <v>44</v>
      </c>
      <c r="CT486" s="272" t="s">
        <v>44</v>
      </c>
      <c r="CU486" s="272" t="s">
        <v>44</v>
      </c>
      <c r="CV486" s="272" t="s">
        <v>44</v>
      </c>
      <c r="CW486" s="272" t="s">
        <v>44</v>
      </c>
      <c r="CX486" s="272">
        <v>369</v>
      </c>
      <c r="CY486" s="272">
        <v>129293</v>
      </c>
      <c r="CZ486" s="272">
        <v>350</v>
      </c>
      <c r="DA486" s="272">
        <v>558</v>
      </c>
      <c r="DB486" s="272">
        <v>2373</v>
      </c>
      <c r="DC486" s="272">
        <v>92057</v>
      </c>
      <c r="DD486" s="272">
        <v>39</v>
      </c>
      <c r="DE486" s="272">
        <v>69</v>
      </c>
      <c r="DF486" s="272">
        <v>134</v>
      </c>
      <c r="DG486" s="272">
        <v>205572</v>
      </c>
      <c r="DH486" s="272">
        <v>1534</v>
      </c>
      <c r="DI486" s="272">
        <v>3146</v>
      </c>
      <c r="DJ486" s="272">
        <v>123</v>
      </c>
      <c r="DK486" s="272">
        <v>201</v>
      </c>
      <c r="DL486" s="250">
        <v>862</v>
      </c>
      <c r="DM486" s="250">
        <v>686</v>
      </c>
      <c r="DN486" s="250">
        <v>16</v>
      </c>
      <c r="DO486" s="250">
        <v>1086</v>
      </c>
      <c r="DP486" s="250">
        <v>4856845</v>
      </c>
      <c r="DQ486" s="250">
        <v>5634</v>
      </c>
      <c r="DR486" s="250">
        <v>11003</v>
      </c>
      <c r="DS486" s="250">
        <v>5031067</v>
      </c>
      <c r="DT486" s="250">
        <v>7334</v>
      </c>
      <c r="DU486" s="250">
        <v>15125</v>
      </c>
      <c r="DV486" s="250">
        <v>165586</v>
      </c>
      <c r="DW486" s="250">
        <v>10349</v>
      </c>
      <c r="DX486" s="250">
        <v>16953</v>
      </c>
      <c r="DY486" s="250">
        <v>9285715</v>
      </c>
      <c r="DZ486" s="250">
        <v>8550</v>
      </c>
      <c r="EA486" s="250">
        <v>18613</v>
      </c>
      <c r="EB486" s="155"/>
      <c r="EC486" s="75">
        <f t="shared" si="1091"/>
        <v>5</v>
      </c>
      <c r="ED486" s="74">
        <f t="shared" si="1092"/>
        <v>2019</v>
      </c>
      <c r="EE486" s="165">
        <f t="shared" si="1093"/>
        <v>43586</v>
      </c>
      <c r="EF486" s="157">
        <f t="shared" si="1094"/>
        <v>31</v>
      </c>
      <c r="EG486" s="156"/>
      <c r="EH486" s="166">
        <f>IFERROR(HLOOKUP(EH$1,$H$5:$FY$1802,MATCH($A486,$A$5:$A$1802,0),0)*HLOOKUP(EH$2,$H$5:$FY$1802,MATCH($A486,$A$5:$A$1802,0),0),$H$2)</f>
        <v>166690</v>
      </c>
      <c r="EI486" s="166">
        <f>IFERROR(HLOOKUP(EI$1,$H$5:$FY$1802,MATCH($A486,$A$5:$A$1802,0),0)*HLOOKUP(EI$2,$H$5:$FY$1802,MATCH($A486,$A$5:$A$1802,0),0),$H$2)</f>
        <v>1000140</v>
      </c>
      <c r="EJ486" s="166">
        <f>IFERROR(HLOOKUP(EJ$1,$H$5:$FY$1802,MATCH($A486,$A$5:$A$1802,0),0)*HLOOKUP(EJ$2,$H$5:$FY$1802,MATCH($A486,$A$5:$A$1802,0),0),$H$2)</f>
        <v>2583695</v>
      </c>
      <c r="EK486" s="166">
        <f>IFERROR(HLOOKUP(EK$1,$H$5:$FY$1802,MATCH($A486,$A$5:$A$1802,0),0)*HLOOKUP(EK$2,$H$5:$FY$1802,MATCH($A486,$A$5:$A$1802,0),0),$H$2)</f>
        <v>6000840</v>
      </c>
      <c r="EL486" s="166">
        <f>IFERROR(HLOOKUP(EL$1,$H$5:$FY$1802,MATCH($A486,$A$5:$A$1802,0),0)*HLOOKUP(EL$2,$H$5:$FY$1802,MATCH($A486,$A$5:$A$1802,0),0),$H$2)</f>
        <v>3074652</v>
      </c>
      <c r="EM486" s="166">
        <f>IFERROR(HLOOKUP(EM$1,$H$5:$FY$1802,MATCH($A486,$A$5:$A$1802,0),0)*HLOOKUP(EM$2,$H$5:$FY$1802,MATCH($A486,$A$5:$A$1802,0),0),$H$2)</f>
        <v>3374794</v>
      </c>
      <c r="EN486" s="166">
        <f>IFERROR(HLOOKUP(EN$1,$H$5:$FY$1802,MATCH($A486,$A$5:$A$1802,0),0)*HLOOKUP(EN$2,$H$5:$FY$1802,MATCH($A486,$A$5:$A$1802,0),0),$H$2)</f>
        <v>145793604</v>
      </c>
      <c r="EO486" s="166">
        <f>IFERROR(HLOOKUP(EO$1,$H$5:$FY$1802,MATCH($A486,$A$5:$A$1802,0),0)*HLOOKUP(EO$2,$H$5:$FY$1802,MATCH($A486,$A$5:$A$1802,0),0),$H$2)</f>
        <v>195075328</v>
      </c>
      <c r="EP486" s="166">
        <f>IFERROR(HLOOKUP(EP$1,$H$5:$FY$1802,MATCH($A486,$A$5:$A$1802,0),0)*HLOOKUP(EP$2,$H$5:$FY$1802,MATCH($A486,$A$5:$A$1802,0),0),$H$2)</f>
        <v>18942240</v>
      </c>
      <c r="EQ486" s="166" t="str">
        <f>IFERROR(HLOOKUP(EQ$1,$H$5:$FY$1802,MATCH($A486,$A$5:$A$1802,0),0)*HLOOKUP(EQ$2,$H$5:$FY$1802,MATCH($A486,$A$5:$A$1802,0),0),$H$2)</f>
        <v>-</v>
      </c>
      <c r="ER486" s="166" t="str">
        <f>IFERROR(HLOOKUP(ER$1,$H$5:$FY$1802,MATCH($A486,$A$5:$A$1802,0),0)*HLOOKUP(ER$2,$H$5:$FY$1802,MATCH($A486,$A$5:$A$1802,0),0),$H$2)</f>
        <v>-</v>
      </c>
      <c r="ES486" s="166" t="str">
        <f>IFERROR(HLOOKUP(ES$1,$H$5:$FY$1802,MATCH($A486,$A$5:$A$1802,0),0)*HLOOKUP(ES$2,$H$5:$FY$1802,MATCH($A486,$A$5:$A$1802,0),0),$H$2)</f>
        <v>-</v>
      </c>
      <c r="ET486" s="166" t="str">
        <f>IFERROR(HLOOKUP(ET$1,$H$5:$FY$1802,MATCH($A486,$A$5:$A$1802,0),0)*HLOOKUP(ET$2,$H$5:$FY$1802,MATCH($A486,$A$5:$A$1802,0),0),$H$2)</f>
        <v>-</v>
      </c>
      <c r="EU486" s="166" t="str">
        <f>IFERROR(HLOOKUP(EU$1,$H$5:$FY$1802,MATCH($A486,$A$5:$A$1802,0),0)*HLOOKUP(EU$2,$H$5:$FY$1802,MATCH($A486,$A$5:$A$1802,0),0),$H$2)</f>
        <v>-</v>
      </c>
      <c r="EV486" s="166" t="str">
        <f>IFERROR(HLOOKUP(EV$1,$H$5:$FY$1802,MATCH($A486,$A$5:$A$1802,0),0)*HLOOKUP(EV$2,$H$5:$FY$1802,MATCH($A486,$A$5:$A$1802,0),0),$H$2)</f>
        <v>-</v>
      </c>
      <c r="EW486" s="166" t="str">
        <f>IFERROR(HLOOKUP(EW$1,$H$5:$FY$1802,MATCH($A486,$A$5:$A$1802,0),0)*HLOOKUP(EW$2,$H$5:$FY$1802,MATCH($A486,$A$5:$A$1802,0),0),$H$2)</f>
        <v>-</v>
      </c>
      <c r="EX486" s="166" t="str">
        <f>IFERROR(HLOOKUP(EX$1,$H$5:$FY$1802,MATCH($A486,$A$5:$A$1802,0),0)*HLOOKUP(EX$2,$H$5:$FY$1802,MATCH($A486,$A$5:$A$1802,0),0),$H$2)</f>
        <v>-</v>
      </c>
      <c r="EY486" s="166" t="str">
        <f>IFERROR(HLOOKUP(EY$1,$H$5:$FY$1802,MATCH($A486,$A$5:$A$1802,0),0)*HLOOKUP(EY$2,$H$5:$FY$1802,MATCH($A486,$A$5:$A$1802,0),0),$H$2)</f>
        <v>-</v>
      </c>
      <c r="EZ486" s="166" t="str">
        <f>IFERROR(HLOOKUP(EZ$1,$H$5:$FY$1802,MATCH($A486,$A$5:$A$1802,0),0)*HLOOKUP(EZ$2,$H$5:$FY$1802,MATCH($A486,$A$5:$A$1802,0),0),$H$2)</f>
        <v>-</v>
      </c>
      <c r="FA486" s="166">
        <f>IFERROR(HLOOKUP(FA$1,$H$5:$FY$1802,MATCH($A486,$A$5:$A$1802,0),0)*HLOOKUP(FA$2,$H$5:$FY$1802,MATCH($A486,$A$5:$A$1802,0),0),$H$2)</f>
        <v>421564</v>
      </c>
      <c r="FB486" s="166">
        <f>IFERROR(HLOOKUP(FB$1,$H$5:$FY$1802,MATCH($A486,$A$5:$A$1802,0),0)*HLOOKUP(FB$2,$H$5:$FY$1802,MATCH($A486,$A$5:$A$1802,0),0),$H$2)</f>
        <v>205902</v>
      </c>
      <c r="FC486" s="166">
        <f>IFERROR(HLOOKUP(FC$1,$H$5:$FY$1802,MATCH($A486,$A$5:$A$1802,0),0)*HLOOKUP(FC$2,$H$5:$FY$1802,MATCH($A486,$A$5:$A$1802,0),0),$H$2)</f>
        <v>163737</v>
      </c>
      <c r="FD486" s="166">
        <f>IFERROR(HLOOKUP(FD$1,$H$5:$FY$1802,MATCH($A486,$A$5:$A$1802,0),0)*HLOOKUP(FD$2,$H$5:$FY$1802,MATCH($A486,$A$5:$A$1802,0),0),$H$2)</f>
        <v>9484586</v>
      </c>
      <c r="FE486" s="166">
        <f>IFERROR(HLOOKUP(FE$1,$H$5:$FY$1802,MATCH($A486,$A$5:$A$1802,0),0)*HLOOKUP(FE$2,$H$5:$FY$1802,MATCH($A486,$A$5:$A$1802,0),0),$H$2)</f>
        <v>10375750</v>
      </c>
      <c r="FF486" s="166">
        <f>IFERROR(HLOOKUP(FF$1,$H$5:$FY$1802,MATCH($A486,$A$5:$A$1802,0),0)*HLOOKUP(FF$2,$H$5:$FY$1802,MATCH($A486,$A$5:$A$1802,0),0),$H$2)</f>
        <v>271248</v>
      </c>
      <c r="FG486" s="166">
        <f>IFERROR(HLOOKUP(FG$1,$H$5:$FY$1802,MATCH($A486,$A$5:$A$1802,0),0)*HLOOKUP(FG$2,$H$5:$FY$1802,MATCH($A486,$A$5:$A$1802,0),0),$H$2)</f>
        <v>20213718</v>
      </c>
      <c r="FH486" s="152"/>
      <c r="FI486" s="405">
        <f t="shared" si="1095"/>
        <v>2.2133138969873665</v>
      </c>
      <c r="FJ486" s="405">
        <f t="shared" si="1095"/>
        <v>1.7580174927113703</v>
      </c>
      <c r="FK486" s="405">
        <f t="shared" si="1096"/>
        <v>2.2455666923670008</v>
      </c>
      <c r="FL486" s="405">
        <f t="shared" si="1097"/>
        <v>1.8037779491133386</v>
      </c>
      <c r="FM486" s="405">
        <f t="shared" si="1098"/>
        <v>1.3529310174676799</v>
      </c>
      <c r="FN486" s="405">
        <f t="shared" si="1099"/>
        <v>1.1461561235566959</v>
      </c>
      <c r="FO486" s="405">
        <f t="shared" si="1100"/>
        <v>1.4228818930910627</v>
      </c>
      <c r="FP486" s="405">
        <f t="shared" si="1101"/>
        <v>1.0780160574688358</v>
      </c>
      <c r="FQ486" s="405">
        <f t="shared" si="1102"/>
        <v>1.2997512437810945</v>
      </c>
      <c r="FR486" s="405">
        <f t="shared" si="1103"/>
        <v>1.0310945273631842</v>
      </c>
      <c r="FS486" s="65"/>
    </row>
    <row r="487" spans="1:175" ht="10.35" customHeight="1" x14ac:dyDescent="0.2">
      <c r="A487" s="74" t="str">
        <f t="shared" si="1090"/>
        <v>2019-20MAYRYA</v>
      </c>
      <c r="B487" s="163" t="str">
        <f t="shared" si="1104"/>
        <v>2019-20</v>
      </c>
      <c r="C487" s="26" t="s">
        <v>840</v>
      </c>
      <c r="D487" s="163" t="str">
        <f>INDEX($FV$16:$FW$26,MATCH($F487,$FV$16:$FV$26,0),2)</f>
        <v>Y60</v>
      </c>
      <c r="E487" s="163" t="str">
        <f>VLOOKUP($D487,$FW$8:$FX$14,2,0)</f>
        <v>Midlands</v>
      </c>
      <c r="F487" s="271" t="s">
        <v>867</v>
      </c>
      <c r="G487" s="271" t="s">
        <v>880</v>
      </c>
      <c r="H487" s="272">
        <v>110157</v>
      </c>
      <c r="I487" s="272">
        <v>80524</v>
      </c>
      <c r="J487" s="272">
        <v>210382</v>
      </c>
      <c r="K487" s="272">
        <v>3</v>
      </c>
      <c r="L487" s="272">
        <v>1</v>
      </c>
      <c r="M487" s="272">
        <v>3</v>
      </c>
      <c r="N487" s="272">
        <v>12</v>
      </c>
      <c r="O487" s="272">
        <v>36</v>
      </c>
      <c r="P487" s="272" t="s">
        <v>44</v>
      </c>
      <c r="Q487" s="272" t="s">
        <v>44</v>
      </c>
      <c r="R487" s="272" t="s">
        <v>44</v>
      </c>
      <c r="S487" s="272" t="s">
        <v>44</v>
      </c>
      <c r="T487" s="272">
        <v>90615</v>
      </c>
      <c r="U487" s="272">
        <v>5407</v>
      </c>
      <c r="V487" s="272">
        <v>3417</v>
      </c>
      <c r="W487" s="272">
        <v>42608</v>
      </c>
      <c r="X487" s="272">
        <v>32539</v>
      </c>
      <c r="Y487" s="272">
        <v>1626</v>
      </c>
      <c r="Z487" s="272">
        <v>2186406</v>
      </c>
      <c r="AA487" s="272">
        <v>404</v>
      </c>
      <c r="AB487" s="272">
        <v>711</v>
      </c>
      <c r="AC487" s="272">
        <v>1572933</v>
      </c>
      <c r="AD487" s="272">
        <v>460</v>
      </c>
      <c r="AE487" s="272">
        <v>823</v>
      </c>
      <c r="AF487" s="272">
        <v>30203242</v>
      </c>
      <c r="AG487" s="272">
        <v>709</v>
      </c>
      <c r="AH487" s="272">
        <v>1291</v>
      </c>
      <c r="AI487" s="272">
        <v>62351839</v>
      </c>
      <c r="AJ487" s="272">
        <v>1916</v>
      </c>
      <c r="AK487" s="272">
        <v>4189</v>
      </c>
      <c r="AL487" s="272">
        <v>4262784</v>
      </c>
      <c r="AM487" s="272">
        <v>2622</v>
      </c>
      <c r="AN487" s="272">
        <v>6248</v>
      </c>
      <c r="AO487" s="272">
        <v>2902</v>
      </c>
      <c r="AP487" s="272">
        <v>30</v>
      </c>
      <c r="AQ487" s="272">
        <v>49</v>
      </c>
      <c r="AR487" s="272">
        <v>0</v>
      </c>
      <c r="AS487" s="272">
        <v>235</v>
      </c>
      <c r="AT487" s="272">
        <v>2588</v>
      </c>
      <c r="AU487" s="272">
        <v>2316</v>
      </c>
      <c r="AV487" s="272">
        <v>52240</v>
      </c>
      <c r="AW487" s="272">
        <v>3326</v>
      </c>
      <c r="AX487" s="272">
        <v>32147</v>
      </c>
      <c r="AY487" s="272">
        <v>87713</v>
      </c>
      <c r="AZ487" s="272">
        <v>10128</v>
      </c>
      <c r="BA487" s="272">
        <v>7483</v>
      </c>
      <c r="BB487" s="272">
        <v>6261</v>
      </c>
      <c r="BC487" s="272">
        <v>4681</v>
      </c>
      <c r="BD487" s="272">
        <v>54050</v>
      </c>
      <c r="BE487" s="272">
        <v>44816</v>
      </c>
      <c r="BF487" s="272">
        <v>57122</v>
      </c>
      <c r="BG487" s="272">
        <v>33867</v>
      </c>
      <c r="BH487" s="272">
        <v>3907</v>
      </c>
      <c r="BI487" s="272">
        <v>1707</v>
      </c>
      <c r="BJ487" s="272" t="s">
        <v>44</v>
      </c>
      <c r="BK487" s="272" t="s">
        <v>44</v>
      </c>
      <c r="BL487" s="272" t="s">
        <v>44</v>
      </c>
      <c r="BM487" s="272" t="s">
        <v>44</v>
      </c>
      <c r="BN487" s="272" t="s">
        <v>44</v>
      </c>
      <c r="BO487" s="272" t="s">
        <v>44</v>
      </c>
      <c r="BP487" s="272" t="s">
        <v>44</v>
      </c>
      <c r="BQ487" s="272" t="s">
        <v>44</v>
      </c>
      <c r="BR487" s="272" t="s">
        <v>44</v>
      </c>
      <c r="BS487" s="272" t="s">
        <v>44</v>
      </c>
      <c r="BT487" s="272" t="s">
        <v>44</v>
      </c>
      <c r="BU487" s="272" t="s">
        <v>44</v>
      </c>
      <c r="BV487" s="272" t="s">
        <v>44</v>
      </c>
      <c r="BW487" s="272" t="s">
        <v>44</v>
      </c>
      <c r="BX487" s="272" t="s">
        <v>44</v>
      </c>
      <c r="BY487" s="272" t="s">
        <v>44</v>
      </c>
      <c r="BZ487" s="272" t="s">
        <v>44</v>
      </c>
      <c r="CA487" s="272" t="s">
        <v>44</v>
      </c>
      <c r="CB487" s="272" t="s">
        <v>44</v>
      </c>
      <c r="CC487" s="272" t="s">
        <v>44</v>
      </c>
      <c r="CD487" s="272" t="s">
        <v>44</v>
      </c>
      <c r="CE487" s="272" t="s">
        <v>44</v>
      </c>
      <c r="CF487" s="272" t="s">
        <v>44</v>
      </c>
      <c r="CG487" s="272" t="s">
        <v>44</v>
      </c>
      <c r="CH487" s="272" t="s">
        <v>44</v>
      </c>
      <c r="CI487" s="272" t="s">
        <v>44</v>
      </c>
      <c r="CJ487" s="272" t="s">
        <v>44</v>
      </c>
      <c r="CK487" s="272" t="s">
        <v>44</v>
      </c>
      <c r="CL487" s="272" t="s">
        <v>44</v>
      </c>
      <c r="CM487" s="272" t="s">
        <v>44</v>
      </c>
      <c r="CN487" s="272" t="s">
        <v>44</v>
      </c>
      <c r="CO487" s="272" t="s">
        <v>44</v>
      </c>
      <c r="CP487" s="272" t="s">
        <v>44</v>
      </c>
      <c r="CQ487" s="272" t="s">
        <v>44</v>
      </c>
      <c r="CR487" s="272" t="s">
        <v>44</v>
      </c>
      <c r="CS487" s="272" t="s">
        <v>44</v>
      </c>
      <c r="CT487" s="272" t="s">
        <v>44</v>
      </c>
      <c r="CU487" s="272" t="s">
        <v>44</v>
      </c>
      <c r="CV487" s="272" t="s">
        <v>44</v>
      </c>
      <c r="CW487" s="272" t="s">
        <v>44</v>
      </c>
      <c r="CX487" s="272">
        <v>195</v>
      </c>
      <c r="CY487" s="272">
        <v>52809</v>
      </c>
      <c r="CZ487" s="272">
        <v>271</v>
      </c>
      <c r="DA487" s="272">
        <v>534</v>
      </c>
      <c r="DB487" s="272">
        <v>3558</v>
      </c>
      <c r="DC487" s="272">
        <v>94566</v>
      </c>
      <c r="DD487" s="272">
        <v>27</v>
      </c>
      <c r="DE487" s="272">
        <v>50</v>
      </c>
      <c r="DF487" s="272">
        <v>98</v>
      </c>
      <c r="DG487" s="272">
        <v>66159</v>
      </c>
      <c r="DH487" s="272">
        <v>675</v>
      </c>
      <c r="DI487" s="272">
        <v>1213</v>
      </c>
      <c r="DJ487" s="272">
        <v>96</v>
      </c>
      <c r="DK487" s="272">
        <v>270</v>
      </c>
      <c r="DL487" s="250">
        <v>0</v>
      </c>
      <c r="DM487" s="250">
        <v>3749</v>
      </c>
      <c r="DN487" s="250">
        <v>0</v>
      </c>
      <c r="DO487" s="250">
        <v>1514</v>
      </c>
      <c r="DP487" s="250">
        <v>0</v>
      </c>
      <c r="DQ487" s="250">
        <v>0</v>
      </c>
      <c r="DR487" s="250">
        <v>0</v>
      </c>
      <c r="DS487" s="250">
        <v>14236531</v>
      </c>
      <c r="DT487" s="250">
        <v>3797</v>
      </c>
      <c r="DU487" s="250">
        <v>9317</v>
      </c>
      <c r="DV487" s="250">
        <v>0</v>
      </c>
      <c r="DW487" s="250">
        <v>0</v>
      </c>
      <c r="DX487" s="250">
        <v>0</v>
      </c>
      <c r="DY487" s="250">
        <v>9967677</v>
      </c>
      <c r="DZ487" s="250">
        <v>6584</v>
      </c>
      <c r="EA487" s="250">
        <v>15912</v>
      </c>
      <c r="EB487" s="155"/>
      <c r="EC487" s="75">
        <f t="shared" si="1091"/>
        <v>5</v>
      </c>
      <c r="ED487" s="74">
        <f t="shared" si="1092"/>
        <v>2019</v>
      </c>
      <c r="EE487" s="165">
        <f t="shared" si="1093"/>
        <v>43586</v>
      </c>
      <c r="EF487" s="157">
        <f t="shared" si="1094"/>
        <v>31</v>
      </c>
      <c r="EG487" s="156"/>
      <c r="EH487" s="166">
        <f>IFERROR(HLOOKUP(EH$1,$H$5:$FY$1802,MATCH($A487,$A$5:$A$1802,0),0)*HLOOKUP(EH$2,$H$5:$FY$1802,MATCH($A487,$A$5:$A$1802,0),0),$H$2)</f>
        <v>80524</v>
      </c>
      <c r="EI487" s="166">
        <f>IFERROR(HLOOKUP(EI$1,$H$5:$FY$1802,MATCH($A487,$A$5:$A$1802,0),0)*HLOOKUP(EI$2,$H$5:$FY$1802,MATCH($A487,$A$5:$A$1802,0),0),$H$2)</f>
        <v>241572</v>
      </c>
      <c r="EJ487" s="166">
        <f>IFERROR(HLOOKUP(EJ$1,$H$5:$FY$1802,MATCH($A487,$A$5:$A$1802,0),0)*HLOOKUP(EJ$2,$H$5:$FY$1802,MATCH($A487,$A$5:$A$1802,0),0),$H$2)</f>
        <v>966288</v>
      </c>
      <c r="EK487" s="166">
        <f>IFERROR(HLOOKUP(EK$1,$H$5:$FY$1802,MATCH($A487,$A$5:$A$1802,0),0)*HLOOKUP(EK$2,$H$5:$FY$1802,MATCH($A487,$A$5:$A$1802,0),0),$H$2)</f>
        <v>2898864</v>
      </c>
      <c r="EL487" s="166">
        <f>IFERROR(HLOOKUP(EL$1,$H$5:$FY$1802,MATCH($A487,$A$5:$A$1802,0),0)*HLOOKUP(EL$2,$H$5:$FY$1802,MATCH($A487,$A$5:$A$1802,0),0),$H$2)</f>
        <v>3844377</v>
      </c>
      <c r="EM487" s="166">
        <f>IFERROR(HLOOKUP(EM$1,$H$5:$FY$1802,MATCH($A487,$A$5:$A$1802,0),0)*HLOOKUP(EM$2,$H$5:$FY$1802,MATCH($A487,$A$5:$A$1802,0),0),$H$2)</f>
        <v>2812191</v>
      </c>
      <c r="EN487" s="166">
        <f>IFERROR(HLOOKUP(EN$1,$H$5:$FY$1802,MATCH($A487,$A$5:$A$1802,0),0)*HLOOKUP(EN$2,$H$5:$FY$1802,MATCH($A487,$A$5:$A$1802,0),0),$H$2)</f>
        <v>55006928</v>
      </c>
      <c r="EO487" s="166">
        <f>IFERROR(HLOOKUP(EO$1,$H$5:$FY$1802,MATCH($A487,$A$5:$A$1802,0),0)*HLOOKUP(EO$2,$H$5:$FY$1802,MATCH($A487,$A$5:$A$1802,0),0),$H$2)</f>
        <v>136305871</v>
      </c>
      <c r="EP487" s="166">
        <f>IFERROR(HLOOKUP(EP$1,$H$5:$FY$1802,MATCH($A487,$A$5:$A$1802,0),0)*HLOOKUP(EP$2,$H$5:$FY$1802,MATCH($A487,$A$5:$A$1802,0),0),$H$2)</f>
        <v>10159248</v>
      </c>
      <c r="EQ487" s="166" t="str">
        <f>IFERROR(HLOOKUP(EQ$1,$H$5:$FY$1802,MATCH($A487,$A$5:$A$1802,0),0)*HLOOKUP(EQ$2,$H$5:$FY$1802,MATCH($A487,$A$5:$A$1802,0),0),$H$2)</f>
        <v>-</v>
      </c>
      <c r="ER487" s="166" t="str">
        <f>IFERROR(HLOOKUP(ER$1,$H$5:$FY$1802,MATCH($A487,$A$5:$A$1802,0),0)*HLOOKUP(ER$2,$H$5:$FY$1802,MATCH($A487,$A$5:$A$1802,0),0),$H$2)</f>
        <v>-</v>
      </c>
      <c r="ES487" s="166" t="str">
        <f>IFERROR(HLOOKUP(ES$1,$H$5:$FY$1802,MATCH($A487,$A$5:$A$1802,0),0)*HLOOKUP(ES$2,$H$5:$FY$1802,MATCH($A487,$A$5:$A$1802,0),0),$H$2)</f>
        <v>-</v>
      </c>
      <c r="ET487" s="166" t="str">
        <f>IFERROR(HLOOKUP(ET$1,$H$5:$FY$1802,MATCH($A487,$A$5:$A$1802,0),0)*HLOOKUP(ET$2,$H$5:$FY$1802,MATCH($A487,$A$5:$A$1802,0),0),$H$2)</f>
        <v>-</v>
      </c>
      <c r="EU487" s="166" t="str">
        <f>IFERROR(HLOOKUP(EU$1,$H$5:$FY$1802,MATCH($A487,$A$5:$A$1802,0),0)*HLOOKUP(EU$2,$H$5:$FY$1802,MATCH($A487,$A$5:$A$1802,0),0),$H$2)</f>
        <v>-</v>
      </c>
      <c r="EV487" s="166" t="str">
        <f>IFERROR(HLOOKUP(EV$1,$H$5:$FY$1802,MATCH($A487,$A$5:$A$1802,0),0)*HLOOKUP(EV$2,$H$5:$FY$1802,MATCH($A487,$A$5:$A$1802,0),0),$H$2)</f>
        <v>-</v>
      </c>
      <c r="EW487" s="166" t="str">
        <f>IFERROR(HLOOKUP(EW$1,$H$5:$FY$1802,MATCH($A487,$A$5:$A$1802,0),0)*HLOOKUP(EW$2,$H$5:$FY$1802,MATCH($A487,$A$5:$A$1802,0),0),$H$2)</f>
        <v>-</v>
      </c>
      <c r="EX487" s="166" t="str">
        <f>IFERROR(HLOOKUP(EX$1,$H$5:$FY$1802,MATCH($A487,$A$5:$A$1802,0),0)*HLOOKUP(EX$2,$H$5:$FY$1802,MATCH($A487,$A$5:$A$1802,0),0),$H$2)</f>
        <v>-</v>
      </c>
      <c r="EY487" s="166" t="str">
        <f>IFERROR(HLOOKUP(EY$1,$H$5:$FY$1802,MATCH($A487,$A$5:$A$1802,0),0)*HLOOKUP(EY$2,$H$5:$FY$1802,MATCH($A487,$A$5:$A$1802,0),0),$H$2)</f>
        <v>-</v>
      </c>
      <c r="EZ487" s="166" t="str">
        <f>IFERROR(HLOOKUP(EZ$1,$H$5:$FY$1802,MATCH($A487,$A$5:$A$1802,0),0)*HLOOKUP(EZ$2,$H$5:$FY$1802,MATCH($A487,$A$5:$A$1802,0),0),$H$2)</f>
        <v>-</v>
      </c>
      <c r="FA487" s="166">
        <f>IFERROR(HLOOKUP(FA$1,$H$5:$FY$1802,MATCH($A487,$A$5:$A$1802,0),0)*HLOOKUP(FA$2,$H$5:$FY$1802,MATCH($A487,$A$5:$A$1802,0),0),$H$2)</f>
        <v>118874</v>
      </c>
      <c r="FB487" s="166">
        <f>IFERROR(HLOOKUP(FB$1,$H$5:$FY$1802,MATCH($A487,$A$5:$A$1802,0),0)*HLOOKUP(FB$2,$H$5:$FY$1802,MATCH($A487,$A$5:$A$1802,0),0),$H$2)</f>
        <v>104130</v>
      </c>
      <c r="FC487" s="166">
        <f>IFERROR(HLOOKUP(FC$1,$H$5:$FY$1802,MATCH($A487,$A$5:$A$1802,0),0)*HLOOKUP(FC$2,$H$5:$FY$1802,MATCH($A487,$A$5:$A$1802,0),0),$H$2)</f>
        <v>177900</v>
      </c>
      <c r="FD487" s="166">
        <f>IFERROR(HLOOKUP(FD$1,$H$5:$FY$1802,MATCH($A487,$A$5:$A$1802,0),0)*HLOOKUP(FD$2,$H$5:$FY$1802,MATCH($A487,$A$5:$A$1802,0),0),$H$2)</f>
        <v>0</v>
      </c>
      <c r="FE487" s="166">
        <f>IFERROR(HLOOKUP(FE$1,$H$5:$FY$1802,MATCH($A487,$A$5:$A$1802,0),0)*HLOOKUP(FE$2,$H$5:$FY$1802,MATCH($A487,$A$5:$A$1802,0),0),$H$2)</f>
        <v>34929433</v>
      </c>
      <c r="FF487" s="166">
        <f>IFERROR(HLOOKUP(FF$1,$H$5:$FY$1802,MATCH($A487,$A$5:$A$1802,0),0)*HLOOKUP(FF$2,$H$5:$FY$1802,MATCH($A487,$A$5:$A$1802,0),0),$H$2)</f>
        <v>0</v>
      </c>
      <c r="FG487" s="166">
        <f>IFERROR(HLOOKUP(FG$1,$H$5:$FY$1802,MATCH($A487,$A$5:$A$1802,0),0)*HLOOKUP(FG$2,$H$5:$FY$1802,MATCH($A487,$A$5:$A$1802,0),0),$H$2)</f>
        <v>24090768</v>
      </c>
      <c r="FH487" s="152"/>
      <c r="FI487" s="405">
        <f t="shared" si="1095"/>
        <v>1.8731274274089145</v>
      </c>
      <c r="FJ487" s="405">
        <f t="shared" si="1095"/>
        <v>1.3839467357129647</v>
      </c>
      <c r="FK487" s="405">
        <f t="shared" si="1096"/>
        <v>1.8323090430201932</v>
      </c>
      <c r="FL487" s="405">
        <f t="shared" si="1097"/>
        <v>1.3699151302311969</v>
      </c>
      <c r="FM487" s="405">
        <f t="shared" si="1098"/>
        <v>1.2685411190386782</v>
      </c>
      <c r="FN487" s="405">
        <f t="shared" si="1099"/>
        <v>1.0518212542245589</v>
      </c>
      <c r="FO487" s="405">
        <f t="shared" si="1100"/>
        <v>1.7554934079105073</v>
      </c>
      <c r="FP487" s="405">
        <f t="shared" si="1101"/>
        <v>1.0408125633854759</v>
      </c>
      <c r="FQ487" s="405">
        <f t="shared" si="1102"/>
        <v>2.4028290282902831</v>
      </c>
      <c r="FR487" s="405">
        <f t="shared" si="1103"/>
        <v>1.0498154981549817</v>
      </c>
      <c r="FS487" s="65"/>
    </row>
    <row r="488" spans="1:175" ht="10.35" customHeight="1" x14ac:dyDescent="0.2">
      <c r="A488" s="174" t="str">
        <f t="shared" si="1090"/>
        <v>2019-20MAYRX8</v>
      </c>
      <c r="B488" s="176" t="str">
        <f t="shared" si="1104"/>
        <v>2019-20</v>
      </c>
      <c r="C488" s="175" t="s">
        <v>840</v>
      </c>
      <c r="D488" s="176" t="str">
        <f>INDEX($FV$16:$FW$26,MATCH($F488,$FV$16:$FV$26,0),2)</f>
        <v>Y63</v>
      </c>
      <c r="E488" s="176" t="str">
        <f>VLOOKUP($D488,$FW$8:$FX$14,2,0)</f>
        <v>North East and Yorkshire</v>
      </c>
      <c r="F488" s="275" t="s">
        <v>869</v>
      </c>
      <c r="G488" s="275" t="s">
        <v>881</v>
      </c>
      <c r="H488" s="276">
        <v>95258</v>
      </c>
      <c r="I488" s="276">
        <v>61996</v>
      </c>
      <c r="J488" s="276">
        <v>97037</v>
      </c>
      <c r="K488" s="276">
        <v>2</v>
      </c>
      <c r="L488" s="276">
        <v>1</v>
      </c>
      <c r="M488" s="276">
        <v>1</v>
      </c>
      <c r="N488" s="276">
        <v>1</v>
      </c>
      <c r="O488" s="276">
        <v>32</v>
      </c>
      <c r="P488" s="276" t="s">
        <v>44</v>
      </c>
      <c r="Q488" s="276" t="s">
        <v>44</v>
      </c>
      <c r="R488" s="276" t="s">
        <v>44</v>
      </c>
      <c r="S488" s="276" t="s">
        <v>44</v>
      </c>
      <c r="T488" s="276">
        <v>68899</v>
      </c>
      <c r="U488" s="276">
        <v>5156</v>
      </c>
      <c r="V488" s="276">
        <v>3639</v>
      </c>
      <c r="W488" s="276">
        <v>38068</v>
      </c>
      <c r="X488" s="276">
        <v>12124</v>
      </c>
      <c r="Y488" s="276">
        <v>2410</v>
      </c>
      <c r="Z488" s="276">
        <v>2108862</v>
      </c>
      <c r="AA488" s="276">
        <v>409</v>
      </c>
      <c r="AB488" s="276">
        <v>716</v>
      </c>
      <c r="AC488" s="276">
        <v>1863737</v>
      </c>
      <c r="AD488" s="276">
        <v>512</v>
      </c>
      <c r="AE488" s="276">
        <v>943</v>
      </c>
      <c r="AF488" s="276">
        <v>43107315</v>
      </c>
      <c r="AG488" s="276">
        <v>1132</v>
      </c>
      <c r="AH488" s="276">
        <v>2310</v>
      </c>
      <c r="AI488" s="276">
        <v>32188226</v>
      </c>
      <c r="AJ488" s="276">
        <v>2655</v>
      </c>
      <c r="AK488" s="276">
        <v>6259</v>
      </c>
      <c r="AL488" s="276">
        <v>7702381</v>
      </c>
      <c r="AM488" s="276">
        <v>3196</v>
      </c>
      <c r="AN488" s="276">
        <v>7314</v>
      </c>
      <c r="AO488" s="276">
        <v>4684</v>
      </c>
      <c r="AP488" s="276">
        <v>808</v>
      </c>
      <c r="AQ488" s="276">
        <v>1202</v>
      </c>
      <c r="AR488" s="276">
        <v>4533</v>
      </c>
      <c r="AS488" s="276">
        <v>354</v>
      </c>
      <c r="AT488" s="276">
        <v>2320</v>
      </c>
      <c r="AU488" s="276">
        <v>1721</v>
      </c>
      <c r="AV488" s="276">
        <v>41554</v>
      </c>
      <c r="AW488" s="276">
        <v>6345</v>
      </c>
      <c r="AX488" s="276">
        <v>16316</v>
      </c>
      <c r="AY488" s="276">
        <v>64215</v>
      </c>
      <c r="AZ488" s="276">
        <v>9768</v>
      </c>
      <c r="BA488" s="276">
        <v>7836</v>
      </c>
      <c r="BB488" s="276">
        <v>6796</v>
      </c>
      <c r="BC488" s="276">
        <v>5554</v>
      </c>
      <c r="BD488" s="276">
        <v>50784</v>
      </c>
      <c r="BE488" s="276">
        <v>41782</v>
      </c>
      <c r="BF488" s="276">
        <v>20355</v>
      </c>
      <c r="BG488" s="276">
        <v>12918</v>
      </c>
      <c r="BH488" s="276">
        <v>3537</v>
      </c>
      <c r="BI488" s="276">
        <v>2539</v>
      </c>
      <c r="BJ488" s="276" t="s">
        <v>44</v>
      </c>
      <c r="BK488" s="276" t="s">
        <v>44</v>
      </c>
      <c r="BL488" s="276" t="s">
        <v>44</v>
      </c>
      <c r="BM488" s="276" t="s">
        <v>44</v>
      </c>
      <c r="BN488" s="276" t="s">
        <v>44</v>
      </c>
      <c r="BO488" s="276" t="s">
        <v>44</v>
      </c>
      <c r="BP488" s="276" t="s">
        <v>44</v>
      </c>
      <c r="BQ488" s="276" t="s">
        <v>44</v>
      </c>
      <c r="BR488" s="276" t="s">
        <v>44</v>
      </c>
      <c r="BS488" s="276" t="s">
        <v>44</v>
      </c>
      <c r="BT488" s="276" t="s">
        <v>44</v>
      </c>
      <c r="BU488" s="276" t="s">
        <v>44</v>
      </c>
      <c r="BV488" s="276" t="s">
        <v>44</v>
      </c>
      <c r="BW488" s="276" t="s">
        <v>44</v>
      </c>
      <c r="BX488" s="276" t="s">
        <v>44</v>
      </c>
      <c r="BY488" s="276" t="s">
        <v>44</v>
      </c>
      <c r="BZ488" s="276" t="s">
        <v>44</v>
      </c>
      <c r="CA488" s="276" t="s">
        <v>44</v>
      </c>
      <c r="CB488" s="276" t="s">
        <v>44</v>
      </c>
      <c r="CC488" s="276" t="s">
        <v>44</v>
      </c>
      <c r="CD488" s="276" t="s">
        <v>44</v>
      </c>
      <c r="CE488" s="276" t="s">
        <v>44</v>
      </c>
      <c r="CF488" s="276" t="s">
        <v>44</v>
      </c>
      <c r="CG488" s="276" t="s">
        <v>44</v>
      </c>
      <c r="CH488" s="276" t="s">
        <v>44</v>
      </c>
      <c r="CI488" s="276" t="s">
        <v>44</v>
      </c>
      <c r="CJ488" s="276" t="s">
        <v>44</v>
      </c>
      <c r="CK488" s="276" t="s">
        <v>44</v>
      </c>
      <c r="CL488" s="276" t="s">
        <v>44</v>
      </c>
      <c r="CM488" s="276" t="s">
        <v>44</v>
      </c>
      <c r="CN488" s="276" t="s">
        <v>44</v>
      </c>
      <c r="CO488" s="276" t="s">
        <v>44</v>
      </c>
      <c r="CP488" s="276" t="s">
        <v>44</v>
      </c>
      <c r="CQ488" s="276" t="s">
        <v>44</v>
      </c>
      <c r="CR488" s="276" t="s">
        <v>44</v>
      </c>
      <c r="CS488" s="276" t="s">
        <v>44</v>
      </c>
      <c r="CT488" s="276" t="s">
        <v>44</v>
      </c>
      <c r="CU488" s="276" t="s">
        <v>44</v>
      </c>
      <c r="CV488" s="276" t="s">
        <v>44</v>
      </c>
      <c r="CW488" s="276" t="s">
        <v>44</v>
      </c>
      <c r="CX488" s="276">
        <v>0</v>
      </c>
      <c r="CY488" s="276">
        <v>0</v>
      </c>
      <c r="CZ488" s="276">
        <v>0</v>
      </c>
      <c r="DA488" s="276">
        <v>0</v>
      </c>
      <c r="DB488" s="276">
        <v>3297</v>
      </c>
      <c r="DC488" s="276">
        <v>97842</v>
      </c>
      <c r="DD488" s="276">
        <v>30</v>
      </c>
      <c r="DE488" s="276">
        <v>50</v>
      </c>
      <c r="DF488" s="276">
        <v>49</v>
      </c>
      <c r="DG488" s="276">
        <v>69487</v>
      </c>
      <c r="DH488" s="276">
        <v>1418</v>
      </c>
      <c r="DI488" s="276">
        <v>3014</v>
      </c>
      <c r="DJ488" s="276">
        <v>40</v>
      </c>
      <c r="DK488" s="276">
        <v>26</v>
      </c>
      <c r="DL488" s="252">
        <v>3842</v>
      </c>
      <c r="DM488" s="252">
        <v>120</v>
      </c>
      <c r="DN488" s="252">
        <v>21</v>
      </c>
      <c r="DO488" s="252">
        <v>2448</v>
      </c>
      <c r="DP488" s="252">
        <v>15481068</v>
      </c>
      <c r="DQ488" s="252">
        <v>4029</v>
      </c>
      <c r="DR488" s="252">
        <v>8635</v>
      </c>
      <c r="DS488" s="252">
        <v>520003</v>
      </c>
      <c r="DT488" s="252">
        <v>4333</v>
      </c>
      <c r="DU488" s="252">
        <v>8282</v>
      </c>
      <c r="DV488" s="252">
        <v>146192</v>
      </c>
      <c r="DW488" s="252">
        <v>6962</v>
      </c>
      <c r="DX488" s="252">
        <v>11938</v>
      </c>
      <c r="DY488" s="252">
        <v>17936081</v>
      </c>
      <c r="DZ488" s="252">
        <v>7327</v>
      </c>
      <c r="EA488" s="252">
        <v>17034</v>
      </c>
      <c r="EB488" s="177"/>
      <c r="EC488" s="167">
        <f t="shared" si="1091"/>
        <v>5</v>
      </c>
      <c r="ED488" s="174">
        <f t="shared" si="1092"/>
        <v>2019</v>
      </c>
      <c r="EE488" s="173">
        <f t="shared" si="1093"/>
        <v>43586</v>
      </c>
      <c r="EF488" s="150">
        <f t="shared" si="1094"/>
        <v>31</v>
      </c>
      <c r="EG488" s="178"/>
      <c r="EH488" s="179">
        <f>IFERROR(HLOOKUP(EH$1,$H$5:$FY$1802,MATCH($A488,$A$5:$A$1802,0),0)*HLOOKUP(EH$2,$H$5:$FY$1802,MATCH($A488,$A$5:$A$1802,0),0),$H$2)</f>
        <v>61996</v>
      </c>
      <c r="EI488" s="179">
        <f>IFERROR(HLOOKUP(EI$1,$H$5:$FY$1802,MATCH($A488,$A$5:$A$1802,0),0)*HLOOKUP(EI$2,$H$5:$FY$1802,MATCH($A488,$A$5:$A$1802,0),0),$H$2)</f>
        <v>61996</v>
      </c>
      <c r="EJ488" s="179">
        <f>IFERROR(HLOOKUP(EJ$1,$H$5:$FY$1802,MATCH($A488,$A$5:$A$1802,0),0)*HLOOKUP(EJ$2,$H$5:$FY$1802,MATCH($A488,$A$5:$A$1802,0),0),$H$2)</f>
        <v>61996</v>
      </c>
      <c r="EK488" s="179">
        <f>IFERROR(HLOOKUP(EK$1,$H$5:$FY$1802,MATCH($A488,$A$5:$A$1802,0),0)*HLOOKUP(EK$2,$H$5:$FY$1802,MATCH($A488,$A$5:$A$1802,0),0),$H$2)</f>
        <v>1983872</v>
      </c>
      <c r="EL488" s="179">
        <f>IFERROR(HLOOKUP(EL$1,$H$5:$FY$1802,MATCH($A488,$A$5:$A$1802,0),0)*HLOOKUP(EL$2,$H$5:$FY$1802,MATCH($A488,$A$5:$A$1802,0),0),$H$2)</f>
        <v>3691696</v>
      </c>
      <c r="EM488" s="179">
        <f>IFERROR(HLOOKUP(EM$1,$H$5:$FY$1802,MATCH($A488,$A$5:$A$1802,0),0)*HLOOKUP(EM$2,$H$5:$FY$1802,MATCH($A488,$A$5:$A$1802,0),0),$H$2)</f>
        <v>3431577</v>
      </c>
      <c r="EN488" s="179">
        <f>IFERROR(HLOOKUP(EN$1,$H$5:$FY$1802,MATCH($A488,$A$5:$A$1802,0),0)*HLOOKUP(EN$2,$H$5:$FY$1802,MATCH($A488,$A$5:$A$1802,0),0),$H$2)</f>
        <v>87937080</v>
      </c>
      <c r="EO488" s="179">
        <f>IFERROR(HLOOKUP(EO$1,$H$5:$FY$1802,MATCH($A488,$A$5:$A$1802,0),0)*HLOOKUP(EO$2,$H$5:$FY$1802,MATCH($A488,$A$5:$A$1802,0),0),$H$2)</f>
        <v>75884116</v>
      </c>
      <c r="EP488" s="179">
        <f>IFERROR(HLOOKUP(EP$1,$H$5:$FY$1802,MATCH($A488,$A$5:$A$1802,0),0)*HLOOKUP(EP$2,$H$5:$FY$1802,MATCH($A488,$A$5:$A$1802,0),0),$H$2)</f>
        <v>17626740</v>
      </c>
      <c r="EQ488" s="179" t="str">
        <f>IFERROR(HLOOKUP(EQ$1,$H$5:$FY$1802,MATCH($A488,$A$5:$A$1802,0),0)*HLOOKUP(EQ$2,$H$5:$FY$1802,MATCH($A488,$A$5:$A$1802,0),0),$H$2)</f>
        <v>-</v>
      </c>
      <c r="ER488" s="179" t="str">
        <f>IFERROR(HLOOKUP(ER$1,$H$5:$FY$1802,MATCH($A488,$A$5:$A$1802,0),0)*HLOOKUP(ER$2,$H$5:$FY$1802,MATCH($A488,$A$5:$A$1802,0),0),$H$2)</f>
        <v>-</v>
      </c>
      <c r="ES488" s="179" t="str">
        <f>IFERROR(HLOOKUP(ES$1,$H$5:$FY$1802,MATCH($A488,$A$5:$A$1802,0),0)*HLOOKUP(ES$2,$H$5:$FY$1802,MATCH($A488,$A$5:$A$1802,0),0),$H$2)</f>
        <v>-</v>
      </c>
      <c r="ET488" s="179" t="str">
        <f>IFERROR(HLOOKUP(ET$1,$H$5:$FY$1802,MATCH($A488,$A$5:$A$1802,0),0)*HLOOKUP(ET$2,$H$5:$FY$1802,MATCH($A488,$A$5:$A$1802,0),0),$H$2)</f>
        <v>-</v>
      </c>
      <c r="EU488" s="179" t="str">
        <f>IFERROR(HLOOKUP(EU$1,$H$5:$FY$1802,MATCH($A488,$A$5:$A$1802,0),0)*HLOOKUP(EU$2,$H$5:$FY$1802,MATCH($A488,$A$5:$A$1802,0),0),$H$2)</f>
        <v>-</v>
      </c>
      <c r="EV488" s="179" t="str">
        <f>IFERROR(HLOOKUP(EV$1,$H$5:$FY$1802,MATCH($A488,$A$5:$A$1802,0),0)*HLOOKUP(EV$2,$H$5:$FY$1802,MATCH($A488,$A$5:$A$1802,0),0),$H$2)</f>
        <v>-</v>
      </c>
      <c r="EW488" s="179" t="str">
        <f>IFERROR(HLOOKUP(EW$1,$H$5:$FY$1802,MATCH($A488,$A$5:$A$1802,0),0)*HLOOKUP(EW$2,$H$5:$FY$1802,MATCH($A488,$A$5:$A$1802,0),0),$H$2)</f>
        <v>-</v>
      </c>
      <c r="EX488" s="179" t="str">
        <f>IFERROR(HLOOKUP(EX$1,$H$5:$FY$1802,MATCH($A488,$A$5:$A$1802,0),0)*HLOOKUP(EX$2,$H$5:$FY$1802,MATCH($A488,$A$5:$A$1802,0),0),$H$2)</f>
        <v>-</v>
      </c>
      <c r="EY488" s="179" t="str">
        <f>IFERROR(HLOOKUP(EY$1,$H$5:$FY$1802,MATCH($A488,$A$5:$A$1802,0),0)*HLOOKUP(EY$2,$H$5:$FY$1802,MATCH($A488,$A$5:$A$1802,0),0),$H$2)</f>
        <v>-</v>
      </c>
      <c r="EZ488" s="179" t="str">
        <f>IFERROR(HLOOKUP(EZ$1,$H$5:$FY$1802,MATCH($A488,$A$5:$A$1802,0),0)*HLOOKUP(EZ$2,$H$5:$FY$1802,MATCH($A488,$A$5:$A$1802,0),0),$H$2)</f>
        <v>-</v>
      </c>
      <c r="FA488" s="179">
        <f>IFERROR(HLOOKUP(FA$1,$H$5:$FY$1802,MATCH($A488,$A$5:$A$1802,0),0)*HLOOKUP(FA$2,$H$5:$FY$1802,MATCH($A488,$A$5:$A$1802,0),0),$H$2)</f>
        <v>147686</v>
      </c>
      <c r="FB488" s="179">
        <f>IFERROR(HLOOKUP(FB$1,$H$5:$FY$1802,MATCH($A488,$A$5:$A$1802,0),0)*HLOOKUP(FB$2,$H$5:$FY$1802,MATCH($A488,$A$5:$A$1802,0),0),$H$2)</f>
        <v>0</v>
      </c>
      <c r="FC488" s="179">
        <f>IFERROR(HLOOKUP(FC$1,$H$5:$FY$1802,MATCH($A488,$A$5:$A$1802,0),0)*HLOOKUP(FC$2,$H$5:$FY$1802,MATCH($A488,$A$5:$A$1802,0),0),$H$2)</f>
        <v>164850</v>
      </c>
      <c r="FD488" s="179">
        <f>IFERROR(HLOOKUP(FD$1,$H$5:$FY$1802,MATCH($A488,$A$5:$A$1802,0),0)*HLOOKUP(FD$2,$H$5:$FY$1802,MATCH($A488,$A$5:$A$1802,0),0),$H$2)</f>
        <v>33175670</v>
      </c>
      <c r="FE488" s="179">
        <f>IFERROR(HLOOKUP(FE$1,$H$5:$FY$1802,MATCH($A488,$A$5:$A$1802,0),0)*HLOOKUP(FE$2,$H$5:$FY$1802,MATCH($A488,$A$5:$A$1802,0),0),$H$2)</f>
        <v>993840</v>
      </c>
      <c r="FF488" s="179">
        <f>IFERROR(HLOOKUP(FF$1,$H$5:$FY$1802,MATCH($A488,$A$5:$A$1802,0),0)*HLOOKUP(FF$2,$H$5:$FY$1802,MATCH($A488,$A$5:$A$1802,0),0),$H$2)</f>
        <v>250698</v>
      </c>
      <c r="FG488" s="179">
        <f>IFERROR(HLOOKUP(FG$1,$H$5:$FY$1802,MATCH($A488,$A$5:$A$1802,0),0)*HLOOKUP(FG$2,$H$5:$FY$1802,MATCH($A488,$A$5:$A$1802,0),0),$H$2)</f>
        <v>41699232</v>
      </c>
      <c r="FH488" s="151"/>
      <c r="FI488" s="407">
        <f t="shared" si="1095"/>
        <v>1.8944918541505043</v>
      </c>
      <c r="FJ488" s="407">
        <f t="shared" si="1095"/>
        <v>1.5197827773467805</v>
      </c>
      <c r="FK488" s="407">
        <f t="shared" si="1096"/>
        <v>1.8675460291288815</v>
      </c>
      <c r="FL488" s="407">
        <f t="shared" si="1097"/>
        <v>1.5262434734817258</v>
      </c>
      <c r="FM488" s="407">
        <f t="shared" si="1098"/>
        <v>1.3340338341914468</v>
      </c>
      <c r="FN488" s="407">
        <f t="shared" si="1099"/>
        <v>1.0975622570137649</v>
      </c>
      <c r="FO488" s="407">
        <f t="shared" si="1100"/>
        <v>1.6789013526888816</v>
      </c>
      <c r="FP488" s="407">
        <f t="shared" si="1101"/>
        <v>1.0654899373144178</v>
      </c>
      <c r="FQ488" s="407">
        <f t="shared" si="1102"/>
        <v>1.4676348547717841</v>
      </c>
      <c r="FR488" s="407">
        <f t="shared" si="1103"/>
        <v>1.0535269709543569</v>
      </c>
      <c r="FS488" s="408"/>
    </row>
    <row r="489" spans="1:175" ht="10.35" customHeight="1" x14ac:dyDescent="0.2">
      <c r="A489" s="80" t="str">
        <f t="shared" si="1090"/>
        <v>2019-20JUNERX9</v>
      </c>
      <c r="B489" s="169" t="str">
        <f t="shared" si="1104"/>
        <v>2019-20</v>
      </c>
      <c r="C489" s="77" t="s">
        <v>843</v>
      </c>
      <c r="D489" s="169" t="str">
        <f>INDEX($FV$16:$FW$26,MATCH($F489,$FV$16:$FV$26,0),2)</f>
        <v>Y60</v>
      </c>
      <c r="E489" s="169" t="str">
        <f>VLOOKUP($D489,$FW$8:$FX$14,2,0)</f>
        <v>Midlands</v>
      </c>
      <c r="F489" s="269" t="s">
        <v>845</v>
      </c>
      <c r="G489" s="269" t="s">
        <v>871</v>
      </c>
      <c r="H489" s="270">
        <v>84022</v>
      </c>
      <c r="I489" s="270">
        <v>66933</v>
      </c>
      <c r="J489" s="270">
        <v>214027</v>
      </c>
      <c r="K489" s="270">
        <v>3</v>
      </c>
      <c r="L489" s="270">
        <v>2</v>
      </c>
      <c r="M489" s="270">
        <v>4</v>
      </c>
      <c r="N489" s="270">
        <v>4</v>
      </c>
      <c r="O489" s="270">
        <v>48</v>
      </c>
      <c r="P489" s="270" t="s">
        <v>44</v>
      </c>
      <c r="Q489" s="270" t="s">
        <v>44</v>
      </c>
      <c r="R489" s="270" t="s">
        <v>44</v>
      </c>
      <c r="S489" s="270" t="s">
        <v>44</v>
      </c>
      <c r="T489" s="270">
        <v>62329</v>
      </c>
      <c r="U489" s="270">
        <v>5972</v>
      </c>
      <c r="V489" s="270">
        <v>4034</v>
      </c>
      <c r="W489" s="270">
        <v>35277</v>
      </c>
      <c r="X489" s="270">
        <v>12144</v>
      </c>
      <c r="Y489" s="270">
        <v>653</v>
      </c>
      <c r="Z489" s="270">
        <v>2718670</v>
      </c>
      <c r="AA489" s="270">
        <v>455</v>
      </c>
      <c r="AB489" s="270">
        <v>823</v>
      </c>
      <c r="AC489" s="270">
        <v>3952686</v>
      </c>
      <c r="AD489" s="270">
        <v>980</v>
      </c>
      <c r="AE489" s="270">
        <v>2192</v>
      </c>
      <c r="AF489" s="270">
        <v>59741204</v>
      </c>
      <c r="AG489" s="270">
        <v>1693</v>
      </c>
      <c r="AH489" s="270">
        <v>3482</v>
      </c>
      <c r="AI489" s="270">
        <v>53203130</v>
      </c>
      <c r="AJ489" s="270">
        <v>4381</v>
      </c>
      <c r="AK489" s="270">
        <v>11074</v>
      </c>
      <c r="AL489" s="270">
        <v>3128215</v>
      </c>
      <c r="AM489" s="270">
        <v>4791</v>
      </c>
      <c r="AN489" s="270">
        <v>10321</v>
      </c>
      <c r="AO489" s="270">
        <v>5313</v>
      </c>
      <c r="AP489" s="270">
        <v>1843</v>
      </c>
      <c r="AQ489" s="270">
        <v>704</v>
      </c>
      <c r="AR489" s="270">
        <v>13</v>
      </c>
      <c r="AS489" s="270">
        <v>2149</v>
      </c>
      <c r="AT489" s="270">
        <v>617</v>
      </c>
      <c r="AU489" s="270">
        <v>27</v>
      </c>
      <c r="AV489" s="270">
        <v>38376</v>
      </c>
      <c r="AW489" s="270">
        <v>2785</v>
      </c>
      <c r="AX489" s="270">
        <v>15855</v>
      </c>
      <c r="AY489" s="270">
        <v>57016</v>
      </c>
      <c r="AZ489" s="270">
        <v>10913</v>
      </c>
      <c r="BA489" s="270">
        <v>8710</v>
      </c>
      <c r="BB489" s="270">
        <v>7534</v>
      </c>
      <c r="BC489" s="270">
        <v>6104</v>
      </c>
      <c r="BD489" s="270">
        <v>45477</v>
      </c>
      <c r="BE489" s="270">
        <v>37976</v>
      </c>
      <c r="BF489" s="270">
        <v>16632</v>
      </c>
      <c r="BG489" s="270">
        <v>12579</v>
      </c>
      <c r="BH489" s="270">
        <v>813</v>
      </c>
      <c r="BI489" s="270">
        <v>645</v>
      </c>
      <c r="BJ489" s="270" t="s">
        <v>44</v>
      </c>
      <c r="BK489" s="270" t="s">
        <v>44</v>
      </c>
      <c r="BL489" s="270" t="s">
        <v>44</v>
      </c>
      <c r="BM489" s="270" t="s">
        <v>44</v>
      </c>
      <c r="BN489" s="270" t="s">
        <v>44</v>
      </c>
      <c r="BO489" s="270" t="s">
        <v>44</v>
      </c>
      <c r="BP489" s="270" t="s">
        <v>44</v>
      </c>
      <c r="BQ489" s="270" t="s">
        <v>44</v>
      </c>
      <c r="BR489" s="270" t="s">
        <v>44</v>
      </c>
      <c r="BS489" s="270" t="s">
        <v>44</v>
      </c>
      <c r="BT489" s="270" t="s">
        <v>44</v>
      </c>
      <c r="BU489" s="270" t="s">
        <v>44</v>
      </c>
      <c r="BV489" s="270" t="s">
        <v>44</v>
      </c>
      <c r="BW489" s="270" t="s">
        <v>44</v>
      </c>
      <c r="BX489" s="270" t="s">
        <v>44</v>
      </c>
      <c r="BY489" s="270" t="s">
        <v>44</v>
      </c>
      <c r="BZ489" s="270" t="s">
        <v>44</v>
      </c>
      <c r="CA489" s="270" t="s">
        <v>44</v>
      </c>
      <c r="CB489" s="270" t="s">
        <v>44</v>
      </c>
      <c r="CC489" s="270" t="s">
        <v>44</v>
      </c>
      <c r="CD489" s="270" t="s">
        <v>44</v>
      </c>
      <c r="CE489" s="270" t="s">
        <v>44</v>
      </c>
      <c r="CF489" s="270" t="s">
        <v>44</v>
      </c>
      <c r="CG489" s="270" t="s">
        <v>44</v>
      </c>
      <c r="CH489" s="270" t="s">
        <v>44</v>
      </c>
      <c r="CI489" s="270" t="s">
        <v>44</v>
      </c>
      <c r="CJ489" s="270" t="s">
        <v>44</v>
      </c>
      <c r="CK489" s="270" t="s">
        <v>44</v>
      </c>
      <c r="CL489" s="270" t="s">
        <v>44</v>
      </c>
      <c r="CM489" s="270" t="s">
        <v>44</v>
      </c>
      <c r="CN489" s="270" t="s">
        <v>44</v>
      </c>
      <c r="CO489" s="270" t="s">
        <v>44</v>
      </c>
      <c r="CP489" s="270" t="s">
        <v>44</v>
      </c>
      <c r="CQ489" s="270" t="s">
        <v>44</v>
      </c>
      <c r="CR489" s="270" t="s">
        <v>44</v>
      </c>
      <c r="CS489" s="270" t="s">
        <v>44</v>
      </c>
      <c r="CT489" s="270" t="s">
        <v>44</v>
      </c>
      <c r="CU489" s="270" t="s">
        <v>44</v>
      </c>
      <c r="CV489" s="270" t="s">
        <v>44</v>
      </c>
      <c r="CW489" s="270" t="s">
        <v>44</v>
      </c>
      <c r="CX489" s="270">
        <v>285</v>
      </c>
      <c r="CY489" s="270">
        <v>84918</v>
      </c>
      <c r="CZ489" s="270">
        <v>298</v>
      </c>
      <c r="DA489" s="270">
        <v>511</v>
      </c>
      <c r="DB489" s="270">
        <v>2814</v>
      </c>
      <c r="DC489" s="270">
        <v>108245</v>
      </c>
      <c r="DD489" s="270">
        <v>38</v>
      </c>
      <c r="DE489" s="270">
        <v>74</v>
      </c>
      <c r="DF489" s="270">
        <v>30</v>
      </c>
      <c r="DG489" s="270">
        <v>42981</v>
      </c>
      <c r="DH489" s="270">
        <v>1433</v>
      </c>
      <c r="DI489" s="270">
        <v>2779</v>
      </c>
      <c r="DJ489" s="270">
        <v>27</v>
      </c>
      <c r="DK489" s="270">
        <v>0</v>
      </c>
      <c r="DL489" s="249">
        <v>383</v>
      </c>
      <c r="DM489" s="249">
        <v>534</v>
      </c>
      <c r="DN489" s="249">
        <v>3</v>
      </c>
      <c r="DO489" s="249">
        <v>2051</v>
      </c>
      <c r="DP489" s="249">
        <v>1988595</v>
      </c>
      <c r="DQ489" s="249">
        <v>5192</v>
      </c>
      <c r="DR489" s="249">
        <v>10305</v>
      </c>
      <c r="DS489" s="249">
        <v>2689127</v>
      </c>
      <c r="DT489" s="249">
        <v>5036</v>
      </c>
      <c r="DU489" s="249">
        <v>10352</v>
      </c>
      <c r="DV489" s="249">
        <v>9535</v>
      </c>
      <c r="DW489" s="249">
        <v>3178</v>
      </c>
      <c r="DX489" s="249">
        <v>3611</v>
      </c>
      <c r="DY489" s="249">
        <v>13860865</v>
      </c>
      <c r="DZ489" s="249">
        <v>6758</v>
      </c>
      <c r="EA489" s="249">
        <v>14015</v>
      </c>
      <c r="EB489" s="155"/>
      <c r="EC489" s="170">
        <f t="shared" si="1091"/>
        <v>6</v>
      </c>
      <c r="ED489" s="74">
        <f t="shared" si="1092"/>
        <v>2019</v>
      </c>
      <c r="EE489" s="165">
        <f t="shared" si="1093"/>
        <v>43617</v>
      </c>
      <c r="EF489" s="157">
        <f t="shared" si="1094"/>
        <v>30</v>
      </c>
      <c r="EG489" s="156"/>
      <c r="EH489" s="171">
        <f>IFERROR(HLOOKUP(EH$1,$H$5:$FY$1802,MATCH($A489,$A$5:$A$1802,0),0)*HLOOKUP(EH$2,$H$5:$FY$1802,MATCH($A489,$A$5:$A$1802,0),0),$H$2)</f>
        <v>133866</v>
      </c>
      <c r="EI489" s="171">
        <f>IFERROR(HLOOKUP(EI$1,$H$5:$FY$1802,MATCH($A489,$A$5:$A$1802,0),0)*HLOOKUP(EI$2,$H$5:$FY$1802,MATCH($A489,$A$5:$A$1802,0),0),$H$2)</f>
        <v>267732</v>
      </c>
      <c r="EJ489" s="171">
        <f>IFERROR(HLOOKUP(EJ$1,$H$5:$FY$1802,MATCH($A489,$A$5:$A$1802,0),0)*HLOOKUP(EJ$2,$H$5:$FY$1802,MATCH($A489,$A$5:$A$1802,0),0),$H$2)</f>
        <v>267732</v>
      </c>
      <c r="EK489" s="171">
        <f>IFERROR(HLOOKUP(EK$1,$H$5:$FY$1802,MATCH($A489,$A$5:$A$1802,0),0)*HLOOKUP(EK$2,$H$5:$FY$1802,MATCH($A489,$A$5:$A$1802,0),0),$H$2)</f>
        <v>3212784</v>
      </c>
      <c r="EL489" s="171">
        <f>IFERROR(HLOOKUP(EL$1,$H$5:$FY$1802,MATCH($A489,$A$5:$A$1802,0),0)*HLOOKUP(EL$2,$H$5:$FY$1802,MATCH($A489,$A$5:$A$1802,0),0),$H$2)</f>
        <v>4914956</v>
      </c>
      <c r="EM489" s="171">
        <f>IFERROR(HLOOKUP(EM$1,$H$5:$FY$1802,MATCH($A489,$A$5:$A$1802,0),0)*HLOOKUP(EM$2,$H$5:$FY$1802,MATCH($A489,$A$5:$A$1802,0),0),$H$2)</f>
        <v>8842528</v>
      </c>
      <c r="EN489" s="171">
        <f>IFERROR(HLOOKUP(EN$1,$H$5:$FY$1802,MATCH($A489,$A$5:$A$1802,0),0)*HLOOKUP(EN$2,$H$5:$FY$1802,MATCH($A489,$A$5:$A$1802,0),0),$H$2)</f>
        <v>122834514</v>
      </c>
      <c r="EO489" s="171">
        <f>IFERROR(HLOOKUP(EO$1,$H$5:$FY$1802,MATCH($A489,$A$5:$A$1802,0),0)*HLOOKUP(EO$2,$H$5:$FY$1802,MATCH($A489,$A$5:$A$1802,0),0),$H$2)</f>
        <v>134482656</v>
      </c>
      <c r="EP489" s="171">
        <f>IFERROR(HLOOKUP(EP$1,$H$5:$FY$1802,MATCH($A489,$A$5:$A$1802,0),0)*HLOOKUP(EP$2,$H$5:$FY$1802,MATCH($A489,$A$5:$A$1802,0),0),$H$2)</f>
        <v>6739613</v>
      </c>
      <c r="EQ489" s="171" t="str">
        <f>IFERROR(HLOOKUP(EQ$1,$H$5:$FY$1802,MATCH($A489,$A$5:$A$1802,0),0)*HLOOKUP(EQ$2,$H$5:$FY$1802,MATCH($A489,$A$5:$A$1802,0),0),$H$2)</f>
        <v>-</v>
      </c>
      <c r="ER489" s="171" t="str">
        <f>IFERROR(HLOOKUP(ER$1,$H$5:$FY$1802,MATCH($A489,$A$5:$A$1802,0),0)*HLOOKUP(ER$2,$H$5:$FY$1802,MATCH($A489,$A$5:$A$1802,0),0),$H$2)</f>
        <v>-</v>
      </c>
      <c r="ES489" s="171" t="str">
        <f>IFERROR(HLOOKUP(ES$1,$H$5:$FY$1802,MATCH($A489,$A$5:$A$1802,0),0)*HLOOKUP(ES$2,$H$5:$FY$1802,MATCH($A489,$A$5:$A$1802,0),0),$H$2)</f>
        <v>-</v>
      </c>
      <c r="ET489" s="171" t="str">
        <f>IFERROR(HLOOKUP(ET$1,$H$5:$FY$1802,MATCH($A489,$A$5:$A$1802,0),0)*HLOOKUP(ET$2,$H$5:$FY$1802,MATCH($A489,$A$5:$A$1802,0),0),$H$2)</f>
        <v>-</v>
      </c>
      <c r="EU489" s="171" t="str">
        <f>IFERROR(HLOOKUP(EU$1,$H$5:$FY$1802,MATCH($A489,$A$5:$A$1802,0),0)*HLOOKUP(EU$2,$H$5:$FY$1802,MATCH($A489,$A$5:$A$1802,0),0),$H$2)</f>
        <v>-</v>
      </c>
      <c r="EV489" s="171" t="str">
        <f>IFERROR(HLOOKUP(EV$1,$H$5:$FY$1802,MATCH($A489,$A$5:$A$1802,0),0)*HLOOKUP(EV$2,$H$5:$FY$1802,MATCH($A489,$A$5:$A$1802,0),0),$H$2)</f>
        <v>-</v>
      </c>
      <c r="EW489" s="171" t="str">
        <f>IFERROR(HLOOKUP(EW$1,$H$5:$FY$1802,MATCH($A489,$A$5:$A$1802,0),0)*HLOOKUP(EW$2,$H$5:$FY$1802,MATCH($A489,$A$5:$A$1802,0),0),$H$2)</f>
        <v>-</v>
      </c>
      <c r="EX489" s="171" t="str">
        <f>IFERROR(HLOOKUP(EX$1,$H$5:$FY$1802,MATCH($A489,$A$5:$A$1802,0),0)*HLOOKUP(EX$2,$H$5:$FY$1802,MATCH($A489,$A$5:$A$1802,0),0),$H$2)</f>
        <v>-</v>
      </c>
      <c r="EY489" s="171" t="str">
        <f>IFERROR(HLOOKUP(EY$1,$H$5:$FY$1802,MATCH($A489,$A$5:$A$1802,0),0)*HLOOKUP(EY$2,$H$5:$FY$1802,MATCH($A489,$A$5:$A$1802,0),0),$H$2)</f>
        <v>-</v>
      </c>
      <c r="EZ489" s="171" t="str">
        <f>IFERROR(HLOOKUP(EZ$1,$H$5:$FY$1802,MATCH($A489,$A$5:$A$1802,0),0)*HLOOKUP(EZ$2,$H$5:$FY$1802,MATCH($A489,$A$5:$A$1802,0),0),$H$2)</f>
        <v>-</v>
      </c>
      <c r="FA489" s="171">
        <f>IFERROR(HLOOKUP(FA$1,$H$5:$FY$1802,MATCH($A489,$A$5:$A$1802,0),0)*HLOOKUP(FA$2,$H$5:$FY$1802,MATCH($A489,$A$5:$A$1802,0),0),$H$2)</f>
        <v>83370</v>
      </c>
      <c r="FB489" s="171">
        <f>IFERROR(HLOOKUP(FB$1,$H$5:$FY$1802,MATCH($A489,$A$5:$A$1802,0),0)*HLOOKUP(FB$2,$H$5:$FY$1802,MATCH($A489,$A$5:$A$1802,0),0),$H$2)</f>
        <v>145635</v>
      </c>
      <c r="FC489" s="171">
        <f>IFERROR(HLOOKUP(FC$1,$H$5:$FY$1802,MATCH($A489,$A$5:$A$1802,0),0)*HLOOKUP(FC$2,$H$5:$FY$1802,MATCH($A489,$A$5:$A$1802,0),0),$H$2)</f>
        <v>208236</v>
      </c>
      <c r="FD489" s="171">
        <f>IFERROR(HLOOKUP(FD$1,$H$5:$FY$1802,MATCH($A489,$A$5:$A$1802,0),0)*HLOOKUP(FD$2,$H$5:$FY$1802,MATCH($A489,$A$5:$A$1802,0),0),$H$2)</f>
        <v>3946815</v>
      </c>
      <c r="FE489" s="171">
        <f>IFERROR(HLOOKUP(FE$1,$H$5:$FY$1802,MATCH($A489,$A$5:$A$1802,0),0)*HLOOKUP(FE$2,$H$5:$FY$1802,MATCH($A489,$A$5:$A$1802,0),0),$H$2)</f>
        <v>5527968</v>
      </c>
      <c r="FF489" s="171">
        <f>IFERROR(HLOOKUP(FF$1,$H$5:$FY$1802,MATCH($A489,$A$5:$A$1802,0),0)*HLOOKUP(FF$2,$H$5:$FY$1802,MATCH($A489,$A$5:$A$1802,0),0),$H$2)</f>
        <v>10833</v>
      </c>
      <c r="FG489" s="171">
        <f>IFERROR(HLOOKUP(FG$1,$H$5:$FY$1802,MATCH($A489,$A$5:$A$1802,0),0)*HLOOKUP(FG$2,$H$5:$FY$1802,MATCH($A489,$A$5:$A$1802,0),0),$H$2)</f>
        <v>28744765</v>
      </c>
      <c r="FH489" s="152"/>
      <c r="FI489" s="405">
        <f t="shared" si="1095"/>
        <v>1.8273610180843938</v>
      </c>
      <c r="FJ489" s="405">
        <f t="shared" si="1095"/>
        <v>1.4584728734092431</v>
      </c>
      <c r="FK489" s="405">
        <f t="shared" si="1096"/>
        <v>1.8676251859196826</v>
      </c>
      <c r="FL489" s="405">
        <f t="shared" si="1097"/>
        <v>1.5131383242439267</v>
      </c>
      <c r="FM489" s="405">
        <f t="shared" si="1098"/>
        <v>1.2891402330130113</v>
      </c>
      <c r="FN489" s="405">
        <f t="shared" si="1099"/>
        <v>1.0765087734217762</v>
      </c>
      <c r="FO489" s="405">
        <f t="shared" si="1100"/>
        <v>1.3695652173913044</v>
      </c>
      <c r="FP489" s="405">
        <f t="shared" si="1101"/>
        <v>1.0358201581027668</v>
      </c>
      <c r="FQ489" s="405">
        <f t="shared" si="1102"/>
        <v>1.2450229709035221</v>
      </c>
      <c r="FR489" s="405">
        <f t="shared" si="1103"/>
        <v>0.98774885145482394</v>
      </c>
      <c r="FS489" s="65"/>
    </row>
    <row r="490" spans="1:175" ht="10.35" customHeight="1" x14ac:dyDescent="0.2">
      <c r="A490" s="74" t="str">
        <f t="shared" si="1090"/>
        <v>2019-20JUNERYC</v>
      </c>
      <c r="B490" s="163" t="str">
        <f t="shared" si="1104"/>
        <v>2019-20</v>
      </c>
      <c r="C490" s="26" t="s">
        <v>843</v>
      </c>
      <c r="D490" s="163" t="str">
        <f>INDEX($FV$16:$FW$26,MATCH($F490,$FV$16:$FV$26,0),2)</f>
        <v>Y61</v>
      </c>
      <c r="E490" s="163" t="str">
        <f>VLOOKUP($D490,$FW$8:$FX$14,2,0)</f>
        <v>East of England</v>
      </c>
      <c r="F490" s="271" t="s">
        <v>849</v>
      </c>
      <c r="G490" s="271" t="s">
        <v>872</v>
      </c>
      <c r="H490" s="272">
        <v>105060</v>
      </c>
      <c r="I490" s="272">
        <v>68672</v>
      </c>
      <c r="J490" s="272">
        <v>592392</v>
      </c>
      <c r="K490" s="272">
        <v>9</v>
      </c>
      <c r="L490" s="272">
        <v>1</v>
      </c>
      <c r="M490" s="272">
        <v>25</v>
      </c>
      <c r="N490" s="272">
        <v>53</v>
      </c>
      <c r="O490" s="272">
        <v>114</v>
      </c>
      <c r="P490" s="272" t="s">
        <v>44</v>
      </c>
      <c r="Q490" s="272" t="s">
        <v>44</v>
      </c>
      <c r="R490" s="272" t="s">
        <v>44</v>
      </c>
      <c r="S490" s="272" t="s">
        <v>44</v>
      </c>
      <c r="T490" s="272">
        <v>69449</v>
      </c>
      <c r="U490" s="272">
        <v>6961</v>
      </c>
      <c r="V490" s="272">
        <v>4562</v>
      </c>
      <c r="W490" s="272">
        <v>40798</v>
      </c>
      <c r="X490" s="272">
        <v>11184</v>
      </c>
      <c r="Y490" s="272">
        <v>1864</v>
      </c>
      <c r="Z490" s="272">
        <v>3328397</v>
      </c>
      <c r="AA490" s="272">
        <v>478</v>
      </c>
      <c r="AB490" s="272">
        <v>865</v>
      </c>
      <c r="AC490" s="272">
        <v>3397917</v>
      </c>
      <c r="AD490" s="272">
        <v>745</v>
      </c>
      <c r="AE490" s="272">
        <v>1351</v>
      </c>
      <c r="AF490" s="272">
        <v>66762334</v>
      </c>
      <c r="AG490" s="272">
        <v>1636</v>
      </c>
      <c r="AH490" s="272">
        <v>3380</v>
      </c>
      <c r="AI490" s="272">
        <v>64819642</v>
      </c>
      <c r="AJ490" s="272">
        <v>5796</v>
      </c>
      <c r="AK490" s="272">
        <v>14901</v>
      </c>
      <c r="AL490" s="272">
        <v>10358840</v>
      </c>
      <c r="AM490" s="272">
        <v>5557</v>
      </c>
      <c r="AN490" s="272">
        <v>14829</v>
      </c>
      <c r="AO490" s="272">
        <v>4312</v>
      </c>
      <c r="AP490" s="272">
        <v>95</v>
      </c>
      <c r="AQ490" s="272">
        <v>3113</v>
      </c>
      <c r="AR490" s="272">
        <v>780</v>
      </c>
      <c r="AS490" s="272">
        <v>26</v>
      </c>
      <c r="AT490" s="272">
        <v>1078</v>
      </c>
      <c r="AU490" s="272">
        <v>1020</v>
      </c>
      <c r="AV490" s="272">
        <v>40512</v>
      </c>
      <c r="AW490" s="272">
        <v>1874</v>
      </c>
      <c r="AX490" s="272">
        <v>22751</v>
      </c>
      <c r="AY490" s="272">
        <v>65137</v>
      </c>
      <c r="AZ490" s="272">
        <v>16002</v>
      </c>
      <c r="BA490" s="272">
        <v>11414</v>
      </c>
      <c r="BB490" s="272">
        <v>10379</v>
      </c>
      <c r="BC490" s="272">
        <v>7587</v>
      </c>
      <c r="BD490" s="272">
        <v>63777</v>
      </c>
      <c r="BE490" s="272">
        <v>45978</v>
      </c>
      <c r="BF490" s="272">
        <v>21607</v>
      </c>
      <c r="BG490" s="272">
        <v>12138</v>
      </c>
      <c r="BH490" s="272">
        <v>3366</v>
      </c>
      <c r="BI490" s="272">
        <v>1993</v>
      </c>
      <c r="BJ490" s="272" t="s">
        <v>44</v>
      </c>
      <c r="BK490" s="272" t="s">
        <v>44</v>
      </c>
      <c r="BL490" s="272" t="s">
        <v>44</v>
      </c>
      <c r="BM490" s="272" t="s">
        <v>44</v>
      </c>
      <c r="BN490" s="272" t="s">
        <v>44</v>
      </c>
      <c r="BO490" s="272" t="s">
        <v>44</v>
      </c>
      <c r="BP490" s="272" t="s">
        <v>44</v>
      </c>
      <c r="BQ490" s="272" t="s">
        <v>44</v>
      </c>
      <c r="BR490" s="272" t="s">
        <v>44</v>
      </c>
      <c r="BS490" s="272" t="s">
        <v>44</v>
      </c>
      <c r="BT490" s="272" t="s">
        <v>44</v>
      </c>
      <c r="BU490" s="272" t="s">
        <v>44</v>
      </c>
      <c r="BV490" s="272" t="s">
        <v>44</v>
      </c>
      <c r="BW490" s="272" t="s">
        <v>44</v>
      </c>
      <c r="BX490" s="272" t="s">
        <v>44</v>
      </c>
      <c r="BY490" s="272" t="s">
        <v>44</v>
      </c>
      <c r="BZ490" s="272" t="s">
        <v>44</v>
      </c>
      <c r="CA490" s="272" t="s">
        <v>44</v>
      </c>
      <c r="CB490" s="272" t="s">
        <v>44</v>
      </c>
      <c r="CC490" s="272" t="s">
        <v>44</v>
      </c>
      <c r="CD490" s="272" t="s">
        <v>44</v>
      </c>
      <c r="CE490" s="272" t="s">
        <v>44</v>
      </c>
      <c r="CF490" s="272" t="s">
        <v>44</v>
      </c>
      <c r="CG490" s="272" t="s">
        <v>44</v>
      </c>
      <c r="CH490" s="272" t="s">
        <v>44</v>
      </c>
      <c r="CI490" s="272" t="s">
        <v>44</v>
      </c>
      <c r="CJ490" s="272" t="s">
        <v>44</v>
      </c>
      <c r="CK490" s="272" t="s">
        <v>44</v>
      </c>
      <c r="CL490" s="272" t="s">
        <v>44</v>
      </c>
      <c r="CM490" s="272" t="s">
        <v>44</v>
      </c>
      <c r="CN490" s="272" t="s">
        <v>44</v>
      </c>
      <c r="CO490" s="272" t="s">
        <v>44</v>
      </c>
      <c r="CP490" s="272" t="s">
        <v>44</v>
      </c>
      <c r="CQ490" s="272" t="s">
        <v>44</v>
      </c>
      <c r="CR490" s="272" t="s">
        <v>44</v>
      </c>
      <c r="CS490" s="272" t="s">
        <v>44</v>
      </c>
      <c r="CT490" s="272" t="s">
        <v>44</v>
      </c>
      <c r="CU490" s="272" t="s">
        <v>44</v>
      </c>
      <c r="CV490" s="272" t="s">
        <v>44</v>
      </c>
      <c r="CW490" s="272" t="s">
        <v>44</v>
      </c>
      <c r="CX490" s="272">
        <v>527</v>
      </c>
      <c r="CY490" s="272">
        <v>159943</v>
      </c>
      <c r="CZ490" s="272">
        <v>303</v>
      </c>
      <c r="DA490" s="272">
        <v>515</v>
      </c>
      <c r="DB490" s="272">
        <v>6602</v>
      </c>
      <c r="DC490" s="272">
        <v>268898</v>
      </c>
      <c r="DD490" s="272">
        <v>41</v>
      </c>
      <c r="DE490" s="272">
        <v>76</v>
      </c>
      <c r="DF490" s="272">
        <v>140</v>
      </c>
      <c r="DG490" s="272">
        <v>262402</v>
      </c>
      <c r="DH490" s="272">
        <v>1874</v>
      </c>
      <c r="DI490" s="272">
        <v>3705</v>
      </c>
      <c r="DJ490" s="272">
        <v>129</v>
      </c>
      <c r="DK490" s="272">
        <v>43</v>
      </c>
      <c r="DL490" s="250">
        <v>749</v>
      </c>
      <c r="DM490" s="250">
        <v>460</v>
      </c>
      <c r="DN490" s="250">
        <v>39</v>
      </c>
      <c r="DO490" s="250">
        <v>1146</v>
      </c>
      <c r="DP490" s="250">
        <v>6679620</v>
      </c>
      <c r="DQ490" s="250">
        <v>8918</v>
      </c>
      <c r="DR490" s="250">
        <v>20976</v>
      </c>
      <c r="DS490" s="250">
        <v>4167185</v>
      </c>
      <c r="DT490" s="250">
        <v>9059</v>
      </c>
      <c r="DU490" s="250">
        <v>20490</v>
      </c>
      <c r="DV490" s="250">
        <v>410084</v>
      </c>
      <c r="DW490" s="250">
        <v>10515</v>
      </c>
      <c r="DX490" s="250">
        <v>26458</v>
      </c>
      <c r="DY490" s="250">
        <v>12565723</v>
      </c>
      <c r="DZ490" s="250">
        <v>10965</v>
      </c>
      <c r="EA490" s="250">
        <v>25986</v>
      </c>
      <c r="EB490" s="155"/>
      <c r="EC490" s="75">
        <f t="shared" si="1091"/>
        <v>6</v>
      </c>
      <c r="ED490" s="74">
        <f t="shared" si="1092"/>
        <v>2019</v>
      </c>
      <c r="EE490" s="165">
        <f t="shared" si="1093"/>
        <v>43617</v>
      </c>
      <c r="EF490" s="157">
        <f t="shared" si="1094"/>
        <v>30</v>
      </c>
      <c r="EG490" s="156"/>
      <c r="EH490" s="166">
        <f>IFERROR(HLOOKUP(EH$1,$H$5:$FY$1802,MATCH($A490,$A$5:$A$1802,0),0)*HLOOKUP(EH$2,$H$5:$FY$1802,MATCH($A490,$A$5:$A$1802,0),0),$H$2)</f>
        <v>68672</v>
      </c>
      <c r="EI490" s="166">
        <f>IFERROR(HLOOKUP(EI$1,$H$5:$FY$1802,MATCH($A490,$A$5:$A$1802,0),0)*HLOOKUP(EI$2,$H$5:$FY$1802,MATCH($A490,$A$5:$A$1802,0),0),$H$2)</f>
        <v>1716800</v>
      </c>
      <c r="EJ490" s="166">
        <f>IFERROR(HLOOKUP(EJ$1,$H$5:$FY$1802,MATCH($A490,$A$5:$A$1802,0),0)*HLOOKUP(EJ$2,$H$5:$FY$1802,MATCH($A490,$A$5:$A$1802,0),0),$H$2)</f>
        <v>3639616</v>
      </c>
      <c r="EK490" s="166">
        <f>IFERROR(HLOOKUP(EK$1,$H$5:$FY$1802,MATCH($A490,$A$5:$A$1802,0),0)*HLOOKUP(EK$2,$H$5:$FY$1802,MATCH($A490,$A$5:$A$1802,0),0),$H$2)</f>
        <v>7828608</v>
      </c>
      <c r="EL490" s="166">
        <f>IFERROR(HLOOKUP(EL$1,$H$5:$FY$1802,MATCH($A490,$A$5:$A$1802,0),0)*HLOOKUP(EL$2,$H$5:$FY$1802,MATCH($A490,$A$5:$A$1802,0),0),$H$2)</f>
        <v>6021265</v>
      </c>
      <c r="EM490" s="166">
        <f>IFERROR(HLOOKUP(EM$1,$H$5:$FY$1802,MATCH($A490,$A$5:$A$1802,0),0)*HLOOKUP(EM$2,$H$5:$FY$1802,MATCH($A490,$A$5:$A$1802,0),0),$H$2)</f>
        <v>6163262</v>
      </c>
      <c r="EN490" s="166">
        <f>IFERROR(HLOOKUP(EN$1,$H$5:$FY$1802,MATCH($A490,$A$5:$A$1802,0),0)*HLOOKUP(EN$2,$H$5:$FY$1802,MATCH($A490,$A$5:$A$1802,0),0),$H$2)</f>
        <v>137897240</v>
      </c>
      <c r="EO490" s="166">
        <f>IFERROR(HLOOKUP(EO$1,$H$5:$FY$1802,MATCH($A490,$A$5:$A$1802,0),0)*HLOOKUP(EO$2,$H$5:$FY$1802,MATCH($A490,$A$5:$A$1802,0),0),$H$2)</f>
        <v>166652784</v>
      </c>
      <c r="EP490" s="166">
        <f>IFERROR(HLOOKUP(EP$1,$H$5:$FY$1802,MATCH($A490,$A$5:$A$1802,0),0)*HLOOKUP(EP$2,$H$5:$FY$1802,MATCH($A490,$A$5:$A$1802,0),0),$H$2)</f>
        <v>27641256</v>
      </c>
      <c r="EQ490" s="166" t="str">
        <f>IFERROR(HLOOKUP(EQ$1,$H$5:$FY$1802,MATCH($A490,$A$5:$A$1802,0),0)*HLOOKUP(EQ$2,$H$5:$FY$1802,MATCH($A490,$A$5:$A$1802,0),0),$H$2)</f>
        <v>-</v>
      </c>
      <c r="ER490" s="166" t="str">
        <f>IFERROR(HLOOKUP(ER$1,$H$5:$FY$1802,MATCH($A490,$A$5:$A$1802,0),0)*HLOOKUP(ER$2,$H$5:$FY$1802,MATCH($A490,$A$5:$A$1802,0),0),$H$2)</f>
        <v>-</v>
      </c>
      <c r="ES490" s="166" t="str">
        <f>IFERROR(HLOOKUP(ES$1,$H$5:$FY$1802,MATCH($A490,$A$5:$A$1802,0),0)*HLOOKUP(ES$2,$H$5:$FY$1802,MATCH($A490,$A$5:$A$1802,0),0),$H$2)</f>
        <v>-</v>
      </c>
      <c r="ET490" s="166" t="str">
        <f>IFERROR(HLOOKUP(ET$1,$H$5:$FY$1802,MATCH($A490,$A$5:$A$1802,0),0)*HLOOKUP(ET$2,$H$5:$FY$1802,MATCH($A490,$A$5:$A$1802,0),0),$H$2)</f>
        <v>-</v>
      </c>
      <c r="EU490" s="166" t="str">
        <f>IFERROR(HLOOKUP(EU$1,$H$5:$FY$1802,MATCH($A490,$A$5:$A$1802,0),0)*HLOOKUP(EU$2,$H$5:$FY$1802,MATCH($A490,$A$5:$A$1802,0),0),$H$2)</f>
        <v>-</v>
      </c>
      <c r="EV490" s="166" t="str">
        <f>IFERROR(HLOOKUP(EV$1,$H$5:$FY$1802,MATCH($A490,$A$5:$A$1802,0),0)*HLOOKUP(EV$2,$H$5:$FY$1802,MATCH($A490,$A$5:$A$1802,0),0),$H$2)</f>
        <v>-</v>
      </c>
      <c r="EW490" s="166" t="str">
        <f>IFERROR(HLOOKUP(EW$1,$H$5:$FY$1802,MATCH($A490,$A$5:$A$1802,0),0)*HLOOKUP(EW$2,$H$5:$FY$1802,MATCH($A490,$A$5:$A$1802,0),0),$H$2)</f>
        <v>-</v>
      </c>
      <c r="EX490" s="166" t="str">
        <f>IFERROR(HLOOKUP(EX$1,$H$5:$FY$1802,MATCH($A490,$A$5:$A$1802,0),0)*HLOOKUP(EX$2,$H$5:$FY$1802,MATCH($A490,$A$5:$A$1802,0),0),$H$2)</f>
        <v>-</v>
      </c>
      <c r="EY490" s="166" t="str">
        <f>IFERROR(HLOOKUP(EY$1,$H$5:$FY$1802,MATCH($A490,$A$5:$A$1802,0),0)*HLOOKUP(EY$2,$H$5:$FY$1802,MATCH($A490,$A$5:$A$1802,0),0),$H$2)</f>
        <v>-</v>
      </c>
      <c r="EZ490" s="166" t="str">
        <f>IFERROR(HLOOKUP(EZ$1,$H$5:$FY$1802,MATCH($A490,$A$5:$A$1802,0),0)*HLOOKUP(EZ$2,$H$5:$FY$1802,MATCH($A490,$A$5:$A$1802,0),0),$H$2)</f>
        <v>-</v>
      </c>
      <c r="FA490" s="166">
        <f>IFERROR(HLOOKUP(FA$1,$H$5:$FY$1802,MATCH($A490,$A$5:$A$1802,0),0)*HLOOKUP(FA$2,$H$5:$FY$1802,MATCH($A490,$A$5:$A$1802,0),0),$H$2)</f>
        <v>518700</v>
      </c>
      <c r="FB490" s="166">
        <f>IFERROR(HLOOKUP(FB$1,$H$5:$FY$1802,MATCH($A490,$A$5:$A$1802,0),0)*HLOOKUP(FB$2,$H$5:$FY$1802,MATCH($A490,$A$5:$A$1802,0),0),$H$2)</f>
        <v>271405</v>
      </c>
      <c r="FC490" s="166">
        <f>IFERROR(HLOOKUP(FC$1,$H$5:$FY$1802,MATCH($A490,$A$5:$A$1802,0),0)*HLOOKUP(FC$2,$H$5:$FY$1802,MATCH($A490,$A$5:$A$1802,0),0),$H$2)</f>
        <v>501752</v>
      </c>
      <c r="FD490" s="166">
        <f>IFERROR(HLOOKUP(FD$1,$H$5:$FY$1802,MATCH($A490,$A$5:$A$1802,0),0)*HLOOKUP(FD$2,$H$5:$FY$1802,MATCH($A490,$A$5:$A$1802,0),0),$H$2)</f>
        <v>15711024</v>
      </c>
      <c r="FE490" s="166">
        <f>IFERROR(HLOOKUP(FE$1,$H$5:$FY$1802,MATCH($A490,$A$5:$A$1802,0),0)*HLOOKUP(FE$2,$H$5:$FY$1802,MATCH($A490,$A$5:$A$1802,0),0),$H$2)</f>
        <v>9425400</v>
      </c>
      <c r="FF490" s="166">
        <f>IFERROR(HLOOKUP(FF$1,$H$5:$FY$1802,MATCH($A490,$A$5:$A$1802,0),0)*HLOOKUP(FF$2,$H$5:$FY$1802,MATCH($A490,$A$5:$A$1802,0),0),$H$2)</f>
        <v>1031862</v>
      </c>
      <c r="FG490" s="166">
        <f>IFERROR(HLOOKUP(FG$1,$H$5:$FY$1802,MATCH($A490,$A$5:$A$1802,0),0)*HLOOKUP(FG$2,$H$5:$FY$1802,MATCH($A490,$A$5:$A$1802,0),0),$H$2)</f>
        <v>29779956</v>
      </c>
      <c r="FH490" s="152"/>
      <c r="FI490" s="405">
        <f t="shared" si="1095"/>
        <v>2.2988076425800892</v>
      </c>
      <c r="FJ490" s="405">
        <f t="shared" si="1095"/>
        <v>1.6397069386582388</v>
      </c>
      <c r="FK490" s="405">
        <f t="shared" si="1096"/>
        <v>2.2750986409469531</v>
      </c>
      <c r="FL490" s="405">
        <f t="shared" si="1097"/>
        <v>1.6630863656291099</v>
      </c>
      <c r="FM490" s="405">
        <f t="shared" si="1098"/>
        <v>1.5632383940389234</v>
      </c>
      <c r="FN490" s="405">
        <f t="shared" si="1099"/>
        <v>1.1269670081866758</v>
      </c>
      <c r="FO490" s="405">
        <f t="shared" si="1100"/>
        <v>1.9319563662374821</v>
      </c>
      <c r="FP490" s="405">
        <f t="shared" si="1101"/>
        <v>1.0853004291845494</v>
      </c>
      <c r="FQ490" s="405">
        <f t="shared" si="1102"/>
        <v>1.805793991416309</v>
      </c>
      <c r="FR490" s="405">
        <f t="shared" si="1103"/>
        <v>1.069206008583691</v>
      </c>
      <c r="FS490" s="65"/>
    </row>
    <row r="491" spans="1:175" ht="10.35" customHeight="1" x14ac:dyDescent="0.2">
      <c r="A491" s="74" t="str">
        <f t="shared" si="1090"/>
        <v>2019-20JUNER1F</v>
      </c>
      <c r="B491" s="163" t="str">
        <f t="shared" si="1104"/>
        <v>2019-20</v>
      </c>
      <c r="C491" s="26" t="s">
        <v>843</v>
      </c>
      <c r="D491" s="163" t="str">
        <f>INDEX($FV$16:$FW$26,MATCH($F491,$FV$16:$FV$26,0),2)</f>
        <v>Y59</v>
      </c>
      <c r="E491" s="163" t="str">
        <f>VLOOKUP($D491,$FW$8:$FX$14,2,0)</f>
        <v>South East</v>
      </c>
      <c r="F491" s="271" t="s">
        <v>852</v>
      </c>
      <c r="G491" s="271" t="s">
        <v>873</v>
      </c>
      <c r="H491" s="272">
        <v>2753</v>
      </c>
      <c r="I491" s="272">
        <v>1568</v>
      </c>
      <c r="J491" s="272">
        <v>15092</v>
      </c>
      <c r="K491" s="272">
        <v>10</v>
      </c>
      <c r="L491" s="272">
        <v>1</v>
      </c>
      <c r="M491" s="272">
        <v>16</v>
      </c>
      <c r="N491" s="272">
        <v>51</v>
      </c>
      <c r="O491" s="272">
        <v>181</v>
      </c>
      <c r="P491" s="272" t="s">
        <v>44</v>
      </c>
      <c r="Q491" s="272" t="s">
        <v>44</v>
      </c>
      <c r="R491" s="272" t="s">
        <v>44</v>
      </c>
      <c r="S491" s="272" t="s">
        <v>44</v>
      </c>
      <c r="T491" s="272">
        <v>2011</v>
      </c>
      <c r="U491" s="272">
        <v>96</v>
      </c>
      <c r="V491" s="272">
        <v>65</v>
      </c>
      <c r="W491" s="272">
        <v>838</v>
      </c>
      <c r="X491" s="272">
        <v>728</v>
      </c>
      <c r="Y491" s="272">
        <v>83</v>
      </c>
      <c r="Z491" s="272">
        <v>59551</v>
      </c>
      <c r="AA491" s="272">
        <v>620</v>
      </c>
      <c r="AB491" s="272">
        <v>1233</v>
      </c>
      <c r="AC491" s="272">
        <v>43658</v>
      </c>
      <c r="AD491" s="272">
        <v>672</v>
      </c>
      <c r="AE491" s="272">
        <v>1234</v>
      </c>
      <c r="AF491" s="272">
        <v>1061684</v>
      </c>
      <c r="AG491" s="272">
        <v>1267</v>
      </c>
      <c r="AH491" s="272">
        <v>2662</v>
      </c>
      <c r="AI491" s="272">
        <v>2782910</v>
      </c>
      <c r="AJ491" s="272">
        <v>3823</v>
      </c>
      <c r="AK491" s="272">
        <v>9068</v>
      </c>
      <c r="AL491" s="272">
        <v>413781</v>
      </c>
      <c r="AM491" s="272">
        <v>4985</v>
      </c>
      <c r="AN491" s="272">
        <v>14521</v>
      </c>
      <c r="AO491" s="272">
        <v>150</v>
      </c>
      <c r="AP491" s="272">
        <v>1</v>
      </c>
      <c r="AQ491" s="272">
        <v>12</v>
      </c>
      <c r="AR491" s="272">
        <v>9</v>
      </c>
      <c r="AS491" s="272">
        <v>4</v>
      </c>
      <c r="AT491" s="272">
        <v>133</v>
      </c>
      <c r="AU491" s="272">
        <v>0</v>
      </c>
      <c r="AV491" s="272">
        <v>1196</v>
      </c>
      <c r="AW491" s="272">
        <v>32</v>
      </c>
      <c r="AX491" s="272">
        <v>633</v>
      </c>
      <c r="AY491" s="272">
        <v>1861</v>
      </c>
      <c r="AZ491" s="272">
        <v>151</v>
      </c>
      <c r="BA491" s="272">
        <v>126</v>
      </c>
      <c r="BB491" s="272">
        <v>100</v>
      </c>
      <c r="BC491" s="272">
        <v>84</v>
      </c>
      <c r="BD491" s="272">
        <v>964</v>
      </c>
      <c r="BE491" s="272">
        <v>890</v>
      </c>
      <c r="BF491" s="272">
        <v>887</v>
      </c>
      <c r="BG491" s="272">
        <v>761</v>
      </c>
      <c r="BH491" s="272">
        <v>91</v>
      </c>
      <c r="BI491" s="272">
        <v>85</v>
      </c>
      <c r="BJ491" s="272" t="s">
        <v>44</v>
      </c>
      <c r="BK491" s="272" t="s">
        <v>44</v>
      </c>
      <c r="BL491" s="272" t="s">
        <v>44</v>
      </c>
      <c r="BM491" s="272" t="s">
        <v>44</v>
      </c>
      <c r="BN491" s="272" t="s">
        <v>44</v>
      </c>
      <c r="BO491" s="272" t="s">
        <v>44</v>
      </c>
      <c r="BP491" s="272" t="s">
        <v>44</v>
      </c>
      <c r="BQ491" s="272" t="s">
        <v>44</v>
      </c>
      <c r="BR491" s="272" t="s">
        <v>44</v>
      </c>
      <c r="BS491" s="272" t="s">
        <v>44</v>
      </c>
      <c r="BT491" s="272" t="s">
        <v>44</v>
      </c>
      <c r="BU491" s="272" t="s">
        <v>44</v>
      </c>
      <c r="BV491" s="272" t="s">
        <v>44</v>
      </c>
      <c r="BW491" s="272" t="s">
        <v>44</v>
      </c>
      <c r="BX491" s="272" t="s">
        <v>44</v>
      </c>
      <c r="BY491" s="272" t="s">
        <v>44</v>
      </c>
      <c r="BZ491" s="272" t="s">
        <v>44</v>
      </c>
      <c r="CA491" s="272" t="s">
        <v>44</v>
      </c>
      <c r="CB491" s="272" t="s">
        <v>44</v>
      </c>
      <c r="CC491" s="272" t="s">
        <v>44</v>
      </c>
      <c r="CD491" s="272" t="s">
        <v>44</v>
      </c>
      <c r="CE491" s="272" t="s">
        <v>44</v>
      </c>
      <c r="CF491" s="272" t="s">
        <v>44</v>
      </c>
      <c r="CG491" s="272" t="s">
        <v>44</v>
      </c>
      <c r="CH491" s="272" t="s">
        <v>44</v>
      </c>
      <c r="CI491" s="272" t="s">
        <v>44</v>
      </c>
      <c r="CJ491" s="272" t="s">
        <v>44</v>
      </c>
      <c r="CK491" s="272" t="s">
        <v>44</v>
      </c>
      <c r="CL491" s="272" t="s">
        <v>44</v>
      </c>
      <c r="CM491" s="272" t="s">
        <v>44</v>
      </c>
      <c r="CN491" s="272" t="s">
        <v>44</v>
      </c>
      <c r="CO491" s="272" t="s">
        <v>44</v>
      </c>
      <c r="CP491" s="272" t="s">
        <v>44</v>
      </c>
      <c r="CQ491" s="272" t="s">
        <v>44</v>
      </c>
      <c r="CR491" s="272" t="s">
        <v>44</v>
      </c>
      <c r="CS491" s="272" t="s">
        <v>44</v>
      </c>
      <c r="CT491" s="272" t="s">
        <v>44</v>
      </c>
      <c r="CU491" s="272" t="s">
        <v>44</v>
      </c>
      <c r="CV491" s="272" t="s">
        <v>44</v>
      </c>
      <c r="CW491" s="272" t="s">
        <v>44</v>
      </c>
      <c r="CX491" s="272">
        <v>7</v>
      </c>
      <c r="CY491" s="272">
        <v>2907</v>
      </c>
      <c r="CZ491" s="272">
        <v>415</v>
      </c>
      <c r="DA491" s="272">
        <v>684</v>
      </c>
      <c r="DB491" s="272">
        <v>84</v>
      </c>
      <c r="DC491" s="272">
        <v>4516</v>
      </c>
      <c r="DD491" s="272">
        <v>54</v>
      </c>
      <c r="DE491" s="272">
        <v>99</v>
      </c>
      <c r="DF491" s="272">
        <v>0</v>
      </c>
      <c r="DG491" s="272">
        <v>0</v>
      </c>
      <c r="DH491" s="272">
        <v>0</v>
      </c>
      <c r="DI491" s="272">
        <v>0</v>
      </c>
      <c r="DJ491" s="272">
        <v>0</v>
      </c>
      <c r="DK491" s="272">
        <v>0</v>
      </c>
      <c r="DL491" s="250">
        <v>66</v>
      </c>
      <c r="DM491" s="250">
        <v>32</v>
      </c>
      <c r="DN491" s="250">
        <v>0</v>
      </c>
      <c r="DO491" s="250">
        <v>18</v>
      </c>
      <c r="DP491" s="250">
        <v>243480</v>
      </c>
      <c r="DQ491" s="250">
        <v>3689</v>
      </c>
      <c r="DR491" s="250">
        <v>6477</v>
      </c>
      <c r="DS491" s="250">
        <v>243801</v>
      </c>
      <c r="DT491" s="250">
        <v>7619</v>
      </c>
      <c r="DU491" s="250">
        <v>13390</v>
      </c>
      <c r="DV491" s="250">
        <v>0</v>
      </c>
      <c r="DW491" s="250">
        <v>0</v>
      </c>
      <c r="DX491" s="250">
        <v>0</v>
      </c>
      <c r="DY491" s="250">
        <v>102507</v>
      </c>
      <c r="DZ491" s="250">
        <v>5695</v>
      </c>
      <c r="EA491" s="250">
        <v>14663</v>
      </c>
      <c r="EB491" s="155"/>
      <c r="EC491" s="75">
        <f t="shared" si="1091"/>
        <v>6</v>
      </c>
      <c r="ED491" s="74">
        <f t="shared" si="1092"/>
        <v>2019</v>
      </c>
      <c r="EE491" s="165">
        <f t="shared" si="1093"/>
        <v>43617</v>
      </c>
      <c r="EF491" s="157">
        <f t="shared" si="1094"/>
        <v>30</v>
      </c>
      <c r="EG491" s="156"/>
      <c r="EH491" s="166">
        <f>IFERROR(HLOOKUP(EH$1,$H$5:$FY$1802,MATCH($A491,$A$5:$A$1802,0),0)*HLOOKUP(EH$2,$H$5:$FY$1802,MATCH($A491,$A$5:$A$1802,0),0),$H$2)</f>
        <v>1568</v>
      </c>
      <c r="EI491" s="166">
        <f>IFERROR(HLOOKUP(EI$1,$H$5:$FY$1802,MATCH($A491,$A$5:$A$1802,0),0)*HLOOKUP(EI$2,$H$5:$FY$1802,MATCH($A491,$A$5:$A$1802,0),0),$H$2)</f>
        <v>25088</v>
      </c>
      <c r="EJ491" s="166">
        <f>IFERROR(HLOOKUP(EJ$1,$H$5:$FY$1802,MATCH($A491,$A$5:$A$1802,0),0)*HLOOKUP(EJ$2,$H$5:$FY$1802,MATCH($A491,$A$5:$A$1802,0),0),$H$2)</f>
        <v>79968</v>
      </c>
      <c r="EK491" s="166">
        <f>IFERROR(HLOOKUP(EK$1,$H$5:$FY$1802,MATCH($A491,$A$5:$A$1802,0),0)*HLOOKUP(EK$2,$H$5:$FY$1802,MATCH($A491,$A$5:$A$1802,0),0),$H$2)</f>
        <v>283808</v>
      </c>
      <c r="EL491" s="166">
        <f>IFERROR(HLOOKUP(EL$1,$H$5:$FY$1802,MATCH($A491,$A$5:$A$1802,0),0)*HLOOKUP(EL$2,$H$5:$FY$1802,MATCH($A491,$A$5:$A$1802,0),0),$H$2)</f>
        <v>118368</v>
      </c>
      <c r="EM491" s="166">
        <f>IFERROR(HLOOKUP(EM$1,$H$5:$FY$1802,MATCH($A491,$A$5:$A$1802,0),0)*HLOOKUP(EM$2,$H$5:$FY$1802,MATCH($A491,$A$5:$A$1802,0),0),$H$2)</f>
        <v>80210</v>
      </c>
      <c r="EN491" s="166">
        <f>IFERROR(HLOOKUP(EN$1,$H$5:$FY$1802,MATCH($A491,$A$5:$A$1802,0),0)*HLOOKUP(EN$2,$H$5:$FY$1802,MATCH($A491,$A$5:$A$1802,0),0),$H$2)</f>
        <v>2230756</v>
      </c>
      <c r="EO491" s="166">
        <f>IFERROR(HLOOKUP(EO$1,$H$5:$FY$1802,MATCH($A491,$A$5:$A$1802,0),0)*HLOOKUP(EO$2,$H$5:$FY$1802,MATCH($A491,$A$5:$A$1802,0),0),$H$2)</f>
        <v>6601504</v>
      </c>
      <c r="EP491" s="166">
        <f>IFERROR(HLOOKUP(EP$1,$H$5:$FY$1802,MATCH($A491,$A$5:$A$1802,0),0)*HLOOKUP(EP$2,$H$5:$FY$1802,MATCH($A491,$A$5:$A$1802,0),0),$H$2)</f>
        <v>1205243</v>
      </c>
      <c r="EQ491" s="166" t="str">
        <f>IFERROR(HLOOKUP(EQ$1,$H$5:$FY$1802,MATCH($A491,$A$5:$A$1802,0),0)*HLOOKUP(EQ$2,$H$5:$FY$1802,MATCH($A491,$A$5:$A$1802,0),0),$H$2)</f>
        <v>-</v>
      </c>
      <c r="ER491" s="166" t="str">
        <f>IFERROR(HLOOKUP(ER$1,$H$5:$FY$1802,MATCH($A491,$A$5:$A$1802,0),0)*HLOOKUP(ER$2,$H$5:$FY$1802,MATCH($A491,$A$5:$A$1802,0),0),$H$2)</f>
        <v>-</v>
      </c>
      <c r="ES491" s="166" t="str">
        <f>IFERROR(HLOOKUP(ES$1,$H$5:$FY$1802,MATCH($A491,$A$5:$A$1802,0),0)*HLOOKUP(ES$2,$H$5:$FY$1802,MATCH($A491,$A$5:$A$1802,0),0),$H$2)</f>
        <v>-</v>
      </c>
      <c r="ET491" s="166" t="str">
        <f>IFERROR(HLOOKUP(ET$1,$H$5:$FY$1802,MATCH($A491,$A$5:$A$1802,0),0)*HLOOKUP(ET$2,$H$5:$FY$1802,MATCH($A491,$A$5:$A$1802,0),0),$H$2)</f>
        <v>-</v>
      </c>
      <c r="EU491" s="166" t="str">
        <f>IFERROR(HLOOKUP(EU$1,$H$5:$FY$1802,MATCH($A491,$A$5:$A$1802,0),0)*HLOOKUP(EU$2,$H$5:$FY$1802,MATCH($A491,$A$5:$A$1802,0),0),$H$2)</f>
        <v>-</v>
      </c>
      <c r="EV491" s="166" t="str">
        <f>IFERROR(HLOOKUP(EV$1,$H$5:$FY$1802,MATCH($A491,$A$5:$A$1802,0),0)*HLOOKUP(EV$2,$H$5:$FY$1802,MATCH($A491,$A$5:$A$1802,0),0),$H$2)</f>
        <v>-</v>
      </c>
      <c r="EW491" s="166" t="str">
        <f>IFERROR(HLOOKUP(EW$1,$H$5:$FY$1802,MATCH($A491,$A$5:$A$1802,0),0)*HLOOKUP(EW$2,$H$5:$FY$1802,MATCH($A491,$A$5:$A$1802,0),0),$H$2)</f>
        <v>-</v>
      </c>
      <c r="EX491" s="166" t="str">
        <f>IFERROR(HLOOKUP(EX$1,$H$5:$FY$1802,MATCH($A491,$A$5:$A$1802,0),0)*HLOOKUP(EX$2,$H$5:$FY$1802,MATCH($A491,$A$5:$A$1802,0),0),$H$2)</f>
        <v>-</v>
      </c>
      <c r="EY491" s="166" t="str">
        <f>IFERROR(HLOOKUP(EY$1,$H$5:$FY$1802,MATCH($A491,$A$5:$A$1802,0),0)*HLOOKUP(EY$2,$H$5:$FY$1802,MATCH($A491,$A$5:$A$1802,0),0),$H$2)</f>
        <v>-</v>
      </c>
      <c r="EZ491" s="166" t="str">
        <f>IFERROR(HLOOKUP(EZ$1,$H$5:$FY$1802,MATCH($A491,$A$5:$A$1802,0),0)*HLOOKUP(EZ$2,$H$5:$FY$1802,MATCH($A491,$A$5:$A$1802,0),0),$H$2)</f>
        <v>-</v>
      </c>
      <c r="FA491" s="166">
        <f>IFERROR(HLOOKUP(FA$1,$H$5:$FY$1802,MATCH($A491,$A$5:$A$1802,0),0)*HLOOKUP(FA$2,$H$5:$FY$1802,MATCH($A491,$A$5:$A$1802,0),0),$H$2)</f>
        <v>0</v>
      </c>
      <c r="FB491" s="166">
        <f>IFERROR(HLOOKUP(FB$1,$H$5:$FY$1802,MATCH($A491,$A$5:$A$1802,0),0)*HLOOKUP(FB$2,$H$5:$FY$1802,MATCH($A491,$A$5:$A$1802,0),0),$H$2)</f>
        <v>4788</v>
      </c>
      <c r="FC491" s="166">
        <f>IFERROR(HLOOKUP(FC$1,$H$5:$FY$1802,MATCH($A491,$A$5:$A$1802,0),0)*HLOOKUP(FC$2,$H$5:$FY$1802,MATCH($A491,$A$5:$A$1802,0),0),$H$2)</f>
        <v>8316</v>
      </c>
      <c r="FD491" s="166">
        <f>IFERROR(HLOOKUP(FD$1,$H$5:$FY$1802,MATCH($A491,$A$5:$A$1802,0),0)*HLOOKUP(FD$2,$H$5:$FY$1802,MATCH($A491,$A$5:$A$1802,0),0),$H$2)</f>
        <v>427482</v>
      </c>
      <c r="FE491" s="166">
        <f>IFERROR(HLOOKUP(FE$1,$H$5:$FY$1802,MATCH($A491,$A$5:$A$1802,0),0)*HLOOKUP(FE$2,$H$5:$FY$1802,MATCH($A491,$A$5:$A$1802,0),0),$H$2)</f>
        <v>428480</v>
      </c>
      <c r="FF491" s="166">
        <f>IFERROR(HLOOKUP(FF$1,$H$5:$FY$1802,MATCH($A491,$A$5:$A$1802,0),0)*HLOOKUP(FF$2,$H$5:$FY$1802,MATCH($A491,$A$5:$A$1802,0),0),$H$2)</f>
        <v>0</v>
      </c>
      <c r="FG491" s="166">
        <f>IFERROR(HLOOKUP(FG$1,$H$5:$FY$1802,MATCH($A491,$A$5:$A$1802,0),0)*HLOOKUP(FG$2,$H$5:$FY$1802,MATCH($A491,$A$5:$A$1802,0),0),$H$2)</f>
        <v>263934</v>
      </c>
      <c r="FH491" s="152"/>
      <c r="FI491" s="405">
        <f t="shared" si="1095"/>
        <v>1.5729166666666667</v>
      </c>
      <c r="FJ491" s="405">
        <f t="shared" si="1095"/>
        <v>1.3125</v>
      </c>
      <c r="FK491" s="405">
        <f t="shared" si="1096"/>
        <v>1.5384615384615385</v>
      </c>
      <c r="FL491" s="405">
        <f t="shared" si="1097"/>
        <v>1.2923076923076924</v>
      </c>
      <c r="FM491" s="405">
        <f t="shared" si="1098"/>
        <v>1.1503579952267302</v>
      </c>
      <c r="FN491" s="405">
        <f t="shared" si="1099"/>
        <v>1.0620525059665871</v>
      </c>
      <c r="FO491" s="405">
        <f t="shared" si="1100"/>
        <v>1.2184065934065933</v>
      </c>
      <c r="FP491" s="405">
        <f t="shared" si="1101"/>
        <v>1.0453296703296704</v>
      </c>
      <c r="FQ491" s="405">
        <f t="shared" si="1102"/>
        <v>1.0963855421686748</v>
      </c>
      <c r="FR491" s="405">
        <f t="shared" si="1103"/>
        <v>1.0240963855421688</v>
      </c>
      <c r="FS491" s="65"/>
    </row>
    <row r="492" spans="1:175" ht="10.35" customHeight="1" x14ac:dyDescent="0.2">
      <c r="A492" s="180" t="str">
        <f t="shared" si="1090"/>
        <v>2019-20JUNERRU</v>
      </c>
      <c r="B492" s="182" t="str">
        <f t="shared" si="1104"/>
        <v>2019-20</v>
      </c>
      <c r="C492" s="181" t="s">
        <v>843</v>
      </c>
      <c r="D492" s="182" t="str">
        <f>INDEX($FV$16:$FW$26,MATCH($F492,$FV$16:$FV$26,0),2)</f>
        <v>Y56</v>
      </c>
      <c r="E492" s="182" t="str">
        <f>VLOOKUP($D492,$FW$8:$FX$14,2,0)</f>
        <v>London</v>
      </c>
      <c r="F492" s="273" t="s">
        <v>855</v>
      </c>
      <c r="G492" s="273" t="s">
        <v>874</v>
      </c>
      <c r="H492" s="274">
        <v>169693</v>
      </c>
      <c r="I492" s="274">
        <v>135923</v>
      </c>
      <c r="J492" s="274">
        <v>2040745</v>
      </c>
      <c r="K492" s="274">
        <v>15</v>
      </c>
      <c r="L492" s="274">
        <v>0</v>
      </c>
      <c r="M492" s="274">
        <v>56</v>
      </c>
      <c r="N492" s="274">
        <v>101</v>
      </c>
      <c r="O492" s="274">
        <v>207</v>
      </c>
      <c r="P492" s="274" t="s">
        <v>44</v>
      </c>
      <c r="Q492" s="274" t="s">
        <v>44</v>
      </c>
      <c r="R492" s="274" t="s">
        <v>44</v>
      </c>
      <c r="S492" s="274" t="s">
        <v>44</v>
      </c>
      <c r="T492" s="274">
        <v>103371</v>
      </c>
      <c r="U492" s="274">
        <v>12511</v>
      </c>
      <c r="V492" s="274">
        <v>9283</v>
      </c>
      <c r="W492" s="274">
        <v>56879</v>
      </c>
      <c r="X492" s="274">
        <v>19811</v>
      </c>
      <c r="Y492" s="274">
        <v>2151</v>
      </c>
      <c r="Z492" s="274">
        <v>4982812</v>
      </c>
      <c r="AA492" s="274">
        <v>398</v>
      </c>
      <c r="AB492" s="274">
        <v>659</v>
      </c>
      <c r="AC492" s="274">
        <v>6616329</v>
      </c>
      <c r="AD492" s="274">
        <v>713</v>
      </c>
      <c r="AE492" s="274">
        <v>1217</v>
      </c>
      <c r="AF492" s="274">
        <v>73352507</v>
      </c>
      <c r="AG492" s="274">
        <v>1290</v>
      </c>
      <c r="AH492" s="274">
        <v>2679</v>
      </c>
      <c r="AI492" s="274">
        <v>78124050</v>
      </c>
      <c r="AJ492" s="274">
        <v>3943</v>
      </c>
      <c r="AK492" s="274">
        <v>9494</v>
      </c>
      <c r="AL492" s="274">
        <v>12197634</v>
      </c>
      <c r="AM492" s="274">
        <v>5671</v>
      </c>
      <c r="AN492" s="274">
        <v>12829</v>
      </c>
      <c r="AO492" s="274">
        <v>7681</v>
      </c>
      <c r="AP492" s="274">
        <v>230</v>
      </c>
      <c r="AQ492" s="274">
        <v>1274</v>
      </c>
      <c r="AR492" s="274">
        <v>2331</v>
      </c>
      <c r="AS492" s="274">
        <v>206</v>
      </c>
      <c r="AT492" s="274">
        <v>5971</v>
      </c>
      <c r="AU492" s="274">
        <v>0</v>
      </c>
      <c r="AV492" s="274">
        <v>61777</v>
      </c>
      <c r="AW492" s="274">
        <v>6439</v>
      </c>
      <c r="AX492" s="274">
        <v>27474</v>
      </c>
      <c r="AY492" s="274">
        <v>95690</v>
      </c>
      <c r="AZ492" s="274">
        <v>32619</v>
      </c>
      <c r="BA492" s="274">
        <v>25089</v>
      </c>
      <c r="BB492" s="274">
        <v>24074</v>
      </c>
      <c r="BC492" s="274">
        <v>18811</v>
      </c>
      <c r="BD492" s="274">
        <v>86084</v>
      </c>
      <c r="BE492" s="274">
        <v>64127</v>
      </c>
      <c r="BF492" s="274">
        <v>32134</v>
      </c>
      <c r="BG492" s="274">
        <v>22443</v>
      </c>
      <c r="BH492" s="274">
        <v>2880</v>
      </c>
      <c r="BI492" s="274">
        <v>2253</v>
      </c>
      <c r="BJ492" s="274" t="s">
        <v>44</v>
      </c>
      <c r="BK492" s="274" t="s">
        <v>44</v>
      </c>
      <c r="BL492" s="274" t="s">
        <v>44</v>
      </c>
      <c r="BM492" s="274" t="s">
        <v>44</v>
      </c>
      <c r="BN492" s="274" t="s">
        <v>44</v>
      </c>
      <c r="BO492" s="274" t="s">
        <v>44</v>
      </c>
      <c r="BP492" s="274" t="s">
        <v>44</v>
      </c>
      <c r="BQ492" s="274" t="s">
        <v>44</v>
      </c>
      <c r="BR492" s="274" t="s">
        <v>44</v>
      </c>
      <c r="BS492" s="274" t="s">
        <v>44</v>
      </c>
      <c r="BT492" s="274" t="s">
        <v>44</v>
      </c>
      <c r="BU492" s="274" t="s">
        <v>44</v>
      </c>
      <c r="BV492" s="274" t="s">
        <v>44</v>
      </c>
      <c r="BW492" s="274" t="s">
        <v>44</v>
      </c>
      <c r="BX492" s="274" t="s">
        <v>44</v>
      </c>
      <c r="BY492" s="274" t="s">
        <v>44</v>
      </c>
      <c r="BZ492" s="274" t="s">
        <v>44</v>
      </c>
      <c r="CA492" s="274" t="s">
        <v>44</v>
      </c>
      <c r="CB492" s="274" t="s">
        <v>44</v>
      </c>
      <c r="CC492" s="274" t="s">
        <v>44</v>
      </c>
      <c r="CD492" s="274" t="s">
        <v>44</v>
      </c>
      <c r="CE492" s="274" t="s">
        <v>44</v>
      </c>
      <c r="CF492" s="274" t="s">
        <v>44</v>
      </c>
      <c r="CG492" s="274" t="s">
        <v>44</v>
      </c>
      <c r="CH492" s="274" t="s">
        <v>44</v>
      </c>
      <c r="CI492" s="274" t="s">
        <v>44</v>
      </c>
      <c r="CJ492" s="274" t="s">
        <v>44</v>
      </c>
      <c r="CK492" s="274" t="s">
        <v>44</v>
      </c>
      <c r="CL492" s="274" t="s">
        <v>44</v>
      </c>
      <c r="CM492" s="274" t="s">
        <v>44</v>
      </c>
      <c r="CN492" s="274" t="s">
        <v>44</v>
      </c>
      <c r="CO492" s="274" t="s">
        <v>44</v>
      </c>
      <c r="CP492" s="274" t="s">
        <v>44</v>
      </c>
      <c r="CQ492" s="274" t="s">
        <v>44</v>
      </c>
      <c r="CR492" s="274" t="s">
        <v>44</v>
      </c>
      <c r="CS492" s="274" t="s">
        <v>44</v>
      </c>
      <c r="CT492" s="274" t="s">
        <v>44</v>
      </c>
      <c r="CU492" s="274" t="s">
        <v>44</v>
      </c>
      <c r="CV492" s="274" t="s">
        <v>44</v>
      </c>
      <c r="CW492" s="274" t="s">
        <v>44</v>
      </c>
      <c r="CX492" s="274">
        <v>620</v>
      </c>
      <c r="CY492" s="274">
        <v>187104</v>
      </c>
      <c r="CZ492" s="274">
        <v>302</v>
      </c>
      <c r="DA492" s="274">
        <v>528</v>
      </c>
      <c r="DB492" s="274">
        <v>7121</v>
      </c>
      <c r="DC492" s="274">
        <v>507131</v>
      </c>
      <c r="DD492" s="274">
        <v>71</v>
      </c>
      <c r="DE492" s="274">
        <v>150</v>
      </c>
      <c r="DF492" s="274">
        <v>126</v>
      </c>
      <c r="DG492" s="274">
        <v>346114</v>
      </c>
      <c r="DH492" s="274">
        <v>2747</v>
      </c>
      <c r="DI492" s="274">
        <v>6697</v>
      </c>
      <c r="DJ492" s="274">
        <v>119</v>
      </c>
      <c r="DK492" s="274">
        <v>17</v>
      </c>
      <c r="DL492" s="251">
        <v>542</v>
      </c>
      <c r="DM492" s="251">
        <v>1292</v>
      </c>
      <c r="DN492" s="251">
        <v>35</v>
      </c>
      <c r="DO492" s="251">
        <v>1227</v>
      </c>
      <c r="DP492" s="251">
        <v>3364747</v>
      </c>
      <c r="DQ492" s="251">
        <v>6208</v>
      </c>
      <c r="DR492" s="251">
        <v>11592</v>
      </c>
      <c r="DS492" s="251">
        <v>9367662</v>
      </c>
      <c r="DT492" s="251">
        <v>7251</v>
      </c>
      <c r="DU492" s="251">
        <v>13969</v>
      </c>
      <c r="DV492" s="251">
        <v>315642</v>
      </c>
      <c r="DW492" s="251">
        <v>9018</v>
      </c>
      <c r="DX492" s="251">
        <v>16848</v>
      </c>
      <c r="DY492" s="251">
        <v>11635150</v>
      </c>
      <c r="DZ492" s="251">
        <v>9483</v>
      </c>
      <c r="EA492" s="251">
        <v>17184</v>
      </c>
      <c r="EB492" s="183"/>
      <c r="EC492" s="184">
        <f t="shared" si="1091"/>
        <v>6</v>
      </c>
      <c r="ED492" s="180">
        <f t="shared" si="1092"/>
        <v>2019</v>
      </c>
      <c r="EE492" s="185">
        <f t="shared" si="1093"/>
        <v>43617</v>
      </c>
      <c r="EF492" s="186">
        <f t="shared" si="1094"/>
        <v>30</v>
      </c>
      <c r="EG492" s="187"/>
      <c r="EH492" s="188">
        <f>IFERROR(HLOOKUP(EH$1,$H$5:$FY$1802,MATCH($A492,$A$5:$A$1802,0),0)*HLOOKUP(EH$2,$H$5:$FY$1802,MATCH($A492,$A$5:$A$1802,0),0),$H$2)</f>
        <v>0</v>
      </c>
      <c r="EI492" s="188">
        <f>IFERROR(HLOOKUP(EI$1,$H$5:$FY$1802,MATCH($A492,$A$5:$A$1802,0),0)*HLOOKUP(EI$2,$H$5:$FY$1802,MATCH($A492,$A$5:$A$1802,0),0),$H$2)</f>
        <v>7611688</v>
      </c>
      <c r="EJ492" s="188">
        <f>IFERROR(HLOOKUP(EJ$1,$H$5:$FY$1802,MATCH($A492,$A$5:$A$1802,0),0)*HLOOKUP(EJ$2,$H$5:$FY$1802,MATCH($A492,$A$5:$A$1802,0),0),$H$2)</f>
        <v>13728223</v>
      </c>
      <c r="EK492" s="188">
        <f>IFERROR(HLOOKUP(EK$1,$H$5:$FY$1802,MATCH($A492,$A$5:$A$1802,0),0)*HLOOKUP(EK$2,$H$5:$FY$1802,MATCH($A492,$A$5:$A$1802,0),0),$H$2)</f>
        <v>28136061</v>
      </c>
      <c r="EL492" s="188">
        <f>IFERROR(HLOOKUP(EL$1,$H$5:$FY$1802,MATCH($A492,$A$5:$A$1802,0),0)*HLOOKUP(EL$2,$H$5:$FY$1802,MATCH($A492,$A$5:$A$1802,0),0),$H$2)</f>
        <v>8244749</v>
      </c>
      <c r="EM492" s="188">
        <f>IFERROR(HLOOKUP(EM$1,$H$5:$FY$1802,MATCH($A492,$A$5:$A$1802,0),0)*HLOOKUP(EM$2,$H$5:$FY$1802,MATCH($A492,$A$5:$A$1802,0),0),$H$2)</f>
        <v>11297411</v>
      </c>
      <c r="EN492" s="188">
        <f>IFERROR(HLOOKUP(EN$1,$H$5:$FY$1802,MATCH($A492,$A$5:$A$1802,0),0)*HLOOKUP(EN$2,$H$5:$FY$1802,MATCH($A492,$A$5:$A$1802,0),0),$H$2)</f>
        <v>152378841</v>
      </c>
      <c r="EO492" s="188">
        <f>IFERROR(HLOOKUP(EO$1,$H$5:$FY$1802,MATCH($A492,$A$5:$A$1802,0),0)*HLOOKUP(EO$2,$H$5:$FY$1802,MATCH($A492,$A$5:$A$1802,0),0),$H$2)</f>
        <v>188085634</v>
      </c>
      <c r="EP492" s="188">
        <f>IFERROR(HLOOKUP(EP$1,$H$5:$FY$1802,MATCH($A492,$A$5:$A$1802,0),0)*HLOOKUP(EP$2,$H$5:$FY$1802,MATCH($A492,$A$5:$A$1802,0),0),$H$2)</f>
        <v>27595179</v>
      </c>
      <c r="EQ492" s="188" t="str">
        <f>IFERROR(HLOOKUP(EQ$1,$H$5:$FY$1802,MATCH($A492,$A$5:$A$1802,0),0)*HLOOKUP(EQ$2,$H$5:$FY$1802,MATCH($A492,$A$5:$A$1802,0),0),$H$2)</f>
        <v>-</v>
      </c>
      <c r="ER492" s="188" t="str">
        <f>IFERROR(HLOOKUP(ER$1,$H$5:$FY$1802,MATCH($A492,$A$5:$A$1802,0),0)*HLOOKUP(ER$2,$H$5:$FY$1802,MATCH($A492,$A$5:$A$1802,0),0),$H$2)</f>
        <v>-</v>
      </c>
      <c r="ES492" s="188" t="str">
        <f>IFERROR(HLOOKUP(ES$1,$H$5:$FY$1802,MATCH($A492,$A$5:$A$1802,0),0)*HLOOKUP(ES$2,$H$5:$FY$1802,MATCH($A492,$A$5:$A$1802,0),0),$H$2)</f>
        <v>-</v>
      </c>
      <c r="ET492" s="188" t="str">
        <f>IFERROR(HLOOKUP(ET$1,$H$5:$FY$1802,MATCH($A492,$A$5:$A$1802,0),0)*HLOOKUP(ET$2,$H$5:$FY$1802,MATCH($A492,$A$5:$A$1802,0),0),$H$2)</f>
        <v>-</v>
      </c>
      <c r="EU492" s="188" t="str">
        <f>IFERROR(HLOOKUP(EU$1,$H$5:$FY$1802,MATCH($A492,$A$5:$A$1802,0),0)*HLOOKUP(EU$2,$H$5:$FY$1802,MATCH($A492,$A$5:$A$1802,0),0),$H$2)</f>
        <v>-</v>
      </c>
      <c r="EV492" s="188" t="str">
        <f>IFERROR(HLOOKUP(EV$1,$H$5:$FY$1802,MATCH($A492,$A$5:$A$1802,0),0)*HLOOKUP(EV$2,$H$5:$FY$1802,MATCH($A492,$A$5:$A$1802,0),0),$H$2)</f>
        <v>-</v>
      </c>
      <c r="EW492" s="188" t="str">
        <f>IFERROR(HLOOKUP(EW$1,$H$5:$FY$1802,MATCH($A492,$A$5:$A$1802,0),0)*HLOOKUP(EW$2,$H$5:$FY$1802,MATCH($A492,$A$5:$A$1802,0),0),$H$2)</f>
        <v>-</v>
      </c>
      <c r="EX492" s="188" t="str">
        <f>IFERROR(HLOOKUP(EX$1,$H$5:$FY$1802,MATCH($A492,$A$5:$A$1802,0),0)*HLOOKUP(EX$2,$H$5:$FY$1802,MATCH($A492,$A$5:$A$1802,0),0),$H$2)</f>
        <v>-</v>
      </c>
      <c r="EY492" s="188" t="str">
        <f>IFERROR(HLOOKUP(EY$1,$H$5:$FY$1802,MATCH($A492,$A$5:$A$1802,0),0)*HLOOKUP(EY$2,$H$5:$FY$1802,MATCH($A492,$A$5:$A$1802,0),0),$H$2)</f>
        <v>-</v>
      </c>
      <c r="EZ492" s="188" t="str">
        <f>IFERROR(HLOOKUP(EZ$1,$H$5:$FY$1802,MATCH($A492,$A$5:$A$1802,0),0)*HLOOKUP(EZ$2,$H$5:$FY$1802,MATCH($A492,$A$5:$A$1802,0),0),$H$2)</f>
        <v>-</v>
      </c>
      <c r="FA492" s="188">
        <f>IFERROR(HLOOKUP(FA$1,$H$5:$FY$1802,MATCH($A492,$A$5:$A$1802,0),0)*HLOOKUP(FA$2,$H$5:$FY$1802,MATCH($A492,$A$5:$A$1802,0),0),$H$2)</f>
        <v>843822</v>
      </c>
      <c r="FB492" s="188">
        <f>IFERROR(HLOOKUP(FB$1,$H$5:$FY$1802,MATCH($A492,$A$5:$A$1802,0),0)*HLOOKUP(FB$2,$H$5:$FY$1802,MATCH($A492,$A$5:$A$1802,0),0),$H$2)</f>
        <v>327360</v>
      </c>
      <c r="FC492" s="188">
        <f>IFERROR(HLOOKUP(FC$1,$H$5:$FY$1802,MATCH($A492,$A$5:$A$1802,0),0)*HLOOKUP(FC$2,$H$5:$FY$1802,MATCH($A492,$A$5:$A$1802,0),0),$H$2)</f>
        <v>1068150</v>
      </c>
      <c r="FD492" s="188">
        <f>IFERROR(HLOOKUP(FD$1,$H$5:$FY$1802,MATCH($A492,$A$5:$A$1802,0),0)*HLOOKUP(FD$2,$H$5:$FY$1802,MATCH($A492,$A$5:$A$1802,0),0),$H$2)</f>
        <v>6282864</v>
      </c>
      <c r="FE492" s="188">
        <f>IFERROR(HLOOKUP(FE$1,$H$5:$FY$1802,MATCH($A492,$A$5:$A$1802,0),0)*HLOOKUP(FE$2,$H$5:$FY$1802,MATCH($A492,$A$5:$A$1802,0),0),$H$2)</f>
        <v>18047948</v>
      </c>
      <c r="FF492" s="188">
        <f>IFERROR(HLOOKUP(FF$1,$H$5:$FY$1802,MATCH($A492,$A$5:$A$1802,0),0)*HLOOKUP(FF$2,$H$5:$FY$1802,MATCH($A492,$A$5:$A$1802,0),0),$H$2)</f>
        <v>589680</v>
      </c>
      <c r="FG492" s="188">
        <f>IFERROR(HLOOKUP(FG$1,$H$5:$FY$1802,MATCH($A492,$A$5:$A$1802,0),0)*HLOOKUP(FG$2,$H$5:$FY$1802,MATCH($A492,$A$5:$A$1802,0),0),$H$2)</f>
        <v>21084768</v>
      </c>
      <c r="FH492" s="189"/>
      <c r="FI492" s="406">
        <f t="shared" si="1095"/>
        <v>2.6072256414355368</v>
      </c>
      <c r="FJ492" s="406">
        <f t="shared" si="1095"/>
        <v>2.0053552873471343</v>
      </c>
      <c r="FK492" s="406">
        <f t="shared" si="1096"/>
        <v>2.5933426693956694</v>
      </c>
      <c r="FL492" s="406">
        <f t="shared" si="1097"/>
        <v>2.0263923300657116</v>
      </c>
      <c r="FM492" s="406">
        <f t="shared" si="1098"/>
        <v>1.513458394134918</v>
      </c>
      <c r="FN492" s="406">
        <f t="shared" si="1099"/>
        <v>1.1274284006399551</v>
      </c>
      <c r="FO492" s="406">
        <f t="shared" si="1100"/>
        <v>1.6220281661703093</v>
      </c>
      <c r="FP492" s="406">
        <f t="shared" si="1101"/>
        <v>1.1328554843268892</v>
      </c>
      <c r="FQ492" s="406">
        <f t="shared" si="1102"/>
        <v>1.3389121338912133</v>
      </c>
      <c r="FR492" s="406">
        <f t="shared" si="1103"/>
        <v>1.0474198047419805</v>
      </c>
      <c r="FS492" s="410"/>
    </row>
    <row r="493" spans="1:175" ht="10.35" customHeight="1" x14ac:dyDescent="0.2">
      <c r="A493" s="74" t="str">
        <f t="shared" si="1090"/>
        <v>2019-20JUNERX6</v>
      </c>
      <c r="B493" s="163" t="str">
        <f t="shared" si="1104"/>
        <v>2019-20</v>
      </c>
      <c r="C493" s="26" t="s">
        <v>843</v>
      </c>
      <c r="D493" s="163" t="str">
        <f>INDEX($FV$16:$FW$26,MATCH($F493,$FV$16:$FV$26,0),2)</f>
        <v>Y63</v>
      </c>
      <c r="E493" s="163" t="str">
        <f>VLOOKUP($D493,$FW$8:$FX$14,2,0)</f>
        <v>North East and Yorkshire</v>
      </c>
      <c r="F493" s="271" t="s">
        <v>857</v>
      </c>
      <c r="G493" s="271" t="s">
        <v>875</v>
      </c>
      <c r="H493" s="272">
        <v>45854</v>
      </c>
      <c r="I493" s="272">
        <v>31042</v>
      </c>
      <c r="J493" s="272">
        <v>109156</v>
      </c>
      <c r="K493" s="272">
        <v>4</v>
      </c>
      <c r="L493" s="272">
        <v>1</v>
      </c>
      <c r="M493" s="272">
        <v>7</v>
      </c>
      <c r="N493" s="272">
        <v>13</v>
      </c>
      <c r="O493" s="272">
        <v>33</v>
      </c>
      <c r="P493" s="272" t="s">
        <v>44</v>
      </c>
      <c r="Q493" s="272" t="s">
        <v>44</v>
      </c>
      <c r="R493" s="272" t="s">
        <v>44</v>
      </c>
      <c r="S493" s="272" t="s">
        <v>44</v>
      </c>
      <c r="T493" s="272">
        <v>33295</v>
      </c>
      <c r="U493" s="272">
        <v>2483</v>
      </c>
      <c r="V493" s="272">
        <v>1725</v>
      </c>
      <c r="W493" s="272">
        <v>19267</v>
      </c>
      <c r="X493" s="272">
        <v>7514</v>
      </c>
      <c r="Y493" s="272">
        <v>363</v>
      </c>
      <c r="Z493" s="272">
        <v>918751</v>
      </c>
      <c r="AA493" s="272">
        <v>370</v>
      </c>
      <c r="AB493" s="272">
        <v>642</v>
      </c>
      <c r="AC493" s="272">
        <v>785613</v>
      </c>
      <c r="AD493" s="272">
        <v>455</v>
      </c>
      <c r="AE493" s="272">
        <v>785</v>
      </c>
      <c r="AF493" s="272">
        <v>31462109</v>
      </c>
      <c r="AG493" s="272">
        <v>1633</v>
      </c>
      <c r="AH493" s="272">
        <v>3430</v>
      </c>
      <c r="AI493" s="272">
        <v>42340020</v>
      </c>
      <c r="AJ493" s="272">
        <v>5635</v>
      </c>
      <c r="AK493" s="272">
        <v>14041</v>
      </c>
      <c r="AL493" s="272">
        <v>1735227</v>
      </c>
      <c r="AM493" s="272">
        <v>4780</v>
      </c>
      <c r="AN493" s="272">
        <v>11315</v>
      </c>
      <c r="AO493" s="272">
        <v>1474</v>
      </c>
      <c r="AP493" s="272">
        <v>50</v>
      </c>
      <c r="AQ493" s="272">
        <v>249</v>
      </c>
      <c r="AR493" s="272">
        <v>2703</v>
      </c>
      <c r="AS493" s="272">
        <v>77</v>
      </c>
      <c r="AT493" s="272">
        <v>1098</v>
      </c>
      <c r="AU493" s="272">
        <v>0</v>
      </c>
      <c r="AV493" s="272">
        <v>19430</v>
      </c>
      <c r="AW493" s="272">
        <v>3605</v>
      </c>
      <c r="AX493" s="272">
        <v>8786</v>
      </c>
      <c r="AY493" s="272">
        <v>31821</v>
      </c>
      <c r="AZ493" s="272">
        <v>4554</v>
      </c>
      <c r="BA493" s="272">
        <v>3747</v>
      </c>
      <c r="BB493" s="272">
        <v>3128</v>
      </c>
      <c r="BC493" s="272">
        <v>2615</v>
      </c>
      <c r="BD493" s="272">
        <v>24947</v>
      </c>
      <c r="BE493" s="272">
        <v>21289</v>
      </c>
      <c r="BF493" s="272">
        <v>10743</v>
      </c>
      <c r="BG493" s="272">
        <v>7373</v>
      </c>
      <c r="BH493" s="272">
        <v>600</v>
      </c>
      <c r="BI493" s="272">
        <v>353</v>
      </c>
      <c r="BJ493" s="272" t="s">
        <v>44</v>
      </c>
      <c r="BK493" s="272" t="s">
        <v>44</v>
      </c>
      <c r="BL493" s="272" t="s">
        <v>44</v>
      </c>
      <c r="BM493" s="272" t="s">
        <v>44</v>
      </c>
      <c r="BN493" s="272" t="s">
        <v>44</v>
      </c>
      <c r="BO493" s="272" t="s">
        <v>44</v>
      </c>
      <c r="BP493" s="272" t="s">
        <v>44</v>
      </c>
      <c r="BQ493" s="272" t="s">
        <v>44</v>
      </c>
      <c r="BR493" s="272" t="s">
        <v>44</v>
      </c>
      <c r="BS493" s="272" t="s">
        <v>44</v>
      </c>
      <c r="BT493" s="272" t="s">
        <v>44</v>
      </c>
      <c r="BU493" s="272" t="s">
        <v>44</v>
      </c>
      <c r="BV493" s="272" t="s">
        <v>44</v>
      </c>
      <c r="BW493" s="272" t="s">
        <v>44</v>
      </c>
      <c r="BX493" s="272" t="s">
        <v>44</v>
      </c>
      <c r="BY493" s="272" t="s">
        <v>44</v>
      </c>
      <c r="BZ493" s="272" t="s">
        <v>44</v>
      </c>
      <c r="CA493" s="272" t="s">
        <v>44</v>
      </c>
      <c r="CB493" s="272" t="s">
        <v>44</v>
      </c>
      <c r="CC493" s="272" t="s">
        <v>44</v>
      </c>
      <c r="CD493" s="272" t="s">
        <v>44</v>
      </c>
      <c r="CE493" s="272" t="s">
        <v>44</v>
      </c>
      <c r="CF493" s="272" t="s">
        <v>44</v>
      </c>
      <c r="CG493" s="272" t="s">
        <v>44</v>
      </c>
      <c r="CH493" s="272" t="s">
        <v>44</v>
      </c>
      <c r="CI493" s="272" t="s">
        <v>44</v>
      </c>
      <c r="CJ493" s="272" t="s">
        <v>44</v>
      </c>
      <c r="CK493" s="272" t="s">
        <v>44</v>
      </c>
      <c r="CL493" s="272" t="s">
        <v>44</v>
      </c>
      <c r="CM493" s="272" t="s">
        <v>44</v>
      </c>
      <c r="CN493" s="272" t="s">
        <v>44</v>
      </c>
      <c r="CO493" s="272" t="s">
        <v>44</v>
      </c>
      <c r="CP493" s="272" t="s">
        <v>44</v>
      </c>
      <c r="CQ493" s="272" t="s">
        <v>44</v>
      </c>
      <c r="CR493" s="272" t="s">
        <v>44</v>
      </c>
      <c r="CS493" s="272" t="s">
        <v>44</v>
      </c>
      <c r="CT493" s="272" t="s">
        <v>44</v>
      </c>
      <c r="CU493" s="272" t="s">
        <v>44</v>
      </c>
      <c r="CV493" s="272" t="s">
        <v>44</v>
      </c>
      <c r="CW493" s="272" t="s">
        <v>44</v>
      </c>
      <c r="CX493" s="272">
        <v>72</v>
      </c>
      <c r="CY493" s="272">
        <v>32038</v>
      </c>
      <c r="CZ493" s="272">
        <v>445</v>
      </c>
      <c r="DA493" s="272">
        <v>616</v>
      </c>
      <c r="DB493" s="272">
        <v>1495</v>
      </c>
      <c r="DC493" s="272">
        <v>41074</v>
      </c>
      <c r="DD493" s="272">
        <v>27</v>
      </c>
      <c r="DE493" s="272">
        <v>53</v>
      </c>
      <c r="DF493" s="272">
        <v>0</v>
      </c>
      <c r="DG493" s="272">
        <v>0</v>
      </c>
      <c r="DH493" s="272">
        <v>0</v>
      </c>
      <c r="DI493" s="272">
        <v>0</v>
      </c>
      <c r="DJ493" s="272">
        <v>0</v>
      </c>
      <c r="DK493" s="272">
        <v>0</v>
      </c>
      <c r="DL493" s="250">
        <v>0</v>
      </c>
      <c r="DM493" s="250">
        <v>1038</v>
      </c>
      <c r="DN493" s="250">
        <v>0</v>
      </c>
      <c r="DO493" s="250">
        <v>1103</v>
      </c>
      <c r="DP493" s="250">
        <v>0</v>
      </c>
      <c r="DQ493" s="250">
        <v>0</v>
      </c>
      <c r="DR493" s="250">
        <v>0</v>
      </c>
      <c r="DS493" s="250">
        <v>7078077</v>
      </c>
      <c r="DT493" s="250">
        <v>6819</v>
      </c>
      <c r="DU493" s="250">
        <v>13494</v>
      </c>
      <c r="DV493" s="250">
        <v>0</v>
      </c>
      <c r="DW493" s="250">
        <v>0</v>
      </c>
      <c r="DX493" s="250">
        <v>0</v>
      </c>
      <c r="DY493" s="250">
        <v>10862252</v>
      </c>
      <c r="DZ493" s="250">
        <v>9848</v>
      </c>
      <c r="EA493" s="250">
        <v>20345</v>
      </c>
      <c r="EB493" s="155"/>
      <c r="EC493" s="75">
        <f t="shared" si="1091"/>
        <v>6</v>
      </c>
      <c r="ED493" s="74">
        <f t="shared" si="1092"/>
        <v>2019</v>
      </c>
      <c r="EE493" s="165">
        <f t="shared" si="1093"/>
        <v>43617</v>
      </c>
      <c r="EF493" s="157">
        <f t="shared" si="1094"/>
        <v>30</v>
      </c>
      <c r="EG493" s="156"/>
      <c r="EH493" s="166">
        <f>IFERROR(HLOOKUP(EH$1,$H$5:$FY$1802,MATCH($A493,$A$5:$A$1802,0),0)*HLOOKUP(EH$2,$H$5:$FY$1802,MATCH($A493,$A$5:$A$1802,0),0),$H$2)</f>
        <v>31042</v>
      </c>
      <c r="EI493" s="166">
        <f>IFERROR(HLOOKUP(EI$1,$H$5:$FY$1802,MATCH($A493,$A$5:$A$1802,0),0)*HLOOKUP(EI$2,$H$5:$FY$1802,MATCH($A493,$A$5:$A$1802,0),0),$H$2)</f>
        <v>217294</v>
      </c>
      <c r="EJ493" s="166">
        <f>IFERROR(HLOOKUP(EJ$1,$H$5:$FY$1802,MATCH($A493,$A$5:$A$1802,0),0)*HLOOKUP(EJ$2,$H$5:$FY$1802,MATCH($A493,$A$5:$A$1802,0),0),$H$2)</f>
        <v>403546</v>
      </c>
      <c r="EK493" s="166">
        <f>IFERROR(HLOOKUP(EK$1,$H$5:$FY$1802,MATCH($A493,$A$5:$A$1802,0),0)*HLOOKUP(EK$2,$H$5:$FY$1802,MATCH($A493,$A$5:$A$1802,0),0),$H$2)</f>
        <v>1024386</v>
      </c>
      <c r="EL493" s="166">
        <f>IFERROR(HLOOKUP(EL$1,$H$5:$FY$1802,MATCH($A493,$A$5:$A$1802,0),0)*HLOOKUP(EL$2,$H$5:$FY$1802,MATCH($A493,$A$5:$A$1802,0),0),$H$2)</f>
        <v>1594086</v>
      </c>
      <c r="EM493" s="166">
        <f>IFERROR(HLOOKUP(EM$1,$H$5:$FY$1802,MATCH($A493,$A$5:$A$1802,0),0)*HLOOKUP(EM$2,$H$5:$FY$1802,MATCH($A493,$A$5:$A$1802,0),0),$H$2)</f>
        <v>1354125</v>
      </c>
      <c r="EN493" s="166">
        <f>IFERROR(HLOOKUP(EN$1,$H$5:$FY$1802,MATCH($A493,$A$5:$A$1802,0),0)*HLOOKUP(EN$2,$H$5:$FY$1802,MATCH($A493,$A$5:$A$1802,0),0),$H$2)</f>
        <v>66085810</v>
      </c>
      <c r="EO493" s="166">
        <f>IFERROR(HLOOKUP(EO$1,$H$5:$FY$1802,MATCH($A493,$A$5:$A$1802,0),0)*HLOOKUP(EO$2,$H$5:$FY$1802,MATCH($A493,$A$5:$A$1802,0),0),$H$2)</f>
        <v>105504074</v>
      </c>
      <c r="EP493" s="166">
        <f>IFERROR(HLOOKUP(EP$1,$H$5:$FY$1802,MATCH($A493,$A$5:$A$1802,0),0)*HLOOKUP(EP$2,$H$5:$FY$1802,MATCH($A493,$A$5:$A$1802,0),0),$H$2)</f>
        <v>4107345</v>
      </c>
      <c r="EQ493" s="166" t="str">
        <f>IFERROR(HLOOKUP(EQ$1,$H$5:$FY$1802,MATCH($A493,$A$5:$A$1802,0),0)*HLOOKUP(EQ$2,$H$5:$FY$1802,MATCH($A493,$A$5:$A$1802,0),0),$H$2)</f>
        <v>-</v>
      </c>
      <c r="ER493" s="166" t="str">
        <f>IFERROR(HLOOKUP(ER$1,$H$5:$FY$1802,MATCH($A493,$A$5:$A$1802,0),0)*HLOOKUP(ER$2,$H$5:$FY$1802,MATCH($A493,$A$5:$A$1802,0),0),$H$2)</f>
        <v>-</v>
      </c>
      <c r="ES493" s="166" t="str">
        <f>IFERROR(HLOOKUP(ES$1,$H$5:$FY$1802,MATCH($A493,$A$5:$A$1802,0),0)*HLOOKUP(ES$2,$H$5:$FY$1802,MATCH($A493,$A$5:$A$1802,0),0),$H$2)</f>
        <v>-</v>
      </c>
      <c r="ET493" s="166" t="str">
        <f>IFERROR(HLOOKUP(ET$1,$H$5:$FY$1802,MATCH($A493,$A$5:$A$1802,0),0)*HLOOKUP(ET$2,$H$5:$FY$1802,MATCH($A493,$A$5:$A$1802,0),0),$H$2)</f>
        <v>-</v>
      </c>
      <c r="EU493" s="166" t="str">
        <f>IFERROR(HLOOKUP(EU$1,$H$5:$FY$1802,MATCH($A493,$A$5:$A$1802,0),0)*HLOOKUP(EU$2,$H$5:$FY$1802,MATCH($A493,$A$5:$A$1802,0),0),$H$2)</f>
        <v>-</v>
      </c>
      <c r="EV493" s="166" t="str">
        <f>IFERROR(HLOOKUP(EV$1,$H$5:$FY$1802,MATCH($A493,$A$5:$A$1802,0),0)*HLOOKUP(EV$2,$H$5:$FY$1802,MATCH($A493,$A$5:$A$1802,0),0),$H$2)</f>
        <v>-</v>
      </c>
      <c r="EW493" s="166" t="str">
        <f>IFERROR(HLOOKUP(EW$1,$H$5:$FY$1802,MATCH($A493,$A$5:$A$1802,0),0)*HLOOKUP(EW$2,$H$5:$FY$1802,MATCH($A493,$A$5:$A$1802,0),0),$H$2)</f>
        <v>-</v>
      </c>
      <c r="EX493" s="166" t="str">
        <f>IFERROR(HLOOKUP(EX$1,$H$5:$FY$1802,MATCH($A493,$A$5:$A$1802,0),0)*HLOOKUP(EX$2,$H$5:$FY$1802,MATCH($A493,$A$5:$A$1802,0),0),$H$2)</f>
        <v>-</v>
      </c>
      <c r="EY493" s="166" t="str">
        <f>IFERROR(HLOOKUP(EY$1,$H$5:$FY$1802,MATCH($A493,$A$5:$A$1802,0),0)*HLOOKUP(EY$2,$H$5:$FY$1802,MATCH($A493,$A$5:$A$1802,0),0),$H$2)</f>
        <v>-</v>
      </c>
      <c r="EZ493" s="166" t="str">
        <f>IFERROR(HLOOKUP(EZ$1,$H$5:$FY$1802,MATCH($A493,$A$5:$A$1802,0),0)*HLOOKUP(EZ$2,$H$5:$FY$1802,MATCH($A493,$A$5:$A$1802,0),0),$H$2)</f>
        <v>-</v>
      </c>
      <c r="FA493" s="166">
        <f>IFERROR(HLOOKUP(FA$1,$H$5:$FY$1802,MATCH($A493,$A$5:$A$1802,0),0)*HLOOKUP(FA$2,$H$5:$FY$1802,MATCH($A493,$A$5:$A$1802,0),0),$H$2)</f>
        <v>0</v>
      </c>
      <c r="FB493" s="166">
        <f>IFERROR(HLOOKUP(FB$1,$H$5:$FY$1802,MATCH($A493,$A$5:$A$1802,0),0)*HLOOKUP(FB$2,$H$5:$FY$1802,MATCH($A493,$A$5:$A$1802,0),0),$H$2)</f>
        <v>44352</v>
      </c>
      <c r="FC493" s="166">
        <f>IFERROR(HLOOKUP(FC$1,$H$5:$FY$1802,MATCH($A493,$A$5:$A$1802,0),0)*HLOOKUP(FC$2,$H$5:$FY$1802,MATCH($A493,$A$5:$A$1802,0),0),$H$2)</f>
        <v>79235</v>
      </c>
      <c r="FD493" s="166">
        <f>IFERROR(HLOOKUP(FD$1,$H$5:$FY$1802,MATCH($A493,$A$5:$A$1802,0),0)*HLOOKUP(FD$2,$H$5:$FY$1802,MATCH($A493,$A$5:$A$1802,0),0),$H$2)</f>
        <v>0</v>
      </c>
      <c r="FE493" s="166">
        <f>IFERROR(HLOOKUP(FE$1,$H$5:$FY$1802,MATCH($A493,$A$5:$A$1802,0),0)*HLOOKUP(FE$2,$H$5:$FY$1802,MATCH($A493,$A$5:$A$1802,0),0),$H$2)</f>
        <v>14006772</v>
      </c>
      <c r="FF493" s="166">
        <f>IFERROR(HLOOKUP(FF$1,$H$5:$FY$1802,MATCH($A493,$A$5:$A$1802,0),0)*HLOOKUP(FF$2,$H$5:$FY$1802,MATCH($A493,$A$5:$A$1802,0),0),$H$2)</f>
        <v>0</v>
      </c>
      <c r="FG493" s="166">
        <f>IFERROR(HLOOKUP(FG$1,$H$5:$FY$1802,MATCH($A493,$A$5:$A$1802,0),0)*HLOOKUP(FG$2,$H$5:$FY$1802,MATCH($A493,$A$5:$A$1802,0),0),$H$2)</f>
        <v>22440535</v>
      </c>
      <c r="FH493" s="152"/>
      <c r="FI493" s="405">
        <f t="shared" si="1095"/>
        <v>1.8340716874748288</v>
      </c>
      <c r="FJ493" s="405">
        <f t="shared" si="1095"/>
        <v>1.5090616190092629</v>
      </c>
      <c r="FK493" s="405">
        <f t="shared" si="1096"/>
        <v>1.8133333333333332</v>
      </c>
      <c r="FL493" s="405">
        <f t="shared" si="1097"/>
        <v>1.5159420289855072</v>
      </c>
      <c r="FM493" s="405">
        <f t="shared" si="1098"/>
        <v>1.2948045881559143</v>
      </c>
      <c r="FN493" s="405">
        <f t="shared" si="1099"/>
        <v>1.1049462812062074</v>
      </c>
      <c r="FO493" s="405">
        <f t="shared" si="1100"/>
        <v>1.4297311684854936</v>
      </c>
      <c r="FP493" s="405">
        <f t="shared" si="1101"/>
        <v>0.98123502794783068</v>
      </c>
      <c r="FQ493" s="405">
        <f t="shared" si="1102"/>
        <v>1.6528925619834711</v>
      </c>
      <c r="FR493" s="405">
        <f t="shared" si="1103"/>
        <v>0.97245179063360887</v>
      </c>
      <c r="FS493" s="65"/>
    </row>
    <row r="494" spans="1:175" ht="10.35" customHeight="1" x14ac:dyDescent="0.2">
      <c r="A494" s="74" t="str">
        <f t="shared" si="1090"/>
        <v>2019-20JUNERX7</v>
      </c>
      <c r="B494" s="163" t="str">
        <f t="shared" si="1104"/>
        <v>2019-20</v>
      </c>
      <c r="C494" s="26" t="s">
        <v>843</v>
      </c>
      <c r="D494" s="163" t="str">
        <f>INDEX($FV$16:$FW$26,MATCH($F494,$FV$16:$FV$26,0),2)</f>
        <v>Y62</v>
      </c>
      <c r="E494" s="163" t="str">
        <f>VLOOKUP($D494,$FW$8:$FX$14,2,0)</f>
        <v>North West</v>
      </c>
      <c r="F494" s="271" t="s">
        <v>859</v>
      </c>
      <c r="G494" s="271" t="s">
        <v>876</v>
      </c>
      <c r="H494" s="272">
        <v>127636</v>
      </c>
      <c r="I494" s="272">
        <v>103571</v>
      </c>
      <c r="J494" s="272">
        <v>1423103</v>
      </c>
      <c r="K494" s="272">
        <v>14</v>
      </c>
      <c r="L494" s="272">
        <v>1</v>
      </c>
      <c r="M494" s="272">
        <v>53</v>
      </c>
      <c r="N494" s="272">
        <v>85</v>
      </c>
      <c r="O494" s="272">
        <v>141</v>
      </c>
      <c r="P494" s="272" t="s">
        <v>44</v>
      </c>
      <c r="Q494" s="272" t="s">
        <v>44</v>
      </c>
      <c r="R494" s="272" t="s">
        <v>44</v>
      </c>
      <c r="S494" s="272" t="s">
        <v>44</v>
      </c>
      <c r="T494" s="272">
        <v>96953</v>
      </c>
      <c r="U494" s="272">
        <v>9072</v>
      </c>
      <c r="V494" s="272">
        <v>6365</v>
      </c>
      <c r="W494" s="272">
        <v>50114</v>
      </c>
      <c r="X494" s="272">
        <v>20470</v>
      </c>
      <c r="Y494" s="272">
        <v>4117</v>
      </c>
      <c r="Z494" s="272">
        <v>4001550</v>
      </c>
      <c r="AA494" s="272">
        <v>441</v>
      </c>
      <c r="AB494" s="272">
        <v>743</v>
      </c>
      <c r="AC494" s="272">
        <v>3885102</v>
      </c>
      <c r="AD494" s="272">
        <v>610</v>
      </c>
      <c r="AE494" s="272">
        <v>1044</v>
      </c>
      <c r="AF494" s="272">
        <v>66573510</v>
      </c>
      <c r="AG494" s="272">
        <v>1328</v>
      </c>
      <c r="AH494" s="272">
        <v>2828</v>
      </c>
      <c r="AI494" s="272">
        <v>79252829</v>
      </c>
      <c r="AJ494" s="272">
        <v>3872</v>
      </c>
      <c r="AK494" s="272">
        <v>9135</v>
      </c>
      <c r="AL494" s="272">
        <v>21045465</v>
      </c>
      <c r="AM494" s="272">
        <v>5112</v>
      </c>
      <c r="AN494" s="272">
        <v>10723</v>
      </c>
      <c r="AO494" s="272">
        <v>7503</v>
      </c>
      <c r="AP494" s="272">
        <v>449</v>
      </c>
      <c r="AQ494" s="272">
        <v>4715</v>
      </c>
      <c r="AR494" s="272">
        <v>5953</v>
      </c>
      <c r="AS494" s="272">
        <v>259</v>
      </c>
      <c r="AT494" s="272">
        <v>2080</v>
      </c>
      <c r="AU494" s="272">
        <v>0</v>
      </c>
      <c r="AV494" s="272">
        <v>56738</v>
      </c>
      <c r="AW494" s="272">
        <v>6158</v>
      </c>
      <c r="AX494" s="272">
        <v>26554</v>
      </c>
      <c r="AY494" s="272">
        <v>89450</v>
      </c>
      <c r="AZ494" s="272">
        <v>18763</v>
      </c>
      <c r="BA494" s="272">
        <v>15241</v>
      </c>
      <c r="BB494" s="272">
        <v>13051</v>
      </c>
      <c r="BC494" s="272">
        <v>10778</v>
      </c>
      <c r="BD494" s="272">
        <v>63299</v>
      </c>
      <c r="BE494" s="272">
        <v>53423</v>
      </c>
      <c r="BF494" s="272">
        <v>28319</v>
      </c>
      <c r="BG494" s="272">
        <v>21824</v>
      </c>
      <c r="BH494" s="272">
        <v>5216</v>
      </c>
      <c r="BI494" s="272">
        <v>4421</v>
      </c>
      <c r="BJ494" s="272" t="s">
        <v>44</v>
      </c>
      <c r="BK494" s="272" t="s">
        <v>44</v>
      </c>
      <c r="BL494" s="272" t="s">
        <v>44</v>
      </c>
      <c r="BM494" s="272" t="s">
        <v>44</v>
      </c>
      <c r="BN494" s="272" t="s">
        <v>44</v>
      </c>
      <c r="BO494" s="272" t="s">
        <v>44</v>
      </c>
      <c r="BP494" s="272" t="s">
        <v>44</v>
      </c>
      <c r="BQ494" s="272" t="s">
        <v>44</v>
      </c>
      <c r="BR494" s="272" t="s">
        <v>44</v>
      </c>
      <c r="BS494" s="272" t="s">
        <v>44</v>
      </c>
      <c r="BT494" s="272" t="s">
        <v>44</v>
      </c>
      <c r="BU494" s="272" t="s">
        <v>44</v>
      </c>
      <c r="BV494" s="272" t="s">
        <v>44</v>
      </c>
      <c r="BW494" s="272" t="s">
        <v>44</v>
      </c>
      <c r="BX494" s="272" t="s">
        <v>44</v>
      </c>
      <c r="BY494" s="272" t="s">
        <v>44</v>
      </c>
      <c r="BZ494" s="272" t="s">
        <v>44</v>
      </c>
      <c r="CA494" s="272" t="s">
        <v>44</v>
      </c>
      <c r="CB494" s="272" t="s">
        <v>44</v>
      </c>
      <c r="CC494" s="272" t="s">
        <v>44</v>
      </c>
      <c r="CD494" s="272" t="s">
        <v>44</v>
      </c>
      <c r="CE494" s="272" t="s">
        <v>44</v>
      </c>
      <c r="CF494" s="272" t="s">
        <v>44</v>
      </c>
      <c r="CG494" s="272" t="s">
        <v>44</v>
      </c>
      <c r="CH494" s="272" t="s">
        <v>44</v>
      </c>
      <c r="CI494" s="272" t="s">
        <v>44</v>
      </c>
      <c r="CJ494" s="272" t="s">
        <v>44</v>
      </c>
      <c r="CK494" s="272" t="s">
        <v>44</v>
      </c>
      <c r="CL494" s="272" t="s">
        <v>44</v>
      </c>
      <c r="CM494" s="272" t="s">
        <v>44</v>
      </c>
      <c r="CN494" s="272" t="s">
        <v>44</v>
      </c>
      <c r="CO494" s="272" t="s">
        <v>44</v>
      </c>
      <c r="CP494" s="272" t="s">
        <v>44</v>
      </c>
      <c r="CQ494" s="272" t="s">
        <v>44</v>
      </c>
      <c r="CR494" s="272" t="s">
        <v>44</v>
      </c>
      <c r="CS494" s="272" t="s">
        <v>44</v>
      </c>
      <c r="CT494" s="272" t="s">
        <v>44</v>
      </c>
      <c r="CU494" s="272" t="s">
        <v>44</v>
      </c>
      <c r="CV494" s="272" t="s">
        <v>44</v>
      </c>
      <c r="CW494" s="272" t="s">
        <v>44</v>
      </c>
      <c r="CX494" s="272">
        <v>0</v>
      </c>
      <c r="CY494" s="272">
        <v>0</v>
      </c>
      <c r="CZ494" s="272">
        <v>0</v>
      </c>
      <c r="DA494" s="272">
        <v>0</v>
      </c>
      <c r="DB494" s="272">
        <v>4947</v>
      </c>
      <c r="DC494" s="272">
        <v>196493</v>
      </c>
      <c r="DD494" s="272">
        <v>40</v>
      </c>
      <c r="DE494" s="272">
        <v>85</v>
      </c>
      <c r="DF494" s="272">
        <v>64</v>
      </c>
      <c r="DG494" s="272">
        <v>117143</v>
      </c>
      <c r="DH494" s="272">
        <v>1830</v>
      </c>
      <c r="DI494" s="272">
        <v>4041</v>
      </c>
      <c r="DJ494" s="272">
        <v>53</v>
      </c>
      <c r="DK494" s="272">
        <v>1969</v>
      </c>
      <c r="DL494" s="250">
        <v>1435</v>
      </c>
      <c r="DM494" s="250">
        <v>770</v>
      </c>
      <c r="DN494" s="250">
        <v>23</v>
      </c>
      <c r="DO494" s="250">
        <v>647</v>
      </c>
      <c r="DP494" s="250">
        <v>5451137</v>
      </c>
      <c r="DQ494" s="250">
        <v>3799</v>
      </c>
      <c r="DR494" s="250">
        <v>8129</v>
      </c>
      <c r="DS494" s="250">
        <v>2751071</v>
      </c>
      <c r="DT494" s="250">
        <v>3573</v>
      </c>
      <c r="DU494" s="250">
        <v>8061</v>
      </c>
      <c r="DV494" s="250">
        <v>185636</v>
      </c>
      <c r="DW494" s="250">
        <v>8071</v>
      </c>
      <c r="DX494" s="250">
        <v>14624</v>
      </c>
      <c r="DY494" s="250">
        <v>3970273</v>
      </c>
      <c r="DZ494" s="250">
        <v>6136</v>
      </c>
      <c r="EA494" s="250">
        <v>13615</v>
      </c>
      <c r="EB494" s="155"/>
      <c r="EC494" s="75">
        <f t="shared" si="1091"/>
        <v>6</v>
      </c>
      <c r="ED494" s="74">
        <f t="shared" si="1092"/>
        <v>2019</v>
      </c>
      <c r="EE494" s="165">
        <f t="shared" si="1093"/>
        <v>43617</v>
      </c>
      <c r="EF494" s="157">
        <f t="shared" si="1094"/>
        <v>30</v>
      </c>
      <c r="EG494" s="156"/>
      <c r="EH494" s="166">
        <f>IFERROR(HLOOKUP(EH$1,$H$5:$FY$1802,MATCH($A494,$A$5:$A$1802,0),0)*HLOOKUP(EH$2,$H$5:$FY$1802,MATCH($A494,$A$5:$A$1802,0),0),$H$2)</f>
        <v>103571</v>
      </c>
      <c r="EI494" s="166">
        <f>IFERROR(HLOOKUP(EI$1,$H$5:$FY$1802,MATCH($A494,$A$5:$A$1802,0),0)*HLOOKUP(EI$2,$H$5:$FY$1802,MATCH($A494,$A$5:$A$1802,0),0),$H$2)</f>
        <v>5489263</v>
      </c>
      <c r="EJ494" s="166">
        <f>IFERROR(HLOOKUP(EJ$1,$H$5:$FY$1802,MATCH($A494,$A$5:$A$1802,0),0)*HLOOKUP(EJ$2,$H$5:$FY$1802,MATCH($A494,$A$5:$A$1802,0),0),$H$2)</f>
        <v>8803535</v>
      </c>
      <c r="EK494" s="166">
        <f>IFERROR(HLOOKUP(EK$1,$H$5:$FY$1802,MATCH($A494,$A$5:$A$1802,0),0)*HLOOKUP(EK$2,$H$5:$FY$1802,MATCH($A494,$A$5:$A$1802,0),0),$H$2)</f>
        <v>14603511</v>
      </c>
      <c r="EL494" s="166">
        <f>IFERROR(HLOOKUP(EL$1,$H$5:$FY$1802,MATCH($A494,$A$5:$A$1802,0),0)*HLOOKUP(EL$2,$H$5:$FY$1802,MATCH($A494,$A$5:$A$1802,0),0),$H$2)</f>
        <v>6740496</v>
      </c>
      <c r="EM494" s="166">
        <f>IFERROR(HLOOKUP(EM$1,$H$5:$FY$1802,MATCH($A494,$A$5:$A$1802,0),0)*HLOOKUP(EM$2,$H$5:$FY$1802,MATCH($A494,$A$5:$A$1802,0),0),$H$2)</f>
        <v>6645060</v>
      </c>
      <c r="EN494" s="166">
        <f>IFERROR(HLOOKUP(EN$1,$H$5:$FY$1802,MATCH($A494,$A$5:$A$1802,0),0)*HLOOKUP(EN$2,$H$5:$FY$1802,MATCH($A494,$A$5:$A$1802,0),0),$H$2)</f>
        <v>141722392</v>
      </c>
      <c r="EO494" s="166">
        <f>IFERROR(HLOOKUP(EO$1,$H$5:$FY$1802,MATCH($A494,$A$5:$A$1802,0),0)*HLOOKUP(EO$2,$H$5:$FY$1802,MATCH($A494,$A$5:$A$1802,0),0),$H$2)</f>
        <v>186993450</v>
      </c>
      <c r="EP494" s="166">
        <f>IFERROR(HLOOKUP(EP$1,$H$5:$FY$1802,MATCH($A494,$A$5:$A$1802,0),0)*HLOOKUP(EP$2,$H$5:$FY$1802,MATCH($A494,$A$5:$A$1802,0),0),$H$2)</f>
        <v>44146591</v>
      </c>
      <c r="EQ494" s="166" t="str">
        <f>IFERROR(HLOOKUP(EQ$1,$H$5:$FY$1802,MATCH($A494,$A$5:$A$1802,0),0)*HLOOKUP(EQ$2,$H$5:$FY$1802,MATCH($A494,$A$5:$A$1802,0),0),$H$2)</f>
        <v>-</v>
      </c>
      <c r="ER494" s="166" t="str">
        <f>IFERROR(HLOOKUP(ER$1,$H$5:$FY$1802,MATCH($A494,$A$5:$A$1802,0),0)*HLOOKUP(ER$2,$H$5:$FY$1802,MATCH($A494,$A$5:$A$1802,0),0),$H$2)</f>
        <v>-</v>
      </c>
      <c r="ES494" s="166" t="str">
        <f>IFERROR(HLOOKUP(ES$1,$H$5:$FY$1802,MATCH($A494,$A$5:$A$1802,0),0)*HLOOKUP(ES$2,$H$5:$FY$1802,MATCH($A494,$A$5:$A$1802,0),0),$H$2)</f>
        <v>-</v>
      </c>
      <c r="ET494" s="166" t="str">
        <f>IFERROR(HLOOKUP(ET$1,$H$5:$FY$1802,MATCH($A494,$A$5:$A$1802,0),0)*HLOOKUP(ET$2,$H$5:$FY$1802,MATCH($A494,$A$5:$A$1802,0),0),$H$2)</f>
        <v>-</v>
      </c>
      <c r="EU494" s="166" t="str">
        <f>IFERROR(HLOOKUP(EU$1,$H$5:$FY$1802,MATCH($A494,$A$5:$A$1802,0),0)*HLOOKUP(EU$2,$H$5:$FY$1802,MATCH($A494,$A$5:$A$1802,0),0),$H$2)</f>
        <v>-</v>
      </c>
      <c r="EV494" s="166" t="str">
        <f>IFERROR(HLOOKUP(EV$1,$H$5:$FY$1802,MATCH($A494,$A$5:$A$1802,0),0)*HLOOKUP(EV$2,$H$5:$FY$1802,MATCH($A494,$A$5:$A$1802,0),0),$H$2)</f>
        <v>-</v>
      </c>
      <c r="EW494" s="166" t="str">
        <f>IFERROR(HLOOKUP(EW$1,$H$5:$FY$1802,MATCH($A494,$A$5:$A$1802,0),0)*HLOOKUP(EW$2,$H$5:$FY$1802,MATCH($A494,$A$5:$A$1802,0),0),$H$2)</f>
        <v>-</v>
      </c>
      <c r="EX494" s="166" t="str">
        <f>IFERROR(HLOOKUP(EX$1,$H$5:$FY$1802,MATCH($A494,$A$5:$A$1802,0),0)*HLOOKUP(EX$2,$H$5:$FY$1802,MATCH($A494,$A$5:$A$1802,0),0),$H$2)</f>
        <v>-</v>
      </c>
      <c r="EY494" s="166" t="str">
        <f>IFERROR(HLOOKUP(EY$1,$H$5:$FY$1802,MATCH($A494,$A$5:$A$1802,0),0)*HLOOKUP(EY$2,$H$5:$FY$1802,MATCH($A494,$A$5:$A$1802,0),0),$H$2)</f>
        <v>-</v>
      </c>
      <c r="EZ494" s="166" t="str">
        <f>IFERROR(HLOOKUP(EZ$1,$H$5:$FY$1802,MATCH($A494,$A$5:$A$1802,0),0)*HLOOKUP(EZ$2,$H$5:$FY$1802,MATCH($A494,$A$5:$A$1802,0),0),$H$2)</f>
        <v>-</v>
      </c>
      <c r="FA494" s="166">
        <f>IFERROR(HLOOKUP(FA$1,$H$5:$FY$1802,MATCH($A494,$A$5:$A$1802,0),0)*HLOOKUP(FA$2,$H$5:$FY$1802,MATCH($A494,$A$5:$A$1802,0),0),$H$2)</f>
        <v>258624</v>
      </c>
      <c r="FB494" s="166">
        <f>IFERROR(HLOOKUP(FB$1,$H$5:$FY$1802,MATCH($A494,$A$5:$A$1802,0),0)*HLOOKUP(FB$2,$H$5:$FY$1802,MATCH($A494,$A$5:$A$1802,0),0),$H$2)</f>
        <v>0</v>
      </c>
      <c r="FC494" s="166">
        <f>IFERROR(HLOOKUP(FC$1,$H$5:$FY$1802,MATCH($A494,$A$5:$A$1802,0),0)*HLOOKUP(FC$2,$H$5:$FY$1802,MATCH($A494,$A$5:$A$1802,0),0),$H$2)</f>
        <v>420495</v>
      </c>
      <c r="FD494" s="166">
        <f>IFERROR(HLOOKUP(FD$1,$H$5:$FY$1802,MATCH($A494,$A$5:$A$1802,0),0)*HLOOKUP(FD$2,$H$5:$FY$1802,MATCH($A494,$A$5:$A$1802,0),0),$H$2)</f>
        <v>11665115</v>
      </c>
      <c r="FE494" s="166">
        <f>IFERROR(HLOOKUP(FE$1,$H$5:$FY$1802,MATCH($A494,$A$5:$A$1802,0),0)*HLOOKUP(FE$2,$H$5:$FY$1802,MATCH($A494,$A$5:$A$1802,0),0),$H$2)</f>
        <v>6206970</v>
      </c>
      <c r="FF494" s="166">
        <f>IFERROR(HLOOKUP(FF$1,$H$5:$FY$1802,MATCH($A494,$A$5:$A$1802,0),0)*HLOOKUP(FF$2,$H$5:$FY$1802,MATCH($A494,$A$5:$A$1802,0),0),$H$2)</f>
        <v>336352</v>
      </c>
      <c r="FG494" s="166">
        <f>IFERROR(HLOOKUP(FG$1,$H$5:$FY$1802,MATCH($A494,$A$5:$A$1802,0),0)*HLOOKUP(FG$2,$H$5:$FY$1802,MATCH($A494,$A$5:$A$1802,0),0),$H$2)</f>
        <v>8808905</v>
      </c>
      <c r="FH494" s="152"/>
      <c r="FI494" s="405">
        <f t="shared" si="1095"/>
        <v>2.068231922398589</v>
      </c>
      <c r="FJ494" s="405">
        <f t="shared" si="1095"/>
        <v>1.6800044091710757</v>
      </c>
      <c r="FK494" s="405">
        <f t="shared" si="1096"/>
        <v>2.0504320502749409</v>
      </c>
      <c r="FL494" s="405">
        <f t="shared" si="1097"/>
        <v>1.6933228593872742</v>
      </c>
      <c r="FM494" s="405">
        <f t="shared" si="1098"/>
        <v>1.2631001316997246</v>
      </c>
      <c r="FN494" s="405">
        <f t="shared" si="1099"/>
        <v>1.0660294528475076</v>
      </c>
      <c r="FO494" s="405">
        <f t="shared" si="1100"/>
        <v>1.3834391792867611</v>
      </c>
      <c r="FP494" s="405">
        <f t="shared" si="1101"/>
        <v>1.0661455788959453</v>
      </c>
      <c r="FQ494" s="405">
        <f t="shared" si="1102"/>
        <v>1.2669419480204032</v>
      </c>
      <c r="FR494" s="405">
        <f t="shared" si="1103"/>
        <v>1.0738401748846247</v>
      </c>
      <c r="FS494" s="65"/>
    </row>
    <row r="495" spans="1:175" ht="10.35" customHeight="1" x14ac:dyDescent="0.2">
      <c r="A495" s="180" t="str">
        <f t="shared" si="1090"/>
        <v>2019-20JUNERYE</v>
      </c>
      <c r="B495" s="182" t="str">
        <f t="shared" si="1104"/>
        <v>2019-20</v>
      </c>
      <c r="C495" s="181" t="s">
        <v>843</v>
      </c>
      <c r="D495" s="182" t="str">
        <f>INDEX($FV$16:$FW$26,MATCH($F495,$FV$16:$FV$26,0),2)</f>
        <v>Y59</v>
      </c>
      <c r="E495" s="182" t="str">
        <f>VLOOKUP($D495,$FW$8:$FX$14,2,0)</f>
        <v>South East</v>
      </c>
      <c r="F495" s="273" t="s">
        <v>861</v>
      </c>
      <c r="G495" s="273" t="s">
        <v>877</v>
      </c>
      <c r="H495" s="274">
        <v>67236</v>
      </c>
      <c r="I495" s="274">
        <v>40770</v>
      </c>
      <c r="J495" s="274">
        <v>474455</v>
      </c>
      <c r="K495" s="274">
        <v>12</v>
      </c>
      <c r="L495" s="274">
        <v>3</v>
      </c>
      <c r="M495" s="274">
        <v>31</v>
      </c>
      <c r="N495" s="274">
        <v>68</v>
      </c>
      <c r="O495" s="274">
        <v>139</v>
      </c>
      <c r="P495" s="274" t="s">
        <v>44</v>
      </c>
      <c r="Q495" s="274" t="s">
        <v>44</v>
      </c>
      <c r="R495" s="274" t="s">
        <v>44</v>
      </c>
      <c r="S495" s="274" t="s">
        <v>44</v>
      </c>
      <c r="T495" s="274">
        <v>48187</v>
      </c>
      <c r="U495" s="274">
        <v>2427</v>
      </c>
      <c r="V495" s="274">
        <v>1481</v>
      </c>
      <c r="W495" s="274">
        <v>23124</v>
      </c>
      <c r="X495" s="274">
        <v>14720</v>
      </c>
      <c r="Y495" s="274">
        <v>849</v>
      </c>
      <c r="Z495" s="274">
        <v>1042063</v>
      </c>
      <c r="AA495" s="274">
        <v>429</v>
      </c>
      <c r="AB495" s="274">
        <v>781</v>
      </c>
      <c r="AC495" s="274">
        <v>850052</v>
      </c>
      <c r="AD495" s="274">
        <v>574</v>
      </c>
      <c r="AE495" s="274">
        <v>1076</v>
      </c>
      <c r="AF495" s="274">
        <v>23399287</v>
      </c>
      <c r="AG495" s="274">
        <v>1012</v>
      </c>
      <c r="AH495" s="274">
        <v>2046</v>
      </c>
      <c r="AI495" s="274">
        <v>43199326</v>
      </c>
      <c r="AJ495" s="274">
        <v>2935</v>
      </c>
      <c r="AK495" s="274">
        <v>6877</v>
      </c>
      <c r="AL495" s="274">
        <v>3630918</v>
      </c>
      <c r="AM495" s="274">
        <v>4277</v>
      </c>
      <c r="AN495" s="274">
        <v>9145</v>
      </c>
      <c r="AO495" s="274">
        <v>3548</v>
      </c>
      <c r="AP495" s="274">
        <v>20</v>
      </c>
      <c r="AQ495" s="274">
        <v>204</v>
      </c>
      <c r="AR495" s="274">
        <v>346</v>
      </c>
      <c r="AS495" s="274">
        <v>225</v>
      </c>
      <c r="AT495" s="274">
        <v>3099</v>
      </c>
      <c r="AU495" s="274">
        <v>0</v>
      </c>
      <c r="AV495" s="274">
        <v>25874</v>
      </c>
      <c r="AW495" s="274">
        <v>2885</v>
      </c>
      <c r="AX495" s="274">
        <v>15880</v>
      </c>
      <c r="AY495" s="274">
        <v>44639</v>
      </c>
      <c r="AZ495" s="274">
        <v>4556</v>
      </c>
      <c r="BA495" s="274">
        <v>3511</v>
      </c>
      <c r="BB495" s="274">
        <v>2791</v>
      </c>
      <c r="BC495" s="274">
        <v>2187</v>
      </c>
      <c r="BD495" s="274">
        <v>30880</v>
      </c>
      <c r="BE495" s="274">
        <v>25233</v>
      </c>
      <c r="BF495" s="274">
        <v>21649</v>
      </c>
      <c r="BG495" s="274">
        <v>16545</v>
      </c>
      <c r="BH495" s="274">
        <v>1309</v>
      </c>
      <c r="BI495" s="274">
        <v>964</v>
      </c>
      <c r="BJ495" s="274" t="s">
        <v>44</v>
      </c>
      <c r="BK495" s="274" t="s">
        <v>44</v>
      </c>
      <c r="BL495" s="274" t="s">
        <v>44</v>
      </c>
      <c r="BM495" s="274" t="s">
        <v>44</v>
      </c>
      <c r="BN495" s="274" t="s">
        <v>44</v>
      </c>
      <c r="BO495" s="274" t="s">
        <v>44</v>
      </c>
      <c r="BP495" s="274" t="s">
        <v>44</v>
      </c>
      <c r="BQ495" s="274" t="s">
        <v>44</v>
      </c>
      <c r="BR495" s="274" t="s">
        <v>44</v>
      </c>
      <c r="BS495" s="274" t="s">
        <v>44</v>
      </c>
      <c r="BT495" s="274" t="s">
        <v>44</v>
      </c>
      <c r="BU495" s="274" t="s">
        <v>44</v>
      </c>
      <c r="BV495" s="274" t="s">
        <v>44</v>
      </c>
      <c r="BW495" s="274" t="s">
        <v>44</v>
      </c>
      <c r="BX495" s="274" t="s">
        <v>44</v>
      </c>
      <c r="BY495" s="274" t="s">
        <v>44</v>
      </c>
      <c r="BZ495" s="274" t="s">
        <v>44</v>
      </c>
      <c r="CA495" s="274" t="s">
        <v>44</v>
      </c>
      <c r="CB495" s="274" t="s">
        <v>44</v>
      </c>
      <c r="CC495" s="274" t="s">
        <v>44</v>
      </c>
      <c r="CD495" s="274" t="s">
        <v>44</v>
      </c>
      <c r="CE495" s="274" t="s">
        <v>44</v>
      </c>
      <c r="CF495" s="274" t="s">
        <v>44</v>
      </c>
      <c r="CG495" s="274" t="s">
        <v>44</v>
      </c>
      <c r="CH495" s="274" t="s">
        <v>44</v>
      </c>
      <c r="CI495" s="274" t="s">
        <v>44</v>
      </c>
      <c r="CJ495" s="274" t="s">
        <v>44</v>
      </c>
      <c r="CK495" s="274" t="s">
        <v>44</v>
      </c>
      <c r="CL495" s="274" t="s">
        <v>44</v>
      </c>
      <c r="CM495" s="274" t="s">
        <v>44</v>
      </c>
      <c r="CN495" s="274" t="s">
        <v>44</v>
      </c>
      <c r="CO495" s="274" t="s">
        <v>44</v>
      </c>
      <c r="CP495" s="274" t="s">
        <v>44</v>
      </c>
      <c r="CQ495" s="274" t="s">
        <v>44</v>
      </c>
      <c r="CR495" s="274" t="s">
        <v>44</v>
      </c>
      <c r="CS495" s="274" t="s">
        <v>44</v>
      </c>
      <c r="CT495" s="274" t="s">
        <v>44</v>
      </c>
      <c r="CU495" s="274" t="s">
        <v>44</v>
      </c>
      <c r="CV495" s="274" t="s">
        <v>44</v>
      </c>
      <c r="CW495" s="274" t="s">
        <v>44</v>
      </c>
      <c r="CX495" s="274">
        <v>171</v>
      </c>
      <c r="CY495" s="274">
        <v>52632</v>
      </c>
      <c r="CZ495" s="274">
        <v>308</v>
      </c>
      <c r="DA495" s="274">
        <v>466</v>
      </c>
      <c r="DB495" s="274">
        <v>1865</v>
      </c>
      <c r="DC495" s="274">
        <v>79550</v>
      </c>
      <c r="DD495" s="274">
        <v>43</v>
      </c>
      <c r="DE495" s="274">
        <v>90</v>
      </c>
      <c r="DF495" s="274">
        <v>82</v>
      </c>
      <c r="DG495" s="274">
        <v>163419</v>
      </c>
      <c r="DH495" s="274">
        <v>1993</v>
      </c>
      <c r="DI495" s="274">
        <v>3806</v>
      </c>
      <c r="DJ495" s="274">
        <v>79</v>
      </c>
      <c r="DK495" s="274">
        <v>1</v>
      </c>
      <c r="DL495" s="251">
        <v>2016</v>
      </c>
      <c r="DM495" s="251">
        <v>1175</v>
      </c>
      <c r="DN495" s="251">
        <v>0</v>
      </c>
      <c r="DO495" s="251">
        <v>327</v>
      </c>
      <c r="DP495" s="251">
        <v>5505395</v>
      </c>
      <c r="DQ495" s="251">
        <v>2731</v>
      </c>
      <c r="DR495" s="251">
        <v>4989</v>
      </c>
      <c r="DS495" s="251">
        <v>6010484</v>
      </c>
      <c r="DT495" s="251">
        <v>5115</v>
      </c>
      <c r="DU495" s="251">
        <v>9395</v>
      </c>
      <c r="DV495" s="251">
        <v>0</v>
      </c>
      <c r="DW495" s="251">
        <v>0</v>
      </c>
      <c r="DX495" s="251">
        <v>0</v>
      </c>
      <c r="DY495" s="251">
        <v>2597766</v>
      </c>
      <c r="DZ495" s="251">
        <v>7944</v>
      </c>
      <c r="EA495" s="251">
        <v>16176</v>
      </c>
      <c r="EB495" s="183"/>
      <c r="EC495" s="184">
        <f t="shared" si="1091"/>
        <v>6</v>
      </c>
      <c r="ED495" s="180">
        <f t="shared" si="1092"/>
        <v>2019</v>
      </c>
      <c r="EE495" s="185">
        <f t="shared" si="1093"/>
        <v>43617</v>
      </c>
      <c r="EF495" s="186">
        <f t="shared" si="1094"/>
        <v>30</v>
      </c>
      <c r="EG495" s="187"/>
      <c r="EH495" s="188">
        <f>IFERROR(HLOOKUP(EH$1,$H$5:$FY$1802,MATCH($A495,$A$5:$A$1802,0),0)*HLOOKUP(EH$2,$H$5:$FY$1802,MATCH($A495,$A$5:$A$1802,0),0),$H$2)</f>
        <v>122310</v>
      </c>
      <c r="EI495" s="188">
        <f>IFERROR(HLOOKUP(EI$1,$H$5:$FY$1802,MATCH($A495,$A$5:$A$1802,0),0)*HLOOKUP(EI$2,$H$5:$FY$1802,MATCH($A495,$A$5:$A$1802,0),0),$H$2)</f>
        <v>1263870</v>
      </c>
      <c r="EJ495" s="188">
        <f>IFERROR(HLOOKUP(EJ$1,$H$5:$FY$1802,MATCH($A495,$A$5:$A$1802,0),0)*HLOOKUP(EJ$2,$H$5:$FY$1802,MATCH($A495,$A$5:$A$1802,0),0),$H$2)</f>
        <v>2772360</v>
      </c>
      <c r="EK495" s="188">
        <f>IFERROR(HLOOKUP(EK$1,$H$5:$FY$1802,MATCH($A495,$A$5:$A$1802,0),0)*HLOOKUP(EK$2,$H$5:$FY$1802,MATCH($A495,$A$5:$A$1802,0),0),$H$2)</f>
        <v>5667030</v>
      </c>
      <c r="EL495" s="188">
        <f>IFERROR(HLOOKUP(EL$1,$H$5:$FY$1802,MATCH($A495,$A$5:$A$1802,0),0)*HLOOKUP(EL$2,$H$5:$FY$1802,MATCH($A495,$A$5:$A$1802,0),0),$H$2)</f>
        <v>1895487</v>
      </c>
      <c r="EM495" s="188">
        <f>IFERROR(HLOOKUP(EM$1,$H$5:$FY$1802,MATCH($A495,$A$5:$A$1802,0),0)*HLOOKUP(EM$2,$H$5:$FY$1802,MATCH($A495,$A$5:$A$1802,0),0),$H$2)</f>
        <v>1593556</v>
      </c>
      <c r="EN495" s="188">
        <f>IFERROR(HLOOKUP(EN$1,$H$5:$FY$1802,MATCH($A495,$A$5:$A$1802,0),0)*HLOOKUP(EN$2,$H$5:$FY$1802,MATCH($A495,$A$5:$A$1802,0),0),$H$2)</f>
        <v>47311704</v>
      </c>
      <c r="EO495" s="188">
        <f>IFERROR(HLOOKUP(EO$1,$H$5:$FY$1802,MATCH($A495,$A$5:$A$1802,0),0)*HLOOKUP(EO$2,$H$5:$FY$1802,MATCH($A495,$A$5:$A$1802,0),0),$H$2)</f>
        <v>101229440</v>
      </c>
      <c r="EP495" s="188">
        <f>IFERROR(HLOOKUP(EP$1,$H$5:$FY$1802,MATCH($A495,$A$5:$A$1802,0),0)*HLOOKUP(EP$2,$H$5:$FY$1802,MATCH($A495,$A$5:$A$1802,0),0),$H$2)</f>
        <v>7764105</v>
      </c>
      <c r="EQ495" s="188" t="str">
        <f>IFERROR(HLOOKUP(EQ$1,$H$5:$FY$1802,MATCH($A495,$A$5:$A$1802,0),0)*HLOOKUP(EQ$2,$H$5:$FY$1802,MATCH($A495,$A$5:$A$1802,0),0),$H$2)</f>
        <v>-</v>
      </c>
      <c r="ER495" s="188" t="str">
        <f>IFERROR(HLOOKUP(ER$1,$H$5:$FY$1802,MATCH($A495,$A$5:$A$1802,0),0)*HLOOKUP(ER$2,$H$5:$FY$1802,MATCH($A495,$A$5:$A$1802,0),0),$H$2)</f>
        <v>-</v>
      </c>
      <c r="ES495" s="188" t="str">
        <f>IFERROR(HLOOKUP(ES$1,$H$5:$FY$1802,MATCH($A495,$A$5:$A$1802,0),0)*HLOOKUP(ES$2,$H$5:$FY$1802,MATCH($A495,$A$5:$A$1802,0),0),$H$2)</f>
        <v>-</v>
      </c>
      <c r="ET495" s="188" t="str">
        <f>IFERROR(HLOOKUP(ET$1,$H$5:$FY$1802,MATCH($A495,$A$5:$A$1802,0),0)*HLOOKUP(ET$2,$H$5:$FY$1802,MATCH($A495,$A$5:$A$1802,0),0),$H$2)</f>
        <v>-</v>
      </c>
      <c r="EU495" s="188" t="str">
        <f>IFERROR(HLOOKUP(EU$1,$H$5:$FY$1802,MATCH($A495,$A$5:$A$1802,0),0)*HLOOKUP(EU$2,$H$5:$FY$1802,MATCH($A495,$A$5:$A$1802,0),0),$H$2)</f>
        <v>-</v>
      </c>
      <c r="EV495" s="188" t="str">
        <f>IFERROR(HLOOKUP(EV$1,$H$5:$FY$1802,MATCH($A495,$A$5:$A$1802,0),0)*HLOOKUP(EV$2,$H$5:$FY$1802,MATCH($A495,$A$5:$A$1802,0),0),$H$2)</f>
        <v>-</v>
      </c>
      <c r="EW495" s="188" t="str">
        <f>IFERROR(HLOOKUP(EW$1,$H$5:$FY$1802,MATCH($A495,$A$5:$A$1802,0),0)*HLOOKUP(EW$2,$H$5:$FY$1802,MATCH($A495,$A$5:$A$1802,0),0),$H$2)</f>
        <v>-</v>
      </c>
      <c r="EX495" s="188" t="str">
        <f>IFERROR(HLOOKUP(EX$1,$H$5:$FY$1802,MATCH($A495,$A$5:$A$1802,0),0)*HLOOKUP(EX$2,$H$5:$FY$1802,MATCH($A495,$A$5:$A$1802,0),0),$H$2)</f>
        <v>-</v>
      </c>
      <c r="EY495" s="188" t="str">
        <f>IFERROR(HLOOKUP(EY$1,$H$5:$FY$1802,MATCH($A495,$A$5:$A$1802,0),0)*HLOOKUP(EY$2,$H$5:$FY$1802,MATCH($A495,$A$5:$A$1802,0),0),$H$2)</f>
        <v>-</v>
      </c>
      <c r="EZ495" s="188" t="str">
        <f>IFERROR(HLOOKUP(EZ$1,$H$5:$FY$1802,MATCH($A495,$A$5:$A$1802,0),0)*HLOOKUP(EZ$2,$H$5:$FY$1802,MATCH($A495,$A$5:$A$1802,0),0),$H$2)</f>
        <v>-</v>
      </c>
      <c r="FA495" s="188">
        <f>IFERROR(HLOOKUP(FA$1,$H$5:$FY$1802,MATCH($A495,$A$5:$A$1802,0),0)*HLOOKUP(FA$2,$H$5:$FY$1802,MATCH($A495,$A$5:$A$1802,0),0),$H$2)</f>
        <v>312092</v>
      </c>
      <c r="FB495" s="188">
        <f>IFERROR(HLOOKUP(FB$1,$H$5:$FY$1802,MATCH($A495,$A$5:$A$1802,0),0)*HLOOKUP(FB$2,$H$5:$FY$1802,MATCH($A495,$A$5:$A$1802,0),0),$H$2)</f>
        <v>79686</v>
      </c>
      <c r="FC495" s="188">
        <f>IFERROR(HLOOKUP(FC$1,$H$5:$FY$1802,MATCH($A495,$A$5:$A$1802,0),0)*HLOOKUP(FC$2,$H$5:$FY$1802,MATCH($A495,$A$5:$A$1802,0),0),$H$2)</f>
        <v>167850</v>
      </c>
      <c r="FD495" s="188">
        <f>IFERROR(HLOOKUP(FD$1,$H$5:$FY$1802,MATCH($A495,$A$5:$A$1802,0),0)*HLOOKUP(FD$2,$H$5:$FY$1802,MATCH($A495,$A$5:$A$1802,0),0),$H$2)</f>
        <v>10057824</v>
      </c>
      <c r="FE495" s="188">
        <f>IFERROR(HLOOKUP(FE$1,$H$5:$FY$1802,MATCH($A495,$A$5:$A$1802,0),0)*HLOOKUP(FE$2,$H$5:$FY$1802,MATCH($A495,$A$5:$A$1802,0),0),$H$2)</f>
        <v>11039125</v>
      </c>
      <c r="FF495" s="188">
        <f>IFERROR(HLOOKUP(FF$1,$H$5:$FY$1802,MATCH($A495,$A$5:$A$1802,0),0)*HLOOKUP(FF$2,$H$5:$FY$1802,MATCH($A495,$A$5:$A$1802,0),0),$H$2)</f>
        <v>0</v>
      </c>
      <c r="FG495" s="188">
        <f>IFERROR(HLOOKUP(FG$1,$H$5:$FY$1802,MATCH($A495,$A$5:$A$1802,0),0)*HLOOKUP(FG$2,$H$5:$FY$1802,MATCH($A495,$A$5:$A$1802,0),0),$H$2)</f>
        <v>5289552</v>
      </c>
      <c r="FH495" s="189"/>
      <c r="FI495" s="406">
        <f t="shared" si="1095"/>
        <v>1.8772146683147919</v>
      </c>
      <c r="FJ495" s="406">
        <f t="shared" si="1095"/>
        <v>1.4466419447878038</v>
      </c>
      <c r="FK495" s="406">
        <f t="shared" si="1096"/>
        <v>1.8845374746792707</v>
      </c>
      <c r="FL495" s="406">
        <f t="shared" si="1097"/>
        <v>1.4767049291019581</v>
      </c>
      <c r="FM495" s="406">
        <f t="shared" si="1098"/>
        <v>1.3354090987718388</v>
      </c>
      <c r="FN495" s="406">
        <f t="shared" si="1099"/>
        <v>1.0912039439543331</v>
      </c>
      <c r="FO495" s="406">
        <f t="shared" si="1100"/>
        <v>1.4707201086956523</v>
      </c>
      <c r="FP495" s="406">
        <f t="shared" si="1101"/>
        <v>1.1239809782608696</v>
      </c>
      <c r="FQ495" s="406">
        <f t="shared" si="1102"/>
        <v>1.5418138987043581</v>
      </c>
      <c r="FR495" s="406">
        <f t="shared" si="1103"/>
        <v>1.1354534746760896</v>
      </c>
      <c r="FS495" s="410"/>
    </row>
    <row r="496" spans="1:175" ht="10.35" customHeight="1" x14ac:dyDescent="0.2">
      <c r="A496" s="74" t="str">
        <f t="shared" si="1090"/>
        <v>2019-20JUNERYD</v>
      </c>
      <c r="B496" s="163" t="str">
        <f t="shared" si="1104"/>
        <v>2019-20</v>
      </c>
      <c r="C496" s="26" t="s">
        <v>843</v>
      </c>
      <c r="D496" s="163" t="str">
        <f>INDEX($FV$16:$FW$26,MATCH($F496,$FV$16:$FV$26,0),2)</f>
        <v>Y59</v>
      </c>
      <c r="E496" s="163" t="str">
        <f>VLOOKUP($D496,$FW$8:$FX$14,2,0)</f>
        <v>South East</v>
      </c>
      <c r="F496" s="271" t="s">
        <v>863</v>
      </c>
      <c r="G496" s="271" t="s">
        <v>878</v>
      </c>
      <c r="H496" s="272">
        <v>85512</v>
      </c>
      <c r="I496" s="272">
        <v>67514</v>
      </c>
      <c r="J496" s="272">
        <v>479504</v>
      </c>
      <c r="K496" s="272">
        <v>7</v>
      </c>
      <c r="L496" s="272">
        <v>1</v>
      </c>
      <c r="M496" s="272">
        <v>16</v>
      </c>
      <c r="N496" s="272">
        <v>46</v>
      </c>
      <c r="O496" s="272">
        <v>113</v>
      </c>
      <c r="P496" s="272" t="s">
        <v>44</v>
      </c>
      <c r="Q496" s="272" t="s">
        <v>44</v>
      </c>
      <c r="R496" s="272" t="s">
        <v>44</v>
      </c>
      <c r="S496" s="272" t="s">
        <v>44</v>
      </c>
      <c r="T496" s="272">
        <v>59629</v>
      </c>
      <c r="U496" s="272">
        <v>3568</v>
      </c>
      <c r="V496" s="272">
        <v>2222</v>
      </c>
      <c r="W496" s="272">
        <v>31797</v>
      </c>
      <c r="X496" s="272">
        <v>18179</v>
      </c>
      <c r="Y496" s="272">
        <v>460</v>
      </c>
      <c r="Z496" s="272">
        <v>1605068</v>
      </c>
      <c r="AA496" s="272">
        <v>450</v>
      </c>
      <c r="AB496" s="272">
        <v>832</v>
      </c>
      <c r="AC496" s="272">
        <v>1326641</v>
      </c>
      <c r="AD496" s="272">
        <v>597</v>
      </c>
      <c r="AE496" s="272">
        <v>1127</v>
      </c>
      <c r="AF496" s="272">
        <v>41007845</v>
      </c>
      <c r="AG496" s="272">
        <v>1290</v>
      </c>
      <c r="AH496" s="272">
        <v>2471</v>
      </c>
      <c r="AI496" s="272">
        <v>120487320</v>
      </c>
      <c r="AJ496" s="272">
        <v>6628</v>
      </c>
      <c r="AK496" s="272">
        <v>15461</v>
      </c>
      <c r="AL496" s="272">
        <v>3821875</v>
      </c>
      <c r="AM496" s="272">
        <v>8308</v>
      </c>
      <c r="AN496" s="272">
        <v>19511</v>
      </c>
      <c r="AO496" s="272">
        <v>3730</v>
      </c>
      <c r="AP496" s="272">
        <v>116</v>
      </c>
      <c r="AQ496" s="272">
        <v>680</v>
      </c>
      <c r="AR496" s="272">
        <v>724</v>
      </c>
      <c r="AS496" s="272">
        <v>265</v>
      </c>
      <c r="AT496" s="272">
        <v>2669</v>
      </c>
      <c r="AU496" s="272">
        <v>608</v>
      </c>
      <c r="AV496" s="272">
        <v>36432</v>
      </c>
      <c r="AW496" s="272">
        <v>691</v>
      </c>
      <c r="AX496" s="272">
        <v>18776</v>
      </c>
      <c r="AY496" s="272">
        <v>55899</v>
      </c>
      <c r="AZ496" s="272">
        <v>7301</v>
      </c>
      <c r="BA496" s="272">
        <v>5334</v>
      </c>
      <c r="BB496" s="272">
        <v>4520</v>
      </c>
      <c r="BC496" s="272">
        <v>3379</v>
      </c>
      <c r="BD496" s="272">
        <v>42773</v>
      </c>
      <c r="BE496" s="272">
        <v>33925</v>
      </c>
      <c r="BF496" s="272">
        <v>31503</v>
      </c>
      <c r="BG496" s="272">
        <v>18975</v>
      </c>
      <c r="BH496" s="272">
        <v>732</v>
      </c>
      <c r="BI496" s="272">
        <v>483</v>
      </c>
      <c r="BJ496" s="272" t="s">
        <v>44</v>
      </c>
      <c r="BK496" s="272" t="s">
        <v>44</v>
      </c>
      <c r="BL496" s="272" t="s">
        <v>44</v>
      </c>
      <c r="BM496" s="272" t="s">
        <v>44</v>
      </c>
      <c r="BN496" s="272" t="s">
        <v>44</v>
      </c>
      <c r="BO496" s="272" t="s">
        <v>44</v>
      </c>
      <c r="BP496" s="272" t="s">
        <v>44</v>
      </c>
      <c r="BQ496" s="272" t="s">
        <v>44</v>
      </c>
      <c r="BR496" s="272" t="s">
        <v>44</v>
      </c>
      <c r="BS496" s="272" t="s">
        <v>44</v>
      </c>
      <c r="BT496" s="272" t="s">
        <v>44</v>
      </c>
      <c r="BU496" s="272" t="s">
        <v>44</v>
      </c>
      <c r="BV496" s="272" t="s">
        <v>44</v>
      </c>
      <c r="BW496" s="272" t="s">
        <v>44</v>
      </c>
      <c r="BX496" s="272" t="s">
        <v>44</v>
      </c>
      <c r="BY496" s="272" t="s">
        <v>44</v>
      </c>
      <c r="BZ496" s="272" t="s">
        <v>44</v>
      </c>
      <c r="CA496" s="272" t="s">
        <v>44</v>
      </c>
      <c r="CB496" s="272" t="s">
        <v>44</v>
      </c>
      <c r="CC496" s="272" t="s">
        <v>44</v>
      </c>
      <c r="CD496" s="272" t="s">
        <v>44</v>
      </c>
      <c r="CE496" s="272" t="s">
        <v>44</v>
      </c>
      <c r="CF496" s="272" t="s">
        <v>44</v>
      </c>
      <c r="CG496" s="272" t="s">
        <v>44</v>
      </c>
      <c r="CH496" s="272" t="s">
        <v>44</v>
      </c>
      <c r="CI496" s="272" t="s">
        <v>44</v>
      </c>
      <c r="CJ496" s="272" t="s">
        <v>44</v>
      </c>
      <c r="CK496" s="272" t="s">
        <v>44</v>
      </c>
      <c r="CL496" s="272" t="s">
        <v>44</v>
      </c>
      <c r="CM496" s="272" t="s">
        <v>44</v>
      </c>
      <c r="CN496" s="272" t="s">
        <v>44</v>
      </c>
      <c r="CO496" s="272" t="s">
        <v>44</v>
      </c>
      <c r="CP496" s="272" t="s">
        <v>44</v>
      </c>
      <c r="CQ496" s="272" t="s">
        <v>44</v>
      </c>
      <c r="CR496" s="272" t="s">
        <v>44</v>
      </c>
      <c r="CS496" s="272" t="s">
        <v>44</v>
      </c>
      <c r="CT496" s="272" t="s">
        <v>44</v>
      </c>
      <c r="CU496" s="272" t="s">
        <v>44</v>
      </c>
      <c r="CV496" s="272" t="s">
        <v>44</v>
      </c>
      <c r="CW496" s="272" t="s">
        <v>44</v>
      </c>
      <c r="CX496" s="272">
        <v>340</v>
      </c>
      <c r="CY496" s="272">
        <v>99772</v>
      </c>
      <c r="CZ496" s="272">
        <v>293</v>
      </c>
      <c r="DA496" s="272">
        <v>493</v>
      </c>
      <c r="DB496" s="272">
        <v>2667</v>
      </c>
      <c r="DC496" s="272">
        <v>304240</v>
      </c>
      <c r="DD496" s="272">
        <v>114</v>
      </c>
      <c r="DE496" s="272">
        <v>74</v>
      </c>
      <c r="DF496" s="272">
        <v>109</v>
      </c>
      <c r="DG496" s="272">
        <v>156671</v>
      </c>
      <c r="DH496" s="272">
        <v>1437</v>
      </c>
      <c r="DI496" s="272">
        <v>2485</v>
      </c>
      <c r="DJ496" s="272">
        <v>98</v>
      </c>
      <c r="DK496" s="272">
        <v>0</v>
      </c>
      <c r="DL496" s="250">
        <v>95</v>
      </c>
      <c r="DM496" s="250">
        <v>1547</v>
      </c>
      <c r="DN496" s="250">
        <v>0</v>
      </c>
      <c r="DO496" s="250">
        <v>253</v>
      </c>
      <c r="DP496" s="250">
        <v>618473</v>
      </c>
      <c r="DQ496" s="250">
        <v>6510</v>
      </c>
      <c r="DR496" s="250">
        <v>14985</v>
      </c>
      <c r="DS496" s="250">
        <v>12359443</v>
      </c>
      <c r="DT496" s="250">
        <v>7989</v>
      </c>
      <c r="DU496" s="250">
        <v>16828</v>
      </c>
      <c r="DV496" s="250">
        <v>0</v>
      </c>
      <c r="DW496" s="250">
        <v>0</v>
      </c>
      <c r="DX496" s="250">
        <v>0</v>
      </c>
      <c r="DY496" s="250">
        <v>2638560</v>
      </c>
      <c r="DZ496" s="250">
        <v>10429</v>
      </c>
      <c r="EA496" s="250">
        <v>23081</v>
      </c>
      <c r="EB496" s="155"/>
      <c r="EC496" s="75">
        <f t="shared" si="1091"/>
        <v>6</v>
      </c>
      <c r="ED496" s="74">
        <f t="shared" si="1092"/>
        <v>2019</v>
      </c>
      <c r="EE496" s="165">
        <f t="shared" si="1093"/>
        <v>43617</v>
      </c>
      <c r="EF496" s="157">
        <f t="shared" si="1094"/>
        <v>30</v>
      </c>
      <c r="EG496" s="156"/>
      <c r="EH496" s="166">
        <f>IFERROR(HLOOKUP(EH$1,$H$5:$FY$1802,MATCH($A496,$A$5:$A$1802,0),0)*HLOOKUP(EH$2,$H$5:$FY$1802,MATCH($A496,$A$5:$A$1802,0),0),$H$2)</f>
        <v>67514</v>
      </c>
      <c r="EI496" s="166">
        <f>IFERROR(HLOOKUP(EI$1,$H$5:$FY$1802,MATCH($A496,$A$5:$A$1802,0),0)*HLOOKUP(EI$2,$H$5:$FY$1802,MATCH($A496,$A$5:$A$1802,0),0),$H$2)</f>
        <v>1080224</v>
      </c>
      <c r="EJ496" s="166">
        <f>IFERROR(HLOOKUP(EJ$1,$H$5:$FY$1802,MATCH($A496,$A$5:$A$1802,0),0)*HLOOKUP(EJ$2,$H$5:$FY$1802,MATCH($A496,$A$5:$A$1802,0),0),$H$2)</f>
        <v>3105644</v>
      </c>
      <c r="EK496" s="166">
        <f>IFERROR(HLOOKUP(EK$1,$H$5:$FY$1802,MATCH($A496,$A$5:$A$1802,0),0)*HLOOKUP(EK$2,$H$5:$FY$1802,MATCH($A496,$A$5:$A$1802,0),0),$H$2)</f>
        <v>7629082</v>
      </c>
      <c r="EL496" s="166">
        <f>IFERROR(HLOOKUP(EL$1,$H$5:$FY$1802,MATCH($A496,$A$5:$A$1802,0),0)*HLOOKUP(EL$2,$H$5:$FY$1802,MATCH($A496,$A$5:$A$1802,0),0),$H$2)</f>
        <v>2968576</v>
      </c>
      <c r="EM496" s="166">
        <f>IFERROR(HLOOKUP(EM$1,$H$5:$FY$1802,MATCH($A496,$A$5:$A$1802,0),0)*HLOOKUP(EM$2,$H$5:$FY$1802,MATCH($A496,$A$5:$A$1802,0),0),$H$2)</f>
        <v>2504194</v>
      </c>
      <c r="EN496" s="166">
        <f>IFERROR(HLOOKUP(EN$1,$H$5:$FY$1802,MATCH($A496,$A$5:$A$1802,0),0)*HLOOKUP(EN$2,$H$5:$FY$1802,MATCH($A496,$A$5:$A$1802,0),0),$H$2)</f>
        <v>78570387</v>
      </c>
      <c r="EO496" s="166">
        <f>IFERROR(HLOOKUP(EO$1,$H$5:$FY$1802,MATCH($A496,$A$5:$A$1802,0),0)*HLOOKUP(EO$2,$H$5:$FY$1802,MATCH($A496,$A$5:$A$1802,0),0),$H$2)</f>
        <v>281065519</v>
      </c>
      <c r="EP496" s="166">
        <f>IFERROR(HLOOKUP(EP$1,$H$5:$FY$1802,MATCH($A496,$A$5:$A$1802,0),0)*HLOOKUP(EP$2,$H$5:$FY$1802,MATCH($A496,$A$5:$A$1802,0),0),$H$2)</f>
        <v>8975060</v>
      </c>
      <c r="EQ496" s="166" t="str">
        <f>IFERROR(HLOOKUP(EQ$1,$H$5:$FY$1802,MATCH($A496,$A$5:$A$1802,0),0)*HLOOKUP(EQ$2,$H$5:$FY$1802,MATCH($A496,$A$5:$A$1802,0),0),$H$2)</f>
        <v>-</v>
      </c>
      <c r="ER496" s="166" t="str">
        <f>IFERROR(HLOOKUP(ER$1,$H$5:$FY$1802,MATCH($A496,$A$5:$A$1802,0),0)*HLOOKUP(ER$2,$H$5:$FY$1802,MATCH($A496,$A$5:$A$1802,0),0),$H$2)</f>
        <v>-</v>
      </c>
      <c r="ES496" s="166" t="str">
        <f>IFERROR(HLOOKUP(ES$1,$H$5:$FY$1802,MATCH($A496,$A$5:$A$1802,0),0)*HLOOKUP(ES$2,$H$5:$FY$1802,MATCH($A496,$A$5:$A$1802,0),0),$H$2)</f>
        <v>-</v>
      </c>
      <c r="ET496" s="166" t="str">
        <f>IFERROR(HLOOKUP(ET$1,$H$5:$FY$1802,MATCH($A496,$A$5:$A$1802,0),0)*HLOOKUP(ET$2,$H$5:$FY$1802,MATCH($A496,$A$5:$A$1802,0),0),$H$2)</f>
        <v>-</v>
      </c>
      <c r="EU496" s="166" t="str">
        <f>IFERROR(HLOOKUP(EU$1,$H$5:$FY$1802,MATCH($A496,$A$5:$A$1802,0),0)*HLOOKUP(EU$2,$H$5:$FY$1802,MATCH($A496,$A$5:$A$1802,0),0),$H$2)</f>
        <v>-</v>
      </c>
      <c r="EV496" s="166" t="str">
        <f>IFERROR(HLOOKUP(EV$1,$H$5:$FY$1802,MATCH($A496,$A$5:$A$1802,0),0)*HLOOKUP(EV$2,$H$5:$FY$1802,MATCH($A496,$A$5:$A$1802,0),0),$H$2)</f>
        <v>-</v>
      </c>
      <c r="EW496" s="166" t="str">
        <f>IFERROR(HLOOKUP(EW$1,$H$5:$FY$1802,MATCH($A496,$A$5:$A$1802,0),0)*HLOOKUP(EW$2,$H$5:$FY$1802,MATCH($A496,$A$5:$A$1802,0),0),$H$2)</f>
        <v>-</v>
      </c>
      <c r="EX496" s="166" t="str">
        <f>IFERROR(HLOOKUP(EX$1,$H$5:$FY$1802,MATCH($A496,$A$5:$A$1802,0),0)*HLOOKUP(EX$2,$H$5:$FY$1802,MATCH($A496,$A$5:$A$1802,0),0),$H$2)</f>
        <v>-</v>
      </c>
      <c r="EY496" s="166" t="str">
        <f>IFERROR(HLOOKUP(EY$1,$H$5:$FY$1802,MATCH($A496,$A$5:$A$1802,0),0)*HLOOKUP(EY$2,$H$5:$FY$1802,MATCH($A496,$A$5:$A$1802,0),0),$H$2)</f>
        <v>-</v>
      </c>
      <c r="EZ496" s="166" t="str">
        <f>IFERROR(HLOOKUP(EZ$1,$H$5:$FY$1802,MATCH($A496,$A$5:$A$1802,0),0)*HLOOKUP(EZ$2,$H$5:$FY$1802,MATCH($A496,$A$5:$A$1802,0),0),$H$2)</f>
        <v>-</v>
      </c>
      <c r="FA496" s="166">
        <f>IFERROR(HLOOKUP(FA$1,$H$5:$FY$1802,MATCH($A496,$A$5:$A$1802,0),0)*HLOOKUP(FA$2,$H$5:$FY$1802,MATCH($A496,$A$5:$A$1802,0),0),$H$2)</f>
        <v>270865</v>
      </c>
      <c r="FB496" s="166">
        <f>IFERROR(HLOOKUP(FB$1,$H$5:$FY$1802,MATCH($A496,$A$5:$A$1802,0),0)*HLOOKUP(FB$2,$H$5:$FY$1802,MATCH($A496,$A$5:$A$1802,0),0),$H$2)</f>
        <v>167620</v>
      </c>
      <c r="FC496" s="166">
        <f>IFERROR(HLOOKUP(FC$1,$H$5:$FY$1802,MATCH($A496,$A$5:$A$1802,0),0)*HLOOKUP(FC$2,$H$5:$FY$1802,MATCH($A496,$A$5:$A$1802,0),0),$H$2)</f>
        <v>197358</v>
      </c>
      <c r="FD496" s="166">
        <f>IFERROR(HLOOKUP(FD$1,$H$5:$FY$1802,MATCH($A496,$A$5:$A$1802,0),0)*HLOOKUP(FD$2,$H$5:$FY$1802,MATCH($A496,$A$5:$A$1802,0),0),$H$2)</f>
        <v>1423575</v>
      </c>
      <c r="FE496" s="166">
        <f>IFERROR(HLOOKUP(FE$1,$H$5:$FY$1802,MATCH($A496,$A$5:$A$1802,0),0)*HLOOKUP(FE$2,$H$5:$FY$1802,MATCH($A496,$A$5:$A$1802,0),0),$H$2)</f>
        <v>26032916</v>
      </c>
      <c r="FF496" s="166">
        <f>IFERROR(HLOOKUP(FF$1,$H$5:$FY$1802,MATCH($A496,$A$5:$A$1802,0),0)*HLOOKUP(FF$2,$H$5:$FY$1802,MATCH($A496,$A$5:$A$1802,0),0),$H$2)</f>
        <v>0</v>
      </c>
      <c r="FG496" s="166">
        <f>IFERROR(HLOOKUP(FG$1,$H$5:$FY$1802,MATCH($A496,$A$5:$A$1802,0),0)*HLOOKUP(FG$2,$H$5:$FY$1802,MATCH($A496,$A$5:$A$1802,0),0),$H$2)</f>
        <v>5839493</v>
      </c>
      <c r="FH496" s="152"/>
      <c r="FI496" s="405">
        <f t="shared" si="1095"/>
        <v>2.0462443946188342</v>
      </c>
      <c r="FJ496" s="405">
        <f t="shared" si="1095"/>
        <v>1.4949551569506727</v>
      </c>
      <c r="FK496" s="405">
        <f t="shared" si="1096"/>
        <v>2.0342034203420343</v>
      </c>
      <c r="FL496" s="405">
        <f t="shared" si="1097"/>
        <v>1.5207020702070206</v>
      </c>
      <c r="FM496" s="405">
        <f t="shared" si="1098"/>
        <v>1.3451897977796647</v>
      </c>
      <c r="FN496" s="405">
        <f t="shared" si="1099"/>
        <v>1.0669245526307514</v>
      </c>
      <c r="FO496" s="405">
        <f t="shared" si="1100"/>
        <v>1.7329336047087298</v>
      </c>
      <c r="FP496" s="405">
        <f t="shared" si="1101"/>
        <v>1.0437867869519775</v>
      </c>
      <c r="FQ496" s="405">
        <f t="shared" si="1102"/>
        <v>1.5913043478260869</v>
      </c>
      <c r="FR496" s="405">
        <f t="shared" si="1103"/>
        <v>1.05</v>
      </c>
      <c r="FS496" s="65"/>
    </row>
    <row r="497" spans="1:175" ht="10.35" customHeight="1" x14ac:dyDescent="0.2">
      <c r="A497" s="74" t="str">
        <f t="shared" si="1090"/>
        <v>2019-20JUNERYF</v>
      </c>
      <c r="B497" s="163" t="str">
        <f t="shared" si="1104"/>
        <v>2019-20</v>
      </c>
      <c r="C497" s="26" t="s">
        <v>843</v>
      </c>
      <c r="D497" s="163" t="str">
        <f>INDEX($FV$16:$FW$26,MATCH($F497,$FV$16:$FV$26,0),2)</f>
        <v>Y58</v>
      </c>
      <c r="E497" s="163" t="str">
        <f>VLOOKUP($D497,$FW$8:$FX$14,2,0)</f>
        <v>South West</v>
      </c>
      <c r="F497" s="271" t="s">
        <v>865</v>
      </c>
      <c r="G497" s="271" t="s">
        <v>879</v>
      </c>
      <c r="H497" s="272">
        <v>106398</v>
      </c>
      <c r="I497" s="272">
        <v>82793</v>
      </c>
      <c r="J497" s="272">
        <v>668003</v>
      </c>
      <c r="K497" s="272">
        <v>8</v>
      </c>
      <c r="L497" s="272">
        <v>2</v>
      </c>
      <c r="M497" s="272">
        <v>22</v>
      </c>
      <c r="N497" s="272">
        <v>42</v>
      </c>
      <c r="O497" s="272">
        <v>91</v>
      </c>
      <c r="P497" s="272" t="s">
        <v>44</v>
      </c>
      <c r="Q497" s="272" t="s">
        <v>44</v>
      </c>
      <c r="R497" s="272" t="s">
        <v>44</v>
      </c>
      <c r="S497" s="272" t="s">
        <v>44</v>
      </c>
      <c r="T497" s="272">
        <v>72624</v>
      </c>
      <c r="U497" s="272">
        <v>4269</v>
      </c>
      <c r="V497" s="272">
        <v>2658</v>
      </c>
      <c r="W497" s="272">
        <v>39512</v>
      </c>
      <c r="X497" s="272">
        <v>18050</v>
      </c>
      <c r="Y497" s="272">
        <v>1444</v>
      </c>
      <c r="Z497" s="272">
        <v>1789113</v>
      </c>
      <c r="AA497" s="272">
        <v>419</v>
      </c>
      <c r="AB497" s="272">
        <v>774</v>
      </c>
      <c r="AC497" s="272">
        <v>1730209</v>
      </c>
      <c r="AD497" s="272">
        <v>651</v>
      </c>
      <c r="AE497" s="272">
        <v>1247</v>
      </c>
      <c r="AF497" s="272">
        <v>69839918</v>
      </c>
      <c r="AG497" s="272">
        <v>1768</v>
      </c>
      <c r="AH497" s="272">
        <v>3707</v>
      </c>
      <c r="AI497" s="272">
        <v>84170268</v>
      </c>
      <c r="AJ497" s="272">
        <v>4663</v>
      </c>
      <c r="AK497" s="272">
        <v>11149</v>
      </c>
      <c r="AL497" s="272">
        <v>8709849</v>
      </c>
      <c r="AM497" s="272">
        <v>6032</v>
      </c>
      <c r="AN497" s="272">
        <v>13589</v>
      </c>
      <c r="AO497" s="272">
        <v>4756</v>
      </c>
      <c r="AP497" s="272">
        <v>507</v>
      </c>
      <c r="AQ497" s="272">
        <v>1483</v>
      </c>
      <c r="AR497" s="272">
        <v>3846</v>
      </c>
      <c r="AS497" s="272">
        <v>663</v>
      </c>
      <c r="AT497" s="272">
        <v>2103</v>
      </c>
      <c r="AU497" s="272">
        <v>13</v>
      </c>
      <c r="AV497" s="272">
        <v>38550</v>
      </c>
      <c r="AW497" s="272">
        <v>3383</v>
      </c>
      <c r="AX497" s="272">
        <v>25935</v>
      </c>
      <c r="AY497" s="272">
        <v>67868</v>
      </c>
      <c r="AZ497" s="272">
        <v>9648</v>
      </c>
      <c r="BA497" s="272">
        <v>7473</v>
      </c>
      <c r="BB497" s="272">
        <v>6030</v>
      </c>
      <c r="BC497" s="272">
        <v>4744</v>
      </c>
      <c r="BD497" s="272">
        <v>53742</v>
      </c>
      <c r="BE497" s="272">
        <v>45441</v>
      </c>
      <c r="BF497" s="272">
        <v>25991</v>
      </c>
      <c r="BG497" s="272">
        <v>19536</v>
      </c>
      <c r="BH497" s="272">
        <v>1966</v>
      </c>
      <c r="BI497" s="272">
        <v>1541</v>
      </c>
      <c r="BJ497" s="272" t="s">
        <v>44</v>
      </c>
      <c r="BK497" s="272" t="s">
        <v>44</v>
      </c>
      <c r="BL497" s="272" t="s">
        <v>44</v>
      </c>
      <c r="BM497" s="272" t="s">
        <v>44</v>
      </c>
      <c r="BN497" s="272" t="s">
        <v>44</v>
      </c>
      <c r="BO497" s="272" t="s">
        <v>44</v>
      </c>
      <c r="BP497" s="272" t="s">
        <v>44</v>
      </c>
      <c r="BQ497" s="272" t="s">
        <v>44</v>
      </c>
      <c r="BR497" s="272" t="s">
        <v>44</v>
      </c>
      <c r="BS497" s="272" t="s">
        <v>44</v>
      </c>
      <c r="BT497" s="272" t="s">
        <v>44</v>
      </c>
      <c r="BU497" s="272" t="s">
        <v>44</v>
      </c>
      <c r="BV497" s="272" t="s">
        <v>44</v>
      </c>
      <c r="BW497" s="272" t="s">
        <v>44</v>
      </c>
      <c r="BX497" s="272" t="s">
        <v>44</v>
      </c>
      <c r="BY497" s="272" t="s">
        <v>44</v>
      </c>
      <c r="BZ497" s="272" t="s">
        <v>44</v>
      </c>
      <c r="CA497" s="272" t="s">
        <v>44</v>
      </c>
      <c r="CB497" s="272" t="s">
        <v>44</v>
      </c>
      <c r="CC497" s="272" t="s">
        <v>44</v>
      </c>
      <c r="CD497" s="272" t="s">
        <v>44</v>
      </c>
      <c r="CE497" s="272" t="s">
        <v>44</v>
      </c>
      <c r="CF497" s="272" t="s">
        <v>44</v>
      </c>
      <c r="CG497" s="272" t="s">
        <v>44</v>
      </c>
      <c r="CH497" s="272" t="s">
        <v>44</v>
      </c>
      <c r="CI497" s="272" t="s">
        <v>44</v>
      </c>
      <c r="CJ497" s="272" t="s">
        <v>44</v>
      </c>
      <c r="CK497" s="272" t="s">
        <v>44</v>
      </c>
      <c r="CL497" s="272" t="s">
        <v>44</v>
      </c>
      <c r="CM497" s="272" t="s">
        <v>44</v>
      </c>
      <c r="CN497" s="272" t="s">
        <v>44</v>
      </c>
      <c r="CO497" s="272" t="s">
        <v>44</v>
      </c>
      <c r="CP497" s="272" t="s">
        <v>44</v>
      </c>
      <c r="CQ497" s="272" t="s">
        <v>44</v>
      </c>
      <c r="CR497" s="272" t="s">
        <v>44</v>
      </c>
      <c r="CS497" s="272" t="s">
        <v>44</v>
      </c>
      <c r="CT497" s="272" t="s">
        <v>44</v>
      </c>
      <c r="CU497" s="272" t="s">
        <v>44</v>
      </c>
      <c r="CV497" s="272" t="s">
        <v>44</v>
      </c>
      <c r="CW497" s="272" t="s">
        <v>44</v>
      </c>
      <c r="CX497" s="272">
        <v>387</v>
      </c>
      <c r="CY497" s="272">
        <v>144811</v>
      </c>
      <c r="CZ497" s="272">
        <v>374</v>
      </c>
      <c r="DA497" s="272">
        <v>621</v>
      </c>
      <c r="DB497" s="272">
        <v>2448</v>
      </c>
      <c r="DC497" s="272">
        <v>97682</v>
      </c>
      <c r="DD497" s="272">
        <v>40</v>
      </c>
      <c r="DE497" s="272">
        <v>71</v>
      </c>
      <c r="DF497" s="272">
        <v>129</v>
      </c>
      <c r="DG497" s="272">
        <v>216259</v>
      </c>
      <c r="DH497" s="272">
        <v>1676</v>
      </c>
      <c r="DI497" s="272">
        <v>3318</v>
      </c>
      <c r="DJ497" s="272">
        <v>115</v>
      </c>
      <c r="DK497" s="272">
        <v>176</v>
      </c>
      <c r="DL497" s="250">
        <v>749</v>
      </c>
      <c r="DM497" s="250">
        <v>661</v>
      </c>
      <c r="DN497" s="250">
        <v>15</v>
      </c>
      <c r="DO497" s="250">
        <v>1001</v>
      </c>
      <c r="DP497" s="250">
        <v>4329818</v>
      </c>
      <c r="DQ497" s="250">
        <v>5781</v>
      </c>
      <c r="DR497" s="250">
        <v>11625</v>
      </c>
      <c r="DS497" s="250">
        <v>4926977</v>
      </c>
      <c r="DT497" s="250">
        <v>7454</v>
      </c>
      <c r="DU497" s="250">
        <v>13874</v>
      </c>
      <c r="DV497" s="250">
        <v>110128</v>
      </c>
      <c r="DW497" s="250">
        <v>7342</v>
      </c>
      <c r="DX497" s="250">
        <v>15459</v>
      </c>
      <c r="DY497" s="250">
        <v>9348123</v>
      </c>
      <c r="DZ497" s="250">
        <v>9339</v>
      </c>
      <c r="EA497" s="250">
        <v>19105</v>
      </c>
      <c r="EB497" s="155"/>
      <c r="EC497" s="75">
        <f t="shared" si="1091"/>
        <v>6</v>
      </c>
      <c r="ED497" s="74">
        <f t="shared" si="1092"/>
        <v>2019</v>
      </c>
      <c r="EE497" s="165">
        <f t="shared" si="1093"/>
        <v>43617</v>
      </c>
      <c r="EF497" s="157">
        <f t="shared" si="1094"/>
        <v>30</v>
      </c>
      <c r="EG497" s="156"/>
      <c r="EH497" s="166">
        <f>IFERROR(HLOOKUP(EH$1,$H$5:$FY$1802,MATCH($A497,$A$5:$A$1802,0),0)*HLOOKUP(EH$2,$H$5:$FY$1802,MATCH($A497,$A$5:$A$1802,0),0),$H$2)</f>
        <v>165586</v>
      </c>
      <c r="EI497" s="166">
        <f>IFERROR(HLOOKUP(EI$1,$H$5:$FY$1802,MATCH($A497,$A$5:$A$1802,0),0)*HLOOKUP(EI$2,$H$5:$FY$1802,MATCH($A497,$A$5:$A$1802,0),0),$H$2)</f>
        <v>1821446</v>
      </c>
      <c r="EJ497" s="166">
        <f>IFERROR(HLOOKUP(EJ$1,$H$5:$FY$1802,MATCH($A497,$A$5:$A$1802,0),0)*HLOOKUP(EJ$2,$H$5:$FY$1802,MATCH($A497,$A$5:$A$1802,0),0),$H$2)</f>
        <v>3477306</v>
      </c>
      <c r="EK497" s="166">
        <f>IFERROR(HLOOKUP(EK$1,$H$5:$FY$1802,MATCH($A497,$A$5:$A$1802,0),0)*HLOOKUP(EK$2,$H$5:$FY$1802,MATCH($A497,$A$5:$A$1802,0),0),$H$2)</f>
        <v>7534163</v>
      </c>
      <c r="EL497" s="166">
        <f>IFERROR(HLOOKUP(EL$1,$H$5:$FY$1802,MATCH($A497,$A$5:$A$1802,0),0)*HLOOKUP(EL$2,$H$5:$FY$1802,MATCH($A497,$A$5:$A$1802,0),0),$H$2)</f>
        <v>3304206</v>
      </c>
      <c r="EM497" s="166">
        <f>IFERROR(HLOOKUP(EM$1,$H$5:$FY$1802,MATCH($A497,$A$5:$A$1802,0),0)*HLOOKUP(EM$2,$H$5:$FY$1802,MATCH($A497,$A$5:$A$1802,0),0),$H$2)</f>
        <v>3314526</v>
      </c>
      <c r="EN497" s="166">
        <f>IFERROR(HLOOKUP(EN$1,$H$5:$FY$1802,MATCH($A497,$A$5:$A$1802,0),0)*HLOOKUP(EN$2,$H$5:$FY$1802,MATCH($A497,$A$5:$A$1802,0),0),$H$2)</f>
        <v>146470984</v>
      </c>
      <c r="EO497" s="166">
        <f>IFERROR(HLOOKUP(EO$1,$H$5:$FY$1802,MATCH($A497,$A$5:$A$1802,0),0)*HLOOKUP(EO$2,$H$5:$FY$1802,MATCH($A497,$A$5:$A$1802,0),0),$H$2)</f>
        <v>201239450</v>
      </c>
      <c r="EP497" s="166">
        <f>IFERROR(HLOOKUP(EP$1,$H$5:$FY$1802,MATCH($A497,$A$5:$A$1802,0),0)*HLOOKUP(EP$2,$H$5:$FY$1802,MATCH($A497,$A$5:$A$1802,0),0),$H$2)</f>
        <v>19622516</v>
      </c>
      <c r="EQ497" s="166" t="str">
        <f>IFERROR(HLOOKUP(EQ$1,$H$5:$FY$1802,MATCH($A497,$A$5:$A$1802,0),0)*HLOOKUP(EQ$2,$H$5:$FY$1802,MATCH($A497,$A$5:$A$1802,0),0),$H$2)</f>
        <v>-</v>
      </c>
      <c r="ER497" s="166" t="str">
        <f>IFERROR(HLOOKUP(ER$1,$H$5:$FY$1802,MATCH($A497,$A$5:$A$1802,0),0)*HLOOKUP(ER$2,$H$5:$FY$1802,MATCH($A497,$A$5:$A$1802,0),0),$H$2)</f>
        <v>-</v>
      </c>
      <c r="ES497" s="166" t="str">
        <f>IFERROR(HLOOKUP(ES$1,$H$5:$FY$1802,MATCH($A497,$A$5:$A$1802,0),0)*HLOOKUP(ES$2,$H$5:$FY$1802,MATCH($A497,$A$5:$A$1802,0),0),$H$2)</f>
        <v>-</v>
      </c>
      <c r="ET497" s="166" t="str">
        <f>IFERROR(HLOOKUP(ET$1,$H$5:$FY$1802,MATCH($A497,$A$5:$A$1802,0),0)*HLOOKUP(ET$2,$H$5:$FY$1802,MATCH($A497,$A$5:$A$1802,0),0),$H$2)</f>
        <v>-</v>
      </c>
      <c r="EU497" s="166" t="str">
        <f>IFERROR(HLOOKUP(EU$1,$H$5:$FY$1802,MATCH($A497,$A$5:$A$1802,0),0)*HLOOKUP(EU$2,$H$5:$FY$1802,MATCH($A497,$A$5:$A$1802,0),0),$H$2)</f>
        <v>-</v>
      </c>
      <c r="EV497" s="166" t="str">
        <f>IFERROR(HLOOKUP(EV$1,$H$5:$FY$1802,MATCH($A497,$A$5:$A$1802,0),0)*HLOOKUP(EV$2,$H$5:$FY$1802,MATCH($A497,$A$5:$A$1802,0),0),$H$2)</f>
        <v>-</v>
      </c>
      <c r="EW497" s="166" t="str">
        <f>IFERROR(HLOOKUP(EW$1,$H$5:$FY$1802,MATCH($A497,$A$5:$A$1802,0),0)*HLOOKUP(EW$2,$H$5:$FY$1802,MATCH($A497,$A$5:$A$1802,0),0),$H$2)</f>
        <v>-</v>
      </c>
      <c r="EX497" s="166" t="str">
        <f>IFERROR(HLOOKUP(EX$1,$H$5:$FY$1802,MATCH($A497,$A$5:$A$1802,0),0)*HLOOKUP(EX$2,$H$5:$FY$1802,MATCH($A497,$A$5:$A$1802,0),0),$H$2)</f>
        <v>-</v>
      </c>
      <c r="EY497" s="166" t="str">
        <f>IFERROR(HLOOKUP(EY$1,$H$5:$FY$1802,MATCH($A497,$A$5:$A$1802,0),0)*HLOOKUP(EY$2,$H$5:$FY$1802,MATCH($A497,$A$5:$A$1802,0),0),$H$2)</f>
        <v>-</v>
      </c>
      <c r="EZ497" s="166" t="str">
        <f>IFERROR(HLOOKUP(EZ$1,$H$5:$FY$1802,MATCH($A497,$A$5:$A$1802,0),0)*HLOOKUP(EZ$2,$H$5:$FY$1802,MATCH($A497,$A$5:$A$1802,0),0),$H$2)</f>
        <v>-</v>
      </c>
      <c r="FA497" s="166">
        <f>IFERROR(HLOOKUP(FA$1,$H$5:$FY$1802,MATCH($A497,$A$5:$A$1802,0),0)*HLOOKUP(FA$2,$H$5:$FY$1802,MATCH($A497,$A$5:$A$1802,0),0),$H$2)</f>
        <v>428022</v>
      </c>
      <c r="FB497" s="166">
        <f>IFERROR(HLOOKUP(FB$1,$H$5:$FY$1802,MATCH($A497,$A$5:$A$1802,0),0)*HLOOKUP(FB$2,$H$5:$FY$1802,MATCH($A497,$A$5:$A$1802,0),0),$H$2)</f>
        <v>240327</v>
      </c>
      <c r="FC497" s="166">
        <f>IFERROR(HLOOKUP(FC$1,$H$5:$FY$1802,MATCH($A497,$A$5:$A$1802,0),0)*HLOOKUP(FC$2,$H$5:$FY$1802,MATCH($A497,$A$5:$A$1802,0),0),$H$2)</f>
        <v>173808</v>
      </c>
      <c r="FD497" s="166">
        <f>IFERROR(HLOOKUP(FD$1,$H$5:$FY$1802,MATCH($A497,$A$5:$A$1802,0),0)*HLOOKUP(FD$2,$H$5:$FY$1802,MATCH($A497,$A$5:$A$1802,0),0),$H$2)</f>
        <v>8707125</v>
      </c>
      <c r="FE497" s="166">
        <f>IFERROR(HLOOKUP(FE$1,$H$5:$FY$1802,MATCH($A497,$A$5:$A$1802,0),0)*HLOOKUP(FE$2,$H$5:$FY$1802,MATCH($A497,$A$5:$A$1802,0),0),$H$2)</f>
        <v>9170714</v>
      </c>
      <c r="FF497" s="166">
        <f>IFERROR(HLOOKUP(FF$1,$H$5:$FY$1802,MATCH($A497,$A$5:$A$1802,0),0)*HLOOKUP(FF$2,$H$5:$FY$1802,MATCH($A497,$A$5:$A$1802,0),0),$H$2)</f>
        <v>231885</v>
      </c>
      <c r="FG497" s="166">
        <f>IFERROR(HLOOKUP(FG$1,$H$5:$FY$1802,MATCH($A497,$A$5:$A$1802,0),0)*HLOOKUP(FG$2,$H$5:$FY$1802,MATCH($A497,$A$5:$A$1802,0),0),$H$2)</f>
        <v>19124105</v>
      </c>
      <c r="FH497" s="152"/>
      <c r="FI497" s="405">
        <f t="shared" si="1095"/>
        <v>2.2600140548137739</v>
      </c>
      <c r="FJ497" s="405">
        <f t="shared" si="1095"/>
        <v>1.7505270555165144</v>
      </c>
      <c r="FK497" s="405">
        <f t="shared" si="1096"/>
        <v>2.2686230248306996</v>
      </c>
      <c r="FL497" s="405">
        <f t="shared" si="1097"/>
        <v>1.7848006019563583</v>
      </c>
      <c r="FM497" s="405">
        <f t="shared" si="1098"/>
        <v>1.360143753796315</v>
      </c>
      <c r="FN497" s="405">
        <f t="shared" si="1099"/>
        <v>1.1500556792873051</v>
      </c>
      <c r="FO497" s="405">
        <f t="shared" si="1100"/>
        <v>1.4399445983379502</v>
      </c>
      <c r="FP497" s="405">
        <f t="shared" si="1101"/>
        <v>1.0823268698060942</v>
      </c>
      <c r="FQ497" s="405">
        <f t="shared" si="1102"/>
        <v>1.3614958448753463</v>
      </c>
      <c r="FR497" s="405">
        <f t="shared" si="1103"/>
        <v>1.067174515235457</v>
      </c>
      <c r="FS497" s="65"/>
    </row>
    <row r="498" spans="1:175" ht="10.35" customHeight="1" x14ac:dyDescent="0.2">
      <c r="A498" s="74" t="str">
        <f t="shared" si="1090"/>
        <v>2019-20JUNERYA</v>
      </c>
      <c r="B498" s="163" t="str">
        <f t="shared" si="1104"/>
        <v>2019-20</v>
      </c>
      <c r="C498" s="26" t="s">
        <v>843</v>
      </c>
      <c r="D498" s="163" t="str">
        <f>INDEX($FV$16:$FW$26,MATCH($F498,$FV$16:$FV$26,0),2)</f>
        <v>Y60</v>
      </c>
      <c r="E498" s="163" t="str">
        <f>VLOOKUP($D498,$FW$8:$FX$14,2,0)</f>
        <v>Midlands</v>
      </c>
      <c r="F498" s="271" t="s">
        <v>867</v>
      </c>
      <c r="G498" s="271" t="s">
        <v>880</v>
      </c>
      <c r="H498" s="272">
        <v>112695</v>
      </c>
      <c r="I498" s="272">
        <v>82553</v>
      </c>
      <c r="J498" s="272">
        <v>306686</v>
      </c>
      <c r="K498" s="272">
        <v>4</v>
      </c>
      <c r="L498" s="272">
        <v>1</v>
      </c>
      <c r="M498" s="272">
        <v>8</v>
      </c>
      <c r="N498" s="272">
        <v>20</v>
      </c>
      <c r="O498" s="272">
        <v>46</v>
      </c>
      <c r="P498" s="272" t="s">
        <v>44</v>
      </c>
      <c r="Q498" s="272" t="s">
        <v>44</v>
      </c>
      <c r="R498" s="272" t="s">
        <v>44</v>
      </c>
      <c r="S498" s="272" t="s">
        <v>44</v>
      </c>
      <c r="T498" s="272">
        <v>88437</v>
      </c>
      <c r="U498" s="272">
        <v>5269</v>
      </c>
      <c r="V498" s="272">
        <v>3380</v>
      </c>
      <c r="W498" s="272">
        <v>42731</v>
      </c>
      <c r="X498" s="272">
        <v>30966</v>
      </c>
      <c r="Y498" s="272">
        <v>1284</v>
      </c>
      <c r="Z498" s="272">
        <v>2146662</v>
      </c>
      <c r="AA498" s="272">
        <v>407</v>
      </c>
      <c r="AB498" s="272">
        <v>716</v>
      </c>
      <c r="AC498" s="272">
        <v>1585257</v>
      </c>
      <c r="AD498" s="272">
        <v>469</v>
      </c>
      <c r="AE498" s="272">
        <v>838</v>
      </c>
      <c r="AF498" s="272">
        <v>33229948</v>
      </c>
      <c r="AG498" s="272">
        <v>778</v>
      </c>
      <c r="AH498" s="272">
        <v>1437</v>
      </c>
      <c r="AI498" s="272">
        <v>82573239</v>
      </c>
      <c r="AJ498" s="272">
        <v>2667</v>
      </c>
      <c r="AK498" s="272">
        <v>5976</v>
      </c>
      <c r="AL498" s="272">
        <v>4690036</v>
      </c>
      <c r="AM498" s="272">
        <v>3653</v>
      </c>
      <c r="AN498" s="272">
        <v>8486</v>
      </c>
      <c r="AO498" s="272">
        <v>3125</v>
      </c>
      <c r="AP498" s="272">
        <v>67</v>
      </c>
      <c r="AQ498" s="272">
        <v>63</v>
      </c>
      <c r="AR498" s="272">
        <v>0</v>
      </c>
      <c r="AS498" s="272">
        <v>308</v>
      </c>
      <c r="AT498" s="272">
        <v>2687</v>
      </c>
      <c r="AU498" s="272">
        <v>2090</v>
      </c>
      <c r="AV498" s="272">
        <v>50856</v>
      </c>
      <c r="AW498" s="272">
        <v>3314</v>
      </c>
      <c r="AX498" s="272">
        <v>31142</v>
      </c>
      <c r="AY498" s="272">
        <v>85312</v>
      </c>
      <c r="AZ498" s="272">
        <v>9804</v>
      </c>
      <c r="BA498" s="272">
        <v>7254</v>
      </c>
      <c r="BB498" s="272">
        <v>6163</v>
      </c>
      <c r="BC498" s="272">
        <v>4641</v>
      </c>
      <c r="BD498" s="272">
        <v>54126</v>
      </c>
      <c r="BE498" s="272">
        <v>44957</v>
      </c>
      <c r="BF498" s="272">
        <v>57356</v>
      </c>
      <c r="BG498" s="272">
        <v>32330</v>
      </c>
      <c r="BH498" s="272">
        <v>3192</v>
      </c>
      <c r="BI498" s="272">
        <v>1343</v>
      </c>
      <c r="BJ498" s="272" t="s">
        <v>44</v>
      </c>
      <c r="BK498" s="272" t="s">
        <v>44</v>
      </c>
      <c r="BL498" s="272" t="s">
        <v>44</v>
      </c>
      <c r="BM498" s="272" t="s">
        <v>44</v>
      </c>
      <c r="BN498" s="272" t="s">
        <v>44</v>
      </c>
      <c r="BO498" s="272" t="s">
        <v>44</v>
      </c>
      <c r="BP498" s="272" t="s">
        <v>44</v>
      </c>
      <c r="BQ498" s="272" t="s">
        <v>44</v>
      </c>
      <c r="BR498" s="272" t="s">
        <v>44</v>
      </c>
      <c r="BS498" s="272" t="s">
        <v>44</v>
      </c>
      <c r="BT498" s="272" t="s">
        <v>44</v>
      </c>
      <c r="BU498" s="272" t="s">
        <v>44</v>
      </c>
      <c r="BV498" s="272" t="s">
        <v>44</v>
      </c>
      <c r="BW498" s="272" t="s">
        <v>44</v>
      </c>
      <c r="BX498" s="272" t="s">
        <v>44</v>
      </c>
      <c r="BY498" s="272" t="s">
        <v>44</v>
      </c>
      <c r="BZ498" s="272" t="s">
        <v>44</v>
      </c>
      <c r="CA498" s="272" t="s">
        <v>44</v>
      </c>
      <c r="CB498" s="272" t="s">
        <v>44</v>
      </c>
      <c r="CC498" s="272" t="s">
        <v>44</v>
      </c>
      <c r="CD498" s="272" t="s">
        <v>44</v>
      </c>
      <c r="CE498" s="272" t="s">
        <v>44</v>
      </c>
      <c r="CF498" s="272" t="s">
        <v>44</v>
      </c>
      <c r="CG498" s="272" t="s">
        <v>44</v>
      </c>
      <c r="CH498" s="272" t="s">
        <v>44</v>
      </c>
      <c r="CI498" s="272" t="s">
        <v>44</v>
      </c>
      <c r="CJ498" s="272" t="s">
        <v>44</v>
      </c>
      <c r="CK498" s="272" t="s">
        <v>44</v>
      </c>
      <c r="CL498" s="272" t="s">
        <v>44</v>
      </c>
      <c r="CM498" s="272" t="s">
        <v>44</v>
      </c>
      <c r="CN498" s="272" t="s">
        <v>44</v>
      </c>
      <c r="CO498" s="272" t="s">
        <v>44</v>
      </c>
      <c r="CP498" s="272" t="s">
        <v>44</v>
      </c>
      <c r="CQ498" s="272" t="s">
        <v>44</v>
      </c>
      <c r="CR498" s="272" t="s">
        <v>44</v>
      </c>
      <c r="CS498" s="272" t="s">
        <v>44</v>
      </c>
      <c r="CT498" s="272" t="s">
        <v>44</v>
      </c>
      <c r="CU498" s="272" t="s">
        <v>44</v>
      </c>
      <c r="CV498" s="272" t="s">
        <v>44</v>
      </c>
      <c r="CW498" s="272" t="s">
        <v>44</v>
      </c>
      <c r="CX498" s="272">
        <v>198</v>
      </c>
      <c r="CY498" s="272">
        <v>57588</v>
      </c>
      <c r="CZ498" s="272">
        <v>291</v>
      </c>
      <c r="DA498" s="272">
        <v>515</v>
      </c>
      <c r="DB498" s="272">
        <v>3432</v>
      </c>
      <c r="DC498" s="272">
        <v>96526</v>
      </c>
      <c r="DD498" s="272">
        <v>28</v>
      </c>
      <c r="DE498" s="272">
        <v>56</v>
      </c>
      <c r="DF498" s="272">
        <v>121</v>
      </c>
      <c r="DG498" s="272">
        <v>103202</v>
      </c>
      <c r="DH498" s="272">
        <v>853</v>
      </c>
      <c r="DI498" s="272">
        <v>1763</v>
      </c>
      <c r="DJ498" s="272">
        <v>113</v>
      </c>
      <c r="DK498" s="272">
        <v>248</v>
      </c>
      <c r="DL498" s="250">
        <v>0</v>
      </c>
      <c r="DM498" s="250">
        <v>3523</v>
      </c>
      <c r="DN498" s="250">
        <v>0</v>
      </c>
      <c r="DO498" s="250">
        <v>1291</v>
      </c>
      <c r="DP498" s="250">
        <v>0</v>
      </c>
      <c r="DQ498" s="250">
        <v>0</v>
      </c>
      <c r="DR498" s="250">
        <v>0</v>
      </c>
      <c r="DS498" s="250">
        <v>18271284</v>
      </c>
      <c r="DT498" s="250">
        <v>5186</v>
      </c>
      <c r="DU498" s="250">
        <v>13029</v>
      </c>
      <c r="DV498" s="250">
        <v>0</v>
      </c>
      <c r="DW498" s="250">
        <v>0</v>
      </c>
      <c r="DX498" s="250">
        <v>0</v>
      </c>
      <c r="DY498" s="250">
        <v>12574747</v>
      </c>
      <c r="DZ498" s="250">
        <v>9740</v>
      </c>
      <c r="EA498" s="250">
        <v>23307</v>
      </c>
      <c r="EB498" s="155"/>
      <c r="EC498" s="75">
        <f t="shared" si="1091"/>
        <v>6</v>
      </c>
      <c r="ED498" s="74">
        <f t="shared" si="1092"/>
        <v>2019</v>
      </c>
      <c r="EE498" s="165">
        <f t="shared" si="1093"/>
        <v>43617</v>
      </c>
      <c r="EF498" s="157">
        <f t="shared" si="1094"/>
        <v>30</v>
      </c>
      <c r="EG498" s="156"/>
      <c r="EH498" s="166">
        <f>IFERROR(HLOOKUP(EH$1,$H$5:$FY$1802,MATCH($A498,$A$5:$A$1802,0),0)*HLOOKUP(EH$2,$H$5:$FY$1802,MATCH($A498,$A$5:$A$1802,0),0),$H$2)</f>
        <v>82553</v>
      </c>
      <c r="EI498" s="166">
        <f>IFERROR(HLOOKUP(EI$1,$H$5:$FY$1802,MATCH($A498,$A$5:$A$1802,0),0)*HLOOKUP(EI$2,$H$5:$FY$1802,MATCH($A498,$A$5:$A$1802,0),0),$H$2)</f>
        <v>660424</v>
      </c>
      <c r="EJ498" s="166">
        <f>IFERROR(HLOOKUP(EJ$1,$H$5:$FY$1802,MATCH($A498,$A$5:$A$1802,0),0)*HLOOKUP(EJ$2,$H$5:$FY$1802,MATCH($A498,$A$5:$A$1802,0),0),$H$2)</f>
        <v>1651060</v>
      </c>
      <c r="EK498" s="166">
        <f>IFERROR(HLOOKUP(EK$1,$H$5:$FY$1802,MATCH($A498,$A$5:$A$1802,0),0)*HLOOKUP(EK$2,$H$5:$FY$1802,MATCH($A498,$A$5:$A$1802,0),0),$H$2)</f>
        <v>3797438</v>
      </c>
      <c r="EL498" s="166">
        <f>IFERROR(HLOOKUP(EL$1,$H$5:$FY$1802,MATCH($A498,$A$5:$A$1802,0),0)*HLOOKUP(EL$2,$H$5:$FY$1802,MATCH($A498,$A$5:$A$1802,0),0),$H$2)</f>
        <v>3772604</v>
      </c>
      <c r="EM498" s="166">
        <f>IFERROR(HLOOKUP(EM$1,$H$5:$FY$1802,MATCH($A498,$A$5:$A$1802,0),0)*HLOOKUP(EM$2,$H$5:$FY$1802,MATCH($A498,$A$5:$A$1802,0),0),$H$2)</f>
        <v>2832440</v>
      </c>
      <c r="EN498" s="166">
        <f>IFERROR(HLOOKUP(EN$1,$H$5:$FY$1802,MATCH($A498,$A$5:$A$1802,0),0)*HLOOKUP(EN$2,$H$5:$FY$1802,MATCH($A498,$A$5:$A$1802,0),0),$H$2)</f>
        <v>61404447</v>
      </c>
      <c r="EO498" s="166">
        <f>IFERROR(HLOOKUP(EO$1,$H$5:$FY$1802,MATCH($A498,$A$5:$A$1802,0),0)*HLOOKUP(EO$2,$H$5:$FY$1802,MATCH($A498,$A$5:$A$1802,0),0),$H$2)</f>
        <v>185052816</v>
      </c>
      <c r="EP498" s="166">
        <f>IFERROR(HLOOKUP(EP$1,$H$5:$FY$1802,MATCH($A498,$A$5:$A$1802,0),0)*HLOOKUP(EP$2,$H$5:$FY$1802,MATCH($A498,$A$5:$A$1802,0),0),$H$2)</f>
        <v>10896024</v>
      </c>
      <c r="EQ498" s="166" t="str">
        <f>IFERROR(HLOOKUP(EQ$1,$H$5:$FY$1802,MATCH($A498,$A$5:$A$1802,0),0)*HLOOKUP(EQ$2,$H$5:$FY$1802,MATCH($A498,$A$5:$A$1802,0),0),$H$2)</f>
        <v>-</v>
      </c>
      <c r="ER498" s="166" t="str">
        <f>IFERROR(HLOOKUP(ER$1,$H$5:$FY$1802,MATCH($A498,$A$5:$A$1802,0),0)*HLOOKUP(ER$2,$H$5:$FY$1802,MATCH($A498,$A$5:$A$1802,0),0),$H$2)</f>
        <v>-</v>
      </c>
      <c r="ES498" s="166" t="str">
        <f>IFERROR(HLOOKUP(ES$1,$H$5:$FY$1802,MATCH($A498,$A$5:$A$1802,0),0)*HLOOKUP(ES$2,$H$5:$FY$1802,MATCH($A498,$A$5:$A$1802,0),0),$H$2)</f>
        <v>-</v>
      </c>
      <c r="ET498" s="166" t="str">
        <f>IFERROR(HLOOKUP(ET$1,$H$5:$FY$1802,MATCH($A498,$A$5:$A$1802,0),0)*HLOOKUP(ET$2,$H$5:$FY$1802,MATCH($A498,$A$5:$A$1802,0),0),$H$2)</f>
        <v>-</v>
      </c>
      <c r="EU498" s="166" t="str">
        <f>IFERROR(HLOOKUP(EU$1,$H$5:$FY$1802,MATCH($A498,$A$5:$A$1802,0),0)*HLOOKUP(EU$2,$H$5:$FY$1802,MATCH($A498,$A$5:$A$1802,0),0),$H$2)</f>
        <v>-</v>
      </c>
      <c r="EV498" s="166" t="str">
        <f>IFERROR(HLOOKUP(EV$1,$H$5:$FY$1802,MATCH($A498,$A$5:$A$1802,0),0)*HLOOKUP(EV$2,$H$5:$FY$1802,MATCH($A498,$A$5:$A$1802,0),0),$H$2)</f>
        <v>-</v>
      </c>
      <c r="EW498" s="166" t="str">
        <f>IFERROR(HLOOKUP(EW$1,$H$5:$FY$1802,MATCH($A498,$A$5:$A$1802,0),0)*HLOOKUP(EW$2,$H$5:$FY$1802,MATCH($A498,$A$5:$A$1802,0),0),$H$2)</f>
        <v>-</v>
      </c>
      <c r="EX498" s="166" t="str">
        <f>IFERROR(HLOOKUP(EX$1,$H$5:$FY$1802,MATCH($A498,$A$5:$A$1802,0),0)*HLOOKUP(EX$2,$H$5:$FY$1802,MATCH($A498,$A$5:$A$1802,0),0),$H$2)</f>
        <v>-</v>
      </c>
      <c r="EY498" s="166" t="str">
        <f>IFERROR(HLOOKUP(EY$1,$H$5:$FY$1802,MATCH($A498,$A$5:$A$1802,0),0)*HLOOKUP(EY$2,$H$5:$FY$1802,MATCH($A498,$A$5:$A$1802,0),0),$H$2)</f>
        <v>-</v>
      </c>
      <c r="EZ498" s="166" t="str">
        <f>IFERROR(HLOOKUP(EZ$1,$H$5:$FY$1802,MATCH($A498,$A$5:$A$1802,0),0)*HLOOKUP(EZ$2,$H$5:$FY$1802,MATCH($A498,$A$5:$A$1802,0),0),$H$2)</f>
        <v>-</v>
      </c>
      <c r="FA498" s="166">
        <f>IFERROR(HLOOKUP(FA$1,$H$5:$FY$1802,MATCH($A498,$A$5:$A$1802,0),0)*HLOOKUP(FA$2,$H$5:$FY$1802,MATCH($A498,$A$5:$A$1802,0),0),$H$2)</f>
        <v>213323</v>
      </c>
      <c r="FB498" s="166">
        <f>IFERROR(HLOOKUP(FB$1,$H$5:$FY$1802,MATCH($A498,$A$5:$A$1802,0),0)*HLOOKUP(FB$2,$H$5:$FY$1802,MATCH($A498,$A$5:$A$1802,0),0),$H$2)</f>
        <v>101970</v>
      </c>
      <c r="FC498" s="166">
        <f>IFERROR(HLOOKUP(FC$1,$H$5:$FY$1802,MATCH($A498,$A$5:$A$1802,0),0)*HLOOKUP(FC$2,$H$5:$FY$1802,MATCH($A498,$A$5:$A$1802,0),0),$H$2)</f>
        <v>192192</v>
      </c>
      <c r="FD498" s="166">
        <f>IFERROR(HLOOKUP(FD$1,$H$5:$FY$1802,MATCH($A498,$A$5:$A$1802,0),0)*HLOOKUP(FD$2,$H$5:$FY$1802,MATCH($A498,$A$5:$A$1802,0),0),$H$2)</f>
        <v>0</v>
      </c>
      <c r="FE498" s="166">
        <f>IFERROR(HLOOKUP(FE$1,$H$5:$FY$1802,MATCH($A498,$A$5:$A$1802,0),0)*HLOOKUP(FE$2,$H$5:$FY$1802,MATCH($A498,$A$5:$A$1802,0),0),$H$2)</f>
        <v>45901167</v>
      </c>
      <c r="FF498" s="166">
        <f>IFERROR(HLOOKUP(FF$1,$H$5:$FY$1802,MATCH($A498,$A$5:$A$1802,0),0)*HLOOKUP(FF$2,$H$5:$FY$1802,MATCH($A498,$A$5:$A$1802,0),0),$H$2)</f>
        <v>0</v>
      </c>
      <c r="FG498" s="166">
        <f>IFERROR(HLOOKUP(FG$1,$H$5:$FY$1802,MATCH($A498,$A$5:$A$1802,0),0)*HLOOKUP(FG$2,$H$5:$FY$1802,MATCH($A498,$A$5:$A$1802,0),0),$H$2)</f>
        <v>30089337</v>
      </c>
      <c r="FH498" s="152"/>
      <c r="FI498" s="405">
        <f t="shared" si="1095"/>
        <v>1.8606946289618524</v>
      </c>
      <c r="FJ498" s="405">
        <f t="shared" si="1095"/>
        <v>1.3767318276712848</v>
      </c>
      <c r="FK498" s="405">
        <f t="shared" si="1096"/>
        <v>1.8233727810650888</v>
      </c>
      <c r="FL498" s="405">
        <f t="shared" si="1097"/>
        <v>1.3730769230769231</v>
      </c>
      <c r="FM498" s="405">
        <f t="shared" si="1098"/>
        <v>1.2666682268142566</v>
      </c>
      <c r="FN498" s="405">
        <f t="shared" si="1099"/>
        <v>1.0520933280288316</v>
      </c>
      <c r="FO498" s="405">
        <f t="shared" si="1100"/>
        <v>1.852225020990764</v>
      </c>
      <c r="FP498" s="405">
        <f t="shared" si="1101"/>
        <v>1.0440483110508298</v>
      </c>
      <c r="FQ498" s="405">
        <f t="shared" si="1102"/>
        <v>2.485981308411215</v>
      </c>
      <c r="FR498" s="405">
        <f t="shared" si="1103"/>
        <v>1.0459501557632398</v>
      </c>
      <c r="FS498" s="65"/>
    </row>
    <row r="499" spans="1:175" ht="10.35" customHeight="1" x14ac:dyDescent="0.2">
      <c r="A499" s="174" t="str">
        <f t="shared" si="1090"/>
        <v>2019-20JUNERX8</v>
      </c>
      <c r="B499" s="176" t="str">
        <f t="shared" si="1104"/>
        <v>2019-20</v>
      </c>
      <c r="C499" s="175" t="s">
        <v>843</v>
      </c>
      <c r="D499" s="176" t="str">
        <f>INDEX($FV$16:$FW$26,MATCH($F499,$FV$16:$FV$26,0),2)</f>
        <v>Y63</v>
      </c>
      <c r="E499" s="176" t="str">
        <f>VLOOKUP($D499,$FW$8:$FX$14,2,0)</f>
        <v>North East and Yorkshire</v>
      </c>
      <c r="F499" s="275" t="s">
        <v>869</v>
      </c>
      <c r="G499" s="275" t="s">
        <v>881</v>
      </c>
      <c r="H499" s="276">
        <v>92816</v>
      </c>
      <c r="I499" s="276">
        <v>60180</v>
      </c>
      <c r="J499" s="276">
        <v>89004</v>
      </c>
      <c r="K499" s="276">
        <v>1</v>
      </c>
      <c r="L499" s="276">
        <v>1</v>
      </c>
      <c r="M499" s="276">
        <v>1</v>
      </c>
      <c r="N499" s="276">
        <v>1</v>
      </c>
      <c r="O499" s="276">
        <v>44</v>
      </c>
      <c r="P499" s="276" t="s">
        <v>44</v>
      </c>
      <c r="Q499" s="276" t="s">
        <v>44</v>
      </c>
      <c r="R499" s="276" t="s">
        <v>44</v>
      </c>
      <c r="S499" s="276" t="s">
        <v>44</v>
      </c>
      <c r="T499" s="276">
        <v>66992</v>
      </c>
      <c r="U499" s="276">
        <v>5177</v>
      </c>
      <c r="V499" s="276">
        <v>3571</v>
      </c>
      <c r="W499" s="276">
        <v>36945</v>
      </c>
      <c r="X499" s="276">
        <v>11635</v>
      </c>
      <c r="Y499" s="276">
        <v>2306</v>
      </c>
      <c r="Z499" s="276">
        <v>2117178</v>
      </c>
      <c r="AA499" s="276">
        <v>409</v>
      </c>
      <c r="AB499" s="276">
        <v>716</v>
      </c>
      <c r="AC499" s="276">
        <v>1842057</v>
      </c>
      <c r="AD499" s="276">
        <v>516</v>
      </c>
      <c r="AE499" s="276">
        <v>951</v>
      </c>
      <c r="AF499" s="276">
        <v>42159727</v>
      </c>
      <c r="AG499" s="276">
        <v>1141</v>
      </c>
      <c r="AH499" s="276">
        <v>2318</v>
      </c>
      <c r="AI499" s="276">
        <v>32023429</v>
      </c>
      <c r="AJ499" s="276">
        <v>2752</v>
      </c>
      <c r="AK499" s="276">
        <v>6685</v>
      </c>
      <c r="AL499" s="276">
        <v>7070322</v>
      </c>
      <c r="AM499" s="276">
        <v>3066</v>
      </c>
      <c r="AN499" s="276">
        <v>7181</v>
      </c>
      <c r="AO499" s="276">
        <v>4584</v>
      </c>
      <c r="AP499" s="276">
        <v>659</v>
      </c>
      <c r="AQ499" s="276">
        <v>1291</v>
      </c>
      <c r="AR499" s="276">
        <v>4663</v>
      </c>
      <c r="AS499" s="276">
        <v>369</v>
      </c>
      <c r="AT499" s="276">
        <v>2265</v>
      </c>
      <c r="AU499" s="276">
        <v>1627</v>
      </c>
      <c r="AV499" s="276">
        <v>40455</v>
      </c>
      <c r="AW499" s="276">
        <v>5727</v>
      </c>
      <c r="AX499" s="276">
        <v>16226</v>
      </c>
      <c r="AY499" s="276">
        <v>62408</v>
      </c>
      <c r="AZ499" s="276">
        <v>9895</v>
      </c>
      <c r="BA499" s="276">
        <v>7844</v>
      </c>
      <c r="BB499" s="276">
        <v>6667</v>
      </c>
      <c r="BC499" s="276">
        <v>5361</v>
      </c>
      <c r="BD499" s="276">
        <v>49653</v>
      </c>
      <c r="BE499" s="276">
        <v>40573</v>
      </c>
      <c r="BF499" s="276">
        <v>20194</v>
      </c>
      <c r="BG499" s="276">
        <v>12456</v>
      </c>
      <c r="BH499" s="276">
        <v>3469</v>
      </c>
      <c r="BI499" s="276">
        <v>2486</v>
      </c>
      <c r="BJ499" s="276" t="s">
        <v>44</v>
      </c>
      <c r="BK499" s="276" t="s">
        <v>44</v>
      </c>
      <c r="BL499" s="276" t="s">
        <v>44</v>
      </c>
      <c r="BM499" s="276" t="s">
        <v>44</v>
      </c>
      <c r="BN499" s="276" t="s">
        <v>44</v>
      </c>
      <c r="BO499" s="276" t="s">
        <v>44</v>
      </c>
      <c r="BP499" s="276" t="s">
        <v>44</v>
      </c>
      <c r="BQ499" s="276" t="s">
        <v>44</v>
      </c>
      <c r="BR499" s="276" t="s">
        <v>44</v>
      </c>
      <c r="BS499" s="276" t="s">
        <v>44</v>
      </c>
      <c r="BT499" s="276" t="s">
        <v>44</v>
      </c>
      <c r="BU499" s="276" t="s">
        <v>44</v>
      </c>
      <c r="BV499" s="276" t="s">
        <v>44</v>
      </c>
      <c r="BW499" s="276" t="s">
        <v>44</v>
      </c>
      <c r="BX499" s="276" t="s">
        <v>44</v>
      </c>
      <c r="BY499" s="276" t="s">
        <v>44</v>
      </c>
      <c r="BZ499" s="276" t="s">
        <v>44</v>
      </c>
      <c r="CA499" s="276" t="s">
        <v>44</v>
      </c>
      <c r="CB499" s="276" t="s">
        <v>44</v>
      </c>
      <c r="CC499" s="276" t="s">
        <v>44</v>
      </c>
      <c r="CD499" s="276" t="s">
        <v>44</v>
      </c>
      <c r="CE499" s="276" t="s">
        <v>44</v>
      </c>
      <c r="CF499" s="276" t="s">
        <v>44</v>
      </c>
      <c r="CG499" s="276" t="s">
        <v>44</v>
      </c>
      <c r="CH499" s="276" t="s">
        <v>44</v>
      </c>
      <c r="CI499" s="276" t="s">
        <v>44</v>
      </c>
      <c r="CJ499" s="276" t="s">
        <v>44</v>
      </c>
      <c r="CK499" s="276" t="s">
        <v>44</v>
      </c>
      <c r="CL499" s="276" t="s">
        <v>44</v>
      </c>
      <c r="CM499" s="276" t="s">
        <v>44</v>
      </c>
      <c r="CN499" s="276" t="s">
        <v>44</v>
      </c>
      <c r="CO499" s="276" t="s">
        <v>44</v>
      </c>
      <c r="CP499" s="276" t="s">
        <v>44</v>
      </c>
      <c r="CQ499" s="276" t="s">
        <v>44</v>
      </c>
      <c r="CR499" s="276" t="s">
        <v>44</v>
      </c>
      <c r="CS499" s="276" t="s">
        <v>44</v>
      </c>
      <c r="CT499" s="276" t="s">
        <v>44</v>
      </c>
      <c r="CU499" s="276" t="s">
        <v>44</v>
      </c>
      <c r="CV499" s="276" t="s">
        <v>44</v>
      </c>
      <c r="CW499" s="276" t="s">
        <v>44</v>
      </c>
      <c r="CX499" s="276">
        <v>0</v>
      </c>
      <c r="CY499" s="276">
        <v>0</v>
      </c>
      <c r="CZ499" s="276">
        <v>0</v>
      </c>
      <c r="DA499" s="276">
        <v>0</v>
      </c>
      <c r="DB499" s="276">
        <v>3071</v>
      </c>
      <c r="DC499" s="276">
        <v>91841</v>
      </c>
      <c r="DD499" s="276">
        <v>30</v>
      </c>
      <c r="DE499" s="276">
        <v>52</v>
      </c>
      <c r="DF499" s="276">
        <v>48</v>
      </c>
      <c r="DG499" s="276">
        <v>50455</v>
      </c>
      <c r="DH499" s="276">
        <v>1051</v>
      </c>
      <c r="DI499" s="276">
        <v>2000</v>
      </c>
      <c r="DJ499" s="276">
        <v>40</v>
      </c>
      <c r="DK499" s="276">
        <v>19</v>
      </c>
      <c r="DL499" s="252">
        <v>3924</v>
      </c>
      <c r="DM499" s="252">
        <v>139</v>
      </c>
      <c r="DN499" s="252">
        <v>23</v>
      </c>
      <c r="DO499" s="252">
        <v>2240</v>
      </c>
      <c r="DP499" s="252">
        <v>16124714</v>
      </c>
      <c r="DQ499" s="252">
        <v>4109</v>
      </c>
      <c r="DR499" s="252">
        <v>8840</v>
      </c>
      <c r="DS499" s="252">
        <v>621345</v>
      </c>
      <c r="DT499" s="252">
        <v>4470</v>
      </c>
      <c r="DU499" s="252">
        <v>9050</v>
      </c>
      <c r="DV499" s="252">
        <v>109794</v>
      </c>
      <c r="DW499" s="252">
        <v>4774</v>
      </c>
      <c r="DX499" s="252">
        <v>12833</v>
      </c>
      <c r="DY499" s="252">
        <v>15085321</v>
      </c>
      <c r="DZ499" s="252">
        <v>6735</v>
      </c>
      <c r="EA499" s="252">
        <v>16025</v>
      </c>
      <c r="EB499" s="177"/>
      <c r="EC499" s="167">
        <f t="shared" si="1091"/>
        <v>6</v>
      </c>
      <c r="ED499" s="174">
        <f t="shared" si="1092"/>
        <v>2019</v>
      </c>
      <c r="EE499" s="173">
        <f t="shared" si="1093"/>
        <v>43617</v>
      </c>
      <c r="EF499" s="150">
        <f t="shared" si="1094"/>
        <v>30</v>
      </c>
      <c r="EG499" s="178"/>
      <c r="EH499" s="179">
        <f>IFERROR(HLOOKUP(EH$1,$H$5:$FY$1802,MATCH($A499,$A$5:$A$1802,0),0)*HLOOKUP(EH$2,$H$5:$FY$1802,MATCH($A499,$A$5:$A$1802,0),0),$H$2)</f>
        <v>60180</v>
      </c>
      <c r="EI499" s="179">
        <f>IFERROR(HLOOKUP(EI$1,$H$5:$FY$1802,MATCH($A499,$A$5:$A$1802,0),0)*HLOOKUP(EI$2,$H$5:$FY$1802,MATCH($A499,$A$5:$A$1802,0),0),$H$2)</f>
        <v>60180</v>
      </c>
      <c r="EJ499" s="179">
        <f>IFERROR(HLOOKUP(EJ$1,$H$5:$FY$1802,MATCH($A499,$A$5:$A$1802,0),0)*HLOOKUP(EJ$2,$H$5:$FY$1802,MATCH($A499,$A$5:$A$1802,0),0),$H$2)</f>
        <v>60180</v>
      </c>
      <c r="EK499" s="179">
        <f>IFERROR(HLOOKUP(EK$1,$H$5:$FY$1802,MATCH($A499,$A$5:$A$1802,0),0)*HLOOKUP(EK$2,$H$5:$FY$1802,MATCH($A499,$A$5:$A$1802,0),0),$H$2)</f>
        <v>2647920</v>
      </c>
      <c r="EL499" s="179">
        <f>IFERROR(HLOOKUP(EL$1,$H$5:$FY$1802,MATCH($A499,$A$5:$A$1802,0),0)*HLOOKUP(EL$2,$H$5:$FY$1802,MATCH($A499,$A$5:$A$1802,0),0),$H$2)</f>
        <v>3706732</v>
      </c>
      <c r="EM499" s="179">
        <f>IFERROR(HLOOKUP(EM$1,$H$5:$FY$1802,MATCH($A499,$A$5:$A$1802,0),0)*HLOOKUP(EM$2,$H$5:$FY$1802,MATCH($A499,$A$5:$A$1802,0),0),$H$2)</f>
        <v>3396021</v>
      </c>
      <c r="EN499" s="179">
        <f>IFERROR(HLOOKUP(EN$1,$H$5:$FY$1802,MATCH($A499,$A$5:$A$1802,0),0)*HLOOKUP(EN$2,$H$5:$FY$1802,MATCH($A499,$A$5:$A$1802,0),0),$H$2)</f>
        <v>85638510</v>
      </c>
      <c r="EO499" s="179">
        <f>IFERROR(HLOOKUP(EO$1,$H$5:$FY$1802,MATCH($A499,$A$5:$A$1802,0),0)*HLOOKUP(EO$2,$H$5:$FY$1802,MATCH($A499,$A$5:$A$1802,0),0),$H$2)</f>
        <v>77779975</v>
      </c>
      <c r="EP499" s="179">
        <f>IFERROR(HLOOKUP(EP$1,$H$5:$FY$1802,MATCH($A499,$A$5:$A$1802,0),0)*HLOOKUP(EP$2,$H$5:$FY$1802,MATCH($A499,$A$5:$A$1802,0),0),$H$2)</f>
        <v>16559386</v>
      </c>
      <c r="EQ499" s="179" t="str">
        <f>IFERROR(HLOOKUP(EQ$1,$H$5:$FY$1802,MATCH($A499,$A$5:$A$1802,0),0)*HLOOKUP(EQ$2,$H$5:$FY$1802,MATCH($A499,$A$5:$A$1802,0),0),$H$2)</f>
        <v>-</v>
      </c>
      <c r="ER499" s="179" t="str">
        <f>IFERROR(HLOOKUP(ER$1,$H$5:$FY$1802,MATCH($A499,$A$5:$A$1802,0),0)*HLOOKUP(ER$2,$H$5:$FY$1802,MATCH($A499,$A$5:$A$1802,0),0),$H$2)</f>
        <v>-</v>
      </c>
      <c r="ES499" s="179" t="str">
        <f>IFERROR(HLOOKUP(ES$1,$H$5:$FY$1802,MATCH($A499,$A$5:$A$1802,0),0)*HLOOKUP(ES$2,$H$5:$FY$1802,MATCH($A499,$A$5:$A$1802,0),0),$H$2)</f>
        <v>-</v>
      </c>
      <c r="ET499" s="179" t="str">
        <f>IFERROR(HLOOKUP(ET$1,$H$5:$FY$1802,MATCH($A499,$A$5:$A$1802,0),0)*HLOOKUP(ET$2,$H$5:$FY$1802,MATCH($A499,$A$5:$A$1802,0),0),$H$2)</f>
        <v>-</v>
      </c>
      <c r="EU499" s="179" t="str">
        <f>IFERROR(HLOOKUP(EU$1,$H$5:$FY$1802,MATCH($A499,$A$5:$A$1802,0),0)*HLOOKUP(EU$2,$H$5:$FY$1802,MATCH($A499,$A$5:$A$1802,0),0),$H$2)</f>
        <v>-</v>
      </c>
      <c r="EV499" s="179" t="str">
        <f>IFERROR(HLOOKUP(EV$1,$H$5:$FY$1802,MATCH($A499,$A$5:$A$1802,0),0)*HLOOKUP(EV$2,$H$5:$FY$1802,MATCH($A499,$A$5:$A$1802,0),0),$H$2)</f>
        <v>-</v>
      </c>
      <c r="EW499" s="179" t="str">
        <f>IFERROR(HLOOKUP(EW$1,$H$5:$FY$1802,MATCH($A499,$A$5:$A$1802,0),0)*HLOOKUP(EW$2,$H$5:$FY$1802,MATCH($A499,$A$5:$A$1802,0),0),$H$2)</f>
        <v>-</v>
      </c>
      <c r="EX499" s="179" t="str">
        <f>IFERROR(HLOOKUP(EX$1,$H$5:$FY$1802,MATCH($A499,$A$5:$A$1802,0),0)*HLOOKUP(EX$2,$H$5:$FY$1802,MATCH($A499,$A$5:$A$1802,0),0),$H$2)</f>
        <v>-</v>
      </c>
      <c r="EY499" s="179" t="str">
        <f>IFERROR(HLOOKUP(EY$1,$H$5:$FY$1802,MATCH($A499,$A$5:$A$1802,0),0)*HLOOKUP(EY$2,$H$5:$FY$1802,MATCH($A499,$A$5:$A$1802,0),0),$H$2)</f>
        <v>-</v>
      </c>
      <c r="EZ499" s="179" t="str">
        <f>IFERROR(HLOOKUP(EZ$1,$H$5:$FY$1802,MATCH($A499,$A$5:$A$1802,0),0)*HLOOKUP(EZ$2,$H$5:$FY$1802,MATCH($A499,$A$5:$A$1802,0),0),$H$2)</f>
        <v>-</v>
      </c>
      <c r="FA499" s="179">
        <f>IFERROR(HLOOKUP(FA$1,$H$5:$FY$1802,MATCH($A499,$A$5:$A$1802,0),0)*HLOOKUP(FA$2,$H$5:$FY$1802,MATCH($A499,$A$5:$A$1802,0),0),$H$2)</f>
        <v>96000</v>
      </c>
      <c r="FB499" s="179">
        <f>IFERROR(HLOOKUP(FB$1,$H$5:$FY$1802,MATCH($A499,$A$5:$A$1802,0),0)*HLOOKUP(FB$2,$H$5:$FY$1802,MATCH($A499,$A$5:$A$1802,0),0),$H$2)</f>
        <v>0</v>
      </c>
      <c r="FC499" s="179">
        <f>IFERROR(HLOOKUP(FC$1,$H$5:$FY$1802,MATCH($A499,$A$5:$A$1802,0),0)*HLOOKUP(FC$2,$H$5:$FY$1802,MATCH($A499,$A$5:$A$1802,0),0),$H$2)</f>
        <v>159692</v>
      </c>
      <c r="FD499" s="179">
        <f>IFERROR(HLOOKUP(FD$1,$H$5:$FY$1802,MATCH($A499,$A$5:$A$1802,0),0)*HLOOKUP(FD$2,$H$5:$FY$1802,MATCH($A499,$A$5:$A$1802,0),0),$H$2)</f>
        <v>34688160</v>
      </c>
      <c r="FE499" s="179">
        <f>IFERROR(HLOOKUP(FE$1,$H$5:$FY$1802,MATCH($A499,$A$5:$A$1802,0),0)*HLOOKUP(FE$2,$H$5:$FY$1802,MATCH($A499,$A$5:$A$1802,0),0),$H$2)</f>
        <v>1257950</v>
      </c>
      <c r="FF499" s="179">
        <f>IFERROR(HLOOKUP(FF$1,$H$5:$FY$1802,MATCH($A499,$A$5:$A$1802,0),0)*HLOOKUP(FF$2,$H$5:$FY$1802,MATCH($A499,$A$5:$A$1802,0),0),$H$2)</f>
        <v>295159</v>
      </c>
      <c r="FG499" s="179">
        <f>IFERROR(HLOOKUP(FG$1,$H$5:$FY$1802,MATCH($A499,$A$5:$A$1802,0),0)*HLOOKUP(FG$2,$H$5:$FY$1802,MATCH($A499,$A$5:$A$1802,0),0),$H$2)</f>
        <v>35896000</v>
      </c>
      <c r="FH499" s="151"/>
      <c r="FI499" s="407">
        <f t="shared" si="1095"/>
        <v>1.9113386130963879</v>
      </c>
      <c r="FJ499" s="407">
        <f t="shared" si="1095"/>
        <v>1.5151632219432103</v>
      </c>
      <c r="FK499" s="407">
        <f t="shared" si="1096"/>
        <v>1.8669840380845701</v>
      </c>
      <c r="FL499" s="407">
        <f t="shared" si="1097"/>
        <v>1.5012601512181463</v>
      </c>
      <c r="FM499" s="407">
        <f t="shared" si="1098"/>
        <v>1.3439707673568819</v>
      </c>
      <c r="FN499" s="407">
        <f t="shared" si="1099"/>
        <v>1.0982000270672621</v>
      </c>
      <c r="FO499" s="407">
        <f t="shared" si="1100"/>
        <v>1.7356252685861624</v>
      </c>
      <c r="FP499" s="407">
        <f t="shared" si="1101"/>
        <v>1.070562956596476</v>
      </c>
      <c r="FQ499" s="407">
        <f t="shared" si="1102"/>
        <v>1.5043365134431916</v>
      </c>
      <c r="FR499" s="407">
        <f t="shared" si="1103"/>
        <v>1.0780572419774501</v>
      </c>
      <c r="FS499" s="408"/>
    </row>
    <row r="500" spans="1:175" ht="10.35" customHeight="1" x14ac:dyDescent="0.2">
      <c r="A500" s="80" t="str">
        <f t="shared" si="1090"/>
        <v>2019-20JULYRX9</v>
      </c>
      <c r="B500" s="169" t="str">
        <f t="shared" si="1104"/>
        <v>2019-20</v>
      </c>
      <c r="C500" s="77" t="s">
        <v>847</v>
      </c>
      <c r="D500" s="169" t="str">
        <f>INDEX($FV$16:$FW$26,MATCH($F500,$FV$16:$FV$26,0),2)</f>
        <v>Y60</v>
      </c>
      <c r="E500" s="169" t="str">
        <f>VLOOKUP($D500,$FW$8:$FX$14,2,0)</f>
        <v>Midlands</v>
      </c>
      <c r="F500" s="269" t="s">
        <v>845</v>
      </c>
      <c r="G500" s="269" t="s">
        <v>871</v>
      </c>
      <c r="H500" s="270">
        <v>91702</v>
      </c>
      <c r="I500" s="270">
        <v>74660</v>
      </c>
      <c r="J500" s="270">
        <v>225308</v>
      </c>
      <c r="K500" s="270">
        <v>3</v>
      </c>
      <c r="L500" s="270">
        <v>2</v>
      </c>
      <c r="M500" s="270">
        <v>4</v>
      </c>
      <c r="N500" s="270">
        <v>4</v>
      </c>
      <c r="O500" s="270">
        <v>40</v>
      </c>
      <c r="P500" s="270" t="s">
        <v>44</v>
      </c>
      <c r="Q500" s="270" t="s">
        <v>44</v>
      </c>
      <c r="R500" s="270" t="s">
        <v>44</v>
      </c>
      <c r="S500" s="270" t="s">
        <v>44</v>
      </c>
      <c r="T500" s="270">
        <v>65152</v>
      </c>
      <c r="U500" s="270">
        <v>6413</v>
      </c>
      <c r="V500" s="270">
        <v>4354</v>
      </c>
      <c r="W500" s="270">
        <v>37401</v>
      </c>
      <c r="X500" s="270">
        <v>11735</v>
      </c>
      <c r="Y500" s="270">
        <v>627</v>
      </c>
      <c r="Z500" s="270">
        <v>2958003</v>
      </c>
      <c r="AA500" s="270">
        <v>461</v>
      </c>
      <c r="AB500" s="270">
        <v>822</v>
      </c>
      <c r="AC500" s="270">
        <v>4554306</v>
      </c>
      <c r="AD500" s="270">
        <v>1046</v>
      </c>
      <c r="AE500" s="270">
        <v>2536</v>
      </c>
      <c r="AF500" s="270">
        <v>73341955</v>
      </c>
      <c r="AG500" s="270">
        <v>1961</v>
      </c>
      <c r="AH500" s="270">
        <v>4085</v>
      </c>
      <c r="AI500" s="270">
        <v>63510156</v>
      </c>
      <c r="AJ500" s="270">
        <v>5412</v>
      </c>
      <c r="AK500" s="270">
        <v>14725</v>
      </c>
      <c r="AL500" s="270">
        <v>3158160</v>
      </c>
      <c r="AM500" s="270">
        <v>5037</v>
      </c>
      <c r="AN500" s="270">
        <v>10476</v>
      </c>
      <c r="AO500" s="270">
        <v>5825</v>
      </c>
      <c r="AP500" s="270">
        <v>2186</v>
      </c>
      <c r="AQ500" s="270">
        <v>600</v>
      </c>
      <c r="AR500" s="270">
        <v>7</v>
      </c>
      <c r="AS500" s="270">
        <v>2395</v>
      </c>
      <c r="AT500" s="270">
        <v>644</v>
      </c>
      <c r="AU500" s="270">
        <v>12</v>
      </c>
      <c r="AV500" s="270">
        <v>39610</v>
      </c>
      <c r="AW500" s="270">
        <v>2844</v>
      </c>
      <c r="AX500" s="270">
        <v>16873</v>
      </c>
      <c r="AY500" s="270">
        <v>59327</v>
      </c>
      <c r="AZ500" s="270">
        <v>11396</v>
      </c>
      <c r="BA500" s="270">
        <v>9141</v>
      </c>
      <c r="BB500" s="270">
        <v>8007</v>
      </c>
      <c r="BC500" s="270">
        <v>6482</v>
      </c>
      <c r="BD500" s="270">
        <v>49730</v>
      </c>
      <c r="BE500" s="270">
        <v>40436</v>
      </c>
      <c r="BF500" s="270">
        <v>16404</v>
      </c>
      <c r="BG500" s="270">
        <v>12221</v>
      </c>
      <c r="BH500" s="270">
        <v>766</v>
      </c>
      <c r="BI500" s="270">
        <v>595</v>
      </c>
      <c r="BJ500" s="270" t="s">
        <v>44</v>
      </c>
      <c r="BK500" s="270" t="s">
        <v>44</v>
      </c>
      <c r="BL500" s="270" t="s">
        <v>44</v>
      </c>
      <c r="BM500" s="270" t="s">
        <v>44</v>
      </c>
      <c r="BN500" s="270" t="s">
        <v>44</v>
      </c>
      <c r="BO500" s="270" t="s">
        <v>44</v>
      </c>
      <c r="BP500" s="270" t="s">
        <v>44</v>
      </c>
      <c r="BQ500" s="270" t="s">
        <v>44</v>
      </c>
      <c r="BR500" s="270" t="s">
        <v>44</v>
      </c>
      <c r="BS500" s="270" t="s">
        <v>44</v>
      </c>
      <c r="BT500" s="270" t="s">
        <v>44</v>
      </c>
      <c r="BU500" s="270" t="s">
        <v>44</v>
      </c>
      <c r="BV500" s="270" t="s">
        <v>44</v>
      </c>
      <c r="BW500" s="270" t="s">
        <v>44</v>
      </c>
      <c r="BX500" s="270" t="s">
        <v>44</v>
      </c>
      <c r="BY500" s="270" t="s">
        <v>44</v>
      </c>
      <c r="BZ500" s="270" t="s">
        <v>44</v>
      </c>
      <c r="CA500" s="270" t="s">
        <v>44</v>
      </c>
      <c r="CB500" s="270" t="s">
        <v>44</v>
      </c>
      <c r="CC500" s="270" t="s">
        <v>44</v>
      </c>
      <c r="CD500" s="270" t="s">
        <v>44</v>
      </c>
      <c r="CE500" s="270" t="s">
        <v>44</v>
      </c>
      <c r="CF500" s="270" t="s">
        <v>44</v>
      </c>
      <c r="CG500" s="270" t="s">
        <v>44</v>
      </c>
      <c r="CH500" s="270" t="s">
        <v>44</v>
      </c>
      <c r="CI500" s="270" t="s">
        <v>44</v>
      </c>
      <c r="CJ500" s="270" t="s">
        <v>44</v>
      </c>
      <c r="CK500" s="270" t="s">
        <v>44</v>
      </c>
      <c r="CL500" s="270" t="s">
        <v>44</v>
      </c>
      <c r="CM500" s="270" t="s">
        <v>44</v>
      </c>
      <c r="CN500" s="270" t="s">
        <v>44</v>
      </c>
      <c r="CO500" s="270" t="s">
        <v>44</v>
      </c>
      <c r="CP500" s="270" t="s">
        <v>44</v>
      </c>
      <c r="CQ500" s="270" t="s">
        <v>44</v>
      </c>
      <c r="CR500" s="270" t="s">
        <v>44</v>
      </c>
      <c r="CS500" s="270" t="s">
        <v>44</v>
      </c>
      <c r="CT500" s="270" t="s">
        <v>44</v>
      </c>
      <c r="CU500" s="270" t="s">
        <v>44</v>
      </c>
      <c r="CV500" s="270" t="s">
        <v>44</v>
      </c>
      <c r="CW500" s="270" t="s">
        <v>44</v>
      </c>
      <c r="CX500" s="270">
        <v>292</v>
      </c>
      <c r="CY500" s="270">
        <v>88085</v>
      </c>
      <c r="CZ500" s="270">
        <v>302</v>
      </c>
      <c r="DA500" s="270">
        <v>503</v>
      </c>
      <c r="DB500" s="270">
        <v>3191</v>
      </c>
      <c r="DC500" s="270">
        <v>123123</v>
      </c>
      <c r="DD500" s="270">
        <v>39</v>
      </c>
      <c r="DE500" s="270">
        <v>70</v>
      </c>
      <c r="DF500" s="270">
        <v>39</v>
      </c>
      <c r="DG500" s="270">
        <v>78093</v>
      </c>
      <c r="DH500" s="270">
        <v>2002</v>
      </c>
      <c r="DI500" s="270">
        <v>4715</v>
      </c>
      <c r="DJ500" s="270">
        <v>32</v>
      </c>
      <c r="DK500" s="270">
        <v>0</v>
      </c>
      <c r="DL500" s="249">
        <v>408</v>
      </c>
      <c r="DM500" s="249">
        <v>342</v>
      </c>
      <c r="DN500" s="249">
        <v>1</v>
      </c>
      <c r="DO500" s="249">
        <v>2401</v>
      </c>
      <c r="DP500" s="249">
        <v>2128448</v>
      </c>
      <c r="DQ500" s="249">
        <v>5217</v>
      </c>
      <c r="DR500" s="249">
        <v>10178</v>
      </c>
      <c r="DS500" s="249">
        <v>1699458</v>
      </c>
      <c r="DT500" s="249">
        <v>4969</v>
      </c>
      <c r="DU500" s="249">
        <v>9939</v>
      </c>
      <c r="DV500" s="249">
        <v>13907</v>
      </c>
      <c r="DW500" s="249">
        <v>13907</v>
      </c>
      <c r="DX500" s="249">
        <v>13907</v>
      </c>
      <c r="DY500" s="249">
        <v>16556191</v>
      </c>
      <c r="DZ500" s="249">
        <v>6896</v>
      </c>
      <c r="EA500" s="249">
        <v>13563</v>
      </c>
      <c r="EB500" s="155"/>
      <c r="EC500" s="170">
        <f t="shared" si="1091"/>
        <v>7</v>
      </c>
      <c r="ED500" s="74">
        <f t="shared" si="1092"/>
        <v>2019</v>
      </c>
      <c r="EE500" s="165">
        <f t="shared" si="1093"/>
        <v>43647</v>
      </c>
      <c r="EF500" s="157">
        <f t="shared" si="1094"/>
        <v>31</v>
      </c>
      <c r="EG500" s="156"/>
      <c r="EH500" s="171">
        <f>IFERROR(HLOOKUP(EH$1,$H$5:$FY$1802,MATCH($A500,$A$5:$A$1802,0),0)*HLOOKUP(EH$2,$H$5:$FY$1802,MATCH($A500,$A$5:$A$1802,0),0),$H$2)</f>
        <v>149320</v>
      </c>
      <c r="EI500" s="171">
        <f>IFERROR(HLOOKUP(EI$1,$H$5:$FY$1802,MATCH($A500,$A$5:$A$1802,0),0)*HLOOKUP(EI$2,$H$5:$FY$1802,MATCH($A500,$A$5:$A$1802,0),0),$H$2)</f>
        <v>298640</v>
      </c>
      <c r="EJ500" s="171">
        <f>IFERROR(HLOOKUP(EJ$1,$H$5:$FY$1802,MATCH($A500,$A$5:$A$1802,0),0)*HLOOKUP(EJ$2,$H$5:$FY$1802,MATCH($A500,$A$5:$A$1802,0),0),$H$2)</f>
        <v>298640</v>
      </c>
      <c r="EK500" s="171">
        <f>IFERROR(HLOOKUP(EK$1,$H$5:$FY$1802,MATCH($A500,$A$5:$A$1802,0),0)*HLOOKUP(EK$2,$H$5:$FY$1802,MATCH($A500,$A$5:$A$1802,0),0),$H$2)</f>
        <v>2986400</v>
      </c>
      <c r="EL500" s="171">
        <f>IFERROR(HLOOKUP(EL$1,$H$5:$FY$1802,MATCH($A500,$A$5:$A$1802,0),0)*HLOOKUP(EL$2,$H$5:$FY$1802,MATCH($A500,$A$5:$A$1802,0),0),$H$2)</f>
        <v>5271486</v>
      </c>
      <c r="EM500" s="171">
        <f>IFERROR(HLOOKUP(EM$1,$H$5:$FY$1802,MATCH($A500,$A$5:$A$1802,0),0)*HLOOKUP(EM$2,$H$5:$FY$1802,MATCH($A500,$A$5:$A$1802,0),0),$H$2)</f>
        <v>11041744</v>
      </c>
      <c r="EN500" s="171">
        <f>IFERROR(HLOOKUP(EN$1,$H$5:$FY$1802,MATCH($A500,$A$5:$A$1802,0),0)*HLOOKUP(EN$2,$H$5:$FY$1802,MATCH($A500,$A$5:$A$1802,0),0),$H$2)</f>
        <v>152783085</v>
      </c>
      <c r="EO500" s="171">
        <f>IFERROR(HLOOKUP(EO$1,$H$5:$FY$1802,MATCH($A500,$A$5:$A$1802,0),0)*HLOOKUP(EO$2,$H$5:$FY$1802,MATCH($A500,$A$5:$A$1802,0),0),$H$2)</f>
        <v>172797875</v>
      </c>
      <c r="EP500" s="171">
        <f>IFERROR(HLOOKUP(EP$1,$H$5:$FY$1802,MATCH($A500,$A$5:$A$1802,0),0)*HLOOKUP(EP$2,$H$5:$FY$1802,MATCH($A500,$A$5:$A$1802,0),0),$H$2)</f>
        <v>6568452</v>
      </c>
      <c r="EQ500" s="171" t="str">
        <f>IFERROR(HLOOKUP(EQ$1,$H$5:$FY$1802,MATCH($A500,$A$5:$A$1802,0),0)*HLOOKUP(EQ$2,$H$5:$FY$1802,MATCH($A500,$A$5:$A$1802,0),0),$H$2)</f>
        <v>-</v>
      </c>
      <c r="ER500" s="171" t="str">
        <f>IFERROR(HLOOKUP(ER$1,$H$5:$FY$1802,MATCH($A500,$A$5:$A$1802,0),0)*HLOOKUP(ER$2,$H$5:$FY$1802,MATCH($A500,$A$5:$A$1802,0),0),$H$2)</f>
        <v>-</v>
      </c>
      <c r="ES500" s="171" t="str">
        <f>IFERROR(HLOOKUP(ES$1,$H$5:$FY$1802,MATCH($A500,$A$5:$A$1802,0),0)*HLOOKUP(ES$2,$H$5:$FY$1802,MATCH($A500,$A$5:$A$1802,0),0),$H$2)</f>
        <v>-</v>
      </c>
      <c r="ET500" s="171" t="str">
        <f>IFERROR(HLOOKUP(ET$1,$H$5:$FY$1802,MATCH($A500,$A$5:$A$1802,0),0)*HLOOKUP(ET$2,$H$5:$FY$1802,MATCH($A500,$A$5:$A$1802,0),0),$H$2)</f>
        <v>-</v>
      </c>
      <c r="EU500" s="171" t="str">
        <f>IFERROR(HLOOKUP(EU$1,$H$5:$FY$1802,MATCH($A500,$A$5:$A$1802,0),0)*HLOOKUP(EU$2,$H$5:$FY$1802,MATCH($A500,$A$5:$A$1802,0),0),$H$2)</f>
        <v>-</v>
      </c>
      <c r="EV500" s="171" t="str">
        <f>IFERROR(HLOOKUP(EV$1,$H$5:$FY$1802,MATCH($A500,$A$5:$A$1802,0),0)*HLOOKUP(EV$2,$H$5:$FY$1802,MATCH($A500,$A$5:$A$1802,0),0),$H$2)</f>
        <v>-</v>
      </c>
      <c r="EW500" s="171" t="str">
        <f>IFERROR(HLOOKUP(EW$1,$H$5:$FY$1802,MATCH($A500,$A$5:$A$1802,0),0)*HLOOKUP(EW$2,$H$5:$FY$1802,MATCH($A500,$A$5:$A$1802,0),0),$H$2)</f>
        <v>-</v>
      </c>
      <c r="EX500" s="171" t="str">
        <f>IFERROR(HLOOKUP(EX$1,$H$5:$FY$1802,MATCH($A500,$A$5:$A$1802,0),0)*HLOOKUP(EX$2,$H$5:$FY$1802,MATCH($A500,$A$5:$A$1802,0),0),$H$2)</f>
        <v>-</v>
      </c>
      <c r="EY500" s="171" t="str">
        <f>IFERROR(HLOOKUP(EY$1,$H$5:$FY$1802,MATCH($A500,$A$5:$A$1802,0),0)*HLOOKUP(EY$2,$H$5:$FY$1802,MATCH($A500,$A$5:$A$1802,0),0),$H$2)</f>
        <v>-</v>
      </c>
      <c r="EZ500" s="171" t="str">
        <f>IFERROR(HLOOKUP(EZ$1,$H$5:$FY$1802,MATCH($A500,$A$5:$A$1802,0),0)*HLOOKUP(EZ$2,$H$5:$FY$1802,MATCH($A500,$A$5:$A$1802,0),0),$H$2)</f>
        <v>-</v>
      </c>
      <c r="FA500" s="171">
        <f>IFERROR(HLOOKUP(FA$1,$H$5:$FY$1802,MATCH($A500,$A$5:$A$1802,0),0)*HLOOKUP(FA$2,$H$5:$FY$1802,MATCH($A500,$A$5:$A$1802,0),0),$H$2)</f>
        <v>183885</v>
      </c>
      <c r="FB500" s="171">
        <f>IFERROR(HLOOKUP(FB$1,$H$5:$FY$1802,MATCH($A500,$A$5:$A$1802,0),0)*HLOOKUP(FB$2,$H$5:$FY$1802,MATCH($A500,$A$5:$A$1802,0),0),$H$2)</f>
        <v>146876</v>
      </c>
      <c r="FC500" s="171">
        <f>IFERROR(HLOOKUP(FC$1,$H$5:$FY$1802,MATCH($A500,$A$5:$A$1802,0),0)*HLOOKUP(FC$2,$H$5:$FY$1802,MATCH($A500,$A$5:$A$1802,0),0),$H$2)</f>
        <v>223370</v>
      </c>
      <c r="FD500" s="171">
        <f>IFERROR(HLOOKUP(FD$1,$H$5:$FY$1802,MATCH($A500,$A$5:$A$1802,0),0)*HLOOKUP(FD$2,$H$5:$FY$1802,MATCH($A500,$A$5:$A$1802,0),0),$H$2)</f>
        <v>4152624</v>
      </c>
      <c r="FE500" s="171">
        <f>IFERROR(HLOOKUP(FE$1,$H$5:$FY$1802,MATCH($A500,$A$5:$A$1802,0),0)*HLOOKUP(FE$2,$H$5:$FY$1802,MATCH($A500,$A$5:$A$1802,0),0),$H$2)</f>
        <v>3399138</v>
      </c>
      <c r="FF500" s="171">
        <f>IFERROR(HLOOKUP(FF$1,$H$5:$FY$1802,MATCH($A500,$A$5:$A$1802,0),0)*HLOOKUP(FF$2,$H$5:$FY$1802,MATCH($A500,$A$5:$A$1802,0),0),$H$2)</f>
        <v>13907</v>
      </c>
      <c r="FG500" s="171">
        <f>IFERROR(HLOOKUP(FG$1,$H$5:$FY$1802,MATCH($A500,$A$5:$A$1802,0),0)*HLOOKUP(FG$2,$H$5:$FY$1802,MATCH($A500,$A$5:$A$1802,0),0),$H$2)</f>
        <v>32564763</v>
      </c>
      <c r="FH500" s="152"/>
      <c r="FI500" s="405">
        <f t="shared" si="1095"/>
        <v>1.777015437392796</v>
      </c>
      <c r="FJ500" s="405">
        <f t="shared" si="1095"/>
        <v>1.4253859348198972</v>
      </c>
      <c r="FK500" s="405">
        <f t="shared" si="1096"/>
        <v>1.8389986219568213</v>
      </c>
      <c r="FL500" s="405">
        <f t="shared" si="1097"/>
        <v>1.4887459807073955</v>
      </c>
      <c r="FM500" s="405">
        <f t="shared" si="1098"/>
        <v>1.3296435924173151</v>
      </c>
      <c r="FN500" s="405">
        <f t="shared" si="1099"/>
        <v>1.0811475628993876</v>
      </c>
      <c r="FO500" s="405">
        <f t="shared" si="1100"/>
        <v>1.397869620792501</v>
      </c>
      <c r="FP500" s="405">
        <f t="shared" si="1101"/>
        <v>1.0414145717937793</v>
      </c>
      <c r="FQ500" s="405">
        <f t="shared" si="1102"/>
        <v>1.2216905901116428</v>
      </c>
      <c r="FR500" s="405">
        <f t="shared" si="1103"/>
        <v>0.94896331738437001</v>
      </c>
      <c r="FS500" s="65"/>
    </row>
    <row r="501" spans="1:175" ht="10.35" customHeight="1" x14ac:dyDescent="0.2">
      <c r="A501" s="74" t="str">
        <f t="shared" si="1090"/>
        <v>2019-20JULYRYC</v>
      </c>
      <c r="B501" s="163" t="str">
        <f t="shared" si="1104"/>
        <v>2019-20</v>
      </c>
      <c r="C501" s="26" t="s">
        <v>847</v>
      </c>
      <c r="D501" s="163" t="str">
        <f>INDEX($FV$16:$FW$26,MATCH($F501,$FV$16:$FV$26,0),2)</f>
        <v>Y61</v>
      </c>
      <c r="E501" s="163" t="str">
        <f>VLOOKUP($D501,$FW$8:$FX$14,2,0)</f>
        <v>East of England</v>
      </c>
      <c r="F501" s="271" t="s">
        <v>849</v>
      </c>
      <c r="G501" s="271" t="s">
        <v>872</v>
      </c>
      <c r="H501" s="272">
        <v>115109</v>
      </c>
      <c r="I501" s="272">
        <v>75882</v>
      </c>
      <c r="J501" s="272">
        <v>868296</v>
      </c>
      <c r="K501" s="272">
        <v>11</v>
      </c>
      <c r="L501" s="272">
        <v>1</v>
      </c>
      <c r="M501" s="272">
        <v>40</v>
      </c>
      <c r="N501" s="272">
        <v>69</v>
      </c>
      <c r="O501" s="272">
        <v>122</v>
      </c>
      <c r="P501" s="272" t="s">
        <v>44</v>
      </c>
      <c r="Q501" s="272" t="s">
        <v>44</v>
      </c>
      <c r="R501" s="272" t="s">
        <v>44</v>
      </c>
      <c r="S501" s="272" t="s">
        <v>44</v>
      </c>
      <c r="T501" s="272">
        <v>72830</v>
      </c>
      <c r="U501" s="272">
        <v>7723</v>
      </c>
      <c r="V501" s="272">
        <v>5063</v>
      </c>
      <c r="W501" s="272">
        <v>43339</v>
      </c>
      <c r="X501" s="272">
        <v>11273</v>
      </c>
      <c r="Y501" s="272">
        <v>1867</v>
      </c>
      <c r="Z501" s="272">
        <v>3853194</v>
      </c>
      <c r="AA501" s="272">
        <v>499</v>
      </c>
      <c r="AB501" s="272">
        <v>917</v>
      </c>
      <c r="AC501" s="272">
        <v>3954214</v>
      </c>
      <c r="AD501" s="272">
        <v>781</v>
      </c>
      <c r="AE501" s="272">
        <v>1435</v>
      </c>
      <c r="AF501" s="272">
        <v>79465339</v>
      </c>
      <c r="AG501" s="272">
        <v>1834</v>
      </c>
      <c r="AH501" s="272">
        <v>3831</v>
      </c>
      <c r="AI501" s="272">
        <v>79466304</v>
      </c>
      <c r="AJ501" s="272">
        <v>7049</v>
      </c>
      <c r="AK501" s="272">
        <v>17695</v>
      </c>
      <c r="AL501" s="272">
        <v>12657071</v>
      </c>
      <c r="AM501" s="272">
        <v>6779</v>
      </c>
      <c r="AN501" s="272">
        <v>18452</v>
      </c>
      <c r="AO501" s="272">
        <v>4661</v>
      </c>
      <c r="AP501" s="272">
        <v>110</v>
      </c>
      <c r="AQ501" s="272">
        <v>3333</v>
      </c>
      <c r="AR501" s="272">
        <v>724</v>
      </c>
      <c r="AS501" s="272">
        <v>18</v>
      </c>
      <c r="AT501" s="272">
        <v>1200</v>
      </c>
      <c r="AU501" s="272">
        <v>1042</v>
      </c>
      <c r="AV501" s="272">
        <v>42219</v>
      </c>
      <c r="AW501" s="272">
        <v>1751</v>
      </c>
      <c r="AX501" s="272">
        <v>24199</v>
      </c>
      <c r="AY501" s="272">
        <v>68169</v>
      </c>
      <c r="AZ501" s="272">
        <v>17559</v>
      </c>
      <c r="BA501" s="272">
        <v>12547</v>
      </c>
      <c r="BB501" s="272">
        <v>11506</v>
      </c>
      <c r="BC501" s="272">
        <v>8405</v>
      </c>
      <c r="BD501" s="272">
        <v>68724</v>
      </c>
      <c r="BE501" s="272">
        <v>48704</v>
      </c>
      <c r="BF501" s="272">
        <v>22290</v>
      </c>
      <c r="BG501" s="272">
        <v>12255</v>
      </c>
      <c r="BH501" s="272">
        <v>3460</v>
      </c>
      <c r="BI501" s="272">
        <v>2040</v>
      </c>
      <c r="BJ501" s="272" t="s">
        <v>44</v>
      </c>
      <c r="BK501" s="272" t="s">
        <v>44</v>
      </c>
      <c r="BL501" s="272" t="s">
        <v>44</v>
      </c>
      <c r="BM501" s="272" t="s">
        <v>44</v>
      </c>
      <c r="BN501" s="272" t="s">
        <v>44</v>
      </c>
      <c r="BO501" s="272" t="s">
        <v>44</v>
      </c>
      <c r="BP501" s="272" t="s">
        <v>44</v>
      </c>
      <c r="BQ501" s="272" t="s">
        <v>44</v>
      </c>
      <c r="BR501" s="272" t="s">
        <v>44</v>
      </c>
      <c r="BS501" s="272" t="s">
        <v>44</v>
      </c>
      <c r="BT501" s="272" t="s">
        <v>44</v>
      </c>
      <c r="BU501" s="272" t="s">
        <v>44</v>
      </c>
      <c r="BV501" s="272" t="s">
        <v>44</v>
      </c>
      <c r="BW501" s="272" t="s">
        <v>44</v>
      </c>
      <c r="BX501" s="272" t="s">
        <v>44</v>
      </c>
      <c r="BY501" s="272" t="s">
        <v>44</v>
      </c>
      <c r="BZ501" s="272" t="s">
        <v>44</v>
      </c>
      <c r="CA501" s="272" t="s">
        <v>44</v>
      </c>
      <c r="CB501" s="272" t="s">
        <v>44</v>
      </c>
      <c r="CC501" s="272" t="s">
        <v>44</v>
      </c>
      <c r="CD501" s="272" t="s">
        <v>44</v>
      </c>
      <c r="CE501" s="272" t="s">
        <v>44</v>
      </c>
      <c r="CF501" s="272" t="s">
        <v>44</v>
      </c>
      <c r="CG501" s="272" t="s">
        <v>44</v>
      </c>
      <c r="CH501" s="272" t="s">
        <v>44</v>
      </c>
      <c r="CI501" s="272" t="s">
        <v>44</v>
      </c>
      <c r="CJ501" s="272" t="s">
        <v>44</v>
      </c>
      <c r="CK501" s="272" t="s">
        <v>44</v>
      </c>
      <c r="CL501" s="272" t="s">
        <v>44</v>
      </c>
      <c r="CM501" s="272" t="s">
        <v>44</v>
      </c>
      <c r="CN501" s="272" t="s">
        <v>44</v>
      </c>
      <c r="CO501" s="272" t="s">
        <v>44</v>
      </c>
      <c r="CP501" s="272" t="s">
        <v>44</v>
      </c>
      <c r="CQ501" s="272" t="s">
        <v>44</v>
      </c>
      <c r="CR501" s="272" t="s">
        <v>44</v>
      </c>
      <c r="CS501" s="272" t="s">
        <v>44</v>
      </c>
      <c r="CT501" s="272" t="s">
        <v>44</v>
      </c>
      <c r="CU501" s="272" t="s">
        <v>44</v>
      </c>
      <c r="CV501" s="272" t="s">
        <v>44</v>
      </c>
      <c r="CW501" s="272" t="s">
        <v>44</v>
      </c>
      <c r="CX501" s="272">
        <v>570</v>
      </c>
      <c r="CY501" s="272">
        <v>185279</v>
      </c>
      <c r="CZ501" s="272">
        <v>325</v>
      </c>
      <c r="DA501" s="272">
        <v>565</v>
      </c>
      <c r="DB501" s="272">
        <v>7340</v>
      </c>
      <c r="DC501" s="272">
        <v>318408</v>
      </c>
      <c r="DD501" s="272">
        <v>43</v>
      </c>
      <c r="DE501" s="272">
        <v>83</v>
      </c>
      <c r="DF501" s="272">
        <v>163</v>
      </c>
      <c r="DG501" s="272">
        <v>342779</v>
      </c>
      <c r="DH501" s="272">
        <v>2103</v>
      </c>
      <c r="DI501" s="272">
        <v>4707</v>
      </c>
      <c r="DJ501" s="272">
        <v>144</v>
      </c>
      <c r="DK501" s="272">
        <v>51</v>
      </c>
      <c r="DL501" s="250">
        <v>681</v>
      </c>
      <c r="DM501" s="250">
        <v>406</v>
      </c>
      <c r="DN501" s="250">
        <v>32</v>
      </c>
      <c r="DO501" s="250">
        <v>1050</v>
      </c>
      <c r="DP501" s="250">
        <v>6217810</v>
      </c>
      <c r="DQ501" s="250">
        <v>9130</v>
      </c>
      <c r="DR501" s="250">
        <v>21762</v>
      </c>
      <c r="DS501" s="250">
        <v>4057485</v>
      </c>
      <c r="DT501" s="250">
        <v>9994</v>
      </c>
      <c r="DU501" s="250">
        <v>25432</v>
      </c>
      <c r="DV501" s="250">
        <v>390056</v>
      </c>
      <c r="DW501" s="250">
        <v>12189</v>
      </c>
      <c r="DX501" s="250">
        <v>32376</v>
      </c>
      <c r="DY501" s="250">
        <v>13606605</v>
      </c>
      <c r="DZ501" s="250">
        <v>12959</v>
      </c>
      <c r="EA501" s="250">
        <v>32891</v>
      </c>
      <c r="EB501" s="155"/>
      <c r="EC501" s="75">
        <f t="shared" si="1091"/>
        <v>7</v>
      </c>
      <c r="ED501" s="74">
        <f t="shared" si="1092"/>
        <v>2019</v>
      </c>
      <c r="EE501" s="165">
        <f t="shared" si="1093"/>
        <v>43647</v>
      </c>
      <c r="EF501" s="157">
        <f t="shared" si="1094"/>
        <v>31</v>
      </c>
      <c r="EG501" s="156"/>
      <c r="EH501" s="166">
        <f>IFERROR(HLOOKUP(EH$1,$H$5:$FY$1802,MATCH($A501,$A$5:$A$1802,0),0)*HLOOKUP(EH$2,$H$5:$FY$1802,MATCH($A501,$A$5:$A$1802,0),0),$H$2)</f>
        <v>75882</v>
      </c>
      <c r="EI501" s="166">
        <f>IFERROR(HLOOKUP(EI$1,$H$5:$FY$1802,MATCH($A501,$A$5:$A$1802,0),0)*HLOOKUP(EI$2,$H$5:$FY$1802,MATCH($A501,$A$5:$A$1802,0),0),$H$2)</f>
        <v>3035280</v>
      </c>
      <c r="EJ501" s="166">
        <f>IFERROR(HLOOKUP(EJ$1,$H$5:$FY$1802,MATCH($A501,$A$5:$A$1802,0),0)*HLOOKUP(EJ$2,$H$5:$FY$1802,MATCH($A501,$A$5:$A$1802,0),0),$H$2)</f>
        <v>5235858</v>
      </c>
      <c r="EK501" s="166">
        <f>IFERROR(HLOOKUP(EK$1,$H$5:$FY$1802,MATCH($A501,$A$5:$A$1802,0),0)*HLOOKUP(EK$2,$H$5:$FY$1802,MATCH($A501,$A$5:$A$1802,0),0),$H$2)</f>
        <v>9257604</v>
      </c>
      <c r="EL501" s="166">
        <f>IFERROR(HLOOKUP(EL$1,$H$5:$FY$1802,MATCH($A501,$A$5:$A$1802,0),0)*HLOOKUP(EL$2,$H$5:$FY$1802,MATCH($A501,$A$5:$A$1802,0),0),$H$2)</f>
        <v>7081991</v>
      </c>
      <c r="EM501" s="166">
        <f>IFERROR(HLOOKUP(EM$1,$H$5:$FY$1802,MATCH($A501,$A$5:$A$1802,0),0)*HLOOKUP(EM$2,$H$5:$FY$1802,MATCH($A501,$A$5:$A$1802,0),0),$H$2)</f>
        <v>7265405</v>
      </c>
      <c r="EN501" s="166">
        <f>IFERROR(HLOOKUP(EN$1,$H$5:$FY$1802,MATCH($A501,$A$5:$A$1802,0),0)*HLOOKUP(EN$2,$H$5:$FY$1802,MATCH($A501,$A$5:$A$1802,0),0),$H$2)</f>
        <v>166031709</v>
      </c>
      <c r="EO501" s="166">
        <f>IFERROR(HLOOKUP(EO$1,$H$5:$FY$1802,MATCH($A501,$A$5:$A$1802,0),0)*HLOOKUP(EO$2,$H$5:$FY$1802,MATCH($A501,$A$5:$A$1802,0),0),$H$2)</f>
        <v>199475735</v>
      </c>
      <c r="EP501" s="166">
        <f>IFERROR(HLOOKUP(EP$1,$H$5:$FY$1802,MATCH($A501,$A$5:$A$1802,0),0)*HLOOKUP(EP$2,$H$5:$FY$1802,MATCH($A501,$A$5:$A$1802,0),0),$H$2)</f>
        <v>34449884</v>
      </c>
      <c r="EQ501" s="166" t="str">
        <f>IFERROR(HLOOKUP(EQ$1,$H$5:$FY$1802,MATCH($A501,$A$5:$A$1802,0),0)*HLOOKUP(EQ$2,$H$5:$FY$1802,MATCH($A501,$A$5:$A$1802,0),0),$H$2)</f>
        <v>-</v>
      </c>
      <c r="ER501" s="166" t="str">
        <f>IFERROR(HLOOKUP(ER$1,$H$5:$FY$1802,MATCH($A501,$A$5:$A$1802,0),0)*HLOOKUP(ER$2,$H$5:$FY$1802,MATCH($A501,$A$5:$A$1802,0),0),$H$2)</f>
        <v>-</v>
      </c>
      <c r="ES501" s="166" t="str">
        <f>IFERROR(HLOOKUP(ES$1,$H$5:$FY$1802,MATCH($A501,$A$5:$A$1802,0),0)*HLOOKUP(ES$2,$H$5:$FY$1802,MATCH($A501,$A$5:$A$1802,0),0),$H$2)</f>
        <v>-</v>
      </c>
      <c r="ET501" s="166" t="str">
        <f>IFERROR(HLOOKUP(ET$1,$H$5:$FY$1802,MATCH($A501,$A$5:$A$1802,0),0)*HLOOKUP(ET$2,$H$5:$FY$1802,MATCH($A501,$A$5:$A$1802,0),0),$H$2)</f>
        <v>-</v>
      </c>
      <c r="EU501" s="166" t="str">
        <f>IFERROR(HLOOKUP(EU$1,$H$5:$FY$1802,MATCH($A501,$A$5:$A$1802,0),0)*HLOOKUP(EU$2,$H$5:$FY$1802,MATCH($A501,$A$5:$A$1802,0),0),$H$2)</f>
        <v>-</v>
      </c>
      <c r="EV501" s="166" t="str">
        <f>IFERROR(HLOOKUP(EV$1,$H$5:$FY$1802,MATCH($A501,$A$5:$A$1802,0),0)*HLOOKUP(EV$2,$H$5:$FY$1802,MATCH($A501,$A$5:$A$1802,0),0),$H$2)</f>
        <v>-</v>
      </c>
      <c r="EW501" s="166" t="str">
        <f>IFERROR(HLOOKUP(EW$1,$H$5:$FY$1802,MATCH($A501,$A$5:$A$1802,0),0)*HLOOKUP(EW$2,$H$5:$FY$1802,MATCH($A501,$A$5:$A$1802,0),0),$H$2)</f>
        <v>-</v>
      </c>
      <c r="EX501" s="166" t="str">
        <f>IFERROR(HLOOKUP(EX$1,$H$5:$FY$1802,MATCH($A501,$A$5:$A$1802,0),0)*HLOOKUP(EX$2,$H$5:$FY$1802,MATCH($A501,$A$5:$A$1802,0),0),$H$2)</f>
        <v>-</v>
      </c>
      <c r="EY501" s="166" t="str">
        <f>IFERROR(HLOOKUP(EY$1,$H$5:$FY$1802,MATCH($A501,$A$5:$A$1802,0),0)*HLOOKUP(EY$2,$H$5:$FY$1802,MATCH($A501,$A$5:$A$1802,0),0),$H$2)</f>
        <v>-</v>
      </c>
      <c r="EZ501" s="166" t="str">
        <f>IFERROR(HLOOKUP(EZ$1,$H$5:$FY$1802,MATCH($A501,$A$5:$A$1802,0),0)*HLOOKUP(EZ$2,$H$5:$FY$1802,MATCH($A501,$A$5:$A$1802,0),0),$H$2)</f>
        <v>-</v>
      </c>
      <c r="FA501" s="166">
        <f>IFERROR(HLOOKUP(FA$1,$H$5:$FY$1802,MATCH($A501,$A$5:$A$1802,0),0)*HLOOKUP(FA$2,$H$5:$FY$1802,MATCH($A501,$A$5:$A$1802,0),0),$H$2)</f>
        <v>767241</v>
      </c>
      <c r="FB501" s="166">
        <f>IFERROR(HLOOKUP(FB$1,$H$5:$FY$1802,MATCH($A501,$A$5:$A$1802,0),0)*HLOOKUP(FB$2,$H$5:$FY$1802,MATCH($A501,$A$5:$A$1802,0),0),$H$2)</f>
        <v>322050</v>
      </c>
      <c r="FC501" s="166">
        <f>IFERROR(HLOOKUP(FC$1,$H$5:$FY$1802,MATCH($A501,$A$5:$A$1802,0),0)*HLOOKUP(FC$2,$H$5:$FY$1802,MATCH($A501,$A$5:$A$1802,0),0),$H$2)</f>
        <v>609220</v>
      </c>
      <c r="FD501" s="166">
        <f>IFERROR(HLOOKUP(FD$1,$H$5:$FY$1802,MATCH($A501,$A$5:$A$1802,0),0)*HLOOKUP(FD$2,$H$5:$FY$1802,MATCH($A501,$A$5:$A$1802,0),0),$H$2)</f>
        <v>14819922</v>
      </c>
      <c r="FE501" s="166">
        <f>IFERROR(HLOOKUP(FE$1,$H$5:$FY$1802,MATCH($A501,$A$5:$A$1802,0),0)*HLOOKUP(FE$2,$H$5:$FY$1802,MATCH($A501,$A$5:$A$1802,0),0),$H$2)</f>
        <v>10325392</v>
      </c>
      <c r="FF501" s="166">
        <f>IFERROR(HLOOKUP(FF$1,$H$5:$FY$1802,MATCH($A501,$A$5:$A$1802,0),0)*HLOOKUP(FF$2,$H$5:$FY$1802,MATCH($A501,$A$5:$A$1802,0),0),$H$2)</f>
        <v>1036032</v>
      </c>
      <c r="FG501" s="166">
        <f>IFERROR(HLOOKUP(FG$1,$H$5:$FY$1802,MATCH($A501,$A$5:$A$1802,0),0)*HLOOKUP(FG$2,$H$5:$FY$1802,MATCH($A501,$A$5:$A$1802,0),0),$H$2)</f>
        <v>34535550</v>
      </c>
      <c r="FH501" s="152"/>
      <c r="FI501" s="405">
        <f t="shared" si="1095"/>
        <v>2.2735983426129742</v>
      </c>
      <c r="FJ501" s="405">
        <f t="shared" si="1095"/>
        <v>1.6246277353360092</v>
      </c>
      <c r="FK501" s="405">
        <f t="shared" si="1096"/>
        <v>2.27256567252617</v>
      </c>
      <c r="FL501" s="405">
        <f t="shared" si="1097"/>
        <v>1.6600829547698992</v>
      </c>
      <c r="FM501" s="405">
        <f t="shared" si="1098"/>
        <v>1.5857310967027389</v>
      </c>
      <c r="FN501" s="405">
        <f t="shared" si="1099"/>
        <v>1.1237915041879138</v>
      </c>
      <c r="FO501" s="405">
        <f t="shared" si="1100"/>
        <v>1.9772908719950324</v>
      </c>
      <c r="FP501" s="405">
        <f t="shared" si="1101"/>
        <v>1.0871107957065556</v>
      </c>
      <c r="FQ501" s="405">
        <f t="shared" si="1102"/>
        <v>1.8532404927691484</v>
      </c>
      <c r="FR501" s="405">
        <f t="shared" si="1103"/>
        <v>1.0926620246384575</v>
      </c>
      <c r="FS501" s="65"/>
    </row>
    <row r="502" spans="1:175" ht="10.35" customHeight="1" x14ac:dyDescent="0.2">
      <c r="A502" s="74" t="str">
        <f t="shared" si="1090"/>
        <v>2019-20JULYR1F</v>
      </c>
      <c r="B502" s="163" t="str">
        <f t="shared" si="1104"/>
        <v>2019-20</v>
      </c>
      <c r="C502" s="26" t="s">
        <v>847</v>
      </c>
      <c r="D502" s="163" t="str">
        <f>INDEX($FV$16:$FW$26,MATCH($F502,$FV$16:$FV$26,0),2)</f>
        <v>Y59</v>
      </c>
      <c r="E502" s="163" t="str">
        <f>VLOOKUP($D502,$FW$8:$FX$14,2,0)</f>
        <v>South East</v>
      </c>
      <c r="F502" s="271" t="s">
        <v>852</v>
      </c>
      <c r="G502" s="271" t="s">
        <v>873</v>
      </c>
      <c r="H502" s="272">
        <v>3118</v>
      </c>
      <c r="I502" s="272">
        <v>1832</v>
      </c>
      <c r="J502" s="272">
        <v>16643</v>
      </c>
      <c r="K502" s="272">
        <v>9</v>
      </c>
      <c r="L502" s="272">
        <v>1</v>
      </c>
      <c r="M502" s="272">
        <v>12</v>
      </c>
      <c r="N502" s="272">
        <v>44</v>
      </c>
      <c r="O502" s="272">
        <v>153</v>
      </c>
      <c r="P502" s="272" t="s">
        <v>44</v>
      </c>
      <c r="Q502" s="272" t="s">
        <v>44</v>
      </c>
      <c r="R502" s="272" t="s">
        <v>44</v>
      </c>
      <c r="S502" s="272" t="s">
        <v>44</v>
      </c>
      <c r="T502" s="272">
        <v>2078</v>
      </c>
      <c r="U502" s="272">
        <v>109</v>
      </c>
      <c r="V502" s="272">
        <v>75</v>
      </c>
      <c r="W502" s="272">
        <v>951</v>
      </c>
      <c r="X502" s="272">
        <v>641</v>
      </c>
      <c r="Y502" s="272">
        <v>47</v>
      </c>
      <c r="Z502" s="272">
        <v>85199</v>
      </c>
      <c r="AA502" s="272">
        <v>782</v>
      </c>
      <c r="AB502" s="272">
        <v>1460</v>
      </c>
      <c r="AC502" s="272">
        <v>76420</v>
      </c>
      <c r="AD502" s="272">
        <v>1019</v>
      </c>
      <c r="AE502" s="272">
        <v>1664</v>
      </c>
      <c r="AF502" s="272">
        <v>1744492</v>
      </c>
      <c r="AG502" s="272">
        <v>1834</v>
      </c>
      <c r="AH502" s="272">
        <v>3647</v>
      </c>
      <c r="AI502" s="272">
        <v>3425434</v>
      </c>
      <c r="AJ502" s="272">
        <v>5344</v>
      </c>
      <c r="AK502" s="272">
        <v>12300</v>
      </c>
      <c r="AL502" s="272">
        <v>326857</v>
      </c>
      <c r="AM502" s="272">
        <v>6954</v>
      </c>
      <c r="AN502" s="272">
        <v>14111</v>
      </c>
      <c r="AO502" s="272">
        <v>197</v>
      </c>
      <c r="AP502" s="272">
        <v>1</v>
      </c>
      <c r="AQ502" s="272">
        <v>30</v>
      </c>
      <c r="AR502" s="272">
        <v>35</v>
      </c>
      <c r="AS502" s="272">
        <v>7</v>
      </c>
      <c r="AT502" s="272">
        <v>159</v>
      </c>
      <c r="AU502" s="272">
        <v>0</v>
      </c>
      <c r="AV502" s="272">
        <v>1244</v>
      </c>
      <c r="AW502" s="272">
        <v>22</v>
      </c>
      <c r="AX502" s="272">
        <v>615</v>
      </c>
      <c r="AY502" s="272">
        <v>1881</v>
      </c>
      <c r="AZ502" s="272">
        <v>163</v>
      </c>
      <c r="BA502" s="272">
        <v>139</v>
      </c>
      <c r="BB502" s="272">
        <v>108</v>
      </c>
      <c r="BC502" s="272">
        <v>95</v>
      </c>
      <c r="BD502" s="272">
        <v>1102</v>
      </c>
      <c r="BE502" s="272">
        <v>1017</v>
      </c>
      <c r="BF502" s="272">
        <v>773</v>
      </c>
      <c r="BG502" s="272">
        <v>676</v>
      </c>
      <c r="BH502" s="272">
        <v>55</v>
      </c>
      <c r="BI502" s="272">
        <v>49</v>
      </c>
      <c r="BJ502" s="272" t="s">
        <v>44</v>
      </c>
      <c r="BK502" s="272" t="s">
        <v>44</v>
      </c>
      <c r="BL502" s="272" t="s">
        <v>44</v>
      </c>
      <c r="BM502" s="272" t="s">
        <v>44</v>
      </c>
      <c r="BN502" s="272" t="s">
        <v>44</v>
      </c>
      <c r="BO502" s="272" t="s">
        <v>44</v>
      </c>
      <c r="BP502" s="272" t="s">
        <v>44</v>
      </c>
      <c r="BQ502" s="272" t="s">
        <v>44</v>
      </c>
      <c r="BR502" s="272" t="s">
        <v>44</v>
      </c>
      <c r="BS502" s="272" t="s">
        <v>44</v>
      </c>
      <c r="BT502" s="272" t="s">
        <v>44</v>
      </c>
      <c r="BU502" s="272" t="s">
        <v>44</v>
      </c>
      <c r="BV502" s="272" t="s">
        <v>44</v>
      </c>
      <c r="BW502" s="272" t="s">
        <v>44</v>
      </c>
      <c r="BX502" s="272" t="s">
        <v>44</v>
      </c>
      <c r="BY502" s="272" t="s">
        <v>44</v>
      </c>
      <c r="BZ502" s="272" t="s">
        <v>44</v>
      </c>
      <c r="CA502" s="272" t="s">
        <v>44</v>
      </c>
      <c r="CB502" s="272" t="s">
        <v>44</v>
      </c>
      <c r="CC502" s="272" t="s">
        <v>44</v>
      </c>
      <c r="CD502" s="272" t="s">
        <v>44</v>
      </c>
      <c r="CE502" s="272" t="s">
        <v>44</v>
      </c>
      <c r="CF502" s="272" t="s">
        <v>44</v>
      </c>
      <c r="CG502" s="272" t="s">
        <v>44</v>
      </c>
      <c r="CH502" s="272" t="s">
        <v>44</v>
      </c>
      <c r="CI502" s="272" t="s">
        <v>44</v>
      </c>
      <c r="CJ502" s="272" t="s">
        <v>44</v>
      </c>
      <c r="CK502" s="272" t="s">
        <v>44</v>
      </c>
      <c r="CL502" s="272" t="s">
        <v>44</v>
      </c>
      <c r="CM502" s="272" t="s">
        <v>44</v>
      </c>
      <c r="CN502" s="272" t="s">
        <v>44</v>
      </c>
      <c r="CO502" s="272" t="s">
        <v>44</v>
      </c>
      <c r="CP502" s="272" t="s">
        <v>44</v>
      </c>
      <c r="CQ502" s="272" t="s">
        <v>44</v>
      </c>
      <c r="CR502" s="272" t="s">
        <v>44</v>
      </c>
      <c r="CS502" s="272" t="s">
        <v>44</v>
      </c>
      <c r="CT502" s="272" t="s">
        <v>44</v>
      </c>
      <c r="CU502" s="272" t="s">
        <v>44</v>
      </c>
      <c r="CV502" s="272" t="s">
        <v>44</v>
      </c>
      <c r="CW502" s="272" t="s">
        <v>44</v>
      </c>
      <c r="CX502" s="272">
        <v>12</v>
      </c>
      <c r="CY502" s="272">
        <v>4552</v>
      </c>
      <c r="CZ502" s="272">
        <v>379</v>
      </c>
      <c r="DA502" s="272">
        <v>678</v>
      </c>
      <c r="DB502" s="272">
        <v>81</v>
      </c>
      <c r="DC502" s="272">
        <v>4746</v>
      </c>
      <c r="DD502" s="272">
        <v>59</v>
      </c>
      <c r="DE502" s="272">
        <v>103</v>
      </c>
      <c r="DF502" s="272">
        <v>0</v>
      </c>
      <c r="DG502" s="272">
        <v>0</v>
      </c>
      <c r="DH502" s="272">
        <v>0</v>
      </c>
      <c r="DI502" s="272">
        <v>0</v>
      </c>
      <c r="DJ502" s="272">
        <v>0</v>
      </c>
      <c r="DK502" s="272">
        <v>0</v>
      </c>
      <c r="DL502" s="250">
        <v>10</v>
      </c>
      <c r="DM502" s="250">
        <v>103</v>
      </c>
      <c r="DN502" s="250">
        <v>0</v>
      </c>
      <c r="DO502" s="250">
        <v>20</v>
      </c>
      <c r="DP502" s="250">
        <v>47149</v>
      </c>
      <c r="DQ502" s="250">
        <v>4715</v>
      </c>
      <c r="DR502" s="250">
        <v>7298</v>
      </c>
      <c r="DS502" s="250">
        <v>736794</v>
      </c>
      <c r="DT502" s="250">
        <v>7153</v>
      </c>
      <c r="DU502" s="250">
        <v>12178</v>
      </c>
      <c r="DV502" s="250">
        <v>0</v>
      </c>
      <c r="DW502" s="250">
        <v>0</v>
      </c>
      <c r="DX502" s="250">
        <v>0</v>
      </c>
      <c r="DY502" s="250">
        <v>154740</v>
      </c>
      <c r="DZ502" s="250">
        <v>7737</v>
      </c>
      <c r="EA502" s="250">
        <v>22581</v>
      </c>
      <c r="EB502" s="155"/>
      <c r="EC502" s="75">
        <f t="shared" si="1091"/>
        <v>7</v>
      </c>
      <c r="ED502" s="74">
        <f t="shared" si="1092"/>
        <v>2019</v>
      </c>
      <c r="EE502" s="165">
        <f t="shared" si="1093"/>
        <v>43647</v>
      </c>
      <c r="EF502" s="157">
        <f t="shared" si="1094"/>
        <v>31</v>
      </c>
      <c r="EG502" s="156"/>
      <c r="EH502" s="166">
        <f>IFERROR(HLOOKUP(EH$1,$H$5:$FY$1802,MATCH($A502,$A$5:$A$1802,0),0)*HLOOKUP(EH$2,$H$5:$FY$1802,MATCH($A502,$A$5:$A$1802,0),0),$H$2)</f>
        <v>1832</v>
      </c>
      <c r="EI502" s="166">
        <f>IFERROR(HLOOKUP(EI$1,$H$5:$FY$1802,MATCH($A502,$A$5:$A$1802,0),0)*HLOOKUP(EI$2,$H$5:$FY$1802,MATCH($A502,$A$5:$A$1802,0),0),$H$2)</f>
        <v>21984</v>
      </c>
      <c r="EJ502" s="166">
        <f>IFERROR(HLOOKUP(EJ$1,$H$5:$FY$1802,MATCH($A502,$A$5:$A$1802,0),0)*HLOOKUP(EJ$2,$H$5:$FY$1802,MATCH($A502,$A$5:$A$1802,0),0),$H$2)</f>
        <v>80608</v>
      </c>
      <c r="EK502" s="166">
        <f>IFERROR(HLOOKUP(EK$1,$H$5:$FY$1802,MATCH($A502,$A$5:$A$1802,0),0)*HLOOKUP(EK$2,$H$5:$FY$1802,MATCH($A502,$A$5:$A$1802,0),0),$H$2)</f>
        <v>280296</v>
      </c>
      <c r="EL502" s="166">
        <f>IFERROR(HLOOKUP(EL$1,$H$5:$FY$1802,MATCH($A502,$A$5:$A$1802,0),0)*HLOOKUP(EL$2,$H$5:$FY$1802,MATCH($A502,$A$5:$A$1802,0),0),$H$2)</f>
        <v>159140</v>
      </c>
      <c r="EM502" s="166">
        <f>IFERROR(HLOOKUP(EM$1,$H$5:$FY$1802,MATCH($A502,$A$5:$A$1802,0),0)*HLOOKUP(EM$2,$H$5:$FY$1802,MATCH($A502,$A$5:$A$1802,0),0),$H$2)</f>
        <v>124800</v>
      </c>
      <c r="EN502" s="166">
        <f>IFERROR(HLOOKUP(EN$1,$H$5:$FY$1802,MATCH($A502,$A$5:$A$1802,0),0)*HLOOKUP(EN$2,$H$5:$FY$1802,MATCH($A502,$A$5:$A$1802,0),0),$H$2)</f>
        <v>3468297</v>
      </c>
      <c r="EO502" s="166">
        <f>IFERROR(HLOOKUP(EO$1,$H$5:$FY$1802,MATCH($A502,$A$5:$A$1802,0),0)*HLOOKUP(EO$2,$H$5:$FY$1802,MATCH($A502,$A$5:$A$1802,0),0),$H$2)</f>
        <v>7884300</v>
      </c>
      <c r="EP502" s="166">
        <f>IFERROR(HLOOKUP(EP$1,$H$5:$FY$1802,MATCH($A502,$A$5:$A$1802,0),0)*HLOOKUP(EP$2,$H$5:$FY$1802,MATCH($A502,$A$5:$A$1802,0),0),$H$2)</f>
        <v>663217</v>
      </c>
      <c r="EQ502" s="166" t="str">
        <f>IFERROR(HLOOKUP(EQ$1,$H$5:$FY$1802,MATCH($A502,$A$5:$A$1802,0),0)*HLOOKUP(EQ$2,$H$5:$FY$1802,MATCH($A502,$A$5:$A$1802,0),0),$H$2)</f>
        <v>-</v>
      </c>
      <c r="ER502" s="166" t="str">
        <f>IFERROR(HLOOKUP(ER$1,$H$5:$FY$1802,MATCH($A502,$A$5:$A$1802,0),0)*HLOOKUP(ER$2,$H$5:$FY$1802,MATCH($A502,$A$5:$A$1802,0),0),$H$2)</f>
        <v>-</v>
      </c>
      <c r="ES502" s="166" t="str">
        <f>IFERROR(HLOOKUP(ES$1,$H$5:$FY$1802,MATCH($A502,$A$5:$A$1802,0),0)*HLOOKUP(ES$2,$H$5:$FY$1802,MATCH($A502,$A$5:$A$1802,0),0),$H$2)</f>
        <v>-</v>
      </c>
      <c r="ET502" s="166" t="str">
        <f>IFERROR(HLOOKUP(ET$1,$H$5:$FY$1802,MATCH($A502,$A$5:$A$1802,0),0)*HLOOKUP(ET$2,$H$5:$FY$1802,MATCH($A502,$A$5:$A$1802,0),0),$H$2)</f>
        <v>-</v>
      </c>
      <c r="EU502" s="166" t="str">
        <f>IFERROR(HLOOKUP(EU$1,$H$5:$FY$1802,MATCH($A502,$A$5:$A$1802,0),0)*HLOOKUP(EU$2,$H$5:$FY$1802,MATCH($A502,$A$5:$A$1802,0),0),$H$2)</f>
        <v>-</v>
      </c>
      <c r="EV502" s="166" t="str">
        <f>IFERROR(HLOOKUP(EV$1,$H$5:$FY$1802,MATCH($A502,$A$5:$A$1802,0),0)*HLOOKUP(EV$2,$H$5:$FY$1802,MATCH($A502,$A$5:$A$1802,0),0),$H$2)</f>
        <v>-</v>
      </c>
      <c r="EW502" s="166" t="str">
        <f>IFERROR(HLOOKUP(EW$1,$H$5:$FY$1802,MATCH($A502,$A$5:$A$1802,0),0)*HLOOKUP(EW$2,$H$5:$FY$1802,MATCH($A502,$A$5:$A$1802,0),0),$H$2)</f>
        <v>-</v>
      </c>
      <c r="EX502" s="166" t="str">
        <f>IFERROR(HLOOKUP(EX$1,$H$5:$FY$1802,MATCH($A502,$A$5:$A$1802,0),0)*HLOOKUP(EX$2,$H$5:$FY$1802,MATCH($A502,$A$5:$A$1802,0),0),$H$2)</f>
        <v>-</v>
      </c>
      <c r="EY502" s="166" t="str">
        <f>IFERROR(HLOOKUP(EY$1,$H$5:$FY$1802,MATCH($A502,$A$5:$A$1802,0),0)*HLOOKUP(EY$2,$H$5:$FY$1802,MATCH($A502,$A$5:$A$1802,0),0),$H$2)</f>
        <v>-</v>
      </c>
      <c r="EZ502" s="166" t="str">
        <f>IFERROR(HLOOKUP(EZ$1,$H$5:$FY$1802,MATCH($A502,$A$5:$A$1802,0),0)*HLOOKUP(EZ$2,$H$5:$FY$1802,MATCH($A502,$A$5:$A$1802,0),0),$H$2)</f>
        <v>-</v>
      </c>
      <c r="FA502" s="166">
        <f>IFERROR(HLOOKUP(FA$1,$H$5:$FY$1802,MATCH($A502,$A$5:$A$1802,0),0)*HLOOKUP(FA$2,$H$5:$FY$1802,MATCH($A502,$A$5:$A$1802,0),0),$H$2)</f>
        <v>0</v>
      </c>
      <c r="FB502" s="166">
        <f>IFERROR(HLOOKUP(FB$1,$H$5:$FY$1802,MATCH($A502,$A$5:$A$1802,0),0)*HLOOKUP(FB$2,$H$5:$FY$1802,MATCH($A502,$A$5:$A$1802,0),0),$H$2)</f>
        <v>8136</v>
      </c>
      <c r="FC502" s="166">
        <f>IFERROR(HLOOKUP(FC$1,$H$5:$FY$1802,MATCH($A502,$A$5:$A$1802,0),0)*HLOOKUP(FC$2,$H$5:$FY$1802,MATCH($A502,$A$5:$A$1802,0),0),$H$2)</f>
        <v>8343</v>
      </c>
      <c r="FD502" s="166">
        <f>IFERROR(HLOOKUP(FD$1,$H$5:$FY$1802,MATCH($A502,$A$5:$A$1802,0),0)*HLOOKUP(FD$2,$H$5:$FY$1802,MATCH($A502,$A$5:$A$1802,0),0),$H$2)</f>
        <v>72980</v>
      </c>
      <c r="FE502" s="166">
        <f>IFERROR(HLOOKUP(FE$1,$H$5:$FY$1802,MATCH($A502,$A$5:$A$1802,0),0)*HLOOKUP(FE$2,$H$5:$FY$1802,MATCH($A502,$A$5:$A$1802,0),0),$H$2)</f>
        <v>1254334</v>
      </c>
      <c r="FF502" s="166">
        <f>IFERROR(HLOOKUP(FF$1,$H$5:$FY$1802,MATCH($A502,$A$5:$A$1802,0),0)*HLOOKUP(FF$2,$H$5:$FY$1802,MATCH($A502,$A$5:$A$1802,0),0),$H$2)</f>
        <v>0</v>
      </c>
      <c r="FG502" s="166">
        <f>IFERROR(HLOOKUP(FG$1,$H$5:$FY$1802,MATCH($A502,$A$5:$A$1802,0),0)*HLOOKUP(FG$2,$H$5:$FY$1802,MATCH($A502,$A$5:$A$1802,0),0),$H$2)</f>
        <v>451620</v>
      </c>
      <c r="FH502" s="152"/>
      <c r="FI502" s="405">
        <f t="shared" si="1095"/>
        <v>1.4954128440366972</v>
      </c>
      <c r="FJ502" s="405">
        <f t="shared" si="1095"/>
        <v>1.275229357798165</v>
      </c>
      <c r="FK502" s="405">
        <f t="shared" si="1096"/>
        <v>1.44</v>
      </c>
      <c r="FL502" s="405">
        <f t="shared" si="1097"/>
        <v>1.2666666666666666</v>
      </c>
      <c r="FM502" s="405">
        <f t="shared" si="1098"/>
        <v>1.1587802313354363</v>
      </c>
      <c r="FN502" s="405">
        <f t="shared" si="1099"/>
        <v>1.0694006309148265</v>
      </c>
      <c r="FO502" s="405">
        <f t="shared" si="1100"/>
        <v>1.2059282371294853</v>
      </c>
      <c r="FP502" s="405">
        <f t="shared" si="1101"/>
        <v>1.0546021840873634</v>
      </c>
      <c r="FQ502" s="405">
        <f t="shared" si="1102"/>
        <v>1.1702127659574468</v>
      </c>
      <c r="FR502" s="405">
        <f t="shared" si="1103"/>
        <v>1.0425531914893618</v>
      </c>
      <c r="FS502" s="65"/>
    </row>
    <row r="503" spans="1:175" ht="10.35" customHeight="1" x14ac:dyDescent="0.2">
      <c r="A503" s="180" t="str">
        <f t="shared" ref="A503:A566" si="1105">B503&amp;C503&amp;F503</f>
        <v>2019-20JULYRRU</v>
      </c>
      <c r="B503" s="182" t="str">
        <f t="shared" si="1104"/>
        <v>2019-20</v>
      </c>
      <c r="C503" s="181" t="s">
        <v>847</v>
      </c>
      <c r="D503" s="182" t="str">
        <f>INDEX($FV$16:$FW$26,MATCH($F503,$FV$16:$FV$26,0),2)</f>
        <v>Y56</v>
      </c>
      <c r="E503" s="182" t="str">
        <f>VLOOKUP($D503,$FW$8:$FX$14,2,0)</f>
        <v>London</v>
      </c>
      <c r="F503" s="273" t="s">
        <v>855</v>
      </c>
      <c r="G503" s="273" t="s">
        <v>874</v>
      </c>
      <c r="H503" s="274">
        <v>179181</v>
      </c>
      <c r="I503" s="274">
        <v>144848</v>
      </c>
      <c r="J503" s="274">
        <v>2704971</v>
      </c>
      <c r="K503" s="274">
        <v>19</v>
      </c>
      <c r="L503" s="274">
        <v>0</v>
      </c>
      <c r="M503" s="274">
        <v>72</v>
      </c>
      <c r="N503" s="274">
        <v>124</v>
      </c>
      <c r="O503" s="274">
        <v>240</v>
      </c>
      <c r="P503" s="274" t="s">
        <v>44</v>
      </c>
      <c r="Q503" s="274" t="s">
        <v>44</v>
      </c>
      <c r="R503" s="274" t="s">
        <v>44</v>
      </c>
      <c r="S503" s="274" t="s">
        <v>44</v>
      </c>
      <c r="T503" s="274">
        <v>108482</v>
      </c>
      <c r="U503" s="274">
        <v>12560</v>
      </c>
      <c r="V503" s="274">
        <v>9188</v>
      </c>
      <c r="W503" s="274">
        <v>59730</v>
      </c>
      <c r="X503" s="274">
        <v>21196</v>
      </c>
      <c r="Y503" s="274">
        <v>2164</v>
      </c>
      <c r="Z503" s="274">
        <v>4958652</v>
      </c>
      <c r="AA503" s="274">
        <v>395</v>
      </c>
      <c r="AB503" s="274">
        <v>656</v>
      </c>
      <c r="AC503" s="274">
        <v>6330320</v>
      </c>
      <c r="AD503" s="274">
        <v>689</v>
      </c>
      <c r="AE503" s="274">
        <v>1202</v>
      </c>
      <c r="AF503" s="274">
        <v>75434305</v>
      </c>
      <c r="AG503" s="274">
        <v>1263</v>
      </c>
      <c r="AH503" s="274">
        <v>2624</v>
      </c>
      <c r="AI503" s="274">
        <v>84398854</v>
      </c>
      <c r="AJ503" s="274">
        <v>3982</v>
      </c>
      <c r="AK503" s="274">
        <v>9595</v>
      </c>
      <c r="AL503" s="274">
        <v>12509719</v>
      </c>
      <c r="AM503" s="274">
        <v>5781</v>
      </c>
      <c r="AN503" s="274">
        <v>13142</v>
      </c>
      <c r="AO503" s="274">
        <v>8147</v>
      </c>
      <c r="AP503" s="274">
        <v>203</v>
      </c>
      <c r="AQ503" s="274">
        <v>1213</v>
      </c>
      <c r="AR503" s="274">
        <v>2676</v>
      </c>
      <c r="AS503" s="274">
        <v>245</v>
      </c>
      <c r="AT503" s="274">
        <v>6486</v>
      </c>
      <c r="AU503" s="274">
        <v>0</v>
      </c>
      <c r="AV503" s="274">
        <v>64344</v>
      </c>
      <c r="AW503" s="274">
        <v>6547</v>
      </c>
      <c r="AX503" s="274">
        <v>29444</v>
      </c>
      <c r="AY503" s="274">
        <v>100335</v>
      </c>
      <c r="AZ503" s="274">
        <v>32237</v>
      </c>
      <c r="BA503" s="274">
        <v>24874</v>
      </c>
      <c r="BB503" s="274">
        <v>23491</v>
      </c>
      <c r="BC503" s="274">
        <v>18427</v>
      </c>
      <c r="BD503" s="274">
        <v>89267</v>
      </c>
      <c r="BE503" s="274">
        <v>66876</v>
      </c>
      <c r="BF503" s="274">
        <v>33782</v>
      </c>
      <c r="BG503" s="274">
        <v>23912</v>
      </c>
      <c r="BH503" s="274">
        <v>2965</v>
      </c>
      <c r="BI503" s="274">
        <v>2276</v>
      </c>
      <c r="BJ503" s="274" t="s">
        <v>44</v>
      </c>
      <c r="BK503" s="274" t="s">
        <v>44</v>
      </c>
      <c r="BL503" s="274" t="s">
        <v>44</v>
      </c>
      <c r="BM503" s="274" t="s">
        <v>44</v>
      </c>
      <c r="BN503" s="274" t="s">
        <v>44</v>
      </c>
      <c r="BO503" s="274" t="s">
        <v>44</v>
      </c>
      <c r="BP503" s="274" t="s">
        <v>44</v>
      </c>
      <c r="BQ503" s="274" t="s">
        <v>44</v>
      </c>
      <c r="BR503" s="274" t="s">
        <v>44</v>
      </c>
      <c r="BS503" s="274" t="s">
        <v>44</v>
      </c>
      <c r="BT503" s="274" t="s">
        <v>44</v>
      </c>
      <c r="BU503" s="274" t="s">
        <v>44</v>
      </c>
      <c r="BV503" s="274" t="s">
        <v>44</v>
      </c>
      <c r="BW503" s="274" t="s">
        <v>44</v>
      </c>
      <c r="BX503" s="274" t="s">
        <v>44</v>
      </c>
      <c r="BY503" s="274" t="s">
        <v>44</v>
      </c>
      <c r="BZ503" s="274" t="s">
        <v>44</v>
      </c>
      <c r="CA503" s="274" t="s">
        <v>44</v>
      </c>
      <c r="CB503" s="274" t="s">
        <v>44</v>
      </c>
      <c r="CC503" s="274" t="s">
        <v>44</v>
      </c>
      <c r="CD503" s="274" t="s">
        <v>44</v>
      </c>
      <c r="CE503" s="274" t="s">
        <v>44</v>
      </c>
      <c r="CF503" s="274" t="s">
        <v>44</v>
      </c>
      <c r="CG503" s="274" t="s">
        <v>44</v>
      </c>
      <c r="CH503" s="274" t="s">
        <v>44</v>
      </c>
      <c r="CI503" s="274" t="s">
        <v>44</v>
      </c>
      <c r="CJ503" s="274" t="s">
        <v>44</v>
      </c>
      <c r="CK503" s="274" t="s">
        <v>44</v>
      </c>
      <c r="CL503" s="274" t="s">
        <v>44</v>
      </c>
      <c r="CM503" s="274" t="s">
        <v>44</v>
      </c>
      <c r="CN503" s="274" t="s">
        <v>44</v>
      </c>
      <c r="CO503" s="274" t="s">
        <v>44</v>
      </c>
      <c r="CP503" s="274" t="s">
        <v>44</v>
      </c>
      <c r="CQ503" s="274" t="s">
        <v>44</v>
      </c>
      <c r="CR503" s="274" t="s">
        <v>44</v>
      </c>
      <c r="CS503" s="274" t="s">
        <v>44</v>
      </c>
      <c r="CT503" s="274" t="s">
        <v>44</v>
      </c>
      <c r="CU503" s="274" t="s">
        <v>44</v>
      </c>
      <c r="CV503" s="274" t="s">
        <v>44</v>
      </c>
      <c r="CW503" s="274" t="s">
        <v>44</v>
      </c>
      <c r="CX503" s="274">
        <v>607</v>
      </c>
      <c r="CY503" s="274">
        <v>194972</v>
      </c>
      <c r="CZ503" s="274">
        <v>321</v>
      </c>
      <c r="DA503" s="274">
        <v>531</v>
      </c>
      <c r="DB503" s="274">
        <v>7105</v>
      </c>
      <c r="DC503" s="274">
        <v>524645</v>
      </c>
      <c r="DD503" s="274">
        <v>74</v>
      </c>
      <c r="DE503" s="274">
        <v>167</v>
      </c>
      <c r="DF503" s="274">
        <v>160</v>
      </c>
      <c r="DG503" s="274">
        <v>371412</v>
      </c>
      <c r="DH503" s="274">
        <v>2321</v>
      </c>
      <c r="DI503" s="274">
        <v>4481</v>
      </c>
      <c r="DJ503" s="274">
        <v>145</v>
      </c>
      <c r="DK503" s="274">
        <v>11</v>
      </c>
      <c r="DL503" s="251">
        <v>552</v>
      </c>
      <c r="DM503" s="251">
        <v>1422</v>
      </c>
      <c r="DN503" s="251">
        <v>37</v>
      </c>
      <c r="DO503" s="251">
        <v>1336</v>
      </c>
      <c r="DP503" s="251">
        <v>3335232</v>
      </c>
      <c r="DQ503" s="251">
        <v>6042</v>
      </c>
      <c r="DR503" s="251">
        <v>13035</v>
      </c>
      <c r="DS503" s="251">
        <v>11117970</v>
      </c>
      <c r="DT503" s="251">
        <v>7819</v>
      </c>
      <c r="DU503" s="251">
        <v>15476</v>
      </c>
      <c r="DV503" s="251">
        <v>278954</v>
      </c>
      <c r="DW503" s="251">
        <v>7539</v>
      </c>
      <c r="DX503" s="251">
        <v>13295</v>
      </c>
      <c r="DY503" s="251">
        <v>13476617</v>
      </c>
      <c r="DZ503" s="251">
        <v>10087</v>
      </c>
      <c r="EA503" s="251">
        <v>17297</v>
      </c>
      <c r="EB503" s="183"/>
      <c r="EC503" s="184">
        <f t="shared" ref="EC503:EC566" si="1106">MONTH(1&amp;C503)</f>
        <v>7</v>
      </c>
      <c r="ED503" s="180">
        <f t="shared" ref="ED503:ED566" si="1107">LEFT($B503,4)+IF(EC503&lt;4,1,0)</f>
        <v>2019</v>
      </c>
      <c r="EE503" s="185">
        <f t="shared" ref="EE503:EE566" si="1108">DATE($ED503,$EC503,1)</f>
        <v>43647</v>
      </c>
      <c r="EF503" s="186">
        <f t="shared" ref="EF503:EF566" si="1109">DAY(EOMONTH($EE503,0))</f>
        <v>31</v>
      </c>
      <c r="EG503" s="187"/>
      <c r="EH503" s="188">
        <f>IFERROR(HLOOKUP(EH$1,$H$5:$FY$1802,MATCH($A503,$A$5:$A$1802,0),0)*HLOOKUP(EH$2,$H$5:$FY$1802,MATCH($A503,$A$5:$A$1802,0),0),$H$2)</f>
        <v>0</v>
      </c>
      <c r="EI503" s="188">
        <f>IFERROR(HLOOKUP(EI$1,$H$5:$FY$1802,MATCH($A503,$A$5:$A$1802,0),0)*HLOOKUP(EI$2,$H$5:$FY$1802,MATCH($A503,$A$5:$A$1802,0),0),$H$2)</f>
        <v>10429056</v>
      </c>
      <c r="EJ503" s="188">
        <f>IFERROR(HLOOKUP(EJ$1,$H$5:$FY$1802,MATCH($A503,$A$5:$A$1802,0),0)*HLOOKUP(EJ$2,$H$5:$FY$1802,MATCH($A503,$A$5:$A$1802,0),0),$H$2)</f>
        <v>17961152</v>
      </c>
      <c r="EK503" s="188">
        <f>IFERROR(HLOOKUP(EK$1,$H$5:$FY$1802,MATCH($A503,$A$5:$A$1802,0),0)*HLOOKUP(EK$2,$H$5:$FY$1802,MATCH($A503,$A$5:$A$1802,0),0),$H$2)</f>
        <v>34763520</v>
      </c>
      <c r="EL503" s="188">
        <f>IFERROR(HLOOKUP(EL$1,$H$5:$FY$1802,MATCH($A503,$A$5:$A$1802,0),0)*HLOOKUP(EL$2,$H$5:$FY$1802,MATCH($A503,$A$5:$A$1802,0),0),$H$2)</f>
        <v>8239360</v>
      </c>
      <c r="EM503" s="188">
        <f>IFERROR(HLOOKUP(EM$1,$H$5:$FY$1802,MATCH($A503,$A$5:$A$1802,0),0)*HLOOKUP(EM$2,$H$5:$FY$1802,MATCH($A503,$A$5:$A$1802,0),0),$H$2)</f>
        <v>11043976</v>
      </c>
      <c r="EN503" s="188">
        <f>IFERROR(HLOOKUP(EN$1,$H$5:$FY$1802,MATCH($A503,$A$5:$A$1802,0),0)*HLOOKUP(EN$2,$H$5:$FY$1802,MATCH($A503,$A$5:$A$1802,0),0),$H$2)</f>
        <v>156731520</v>
      </c>
      <c r="EO503" s="188">
        <f>IFERROR(HLOOKUP(EO$1,$H$5:$FY$1802,MATCH($A503,$A$5:$A$1802,0),0)*HLOOKUP(EO$2,$H$5:$FY$1802,MATCH($A503,$A$5:$A$1802,0),0),$H$2)</f>
        <v>203375620</v>
      </c>
      <c r="EP503" s="188">
        <f>IFERROR(HLOOKUP(EP$1,$H$5:$FY$1802,MATCH($A503,$A$5:$A$1802,0),0)*HLOOKUP(EP$2,$H$5:$FY$1802,MATCH($A503,$A$5:$A$1802,0),0),$H$2)</f>
        <v>28439288</v>
      </c>
      <c r="EQ503" s="188" t="str">
        <f>IFERROR(HLOOKUP(EQ$1,$H$5:$FY$1802,MATCH($A503,$A$5:$A$1802,0),0)*HLOOKUP(EQ$2,$H$5:$FY$1802,MATCH($A503,$A$5:$A$1802,0),0),$H$2)</f>
        <v>-</v>
      </c>
      <c r="ER503" s="188" t="str">
        <f>IFERROR(HLOOKUP(ER$1,$H$5:$FY$1802,MATCH($A503,$A$5:$A$1802,0),0)*HLOOKUP(ER$2,$H$5:$FY$1802,MATCH($A503,$A$5:$A$1802,0),0),$H$2)</f>
        <v>-</v>
      </c>
      <c r="ES503" s="188" t="str">
        <f>IFERROR(HLOOKUP(ES$1,$H$5:$FY$1802,MATCH($A503,$A$5:$A$1802,0),0)*HLOOKUP(ES$2,$H$5:$FY$1802,MATCH($A503,$A$5:$A$1802,0),0),$H$2)</f>
        <v>-</v>
      </c>
      <c r="ET503" s="188" t="str">
        <f>IFERROR(HLOOKUP(ET$1,$H$5:$FY$1802,MATCH($A503,$A$5:$A$1802,0),0)*HLOOKUP(ET$2,$H$5:$FY$1802,MATCH($A503,$A$5:$A$1802,0),0),$H$2)</f>
        <v>-</v>
      </c>
      <c r="EU503" s="188" t="str">
        <f>IFERROR(HLOOKUP(EU$1,$H$5:$FY$1802,MATCH($A503,$A$5:$A$1802,0),0)*HLOOKUP(EU$2,$H$5:$FY$1802,MATCH($A503,$A$5:$A$1802,0),0),$H$2)</f>
        <v>-</v>
      </c>
      <c r="EV503" s="188" t="str">
        <f>IFERROR(HLOOKUP(EV$1,$H$5:$FY$1802,MATCH($A503,$A$5:$A$1802,0),0)*HLOOKUP(EV$2,$H$5:$FY$1802,MATCH($A503,$A$5:$A$1802,0),0),$H$2)</f>
        <v>-</v>
      </c>
      <c r="EW503" s="188" t="str">
        <f>IFERROR(HLOOKUP(EW$1,$H$5:$FY$1802,MATCH($A503,$A$5:$A$1802,0),0)*HLOOKUP(EW$2,$H$5:$FY$1802,MATCH($A503,$A$5:$A$1802,0),0),$H$2)</f>
        <v>-</v>
      </c>
      <c r="EX503" s="188" t="str">
        <f>IFERROR(HLOOKUP(EX$1,$H$5:$FY$1802,MATCH($A503,$A$5:$A$1802,0),0)*HLOOKUP(EX$2,$H$5:$FY$1802,MATCH($A503,$A$5:$A$1802,0),0),$H$2)</f>
        <v>-</v>
      </c>
      <c r="EY503" s="188" t="str">
        <f>IFERROR(HLOOKUP(EY$1,$H$5:$FY$1802,MATCH($A503,$A$5:$A$1802,0),0)*HLOOKUP(EY$2,$H$5:$FY$1802,MATCH($A503,$A$5:$A$1802,0),0),$H$2)</f>
        <v>-</v>
      </c>
      <c r="EZ503" s="188" t="str">
        <f>IFERROR(HLOOKUP(EZ$1,$H$5:$FY$1802,MATCH($A503,$A$5:$A$1802,0),0)*HLOOKUP(EZ$2,$H$5:$FY$1802,MATCH($A503,$A$5:$A$1802,0),0),$H$2)</f>
        <v>-</v>
      </c>
      <c r="FA503" s="188">
        <f>IFERROR(HLOOKUP(FA$1,$H$5:$FY$1802,MATCH($A503,$A$5:$A$1802,0),0)*HLOOKUP(FA$2,$H$5:$FY$1802,MATCH($A503,$A$5:$A$1802,0),0),$H$2)</f>
        <v>716960</v>
      </c>
      <c r="FB503" s="188">
        <f>IFERROR(HLOOKUP(FB$1,$H$5:$FY$1802,MATCH($A503,$A$5:$A$1802,0),0)*HLOOKUP(FB$2,$H$5:$FY$1802,MATCH($A503,$A$5:$A$1802,0),0),$H$2)</f>
        <v>322317</v>
      </c>
      <c r="FC503" s="188">
        <f>IFERROR(HLOOKUP(FC$1,$H$5:$FY$1802,MATCH($A503,$A$5:$A$1802,0),0)*HLOOKUP(FC$2,$H$5:$FY$1802,MATCH($A503,$A$5:$A$1802,0),0),$H$2)</f>
        <v>1186535</v>
      </c>
      <c r="FD503" s="188">
        <f>IFERROR(HLOOKUP(FD$1,$H$5:$FY$1802,MATCH($A503,$A$5:$A$1802,0),0)*HLOOKUP(FD$2,$H$5:$FY$1802,MATCH($A503,$A$5:$A$1802,0),0),$H$2)</f>
        <v>7195320</v>
      </c>
      <c r="FE503" s="188">
        <f>IFERROR(HLOOKUP(FE$1,$H$5:$FY$1802,MATCH($A503,$A$5:$A$1802,0),0)*HLOOKUP(FE$2,$H$5:$FY$1802,MATCH($A503,$A$5:$A$1802,0),0),$H$2)</f>
        <v>22006872</v>
      </c>
      <c r="FF503" s="188">
        <f>IFERROR(HLOOKUP(FF$1,$H$5:$FY$1802,MATCH($A503,$A$5:$A$1802,0),0)*HLOOKUP(FF$2,$H$5:$FY$1802,MATCH($A503,$A$5:$A$1802,0),0),$H$2)</f>
        <v>491915</v>
      </c>
      <c r="FG503" s="188">
        <f>IFERROR(HLOOKUP(FG$1,$H$5:$FY$1802,MATCH($A503,$A$5:$A$1802,0),0)*HLOOKUP(FG$2,$H$5:$FY$1802,MATCH($A503,$A$5:$A$1802,0),0),$H$2)</f>
        <v>23108792</v>
      </c>
      <c r="FH503" s="189"/>
      <c r="FI503" s="406">
        <f t="shared" ref="FI503:FJ566" si="1110">IFERROR(AZ503/HLOOKUP(FH$3&amp;FI$3,$U$5:$Y$9539,ROW()-4,0),"-")</f>
        <v>2.5666401273885349</v>
      </c>
      <c r="FJ503" s="406">
        <f t="shared" si="1110"/>
        <v>1.9804140127388534</v>
      </c>
      <c r="FK503" s="406">
        <f t="shared" ref="FK503:FK566" si="1111">IFERROR(BB503/HLOOKUP(FJ$3&amp;FK$3,$U$5:$Y$9539,ROW()-4,0),"-")</f>
        <v>2.556704397039617</v>
      </c>
      <c r="FL503" s="406">
        <f t="shared" ref="FL503:FL566" si="1112">IFERROR(BC503/HLOOKUP(FK$3&amp;FL$3,$U$5:$Y$9539,ROW()-4,0),"-")</f>
        <v>2.0055507183282542</v>
      </c>
      <c r="FM503" s="406">
        <f t="shared" ref="FM503:FM566" si="1113">IFERROR(BD503/HLOOKUP(FL$3&amp;FM$3,$U$5:$Y$9539,ROW()-4,0),"-")</f>
        <v>1.4945086221329316</v>
      </c>
      <c r="FN503" s="406">
        <f t="shared" ref="FN503:FN566" si="1114">IFERROR(BE503/HLOOKUP(FM$3&amp;FN$3,$U$5:$Y$9539,ROW()-4,0),"-")</f>
        <v>1.1196383726770467</v>
      </c>
      <c r="FO503" s="406">
        <f t="shared" ref="FO503:FO566" si="1115">IFERROR(BF503/HLOOKUP(FN$3&amp;FO$3,$U$5:$Y$9539,ROW()-4,0),"-")</f>
        <v>1.5937912813738442</v>
      </c>
      <c r="FP503" s="406">
        <f t="shared" ref="FP503:FP566" si="1116">IFERROR(BG503/HLOOKUP(FO$3&amp;FP$3,$U$5:$Y$9539,ROW()-4,0),"-")</f>
        <v>1.1281373844121532</v>
      </c>
      <c r="FQ503" s="406">
        <f t="shared" ref="FQ503:FQ566" si="1117">IFERROR(BH503/HLOOKUP(FP$3&amp;FQ$3,$U$5:$Y$9539,ROW()-4,0),"-")</f>
        <v>1.3701478743068392</v>
      </c>
      <c r="FR503" s="406">
        <f t="shared" ref="FR503:FR566" si="1118">IFERROR(BI503/HLOOKUP(FQ$3&amp;FR$3,$U$5:$Y$9539,ROW()-4,0),"-")</f>
        <v>1.0517560073937153</v>
      </c>
      <c r="FS503" s="410"/>
    </row>
    <row r="504" spans="1:175" ht="10.35" customHeight="1" x14ac:dyDescent="0.2">
      <c r="A504" s="74" t="str">
        <f t="shared" si="1105"/>
        <v>2019-20JULYRX6</v>
      </c>
      <c r="B504" s="163" t="str">
        <f t="shared" si="1104"/>
        <v>2019-20</v>
      </c>
      <c r="C504" s="26" t="s">
        <v>847</v>
      </c>
      <c r="D504" s="163" t="str">
        <f>INDEX($FV$16:$FW$26,MATCH($F504,$FV$16:$FV$26,0),2)</f>
        <v>Y63</v>
      </c>
      <c r="E504" s="163" t="str">
        <f>VLOOKUP($D504,$FW$8:$FX$14,2,0)</f>
        <v>North East and Yorkshire</v>
      </c>
      <c r="F504" s="271" t="s">
        <v>857</v>
      </c>
      <c r="G504" s="271" t="s">
        <v>875</v>
      </c>
      <c r="H504" s="272">
        <v>50067</v>
      </c>
      <c r="I504" s="272">
        <v>34832</v>
      </c>
      <c r="J504" s="272">
        <v>165790</v>
      </c>
      <c r="K504" s="272">
        <v>5</v>
      </c>
      <c r="L504" s="272">
        <v>1</v>
      </c>
      <c r="M504" s="272">
        <v>11</v>
      </c>
      <c r="N504" s="272">
        <v>20</v>
      </c>
      <c r="O504" s="272">
        <v>43</v>
      </c>
      <c r="P504" s="272" t="s">
        <v>44</v>
      </c>
      <c r="Q504" s="272" t="s">
        <v>44</v>
      </c>
      <c r="R504" s="272" t="s">
        <v>44</v>
      </c>
      <c r="S504" s="272" t="s">
        <v>44</v>
      </c>
      <c r="T504" s="272">
        <v>35282</v>
      </c>
      <c r="U504" s="272">
        <v>2640</v>
      </c>
      <c r="V504" s="272">
        <v>1787</v>
      </c>
      <c r="W504" s="272">
        <v>20537</v>
      </c>
      <c r="X504" s="272">
        <v>7766</v>
      </c>
      <c r="Y504" s="272">
        <v>418</v>
      </c>
      <c r="Z504" s="272">
        <v>1036742</v>
      </c>
      <c r="AA504" s="272">
        <v>393</v>
      </c>
      <c r="AB504" s="272">
        <v>665</v>
      </c>
      <c r="AC504" s="272">
        <v>846399</v>
      </c>
      <c r="AD504" s="272">
        <v>474</v>
      </c>
      <c r="AE504" s="272">
        <v>864</v>
      </c>
      <c r="AF504" s="272">
        <v>37254616</v>
      </c>
      <c r="AG504" s="272">
        <v>1814</v>
      </c>
      <c r="AH504" s="272">
        <v>3793</v>
      </c>
      <c r="AI504" s="272">
        <v>48403355</v>
      </c>
      <c r="AJ504" s="272">
        <v>6233</v>
      </c>
      <c r="AK504" s="272">
        <v>15237</v>
      </c>
      <c r="AL504" s="272">
        <v>1965298</v>
      </c>
      <c r="AM504" s="272">
        <v>4702</v>
      </c>
      <c r="AN504" s="272">
        <v>11222</v>
      </c>
      <c r="AO504" s="272">
        <v>1620</v>
      </c>
      <c r="AP504" s="272">
        <v>37</v>
      </c>
      <c r="AQ504" s="272">
        <v>211</v>
      </c>
      <c r="AR504" s="272">
        <v>2843</v>
      </c>
      <c r="AS504" s="272">
        <v>123</v>
      </c>
      <c r="AT504" s="272">
        <v>1249</v>
      </c>
      <c r="AU504" s="272">
        <v>0</v>
      </c>
      <c r="AV504" s="272">
        <v>20446</v>
      </c>
      <c r="AW504" s="272">
        <v>3758</v>
      </c>
      <c r="AX504" s="272">
        <v>9458</v>
      </c>
      <c r="AY504" s="272">
        <v>33662</v>
      </c>
      <c r="AZ504" s="272">
        <v>4810</v>
      </c>
      <c r="BA504" s="272">
        <v>4033</v>
      </c>
      <c r="BB504" s="272">
        <v>3230</v>
      </c>
      <c r="BC504" s="272">
        <v>2720</v>
      </c>
      <c r="BD504" s="272">
        <v>26616</v>
      </c>
      <c r="BE504" s="272">
        <v>22687</v>
      </c>
      <c r="BF504" s="272">
        <v>10994</v>
      </c>
      <c r="BG504" s="272">
        <v>7586</v>
      </c>
      <c r="BH504" s="272">
        <v>634</v>
      </c>
      <c r="BI504" s="272">
        <v>408</v>
      </c>
      <c r="BJ504" s="272" t="s">
        <v>44</v>
      </c>
      <c r="BK504" s="272" t="s">
        <v>44</v>
      </c>
      <c r="BL504" s="272" t="s">
        <v>44</v>
      </c>
      <c r="BM504" s="272" t="s">
        <v>44</v>
      </c>
      <c r="BN504" s="272" t="s">
        <v>44</v>
      </c>
      <c r="BO504" s="272" t="s">
        <v>44</v>
      </c>
      <c r="BP504" s="272" t="s">
        <v>44</v>
      </c>
      <c r="BQ504" s="272" t="s">
        <v>44</v>
      </c>
      <c r="BR504" s="272" t="s">
        <v>44</v>
      </c>
      <c r="BS504" s="272" t="s">
        <v>44</v>
      </c>
      <c r="BT504" s="272" t="s">
        <v>44</v>
      </c>
      <c r="BU504" s="272" t="s">
        <v>44</v>
      </c>
      <c r="BV504" s="272" t="s">
        <v>44</v>
      </c>
      <c r="BW504" s="272" t="s">
        <v>44</v>
      </c>
      <c r="BX504" s="272" t="s">
        <v>44</v>
      </c>
      <c r="BY504" s="272" t="s">
        <v>44</v>
      </c>
      <c r="BZ504" s="272" t="s">
        <v>44</v>
      </c>
      <c r="CA504" s="272" t="s">
        <v>44</v>
      </c>
      <c r="CB504" s="272" t="s">
        <v>44</v>
      </c>
      <c r="CC504" s="272" t="s">
        <v>44</v>
      </c>
      <c r="CD504" s="272" t="s">
        <v>44</v>
      </c>
      <c r="CE504" s="272" t="s">
        <v>44</v>
      </c>
      <c r="CF504" s="272" t="s">
        <v>44</v>
      </c>
      <c r="CG504" s="272" t="s">
        <v>44</v>
      </c>
      <c r="CH504" s="272" t="s">
        <v>44</v>
      </c>
      <c r="CI504" s="272" t="s">
        <v>44</v>
      </c>
      <c r="CJ504" s="272" t="s">
        <v>44</v>
      </c>
      <c r="CK504" s="272" t="s">
        <v>44</v>
      </c>
      <c r="CL504" s="272" t="s">
        <v>44</v>
      </c>
      <c r="CM504" s="272" t="s">
        <v>44</v>
      </c>
      <c r="CN504" s="272" t="s">
        <v>44</v>
      </c>
      <c r="CO504" s="272" t="s">
        <v>44</v>
      </c>
      <c r="CP504" s="272" t="s">
        <v>44</v>
      </c>
      <c r="CQ504" s="272" t="s">
        <v>44</v>
      </c>
      <c r="CR504" s="272" t="s">
        <v>44</v>
      </c>
      <c r="CS504" s="272" t="s">
        <v>44</v>
      </c>
      <c r="CT504" s="272" t="s">
        <v>44</v>
      </c>
      <c r="CU504" s="272" t="s">
        <v>44</v>
      </c>
      <c r="CV504" s="272" t="s">
        <v>44</v>
      </c>
      <c r="CW504" s="272" t="s">
        <v>44</v>
      </c>
      <c r="CX504" s="272">
        <v>63</v>
      </c>
      <c r="CY504" s="272">
        <v>26629</v>
      </c>
      <c r="CZ504" s="272">
        <v>423</v>
      </c>
      <c r="DA504" s="272">
        <v>681</v>
      </c>
      <c r="DB504" s="272">
        <v>1563</v>
      </c>
      <c r="DC504" s="272">
        <v>44519</v>
      </c>
      <c r="DD504" s="272">
        <v>28</v>
      </c>
      <c r="DE504" s="272">
        <v>55</v>
      </c>
      <c r="DF504" s="272">
        <v>0</v>
      </c>
      <c r="DG504" s="272">
        <v>0</v>
      </c>
      <c r="DH504" s="272">
        <v>0</v>
      </c>
      <c r="DI504" s="272">
        <v>0</v>
      </c>
      <c r="DJ504" s="272">
        <v>0</v>
      </c>
      <c r="DK504" s="272">
        <v>0</v>
      </c>
      <c r="DL504" s="250">
        <v>0</v>
      </c>
      <c r="DM504" s="250">
        <v>1129</v>
      </c>
      <c r="DN504" s="250">
        <v>0</v>
      </c>
      <c r="DO504" s="250">
        <v>1071</v>
      </c>
      <c r="DP504" s="250">
        <v>0</v>
      </c>
      <c r="DQ504" s="250">
        <v>0</v>
      </c>
      <c r="DR504" s="250">
        <v>0</v>
      </c>
      <c r="DS504" s="250">
        <v>8184066</v>
      </c>
      <c r="DT504" s="250">
        <v>7249</v>
      </c>
      <c r="DU504" s="250">
        <v>13993</v>
      </c>
      <c r="DV504" s="250">
        <v>0</v>
      </c>
      <c r="DW504" s="250">
        <v>0</v>
      </c>
      <c r="DX504" s="250">
        <v>0</v>
      </c>
      <c r="DY504" s="250">
        <v>11080410</v>
      </c>
      <c r="DZ504" s="250">
        <v>10346</v>
      </c>
      <c r="EA504" s="250">
        <v>21582</v>
      </c>
      <c r="EB504" s="155"/>
      <c r="EC504" s="75">
        <f t="shared" si="1106"/>
        <v>7</v>
      </c>
      <c r="ED504" s="74">
        <f t="shared" si="1107"/>
        <v>2019</v>
      </c>
      <c r="EE504" s="165">
        <f t="shared" si="1108"/>
        <v>43647</v>
      </c>
      <c r="EF504" s="157">
        <f t="shared" si="1109"/>
        <v>31</v>
      </c>
      <c r="EG504" s="156"/>
      <c r="EH504" s="166">
        <f>IFERROR(HLOOKUP(EH$1,$H$5:$FY$1802,MATCH($A504,$A$5:$A$1802,0),0)*HLOOKUP(EH$2,$H$5:$FY$1802,MATCH($A504,$A$5:$A$1802,0),0),$H$2)</f>
        <v>34832</v>
      </c>
      <c r="EI504" s="166">
        <f>IFERROR(HLOOKUP(EI$1,$H$5:$FY$1802,MATCH($A504,$A$5:$A$1802,0),0)*HLOOKUP(EI$2,$H$5:$FY$1802,MATCH($A504,$A$5:$A$1802,0),0),$H$2)</f>
        <v>383152</v>
      </c>
      <c r="EJ504" s="166">
        <f>IFERROR(HLOOKUP(EJ$1,$H$5:$FY$1802,MATCH($A504,$A$5:$A$1802,0),0)*HLOOKUP(EJ$2,$H$5:$FY$1802,MATCH($A504,$A$5:$A$1802,0),0),$H$2)</f>
        <v>696640</v>
      </c>
      <c r="EK504" s="166">
        <f>IFERROR(HLOOKUP(EK$1,$H$5:$FY$1802,MATCH($A504,$A$5:$A$1802,0),0)*HLOOKUP(EK$2,$H$5:$FY$1802,MATCH($A504,$A$5:$A$1802,0),0),$H$2)</f>
        <v>1497776</v>
      </c>
      <c r="EL504" s="166">
        <f>IFERROR(HLOOKUP(EL$1,$H$5:$FY$1802,MATCH($A504,$A$5:$A$1802,0),0)*HLOOKUP(EL$2,$H$5:$FY$1802,MATCH($A504,$A$5:$A$1802,0),0),$H$2)</f>
        <v>1755600</v>
      </c>
      <c r="EM504" s="166">
        <f>IFERROR(HLOOKUP(EM$1,$H$5:$FY$1802,MATCH($A504,$A$5:$A$1802,0),0)*HLOOKUP(EM$2,$H$5:$FY$1802,MATCH($A504,$A$5:$A$1802,0),0),$H$2)</f>
        <v>1543968</v>
      </c>
      <c r="EN504" s="166">
        <f>IFERROR(HLOOKUP(EN$1,$H$5:$FY$1802,MATCH($A504,$A$5:$A$1802,0),0)*HLOOKUP(EN$2,$H$5:$FY$1802,MATCH($A504,$A$5:$A$1802,0),0),$H$2)</f>
        <v>77896841</v>
      </c>
      <c r="EO504" s="166">
        <f>IFERROR(HLOOKUP(EO$1,$H$5:$FY$1802,MATCH($A504,$A$5:$A$1802,0),0)*HLOOKUP(EO$2,$H$5:$FY$1802,MATCH($A504,$A$5:$A$1802,0),0),$H$2)</f>
        <v>118330542</v>
      </c>
      <c r="EP504" s="166">
        <f>IFERROR(HLOOKUP(EP$1,$H$5:$FY$1802,MATCH($A504,$A$5:$A$1802,0),0)*HLOOKUP(EP$2,$H$5:$FY$1802,MATCH($A504,$A$5:$A$1802,0),0),$H$2)</f>
        <v>4690796</v>
      </c>
      <c r="EQ504" s="166" t="str">
        <f>IFERROR(HLOOKUP(EQ$1,$H$5:$FY$1802,MATCH($A504,$A$5:$A$1802,0),0)*HLOOKUP(EQ$2,$H$5:$FY$1802,MATCH($A504,$A$5:$A$1802,0),0),$H$2)</f>
        <v>-</v>
      </c>
      <c r="ER504" s="166" t="str">
        <f>IFERROR(HLOOKUP(ER$1,$H$5:$FY$1802,MATCH($A504,$A$5:$A$1802,0),0)*HLOOKUP(ER$2,$H$5:$FY$1802,MATCH($A504,$A$5:$A$1802,0),0),$H$2)</f>
        <v>-</v>
      </c>
      <c r="ES504" s="166" t="str">
        <f>IFERROR(HLOOKUP(ES$1,$H$5:$FY$1802,MATCH($A504,$A$5:$A$1802,0),0)*HLOOKUP(ES$2,$H$5:$FY$1802,MATCH($A504,$A$5:$A$1802,0),0),$H$2)</f>
        <v>-</v>
      </c>
      <c r="ET504" s="166" t="str">
        <f>IFERROR(HLOOKUP(ET$1,$H$5:$FY$1802,MATCH($A504,$A$5:$A$1802,0),0)*HLOOKUP(ET$2,$H$5:$FY$1802,MATCH($A504,$A$5:$A$1802,0),0),$H$2)</f>
        <v>-</v>
      </c>
      <c r="EU504" s="166" t="str">
        <f>IFERROR(HLOOKUP(EU$1,$H$5:$FY$1802,MATCH($A504,$A$5:$A$1802,0),0)*HLOOKUP(EU$2,$H$5:$FY$1802,MATCH($A504,$A$5:$A$1802,0),0),$H$2)</f>
        <v>-</v>
      </c>
      <c r="EV504" s="166" t="str">
        <f>IFERROR(HLOOKUP(EV$1,$H$5:$FY$1802,MATCH($A504,$A$5:$A$1802,0),0)*HLOOKUP(EV$2,$H$5:$FY$1802,MATCH($A504,$A$5:$A$1802,0),0),$H$2)</f>
        <v>-</v>
      </c>
      <c r="EW504" s="166" t="str">
        <f>IFERROR(HLOOKUP(EW$1,$H$5:$FY$1802,MATCH($A504,$A$5:$A$1802,0),0)*HLOOKUP(EW$2,$H$5:$FY$1802,MATCH($A504,$A$5:$A$1802,0),0),$H$2)</f>
        <v>-</v>
      </c>
      <c r="EX504" s="166" t="str">
        <f>IFERROR(HLOOKUP(EX$1,$H$5:$FY$1802,MATCH($A504,$A$5:$A$1802,0),0)*HLOOKUP(EX$2,$H$5:$FY$1802,MATCH($A504,$A$5:$A$1802,0),0),$H$2)</f>
        <v>-</v>
      </c>
      <c r="EY504" s="166" t="str">
        <f>IFERROR(HLOOKUP(EY$1,$H$5:$FY$1802,MATCH($A504,$A$5:$A$1802,0),0)*HLOOKUP(EY$2,$H$5:$FY$1802,MATCH($A504,$A$5:$A$1802,0),0),$H$2)</f>
        <v>-</v>
      </c>
      <c r="EZ504" s="166" t="str">
        <f>IFERROR(HLOOKUP(EZ$1,$H$5:$FY$1802,MATCH($A504,$A$5:$A$1802,0),0)*HLOOKUP(EZ$2,$H$5:$FY$1802,MATCH($A504,$A$5:$A$1802,0),0),$H$2)</f>
        <v>-</v>
      </c>
      <c r="FA504" s="166">
        <f>IFERROR(HLOOKUP(FA$1,$H$5:$FY$1802,MATCH($A504,$A$5:$A$1802,0),0)*HLOOKUP(FA$2,$H$5:$FY$1802,MATCH($A504,$A$5:$A$1802,0),0),$H$2)</f>
        <v>0</v>
      </c>
      <c r="FB504" s="166">
        <f>IFERROR(HLOOKUP(FB$1,$H$5:$FY$1802,MATCH($A504,$A$5:$A$1802,0),0)*HLOOKUP(FB$2,$H$5:$FY$1802,MATCH($A504,$A$5:$A$1802,0),0),$H$2)</f>
        <v>42903</v>
      </c>
      <c r="FC504" s="166">
        <f>IFERROR(HLOOKUP(FC$1,$H$5:$FY$1802,MATCH($A504,$A$5:$A$1802,0),0)*HLOOKUP(FC$2,$H$5:$FY$1802,MATCH($A504,$A$5:$A$1802,0),0),$H$2)</f>
        <v>85965</v>
      </c>
      <c r="FD504" s="166">
        <f>IFERROR(HLOOKUP(FD$1,$H$5:$FY$1802,MATCH($A504,$A$5:$A$1802,0),0)*HLOOKUP(FD$2,$H$5:$FY$1802,MATCH($A504,$A$5:$A$1802,0),0),$H$2)</f>
        <v>0</v>
      </c>
      <c r="FE504" s="166">
        <f>IFERROR(HLOOKUP(FE$1,$H$5:$FY$1802,MATCH($A504,$A$5:$A$1802,0),0)*HLOOKUP(FE$2,$H$5:$FY$1802,MATCH($A504,$A$5:$A$1802,0),0),$H$2)</f>
        <v>15798097</v>
      </c>
      <c r="FF504" s="166">
        <f>IFERROR(HLOOKUP(FF$1,$H$5:$FY$1802,MATCH($A504,$A$5:$A$1802,0),0)*HLOOKUP(FF$2,$H$5:$FY$1802,MATCH($A504,$A$5:$A$1802,0),0),$H$2)</f>
        <v>0</v>
      </c>
      <c r="FG504" s="166">
        <f>IFERROR(HLOOKUP(FG$1,$H$5:$FY$1802,MATCH($A504,$A$5:$A$1802,0),0)*HLOOKUP(FG$2,$H$5:$FY$1802,MATCH($A504,$A$5:$A$1802,0),0),$H$2)</f>
        <v>23114322</v>
      </c>
      <c r="FH504" s="152"/>
      <c r="FI504" s="405">
        <f t="shared" si="1110"/>
        <v>1.821969696969697</v>
      </c>
      <c r="FJ504" s="405">
        <f t="shared" si="1110"/>
        <v>1.5276515151515151</v>
      </c>
      <c r="FK504" s="405">
        <f t="shared" si="1111"/>
        <v>1.8074986010072747</v>
      </c>
      <c r="FL504" s="405">
        <f t="shared" si="1112"/>
        <v>1.5221040850587577</v>
      </c>
      <c r="FM504" s="405">
        <f t="shared" si="1113"/>
        <v>1.2960023372449725</v>
      </c>
      <c r="FN504" s="405">
        <f t="shared" si="1114"/>
        <v>1.1046890977260555</v>
      </c>
      <c r="FO504" s="405">
        <f t="shared" si="1115"/>
        <v>1.4156579963945404</v>
      </c>
      <c r="FP504" s="405">
        <f t="shared" si="1116"/>
        <v>0.97682204481071333</v>
      </c>
      <c r="FQ504" s="405">
        <f t="shared" si="1117"/>
        <v>1.5167464114832536</v>
      </c>
      <c r="FR504" s="405">
        <f t="shared" si="1118"/>
        <v>0.97607655502392343</v>
      </c>
      <c r="FS504" s="65"/>
    </row>
    <row r="505" spans="1:175" ht="10.35" customHeight="1" x14ac:dyDescent="0.2">
      <c r="A505" s="74" t="str">
        <f t="shared" si="1105"/>
        <v>2019-20JULYRX7</v>
      </c>
      <c r="B505" s="163" t="str">
        <f t="shared" si="1104"/>
        <v>2019-20</v>
      </c>
      <c r="C505" s="26" t="s">
        <v>847</v>
      </c>
      <c r="D505" s="163" t="str">
        <f>INDEX($FV$16:$FW$26,MATCH($F505,$FV$16:$FV$26,0),2)</f>
        <v>Y62</v>
      </c>
      <c r="E505" s="163" t="str">
        <f>VLOOKUP($D505,$FW$8:$FX$14,2,0)</f>
        <v>North West</v>
      </c>
      <c r="F505" s="271" t="s">
        <v>859</v>
      </c>
      <c r="G505" s="271" t="s">
        <v>876</v>
      </c>
      <c r="H505" s="272">
        <v>133978</v>
      </c>
      <c r="I505" s="272">
        <v>111732</v>
      </c>
      <c r="J505" s="272">
        <v>1328299</v>
      </c>
      <c r="K505" s="272">
        <v>12</v>
      </c>
      <c r="L505" s="272">
        <v>1</v>
      </c>
      <c r="M505" s="272">
        <v>46</v>
      </c>
      <c r="N505" s="272">
        <v>76</v>
      </c>
      <c r="O505" s="272">
        <v>126</v>
      </c>
      <c r="P505" s="272" t="s">
        <v>44</v>
      </c>
      <c r="Q505" s="272" t="s">
        <v>44</v>
      </c>
      <c r="R505" s="272" t="s">
        <v>44</v>
      </c>
      <c r="S505" s="272" t="s">
        <v>44</v>
      </c>
      <c r="T505" s="272">
        <v>99970</v>
      </c>
      <c r="U505" s="272">
        <v>10093</v>
      </c>
      <c r="V505" s="272">
        <v>7129</v>
      </c>
      <c r="W505" s="272">
        <v>50763</v>
      </c>
      <c r="X505" s="272">
        <v>21563</v>
      </c>
      <c r="Y505" s="272">
        <v>4174</v>
      </c>
      <c r="Z505" s="272">
        <v>4480295</v>
      </c>
      <c r="AA505" s="272">
        <v>444</v>
      </c>
      <c r="AB505" s="272">
        <v>753</v>
      </c>
      <c r="AC505" s="272">
        <v>4458881</v>
      </c>
      <c r="AD505" s="272">
        <v>625</v>
      </c>
      <c r="AE505" s="272">
        <v>1067</v>
      </c>
      <c r="AF505" s="272">
        <v>71626987</v>
      </c>
      <c r="AG505" s="272">
        <v>1411</v>
      </c>
      <c r="AH505" s="272">
        <v>3004</v>
      </c>
      <c r="AI505" s="272">
        <v>92828586</v>
      </c>
      <c r="AJ505" s="272">
        <v>4305</v>
      </c>
      <c r="AK505" s="272">
        <v>10144</v>
      </c>
      <c r="AL505" s="272">
        <v>23029583</v>
      </c>
      <c r="AM505" s="272">
        <v>5517</v>
      </c>
      <c r="AN505" s="272">
        <v>11936</v>
      </c>
      <c r="AO505" s="272">
        <v>7565</v>
      </c>
      <c r="AP505" s="272">
        <v>423</v>
      </c>
      <c r="AQ505" s="272">
        <v>4693</v>
      </c>
      <c r="AR505" s="272">
        <v>6302</v>
      </c>
      <c r="AS505" s="272">
        <v>259</v>
      </c>
      <c r="AT505" s="272">
        <v>2190</v>
      </c>
      <c r="AU505" s="272">
        <v>0</v>
      </c>
      <c r="AV505" s="272">
        <v>58359</v>
      </c>
      <c r="AW505" s="272">
        <v>6197</v>
      </c>
      <c r="AX505" s="272">
        <v>27849</v>
      </c>
      <c r="AY505" s="272">
        <v>92405</v>
      </c>
      <c r="AZ505" s="272">
        <v>20698</v>
      </c>
      <c r="BA505" s="272">
        <v>16842</v>
      </c>
      <c r="BB505" s="272">
        <v>14535</v>
      </c>
      <c r="BC505" s="272">
        <v>11987</v>
      </c>
      <c r="BD505" s="272">
        <v>64805</v>
      </c>
      <c r="BE505" s="272">
        <v>54107</v>
      </c>
      <c r="BF505" s="272">
        <v>29958</v>
      </c>
      <c r="BG505" s="272">
        <v>22907</v>
      </c>
      <c r="BH505" s="272">
        <v>5209</v>
      </c>
      <c r="BI505" s="272">
        <v>4470</v>
      </c>
      <c r="BJ505" s="272" t="s">
        <v>44</v>
      </c>
      <c r="BK505" s="272" t="s">
        <v>44</v>
      </c>
      <c r="BL505" s="272" t="s">
        <v>44</v>
      </c>
      <c r="BM505" s="272" t="s">
        <v>44</v>
      </c>
      <c r="BN505" s="272" t="s">
        <v>44</v>
      </c>
      <c r="BO505" s="272" t="s">
        <v>44</v>
      </c>
      <c r="BP505" s="272" t="s">
        <v>44</v>
      </c>
      <c r="BQ505" s="272" t="s">
        <v>44</v>
      </c>
      <c r="BR505" s="272" t="s">
        <v>44</v>
      </c>
      <c r="BS505" s="272" t="s">
        <v>44</v>
      </c>
      <c r="BT505" s="272" t="s">
        <v>44</v>
      </c>
      <c r="BU505" s="272" t="s">
        <v>44</v>
      </c>
      <c r="BV505" s="272" t="s">
        <v>44</v>
      </c>
      <c r="BW505" s="272" t="s">
        <v>44</v>
      </c>
      <c r="BX505" s="272" t="s">
        <v>44</v>
      </c>
      <c r="BY505" s="272" t="s">
        <v>44</v>
      </c>
      <c r="BZ505" s="272" t="s">
        <v>44</v>
      </c>
      <c r="CA505" s="272" t="s">
        <v>44</v>
      </c>
      <c r="CB505" s="272" t="s">
        <v>44</v>
      </c>
      <c r="CC505" s="272" t="s">
        <v>44</v>
      </c>
      <c r="CD505" s="272" t="s">
        <v>44</v>
      </c>
      <c r="CE505" s="272" t="s">
        <v>44</v>
      </c>
      <c r="CF505" s="272" t="s">
        <v>44</v>
      </c>
      <c r="CG505" s="272" t="s">
        <v>44</v>
      </c>
      <c r="CH505" s="272" t="s">
        <v>44</v>
      </c>
      <c r="CI505" s="272" t="s">
        <v>44</v>
      </c>
      <c r="CJ505" s="272" t="s">
        <v>44</v>
      </c>
      <c r="CK505" s="272" t="s">
        <v>44</v>
      </c>
      <c r="CL505" s="272" t="s">
        <v>44</v>
      </c>
      <c r="CM505" s="272" t="s">
        <v>44</v>
      </c>
      <c r="CN505" s="272" t="s">
        <v>44</v>
      </c>
      <c r="CO505" s="272" t="s">
        <v>44</v>
      </c>
      <c r="CP505" s="272" t="s">
        <v>44</v>
      </c>
      <c r="CQ505" s="272" t="s">
        <v>44</v>
      </c>
      <c r="CR505" s="272" t="s">
        <v>44</v>
      </c>
      <c r="CS505" s="272" t="s">
        <v>44</v>
      </c>
      <c r="CT505" s="272" t="s">
        <v>44</v>
      </c>
      <c r="CU505" s="272" t="s">
        <v>44</v>
      </c>
      <c r="CV505" s="272" t="s">
        <v>44</v>
      </c>
      <c r="CW505" s="272" t="s">
        <v>44</v>
      </c>
      <c r="CX505" s="272">
        <v>0</v>
      </c>
      <c r="CY505" s="272">
        <v>0</v>
      </c>
      <c r="CZ505" s="272">
        <v>0</v>
      </c>
      <c r="DA505" s="272">
        <v>0</v>
      </c>
      <c r="DB505" s="272">
        <v>5321</v>
      </c>
      <c r="DC505" s="272">
        <v>204296</v>
      </c>
      <c r="DD505" s="272">
        <v>38</v>
      </c>
      <c r="DE505" s="272">
        <v>82</v>
      </c>
      <c r="DF505" s="272">
        <v>69</v>
      </c>
      <c r="DG505" s="272">
        <v>126043</v>
      </c>
      <c r="DH505" s="272">
        <v>1827</v>
      </c>
      <c r="DI505" s="272">
        <v>3930</v>
      </c>
      <c r="DJ505" s="272">
        <v>55</v>
      </c>
      <c r="DK505" s="272">
        <v>2060</v>
      </c>
      <c r="DL505" s="250">
        <v>1502</v>
      </c>
      <c r="DM505" s="250">
        <v>872</v>
      </c>
      <c r="DN505" s="250">
        <v>18</v>
      </c>
      <c r="DO505" s="250">
        <v>546</v>
      </c>
      <c r="DP505" s="250">
        <v>5981692</v>
      </c>
      <c r="DQ505" s="250">
        <v>3982</v>
      </c>
      <c r="DR505" s="250">
        <v>8835</v>
      </c>
      <c r="DS505" s="250">
        <v>3399960</v>
      </c>
      <c r="DT505" s="250">
        <v>3899</v>
      </c>
      <c r="DU505" s="250">
        <v>8787</v>
      </c>
      <c r="DV505" s="250">
        <v>110852</v>
      </c>
      <c r="DW505" s="250">
        <v>6158</v>
      </c>
      <c r="DX505" s="250">
        <v>14146</v>
      </c>
      <c r="DY505" s="250">
        <v>3817740</v>
      </c>
      <c r="DZ505" s="250">
        <v>6992</v>
      </c>
      <c r="EA505" s="250">
        <v>15205</v>
      </c>
      <c r="EB505" s="155"/>
      <c r="EC505" s="75">
        <f t="shared" si="1106"/>
        <v>7</v>
      </c>
      <c r="ED505" s="74">
        <f t="shared" si="1107"/>
        <v>2019</v>
      </c>
      <c r="EE505" s="165">
        <f t="shared" si="1108"/>
        <v>43647</v>
      </c>
      <c r="EF505" s="157">
        <f t="shared" si="1109"/>
        <v>31</v>
      </c>
      <c r="EG505" s="156"/>
      <c r="EH505" s="166">
        <f>IFERROR(HLOOKUP(EH$1,$H$5:$FY$1802,MATCH($A505,$A$5:$A$1802,0),0)*HLOOKUP(EH$2,$H$5:$FY$1802,MATCH($A505,$A$5:$A$1802,0),0),$H$2)</f>
        <v>111732</v>
      </c>
      <c r="EI505" s="166">
        <f>IFERROR(HLOOKUP(EI$1,$H$5:$FY$1802,MATCH($A505,$A$5:$A$1802,0),0)*HLOOKUP(EI$2,$H$5:$FY$1802,MATCH($A505,$A$5:$A$1802,0),0),$H$2)</f>
        <v>5139672</v>
      </c>
      <c r="EJ505" s="166">
        <f>IFERROR(HLOOKUP(EJ$1,$H$5:$FY$1802,MATCH($A505,$A$5:$A$1802,0),0)*HLOOKUP(EJ$2,$H$5:$FY$1802,MATCH($A505,$A$5:$A$1802,0),0),$H$2)</f>
        <v>8491632</v>
      </c>
      <c r="EK505" s="166">
        <f>IFERROR(HLOOKUP(EK$1,$H$5:$FY$1802,MATCH($A505,$A$5:$A$1802,0),0)*HLOOKUP(EK$2,$H$5:$FY$1802,MATCH($A505,$A$5:$A$1802,0),0),$H$2)</f>
        <v>14078232</v>
      </c>
      <c r="EL505" s="166">
        <f>IFERROR(HLOOKUP(EL$1,$H$5:$FY$1802,MATCH($A505,$A$5:$A$1802,0),0)*HLOOKUP(EL$2,$H$5:$FY$1802,MATCH($A505,$A$5:$A$1802,0),0),$H$2)</f>
        <v>7600029</v>
      </c>
      <c r="EM505" s="166">
        <f>IFERROR(HLOOKUP(EM$1,$H$5:$FY$1802,MATCH($A505,$A$5:$A$1802,0),0)*HLOOKUP(EM$2,$H$5:$FY$1802,MATCH($A505,$A$5:$A$1802,0),0),$H$2)</f>
        <v>7606643</v>
      </c>
      <c r="EN505" s="166">
        <f>IFERROR(HLOOKUP(EN$1,$H$5:$FY$1802,MATCH($A505,$A$5:$A$1802,0),0)*HLOOKUP(EN$2,$H$5:$FY$1802,MATCH($A505,$A$5:$A$1802,0),0),$H$2)</f>
        <v>152492052</v>
      </c>
      <c r="EO505" s="166">
        <f>IFERROR(HLOOKUP(EO$1,$H$5:$FY$1802,MATCH($A505,$A$5:$A$1802,0),0)*HLOOKUP(EO$2,$H$5:$FY$1802,MATCH($A505,$A$5:$A$1802,0),0),$H$2)</f>
        <v>218735072</v>
      </c>
      <c r="EP505" s="166">
        <f>IFERROR(HLOOKUP(EP$1,$H$5:$FY$1802,MATCH($A505,$A$5:$A$1802,0),0)*HLOOKUP(EP$2,$H$5:$FY$1802,MATCH($A505,$A$5:$A$1802,0),0),$H$2)</f>
        <v>49820864</v>
      </c>
      <c r="EQ505" s="166" t="str">
        <f>IFERROR(HLOOKUP(EQ$1,$H$5:$FY$1802,MATCH($A505,$A$5:$A$1802,0),0)*HLOOKUP(EQ$2,$H$5:$FY$1802,MATCH($A505,$A$5:$A$1802,0),0),$H$2)</f>
        <v>-</v>
      </c>
      <c r="ER505" s="166" t="str">
        <f>IFERROR(HLOOKUP(ER$1,$H$5:$FY$1802,MATCH($A505,$A$5:$A$1802,0),0)*HLOOKUP(ER$2,$H$5:$FY$1802,MATCH($A505,$A$5:$A$1802,0),0),$H$2)</f>
        <v>-</v>
      </c>
      <c r="ES505" s="166" t="str">
        <f>IFERROR(HLOOKUP(ES$1,$H$5:$FY$1802,MATCH($A505,$A$5:$A$1802,0),0)*HLOOKUP(ES$2,$H$5:$FY$1802,MATCH($A505,$A$5:$A$1802,0),0),$H$2)</f>
        <v>-</v>
      </c>
      <c r="ET505" s="166" t="str">
        <f>IFERROR(HLOOKUP(ET$1,$H$5:$FY$1802,MATCH($A505,$A$5:$A$1802,0),0)*HLOOKUP(ET$2,$H$5:$FY$1802,MATCH($A505,$A$5:$A$1802,0),0),$H$2)</f>
        <v>-</v>
      </c>
      <c r="EU505" s="166" t="str">
        <f>IFERROR(HLOOKUP(EU$1,$H$5:$FY$1802,MATCH($A505,$A$5:$A$1802,0),0)*HLOOKUP(EU$2,$H$5:$FY$1802,MATCH($A505,$A$5:$A$1802,0),0),$H$2)</f>
        <v>-</v>
      </c>
      <c r="EV505" s="166" t="str">
        <f>IFERROR(HLOOKUP(EV$1,$H$5:$FY$1802,MATCH($A505,$A$5:$A$1802,0),0)*HLOOKUP(EV$2,$H$5:$FY$1802,MATCH($A505,$A$5:$A$1802,0),0),$H$2)</f>
        <v>-</v>
      </c>
      <c r="EW505" s="166" t="str">
        <f>IFERROR(HLOOKUP(EW$1,$H$5:$FY$1802,MATCH($A505,$A$5:$A$1802,0),0)*HLOOKUP(EW$2,$H$5:$FY$1802,MATCH($A505,$A$5:$A$1802,0),0),$H$2)</f>
        <v>-</v>
      </c>
      <c r="EX505" s="166" t="str">
        <f>IFERROR(HLOOKUP(EX$1,$H$5:$FY$1802,MATCH($A505,$A$5:$A$1802,0),0)*HLOOKUP(EX$2,$H$5:$FY$1802,MATCH($A505,$A$5:$A$1802,0),0),$H$2)</f>
        <v>-</v>
      </c>
      <c r="EY505" s="166" t="str">
        <f>IFERROR(HLOOKUP(EY$1,$H$5:$FY$1802,MATCH($A505,$A$5:$A$1802,0),0)*HLOOKUP(EY$2,$H$5:$FY$1802,MATCH($A505,$A$5:$A$1802,0),0),$H$2)</f>
        <v>-</v>
      </c>
      <c r="EZ505" s="166" t="str">
        <f>IFERROR(HLOOKUP(EZ$1,$H$5:$FY$1802,MATCH($A505,$A$5:$A$1802,0),0)*HLOOKUP(EZ$2,$H$5:$FY$1802,MATCH($A505,$A$5:$A$1802,0),0),$H$2)</f>
        <v>-</v>
      </c>
      <c r="FA505" s="166">
        <f>IFERROR(HLOOKUP(FA$1,$H$5:$FY$1802,MATCH($A505,$A$5:$A$1802,0),0)*HLOOKUP(FA$2,$H$5:$FY$1802,MATCH($A505,$A$5:$A$1802,0),0),$H$2)</f>
        <v>271170</v>
      </c>
      <c r="FB505" s="166">
        <f>IFERROR(HLOOKUP(FB$1,$H$5:$FY$1802,MATCH($A505,$A$5:$A$1802,0),0)*HLOOKUP(FB$2,$H$5:$FY$1802,MATCH($A505,$A$5:$A$1802,0),0),$H$2)</f>
        <v>0</v>
      </c>
      <c r="FC505" s="166">
        <f>IFERROR(HLOOKUP(FC$1,$H$5:$FY$1802,MATCH($A505,$A$5:$A$1802,0),0)*HLOOKUP(FC$2,$H$5:$FY$1802,MATCH($A505,$A$5:$A$1802,0),0),$H$2)</f>
        <v>436322</v>
      </c>
      <c r="FD505" s="166">
        <f>IFERROR(HLOOKUP(FD$1,$H$5:$FY$1802,MATCH($A505,$A$5:$A$1802,0),0)*HLOOKUP(FD$2,$H$5:$FY$1802,MATCH($A505,$A$5:$A$1802,0),0),$H$2)</f>
        <v>13270170</v>
      </c>
      <c r="FE505" s="166">
        <f>IFERROR(HLOOKUP(FE$1,$H$5:$FY$1802,MATCH($A505,$A$5:$A$1802,0),0)*HLOOKUP(FE$2,$H$5:$FY$1802,MATCH($A505,$A$5:$A$1802,0),0),$H$2)</f>
        <v>7662264</v>
      </c>
      <c r="FF505" s="166">
        <f>IFERROR(HLOOKUP(FF$1,$H$5:$FY$1802,MATCH($A505,$A$5:$A$1802,0),0)*HLOOKUP(FF$2,$H$5:$FY$1802,MATCH($A505,$A$5:$A$1802,0),0),$H$2)</f>
        <v>254628</v>
      </c>
      <c r="FG505" s="166">
        <f>IFERROR(HLOOKUP(FG$1,$H$5:$FY$1802,MATCH($A505,$A$5:$A$1802,0),0)*HLOOKUP(FG$2,$H$5:$FY$1802,MATCH($A505,$A$5:$A$1802,0),0),$H$2)</f>
        <v>8301930</v>
      </c>
      <c r="FH505" s="152"/>
      <c r="FI505" s="405">
        <f t="shared" si="1110"/>
        <v>2.0507282274843952</v>
      </c>
      <c r="FJ505" s="405">
        <f t="shared" si="1110"/>
        <v>1.6686812642425444</v>
      </c>
      <c r="FK505" s="405">
        <f t="shared" si="1111"/>
        <v>2.038855379436106</v>
      </c>
      <c r="FL505" s="405">
        <f t="shared" si="1112"/>
        <v>1.6814419974751016</v>
      </c>
      <c r="FM505" s="405">
        <f t="shared" si="1113"/>
        <v>1.2766187971554084</v>
      </c>
      <c r="FN505" s="405">
        <f t="shared" si="1114"/>
        <v>1.0658747512952347</v>
      </c>
      <c r="FO505" s="405">
        <f t="shared" si="1115"/>
        <v>1.3893243055233502</v>
      </c>
      <c r="FP505" s="405">
        <f t="shared" si="1116"/>
        <v>1.0623289894727079</v>
      </c>
      <c r="FQ505" s="405">
        <f t="shared" si="1117"/>
        <v>1.247963584091998</v>
      </c>
      <c r="FR505" s="405">
        <f t="shared" si="1118"/>
        <v>1.0709151892668902</v>
      </c>
      <c r="FS505" s="65"/>
    </row>
    <row r="506" spans="1:175" ht="10.35" customHeight="1" x14ac:dyDescent="0.2">
      <c r="A506" s="180" t="str">
        <f t="shared" si="1105"/>
        <v>2019-20JULYRYE</v>
      </c>
      <c r="B506" s="182" t="str">
        <f t="shared" si="1104"/>
        <v>2019-20</v>
      </c>
      <c r="C506" s="181" t="s">
        <v>847</v>
      </c>
      <c r="D506" s="182" t="str">
        <f>INDEX($FV$16:$FW$26,MATCH($F506,$FV$16:$FV$26,0),2)</f>
        <v>Y59</v>
      </c>
      <c r="E506" s="182" t="str">
        <f>VLOOKUP($D506,$FW$8:$FX$14,2,0)</f>
        <v>South East</v>
      </c>
      <c r="F506" s="273" t="s">
        <v>861</v>
      </c>
      <c r="G506" s="273" t="s">
        <v>877</v>
      </c>
      <c r="H506" s="274">
        <v>70654</v>
      </c>
      <c r="I506" s="274">
        <v>42619</v>
      </c>
      <c r="J506" s="274">
        <v>567291</v>
      </c>
      <c r="K506" s="274">
        <v>13</v>
      </c>
      <c r="L506" s="274">
        <v>3</v>
      </c>
      <c r="M506" s="274">
        <v>43</v>
      </c>
      <c r="N506" s="274">
        <v>76</v>
      </c>
      <c r="O506" s="274">
        <v>140</v>
      </c>
      <c r="P506" s="274" t="s">
        <v>44</v>
      </c>
      <c r="Q506" s="274" t="s">
        <v>44</v>
      </c>
      <c r="R506" s="274" t="s">
        <v>44</v>
      </c>
      <c r="S506" s="274" t="s">
        <v>44</v>
      </c>
      <c r="T506" s="274">
        <v>49865</v>
      </c>
      <c r="U506" s="274">
        <v>2870</v>
      </c>
      <c r="V506" s="274">
        <v>1746</v>
      </c>
      <c r="W506" s="274">
        <v>23538</v>
      </c>
      <c r="X506" s="274">
        <v>15723</v>
      </c>
      <c r="Y506" s="274">
        <v>960</v>
      </c>
      <c r="Z506" s="274">
        <v>1243424</v>
      </c>
      <c r="AA506" s="274">
        <v>433</v>
      </c>
      <c r="AB506" s="274">
        <v>799</v>
      </c>
      <c r="AC506" s="274">
        <v>1006854</v>
      </c>
      <c r="AD506" s="274">
        <v>577</v>
      </c>
      <c r="AE506" s="274">
        <v>1093</v>
      </c>
      <c r="AF506" s="274">
        <v>22368546</v>
      </c>
      <c r="AG506" s="274">
        <v>950</v>
      </c>
      <c r="AH506" s="274">
        <v>1894</v>
      </c>
      <c r="AI506" s="274">
        <v>43849636</v>
      </c>
      <c r="AJ506" s="274">
        <v>2789</v>
      </c>
      <c r="AK506" s="274">
        <v>6461</v>
      </c>
      <c r="AL506" s="274">
        <v>4001865</v>
      </c>
      <c r="AM506" s="274">
        <v>4169</v>
      </c>
      <c r="AN506" s="274">
        <v>9721</v>
      </c>
      <c r="AO506" s="274">
        <v>3721</v>
      </c>
      <c r="AP506" s="274">
        <v>19</v>
      </c>
      <c r="AQ506" s="274">
        <v>192</v>
      </c>
      <c r="AR506" s="274">
        <v>287</v>
      </c>
      <c r="AS506" s="274">
        <v>295</v>
      </c>
      <c r="AT506" s="274">
        <v>3215</v>
      </c>
      <c r="AU506" s="274">
        <v>0</v>
      </c>
      <c r="AV506" s="274">
        <v>26571</v>
      </c>
      <c r="AW506" s="274">
        <v>2593</v>
      </c>
      <c r="AX506" s="274">
        <v>16980</v>
      </c>
      <c r="AY506" s="274">
        <v>46144</v>
      </c>
      <c r="AZ506" s="274">
        <v>5279</v>
      </c>
      <c r="BA506" s="274">
        <v>4072</v>
      </c>
      <c r="BB506" s="274">
        <v>3201</v>
      </c>
      <c r="BC506" s="274">
        <v>2517</v>
      </c>
      <c r="BD506" s="274">
        <v>31464</v>
      </c>
      <c r="BE506" s="274">
        <v>25669</v>
      </c>
      <c r="BF506" s="274">
        <v>23079</v>
      </c>
      <c r="BG506" s="274">
        <v>17812</v>
      </c>
      <c r="BH506" s="274">
        <v>1522</v>
      </c>
      <c r="BI506" s="274">
        <v>1129</v>
      </c>
      <c r="BJ506" s="274" t="s">
        <v>44</v>
      </c>
      <c r="BK506" s="274" t="s">
        <v>44</v>
      </c>
      <c r="BL506" s="274" t="s">
        <v>44</v>
      </c>
      <c r="BM506" s="274" t="s">
        <v>44</v>
      </c>
      <c r="BN506" s="274" t="s">
        <v>44</v>
      </c>
      <c r="BO506" s="274" t="s">
        <v>44</v>
      </c>
      <c r="BP506" s="274" t="s">
        <v>44</v>
      </c>
      <c r="BQ506" s="274" t="s">
        <v>44</v>
      </c>
      <c r="BR506" s="274" t="s">
        <v>44</v>
      </c>
      <c r="BS506" s="274" t="s">
        <v>44</v>
      </c>
      <c r="BT506" s="274" t="s">
        <v>44</v>
      </c>
      <c r="BU506" s="274" t="s">
        <v>44</v>
      </c>
      <c r="BV506" s="274" t="s">
        <v>44</v>
      </c>
      <c r="BW506" s="274" t="s">
        <v>44</v>
      </c>
      <c r="BX506" s="274" t="s">
        <v>44</v>
      </c>
      <c r="BY506" s="274" t="s">
        <v>44</v>
      </c>
      <c r="BZ506" s="274" t="s">
        <v>44</v>
      </c>
      <c r="CA506" s="274" t="s">
        <v>44</v>
      </c>
      <c r="CB506" s="274" t="s">
        <v>44</v>
      </c>
      <c r="CC506" s="274" t="s">
        <v>44</v>
      </c>
      <c r="CD506" s="274" t="s">
        <v>44</v>
      </c>
      <c r="CE506" s="274" t="s">
        <v>44</v>
      </c>
      <c r="CF506" s="274" t="s">
        <v>44</v>
      </c>
      <c r="CG506" s="274" t="s">
        <v>44</v>
      </c>
      <c r="CH506" s="274" t="s">
        <v>44</v>
      </c>
      <c r="CI506" s="274" t="s">
        <v>44</v>
      </c>
      <c r="CJ506" s="274" t="s">
        <v>44</v>
      </c>
      <c r="CK506" s="274" t="s">
        <v>44</v>
      </c>
      <c r="CL506" s="274" t="s">
        <v>44</v>
      </c>
      <c r="CM506" s="274" t="s">
        <v>44</v>
      </c>
      <c r="CN506" s="274" t="s">
        <v>44</v>
      </c>
      <c r="CO506" s="274" t="s">
        <v>44</v>
      </c>
      <c r="CP506" s="274" t="s">
        <v>44</v>
      </c>
      <c r="CQ506" s="274" t="s">
        <v>44</v>
      </c>
      <c r="CR506" s="274" t="s">
        <v>44</v>
      </c>
      <c r="CS506" s="274" t="s">
        <v>44</v>
      </c>
      <c r="CT506" s="274" t="s">
        <v>44</v>
      </c>
      <c r="CU506" s="274" t="s">
        <v>44</v>
      </c>
      <c r="CV506" s="274" t="s">
        <v>44</v>
      </c>
      <c r="CW506" s="274" t="s">
        <v>44</v>
      </c>
      <c r="CX506" s="274">
        <v>196</v>
      </c>
      <c r="CY506" s="274">
        <v>65479</v>
      </c>
      <c r="CZ506" s="274">
        <v>334</v>
      </c>
      <c r="DA506" s="274">
        <v>530</v>
      </c>
      <c r="DB506" s="274">
        <v>2025</v>
      </c>
      <c r="DC506" s="274">
        <v>89554</v>
      </c>
      <c r="DD506" s="274">
        <v>44</v>
      </c>
      <c r="DE506" s="274">
        <v>92</v>
      </c>
      <c r="DF506" s="274">
        <v>90</v>
      </c>
      <c r="DG506" s="274">
        <v>182475</v>
      </c>
      <c r="DH506" s="274">
        <v>2028</v>
      </c>
      <c r="DI506" s="274">
        <v>3934</v>
      </c>
      <c r="DJ506" s="274">
        <v>86</v>
      </c>
      <c r="DK506" s="274">
        <v>2</v>
      </c>
      <c r="DL506" s="251">
        <v>364</v>
      </c>
      <c r="DM506" s="251">
        <v>2247</v>
      </c>
      <c r="DN506" s="251">
        <v>0</v>
      </c>
      <c r="DO506" s="251">
        <v>440</v>
      </c>
      <c r="DP506" s="251">
        <v>945504</v>
      </c>
      <c r="DQ506" s="251">
        <v>2598</v>
      </c>
      <c r="DR506" s="251">
        <v>4828</v>
      </c>
      <c r="DS506" s="251">
        <v>8383140</v>
      </c>
      <c r="DT506" s="251">
        <v>3731</v>
      </c>
      <c r="DU506" s="251">
        <v>7864</v>
      </c>
      <c r="DV506" s="251">
        <v>0</v>
      </c>
      <c r="DW506" s="251">
        <v>0</v>
      </c>
      <c r="DX506" s="251">
        <v>0</v>
      </c>
      <c r="DY506" s="251">
        <v>3178787</v>
      </c>
      <c r="DZ506" s="251">
        <v>7225</v>
      </c>
      <c r="EA506" s="251">
        <v>15855</v>
      </c>
      <c r="EB506" s="183"/>
      <c r="EC506" s="184">
        <f t="shared" si="1106"/>
        <v>7</v>
      </c>
      <c r="ED506" s="180">
        <f t="shared" si="1107"/>
        <v>2019</v>
      </c>
      <c r="EE506" s="185">
        <f t="shared" si="1108"/>
        <v>43647</v>
      </c>
      <c r="EF506" s="186">
        <f t="shared" si="1109"/>
        <v>31</v>
      </c>
      <c r="EG506" s="187"/>
      <c r="EH506" s="188">
        <f>IFERROR(HLOOKUP(EH$1,$H$5:$FY$1802,MATCH($A506,$A$5:$A$1802,0),0)*HLOOKUP(EH$2,$H$5:$FY$1802,MATCH($A506,$A$5:$A$1802,0),0),$H$2)</f>
        <v>127857</v>
      </c>
      <c r="EI506" s="188">
        <f>IFERROR(HLOOKUP(EI$1,$H$5:$FY$1802,MATCH($A506,$A$5:$A$1802,0),0)*HLOOKUP(EI$2,$H$5:$FY$1802,MATCH($A506,$A$5:$A$1802,0),0),$H$2)</f>
        <v>1832617</v>
      </c>
      <c r="EJ506" s="188">
        <f>IFERROR(HLOOKUP(EJ$1,$H$5:$FY$1802,MATCH($A506,$A$5:$A$1802,0),0)*HLOOKUP(EJ$2,$H$5:$FY$1802,MATCH($A506,$A$5:$A$1802,0),0),$H$2)</f>
        <v>3239044</v>
      </c>
      <c r="EK506" s="188">
        <f>IFERROR(HLOOKUP(EK$1,$H$5:$FY$1802,MATCH($A506,$A$5:$A$1802,0),0)*HLOOKUP(EK$2,$H$5:$FY$1802,MATCH($A506,$A$5:$A$1802,0),0),$H$2)</f>
        <v>5966660</v>
      </c>
      <c r="EL506" s="188">
        <f>IFERROR(HLOOKUP(EL$1,$H$5:$FY$1802,MATCH($A506,$A$5:$A$1802,0),0)*HLOOKUP(EL$2,$H$5:$FY$1802,MATCH($A506,$A$5:$A$1802,0),0),$H$2)</f>
        <v>2293130</v>
      </c>
      <c r="EM506" s="188">
        <f>IFERROR(HLOOKUP(EM$1,$H$5:$FY$1802,MATCH($A506,$A$5:$A$1802,0),0)*HLOOKUP(EM$2,$H$5:$FY$1802,MATCH($A506,$A$5:$A$1802,0),0),$H$2)</f>
        <v>1908378</v>
      </c>
      <c r="EN506" s="188">
        <f>IFERROR(HLOOKUP(EN$1,$H$5:$FY$1802,MATCH($A506,$A$5:$A$1802,0),0)*HLOOKUP(EN$2,$H$5:$FY$1802,MATCH($A506,$A$5:$A$1802,0),0),$H$2)</f>
        <v>44580972</v>
      </c>
      <c r="EO506" s="188">
        <f>IFERROR(HLOOKUP(EO$1,$H$5:$FY$1802,MATCH($A506,$A$5:$A$1802,0),0)*HLOOKUP(EO$2,$H$5:$FY$1802,MATCH($A506,$A$5:$A$1802,0),0),$H$2)</f>
        <v>101586303</v>
      </c>
      <c r="EP506" s="188">
        <f>IFERROR(HLOOKUP(EP$1,$H$5:$FY$1802,MATCH($A506,$A$5:$A$1802,0),0)*HLOOKUP(EP$2,$H$5:$FY$1802,MATCH($A506,$A$5:$A$1802,0),0),$H$2)</f>
        <v>9332160</v>
      </c>
      <c r="EQ506" s="188" t="str">
        <f>IFERROR(HLOOKUP(EQ$1,$H$5:$FY$1802,MATCH($A506,$A$5:$A$1802,0),0)*HLOOKUP(EQ$2,$H$5:$FY$1802,MATCH($A506,$A$5:$A$1802,0),0),$H$2)</f>
        <v>-</v>
      </c>
      <c r="ER506" s="188" t="str">
        <f>IFERROR(HLOOKUP(ER$1,$H$5:$FY$1802,MATCH($A506,$A$5:$A$1802,0),0)*HLOOKUP(ER$2,$H$5:$FY$1802,MATCH($A506,$A$5:$A$1802,0),0),$H$2)</f>
        <v>-</v>
      </c>
      <c r="ES506" s="188" t="str">
        <f>IFERROR(HLOOKUP(ES$1,$H$5:$FY$1802,MATCH($A506,$A$5:$A$1802,0),0)*HLOOKUP(ES$2,$H$5:$FY$1802,MATCH($A506,$A$5:$A$1802,0),0),$H$2)</f>
        <v>-</v>
      </c>
      <c r="ET506" s="188" t="str">
        <f>IFERROR(HLOOKUP(ET$1,$H$5:$FY$1802,MATCH($A506,$A$5:$A$1802,0),0)*HLOOKUP(ET$2,$H$5:$FY$1802,MATCH($A506,$A$5:$A$1802,0),0),$H$2)</f>
        <v>-</v>
      </c>
      <c r="EU506" s="188" t="str">
        <f>IFERROR(HLOOKUP(EU$1,$H$5:$FY$1802,MATCH($A506,$A$5:$A$1802,0),0)*HLOOKUP(EU$2,$H$5:$FY$1802,MATCH($A506,$A$5:$A$1802,0),0),$H$2)</f>
        <v>-</v>
      </c>
      <c r="EV506" s="188" t="str">
        <f>IFERROR(HLOOKUP(EV$1,$H$5:$FY$1802,MATCH($A506,$A$5:$A$1802,0),0)*HLOOKUP(EV$2,$H$5:$FY$1802,MATCH($A506,$A$5:$A$1802,0),0),$H$2)</f>
        <v>-</v>
      </c>
      <c r="EW506" s="188" t="str">
        <f>IFERROR(HLOOKUP(EW$1,$H$5:$FY$1802,MATCH($A506,$A$5:$A$1802,0),0)*HLOOKUP(EW$2,$H$5:$FY$1802,MATCH($A506,$A$5:$A$1802,0),0),$H$2)</f>
        <v>-</v>
      </c>
      <c r="EX506" s="188" t="str">
        <f>IFERROR(HLOOKUP(EX$1,$H$5:$FY$1802,MATCH($A506,$A$5:$A$1802,0),0)*HLOOKUP(EX$2,$H$5:$FY$1802,MATCH($A506,$A$5:$A$1802,0),0),$H$2)</f>
        <v>-</v>
      </c>
      <c r="EY506" s="188" t="str">
        <f>IFERROR(HLOOKUP(EY$1,$H$5:$FY$1802,MATCH($A506,$A$5:$A$1802,0),0)*HLOOKUP(EY$2,$H$5:$FY$1802,MATCH($A506,$A$5:$A$1802,0),0),$H$2)</f>
        <v>-</v>
      </c>
      <c r="EZ506" s="188" t="str">
        <f>IFERROR(HLOOKUP(EZ$1,$H$5:$FY$1802,MATCH($A506,$A$5:$A$1802,0),0)*HLOOKUP(EZ$2,$H$5:$FY$1802,MATCH($A506,$A$5:$A$1802,0),0),$H$2)</f>
        <v>-</v>
      </c>
      <c r="FA506" s="188">
        <f>IFERROR(HLOOKUP(FA$1,$H$5:$FY$1802,MATCH($A506,$A$5:$A$1802,0),0)*HLOOKUP(FA$2,$H$5:$FY$1802,MATCH($A506,$A$5:$A$1802,0),0),$H$2)</f>
        <v>354060</v>
      </c>
      <c r="FB506" s="188">
        <f>IFERROR(HLOOKUP(FB$1,$H$5:$FY$1802,MATCH($A506,$A$5:$A$1802,0),0)*HLOOKUP(FB$2,$H$5:$FY$1802,MATCH($A506,$A$5:$A$1802,0),0),$H$2)</f>
        <v>103880</v>
      </c>
      <c r="FC506" s="188">
        <f>IFERROR(HLOOKUP(FC$1,$H$5:$FY$1802,MATCH($A506,$A$5:$A$1802,0),0)*HLOOKUP(FC$2,$H$5:$FY$1802,MATCH($A506,$A$5:$A$1802,0),0),$H$2)</f>
        <v>186300</v>
      </c>
      <c r="FD506" s="188">
        <f>IFERROR(HLOOKUP(FD$1,$H$5:$FY$1802,MATCH($A506,$A$5:$A$1802,0),0)*HLOOKUP(FD$2,$H$5:$FY$1802,MATCH($A506,$A$5:$A$1802,0),0),$H$2)</f>
        <v>1757392</v>
      </c>
      <c r="FE506" s="188">
        <f>IFERROR(HLOOKUP(FE$1,$H$5:$FY$1802,MATCH($A506,$A$5:$A$1802,0),0)*HLOOKUP(FE$2,$H$5:$FY$1802,MATCH($A506,$A$5:$A$1802,0),0),$H$2)</f>
        <v>17670408</v>
      </c>
      <c r="FF506" s="188">
        <f>IFERROR(HLOOKUP(FF$1,$H$5:$FY$1802,MATCH($A506,$A$5:$A$1802,0),0)*HLOOKUP(FF$2,$H$5:$FY$1802,MATCH($A506,$A$5:$A$1802,0),0),$H$2)</f>
        <v>0</v>
      </c>
      <c r="FG506" s="188">
        <f>IFERROR(HLOOKUP(FG$1,$H$5:$FY$1802,MATCH($A506,$A$5:$A$1802,0),0)*HLOOKUP(FG$2,$H$5:$FY$1802,MATCH($A506,$A$5:$A$1802,0),0),$H$2)</f>
        <v>6976200</v>
      </c>
      <c r="FH506" s="189"/>
      <c r="FI506" s="406">
        <f t="shared" si="1110"/>
        <v>1.8393728222996515</v>
      </c>
      <c r="FJ506" s="406">
        <f t="shared" si="1110"/>
        <v>1.418815331010453</v>
      </c>
      <c r="FK506" s="406">
        <f t="shared" si="1111"/>
        <v>1.8333333333333333</v>
      </c>
      <c r="FL506" s="406">
        <f t="shared" si="1112"/>
        <v>1.4415807560137457</v>
      </c>
      <c r="FM506" s="406">
        <f t="shared" si="1113"/>
        <v>1.336732092786133</v>
      </c>
      <c r="FN506" s="406">
        <f t="shared" si="1114"/>
        <v>1.0905344549239528</v>
      </c>
      <c r="FO506" s="406">
        <f t="shared" si="1115"/>
        <v>1.4678496470139286</v>
      </c>
      <c r="FP506" s="406">
        <f t="shared" si="1116"/>
        <v>1.132862685238186</v>
      </c>
      <c r="FQ506" s="406">
        <f t="shared" si="1117"/>
        <v>1.5854166666666667</v>
      </c>
      <c r="FR506" s="406">
        <f t="shared" si="1118"/>
        <v>1.1760416666666667</v>
      </c>
      <c r="FS506" s="410"/>
    </row>
    <row r="507" spans="1:175" ht="10.35" customHeight="1" x14ac:dyDescent="0.2">
      <c r="A507" s="74" t="str">
        <f t="shared" si="1105"/>
        <v>2019-20JULYRYD</v>
      </c>
      <c r="B507" s="163" t="str">
        <f t="shared" si="1104"/>
        <v>2019-20</v>
      </c>
      <c r="C507" s="26" t="s">
        <v>847</v>
      </c>
      <c r="D507" s="163" t="str">
        <f>INDEX($FV$16:$FW$26,MATCH($F507,$FV$16:$FV$26,0),2)</f>
        <v>Y59</v>
      </c>
      <c r="E507" s="163" t="str">
        <f>VLOOKUP($D507,$FW$8:$FX$14,2,0)</f>
        <v>South East</v>
      </c>
      <c r="F507" s="271" t="s">
        <v>863</v>
      </c>
      <c r="G507" s="271" t="s">
        <v>878</v>
      </c>
      <c r="H507" s="272">
        <v>89633</v>
      </c>
      <c r="I507" s="272">
        <v>70863</v>
      </c>
      <c r="J507" s="272">
        <v>609310</v>
      </c>
      <c r="K507" s="272">
        <v>9</v>
      </c>
      <c r="L507" s="272">
        <v>1</v>
      </c>
      <c r="M507" s="272">
        <v>26</v>
      </c>
      <c r="N507" s="272">
        <v>55</v>
      </c>
      <c r="O507" s="272">
        <v>119</v>
      </c>
      <c r="P507" s="272" t="s">
        <v>44</v>
      </c>
      <c r="Q507" s="272" t="s">
        <v>44</v>
      </c>
      <c r="R507" s="272" t="s">
        <v>44</v>
      </c>
      <c r="S507" s="272" t="s">
        <v>44</v>
      </c>
      <c r="T507" s="272">
        <v>64054</v>
      </c>
      <c r="U507" s="272">
        <v>3806</v>
      </c>
      <c r="V507" s="272">
        <v>2368</v>
      </c>
      <c r="W507" s="272">
        <v>33768</v>
      </c>
      <c r="X507" s="272">
        <v>20399</v>
      </c>
      <c r="Y507" s="272">
        <v>435</v>
      </c>
      <c r="Z507" s="272">
        <v>1675969</v>
      </c>
      <c r="AA507" s="272">
        <v>440</v>
      </c>
      <c r="AB507" s="272">
        <v>832</v>
      </c>
      <c r="AC507" s="272">
        <v>1353137</v>
      </c>
      <c r="AD507" s="272">
        <v>571</v>
      </c>
      <c r="AE507" s="272">
        <v>1097</v>
      </c>
      <c r="AF507" s="272">
        <v>40557011</v>
      </c>
      <c r="AG507" s="272">
        <v>1201</v>
      </c>
      <c r="AH507" s="272">
        <v>2312</v>
      </c>
      <c r="AI507" s="272">
        <v>117081354</v>
      </c>
      <c r="AJ507" s="272">
        <v>5740</v>
      </c>
      <c r="AK507" s="272">
        <v>12880</v>
      </c>
      <c r="AL507" s="272">
        <v>3233787</v>
      </c>
      <c r="AM507" s="272">
        <v>7434</v>
      </c>
      <c r="AN507" s="272">
        <v>16892</v>
      </c>
      <c r="AO507" s="272">
        <v>3730</v>
      </c>
      <c r="AP507" s="272">
        <v>159</v>
      </c>
      <c r="AQ507" s="272">
        <v>821</v>
      </c>
      <c r="AR507" s="272">
        <v>743</v>
      </c>
      <c r="AS507" s="272">
        <v>250</v>
      </c>
      <c r="AT507" s="272">
        <v>2500</v>
      </c>
      <c r="AU507" s="272">
        <v>646</v>
      </c>
      <c r="AV507" s="272">
        <v>38729</v>
      </c>
      <c r="AW507" s="272">
        <v>760</v>
      </c>
      <c r="AX507" s="272">
        <v>20835</v>
      </c>
      <c r="AY507" s="272">
        <v>60324</v>
      </c>
      <c r="AZ507" s="272">
        <v>7758</v>
      </c>
      <c r="BA507" s="272">
        <v>5758</v>
      </c>
      <c r="BB507" s="272">
        <v>4834</v>
      </c>
      <c r="BC507" s="272">
        <v>3652</v>
      </c>
      <c r="BD507" s="272">
        <v>45131</v>
      </c>
      <c r="BE507" s="272">
        <v>36157</v>
      </c>
      <c r="BF507" s="272">
        <v>34621</v>
      </c>
      <c r="BG507" s="272">
        <v>21253</v>
      </c>
      <c r="BH507" s="272">
        <v>746</v>
      </c>
      <c r="BI507" s="272">
        <v>456</v>
      </c>
      <c r="BJ507" s="272" t="s">
        <v>44</v>
      </c>
      <c r="BK507" s="272" t="s">
        <v>44</v>
      </c>
      <c r="BL507" s="272" t="s">
        <v>44</v>
      </c>
      <c r="BM507" s="272" t="s">
        <v>44</v>
      </c>
      <c r="BN507" s="272" t="s">
        <v>44</v>
      </c>
      <c r="BO507" s="272" t="s">
        <v>44</v>
      </c>
      <c r="BP507" s="272" t="s">
        <v>44</v>
      </c>
      <c r="BQ507" s="272" t="s">
        <v>44</v>
      </c>
      <c r="BR507" s="272" t="s">
        <v>44</v>
      </c>
      <c r="BS507" s="272" t="s">
        <v>44</v>
      </c>
      <c r="BT507" s="272" t="s">
        <v>44</v>
      </c>
      <c r="BU507" s="272" t="s">
        <v>44</v>
      </c>
      <c r="BV507" s="272" t="s">
        <v>44</v>
      </c>
      <c r="BW507" s="272" t="s">
        <v>44</v>
      </c>
      <c r="BX507" s="272" t="s">
        <v>44</v>
      </c>
      <c r="BY507" s="272" t="s">
        <v>44</v>
      </c>
      <c r="BZ507" s="272" t="s">
        <v>44</v>
      </c>
      <c r="CA507" s="272" t="s">
        <v>44</v>
      </c>
      <c r="CB507" s="272" t="s">
        <v>44</v>
      </c>
      <c r="CC507" s="272" t="s">
        <v>44</v>
      </c>
      <c r="CD507" s="272" t="s">
        <v>44</v>
      </c>
      <c r="CE507" s="272" t="s">
        <v>44</v>
      </c>
      <c r="CF507" s="272" t="s">
        <v>44</v>
      </c>
      <c r="CG507" s="272" t="s">
        <v>44</v>
      </c>
      <c r="CH507" s="272" t="s">
        <v>44</v>
      </c>
      <c r="CI507" s="272" t="s">
        <v>44</v>
      </c>
      <c r="CJ507" s="272" t="s">
        <v>44</v>
      </c>
      <c r="CK507" s="272" t="s">
        <v>44</v>
      </c>
      <c r="CL507" s="272" t="s">
        <v>44</v>
      </c>
      <c r="CM507" s="272" t="s">
        <v>44</v>
      </c>
      <c r="CN507" s="272" t="s">
        <v>44</v>
      </c>
      <c r="CO507" s="272" t="s">
        <v>44</v>
      </c>
      <c r="CP507" s="272" t="s">
        <v>44</v>
      </c>
      <c r="CQ507" s="272" t="s">
        <v>44</v>
      </c>
      <c r="CR507" s="272" t="s">
        <v>44</v>
      </c>
      <c r="CS507" s="272" t="s">
        <v>44</v>
      </c>
      <c r="CT507" s="272" t="s">
        <v>44</v>
      </c>
      <c r="CU507" s="272" t="s">
        <v>44</v>
      </c>
      <c r="CV507" s="272" t="s">
        <v>44</v>
      </c>
      <c r="CW507" s="272" t="s">
        <v>44</v>
      </c>
      <c r="CX507" s="272">
        <v>358</v>
      </c>
      <c r="CY507" s="272">
        <v>108823</v>
      </c>
      <c r="CZ507" s="272">
        <v>304</v>
      </c>
      <c r="DA507" s="272">
        <v>490</v>
      </c>
      <c r="DB507" s="272">
        <v>2869</v>
      </c>
      <c r="DC507" s="272">
        <v>144147</v>
      </c>
      <c r="DD507" s="272">
        <v>50</v>
      </c>
      <c r="DE507" s="272">
        <v>78</v>
      </c>
      <c r="DF507" s="272">
        <v>142</v>
      </c>
      <c r="DG507" s="272">
        <v>182420</v>
      </c>
      <c r="DH507" s="272">
        <v>1285</v>
      </c>
      <c r="DI507" s="272">
        <v>2726</v>
      </c>
      <c r="DJ507" s="272">
        <v>133</v>
      </c>
      <c r="DK507" s="272">
        <v>1</v>
      </c>
      <c r="DL507" s="250">
        <v>92</v>
      </c>
      <c r="DM507" s="250">
        <v>1534</v>
      </c>
      <c r="DN507" s="250">
        <v>0</v>
      </c>
      <c r="DO507" s="250">
        <v>289</v>
      </c>
      <c r="DP507" s="250">
        <v>814251</v>
      </c>
      <c r="DQ507" s="250">
        <v>8851</v>
      </c>
      <c r="DR507" s="250">
        <v>19708</v>
      </c>
      <c r="DS507" s="250">
        <v>13675916</v>
      </c>
      <c r="DT507" s="250">
        <v>8915</v>
      </c>
      <c r="DU507" s="250">
        <v>18960</v>
      </c>
      <c r="DV507" s="250">
        <v>0</v>
      </c>
      <c r="DW507" s="250">
        <v>0</v>
      </c>
      <c r="DX507" s="250">
        <v>0</v>
      </c>
      <c r="DY507" s="250">
        <v>3629667</v>
      </c>
      <c r="DZ507" s="250">
        <v>12559</v>
      </c>
      <c r="EA507" s="250">
        <v>27430</v>
      </c>
      <c r="EB507" s="155"/>
      <c r="EC507" s="75">
        <f t="shared" si="1106"/>
        <v>7</v>
      </c>
      <c r="ED507" s="74">
        <f t="shared" si="1107"/>
        <v>2019</v>
      </c>
      <c r="EE507" s="165">
        <f t="shared" si="1108"/>
        <v>43647</v>
      </c>
      <c r="EF507" s="157">
        <f t="shared" si="1109"/>
        <v>31</v>
      </c>
      <c r="EG507" s="156"/>
      <c r="EH507" s="166">
        <f>IFERROR(HLOOKUP(EH$1,$H$5:$FY$1802,MATCH($A507,$A$5:$A$1802,0),0)*HLOOKUP(EH$2,$H$5:$FY$1802,MATCH($A507,$A$5:$A$1802,0),0),$H$2)</f>
        <v>70863</v>
      </c>
      <c r="EI507" s="166">
        <f>IFERROR(HLOOKUP(EI$1,$H$5:$FY$1802,MATCH($A507,$A$5:$A$1802,0),0)*HLOOKUP(EI$2,$H$5:$FY$1802,MATCH($A507,$A$5:$A$1802,0),0),$H$2)</f>
        <v>1842438</v>
      </c>
      <c r="EJ507" s="166">
        <f>IFERROR(HLOOKUP(EJ$1,$H$5:$FY$1802,MATCH($A507,$A$5:$A$1802,0),0)*HLOOKUP(EJ$2,$H$5:$FY$1802,MATCH($A507,$A$5:$A$1802,0),0),$H$2)</f>
        <v>3897465</v>
      </c>
      <c r="EK507" s="166">
        <f>IFERROR(HLOOKUP(EK$1,$H$5:$FY$1802,MATCH($A507,$A$5:$A$1802,0),0)*HLOOKUP(EK$2,$H$5:$FY$1802,MATCH($A507,$A$5:$A$1802,0),0),$H$2)</f>
        <v>8432697</v>
      </c>
      <c r="EL507" s="166">
        <f>IFERROR(HLOOKUP(EL$1,$H$5:$FY$1802,MATCH($A507,$A$5:$A$1802,0),0)*HLOOKUP(EL$2,$H$5:$FY$1802,MATCH($A507,$A$5:$A$1802,0),0),$H$2)</f>
        <v>3166592</v>
      </c>
      <c r="EM507" s="166">
        <f>IFERROR(HLOOKUP(EM$1,$H$5:$FY$1802,MATCH($A507,$A$5:$A$1802,0),0)*HLOOKUP(EM$2,$H$5:$FY$1802,MATCH($A507,$A$5:$A$1802,0),0),$H$2)</f>
        <v>2597696</v>
      </c>
      <c r="EN507" s="166">
        <f>IFERROR(HLOOKUP(EN$1,$H$5:$FY$1802,MATCH($A507,$A$5:$A$1802,0),0)*HLOOKUP(EN$2,$H$5:$FY$1802,MATCH($A507,$A$5:$A$1802,0),0),$H$2)</f>
        <v>78071616</v>
      </c>
      <c r="EO507" s="166">
        <f>IFERROR(HLOOKUP(EO$1,$H$5:$FY$1802,MATCH($A507,$A$5:$A$1802,0),0)*HLOOKUP(EO$2,$H$5:$FY$1802,MATCH($A507,$A$5:$A$1802,0),0),$H$2)</f>
        <v>262739120</v>
      </c>
      <c r="EP507" s="166">
        <f>IFERROR(HLOOKUP(EP$1,$H$5:$FY$1802,MATCH($A507,$A$5:$A$1802,0),0)*HLOOKUP(EP$2,$H$5:$FY$1802,MATCH($A507,$A$5:$A$1802,0),0),$H$2)</f>
        <v>7348020</v>
      </c>
      <c r="EQ507" s="166" t="str">
        <f>IFERROR(HLOOKUP(EQ$1,$H$5:$FY$1802,MATCH($A507,$A$5:$A$1802,0),0)*HLOOKUP(EQ$2,$H$5:$FY$1802,MATCH($A507,$A$5:$A$1802,0),0),$H$2)</f>
        <v>-</v>
      </c>
      <c r="ER507" s="166" t="str">
        <f>IFERROR(HLOOKUP(ER$1,$H$5:$FY$1802,MATCH($A507,$A$5:$A$1802,0),0)*HLOOKUP(ER$2,$H$5:$FY$1802,MATCH($A507,$A$5:$A$1802,0),0),$H$2)</f>
        <v>-</v>
      </c>
      <c r="ES507" s="166" t="str">
        <f>IFERROR(HLOOKUP(ES$1,$H$5:$FY$1802,MATCH($A507,$A$5:$A$1802,0),0)*HLOOKUP(ES$2,$H$5:$FY$1802,MATCH($A507,$A$5:$A$1802,0),0),$H$2)</f>
        <v>-</v>
      </c>
      <c r="ET507" s="166" t="str">
        <f>IFERROR(HLOOKUP(ET$1,$H$5:$FY$1802,MATCH($A507,$A$5:$A$1802,0),0)*HLOOKUP(ET$2,$H$5:$FY$1802,MATCH($A507,$A$5:$A$1802,0),0),$H$2)</f>
        <v>-</v>
      </c>
      <c r="EU507" s="166" t="str">
        <f>IFERROR(HLOOKUP(EU$1,$H$5:$FY$1802,MATCH($A507,$A$5:$A$1802,0),0)*HLOOKUP(EU$2,$H$5:$FY$1802,MATCH($A507,$A$5:$A$1802,0),0),$H$2)</f>
        <v>-</v>
      </c>
      <c r="EV507" s="166" t="str">
        <f>IFERROR(HLOOKUP(EV$1,$H$5:$FY$1802,MATCH($A507,$A$5:$A$1802,0),0)*HLOOKUP(EV$2,$H$5:$FY$1802,MATCH($A507,$A$5:$A$1802,0),0),$H$2)</f>
        <v>-</v>
      </c>
      <c r="EW507" s="166" t="str">
        <f>IFERROR(HLOOKUP(EW$1,$H$5:$FY$1802,MATCH($A507,$A$5:$A$1802,0),0)*HLOOKUP(EW$2,$H$5:$FY$1802,MATCH($A507,$A$5:$A$1802,0),0),$H$2)</f>
        <v>-</v>
      </c>
      <c r="EX507" s="166" t="str">
        <f>IFERROR(HLOOKUP(EX$1,$H$5:$FY$1802,MATCH($A507,$A$5:$A$1802,0),0)*HLOOKUP(EX$2,$H$5:$FY$1802,MATCH($A507,$A$5:$A$1802,0),0),$H$2)</f>
        <v>-</v>
      </c>
      <c r="EY507" s="166" t="str">
        <f>IFERROR(HLOOKUP(EY$1,$H$5:$FY$1802,MATCH($A507,$A$5:$A$1802,0),0)*HLOOKUP(EY$2,$H$5:$FY$1802,MATCH($A507,$A$5:$A$1802,0),0),$H$2)</f>
        <v>-</v>
      </c>
      <c r="EZ507" s="166" t="str">
        <f>IFERROR(HLOOKUP(EZ$1,$H$5:$FY$1802,MATCH($A507,$A$5:$A$1802,0),0)*HLOOKUP(EZ$2,$H$5:$FY$1802,MATCH($A507,$A$5:$A$1802,0),0),$H$2)</f>
        <v>-</v>
      </c>
      <c r="FA507" s="166">
        <f>IFERROR(HLOOKUP(FA$1,$H$5:$FY$1802,MATCH($A507,$A$5:$A$1802,0),0)*HLOOKUP(FA$2,$H$5:$FY$1802,MATCH($A507,$A$5:$A$1802,0),0),$H$2)</f>
        <v>387092</v>
      </c>
      <c r="FB507" s="166">
        <f>IFERROR(HLOOKUP(FB$1,$H$5:$FY$1802,MATCH($A507,$A$5:$A$1802,0),0)*HLOOKUP(FB$2,$H$5:$FY$1802,MATCH($A507,$A$5:$A$1802,0),0),$H$2)</f>
        <v>175420</v>
      </c>
      <c r="FC507" s="166">
        <f>IFERROR(HLOOKUP(FC$1,$H$5:$FY$1802,MATCH($A507,$A$5:$A$1802,0),0)*HLOOKUP(FC$2,$H$5:$FY$1802,MATCH($A507,$A$5:$A$1802,0),0),$H$2)</f>
        <v>223782</v>
      </c>
      <c r="FD507" s="166">
        <f>IFERROR(HLOOKUP(FD$1,$H$5:$FY$1802,MATCH($A507,$A$5:$A$1802,0),0)*HLOOKUP(FD$2,$H$5:$FY$1802,MATCH($A507,$A$5:$A$1802,0),0),$H$2)</f>
        <v>1813136</v>
      </c>
      <c r="FE507" s="166">
        <f>IFERROR(HLOOKUP(FE$1,$H$5:$FY$1802,MATCH($A507,$A$5:$A$1802,0),0)*HLOOKUP(FE$2,$H$5:$FY$1802,MATCH($A507,$A$5:$A$1802,0),0),$H$2)</f>
        <v>29084640</v>
      </c>
      <c r="FF507" s="166">
        <f>IFERROR(HLOOKUP(FF$1,$H$5:$FY$1802,MATCH($A507,$A$5:$A$1802,0),0)*HLOOKUP(FF$2,$H$5:$FY$1802,MATCH($A507,$A$5:$A$1802,0),0),$H$2)</f>
        <v>0</v>
      </c>
      <c r="FG507" s="166">
        <f>IFERROR(HLOOKUP(FG$1,$H$5:$FY$1802,MATCH($A507,$A$5:$A$1802,0),0)*HLOOKUP(FG$2,$H$5:$FY$1802,MATCH($A507,$A$5:$A$1802,0),0),$H$2)</f>
        <v>7927270</v>
      </c>
      <c r="FH507" s="152"/>
      <c r="FI507" s="405">
        <f t="shared" si="1110"/>
        <v>2.0383604834471885</v>
      </c>
      <c r="FJ507" s="405">
        <f t="shared" si="1110"/>
        <v>1.512874408828166</v>
      </c>
      <c r="FK507" s="405">
        <f t="shared" si="1111"/>
        <v>2.0413851351351351</v>
      </c>
      <c r="FL507" s="405">
        <f t="shared" si="1112"/>
        <v>1.5422297297297298</v>
      </c>
      <c r="FM507" s="405">
        <f t="shared" si="1113"/>
        <v>1.3365020137408197</v>
      </c>
      <c r="FN507" s="405">
        <f t="shared" si="1114"/>
        <v>1.0707474532101398</v>
      </c>
      <c r="FO507" s="405">
        <f t="shared" si="1115"/>
        <v>1.6971910387764106</v>
      </c>
      <c r="FP507" s="405">
        <f t="shared" si="1116"/>
        <v>1.041864797293985</v>
      </c>
      <c r="FQ507" s="405">
        <f t="shared" si="1117"/>
        <v>1.7149425287356321</v>
      </c>
      <c r="FR507" s="405">
        <f t="shared" si="1118"/>
        <v>1.0482758620689656</v>
      </c>
      <c r="FS507" s="65"/>
    </row>
    <row r="508" spans="1:175" ht="10.35" customHeight="1" x14ac:dyDescent="0.2">
      <c r="A508" s="74" t="str">
        <f t="shared" si="1105"/>
        <v>2019-20JULYRYF</v>
      </c>
      <c r="B508" s="163" t="str">
        <f t="shared" si="1104"/>
        <v>2019-20</v>
      </c>
      <c r="C508" s="26" t="s">
        <v>847</v>
      </c>
      <c r="D508" s="163" t="str">
        <f>INDEX($FV$16:$FW$26,MATCH($F508,$FV$16:$FV$26,0),2)</f>
        <v>Y58</v>
      </c>
      <c r="E508" s="163" t="str">
        <f>VLOOKUP($D508,$FW$8:$FX$14,2,0)</f>
        <v>South West</v>
      </c>
      <c r="F508" s="271" t="s">
        <v>865</v>
      </c>
      <c r="G508" s="271" t="s">
        <v>879</v>
      </c>
      <c r="H508" s="272">
        <v>110805</v>
      </c>
      <c r="I508" s="272">
        <v>87116</v>
      </c>
      <c r="J508" s="272">
        <v>933969</v>
      </c>
      <c r="K508" s="272">
        <v>11</v>
      </c>
      <c r="L508" s="272">
        <v>3</v>
      </c>
      <c r="M508" s="272">
        <v>34</v>
      </c>
      <c r="N508" s="272">
        <v>55</v>
      </c>
      <c r="O508" s="272">
        <v>99</v>
      </c>
      <c r="P508" s="272" t="s">
        <v>44</v>
      </c>
      <c r="Q508" s="272" t="s">
        <v>44</v>
      </c>
      <c r="R508" s="272" t="s">
        <v>44</v>
      </c>
      <c r="S508" s="272" t="s">
        <v>44</v>
      </c>
      <c r="T508" s="272">
        <v>75410</v>
      </c>
      <c r="U508" s="272">
        <v>4485</v>
      </c>
      <c r="V508" s="272">
        <v>2746</v>
      </c>
      <c r="W508" s="272">
        <v>41039</v>
      </c>
      <c r="X508" s="272">
        <v>18611</v>
      </c>
      <c r="Y508" s="272">
        <v>1522</v>
      </c>
      <c r="Z508" s="272">
        <v>1930169</v>
      </c>
      <c r="AA508" s="272">
        <v>430</v>
      </c>
      <c r="AB508" s="272">
        <v>787</v>
      </c>
      <c r="AC508" s="272">
        <v>1777975</v>
      </c>
      <c r="AD508" s="272">
        <v>647</v>
      </c>
      <c r="AE508" s="272">
        <v>1215</v>
      </c>
      <c r="AF508" s="272">
        <v>72404429</v>
      </c>
      <c r="AG508" s="272">
        <v>1764</v>
      </c>
      <c r="AH508" s="272">
        <v>3703</v>
      </c>
      <c r="AI508" s="272">
        <v>89315965</v>
      </c>
      <c r="AJ508" s="272">
        <v>4799</v>
      </c>
      <c r="AK508" s="272">
        <v>11334</v>
      </c>
      <c r="AL508" s="272">
        <v>9063636</v>
      </c>
      <c r="AM508" s="272">
        <v>5955</v>
      </c>
      <c r="AN508" s="272">
        <v>14251</v>
      </c>
      <c r="AO508" s="272">
        <v>4858</v>
      </c>
      <c r="AP508" s="272">
        <v>565</v>
      </c>
      <c r="AQ508" s="272">
        <v>1478</v>
      </c>
      <c r="AR508" s="272">
        <v>3561</v>
      </c>
      <c r="AS508" s="272">
        <v>643</v>
      </c>
      <c r="AT508" s="272">
        <v>2172</v>
      </c>
      <c r="AU508" s="272">
        <v>7</v>
      </c>
      <c r="AV508" s="272">
        <v>39705</v>
      </c>
      <c r="AW508" s="272">
        <v>3580</v>
      </c>
      <c r="AX508" s="272">
        <v>27267</v>
      </c>
      <c r="AY508" s="272">
        <v>70552</v>
      </c>
      <c r="AZ508" s="272">
        <v>10206</v>
      </c>
      <c r="BA508" s="272">
        <v>7973</v>
      </c>
      <c r="BB508" s="272">
        <v>6310</v>
      </c>
      <c r="BC508" s="272">
        <v>5002</v>
      </c>
      <c r="BD508" s="272">
        <v>55812</v>
      </c>
      <c r="BE508" s="272">
        <v>46964</v>
      </c>
      <c r="BF508" s="272">
        <v>26838</v>
      </c>
      <c r="BG508" s="272">
        <v>20215</v>
      </c>
      <c r="BH508" s="272">
        <v>2069</v>
      </c>
      <c r="BI508" s="272">
        <v>1615</v>
      </c>
      <c r="BJ508" s="272" t="s">
        <v>44</v>
      </c>
      <c r="BK508" s="272" t="s">
        <v>44</v>
      </c>
      <c r="BL508" s="272" t="s">
        <v>44</v>
      </c>
      <c r="BM508" s="272" t="s">
        <v>44</v>
      </c>
      <c r="BN508" s="272" t="s">
        <v>44</v>
      </c>
      <c r="BO508" s="272" t="s">
        <v>44</v>
      </c>
      <c r="BP508" s="272" t="s">
        <v>44</v>
      </c>
      <c r="BQ508" s="272" t="s">
        <v>44</v>
      </c>
      <c r="BR508" s="272" t="s">
        <v>44</v>
      </c>
      <c r="BS508" s="272" t="s">
        <v>44</v>
      </c>
      <c r="BT508" s="272" t="s">
        <v>44</v>
      </c>
      <c r="BU508" s="272" t="s">
        <v>44</v>
      </c>
      <c r="BV508" s="272" t="s">
        <v>44</v>
      </c>
      <c r="BW508" s="272" t="s">
        <v>44</v>
      </c>
      <c r="BX508" s="272" t="s">
        <v>44</v>
      </c>
      <c r="BY508" s="272" t="s">
        <v>44</v>
      </c>
      <c r="BZ508" s="272" t="s">
        <v>44</v>
      </c>
      <c r="CA508" s="272" t="s">
        <v>44</v>
      </c>
      <c r="CB508" s="272" t="s">
        <v>44</v>
      </c>
      <c r="CC508" s="272" t="s">
        <v>44</v>
      </c>
      <c r="CD508" s="272" t="s">
        <v>44</v>
      </c>
      <c r="CE508" s="272" t="s">
        <v>44</v>
      </c>
      <c r="CF508" s="272" t="s">
        <v>44</v>
      </c>
      <c r="CG508" s="272" t="s">
        <v>44</v>
      </c>
      <c r="CH508" s="272" t="s">
        <v>44</v>
      </c>
      <c r="CI508" s="272" t="s">
        <v>44</v>
      </c>
      <c r="CJ508" s="272" t="s">
        <v>44</v>
      </c>
      <c r="CK508" s="272" t="s">
        <v>44</v>
      </c>
      <c r="CL508" s="272" t="s">
        <v>44</v>
      </c>
      <c r="CM508" s="272" t="s">
        <v>44</v>
      </c>
      <c r="CN508" s="272" t="s">
        <v>44</v>
      </c>
      <c r="CO508" s="272" t="s">
        <v>44</v>
      </c>
      <c r="CP508" s="272" t="s">
        <v>44</v>
      </c>
      <c r="CQ508" s="272" t="s">
        <v>44</v>
      </c>
      <c r="CR508" s="272" t="s">
        <v>44</v>
      </c>
      <c r="CS508" s="272" t="s">
        <v>44</v>
      </c>
      <c r="CT508" s="272" t="s">
        <v>44</v>
      </c>
      <c r="CU508" s="272" t="s">
        <v>44</v>
      </c>
      <c r="CV508" s="272" t="s">
        <v>44</v>
      </c>
      <c r="CW508" s="272" t="s">
        <v>44</v>
      </c>
      <c r="CX508" s="272">
        <v>408</v>
      </c>
      <c r="CY508" s="272">
        <v>150352</v>
      </c>
      <c r="CZ508" s="272">
        <v>369</v>
      </c>
      <c r="DA508" s="272">
        <v>633</v>
      </c>
      <c r="DB508" s="272">
        <v>2551</v>
      </c>
      <c r="DC508" s="272">
        <v>108163</v>
      </c>
      <c r="DD508" s="272">
        <v>42</v>
      </c>
      <c r="DE508" s="272">
        <v>79</v>
      </c>
      <c r="DF508" s="272">
        <v>142</v>
      </c>
      <c r="DG508" s="272">
        <v>246796</v>
      </c>
      <c r="DH508" s="272">
        <v>1738</v>
      </c>
      <c r="DI508" s="272">
        <v>3337</v>
      </c>
      <c r="DJ508" s="272">
        <v>128</v>
      </c>
      <c r="DK508" s="272">
        <v>196</v>
      </c>
      <c r="DL508" s="250">
        <v>779</v>
      </c>
      <c r="DM508" s="250">
        <v>656</v>
      </c>
      <c r="DN508" s="250">
        <v>13</v>
      </c>
      <c r="DO508" s="250">
        <v>1108</v>
      </c>
      <c r="DP508" s="250">
        <v>4941880</v>
      </c>
      <c r="DQ508" s="250">
        <v>6344</v>
      </c>
      <c r="DR508" s="250">
        <v>13750</v>
      </c>
      <c r="DS508" s="250">
        <v>4911911</v>
      </c>
      <c r="DT508" s="250">
        <v>7488</v>
      </c>
      <c r="DU508" s="250">
        <v>15034</v>
      </c>
      <c r="DV508" s="250">
        <v>102485</v>
      </c>
      <c r="DW508" s="250">
        <v>7883</v>
      </c>
      <c r="DX508" s="250">
        <v>16476</v>
      </c>
      <c r="DY508" s="250">
        <v>10298090</v>
      </c>
      <c r="DZ508" s="250">
        <v>9294</v>
      </c>
      <c r="EA508" s="250">
        <v>19590</v>
      </c>
      <c r="EB508" s="155"/>
      <c r="EC508" s="75">
        <f t="shared" si="1106"/>
        <v>7</v>
      </c>
      <c r="ED508" s="74">
        <f t="shared" si="1107"/>
        <v>2019</v>
      </c>
      <c r="EE508" s="165">
        <f t="shared" si="1108"/>
        <v>43647</v>
      </c>
      <c r="EF508" s="157">
        <f t="shared" si="1109"/>
        <v>31</v>
      </c>
      <c r="EG508" s="156"/>
      <c r="EH508" s="166">
        <f>IFERROR(HLOOKUP(EH$1,$H$5:$FY$1802,MATCH($A508,$A$5:$A$1802,0),0)*HLOOKUP(EH$2,$H$5:$FY$1802,MATCH($A508,$A$5:$A$1802,0),0),$H$2)</f>
        <v>261348</v>
      </c>
      <c r="EI508" s="166">
        <f>IFERROR(HLOOKUP(EI$1,$H$5:$FY$1802,MATCH($A508,$A$5:$A$1802,0),0)*HLOOKUP(EI$2,$H$5:$FY$1802,MATCH($A508,$A$5:$A$1802,0),0),$H$2)</f>
        <v>2961944</v>
      </c>
      <c r="EJ508" s="166">
        <f>IFERROR(HLOOKUP(EJ$1,$H$5:$FY$1802,MATCH($A508,$A$5:$A$1802,0),0)*HLOOKUP(EJ$2,$H$5:$FY$1802,MATCH($A508,$A$5:$A$1802,0),0),$H$2)</f>
        <v>4791380</v>
      </c>
      <c r="EK508" s="166">
        <f>IFERROR(HLOOKUP(EK$1,$H$5:$FY$1802,MATCH($A508,$A$5:$A$1802,0),0)*HLOOKUP(EK$2,$H$5:$FY$1802,MATCH($A508,$A$5:$A$1802,0),0),$H$2)</f>
        <v>8624484</v>
      </c>
      <c r="EL508" s="166">
        <f>IFERROR(HLOOKUP(EL$1,$H$5:$FY$1802,MATCH($A508,$A$5:$A$1802,0),0)*HLOOKUP(EL$2,$H$5:$FY$1802,MATCH($A508,$A$5:$A$1802,0),0),$H$2)</f>
        <v>3529695</v>
      </c>
      <c r="EM508" s="166">
        <f>IFERROR(HLOOKUP(EM$1,$H$5:$FY$1802,MATCH($A508,$A$5:$A$1802,0),0)*HLOOKUP(EM$2,$H$5:$FY$1802,MATCH($A508,$A$5:$A$1802,0),0),$H$2)</f>
        <v>3336390</v>
      </c>
      <c r="EN508" s="166">
        <f>IFERROR(HLOOKUP(EN$1,$H$5:$FY$1802,MATCH($A508,$A$5:$A$1802,0),0)*HLOOKUP(EN$2,$H$5:$FY$1802,MATCH($A508,$A$5:$A$1802,0),0),$H$2)</f>
        <v>151967417</v>
      </c>
      <c r="EO508" s="166">
        <f>IFERROR(HLOOKUP(EO$1,$H$5:$FY$1802,MATCH($A508,$A$5:$A$1802,0),0)*HLOOKUP(EO$2,$H$5:$FY$1802,MATCH($A508,$A$5:$A$1802,0),0),$H$2)</f>
        <v>210937074</v>
      </c>
      <c r="EP508" s="166">
        <f>IFERROR(HLOOKUP(EP$1,$H$5:$FY$1802,MATCH($A508,$A$5:$A$1802,0),0)*HLOOKUP(EP$2,$H$5:$FY$1802,MATCH($A508,$A$5:$A$1802,0),0),$H$2)</f>
        <v>21690022</v>
      </c>
      <c r="EQ508" s="166" t="str">
        <f>IFERROR(HLOOKUP(EQ$1,$H$5:$FY$1802,MATCH($A508,$A$5:$A$1802,0),0)*HLOOKUP(EQ$2,$H$5:$FY$1802,MATCH($A508,$A$5:$A$1802,0),0),$H$2)</f>
        <v>-</v>
      </c>
      <c r="ER508" s="166" t="str">
        <f>IFERROR(HLOOKUP(ER$1,$H$5:$FY$1802,MATCH($A508,$A$5:$A$1802,0),0)*HLOOKUP(ER$2,$H$5:$FY$1802,MATCH($A508,$A$5:$A$1802,0),0),$H$2)</f>
        <v>-</v>
      </c>
      <c r="ES508" s="166" t="str">
        <f>IFERROR(HLOOKUP(ES$1,$H$5:$FY$1802,MATCH($A508,$A$5:$A$1802,0),0)*HLOOKUP(ES$2,$H$5:$FY$1802,MATCH($A508,$A$5:$A$1802,0),0),$H$2)</f>
        <v>-</v>
      </c>
      <c r="ET508" s="166" t="str">
        <f>IFERROR(HLOOKUP(ET$1,$H$5:$FY$1802,MATCH($A508,$A$5:$A$1802,0),0)*HLOOKUP(ET$2,$H$5:$FY$1802,MATCH($A508,$A$5:$A$1802,0),0),$H$2)</f>
        <v>-</v>
      </c>
      <c r="EU508" s="166" t="str">
        <f>IFERROR(HLOOKUP(EU$1,$H$5:$FY$1802,MATCH($A508,$A$5:$A$1802,0),0)*HLOOKUP(EU$2,$H$5:$FY$1802,MATCH($A508,$A$5:$A$1802,0),0),$H$2)</f>
        <v>-</v>
      </c>
      <c r="EV508" s="166" t="str">
        <f>IFERROR(HLOOKUP(EV$1,$H$5:$FY$1802,MATCH($A508,$A$5:$A$1802,0),0)*HLOOKUP(EV$2,$H$5:$FY$1802,MATCH($A508,$A$5:$A$1802,0),0),$H$2)</f>
        <v>-</v>
      </c>
      <c r="EW508" s="166" t="str">
        <f>IFERROR(HLOOKUP(EW$1,$H$5:$FY$1802,MATCH($A508,$A$5:$A$1802,0),0)*HLOOKUP(EW$2,$H$5:$FY$1802,MATCH($A508,$A$5:$A$1802,0),0),$H$2)</f>
        <v>-</v>
      </c>
      <c r="EX508" s="166" t="str">
        <f>IFERROR(HLOOKUP(EX$1,$H$5:$FY$1802,MATCH($A508,$A$5:$A$1802,0),0)*HLOOKUP(EX$2,$H$5:$FY$1802,MATCH($A508,$A$5:$A$1802,0),0),$H$2)</f>
        <v>-</v>
      </c>
      <c r="EY508" s="166" t="str">
        <f>IFERROR(HLOOKUP(EY$1,$H$5:$FY$1802,MATCH($A508,$A$5:$A$1802,0),0)*HLOOKUP(EY$2,$H$5:$FY$1802,MATCH($A508,$A$5:$A$1802,0),0),$H$2)</f>
        <v>-</v>
      </c>
      <c r="EZ508" s="166" t="str">
        <f>IFERROR(HLOOKUP(EZ$1,$H$5:$FY$1802,MATCH($A508,$A$5:$A$1802,0),0)*HLOOKUP(EZ$2,$H$5:$FY$1802,MATCH($A508,$A$5:$A$1802,0),0),$H$2)</f>
        <v>-</v>
      </c>
      <c r="FA508" s="166">
        <f>IFERROR(HLOOKUP(FA$1,$H$5:$FY$1802,MATCH($A508,$A$5:$A$1802,0),0)*HLOOKUP(FA$2,$H$5:$FY$1802,MATCH($A508,$A$5:$A$1802,0),0),$H$2)</f>
        <v>473854</v>
      </c>
      <c r="FB508" s="166">
        <f>IFERROR(HLOOKUP(FB$1,$H$5:$FY$1802,MATCH($A508,$A$5:$A$1802,0),0)*HLOOKUP(FB$2,$H$5:$FY$1802,MATCH($A508,$A$5:$A$1802,0),0),$H$2)</f>
        <v>258264</v>
      </c>
      <c r="FC508" s="166">
        <f>IFERROR(HLOOKUP(FC$1,$H$5:$FY$1802,MATCH($A508,$A$5:$A$1802,0),0)*HLOOKUP(FC$2,$H$5:$FY$1802,MATCH($A508,$A$5:$A$1802,0),0),$H$2)</f>
        <v>201529</v>
      </c>
      <c r="FD508" s="166">
        <f>IFERROR(HLOOKUP(FD$1,$H$5:$FY$1802,MATCH($A508,$A$5:$A$1802,0),0)*HLOOKUP(FD$2,$H$5:$FY$1802,MATCH($A508,$A$5:$A$1802,0),0),$H$2)</f>
        <v>10711250</v>
      </c>
      <c r="FE508" s="166">
        <f>IFERROR(HLOOKUP(FE$1,$H$5:$FY$1802,MATCH($A508,$A$5:$A$1802,0),0)*HLOOKUP(FE$2,$H$5:$FY$1802,MATCH($A508,$A$5:$A$1802,0),0),$H$2)</f>
        <v>9862304</v>
      </c>
      <c r="FF508" s="166">
        <f>IFERROR(HLOOKUP(FF$1,$H$5:$FY$1802,MATCH($A508,$A$5:$A$1802,0),0)*HLOOKUP(FF$2,$H$5:$FY$1802,MATCH($A508,$A$5:$A$1802,0),0),$H$2)</f>
        <v>214188</v>
      </c>
      <c r="FG508" s="166">
        <f>IFERROR(HLOOKUP(FG$1,$H$5:$FY$1802,MATCH($A508,$A$5:$A$1802,0),0)*HLOOKUP(FG$2,$H$5:$FY$1802,MATCH($A508,$A$5:$A$1802,0),0),$H$2)</f>
        <v>21705720</v>
      </c>
      <c r="FH508" s="152"/>
      <c r="FI508" s="405">
        <f t="shared" si="1110"/>
        <v>2.2755852842809365</v>
      </c>
      <c r="FJ508" s="405">
        <f t="shared" si="1110"/>
        <v>1.7777034559643254</v>
      </c>
      <c r="FK508" s="405">
        <f t="shared" si="1111"/>
        <v>2.2978878368536053</v>
      </c>
      <c r="FL508" s="405">
        <f t="shared" si="1112"/>
        <v>1.8215586307356155</v>
      </c>
      <c r="FM508" s="405">
        <f t="shared" si="1113"/>
        <v>1.3599746582519068</v>
      </c>
      <c r="FN508" s="405">
        <f t="shared" si="1114"/>
        <v>1.1443748629352568</v>
      </c>
      <c r="FO508" s="405">
        <f t="shared" si="1115"/>
        <v>1.4420504003008974</v>
      </c>
      <c r="FP508" s="405">
        <f t="shared" si="1116"/>
        <v>1.0861855891676966</v>
      </c>
      <c r="FQ508" s="405">
        <f t="shared" si="1117"/>
        <v>1.3593955321944808</v>
      </c>
      <c r="FR508" s="405">
        <f t="shared" si="1118"/>
        <v>1.0611038107752957</v>
      </c>
      <c r="FS508" s="65"/>
    </row>
    <row r="509" spans="1:175" ht="10.35" customHeight="1" x14ac:dyDescent="0.2">
      <c r="A509" s="74" t="str">
        <f t="shared" si="1105"/>
        <v>2019-20JULYRYA</v>
      </c>
      <c r="B509" s="163" t="str">
        <f t="shared" si="1104"/>
        <v>2019-20</v>
      </c>
      <c r="C509" s="26" t="s">
        <v>847</v>
      </c>
      <c r="D509" s="163" t="str">
        <f>INDEX($FV$16:$FW$26,MATCH($F509,$FV$16:$FV$26,0),2)</f>
        <v>Y60</v>
      </c>
      <c r="E509" s="163" t="str">
        <f>VLOOKUP($D509,$FW$8:$FX$14,2,0)</f>
        <v>Midlands</v>
      </c>
      <c r="F509" s="271" t="s">
        <v>867</v>
      </c>
      <c r="G509" s="271" t="s">
        <v>880</v>
      </c>
      <c r="H509" s="272">
        <v>119497</v>
      </c>
      <c r="I509" s="272">
        <v>88262</v>
      </c>
      <c r="J509" s="272">
        <v>371560</v>
      </c>
      <c r="K509" s="272">
        <v>4</v>
      </c>
      <c r="L509" s="272">
        <v>1</v>
      </c>
      <c r="M509" s="272">
        <v>11</v>
      </c>
      <c r="N509" s="272">
        <v>23</v>
      </c>
      <c r="O509" s="272">
        <v>48</v>
      </c>
      <c r="P509" s="272" t="s">
        <v>44</v>
      </c>
      <c r="Q509" s="272" t="s">
        <v>44</v>
      </c>
      <c r="R509" s="272" t="s">
        <v>44</v>
      </c>
      <c r="S509" s="272" t="s">
        <v>44</v>
      </c>
      <c r="T509" s="272">
        <v>92117</v>
      </c>
      <c r="U509" s="272">
        <v>5499</v>
      </c>
      <c r="V509" s="272">
        <v>3542</v>
      </c>
      <c r="W509" s="272">
        <v>44501</v>
      </c>
      <c r="X509" s="272">
        <v>32055</v>
      </c>
      <c r="Y509" s="272">
        <v>1379</v>
      </c>
      <c r="Z509" s="272">
        <v>2265686</v>
      </c>
      <c r="AA509" s="272">
        <v>412</v>
      </c>
      <c r="AB509" s="272">
        <v>720</v>
      </c>
      <c r="AC509" s="272">
        <v>1692100</v>
      </c>
      <c r="AD509" s="272">
        <v>478</v>
      </c>
      <c r="AE509" s="272">
        <v>860</v>
      </c>
      <c r="AF509" s="272">
        <v>34630674</v>
      </c>
      <c r="AG509" s="272">
        <v>778</v>
      </c>
      <c r="AH509" s="272">
        <v>1424</v>
      </c>
      <c r="AI509" s="272">
        <v>91245297</v>
      </c>
      <c r="AJ509" s="272">
        <v>2847</v>
      </c>
      <c r="AK509" s="272">
        <v>6587</v>
      </c>
      <c r="AL509" s="272">
        <v>5971960</v>
      </c>
      <c r="AM509" s="272">
        <v>4331</v>
      </c>
      <c r="AN509" s="272">
        <v>11142</v>
      </c>
      <c r="AO509" s="272">
        <v>3528</v>
      </c>
      <c r="AP509" s="272">
        <v>56</v>
      </c>
      <c r="AQ509" s="272">
        <v>56</v>
      </c>
      <c r="AR509" s="272">
        <v>0</v>
      </c>
      <c r="AS509" s="272">
        <v>356</v>
      </c>
      <c r="AT509" s="272">
        <v>3060</v>
      </c>
      <c r="AU509" s="272">
        <v>2270</v>
      </c>
      <c r="AV509" s="272">
        <v>51031</v>
      </c>
      <c r="AW509" s="272">
        <v>5263</v>
      </c>
      <c r="AX509" s="272">
        <v>32295</v>
      </c>
      <c r="AY509" s="272">
        <v>88589</v>
      </c>
      <c r="AZ509" s="272">
        <v>10302</v>
      </c>
      <c r="BA509" s="272">
        <v>7632</v>
      </c>
      <c r="BB509" s="272">
        <v>6559</v>
      </c>
      <c r="BC509" s="272">
        <v>4939</v>
      </c>
      <c r="BD509" s="272">
        <v>56850</v>
      </c>
      <c r="BE509" s="272">
        <v>46839</v>
      </c>
      <c r="BF509" s="272">
        <v>60084</v>
      </c>
      <c r="BG509" s="272">
        <v>33436</v>
      </c>
      <c r="BH509" s="272">
        <v>3840</v>
      </c>
      <c r="BI509" s="272">
        <v>1441</v>
      </c>
      <c r="BJ509" s="272" t="s">
        <v>44</v>
      </c>
      <c r="BK509" s="272" t="s">
        <v>44</v>
      </c>
      <c r="BL509" s="272" t="s">
        <v>44</v>
      </c>
      <c r="BM509" s="272" t="s">
        <v>44</v>
      </c>
      <c r="BN509" s="272" t="s">
        <v>44</v>
      </c>
      <c r="BO509" s="272" t="s">
        <v>44</v>
      </c>
      <c r="BP509" s="272" t="s">
        <v>44</v>
      </c>
      <c r="BQ509" s="272" t="s">
        <v>44</v>
      </c>
      <c r="BR509" s="272" t="s">
        <v>44</v>
      </c>
      <c r="BS509" s="272" t="s">
        <v>44</v>
      </c>
      <c r="BT509" s="272" t="s">
        <v>44</v>
      </c>
      <c r="BU509" s="272" t="s">
        <v>44</v>
      </c>
      <c r="BV509" s="272" t="s">
        <v>44</v>
      </c>
      <c r="BW509" s="272" t="s">
        <v>44</v>
      </c>
      <c r="BX509" s="272" t="s">
        <v>44</v>
      </c>
      <c r="BY509" s="272" t="s">
        <v>44</v>
      </c>
      <c r="BZ509" s="272" t="s">
        <v>44</v>
      </c>
      <c r="CA509" s="272" t="s">
        <v>44</v>
      </c>
      <c r="CB509" s="272" t="s">
        <v>44</v>
      </c>
      <c r="CC509" s="272" t="s">
        <v>44</v>
      </c>
      <c r="CD509" s="272" t="s">
        <v>44</v>
      </c>
      <c r="CE509" s="272" t="s">
        <v>44</v>
      </c>
      <c r="CF509" s="272" t="s">
        <v>44</v>
      </c>
      <c r="CG509" s="272" t="s">
        <v>44</v>
      </c>
      <c r="CH509" s="272" t="s">
        <v>44</v>
      </c>
      <c r="CI509" s="272" t="s">
        <v>44</v>
      </c>
      <c r="CJ509" s="272" t="s">
        <v>44</v>
      </c>
      <c r="CK509" s="272" t="s">
        <v>44</v>
      </c>
      <c r="CL509" s="272" t="s">
        <v>44</v>
      </c>
      <c r="CM509" s="272" t="s">
        <v>44</v>
      </c>
      <c r="CN509" s="272" t="s">
        <v>44</v>
      </c>
      <c r="CO509" s="272" t="s">
        <v>44</v>
      </c>
      <c r="CP509" s="272" t="s">
        <v>44</v>
      </c>
      <c r="CQ509" s="272" t="s">
        <v>44</v>
      </c>
      <c r="CR509" s="272" t="s">
        <v>44</v>
      </c>
      <c r="CS509" s="272" t="s">
        <v>44</v>
      </c>
      <c r="CT509" s="272" t="s">
        <v>44</v>
      </c>
      <c r="CU509" s="272" t="s">
        <v>44</v>
      </c>
      <c r="CV509" s="272" t="s">
        <v>44</v>
      </c>
      <c r="CW509" s="272" t="s">
        <v>44</v>
      </c>
      <c r="CX509" s="272">
        <v>205</v>
      </c>
      <c r="CY509" s="272">
        <v>54992</v>
      </c>
      <c r="CZ509" s="272">
        <v>268</v>
      </c>
      <c r="DA509" s="272">
        <v>457</v>
      </c>
      <c r="DB509" s="272">
        <v>3535</v>
      </c>
      <c r="DC509" s="272">
        <v>99624</v>
      </c>
      <c r="DD509" s="272">
        <v>28</v>
      </c>
      <c r="DE509" s="272">
        <v>55</v>
      </c>
      <c r="DF509" s="272">
        <v>126</v>
      </c>
      <c r="DG509" s="272">
        <v>107336</v>
      </c>
      <c r="DH509" s="272">
        <v>852</v>
      </c>
      <c r="DI509" s="272">
        <v>1829</v>
      </c>
      <c r="DJ509" s="272">
        <v>120</v>
      </c>
      <c r="DK509" s="272">
        <v>236</v>
      </c>
      <c r="DL509" s="250">
        <v>0</v>
      </c>
      <c r="DM509" s="250">
        <v>3532</v>
      </c>
      <c r="DN509" s="250">
        <v>0</v>
      </c>
      <c r="DO509" s="250">
        <v>1387</v>
      </c>
      <c r="DP509" s="250">
        <v>0</v>
      </c>
      <c r="DQ509" s="250">
        <v>0</v>
      </c>
      <c r="DR509" s="250">
        <v>0</v>
      </c>
      <c r="DS509" s="250">
        <v>19720590</v>
      </c>
      <c r="DT509" s="250">
        <v>5583</v>
      </c>
      <c r="DU509" s="250">
        <v>14095</v>
      </c>
      <c r="DV509" s="250">
        <v>0</v>
      </c>
      <c r="DW509" s="250">
        <v>0</v>
      </c>
      <c r="DX509" s="250">
        <v>0</v>
      </c>
      <c r="DY509" s="250">
        <v>14365823</v>
      </c>
      <c r="DZ509" s="250">
        <v>10357</v>
      </c>
      <c r="EA509" s="250">
        <v>24680</v>
      </c>
      <c r="EB509" s="155"/>
      <c r="EC509" s="75">
        <f t="shared" si="1106"/>
        <v>7</v>
      </c>
      <c r="ED509" s="74">
        <f t="shared" si="1107"/>
        <v>2019</v>
      </c>
      <c r="EE509" s="165">
        <f t="shared" si="1108"/>
        <v>43647</v>
      </c>
      <c r="EF509" s="157">
        <f t="shared" si="1109"/>
        <v>31</v>
      </c>
      <c r="EG509" s="156"/>
      <c r="EH509" s="166">
        <f>IFERROR(HLOOKUP(EH$1,$H$5:$FY$1802,MATCH($A509,$A$5:$A$1802,0),0)*HLOOKUP(EH$2,$H$5:$FY$1802,MATCH($A509,$A$5:$A$1802,0),0),$H$2)</f>
        <v>88262</v>
      </c>
      <c r="EI509" s="166">
        <f>IFERROR(HLOOKUP(EI$1,$H$5:$FY$1802,MATCH($A509,$A$5:$A$1802,0),0)*HLOOKUP(EI$2,$H$5:$FY$1802,MATCH($A509,$A$5:$A$1802,0),0),$H$2)</f>
        <v>970882</v>
      </c>
      <c r="EJ509" s="166">
        <f>IFERROR(HLOOKUP(EJ$1,$H$5:$FY$1802,MATCH($A509,$A$5:$A$1802,0),0)*HLOOKUP(EJ$2,$H$5:$FY$1802,MATCH($A509,$A$5:$A$1802,0),0),$H$2)</f>
        <v>2030026</v>
      </c>
      <c r="EK509" s="166">
        <f>IFERROR(HLOOKUP(EK$1,$H$5:$FY$1802,MATCH($A509,$A$5:$A$1802,0),0)*HLOOKUP(EK$2,$H$5:$FY$1802,MATCH($A509,$A$5:$A$1802,0),0),$H$2)</f>
        <v>4236576</v>
      </c>
      <c r="EL509" s="166">
        <f>IFERROR(HLOOKUP(EL$1,$H$5:$FY$1802,MATCH($A509,$A$5:$A$1802,0),0)*HLOOKUP(EL$2,$H$5:$FY$1802,MATCH($A509,$A$5:$A$1802,0),0),$H$2)</f>
        <v>3959280</v>
      </c>
      <c r="EM509" s="166">
        <f>IFERROR(HLOOKUP(EM$1,$H$5:$FY$1802,MATCH($A509,$A$5:$A$1802,0),0)*HLOOKUP(EM$2,$H$5:$FY$1802,MATCH($A509,$A$5:$A$1802,0),0),$H$2)</f>
        <v>3046120</v>
      </c>
      <c r="EN509" s="166">
        <f>IFERROR(HLOOKUP(EN$1,$H$5:$FY$1802,MATCH($A509,$A$5:$A$1802,0),0)*HLOOKUP(EN$2,$H$5:$FY$1802,MATCH($A509,$A$5:$A$1802,0),0),$H$2)</f>
        <v>63369424</v>
      </c>
      <c r="EO509" s="166">
        <f>IFERROR(HLOOKUP(EO$1,$H$5:$FY$1802,MATCH($A509,$A$5:$A$1802,0),0)*HLOOKUP(EO$2,$H$5:$FY$1802,MATCH($A509,$A$5:$A$1802,0),0),$H$2)</f>
        <v>211146285</v>
      </c>
      <c r="EP509" s="166">
        <f>IFERROR(HLOOKUP(EP$1,$H$5:$FY$1802,MATCH($A509,$A$5:$A$1802,0),0)*HLOOKUP(EP$2,$H$5:$FY$1802,MATCH($A509,$A$5:$A$1802,0),0),$H$2)</f>
        <v>15364818</v>
      </c>
      <c r="EQ509" s="166" t="str">
        <f>IFERROR(HLOOKUP(EQ$1,$H$5:$FY$1802,MATCH($A509,$A$5:$A$1802,0),0)*HLOOKUP(EQ$2,$H$5:$FY$1802,MATCH($A509,$A$5:$A$1802,0),0),$H$2)</f>
        <v>-</v>
      </c>
      <c r="ER509" s="166" t="str">
        <f>IFERROR(HLOOKUP(ER$1,$H$5:$FY$1802,MATCH($A509,$A$5:$A$1802,0),0)*HLOOKUP(ER$2,$H$5:$FY$1802,MATCH($A509,$A$5:$A$1802,0),0),$H$2)</f>
        <v>-</v>
      </c>
      <c r="ES509" s="166" t="str">
        <f>IFERROR(HLOOKUP(ES$1,$H$5:$FY$1802,MATCH($A509,$A$5:$A$1802,0),0)*HLOOKUP(ES$2,$H$5:$FY$1802,MATCH($A509,$A$5:$A$1802,0),0),$H$2)</f>
        <v>-</v>
      </c>
      <c r="ET509" s="166" t="str">
        <f>IFERROR(HLOOKUP(ET$1,$H$5:$FY$1802,MATCH($A509,$A$5:$A$1802,0),0)*HLOOKUP(ET$2,$H$5:$FY$1802,MATCH($A509,$A$5:$A$1802,0),0),$H$2)</f>
        <v>-</v>
      </c>
      <c r="EU509" s="166" t="str">
        <f>IFERROR(HLOOKUP(EU$1,$H$5:$FY$1802,MATCH($A509,$A$5:$A$1802,0),0)*HLOOKUP(EU$2,$H$5:$FY$1802,MATCH($A509,$A$5:$A$1802,0),0),$H$2)</f>
        <v>-</v>
      </c>
      <c r="EV509" s="166" t="str">
        <f>IFERROR(HLOOKUP(EV$1,$H$5:$FY$1802,MATCH($A509,$A$5:$A$1802,0),0)*HLOOKUP(EV$2,$H$5:$FY$1802,MATCH($A509,$A$5:$A$1802,0),0),$H$2)</f>
        <v>-</v>
      </c>
      <c r="EW509" s="166" t="str">
        <f>IFERROR(HLOOKUP(EW$1,$H$5:$FY$1802,MATCH($A509,$A$5:$A$1802,0),0)*HLOOKUP(EW$2,$H$5:$FY$1802,MATCH($A509,$A$5:$A$1802,0),0),$H$2)</f>
        <v>-</v>
      </c>
      <c r="EX509" s="166" t="str">
        <f>IFERROR(HLOOKUP(EX$1,$H$5:$FY$1802,MATCH($A509,$A$5:$A$1802,0),0)*HLOOKUP(EX$2,$H$5:$FY$1802,MATCH($A509,$A$5:$A$1802,0),0),$H$2)</f>
        <v>-</v>
      </c>
      <c r="EY509" s="166" t="str">
        <f>IFERROR(HLOOKUP(EY$1,$H$5:$FY$1802,MATCH($A509,$A$5:$A$1802,0),0)*HLOOKUP(EY$2,$H$5:$FY$1802,MATCH($A509,$A$5:$A$1802,0),0),$H$2)</f>
        <v>-</v>
      </c>
      <c r="EZ509" s="166" t="str">
        <f>IFERROR(HLOOKUP(EZ$1,$H$5:$FY$1802,MATCH($A509,$A$5:$A$1802,0),0)*HLOOKUP(EZ$2,$H$5:$FY$1802,MATCH($A509,$A$5:$A$1802,0),0),$H$2)</f>
        <v>-</v>
      </c>
      <c r="FA509" s="166">
        <f>IFERROR(HLOOKUP(FA$1,$H$5:$FY$1802,MATCH($A509,$A$5:$A$1802,0),0)*HLOOKUP(FA$2,$H$5:$FY$1802,MATCH($A509,$A$5:$A$1802,0),0),$H$2)</f>
        <v>230454</v>
      </c>
      <c r="FB509" s="166">
        <f>IFERROR(HLOOKUP(FB$1,$H$5:$FY$1802,MATCH($A509,$A$5:$A$1802,0),0)*HLOOKUP(FB$2,$H$5:$FY$1802,MATCH($A509,$A$5:$A$1802,0),0),$H$2)</f>
        <v>93685</v>
      </c>
      <c r="FC509" s="166">
        <f>IFERROR(HLOOKUP(FC$1,$H$5:$FY$1802,MATCH($A509,$A$5:$A$1802,0),0)*HLOOKUP(FC$2,$H$5:$FY$1802,MATCH($A509,$A$5:$A$1802,0),0),$H$2)</f>
        <v>194425</v>
      </c>
      <c r="FD509" s="166">
        <f>IFERROR(HLOOKUP(FD$1,$H$5:$FY$1802,MATCH($A509,$A$5:$A$1802,0),0)*HLOOKUP(FD$2,$H$5:$FY$1802,MATCH($A509,$A$5:$A$1802,0),0),$H$2)</f>
        <v>0</v>
      </c>
      <c r="FE509" s="166">
        <f>IFERROR(HLOOKUP(FE$1,$H$5:$FY$1802,MATCH($A509,$A$5:$A$1802,0),0)*HLOOKUP(FE$2,$H$5:$FY$1802,MATCH($A509,$A$5:$A$1802,0),0),$H$2)</f>
        <v>49783540</v>
      </c>
      <c r="FF509" s="166">
        <f>IFERROR(HLOOKUP(FF$1,$H$5:$FY$1802,MATCH($A509,$A$5:$A$1802,0),0)*HLOOKUP(FF$2,$H$5:$FY$1802,MATCH($A509,$A$5:$A$1802,0),0),$H$2)</f>
        <v>0</v>
      </c>
      <c r="FG509" s="166">
        <f>IFERROR(HLOOKUP(FG$1,$H$5:$FY$1802,MATCH($A509,$A$5:$A$1802,0),0)*HLOOKUP(FG$2,$H$5:$FY$1802,MATCH($A509,$A$5:$A$1802,0),0),$H$2)</f>
        <v>34231160</v>
      </c>
      <c r="FH509" s="152"/>
      <c r="FI509" s="405">
        <f t="shared" si="1110"/>
        <v>1.8734315330060012</v>
      </c>
      <c r="FJ509" s="405">
        <f t="shared" si="1110"/>
        <v>1.3878887070376431</v>
      </c>
      <c r="FK509" s="405">
        <f t="shared" si="1111"/>
        <v>1.8517786561264822</v>
      </c>
      <c r="FL509" s="405">
        <f t="shared" si="1112"/>
        <v>1.3944099378881987</v>
      </c>
      <c r="FM509" s="405">
        <f t="shared" si="1113"/>
        <v>1.2774993820363587</v>
      </c>
      <c r="FN509" s="405">
        <f t="shared" si="1114"/>
        <v>1.05253814521022</v>
      </c>
      <c r="FO509" s="405">
        <f t="shared" si="1115"/>
        <v>1.8744033692091717</v>
      </c>
      <c r="FP509" s="405">
        <f t="shared" si="1116"/>
        <v>1.0430822024645141</v>
      </c>
      <c r="FQ509" s="405">
        <f t="shared" si="1117"/>
        <v>2.7846265409717188</v>
      </c>
      <c r="FR509" s="405">
        <f t="shared" si="1118"/>
        <v>1.0449601160261059</v>
      </c>
      <c r="FS509" s="65"/>
    </row>
    <row r="510" spans="1:175" ht="10.35" customHeight="1" x14ac:dyDescent="0.2">
      <c r="A510" s="174" t="str">
        <f t="shared" si="1105"/>
        <v>2019-20JULYRX8</v>
      </c>
      <c r="B510" s="176" t="str">
        <f t="shared" si="1104"/>
        <v>2019-20</v>
      </c>
      <c r="C510" s="175" t="s">
        <v>847</v>
      </c>
      <c r="D510" s="176" t="str">
        <f>INDEX($FV$16:$FW$26,MATCH($F510,$FV$16:$FV$26,0),2)</f>
        <v>Y63</v>
      </c>
      <c r="E510" s="176" t="str">
        <f>VLOOKUP($D510,$FW$8:$FX$14,2,0)</f>
        <v>North East and Yorkshire</v>
      </c>
      <c r="F510" s="275" t="s">
        <v>869</v>
      </c>
      <c r="G510" s="275" t="s">
        <v>881</v>
      </c>
      <c r="H510" s="276">
        <v>99341</v>
      </c>
      <c r="I510" s="276">
        <v>66406</v>
      </c>
      <c r="J510" s="276">
        <v>184473</v>
      </c>
      <c r="K510" s="276">
        <v>3</v>
      </c>
      <c r="L510" s="276">
        <v>1</v>
      </c>
      <c r="M510" s="276">
        <v>1</v>
      </c>
      <c r="N510" s="276">
        <v>9</v>
      </c>
      <c r="O510" s="276">
        <v>61</v>
      </c>
      <c r="P510" s="276" t="s">
        <v>44</v>
      </c>
      <c r="Q510" s="276" t="s">
        <v>44</v>
      </c>
      <c r="R510" s="276" t="s">
        <v>44</v>
      </c>
      <c r="S510" s="276" t="s">
        <v>44</v>
      </c>
      <c r="T510" s="276">
        <v>71419</v>
      </c>
      <c r="U510" s="276">
        <v>5589</v>
      </c>
      <c r="V510" s="276">
        <v>3598</v>
      </c>
      <c r="W510" s="276">
        <v>39213</v>
      </c>
      <c r="X510" s="276">
        <v>12542</v>
      </c>
      <c r="Y510" s="276">
        <v>2573</v>
      </c>
      <c r="Z510" s="276">
        <v>2315103</v>
      </c>
      <c r="AA510" s="276">
        <v>414</v>
      </c>
      <c r="AB510" s="276">
        <v>731</v>
      </c>
      <c r="AC510" s="276">
        <v>1804036</v>
      </c>
      <c r="AD510" s="276">
        <v>501</v>
      </c>
      <c r="AE510" s="276">
        <v>945</v>
      </c>
      <c r="AF510" s="276">
        <v>43638057</v>
      </c>
      <c r="AG510" s="276">
        <v>1113</v>
      </c>
      <c r="AH510" s="276">
        <v>2282</v>
      </c>
      <c r="AI510" s="276">
        <v>33358384</v>
      </c>
      <c r="AJ510" s="276">
        <v>2660</v>
      </c>
      <c r="AK510" s="276">
        <v>6261</v>
      </c>
      <c r="AL510" s="276">
        <v>7384231</v>
      </c>
      <c r="AM510" s="276">
        <v>2870</v>
      </c>
      <c r="AN510" s="276">
        <v>6216</v>
      </c>
      <c r="AO510" s="276">
        <v>4781</v>
      </c>
      <c r="AP510" s="276">
        <v>612</v>
      </c>
      <c r="AQ510" s="276">
        <v>1230</v>
      </c>
      <c r="AR510" s="276">
        <v>4468</v>
      </c>
      <c r="AS510" s="276">
        <v>372</v>
      </c>
      <c r="AT510" s="276">
        <v>2567</v>
      </c>
      <c r="AU510" s="276">
        <v>1994</v>
      </c>
      <c r="AV510" s="276">
        <v>41673</v>
      </c>
      <c r="AW510" s="276">
        <v>5993</v>
      </c>
      <c r="AX510" s="276">
        <v>18972</v>
      </c>
      <c r="AY510" s="276">
        <v>66638</v>
      </c>
      <c r="AZ510" s="276">
        <v>10575</v>
      </c>
      <c r="BA510" s="276">
        <v>8455</v>
      </c>
      <c r="BB510" s="276">
        <v>6586</v>
      </c>
      <c r="BC510" s="276">
        <v>5329</v>
      </c>
      <c r="BD510" s="276">
        <v>52463</v>
      </c>
      <c r="BE510" s="276">
        <v>43132</v>
      </c>
      <c r="BF510" s="276">
        <v>21316</v>
      </c>
      <c r="BG510" s="276">
        <v>13440</v>
      </c>
      <c r="BH510" s="276">
        <v>3749</v>
      </c>
      <c r="BI510" s="276">
        <v>2737</v>
      </c>
      <c r="BJ510" s="276" t="s">
        <v>44</v>
      </c>
      <c r="BK510" s="276" t="s">
        <v>44</v>
      </c>
      <c r="BL510" s="276" t="s">
        <v>44</v>
      </c>
      <c r="BM510" s="276" t="s">
        <v>44</v>
      </c>
      <c r="BN510" s="276" t="s">
        <v>44</v>
      </c>
      <c r="BO510" s="276" t="s">
        <v>44</v>
      </c>
      <c r="BP510" s="276" t="s">
        <v>44</v>
      </c>
      <c r="BQ510" s="276" t="s">
        <v>44</v>
      </c>
      <c r="BR510" s="276" t="s">
        <v>44</v>
      </c>
      <c r="BS510" s="276" t="s">
        <v>44</v>
      </c>
      <c r="BT510" s="276" t="s">
        <v>44</v>
      </c>
      <c r="BU510" s="276" t="s">
        <v>44</v>
      </c>
      <c r="BV510" s="276" t="s">
        <v>44</v>
      </c>
      <c r="BW510" s="276" t="s">
        <v>44</v>
      </c>
      <c r="BX510" s="276" t="s">
        <v>44</v>
      </c>
      <c r="BY510" s="276" t="s">
        <v>44</v>
      </c>
      <c r="BZ510" s="276" t="s">
        <v>44</v>
      </c>
      <c r="CA510" s="276" t="s">
        <v>44</v>
      </c>
      <c r="CB510" s="276" t="s">
        <v>44</v>
      </c>
      <c r="CC510" s="276" t="s">
        <v>44</v>
      </c>
      <c r="CD510" s="276" t="s">
        <v>44</v>
      </c>
      <c r="CE510" s="276" t="s">
        <v>44</v>
      </c>
      <c r="CF510" s="276" t="s">
        <v>44</v>
      </c>
      <c r="CG510" s="276" t="s">
        <v>44</v>
      </c>
      <c r="CH510" s="276" t="s">
        <v>44</v>
      </c>
      <c r="CI510" s="276" t="s">
        <v>44</v>
      </c>
      <c r="CJ510" s="276" t="s">
        <v>44</v>
      </c>
      <c r="CK510" s="276" t="s">
        <v>44</v>
      </c>
      <c r="CL510" s="276" t="s">
        <v>44</v>
      </c>
      <c r="CM510" s="276" t="s">
        <v>44</v>
      </c>
      <c r="CN510" s="276" t="s">
        <v>44</v>
      </c>
      <c r="CO510" s="276" t="s">
        <v>44</v>
      </c>
      <c r="CP510" s="276" t="s">
        <v>44</v>
      </c>
      <c r="CQ510" s="276" t="s">
        <v>44</v>
      </c>
      <c r="CR510" s="276" t="s">
        <v>44</v>
      </c>
      <c r="CS510" s="276" t="s">
        <v>44</v>
      </c>
      <c r="CT510" s="276" t="s">
        <v>44</v>
      </c>
      <c r="CU510" s="276" t="s">
        <v>44</v>
      </c>
      <c r="CV510" s="276" t="s">
        <v>44</v>
      </c>
      <c r="CW510" s="276" t="s">
        <v>44</v>
      </c>
      <c r="CX510" s="276">
        <v>0</v>
      </c>
      <c r="CY510" s="276">
        <v>0</v>
      </c>
      <c r="CZ510" s="276">
        <v>0</v>
      </c>
      <c r="DA510" s="276">
        <v>0</v>
      </c>
      <c r="DB510" s="276">
        <v>3546</v>
      </c>
      <c r="DC510" s="276">
        <v>105792</v>
      </c>
      <c r="DD510" s="276">
        <v>30</v>
      </c>
      <c r="DE510" s="276">
        <v>51</v>
      </c>
      <c r="DF510" s="276">
        <v>57</v>
      </c>
      <c r="DG510" s="276">
        <v>65007</v>
      </c>
      <c r="DH510" s="276">
        <v>1140</v>
      </c>
      <c r="DI510" s="276">
        <v>2655</v>
      </c>
      <c r="DJ510" s="276">
        <v>49</v>
      </c>
      <c r="DK510" s="276">
        <v>30</v>
      </c>
      <c r="DL510" s="252">
        <v>4140</v>
      </c>
      <c r="DM510" s="252">
        <v>161</v>
      </c>
      <c r="DN510" s="252">
        <v>25</v>
      </c>
      <c r="DO510" s="252">
        <v>2365</v>
      </c>
      <c r="DP510" s="252">
        <v>16990552</v>
      </c>
      <c r="DQ510" s="252">
        <v>4104</v>
      </c>
      <c r="DR510" s="252">
        <v>8487</v>
      </c>
      <c r="DS510" s="252">
        <v>681464</v>
      </c>
      <c r="DT510" s="252">
        <v>4233</v>
      </c>
      <c r="DU510" s="252">
        <v>8559</v>
      </c>
      <c r="DV510" s="252">
        <v>169588</v>
      </c>
      <c r="DW510" s="252">
        <v>6784</v>
      </c>
      <c r="DX510" s="252">
        <v>10355</v>
      </c>
      <c r="DY510" s="252">
        <v>17756777</v>
      </c>
      <c r="DZ510" s="252">
        <v>7508</v>
      </c>
      <c r="EA510" s="252">
        <v>17137</v>
      </c>
      <c r="EB510" s="177"/>
      <c r="EC510" s="167">
        <f t="shared" si="1106"/>
        <v>7</v>
      </c>
      <c r="ED510" s="174">
        <f t="shared" si="1107"/>
        <v>2019</v>
      </c>
      <c r="EE510" s="173">
        <f t="shared" si="1108"/>
        <v>43647</v>
      </c>
      <c r="EF510" s="150">
        <f t="shared" si="1109"/>
        <v>31</v>
      </c>
      <c r="EG510" s="178"/>
      <c r="EH510" s="179">
        <f>IFERROR(HLOOKUP(EH$1,$H$5:$FY$1802,MATCH($A510,$A$5:$A$1802,0),0)*HLOOKUP(EH$2,$H$5:$FY$1802,MATCH($A510,$A$5:$A$1802,0),0),$H$2)</f>
        <v>66406</v>
      </c>
      <c r="EI510" s="179">
        <f>IFERROR(HLOOKUP(EI$1,$H$5:$FY$1802,MATCH($A510,$A$5:$A$1802,0),0)*HLOOKUP(EI$2,$H$5:$FY$1802,MATCH($A510,$A$5:$A$1802,0),0),$H$2)</f>
        <v>66406</v>
      </c>
      <c r="EJ510" s="179">
        <f>IFERROR(HLOOKUP(EJ$1,$H$5:$FY$1802,MATCH($A510,$A$5:$A$1802,0),0)*HLOOKUP(EJ$2,$H$5:$FY$1802,MATCH($A510,$A$5:$A$1802,0),0),$H$2)</f>
        <v>597654</v>
      </c>
      <c r="EK510" s="179">
        <f>IFERROR(HLOOKUP(EK$1,$H$5:$FY$1802,MATCH($A510,$A$5:$A$1802,0),0)*HLOOKUP(EK$2,$H$5:$FY$1802,MATCH($A510,$A$5:$A$1802,0),0),$H$2)</f>
        <v>4050766</v>
      </c>
      <c r="EL510" s="179">
        <f>IFERROR(HLOOKUP(EL$1,$H$5:$FY$1802,MATCH($A510,$A$5:$A$1802,0),0)*HLOOKUP(EL$2,$H$5:$FY$1802,MATCH($A510,$A$5:$A$1802,0),0),$H$2)</f>
        <v>4085559</v>
      </c>
      <c r="EM510" s="179">
        <f>IFERROR(HLOOKUP(EM$1,$H$5:$FY$1802,MATCH($A510,$A$5:$A$1802,0),0)*HLOOKUP(EM$2,$H$5:$FY$1802,MATCH($A510,$A$5:$A$1802,0),0),$H$2)</f>
        <v>3400110</v>
      </c>
      <c r="EN510" s="179">
        <f>IFERROR(HLOOKUP(EN$1,$H$5:$FY$1802,MATCH($A510,$A$5:$A$1802,0),0)*HLOOKUP(EN$2,$H$5:$FY$1802,MATCH($A510,$A$5:$A$1802,0),0),$H$2)</f>
        <v>89484066</v>
      </c>
      <c r="EO510" s="179">
        <f>IFERROR(HLOOKUP(EO$1,$H$5:$FY$1802,MATCH($A510,$A$5:$A$1802,0),0)*HLOOKUP(EO$2,$H$5:$FY$1802,MATCH($A510,$A$5:$A$1802,0),0),$H$2)</f>
        <v>78525462</v>
      </c>
      <c r="EP510" s="179">
        <f>IFERROR(HLOOKUP(EP$1,$H$5:$FY$1802,MATCH($A510,$A$5:$A$1802,0),0)*HLOOKUP(EP$2,$H$5:$FY$1802,MATCH($A510,$A$5:$A$1802,0),0),$H$2)</f>
        <v>15993768</v>
      </c>
      <c r="EQ510" s="179" t="str">
        <f>IFERROR(HLOOKUP(EQ$1,$H$5:$FY$1802,MATCH($A510,$A$5:$A$1802,0),0)*HLOOKUP(EQ$2,$H$5:$FY$1802,MATCH($A510,$A$5:$A$1802,0),0),$H$2)</f>
        <v>-</v>
      </c>
      <c r="ER510" s="179" t="str">
        <f>IFERROR(HLOOKUP(ER$1,$H$5:$FY$1802,MATCH($A510,$A$5:$A$1802,0),0)*HLOOKUP(ER$2,$H$5:$FY$1802,MATCH($A510,$A$5:$A$1802,0),0),$H$2)</f>
        <v>-</v>
      </c>
      <c r="ES510" s="179" t="str">
        <f>IFERROR(HLOOKUP(ES$1,$H$5:$FY$1802,MATCH($A510,$A$5:$A$1802,0),0)*HLOOKUP(ES$2,$H$5:$FY$1802,MATCH($A510,$A$5:$A$1802,0),0),$H$2)</f>
        <v>-</v>
      </c>
      <c r="ET510" s="179" t="str">
        <f>IFERROR(HLOOKUP(ET$1,$H$5:$FY$1802,MATCH($A510,$A$5:$A$1802,0),0)*HLOOKUP(ET$2,$H$5:$FY$1802,MATCH($A510,$A$5:$A$1802,0),0),$H$2)</f>
        <v>-</v>
      </c>
      <c r="EU510" s="179" t="str">
        <f>IFERROR(HLOOKUP(EU$1,$H$5:$FY$1802,MATCH($A510,$A$5:$A$1802,0),0)*HLOOKUP(EU$2,$H$5:$FY$1802,MATCH($A510,$A$5:$A$1802,0),0),$H$2)</f>
        <v>-</v>
      </c>
      <c r="EV510" s="179" t="str">
        <f>IFERROR(HLOOKUP(EV$1,$H$5:$FY$1802,MATCH($A510,$A$5:$A$1802,0),0)*HLOOKUP(EV$2,$H$5:$FY$1802,MATCH($A510,$A$5:$A$1802,0),0),$H$2)</f>
        <v>-</v>
      </c>
      <c r="EW510" s="179" t="str">
        <f>IFERROR(HLOOKUP(EW$1,$H$5:$FY$1802,MATCH($A510,$A$5:$A$1802,0),0)*HLOOKUP(EW$2,$H$5:$FY$1802,MATCH($A510,$A$5:$A$1802,0),0),$H$2)</f>
        <v>-</v>
      </c>
      <c r="EX510" s="179" t="str">
        <f>IFERROR(HLOOKUP(EX$1,$H$5:$FY$1802,MATCH($A510,$A$5:$A$1802,0),0)*HLOOKUP(EX$2,$H$5:$FY$1802,MATCH($A510,$A$5:$A$1802,0),0),$H$2)</f>
        <v>-</v>
      </c>
      <c r="EY510" s="179" t="str">
        <f>IFERROR(HLOOKUP(EY$1,$H$5:$FY$1802,MATCH($A510,$A$5:$A$1802,0),0)*HLOOKUP(EY$2,$H$5:$FY$1802,MATCH($A510,$A$5:$A$1802,0),0),$H$2)</f>
        <v>-</v>
      </c>
      <c r="EZ510" s="179" t="str">
        <f>IFERROR(HLOOKUP(EZ$1,$H$5:$FY$1802,MATCH($A510,$A$5:$A$1802,0),0)*HLOOKUP(EZ$2,$H$5:$FY$1802,MATCH($A510,$A$5:$A$1802,0),0),$H$2)</f>
        <v>-</v>
      </c>
      <c r="FA510" s="179">
        <f>IFERROR(HLOOKUP(FA$1,$H$5:$FY$1802,MATCH($A510,$A$5:$A$1802,0),0)*HLOOKUP(FA$2,$H$5:$FY$1802,MATCH($A510,$A$5:$A$1802,0),0),$H$2)</f>
        <v>151335</v>
      </c>
      <c r="FB510" s="179">
        <f>IFERROR(HLOOKUP(FB$1,$H$5:$FY$1802,MATCH($A510,$A$5:$A$1802,0),0)*HLOOKUP(FB$2,$H$5:$FY$1802,MATCH($A510,$A$5:$A$1802,0),0),$H$2)</f>
        <v>0</v>
      </c>
      <c r="FC510" s="179">
        <f>IFERROR(HLOOKUP(FC$1,$H$5:$FY$1802,MATCH($A510,$A$5:$A$1802,0),0)*HLOOKUP(FC$2,$H$5:$FY$1802,MATCH($A510,$A$5:$A$1802,0),0),$H$2)</f>
        <v>180846</v>
      </c>
      <c r="FD510" s="179">
        <f>IFERROR(HLOOKUP(FD$1,$H$5:$FY$1802,MATCH($A510,$A$5:$A$1802,0),0)*HLOOKUP(FD$2,$H$5:$FY$1802,MATCH($A510,$A$5:$A$1802,0),0),$H$2)</f>
        <v>35136180</v>
      </c>
      <c r="FE510" s="179">
        <f>IFERROR(HLOOKUP(FE$1,$H$5:$FY$1802,MATCH($A510,$A$5:$A$1802,0),0)*HLOOKUP(FE$2,$H$5:$FY$1802,MATCH($A510,$A$5:$A$1802,0),0),$H$2)</f>
        <v>1377999</v>
      </c>
      <c r="FF510" s="179">
        <f>IFERROR(HLOOKUP(FF$1,$H$5:$FY$1802,MATCH($A510,$A$5:$A$1802,0),0)*HLOOKUP(FF$2,$H$5:$FY$1802,MATCH($A510,$A$5:$A$1802,0),0),$H$2)</f>
        <v>258875</v>
      </c>
      <c r="FG510" s="179">
        <f>IFERROR(HLOOKUP(FG$1,$H$5:$FY$1802,MATCH($A510,$A$5:$A$1802,0),0)*HLOOKUP(FG$2,$H$5:$FY$1802,MATCH($A510,$A$5:$A$1802,0),0),$H$2)</f>
        <v>40529005</v>
      </c>
      <c r="FH510" s="151"/>
      <c r="FI510" s="407">
        <f t="shared" si="1110"/>
        <v>1.8921095008051529</v>
      </c>
      <c r="FJ510" s="407">
        <f t="shared" si="1110"/>
        <v>1.5127929862229379</v>
      </c>
      <c r="FK510" s="407">
        <f t="shared" si="1111"/>
        <v>1.8304613674263479</v>
      </c>
      <c r="FL510" s="407">
        <f t="shared" si="1112"/>
        <v>1.4811006114508061</v>
      </c>
      <c r="FM510" s="407">
        <f t="shared" si="1113"/>
        <v>1.3378981460230026</v>
      </c>
      <c r="FN510" s="407">
        <f t="shared" si="1114"/>
        <v>1.0999413459821998</v>
      </c>
      <c r="FO510" s="407">
        <f t="shared" si="1115"/>
        <v>1.699569446659225</v>
      </c>
      <c r="FP510" s="407">
        <f t="shared" si="1116"/>
        <v>1.071599425928879</v>
      </c>
      <c r="FQ510" s="407">
        <f t="shared" si="1117"/>
        <v>1.4570540225417801</v>
      </c>
      <c r="FR510" s="407">
        <f t="shared" si="1118"/>
        <v>1.0637388262728333</v>
      </c>
      <c r="FS510" s="408"/>
    </row>
    <row r="511" spans="1:175" ht="10.35" customHeight="1" x14ac:dyDescent="0.2">
      <c r="A511" s="80" t="str">
        <f t="shared" si="1105"/>
        <v>2019-20AUGUSTRX9</v>
      </c>
      <c r="B511" s="169" t="str">
        <f t="shared" si="1104"/>
        <v>2019-20</v>
      </c>
      <c r="C511" s="77" t="s">
        <v>827</v>
      </c>
      <c r="D511" s="169" t="str">
        <f>INDEX($FV$16:$FW$26,MATCH($F511,$FV$16:$FV$26,0),2)</f>
        <v>Y60</v>
      </c>
      <c r="E511" s="169" t="str">
        <f>VLOOKUP($D511,$FW$8:$FX$14,2,0)</f>
        <v>Midlands</v>
      </c>
      <c r="F511" s="269" t="s">
        <v>845</v>
      </c>
      <c r="G511" s="269" t="s">
        <v>871</v>
      </c>
      <c r="H511" s="270">
        <v>88237</v>
      </c>
      <c r="I511" s="270">
        <v>71736</v>
      </c>
      <c r="J511" s="270">
        <v>204212</v>
      </c>
      <c r="K511" s="270">
        <v>3</v>
      </c>
      <c r="L511" s="270">
        <v>2</v>
      </c>
      <c r="M511" s="270">
        <v>3</v>
      </c>
      <c r="N511" s="270">
        <v>4</v>
      </c>
      <c r="O511" s="270">
        <v>40</v>
      </c>
      <c r="P511" s="270" t="s">
        <v>44</v>
      </c>
      <c r="Q511" s="270" t="s">
        <v>44</v>
      </c>
      <c r="R511" s="270" t="s">
        <v>44</v>
      </c>
      <c r="S511" s="270" t="s">
        <v>44</v>
      </c>
      <c r="T511" s="270">
        <v>63762</v>
      </c>
      <c r="U511" s="270">
        <v>6224</v>
      </c>
      <c r="V511" s="270">
        <v>4181</v>
      </c>
      <c r="W511" s="270">
        <v>36736</v>
      </c>
      <c r="X511" s="270">
        <v>11558</v>
      </c>
      <c r="Y511" s="270">
        <v>690</v>
      </c>
      <c r="Z511" s="270">
        <v>2756435</v>
      </c>
      <c r="AA511" s="270">
        <v>443</v>
      </c>
      <c r="AB511" s="270">
        <v>802</v>
      </c>
      <c r="AC511" s="270">
        <v>4090393</v>
      </c>
      <c r="AD511" s="270">
        <v>978</v>
      </c>
      <c r="AE511" s="270">
        <v>2250</v>
      </c>
      <c r="AF511" s="270">
        <v>65366944</v>
      </c>
      <c r="AG511" s="270">
        <v>1779</v>
      </c>
      <c r="AH511" s="270">
        <v>3727</v>
      </c>
      <c r="AI511" s="270">
        <v>57798985</v>
      </c>
      <c r="AJ511" s="270">
        <v>5001</v>
      </c>
      <c r="AK511" s="270">
        <v>12660</v>
      </c>
      <c r="AL511" s="270">
        <v>3981422</v>
      </c>
      <c r="AM511" s="270">
        <v>5770</v>
      </c>
      <c r="AN511" s="270">
        <v>12345</v>
      </c>
      <c r="AO511" s="270">
        <v>5443</v>
      </c>
      <c r="AP511" s="270">
        <v>1850</v>
      </c>
      <c r="AQ511" s="270">
        <v>638</v>
      </c>
      <c r="AR511" s="270">
        <v>9</v>
      </c>
      <c r="AS511" s="270">
        <v>2271</v>
      </c>
      <c r="AT511" s="270">
        <v>684</v>
      </c>
      <c r="AU511" s="270">
        <v>28</v>
      </c>
      <c r="AV511" s="270">
        <v>39195</v>
      </c>
      <c r="AW511" s="270">
        <v>2831</v>
      </c>
      <c r="AX511" s="270">
        <v>16293</v>
      </c>
      <c r="AY511" s="270">
        <v>58319</v>
      </c>
      <c r="AZ511" s="270">
        <v>11207</v>
      </c>
      <c r="BA511" s="270">
        <v>8977</v>
      </c>
      <c r="BB511" s="270">
        <v>7779</v>
      </c>
      <c r="BC511" s="270">
        <v>6285</v>
      </c>
      <c r="BD511" s="270">
        <v>48314</v>
      </c>
      <c r="BE511" s="270">
        <v>39438</v>
      </c>
      <c r="BF511" s="270">
        <v>16446</v>
      </c>
      <c r="BG511" s="270">
        <v>12057</v>
      </c>
      <c r="BH511" s="270">
        <v>895</v>
      </c>
      <c r="BI511" s="270">
        <v>669</v>
      </c>
      <c r="BJ511" s="270" t="s">
        <v>44</v>
      </c>
      <c r="BK511" s="270" t="s">
        <v>44</v>
      </c>
      <c r="BL511" s="270" t="s">
        <v>44</v>
      </c>
      <c r="BM511" s="270" t="s">
        <v>44</v>
      </c>
      <c r="BN511" s="270" t="s">
        <v>44</v>
      </c>
      <c r="BO511" s="270" t="s">
        <v>44</v>
      </c>
      <c r="BP511" s="270" t="s">
        <v>44</v>
      </c>
      <c r="BQ511" s="270" t="s">
        <v>44</v>
      </c>
      <c r="BR511" s="270" t="s">
        <v>44</v>
      </c>
      <c r="BS511" s="270" t="s">
        <v>44</v>
      </c>
      <c r="BT511" s="270" t="s">
        <v>44</v>
      </c>
      <c r="BU511" s="270" t="s">
        <v>44</v>
      </c>
      <c r="BV511" s="270" t="s">
        <v>44</v>
      </c>
      <c r="BW511" s="270" t="s">
        <v>44</v>
      </c>
      <c r="BX511" s="270" t="s">
        <v>44</v>
      </c>
      <c r="BY511" s="270" t="s">
        <v>44</v>
      </c>
      <c r="BZ511" s="270" t="s">
        <v>44</v>
      </c>
      <c r="CA511" s="270" t="s">
        <v>44</v>
      </c>
      <c r="CB511" s="270" t="s">
        <v>44</v>
      </c>
      <c r="CC511" s="270" t="s">
        <v>44</v>
      </c>
      <c r="CD511" s="270" t="s">
        <v>44</v>
      </c>
      <c r="CE511" s="270" t="s">
        <v>44</v>
      </c>
      <c r="CF511" s="270" t="s">
        <v>44</v>
      </c>
      <c r="CG511" s="270" t="s">
        <v>44</v>
      </c>
      <c r="CH511" s="270" t="s">
        <v>44</v>
      </c>
      <c r="CI511" s="270" t="s">
        <v>44</v>
      </c>
      <c r="CJ511" s="270" t="s">
        <v>44</v>
      </c>
      <c r="CK511" s="270" t="s">
        <v>44</v>
      </c>
      <c r="CL511" s="270" t="s">
        <v>44</v>
      </c>
      <c r="CM511" s="270" t="s">
        <v>44</v>
      </c>
      <c r="CN511" s="270" t="s">
        <v>44</v>
      </c>
      <c r="CO511" s="270" t="s">
        <v>44</v>
      </c>
      <c r="CP511" s="270" t="s">
        <v>44</v>
      </c>
      <c r="CQ511" s="270" t="s">
        <v>44</v>
      </c>
      <c r="CR511" s="270" t="s">
        <v>44</v>
      </c>
      <c r="CS511" s="270" t="s">
        <v>44</v>
      </c>
      <c r="CT511" s="270" t="s">
        <v>44</v>
      </c>
      <c r="CU511" s="270" t="s">
        <v>44</v>
      </c>
      <c r="CV511" s="270" t="s">
        <v>44</v>
      </c>
      <c r="CW511" s="270" t="s">
        <v>44</v>
      </c>
      <c r="CX511" s="270">
        <v>332</v>
      </c>
      <c r="CY511" s="270">
        <v>94181</v>
      </c>
      <c r="CZ511" s="270">
        <v>284</v>
      </c>
      <c r="DA511" s="270">
        <v>477</v>
      </c>
      <c r="DB511" s="270">
        <v>3092</v>
      </c>
      <c r="DC511" s="270">
        <v>115730</v>
      </c>
      <c r="DD511" s="270">
        <v>37</v>
      </c>
      <c r="DE511" s="270">
        <v>70</v>
      </c>
      <c r="DF511" s="270">
        <v>56</v>
      </c>
      <c r="DG511" s="270">
        <v>67682</v>
      </c>
      <c r="DH511" s="270">
        <v>1209</v>
      </c>
      <c r="DI511" s="270">
        <v>2289</v>
      </c>
      <c r="DJ511" s="270">
        <v>49</v>
      </c>
      <c r="DK511" s="270">
        <v>0</v>
      </c>
      <c r="DL511" s="249">
        <v>424</v>
      </c>
      <c r="DM511" s="249">
        <v>473</v>
      </c>
      <c r="DN511" s="249">
        <v>2</v>
      </c>
      <c r="DO511" s="249">
        <v>2212</v>
      </c>
      <c r="DP511" s="249">
        <v>2082849</v>
      </c>
      <c r="DQ511" s="249">
        <v>4912</v>
      </c>
      <c r="DR511" s="249">
        <v>9505</v>
      </c>
      <c r="DS511" s="249">
        <v>2459556</v>
      </c>
      <c r="DT511" s="249">
        <v>5200</v>
      </c>
      <c r="DU511" s="249">
        <v>10301</v>
      </c>
      <c r="DV511" s="249">
        <v>27438</v>
      </c>
      <c r="DW511" s="249">
        <v>13719</v>
      </c>
      <c r="DX511" s="249">
        <v>16045</v>
      </c>
      <c r="DY511" s="249">
        <v>14740810</v>
      </c>
      <c r="DZ511" s="249">
        <v>6664</v>
      </c>
      <c r="EA511" s="249">
        <v>14183</v>
      </c>
      <c r="EB511" s="155"/>
      <c r="EC511" s="170">
        <f t="shared" si="1106"/>
        <v>8</v>
      </c>
      <c r="ED511" s="74">
        <f t="shared" si="1107"/>
        <v>2019</v>
      </c>
      <c r="EE511" s="165">
        <f t="shared" si="1108"/>
        <v>43678</v>
      </c>
      <c r="EF511" s="157">
        <f t="shared" si="1109"/>
        <v>31</v>
      </c>
      <c r="EG511" s="156"/>
      <c r="EH511" s="171">
        <f>IFERROR(HLOOKUP(EH$1,$H$5:$FY$1802,MATCH($A511,$A$5:$A$1802,0),0)*HLOOKUP(EH$2,$H$5:$FY$1802,MATCH($A511,$A$5:$A$1802,0),0),$H$2)</f>
        <v>143472</v>
      </c>
      <c r="EI511" s="171">
        <f>IFERROR(HLOOKUP(EI$1,$H$5:$FY$1802,MATCH($A511,$A$5:$A$1802,0),0)*HLOOKUP(EI$2,$H$5:$FY$1802,MATCH($A511,$A$5:$A$1802,0),0),$H$2)</f>
        <v>215208</v>
      </c>
      <c r="EJ511" s="171">
        <f>IFERROR(HLOOKUP(EJ$1,$H$5:$FY$1802,MATCH($A511,$A$5:$A$1802,0),0)*HLOOKUP(EJ$2,$H$5:$FY$1802,MATCH($A511,$A$5:$A$1802,0),0),$H$2)</f>
        <v>286944</v>
      </c>
      <c r="EK511" s="171">
        <f>IFERROR(HLOOKUP(EK$1,$H$5:$FY$1802,MATCH($A511,$A$5:$A$1802,0),0)*HLOOKUP(EK$2,$H$5:$FY$1802,MATCH($A511,$A$5:$A$1802,0),0),$H$2)</f>
        <v>2869440</v>
      </c>
      <c r="EL511" s="171">
        <f>IFERROR(HLOOKUP(EL$1,$H$5:$FY$1802,MATCH($A511,$A$5:$A$1802,0),0)*HLOOKUP(EL$2,$H$5:$FY$1802,MATCH($A511,$A$5:$A$1802,0),0),$H$2)</f>
        <v>4991648</v>
      </c>
      <c r="EM511" s="171">
        <f>IFERROR(HLOOKUP(EM$1,$H$5:$FY$1802,MATCH($A511,$A$5:$A$1802,0),0)*HLOOKUP(EM$2,$H$5:$FY$1802,MATCH($A511,$A$5:$A$1802,0),0),$H$2)</f>
        <v>9407250</v>
      </c>
      <c r="EN511" s="171">
        <f>IFERROR(HLOOKUP(EN$1,$H$5:$FY$1802,MATCH($A511,$A$5:$A$1802,0),0)*HLOOKUP(EN$2,$H$5:$FY$1802,MATCH($A511,$A$5:$A$1802,0),0),$H$2)</f>
        <v>136915072</v>
      </c>
      <c r="EO511" s="171">
        <f>IFERROR(HLOOKUP(EO$1,$H$5:$FY$1802,MATCH($A511,$A$5:$A$1802,0),0)*HLOOKUP(EO$2,$H$5:$FY$1802,MATCH($A511,$A$5:$A$1802,0),0),$H$2)</f>
        <v>146324280</v>
      </c>
      <c r="EP511" s="171">
        <f>IFERROR(HLOOKUP(EP$1,$H$5:$FY$1802,MATCH($A511,$A$5:$A$1802,0),0)*HLOOKUP(EP$2,$H$5:$FY$1802,MATCH($A511,$A$5:$A$1802,0),0),$H$2)</f>
        <v>8518050</v>
      </c>
      <c r="EQ511" s="171" t="str">
        <f>IFERROR(HLOOKUP(EQ$1,$H$5:$FY$1802,MATCH($A511,$A$5:$A$1802,0),0)*HLOOKUP(EQ$2,$H$5:$FY$1802,MATCH($A511,$A$5:$A$1802,0),0),$H$2)</f>
        <v>-</v>
      </c>
      <c r="ER511" s="171" t="str">
        <f>IFERROR(HLOOKUP(ER$1,$H$5:$FY$1802,MATCH($A511,$A$5:$A$1802,0),0)*HLOOKUP(ER$2,$H$5:$FY$1802,MATCH($A511,$A$5:$A$1802,0),0),$H$2)</f>
        <v>-</v>
      </c>
      <c r="ES511" s="171" t="str">
        <f>IFERROR(HLOOKUP(ES$1,$H$5:$FY$1802,MATCH($A511,$A$5:$A$1802,0),0)*HLOOKUP(ES$2,$H$5:$FY$1802,MATCH($A511,$A$5:$A$1802,0),0),$H$2)</f>
        <v>-</v>
      </c>
      <c r="ET511" s="171" t="str">
        <f>IFERROR(HLOOKUP(ET$1,$H$5:$FY$1802,MATCH($A511,$A$5:$A$1802,0),0)*HLOOKUP(ET$2,$H$5:$FY$1802,MATCH($A511,$A$5:$A$1802,0),0),$H$2)</f>
        <v>-</v>
      </c>
      <c r="EU511" s="171" t="str">
        <f>IFERROR(HLOOKUP(EU$1,$H$5:$FY$1802,MATCH($A511,$A$5:$A$1802,0),0)*HLOOKUP(EU$2,$H$5:$FY$1802,MATCH($A511,$A$5:$A$1802,0),0),$H$2)</f>
        <v>-</v>
      </c>
      <c r="EV511" s="171" t="str">
        <f>IFERROR(HLOOKUP(EV$1,$H$5:$FY$1802,MATCH($A511,$A$5:$A$1802,0),0)*HLOOKUP(EV$2,$H$5:$FY$1802,MATCH($A511,$A$5:$A$1802,0),0),$H$2)</f>
        <v>-</v>
      </c>
      <c r="EW511" s="171" t="str">
        <f>IFERROR(HLOOKUP(EW$1,$H$5:$FY$1802,MATCH($A511,$A$5:$A$1802,0),0)*HLOOKUP(EW$2,$H$5:$FY$1802,MATCH($A511,$A$5:$A$1802,0),0),$H$2)</f>
        <v>-</v>
      </c>
      <c r="EX511" s="171" t="str">
        <f>IFERROR(HLOOKUP(EX$1,$H$5:$FY$1802,MATCH($A511,$A$5:$A$1802,0),0)*HLOOKUP(EX$2,$H$5:$FY$1802,MATCH($A511,$A$5:$A$1802,0),0),$H$2)</f>
        <v>-</v>
      </c>
      <c r="EY511" s="171" t="str">
        <f>IFERROR(HLOOKUP(EY$1,$H$5:$FY$1802,MATCH($A511,$A$5:$A$1802,0),0)*HLOOKUP(EY$2,$H$5:$FY$1802,MATCH($A511,$A$5:$A$1802,0),0),$H$2)</f>
        <v>-</v>
      </c>
      <c r="EZ511" s="171" t="str">
        <f>IFERROR(HLOOKUP(EZ$1,$H$5:$FY$1802,MATCH($A511,$A$5:$A$1802,0),0)*HLOOKUP(EZ$2,$H$5:$FY$1802,MATCH($A511,$A$5:$A$1802,0),0),$H$2)</f>
        <v>-</v>
      </c>
      <c r="FA511" s="171">
        <f>IFERROR(HLOOKUP(FA$1,$H$5:$FY$1802,MATCH($A511,$A$5:$A$1802,0),0)*HLOOKUP(FA$2,$H$5:$FY$1802,MATCH($A511,$A$5:$A$1802,0),0),$H$2)</f>
        <v>128184</v>
      </c>
      <c r="FB511" s="171">
        <f>IFERROR(HLOOKUP(FB$1,$H$5:$FY$1802,MATCH($A511,$A$5:$A$1802,0),0)*HLOOKUP(FB$2,$H$5:$FY$1802,MATCH($A511,$A$5:$A$1802,0),0),$H$2)</f>
        <v>158364</v>
      </c>
      <c r="FC511" s="171">
        <f>IFERROR(HLOOKUP(FC$1,$H$5:$FY$1802,MATCH($A511,$A$5:$A$1802,0),0)*HLOOKUP(FC$2,$H$5:$FY$1802,MATCH($A511,$A$5:$A$1802,0),0),$H$2)</f>
        <v>216440</v>
      </c>
      <c r="FD511" s="171">
        <f>IFERROR(HLOOKUP(FD$1,$H$5:$FY$1802,MATCH($A511,$A$5:$A$1802,0),0)*HLOOKUP(FD$2,$H$5:$FY$1802,MATCH($A511,$A$5:$A$1802,0),0),$H$2)</f>
        <v>4030120</v>
      </c>
      <c r="FE511" s="171">
        <f>IFERROR(HLOOKUP(FE$1,$H$5:$FY$1802,MATCH($A511,$A$5:$A$1802,0),0)*HLOOKUP(FE$2,$H$5:$FY$1802,MATCH($A511,$A$5:$A$1802,0),0),$H$2)</f>
        <v>4872373</v>
      </c>
      <c r="FF511" s="171">
        <f>IFERROR(HLOOKUP(FF$1,$H$5:$FY$1802,MATCH($A511,$A$5:$A$1802,0),0)*HLOOKUP(FF$2,$H$5:$FY$1802,MATCH($A511,$A$5:$A$1802,0),0),$H$2)</f>
        <v>32090</v>
      </c>
      <c r="FG511" s="171">
        <f>IFERROR(HLOOKUP(FG$1,$H$5:$FY$1802,MATCH($A511,$A$5:$A$1802,0),0)*HLOOKUP(FG$2,$H$5:$FY$1802,MATCH($A511,$A$5:$A$1802,0),0),$H$2)</f>
        <v>31372796</v>
      </c>
      <c r="FH511" s="152"/>
      <c r="FI511" s="405">
        <f t="shared" si="1110"/>
        <v>1.8006105398457584</v>
      </c>
      <c r="FJ511" s="405">
        <f t="shared" si="1110"/>
        <v>1.4423200514138816</v>
      </c>
      <c r="FK511" s="405">
        <f t="shared" si="1111"/>
        <v>1.8605596747189668</v>
      </c>
      <c r="FL511" s="405">
        <f t="shared" si="1112"/>
        <v>1.5032288926094235</v>
      </c>
      <c r="FM511" s="405">
        <f t="shared" si="1113"/>
        <v>1.3151676829268293</v>
      </c>
      <c r="FN511" s="405">
        <f t="shared" si="1114"/>
        <v>1.0735518292682926</v>
      </c>
      <c r="FO511" s="405">
        <f t="shared" si="1115"/>
        <v>1.4229105381553901</v>
      </c>
      <c r="FP511" s="405">
        <f t="shared" si="1116"/>
        <v>1.0431735594393494</v>
      </c>
      <c r="FQ511" s="405">
        <f t="shared" si="1117"/>
        <v>1.2971014492753623</v>
      </c>
      <c r="FR511" s="405">
        <f t="shared" si="1118"/>
        <v>0.9695652173913043</v>
      </c>
      <c r="FS511" s="65"/>
    </row>
    <row r="512" spans="1:175" ht="10.35" customHeight="1" x14ac:dyDescent="0.2">
      <c r="A512" s="74" t="str">
        <f t="shared" si="1105"/>
        <v>2019-20AUGUSTRYC</v>
      </c>
      <c r="B512" s="163" t="str">
        <f t="shared" si="1104"/>
        <v>2019-20</v>
      </c>
      <c r="C512" s="26" t="s">
        <v>827</v>
      </c>
      <c r="D512" s="163" t="str">
        <f>INDEX($FV$16:$FW$26,MATCH($F512,$FV$16:$FV$26,0),2)</f>
        <v>Y61</v>
      </c>
      <c r="E512" s="163" t="str">
        <f>VLOOKUP($D512,$FW$8:$FX$14,2,0)</f>
        <v>East of England</v>
      </c>
      <c r="F512" s="271" t="s">
        <v>849</v>
      </c>
      <c r="G512" s="271" t="s">
        <v>872</v>
      </c>
      <c r="H512" s="272">
        <v>104144</v>
      </c>
      <c r="I512" s="272">
        <v>67937</v>
      </c>
      <c r="J512" s="272">
        <v>397835</v>
      </c>
      <c r="K512" s="272">
        <v>6</v>
      </c>
      <c r="L512" s="272">
        <v>1</v>
      </c>
      <c r="M512" s="272">
        <v>8</v>
      </c>
      <c r="N512" s="272">
        <v>34</v>
      </c>
      <c r="O512" s="272">
        <v>88</v>
      </c>
      <c r="P512" s="272" t="s">
        <v>44</v>
      </c>
      <c r="Q512" s="272" t="s">
        <v>44</v>
      </c>
      <c r="R512" s="272" t="s">
        <v>44</v>
      </c>
      <c r="S512" s="272" t="s">
        <v>44</v>
      </c>
      <c r="T512" s="272">
        <v>72541</v>
      </c>
      <c r="U512" s="272">
        <v>7157</v>
      </c>
      <c r="V512" s="272">
        <v>4564</v>
      </c>
      <c r="W512" s="272">
        <v>41704</v>
      </c>
      <c r="X512" s="272">
        <v>12603</v>
      </c>
      <c r="Y512" s="272">
        <v>2159</v>
      </c>
      <c r="Z512" s="272">
        <v>3325605</v>
      </c>
      <c r="AA512" s="272">
        <v>465</v>
      </c>
      <c r="AB512" s="272">
        <v>862</v>
      </c>
      <c r="AC512" s="272">
        <v>3178456</v>
      </c>
      <c r="AD512" s="272">
        <v>696</v>
      </c>
      <c r="AE512" s="272">
        <v>1271</v>
      </c>
      <c r="AF512" s="272">
        <v>62393415</v>
      </c>
      <c r="AG512" s="272">
        <v>1496</v>
      </c>
      <c r="AH512" s="272">
        <v>3069</v>
      </c>
      <c r="AI512" s="272">
        <v>57435377</v>
      </c>
      <c r="AJ512" s="272">
        <v>4557</v>
      </c>
      <c r="AK512" s="272">
        <v>11147</v>
      </c>
      <c r="AL512" s="272">
        <v>9733650</v>
      </c>
      <c r="AM512" s="272">
        <v>4508</v>
      </c>
      <c r="AN512" s="272">
        <v>10844</v>
      </c>
      <c r="AO512" s="272">
        <v>4514</v>
      </c>
      <c r="AP512" s="272">
        <v>105</v>
      </c>
      <c r="AQ512" s="272">
        <v>2992</v>
      </c>
      <c r="AR512" s="272">
        <v>828</v>
      </c>
      <c r="AS512" s="272">
        <v>34</v>
      </c>
      <c r="AT512" s="272">
        <v>1383</v>
      </c>
      <c r="AU512" s="272">
        <v>1474</v>
      </c>
      <c r="AV512" s="272">
        <v>42152</v>
      </c>
      <c r="AW512" s="272">
        <v>1741</v>
      </c>
      <c r="AX512" s="272">
        <v>24134</v>
      </c>
      <c r="AY512" s="272">
        <v>68027</v>
      </c>
      <c r="AZ512" s="272">
        <v>16357</v>
      </c>
      <c r="BA512" s="272">
        <v>11713</v>
      </c>
      <c r="BB512" s="272">
        <v>10446</v>
      </c>
      <c r="BC512" s="272">
        <v>7600</v>
      </c>
      <c r="BD512" s="272">
        <v>64346</v>
      </c>
      <c r="BE512" s="272">
        <v>46796</v>
      </c>
      <c r="BF512" s="272">
        <v>23777</v>
      </c>
      <c r="BG512" s="272">
        <v>13586</v>
      </c>
      <c r="BH512" s="272">
        <v>3868</v>
      </c>
      <c r="BI512" s="272">
        <v>2338</v>
      </c>
      <c r="BJ512" s="272" t="s">
        <v>44</v>
      </c>
      <c r="BK512" s="272" t="s">
        <v>44</v>
      </c>
      <c r="BL512" s="272" t="s">
        <v>44</v>
      </c>
      <c r="BM512" s="272" t="s">
        <v>44</v>
      </c>
      <c r="BN512" s="272" t="s">
        <v>44</v>
      </c>
      <c r="BO512" s="272" t="s">
        <v>44</v>
      </c>
      <c r="BP512" s="272" t="s">
        <v>44</v>
      </c>
      <c r="BQ512" s="272" t="s">
        <v>44</v>
      </c>
      <c r="BR512" s="272" t="s">
        <v>44</v>
      </c>
      <c r="BS512" s="272" t="s">
        <v>44</v>
      </c>
      <c r="BT512" s="272" t="s">
        <v>44</v>
      </c>
      <c r="BU512" s="272" t="s">
        <v>44</v>
      </c>
      <c r="BV512" s="272" t="s">
        <v>44</v>
      </c>
      <c r="BW512" s="272" t="s">
        <v>44</v>
      </c>
      <c r="BX512" s="272" t="s">
        <v>44</v>
      </c>
      <c r="BY512" s="272" t="s">
        <v>44</v>
      </c>
      <c r="BZ512" s="272" t="s">
        <v>44</v>
      </c>
      <c r="CA512" s="272" t="s">
        <v>44</v>
      </c>
      <c r="CB512" s="272" t="s">
        <v>44</v>
      </c>
      <c r="CC512" s="272" t="s">
        <v>44</v>
      </c>
      <c r="CD512" s="272" t="s">
        <v>44</v>
      </c>
      <c r="CE512" s="272" t="s">
        <v>44</v>
      </c>
      <c r="CF512" s="272" t="s">
        <v>44</v>
      </c>
      <c r="CG512" s="272" t="s">
        <v>44</v>
      </c>
      <c r="CH512" s="272" t="s">
        <v>44</v>
      </c>
      <c r="CI512" s="272" t="s">
        <v>44</v>
      </c>
      <c r="CJ512" s="272" t="s">
        <v>44</v>
      </c>
      <c r="CK512" s="272" t="s">
        <v>44</v>
      </c>
      <c r="CL512" s="272" t="s">
        <v>44</v>
      </c>
      <c r="CM512" s="272" t="s">
        <v>44</v>
      </c>
      <c r="CN512" s="272" t="s">
        <v>44</v>
      </c>
      <c r="CO512" s="272" t="s">
        <v>44</v>
      </c>
      <c r="CP512" s="272" t="s">
        <v>44</v>
      </c>
      <c r="CQ512" s="272" t="s">
        <v>44</v>
      </c>
      <c r="CR512" s="272" t="s">
        <v>44</v>
      </c>
      <c r="CS512" s="272" t="s">
        <v>44</v>
      </c>
      <c r="CT512" s="272" t="s">
        <v>44</v>
      </c>
      <c r="CU512" s="272" t="s">
        <v>44</v>
      </c>
      <c r="CV512" s="272" t="s">
        <v>44</v>
      </c>
      <c r="CW512" s="272" t="s">
        <v>44</v>
      </c>
      <c r="CX512" s="272">
        <v>602</v>
      </c>
      <c r="CY512" s="272">
        <v>167500</v>
      </c>
      <c r="CZ512" s="272">
        <v>278</v>
      </c>
      <c r="DA512" s="272">
        <v>453</v>
      </c>
      <c r="DB512" s="272">
        <v>6798</v>
      </c>
      <c r="DC512" s="272">
        <v>256311</v>
      </c>
      <c r="DD512" s="272">
        <v>38</v>
      </c>
      <c r="DE512" s="272">
        <v>68</v>
      </c>
      <c r="DF512" s="272">
        <v>158</v>
      </c>
      <c r="DG512" s="272">
        <v>230453</v>
      </c>
      <c r="DH512" s="272">
        <v>1459</v>
      </c>
      <c r="DI512" s="272">
        <v>3094</v>
      </c>
      <c r="DJ512" s="272">
        <v>144</v>
      </c>
      <c r="DK512" s="272">
        <v>42</v>
      </c>
      <c r="DL512" s="250">
        <v>745</v>
      </c>
      <c r="DM512" s="250">
        <v>467</v>
      </c>
      <c r="DN512" s="250">
        <v>37</v>
      </c>
      <c r="DO512" s="250">
        <v>1238</v>
      </c>
      <c r="DP512" s="250">
        <v>5083152</v>
      </c>
      <c r="DQ512" s="250">
        <v>6823</v>
      </c>
      <c r="DR512" s="250">
        <v>16505</v>
      </c>
      <c r="DS512" s="250">
        <v>3463212</v>
      </c>
      <c r="DT512" s="250">
        <v>7416</v>
      </c>
      <c r="DU512" s="250">
        <v>17149</v>
      </c>
      <c r="DV512" s="250">
        <v>284543</v>
      </c>
      <c r="DW512" s="250">
        <v>7690</v>
      </c>
      <c r="DX512" s="250">
        <v>17153</v>
      </c>
      <c r="DY512" s="250">
        <v>10941692</v>
      </c>
      <c r="DZ512" s="250">
        <v>8838</v>
      </c>
      <c r="EA512" s="250">
        <v>21573</v>
      </c>
      <c r="EB512" s="155"/>
      <c r="EC512" s="75">
        <f t="shared" si="1106"/>
        <v>8</v>
      </c>
      <c r="ED512" s="74">
        <f t="shared" si="1107"/>
        <v>2019</v>
      </c>
      <c r="EE512" s="165">
        <f t="shared" si="1108"/>
        <v>43678</v>
      </c>
      <c r="EF512" s="157">
        <f t="shared" si="1109"/>
        <v>31</v>
      </c>
      <c r="EG512" s="156"/>
      <c r="EH512" s="166">
        <f>IFERROR(HLOOKUP(EH$1,$H$5:$FY$1802,MATCH($A512,$A$5:$A$1802,0),0)*HLOOKUP(EH$2,$H$5:$FY$1802,MATCH($A512,$A$5:$A$1802,0),0),$H$2)</f>
        <v>67937</v>
      </c>
      <c r="EI512" s="166">
        <f>IFERROR(HLOOKUP(EI$1,$H$5:$FY$1802,MATCH($A512,$A$5:$A$1802,0),0)*HLOOKUP(EI$2,$H$5:$FY$1802,MATCH($A512,$A$5:$A$1802,0),0),$H$2)</f>
        <v>543496</v>
      </c>
      <c r="EJ512" s="166">
        <f>IFERROR(HLOOKUP(EJ$1,$H$5:$FY$1802,MATCH($A512,$A$5:$A$1802,0),0)*HLOOKUP(EJ$2,$H$5:$FY$1802,MATCH($A512,$A$5:$A$1802,0),0),$H$2)</f>
        <v>2309858</v>
      </c>
      <c r="EK512" s="166">
        <f>IFERROR(HLOOKUP(EK$1,$H$5:$FY$1802,MATCH($A512,$A$5:$A$1802,0),0)*HLOOKUP(EK$2,$H$5:$FY$1802,MATCH($A512,$A$5:$A$1802,0),0),$H$2)</f>
        <v>5978456</v>
      </c>
      <c r="EL512" s="166">
        <f>IFERROR(HLOOKUP(EL$1,$H$5:$FY$1802,MATCH($A512,$A$5:$A$1802,0),0)*HLOOKUP(EL$2,$H$5:$FY$1802,MATCH($A512,$A$5:$A$1802,0),0),$H$2)</f>
        <v>6169334</v>
      </c>
      <c r="EM512" s="166">
        <f>IFERROR(HLOOKUP(EM$1,$H$5:$FY$1802,MATCH($A512,$A$5:$A$1802,0),0)*HLOOKUP(EM$2,$H$5:$FY$1802,MATCH($A512,$A$5:$A$1802,0),0),$H$2)</f>
        <v>5800844</v>
      </c>
      <c r="EN512" s="166">
        <f>IFERROR(HLOOKUP(EN$1,$H$5:$FY$1802,MATCH($A512,$A$5:$A$1802,0),0)*HLOOKUP(EN$2,$H$5:$FY$1802,MATCH($A512,$A$5:$A$1802,0),0),$H$2)</f>
        <v>127989576</v>
      </c>
      <c r="EO512" s="166">
        <f>IFERROR(HLOOKUP(EO$1,$H$5:$FY$1802,MATCH($A512,$A$5:$A$1802,0),0)*HLOOKUP(EO$2,$H$5:$FY$1802,MATCH($A512,$A$5:$A$1802,0),0),$H$2)</f>
        <v>140485641</v>
      </c>
      <c r="EP512" s="166">
        <f>IFERROR(HLOOKUP(EP$1,$H$5:$FY$1802,MATCH($A512,$A$5:$A$1802,0),0)*HLOOKUP(EP$2,$H$5:$FY$1802,MATCH($A512,$A$5:$A$1802,0),0),$H$2)</f>
        <v>23412196</v>
      </c>
      <c r="EQ512" s="166" t="str">
        <f>IFERROR(HLOOKUP(EQ$1,$H$5:$FY$1802,MATCH($A512,$A$5:$A$1802,0),0)*HLOOKUP(EQ$2,$H$5:$FY$1802,MATCH($A512,$A$5:$A$1802,0),0),$H$2)</f>
        <v>-</v>
      </c>
      <c r="ER512" s="166" t="str">
        <f>IFERROR(HLOOKUP(ER$1,$H$5:$FY$1802,MATCH($A512,$A$5:$A$1802,0),0)*HLOOKUP(ER$2,$H$5:$FY$1802,MATCH($A512,$A$5:$A$1802,0),0),$H$2)</f>
        <v>-</v>
      </c>
      <c r="ES512" s="166" t="str">
        <f>IFERROR(HLOOKUP(ES$1,$H$5:$FY$1802,MATCH($A512,$A$5:$A$1802,0),0)*HLOOKUP(ES$2,$H$5:$FY$1802,MATCH($A512,$A$5:$A$1802,0),0),$H$2)</f>
        <v>-</v>
      </c>
      <c r="ET512" s="166" t="str">
        <f>IFERROR(HLOOKUP(ET$1,$H$5:$FY$1802,MATCH($A512,$A$5:$A$1802,0),0)*HLOOKUP(ET$2,$H$5:$FY$1802,MATCH($A512,$A$5:$A$1802,0),0),$H$2)</f>
        <v>-</v>
      </c>
      <c r="EU512" s="166" t="str">
        <f>IFERROR(HLOOKUP(EU$1,$H$5:$FY$1802,MATCH($A512,$A$5:$A$1802,0),0)*HLOOKUP(EU$2,$H$5:$FY$1802,MATCH($A512,$A$5:$A$1802,0),0),$H$2)</f>
        <v>-</v>
      </c>
      <c r="EV512" s="166" t="str">
        <f>IFERROR(HLOOKUP(EV$1,$H$5:$FY$1802,MATCH($A512,$A$5:$A$1802,0),0)*HLOOKUP(EV$2,$H$5:$FY$1802,MATCH($A512,$A$5:$A$1802,0),0),$H$2)</f>
        <v>-</v>
      </c>
      <c r="EW512" s="166" t="str">
        <f>IFERROR(HLOOKUP(EW$1,$H$5:$FY$1802,MATCH($A512,$A$5:$A$1802,0),0)*HLOOKUP(EW$2,$H$5:$FY$1802,MATCH($A512,$A$5:$A$1802,0),0),$H$2)</f>
        <v>-</v>
      </c>
      <c r="EX512" s="166" t="str">
        <f>IFERROR(HLOOKUP(EX$1,$H$5:$FY$1802,MATCH($A512,$A$5:$A$1802,0),0)*HLOOKUP(EX$2,$H$5:$FY$1802,MATCH($A512,$A$5:$A$1802,0),0),$H$2)</f>
        <v>-</v>
      </c>
      <c r="EY512" s="166" t="str">
        <f>IFERROR(HLOOKUP(EY$1,$H$5:$FY$1802,MATCH($A512,$A$5:$A$1802,0),0)*HLOOKUP(EY$2,$H$5:$FY$1802,MATCH($A512,$A$5:$A$1802,0),0),$H$2)</f>
        <v>-</v>
      </c>
      <c r="EZ512" s="166" t="str">
        <f>IFERROR(HLOOKUP(EZ$1,$H$5:$FY$1802,MATCH($A512,$A$5:$A$1802,0),0)*HLOOKUP(EZ$2,$H$5:$FY$1802,MATCH($A512,$A$5:$A$1802,0),0),$H$2)</f>
        <v>-</v>
      </c>
      <c r="FA512" s="166">
        <f>IFERROR(HLOOKUP(FA$1,$H$5:$FY$1802,MATCH($A512,$A$5:$A$1802,0),0)*HLOOKUP(FA$2,$H$5:$FY$1802,MATCH($A512,$A$5:$A$1802,0),0),$H$2)</f>
        <v>488852</v>
      </c>
      <c r="FB512" s="166">
        <f>IFERROR(HLOOKUP(FB$1,$H$5:$FY$1802,MATCH($A512,$A$5:$A$1802,0),0)*HLOOKUP(FB$2,$H$5:$FY$1802,MATCH($A512,$A$5:$A$1802,0),0),$H$2)</f>
        <v>272706</v>
      </c>
      <c r="FC512" s="166">
        <f>IFERROR(HLOOKUP(FC$1,$H$5:$FY$1802,MATCH($A512,$A$5:$A$1802,0),0)*HLOOKUP(FC$2,$H$5:$FY$1802,MATCH($A512,$A$5:$A$1802,0),0),$H$2)</f>
        <v>462264</v>
      </c>
      <c r="FD512" s="166">
        <f>IFERROR(HLOOKUP(FD$1,$H$5:$FY$1802,MATCH($A512,$A$5:$A$1802,0),0)*HLOOKUP(FD$2,$H$5:$FY$1802,MATCH($A512,$A$5:$A$1802,0),0),$H$2)</f>
        <v>12296225</v>
      </c>
      <c r="FE512" s="166">
        <f>IFERROR(HLOOKUP(FE$1,$H$5:$FY$1802,MATCH($A512,$A$5:$A$1802,0),0)*HLOOKUP(FE$2,$H$5:$FY$1802,MATCH($A512,$A$5:$A$1802,0),0),$H$2)</f>
        <v>8008583</v>
      </c>
      <c r="FF512" s="166">
        <f>IFERROR(HLOOKUP(FF$1,$H$5:$FY$1802,MATCH($A512,$A$5:$A$1802,0),0)*HLOOKUP(FF$2,$H$5:$FY$1802,MATCH($A512,$A$5:$A$1802,0),0),$H$2)</f>
        <v>634661</v>
      </c>
      <c r="FG512" s="166">
        <f>IFERROR(HLOOKUP(FG$1,$H$5:$FY$1802,MATCH($A512,$A$5:$A$1802,0),0)*HLOOKUP(FG$2,$H$5:$FY$1802,MATCH($A512,$A$5:$A$1802,0),0),$H$2)</f>
        <v>26707374</v>
      </c>
      <c r="FH512" s="152"/>
      <c r="FI512" s="405">
        <f t="shared" si="1110"/>
        <v>2.2854547994969958</v>
      </c>
      <c r="FJ512" s="405">
        <f t="shared" si="1110"/>
        <v>1.6365795724465557</v>
      </c>
      <c r="FK512" s="405">
        <f t="shared" si="1111"/>
        <v>2.2887817703768625</v>
      </c>
      <c r="FL512" s="405">
        <f t="shared" si="1112"/>
        <v>1.6652059596844873</v>
      </c>
      <c r="FM512" s="405">
        <f t="shared" si="1113"/>
        <v>1.5429215422981009</v>
      </c>
      <c r="FN512" s="405">
        <f t="shared" si="1114"/>
        <v>1.1220985996547095</v>
      </c>
      <c r="FO512" s="405">
        <f t="shared" si="1115"/>
        <v>1.8866142981829723</v>
      </c>
      <c r="FP512" s="405">
        <f t="shared" si="1116"/>
        <v>1.0779973022296279</v>
      </c>
      <c r="FQ512" s="405">
        <f t="shared" si="1117"/>
        <v>1.7915701713756369</v>
      </c>
      <c r="FR512" s="405">
        <f t="shared" si="1118"/>
        <v>1.0829087540528022</v>
      </c>
      <c r="FS512" s="65"/>
    </row>
    <row r="513" spans="1:175" ht="10.35" customHeight="1" x14ac:dyDescent="0.2">
      <c r="A513" s="74" t="str">
        <f t="shared" si="1105"/>
        <v>2019-20AUGUSTR1F</v>
      </c>
      <c r="B513" s="163" t="str">
        <f t="shared" si="1104"/>
        <v>2019-20</v>
      </c>
      <c r="C513" s="26" t="s">
        <v>827</v>
      </c>
      <c r="D513" s="163" t="str">
        <f>INDEX($FV$16:$FW$26,MATCH($F513,$FV$16:$FV$26,0),2)</f>
        <v>Y59</v>
      </c>
      <c r="E513" s="163" t="str">
        <f>VLOOKUP($D513,$FW$8:$FX$14,2,0)</f>
        <v>South East</v>
      </c>
      <c r="F513" s="271" t="s">
        <v>852</v>
      </c>
      <c r="G513" s="271" t="s">
        <v>873</v>
      </c>
      <c r="H513" s="272">
        <v>2987</v>
      </c>
      <c r="I513" s="272">
        <v>1707</v>
      </c>
      <c r="J513" s="272">
        <v>11521</v>
      </c>
      <c r="K513" s="272">
        <v>7</v>
      </c>
      <c r="L513" s="272">
        <v>1</v>
      </c>
      <c r="M513" s="272">
        <v>7</v>
      </c>
      <c r="N513" s="272">
        <v>36</v>
      </c>
      <c r="O513" s="272">
        <v>109</v>
      </c>
      <c r="P513" s="272" t="s">
        <v>44</v>
      </c>
      <c r="Q513" s="272" t="s">
        <v>44</v>
      </c>
      <c r="R513" s="272" t="s">
        <v>44</v>
      </c>
      <c r="S513" s="272" t="s">
        <v>44</v>
      </c>
      <c r="T513" s="272">
        <v>2003</v>
      </c>
      <c r="U513" s="272">
        <v>121</v>
      </c>
      <c r="V513" s="272">
        <v>78</v>
      </c>
      <c r="W513" s="272">
        <v>937</v>
      </c>
      <c r="X513" s="272">
        <v>599</v>
      </c>
      <c r="Y513" s="272">
        <v>36</v>
      </c>
      <c r="Z513" s="272">
        <v>94492</v>
      </c>
      <c r="AA513" s="272">
        <v>781</v>
      </c>
      <c r="AB513" s="272">
        <v>1235</v>
      </c>
      <c r="AC513" s="272">
        <v>83450</v>
      </c>
      <c r="AD513" s="272">
        <v>1070</v>
      </c>
      <c r="AE513" s="272">
        <v>1798</v>
      </c>
      <c r="AF513" s="272">
        <v>1574772</v>
      </c>
      <c r="AG513" s="272">
        <v>1681</v>
      </c>
      <c r="AH513" s="272">
        <v>3614</v>
      </c>
      <c r="AI513" s="272">
        <v>3323097</v>
      </c>
      <c r="AJ513" s="272">
        <v>5548</v>
      </c>
      <c r="AK513" s="272">
        <v>12141</v>
      </c>
      <c r="AL513" s="272">
        <v>254191</v>
      </c>
      <c r="AM513" s="272">
        <v>7061</v>
      </c>
      <c r="AN513" s="272">
        <v>14871</v>
      </c>
      <c r="AO513" s="272">
        <v>187</v>
      </c>
      <c r="AP513" s="272">
        <v>1</v>
      </c>
      <c r="AQ513" s="272">
        <v>26</v>
      </c>
      <c r="AR513" s="272">
        <v>33</v>
      </c>
      <c r="AS513" s="272">
        <v>10</v>
      </c>
      <c r="AT513" s="272">
        <v>150</v>
      </c>
      <c r="AU513" s="272">
        <v>0</v>
      </c>
      <c r="AV513" s="272">
        <v>1199</v>
      </c>
      <c r="AW513" s="272">
        <v>27</v>
      </c>
      <c r="AX513" s="272">
        <v>590</v>
      </c>
      <c r="AY513" s="272">
        <v>1816</v>
      </c>
      <c r="AZ513" s="272">
        <v>182</v>
      </c>
      <c r="BA513" s="272">
        <v>154</v>
      </c>
      <c r="BB513" s="272">
        <v>116</v>
      </c>
      <c r="BC513" s="272">
        <v>99</v>
      </c>
      <c r="BD513" s="272">
        <v>1074</v>
      </c>
      <c r="BE513" s="272">
        <v>982</v>
      </c>
      <c r="BF513" s="272">
        <v>743</v>
      </c>
      <c r="BG513" s="272">
        <v>642</v>
      </c>
      <c r="BH513" s="272">
        <v>38</v>
      </c>
      <c r="BI513" s="272">
        <v>36</v>
      </c>
      <c r="BJ513" s="272" t="s">
        <v>44</v>
      </c>
      <c r="BK513" s="272" t="s">
        <v>44</v>
      </c>
      <c r="BL513" s="272" t="s">
        <v>44</v>
      </c>
      <c r="BM513" s="272" t="s">
        <v>44</v>
      </c>
      <c r="BN513" s="272" t="s">
        <v>44</v>
      </c>
      <c r="BO513" s="272" t="s">
        <v>44</v>
      </c>
      <c r="BP513" s="272" t="s">
        <v>44</v>
      </c>
      <c r="BQ513" s="272" t="s">
        <v>44</v>
      </c>
      <c r="BR513" s="272" t="s">
        <v>44</v>
      </c>
      <c r="BS513" s="272" t="s">
        <v>44</v>
      </c>
      <c r="BT513" s="272" t="s">
        <v>44</v>
      </c>
      <c r="BU513" s="272" t="s">
        <v>44</v>
      </c>
      <c r="BV513" s="272" t="s">
        <v>44</v>
      </c>
      <c r="BW513" s="272" t="s">
        <v>44</v>
      </c>
      <c r="BX513" s="272" t="s">
        <v>44</v>
      </c>
      <c r="BY513" s="272" t="s">
        <v>44</v>
      </c>
      <c r="BZ513" s="272" t="s">
        <v>44</v>
      </c>
      <c r="CA513" s="272" t="s">
        <v>44</v>
      </c>
      <c r="CB513" s="272" t="s">
        <v>44</v>
      </c>
      <c r="CC513" s="272" t="s">
        <v>44</v>
      </c>
      <c r="CD513" s="272" t="s">
        <v>44</v>
      </c>
      <c r="CE513" s="272" t="s">
        <v>44</v>
      </c>
      <c r="CF513" s="272" t="s">
        <v>44</v>
      </c>
      <c r="CG513" s="272" t="s">
        <v>44</v>
      </c>
      <c r="CH513" s="272" t="s">
        <v>44</v>
      </c>
      <c r="CI513" s="272" t="s">
        <v>44</v>
      </c>
      <c r="CJ513" s="272" t="s">
        <v>44</v>
      </c>
      <c r="CK513" s="272" t="s">
        <v>44</v>
      </c>
      <c r="CL513" s="272" t="s">
        <v>44</v>
      </c>
      <c r="CM513" s="272" t="s">
        <v>44</v>
      </c>
      <c r="CN513" s="272" t="s">
        <v>44</v>
      </c>
      <c r="CO513" s="272" t="s">
        <v>44</v>
      </c>
      <c r="CP513" s="272" t="s">
        <v>44</v>
      </c>
      <c r="CQ513" s="272" t="s">
        <v>44</v>
      </c>
      <c r="CR513" s="272" t="s">
        <v>44</v>
      </c>
      <c r="CS513" s="272" t="s">
        <v>44</v>
      </c>
      <c r="CT513" s="272" t="s">
        <v>44</v>
      </c>
      <c r="CU513" s="272" t="s">
        <v>44</v>
      </c>
      <c r="CV513" s="272" t="s">
        <v>44</v>
      </c>
      <c r="CW513" s="272" t="s">
        <v>44</v>
      </c>
      <c r="CX513" s="272">
        <v>5</v>
      </c>
      <c r="CY513" s="272">
        <v>2311</v>
      </c>
      <c r="CZ513" s="272">
        <v>462</v>
      </c>
      <c r="DA513" s="272">
        <v>651</v>
      </c>
      <c r="DB513" s="272">
        <v>93</v>
      </c>
      <c r="DC513" s="272">
        <v>4266</v>
      </c>
      <c r="DD513" s="272">
        <v>46</v>
      </c>
      <c r="DE513" s="272">
        <v>84</v>
      </c>
      <c r="DF513" s="272">
        <v>0</v>
      </c>
      <c r="DG513" s="272">
        <v>0</v>
      </c>
      <c r="DH513" s="272">
        <v>0</v>
      </c>
      <c r="DI513" s="272">
        <v>0</v>
      </c>
      <c r="DJ513" s="272">
        <v>0</v>
      </c>
      <c r="DK513" s="272">
        <v>0</v>
      </c>
      <c r="DL513" s="250">
        <v>1</v>
      </c>
      <c r="DM513" s="250">
        <v>86</v>
      </c>
      <c r="DN513" s="250">
        <v>0</v>
      </c>
      <c r="DO513" s="250">
        <v>36</v>
      </c>
      <c r="DP513" s="250">
        <v>972</v>
      </c>
      <c r="DQ513" s="250">
        <v>972</v>
      </c>
      <c r="DR513" s="250">
        <v>972</v>
      </c>
      <c r="DS513" s="250">
        <v>633530</v>
      </c>
      <c r="DT513" s="250">
        <v>7367</v>
      </c>
      <c r="DU513" s="250">
        <v>14164</v>
      </c>
      <c r="DV513" s="250">
        <v>0</v>
      </c>
      <c r="DW513" s="250">
        <v>0</v>
      </c>
      <c r="DX513" s="250">
        <v>0</v>
      </c>
      <c r="DY513" s="250">
        <v>265054</v>
      </c>
      <c r="DZ513" s="250">
        <v>7363</v>
      </c>
      <c r="EA513" s="250">
        <v>17305</v>
      </c>
      <c r="EB513" s="155"/>
      <c r="EC513" s="75">
        <f t="shared" si="1106"/>
        <v>8</v>
      </c>
      <c r="ED513" s="74">
        <f t="shared" si="1107"/>
        <v>2019</v>
      </c>
      <c r="EE513" s="165">
        <f t="shared" si="1108"/>
        <v>43678</v>
      </c>
      <c r="EF513" s="157">
        <f t="shared" si="1109"/>
        <v>31</v>
      </c>
      <c r="EG513" s="156"/>
      <c r="EH513" s="166">
        <f>IFERROR(HLOOKUP(EH$1,$H$5:$FY$1802,MATCH($A513,$A$5:$A$1802,0),0)*HLOOKUP(EH$2,$H$5:$FY$1802,MATCH($A513,$A$5:$A$1802,0),0),$H$2)</f>
        <v>1707</v>
      </c>
      <c r="EI513" s="166">
        <f>IFERROR(HLOOKUP(EI$1,$H$5:$FY$1802,MATCH($A513,$A$5:$A$1802,0),0)*HLOOKUP(EI$2,$H$5:$FY$1802,MATCH($A513,$A$5:$A$1802,0),0),$H$2)</f>
        <v>11949</v>
      </c>
      <c r="EJ513" s="166">
        <f>IFERROR(HLOOKUP(EJ$1,$H$5:$FY$1802,MATCH($A513,$A$5:$A$1802,0),0)*HLOOKUP(EJ$2,$H$5:$FY$1802,MATCH($A513,$A$5:$A$1802,0),0),$H$2)</f>
        <v>61452</v>
      </c>
      <c r="EK513" s="166">
        <f>IFERROR(HLOOKUP(EK$1,$H$5:$FY$1802,MATCH($A513,$A$5:$A$1802,0),0)*HLOOKUP(EK$2,$H$5:$FY$1802,MATCH($A513,$A$5:$A$1802,0),0),$H$2)</f>
        <v>186063</v>
      </c>
      <c r="EL513" s="166">
        <f>IFERROR(HLOOKUP(EL$1,$H$5:$FY$1802,MATCH($A513,$A$5:$A$1802,0),0)*HLOOKUP(EL$2,$H$5:$FY$1802,MATCH($A513,$A$5:$A$1802,0),0),$H$2)</f>
        <v>149435</v>
      </c>
      <c r="EM513" s="166">
        <f>IFERROR(HLOOKUP(EM$1,$H$5:$FY$1802,MATCH($A513,$A$5:$A$1802,0),0)*HLOOKUP(EM$2,$H$5:$FY$1802,MATCH($A513,$A$5:$A$1802,0),0),$H$2)</f>
        <v>140244</v>
      </c>
      <c r="EN513" s="166">
        <f>IFERROR(HLOOKUP(EN$1,$H$5:$FY$1802,MATCH($A513,$A$5:$A$1802,0),0)*HLOOKUP(EN$2,$H$5:$FY$1802,MATCH($A513,$A$5:$A$1802,0),0),$H$2)</f>
        <v>3386318</v>
      </c>
      <c r="EO513" s="166">
        <f>IFERROR(HLOOKUP(EO$1,$H$5:$FY$1802,MATCH($A513,$A$5:$A$1802,0),0)*HLOOKUP(EO$2,$H$5:$FY$1802,MATCH($A513,$A$5:$A$1802,0),0),$H$2)</f>
        <v>7272459</v>
      </c>
      <c r="EP513" s="166">
        <f>IFERROR(HLOOKUP(EP$1,$H$5:$FY$1802,MATCH($A513,$A$5:$A$1802,0),0)*HLOOKUP(EP$2,$H$5:$FY$1802,MATCH($A513,$A$5:$A$1802,0),0),$H$2)</f>
        <v>535356</v>
      </c>
      <c r="EQ513" s="166" t="str">
        <f>IFERROR(HLOOKUP(EQ$1,$H$5:$FY$1802,MATCH($A513,$A$5:$A$1802,0),0)*HLOOKUP(EQ$2,$H$5:$FY$1802,MATCH($A513,$A$5:$A$1802,0),0),$H$2)</f>
        <v>-</v>
      </c>
      <c r="ER513" s="166" t="str">
        <f>IFERROR(HLOOKUP(ER$1,$H$5:$FY$1802,MATCH($A513,$A$5:$A$1802,0),0)*HLOOKUP(ER$2,$H$5:$FY$1802,MATCH($A513,$A$5:$A$1802,0),0),$H$2)</f>
        <v>-</v>
      </c>
      <c r="ES513" s="166" t="str">
        <f>IFERROR(HLOOKUP(ES$1,$H$5:$FY$1802,MATCH($A513,$A$5:$A$1802,0),0)*HLOOKUP(ES$2,$H$5:$FY$1802,MATCH($A513,$A$5:$A$1802,0),0),$H$2)</f>
        <v>-</v>
      </c>
      <c r="ET513" s="166" t="str">
        <f>IFERROR(HLOOKUP(ET$1,$H$5:$FY$1802,MATCH($A513,$A$5:$A$1802,0),0)*HLOOKUP(ET$2,$H$5:$FY$1802,MATCH($A513,$A$5:$A$1802,0),0),$H$2)</f>
        <v>-</v>
      </c>
      <c r="EU513" s="166" t="str">
        <f>IFERROR(HLOOKUP(EU$1,$H$5:$FY$1802,MATCH($A513,$A$5:$A$1802,0),0)*HLOOKUP(EU$2,$H$5:$FY$1802,MATCH($A513,$A$5:$A$1802,0),0),$H$2)</f>
        <v>-</v>
      </c>
      <c r="EV513" s="166" t="str">
        <f>IFERROR(HLOOKUP(EV$1,$H$5:$FY$1802,MATCH($A513,$A$5:$A$1802,0),0)*HLOOKUP(EV$2,$H$5:$FY$1802,MATCH($A513,$A$5:$A$1802,0),0),$H$2)</f>
        <v>-</v>
      </c>
      <c r="EW513" s="166" t="str">
        <f>IFERROR(HLOOKUP(EW$1,$H$5:$FY$1802,MATCH($A513,$A$5:$A$1802,0),0)*HLOOKUP(EW$2,$H$5:$FY$1802,MATCH($A513,$A$5:$A$1802,0),0),$H$2)</f>
        <v>-</v>
      </c>
      <c r="EX513" s="166" t="str">
        <f>IFERROR(HLOOKUP(EX$1,$H$5:$FY$1802,MATCH($A513,$A$5:$A$1802,0),0)*HLOOKUP(EX$2,$H$5:$FY$1802,MATCH($A513,$A$5:$A$1802,0),0),$H$2)</f>
        <v>-</v>
      </c>
      <c r="EY513" s="166" t="str">
        <f>IFERROR(HLOOKUP(EY$1,$H$5:$FY$1802,MATCH($A513,$A$5:$A$1802,0),0)*HLOOKUP(EY$2,$H$5:$FY$1802,MATCH($A513,$A$5:$A$1802,0),0),$H$2)</f>
        <v>-</v>
      </c>
      <c r="EZ513" s="166" t="str">
        <f>IFERROR(HLOOKUP(EZ$1,$H$5:$FY$1802,MATCH($A513,$A$5:$A$1802,0),0)*HLOOKUP(EZ$2,$H$5:$FY$1802,MATCH($A513,$A$5:$A$1802,0),0),$H$2)</f>
        <v>-</v>
      </c>
      <c r="FA513" s="166">
        <f>IFERROR(HLOOKUP(FA$1,$H$5:$FY$1802,MATCH($A513,$A$5:$A$1802,0),0)*HLOOKUP(FA$2,$H$5:$FY$1802,MATCH($A513,$A$5:$A$1802,0),0),$H$2)</f>
        <v>0</v>
      </c>
      <c r="FB513" s="166">
        <f>IFERROR(HLOOKUP(FB$1,$H$5:$FY$1802,MATCH($A513,$A$5:$A$1802,0),0)*HLOOKUP(FB$2,$H$5:$FY$1802,MATCH($A513,$A$5:$A$1802,0),0),$H$2)</f>
        <v>3255</v>
      </c>
      <c r="FC513" s="166">
        <f>IFERROR(HLOOKUP(FC$1,$H$5:$FY$1802,MATCH($A513,$A$5:$A$1802,0),0)*HLOOKUP(FC$2,$H$5:$FY$1802,MATCH($A513,$A$5:$A$1802,0),0),$H$2)</f>
        <v>7812</v>
      </c>
      <c r="FD513" s="166">
        <f>IFERROR(HLOOKUP(FD$1,$H$5:$FY$1802,MATCH($A513,$A$5:$A$1802,0),0)*HLOOKUP(FD$2,$H$5:$FY$1802,MATCH($A513,$A$5:$A$1802,0),0),$H$2)</f>
        <v>972</v>
      </c>
      <c r="FE513" s="166">
        <f>IFERROR(HLOOKUP(FE$1,$H$5:$FY$1802,MATCH($A513,$A$5:$A$1802,0),0)*HLOOKUP(FE$2,$H$5:$FY$1802,MATCH($A513,$A$5:$A$1802,0),0),$H$2)</f>
        <v>1218104</v>
      </c>
      <c r="FF513" s="166">
        <f>IFERROR(HLOOKUP(FF$1,$H$5:$FY$1802,MATCH($A513,$A$5:$A$1802,0),0)*HLOOKUP(FF$2,$H$5:$FY$1802,MATCH($A513,$A$5:$A$1802,0),0),$H$2)</f>
        <v>0</v>
      </c>
      <c r="FG513" s="166">
        <f>IFERROR(HLOOKUP(FG$1,$H$5:$FY$1802,MATCH($A513,$A$5:$A$1802,0),0)*HLOOKUP(FG$2,$H$5:$FY$1802,MATCH($A513,$A$5:$A$1802,0),0),$H$2)</f>
        <v>622980</v>
      </c>
      <c r="FH513" s="152"/>
      <c r="FI513" s="405">
        <f t="shared" si="1110"/>
        <v>1.5041322314049588</v>
      </c>
      <c r="FJ513" s="405">
        <f t="shared" si="1110"/>
        <v>1.2727272727272727</v>
      </c>
      <c r="FK513" s="405">
        <f t="shared" si="1111"/>
        <v>1.4871794871794872</v>
      </c>
      <c r="FL513" s="405">
        <f t="shared" si="1112"/>
        <v>1.2692307692307692</v>
      </c>
      <c r="FM513" s="405">
        <f t="shared" si="1113"/>
        <v>1.1462113127001068</v>
      </c>
      <c r="FN513" s="405">
        <f t="shared" si="1114"/>
        <v>1.048025613660619</v>
      </c>
      <c r="FO513" s="405">
        <f t="shared" si="1115"/>
        <v>1.2404006677796326</v>
      </c>
      <c r="FP513" s="405">
        <f t="shared" si="1116"/>
        <v>1.0717863105175292</v>
      </c>
      <c r="FQ513" s="405">
        <f t="shared" si="1117"/>
        <v>1.0555555555555556</v>
      </c>
      <c r="FR513" s="405">
        <f t="shared" si="1118"/>
        <v>1</v>
      </c>
      <c r="FS513" s="65"/>
    </row>
    <row r="514" spans="1:175" ht="10.35" customHeight="1" x14ac:dyDescent="0.2">
      <c r="A514" s="180" t="str">
        <f t="shared" si="1105"/>
        <v>2019-20AUGUSTRRU</v>
      </c>
      <c r="B514" s="182" t="str">
        <f t="shared" ref="B514:B577" si="1119">IF($C514="April",LEFT($B503,4)+1&amp;"-"&amp;RIGHT($B503,2)+1,$B503)</f>
        <v>2019-20</v>
      </c>
      <c r="C514" s="181" t="s">
        <v>827</v>
      </c>
      <c r="D514" s="182" t="str">
        <f>INDEX($FV$16:$FW$26,MATCH($F514,$FV$16:$FV$26,0),2)</f>
        <v>Y56</v>
      </c>
      <c r="E514" s="182" t="str">
        <f>VLOOKUP($D514,$FW$8:$FX$14,2,0)</f>
        <v>London</v>
      </c>
      <c r="F514" s="273" t="s">
        <v>855</v>
      </c>
      <c r="G514" s="273" t="s">
        <v>874</v>
      </c>
      <c r="H514" s="274">
        <v>167190</v>
      </c>
      <c r="I514" s="274">
        <v>133490</v>
      </c>
      <c r="J514" s="274">
        <v>2671430</v>
      </c>
      <c r="K514" s="274">
        <v>20</v>
      </c>
      <c r="L514" s="274">
        <v>0</v>
      </c>
      <c r="M514" s="274">
        <v>77</v>
      </c>
      <c r="N514" s="274">
        <v>129</v>
      </c>
      <c r="O514" s="274">
        <v>237</v>
      </c>
      <c r="P514" s="274" t="s">
        <v>44</v>
      </c>
      <c r="Q514" s="274" t="s">
        <v>44</v>
      </c>
      <c r="R514" s="274" t="s">
        <v>44</v>
      </c>
      <c r="S514" s="274" t="s">
        <v>44</v>
      </c>
      <c r="T514" s="274">
        <v>104593</v>
      </c>
      <c r="U514" s="274">
        <v>10303</v>
      </c>
      <c r="V514" s="274">
        <v>7454</v>
      </c>
      <c r="W514" s="274">
        <v>58357</v>
      </c>
      <c r="X514" s="274">
        <v>22150</v>
      </c>
      <c r="Y514" s="274">
        <v>2196</v>
      </c>
      <c r="Z514" s="274">
        <v>4076304</v>
      </c>
      <c r="AA514" s="274">
        <v>396</v>
      </c>
      <c r="AB514" s="274">
        <v>662</v>
      </c>
      <c r="AC514" s="274">
        <v>4978898</v>
      </c>
      <c r="AD514" s="274">
        <v>668</v>
      </c>
      <c r="AE514" s="274">
        <v>1160</v>
      </c>
      <c r="AF514" s="274">
        <v>64679962</v>
      </c>
      <c r="AG514" s="274">
        <v>1108</v>
      </c>
      <c r="AH514" s="274">
        <v>2259</v>
      </c>
      <c r="AI514" s="274">
        <v>73697409</v>
      </c>
      <c r="AJ514" s="274">
        <v>3327</v>
      </c>
      <c r="AK514" s="274">
        <v>7961</v>
      </c>
      <c r="AL514" s="274">
        <v>11574153</v>
      </c>
      <c r="AM514" s="274">
        <v>5271</v>
      </c>
      <c r="AN514" s="274">
        <v>12022</v>
      </c>
      <c r="AO514" s="274">
        <v>7127</v>
      </c>
      <c r="AP514" s="274">
        <v>177</v>
      </c>
      <c r="AQ514" s="274">
        <v>825</v>
      </c>
      <c r="AR514" s="274">
        <v>2466</v>
      </c>
      <c r="AS514" s="274">
        <v>241</v>
      </c>
      <c r="AT514" s="274">
        <v>5884</v>
      </c>
      <c r="AU514" s="274">
        <v>0</v>
      </c>
      <c r="AV514" s="274">
        <v>61653</v>
      </c>
      <c r="AW514" s="274">
        <v>6734</v>
      </c>
      <c r="AX514" s="274">
        <v>29079</v>
      </c>
      <c r="AY514" s="274">
        <v>97466</v>
      </c>
      <c r="AZ514" s="274">
        <v>26723</v>
      </c>
      <c r="BA514" s="274">
        <v>20749</v>
      </c>
      <c r="BB514" s="274">
        <v>19107</v>
      </c>
      <c r="BC514" s="274">
        <v>15116</v>
      </c>
      <c r="BD514" s="274">
        <v>85692</v>
      </c>
      <c r="BE514" s="274">
        <v>65413</v>
      </c>
      <c r="BF514" s="274">
        <v>34103</v>
      </c>
      <c r="BG514" s="274">
        <v>24853</v>
      </c>
      <c r="BH514" s="274">
        <v>3002</v>
      </c>
      <c r="BI514" s="274">
        <v>2334</v>
      </c>
      <c r="BJ514" s="274" t="s">
        <v>44</v>
      </c>
      <c r="BK514" s="274" t="s">
        <v>44</v>
      </c>
      <c r="BL514" s="274" t="s">
        <v>44</v>
      </c>
      <c r="BM514" s="274" t="s">
        <v>44</v>
      </c>
      <c r="BN514" s="274" t="s">
        <v>44</v>
      </c>
      <c r="BO514" s="274" t="s">
        <v>44</v>
      </c>
      <c r="BP514" s="274" t="s">
        <v>44</v>
      </c>
      <c r="BQ514" s="274" t="s">
        <v>44</v>
      </c>
      <c r="BR514" s="274" t="s">
        <v>44</v>
      </c>
      <c r="BS514" s="274" t="s">
        <v>44</v>
      </c>
      <c r="BT514" s="274" t="s">
        <v>44</v>
      </c>
      <c r="BU514" s="274" t="s">
        <v>44</v>
      </c>
      <c r="BV514" s="274" t="s">
        <v>44</v>
      </c>
      <c r="BW514" s="274" t="s">
        <v>44</v>
      </c>
      <c r="BX514" s="274" t="s">
        <v>44</v>
      </c>
      <c r="BY514" s="274" t="s">
        <v>44</v>
      </c>
      <c r="BZ514" s="274" t="s">
        <v>44</v>
      </c>
      <c r="CA514" s="274" t="s">
        <v>44</v>
      </c>
      <c r="CB514" s="274" t="s">
        <v>44</v>
      </c>
      <c r="CC514" s="274" t="s">
        <v>44</v>
      </c>
      <c r="CD514" s="274" t="s">
        <v>44</v>
      </c>
      <c r="CE514" s="274" t="s">
        <v>44</v>
      </c>
      <c r="CF514" s="274" t="s">
        <v>44</v>
      </c>
      <c r="CG514" s="274" t="s">
        <v>44</v>
      </c>
      <c r="CH514" s="274" t="s">
        <v>44</v>
      </c>
      <c r="CI514" s="274" t="s">
        <v>44</v>
      </c>
      <c r="CJ514" s="274" t="s">
        <v>44</v>
      </c>
      <c r="CK514" s="274" t="s">
        <v>44</v>
      </c>
      <c r="CL514" s="274" t="s">
        <v>44</v>
      </c>
      <c r="CM514" s="274" t="s">
        <v>44</v>
      </c>
      <c r="CN514" s="274" t="s">
        <v>44</v>
      </c>
      <c r="CO514" s="274" t="s">
        <v>44</v>
      </c>
      <c r="CP514" s="274" t="s">
        <v>44</v>
      </c>
      <c r="CQ514" s="274" t="s">
        <v>44</v>
      </c>
      <c r="CR514" s="274" t="s">
        <v>44</v>
      </c>
      <c r="CS514" s="274" t="s">
        <v>44</v>
      </c>
      <c r="CT514" s="274" t="s">
        <v>44</v>
      </c>
      <c r="CU514" s="274" t="s">
        <v>44</v>
      </c>
      <c r="CV514" s="274" t="s">
        <v>44</v>
      </c>
      <c r="CW514" s="274" t="s">
        <v>44</v>
      </c>
      <c r="CX514" s="274">
        <v>561</v>
      </c>
      <c r="CY514" s="274">
        <v>184053</v>
      </c>
      <c r="CZ514" s="274">
        <v>328</v>
      </c>
      <c r="DA514" s="274">
        <v>548</v>
      </c>
      <c r="DB514" s="274">
        <v>5395</v>
      </c>
      <c r="DC514" s="274">
        <v>429107</v>
      </c>
      <c r="DD514" s="274">
        <v>80</v>
      </c>
      <c r="DE514" s="274">
        <v>176</v>
      </c>
      <c r="DF514" s="274">
        <v>129</v>
      </c>
      <c r="DG514" s="274">
        <v>300151</v>
      </c>
      <c r="DH514" s="274">
        <v>2327</v>
      </c>
      <c r="DI514" s="274">
        <v>4626</v>
      </c>
      <c r="DJ514" s="274">
        <v>122</v>
      </c>
      <c r="DK514" s="274">
        <v>7</v>
      </c>
      <c r="DL514" s="251">
        <v>504</v>
      </c>
      <c r="DM514" s="251">
        <v>1353</v>
      </c>
      <c r="DN514" s="251">
        <v>41</v>
      </c>
      <c r="DO514" s="251">
        <v>1210</v>
      </c>
      <c r="DP514" s="251">
        <v>3066602</v>
      </c>
      <c r="DQ514" s="251">
        <v>6085</v>
      </c>
      <c r="DR514" s="251">
        <v>12627</v>
      </c>
      <c r="DS514" s="251">
        <v>10343147</v>
      </c>
      <c r="DT514" s="251">
        <v>7645</v>
      </c>
      <c r="DU514" s="251">
        <v>15625</v>
      </c>
      <c r="DV514" s="251">
        <v>314583</v>
      </c>
      <c r="DW514" s="251">
        <v>7673</v>
      </c>
      <c r="DX514" s="251">
        <v>12791</v>
      </c>
      <c r="DY514" s="251">
        <v>11078735</v>
      </c>
      <c r="DZ514" s="251">
        <v>9156</v>
      </c>
      <c r="EA514" s="251">
        <v>16977</v>
      </c>
      <c r="EB514" s="183"/>
      <c r="EC514" s="184">
        <f t="shared" si="1106"/>
        <v>8</v>
      </c>
      <c r="ED514" s="180">
        <f t="shared" si="1107"/>
        <v>2019</v>
      </c>
      <c r="EE514" s="185">
        <f t="shared" si="1108"/>
        <v>43678</v>
      </c>
      <c r="EF514" s="186">
        <f t="shared" si="1109"/>
        <v>31</v>
      </c>
      <c r="EG514" s="187"/>
      <c r="EH514" s="188">
        <f>IFERROR(HLOOKUP(EH$1,$H$5:$FY$1802,MATCH($A514,$A$5:$A$1802,0),0)*HLOOKUP(EH$2,$H$5:$FY$1802,MATCH($A514,$A$5:$A$1802,0),0),$H$2)</f>
        <v>0</v>
      </c>
      <c r="EI514" s="188">
        <f>IFERROR(HLOOKUP(EI$1,$H$5:$FY$1802,MATCH($A514,$A$5:$A$1802,0),0)*HLOOKUP(EI$2,$H$5:$FY$1802,MATCH($A514,$A$5:$A$1802,0),0),$H$2)</f>
        <v>10278730</v>
      </c>
      <c r="EJ514" s="188">
        <f>IFERROR(HLOOKUP(EJ$1,$H$5:$FY$1802,MATCH($A514,$A$5:$A$1802,0),0)*HLOOKUP(EJ$2,$H$5:$FY$1802,MATCH($A514,$A$5:$A$1802,0),0),$H$2)</f>
        <v>17220210</v>
      </c>
      <c r="EK514" s="188">
        <f>IFERROR(HLOOKUP(EK$1,$H$5:$FY$1802,MATCH($A514,$A$5:$A$1802,0),0)*HLOOKUP(EK$2,$H$5:$FY$1802,MATCH($A514,$A$5:$A$1802,0),0),$H$2)</f>
        <v>31637130</v>
      </c>
      <c r="EL514" s="188">
        <f>IFERROR(HLOOKUP(EL$1,$H$5:$FY$1802,MATCH($A514,$A$5:$A$1802,0),0)*HLOOKUP(EL$2,$H$5:$FY$1802,MATCH($A514,$A$5:$A$1802,0),0),$H$2)</f>
        <v>6820586</v>
      </c>
      <c r="EM514" s="188">
        <f>IFERROR(HLOOKUP(EM$1,$H$5:$FY$1802,MATCH($A514,$A$5:$A$1802,0),0)*HLOOKUP(EM$2,$H$5:$FY$1802,MATCH($A514,$A$5:$A$1802,0),0),$H$2)</f>
        <v>8646640</v>
      </c>
      <c r="EN514" s="188">
        <f>IFERROR(HLOOKUP(EN$1,$H$5:$FY$1802,MATCH($A514,$A$5:$A$1802,0),0)*HLOOKUP(EN$2,$H$5:$FY$1802,MATCH($A514,$A$5:$A$1802,0),0),$H$2)</f>
        <v>131828463</v>
      </c>
      <c r="EO514" s="188">
        <f>IFERROR(HLOOKUP(EO$1,$H$5:$FY$1802,MATCH($A514,$A$5:$A$1802,0),0)*HLOOKUP(EO$2,$H$5:$FY$1802,MATCH($A514,$A$5:$A$1802,0),0),$H$2)</f>
        <v>176336150</v>
      </c>
      <c r="EP514" s="188">
        <f>IFERROR(HLOOKUP(EP$1,$H$5:$FY$1802,MATCH($A514,$A$5:$A$1802,0),0)*HLOOKUP(EP$2,$H$5:$FY$1802,MATCH($A514,$A$5:$A$1802,0),0),$H$2)</f>
        <v>26400312</v>
      </c>
      <c r="EQ514" s="188" t="str">
        <f>IFERROR(HLOOKUP(EQ$1,$H$5:$FY$1802,MATCH($A514,$A$5:$A$1802,0),0)*HLOOKUP(EQ$2,$H$5:$FY$1802,MATCH($A514,$A$5:$A$1802,0),0),$H$2)</f>
        <v>-</v>
      </c>
      <c r="ER514" s="188" t="str">
        <f>IFERROR(HLOOKUP(ER$1,$H$5:$FY$1802,MATCH($A514,$A$5:$A$1802,0),0)*HLOOKUP(ER$2,$H$5:$FY$1802,MATCH($A514,$A$5:$A$1802,0),0),$H$2)</f>
        <v>-</v>
      </c>
      <c r="ES514" s="188" t="str">
        <f>IFERROR(HLOOKUP(ES$1,$H$5:$FY$1802,MATCH($A514,$A$5:$A$1802,0),0)*HLOOKUP(ES$2,$H$5:$FY$1802,MATCH($A514,$A$5:$A$1802,0),0),$H$2)</f>
        <v>-</v>
      </c>
      <c r="ET514" s="188" t="str">
        <f>IFERROR(HLOOKUP(ET$1,$H$5:$FY$1802,MATCH($A514,$A$5:$A$1802,0),0)*HLOOKUP(ET$2,$H$5:$FY$1802,MATCH($A514,$A$5:$A$1802,0),0),$H$2)</f>
        <v>-</v>
      </c>
      <c r="EU514" s="188" t="str">
        <f>IFERROR(HLOOKUP(EU$1,$H$5:$FY$1802,MATCH($A514,$A$5:$A$1802,0),0)*HLOOKUP(EU$2,$H$5:$FY$1802,MATCH($A514,$A$5:$A$1802,0),0),$H$2)</f>
        <v>-</v>
      </c>
      <c r="EV514" s="188" t="str">
        <f>IFERROR(HLOOKUP(EV$1,$H$5:$FY$1802,MATCH($A514,$A$5:$A$1802,0),0)*HLOOKUP(EV$2,$H$5:$FY$1802,MATCH($A514,$A$5:$A$1802,0),0),$H$2)</f>
        <v>-</v>
      </c>
      <c r="EW514" s="188" t="str">
        <f>IFERROR(HLOOKUP(EW$1,$H$5:$FY$1802,MATCH($A514,$A$5:$A$1802,0),0)*HLOOKUP(EW$2,$H$5:$FY$1802,MATCH($A514,$A$5:$A$1802,0),0),$H$2)</f>
        <v>-</v>
      </c>
      <c r="EX514" s="188" t="str">
        <f>IFERROR(HLOOKUP(EX$1,$H$5:$FY$1802,MATCH($A514,$A$5:$A$1802,0),0)*HLOOKUP(EX$2,$H$5:$FY$1802,MATCH($A514,$A$5:$A$1802,0),0),$H$2)</f>
        <v>-</v>
      </c>
      <c r="EY514" s="188" t="str">
        <f>IFERROR(HLOOKUP(EY$1,$H$5:$FY$1802,MATCH($A514,$A$5:$A$1802,0),0)*HLOOKUP(EY$2,$H$5:$FY$1802,MATCH($A514,$A$5:$A$1802,0),0),$H$2)</f>
        <v>-</v>
      </c>
      <c r="EZ514" s="188" t="str">
        <f>IFERROR(HLOOKUP(EZ$1,$H$5:$FY$1802,MATCH($A514,$A$5:$A$1802,0),0)*HLOOKUP(EZ$2,$H$5:$FY$1802,MATCH($A514,$A$5:$A$1802,0),0),$H$2)</f>
        <v>-</v>
      </c>
      <c r="FA514" s="188">
        <f>IFERROR(HLOOKUP(FA$1,$H$5:$FY$1802,MATCH($A514,$A$5:$A$1802,0),0)*HLOOKUP(FA$2,$H$5:$FY$1802,MATCH($A514,$A$5:$A$1802,0),0),$H$2)</f>
        <v>596754</v>
      </c>
      <c r="FB514" s="188">
        <f>IFERROR(HLOOKUP(FB$1,$H$5:$FY$1802,MATCH($A514,$A$5:$A$1802,0),0)*HLOOKUP(FB$2,$H$5:$FY$1802,MATCH($A514,$A$5:$A$1802,0),0),$H$2)</f>
        <v>307428</v>
      </c>
      <c r="FC514" s="188">
        <f>IFERROR(HLOOKUP(FC$1,$H$5:$FY$1802,MATCH($A514,$A$5:$A$1802,0),0)*HLOOKUP(FC$2,$H$5:$FY$1802,MATCH($A514,$A$5:$A$1802,0),0),$H$2)</f>
        <v>949520</v>
      </c>
      <c r="FD514" s="188">
        <f>IFERROR(HLOOKUP(FD$1,$H$5:$FY$1802,MATCH($A514,$A$5:$A$1802,0),0)*HLOOKUP(FD$2,$H$5:$FY$1802,MATCH($A514,$A$5:$A$1802,0),0),$H$2)</f>
        <v>6364008</v>
      </c>
      <c r="FE514" s="188">
        <f>IFERROR(HLOOKUP(FE$1,$H$5:$FY$1802,MATCH($A514,$A$5:$A$1802,0),0)*HLOOKUP(FE$2,$H$5:$FY$1802,MATCH($A514,$A$5:$A$1802,0),0),$H$2)</f>
        <v>21140625</v>
      </c>
      <c r="FF514" s="188">
        <f>IFERROR(HLOOKUP(FF$1,$H$5:$FY$1802,MATCH($A514,$A$5:$A$1802,0),0)*HLOOKUP(FF$2,$H$5:$FY$1802,MATCH($A514,$A$5:$A$1802,0),0),$H$2)</f>
        <v>524431</v>
      </c>
      <c r="FG514" s="188">
        <f>IFERROR(HLOOKUP(FG$1,$H$5:$FY$1802,MATCH($A514,$A$5:$A$1802,0),0)*HLOOKUP(FG$2,$H$5:$FY$1802,MATCH($A514,$A$5:$A$1802,0),0),$H$2)</f>
        <v>20542170</v>
      </c>
      <c r="FH514" s="189"/>
      <c r="FI514" s="406">
        <f t="shared" si="1110"/>
        <v>2.5937105697369698</v>
      </c>
      <c r="FJ514" s="406">
        <f t="shared" si="1110"/>
        <v>2.0138794525866253</v>
      </c>
      <c r="FK514" s="406">
        <f t="shared" si="1111"/>
        <v>2.563321706466327</v>
      </c>
      <c r="FL514" s="406">
        <f t="shared" si="1112"/>
        <v>2.0279044808156694</v>
      </c>
      <c r="FM514" s="406">
        <f t="shared" si="1113"/>
        <v>1.4684099593879054</v>
      </c>
      <c r="FN514" s="406">
        <f t="shared" si="1114"/>
        <v>1.120910944702435</v>
      </c>
      <c r="FO514" s="406">
        <f t="shared" si="1115"/>
        <v>1.5396388261851015</v>
      </c>
      <c r="FP514" s="406">
        <f t="shared" si="1116"/>
        <v>1.1220316027088035</v>
      </c>
      <c r="FQ514" s="406">
        <f t="shared" si="1117"/>
        <v>1.3670309653916211</v>
      </c>
      <c r="FR514" s="406">
        <f t="shared" si="1118"/>
        <v>1.0628415300546448</v>
      </c>
      <c r="FS514" s="410"/>
    </row>
    <row r="515" spans="1:175" ht="10.35" customHeight="1" x14ac:dyDescent="0.2">
      <c r="A515" s="74" t="str">
        <f t="shared" si="1105"/>
        <v>2019-20AUGUSTRX6</v>
      </c>
      <c r="B515" s="163" t="str">
        <f t="shared" si="1119"/>
        <v>2019-20</v>
      </c>
      <c r="C515" s="26" t="s">
        <v>827</v>
      </c>
      <c r="D515" s="163" t="str">
        <f>INDEX($FV$16:$FW$26,MATCH($F515,$FV$16:$FV$26,0),2)</f>
        <v>Y63</v>
      </c>
      <c r="E515" s="163" t="str">
        <f>VLOOKUP($D515,$FW$8:$FX$14,2,0)</f>
        <v>North East and Yorkshire</v>
      </c>
      <c r="F515" s="271" t="s">
        <v>857</v>
      </c>
      <c r="G515" s="271" t="s">
        <v>875</v>
      </c>
      <c r="H515" s="272">
        <v>47513</v>
      </c>
      <c r="I515" s="272">
        <v>32335</v>
      </c>
      <c r="J515" s="272">
        <v>131391</v>
      </c>
      <c r="K515" s="272">
        <v>4</v>
      </c>
      <c r="L515" s="272">
        <v>1</v>
      </c>
      <c r="M515" s="272">
        <v>8</v>
      </c>
      <c r="N515" s="272">
        <v>15</v>
      </c>
      <c r="O515" s="272">
        <v>36</v>
      </c>
      <c r="P515" s="272" t="s">
        <v>44</v>
      </c>
      <c r="Q515" s="272" t="s">
        <v>44</v>
      </c>
      <c r="R515" s="272" t="s">
        <v>44</v>
      </c>
      <c r="S515" s="272" t="s">
        <v>44</v>
      </c>
      <c r="T515" s="272">
        <v>34538</v>
      </c>
      <c r="U515" s="272">
        <v>2581</v>
      </c>
      <c r="V515" s="272">
        <v>1702</v>
      </c>
      <c r="W515" s="272">
        <v>19753</v>
      </c>
      <c r="X515" s="272">
        <v>7898</v>
      </c>
      <c r="Y515" s="272">
        <v>432</v>
      </c>
      <c r="Z515" s="272">
        <v>1014840</v>
      </c>
      <c r="AA515" s="272">
        <v>393</v>
      </c>
      <c r="AB515" s="272">
        <v>677</v>
      </c>
      <c r="AC515" s="272">
        <v>821132</v>
      </c>
      <c r="AD515" s="272">
        <v>482</v>
      </c>
      <c r="AE515" s="272">
        <v>838</v>
      </c>
      <c r="AF515" s="272">
        <v>32390845</v>
      </c>
      <c r="AG515" s="272">
        <v>1640</v>
      </c>
      <c r="AH515" s="272">
        <v>3456</v>
      </c>
      <c r="AI515" s="272">
        <v>43122272</v>
      </c>
      <c r="AJ515" s="272">
        <v>5460</v>
      </c>
      <c r="AK515" s="272">
        <v>13468</v>
      </c>
      <c r="AL515" s="272">
        <v>2199891</v>
      </c>
      <c r="AM515" s="272">
        <v>5092</v>
      </c>
      <c r="AN515" s="272">
        <v>12802</v>
      </c>
      <c r="AO515" s="272">
        <v>1621</v>
      </c>
      <c r="AP515" s="272">
        <v>44</v>
      </c>
      <c r="AQ515" s="272">
        <v>217</v>
      </c>
      <c r="AR515" s="272">
        <v>2496</v>
      </c>
      <c r="AS515" s="272">
        <v>90</v>
      </c>
      <c r="AT515" s="272">
        <v>1270</v>
      </c>
      <c r="AU515" s="272">
        <v>0</v>
      </c>
      <c r="AV515" s="272">
        <v>19828</v>
      </c>
      <c r="AW515" s="272">
        <v>3621</v>
      </c>
      <c r="AX515" s="272">
        <v>9468</v>
      </c>
      <c r="AY515" s="272">
        <v>32917</v>
      </c>
      <c r="AZ515" s="272">
        <v>4793</v>
      </c>
      <c r="BA515" s="272">
        <v>3905</v>
      </c>
      <c r="BB515" s="272">
        <v>3141</v>
      </c>
      <c r="BC515" s="272">
        <v>2570</v>
      </c>
      <c r="BD515" s="272">
        <v>25680</v>
      </c>
      <c r="BE515" s="272">
        <v>21859</v>
      </c>
      <c r="BF515" s="272">
        <v>11555</v>
      </c>
      <c r="BG515" s="272">
        <v>7784</v>
      </c>
      <c r="BH515" s="272">
        <v>681</v>
      </c>
      <c r="BI515" s="272">
        <v>420</v>
      </c>
      <c r="BJ515" s="272" t="s">
        <v>44</v>
      </c>
      <c r="BK515" s="272" t="s">
        <v>44</v>
      </c>
      <c r="BL515" s="272" t="s">
        <v>44</v>
      </c>
      <c r="BM515" s="272" t="s">
        <v>44</v>
      </c>
      <c r="BN515" s="272" t="s">
        <v>44</v>
      </c>
      <c r="BO515" s="272" t="s">
        <v>44</v>
      </c>
      <c r="BP515" s="272" t="s">
        <v>44</v>
      </c>
      <c r="BQ515" s="272" t="s">
        <v>44</v>
      </c>
      <c r="BR515" s="272" t="s">
        <v>44</v>
      </c>
      <c r="BS515" s="272" t="s">
        <v>44</v>
      </c>
      <c r="BT515" s="272" t="s">
        <v>44</v>
      </c>
      <c r="BU515" s="272" t="s">
        <v>44</v>
      </c>
      <c r="BV515" s="272" t="s">
        <v>44</v>
      </c>
      <c r="BW515" s="272" t="s">
        <v>44</v>
      </c>
      <c r="BX515" s="272" t="s">
        <v>44</v>
      </c>
      <c r="BY515" s="272" t="s">
        <v>44</v>
      </c>
      <c r="BZ515" s="272" t="s">
        <v>44</v>
      </c>
      <c r="CA515" s="272" t="s">
        <v>44</v>
      </c>
      <c r="CB515" s="272" t="s">
        <v>44</v>
      </c>
      <c r="CC515" s="272" t="s">
        <v>44</v>
      </c>
      <c r="CD515" s="272" t="s">
        <v>44</v>
      </c>
      <c r="CE515" s="272" t="s">
        <v>44</v>
      </c>
      <c r="CF515" s="272" t="s">
        <v>44</v>
      </c>
      <c r="CG515" s="272" t="s">
        <v>44</v>
      </c>
      <c r="CH515" s="272" t="s">
        <v>44</v>
      </c>
      <c r="CI515" s="272" t="s">
        <v>44</v>
      </c>
      <c r="CJ515" s="272" t="s">
        <v>44</v>
      </c>
      <c r="CK515" s="272" t="s">
        <v>44</v>
      </c>
      <c r="CL515" s="272" t="s">
        <v>44</v>
      </c>
      <c r="CM515" s="272" t="s">
        <v>44</v>
      </c>
      <c r="CN515" s="272" t="s">
        <v>44</v>
      </c>
      <c r="CO515" s="272" t="s">
        <v>44</v>
      </c>
      <c r="CP515" s="272" t="s">
        <v>44</v>
      </c>
      <c r="CQ515" s="272" t="s">
        <v>44</v>
      </c>
      <c r="CR515" s="272" t="s">
        <v>44</v>
      </c>
      <c r="CS515" s="272" t="s">
        <v>44</v>
      </c>
      <c r="CT515" s="272" t="s">
        <v>44</v>
      </c>
      <c r="CU515" s="272" t="s">
        <v>44</v>
      </c>
      <c r="CV515" s="272" t="s">
        <v>44</v>
      </c>
      <c r="CW515" s="272" t="s">
        <v>44</v>
      </c>
      <c r="CX515" s="272">
        <v>78</v>
      </c>
      <c r="CY515" s="272">
        <v>38421</v>
      </c>
      <c r="CZ515" s="272">
        <v>493</v>
      </c>
      <c r="DA515" s="272">
        <v>837</v>
      </c>
      <c r="DB515" s="272">
        <v>1605</v>
      </c>
      <c r="DC515" s="272">
        <v>46533</v>
      </c>
      <c r="DD515" s="272">
        <v>29</v>
      </c>
      <c r="DE515" s="272">
        <v>55</v>
      </c>
      <c r="DF515" s="272">
        <v>0</v>
      </c>
      <c r="DG515" s="272">
        <v>0</v>
      </c>
      <c r="DH515" s="272">
        <v>0</v>
      </c>
      <c r="DI515" s="272">
        <v>0</v>
      </c>
      <c r="DJ515" s="272">
        <v>0</v>
      </c>
      <c r="DK515" s="272">
        <v>0</v>
      </c>
      <c r="DL515" s="250">
        <v>0</v>
      </c>
      <c r="DM515" s="250">
        <v>1074</v>
      </c>
      <c r="DN515" s="250">
        <v>0</v>
      </c>
      <c r="DO515" s="250">
        <v>1134</v>
      </c>
      <c r="DP515" s="250">
        <v>0</v>
      </c>
      <c r="DQ515" s="250">
        <v>0</v>
      </c>
      <c r="DR515" s="250">
        <v>0</v>
      </c>
      <c r="DS515" s="250">
        <v>6962774</v>
      </c>
      <c r="DT515" s="250">
        <v>6483</v>
      </c>
      <c r="DU515" s="250">
        <v>12802</v>
      </c>
      <c r="DV515" s="250">
        <v>0</v>
      </c>
      <c r="DW515" s="250">
        <v>0</v>
      </c>
      <c r="DX515" s="250">
        <v>0</v>
      </c>
      <c r="DY515" s="250">
        <v>10108509</v>
      </c>
      <c r="DZ515" s="250">
        <v>8914</v>
      </c>
      <c r="EA515" s="250">
        <v>17515</v>
      </c>
      <c r="EB515" s="155"/>
      <c r="EC515" s="75">
        <f t="shared" si="1106"/>
        <v>8</v>
      </c>
      <c r="ED515" s="74">
        <f t="shared" si="1107"/>
        <v>2019</v>
      </c>
      <c r="EE515" s="165">
        <f t="shared" si="1108"/>
        <v>43678</v>
      </c>
      <c r="EF515" s="157">
        <f t="shared" si="1109"/>
        <v>31</v>
      </c>
      <c r="EG515" s="156"/>
      <c r="EH515" s="166">
        <f>IFERROR(HLOOKUP(EH$1,$H$5:$FY$1802,MATCH($A515,$A$5:$A$1802,0),0)*HLOOKUP(EH$2,$H$5:$FY$1802,MATCH($A515,$A$5:$A$1802,0),0),$H$2)</f>
        <v>32335</v>
      </c>
      <c r="EI515" s="166">
        <f>IFERROR(HLOOKUP(EI$1,$H$5:$FY$1802,MATCH($A515,$A$5:$A$1802,0),0)*HLOOKUP(EI$2,$H$5:$FY$1802,MATCH($A515,$A$5:$A$1802,0),0),$H$2)</f>
        <v>258680</v>
      </c>
      <c r="EJ515" s="166">
        <f>IFERROR(HLOOKUP(EJ$1,$H$5:$FY$1802,MATCH($A515,$A$5:$A$1802,0),0)*HLOOKUP(EJ$2,$H$5:$FY$1802,MATCH($A515,$A$5:$A$1802,0),0),$H$2)</f>
        <v>485025</v>
      </c>
      <c r="EK515" s="166">
        <f>IFERROR(HLOOKUP(EK$1,$H$5:$FY$1802,MATCH($A515,$A$5:$A$1802,0),0)*HLOOKUP(EK$2,$H$5:$FY$1802,MATCH($A515,$A$5:$A$1802,0),0),$H$2)</f>
        <v>1164060</v>
      </c>
      <c r="EL515" s="166">
        <f>IFERROR(HLOOKUP(EL$1,$H$5:$FY$1802,MATCH($A515,$A$5:$A$1802,0),0)*HLOOKUP(EL$2,$H$5:$FY$1802,MATCH($A515,$A$5:$A$1802,0),0),$H$2)</f>
        <v>1747337</v>
      </c>
      <c r="EM515" s="166">
        <f>IFERROR(HLOOKUP(EM$1,$H$5:$FY$1802,MATCH($A515,$A$5:$A$1802,0),0)*HLOOKUP(EM$2,$H$5:$FY$1802,MATCH($A515,$A$5:$A$1802,0),0),$H$2)</f>
        <v>1426276</v>
      </c>
      <c r="EN515" s="166">
        <f>IFERROR(HLOOKUP(EN$1,$H$5:$FY$1802,MATCH($A515,$A$5:$A$1802,0),0)*HLOOKUP(EN$2,$H$5:$FY$1802,MATCH($A515,$A$5:$A$1802,0),0),$H$2)</f>
        <v>68266368</v>
      </c>
      <c r="EO515" s="166">
        <f>IFERROR(HLOOKUP(EO$1,$H$5:$FY$1802,MATCH($A515,$A$5:$A$1802,0),0)*HLOOKUP(EO$2,$H$5:$FY$1802,MATCH($A515,$A$5:$A$1802,0),0),$H$2)</f>
        <v>106370264</v>
      </c>
      <c r="EP515" s="166">
        <f>IFERROR(HLOOKUP(EP$1,$H$5:$FY$1802,MATCH($A515,$A$5:$A$1802,0),0)*HLOOKUP(EP$2,$H$5:$FY$1802,MATCH($A515,$A$5:$A$1802,0),0),$H$2)</f>
        <v>5530464</v>
      </c>
      <c r="EQ515" s="166" t="str">
        <f>IFERROR(HLOOKUP(EQ$1,$H$5:$FY$1802,MATCH($A515,$A$5:$A$1802,0),0)*HLOOKUP(EQ$2,$H$5:$FY$1802,MATCH($A515,$A$5:$A$1802,0),0),$H$2)</f>
        <v>-</v>
      </c>
      <c r="ER515" s="166" t="str">
        <f>IFERROR(HLOOKUP(ER$1,$H$5:$FY$1802,MATCH($A515,$A$5:$A$1802,0),0)*HLOOKUP(ER$2,$H$5:$FY$1802,MATCH($A515,$A$5:$A$1802,0),0),$H$2)</f>
        <v>-</v>
      </c>
      <c r="ES515" s="166" t="str">
        <f>IFERROR(HLOOKUP(ES$1,$H$5:$FY$1802,MATCH($A515,$A$5:$A$1802,0),0)*HLOOKUP(ES$2,$H$5:$FY$1802,MATCH($A515,$A$5:$A$1802,0),0),$H$2)</f>
        <v>-</v>
      </c>
      <c r="ET515" s="166" t="str">
        <f>IFERROR(HLOOKUP(ET$1,$H$5:$FY$1802,MATCH($A515,$A$5:$A$1802,0),0)*HLOOKUP(ET$2,$H$5:$FY$1802,MATCH($A515,$A$5:$A$1802,0),0),$H$2)</f>
        <v>-</v>
      </c>
      <c r="EU515" s="166" t="str">
        <f>IFERROR(HLOOKUP(EU$1,$H$5:$FY$1802,MATCH($A515,$A$5:$A$1802,0),0)*HLOOKUP(EU$2,$H$5:$FY$1802,MATCH($A515,$A$5:$A$1802,0),0),$H$2)</f>
        <v>-</v>
      </c>
      <c r="EV515" s="166" t="str">
        <f>IFERROR(HLOOKUP(EV$1,$H$5:$FY$1802,MATCH($A515,$A$5:$A$1802,0),0)*HLOOKUP(EV$2,$H$5:$FY$1802,MATCH($A515,$A$5:$A$1802,0),0),$H$2)</f>
        <v>-</v>
      </c>
      <c r="EW515" s="166" t="str">
        <f>IFERROR(HLOOKUP(EW$1,$H$5:$FY$1802,MATCH($A515,$A$5:$A$1802,0),0)*HLOOKUP(EW$2,$H$5:$FY$1802,MATCH($A515,$A$5:$A$1802,0),0),$H$2)</f>
        <v>-</v>
      </c>
      <c r="EX515" s="166" t="str">
        <f>IFERROR(HLOOKUP(EX$1,$H$5:$FY$1802,MATCH($A515,$A$5:$A$1802,0),0)*HLOOKUP(EX$2,$H$5:$FY$1802,MATCH($A515,$A$5:$A$1802,0),0),$H$2)</f>
        <v>-</v>
      </c>
      <c r="EY515" s="166" t="str">
        <f>IFERROR(HLOOKUP(EY$1,$H$5:$FY$1802,MATCH($A515,$A$5:$A$1802,0),0)*HLOOKUP(EY$2,$H$5:$FY$1802,MATCH($A515,$A$5:$A$1802,0),0),$H$2)</f>
        <v>-</v>
      </c>
      <c r="EZ515" s="166" t="str">
        <f>IFERROR(HLOOKUP(EZ$1,$H$5:$FY$1802,MATCH($A515,$A$5:$A$1802,0),0)*HLOOKUP(EZ$2,$H$5:$FY$1802,MATCH($A515,$A$5:$A$1802,0),0),$H$2)</f>
        <v>-</v>
      </c>
      <c r="FA515" s="166">
        <f>IFERROR(HLOOKUP(FA$1,$H$5:$FY$1802,MATCH($A515,$A$5:$A$1802,0),0)*HLOOKUP(FA$2,$H$5:$FY$1802,MATCH($A515,$A$5:$A$1802,0),0),$H$2)</f>
        <v>0</v>
      </c>
      <c r="FB515" s="166">
        <f>IFERROR(HLOOKUP(FB$1,$H$5:$FY$1802,MATCH($A515,$A$5:$A$1802,0),0)*HLOOKUP(FB$2,$H$5:$FY$1802,MATCH($A515,$A$5:$A$1802,0),0),$H$2)</f>
        <v>65286</v>
      </c>
      <c r="FC515" s="166">
        <f>IFERROR(HLOOKUP(FC$1,$H$5:$FY$1802,MATCH($A515,$A$5:$A$1802,0),0)*HLOOKUP(FC$2,$H$5:$FY$1802,MATCH($A515,$A$5:$A$1802,0),0),$H$2)</f>
        <v>88275</v>
      </c>
      <c r="FD515" s="166">
        <f>IFERROR(HLOOKUP(FD$1,$H$5:$FY$1802,MATCH($A515,$A$5:$A$1802,0),0)*HLOOKUP(FD$2,$H$5:$FY$1802,MATCH($A515,$A$5:$A$1802,0),0),$H$2)</f>
        <v>0</v>
      </c>
      <c r="FE515" s="166">
        <f>IFERROR(HLOOKUP(FE$1,$H$5:$FY$1802,MATCH($A515,$A$5:$A$1802,0),0)*HLOOKUP(FE$2,$H$5:$FY$1802,MATCH($A515,$A$5:$A$1802,0),0),$H$2)</f>
        <v>13749348</v>
      </c>
      <c r="FF515" s="166">
        <f>IFERROR(HLOOKUP(FF$1,$H$5:$FY$1802,MATCH($A515,$A$5:$A$1802,0),0)*HLOOKUP(FF$2,$H$5:$FY$1802,MATCH($A515,$A$5:$A$1802,0),0),$H$2)</f>
        <v>0</v>
      </c>
      <c r="FG515" s="166">
        <f>IFERROR(HLOOKUP(FG$1,$H$5:$FY$1802,MATCH($A515,$A$5:$A$1802,0),0)*HLOOKUP(FG$2,$H$5:$FY$1802,MATCH($A515,$A$5:$A$1802,0),0),$H$2)</f>
        <v>19862010</v>
      </c>
      <c r="FH515" s="152"/>
      <c r="FI515" s="405">
        <f t="shared" si="1110"/>
        <v>1.8570321580782643</v>
      </c>
      <c r="FJ515" s="405">
        <f t="shared" si="1110"/>
        <v>1.512979465323518</v>
      </c>
      <c r="FK515" s="405">
        <f t="shared" si="1111"/>
        <v>1.8454759106933021</v>
      </c>
      <c r="FL515" s="405">
        <f t="shared" si="1112"/>
        <v>1.509988249118684</v>
      </c>
      <c r="FM515" s="405">
        <f t="shared" si="1113"/>
        <v>1.3000556877436338</v>
      </c>
      <c r="FN515" s="405">
        <f t="shared" si="1114"/>
        <v>1.1066167164481344</v>
      </c>
      <c r="FO515" s="405">
        <f t="shared" si="1115"/>
        <v>1.4630286148391998</v>
      </c>
      <c r="FP515" s="405">
        <f t="shared" si="1116"/>
        <v>0.9855659660673588</v>
      </c>
      <c r="FQ515" s="405">
        <f t="shared" si="1117"/>
        <v>1.5763888888888888</v>
      </c>
      <c r="FR515" s="405">
        <f t="shared" si="1118"/>
        <v>0.97222222222222221</v>
      </c>
      <c r="FS515" s="65"/>
    </row>
    <row r="516" spans="1:175" ht="10.35" customHeight="1" x14ac:dyDescent="0.2">
      <c r="A516" s="74" t="str">
        <f t="shared" si="1105"/>
        <v>2019-20AUGUSTRX7</v>
      </c>
      <c r="B516" s="163" t="str">
        <f t="shared" si="1119"/>
        <v>2019-20</v>
      </c>
      <c r="C516" s="26" t="s">
        <v>827</v>
      </c>
      <c r="D516" s="163" t="str">
        <f>INDEX($FV$16:$FW$26,MATCH($F516,$FV$16:$FV$26,0),2)</f>
        <v>Y62</v>
      </c>
      <c r="E516" s="163" t="str">
        <f>VLOOKUP($D516,$FW$8:$FX$14,2,0)</f>
        <v>North West</v>
      </c>
      <c r="F516" s="271" t="s">
        <v>859</v>
      </c>
      <c r="G516" s="271" t="s">
        <v>876</v>
      </c>
      <c r="H516" s="272">
        <v>129170</v>
      </c>
      <c r="I516" s="272">
        <v>106821</v>
      </c>
      <c r="J516" s="272">
        <v>962210</v>
      </c>
      <c r="K516" s="272">
        <v>9</v>
      </c>
      <c r="L516" s="272">
        <v>1</v>
      </c>
      <c r="M516" s="272">
        <v>29</v>
      </c>
      <c r="N516" s="272">
        <v>62</v>
      </c>
      <c r="O516" s="272">
        <v>120</v>
      </c>
      <c r="P516" s="272" t="s">
        <v>44</v>
      </c>
      <c r="Q516" s="272" t="s">
        <v>44</v>
      </c>
      <c r="R516" s="272" t="s">
        <v>44</v>
      </c>
      <c r="S516" s="272" t="s">
        <v>44</v>
      </c>
      <c r="T516" s="272">
        <v>97650</v>
      </c>
      <c r="U516" s="272">
        <v>9831</v>
      </c>
      <c r="V516" s="272">
        <v>6963</v>
      </c>
      <c r="W516" s="272">
        <v>49467</v>
      </c>
      <c r="X516" s="272">
        <v>21240</v>
      </c>
      <c r="Y516" s="272">
        <v>4127</v>
      </c>
      <c r="Z516" s="272">
        <v>4285877</v>
      </c>
      <c r="AA516" s="272">
        <v>436</v>
      </c>
      <c r="AB516" s="272">
        <v>737</v>
      </c>
      <c r="AC516" s="272">
        <v>4238673</v>
      </c>
      <c r="AD516" s="272">
        <v>609</v>
      </c>
      <c r="AE516" s="272">
        <v>1034</v>
      </c>
      <c r="AF516" s="272">
        <v>66092567</v>
      </c>
      <c r="AG516" s="272">
        <v>1336</v>
      </c>
      <c r="AH516" s="272">
        <v>2838</v>
      </c>
      <c r="AI516" s="272">
        <v>87887360</v>
      </c>
      <c r="AJ516" s="272">
        <v>4138</v>
      </c>
      <c r="AK516" s="272">
        <v>9721</v>
      </c>
      <c r="AL516" s="272">
        <v>21044135</v>
      </c>
      <c r="AM516" s="272">
        <v>5099</v>
      </c>
      <c r="AN516" s="272">
        <v>11104</v>
      </c>
      <c r="AO516" s="272">
        <v>7640</v>
      </c>
      <c r="AP516" s="272">
        <v>514</v>
      </c>
      <c r="AQ516" s="272">
        <v>4773</v>
      </c>
      <c r="AR516" s="272">
        <v>6447</v>
      </c>
      <c r="AS516" s="272">
        <v>302</v>
      </c>
      <c r="AT516" s="272">
        <v>2051</v>
      </c>
      <c r="AU516" s="272">
        <v>0</v>
      </c>
      <c r="AV516" s="272">
        <v>56702</v>
      </c>
      <c r="AW516" s="272">
        <v>6028</v>
      </c>
      <c r="AX516" s="272">
        <v>27280</v>
      </c>
      <c r="AY516" s="272">
        <v>90010</v>
      </c>
      <c r="AZ516" s="272">
        <v>19701</v>
      </c>
      <c r="BA516" s="272">
        <v>16202</v>
      </c>
      <c r="BB516" s="272">
        <v>13960</v>
      </c>
      <c r="BC516" s="272">
        <v>11627</v>
      </c>
      <c r="BD516" s="272">
        <v>63040</v>
      </c>
      <c r="BE516" s="272">
        <v>52739</v>
      </c>
      <c r="BF516" s="272">
        <v>29436</v>
      </c>
      <c r="BG516" s="272">
        <v>22598</v>
      </c>
      <c r="BH516" s="272">
        <v>5222</v>
      </c>
      <c r="BI516" s="272">
        <v>4439</v>
      </c>
      <c r="BJ516" s="272" t="s">
        <v>44</v>
      </c>
      <c r="BK516" s="272" t="s">
        <v>44</v>
      </c>
      <c r="BL516" s="272" t="s">
        <v>44</v>
      </c>
      <c r="BM516" s="272" t="s">
        <v>44</v>
      </c>
      <c r="BN516" s="272" t="s">
        <v>44</v>
      </c>
      <c r="BO516" s="272" t="s">
        <v>44</v>
      </c>
      <c r="BP516" s="272" t="s">
        <v>44</v>
      </c>
      <c r="BQ516" s="272" t="s">
        <v>44</v>
      </c>
      <c r="BR516" s="272" t="s">
        <v>44</v>
      </c>
      <c r="BS516" s="272" t="s">
        <v>44</v>
      </c>
      <c r="BT516" s="272" t="s">
        <v>44</v>
      </c>
      <c r="BU516" s="272" t="s">
        <v>44</v>
      </c>
      <c r="BV516" s="272" t="s">
        <v>44</v>
      </c>
      <c r="BW516" s="272" t="s">
        <v>44</v>
      </c>
      <c r="BX516" s="272" t="s">
        <v>44</v>
      </c>
      <c r="BY516" s="272" t="s">
        <v>44</v>
      </c>
      <c r="BZ516" s="272" t="s">
        <v>44</v>
      </c>
      <c r="CA516" s="272" t="s">
        <v>44</v>
      </c>
      <c r="CB516" s="272" t="s">
        <v>44</v>
      </c>
      <c r="CC516" s="272" t="s">
        <v>44</v>
      </c>
      <c r="CD516" s="272" t="s">
        <v>44</v>
      </c>
      <c r="CE516" s="272" t="s">
        <v>44</v>
      </c>
      <c r="CF516" s="272" t="s">
        <v>44</v>
      </c>
      <c r="CG516" s="272" t="s">
        <v>44</v>
      </c>
      <c r="CH516" s="272" t="s">
        <v>44</v>
      </c>
      <c r="CI516" s="272" t="s">
        <v>44</v>
      </c>
      <c r="CJ516" s="272" t="s">
        <v>44</v>
      </c>
      <c r="CK516" s="272" t="s">
        <v>44</v>
      </c>
      <c r="CL516" s="272" t="s">
        <v>44</v>
      </c>
      <c r="CM516" s="272" t="s">
        <v>44</v>
      </c>
      <c r="CN516" s="272" t="s">
        <v>44</v>
      </c>
      <c r="CO516" s="272" t="s">
        <v>44</v>
      </c>
      <c r="CP516" s="272" t="s">
        <v>44</v>
      </c>
      <c r="CQ516" s="272" t="s">
        <v>44</v>
      </c>
      <c r="CR516" s="272" t="s">
        <v>44</v>
      </c>
      <c r="CS516" s="272" t="s">
        <v>44</v>
      </c>
      <c r="CT516" s="272" t="s">
        <v>44</v>
      </c>
      <c r="CU516" s="272" t="s">
        <v>44</v>
      </c>
      <c r="CV516" s="272" t="s">
        <v>44</v>
      </c>
      <c r="CW516" s="272" t="s">
        <v>44</v>
      </c>
      <c r="CX516" s="272">
        <v>0</v>
      </c>
      <c r="CY516" s="272">
        <v>0</v>
      </c>
      <c r="CZ516" s="272">
        <v>0</v>
      </c>
      <c r="DA516" s="272">
        <v>0</v>
      </c>
      <c r="DB516" s="272">
        <v>5146</v>
      </c>
      <c r="DC516" s="272">
        <v>188904</v>
      </c>
      <c r="DD516" s="272">
        <v>37</v>
      </c>
      <c r="DE516" s="272">
        <v>73</v>
      </c>
      <c r="DF516" s="272">
        <v>82</v>
      </c>
      <c r="DG516" s="272">
        <v>148948</v>
      </c>
      <c r="DH516" s="272">
        <v>1816</v>
      </c>
      <c r="DI516" s="272">
        <v>3076</v>
      </c>
      <c r="DJ516" s="272">
        <v>68</v>
      </c>
      <c r="DK516" s="272">
        <v>1540</v>
      </c>
      <c r="DL516" s="250">
        <v>1529</v>
      </c>
      <c r="DM516" s="250">
        <v>866</v>
      </c>
      <c r="DN516" s="250">
        <v>28</v>
      </c>
      <c r="DO516" s="250">
        <v>643</v>
      </c>
      <c r="DP516" s="250">
        <v>5765631</v>
      </c>
      <c r="DQ516" s="250">
        <v>3771</v>
      </c>
      <c r="DR516" s="250">
        <v>8386</v>
      </c>
      <c r="DS516" s="250">
        <v>3193134</v>
      </c>
      <c r="DT516" s="250">
        <v>3687</v>
      </c>
      <c r="DU516" s="250">
        <v>8439</v>
      </c>
      <c r="DV516" s="250">
        <v>147713</v>
      </c>
      <c r="DW516" s="250">
        <v>5275</v>
      </c>
      <c r="DX516" s="250">
        <v>9216</v>
      </c>
      <c r="DY516" s="250">
        <v>3875145</v>
      </c>
      <c r="DZ516" s="250">
        <v>6027</v>
      </c>
      <c r="EA516" s="250">
        <v>13396</v>
      </c>
      <c r="EB516" s="155"/>
      <c r="EC516" s="75">
        <f t="shared" si="1106"/>
        <v>8</v>
      </c>
      <c r="ED516" s="74">
        <f t="shared" si="1107"/>
        <v>2019</v>
      </c>
      <c r="EE516" s="165">
        <f t="shared" si="1108"/>
        <v>43678</v>
      </c>
      <c r="EF516" s="157">
        <f t="shared" si="1109"/>
        <v>31</v>
      </c>
      <c r="EG516" s="156"/>
      <c r="EH516" s="166">
        <f>IFERROR(HLOOKUP(EH$1,$H$5:$FY$1802,MATCH($A516,$A$5:$A$1802,0),0)*HLOOKUP(EH$2,$H$5:$FY$1802,MATCH($A516,$A$5:$A$1802,0),0),$H$2)</f>
        <v>106821</v>
      </c>
      <c r="EI516" s="166">
        <f>IFERROR(HLOOKUP(EI$1,$H$5:$FY$1802,MATCH($A516,$A$5:$A$1802,0),0)*HLOOKUP(EI$2,$H$5:$FY$1802,MATCH($A516,$A$5:$A$1802,0),0),$H$2)</f>
        <v>3097809</v>
      </c>
      <c r="EJ516" s="166">
        <f>IFERROR(HLOOKUP(EJ$1,$H$5:$FY$1802,MATCH($A516,$A$5:$A$1802,0),0)*HLOOKUP(EJ$2,$H$5:$FY$1802,MATCH($A516,$A$5:$A$1802,0),0),$H$2)</f>
        <v>6622902</v>
      </c>
      <c r="EK516" s="166">
        <f>IFERROR(HLOOKUP(EK$1,$H$5:$FY$1802,MATCH($A516,$A$5:$A$1802,0),0)*HLOOKUP(EK$2,$H$5:$FY$1802,MATCH($A516,$A$5:$A$1802,0),0),$H$2)</f>
        <v>12818520</v>
      </c>
      <c r="EL516" s="166">
        <f>IFERROR(HLOOKUP(EL$1,$H$5:$FY$1802,MATCH($A516,$A$5:$A$1802,0),0)*HLOOKUP(EL$2,$H$5:$FY$1802,MATCH($A516,$A$5:$A$1802,0),0),$H$2)</f>
        <v>7245447</v>
      </c>
      <c r="EM516" s="166">
        <f>IFERROR(HLOOKUP(EM$1,$H$5:$FY$1802,MATCH($A516,$A$5:$A$1802,0),0)*HLOOKUP(EM$2,$H$5:$FY$1802,MATCH($A516,$A$5:$A$1802,0),0),$H$2)</f>
        <v>7199742</v>
      </c>
      <c r="EN516" s="166">
        <f>IFERROR(HLOOKUP(EN$1,$H$5:$FY$1802,MATCH($A516,$A$5:$A$1802,0),0)*HLOOKUP(EN$2,$H$5:$FY$1802,MATCH($A516,$A$5:$A$1802,0),0),$H$2)</f>
        <v>140387346</v>
      </c>
      <c r="EO516" s="166">
        <f>IFERROR(HLOOKUP(EO$1,$H$5:$FY$1802,MATCH($A516,$A$5:$A$1802,0),0)*HLOOKUP(EO$2,$H$5:$FY$1802,MATCH($A516,$A$5:$A$1802,0),0),$H$2)</f>
        <v>206474040</v>
      </c>
      <c r="EP516" s="166">
        <f>IFERROR(HLOOKUP(EP$1,$H$5:$FY$1802,MATCH($A516,$A$5:$A$1802,0),0)*HLOOKUP(EP$2,$H$5:$FY$1802,MATCH($A516,$A$5:$A$1802,0),0),$H$2)</f>
        <v>45826208</v>
      </c>
      <c r="EQ516" s="166" t="str">
        <f>IFERROR(HLOOKUP(EQ$1,$H$5:$FY$1802,MATCH($A516,$A$5:$A$1802,0),0)*HLOOKUP(EQ$2,$H$5:$FY$1802,MATCH($A516,$A$5:$A$1802,0),0),$H$2)</f>
        <v>-</v>
      </c>
      <c r="ER516" s="166" t="str">
        <f>IFERROR(HLOOKUP(ER$1,$H$5:$FY$1802,MATCH($A516,$A$5:$A$1802,0),0)*HLOOKUP(ER$2,$H$5:$FY$1802,MATCH($A516,$A$5:$A$1802,0),0),$H$2)</f>
        <v>-</v>
      </c>
      <c r="ES516" s="166" t="str">
        <f>IFERROR(HLOOKUP(ES$1,$H$5:$FY$1802,MATCH($A516,$A$5:$A$1802,0),0)*HLOOKUP(ES$2,$H$5:$FY$1802,MATCH($A516,$A$5:$A$1802,0),0),$H$2)</f>
        <v>-</v>
      </c>
      <c r="ET516" s="166" t="str">
        <f>IFERROR(HLOOKUP(ET$1,$H$5:$FY$1802,MATCH($A516,$A$5:$A$1802,0),0)*HLOOKUP(ET$2,$H$5:$FY$1802,MATCH($A516,$A$5:$A$1802,0),0),$H$2)</f>
        <v>-</v>
      </c>
      <c r="EU516" s="166" t="str">
        <f>IFERROR(HLOOKUP(EU$1,$H$5:$FY$1802,MATCH($A516,$A$5:$A$1802,0),0)*HLOOKUP(EU$2,$H$5:$FY$1802,MATCH($A516,$A$5:$A$1802,0),0),$H$2)</f>
        <v>-</v>
      </c>
      <c r="EV516" s="166" t="str">
        <f>IFERROR(HLOOKUP(EV$1,$H$5:$FY$1802,MATCH($A516,$A$5:$A$1802,0),0)*HLOOKUP(EV$2,$H$5:$FY$1802,MATCH($A516,$A$5:$A$1802,0),0),$H$2)</f>
        <v>-</v>
      </c>
      <c r="EW516" s="166" t="str">
        <f>IFERROR(HLOOKUP(EW$1,$H$5:$FY$1802,MATCH($A516,$A$5:$A$1802,0),0)*HLOOKUP(EW$2,$H$5:$FY$1802,MATCH($A516,$A$5:$A$1802,0),0),$H$2)</f>
        <v>-</v>
      </c>
      <c r="EX516" s="166" t="str">
        <f>IFERROR(HLOOKUP(EX$1,$H$5:$FY$1802,MATCH($A516,$A$5:$A$1802,0),0)*HLOOKUP(EX$2,$H$5:$FY$1802,MATCH($A516,$A$5:$A$1802,0),0),$H$2)</f>
        <v>-</v>
      </c>
      <c r="EY516" s="166" t="str">
        <f>IFERROR(HLOOKUP(EY$1,$H$5:$FY$1802,MATCH($A516,$A$5:$A$1802,0),0)*HLOOKUP(EY$2,$H$5:$FY$1802,MATCH($A516,$A$5:$A$1802,0),0),$H$2)</f>
        <v>-</v>
      </c>
      <c r="EZ516" s="166" t="str">
        <f>IFERROR(HLOOKUP(EZ$1,$H$5:$FY$1802,MATCH($A516,$A$5:$A$1802,0),0)*HLOOKUP(EZ$2,$H$5:$FY$1802,MATCH($A516,$A$5:$A$1802,0),0),$H$2)</f>
        <v>-</v>
      </c>
      <c r="FA516" s="166">
        <f>IFERROR(HLOOKUP(FA$1,$H$5:$FY$1802,MATCH($A516,$A$5:$A$1802,0),0)*HLOOKUP(FA$2,$H$5:$FY$1802,MATCH($A516,$A$5:$A$1802,0),0),$H$2)</f>
        <v>252232</v>
      </c>
      <c r="FB516" s="166">
        <f>IFERROR(HLOOKUP(FB$1,$H$5:$FY$1802,MATCH($A516,$A$5:$A$1802,0),0)*HLOOKUP(FB$2,$H$5:$FY$1802,MATCH($A516,$A$5:$A$1802,0),0),$H$2)</f>
        <v>0</v>
      </c>
      <c r="FC516" s="166">
        <f>IFERROR(HLOOKUP(FC$1,$H$5:$FY$1802,MATCH($A516,$A$5:$A$1802,0),0)*HLOOKUP(FC$2,$H$5:$FY$1802,MATCH($A516,$A$5:$A$1802,0),0),$H$2)</f>
        <v>375658</v>
      </c>
      <c r="FD516" s="166">
        <f>IFERROR(HLOOKUP(FD$1,$H$5:$FY$1802,MATCH($A516,$A$5:$A$1802,0),0)*HLOOKUP(FD$2,$H$5:$FY$1802,MATCH($A516,$A$5:$A$1802,0),0),$H$2)</f>
        <v>12822194</v>
      </c>
      <c r="FE516" s="166">
        <f>IFERROR(HLOOKUP(FE$1,$H$5:$FY$1802,MATCH($A516,$A$5:$A$1802,0),0)*HLOOKUP(FE$2,$H$5:$FY$1802,MATCH($A516,$A$5:$A$1802,0),0),$H$2)</f>
        <v>7308174</v>
      </c>
      <c r="FF516" s="166">
        <f>IFERROR(HLOOKUP(FF$1,$H$5:$FY$1802,MATCH($A516,$A$5:$A$1802,0),0)*HLOOKUP(FF$2,$H$5:$FY$1802,MATCH($A516,$A$5:$A$1802,0),0),$H$2)</f>
        <v>258048</v>
      </c>
      <c r="FG516" s="166">
        <f>IFERROR(HLOOKUP(FG$1,$H$5:$FY$1802,MATCH($A516,$A$5:$A$1802,0),0)*HLOOKUP(FG$2,$H$5:$FY$1802,MATCH($A516,$A$5:$A$1802,0),0),$H$2)</f>
        <v>8613628</v>
      </c>
      <c r="FH516" s="152"/>
      <c r="FI516" s="405">
        <f t="shared" si="1110"/>
        <v>2.003967043027159</v>
      </c>
      <c r="FJ516" s="405">
        <f t="shared" si="1110"/>
        <v>1.648052080154613</v>
      </c>
      <c r="FK516" s="405">
        <f t="shared" si="1111"/>
        <v>2.0048829527502514</v>
      </c>
      <c r="FL516" s="405">
        <f t="shared" si="1112"/>
        <v>1.669826224328594</v>
      </c>
      <c r="FM516" s="405">
        <f t="shared" si="1113"/>
        <v>1.2743849434976853</v>
      </c>
      <c r="FN516" s="405">
        <f t="shared" si="1114"/>
        <v>1.0661451068389027</v>
      </c>
      <c r="FO516" s="405">
        <f t="shared" si="1115"/>
        <v>1.3858757062146894</v>
      </c>
      <c r="FP516" s="405">
        <f t="shared" si="1116"/>
        <v>1.0639359698681732</v>
      </c>
      <c r="FQ516" s="405">
        <f t="shared" si="1117"/>
        <v>1.2653259025926824</v>
      </c>
      <c r="FR516" s="405">
        <f t="shared" si="1118"/>
        <v>1.0755997092318876</v>
      </c>
      <c r="FS516" s="65"/>
    </row>
    <row r="517" spans="1:175" ht="10.35" customHeight="1" x14ac:dyDescent="0.2">
      <c r="A517" s="180" t="str">
        <f t="shared" si="1105"/>
        <v>2019-20AUGUSTRYE</v>
      </c>
      <c r="B517" s="182" t="str">
        <f t="shared" si="1119"/>
        <v>2019-20</v>
      </c>
      <c r="C517" s="181" t="s">
        <v>827</v>
      </c>
      <c r="D517" s="182" t="str">
        <f>INDEX($FV$16:$FW$26,MATCH($F517,$FV$16:$FV$26,0),2)</f>
        <v>Y59</v>
      </c>
      <c r="E517" s="182" t="str">
        <f>VLOOKUP($D517,$FW$8:$FX$14,2,0)</f>
        <v>South East</v>
      </c>
      <c r="F517" s="273" t="s">
        <v>861</v>
      </c>
      <c r="G517" s="273" t="s">
        <v>877</v>
      </c>
      <c r="H517" s="274">
        <v>67433</v>
      </c>
      <c r="I517" s="274">
        <v>40568</v>
      </c>
      <c r="J517" s="274">
        <v>353778</v>
      </c>
      <c r="K517" s="274">
        <v>9</v>
      </c>
      <c r="L517" s="274">
        <v>3</v>
      </c>
      <c r="M517" s="274">
        <v>12</v>
      </c>
      <c r="N517" s="274">
        <v>48</v>
      </c>
      <c r="O517" s="274">
        <v>108</v>
      </c>
      <c r="P517" s="274" t="s">
        <v>44</v>
      </c>
      <c r="Q517" s="274" t="s">
        <v>44</v>
      </c>
      <c r="R517" s="274" t="s">
        <v>44</v>
      </c>
      <c r="S517" s="274" t="s">
        <v>44</v>
      </c>
      <c r="T517" s="274">
        <v>47915</v>
      </c>
      <c r="U517" s="274">
        <v>2500</v>
      </c>
      <c r="V517" s="274">
        <v>1581</v>
      </c>
      <c r="W517" s="274">
        <v>22868</v>
      </c>
      <c r="X517" s="274">
        <v>15067</v>
      </c>
      <c r="Y517" s="274">
        <v>1000</v>
      </c>
      <c r="Z517" s="274">
        <v>1035715</v>
      </c>
      <c r="AA517" s="274">
        <v>414</v>
      </c>
      <c r="AB517" s="274">
        <v>749</v>
      </c>
      <c r="AC517" s="274">
        <v>891081</v>
      </c>
      <c r="AD517" s="274">
        <v>564</v>
      </c>
      <c r="AE517" s="274">
        <v>1045</v>
      </c>
      <c r="AF517" s="274">
        <v>21479407</v>
      </c>
      <c r="AG517" s="274">
        <v>939</v>
      </c>
      <c r="AH517" s="274">
        <v>1862</v>
      </c>
      <c r="AI517" s="274">
        <v>42924897</v>
      </c>
      <c r="AJ517" s="274">
        <v>2849</v>
      </c>
      <c r="AK517" s="274">
        <v>6634</v>
      </c>
      <c r="AL517" s="274">
        <v>4186869</v>
      </c>
      <c r="AM517" s="274">
        <v>4187</v>
      </c>
      <c r="AN517" s="274">
        <v>9737</v>
      </c>
      <c r="AO517" s="274">
        <v>3572</v>
      </c>
      <c r="AP517" s="274">
        <v>23</v>
      </c>
      <c r="AQ517" s="274">
        <v>163</v>
      </c>
      <c r="AR517" s="274">
        <v>247</v>
      </c>
      <c r="AS517" s="274">
        <v>285</v>
      </c>
      <c r="AT517" s="274">
        <v>3101</v>
      </c>
      <c r="AU517" s="274">
        <v>0</v>
      </c>
      <c r="AV517" s="274">
        <v>25555</v>
      </c>
      <c r="AW517" s="274">
        <v>2635</v>
      </c>
      <c r="AX517" s="274">
        <v>16153</v>
      </c>
      <c r="AY517" s="274">
        <v>44343</v>
      </c>
      <c r="AZ517" s="274">
        <v>4673</v>
      </c>
      <c r="BA517" s="274">
        <v>3614</v>
      </c>
      <c r="BB517" s="274">
        <v>2955</v>
      </c>
      <c r="BC517" s="274">
        <v>2323</v>
      </c>
      <c r="BD517" s="274">
        <v>30600</v>
      </c>
      <c r="BE517" s="274">
        <v>24937</v>
      </c>
      <c r="BF517" s="274">
        <v>22222</v>
      </c>
      <c r="BG517" s="274">
        <v>17056</v>
      </c>
      <c r="BH517" s="274">
        <v>1558</v>
      </c>
      <c r="BI517" s="274">
        <v>1126</v>
      </c>
      <c r="BJ517" s="274" t="s">
        <v>44</v>
      </c>
      <c r="BK517" s="274" t="s">
        <v>44</v>
      </c>
      <c r="BL517" s="274" t="s">
        <v>44</v>
      </c>
      <c r="BM517" s="274" t="s">
        <v>44</v>
      </c>
      <c r="BN517" s="274" t="s">
        <v>44</v>
      </c>
      <c r="BO517" s="274" t="s">
        <v>44</v>
      </c>
      <c r="BP517" s="274" t="s">
        <v>44</v>
      </c>
      <c r="BQ517" s="274" t="s">
        <v>44</v>
      </c>
      <c r="BR517" s="274" t="s">
        <v>44</v>
      </c>
      <c r="BS517" s="274" t="s">
        <v>44</v>
      </c>
      <c r="BT517" s="274" t="s">
        <v>44</v>
      </c>
      <c r="BU517" s="274" t="s">
        <v>44</v>
      </c>
      <c r="BV517" s="274" t="s">
        <v>44</v>
      </c>
      <c r="BW517" s="274" t="s">
        <v>44</v>
      </c>
      <c r="BX517" s="274" t="s">
        <v>44</v>
      </c>
      <c r="BY517" s="274" t="s">
        <v>44</v>
      </c>
      <c r="BZ517" s="274" t="s">
        <v>44</v>
      </c>
      <c r="CA517" s="274" t="s">
        <v>44</v>
      </c>
      <c r="CB517" s="274" t="s">
        <v>44</v>
      </c>
      <c r="CC517" s="274" t="s">
        <v>44</v>
      </c>
      <c r="CD517" s="274" t="s">
        <v>44</v>
      </c>
      <c r="CE517" s="274" t="s">
        <v>44</v>
      </c>
      <c r="CF517" s="274" t="s">
        <v>44</v>
      </c>
      <c r="CG517" s="274" t="s">
        <v>44</v>
      </c>
      <c r="CH517" s="274" t="s">
        <v>44</v>
      </c>
      <c r="CI517" s="274" t="s">
        <v>44</v>
      </c>
      <c r="CJ517" s="274" t="s">
        <v>44</v>
      </c>
      <c r="CK517" s="274" t="s">
        <v>44</v>
      </c>
      <c r="CL517" s="274" t="s">
        <v>44</v>
      </c>
      <c r="CM517" s="274" t="s">
        <v>44</v>
      </c>
      <c r="CN517" s="274" t="s">
        <v>44</v>
      </c>
      <c r="CO517" s="274" t="s">
        <v>44</v>
      </c>
      <c r="CP517" s="274" t="s">
        <v>44</v>
      </c>
      <c r="CQ517" s="274" t="s">
        <v>44</v>
      </c>
      <c r="CR517" s="274" t="s">
        <v>44</v>
      </c>
      <c r="CS517" s="274" t="s">
        <v>44</v>
      </c>
      <c r="CT517" s="274" t="s">
        <v>44</v>
      </c>
      <c r="CU517" s="274" t="s">
        <v>44</v>
      </c>
      <c r="CV517" s="274" t="s">
        <v>44</v>
      </c>
      <c r="CW517" s="274" t="s">
        <v>44</v>
      </c>
      <c r="CX517" s="274">
        <v>164</v>
      </c>
      <c r="CY517" s="274">
        <v>47767</v>
      </c>
      <c r="CZ517" s="274">
        <v>291</v>
      </c>
      <c r="DA517" s="274">
        <v>445</v>
      </c>
      <c r="DB517" s="274">
        <v>1826</v>
      </c>
      <c r="DC517" s="274">
        <v>70066</v>
      </c>
      <c r="DD517" s="274">
        <v>38</v>
      </c>
      <c r="DE517" s="274">
        <v>82</v>
      </c>
      <c r="DF517" s="274">
        <v>98</v>
      </c>
      <c r="DG517" s="274">
        <v>168731</v>
      </c>
      <c r="DH517" s="274">
        <v>1722</v>
      </c>
      <c r="DI517" s="274">
        <v>3328</v>
      </c>
      <c r="DJ517" s="274">
        <v>95</v>
      </c>
      <c r="DK517" s="274">
        <v>2</v>
      </c>
      <c r="DL517" s="251">
        <v>159</v>
      </c>
      <c r="DM517" s="251">
        <v>2370</v>
      </c>
      <c r="DN517" s="251">
        <v>0</v>
      </c>
      <c r="DO517" s="251">
        <v>377</v>
      </c>
      <c r="DP517" s="251">
        <v>308452</v>
      </c>
      <c r="DQ517" s="251">
        <v>1940</v>
      </c>
      <c r="DR517" s="251">
        <v>3774</v>
      </c>
      <c r="DS517" s="251">
        <v>8576633</v>
      </c>
      <c r="DT517" s="251">
        <v>3619</v>
      </c>
      <c r="DU517" s="251">
        <v>7557</v>
      </c>
      <c r="DV517" s="251">
        <v>0</v>
      </c>
      <c r="DW517" s="251">
        <v>0</v>
      </c>
      <c r="DX517" s="251">
        <v>0</v>
      </c>
      <c r="DY517" s="251">
        <v>2787800</v>
      </c>
      <c r="DZ517" s="251">
        <v>7395</v>
      </c>
      <c r="EA517" s="251">
        <v>15867</v>
      </c>
      <c r="EB517" s="183"/>
      <c r="EC517" s="184">
        <f t="shared" si="1106"/>
        <v>8</v>
      </c>
      <c r="ED517" s="180">
        <f t="shared" si="1107"/>
        <v>2019</v>
      </c>
      <c r="EE517" s="185">
        <f t="shared" si="1108"/>
        <v>43678</v>
      </c>
      <c r="EF517" s="186">
        <f t="shared" si="1109"/>
        <v>31</v>
      </c>
      <c r="EG517" s="187"/>
      <c r="EH517" s="188">
        <f>IFERROR(HLOOKUP(EH$1,$H$5:$FY$1802,MATCH($A517,$A$5:$A$1802,0),0)*HLOOKUP(EH$2,$H$5:$FY$1802,MATCH($A517,$A$5:$A$1802,0),0),$H$2)</f>
        <v>121704</v>
      </c>
      <c r="EI517" s="188">
        <f>IFERROR(HLOOKUP(EI$1,$H$5:$FY$1802,MATCH($A517,$A$5:$A$1802,0),0)*HLOOKUP(EI$2,$H$5:$FY$1802,MATCH($A517,$A$5:$A$1802,0),0),$H$2)</f>
        <v>486816</v>
      </c>
      <c r="EJ517" s="188">
        <f>IFERROR(HLOOKUP(EJ$1,$H$5:$FY$1802,MATCH($A517,$A$5:$A$1802,0),0)*HLOOKUP(EJ$2,$H$5:$FY$1802,MATCH($A517,$A$5:$A$1802,0),0),$H$2)</f>
        <v>1947264</v>
      </c>
      <c r="EK517" s="188">
        <f>IFERROR(HLOOKUP(EK$1,$H$5:$FY$1802,MATCH($A517,$A$5:$A$1802,0),0)*HLOOKUP(EK$2,$H$5:$FY$1802,MATCH($A517,$A$5:$A$1802,0),0),$H$2)</f>
        <v>4381344</v>
      </c>
      <c r="EL517" s="188">
        <f>IFERROR(HLOOKUP(EL$1,$H$5:$FY$1802,MATCH($A517,$A$5:$A$1802,0),0)*HLOOKUP(EL$2,$H$5:$FY$1802,MATCH($A517,$A$5:$A$1802,0),0),$H$2)</f>
        <v>1872500</v>
      </c>
      <c r="EM517" s="188">
        <f>IFERROR(HLOOKUP(EM$1,$H$5:$FY$1802,MATCH($A517,$A$5:$A$1802,0),0)*HLOOKUP(EM$2,$H$5:$FY$1802,MATCH($A517,$A$5:$A$1802,0),0),$H$2)</f>
        <v>1652145</v>
      </c>
      <c r="EN517" s="188">
        <f>IFERROR(HLOOKUP(EN$1,$H$5:$FY$1802,MATCH($A517,$A$5:$A$1802,0),0)*HLOOKUP(EN$2,$H$5:$FY$1802,MATCH($A517,$A$5:$A$1802,0),0),$H$2)</f>
        <v>42580216</v>
      </c>
      <c r="EO517" s="188">
        <f>IFERROR(HLOOKUP(EO$1,$H$5:$FY$1802,MATCH($A517,$A$5:$A$1802,0),0)*HLOOKUP(EO$2,$H$5:$FY$1802,MATCH($A517,$A$5:$A$1802,0),0),$H$2)</f>
        <v>99954478</v>
      </c>
      <c r="EP517" s="188">
        <f>IFERROR(HLOOKUP(EP$1,$H$5:$FY$1802,MATCH($A517,$A$5:$A$1802,0),0)*HLOOKUP(EP$2,$H$5:$FY$1802,MATCH($A517,$A$5:$A$1802,0),0),$H$2)</f>
        <v>9737000</v>
      </c>
      <c r="EQ517" s="188" t="str">
        <f>IFERROR(HLOOKUP(EQ$1,$H$5:$FY$1802,MATCH($A517,$A$5:$A$1802,0),0)*HLOOKUP(EQ$2,$H$5:$FY$1802,MATCH($A517,$A$5:$A$1802,0),0),$H$2)</f>
        <v>-</v>
      </c>
      <c r="ER517" s="188" t="str">
        <f>IFERROR(HLOOKUP(ER$1,$H$5:$FY$1802,MATCH($A517,$A$5:$A$1802,0),0)*HLOOKUP(ER$2,$H$5:$FY$1802,MATCH($A517,$A$5:$A$1802,0),0),$H$2)</f>
        <v>-</v>
      </c>
      <c r="ES517" s="188" t="str">
        <f>IFERROR(HLOOKUP(ES$1,$H$5:$FY$1802,MATCH($A517,$A$5:$A$1802,0),0)*HLOOKUP(ES$2,$H$5:$FY$1802,MATCH($A517,$A$5:$A$1802,0),0),$H$2)</f>
        <v>-</v>
      </c>
      <c r="ET517" s="188" t="str">
        <f>IFERROR(HLOOKUP(ET$1,$H$5:$FY$1802,MATCH($A517,$A$5:$A$1802,0),0)*HLOOKUP(ET$2,$H$5:$FY$1802,MATCH($A517,$A$5:$A$1802,0),0),$H$2)</f>
        <v>-</v>
      </c>
      <c r="EU517" s="188" t="str">
        <f>IFERROR(HLOOKUP(EU$1,$H$5:$FY$1802,MATCH($A517,$A$5:$A$1802,0),0)*HLOOKUP(EU$2,$H$5:$FY$1802,MATCH($A517,$A$5:$A$1802,0),0),$H$2)</f>
        <v>-</v>
      </c>
      <c r="EV517" s="188" t="str">
        <f>IFERROR(HLOOKUP(EV$1,$H$5:$FY$1802,MATCH($A517,$A$5:$A$1802,0),0)*HLOOKUP(EV$2,$H$5:$FY$1802,MATCH($A517,$A$5:$A$1802,0),0),$H$2)</f>
        <v>-</v>
      </c>
      <c r="EW517" s="188" t="str">
        <f>IFERROR(HLOOKUP(EW$1,$H$5:$FY$1802,MATCH($A517,$A$5:$A$1802,0),0)*HLOOKUP(EW$2,$H$5:$FY$1802,MATCH($A517,$A$5:$A$1802,0),0),$H$2)</f>
        <v>-</v>
      </c>
      <c r="EX517" s="188" t="str">
        <f>IFERROR(HLOOKUP(EX$1,$H$5:$FY$1802,MATCH($A517,$A$5:$A$1802,0),0)*HLOOKUP(EX$2,$H$5:$FY$1802,MATCH($A517,$A$5:$A$1802,0),0),$H$2)</f>
        <v>-</v>
      </c>
      <c r="EY517" s="188" t="str">
        <f>IFERROR(HLOOKUP(EY$1,$H$5:$FY$1802,MATCH($A517,$A$5:$A$1802,0),0)*HLOOKUP(EY$2,$H$5:$FY$1802,MATCH($A517,$A$5:$A$1802,0),0),$H$2)</f>
        <v>-</v>
      </c>
      <c r="EZ517" s="188" t="str">
        <f>IFERROR(HLOOKUP(EZ$1,$H$5:$FY$1802,MATCH($A517,$A$5:$A$1802,0),0)*HLOOKUP(EZ$2,$H$5:$FY$1802,MATCH($A517,$A$5:$A$1802,0),0),$H$2)</f>
        <v>-</v>
      </c>
      <c r="FA517" s="188">
        <f>IFERROR(HLOOKUP(FA$1,$H$5:$FY$1802,MATCH($A517,$A$5:$A$1802,0),0)*HLOOKUP(FA$2,$H$5:$FY$1802,MATCH($A517,$A$5:$A$1802,0),0),$H$2)</f>
        <v>326144</v>
      </c>
      <c r="FB517" s="188">
        <f>IFERROR(HLOOKUP(FB$1,$H$5:$FY$1802,MATCH($A517,$A$5:$A$1802,0),0)*HLOOKUP(FB$2,$H$5:$FY$1802,MATCH($A517,$A$5:$A$1802,0),0),$H$2)</f>
        <v>72980</v>
      </c>
      <c r="FC517" s="188">
        <f>IFERROR(HLOOKUP(FC$1,$H$5:$FY$1802,MATCH($A517,$A$5:$A$1802,0),0)*HLOOKUP(FC$2,$H$5:$FY$1802,MATCH($A517,$A$5:$A$1802,0),0),$H$2)</f>
        <v>149732</v>
      </c>
      <c r="FD517" s="188">
        <f>IFERROR(HLOOKUP(FD$1,$H$5:$FY$1802,MATCH($A517,$A$5:$A$1802,0),0)*HLOOKUP(FD$2,$H$5:$FY$1802,MATCH($A517,$A$5:$A$1802,0),0),$H$2)</f>
        <v>600066</v>
      </c>
      <c r="FE517" s="188">
        <f>IFERROR(HLOOKUP(FE$1,$H$5:$FY$1802,MATCH($A517,$A$5:$A$1802,0),0)*HLOOKUP(FE$2,$H$5:$FY$1802,MATCH($A517,$A$5:$A$1802,0),0),$H$2)</f>
        <v>17910090</v>
      </c>
      <c r="FF517" s="188">
        <f>IFERROR(HLOOKUP(FF$1,$H$5:$FY$1802,MATCH($A517,$A$5:$A$1802,0),0)*HLOOKUP(FF$2,$H$5:$FY$1802,MATCH($A517,$A$5:$A$1802,0),0),$H$2)</f>
        <v>0</v>
      </c>
      <c r="FG517" s="188">
        <f>IFERROR(HLOOKUP(FG$1,$H$5:$FY$1802,MATCH($A517,$A$5:$A$1802,0),0)*HLOOKUP(FG$2,$H$5:$FY$1802,MATCH($A517,$A$5:$A$1802,0),0),$H$2)</f>
        <v>5981859</v>
      </c>
      <c r="FH517" s="189"/>
      <c r="FI517" s="406">
        <f t="shared" si="1110"/>
        <v>1.8692</v>
      </c>
      <c r="FJ517" s="406">
        <f t="shared" si="1110"/>
        <v>1.4456</v>
      </c>
      <c r="FK517" s="406">
        <f t="shared" si="1111"/>
        <v>1.8690702087286528</v>
      </c>
      <c r="FL517" s="406">
        <f t="shared" si="1112"/>
        <v>1.4693232131562302</v>
      </c>
      <c r="FM517" s="406">
        <f t="shared" si="1113"/>
        <v>1.3381143956620605</v>
      </c>
      <c r="FN517" s="406">
        <f t="shared" si="1114"/>
        <v>1.0904757740073465</v>
      </c>
      <c r="FO517" s="406">
        <f t="shared" si="1115"/>
        <v>1.4748788743611867</v>
      </c>
      <c r="FP517" s="406">
        <f t="shared" si="1116"/>
        <v>1.1320103537532356</v>
      </c>
      <c r="FQ517" s="406">
        <f t="shared" si="1117"/>
        <v>1.5580000000000001</v>
      </c>
      <c r="FR517" s="406">
        <f t="shared" si="1118"/>
        <v>1.1259999999999999</v>
      </c>
      <c r="FS517" s="410"/>
    </row>
    <row r="518" spans="1:175" ht="10.35" customHeight="1" x14ac:dyDescent="0.2">
      <c r="A518" s="74" t="str">
        <f t="shared" si="1105"/>
        <v>2019-20AUGUSTRYD</v>
      </c>
      <c r="B518" s="163" t="str">
        <f t="shared" si="1119"/>
        <v>2019-20</v>
      </c>
      <c r="C518" s="26" t="s">
        <v>827</v>
      </c>
      <c r="D518" s="163" t="str">
        <f>INDEX($FV$16:$FW$26,MATCH($F518,$FV$16:$FV$26,0),2)</f>
        <v>Y59</v>
      </c>
      <c r="E518" s="163" t="str">
        <f>VLOOKUP($D518,$FW$8:$FX$14,2,0)</f>
        <v>South East</v>
      </c>
      <c r="F518" s="271" t="s">
        <v>863</v>
      </c>
      <c r="G518" s="271" t="s">
        <v>878</v>
      </c>
      <c r="H518" s="272">
        <v>86053</v>
      </c>
      <c r="I518" s="272">
        <v>67178</v>
      </c>
      <c r="J518" s="272">
        <v>382324</v>
      </c>
      <c r="K518" s="272">
        <v>6</v>
      </c>
      <c r="L518" s="272">
        <v>1</v>
      </c>
      <c r="M518" s="272">
        <v>10</v>
      </c>
      <c r="N518" s="272">
        <v>38</v>
      </c>
      <c r="O518" s="272">
        <v>93</v>
      </c>
      <c r="P518" s="272" t="s">
        <v>44</v>
      </c>
      <c r="Q518" s="272" t="s">
        <v>44</v>
      </c>
      <c r="R518" s="272" t="s">
        <v>44</v>
      </c>
      <c r="S518" s="272" t="s">
        <v>44</v>
      </c>
      <c r="T518" s="272">
        <v>63144</v>
      </c>
      <c r="U518" s="272">
        <v>3647</v>
      </c>
      <c r="V518" s="272">
        <v>2316</v>
      </c>
      <c r="W518" s="272">
        <v>32748</v>
      </c>
      <c r="X518" s="272">
        <v>20588</v>
      </c>
      <c r="Y518" s="272">
        <v>442</v>
      </c>
      <c r="Z518" s="272">
        <v>1588859</v>
      </c>
      <c r="AA518" s="272">
        <v>436</v>
      </c>
      <c r="AB518" s="272">
        <v>826</v>
      </c>
      <c r="AC518" s="272">
        <v>1259410</v>
      </c>
      <c r="AD518" s="272">
        <v>544</v>
      </c>
      <c r="AE518" s="272">
        <v>1069</v>
      </c>
      <c r="AF518" s="272">
        <v>36082138</v>
      </c>
      <c r="AG518" s="272">
        <v>1102</v>
      </c>
      <c r="AH518" s="272">
        <v>2064</v>
      </c>
      <c r="AI518" s="272">
        <v>102813139</v>
      </c>
      <c r="AJ518" s="272">
        <v>4994</v>
      </c>
      <c r="AK518" s="272">
        <v>11411</v>
      </c>
      <c r="AL518" s="272">
        <v>2860157</v>
      </c>
      <c r="AM518" s="272">
        <v>6471</v>
      </c>
      <c r="AN518" s="272">
        <v>15938</v>
      </c>
      <c r="AO518" s="272">
        <v>3816</v>
      </c>
      <c r="AP518" s="272">
        <v>166</v>
      </c>
      <c r="AQ518" s="272">
        <v>800</v>
      </c>
      <c r="AR518" s="272">
        <v>772</v>
      </c>
      <c r="AS518" s="272">
        <v>293</v>
      </c>
      <c r="AT518" s="272">
        <v>2557</v>
      </c>
      <c r="AU518" s="272">
        <v>683</v>
      </c>
      <c r="AV518" s="272">
        <v>38147</v>
      </c>
      <c r="AW518" s="272">
        <v>729</v>
      </c>
      <c r="AX518" s="272">
        <v>20452</v>
      </c>
      <c r="AY518" s="272">
        <v>59328</v>
      </c>
      <c r="AZ518" s="272">
        <v>7524</v>
      </c>
      <c r="BA518" s="272">
        <v>5557</v>
      </c>
      <c r="BB518" s="272">
        <v>4764</v>
      </c>
      <c r="BC518" s="272">
        <v>3584</v>
      </c>
      <c r="BD518" s="272">
        <v>43294</v>
      </c>
      <c r="BE518" s="272">
        <v>34925</v>
      </c>
      <c r="BF518" s="272">
        <v>34508</v>
      </c>
      <c r="BG518" s="272">
        <v>21504</v>
      </c>
      <c r="BH518" s="272">
        <v>689</v>
      </c>
      <c r="BI518" s="272">
        <v>452</v>
      </c>
      <c r="BJ518" s="272" t="s">
        <v>44</v>
      </c>
      <c r="BK518" s="272" t="s">
        <v>44</v>
      </c>
      <c r="BL518" s="272" t="s">
        <v>44</v>
      </c>
      <c r="BM518" s="272" t="s">
        <v>44</v>
      </c>
      <c r="BN518" s="272" t="s">
        <v>44</v>
      </c>
      <c r="BO518" s="272" t="s">
        <v>44</v>
      </c>
      <c r="BP518" s="272" t="s">
        <v>44</v>
      </c>
      <c r="BQ518" s="272" t="s">
        <v>44</v>
      </c>
      <c r="BR518" s="272" t="s">
        <v>44</v>
      </c>
      <c r="BS518" s="272" t="s">
        <v>44</v>
      </c>
      <c r="BT518" s="272" t="s">
        <v>44</v>
      </c>
      <c r="BU518" s="272" t="s">
        <v>44</v>
      </c>
      <c r="BV518" s="272" t="s">
        <v>44</v>
      </c>
      <c r="BW518" s="272" t="s">
        <v>44</v>
      </c>
      <c r="BX518" s="272" t="s">
        <v>44</v>
      </c>
      <c r="BY518" s="272" t="s">
        <v>44</v>
      </c>
      <c r="BZ518" s="272" t="s">
        <v>44</v>
      </c>
      <c r="CA518" s="272" t="s">
        <v>44</v>
      </c>
      <c r="CB518" s="272" t="s">
        <v>44</v>
      </c>
      <c r="CC518" s="272" t="s">
        <v>44</v>
      </c>
      <c r="CD518" s="272" t="s">
        <v>44</v>
      </c>
      <c r="CE518" s="272" t="s">
        <v>44</v>
      </c>
      <c r="CF518" s="272" t="s">
        <v>44</v>
      </c>
      <c r="CG518" s="272" t="s">
        <v>44</v>
      </c>
      <c r="CH518" s="272" t="s">
        <v>44</v>
      </c>
      <c r="CI518" s="272" t="s">
        <v>44</v>
      </c>
      <c r="CJ518" s="272" t="s">
        <v>44</v>
      </c>
      <c r="CK518" s="272" t="s">
        <v>44</v>
      </c>
      <c r="CL518" s="272" t="s">
        <v>44</v>
      </c>
      <c r="CM518" s="272" t="s">
        <v>44</v>
      </c>
      <c r="CN518" s="272" t="s">
        <v>44</v>
      </c>
      <c r="CO518" s="272" t="s">
        <v>44</v>
      </c>
      <c r="CP518" s="272" t="s">
        <v>44</v>
      </c>
      <c r="CQ518" s="272" t="s">
        <v>44</v>
      </c>
      <c r="CR518" s="272" t="s">
        <v>44</v>
      </c>
      <c r="CS518" s="272" t="s">
        <v>44</v>
      </c>
      <c r="CT518" s="272" t="s">
        <v>44</v>
      </c>
      <c r="CU518" s="272" t="s">
        <v>44</v>
      </c>
      <c r="CV518" s="272" t="s">
        <v>44</v>
      </c>
      <c r="CW518" s="272" t="s">
        <v>44</v>
      </c>
      <c r="CX518" s="272">
        <v>362</v>
      </c>
      <c r="CY518" s="272">
        <v>109957</v>
      </c>
      <c r="CZ518" s="272">
        <v>304</v>
      </c>
      <c r="DA518" s="272">
        <v>497</v>
      </c>
      <c r="DB518" s="272">
        <v>2714</v>
      </c>
      <c r="DC518" s="272">
        <v>130942</v>
      </c>
      <c r="DD518" s="272">
        <v>48</v>
      </c>
      <c r="DE518" s="272">
        <v>70</v>
      </c>
      <c r="DF518" s="272">
        <v>132</v>
      </c>
      <c r="DG518" s="272">
        <v>155311</v>
      </c>
      <c r="DH518" s="272">
        <v>1177</v>
      </c>
      <c r="DI518" s="272">
        <v>2324</v>
      </c>
      <c r="DJ518" s="272">
        <v>124</v>
      </c>
      <c r="DK518" s="272">
        <v>2</v>
      </c>
      <c r="DL518" s="250">
        <v>83</v>
      </c>
      <c r="DM518" s="250">
        <v>1548</v>
      </c>
      <c r="DN518" s="250">
        <v>0</v>
      </c>
      <c r="DO518" s="250">
        <v>270</v>
      </c>
      <c r="DP518" s="250">
        <v>630914</v>
      </c>
      <c r="DQ518" s="250">
        <v>7601</v>
      </c>
      <c r="DR518" s="250">
        <v>14707</v>
      </c>
      <c r="DS518" s="250">
        <v>13259918</v>
      </c>
      <c r="DT518" s="250">
        <v>8566</v>
      </c>
      <c r="DU518" s="250">
        <v>17801</v>
      </c>
      <c r="DV518" s="250">
        <v>0</v>
      </c>
      <c r="DW518" s="250">
        <v>0</v>
      </c>
      <c r="DX518" s="250">
        <v>0</v>
      </c>
      <c r="DY518" s="250">
        <v>3089252</v>
      </c>
      <c r="DZ518" s="250">
        <v>11442</v>
      </c>
      <c r="EA518" s="250">
        <v>22460</v>
      </c>
      <c r="EB518" s="155"/>
      <c r="EC518" s="75">
        <f t="shared" si="1106"/>
        <v>8</v>
      </c>
      <c r="ED518" s="74">
        <f t="shared" si="1107"/>
        <v>2019</v>
      </c>
      <c r="EE518" s="165">
        <f t="shared" si="1108"/>
        <v>43678</v>
      </c>
      <c r="EF518" s="157">
        <f t="shared" si="1109"/>
        <v>31</v>
      </c>
      <c r="EG518" s="156"/>
      <c r="EH518" s="166">
        <f>IFERROR(HLOOKUP(EH$1,$H$5:$FY$1802,MATCH($A518,$A$5:$A$1802,0),0)*HLOOKUP(EH$2,$H$5:$FY$1802,MATCH($A518,$A$5:$A$1802,0),0),$H$2)</f>
        <v>67178</v>
      </c>
      <c r="EI518" s="166">
        <f>IFERROR(HLOOKUP(EI$1,$H$5:$FY$1802,MATCH($A518,$A$5:$A$1802,0),0)*HLOOKUP(EI$2,$H$5:$FY$1802,MATCH($A518,$A$5:$A$1802,0),0),$H$2)</f>
        <v>671780</v>
      </c>
      <c r="EJ518" s="166">
        <f>IFERROR(HLOOKUP(EJ$1,$H$5:$FY$1802,MATCH($A518,$A$5:$A$1802,0),0)*HLOOKUP(EJ$2,$H$5:$FY$1802,MATCH($A518,$A$5:$A$1802,0),0),$H$2)</f>
        <v>2552764</v>
      </c>
      <c r="EK518" s="166">
        <f>IFERROR(HLOOKUP(EK$1,$H$5:$FY$1802,MATCH($A518,$A$5:$A$1802,0),0)*HLOOKUP(EK$2,$H$5:$FY$1802,MATCH($A518,$A$5:$A$1802,0),0),$H$2)</f>
        <v>6247554</v>
      </c>
      <c r="EL518" s="166">
        <f>IFERROR(HLOOKUP(EL$1,$H$5:$FY$1802,MATCH($A518,$A$5:$A$1802,0),0)*HLOOKUP(EL$2,$H$5:$FY$1802,MATCH($A518,$A$5:$A$1802,0),0),$H$2)</f>
        <v>3012422</v>
      </c>
      <c r="EM518" s="166">
        <f>IFERROR(HLOOKUP(EM$1,$H$5:$FY$1802,MATCH($A518,$A$5:$A$1802,0),0)*HLOOKUP(EM$2,$H$5:$FY$1802,MATCH($A518,$A$5:$A$1802,0),0),$H$2)</f>
        <v>2475804</v>
      </c>
      <c r="EN518" s="166">
        <f>IFERROR(HLOOKUP(EN$1,$H$5:$FY$1802,MATCH($A518,$A$5:$A$1802,0),0)*HLOOKUP(EN$2,$H$5:$FY$1802,MATCH($A518,$A$5:$A$1802,0),0),$H$2)</f>
        <v>67591872</v>
      </c>
      <c r="EO518" s="166">
        <f>IFERROR(HLOOKUP(EO$1,$H$5:$FY$1802,MATCH($A518,$A$5:$A$1802,0),0)*HLOOKUP(EO$2,$H$5:$FY$1802,MATCH($A518,$A$5:$A$1802,0),0),$H$2)</f>
        <v>234929668</v>
      </c>
      <c r="EP518" s="166">
        <f>IFERROR(HLOOKUP(EP$1,$H$5:$FY$1802,MATCH($A518,$A$5:$A$1802,0),0)*HLOOKUP(EP$2,$H$5:$FY$1802,MATCH($A518,$A$5:$A$1802,0),0),$H$2)</f>
        <v>7044596</v>
      </c>
      <c r="EQ518" s="166" t="str">
        <f>IFERROR(HLOOKUP(EQ$1,$H$5:$FY$1802,MATCH($A518,$A$5:$A$1802,0),0)*HLOOKUP(EQ$2,$H$5:$FY$1802,MATCH($A518,$A$5:$A$1802,0),0),$H$2)</f>
        <v>-</v>
      </c>
      <c r="ER518" s="166" t="str">
        <f>IFERROR(HLOOKUP(ER$1,$H$5:$FY$1802,MATCH($A518,$A$5:$A$1802,0),0)*HLOOKUP(ER$2,$H$5:$FY$1802,MATCH($A518,$A$5:$A$1802,0),0),$H$2)</f>
        <v>-</v>
      </c>
      <c r="ES518" s="166" t="str">
        <f>IFERROR(HLOOKUP(ES$1,$H$5:$FY$1802,MATCH($A518,$A$5:$A$1802,0),0)*HLOOKUP(ES$2,$H$5:$FY$1802,MATCH($A518,$A$5:$A$1802,0),0),$H$2)</f>
        <v>-</v>
      </c>
      <c r="ET518" s="166" t="str">
        <f>IFERROR(HLOOKUP(ET$1,$H$5:$FY$1802,MATCH($A518,$A$5:$A$1802,0),0)*HLOOKUP(ET$2,$H$5:$FY$1802,MATCH($A518,$A$5:$A$1802,0),0),$H$2)</f>
        <v>-</v>
      </c>
      <c r="EU518" s="166" t="str">
        <f>IFERROR(HLOOKUP(EU$1,$H$5:$FY$1802,MATCH($A518,$A$5:$A$1802,0),0)*HLOOKUP(EU$2,$H$5:$FY$1802,MATCH($A518,$A$5:$A$1802,0),0),$H$2)</f>
        <v>-</v>
      </c>
      <c r="EV518" s="166" t="str">
        <f>IFERROR(HLOOKUP(EV$1,$H$5:$FY$1802,MATCH($A518,$A$5:$A$1802,0),0)*HLOOKUP(EV$2,$H$5:$FY$1802,MATCH($A518,$A$5:$A$1802,0),0),$H$2)</f>
        <v>-</v>
      </c>
      <c r="EW518" s="166" t="str">
        <f>IFERROR(HLOOKUP(EW$1,$H$5:$FY$1802,MATCH($A518,$A$5:$A$1802,0),0)*HLOOKUP(EW$2,$H$5:$FY$1802,MATCH($A518,$A$5:$A$1802,0),0),$H$2)</f>
        <v>-</v>
      </c>
      <c r="EX518" s="166" t="str">
        <f>IFERROR(HLOOKUP(EX$1,$H$5:$FY$1802,MATCH($A518,$A$5:$A$1802,0),0)*HLOOKUP(EX$2,$H$5:$FY$1802,MATCH($A518,$A$5:$A$1802,0),0),$H$2)</f>
        <v>-</v>
      </c>
      <c r="EY518" s="166" t="str">
        <f>IFERROR(HLOOKUP(EY$1,$H$5:$FY$1802,MATCH($A518,$A$5:$A$1802,0),0)*HLOOKUP(EY$2,$H$5:$FY$1802,MATCH($A518,$A$5:$A$1802,0),0),$H$2)</f>
        <v>-</v>
      </c>
      <c r="EZ518" s="166" t="str">
        <f>IFERROR(HLOOKUP(EZ$1,$H$5:$FY$1802,MATCH($A518,$A$5:$A$1802,0),0)*HLOOKUP(EZ$2,$H$5:$FY$1802,MATCH($A518,$A$5:$A$1802,0),0),$H$2)</f>
        <v>-</v>
      </c>
      <c r="FA518" s="166">
        <f>IFERROR(HLOOKUP(FA$1,$H$5:$FY$1802,MATCH($A518,$A$5:$A$1802,0),0)*HLOOKUP(FA$2,$H$5:$FY$1802,MATCH($A518,$A$5:$A$1802,0),0),$H$2)</f>
        <v>306768</v>
      </c>
      <c r="FB518" s="166">
        <f>IFERROR(HLOOKUP(FB$1,$H$5:$FY$1802,MATCH($A518,$A$5:$A$1802,0),0)*HLOOKUP(FB$2,$H$5:$FY$1802,MATCH($A518,$A$5:$A$1802,0),0),$H$2)</f>
        <v>179914</v>
      </c>
      <c r="FC518" s="166">
        <f>IFERROR(HLOOKUP(FC$1,$H$5:$FY$1802,MATCH($A518,$A$5:$A$1802,0),0)*HLOOKUP(FC$2,$H$5:$FY$1802,MATCH($A518,$A$5:$A$1802,0),0),$H$2)</f>
        <v>189980</v>
      </c>
      <c r="FD518" s="166">
        <f>IFERROR(HLOOKUP(FD$1,$H$5:$FY$1802,MATCH($A518,$A$5:$A$1802,0),0)*HLOOKUP(FD$2,$H$5:$FY$1802,MATCH($A518,$A$5:$A$1802,0),0),$H$2)</f>
        <v>1220681</v>
      </c>
      <c r="FE518" s="166">
        <f>IFERROR(HLOOKUP(FE$1,$H$5:$FY$1802,MATCH($A518,$A$5:$A$1802,0),0)*HLOOKUP(FE$2,$H$5:$FY$1802,MATCH($A518,$A$5:$A$1802,0),0),$H$2)</f>
        <v>27555948</v>
      </c>
      <c r="FF518" s="166">
        <f>IFERROR(HLOOKUP(FF$1,$H$5:$FY$1802,MATCH($A518,$A$5:$A$1802,0),0)*HLOOKUP(FF$2,$H$5:$FY$1802,MATCH($A518,$A$5:$A$1802,0),0),$H$2)</f>
        <v>0</v>
      </c>
      <c r="FG518" s="166">
        <f>IFERROR(HLOOKUP(FG$1,$H$5:$FY$1802,MATCH($A518,$A$5:$A$1802,0),0)*HLOOKUP(FG$2,$H$5:$FY$1802,MATCH($A518,$A$5:$A$1802,0),0),$H$2)</f>
        <v>6064200</v>
      </c>
      <c r="FH518" s="152"/>
      <c r="FI518" s="405">
        <f t="shared" si="1110"/>
        <v>2.0630655333150534</v>
      </c>
      <c r="FJ518" s="405">
        <f t="shared" si="1110"/>
        <v>1.5237181244858788</v>
      </c>
      <c r="FK518" s="405">
        <f t="shared" si="1111"/>
        <v>2.0569948186528499</v>
      </c>
      <c r="FL518" s="405">
        <f t="shared" si="1112"/>
        <v>1.5474956822107082</v>
      </c>
      <c r="FM518" s="405">
        <f t="shared" si="1113"/>
        <v>1.3220349334310493</v>
      </c>
      <c r="FN518" s="405">
        <f t="shared" si="1114"/>
        <v>1.0664773421277636</v>
      </c>
      <c r="FO518" s="405">
        <f t="shared" si="1115"/>
        <v>1.6761220128230037</v>
      </c>
      <c r="FP518" s="405">
        <f t="shared" si="1116"/>
        <v>1.0444919370507091</v>
      </c>
      <c r="FQ518" s="405">
        <f t="shared" si="1117"/>
        <v>1.5588235294117647</v>
      </c>
      <c r="FR518" s="405">
        <f t="shared" si="1118"/>
        <v>1.0226244343891402</v>
      </c>
      <c r="FS518" s="65"/>
    </row>
    <row r="519" spans="1:175" ht="10.35" customHeight="1" x14ac:dyDescent="0.2">
      <c r="A519" s="74" t="str">
        <f t="shared" si="1105"/>
        <v>2019-20AUGUSTRYF</v>
      </c>
      <c r="B519" s="163" t="str">
        <f t="shared" si="1119"/>
        <v>2019-20</v>
      </c>
      <c r="C519" s="26" t="s">
        <v>827</v>
      </c>
      <c r="D519" s="163" t="str">
        <f>INDEX($FV$16:$FW$26,MATCH($F519,$FV$16:$FV$26,0),2)</f>
        <v>Y58</v>
      </c>
      <c r="E519" s="163" t="str">
        <f>VLOOKUP($D519,$FW$8:$FX$14,2,0)</f>
        <v>South West</v>
      </c>
      <c r="F519" s="271" t="s">
        <v>865</v>
      </c>
      <c r="G519" s="271" t="s">
        <v>879</v>
      </c>
      <c r="H519" s="272">
        <v>106290</v>
      </c>
      <c r="I519" s="272">
        <v>83192</v>
      </c>
      <c r="J519" s="272">
        <v>855310</v>
      </c>
      <c r="K519" s="272">
        <v>10</v>
      </c>
      <c r="L519" s="272">
        <v>2</v>
      </c>
      <c r="M519" s="272">
        <v>34</v>
      </c>
      <c r="N519" s="272">
        <v>56</v>
      </c>
      <c r="O519" s="272">
        <v>98</v>
      </c>
      <c r="P519" s="272" t="s">
        <v>44</v>
      </c>
      <c r="Q519" s="272" t="s">
        <v>44</v>
      </c>
      <c r="R519" s="272" t="s">
        <v>44</v>
      </c>
      <c r="S519" s="272" t="s">
        <v>44</v>
      </c>
      <c r="T519" s="272">
        <v>73924</v>
      </c>
      <c r="U519" s="272">
        <v>4417</v>
      </c>
      <c r="V519" s="272">
        <v>2742</v>
      </c>
      <c r="W519" s="272">
        <v>40360</v>
      </c>
      <c r="X519" s="272">
        <v>18217</v>
      </c>
      <c r="Y519" s="272">
        <v>1414</v>
      </c>
      <c r="Z519" s="272">
        <v>1915776</v>
      </c>
      <c r="AA519" s="272">
        <v>434</v>
      </c>
      <c r="AB519" s="272">
        <v>794</v>
      </c>
      <c r="AC519" s="272">
        <v>1795920</v>
      </c>
      <c r="AD519" s="272">
        <v>655</v>
      </c>
      <c r="AE519" s="272">
        <v>1266</v>
      </c>
      <c r="AF519" s="272">
        <v>67481169</v>
      </c>
      <c r="AG519" s="272">
        <v>1672</v>
      </c>
      <c r="AH519" s="272">
        <v>3478</v>
      </c>
      <c r="AI519" s="272">
        <v>81359712</v>
      </c>
      <c r="AJ519" s="272">
        <v>4466</v>
      </c>
      <c r="AK519" s="272">
        <v>10653</v>
      </c>
      <c r="AL519" s="272">
        <v>7247836</v>
      </c>
      <c r="AM519" s="272">
        <v>5126</v>
      </c>
      <c r="AN519" s="272">
        <v>12494</v>
      </c>
      <c r="AO519" s="272">
        <v>4497</v>
      </c>
      <c r="AP519" s="272">
        <v>449</v>
      </c>
      <c r="AQ519" s="272">
        <v>1489</v>
      </c>
      <c r="AR519" s="272">
        <v>3845</v>
      </c>
      <c r="AS519" s="272">
        <v>517</v>
      </c>
      <c r="AT519" s="272">
        <v>2042</v>
      </c>
      <c r="AU519" s="272">
        <v>10</v>
      </c>
      <c r="AV519" s="272">
        <v>39328</v>
      </c>
      <c r="AW519" s="272">
        <v>3428</v>
      </c>
      <c r="AX519" s="272">
        <v>26671</v>
      </c>
      <c r="AY519" s="272">
        <v>69427</v>
      </c>
      <c r="AZ519" s="272">
        <v>9808</v>
      </c>
      <c r="BA519" s="272">
        <v>7676</v>
      </c>
      <c r="BB519" s="272">
        <v>6125</v>
      </c>
      <c r="BC519" s="272">
        <v>4867</v>
      </c>
      <c r="BD519" s="272">
        <v>55374</v>
      </c>
      <c r="BE519" s="272">
        <v>46332</v>
      </c>
      <c r="BF519" s="272">
        <v>26427</v>
      </c>
      <c r="BG519" s="272">
        <v>19746</v>
      </c>
      <c r="BH519" s="272">
        <v>1932</v>
      </c>
      <c r="BI519" s="272">
        <v>1518</v>
      </c>
      <c r="BJ519" s="272" t="s">
        <v>44</v>
      </c>
      <c r="BK519" s="272" t="s">
        <v>44</v>
      </c>
      <c r="BL519" s="272" t="s">
        <v>44</v>
      </c>
      <c r="BM519" s="272" t="s">
        <v>44</v>
      </c>
      <c r="BN519" s="272" t="s">
        <v>44</v>
      </c>
      <c r="BO519" s="272" t="s">
        <v>44</v>
      </c>
      <c r="BP519" s="272" t="s">
        <v>44</v>
      </c>
      <c r="BQ519" s="272" t="s">
        <v>44</v>
      </c>
      <c r="BR519" s="272" t="s">
        <v>44</v>
      </c>
      <c r="BS519" s="272" t="s">
        <v>44</v>
      </c>
      <c r="BT519" s="272" t="s">
        <v>44</v>
      </c>
      <c r="BU519" s="272" t="s">
        <v>44</v>
      </c>
      <c r="BV519" s="272" t="s">
        <v>44</v>
      </c>
      <c r="BW519" s="272" t="s">
        <v>44</v>
      </c>
      <c r="BX519" s="272" t="s">
        <v>44</v>
      </c>
      <c r="BY519" s="272" t="s">
        <v>44</v>
      </c>
      <c r="BZ519" s="272" t="s">
        <v>44</v>
      </c>
      <c r="CA519" s="272" t="s">
        <v>44</v>
      </c>
      <c r="CB519" s="272" t="s">
        <v>44</v>
      </c>
      <c r="CC519" s="272" t="s">
        <v>44</v>
      </c>
      <c r="CD519" s="272" t="s">
        <v>44</v>
      </c>
      <c r="CE519" s="272" t="s">
        <v>44</v>
      </c>
      <c r="CF519" s="272" t="s">
        <v>44</v>
      </c>
      <c r="CG519" s="272" t="s">
        <v>44</v>
      </c>
      <c r="CH519" s="272" t="s">
        <v>44</v>
      </c>
      <c r="CI519" s="272" t="s">
        <v>44</v>
      </c>
      <c r="CJ519" s="272" t="s">
        <v>44</v>
      </c>
      <c r="CK519" s="272" t="s">
        <v>44</v>
      </c>
      <c r="CL519" s="272" t="s">
        <v>44</v>
      </c>
      <c r="CM519" s="272" t="s">
        <v>44</v>
      </c>
      <c r="CN519" s="272" t="s">
        <v>44</v>
      </c>
      <c r="CO519" s="272" t="s">
        <v>44</v>
      </c>
      <c r="CP519" s="272" t="s">
        <v>44</v>
      </c>
      <c r="CQ519" s="272" t="s">
        <v>44</v>
      </c>
      <c r="CR519" s="272" t="s">
        <v>44</v>
      </c>
      <c r="CS519" s="272" t="s">
        <v>44</v>
      </c>
      <c r="CT519" s="272" t="s">
        <v>44</v>
      </c>
      <c r="CU519" s="272" t="s">
        <v>44</v>
      </c>
      <c r="CV519" s="272" t="s">
        <v>44</v>
      </c>
      <c r="CW519" s="272" t="s">
        <v>44</v>
      </c>
      <c r="CX519" s="272">
        <v>383</v>
      </c>
      <c r="CY519" s="272">
        <v>137652</v>
      </c>
      <c r="CZ519" s="272">
        <v>359</v>
      </c>
      <c r="DA519" s="272">
        <v>608</v>
      </c>
      <c r="DB519" s="272">
        <v>2502</v>
      </c>
      <c r="DC519" s="272">
        <v>106978</v>
      </c>
      <c r="DD519" s="272">
        <v>43</v>
      </c>
      <c r="DE519" s="272">
        <v>81</v>
      </c>
      <c r="DF519" s="272">
        <v>175</v>
      </c>
      <c r="DG519" s="272">
        <v>267696</v>
      </c>
      <c r="DH519" s="272">
        <v>1530</v>
      </c>
      <c r="DI519" s="272">
        <v>3112</v>
      </c>
      <c r="DJ519" s="272">
        <v>161</v>
      </c>
      <c r="DK519" s="272">
        <v>149</v>
      </c>
      <c r="DL519" s="250">
        <v>153</v>
      </c>
      <c r="DM519" s="250">
        <v>1469</v>
      </c>
      <c r="DN519" s="250">
        <v>4</v>
      </c>
      <c r="DO519" s="250">
        <v>1101</v>
      </c>
      <c r="DP519" s="250">
        <v>992255</v>
      </c>
      <c r="DQ519" s="250">
        <v>6485</v>
      </c>
      <c r="DR519" s="250">
        <v>11578</v>
      </c>
      <c r="DS519" s="250">
        <v>7390668</v>
      </c>
      <c r="DT519" s="250">
        <v>5031</v>
      </c>
      <c r="DU519" s="250">
        <v>9919</v>
      </c>
      <c r="DV519" s="250">
        <v>15979</v>
      </c>
      <c r="DW519" s="250">
        <v>3995</v>
      </c>
      <c r="DX519" s="250">
        <v>6507</v>
      </c>
      <c r="DY519" s="250">
        <v>8301901</v>
      </c>
      <c r="DZ519" s="250">
        <v>7540</v>
      </c>
      <c r="EA519" s="250">
        <v>16386</v>
      </c>
      <c r="EB519" s="155"/>
      <c r="EC519" s="75">
        <f t="shared" si="1106"/>
        <v>8</v>
      </c>
      <c r="ED519" s="74">
        <f t="shared" si="1107"/>
        <v>2019</v>
      </c>
      <c r="EE519" s="165">
        <f t="shared" si="1108"/>
        <v>43678</v>
      </c>
      <c r="EF519" s="157">
        <f t="shared" si="1109"/>
        <v>31</v>
      </c>
      <c r="EG519" s="156"/>
      <c r="EH519" s="166">
        <f>IFERROR(HLOOKUP(EH$1,$H$5:$FY$1802,MATCH($A519,$A$5:$A$1802,0),0)*HLOOKUP(EH$2,$H$5:$FY$1802,MATCH($A519,$A$5:$A$1802,0),0),$H$2)</f>
        <v>166384</v>
      </c>
      <c r="EI519" s="166">
        <f>IFERROR(HLOOKUP(EI$1,$H$5:$FY$1802,MATCH($A519,$A$5:$A$1802,0),0)*HLOOKUP(EI$2,$H$5:$FY$1802,MATCH($A519,$A$5:$A$1802,0),0),$H$2)</f>
        <v>2828528</v>
      </c>
      <c r="EJ519" s="166">
        <f>IFERROR(HLOOKUP(EJ$1,$H$5:$FY$1802,MATCH($A519,$A$5:$A$1802,0),0)*HLOOKUP(EJ$2,$H$5:$FY$1802,MATCH($A519,$A$5:$A$1802,0),0),$H$2)</f>
        <v>4658752</v>
      </c>
      <c r="EK519" s="166">
        <f>IFERROR(HLOOKUP(EK$1,$H$5:$FY$1802,MATCH($A519,$A$5:$A$1802,0),0)*HLOOKUP(EK$2,$H$5:$FY$1802,MATCH($A519,$A$5:$A$1802,0),0),$H$2)</f>
        <v>8152816</v>
      </c>
      <c r="EL519" s="166">
        <f>IFERROR(HLOOKUP(EL$1,$H$5:$FY$1802,MATCH($A519,$A$5:$A$1802,0),0)*HLOOKUP(EL$2,$H$5:$FY$1802,MATCH($A519,$A$5:$A$1802,0),0),$H$2)</f>
        <v>3507098</v>
      </c>
      <c r="EM519" s="166">
        <f>IFERROR(HLOOKUP(EM$1,$H$5:$FY$1802,MATCH($A519,$A$5:$A$1802,0),0)*HLOOKUP(EM$2,$H$5:$FY$1802,MATCH($A519,$A$5:$A$1802,0),0),$H$2)</f>
        <v>3471372</v>
      </c>
      <c r="EN519" s="166">
        <f>IFERROR(HLOOKUP(EN$1,$H$5:$FY$1802,MATCH($A519,$A$5:$A$1802,0),0)*HLOOKUP(EN$2,$H$5:$FY$1802,MATCH($A519,$A$5:$A$1802,0),0),$H$2)</f>
        <v>140372080</v>
      </c>
      <c r="EO519" s="166">
        <f>IFERROR(HLOOKUP(EO$1,$H$5:$FY$1802,MATCH($A519,$A$5:$A$1802,0),0)*HLOOKUP(EO$2,$H$5:$FY$1802,MATCH($A519,$A$5:$A$1802,0),0),$H$2)</f>
        <v>194065701</v>
      </c>
      <c r="EP519" s="166">
        <f>IFERROR(HLOOKUP(EP$1,$H$5:$FY$1802,MATCH($A519,$A$5:$A$1802,0),0)*HLOOKUP(EP$2,$H$5:$FY$1802,MATCH($A519,$A$5:$A$1802,0),0),$H$2)</f>
        <v>17666516</v>
      </c>
      <c r="EQ519" s="166" t="str">
        <f>IFERROR(HLOOKUP(EQ$1,$H$5:$FY$1802,MATCH($A519,$A$5:$A$1802,0),0)*HLOOKUP(EQ$2,$H$5:$FY$1802,MATCH($A519,$A$5:$A$1802,0),0),$H$2)</f>
        <v>-</v>
      </c>
      <c r="ER519" s="166" t="str">
        <f>IFERROR(HLOOKUP(ER$1,$H$5:$FY$1802,MATCH($A519,$A$5:$A$1802,0),0)*HLOOKUP(ER$2,$H$5:$FY$1802,MATCH($A519,$A$5:$A$1802,0),0),$H$2)</f>
        <v>-</v>
      </c>
      <c r="ES519" s="166" t="str">
        <f>IFERROR(HLOOKUP(ES$1,$H$5:$FY$1802,MATCH($A519,$A$5:$A$1802,0),0)*HLOOKUP(ES$2,$H$5:$FY$1802,MATCH($A519,$A$5:$A$1802,0),0),$H$2)</f>
        <v>-</v>
      </c>
      <c r="ET519" s="166" t="str">
        <f>IFERROR(HLOOKUP(ET$1,$H$5:$FY$1802,MATCH($A519,$A$5:$A$1802,0),0)*HLOOKUP(ET$2,$H$5:$FY$1802,MATCH($A519,$A$5:$A$1802,0),0),$H$2)</f>
        <v>-</v>
      </c>
      <c r="EU519" s="166" t="str">
        <f>IFERROR(HLOOKUP(EU$1,$H$5:$FY$1802,MATCH($A519,$A$5:$A$1802,0),0)*HLOOKUP(EU$2,$H$5:$FY$1802,MATCH($A519,$A$5:$A$1802,0),0),$H$2)</f>
        <v>-</v>
      </c>
      <c r="EV519" s="166" t="str">
        <f>IFERROR(HLOOKUP(EV$1,$H$5:$FY$1802,MATCH($A519,$A$5:$A$1802,0),0)*HLOOKUP(EV$2,$H$5:$FY$1802,MATCH($A519,$A$5:$A$1802,0),0),$H$2)</f>
        <v>-</v>
      </c>
      <c r="EW519" s="166" t="str">
        <f>IFERROR(HLOOKUP(EW$1,$H$5:$FY$1802,MATCH($A519,$A$5:$A$1802,0),0)*HLOOKUP(EW$2,$H$5:$FY$1802,MATCH($A519,$A$5:$A$1802,0),0),$H$2)</f>
        <v>-</v>
      </c>
      <c r="EX519" s="166" t="str">
        <f>IFERROR(HLOOKUP(EX$1,$H$5:$FY$1802,MATCH($A519,$A$5:$A$1802,0),0)*HLOOKUP(EX$2,$H$5:$FY$1802,MATCH($A519,$A$5:$A$1802,0),0),$H$2)</f>
        <v>-</v>
      </c>
      <c r="EY519" s="166" t="str">
        <f>IFERROR(HLOOKUP(EY$1,$H$5:$FY$1802,MATCH($A519,$A$5:$A$1802,0),0)*HLOOKUP(EY$2,$H$5:$FY$1802,MATCH($A519,$A$5:$A$1802,0),0),$H$2)</f>
        <v>-</v>
      </c>
      <c r="EZ519" s="166" t="str">
        <f>IFERROR(HLOOKUP(EZ$1,$H$5:$FY$1802,MATCH($A519,$A$5:$A$1802,0),0)*HLOOKUP(EZ$2,$H$5:$FY$1802,MATCH($A519,$A$5:$A$1802,0),0),$H$2)</f>
        <v>-</v>
      </c>
      <c r="FA519" s="166">
        <f>IFERROR(HLOOKUP(FA$1,$H$5:$FY$1802,MATCH($A519,$A$5:$A$1802,0),0)*HLOOKUP(FA$2,$H$5:$FY$1802,MATCH($A519,$A$5:$A$1802,0),0),$H$2)</f>
        <v>544600</v>
      </c>
      <c r="FB519" s="166">
        <f>IFERROR(HLOOKUP(FB$1,$H$5:$FY$1802,MATCH($A519,$A$5:$A$1802,0),0)*HLOOKUP(FB$2,$H$5:$FY$1802,MATCH($A519,$A$5:$A$1802,0),0),$H$2)</f>
        <v>232864</v>
      </c>
      <c r="FC519" s="166">
        <f>IFERROR(HLOOKUP(FC$1,$H$5:$FY$1802,MATCH($A519,$A$5:$A$1802,0),0)*HLOOKUP(FC$2,$H$5:$FY$1802,MATCH($A519,$A$5:$A$1802,0),0),$H$2)</f>
        <v>202662</v>
      </c>
      <c r="FD519" s="166">
        <f>IFERROR(HLOOKUP(FD$1,$H$5:$FY$1802,MATCH($A519,$A$5:$A$1802,0),0)*HLOOKUP(FD$2,$H$5:$FY$1802,MATCH($A519,$A$5:$A$1802,0),0),$H$2)</f>
        <v>1771434</v>
      </c>
      <c r="FE519" s="166">
        <f>IFERROR(HLOOKUP(FE$1,$H$5:$FY$1802,MATCH($A519,$A$5:$A$1802,0),0)*HLOOKUP(FE$2,$H$5:$FY$1802,MATCH($A519,$A$5:$A$1802,0),0),$H$2)</f>
        <v>14571011</v>
      </c>
      <c r="FF519" s="166">
        <f>IFERROR(HLOOKUP(FF$1,$H$5:$FY$1802,MATCH($A519,$A$5:$A$1802,0),0)*HLOOKUP(FF$2,$H$5:$FY$1802,MATCH($A519,$A$5:$A$1802,0),0),$H$2)</f>
        <v>26028</v>
      </c>
      <c r="FG519" s="166">
        <f>IFERROR(HLOOKUP(FG$1,$H$5:$FY$1802,MATCH($A519,$A$5:$A$1802,0),0)*HLOOKUP(FG$2,$H$5:$FY$1802,MATCH($A519,$A$5:$A$1802,0),0),$H$2)</f>
        <v>18040986</v>
      </c>
      <c r="FH519" s="152"/>
      <c r="FI519" s="405">
        <f t="shared" si="1110"/>
        <v>2.2205116594973964</v>
      </c>
      <c r="FJ519" s="405">
        <f t="shared" si="1110"/>
        <v>1.7378311070862575</v>
      </c>
      <c r="FK519" s="405">
        <f t="shared" si="1111"/>
        <v>2.2337709700948212</v>
      </c>
      <c r="FL519" s="405">
        <f t="shared" si="1112"/>
        <v>1.774981765134938</v>
      </c>
      <c r="FM519" s="405">
        <f t="shared" si="1113"/>
        <v>1.3720019821605549</v>
      </c>
      <c r="FN519" s="405">
        <f t="shared" si="1114"/>
        <v>1.14796828543112</v>
      </c>
      <c r="FO519" s="405">
        <f t="shared" si="1115"/>
        <v>1.4506779381896031</v>
      </c>
      <c r="FP519" s="405">
        <f t="shared" si="1116"/>
        <v>1.0839325904375035</v>
      </c>
      <c r="FQ519" s="405">
        <f t="shared" si="1117"/>
        <v>1.3663366336633664</v>
      </c>
      <c r="FR519" s="405">
        <f t="shared" si="1118"/>
        <v>1.0735502121640736</v>
      </c>
      <c r="FS519" s="65"/>
    </row>
    <row r="520" spans="1:175" ht="10.35" customHeight="1" x14ac:dyDescent="0.2">
      <c r="A520" s="74" t="str">
        <f t="shared" si="1105"/>
        <v>2019-20AUGUSTRYA</v>
      </c>
      <c r="B520" s="163" t="str">
        <f t="shared" si="1119"/>
        <v>2019-20</v>
      </c>
      <c r="C520" s="26" t="s">
        <v>827</v>
      </c>
      <c r="D520" s="163" t="str">
        <f>INDEX($FV$16:$FW$26,MATCH($F520,$FV$16:$FV$26,0),2)</f>
        <v>Y60</v>
      </c>
      <c r="E520" s="163" t="str">
        <f>VLOOKUP($D520,$FW$8:$FX$14,2,0)</f>
        <v>Midlands</v>
      </c>
      <c r="F520" s="271" t="s">
        <v>867</v>
      </c>
      <c r="G520" s="271" t="s">
        <v>880</v>
      </c>
      <c r="H520" s="272">
        <v>111460</v>
      </c>
      <c r="I520" s="272">
        <v>82062</v>
      </c>
      <c r="J520" s="272">
        <v>346921</v>
      </c>
      <c r="K520" s="272">
        <v>4</v>
      </c>
      <c r="L520" s="272">
        <v>1</v>
      </c>
      <c r="M520" s="272">
        <v>11</v>
      </c>
      <c r="N520" s="272">
        <v>24</v>
      </c>
      <c r="O520" s="272">
        <v>51</v>
      </c>
      <c r="P520" s="272" t="s">
        <v>44</v>
      </c>
      <c r="Q520" s="272" t="s">
        <v>44</v>
      </c>
      <c r="R520" s="272" t="s">
        <v>44</v>
      </c>
      <c r="S520" s="272" t="s">
        <v>44</v>
      </c>
      <c r="T520" s="272">
        <v>89558</v>
      </c>
      <c r="U520" s="272">
        <v>5278</v>
      </c>
      <c r="V520" s="272">
        <v>3339</v>
      </c>
      <c r="W520" s="272">
        <v>42620</v>
      </c>
      <c r="X520" s="272">
        <v>31630</v>
      </c>
      <c r="Y520" s="272">
        <v>1511</v>
      </c>
      <c r="Z520" s="272">
        <v>2134922</v>
      </c>
      <c r="AA520" s="272">
        <v>404</v>
      </c>
      <c r="AB520" s="272">
        <v>699</v>
      </c>
      <c r="AC520" s="272">
        <v>1573044</v>
      </c>
      <c r="AD520" s="272">
        <v>471</v>
      </c>
      <c r="AE520" s="272">
        <v>856</v>
      </c>
      <c r="AF520" s="272">
        <v>32166887</v>
      </c>
      <c r="AG520" s="272">
        <v>755</v>
      </c>
      <c r="AH520" s="272">
        <v>1386</v>
      </c>
      <c r="AI520" s="272">
        <v>75222973</v>
      </c>
      <c r="AJ520" s="272">
        <v>2378</v>
      </c>
      <c r="AK520" s="272">
        <v>5288</v>
      </c>
      <c r="AL520" s="272">
        <v>4805686</v>
      </c>
      <c r="AM520" s="272">
        <v>3180</v>
      </c>
      <c r="AN520" s="272">
        <v>7638</v>
      </c>
      <c r="AO520" s="272">
        <v>3266</v>
      </c>
      <c r="AP520" s="272">
        <v>84</v>
      </c>
      <c r="AQ520" s="272">
        <v>55</v>
      </c>
      <c r="AR520" s="272">
        <v>0</v>
      </c>
      <c r="AS520" s="272">
        <v>323</v>
      </c>
      <c r="AT520" s="272">
        <v>2804</v>
      </c>
      <c r="AU520" s="272">
        <v>2279</v>
      </c>
      <c r="AV520" s="272">
        <v>48635</v>
      </c>
      <c r="AW520" s="272">
        <v>5878</v>
      </c>
      <c r="AX520" s="272">
        <v>31779</v>
      </c>
      <c r="AY520" s="272">
        <v>86292</v>
      </c>
      <c r="AZ520" s="272">
        <v>10013</v>
      </c>
      <c r="BA520" s="272">
        <v>7475</v>
      </c>
      <c r="BB520" s="272">
        <v>6256</v>
      </c>
      <c r="BC520" s="272">
        <v>4749</v>
      </c>
      <c r="BD520" s="272">
        <v>54192</v>
      </c>
      <c r="BE520" s="272">
        <v>44777</v>
      </c>
      <c r="BF520" s="272">
        <v>57047</v>
      </c>
      <c r="BG520" s="272">
        <v>32994</v>
      </c>
      <c r="BH520" s="272">
        <v>3878</v>
      </c>
      <c r="BI520" s="272">
        <v>1586</v>
      </c>
      <c r="BJ520" s="272" t="s">
        <v>44</v>
      </c>
      <c r="BK520" s="272" t="s">
        <v>44</v>
      </c>
      <c r="BL520" s="272" t="s">
        <v>44</v>
      </c>
      <c r="BM520" s="272" t="s">
        <v>44</v>
      </c>
      <c r="BN520" s="272" t="s">
        <v>44</v>
      </c>
      <c r="BO520" s="272" t="s">
        <v>44</v>
      </c>
      <c r="BP520" s="272" t="s">
        <v>44</v>
      </c>
      <c r="BQ520" s="272" t="s">
        <v>44</v>
      </c>
      <c r="BR520" s="272" t="s">
        <v>44</v>
      </c>
      <c r="BS520" s="272" t="s">
        <v>44</v>
      </c>
      <c r="BT520" s="272" t="s">
        <v>44</v>
      </c>
      <c r="BU520" s="272" t="s">
        <v>44</v>
      </c>
      <c r="BV520" s="272" t="s">
        <v>44</v>
      </c>
      <c r="BW520" s="272" t="s">
        <v>44</v>
      </c>
      <c r="BX520" s="272" t="s">
        <v>44</v>
      </c>
      <c r="BY520" s="272" t="s">
        <v>44</v>
      </c>
      <c r="BZ520" s="272" t="s">
        <v>44</v>
      </c>
      <c r="CA520" s="272" t="s">
        <v>44</v>
      </c>
      <c r="CB520" s="272" t="s">
        <v>44</v>
      </c>
      <c r="CC520" s="272" t="s">
        <v>44</v>
      </c>
      <c r="CD520" s="272" t="s">
        <v>44</v>
      </c>
      <c r="CE520" s="272" t="s">
        <v>44</v>
      </c>
      <c r="CF520" s="272" t="s">
        <v>44</v>
      </c>
      <c r="CG520" s="272" t="s">
        <v>44</v>
      </c>
      <c r="CH520" s="272" t="s">
        <v>44</v>
      </c>
      <c r="CI520" s="272" t="s">
        <v>44</v>
      </c>
      <c r="CJ520" s="272" t="s">
        <v>44</v>
      </c>
      <c r="CK520" s="272" t="s">
        <v>44</v>
      </c>
      <c r="CL520" s="272" t="s">
        <v>44</v>
      </c>
      <c r="CM520" s="272" t="s">
        <v>44</v>
      </c>
      <c r="CN520" s="272" t="s">
        <v>44</v>
      </c>
      <c r="CO520" s="272" t="s">
        <v>44</v>
      </c>
      <c r="CP520" s="272" t="s">
        <v>44</v>
      </c>
      <c r="CQ520" s="272" t="s">
        <v>44</v>
      </c>
      <c r="CR520" s="272" t="s">
        <v>44</v>
      </c>
      <c r="CS520" s="272" t="s">
        <v>44</v>
      </c>
      <c r="CT520" s="272" t="s">
        <v>44</v>
      </c>
      <c r="CU520" s="272" t="s">
        <v>44</v>
      </c>
      <c r="CV520" s="272" t="s">
        <v>44</v>
      </c>
      <c r="CW520" s="272" t="s">
        <v>44</v>
      </c>
      <c r="CX520" s="272">
        <v>188</v>
      </c>
      <c r="CY520" s="272">
        <v>50113</v>
      </c>
      <c r="CZ520" s="272">
        <v>267</v>
      </c>
      <c r="DA520" s="272">
        <v>482</v>
      </c>
      <c r="DB520" s="272">
        <v>3423</v>
      </c>
      <c r="DC520" s="272">
        <v>94007</v>
      </c>
      <c r="DD520" s="272">
        <v>27</v>
      </c>
      <c r="DE520" s="272">
        <v>53</v>
      </c>
      <c r="DF520" s="272">
        <v>93</v>
      </c>
      <c r="DG520" s="272">
        <v>67619</v>
      </c>
      <c r="DH520" s="272">
        <v>727</v>
      </c>
      <c r="DI520" s="272">
        <v>1289</v>
      </c>
      <c r="DJ520" s="272">
        <v>90</v>
      </c>
      <c r="DK520" s="272">
        <v>240</v>
      </c>
      <c r="DL520" s="250">
        <v>0</v>
      </c>
      <c r="DM520" s="250">
        <v>3627</v>
      </c>
      <c r="DN520" s="250">
        <v>0</v>
      </c>
      <c r="DO520" s="250">
        <v>1386</v>
      </c>
      <c r="DP520" s="250">
        <v>0</v>
      </c>
      <c r="DQ520" s="250">
        <v>0</v>
      </c>
      <c r="DR520" s="250">
        <v>0</v>
      </c>
      <c r="DS520" s="250">
        <v>16411766</v>
      </c>
      <c r="DT520" s="250">
        <v>4525</v>
      </c>
      <c r="DU520" s="250">
        <v>11561</v>
      </c>
      <c r="DV520" s="250">
        <v>0</v>
      </c>
      <c r="DW520" s="250">
        <v>0</v>
      </c>
      <c r="DX520" s="250">
        <v>0</v>
      </c>
      <c r="DY520" s="250">
        <v>11500012</v>
      </c>
      <c r="DZ520" s="250">
        <v>8297</v>
      </c>
      <c r="EA520" s="250">
        <v>20381</v>
      </c>
      <c r="EB520" s="155"/>
      <c r="EC520" s="75">
        <f t="shared" si="1106"/>
        <v>8</v>
      </c>
      <c r="ED520" s="74">
        <f t="shared" si="1107"/>
        <v>2019</v>
      </c>
      <c r="EE520" s="165">
        <f t="shared" si="1108"/>
        <v>43678</v>
      </c>
      <c r="EF520" s="157">
        <f t="shared" si="1109"/>
        <v>31</v>
      </c>
      <c r="EG520" s="156"/>
      <c r="EH520" s="166">
        <f>IFERROR(HLOOKUP(EH$1,$H$5:$FY$1802,MATCH($A520,$A$5:$A$1802,0),0)*HLOOKUP(EH$2,$H$5:$FY$1802,MATCH($A520,$A$5:$A$1802,0),0),$H$2)</f>
        <v>82062</v>
      </c>
      <c r="EI520" s="166">
        <f>IFERROR(HLOOKUP(EI$1,$H$5:$FY$1802,MATCH($A520,$A$5:$A$1802,0),0)*HLOOKUP(EI$2,$H$5:$FY$1802,MATCH($A520,$A$5:$A$1802,0),0),$H$2)</f>
        <v>902682</v>
      </c>
      <c r="EJ520" s="166">
        <f>IFERROR(HLOOKUP(EJ$1,$H$5:$FY$1802,MATCH($A520,$A$5:$A$1802,0),0)*HLOOKUP(EJ$2,$H$5:$FY$1802,MATCH($A520,$A$5:$A$1802,0),0),$H$2)</f>
        <v>1969488</v>
      </c>
      <c r="EK520" s="166">
        <f>IFERROR(HLOOKUP(EK$1,$H$5:$FY$1802,MATCH($A520,$A$5:$A$1802,0),0)*HLOOKUP(EK$2,$H$5:$FY$1802,MATCH($A520,$A$5:$A$1802,0),0),$H$2)</f>
        <v>4185162</v>
      </c>
      <c r="EL520" s="166">
        <f>IFERROR(HLOOKUP(EL$1,$H$5:$FY$1802,MATCH($A520,$A$5:$A$1802,0),0)*HLOOKUP(EL$2,$H$5:$FY$1802,MATCH($A520,$A$5:$A$1802,0),0),$H$2)</f>
        <v>3689322</v>
      </c>
      <c r="EM520" s="166">
        <f>IFERROR(HLOOKUP(EM$1,$H$5:$FY$1802,MATCH($A520,$A$5:$A$1802,0),0)*HLOOKUP(EM$2,$H$5:$FY$1802,MATCH($A520,$A$5:$A$1802,0),0),$H$2)</f>
        <v>2858184</v>
      </c>
      <c r="EN520" s="166">
        <f>IFERROR(HLOOKUP(EN$1,$H$5:$FY$1802,MATCH($A520,$A$5:$A$1802,0),0)*HLOOKUP(EN$2,$H$5:$FY$1802,MATCH($A520,$A$5:$A$1802,0),0),$H$2)</f>
        <v>59071320</v>
      </c>
      <c r="EO520" s="166">
        <f>IFERROR(HLOOKUP(EO$1,$H$5:$FY$1802,MATCH($A520,$A$5:$A$1802,0),0)*HLOOKUP(EO$2,$H$5:$FY$1802,MATCH($A520,$A$5:$A$1802,0),0),$H$2)</f>
        <v>167259440</v>
      </c>
      <c r="EP520" s="166">
        <f>IFERROR(HLOOKUP(EP$1,$H$5:$FY$1802,MATCH($A520,$A$5:$A$1802,0),0)*HLOOKUP(EP$2,$H$5:$FY$1802,MATCH($A520,$A$5:$A$1802,0),0),$H$2)</f>
        <v>11541018</v>
      </c>
      <c r="EQ520" s="166" t="str">
        <f>IFERROR(HLOOKUP(EQ$1,$H$5:$FY$1802,MATCH($A520,$A$5:$A$1802,0),0)*HLOOKUP(EQ$2,$H$5:$FY$1802,MATCH($A520,$A$5:$A$1802,0),0),$H$2)</f>
        <v>-</v>
      </c>
      <c r="ER520" s="166" t="str">
        <f>IFERROR(HLOOKUP(ER$1,$H$5:$FY$1802,MATCH($A520,$A$5:$A$1802,0),0)*HLOOKUP(ER$2,$H$5:$FY$1802,MATCH($A520,$A$5:$A$1802,0),0),$H$2)</f>
        <v>-</v>
      </c>
      <c r="ES520" s="166" t="str">
        <f>IFERROR(HLOOKUP(ES$1,$H$5:$FY$1802,MATCH($A520,$A$5:$A$1802,0),0)*HLOOKUP(ES$2,$H$5:$FY$1802,MATCH($A520,$A$5:$A$1802,0),0),$H$2)</f>
        <v>-</v>
      </c>
      <c r="ET520" s="166" t="str">
        <f>IFERROR(HLOOKUP(ET$1,$H$5:$FY$1802,MATCH($A520,$A$5:$A$1802,0),0)*HLOOKUP(ET$2,$H$5:$FY$1802,MATCH($A520,$A$5:$A$1802,0),0),$H$2)</f>
        <v>-</v>
      </c>
      <c r="EU520" s="166" t="str">
        <f>IFERROR(HLOOKUP(EU$1,$H$5:$FY$1802,MATCH($A520,$A$5:$A$1802,0),0)*HLOOKUP(EU$2,$H$5:$FY$1802,MATCH($A520,$A$5:$A$1802,0),0),$H$2)</f>
        <v>-</v>
      </c>
      <c r="EV520" s="166" t="str">
        <f>IFERROR(HLOOKUP(EV$1,$H$5:$FY$1802,MATCH($A520,$A$5:$A$1802,0),0)*HLOOKUP(EV$2,$H$5:$FY$1802,MATCH($A520,$A$5:$A$1802,0),0),$H$2)</f>
        <v>-</v>
      </c>
      <c r="EW520" s="166" t="str">
        <f>IFERROR(HLOOKUP(EW$1,$H$5:$FY$1802,MATCH($A520,$A$5:$A$1802,0),0)*HLOOKUP(EW$2,$H$5:$FY$1802,MATCH($A520,$A$5:$A$1802,0),0),$H$2)</f>
        <v>-</v>
      </c>
      <c r="EX520" s="166" t="str">
        <f>IFERROR(HLOOKUP(EX$1,$H$5:$FY$1802,MATCH($A520,$A$5:$A$1802,0),0)*HLOOKUP(EX$2,$H$5:$FY$1802,MATCH($A520,$A$5:$A$1802,0),0),$H$2)</f>
        <v>-</v>
      </c>
      <c r="EY520" s="166" t="str">
        <f>IFERROR(HLOOKUP(EY$1,$H$5:$FY$1802,MATCH($A520,$A$5:$A$1802,0),0)*HLOOKUP(EY$2,$H$5:$FY$1802,MATCH($A520,$A$5:$A$1802,0),0),$H$2)</f>
        <v>-</v>
      </c>
      <c r="EZ520" s="166" t="str">
        <f>IFERROR(HLOOKUP(EZ$1,$H$5:$FY$1802,MATCH($A520,$A$5:$A$1802,0),0)*HLOOKUP(EZ$2,$H$5:$FY$1802,MATCH($A520,$A$5:$A$1802,0),0),$H$2)</f>
        <v>-</v>
      </c>
      <c r="FA520" s="166">
        <f>IFERROR(HLOOKUP(FA$1,$H$5:$FY$1802,MATCH($A520,$A$5:$A$1802,0),0)*HLOOKUP(FA$2,$H$5:$FY$1802,MATCH($A520,$A$5:$A$1802,0),0),$H$2)</f>
        <v>119877</v>
      </c>
      <c r="FB520" s="166">
        <f>IFERROR(HLOOKUP(FB$1,$H$5:$FY$1802,MATCH($A520,$A$5:$A$1802,0),0)*HLOOKUP(FB$2,$H$5:$FY$1802,MATCH($A520,$A$5:$A$1802,0),0),$H$2)</f>
        <v>90616</v>
      </c>
      <c r="FC520" s="166">
        <f>IFERROR(HLOOKUP(FC$1,$H$5:$FY$1802,MATCH($A520,$A$5:$A$1802,0),0)*HLOOKUP(FC$2,$H$5:$FY$1802,MATCH($A520,$A$5:$A$1802,0),0),$H$2)</f>
        <v>181419</v>
      </c>
      <c r="FD520" s="166">
        <f>IFERROR(HLOOKUP(FD$1,$H$5:$FY$1802,MATCH($A520,$A$5:$A$1802,0),0)*HLOOKUP(FD$2,$H$5:$FY$1802,MATCH($A520,$A$5:$A$1802,0),0),$H$2)</f>
        <v>0</v>
      </c>
      <c r="FE520" s="166">
        <f>IFERROR(HLOOKUP(FE$1,$H$5:$FY$1802,MATCH($A520,$A$5:$A$1802,0),0)*HLOOKUP(FE$2,$H$5:$FY$1802,MATCH($A520,$A$5:$A$1802,0),0),$H$2)</f>
        <v>41931747</v>
      </c>
      <c r="FF520" s="166">
        <f>IFERROR(HLOOKUP(FF$1,$H$5:$FY$1802,MATCH($A520,$A$5:$A$1802,0),0)*HLOOKUP(FF$2,$H$5:$FY$1802,MATCH($A520,$A$5:$A$1802,0),0),$H$2)</f>
        <v>0</v>
      </c>
      <c r="FG520" s="166">
        <f>IFERROR(HLOOKUP(FG$1,$H$5:$FY$1802,MATCH($A520,$A$5:$A$1802,0),0)*HLOOKUP(FG$2,$H$5:$FY$1802,MATCH($A520,$A$5:$A$1802,0),0),$H$2)</f>
        <v>28248066</v>
      </c>
      <c r="FH520" s="152"/>
      <c r="FI520" s="405">
        <f t="shared" si="1110"/>
        <v>1.8971201212580522</v>
      </c>
      <c r="FJ520" s="405">
        <f t="shared" si="1110"/>
        <v>1.416256157635468</v>
      </c>
      <c r="FK520" s="405">
        <f t="shared" si="1111"/>
        <v>1.8736148547469302</v>
      </c>
      <c r="FL520" s="405">
        <f t="shared" si="1112"/>
        <v>1.422282120395328</v>
      </c>
      <c r="FM520" s="405">
        <f t="shared" si="1113"/>
        <v>1.271515720319099</v>
      </c>
      <c r="FN520" s="405">
        <f t="shared" si="1114"/>
        <v>1.050610042233693</v>
      </c>
      <c r="FO520" s="405">
        <f t="shared" si="1115"/>
        <v>1.8035725576983876</v>
      </c>
      <c r="FP520" s="405">
        <f t="shared" si="1116"/>
        <v>1.0431236168194751</v>
      </c>
      <c r="FQ520" s="405">
        <f t="shared" si="1117"/>
        <v>2.5665122435473195</v>
      </c>
      <c r="FR520" s="405">
        <f t="shared" si="1118"/>
        <v>1.0496360026472535</v>
      </c>
      <c r="FS520" s="65"/>
    </row>
    <row r="521" spans="1:175" ht="10.35" customHeight="1" x14ac:dyDescent="0.2">
      <c r="A521" s="174" t="str">
        <f t="shared" si="1105"/>
        <v>2019-20AUGUSTRX8</v>
      </c>
      <c r="B521" s="176" t="str">
        <f t="shared" si="1119"/>
        <v>2019-20</v>
      </c>
      <c r="C521" s="175" t="s">
        <v>827</v>
      </c>
      <c r="D521" s="176" t="str">
        <f>INDEX($FV$16:$FW$26,MATCH($F521,$FV$16:$FV$26,0),2)</f>
        <v>Y63</v>
      </c>
      <c r="E521" s="176" t="str">
        <f>VLOOKUP($D521,$FW$8:$FX$14,2,0)</f>
        <v>North East and Yorkshire</v>
      </c>
      <c r="F521" s="275" t="s">
        <v>869</v>
      </c>
      <c r="G521" s="275" t="s">
        <v>881</v>
      </c>
      <c r="H521" s="276">
        <v>94634</v>
      </c>
      <c r="I521" s="276">
        <v>62556</v>
      </c>
      <c r="J521" s="276">
        <v>194404</v>
      </c>
      <c r="K521" s="276">
        <v>3</v>
      </c>
      <c r="L521" s="276">
        <v>1</v>
      </c>
      <c r="M521" s="276">
        <v>1</v>
      </c>
      <c r="N521" s="276">
        <v>10</v>
      </c>
      <c r="O521" s="276">
        <v>67</v>
      </c>
      <c r="P521" s="276" t="s">
        <v>44</v>
      </c>
      <c r="Q521" s="276" t="s">
        <v>44</v>
      </c>
      <c r="R521" s="276" t="s">
        <v>44</v>
      </c>
      <c r="S521" s="276" t="s">
        <v>44</v>
      </c>
      <c r="T521" s="276">
        <v>68828</v>
      </c>
      <c r="U521" s="276">
        <v>5539</v>
      </c>
      <c r="V521" s="276">
        <v>3585</v>
      </c>
      <c r="W521" s="276">
        <v>37776</v>
      </c>
      <c r="X521" s="276">
        <v>12080</v>
      </c>
      <c r="Y521" s="276">
        <v>2582</v>
      </c>
      <c r="Z521" s="276">
        <v>2274404</v>
      </c>
      <c r="AA521" s="276">
        <v>411</v>
      </c>
      <c r="AB521" s="276">
        <v>713</v>
      </c>
      <c r="AC521" s="276">
        <v>1864907</v>
      </c>
      <c r="AD521" s="276">
        <v>520</v>
      </c>
      <c r="AE521" s="276">
        <v>948</v>
      </c>
      <c r="AF521" s="276">
        <v>40562469</v>
      </c>
      <c r="AG521" s="276">
        <v>1074</v>
      </c>
      <c r="AH521" s="276">
        <v>2190</v>
      </c>
      <c r="AI521" s="276">
        <v>28506589</v>
      </c>
      <c r="AJ521" s="276">
        <v>2360</v>
      </c>
      <c r="AK521" s="276">
        <v>5415</v>
      </c>
      <c r="AL521" s="276">
        <v>6497250</v>
      </c>
      <c r="AM521" s="276">
        <v>2516</v>
      </c>
      <c r="AN521" s="276">
        <v>5419</v>
      </c>
      <c r="AO521" s="276">
        <v>4168</v>
      </c>
      <c r="AP521" s="276">
        <v>558</v>
      </c>
      <c r="AQ521" s="276">
        <v>990</v>
      </c>
      <c r="AR521" s="276">
        <v>3578</v>
      </c>
      <c r="AS521" s="276">
        <v>306</v>
      </c>
      <c r="AT521" s="276">
        <v>2314</v>
      </c>
      <c r="AU521" s="276">
        <v>1707</v>
      </c>
      <c r="AV521" s="276">
        <v>40774</v>
      </c>
      <c r="AW521" s="276">
        <v>6545</v>
      </c>
      <c r="AX521" s="276">
        <v>17341</v>
      </c>
      <c r="AY521" s="276">
        <v>64660</v>
      </c>
      <c r="AZ521" s="276">
        <v>10651</v>
      </c>
      <c r="BA521" s="276">
        <v>8455</v>
      </c>
      <c r="BB521" s="276">
        <v>6793</v>
      </c>
      <c r="BC521" s="276">
        <v>5463</v>
      </c>
      <c r="BD521" s="276">
        <v>50404</v>
      </c>
      <c r="BE521" s="276">
        <v>41396</v>
      </c>
      <c r="BF521" s="276">
        <v>20022</v>
      </c>
      <c r="BG521" s="276">
        <v>12901</v>
      </c>
      <c r="BH521" s="276">
        <v>3706</v>
      </c>
      <c r="BI521" s="276">
        <v>2758</v>
      </c>
      <c r="BJ521" s="276" t="s">
        <v>44</v>
      </c>
      <c r="BK521" s="276" t="s">
        <v>44</v>
      </c>
      <c r="BL521" s="276" t="s">
        <v>44</v>
      </c>
      <c r="BM521" s="276" t="s">
        <v>44</v>
      </c>
      <c r="BN521" s="276" t="s">
        <v>44</v>
      </c>
      <c r="BO521" s="276" t="s">
        <v>44</v>
      </c>
      <c r="BP521" s="276" t="s">
        <v>44</v>
      </c>
      <c r="BQ521" s="276" t="s">
        <v>44</v>
      </c>
      <c r="BR521" s="276" t="s">
        <v>44</v>
      </c>
      <c r="BS521" s="276" t="s">
        <v>44</v>
      </c>
      <c r="BT521" s="276" t="s">
        <v>44</v>
      </c>
      <c r="BU521" s="276" t="s">
        <v>44</v>
      </c>
      <c r="BV521" s="276" t="s">
        <v>44</v>
      </c>
      <c r="BW521" s="276" t="s">
        <v>44</v>
      </c>
      <c r="BX521" s="276" t="s">
        <v>44</v>
      </c>
      <c r="BY521" s="276" t="s">
        <v>44</v>
      </c>
      <c r="BZ521" s="276" t="s">
        <v>44</v>
      </c>
      <c r="CA521" s="276" t="s">
        <v>44</v>
      </c>
      <c r="CB521" s="276" t="s">
        <v>44</v>
      </c>
      <c r="CC521" s="276" t="s">
        <v>44</v>
      </c>
      <c r="CD521" s="276" t="s">
        <v>44</v>
      </c>
      <c r="CE521" s="276" t="s">
        <v>44</v>
      </c>
      <c r="CF521" s="276" t="s">
        <v>44</v>
      </c>
      <c r="CG521" s="276" t="s">
        <v>44</v>
      </c>
      <c r="CH521" s="276" t="s">
        <v>44</v>
      </c>
      <c r="CI521" s="276" t="s">
        <v>44</v>
      </c>
      <c r="CJ521" s="276" t="s">
        <v>44</v>
      </c>
      <c r="CK521" s="276" t="s">
        <v>44</v>
      </c>
      <c r="CL521" s="276" t="s">
        <v>44</v>
      </c>
      <c r="CM521" s="276" t="s">
        <v>44</v>
      </c>
      <c r="CN521" s="276" t="s">
        <v>44</v>
      </c>
      <c r="CO521" s="276" t="s">
        <v>44</v>
      </c>
      <c r="CP521" s="276" t="s">
        <v>44</v>
      </c>
      <c r="CQ521" s="276" t="s">
        <v>44</v>
      </c>
      <c r="CR521" s="276" t="s">
        <v>44</v>
      </c>
      <c r="CS521" s="276" t="s">
        <v>44</v>
      </c>
      <c r="CT521" s="276" t="s">
        <v>44</v>
      </c>
      <c r="CU521" s="276" t="s">
        <v>44</v>
      </c>
      <c r="CV521" s="276" t="s">
        <v>44</v>
      </c>
      <c r="CW521" s="276" t="s">
        <v>44</v>
      </c>
      <c r="CX521" s="276">
        <v>0</v>
      </c>
      <c r="CY521" s="276">
        <v>0</v>
      </c>
      <c r="CZ521" s="276">
        <v>0</v>
      </c>
      <c r="DA521" s="276">
        <v>0</v>
      </c>
      <c r="DB521" s="276">
        <v>3520</v>
      </c>
      <c r="DC521" s="276">
        <v>104433</v>
      </c>
      <c r="DD521" s="276">
        <v>30</v>
      </c>
      <c r="DE521" s="276">
        <v>50</v>
      </c>
      <c r="DF521" s="276">
        <v>42</v>
      </c>
      <c r="DG521" s="276">
        <v>41602</v>
      </c>
      <c r="DH521" s="276">
        <v>991</v>
      </c>
      <c r="DI521" s="276">
        <v>2294</v>
      </c>
      <c r="DJ521" s="276">
        <v>34</v>
      </c>
      <c r="DK521" s="276">
        <v>26</v>
      </c>
      <c r="DL521" s="252">
        <v>4163</v>
      </c>
      <c r="DM521" s="252">
        <v>145</v>
      </c>
      <c r="DN521" s="252">
        <v>24</v>
      </c>
      <c r="DO521" s="252">
        <v>2325</v>
      </c>
      <c r="DP521" s="252">
        <v>15908026</v>
      </c>
      <c r="DQ521" s="252">
        <v>3821</v>
      </c>
      <c r="DR521" s="252">
        <v>8002</v>
      </c>
      <c r="DS521" s="252">
        <v>540294</v>
      </c>
      <c r="DT521" s="252">
        <v>3726</v>
      </c>
      <c r="DU521" s="252">
        <v>8206</v>
      </c>
      <c r="DV521" s="252">
        <v>101871</v>
      </c>
      <c r="DW521" s="252">
        <v>4245</v>
      </c>
      <c r="DX521" s="252">
        <v>8283</v>
      </c>
      <c r="DY521" s="252">
        <v>15281138</v>
      </c>
      <c r="DZ521" s="252">
        <v>6573</v>
      </c>
      <c r="EA521" s="252">
        <v>15068</v>
      </c>
      <c r="EB521" s="177"/>
      <c r="EC521" s="167">
        <f t="shared" si="1106"/>
        <v>8</v>
      </c>
      <c r="ED521" s="174">
        <f t="shared" si="1107"/>
        <v>2019</v>
      </c>
      <c r="EE521" s="173">
        <f t="shared" si="1108"/>
        <v>43678</v>
      </c>
      <c r="EF521" s="150">
        <f t="shared" si="1109"/>
        <v>31</v>
      </c>
      <c r="EG521" s="178"/>
      <c r="EH521" s="179">
        <f>IFERROR(HLOOKUP(EH$1,$H$5:$FY$1802,MATCH($A521,$A$5:$A$1802,0),0)*HLOOKUP(EH$2,$H$5:$FY$1802,MATCH($A521,$A$5:$A$1802,0),0),$H$2)</f>
        <v>62556</v>
      </c>
      <c r="EI521" s="179">
        <f>IFERROR(HLOOKUP(EI$1,$H$5:$FY$1802,MATCH($A521,$A$5:$A$1802,0),0)*HLOOKUP(EI$2,$H$5:$FY$1802,MATCH($A521,$A$5:$A$1802,0),0),$H$2)</f>
        <v>62556</v>
      </c>
      <c r="EJ521" s="179">
        <f>IFERROR(HLOOKUP(EJ$1,$H$5:$FY$1802,MATCH($A521,$A$5:$A$1802,0),0)*HLOOKUP(EJ$2,$H$5:$FY$1802,MATCH($A521,$A$5:$A$1802,0),0),$H$2)</f>
        <v>625560</v>
      </c>
      <c r="EK521" s="179">
        <f>IFERROR(HLOOKUP(EK$1,$H$5:$FY$1802,MATCH($A521,$A$5:$A$1802,0),0)*HLOOKUP(EK$2,$H$5:$FY$1802,MATCH($A521,$A$5:$A$1802,0),0),$H$2)</f>
        <v>4191252</v>
      </c>
      <c r="EL521" s="179">
        <f>IFERROR(HLOOKUP(EL$1,$H$5:$FY$1802,MATCH($A521,$A$5:$A$1802,0),0)*HLOOKUP(EL$2,$H$5:$FY$1802,MATCH($A521,$A$5:$A$1802,0),0),$H$2)</f>
        <v>3949307</v>
      </c>
      <c r="EM521" s="179">
        <f>IFERROR(HLOOKUP(EM$1,$H$5:$FY$1802,MATCH($A521,$A$5:$A$1802,0),0)*HLOOKUP(EM$2,$H$5:$FY$1802,MATCH($A521,$A$5:$A$1802,0),0),$H$2)</f>
        <v>3398580</v>
      </c>
      <c r="EN521" s="179">
        <f>IFERROR(HLOOKUP(EN$1,$H$5:$FY$1802,MATCH($A521,$A$5:$A$1802,0),0)*HLOOKUP(EN$2,$H$5:$FY$1802,MATCH($A521,$A$5:$A$1802,0),0),$H$2)</f>
        <v>82729440</v>
      </c>
      <c r="EO521" s="179">
        <f>IFERROR(HLOOKUP(EO$1,$H$5:$FY$1802,MATCH($A521,$A$5:$A$1802,0),0)*HLOOKUP(EO$2,$H$5:$FY$1802,MATCH($A521,$A$5:$A$1802,0),0),$H$2)</f>
        <v>65413200</v>
      </c>
      <c r="EP521" s="179">
        <f>IFERROR(HLOOKUP(EP$1,$H$5:$FY$1802,MATCH($A521,$A$5:$A$1802,0),0)*HLOOKUP(EP$2,$H$5:$FY$1802,MATCH($A521,$A$5:$A$1802,0),0),$H$2)</f>
        <v>13991858</v>
      </c>
      <c r="EQ521" s="179" t="str">
        <f>IFERROR(HLOOKUP(EQ$1,$H$5:$FY$1802,MATCH($A521,$A$5:$A$1802,0),0)*HLOOKUP(EQ$2,$H$5:$FY$1802,MATCH($A521,$A$5:$A$1802,0),0),$H$2)</f>
        <v>-</v>
      </c>
      <c r="ER521" s="179" t="str">
        <f>IFERROR(HLOOKUP(ER$1,$H$5:$FY$1802,MATCH($A521,$A$5:$A$1802,0),0)*HLOOKUP(ER$2,$H$5:$FY$1802,MATCH($A521,$A$5:$A$1802,0),0),$H$2)</f>
        <v>-</v>
      </c>
      <c r="ES521" s="179" t="str">
        <f>IFERROR(HLOOKUP(ES$1,$H$5:$FY$1802,MATCH($A521,$A$5:$A$1802,0),0)*HLOOKUP(ES$2,$H$5:$FY$1802,MATCH($A521,$A$5:$A$1802,0),0),$H$2)</f>
        <v>-</v>
      </c>
      <c r="ET521" s="179" t="str">
        <f>IFERROR(HLOOKUP(ET$1,$H$5:$FY$1802,MATCH($A521,$A$5:$A$1802,0),0)*HLOOKUP(ET$2,$H$5:$FY$1802,MATCH($A521,$A$5:$A$1802,0),0),$H$2)</f>
        <v>-</v>
      </c>
      <c r="EU521" s="179" t="str">
        <f>IFERROR(HLOOKUP(EU$1,$H$5:$FY$1802,MATCH($A521,$A$5:$A$1802,0),0)*HLOOKUP(EU$2,$H$5:$FY$1802,MATCH($A521,$A$5:$A$1802,0),0),$H$2)</f>
        <v>-</v>
      </c>
      <c r="EV521" s="179" t="str">
        <f>IFERROR(HLOOKUP(EV$1,$H$5:$FY$1802,MATCH($A521,$A$5:$A$1802,0),0)*HLOOKUP(EV$2,$H$5:$FY$1802,MATCH($A521,$A$5:$A$1802,0),0),$H$2)</f>
        <v>-</v>
      </c>
      <c r="EW521" s="179" t="str">
        <f>IFERROR(HLOOKUP(EW$1,$H$5:$FY$1802,MATCH($A521,$A$5:$A$1802,0),0)*HLOOKUP(EW$2,$H$5:$FY$1802,MATCH($A521,$A$5:$A$1802,0),0),$H$2)</f>
        <v>-</v>
      </c>
      <c r="EX521" s="179" t="str">
        <f>IFERROR(HLOOKUP(EX$1,$H$5:$FY$1802,MATCH($A521,$A$5:$A$1802,0),0)*HLOOKUP(EX$2,$H$5:$FY$1802,MATCH($A521,$A$5:$A$1802,0),0),$H$2)</f>
        <v>-</v>
      </c>
      <c r="EY521" s="179" t="str">
        <f>IFERROR(HLOOKUP(EY$1,$H$5:$FY$1802,MATCH($A521,$A$5:$A$1802,0),0)*HLOOKUP(EY$2,$H$5:$FY$1802,MATCH($A521,$A$5:$A$1802,0),0),$H$2)</f>
        <v>-</v>
      </c>
      <c r="EZ521" s="179" t="str">
        <f>IFERROR(HLOOKUP(EZ$1,$H$5:$FY$1802,MATCH($A521,$A$5:$A$1802,0),0)*HLOOKUP(EZ$2,$H$5:$FY$1802,MATCH($A521,$A$5:$A$1802,0),0),$H$2)</f>
        <v>-</v>
      </c>
      <c r="FA521" s="179">
        <f>IFERROR(HLOOKUP(FA$1,$H$5:$FY$1802,MATCH($A521,$A$5:$A$1802,0),0)*HLOOKUP(FA$2,$H$5:$FY$1802,MATCH($A521,$A$5:$A$1802,0),0),$H$2)</f>
        <v>96348</v>
      </c>
      <c r="FB521" s="179">
        <f>IFERROR(HLOOKUP(FB$1,$H$5:$FY$1802,MATCH($A521,$A$5:$A$1802,0),0)*HLOOKUP(FB$2,$H$5:$FY$1802,MATCH($A521,$A$5:$A$1802,0),0),$H$2)</f>
        <v>0</v>
      </c>
      <c r="FC521" s="179">
        <f>IFERROR(HLOOKUP(FC$1,$H$5:$FY$1802,MATCH($A521,$A$5:$A$1802,0),0)*HLOOKUP(FC$2,$H$5:$FY$1802,MATCH($A521,$A$5:$A$1802,0),0),$H$2)</f>
        <v>176000</v>
      </c>
      <c r="FD521" s="179">
        <f>IFERROR(HLOOKUP(FD$1,$H$5:$FY$1802,MATCH($A521,$A$5:$A$1802,0),0)*HLOOKUP(FD$2,$H$5:$FY$1802,MATCH($A521,$A$5:$A$1802,0),0),$H$2)</f>
        <v>33312326</v>
      </c>
      <c r="FE521" s="179">
        <f>IFERROR(HLOOKUP(FE$1,$H$5:$FY$1802,MATCH($A521,$A$5:$A$1802,0),0)*HLOOKUP(FE$2,$H$5:$FY$1802,MATCH($A521,$A$5:$A$1802,0),0),$H$2)</f>
        <v>1189870</v>
      </c>
      <c r="FF521" s="179">
        <f>IFERROR(HLOOKUP(FF$1,$H$5:$FY$1802,MATCH($A521,$A$5:$A$1802,0),0)*HLOOKUP(FF$2,$H$5:$FY$1802,MATCH($A521,$A$5:$A$1802,0),0),$H$2)</f>
        <v>198792</v>
      </c>
      <c r="FG521" s="179">
        <f>IFERROR(HLOOKUP(FG$1,$H$5:$FY$1802,MATCH($A521,$A$5:$A$1802,0),0)*HLOOKUP(FG$2,$H$5:$FY$1802,MATCH($A521,$A$5:$A$1802,0),0),$H$2)</f>
        <v>35033100</v>
      </c>
      <c r="FH521" s="151"/>
      <c r="FI521" s="407">
        <f t="shared" si="1110"/>
        <v>1.922910272612385</v>
      </c>
      <c r="FJ521" s="407">
        <f t="shared" si="1110"/>
        <v>1.5264488174760786</v>
      </c>
      <c r="FK521" s="407">
        <f t="shared" si="1111"/>
        <v>1.894839609483961</v>
      </c>
      <c r="FL521" s="407">
        <f t="shared" si="1112"/>
        <v>1.5238493723849373</v>
      </c>
      <c r="FM521" s="407">
        <f t="shared" si="1113"/>
        <v>1.3342863193562049</v>
      </c>
      <c r="FN521" s="407">
        <f t="shared" si="1114"/>
        <v>1.0958280389665396</v>
      </c>
      <c r="FO521" s="407">
        <f t="shared" si="1115"/>
        <v>1.6574503311258277</v>
      </c>
      <c r="FP521" s="407">
        <f t="shared" si="1116"/>
        <v>1.0679635761589403</v>
      </c>
      <c r="FQ521" s="407">
        <f t="shared" si="1117"/>
        <v>1.4353214562354764</v>
      </c>
      <c r="FR521" s="407">
        <f t="shared" si="1118"/>
        <v>1.0681642137877614</v>
      </c>
      <c r="FS521" s="408"/>
    </row>
    <row r="522" spans="1:175" ht="10.35" customHeight="1" x14ac:dyDescent="0.2">
      <c r="A522" s="80" t="str">
        <f t="shared" si="1105"/>
        <v>2019-20SEPTEMBERRX9</v>
      </c>
      <c r="B522" s="169" t="str">
        <f t="shared" si="1119"/>
        <v>2019-20</v>
      </c>
      <c r="C522" s="77" t="s">
        <v>830</v>
      </c>
      <c r="D522" s="169" t="str">
        <f>INDEX($FV$16:$FW$26,MATCH($F522,$FV$16:$FV$26,0),2)</f>
        <v>Y60</v>
      </c>
      <c r="E522" s="169" t="str">
        <f>VLOOKUP($D522,$FW$8:$FX$14,2,0)</f>
        <v>Midlands</v>
      </c>
      <c r="F522" s="269" t="s">
        <v>845</v>
      </c>
      <c r="G522" s="269" t="s">
        <v>871</v>
      </c>
      <c r="H522" s="270">
        <v>84908</v>
      </c>
      <c r="I522" s="270">
        <v>68898</v>
      </c>
      <c r="J522" s="270">
        <v>192777</v>
      </c>
      <c r="K522" s="270">
        <v>3</v>
      </c>
      <c r="L522" s="270">
        <v>2</v>
      </c>
      <c r="M522" s="270">
        <v>3</v>
      </c>
      <c r="N522" s="270">
        <v>4</v>
      </c>
      <c r="O522" s="270">
        <v>44</v>
      </c>
      <c r="P522" s="270">
        <v>0</v>
      </c>
      <c r="Q522" s="270">
        <v>0</v>
      </c>
      <c r="R522" s="270">
        <v>0</v>
      </c>
      <c r="S522" s="270">
        <v>0</v>
      </c>
      <c r="T522" s="270">
        <v>61897</v>
      </c>
      <c r="U522" s="270">
        <v>5921</v>
      </c>
      <c r="V522" s="270">
        <v>4063</v>
      </c>
      <c r="W522" s="270">
        <v>36487</v>
      </c>
      <c r="X522" s="270">
        <v>10948</v>
      </c>
      <c r="Y522" s="270">
        <v>701</v>
      </c>
      <c r="Z522" s="270">
        <v>2686634</v>
      </c>
      <c r="AA522" s="270">
        <v>454</v>
      </c>
      <c r="AB522" s="270">
        <v>816</v>
      </c>
      <c r="AC522" s="270">
        <v>4035941</v>
      </c>
      <c r="AD522" s="270">
        <v>993</v>
      </c>
      <c r="AE522" s="270">
        <v>2313</v>
      </c>
      <c r="AF522" s="270">
        <v>62555161</v>
      </c>
      <c r="AG522" s="270">
        <v>1714</v>
      </c>
      <c r="AH522" s="270">
        <v>3517</v>
      </c>
      <c r="AI522" s="270">
        <v>55247232</v>
      </c>
      <c r="AJ522" s="270">
        <v>5046</v>
      </c>
      <c r="AK522" s="270">
        <v>12552</v>
      </c>
      <c r="AL522" s="270">
        <v>3544441</v>
      </c>
      <c r="AM522" s="270">
        <v>5056</v>
      </c>
      <c r="AN522" s="270">
        <v>10535</v>
      </c>
      <c r="AO522" s="270">
        <v>4867</v>
      </c>
      <c r="AP522" s="270">
        <v>1579</v>
      </c>
      <c r="AQ522" s="270">
        <v>467</v>
      </c>
      <c r="AR522" s="270">
        <v>38</v>
      </c>
      <c r="AS522" s="270">
        <v>2226</v>
      </c>
      <c r="AT522" s="270">
        <v>595</v>
      </c>
      <c r="AU522" s="270">
        <v>50</v>
      </c>
      <c r="AV522" s="270">
        <v>38856</v>
      </c>
      <c r="AW522" s="270">
        <v>2794</v>
      </c>
      <c r="AX522" s="270">
        <v>15380</v>
      </c>
      <c r="AY522" s="270">
        <v>57030</v>
      </c>
      <c r="AZ522" s="270">
        <v>10622</v>
      </c>
      <c r="BA522" s="270">
        <v>8477</v>
      </c>
      <c r="BB522" s="270">
        <v>7527</v>
      </c>
      <c r="BC522" s="270">
        <v>6046</v>
      </c>
      <c r="BD522" s="270">
        <v>47875</v>
      </c>
      <c r="BE522" s="270">
        <v>38959</v>
      </c>
      <c r="BF522" s="270">
        <v>16097</v>
      </c>
      <c r="BG522" s="270">
        <v>11593</v>
      </c>
      <c r="BH522" s="270">
        <v>920</v>
      </c>
      <c r="BI522" s="270">
        <v>687</v>
      </c>
      <c r="BJ522" s="270">
        <v>0</v>
      </c>
      <c r="BK522" s="270">
        <v>0</v>
      </c>
      <c r="BL522" s="270">
        <v>0</v>
      </c>
      <c r="BM522" s="270">
        <v>0</v>
      </c>
      <c r="BN522" s="270">
        <v>0</v>
      </c>
      <c r="BO522" s="270">
        <v>0</v>
      </c>
      <c r="BP522" s="270">
        <v>0</v>
      </c>
      <c r="BQ522" s="270">
        <v>0</v>
      </c>
      <c r="BR522" s="270">
        <v>0</v>
      </c>
      <c r="BS522" s="270">
        <v>0</v>
      </c>
      <c r="BT522" s="270">
        <v>0</v>
      </c>
      <c r="BU522" s="270">
        <v>0</v>
      </c>
      <c r="BV522" s="270">
        <v>0</v>
      </c>
      <c r="BW522" s="270">
        <v>0</v>
      </c>
      <c r="BX522" s="270">
        <v>0</v>
      </c>
      <c r="BY522" s="270">
        <v>0</v>
      </c>
      <c r="BZ522" s="270">
        <v>0</v>
      </c>
      <c r="CA522" s="270">
        <v>0</v>
      </c>
      <c r="CB522" s="270">
        <v>0</v>
      </c>
      <c r="CC522" s="270">
        <v>0</v>
      </c>
      <c r="CD522" s="270">
        <v>0</v>
      </c>
      <c r="CE522" s="270">
        <v>0</v>
      </c>
      <c r="CF522" s="270">
        <v>0</v>
      </c>
      <c r="CG522" s="270">
        <v>0</v>
      </c>
      <c r="CH522" s="270">
        <v>0</v>
      </c>
      <c r="CI522" s="270">
        <v>0</v>
      </c>
      <c r="CJ522" s="270">
        <v>0</v>
      </c>
      <c r="CK522" s="270">
        <v>0</v>
      </c>
      <c r="CL522" s="270">
        <v>0</v>
      </c>
      <c r="CM522" s="270">
        <v>0</v>
      </c>
      <c r="CN522" s="270">
        <v>0</v>
      </c>
      <c r="CO522" s="270">
        <v>0</v>
      </c>
      <c r="CP522" s="270">
        <v>0</v>
      </c>
      <c r="CQ522" s="270">
        <v>0</v>
      </c>
      <c r="CR522" s="270">
        <v>0</v>
      </c>
      <c r="CS522" s="270">
        <v>0</v>
      </c>
      <c r="CT522" s="270">
        <v>0</v>
      </c>
      <c r="CU522" s="270">
        <v>0</v>
      </c>
      <c r="CV522" s="270">
        <v>0</v>
      </c>
      <c r="CW522" s="270">
        <v>0</v>
      </c>
      <c r="CX522" s="270">
        <v>271</v>
      </c>
      <c r="CY522" s="270">
        <v>78333</v>
      </c>
      <c r="CZ522" s="270">
        <v>289</v>
      </c>
      <c r="DA522" s="270">
        <v>485</v>
      </c>
      <c r="DB522" s="270">
        <v>3113</v>
      </c>
      <c r="DC522" s="270">
        <v>122943</v>
      </c>
      <c r="DD522" s="270">
        <v>39</v>
      </c>
      <c r="DE522" s="270">
        <v>71</v>
      </c>
      <c r="DF522" s="270">
        <v>47</v>
      </c>
      <c r="DG522" s="270">
        <v>87133</v>
      </c>
      <c r="DH522" s="270">
        <v>1854</v>
      </c>
      <c r="DI522" s="270">
        <v>4283</v>
      </c>
      <c r="DJ522" s="270">
        <v>38</v>
      </c>
      <c r="DK522" s="270">
        <v>0</v>
      </c>
      <c r="DL522" s="249">
        <v>397</v>
      </c>
      <c r="DM522" s="249">
        <v>433</v>
      </c>
      <c r="DN522" s="249">
        <v>5</v>
      </c>
      <c r="DO522" s="249">
        <v>2138</v>
      </c>
      <c r="DP522" s="249">
        <v>2085367</v>
      </c>
      <c r="DQ522" s="249">
        <v>5253</v>
      </c>
      <c r="DR522" s="249">
        <v>10730</v>
      </c>
      <c r="DS522" s="249">
        <v>2236294</v>
      </c>
      <c r="DT522" s="249">
        <v>5165</v>
      </c>
      <c r="DU522" s="249">
        <v>9868</v>
      </c>
      <c r="DV522" s="249">
        <v>41278</v>
      </c>
      <c r="DW522" s="249">
        <v>8256</v>
      </c>
      <c r="DX522" s="249">
        <v>12596</v>
      </c>
      <c r="DY522" s="249">
        <v>13914367</v>
      </c>
      <c r="DZ522" s="249">
        <v>6508</v>
      </c>
      <c r="EA522" s="249">
        <v>13308</v>
      </c>
      <c r="EB522" s="155"/>
      <c r="EC522" s="170">
        <f t="shared" si="1106"/>
        <v>9</v>
      </c>
      <c r="ED522" s="74">
        <f t="shared" si="1107"/>
        <v>2019</v>
      </c>
      <c r="EE522" s="165">
        <f t="shared" si="1108"/>
        <v>43709</v>
      </c>
      <c r="EF522" s="157">
        <f t="shared" si="1109"/>
        <v>30</v>
      </c>
      <c r="EG522" s="156"/>
      <c r="EH522" s="171">
        <f>IFERROR(HLOOKUP(EH$1,$H$5:$FY$1802,MATCH($A522,$A$5:$A$1802,0),0)*HLOOKUP(EH$2,$H$5:$FY$1802,MATCH($A522,$A$5:$A$1802,0),0),$H$2)</f>
        <v>137796</v>
      </c>
      <c r="EI522" s="171">
        <f>IFERROR(HLOOKUP(EI$1,$H$5:$FY$1802,MATCH($A522,$A$5:$A$1802,0),0)*HLOOKUP(EI$2,$H$5:$FY$1802,MATCH($A522,$A$5:$A$1802,0),0),$H$2)</f>
        <v>206694</v>
      </c>
      <c r="EJ522" s="171">
        <f>IFERROR(HLOOKUP(EJ$1,$H$5:$FY$1802,MATCH($A522,$A$5:$A$1802,0),0)*HLOOKUP(EJ$2,$H$5:$FY$1802,MATCH($A522,$A$5:$A$1802,0),0),$H$2)</f>
        <v>275592</v>
      </c>
      <c r="EK522" s="171">
        <f>IFERROR(HLOOKUP(EK$1,$H$5:$FY$1802,MATCH($A522,$A$5:$A$1802,0),0)*HLOOKUP(EK$2,$H$5:$FY$1802,MATCH($A522,$A$5:$A$1802,0),0),$H$2)</f>
        <v>3031512</v>
      </c>
      <c r="EL522" s="171">
        <f>IFERROR(HLOOKUP(EL$1,$H$5:$FY$1802,MATCH($A522,$A$5:$A$1802,0),0)*HLOOKUP(EL$2,$H$5:$FY$1802,MATCH($A522,$A$5:$A$1802,0),0),$H$2)</f>
        <v>4831536</v>
      </c>
      <c r="EM522" s="171">
        <f>IFERROR(HLOOKUP(EM$1,$H$5:$FY$1802,MATCH($A522,$A$5:$A$1802,0),0)*HLOOKUP(EM$2,$H$5:$FY$1802,MATCH($A522,$A$5:$A$1802,0),0),$H$2)</f>
        <v>9397719</v>
      </c>
      <c r="EN522" s="171">
        <f>IFERROR(HLOOKUP(EN$1,$H$5:$FY$1802,MATCH($A522,$A$5:$A$1802,0),0)*HLOOKUP(EN$2,$H$5:$FY$1802,MATCH($A522,$A$5:$A$1802,0),0),$H$2)</f>
        <v>128324779</v>
      </c>
      <c r="EO522" s="171">
        <f>IFERROR(HLOOKUP(EO$1,$H$5:$FY$1802,MATCH($A522,$A$5:$A$1802,0),0)*HLOOKUP(EO$2,$H$5:$FY$1802,MATCH($A522,$A$5:$A$1802,0),0),$H$2)</f>
        <v>137419296</v>
      </c>
      <c r="EP522" s="171">
        <f>IFERROR(HLOOKUP(EP$1,$H$5:$FY$1802,MATCH($A522,$A$5:$A$1802,0),0)*HLOOKUP(EP$2,$H$5:$FY$1802,MATCH($A522,$A$5:$A$1802,0),0),$H$2)</f>
        <v>7385035</v>
      </c>
      <c r="EQ522" s="171">
        <f>IFERROR(HLOOKUP(EQ$1,$H$5:$FY$1802,MATCH($A522,$A$5:$A$1802,0),0)*HLOOKUP(EQ$2,$H$5:$FY$1802,MATCH($A522,$A$5:$A$1802,0),0),$H$2)</f>
        <v>0</v>
      </c>
      <c r="ER522" s="171">
        <f>IFERROR(HLOOKUP(ER$1,$H$5:$FY$1802,MATCH($A522,$A$5:$A$1802,0),0)*HLOOKUP(ER$2,$H$5:$FY$1802,MATCH($A522,$A$5:$A$1802,0),0),$H$2)</f>
        <v>0</v>
      </c>
      <c r="ES522" s="171">
        <f>IFERROR(HLOOKUP(ES$1,$H$5:$FY$1802,MATCH($A522,$A$5:$A$1802,0),0)*HLOOKUP(ES$2,$H$5:$FY$1802,MATCH($A522,$A$5:$A$1802,0),0),$H$2)</f>
        <v>0</v>
      </c>
      <c r="ET522" s="171">
        <f>IFERROR(HLOOKUP(ET$1,$H$5:$FY$1802,MATCH($A522,$A$5:$A$1802,0),0)*HLOOKUP(ET$2,$H$5:$FY$1802,MATCH($A522,$A$5:$A$1802,0),0),$H$2)</f>
        <v>0</v>
      </c>
      <c r="EU522" s="171">
        <f>IFERROR(HLOOKUP(EU$1,$H$5:$FY$1802,MATCH($A522,$A$5:$A$1802,0),0)*HLOOKUP(EU$2,$H$5:$FY$1802,MATCH($A522,$A$5:$A$1802,0),0),$H$2)</f>
        <v>0</v>
      </c>
      <c r="EV522" s="171">
        <f>IFERROR(HLOOKUP(EV$1,$H$5:$FY$1802,MATCH($A522,$A$5:$A$1802,0),0)*HLOOKUP(EV$2,$H$5:$FY$1802,MATCH($A522,$A$5:$A$1802,0),0),$H$2)</f>
        <v>0</v>
      </c>
      <c r="EW522" s="171">
        <f>IFERROR(HLOOKUP(EW$1,$H$5:$FY$1802,MATCH($A522,$A$5:$A$1802,0),0)*HLOOKUP(EW$2,$H$5:$FY$1802,MATCH($A522,$A$5:$A$1802,0),0),$H$2)</f>
        <v>0</v>
      </c>
      <c r="EX522" s="171">
        <f>IFERROR(HLOOKUP(EX$1,$H$5:$FY$1802,MATCH($A522,$A$5:$A$1802,0),0)*HLOOKUP(EX$2,$H$5:$FY$1802,MATCH($A522,$A$5:$A$1802,0),0),$H$2)</f>
        <v>0</v>
      </c>
      <c r="EY522" s="171">
        <f>IFERROR(HLOOKUP(EY$1,$H$5:$FY$1802,MATCH($A522,$A$5:$A$1802,0),0)*HLOOKUP(EY$2,$H$5:$FY$1802,MATCH($A522,$A$5:$A$1802,0),0),$H$2)</f>
        <v>0</v>
      </c>
      <c r="EZ522" s="171">
        <f>IFERROR(HLOOKUP(EZ$1,$H$5:$FY$1802,MATCH($A522,$A$5:$A$1802,0),0)*HLOOKUP(EZ$2,$H$5:$FY$1802,MATCH($A522,$A$5:$A$1802,0),0),$H$2)</f>
        <v>0</v>
      </c>
      <c r="FA522" s="171">
        <f>IFERROR(HLOOKUP(FA$1,$H$5:$FY$1802,MATCH($A522,$A$5:$A$1802,0),0)*HLOOKUP(FA$2,$H$5:$FY$1802,MATCH($A522,$A$5:$A$1802,0),0),$H$2)</f>
        <v>201301</v>
      </c>
      <c r="FB522" s="171">
        <f>IFERROR(HLOOKUP(FB$1,$H$5:$FY$1802,MATCH($A522,$A$5:$A$1802,0),0)*HLOOKUP(FB$2,$H$5:$FY$1802,MATCH($A522,$A$5:$A$1802,0),0),$H$2)</f>
        <v>131435</v>
      </c>
      <c r="FC522" s="171">
        <f>IFERROR(HLOOKUP(FC$1,$H$5:$FY$1802,MATCH($A522,$A$5:$A$1802,0),0)*HLOOKUP(FC$2,$H$5:$FY$1802,MATCH($A522,$A$5:$A$1802,0),0),$H$2)</f>
        <v>221023</v>
      </c>
      <c r="FD522" s="171">
        <f>IFERROR(HLOOKUP(FD$1,$H$5:$FY$1802,MATCH($A522,$A$5:$A$1802,0),0)*HLOOKUP(FD$2,$H$5:$FY$1802,MATCH($A522,$A$5:$A$1802,0),0),$H$2)</f>
        <v>4259810</v>
      </c>
      <c r="FE522" s="171">
        <f>IFERROR(HLOOKUP(FE$1,$H$5:$FY$1802,MATCH($A522,$A$5:$A$1802,0),0)*HLOOKUP(FE$2,$H$5:$FY$1802,MATCH($A522,$A$5:$A$1802,0),0),$H$2)</f>
        <v>4272844</v>
      </c>
      <c r="FF522" s="171">
        <f>IFERROR(HLOOKUP(FF$1,$H$5:$FY$1802,MATCH($A522,$A$5:$A$1802,0),0)*HLOOKUP(FF$2,$H$5:$FY$1802,MATCH($A522,$A$5:$A$1802,0),0),$H$2)</f>
        <v>62980</v>
      </c>
      <c r="FG522" s="171">
        <f>IFERROR(HLOOKUP(FG$1,$H$5:$FY$1802,MATCH($A522,$A$5:$A$1802,0),0)*HLOOKUP(FG$2,$H$5:$FY$1802,MATCH($A522,$A$5:$A$1802,0),0),$H$2)</f>
        <v>28452504</v>
      </c>
      <c r="FH522" s="152"/>
      <c r="FI522" s="405">
        <f t="shared" si="1110"/>
        <v>1.7939537240331025</v>
      </c>
      <c r="FJ522" s="405">
        <f t="shared" si="1110"/>
        <v>1.4316838371896639</v>
      </c>
      <c r="FK522" s="405">
        <f t="shared" si="1111"/>
        <v>1.852571991139552</v>
      </c>
      <c r="FL522" s="405">
        <f t="shared" si="1112"/>
        <v>1.4880630076298302</v>
      </c>
      <c r="FM522" s="405">
        <f t="shared" si="1113"/>
        <v>1.3121111628799298</v>
      </c>
      <c r="FN522" s="405">
        <f t="shared" si="1114"/>
        <v>1.0677501575903747</v>
      </c>
      <c r="FO522" s="405">
        <f t="shared" si="1115"/>
        <v>1.4703142126415785</v>
      </c>
      <c r="FP522" s="405">
        <f t="shared" si="1116"/>
        <v>1.0589148702959446</v>
      </c>
      <c r="FQ522" s="405">
        <f t="shared" si="1117"/>
        <v>1.3124108416547788</v>
      </c>
      <c r="FR522" s="405">
        <f t="shared" si="1118"/>
        <v>0.9800285306704708</v>
      </c>
      <c r="FS522" s="65"/>
    </row>
    <row r="523" spans="1:175" ht="10.35" customHeight="1" x14ac:dyDescent="0.2">
      <c r="A523" s="74" t="str">
        <f t="shared" si="1105"/>
        <v>2019-20SEPTEMBERRYC</v>
      </c>
      <c r="B523" s="163" t="str">
        <f t="shared" si="1119"/>
        <v>2019-20</v>
      </c>
      <c r="C523" s="26" t="s">
        <v>830</v>
      </c>
      <c r="D523" s="163" t="str">
        <f>INDEX($FV$16:$FW$26,MATCH($F523,$FV$16:$FV$26,0),2)</f>
        <v>Y61</v>
      </c>
      <c r="E523" s="163" t="str">
        <f>VLOOKUP($D523,$FW$8:$FX$14,2,0)</f>
        <v>East of England</v>
      </c>
      <c r="F523" s="271" t="s">
        <v>849</v>
      </c>
      <c r="G523" s="271" t="s">
        <v>872</v>
      </c>
      <c r="H523" s="272">
        <v>103739</v>
      </c>
      <c r="I523" s="272">
        <v>68026</v>
      </c>
      <c r="J523" s="272">
        <v>610860</v>
      </c>
      <c r="K523" s="272">
        <v>9</v>
      </c>
      <c r="L523" s="272">
        <v>1</v>
      </c>
      <c r="M523" s="272">
        <v>28</v>
      </c>
      <c r="N523" s="272">
        <v>55</v>
      </c>
      <c r="O523" s="272">
        <v>106</v>
      </c>
      <c r="P523" s="272">
        <v>0</v>
      </c>
      <c r="Q523" s="272">
        <v>0</v>
      </c>
      <c r="R523" s="272">
        <v>0</v>
      </c>
      <c r="S523" s="272">
        <v>0</v>
      </c>
      <c r="T523" s="272">
        <v>69676</v>
      </c>
      <c r="U523" s="272">
        <v>6905</v>
      </c>
      <c r="V523" s="272">
        <v>4484</v>
      </c>
      <c r="W523" s="272">
        <v>41206</v>
      </c>
      <c r="X523" s="272">
        <v>11239</v>
      </c>
      <c r="Y523" s="272">
        <v>1896</v>
      </c>
      <c r="Z523" s="272">
        <v>3275031</v>
      </c>
      <c r="AA523" s="272">
        <v>474</v>
      </c>
      <c r="AB523" s="272">
        <v>869</v>
      </c>
      <c r="AC523" s="272">
        <v>3255673</v>
      </c>
      <c r="AD523" s="272">
        <v>726</v>
      </c>
      <c r="AE523" s="272">
        <v>1331</v>
      </c>
      <c r="AF523" s="272">
        <v>67567872</v>
      </c>
      <c r="AG523" s="272">
        <v>1640</v>
      </c>
      <c r="AH523" s="272">
        <v>3387</v>
      </c>
      <c r="AI523" s="272">
        <v>62251488</v>
      </c>
      <c r="AJ523" s="272">
        <v>5539</v>
      </c>
      <c r="AK523" s="272">
        <v>13966</v>
      </c>
      <c r="AL523" s="272">
        <v>9690343</v>
      </c>
      <c r="AM523" s="272">
        <v>5111</v>
      </c>
      <c r="AN523" s="272">
        <v>13098</v>
      </c>
      <c r="AO523" s="272">
        <v>4372</v>
      </c>
      <c r="AP523" s="272">
        <v>95</v>
      </c>
      <c r="AQ523" s="272">
        <v>3087</v>
      </c>
      <c r="AR523" s="272">
        <v>785</v>
      </c>
      <c r="AS523" s="272">
        <v>22</v>
      </c>
      <c r="AT523" s="272">
        <v>1168</v>
      </c>
      <c r="AU523" s="272">
        <v>1124</v>
      </c>
      <c r="AV523" s="272">
        <v>40633</v>
      </c>
      <c r="AW523" s="272">
        <v>1691</v>
      </c>
      <c r="AX523" s="272">
        <v>22980</v>
      </c>
      <c r="AY523" s="272">
        <v>65304</v>
      </c>
      <c r="AZ523" s="272">
        <v>15757</v>
      </c>
      <c r="BA523" s="272">
        <v>11286</v>
      </c>
      <c r="BB523" s="272">
        <v>10230</v>
      </c>
      <c r="BC523" s="272">
        <v>7491</v>
      </c>
      <c r="BD523" s="272">
        <v>64865</v>
      </c>
      <c r="BE523" s="272">
        <v>46226</v>
      </c>
      <c r="BF523" s="272">
        <v>21841</v>
      </c>
      <c r="BG523" s="272">
        <v>12104</v>
      </c>
      <c r="BH523" s="272">
        <v>3458</v>
      </c>
      <c r="BI523" s="272">
        <v>2080</v>
      </c>
      <c r="BJ523" s="272">
        <v>0</v>
      </c>
      <c r="BK523" s="272">
        <v>0</v>
      </c>
      <c r="BL523" s="272">
        <v>0</v>
      </c>
      <c r="BM523" s="272">
        <v>0</v>
      </c>
      <c r="BN523" s="272">
        <v>0</v>
      </c>
      <c r="BO523" s="272">
        <v>0</v>
      </c>
      <c r="BP523" s="272">
        <v>0</v>
      </c>
      <c r="BQ523" s="272">
        <v>0</v>
      </c>
      <c r="BR523" s="272">
        <v>0</v>
      </c>
      <c r="BS523" s="272">
        <v>0</v>
      </c>
      <c r="BT523" s="272">
        <v>0</v>
      </c>
      <c r="BU523" s="272">
        <v>0</v>
      </c>
      <c r="BV523" s="272">
        <v>0</v>
      </c>
      <c r="BW523" s="272">
        <v>0</v>
      </c>
      <c r="BX523" s="272">
        <v>0</v>
      </c>
      <c r="BY523" s="272">
        <v>0</v>
      </c>
      <c r="BZ523" s="272">
        <v>0</v>
      </c>
      <c r="CA523" s="272">
        <v>0</v>
      </c>
      <c r="CB523" s="272">
        <v>0</v>
      </c>
      <c r="CC523" s="272">
        <v>0</v>
      </c>
      <c r="CD523" s="272">
        <v>0</v>
      </c>
      <c r="CE523" s="272">
        <v>0</v>
      </c>
      <c r="CF523" s="272">
        <v>0</v>
      </c>
      <c r="CG523" s="272">
        <v>0</v>
      </c>
      <c r="CH523" s="272">
        <v>0</v>
      </c>
      <c r="CI523" s="272">
        <v>0</v>
      </c>
      <c r="CJ523" s="272">
        <v>0</v>
      </c>
      <c r="CK523" s="272">
        <v>0</v>
      </c>
      <c r="CL523" s="272">
        <v>0</v>
      </c>
      <c r="CM523" s="272">
        <v>0</v>
      </c>
      <c r="CN523" s="272">
        <v>0</v>
      </c>
      <c r="CO523" s="272">
        <v>0</v>
      </c>
      <c r="CP523" s="272">
        <v>0</v>
      </c>
      <c r="CQ523" s="272">
        <v>0</v>
      </c>
      <c r="CR523" s="272">
        <v>0</v>
      </c>
      <c r="CS523" s="272">
        <v>0</v>
      </c>
      <c r="CT523" s="272">
        <v>0</v>
      </c>
      <c r="CU523" s="272">
        <v>0</v>
      </c>
      <c r="CV523" s="272">
        <v>0</v>
      </c>
      <c r="CW523" s="272">
        <v>0</v>
      </c>
      <c r="CX523" s="272">
        <v>518</v>
      </c>
      <c r="CY523" s="272">
        <v>143961</v>
      </c>
      <c r="CZ523" s="272">
        <v>278</v>
      </c>
      <c r="DA523" s="272">
        <v>469</v>
      </c>
      <c r="DB523" s="272">
        <v>6557</v>
      </c>
      <c r="DC523" s="272">
        <v>264030</v>
      </c>
      <c r="DD523" s="272">
        <v>40</v>
      </c>
      <c r="DE523" s="272">
        <v>77</v>
      </c>
      <c r="DF523" s="272">
        <v>145</v>
      </c>
      <c r="DG523" s="272">
        <v>236153</v>
      </c>
      <c r="DH523" s="272">
        <v>1629</v>
      </c>
      <c r="DI523" s="272">
        <v>3253</v>
      </c>
      <c r="DJ523" s="272">
        <v>132</v>
      </c>
      <c r="DK523" s="272">
        <v>43</v>
      </c>
      <c r="DL523" s="250">
        <v>690</v>
      </c>
      <c r="DM523" s="250">
        <v>424</v>
      </c>
      <c r="DN523" s="250">
        <v>27</v>
      </c>
      <c r="DO523" s="250">
        <v>1129</v>
      </c>
      <c r="DP523" s="250">
        <v>5472651</v>
      </c>
      <c r="DQ523" s="250">
        <v>7931</v>
      </c>
      <c r="DR523" s="250">
        <v>18793</v>
      </c>
      <c r="DS523" s="250">
        <v>3746275</v>
      </c>
      <c r="DT523" s="250">
        <v>8836</v>
      </c>
      <c r="DU523" s="250">
        <v>19667</v>
      </c>
      <c r="DV523" s="250">
        <v>259375</v>
      </c>
      <c r="DW523" s="250">
        <v>9606</v>
      </c>
      <c r="DX523" s="250">
        <v>23819</v>
      </c>
      <c r="DY523" s="250">
        <v>13796713</v>
      </c>
      <c r="DZ523" s="250">
        <v>12220</v>
      </c>
      <c r="EA523" s="250">
        <v>29270</v>
      </c>
      <c r="EB523" s="155"/>
      <c r="EC523" s="75">
        <f t="shared" si="1106"/>
        <v>9</v>
      </c>
      <c r="ED523" s="74">
        <f t="shared" si="1107"/>
        <v>2019</v>
      </c>
      <c r="EE523" s="165">
        <f t="shared" si="1108"/>
        <v>43709</v>
      </c>
      <c r="EF523" s="157">
        <f t="shared" si="1109"/>
        <v>30</v>
      </c>
      <c r="EG523" s="156"/>
      <c r="EH523" s="166">
        <f>IFERROR(HLOOKUP(EH$1,$H$5:$FY$1802,MATCH($A523,$A$5:$A$1802,0),0)*HLOOKUP(EH$2,$H$5:$FY$1802,MATCH($A523,$A$5:$A$1802,0),0),$H$2)</f>
        <v>68026</v>
      </c>
      <c r="EI523" s="166">
        <f>IFERROR(HLOOKUP(EI$1,$H$5:$FY$1802,MATCH($A523,$A$5:$A$1802,0),0)*HLOOKUP(EI$2,$H$5:$FY$1802,MATCH($A523,$A$5:$A$1802,0),0),$H$2)</f>
        <v>1904728</v>
      </c>
      <c r="EJ523" s="166">
        <f>IFERROR(HLOOKUP(EJ$1,$H$5:$FY$1802,MATCH($A523,$A$5:$A$1802,0),0)*HLOOKUP(EJ$2,$H$5:$FY$1802,MATCH($A523,$A$5:$A$1802,0),0),$H$2)</f>
        <v>3741430</v>
      </c>
      <c r="EK523" s="166">
        <f>IFERROR(HLOOKUP(EK$1,$H$5:$FY$1802,MATCH($A523,$A$5:$A$1802,0),0)*HLOOKUP(EK$2,$H$5:$FY$1802,MATCH($A523,$A$5:$A$1802,0),0),$H$2)</f>
        <v>7210756</v>
      </c>
      <c r="EL523" s="166">
        <f>IFERROR(HLOOKUP(EL$1,$H$5:$FY$1802,MATCH($A523,$A$5:$A$1802,0),0)*HLOOKUP(EL$2,$H$5:$FY$1802,MATCH($A523,$A$5:$A$1802,0),0),$H$2)</f>
        <v>6000445</v>
      </c>
      <c r="EM523" s="166">
        <f>IFERROR(HLOOKUP(EM$1,$H$5:$FY$1802,MATCH($A523,$A$5:$A$1802,0),0)*HLOOKUP(EM$2,$H$5:$FY$1802,MATCH($A523,$A$5:$A$1802,0),0),$H$2)</f>
        <v>5968204</v>
      </c>
      <c r="EN523" s="166">
        <f>IFERROR(HLOOKUP(EN$1,$H$5:$FY$1802,MATCH($A523,$A$5:$A$1802,0),0)*HLOOKUP(EN$2,$H$5:$FY$1802,MATCH($A523,$A$5:$A$1802,0),0),$H$2)</f>
        <v>139564722</v>
      </c>
      <c r="EO523" s="166">
        <f>IFERROR(HLOOKUP(EO$1,$H$5:$FY$1802,MATCH($A523,$A$5:$A$1802,0),0)*HLOOKUP(EO$2,$H$5:$FY$1802,MATCH($A523,$A$5:$A$1802,0),0),$H$2)</f>
        <v>156963874</v>
      </c>
      <c r="EP523" s="166">
        <f>IFERROR(HLOOKUP(EP$1,$H$5:$FY$1802,MATCH($A523,$A$5:$A$1802,0),0)*HLOOKUP(EP$2,$H$5:$FY$1802,MATCH($A523,$A$5:$A$1802,0),0),$H$2)</f>
        <v>24833808</v>
      </c>
      <c r="EQ523" s="166">
        <f>IFERROR(HLOOKUP(EQ$1,$H$5:$FY$1802,MATCH($A523,$A$5:$A$1802,0),0)*HLOOKUP(EQ$2,$H$5:$FY$1802,MATCH($A523,$A$5:$A$1802,0),0),$H$2)</f>
        <v>0</v>
      </c>
      <c r="ER523" s="166">
        <f>IFERROR(HLOOKUP(ER$1,$H$5:$FY$1802,MATCH($A523,$A$5:$A$1802,0),0)*HLOOKUP(ER$2,$H$5:$FY$1802,MATCH($A523,$A$5:$A$1802,0),0),$H$2)</f>
        <v>0</v>
      </c>
      <c r="ES523" s="166">
        <f>IFERROR(HLOOKUP(ES$1,$H$5:$FY$1802,MATCH($A523,$A$5:$A$1802,0),0)*HLOOKUP(ES$2,$H$5:$FY$1802,MATCH($A523,$A$5:$A$1802,0),0),$H$2)</f>
        <v>0</v>
      </c>
      <c r="ET523" s="166">
        <f>IFERROR(HLOOKUP(ET$1,$H$5:$FY$1802,MATCH($A523,$A$5:$A$1802,0),0)*HLOOKUP(ET$2,$H$5:$FY$1802,MATCH($A523,$A$5:$A$1802,0),0),$H$2)</f>
        <v>0</v>
      </c>
      <c r="EU523" s="166">
        <f>IFERROR(HLOOKUP(EU$1,$H$5:$FY$1802,MATCH($A523,$A$5:$A$1802,0),0)*HLOOKUP(EU$2,$H$5:$FY$1802,MATCH($A523,$A$5:$A$1802,0),0),$H$2)</f>
        <v>0</v>
      </c>
      <c r="EV523" s="166">
        <f>IFERROR(HLOOKUP(EV$1,$H$5:$FY$1802,MATCH($A523,$A$5:$A$1802,0),0)*HLOOKUP(EV$2,$H$5:$FY$1802,MATCH($A523,$A$5:$A$1802,0),0),$H$2)</f>
        <v>0</v>
      </c>
      <c r="EW523" s="166">
        <f>IFERROR(HLOOKUP(EW$1,$H$5:$FY$1802,MATCH($A523,$A$5:$A$1802,0),0)*HLOOKUP(EW$2,$H$5:$FY$1802,MATCH($A523,$A$5:$A$1802,0),0),$H$2)</f>
        <v>0</v>
      </c>
      <c r="EX523" s="166">
        <f>IFERROR(HLOOKUP(EX$1,$H$5:$FY$1802,MATCH($A523,$A$5:$A$1802,0),0)*HLOOKUP(EX$2,$H$5:$FY$1802,MATCH($A523,$A$5:$A$1802,0),0),$H$2)</f>
        <v>0</v>
      </c>
      <c r="EY523" s="166">
        <f>IFERROR(HLOOKUP(EY$1,$H$5:$FY$1802,MATCH($A523,$A$5:$A$1802,0),0)*HLOOKUP(EY$2,$H$5:$FY$1802,MATCH($A523,$A$5:$A$1802,0),0),$H$2)</f>
        <v>0</v>
      </c>
      <c r="EZ523" s="166">
        <f>IFERROR(HLOOKUP(EZ$1,$H$5:$FY$1802,MATCH($A523,$A$5:$A$1802,0),0)*HLOOKUP(EZ$2,$H$5:$FY$1802,MATCH($A523,$A$5:$A$1802,0),0),$H$2)</f>
        <v>0</v>
      </c>
      <c r="FA523" s="166">
        <f>IFERROR(HLOOKUP(FA$1,$H$5:$FY$1802,MATCH($A523,$A$5:$A$1802,0),0)*HLOOKUP(FA$2,$H$5:$FY$1802,MATCH($A523,$A$5:$A$1802,0),0),$H$2)</f>
        <v>471685</v>
      </c>
      <c r="FB523" s="166">
        <f>IFERROR(HLOOKUP(FB$1,$H$5:$FY$1802,MATCH($A523,$A$5:$A$1802,0),0)*HLOOKUP(FB$2,$H$5:$FY$1802,MATCH($A523,$A$5:$A$1802,0),0),$H$2)</f>
        <v>242942</v>
      </c>
      <c r="FC523" s="166">
        <f>IFERROR(HLOOKUP(FC$1,$H$5:$FY$1802,MATCH($A523,$A$5:$A$1802,0),0)*HLOOKUP(FC$2,$H$5:$FY$1802,MATCH($A523,$A$5:$A$1802,0),0),$H$2)</f>
        <v>504889</v>
      </c>
      <c r="FD523" s="166">
        <f>IFERROR(HLOOKUP(FD$1,$H$5:$FY$1802,MATCH($A523,$A$5:$A$1802,0),0)*HLOOKUP(FD$2,$H$5:$FY$1802,MATCH($A523,$A$5:$A$1802,0),0),$H$2)</f>
        <v>12967170</v>
      </c>
      <c r="FE523" s="166">
        <f>IFERROR(HLOOKUP(FE$1,$H$5:$FY$1802,MATCH($A523,$A$5:$A$1802,0),0)*HLOOKUP(FE$2,$H$5:$FY$1802,MATCH($A523,$A$5:$A$1802,0),0),$H$2)</f>
        <v>8338808</v>
      </c>
      <c r="FF523" s="166">
        <f>IFERROR(HLOOKUP(FF$1,$H$5:$FY$1802,MATCH($A523,$A$5:$A$1802,0),0)*HLOOKUP(FF$2,$H$5:$FY$1802,MATCH($A523,$A$5:$A$1802,0),0),$H$2)</f>
        <v>643113</v>
      </c>
      <c r="FG523" s="166">
        <f>IFERROR(HLOOKUP(FG$1,$H$5:$FY$1802,MATCH($A523,$A$5:$A$1802,0),0)*HLOOKUP(FG$2,$H$5:$FY$1802,MATCH($A523,$A$5:$A$1802,0),0),$H$2)</f>
        <v>33045830</v>
      </c>
      <c r="FH523" s="152"/>
      <c r="FI523" s="405">
        <f t="shared" si="1110"/>
        <v>2.2819695872556118</v>
      </c>
      <c r="FJ523" s="405">
        <f t="shared" si="1110"/>
        <v>1.6344677769732079</v>
      </c>
      <c r="FK523" s="405">
        <f t="shared" si="1111"/>
        <v>2.2814451382694023</v>
      </c>
      <c r="FL523" s="405">
        <f t="shared" si="1112"/>
        <v>1.6706066012488849</v>
      </c>
      <c r="FM523" s="405">
        <f t="shared" si="1113"/>
        <v>1.5741639567053343</v>
      </c>
      <c r="FN523" s="405">
        <f t="shared" si="1114"/>
        <v>1.1218269184099403</v>
      </c>
      <c r="FO523" s="405">
        <f t="shared" si="1115"/>
        <v>1.9433223596405373</v>
      </c>
      <c r="FP523" s="405">
        <f t="shared" si="1116"/>
        <v>1.0769641427173235</v>
      </c>
      <c r="FQ523" s="405">
        <f t="shared" si="1117"/>
        <v>1.8238396624472575</v>
      </c>
      <c r="FR523" s="405">
        <f t="shared" si="1118"/>
        <v>1.0970464135021096</v>
      </c>
      <c r="FS523" s="65"/>
    </row>
    <row r="524" spans="1:175" ht="10.35" customHeight="1" x14ac:dyDescent="0.2">
      <c r="A524" s="74" t="str">
        <f t="shared" si="1105"/>
        <v>2019-20SEPTEMBERR1F</v>
      </c>
      <c r="B524" s="163" t="str">
        <f t="shared" si="1119"/>
        <v>2019-20</v>
      </c>
      <c r="C524" s="26" t="s">
        <v>830</v>
      </c>
      <c r="D524" s="163" t="str">
        <f>INDEX($FV$16:$FW$26,MATCH($F524,$FV$16:$FV$26,0),2)</f>
        <v>Y59</v>
      </c>
      <c r="E524" s="163" t="str">
        <f>VLOOKUP($D524,$FW$8:$FX$14,2,0)</f>
        <v>South East</v>
      </c>
      <c r="F524" s="271" t="s">
        <v>852</v>
      </c>
      <c r="G524" s="271" t="s">
        <v>873</v>
      </c>
      <c r="H524" s="272">
        <v>2814</v>
      </c>
      <c r="I524" s="272">
        <v>1597</v>
      </c>
      <c r="J524" s="272">
        <v>12642</v>
      </c>
      <c r="K524" s="272">
        <v>8</v>
      </c>
      <c r="L524" s="272">
        <v>1</v>
      </c>
      <c r="M524" s="272">
        <v>10</v>
      </c>
      <c r="N524" s="272">
        <v>39</v>
      </c>
      <c r="O524" s="272">
        <v>119</v>
      </c>
      <c r="P524" s="272">
        <v>0</v>
      </c>
      <c r="Q524" s="272">
        <v>0</v>
      </c>
      <c r="R524" s="272">
        <v>0</v>
      </c>
      <c r="S524" s="272">
        <v>0</v>
      </c>
      <c r="T524" s="272">
        <v>1978</v>
      </c>
      <c r="U524" s="272">
        <v>99</v>
      </c>
      <c r="V524" s="272">
        <v>71</v>
      </c>
      <c r="W524" s="272">
        <v>911</v>
      </c>
      <c r="X524" s="272">
        <v>597</v>
      </c>
      <c r="Y524" s="272">
        <v>58</v>
      </c>
      <c r="Z524" s="272">
        <v>82537</v>
      </c>
      <c r="AA524" s="272">
        <v>834</v>
      </c>
      <c r="AB524" s="272">
        <v>1244</v>
      </c>
      <c r="AC524" s="272">
        <v>75820</v>
      </c>
      <c r="AD524" s="272">
        <v>1068</v>
      </c>
      <c r="AE524" s="272">
        <v>1662</v>
      </c>
      <c r="AF524" s="272">
        <v>1481207</v>
      </c>
      <c r="AG524" s="272">
        <v>1626</v>
      </c>
      <c r="AH524" s="272">
        <v>3482</v>
      </c>
      <c r="AI524" s="272">
        <v>2872150</v>
      </c>
      <c r="AJ524" s="272">
        <v>4811</v>
      </c>
      <c r="AK524" s="272">
        <v>11358</v>
      </c>
      <c r="AL524" s="272">
        <v>379514</v>
      </c>
      <c r="AM524" s="272">
        <v>6543</v>
      </c>
      <c r="AN524" s="272">
        <v>16766</v>
      </c>
      <c r="AO524" s="272">
        <v>172</v>
      </c>
      <c r="AP524" s="272">
        <v>1</v>
      </c>
      <c r="AQ524" s="272">
        <v>15</v>
      </c>
      <c r="AR524" s="272">
        <v>18</v>
      </c>
      <c r="AS524" s="272">
        <v>1</v>
      </c>
      <c r="AT524" s="272">
        <v>155</v>
      </c>
      <c r="AU524" s="272">
        <v>0</v>
      </c>
      <c r="AV524" s="272">
        <v>1237</v>
      </c>
      <c r="AW524" s="272">
        <v>31</v>
      </c>
      <c r="AX524" s="272">
        <v>538</v>
      </c>
      <c r="AY524" s="272">
        <v>1806</v>
      </c>
      <c r="AZ524" s="272">
        <v>145</v>
      </c>
      <c r="BA524" s="272">
        <v>129</v>
      </c>
      <c r="BB524" s="272">
        <v>103</v>
      </c>
      <c r="BC524" s="272">
        <v>94</v>
      </c>
      <c r="BD524" s="272">
        <v>1054</v>
      </c>
      <c r="BE524" s="272">
        <v>963</v>
      </c>
      <c r="BF524" s="272">
        <v>703</v>
      </c>
      <c r="BG524" s="272">
        <v>640</v>
      </c>
      <c r="BH524" s="272">
        <v>73</v>
      </c>
      <c r="BI524" s="272">
        <v>60</v>
      </c>
      <c r="BJ524" s="272">
        <v>0</v>
      </c>
      <c r="BK524" s="272">
        <v>0</v>
      </c>
      <c r="BL524" s="272">
        <v>0</v>
      </c>
      <c r="BM524" s="272">
        <v>0</v>
      </c>
      <c r="BN524" s="272">
        <v>0</v>
      </c>
      <c r="BO524" s="272">
        <v>0</v>
      </c>
      <c r="BP524" s="272">
        <v>0</v>
      </c>
      <c r="BQ524" s="272">
        <v>0</v>
      </c>
      <c r="BR524" s="272">
        <v>0</v>
      </c>
      <c r="BS524" s="272">
        <v>0</v>
      </c>
      <c r="BT524" s="272">
        <v>0</v>
      </c>
      <c r="BU524" s="272">
        <v>0</v>
      </c>
      <c r="BV524" s="272">
        <v>0</v>
      </c>
      <c r="BW524" s="272">
        <v>0</v>
      </c>
      <c r="BX524" s="272">
        <v>0</v>
      </c>
      <c r="BY524" s="272">
        <v>0</v>
      </c>
      <c r="BZ524" s="272">
        <v>0</v>
      </c>
      <c r="CA524" s="272">
        <v>0</v>
      </c>
      <c r="CB524" s="272">
        <v>0</v>
      </c>
      <c r="CC524" s="272">
        <v>0</v>
      </c>
      <c r="CD524" s="272">
        <v>0</v>
      </c>
      <c r="CE524" s="272">
        <v>0</v>
      </c>
      <c r="CF524" s="272">
        <v>0</v>
      </c>
      <c r="CG524" s="272">
        <v>0</v>
      </c>
      <c r="CH524" s="272">
        <v>0</v>
      </c>
      <c r="CI524" s="272">
        <v>0</v>
      </c>
      <c r="CJ524" s="272">
        <v>0</v>
      </c>
      <c r="CK524" s="272">
        <v>0</v>
      </c>
      <c r="CL524" s="272">
        <v>0</v>
      </c>
      <c r="CM524" s="272">
        <v>0</v>
      </c>
      <c r="CN524" s="272">
        <v>0</v>
      </c>
      <c r="CO524" s="272">
        <v>0</v>
      </c>
      <c r="CP524" s="272">
        <v>0</v>
      </c>
      <c r="CQ524" s="272">
        <v>0</v>
      </c>
      <c r="CR524" s="272">
        <v>0</v>
      </c>
      <c r="CS524" s="272">
        <v>0</v>
      </c>
      <c r="CT524" s="272">
        <v>0</v>
      </c>
      <c r="CU524" s="272">
        <v>0</v>
      </c>
      <c r="CV524" s="272">
        <v>0</v>
      </c>
      <c r="CW524" s="272">
        <v>0</v>
      </c>
      <c r="CX524" s="272">
        <v>8</v>
      </c>
      <c r="CY524" s="272">
        <v>4703</v>
      </c>
      <c r="CZ524" s="272">
        <v>588</v>
      </c>
      <c r="DA524" s="272">
        <v>1049</v>
      </c>
      <c r="DB524" s="272">
        <v>78</v>
      </c>
      <c r="DC524" s="272">
        <v>3558</v>
      </c>
      <c r="DD524" s="272">
        <v>46</v>
      </c>
      <c r="DE524" s="272">
        <v>89</v>
      </c>
      <c r="DF524" s="272">
        <v>0</v>
      </c>
      <c r="DG524" s="272">
        <v>0</v>
      </c>
      <c r="DH524" s="272">
        <v>0</v>
      </c>
      <c r="DI524" s="272">
        <v>0</v>
      </c>
      <c r="DJ524" s="272">
        <v>0</v>
      </c>
      <c r="DK524" s="272">
        <v>0</v>
      </c>
      <c r="DL524" s="250">
        <v>4</v>
      </c>
      <c r="DM524" s="250">
        <v>106</v>
      </c>
      <c r="DN524" s="250">
        <v>0</v>
      </c>
      <c r="DO524" s="250">
        <v>31</v>
      </c>
      <c r="DP524" s="250">
        <v>13013</v>
      </c>
      <c r="DQ524" s="250">
        <v>3253</v>
      </c>
      <c r="DR524" s="250">
        <v>4933</v>
      </c>
      <c r="DS524" s="250">
        <v>643866</v>
      </c>
      <c r="DT524" s="250">
        <v>6074</v>
      </c>
      <c r="DU524" s="250">
        <v>11433</v>
      </c>
      <c r="DV524" s="250">
        <v>0</v>
      </c>
      <c r="DW524" s="250">
        <v>0</v>
      </c>
      <c r="DX524" s="250">
        <v>0</v>
      </c>
      <c r="DY524" s="250">
        <v>149279</v>
      </c>
      <c r="DZ524" s="250">
        <v>4815</v>
      </c>
      <c r="EA524" s="250">
        <v>13259</v>
      </c>
      <c r="EB524" s="155"/>
      <c r="EC524" s="75">
        <f t="shared" si="1106"/>
        <v>9</v>
      </c>
      <c r="ED524" s="74">
        <f t="shared" si="1107"/>
        <v>2019</v>
      </c>
      <c r="EE524" s="165">
        <f t="shared" si="1108"/>
        <v>43709</v>
      </c>
      <c r="EF524" s="157">
        <f t="shared" si="1109"/>
        <v>30</v>
      </c>
      <c r="EG524" s="156"/>
      <c r="EH524" s="166">
        <f>IFERROR(HLOOKUP(EH$1,$H$5:$FY$1802,MATCH($A524,$A$5:$A$1802,0),0)*HLOOKUP(EH$2,$H$5:$FY$1802,MATCH($A524,$A$5:$A$1802,0),0),$H$2)</f>
        <v>1597</v>
      </c>
      <c r="EI524" s="166">
        <f>IFERROR(HLOOKUP(EI$1,$H$5:$FY$1802,MATCH($A524,$A$5:$A$1802,0),0)*HLOOKUP(EI$2,$H$5:$FY$1802,MATCH($A524,$A$5:$A$1802,0),0),$H$2)</f>
        <v>15970</v>
      </c>
      <c r="EJ524" s="166">
        <f>IFERROR(HLOOKUP(EJ$1,$H$5:$FY$1802,MATCH($A524,$A$5:$A$1802,0),0)*HLOOKUP(EJ$2,$H$5:$FY$1802,MATCH($A524,$A$5:$A$1802,0),0),$H$2)</f>
        <v>62283</v>
      </c>
      <c r="EK524" s="166">
        <f>IFERROR(HLOOKUP(EK$1,$H$5:$FY$1802,MATCH($A524,$A$5:$A$1802,0),0)*HLOOKUP(EK$2,$H$5:$FY$1802,MATCH($A524,$A$5:$A$1802,0),0),$H$2)</f>
        <v>190043</v>
      </c>
      <c r="EL524" s="166">
        <f>IFERROR(HLOOKUP(EL$1,$H$5:$FY$1802,MATCH($A524,$A$5:$A$1802,0),0)*HLOOKUP(EL$2,$H$5:$FY$1802,MATCH($A524,$A$5:$A$1802,0),0),$H$2)</f>
        <v>123156</v>
      </c>
      <c r="EM524" s="166">
        <f>IFERROR(HLOOKUP(EM$1,$H$5:$FY$1802,MATCH($A524,$A$5:$A$1802,0),0)*HLOOKUP(EM$2,$H$5:$FY$1802,MATCH($A524,$A$5:$A$1802,0),0),$H$2)</f>
        <v>118002</v>
      </c>
      <c r="EN524" s="166">
        <f>IFERROR(HLOOKUP(EN$1,$H$5:$FY$1802,MATCH($A524,$A$5:$A$1802,0),0)*HLOOKUP(EN$2,$H$5:$FY$1802,MATCH($A524,$A$5:$A$1802,0),0),$H$2)</f>
        <v>3172102</v>
      </c>
      <c r="EO524" s="166">
        <f>IFERROR(HLOOKUP(EO$1,$H$5:$FY$1802,MATCH($A524,$A$5:$A$1802,0),0)*HLOOKUP(EO$2,$H$5:$FY$1802,MATCH($A524,$A$5:$A$1802,0),0),$H$2)</f>
        <v>6780726</v>
      </c>
      <c r="EP524" s="166">
        <f>IFERROR(HLOOKUP(EP$1,$H$5:$FY$1802,MATCH($A524,$A$5:$A$1802,0),0)*HLOOKUP(EP$2,$H$5:$FY$1802,MATCH($A524,$A$5:$A$1802,0),0),$H$2)</f>
        <v>972428</v>
      </c>
      <c r="EQ524" s="166">
        <f>IFERROR(HLOOKUP(EQ$1,$H$5:$FY$1802,MATCH($A524,$A$5:$A$1802,0),0)*HLOOKUP(EQ$2,$H$5:$FY$1802,MATCH($A524,$A$5:$A$1802,0),0),$H$2)</f>
        <v>0</v>
      </c>
      <c r="ER524" s="166">
        <f>IFERROR(HLOOKUP(ER$1,$H$5:$FY$1802,MATCH($A524,$A$5:$A$1802,0),0)*HLOOKUP(ER$2,$H$5:$FY$1802,MATCH($A524,$A$5:$A$1802,0),0),$H$2)</f>
        <v>0</v>
      </c>
      <c r="ES524" s="166">
        <f>IFERROR(HLOOKUP(ES$1,$H$5:$FY$1802,MATCH($A524,$A$5:$A$1802,0),0)*HLOOKUP(ES$2,$H$5:$FY$1802,MATCH($A524,$A$5:$A$1802,0),0),$H$2)</f>
        <v>0</v>
      </c>
      <c r="ET524" s="166">
        <f>IFERROR(HLOOKUP(ET$1,$H$5:$FY$1802,MATCH($A524,$A$5:$A$1802,0),0)*HLOOKUP(ET$2,$H$5:$FY$1802,MATCH($A524,$A$5:$A$1802,0),0),$H$2)</f>
        <v>0</v>
      </c>
      <c r="EU524" s="166">
        <f>IFERROR(HLOOKUP(EU$1,$H$5:$FY$1802,MATCH($A524,$A$5:$A$1802,0),0)*HLOOKUP(EU$2,$H$5:$FY$1802,MATCH($A524,$A$5:$A$1802,0),0),$H$2)</f>
        <v>0</v>
      </c>
      <c r="EV524" s="166">
        <f>IFERROR(HLOOKUP(EV$1,$H$5:$FY$1802,MATCH($A524,$A$5:$A$1802,0),0)*HLOOKUP(EV$2,$H$5:$FY$1802,MATCH($A524,$A$5:$A$1802,0),0),$H$2)</f>
        <v>0</v>
      </c>
      <c r="EW524" s="166">
        <f>IFERROR(HLOOKUP(EW$1,$H$5:$FY$1802,MATCH($A524,$A$5:$A$1802,0),0)*HLOOKUP(EW$2,$H$5:$FY$1802,MATCH($A524,$A$5:$A$1802,0),0),$H$2)</f>
        <v>0</v>
      </c>
      <c r="EX524" s="166">
        <f>IFERROR(HLOOKUP(EX$1,$H$5:$FY$1802,MATCH($A524,$A$5:$A$1802,0),0)*HLOOKUP(EX$2,$H$5:$FY$1802,MATCH($A524,$A$5:$A$1802,0),0),$H$2)</f>
        <v>0</v>
      </c>
      <c r="EY524" s="166">
        <f>IFERROR(HLOOKUP(EY$1,$H$5:$FY$1802,MATCH($A524,$A$5:$A$1802,0),0)*HLOOKUP(EY$2,$H$5:$FY$1802,MATCH($A524,$A$5:$A$1802,0),0),$H$2)</f>
        <v>0</v>
      </c>
      <c r="EZ524" s="166">
        <f>IFERROR(HLOOKUP(EZ$1,$H$5:$FY$1802,MATCH($A524,$A$5:$A$1802,0),0)*HLOOKUP(EZ$2,$H$5:$FY$1802,MATCH($A524,$A$5:$A$1802,0),0),$H$2)</f>
        <v>0</v>
      </c>
      <c r="FA524" s="166">
        <f>IFERROR(HLOOKUP(FA$1,$H$5:$FY$1802,MATCH($A524,$A$5:$A$1802,0),0)*HLOOKUP(FA$2,$H$5:$FY$1802,MATCH($A524,$A$5:$A$1802,0),0),$H$2)</f>
        <v>0</v>
      </c>
      <c r="FB524" s="166">
        <f>IFERROR(HLOOKUP(FB$1,$H$5:$FY$1802,MATCH($A524,$A$5:$A$1802,0),0)*HLOOKUP(FB$2,$H$5:$FY$1802,MATCH($A524,$A$5:$A$1802,0),0),$H$2)</f>
        <v>8392</v>
      </c>
      <c r="FC524" s="166">
        <f>IFERROR(HLOOKUP(FC$1,$H$5:$FY$1802,MATCH($A524,$A$5:$A$1802,0),0)*HLOOKUP(FC$2,$H$5:$FY$1802,MATCH($A524,$A$5:$A$1802,0),0),$H$2)</f>
        <v>6942</v>
      </c>
      <c r="FD524" s="166">
        <f>IFERROR(HLOOKUP(FD$1,$H$5:$FY$1802,MATCH($A524,$A$5:$A$1802,0),0)*HLOOKUP(FD$2,$H$5:$FY$1802,MATCH($A524,$A$5:$A$1802,0),0),$H$2)</f>
        <v>19732</v>
      </c>
      <c r="FE524" s="166">
        <f>IFERROR(HLOOKUP(FE$1,$H$5:$FY$1802,MATCH($A524,$A$5:$A$1802,0),0)*HLOOKUP(FE$2,$H$5:$FY$1802,MATCH($A524,$A$5:$A$1802,0),0),$H$2)</f>
        <v>1211898</v>
      </c>
      <c r="FF524" s="166">
        <f>IFERROR(HLOOKUP(FF$1,$H$5:$FY$1802,MATCH($A524,$A$5:$A$1802,0),0)*HLOOKUP(FF$2,$H$5:$FY$1802,MATCH($A524,$A$5:$A$1802,0),0),$H$2)</f>
        <v>0</v>
      </c>
      <c r="FG524" s="166">
        <f>IFERROR(HLOOKUP(FG$1,$H$5:$FY$1802,MATCH($A524,$A$5:$A$1802,0),0)*HLOOKUP(FG$2,$H$5:$FY$1802,MATCH($A524,$A$5:$A$1802,0),0),$H$2)</f>
        <v>411029</v>
      </c>
      <c r="FH524" s="152"/>
      <c r="FI524" s="405">
        <f t="shared" si="1110"/>
        <v>1.4646464646464648</v>
      </c>
      <c r="FJ524" s="405">
        <f t="shared" si="1110"/>
        <v>1.303030303030303</v>
      </c>
      <c r="FK524" s="405">
        <f t="shared" si="1111"/>
        <v>1.4507042253521127</v>
      </c>
      <c r="FL524" s="405">
        <f t="shared" si="1112"/>
        <v>1.323943661971831</v>
      </c>
      <c r="FM524" s="405">
        <f t="shared" si="1113"/>
        <v>1.1569703622392975</v>
      </c>
      <c r="FN524" s="405">
        <f t="shared" si="1114"/>
        <v>1.0570801317233809</v>
      </c>
      <c r="FO524" s="405">
        <f t="shared" si="1115"/>
        <v>1.1775544388609716</v>
      </c>
      <c r="FP524" s="405">
        <f t="shared" si="1116"/>
        <v>1.0720268006700167</v>
      </c>
      <c r="FQ524" s="405">
        <f t="shared" si="1117"/>
        <v>1.2586206896551724</v>
      </c>
      <c r="FR524" s="405">
        <f t="shared" si="1118"/>
        <v>1.0344827586206897</v>
      </c>
      <c r="FS524" s="65"/>
    </row>
    <row r="525" spans="1:175" ht="10.35" customHeight="1" x14ac:dyDescent="0.2">
      <c r="A525" s="180" t="str">
        <f t="shared" si="1105"/>
        <v>2019-20SEPTEMBERRRU</v>
      </c>
      <c r="B525" s="182" t="str">
        <f t="shared" si="1119"/>
        <v>2019-20</v>
      </c>
      <c r="C525" s="181" t="s">
        <v>830</v>
      </c>
      <c r="D525" s="182" t="str">
        <f>INDEX($FV$16:$FW$26,MATCH($F525,$FV$16:$FV$26,0),2)</f>
        <v>Y56</v>
      </c>
      <c r="E525" s="182" t="str">
        <f>VLOOKUP($D525,$FW$8:$FX$14,2,0)</f>
        <v>London</v>
      </c>
      <c r="F525" s="273" t="s">
        <v>855</v>
      </c>
      <c r="G525" s="277" t="s">
        <v>874</v>
      </c>
      <c r="H525" s="278">
        <v>161596</v>
      </c>
      <c r="I525" s="278">
        <v>130569</v>
      </c>
      <c r="J525" s="278">
        <v>3382306</v>
      </c>
      <c r="K525" s="278">
        <v>26</v>
      </c>
      <c r="L525" s="278">
        <v>0</v>
      </c>
      <c r="M525" s="278">
        <v>98</v>
      </c>
      <c r="N525" s="278">
        <v>160</v>
      </c>
      <c r="O525" s="278">
        <v>277</v>
      </c>
      <c r="P525" s="274">
        <v>0</v>
      </c>
      <c r="Q525" s="274">
        <v>0</v>
      </c>
      <c r="R525" s="274">
        <v>0</v>
      </c>
      <c r="S525" s="274">
        <v>0</v>
      </c>
      <c r="T525" s="278">
        <v>101811</v>
      </c>
      <c r="U525" s="278">
        <v>8976</v>
      </c>
      <c r="V525" s="278">
        <v>6655</v>
      </c>
      <c r="W525" s="278">
        <v>57950</v>
      </c>
      <c r="X525" s="278">
        <v>21316</v>
      </c>
      <c r="Y525" s="278">
        <v>2398</v>
      </c>
      <c r="Z525" s="278">
        <v>3603453</v>
      </c>
      <c r="AA525" s="278">
        <v>401</v>
      </c>
      <c r="AB525" s="278">
        <v>673</v>
      </c>
      <c r="AC525" s="278">
        <v>4527568</v>
      </c>
      <c r="AD525" s="278">
        <v>680</v>
      </c>
      <c r="AE525" s="278">
        <v>1170</v>
      </c>
      <c r="AF525" s="278">
        <v>64242746</v>
      </c>
      <c r="AG525" s="278">
        <v>1109</v>
      </c>
      <c r="AH525" s="278">
        <v>2230</v>
      </c>
      <c r="AI525" s="278">
        <v>71684192</v>
      </c>
      <c r="AJ525" s="278">
        <v>3363</v>
      </c>
      <c r="AK525" s="278">
        <v>8148</v>
      </c>
      <c r="AL525" s="278">
        <v>11328963</v>
      </c>
      <c r="AM525" s="278">
        <v>4724</v>
      </c>
      <c r="AN525" s="278">
        <v>10906</v>
      </c>
      <c r="AO525" s="278">
        <v>6817</v>
      </c>
      <c r="AP525" s="278">
        <v>114</v>
      </c>
      <c r="AQ525" s="278">
        <v>763</v>
      </c>
      <c r="AR525" s="278">
        <v>2445</v>
      </c>
      <c r="AS525" s="278">
        <v>174</v>
      </c>
      <c r="AT525" s="278">
        <v>5766</v>
      </c>
      <c r="AU525" s="278">
        <v>0</v>
      </c>
      <c r="AV525" s="278">
        <v>60963</v>
      </c>
      <c r="AW525" s="278">
        <v>6665</v>
      </c>
      <c r="AX525" s="278">
        <v>27366</v>
      </c>
      <c r="AY525" s="278">
        <v>94994</v>
      </c>
      <c r="AZ525" s="278">
        <v>23555</v>
      </c>
      <c r="BA525" s="278">
        <v>18223</v>
      </c>
      <c r="BB525" s="278">
        <v>17166</v>
      </c>
      <c r="BC525" s="278">
        <v>13564</v>
      </c>
      <c r="BD525" s="278">
        <v>84977</v>
      </c>
      <c r="BE525" s="278">
        <v>64964</v>
      </c>
      <c r="BF525" s="278">
        <v>33775</v>
      </c>
      <c r="BG525" s="278">
        <v>23975</v>
      </c>
      <c r="BH525" s="278">
        <v>3258</v>
      </c>
      <c r="BI525" s="278">
        <v>2523</v>
      </c>
      <c r="BJ525" s="274">
        <v>0</v>
      </c>
      <c r="BK525" s="274">
        <v>0</v>
      </c>
      <c r="BL525" s="274">
        <v>0</v>
      </c>
      <c r="BM525" s="274">
        <v>0</v>
      </c>
      <c r="BN525" s="274">
        <v>0</v>
      </c>
      <c r="BO525" s="274">
        <v>0</v>
      </c>
      <c r="BP525" s="274">
        <v>0</v>
      </c>
      <c r="BQ525" s="274">
        <v>0</v>
      </c>
      <c r="BR525" s="274">
        <v>0</v>
      </c>
      <c r="BS525" s="274">
        <v>0</v>
      </c>
      <c r="BT525" s="274">
        <v>0</v>
      </c>
      <c r="BU525" s="274">
        <v>0</v>
      </c>
      <c r="BV525" s="274">
        <v>0</v>
      </c>
      <c r="BW525" s="274">
        <v>0</v>
      </c>
      <c r="BX525" s="274">
        <v>0</v>
      </c>
      <c r="BY525" s="274">
        <v>0</v>
      </c>
      <c r="BZ525" s="274">
        <v>0</v>
      </c>
      <c r="CA525" s="274">
        <v>0</v>
      </c>
      <c r="CB525" s="274">
        <v>0</v>
      </c>
      <c r="CC525" s="274">
        <v>0</v>
      </c>
      <c r="CD525" s="274">
        <v>0</v>
      </c>
      <c r="CE525" s="274">
        <v>0</v>
      </c>
      <c r="CF525" s="274">
        <v>0</v>
      </c>
      <c r="CG525" s="274">
        <v>0</v>
      </c>
      <c r="CH525" s="274">
        <v>0</v>
      </c>
      <c r="CI525" s="274">
        <v>0</v>
      </c>
      <c r="CJ525" s="274">
        <v>0</v>
      </c>
      <c r="CK525" s="274">
        <v>0</v>
      </c>
      <c r="CL525" s="274">
        <v>0</v>
      </c>
      <c r="CM525" s="274">
        <v>0</v>
      </c>
      <c r="CN525" s="274">
        <v>0</v>
      </c>
      <c r="CO525" s="274">
        <v>0</v>
      </c>
      <c r="CP525" s="274">
        <v>0</v>
      </c>
      <c r="CQ525" s="274">
        <v>0</v>
      </c>
      <c r="CR525" s="274">
        <v>0</v>
      </c>
      <c r="CS525" s="274">
        <v>0</v>
      </c>
      <c r="CT525" s="274">
        <v>0</v>
      </c>
      <c r="CU525" s="274">
        <v>0</v>
      </c>
      <c r="CV525" s="274">
        <v>0</v>
      </c>
      <c r="CW525" s="274">
        <v>0</v>
      </c>
      <c r="CX525" s="278">
        <v>432</v>
      </c>
      <c r="CY525" s="278">
        <v>141503</v>
      </c>
      <c r="CZ525" s="278">
        <v>328</v>
      </c>
      <c r="DA525" s="278">
        <v>551</v>
      </c>
      <c r="DB525" s="278">
        <v>4573</v>
      </c>
      <c r="DC525" s="278">
        <v>395579</v>
      </c>
      <c r="DD525" s="278">
        <v>87</v>
      </c>
      <c r="DE525" s="278">
        <v>198</v>
      </c>
      <c r="DF525" s="278">
        <v>165</v>
      </c>
      <c r="DG525" s="278">
        <v>436251</v>
      </c>
      <c r="DH525" s="278">
        <v>2644</v>
      </c>
      <c r="DI525" s="278">
        <v>6122</v>
      </c>
      <c r="DJ525" s="278">
        <v>150</v>
      </c>
      <c r="DK525" s="278">
        <v>5</v>
      </c>
      <c r="DL525" s="264">
        <v>371</v>
      </c>
      <c r="DM525" s="264">
        <v>1305</v>
      </c>
      <c r="DN525" s="264">
        <v>29</v>
      </c>
      <c r="DO525" s="264">
        <v>1377</v>
      </c>
      <c r="DP525" s="264">
        <v>1881374</v>
      </c>
      <c r="DQ525" s="264">
        <v>5071</v>
      </c>
      <c r="DR525" s="264">
        <v>10075</v>
      </c>
      <c r="DS525" s="264">
        <v>8402419</v>
      </c>
      <c r="DT525" s="264">
        <v>6439</v>
      </c>
      <c r="DU525" s="264">
        <v>12262</v>
      </c>
      <c r="DV525" s="264">
        <v>199565</v>
      </c>
      <c r="DW525" s="264">
        <v>6882</v>
      </c>
      <c r="DX525" s="264">
        <v>12346</v>
      </c>
      <c r="DY525" s="264">
        <v>11403438</v>
      </c>
      <c r="DZ525" s="264">
        <v>8281</v>
      </c>
      <c r="EA525" s="264">
        <v>15461</v>
      </c>
      <c r="EB525" s="265"/>
      <c r="EC525" s="184">
        <f t="shared" si="1106"/>
        <v>9</v>
      </c>
      <c r="ED525" s="180">
        <f t="shared" si="1107"/>
        <v>2019</v>
      </c>
      <c r="EE525" s="185">
        <f t="shared" si="1108"/>
        <v>43709</v>
      </c>
      <c r="EF525" s="186">
        <f t="shared" si="1109"/>
        <v>30</v>
      </c>
      <c r="EG525" s="187"/>
      <c r="EH525" s="188">
        <f>IFERROR(HLOOKUP(EH$1,$H$5:$FY$1802,MATCH($A525,$A$5:$A$1802,0),0)*HLOOKUP(EH$2,$H$5:$FY$1802,MATCH($A525,$A$5:$A$1802,0),0),$H$2)</f>
        <v>0</v>
      </c>
      <c r="EI525" s="188">
        <f>IFERROR(HLOOKUP(EI$1,$H$5:$FY$1802,MATCH($A525,$A$5:$A$1802,0),0)*HLOOKUP(EI$2,$H$5:$FY$1802,MATCH($A525,$A$5:$A$1802,0),0),$H$2)</f>
        <v>12795762</v>
      </c>
      <c r="EJ525" s="188">
        <f>IFERROR(HLOOKUP(EJ$1,$H$5:$FY$1802,MATCH($A525,$A$5:$A$1802,0),0)*HLOOKUP(EJ$2,$H$5:$FY$1802,MATCH($A525,$A$5:$A$1802,0),0),$H$2)</f>
        <v>20891040</v>
      </c>
      <c r="EK525" s="188">
        <f>IFERROR(HLOOKUP(EK$1,$H$5:$FY$1802,MATCH($A525,$A$5:$A$1802,0),0)*HLOOKUP(EK$2,$H$5:$FY$1802,MATCH($A525,$A$5:$A$1802,0),0),$H$2)</f>
        <v>36167613</v>
      </c>
      <c r="EL525" s="188">
        <f>IFERROR(HLOOKUP(EL$1,$H$5:$FY$1802,MATCH($A525,$A$5:$A$1802,0),0)*HLOOKUP(EL$2,$H$5:$FY$1802,MATCH($A525,$A$5:$A$1802,0),0),$H$2)</f>
        <v>6040848</v>
      </c>
      <c r="EM525" s="188">
        <f>IFERROR(HLOOKUP(EM$1,$H$5:$FY$1802,MATCH($A525,$A$5:$A$1802,0),0)*HLOOKUP(EM$2,$H$5:$FY$1802,MATCH($A525,$A$5:$A$1802,0),0),$H$2)</f>
        <v>7786350</v>
      </c>
      <c r="EN525" s="188">
        <f>IFERROR(HLOOKUP(EN$1,$H$5:$FY$1802,MATCH($A525,$A$5:$A$1802,0),0)*HLOOKUP(EN$2,$H$5:$FY$1802,MATCH($A525,$A$5:$A$1802,0),0),$H$2)</f>
        <v>129228500</v>
      </c>
      <c r="EO525" s="188">
        <f>IFERROR(HLOOKUP(EO$1,$H$5:$FY$1802,MATCH($A525,$A$5:$A$1802,0),0)*HLOOKUP(EO$2,$H$5:$FY$1802,MATCH($A525,$A$5:$A$1802,0),0),$H$2)</f>
        <v>173682768</v>
      </c>
      <c r="EP525" s="188">
        <f>IFERROR(HLOOKUP(EP$1,$H$5:$FY$1802,MATCH($A525,$A$5:$A$1802,0),0)*HLOOKUP(EP$2,$H$5:$FY$1802,MATCH($A525,$A$5:$A$1802,0),0),$H$2)</f>
        <v>26152588</v>
      </c>
      <c r="EQ525" s="188">
        <f>IFERROR(HLOOKUP(EQ$1,$H$5:$FY$1802,MATCH($A525,$A$5:$A$1802,0),0)*HLOOKUP(EQ$2,$H$5:$FY$1802,MATCH($A525,$A$5:$A$1802,0),0),$H$2)</f>
        <v>0</v>
      </c>
      <c r="ER525" s="188">
        <f>IFERROR(HLOOKUP(ER$1,$H$5:$FY$1802,MATCH($A525,$A$5:$A$1802,0),0)*HLOOKUP(ER$2,$H$5:$FY$1802,MATCH($A525,$A$5:$A$1802,0),0),$H$2)</f>
        <v>0</v>
      </c>
      <c r="ES525" s="188">
        <f>IFERROR(HLOOKUP(ES$1,$H$5:$FY$1802,MATCH($A525,$A$5:$A$1802,0),0)*HLOOKUP(ES$2,$H$5:$FY$1802,MATCH($A525,$A$5:$A$1802,0),0),$H$2)</f>
        <v>0</v>
      </c>
      <c r="ET525" s="188">
        <f>IFERROR(HLOOKUP(ET$1,$H$5:$FY$1802,MATCH($A525,$A$5:$A$1802,0),0)*HLOOKUP(ET$2,$H$5:$FY$1802,MATCH($A525,$A$5:$A$1802,0),0),$H$2)</f>
        <v>0</v>
      </c>
      <c r="EU525" s="188">
        <f>IFERROR(HLOOKUP(EU$1,$H$5:$FY$1802,MATCH($A525,$A$5:$A$1802,0),0)*HLOOKUP(EU$2,$H$5:$FY$1802,MATCH($A525,$A$5:$A$1802,0),0),$H$2)</f>
        <v>0</v>
      </c>
      <c r="EV525" s="188">
        <f>IFERROR(HLOOKUP(EV$1,$H$5:$FY$1802,MATCH($A525,$A$5:$A$1802,0),0)*HLOOKUP(EV$2,$H$5:$FY$1802,MATCH($A525,$A$5:$A$1802,0),0),$H$2)</f>
        <v>0</v>
      </c>
      <c r="EW525" s="188">
        <f>IFERROR(HLOOKUP(EW$1,$H$5:$FY$1802,MATCH($A525,$A$5:$A$1802,0),0)*HLOOKUP(EW$2,$H$5:$FY$1802,MATCH($A525,$A$5:$A$1802,0),0),$H$2)</f>
        <v>0</v>
      </c>
      <c r="EX525" s="188">
        <f>IFERROR(HLOOKUP(EX$1,$H$5:$FY$1802,MATCH($A525,$A$5:$A$1802,0),0)*HLOOKUP(EX$2,$H$5:$FY$1802,MATCH($A525,$A$5:$A$1802,0),0),$H$2)</f>
        <v>0</v>
      </c>
      <c r="EY525" s="188">
        <f>IFERROR(HLOOKUP(EY$1,$H$5:$FY$1802,MATCH($A525,$A$5:$A$1802,0),0)*HLOOKUP(EY$2,$H$5:$FY$1802,MATCH($A525,$A$5:$A$1802,0),0),$H$2)</f>
        <v>0</v>
      </c>
      <c r="EZ525" s="188">
        <f>IFERROR(HLOOKUP(EZ$1,$H$5:$FY$1802,MATCH($A525,$A$5:$A$1802,0),0)*HLOOKUP(EZ$2,$H$5:$FY$1802,MATCH($A525,$A$5:$A$1802,0),0),$H$2)</f>
        <v>0</v>
      </c>
      <c r="FA525" s="188">
        <f>IFERROR(HLOOKUP(FA$1,$H$5:$FY$1802,MATCH($A525,$A$5:$A$1802,0),0)*HLOOKUP(FA$2,$H$5:$FY$1802,MATCH($A525,$A$5:$A$1802,0),0),$H$2)</f>
        <v>1010130</v>
      </c>
      <c r="FB525" s="188">
        <f>IFERROR(HLOOKUP(FB$1,$H$5:$FY$1802,MATCH($A525,$A$5:$A$1802,0),0)*HLOOKUP(FB$2,$H$5:$FY$1802,MATCH($A525,$A$5:$A$1802,0),0),$H$2)</f>
        <v>238032</v>
      </c>
      <c r="FC525" s="188">
        <f>IFERROR(HLOOKUP(FC$1,$H$5:$FY$1802,MATCH($A525,$A$5:$A$1802,0),0)*HLOOKUP(FC$2,$H$5:$FY$1802,MATCH($A525,$A$5:$A$1802,0),0),$H$2)</f>
        <v>905454</v>
      </c>
      <c r="FD525" s="188">
        <f>IFERROR(HLOOKUP(FD$1,$H$5:$FY$1802,MATCH($A525,$A$5:$A$1802,0),0)*HLOOKUP(FD$2,$H$5:$FY$1802,MATCH($A525,$A$5:$A$1802,0),0),$H$2)</f>
        <v>3737825</v>
      </c>
      <c r="FE525" s="188">
        <f>IFERROR(HLOOKUP(FE$1,$H$5:$FY$1802,MATCH($A525,$A$5:$A$1802,0),0)*HLOOKUP(FE$2,$H$5:$FY$1802,MATCH($A525,$A$5:$A$1802,0),0),$H$2)</f>
        <v>16001910</v>
      </c>
      <c r="FF525" s="188">
        <f>IFERROR(HLOOKUP(FF$1,$H$5:$FY$1802,MATCH($A525,$A$5:$A$1802,0),0)*HLOOKUP(FF$2,$H$5:$FY$1802,MATCH($A525,$A$5:$A$1802,0),0),$H$2)</f>
        <v>358034</v>
      </c>
      <c r="FG525" s="188">
        <f>IFERROR(HLOOKUP(FG$1,$H$5:$FY$1802,MATCH($A525,$A$5:$A$1802,0),0)*HLOOKUP(FG$2,$H$5:$FY$1802,MATCH($A525,$A$5:$A$1802,0),0),$H$2)</f>
        <v>21289797</v>
      </c>
      <c r="FH525" s="189"/>
      <c r="FI525" s="406">
        <f t="shared" si="1110"/>
        <v>2.6242201426024954</v>
      </c>
      <c r="FJ525" s="406">
        <f t="shared" si="1110"/>
        <v>2.0301916221033869</v>
      </c>
      <c r="FK525" s="406">
        <f t="shared" si="1111"/>
        <v>2.5794139744552966</v>
      </c>
      <c r="FL525" s="406">
        <f t="shared" si="1112"/>
        <v>2.0381667918858</v>
      </c>
      <c r="FM525" s="406">
        <f t="shared" si="1113"/>
        <v>1.4663848144952545</v>
      </c>
      <c r="FN525" s="406">
        <f t="shared" si="1114"/>
        <v>1.1210353753235547</v>
      </c>
      <c r="FO525" s="406">
        <f t="shared" si="1115"/>
        <v>1.5844905235503848</v>
      </c>
      <c r="FP525" s="406">
        <f t="shared" si="1116"/>
        <v>1.1247419778570089</v>
      </c>
      <c r="FQ525" s="406">
        <f t="shared" si="1117"/>
        <v>1.3586321934945789</v>
      </c>
      <c r="FR525" s="406">
        <f t="shared" si="1118"/>
        <v>1.0521267723102585</v>
      </c>
      <c r="FS525" s="410"/>
    </row>
    <row r="526" spans="1:175" ht="10.35" customHeight="1" x14ac:dyDescent="0.2">
      <c r="A526" s="74" t="str">
        <f t="shared" si="1105"/>
        <v>2019-20SEPTEMBERRX6</v>
      </c>
      <c r="B526" s="163" t="str">
        <f t="shared" si="1119"/>
        <v>2019-20</v>
      </c>
      <c r="C526" s="26" t="s">
        <v>830</v>
      </c>
      <c r="D526" s="163" t="str">
        <f>INDEX($FV$16:$FW$26,MATCH($F526,$FV$16:$FV$26,0),2)</f>
        <v>Y63</v>
      </c>
      <c r="E526" s="163" t="str">
        <f>VLOOKUP($D526,$FW$8:$FX$14,2,0)</f>
        <v>North East and Yorkshire</v>
      </c>
      <c r="F526" s="271" t="s">
        <v>857</v>
      </c>
      <c r="G526" s="271" t="s">
        <v>875</v>
      </c>
      <c r="H526" s="272">
        <v>47381</v>
      </c>
      <c r="I526" s="272">
        <v>32664</v>
      </c>
      <c r="J526" s="272">
        <v>195066</v>
      </c>
      <c r="K526" s="272">
        <v>6</v>
      </c>
      <c r="L526" s="272">
        <v>1</v>
      </c>
      <c r="M526" s="272">
        <v>12</v>
      </c>
      <c r="N526" s="272">
        <v>22</v>
      </c>
      <c r="O526" s="272">
        <v>58</v>
      </c>
      <c r="P526" s="272">
        <v>0</v>
      </c>
      <c r="Q526" s="272">
        <v>0</v>
      </c>
      <c r="R526" s="272">
        <v>0</v>
      </c>
      <c r="S526" s="272">
        <v>0</v>
      </c>
      <c r="T526" s="272">
        <v>33824</v>
      </c>
      <c r="U526" s="272">
        <v>2695</v>
      </c>
      <c r="V526" s="272">
        <v>1668</v>
      </c>
      <c r="W526" s="272">
        <v>19364</v>
      </c>
      <c r="X526" s="272">
        <v>7095</v>
      </c>
      <c r="Y526" s="272">
        <v>381</v>
      </c>
      <c r="Z526" s="272">
        <v>1075911</v>
      </c>
      <c r="AA526" s="272">
        <v>399</v>
      </c>
      <c r="AB526" s="272">
        <v>689</v>
      </c>
      <c r="AC526" s="272">
        <v>810993</v>
      </c>
      <c r="AD526" s="272">
        <v>486</v>
      </c>
      <c r="AE526" s="272">
        <v>852</v>
      </c>
      <c r="AF526" s="272">
        <v>34636167</v>
      </c>
      <c r="AG526" s="272">
        <v>1789</v>
      </c>
      <c r="AH526" s="272">
        <v>3699</v>
      </c>
      <c r="AI526" s="272">
        <v>43697692</v>
      </c>
      <c r="AJ526" s="272">
        <v>6159</v>
      </c>
      <c r="AK526" s="272">
        <v>15196</v>
      </c>
      <c r="AL526" s="272">
        <v>2054643</v>
      </c>
      <c r="AM526" s="272">
        <v>5393</v>
      </c>
      <c r="AN526" s="272">
        <v>12715</v>
      </c>
      <c r="AO526" s="272">
        <v>1836</v>
      </c>
      <c r="AP526" s="272">
        <v>48</v>
      </c>
      <c r="AQ526" s="272">
        <v>287</v>
      </c>
      <c r="AR526" s="272">
        <v>2519</v>
      </c>
      <c r="AS526" s="272">
        <v>116</v>
      </c>
      <c r="AT526" s="272">
        <v>1385</v>
      </c>
      <c r="AU526" s="272">
        <v>0</v>
      </c>
      <c r="AV526" s="272">
        <v>19734</v>
      </c>
      <c r="AW526" s="272">
        <v>3477</v>
      </c>
      <c r="AX526" s="272">
        <v>8777</v>
      </c>
      <c r="AY526" s="272">
        <v>31988</v>
      </c>
      <c r="AZ526" s="272">
        <v>4863</v>
      </c>
      <c r="BA526" s="272">
        <v>3983</v>
      </c>
      <c r="BB526" s="272">
        <v>3038</v>
      </c>
      <c r="BC526" s="272">
        <v>2511</v>
      </c>
      <c r="BD526" s="272">
        <v>24859</v>
      </c>
      <c r="BE526" s="272">
        <v>21220</v>
      </c>
      <c r="BF526" s="272">
        <v>10515</v>
      </c>
      <c r="BG526" s="272">
        <v>7087</v>
      </c>
      <c r="BH526" s="272">
        <v>589</v>
      </c>
      <c r="BI526" s="272">
        <v>378</v>
      </c>
      <c r="BJ526" s="272">
        <v>0</v>
      </c>
      <c r="BK526" s="272">
        <v>0</v>
      </c>
      <c r="BL526" s="272">
        <v>0</v>
      </c>
      <c r="BM526" s="272">
        <v>0</v>
      </c>
      <c r="BN526" s="272">
        <v>0</v>
      </c>
      <c r="BO526" s="272">
        <v>0</v>
      </c>
      <c r="BP526" s="272">
        <v>0</v>
      </c>
      <c r="BQ526" s="272">
        <v>0</v>
      </c>
      <c r="BR526" s="272">
        <v>0</v>
      </c>
      <c r="BS526" s="272">
        <v>0</v>
      </c>
      <c r="BT526" s="272">
        <v>0</v>
      </c>
      <c r="BU526" s="272">
        <v>0</v>
      </c>
      <c r="BV526" s="272">
        <v>0</v>
      </c>
      <c r="BW526" s="272">
        <v>0</v>
      </c>
      <c r="BX526" s="272">
        <v>0</v>
      </c>
      <c r="BY526" s="272">
        <v>0</v>
      </c>
      <c r="BZ526" s="272">
        <v>0</v>
      </c>
      <c r="CA526" s="272">
        <v>0</v>
      </c>
      <c r="CB526" s="272">
        <v>0</v>
      </c>
      <c r="CC526" s="272">
        <v>0</v>
      </c>
      <c r="CD526" s="272">
        <v>0</v>
      </c>
      <c r="CE526" s="272">
        <v>0</v>
      </c>
      <c r="CF526" s="272">
        <v>0</v>
      </c>
      <c r="CG526" s="272">
        <v>0</v>
      </c>
      <c r="CH526" s="272">
        <v>0</v>
      </c>
      <c r="CI526" s="272">
        <v>0</v>
      </c>
      <c r="CJ526" s="272">
        <v>0</v>
      </c>
      <c r="CK526" s="272">
        <v>0</v>
      </c>
      <c r="CL526" s="272">
        <v>0</v>
      </c>
      <c r="CM526" s="272">
        <v>0</v>
      </c>
      <c r="CN526" s="272">
        <v>0</v>
      </c>
      <c r="CO526" s="272">
        <v>0</v>
      </c>
      <c r="CP526" s="272">
        <v>0</v>
      </c>
      <c r="CQ526" s="272">
        <v>0</v>
      </c>
      <c r="CR526" s="272">
        <v>0</v>
      </c>
      <c r="CS526" s="272">
        <v>0</v>
      </c>
      <c r="CT526" s="272">
        <v>0</v>
      </c>
      <c r="CU526" s="272">
        <v>0</v>
      </c>
      <c r="CV526" s="272">
        <v>0</v>
      </c>
      <c r="CW526" s="272">
        <v>0</v>
      </c>
      <c r="CX526" s="272">
        <v>83</v>
      </c>
      <c r="CY526" s="272">
        <v>38070</v>
      </c>
      <c r="CZ526" s="272">
        <v>459</v>
      </c>
      <c r="DA526" s="272">
        <v>698</v>
      </c>
      <c r="DB526" s="272">
        <v>1569</v>
      </c>
      <c r="DC526" s="272">
        <v>48691</v>
      </c>
      <c r="DD526" s="272">
        <v>31</v>
      </c>
      <c r="DE526" s="272">
        <v>59</v>
      </c>
      <c r="DF526" s="272">
        <v>0</v>
      </c>
      <c r="DG526" s="272">
        <v>0</v>
      </c>
      <c r="DH526" s="272">
        <v>0</v>
      </c>
      <c r="DI526" s="272">
        <v>0</v>
      </c>
      <c r="DJ526" s="272">
        <v>0</v>
      </c>
      <c r="DK526" s="272">
        <v>0</v>
      </c>
      <c r="DL526" s="250">
        <v>0</v>
      </c>
      <c r="DM526" s="250">
        <v>1066</v>
      </c>
      <c r="DN526" s="250">
        <v>0</v>
      </c>
      <c r="DO526" s="250">
        <v>1013</v>
      </c>
      <c r="DP526" s="250">
        <v>0</v>
      </c>
      <c r="DQ526" s="250">
        <v>0</v>
      </c>
      <c r="DR526" s="250">
        <v>0</v>
      </c>
      <c r="DS526" s="250">
        <v>7896914</v>
      </c>
      <c r="DT526" s="250">
        <v>7408</v>
      </c>
      <c r="DU526" s="250">
        <v>14695</v>
      </c>
      <c r="DV526" s="250">
        <v>0</v>
      </c>
      <c r="DW526" s="250">
        <v>0</v>
      </c>
      <c r="DX526" s="250">
        <v>0</v>
      </c>
      <c r="DY526" s="250">
        <v>11132771</v>
      </c>
      <c r="DZ526" s="250">
        <v>10990</v>
      </c>
      <c r="EA526" s="250">
        <v>21917</v>
      </c>
      <c r="EB526" s="155"/>
      <c r="EC526" s="75">
        <f t="shared" si="1106"/>
        <v>9</v>
      </c>
      <c r="ED526" s="74">
        <f t="shared" si="1107"/>
        <v>2019</v>
      </c>
      <c r="EE526" s="165">
        <f t="shared" si="1108"/>
        <v>43709</v>
      </c>
      <c r="EF526" s="157">
        <f t="shared" si="1109"/>
        <v>30</v>
      </c>
      <c r="EG526" s="156"/>
      <c r="EH526" s="166">
        <f>IFERROR(HLOOKUP(EH$1,$H$5:$FY$1802,MATCH($A526,$A$5:$A$1802,0),0)*HLOOKUP(EH$2,$H$5:$FY$1802,MATCH($A526,$A$5:$A$1802,0),0),$H$2)</f>
        <v>32664</v>
      </c>
      <c r="EI526" s="166">
        <f>IFERROR(HLOOKUP(EI$1,$H$5:$FY$1802,MATCH($A526,$A$5:$A$1802,0),0)*HLOOKUP(EI$2,$H$5:$FY$1802,MATCH($A526,$A$5:$A$1802,0),0),$H$2)</f>
        <v>391968</v>
      </c>
      <c r="EJ526" s="166">
        <f>IFERROR(HLOOKUP(EJ$1,$H$5:$FY$1802,MATCH($A526,$A$5:$A$1802,0),0)*HLOOKUP(EJ$2,$H$5:$FY$1802,MATCH($A526,$A$5:$A$1802,0),0),$H$2)</f>
        <v>718608</v>
      </c>
      <c r="EK526" s="166">
        <f>IFERROR(HLOOKUP(EK$1,$H$5:$FY$1802,MATCH($A526,$A$5:$A$1802,0),0)*HLOOKUP(EK$2,$H$5:$FY$1802,MATCH($A526,$A$5:$A$1802,0),0),$H$2)</f>
        <v>1894512</v>
      </c>
      <c r="EL526" s="166">
        <f>IFERROR(HLOOKUP(EL$1,$H$5:$FY$1802,MATCH($A526,$A$5:$A$1802,0),0)*HLOOKUP(EL$2,$H$5:$FY$1802,MATCH($A526,$A$5:$A$1802,0),0),$H$2)</f>
        <v>1856855</v>
      </c>
      <c r="EM526" s="166">
        <f>IFERROR(HLOOKUP(EM$1,$H$5:$FY$1802,MATCH($A526,$A$5:$A$1802,0),0)*HLOOKUP(EM$2,$H$5:$FY$1802,MATCH($A526,$A$5:$A$1802,0),0),$H$2)</f>
        <v>1421136</v>
      </c>
      <c r="EN526" s="166">
        <f>IFERROR(HLOOKUP(EN$1,$H$5:$FY$1802,MATCH($A526,$A$5:$A$1802,0),0)*HLOOKUP(EN$2,$H$5:$FY$1802,MATCH($A526,$A$5:$A$1802,0),0),$H$2)</f>
        <v>71627436</v>
      </c>
      <c r="EO526" s="166">
        <f>IFERROR(HLOOKUP(EO$1,$H$5:$FY$1802,MATCH($A526,$A$5:$A$1802,0),0)*HLOOKUP(EO$2,$H$5:$FY$1802,MATCH($A526,$A$5:$A$1802,0),0),$H$2)</f>
        <v>107815620</v>
      </c>
      <c r="EP526" s="166">
        <f>IFERROR(HLOOKUP(EP$1,$H$5:$FY$1802,MATCH($A526,$A$5:$A$1802,0),0)*HLOOKUP(EP$2,$H$5:$FY$1802,MATCH($A526,$A$5:$A$1802,0),0),$H$2)</f>
        <v>4844415</v>
      </c>
      <c r="EQ526" s="166">
        <f>IFERROR(HLOOKUP(EQ$1,$H$5:$FY$1802,MATCH($A526,$A$5:$A$1802,0),0)*HLOOKUP(EQ$2,$H$5:$FY$1802,MATCH($A526,$A$5:$A$1802,0),0),$H$2)</f>
        <v>0</v>
      </c>
      <c r="ER526" s="166">
        <f>IFERROR(HLOOKUP(ER$1,$H$5:$FY$1802,MATCH($A526,$A$5:$A$1802,0),0)*HLOOKUP(ER$2,$H$5:$FY$1802,MATCH($A526,$A$5:$A$1802,0),0),$H$2)</f>
        <v>0</v>
      </c>
      <c r="ES526" s="166">
        <f>IFERROR(HLOOKUP(ES$1,$H$5:$FY$1802,MATCH($A526,$A$5:$A$1802,0),0)*HLOOKUP(ES$2,$H$5:$FY$1802,MATCH($A526,$A$5:$A$1802,0),0),$H$2)</f>
        <v>0</v>
      </c>
      <c r="ET526" s="166">
        <f>IFERROR(HLOOKUP(ET$1,$H$5:$FY$1802,MATCH($A526,$A$5:$A$1802,0),0)*HLOOKUP(ET$2,$H$5:$FY$1802,MATCH($A526,$A$5:$A$1802,0),0),$H$2)</f>
        <v>0</v>
      </c>
      <c r="EU526" s="166">
        <f>IFERROR(HLOOKUP(EU$1,$H$5:$FY$1802,MATCH($A526,$A$5:$A$1802,0),0)*HLOOKUP(EU$2,$H$5:$FY$1802,MATCH($A526,$A$5:$A$1802,0),0),$H$2)</f>
        <v>0</v>
      </c>
      <c r="EV526" s="166">
        <f>IFERROR(HLOOKUP(EV$1,$H$5:$FY$1802,MATCH($A526,$A$5:$A$1802,0),0)*HLOOKUP(EV$2,$H$5:$FY$1802,MATCH($A526,$A$5:$A$1802,0),0),$H$2)</f>
        <v>0</v>
      </c>
      <c r="EW526" s="166">
        <f>IFERROR(HLOOKUP(EW$1,$H$5:$FY$1802,MATCH($A526,$A$5:$A$1802,0),0)*HLOOKUP(EW$2,$H$5:$FY$1802,MATCH($A526,$A$5:$A$1802,0),0),$H$2)</f>
        <v>0</v>
      </c>
      <c r="EX526" s="166">
        <f>IFERROR(HLOOKUP(EX$1,$H$5:$FY$1802,MATCH($A526,$A$5:$A$1802,0),0)*HLOOKUP(EX$2,$H$5:$FY$1802,MATCH($A526,$A$5:$A$1802,0),0),$H$2)</f>
        <v>0</v>
      </c>
      <c r="EY526" s="166">
        <f>IFERROR(HLOOKUP(EY$1,$H$5:$FY$1802,MATCH($A526,$A$5:$A$1802,0),0)*HLOOKUP(EY$2,$H$5:$FY$1802,MATCH($A526,$A$5:$A$1802,0),0),$H$2)</f>
        <v>0</v>
      </c>
      <c r="EZ526" s="166">
        <f>IFERROR(HLOOKUP(EZ$1,$H$5:$FY$1802,MATCH($A526,$A$5:$A$1802,0),0)*HLOOKUP(EZ$2,$H$5:$FY$1802,MATCH($A526,$A$5:$A$1802,0),0),$H$2)</f>
        <v>0</v>
      </c>
      <c r="FA526" s="166">
        <f>IFERROR(HLOOKUP(FA$1,$H$5:$FY$1802,MATCH($A526,$A$5:$A$1802,0),0)*HLOOKUP(FA$2,$H$5:$FY$1802,MATCH($A526,$A$5:$A$1802,0),0),$H$2)</f>
        <v>0</v>
      </c>
      <c r="FB526" s="166">
        <f>IFERROR(HLOOKUP(FB$1,$H$5:$FY$1802,MATCH($A526,$A$5:$A$1802,0),0)*HLOOKUP(FB$2,$H$5:$FY$1802,MATCH($A526,$A$5:$A$1802,0),0),$H$2)</f>
        <v>57934</v>
      </c>
      <c r="FC526" s="166">
        <f>IFERROR(HLOOKUP(FC$1,$H$5:$FY$1802,MATCH($A526,$A$5:$A$1802,0),0)*HLOOKUP(FC$2,$H$5:$FY$1802,MATCH($A526,$A$5:$A$1802,0),0),$H$2)</f>
        <v>92571</v>
      </c>
      <c r="FD526" s="166">
        <f>IFERROR(HLOOKUP(FD$1,$H$5:$FY$1802,MATCH($A526,$A$5:$A$1802,0),0)*HLOOKUP(FD$2,$H$5:$FY$1802,MATCH($A526,$A$5:$A$1802,0),0),$H$2)</f>
        <v>0</v>
      </c>
      <c r="FE526" s="166">
        <f>IFERROR(HLOOKUP(FE$1,$H$5:$FY$1802,MATCH($A526,$A$5:$A$1802,0),0)*HLOOKUP(FE$2,$H$5:$FY$1802,MATCH($A526,$A$5:$A$1802,0),0),$H$2)</f>
        <v>15664870</v>
      </c>
      <c r="FF526" s="166">
        <f>IFERROR(HLOOKUP(FF$1,$H$5:$FY$1802,MATCH($A526,$A$5:$A$1802,0),0)*HLOOKUP(FF$2,$H$5:$FY$1802,MATCH($A526,$A$5:$A$1802,0),0),$H$2)</f>
        <v>0</v>
      </c>
      <c r="FG526" s="166">
        <f>IFERROR(HLOOKUP(FG$1,$H$5:$FY$1802,MATCH($A526,$A$5:$A$1802,0),0)*HLOOKUP(FG$2,$H$5:$FY$1802,MATCH($A526,$A$5:$A$1802,0),0),$H$2)</f>
        <v>22201921</v>
      </c>
      <c r="FH526" s="152"/>
      <c r="FI526" s="405">
        <f t="shared" si="1110"/>
        <v>1.804452690166976</v>
      </c>
      <c r="FJ526" s="405">
        <f t="shared" si="1110"/>
        <v>1.4779220779220779</v>
      </c>
      <c r="FK526" s="405">
        <f t="shared" si="1111"/>
        <v>1.8213429256594724</v>
      </c>
      <c r="FL526" s="405">
        <f t="shared" si="1112"/>
        <v>1.5053956834532374</v>
      </c>
      <c r="FM526" s="405">
        <f t="shared" si="1113"/>
        <v>1.2837740136335467</v>
      </c>
      <c r="FN526" s="405">
        <f t="shared" si="1114"/>
        <v>1.0958479652964264</v>
      </c>
      <c r="FO526" s="405">
        <f t="shared" si="1115"/>
        <v>1.482029598308668</v>
      </c>
      <c r="FP526" s="405">
        <f t="shared" si="1116"/>
        <v>0.99887244538407327</v>
      </c>
      <c r="FQ526" s="405">
        <f t="shared" si="1117"/>
        <v>1.5459317585301837</v>
      </c>
      <c r="FR526" s="405">
        <f t="shared" si="1118"/>
        <v>0.99212598425196852</v>
      </c>
      <c r="FS526" s="65"/>
    </row>
    <row r="527" spans="1:175" ht="10.35" customHeight="1" x14ac:dyDescent="0.2">
      <c r="A527" s="74" t="str">
        <f t="shared" si="1105"/>
        <v>2019-20SEPTEMBERRX7</v>
      </c>
      <c r="B527" s="163" t="str">
        <f t="shared" si="1119"/>
        <v>2019-20</v>
      </c>
      <c r="C527" s="26" t="s">
        <v>830</v>
      </c>
      <c r="D527" s="163" t="str">
        <f>INDEX($FV$16:$FW$26,MATCH($F527,$FV$16:$FV$26,0),2)</f>
        <v>Y62</v>
      </c>
      <c r="E527" s="163" t="str">
        <f>VLOOKUP($D527,$FW$8:$FX$14,2,0)</f>
        <v>North West</v>
      </c>
      <c r="F527" s="271" t="s">
        <v>859</v>
      </c>
      <c r="G527" s="271" t="s">
        <v>876</v>
      </c>
      <c r="H527" s="272">
        <v>126328</v>
      </c>
      <c r="I527" s="272">
        <v>104445</v>
      </c>
      <c r="J527" s="272">
        <v>1153070</v>
      </c>
      <c r="K527" s="272">
        <v>11</v>
      </c>
      <c r="L527" s="272">
        <v>1</v>
      </c>
      <c r="M527" s="272">
        <v>37</v>
      </c>
      <c r="N527" s="272">
        <v>70</v>
      </c>
      <c r="O527" s="272">
        <v>130</v>
      </c>
      <c r="P527" s="272">
        <v>0</v>
      </c>
      <c r="Q527" s="272">
        <v>0</v>
      </c>
      <c r="R527" s="272">
        <v>0</v>
      </c>
      <c r="S527" s="272">
        <v>0</v>
      </c>
      <c r="T527" s="272">
        <v>94916</v>
      </c>
      <c r="U527" s="272">
        <v>9870</v>
      </c>
      <c r="V527" s="272">
        <v>7001</v>
      </c>
      <c r="W527" s="272">
        <v>49579</v>
      </c>
      <c r="X527" s="272">
        <v>20051</v>
      </c>
      <c r="Y527" s="272">
        <v>3870</v>
      </c>
      <c r="Z527" s="272">
        <v>4377929</v>
      </c>
      <c r="AA527" s="272">
        <v>444</v>
      </c>
      <c r="AB527" s="272">
        <v>747</v>
      </c>
      <c r="AC527" s="272">
        <v>4257062</v>
      </c>
      <c r="AD527" s="272">
        <v>608</v>
      </c>
      <c r="AE527" s="272">
        <v>1051</v>
      </c>
      <c r="AF527" s="272">
        <v>71671555</v>
      </c>
      <c r="AG527" s="272">
        <v>1446</v>
      </c>
      <c r="AH527" s="272">
        <v>3092</v>
      </c>
      <c r="AI527" s="272">
        <v>95935485</v>
      </c>
      <c r="AJ527" s="272">
        <v>4785</v>
      </c>
      <c r="AK527" s="272">
        <v>11262</v>
      </c>
      <c r="AL527" s="272">
        <v>22256418</v>
      </c>
      <c r="AM527" s="272">
        <v>5751</v>
      </c>
      <c r="AN527" s="272">
        <v>12567</v>
      </c>
      <c r="AO527" s="272">
        <v>6782</v>
      </c>
      <c r="AP527" s="272">
        <v>463</v>
      </c>
      <c r="AQ527" s="272">
        <v>4401</v>
      </c>
      <c r="AR527" s="272">
        <v>6268</v>
      </c>
      <c r="AS527" s="272">
        <v>267</v>
      </c>
      <c r="AT527" s="272">
        <v>1651</v>
      </c>
      <c r="AU527" s="272">
        <v>0</v>
      </c>
      <c r="AV527" s="272">
        <v>55790</v>
      </c>
      <c r="AW527" s="272">
        <v>5633</v>
      </c>
      <c r="AX527" s="272">
        <v>26711</v>
      </c>
      <c r="AY527" s="272">
        <v>88134</v>
      </c>
      <c r="AZ527" s="272">
        <v>20126</v>
      </c>
      <c r="BA527" s="272">
        <v>16454</v>
      </c>
      <c r="BB527" s="272">
        <v>14138</v>
      </c>
      <c r="BC527" s="272">
        <v>11781</v>
      </c>
      <c r="BD527" s="272">
        <v>63550</v>
      </c>
      <c r="BE527" s="272">
        <v>52805</v>
      </c>
      <c r="BF527" s="272">
        <v>28503</v>
      </c>
      <c r="BG527" s="272">
        <v>21349</v>
      </c>
      <c r="BH527" s="272">
        <v>4973</v>
      </c>
      <c r="BI527" s="272">
        <v>4161</v>
      </c>
      <c r="BJ527" s="272">
        <v>0</v>
      </c>
      <c r="BK527" s="272">
        <v>0</v>
      </c>
      <c r="BL527" s="272">
        <v>0</v>
      </c>
      <c r="BM527" s="272">
        <v>0</v>
      </c>
      <c r="BN527" s="272">
        <v>0</v>
      </c>
      <c r="BO527" s="272">
        <v>0</v>
      </c>
      <c r="BP527" s="272">
        <v>0</v>
      </c>
      <c r="BQ527" s="272">
        <v>0</v>
      </c>
      <c r="BR527" s="272">
        <v>0</v>
      </c>
      <c r="BS527" s="272">
        <v>0</v>
      </c>
      <c r="BT527" s="272">
        <v>0</v>
      </c>
      <c r="BU527" s="272">
        <v>0</v>
      </c>
      <c r="BV527" s="272">
        <v>0</v>
      </c>
      <c r="BW527" s="272">
        <v>0</v>
      </c>
      <c r="BX527" s="272">
        <v>0</v>
      </c>
      <c r="BY527" s="272">
        <v>0</v>
      </c>
      <c r="BZ527" s="272">
        <v>0</v>
      </c>
      <c r="CA527" s="272">
        <v>0</v>
      </c>
      <c r="CB527" s="272">
        <v>0</v>
      </c>
      <c r="CC527" s="272">
        <v>0</v>
      </c>
      <c r="CD527" s="272">
        <v>0</v>
      </c>
      <c r="CE527" s="272">
        <v>0</v>
      </c>
      <c r="CF527" s="272">
        <v>0</v>
      </c>
      <c r="CG527" s="272">
        <v>0</v>
      </c>
      <c r="CH527" s="272">
        <v>0</v>
      </c>
      <c r="CI527" s="272">
        <v>0</v>
      </c>
      <c r="CJ527" s="272">
        <v>0</v>
      </c>
      <c r="CK527" s="272">
        <v>0</v>
      </c>
      <c r="CL527" s="272">
        <v>0</v>
      </c>
      <c r="CM527" s="272">
        <v>0</v>
      </c>
      <c r="CN527" s="272">
        <v>0</v>
      </c>
      <c r="CO527" s="272">
        <v>0</v>
      </c>
      <c r="CP527" s="272">
        <v>0</v>
      </c>
      <c r="CQ527" s="272">
        <v>0</v>
      </c>
      <c r="CR527" s="272">
        <v>0</v>
      </c>
      <c r="CS527" s="272">
        <v>0</v>
      </c>
      <c r="CT527" s="272">
        <v>0</v>
      </c>
      <c r="CU527" s="272">
        <v>0</v>
      </c>
      <c r="CV527" s="272">
        <v>0</v>
      </c>
      <c r="CW527" s="272">
        <v>0</v>
      </c>
      <c r="CX527" s="272">
        <v>0</v>
      </c>
      <c r="CY527" s="272">
        <v>0</v>
      </c>
      <c r="CZ527" s="272">
        <v>0</v>
      </c>
      <c r="DA527" s="272">
        <v>0</v>
      </c>
      <c r="DB527" s="272">
        <v>5073</v>
      </c>
      <c r="DC527" s="272">
        <v>188260</v>
      </c>
      <c r="DD527" s="272">
        <v>37</v>
      </c>
      <c r="DE527" s="272">
        <v>76</v>
      </c>
      <c r="DF527" s="272">
        <v>69</v>
      </c>
      <c r="DG527" s="272">
        <v>96387</v>
      </c>
      <c r="DH527" s="272">
        <v>1397</v>
      </c>
      <c r="DI527" s="272">
        <v>3474</v>
      </c>
      <c r="DJ527" s="272">
        <v>58</v>
      </c>
      <c r="DK527" s="272">
        <v>1390</v>
      </c>
      <c r="DL527" s="250">
        <v>1325</v>
      </c>
      <c r="DM527" s="250">
        <v>802</v>
      </c>
      <c r="DN527" s="250">
        <v>23</v>
      </c>
      <c r="DO527" s="250">
        <v>607</v>
      </c>
      <c r="DP527" s="250">
        <v>5355819</v>
      </c>
      <c r="DQ527" s="250">
        <v>4042</v>
      </c>
      <c r="DR527" s="250">
        <v>8944</v>
      </c>
      <c r="DS527" s="250">
        <v>3243070</v>
      </c>
      <c r="DT527" s="250">
        <v>4044</v>
      </c>
      <c r="DU527" s="250">
        <v>8690</v>
      </c>
      <c r="DV527" s="250">
        <v>149179</v>
      </c>
      <c r="DW527" s="250">
        <v>6486</v>
      </c>
      <c r="DX527" s="250">
        <v>17345</v>
      </c>
      <c r="DY527" s="250">
        <v>4169265</v>
      </c>
      <c r="DZ527" s="250">
        <v>6869</v>
      </c>
      <c r="EA527" s="250">
        <v>15036</v>
      </c>
      <c r="EB527" s="155"/>
      <c r="EC527" s="75">
        <f t="shared" si="1106"/>
        <v>9</v>
      </c>
      <c r="ED527" s="74">
        <f t="shared" si="1107"/>
        <v>2019</v>
      </c>
      <c r="EE527" s="165">
        <f t="shared" si="1108"/>
        <v>43709</v>
      </c>
      <c r="EF527" s="157">
        <f t="shared" si="1109"/>
        <v>30</v>
      </c>
      <c r="EG527" s="156"/>
      <c r="EH527" s="166">
        <f>IFERROR(HLOOKUP(EH$1,$H$5:$FY$1802,MATCH($A527,$A$5:$A$1802,0),0)*HLOOKUP(EH$2,$H$5:$FY$1802,MATCH($A527,$A$5:$A$1802,0),0),$H$2)</f>
        <v>104445</v>
      </c>
      <c r="EI527" s="166">
        <f>IFERROR(HLOOKUP(EI$1,$H$5:$FY$1802,MATCH($A527,$A$5:$A$1802,0),0)*HLOOKUP(EI$2,$H$5:$FY$1802,MATCH($A527,$A$5:$A$1802,0),0),$H$2)</f>
        <v>3864465</v>
      </c>
      <c r="EJ527" s="166">
        <f>IFERROR(HLOOKUP(EJ$1,$H$5:$FY$1802,MATCH($A527,$A$5:$A$1802,0),0)*HLOOKUP(EJ$2,$H$5:$FY$1802,MATCH($A527,$A$5:$A$1802,0),0),$H$2)</f>
        <v>7311150</v>
      </c>
      <c r="EK527" s="166">
        <f>IFERROR(HLOOKUP(EK$1,$H$5:$FY$1802,MATCH($A527,$A$5:$A$1802,0),0)*HLOOKUP(EK$2,$H$5:$FY$1802,MATCH($A527,$A$5:$A$1802,0),0),$H$2)</f>
        <v>13577850</v>
      </c>
      <c r="EL527" s="166">
        <f>IFERROR(HLOOKUP(EL$1,$H$5:$FY$1802,MATCH($A527,$A$5:$A$1802,0),0)*HLOOKUP(EL$2,$H$5:$FY$1802,MATCH($A527,$A$5:$A$1802,0),0),$H$2)</f>
        <v>7372890</v>
      </c>
      <c r="EM527" s="166">
        <f>IFERROR(HLOOKUP(EM$1,$H$5:$FY$1802,MATCH($A527,$A$5:$A$1802,0),0)*HLOOKUP(EM$2,$H$5:$FY$1802,MATCH($A527,$A$5:$A$1802,0),0),$H$2)</f>
        <v>7358051</v>
      </c>
      <c r="EN527" s="166">
        <f>IFERROR(HLOOKUP(EN$1,$H$5:$FY$1802,MATCH($A527,$A$5:$A$1802,0),0)*HLOOKUP(EN$2,$H$5:$FY$1802,MATCH($A527,$A$5:$A$1802,0),0),$H$2)</f>
        <v>153298268</v>
      </c>
      <c r="EO527" s="166">
        <f>IFERROR(HLOOKUP(EO$1,$H$5:$FY$1802,MATCH($A527,$A$5:$A$1802,0),0)*HLOOKUP(EO$2,$H$5:$FY$1802,MATCH($A527,$A$5:$A$1802,0),0),$H$2)</f>
        <v>225814362</v>
      </c>
      <c r="EP527" s="166">
        <f>IFERROR(HLOOKUP(EP$1,$H$5:$FY$1802,MATCH($A527,$A$5:$A$1802,0),0)*HLOOKUP(EP$2,$H$5:$FY$1802,MATCH($A527,$A$5:$A$1802,0),0),$H$2)</f>
        <v>48634290</v>
      </c>
      <c r="EQ527" s="166">
        <f>IFERROR(HLOOKUP(EQ$1,$H$5:$FY$1802,MATCH($A527,$A$5:$A$1802,0),0)*HLOOKUP(EQ$2,$H$5:$FY$1802,MATCH($A527,$A$5:$A$1802,0),0),$H$2)</f>
        <v>0</v>
      </c>
      <c r="ER527" s="166">
        <f>IFERROR(HLOOKUP(ER$1,$H$5:$FY$1802,MATCH($A527,$A$5:$A$1802,0),0)*HLOOKUP(ER$2,$H$5:$FY$1802,MATCH($A527,$A$5:$A$1802,0),0),$H$2)</f>
        <v>0</v>
      </c>
      <c r="ES527" s="166">
        <f>IFERROR(HLOOKUP(ES$1,$H$5:$FY$1802,MATCH($A527,$A$5:$A$1802,0),0)*HLOOKUP(ES$2,$H$5:$FY$1802,MATCH($A527,$A$5:$A$1802,0),0),$H$2)</f>
        <v>0</v>
      </c>
      <c r="ET527" s="166">
        <f>IFERROR(HLOOKUP(ET$1,$H$5:$FY$1802,MATCH($A527,$A$5:$A$1802,0),0)*HLOOKUP(ET$2,$H$5:$FY$1802,MATCH($A527,$A$5:$A$1802,0),0),$H$2)</f>
        <v>0</v>
      </c>
      <c r="EU527" s="166">
        <f>IFERROR(HLOOKUP(EU$1,$H$5:$FY$1802,MATCH($A527,$A$5:$A$1802,0),0)*HLOOKUP(EU$2,$H$5:$FY$1802,MATCH($A527,$A$5:$A$1802,0),0),$H$2)</f>
        <v>0</v>
      </c>
      <c r="EV527" s="166">
        <f>IFERROR(HLOOKUP(EV$1,$H$5:$FY$1802,MATCH($A527,$A$5:$A$1802,0),0)*HLOOKUP(EV$2,$H$5:$FY$1802,MATCH($A527,$A$5:$A$1802,0),0),$H$2)</f>
        <v>0</v>
      </c>
      <c r="EW527" s="166">
        <f>IFERROR(HLOOKUP(EW$1,$H$5:$FY$1802,MATCH($A527,$A$5:$A$1802,0),0)*HLOOKUP(EW$2,$H$5:$FY$1802,MATCH($A527,$A$5:$A$1802,0),0),$H$2)</f>
        <v>0</v>
      </c>
      <c r="EX527" s="166">
        <f>IFERROR(HLOOKUP(EX$1,$H$5:$FY$1802,MATCH($A527,$A$5:$A$1802,0),0)*HLOOKUP(EX$2,$H$5:$FY$1802,MATCH($A527,$A$5:$A$1802,0),0),$H$2)</f>
        <v>0</v>
      </c>
      <c r="EY527" s="166">
        <f>IFERROR(HLOOKUP(EY$1,$H$5:$FY$1802,MATCH($A527,$A$5:$A$1802,0),0)*HLOOKUP(EY$2,$H$5:$FY$1802,MATCH($A527,$A$5:$A$1802,0),0),$H$2)</f>
        <v>0</v>
      </c>
      <c r="EZ527" s="166">
        <f>IFERROR(HLOOKUP(EZ$1,$H$5:$FY$1802,MATCH($A527,$A$5:$A$1802,0),0)*HLOOKUP(EZ$2,$H$5:$FY$1802,MATCH($A527,$A$5:$A$1802,0),0),$H$2)</f>
        <v>0</v>
      </c>
      <c r="FA527" s="166">
        <f>IFERROR(HLOOKUP(FA$1,$H$5:$FY$1802,MATCH($A527,$A$5:$A$1802,0),0)*HLOOKUP(FA$2,$H$5:$FY$1802,MATCH($A527,$A$5:$A$1802,0),0),$H$2)</f>
        <v>239706</v>
      </c>
      <c r="FB527" s="166">
        <f>IFERROR(HLOOKUP(FB$1,$H$5:$FY$1802,MATCH($A527,$A$5:$A$1802,0),0)*HLOOKUP(FB$2,$H$5:$FY$1802,MATCH($A527,$A$5:$A$1802,0),0),$H$2)</f>
        <v>0</v>
      </c>
      <c r="FC527" s="166">
        <f>IFERROR(HLOOKUP(FC$1,$H$5:$FY$1802,MATCH($A527,$A$5:$A$1802,0),0)*HLOOKUP(FC$2,$H$5:$FY$1802,MATCH($A527,$A$5:$A$1802,0),0),$H$2)</f>
        <v>385548</v>
      </c>
      <c r="FD527" s="166">
        <f>IFERROR(HLOOKUP(FD$1,$H$5:$FY$1802,MATCH($A527,$A$5:$A$1802,0),0)*HLOOKUP(FD$2,$H$5:$FY$1802,MATCH($A527,$A$5:$A$1802,0),0),$H$2)</f>
        <v>11850800</v>
      </c>
      <c r="FE527" s="166">
        <f>IFERROR(HLOOKUP(FE$1,$H$5:$FY$1802,MATCH($A527,$A$5:$A$1802,0),0)*HLOOKUP(FE$2,$H$5:$FY$1802,MATCH($A527,$A$5:$A$1802,0),0),$H$2)</f>
        <v>6969380</v>
      </c>
      <c r="FF527" s="166">
        <f>IFERROR(HLOOKUP(FF$1,$H$5:$FY$1802,MATCH($A527,$A$5:$A$1802,0),0)*HLOOKUP(FF$2,$H$5:$FY$1802,MATCH($A527,$A$5:$A$1802,0),0),$H$2)</f>
        <v>398935</v>
      </c>
      <c r="FG527" s="166">
        <f>IFERROR(HLOOKUP(FG$1,$H$5:$FY$1802,MATCH($A527,$A$5:$A$1802,0),0)*HLOOKUP(FG$2,$H$5:$FY$1802,MATCH($A527,$A$5:$A$1802,0),0),$H$2)</f>
        <v>9126852</v>
      </c>
      <c r="FH527" s="152"/>
      <c r="FI527" s="405">
        <f t="shared" si="1110"/>
        <v>2.0391084093211753</v>
      </c>
      <c r="FJ527" s="405">
        <f t="shared" si="1110"/>
        <v>1.6670719351570416</v>
      </c>
      <c r="FK527" s="405">
        <f t="shared" si="1111"/>
        <v>2.0194257963148123</v>
      </c>
      <c r="FL527" s="405">
        <f t="shared" si="1112"/>
        <v>1.6827596057706042</v>
      </c>
      <c r="FM527" s="405">
        <f t="shared" si="1113"/>
        <v>1.2817926944875855</v>
      </c>
      <c r="FN527" s="405">
        <f t="shared" si="1114"/>
        <v>1.0650678714778434</v>
      </c>
      <c r="FO527" s="405">
        <f t="shared" si="1115"/>
        <v>1.4215251109670342</v>
      </c>
      <c r="FP527" s="405">
        <f t="shared" si="1116"/>
        <v>1.0647349259388559</v>
      </c>
      <c r="FQ527" s="405">
        <f t="shared" si="1117"/>
        <v>1.2850129198966409</v>
      </c>
      <c r="FR527" s="405">
        <f t="shared" si="1118"/>
        <v>1.0751937984496125</v>
      </c>
      <c r="FS527" s="65"/>
    </row>
    <row r="528" spans="1:175" ht="10.35" customHeight="1" x14ac:dyDescent="0.2">
      <c r="A528" s="180" t="str">
        <f t="shared" si="1105"/>
        <v>2019-20SEPTEMBERRYE</v>
      </c>
      <c r="B528" s="182" t="str">
        <f t="shared" si="1119"/>
        <v>2019-20</v>
      </c>
      <c r="C528" s="181" t="s">
        <v>830</v>
      </c>
      <c r="D528" s="182" t="str">
        <f>INDEX($FV$16:$FW$26,MATCH($F528,$FV$16:$FV$26,0),2)</f>
        <v>Y59</v>
      </c>
      <c r="E528" s="182" t="str">
        <f>VLOOKUP($D528,$FW$8:$FX$14,2,0)</f>
        <v>South East</v>
      </c>
      <c r="F528" s="273" t="s">
        <v>861</v>
      </c>
      <c r="G528" s="273" t="s">
        <v>877</v>
      </c>
      <c r="H528" s="274">
        <v>67640</v>
      </c>
      <c r="I528" s="274">
        <v>41506</v>
      </c>
      <c r="J528" s="274">
        <v>430890</v>
      </c>
      <c r="K528" s="274">
        <v>10</v>
      </c>
      <c r="L528" s="274">
        <v>3</v>
      </c>
      <c r="M528" s="274">
        <v>23</v>
      </c>
      <c r="N528" s="274">
        <v>61</v>
      </c>
      <c r="O528" s="274">
        <v>126</v>
      </c>
      <c r="P528" s="274">
        <v>0</v>
      </c>
      <c r="Q528" s="274">
        <v>0</v>
      </c>
      <c r="R528" s="274">
        <v>0</v>
      </c>
      <c r="S528" s="274">
        <v>0</v>
      </c>
      <c r="T528" s="274">
        <v>46893</v>
      </c>
      <c r="U528" s="274">
        <v>2573</v>
      </c>
      <c r="V528" s="274">
        <v>1626</v>
      </c>
      <c r="W528" s="274">
        <v>23183</v>
      </c>
      <c r="X528" s="274">
        <v>13855</v>
      </c>
      <c r="Y528" s="274">
        <v>791</v>
      </c>
      <c r="Z528" s="274">
        <v>1122469</v>
      </c>
      <c r="AA528" s="274">
        <v>436</v>
      </c>
      <c r="AB528" s="274">
        <v>787</v>
      </c>
      <c r="AC528" s="274">
        <v>903051</v>
      </c>
      <c r="AD528" s="274">
        <v>555</v>
      </c>
      <c r="AE528" s="274">
        <v>1052</v>
      </c>
      <c r="AF528" s="274">
        <v>25975171</v>
      </c>
      <c r="AG528" s="274">
        <v>1120</v>
      </c>
      <c r="AH528" s="274">
        <v>2307</v>
      </c>
      <c r="AI528" s="274">
        <v>47251897</v>
      </c>
      <c r="AJ528" s="274">
        <v>3410</v>
      </c>
      <c r="AK528" s="274">
        <v>8020</v>
      </c>
      <c r="AL528" s="274">
        <v>3690478</v>
      </c>
      <c r="AM528" s="274">
        <v>4666</v>
      </c>
      <c r="AN528" s="274">
        <v>10007</v>
      </c>
      <c r="AO528" s="274">
        <v>3608</v>
      </c>
      <c r="AP528" s="274">
        <v>30</v>
      </c>
      <c r="AQ528" s="274">
        <v>189</v>
      </c>
      <c r="AR528" s="274">
        <v>318</v>
      </c>
      <c r="AS528" s="274">
        <v>296</v>
      </c>
      <c r="AT528" s="274">
        <v>3093</v>
      </c>
      <c r="AU528" s="274">
        <v>0</v>
      </c>
      <c r="AV528" s="274">
        <v>24953</v>
      </c>
      <c r="AW528" s="274">
        <v>2814</v>
      </c>
      <c r="AX528" s="274">
        <v>15518</v>
      </c>
      <c r="AY528" s="274">
        <v>43285</v>
      </c>
      <c r="AZ528" s="274">
        <v>4857</v>
      </c>
      <c r="BA528" s="274">
        <v>3674</v>
      </c>
      <c r="BB528" s="274">
        <v>3056</v>
      </c>
      <c r="BC528" s="274">
        <v>2336</v>
      </c>
      <c r="BD528" s="274">
        <v>30893</v>
      </c>
      <c r="BE528" s="274">
        <v>25162</v>
      </c>
      <c r="BF528" s="274">
        <v>20547</v>
      </c>
      <c r="BG528" s="274">
        <v>15688</v>
      </c>
      <c r="BH528" s="274">
        <v>1300</v>
      </c>
      <c r="BI528" s="274">
        <v>922</v>
      </c>
      <c r="BJ528" s="274">
        <v>0</v>
      </c>
      <c r="BK528" s="274">
        <v>0</v>
      </c>
      <c r="BL528" s="274">
        <v>0</v>
      </c>
      <c r="BM528" s="274">
        <v>0</v>
      </c>
      <c r="BN528" s="274">
        <v>0</v>
      </c>
      <c r="BO528" s="274">
        <v>0</v>
      </c>
      <c r="BP528" s="274">
        <v>0</v>
      </c>
      <c r="BQ528" s="274">
        <v>0</v>
      </c>
      <c r="BR528" s="274">
        <v>0</v>
      </c>
      <c r="BS528" s="274">
        <v>0</v>
      </c>
      <c r="BT528" s="274">
        <v>0</v>
      </c>
      <c r="BU528" s="274">
        <v>0</v>
      </c>
      <c r="BV528" s="274">
        <v>0</v>
      </c>
      <c r="BW528" s="274">
        <v>0</v>
      </c>
      <c r="BX528" s="274">
        <v>0</v>
      </c>
      <c r="BY528" s="274">
        <v>0</v>
      </c>
      <c r="BZ528" s="274">
        <v>0</v>
      </c>
      <c r="CA528" s="274">
        <v>0</v>
      </c>
      <c r="CB528" s="274">
        <v>0</v>
      </c>
      <c r="CC528" s="274">
        <v>0</v>
      </c>
      <c r="CD528" s="274">
        <v>0</v>
      </c>
      <c r="CE528" s="274">
        <v>0</v>
      </c>
      <c r="CF528" s="274">
        <v>0</v>
      </c>
      <c r="CG528" s="274">
        <v>0</v>
      </c>
      <c r="CH528" s="274">
        <v>0</v>
      </c>
      <c r="CI528" s="274">
        <v>0</v>
      </c>
      <c r="CJ528" s="274">
        <v>0</v>
      </c>
      <c r="CK528" s="274">
        <v>0</v>
      </c>
      <c r="CL528" s="274">
        <v>0</v>
      </c>
      <c r="CM528" s="274">
        <v>0</v>
      </c>
      <c r="CN528" s="274">
        <v>0</v>
      </c>
      <c r="CO528" s="274">
        <v>0</v>
      </c>
      <c r="CP528" s="274">
        <v>0</v>
      </c>
      <c r="CQ528" s="274">
        <v>0</v>
      </c>
      <c r="CR528" s="274">
        <v>0</v>
      </c>
      <c r="CS528" s="274">
        <v>0</v>
      </c>
      <c r="CT528" s="274">
        <v>0</v>
      </c>
      <c r="CU528" s="274">
        <v>0</v>
      </c>
      <c r="CV528" s="274">
        <v>0</v>
      </c>
      <c r="CW528" s="274">
        <v>0</v>
      </c>
      <c r="CX528" s="274">
        <v>167</v>
      </c>
      <c r="CY528" s="274">
        <v>54314</v>
      </c>
      <c r="CZ528" s="274">
        <v>325</v>
      </c>
      <c r="DA528" s="274">
        <v>516</v>
      </c>
      <c r="DB528" s="274">
        <v>1990</v>
      </c>
      <c r="DC528" s="274">
        <v>77785</v>
      </c>
      <c r="DD528" s="274">
        <v>39</v>
      </c>
      <c r="DE528" s="274">
        <v>83</v>
      </c>
      <c r="DF528" s="274">
        <v>74</v>
      </c>
      <c r="DG528" s="274">
        <v>180514</v>
      </c>
      <c r="DH528" s="274">
        <v>2439</v>
      </c>
      <c r="DI528" s="274">
        <v>4572</v>
      </c>
      <c r="DJ528" s="274">
        <v>66</v>
      </c>
      <c r="DK528" s="274">
        <v>2</v>
      </c>
      <c r="DL528" s="251">
        <v>132</v>
      </c>
      <c r="DM528" s="251">
        <v>2364</v>
      </c>
      <c r="DN528" s="251">
        <v>0</v>
      </c>
      <c r="DO528" s="251">
        <v>385</v>
      </c>
      <c r="DP528" s="251">
        <v>352282</v>
      </c>
      <c r="DQ528" s="251">
        <v>2669</v>
      </c>
      <c r="DR528" s="251">
        <v>5289</v>
      </c>
      <c r="DS528" s="251">
        <v>9978565</v>
      </c>
      <c r="DT528" s="251">
        <v>4221</v>
      </c>
      <c r="DU528" s="251">
        <v>8639</v>
      </c>
      <c r="DV528" s="251">
        <v>0</v>
      </c>
      <c r="DW528" s="251">
        <v>0</v>
      </c>
      <c r="DX528" s="251">
        <v>0</v>
      </c>
      <c r="DY528" s="251">
        <v>3413254</v>
      </c>
      <c r="DZ528" s="251">
        <v>8866</v>
      </c>
      <c r="EA528" s="251">
        <v>17304</v>
      </c>
      <c r="EB528" s="183"/>
      <c r="EC528" s="184">
        <f t="shared" si="1106"/>
        <v>9</v>
      </c>
      <c r="ED528" s="180">
        <f t="shared" si="1107"/>
        <v>2019</v>
      </c>
      <c r="EE528" s="185">
        <f t="shared" si="1108"/>
        <v>43709</v>
      </c>
      <c r="EF528" s="186">
        <f t="shared" si="1109"/>
        <v>30</v>
      </c>
      <c r="EG528" s="187"/>
      <c r="EH528" s="188">
        <f>IFERROR(HLOOKUP(EH$1,$H$5:$FY$1802,MATCH($A528,$A$5:$A$1802,0),0)*HLOOKUP(EH$2,$H$5:$FY$1802,MATCH($A528,$A$5:$A$1802,0),0),$H$2)</f>
        <v>124518</v>
      </c>
      <c r="EI528" s="188">
        <f>IFERROR(HLOOKUP(EI$1,$H$5:$FY$1802,MATCH($A528,$A$5:$A$1802,0),0)*HLOOKUP(EI$2,$H$5:$FY$1802,MATCH($A528,$A$5:$A$1802,0),0),$H$2)</f>
        <v>954638</v>
      </c>
      <c r="EJ528" s="188">
        <f>IFERROR(HLOOKUP(EJ$1,$H$5:$FY$1802,MATCH($A528,$A$5:$A$1802,0),0)*HLOOKUP(EJ$2,$H$5:$FY$1802,MATCH($A528,$A$5:$A$1802,0),0),$H$2)</f>
        <v>2531866</v>
      </c>
      <c r="EK528" s="188">
        <f>IFERROR(HLOOKUP(EK$1,$H$5:$FY$1802,MATCH($A528,$A$5:$A$1802,0),0)*HLOOKUP(EK$2,$H$5:$FY$1802,MATCH($A528,$A$5:$A$1802,0),0),$H$2)</f>
        <v>5229756</v>
      </c>
      <c r="EL528" s="188">
        <f>IFERROR(HLOOKUP(EL$1,$H$5:$FY$1802,MATCH($A528,$A$5:$A$1802,0),0)*HLOOKUP(EL$2,$H$5:$FY$1802,MATCH($A528,$A$5:$A$1802,0),0),$H$2)</f>
        <v>2024951</v>
      </c>
      <c r="EM528" s="188">
        <f>IFERROR(HLOOKUP(EM$1,$H$5:$FY$1802,MATCH($A528,$A$5:$A$1802,0),0)*HLOOKUP(EM$2,$H$5:$FY$1802,MATCH($A528,$A$5:$A$1802,0),0),$H$2)</f>
        <v>1710552</v>
      </c>
      <c r="EN528" s="188">
        <f>IFERROR(HLOOKUP(EN$1,$H$5:$FY$1802,MATCH($A528,$A$5:$A$1802,0),0)*HLOOKUP(EN$2,$H$5:$FY$1802,MATCH($A528,$A$5:$A$1802,0),0),$H$2)</f>
        <v>53483181</v>
      </c>
      <c r="EO528" s="188">
        <f>IFERROR(HLOOKUP(EO$1,$H$5:$FY$1802,MATCH($A528,$A$5:$A$1802,0),0)*HLOOKUP(EO$2,$H$5:$FY$1802,MATCH($A528,$A$5:$A$1802,0),0),$H$2)</f>
        <v>111117100</v>
      </c>
      <c r="EP528" s="188">
        <f>IFERROR(HLOOKUP(EP$1,$H$5:$FY$1802,MATCH($A528,$A$5:$A$1802,0),0)*HLOOKUP(EP$2,$H$5:$FY$1802,MATCH($A528,$A$5:$A$1802,0),0),$H$2)</f>
        <v>7915537</v>
      </c>
      <c r="EQ528" s="188">
        <f>IFERROR(HLOOKUP(EQ$1,$H$5:$FY$1802,MATCH($A528,$A$5:$A$1802,0),0)*HLOOKUP(EQ$2,$H$5:$FY$1802,MATCH($A528,$A$5:$A$1802,0),0),$H$2)</f>
        <v>0</v>
      </c>
      <c r="ER528" s="188">
        <f>IFERROR(HLOOKUP(ER$1,$H$5:$FY$1802,MATCH($A528,$A$5:$A$1802,0),0)*HLOOKUP(ER$2,$H$5:$FY$1802,MATCH($A528,$A$5:$A$1802,0),0),$H$2)</f>
        <v>0</v>
      </c>
      <c r="ES528" s="188">
        <f>IFERROR(HLOOKUP(ES$1,$H$5:$FY$1802,MATCH($A528,$A$5:$A$1802,0),0)*HLOOKUP(ES$2,$H$5:$FY$1802,MATCH($A528,$A$5:$A$1802,0),0),$H$2)</f>
        <v>0</v>
      </c>
      <c r="ET528" s="188">
        <f>IFERROR(HLOOKUP(ET$1,$H$5:$FY$1802,MATCH($A528,$A$5:$A$1802,0),0)*HLOOKUP(ET$2,$H$5:$FY$1802,MATCH($A528,$A$5:$A$1802,0),0),$H$2)</f>
        <v>0</v>
      </c>
      <c r="EU528" s="188">
        <f>IFERROR(HLOOKUP(EU$1,$H$5:$FY$1802,MATCH($A528,$A$5:$A$1802,0),0)*HLOOKUP(EU$2,$H$5:$FY$1802,MATCH($A528,$A$5:$A$1802,0),0),$H$2)</f>
        <v>0</v>
      </c>
      <c r="EV528" s="188">
        <f>IFERROR(HLOOKUP(EV$1,$H$5:$FY$1802,MATCH($A528,$A$5:$A$1802,0),0)*HLOOKUP(EV$2,$H$5:$FY$1802,MATCH($A528,$A$5:$A$1802,0),0),$H$2)</f>
        <v>0</v>
      </c>
      <c r="EW528" s="188">
        <f>IFERROR(HLOOKUP(EW$1,$H$5:$FY$1802,MATCH($A528,$A$5:$A$1802,0),0)*HLOOKUP(EW$2,$H$5:$FY$1802,MATCH($A528,$A$5:$A$1802,0),0),$H$2)</f>
        <v>0</v>
      </c>
      <c r="EX528" s="188">
        <f>IFERROR(HLOOKUP(EX$1,$H$5:$FY$1802,MATCH($A528,$A$5:$A$1802,0),0)*HLOOKUP(EX$2,$H$5:$FY$1802,MATCH($A528,$A$5:$A$1802,0),0),$H$2)</f>
        <v>0</v>
      </c>
      <c r="EY528" s="188">
        <f>IFERROR(HLOOKUP(EY$1,$H$5:$FY$1802,MATCH($A528,$A$5:$A$1802,0),0)*HLOOKUP(EY$2,$H$5:$FY$1802,MATCH($A528,$A$5:$A$1802,0),0),$H$2)</f>
        <v>0</v>
      </c>
      <c r="EZ528" s="188">
        <f>IFERROR(HLOOKUP(EZ$1,$H$5:$FY$1802,MATCH($A528,$A$5:$A$1802,0),0)*HLOOKUP(EZ$2,$H$5:$FY$1802,MATCH($A528,$A$5:$A$1802,0),0),$H$2)</f>
        <v>0</v>
      </c>
      <c r="FA528" s="188">
        <f>IFERROR(HLOOKUP(FA$1,$H$5:$FY$1802,MATCH($A528,$A$5:$A$1802,0),0)*HLOOKUP(FA$2,$H$5:$FY$1802,MATCH($A528,$A$5:$A$1802,0),0),$H$2)</f>
        <v>338328</v>
      </c>
      <c r="FB528" s="188">
        <f>IFERROR(HLOOKUP(FB$1,$H$5:$FY$1802,MATCH($A528,$A$5:$A$1802,0),0)*HLOOKUP(FB$2,$H$5:$FY$1802,MATCH($A528,$A$5:$A$1802,0),0),$H$2)</f>
        <v>86172</v>
      </c>
      <c r="FC528" s="188">
        <f>IFERROR(HLOOKUP(FC$1,$H$5:$FY$1802,MATCH($A528,$A$5:$A$1802,0),0)*HLOOKUP(FC$2,$H$5:$FY$1802,MATCH($A528,$A$5:$A$1802,0),0),$H$2)</f>
        <v>165170</v>
      </c>
      <c r="FD528" s="188">
        <f>IFERROR(HLOOKUP(FD$1,$H$5:$FY$1802,MATCH($A528,$A$5:$A$1802,0),0)*HLOOKUP(FD$2,$H$5:$FY$1802,MATCH($A528,$A$5:$A$1802,0),0),$H$2)</f>
        <v>698148</v>
      </c>
      <c r="FE528" s="188">
        <f>IFERROR(HLOOKUP(FE$1,$H$5:$FY$1802,MATCH($A528,$A$5:$A$1802,0),0)*HLOOKUP(FE$2,$H$5:$FY$1802,MATCH($A528,$A$5:$A$1802,0),0),$H$2)</f>
        <v>20422596</v>
      </c>
      <c r="FF528" s="188">
        <f>IFERROR(HLOOKUP(FF$1,$H$5:$FY$1802,MATCH($A528,$A$5:$A$1802,0),0)*HLOOKUP(FF$2,$H$5:$FY$1802,MATCH($A528,$A$5:$A$1802,0),0),$H$2)</f>
        <v>0</v>
      </c>
      <c r="FG528" s="188">
        <f>IFERROR(HLOOKUP(FG$1,$H$5:$FY$1802,MATCH($A528,$A$5:$A$1802,0),0)*HLOOKUP(FG$2,$H$5:$FY$1802,MATCH($A528,$A$5:$A$1802,0),0),$H$2)</f>
        <v>6662040</v>
      </c>
      <c r="FH528" s="189"/>
      <c r="FI528" s="406">
        <f t="shared" si="1110"/>
        <v>1.8876797512631169</v>
      </c>
      <c r="FJ528" s="406">
        <f t="shared" si="1110"/>
        <v>1.4279051690633502</v>
      </c>
      <c r="FK528" s="406">
        <f t="shared" si="1111"/>
        <v>1.879458794587946</v>
      </c>
      <c r="FL528" s="406">
        <f t="shared" si="1112"/>
        <v>1.4366543665436655</v>
      </c>
      <c r="FM528" s="406">
        <f t="shared" si="1113"/>
        <v>1.3325712806798085</v>
      </c>
      <c r="FN528" s="406">
        <f t="shared" si="1114"/>
        <v>1.0853642755467368</v>
      </c>
      <c r="FO528" s="406">
        <f t="shared" si="1115"/>
        <v>1.4830025261638398</v>
      </c>
      <c r="FP528" s="406">
        <f t="shared" si="1116"/>
        <v>1.1322988090941899</v>
      </c>
      <c r="FQ528" s="406">
        <f t="shared" si="1117"/>
        <v>1.6434892541087232</v>
      </c>
      <c r="FR528" s="406">
        <f t="shared" si="1118"/>
        <v>1.1656131479140328</v>
      </c>
      <c r="FS528" s="410"/>
    </row>
    <row r="529" spans="1:175" ht="10.35" customHeight="1" x14ac:dyDescent="0.2">
      <c r="A529" s="74" t="str">
        <f t="shared" si="1105"/>
        <v>2019-20SEPTEMBERRYD</v>
      </c>
      <c r="B529" s="163" t="str">
        <f t="shared" si="1119"/>
        <v>2019-20</v>
      </c>
      <c r="C529" s="26" t="s">
        <v>830</v>
      </c>
      <c r="D529" s="163" t="str">
        <f>INDEX($FV$16:$FW$26,MATCH($F529,$FV$16:$FV$26,0),2)</f>
        <v>Y59</v>
      </c>
      <c r="E529" s="163" t="str">
        <f>VLOOKUP($D529,$FW$8:$FX$14,2,0)</f>
        <v>South East</v>
      </c>
      <c r="F529" s="271" t="s">
        <v>863</v>
      </c>
      <c r="G529" s="271" t="s">
        <v>878</v>
      </c>
      <c r="H529" s="272">
        <v>82778</v>
      </c>
      <c r="I529" s="272">
        <v>64525</v>
      </c>
      <c r="J529" s="272">
        <v>330834</v>
      </c>
      <c r="K529" s="272">
        <v>5</v>
      </c>
      <c r="L529" s="272">
        <v>1</v>
      </c>
      <c r="M529" s="272">
        <v>4</v>
      </c>
      <c r="N529" s="272">
        <v>32</v>
      </c>
      <c r="O529" s="272">
        <v>89</v>
      </c>
      <c r="P529" s="272">
        <v>0</v>
      </c>
      <c r="Q529" s="272">
        <v>0</v>
      </c>
      <c r="R529" s="272">
        <v>0</v>
      </c>
      <c r="S529" s="272">
        <v>0</v>
      </c>
      <c r="T529" s="272">
        <v>60447</v>
      </c>
      <c r="U529" s="272">
        <v>3580</v>
      </c>
      <c r="V529" s="272">
        <v>2298</v>
      </c>
      <c r="W529" s="272">
        <v>31792</v>
      </c>
      <c r="X529" s="272">
        <v>18567</v>
      </c>
      <c r="Y529" s="272">
        <v>436</v>
      </c>
      <c r="Z529" s="272">
        <v>1629132</v>
      </c>
      <c r="AA529" s="272">
        <v>455</v>
      </c>
      <c r="AB529" s="272">
        <v>836</v>
      </c>
      <c r="AC529" s="272">
        <v>1298480</v>
      </c>
      <c r="AD529" s="272">
        <v>565</v>
      </c>
      <c r="AE529" s="272">
        <v>1055</v>
      </c>
      <c r="AF529" s="272">
        <v>35963537</v>
      </c>
      <c r="AG529" s="272">
        <v>1131</v>
      </c>
      <c r="AH529" s="272">
        <v>2149</v>
      </c>
      <c r="AI529" s="272">
        <v>94602363</v>
      </c>
      <c r="AJ529" s="272">
        <v>5095</v>
      </c>
      <c r="AK529" s="272">
        <v>11655</v>
      </c>
      <c r="AL529" s="272">
        <v>2994034</v>
      </c>
      <c r="AM529" s="272">
        <v>6867</v>
      </c>
      <c r="AN529" s="272">
        <v>16543</v>
      </c>
      <c r="AO529" s="272">
        <v>3564</v>
      </c>
      <c r="AP529" s="272">
        <v>122</v>
      </c>
      <c r="AQ529" s="272">
        <v>739</v>
      </c>
      <c r="AR529" s="272">
        <v>752</v>
      </c>
      <c r="AS529" s="272">
        <v>219</v>
      </c>
      <c r="AT529" s="272">
        <v>2484</v>
      </c>
      <c r="AU529" s="272">
        <v>652</v>
      </c>
      <c r="AV529" s="272">
        <v>36912</v>
      </c>
      <c r="AW529" s="272">
        <v>712</v>
      </c>
      <c r="AX529" s="272">
        <v>19259</v>
      </c>
      <c r="AY529" s="272">
        <v>56883</v>
      </c>
      <c r="AZ529" s="272">
        <v>7070</v>
      </c>
      <c r="BA529" s="272">
        <v>5318</v>
      </c>
      <c r="BB529" s="272">
        <v>4517</v>
      </c>
      <c r="BC529" s="272">
        <v>3448</v>
      </c>
      <c r="BD529" s="272">
        <v>41883</v>
      </c>
      <c r="BE529" s="272">
        <v>33872</v>
      </c>
      <c r="BF529" s="272">
        <v>31158</v>
      </c>
      <c r="BG529" s="272">
        <v>19402</v>
      </c>
      <c r="BH529" s="272">
        <v>693</v>
      </c>
      <c r="BI529" s="272">
        <v>453</v>
      </c>
      <c r="BJ529" s="272">
        <v>0</v>
      </c>
      <c r="BK529" s="272">
        <v>0</v>
      </c>
      <c r="BL529" s="272">
        <v>0</v>
      </c>
      <c r="BM529" s="272">
        <v>0</v>
      </c>
      <c r="BN529" s="272">
        <v>0</v>
      </c>
      <c r="BO529" s="272">
        <v>0</v>
      </c>
      <c r="BP529" s="272">
        <v>0</v>
      </c>
      <c r="BQ529" s="272">
        <v>0</v>
      </c>
      <c r="BR529" s="272">
        <v>0</v>
      </c>
      <c r="BS529" s="272">
        <v>0</v>
      </c>
      <c r="BT529" s="272">
        <v>0</v>
      </c>
      <c r="BU529" s="272">
        <v>0</v>
      </c>
      <c r="BV529" s="272">
        <v>0</v>
      </c>
      <c r="BW529" s="272">
        <v>0</v>
      </c>
      <c r="BX529" s="272">
        <v>0</v>
      </c>
      <c r="BY529" s="272">
        <v>0</v>
      </c>
      <c r="BZ529" s="272">
        <v>0</v>
      </c>
      <c r="CA529" s="272">
        <v>0</v>
      </c>
      <c r="CB529" s="272">
        <v>0</v>
      </c>
      <c r="CC529" s="272">
        <v>0</v>
      </c>
      <c r="CD529" s="272">
        <v>0</v>
      </c>
      <c r="CE529" s="272">
        <v>0</v>
      </c>
      <c r="CF529" s="272">
        <v>0</v>
      </c>
      <c r="CG529" s="272">
        <v>0</v>
      </c>
      <c r="CH529" s="272">
        <v>0</v>
      </c>
      <c r="CI529" s="272">
        <v>0</v>
      </c>
      <c r="CJ529" s="272">
        <v>0</v>
      </c>
      <c r="CK529" s="272">
        <v>0</v>
      </c>
      <c r="CL529" s="272">
        <v>0</v>
      </c>
      <c r="CM529" s="272">
        <v>0</v>
      </c>
      <c r="CN529" s="272">
        <v>0</v>
      </c>
      <c r="CO529" s="272">
        <v>0</v>
      </c>
      <c r="CP529" s="272">
        <v>0</v>
      </c>
      <c r="CQ529" s="272">
        <v>0</v>
      </c>
      <c r="CR529" s="272">
        <v>0</v>
      </c>
      <c r="CS529" s="272">
        <v>0</v>
      </c>
      <c r="CT529" s="272">
        <v>0</v>
      </c>
      <c r="CU529" s="272">
        <v>0</v>
      </c>
      <c r="CV529" s="272">
        <v>0</v>
      </c>
      <c r="CW529" s="272">
        <v>0</v>
      </c>
      <c r="CX529" s="272">
        <v>327</v>
      </c>
      <c r="CY529" s="272">
        <v>99930</v>
      </c>
      <c r="CZ529" s="272">
        <v>306</v>
      </c>
      <c r="DA529" s="272">
        <v>549</v>
      </c>
      <c r="DB529" s="272">
        <v>2533</v>
      </c>
      <c r="DC529" s="272">
        <v>121356</v>
      </c>
      <c r="DD529" s="272">
        <v>48</v>
      </c>
      <c r="DE529" s="272">
        <v>66</v>
      </c>
      <c r="DF529" s="272">
        <v>131</v>
      </c>
      <c r="DG529" s="272">
        <v>152749</v>
      </c>
      <c r="DH529" s="272">
        <v>1166</v>
      </c>
      <c r="DI529" s="272">
        <v>2056</v>
      </c>
      <c r="DJ529" s="272">
        <v>122</v>
      </c>
      <c r="DK529" s="272">
        <v>0</v>
      </c>
      <c r="DL529" s="250">
        <v>13</v>
      </c>
      <c r="DM529" s="250">
        <v>116</v>
      </c>
      <c r="DN529" s="250">
        <v>0</v>
      </c>
      <c r="DO529" s="250">
        <v>24</v>
      </c>
      <c r="DP529" s="250">
        <v>69037</v>
      </c>
      <c r="DQ529" s="250">
        <v>5311</v>
      </c>
      <c r="DR529" s="250">
        <v>12558</v>
      </c>
      <c r="DS529" s="250">
        <v>893387</v>
      </c>
      <c r="DT529" s="250">
        <v>7702</v>
      </c>
      <c r="DU529" s="250">
        <v>17392</v>
      </c>
      <c r="DV529" s="250">
        <v>0</v>
      </c>
      <c r="DW529" s="250">
        <v>0</v>
      </c>
      <c r="DX529" s="250">
        <v>0</v>
      </c>
      <c r="DY529" s="250">
        <v>211729</v>
      </c>
      <c r="DZ529" s="250">
        <v>8822</v>
      </c>
      <c r="EA529" s="250">
        <v>20348</v>
      </c>
      <c r="EB529" s="95"/>
      <c r="EC529" s="75">
        <f t="shared" si="1106"/>
        <v>9</v>
      </c>
      <c r="ED529" s="74">
        <f t="shared" si="1107"/>
        <v>2019</v>
      </c>
      <c r="EE529" s="165">
        <f t="shared" si="1108"/>
        <v>43709</v>
      </c>
      <c r="EF529" s="157">
        <f t="shared" si="1109"/>
        <v>30</v>
      </c>
      <c r="EG529" s="156"/>
      <c r="EH529" s="166">
        <f>IFERROR(HLOOKUP(EH$1,$H$5:$FY$1802,MATCH($A529,$A$5:$A$1802,0),0)*HLOOKUP(EH$2,$H$5:$FY$1802,MATCH($A529,$A$5:$A$1802,0),0),$H$2)</f>
        <v>64525</v>
      </c>
      <c r="EI529" s="166">
        <f>IFERROR(HLOOKUP(EI$1,$H$5:$FY$1802,MATCH($A529,$A$5:$A$1802,0),0)*HLOOKUP(EI$2,$H$5:$FY$1802,MATCH($A529,$A$5:$A$1802,0),0),$H$2)</f>
        <v>258100</v>
      </c>
      <c r="EJ529" s="166">
        <f>IFERROR(HLOOKUP(EJ$1,$H$5:$FY$1802,MATCH($A529,$A$5:$A$1802,0),0)*HLOOKUP(EJ$2,$H$5:$FY$1802,MATCH($A529,$A$5:$A$1802,0),0),$H$2)</f>
        <v>2064800</v>
      </c>
      <c r="EK529" s="166">
        <f>IFERROR(HLOOKUP(EK$1,$H$5:$FY$1802,MATCH($A529,$A$5:$A$1802,0),0)*HLOOKUP(EK$2,$H$5:$FY$1802,MATCH($A529,$A$5:$A$1802,0),0),$H$2)</f>
        <v>5742725</v>
      </c>
      <c r="EL529" s="166">
        <f>IFERROR(HLOOKUP(EL$1,$H$5:$FY$1802,MATCH($A529,$A$5:$A$1802,0),0)*HLOOKUP(EL$2,$H$5:$FY$1802,MATCH($A529,$A$5:$A$1802,0),0),$H$2)</f>
        <v>2992880</v>
      </c>
      <c r="EM529" s="166">
        <f>IFERROR(HLOOKUP(EM$1,$H$5:$FY$1802,MATCH($A529,$A$5:$A$1802,0),0)*HLOOKUP(EM$2,$H$5:$FY$1802,MATCH($A529,$A$5:$A$1802,0),0),$H$2)</f>
        <v>2424390</v>
      </c>
      <c r="EN529" s="166">
        <f>IFERROR(HLOOKUP(EN$1,$H$5:$FY$1802,MATCH($A529,$A$5:$A$1802,0),0)*HLOOKUP(EN$2,$H$5:$FY$1802,MATCH($A529,$A$5:$A$1802,0),0),$H$2)</f>
        <v>68321008</v>
      </c>
      <c r="EO529" s="166">
        <f>IFERROR(HLOOKUP(EO$1,$H$5:$FY$1802,MATCH($A529,$A$5:$A$1802,0),0)*HLOOKUP(EO$2,$H$5:$FY$1802,MATCH($A529,$A$5:$A$1802,0),0),$H$2)</f>
        <v>216398385</v>
      </c>
      <c r="EP529" s="166">
        <f>IFERROR(HLOOKUP(EP$1,$H$5:$FY$1802,MATCH($A529,$A$5:$A$1802,0),0)*HLOOKUP(EP$2,$H$5:$FY$1802,MATCH($A529,$A$5:$A$1802,0),0),$H$2)</f>
        <v>7212748</v>
      </c>
      <c r="EQ529" s="166">
        <f>IFERROR(HLOOKUP(EQ$1,$H$5:$FY$1802,MATCH($A529,$A$5:$A$1802,0),0)*HLOOKUP(EQ$2,$H$5:$FY$1802,MATCH($A529,$A$5:$A$1802,0),0),$H$2)</f>
        <v>0</v>
      </c>
      <c r="ER529" s="166">
        <f>IFERROR(HLOOKUP(ER$1,$H$5:$FY$1802,MATCH($A529,$A$5:$A$1802,0),0)*HLOOKUP(ER$2,$H$5:$FY$1802,MATCH($A529,$A$5:$A$1802,0),0),$H$2)</f>
        <v>0</v>
      </c>
      <c r="ES529" s="166">
        <f>IFERROR(HLOOKUP(ES$1,$H$5:$FY$1802,MATCH($A529,$A$5:$A$1802,0),0)*HLOOKUP(ES$2,$H$5:$FY$1802,MATCH($A529,$A$5:$A$1802,0),0),$H$2)</f>
        <v>0</v>
      </c>
      <c r="ET529" s="166">
        <f>IFERROR(HLOOKUP(ET$1,$H$5:$FY$1802,MATCH($A529,$A$5:$A$1802,0),0)*HLOOKUP(ET$2,$H$5:$FY$1802,MATCH($A529,$A$5:$A$1802,0),0),$H$2)</f>
        <v>0</v>
      </c>
      <c r="EU529" s="166">
        <f>IFERROR(HLOOKUP(EU$1,$H$5:$FY$1802,MATCH($A529,$A$5:$A$1802,0),0)*HLOOKUP(EU$2,$H$5:$FY$1802,MATCH($A529,$A$5:$A$1802,0),0),$H$2)</f>
        <v>0</v>
      </c>
      <c r="EV529" s="166">
        <f>IFERROR(HLOOKUP(EV$1,$H$5:$FY$1802,MATCH($A529,$A$5:$A$1802,0),0)*HLOOKUP(EV$2,$H$5:$FY$1802,MATCH($A529,$A$5:$A$1802,0),0),$H$2)</f>
        <v>0</v>
      </c>
      <c r="EW529" s="166">
        <f>IFERROR(HLOOKUP(EW$1,$H$5:$FY$1802,MATCH($A529,$A$5:$A$1802,0),0)*HLOOKUP(EW$2,$H$5:$FY$1802,MATCH($A529,$A$5:$A$1802,0),0),$H$2)</f>
        <v>0</v>
      </c>
      <c r="EX529" s="166">
        <f>IFERROR(HLOOKUP(EX$1,$H$5:$FY$1802,MATCH($A529,$A$5:$A$1802,0),0)*HLOOKUP(EX$2,$H$5:$FY$1802,MATCH($A529,$A$5:$A$1802,0),0),$H$2)</f>
        <v>0</v>
      </c>
      <c r="EY529" s="166">
        <f>IFERROR(HLOOKUP(EY$1,$H$5:$FY$1802,MATCH($A529,$A$5:$A$1802,0),0)*HLOOKUP(EY$2,$H$5:$FY$1802,MATCH($A529,$A$5:$A$1802,0),0),$H$2)</f>
        <v>0</v>
      </c>
      <c r="EZ529" s="166">
        <f>IFERROR(HLOOKUP(EZ$1,$H$5:$FY$1802,MATCH($A529,$A$5:$A$1802,0),0)*HLOOKUP(EZ$2,$H$5:$FY$1802,MATCH($A529,$A$5:$A$1802,0),0),$H$2)</f>
        <v>0</v>
      </c>
      <c r="FA529" s="166">
        <f>IFERROR(HLOOKUP(FA$1,$H$5:$FY$1802,MATCH($A529,$A$5:$A$1802,0),0)*HLOOKUP(FA$2,$H$5:$FY$1802,MATCH($A529,$A$5:$A$1802,0),0),$H$2)</f>
        <v>269336</v>
      </c>
      <c r="FB529" s="166">
        <f>IFERROR(HLOOKUP(FB$1,$H$5:$FY$1802,MATCH($A529,$A$5:$A$1802,0),0)*HLOOKUP(FB$2,$H$5:$FY$1802,MATCH($A529,$A$5:$A$1802,0),0),$H$2)</f>
        <v>179523</v>
      </c>
      <c r="FC529" s="166">
        <f>IFERROR(HLOOKUP(FC$1,$H$5:$FY$1802,MATCH($A529,$A$5:$A$1802,0),0)*HLOOKUP(FC$2,$H$5:$FY$1802,MATCH($A529,$A$5:$A$1802,0),0),$H$2)</f>
        <v>167178</v>
      </c>
      <c r="FD529" s="166">
        <f>IFERROR(HLOOKUP(FD$1,$H$5:$FY$1802,MATCH($A529,$A$5:$A$1802,0),0)*HLOOKUP(FD$2,$H$5:$FY$1802,MATCH($A529,$A$5:$A$1802,0),0),$H$2)</f>
        <v>163254</v>
      </c>
      <c r="FE529" s="166">
        <f>IFERROR(HLOOKUP(FE$1,$H$5:$FY$1802,MATCH($A529,$A$5:$A$1802,0),0)*HLOOKUP(FE$2,$H$5:$FY$1802,MATCH($A529,$A$5:$A$1802,0),0),$H$2)</f>
        <v>2017472</v>
      </c>
      <c r="FF529" s="166">
        <f>IFERROR(HLOOKUP(FF$1,$H$5:$FY$1802,MATCH($A529,$A$5:$A$1802,0),0)*HLOOKUP(FF$2,$H$5:$FY$1802,MATCH($A529,$A$5:$A$1802,0),0),$H$2)</f>
        <v>0</v>
      </c>
      <c r="FG529" s="166">
        <f>IFERROR(HLOOKUP(FG$1,$H$5:$FY$1802,MATCH($A529,$A$5:$A$1802,0),0)*HLOOKUP(FG$2,$H$5:$FY$1802,MATCH($A529,$A$5:$A$1802,0),0),$H$2)</f>
        <v>488352</v>
      </c>
      <c r="FH529" s="152"/>
      <c r="FI529" s="405">
        <f t="shared" si="1110"/>
        <v>1.9748603351955307</v>
      </c>
      <c r="FJ529" s="405">
        <f t="shared" si="1110"/>
        <v>1.4854748603351955</v>
      </c>
      <c r="FK529" s="405">
        <f t="shared" si="1111"/>
        <v>1.9656222802436902</v>
      </c>
      <c r="FL529" s="405">
        <f t="shared" si="1112"/>
        <v>1.5004351610095736</v>
      </c>
      <c r="FM529" s="405">
        <f t="shared" si="1113"/>
        <v>1.317406894816306</v>
      </c>
      <c r="FN529" s="405">
        <f t="shared" si="1114"/>
        <v>1.0654252642174131</v>
      </c>
      <c r="FO529" s="405">
        <f t="shared" si="1115"/>
        <v>1.6781386330586525</v>
      </c>
      <c r="FP529" s="405">
        <f t="shared" si="1116"/>
        <v>1.0449722626164701</v>
      </c>
      <c r="FQ529" s="405">
        <f t="shared" si="1117"/>
        <v>1.5894495412844036</v>
      </c>
      <c r="FR529" s="405">
        <f t="shared" si="1118"/>
        <v>1.0389908256880733</v>
      </c>
      <c r="FS529" s="65"/>
    </row>
    <row r="530" spans="1:175" ht="10.35" customHeight="1" x14ac:dyDescent="0.2">
      <c r="A530" s="74" t="str">
        <f t="shared" si="1105"/>
        <v>2019-20SEPTEMBERRYF</v>
      </c>
      <c r="B530" s="163" t="str">
        <f t="shared" si="1119"/>
        <v>2019-20</v>
      </c>
      <c r="C530" s="26" t="s">
        <v>830</v>
      </c>
      <c r="D530" s="163" t="str">
        <f>INDEX($FV$16:$FW$26,MATCH($F530,$FV$16:$FV$26,0),2)</f>
        <v>Y58</v>
      </c>
      <c r="E530" s="163" t="str">
        <f>VLOOKUP($D530,$FW$8:$FX$14,2,0)</f>
        <v>South West</v>
      </c>
      <c r="F530" s="271" t="s">
        <v>865</v>
      </c>
      <c r="G530" s="271" t="s">
        <v>879</v>
      </c>
      <c r="H530" s="272">
        <v>104514</v>
      </c>
      <c r="I530" s="272">
        <v>81840</v>
      </c>
      <c r="J530" s="272">
        <v>881236</v>
      </c>
      <c r="K530" s="272">
        <v>11</v>
      </c>
      <c r="L530" s="272">
        <v>3</v>
      </c>
      <c r="M530" s="272">
        <v>35</v>
      </c>
      <c r="N530" s="272">
        <v>57</v>
      </c>
      <c r="O530" s="272">
        <v>101</v>
      </c>
      <c r="P530" s="272">
        <v>0</v>
      </c>
      <c r="Q530" s="272">
        <v>0</v>
      </c>
      <c r="R530" s="272">
        <v>0</v>
      </c>
      <c r="S530" s="272">
        <v>0</v>
      </c>
      <c r="T530" s="272">
        <v>72214</v>
      </c>
      <c r="U530" s="272">
        <v>4463</v>
      </c>
      <c r="V530" s="272">
        <v>2828</v>
      </c>
      <c r="W530" s="272">
        <v>39718</v>
      </c>
      <c r="X530" s="272">
        <v>17596</v>
      </c>
      <c r="Y530" s="272">
        <v>1293</v>
      </c>
      <c r="Z530" s="272">
        <v>1924478</v>
      </c>
      <c r="AA530" s="272">
        <v>431</v>
      </c>
      <c r="AB530" s="272">
        <v>800</v>
      </c>
      <c r="AC530" s="272">
        <v>1788544</v>
      </c>
      <c r="AD530" s="272">
        <v>632</v>
      </c>
      <c r="AE530" s="272">
        <v>1176</v>
      </c>
      <c r="AF530" s="272">
        <v>71629380</v>
      </c>
      <c r="AG530" s="272">
        <v>1803</v>
      </c>
      <c r="AH530" s="272">
        <v>3771</v>
      </c>
      <c r="AI530" s="272">
        <v>86827647</v>
      </c>
      <c r="AJ530" s="272">
        <v>4935</v>
      </c>
      <c r="AK530" s="272">
        <v>11654</v>
      </c>
      <c r="AL530" s="272">
        <v>7025084</v>
      </c>
      <c r="AM530" s="272">
        <v>5433</v>
      </c>
      <c r="AN530" s="272">
        <v>12890</v>
      </c>
      <c r="AO530" s="272">
        <v>4261</v>
      </c>
      <c r="AP530" s="272">
        <v>379</v>
      </c>
      <c r="AQ530" s="272">
        <v>1479</v>
      </c>
      <c r="AR530" s="272">
        <v>3476</v>
      </c>
      <c r="AS530" s="272">
        <v>424</v>
      </c>
      <c r="AT530" s="272">
        <v>1979</v>
      </c>
      <c r="AU530" s="272">
        <v>8</v>
      </c>
      <c r="AV530" s="272">
        <v>38623</v>
      </c>
      <c r="AW530" s="272">
        <v>3395</v>
      </c>
      <c r="AX530" s="272">
        <v>25935</v>
      </c>
      <c r="AY530" s="272">
        <v>67953</v>
      </c>
      <c r="AZ530" s="272">
        <v>10075</v>
      </c>
      <c r="BA530" s="272">
        <v>7817</v>
      </c>
      <c r="BB530" s="272">
        <v>6416</v>
      </c>
      <c r="BC530" s="272">
        <v>5009</v>
      </c>
      <c r="BD530" s="272">
        <v>54484</v>
      </c>
      <c r="BE530" s="272">
        <v>45656</v>
      </c>
      <c r="BF530" s="272">
        <v>25760</v>
      </c>
      <c r="BG530" s="272">
        <v>19172</v>
      </c>
      <c r="BH530" s="272">
        <v>1764</v>
      </c>
      <c r="BI530" s="272">
        <v>1393</v>
      </c>
      <c r="BJ530" s="272">
        <v>0</v>
      </c>
      <c r="BK530" s="272">
        <v>0</v>
      </c>
      <c r="BL530" s="272">
        <v>0</v>
      </c>
      <c r="BM530" s="272">
        <v>0</v>
      </c>
      <c r="BN530" s="272">
        <v>0</v>
      </c>
      <c r="BO530" s="272">
        <v>0</v>
      </c>
      <c r="BP530" s="272">
        <v>0</v>
      </c>
      <c r="BQ530" s="272">
        <v>0</v>
      </c>
      <c r="BR530" s="272">
        <v>0</v>
      </c>
      <c r="BS530" s="272">
        <v>0</v>
      </c>
      <c r="BT530" s="272">
        <v>0</v>
      </c>
      <c r="BU530" s="272">
        <v>0</v>
      </c>
      <c r="BV530" s="272">
        <v>0</v>
      </c>
      <c r="BW530" s="272">
        <v>0</v>
      </c>
      <c r="BX530" s="272">
        <v>0</v>
      </c>
      <c r="BY530" s="272">
        <v>0</v>
      </c>
      <c r="BZ530" s="272">
        <v>0</v>
      </c>
      <c r="CA530" s="272">
        <v>0</v>
      </c>
      <c r="CB530" s="272">
        <v>0</v>
      </c>
      <c r="CC530" s="272">
        <v>0</v>
      </c>
      <c r="CD530" s="272">
        <v>0</v>
      </c>
      <c r="CE530" s="272">
        <v>0</v>
      </c>
      <c r="CF530" s="272">
        <v>0</v>
      </c>
      <c r="CG530" s="272">
        <v>0</v>
      </c>
      <c r="CH530" s="272">
        <v>0</v>
      </c>
      <c r="CI530" s="272">
        <v>0</v>
      </c>
      <c r="CJ530" s="272">
        <v>0</v>
      </c>
      <c r="CK530" s="272">
        <v>0</v>
      </c>
      <c r="CL530" s="272">
        <v>0</v>
      </c>
      <c r="CM530" s="272">
        <v>0</v>
      </c>
      <c r="CN530" s="272">
        <v>0</v>
      </c>
      <c r="CO530" s="272">
        <v>0</v>
      </c>
      <c r="CP530" s="272">
        <v>0</v>
      </c>
      <c r="CQ530" s="272">
        <v>0</v>
      </c>
      <c r="CR530" s="272">
        <v>0</v>
      </c>
      <c r="CS530" s="272">
        <v>0</v>
      </c>
      <c r="CT530" s="272">
        <v>0</v>
      </c>
      <c r="CU530" s="272">
        <v>0</v>
      </c>
      <c r="CV530" s="272">
        <v>0</v>
      </c>
      <c r="CW530" s="272">
        <v>0</v>
      </c>
      <c r="CX530" s="272">
        <v>378</v>
      </c>
      <c r="CY530" s="272">
        <v>145007</v>
      </c>
      <c r="CZ530" s="272">
        <v>384</v>
      </c>
      <c r="DA530" s="272">
        <v>671</v>
      </c>
      <c r="DB530" s="272">
        <v>2447</v>
      </c>
      <c r="DC530" s="272">
        <v>103460</v>
      </c>
      <c r="DD530" s="272">
        <v>42</v>
      </c>
      <c r="DE530" s="272">
        <v>79</v>
      </c>
      <c r="DF530" s="272">
        <v>148</v>
      </c>
      <c r="DG530" s="272">
        <v>252786</v>
      </c>
      <c r="DH530" s="272">
        <v>1708</v>
      </c>
      <c r="DI530" s="272">
        <v>3462</v>
      </c>
      <c r="DJ530" s="272">
        <v>130</v>
      </c>
      <c r="DK530" s="272">
        <v>149</v>
      </c>
      <c r="DL530" s="250">
        <v>5</v>
      </c>
      <c r="DM530" s="250">
        <v>1745</v>
      </c>
      <c r="DN530" s="250">
        <v>0</v>
      </c>
      <c r="DO530" s="250">
        <v>971</v>
      </c>
      <c r="DP530" s="250">
        <v>51663</v>
      </c>
      <c r="DQ530" s="250">
        <v>10333</v>
      </c>
      <c r="DR530" s="250">
        <v>25680</v>
      </c>
      <c r="DS530" s="250">
        <v>9418189</v>
      </c>
      <c r="DT530" s="250">
        <v>5397</v>
      </c>
      <c r="DU530" s="250">
        <v>11480</v>
      </c>
      <c r="DV530" s="250">
        <v>0</v>
      </c>
      <c r="DW530" s="250">
        <v>0</v>
      </c>
      <c r="DX530" s="250">
        <v>0</v>
      </c>
      <c r="DY530" s="250">
        <v>7686693</v>
      </c>
      <c r="DZ530" s="250">
        <v>7916</v>
      </c>
      <c r="EA530" s="250">
        <v>17300</v>
      </c>
      <c r="EB530" s="155"/>
      <c r="EC530" s="75">
        <f t="shared" si="1106"/>
        <v>9</v>
      </c>
      <c r="ED530" s="74">
        <f t="shared" si="1107"/>
        <v>2019</v>
      </c>
      <c r="EE530" s="165">
        <f t="shared" si="1108"/>
        <v>43709</v>
      </c>
      <c r="EF530" s="157">
        <f t="shared" si="1109"/>
        <v>30</v>
      </c>
      <c r="EG530" s="156"/>
      <c r="EH530" s="166">
        <f>IFERROR(HLOOKUP(EH$1,$H$5:$FY$1802,MATCH($A530,$A$5:$A$1802,0),0)*HLOOKUP(EH$2,$H$5:$FY$1802,MATCH($A530,$A$5:$A$1802,0),0),$H$2)</f>
        <v>245520</v>
      </c>
      <c r="EI530" s="166">
        <f>IFERROR(HLOOKUP(EI$1,$H$5:$FY$1802,MATCH($A530,$A$5:$A$1802,0),0)*HLOOKUP(EI$2,$H$5:$FY$1802,MATCH($A530,$A$5:$A$1802,0),0),$H$2)</f>
        <v>2864400</v>
      </c>
      <c r="EJ530" s="166">
        <f>IFERROR(HLOOKUP(EJ$1,$H$5:$FY$1802,MATCH($A530,$A$5:$A$1802,0),0)*HLOOKUP(EJ$2,$H$5:$FY$1802,MATCH($A530,$A$5:$A$1802,0),0),$H$2)</f>
        <v>4664880</v>
      </c>
      <c r="EK530" s="166">
        <f>IFERROR(HLOOKUP(EK$1,$H$5:$FY$1802,MATCH($A530,$A$5:$A$1802,0),0)*HLOOKUP(EK$2,$H$5:$FY$1802,MATCH($A530,$A$5:$A$1802,0),0),$H$2)</f>
        <v>8265840</v>
      </c>
      <c r="EL530" s="166">
        <f>IFERROR(HLOOKUP(EL$1,$H$5:$FY$1802,MATCH($A530,$A$5:$A$1802,0),0)*HLOOKUP(EL$2,$H$5:$FY$1802,MATCH($A530,$A$5:$A$1802,0),0),$H$2)</f>
        <v>3570400</v>
      </c>
      <c r="EM530" s="166">
        <f>IFERROR(HLOOKUP(EM$1,$H$5:$FY$1802,MATCH($A530,$A$5:$A$1802,0),0)*HLOOKUP(EM$2,$H$5:$FY$1802,MATCH($A530,$A$5:$A$1802,0),0),$H$2)</f>
        <v>3325728</v>
      </c>
      <c r="EN530" s="166">
        <f>IFERROR(HLOOKUP(EN$1,$H$5:$FY$1802,MATCH($A530,$A$5:$A$1802,0),0)*HLOOKUP(EN$2,$H$5:$FY$1802,MATCH($A530,$A$5:$A$1802,0),0),$H$2)</f>
        <v>149776578</v>
      </c>
      <c r="EO530" s="166">
        <f>IFERROR(HLOOKUP(EO$1,$H$5:$FY$1802,MATCH($A530,$A$5:$A$1802,0),0)*HLOOKUP(EO$2,$H$5:$FY$1802,MATCH($A530,$A$5:$A$1802,0),0),$H$2)</f>
        <v>205063784</v>
      </c>
      <c r="EP530" s="166">
        <f>IFERROR(HLOOKUP(EP$1,$H$5:$FY$1802,MATCH($A530,$A$5:$A$1802,0),0)*HLOOKUP(EP$2,$H$5:$FY$1802,MATCH($A530,$A$5:$A$1802,0),0),$H$2)</f>
        <v>16666770</v>
      </c>
      <c r="EQ530" s="166">
        <f>IFERROR(HLOOKUP(EQ$1,$H$5:$FY$1802,MATCH($A530,$A$5:$A$1802,0),0)*HLOOKUP(EQ$2,$H$5:$FY$1802,MATCH($A530,$A$5:$A$1802,0),0),$H$2)</f>
        <v>0</v>
      </c>
      <c r="ER530" s="166">
        <f>IFERROR(HLOOKUP(ER$1,$H$5:$FY$1802,MATCH($A530,$A$5:$A$1802,0),0)*HLOOKUP(ER$2,$H$5:$FY$1802,MATCH($A530,$A$5:$A$1802,0),0),$H$2)</f>
        <v>0</v>
      </c>
      <c r="ES530" s="166">
        <f>IFERROR(HLOOKUP(ES$1,$H$5:$FY$1802,MATCH($A530,$A$5:$A$1802,0),0)*HLOOKUP(ES$2,$H$5:$FY$1802,MATCH($A530,$A$5:$A$1802,0),0),$H$2)</f>
        <v>0</v>
      </c>
      <c r="ET530" s="166">
        <f>IFERROR(HLOOKUP(ET$1,$H$5:$FY$1802,MATCH($A530,$A$5:$A$1802,0),0)*HLOOKUP(ET$2,$H$5:$FY$1802,MATCH($A530,$A$5:$A$1802,0),0),$H$2)</f>
        <v>0</v>
      </c>
      <c r="EU530" s="166">
        <f>IFERROR(HLOOKUP(EU$1,$H$5:$FY$1802,MATCH($A530,$A$5:$A$1802,0),0)*HLOOKUP(EU$2,$H$5:$FY$1802,MATCH($A530,$A$5:$A$1802,0),0),$H$2)</f>
        <v>0</v>
      </c>
      <c r="EV530" s="166">
        <f>IFERROR(HLOOKUP(EV$1,$H$5:$FY$1802,MATCH($A530,$A$5:$A$1802,0),0)*HLOOKUP(EV$2,$H$5:$FY$1802,MATCH($A530,$A$5:$A$1802,0),0),$H$2)</f>
        <v>0</v>
      </c>
      <c r="EW530" s="166">
        <f>IFERROR(HLOOKUP(EW$1,$H$5:$FY$1802,MATCH($A530,$A$5:$A$1802,0),0)*HLOOKUP(EW$2,$H$5:$FY$1802,MATCH($A530,$A$5:$A$1802,0),0),$H$2)</f>
        <v>0</v>
      </c>
      <c r="EX530" s="166">
        <f>IFERROR(HLOOKUP(EX$1,$H$5:$FY$1802,MATCH($A530,$A$5:$A$1802,0),0)*HLOOKUP(EX$2,$H$5:$FY$1802,MATCH($A530,$A$5:$A$1802,0),0),$H$2)</f>
        <v>0</v>
      </c>
      <c r="EY530" s="166">
        <f>IFERROR(HLOOKUP(EY$1,$H$5:$FY$1802,MATCH($A530,$A$5:$A$1802,0),0)*HLOOKUP(EY$2,$H$5:$FY$1802,MATCH($A530,$A$5:$A$1802,0),0),$H$2)</f>
        <v>0</v>
      </c>
      <c r="EZ530" s="166">
        <f>IFERROR(HLOOKUP(EZ$1,$H$5:$FY$1802,MATCH($A530,$A$5:$A$1802,0),0)*HLOOKUP(EZ$2,$H$5:$FY$1802,MATCH($A530,$A$5:$A$1802,0),0),$H$2)</f>
        <v>0</v>
      </c>
      <c r="FA530" s="166">
        <f>IFERROR(HLOOKUP(FA$1,$H$5:$FY$1802,MATCH($A530,$A$5:$A$1802,0),0)*HLOOKUP(FA$2,$H$5:$FY$1802,MATCH($A530,$A$5:$A$1802,0),0),$H$2)</f>
        <v>512376</v>
      </c>
      <c r="FB530" s="166">
        <f>IFERROR(HLOOKUP(FB$1,$H$5:$FY$1802,MATCH($A530,$A$5:$A$1802,0),0)*HLOOKUP(FB$2,$H$5:$FY$1802,MATCH($A530,$A$5:$A$1802,0),0),$H$2)</f>
        <v>253638</v>
      </c>
      <c r="FC530" s="166">
        <f>IFERROR(HLOOKUP(FC$1,$H$5:$FY$1802,MATCH($A530,$A$5:$A$1802,0),0)*HLOOKUP(FC$2,$H$5:$FY$1802,MATCH($A530,$A$5:$A$1802,0),0),$H$2)</f>
        <v>193313</v>
      </c>
      <c r="FD530" s="166">
        <f>IFERROR(HLOOKUP(FD$1,$H$5:$FY$1802,MATCH($A530,$A$5:$A$1802,0),0)*HLOOKUP(FD$2,$H$5:$FY$1802,MATCH($A530,$A$5:$A$1802,0),0),$H$2)</f>
        <v>128400</v>
      </c>
      <c r="FE530" s="166">
        <f>IFERROR(HLOOKUP(FE$1,$H$5:$FY$1802,MATCH($A530,$A$5:$A$1802,0),0)*HLOOKUP(FE$2,$H$5:$FY$1802,MATCH($A530,$A$5:$A$1802,0),0),$H$2)</f>
        <v>20032600</v>
      </c>
      <c r="FF530" s="166">
        <f>IFERROR(HLOOKUP(FF$1,$H$5:$FY$1802,MATCH($A530,$A$5:$A$1802,0),0)*HLOOKUP(FF$2,$H$5:$FY$1802,MATCH($A530,$A$5:$A$1802,0),0),$H$2)</f>
        <v>0</v>
      </c>
      <c r="FG530" s="166">
        <f>IFERROR(HLOOKUP(FG$1,$H$5:$FY$1802,MATCH($A530,$A$5:$A$1802,0),0)*HLOOKUP(FG$2,$H$5:$FY$1802,MATCH($A530,$A$5:$A$1802,0),0),$H$2)</f>
        <v>16798300</v>
      </c>
      <c r="FH530" s="152"/>
      <c r="FI530" s="405">
        <f t="shared" si="1110"/>
        <v>2.2574501456419447</v>
      </c>
      <c r="FJ530" s="405">
        <f t="shared" si="1110"/>
        <v>1.7515124355814475</v>
      </c>
      <c r="FK530" s="405">
        <f t="shared" si="1111"/>
        <v>2.2687411598302689</v>
      </c>
      <c r="FL530" s="405">
        <f t="shared" si="1112"/>
        <v>1.7712164073550212</v>
      </c>
      <c r="FM530" s="405">
        <f t="shared" si="1113"/>
        <v>1.3717709854474043</v>
      </c>
      <c r="FN530" s="405">
        <f t="shared" si="1114"/>
        <v>1.1495040032227202</v>
      </c>
      <c r="FO530" s="405">
        <f t="shared" si="1115"/>
        <v>1.4639690838827006</v>
      </c>
      <c r="FP530" s="405">
        <f t="shared" si="1116"/>
        <v>1.0895658104114572</v>
      </c>
      <c r="FQ530" s="405">
        <f t="shared" si="1117"/>
        <v>1.3642691415313226</v>
      </c>
      <c r="FR530" s="405">
        <f t="shared" si="1118"/>
        <v>1.0773395204949729</v>
      </c>
      <c r="FS530" s="65"/>
    </row>
    <row r="531" spans="1:175" ht="10.35" customHeight="1" x14ac:dyDescent="0.2">
      <c r="A531" s="74" t="str">
        <f t="shared" si="1105"/>
        <v>2019-20SEPTEMBERRYA</v>
      </c>
      <c r="B531" s="163" t="str">
        <f t="shared" si="1119"/>
        <v>2019-20</v>
      </c>
      <c r="C531" s="26" t="s">
        <v>830</v>
      </c>
      <c r="D531" s="163" t="str">
        <f>INDEX($FV$16:$FW$26,MATCH($F531,$FV$16:$FV$26,0),2)</f>
        <v>Y60</v>
      </c>
      <c r="E531" s="163" t="str">
        <f>VLOOKUP($D531,$FW$8:$FX$14,2,0)</f>
        <v>Midlands</v>
      </c>
      <c r="F531" s="271" t="s">
        <v>867</v>
      </c>
      <c r="G531" s="271" t="s">
        <v>880</v>
      </c>
      <c r="H531" s="272">
        <v>113304</v>
      </c>
      <c r="I531" s="272">
        <v>83265</v>
      </c>
      <c r="J531" s="272">
        <v>300443</v>
      </c>
      <c r="K531" s="272">
        <v>4</v>
      </c>
      <c r="L531" s="272">
        <v>1</v>
      </c>
      <c r="M531" s="272">
        <v>8</v>
      </c>
      <c r="N531" s="272">
        <v>20</v>
      </c>
      <c r="O531" s="272">
        <v>45</v>
      </c>
      <c r="P531" s="272">
        <v>0</v>
      </c>
      <c r="Q531" s="272">
        <v>0</v>
      </c>
      <c r="R531" s="272">
        <v>0</v>
      </c>
      <c r="S531" s="272">
        <v>0</v>
      </c>
      <c r="T531" s="272">
        <v>88673</v>
      </c>
      <c r="U531" s="272">
        <v>5626</v>
      </c>
      <c r="V531" s="272">
        <v>3536</v>
      </c>
      <c r="W531" s="272">
        <v>43364</v>
      </c>
      <c r="X531" s="272">
        <v>29959</v>
      </c>
      <c r="Y531" s="272">
        <v>1339</v>
      </c>
      <c r="Z531" s="272">
        <v>2365390</v>
      </c>
      <c r="AA531" s="272">
        <v>420</v>
      </c>
      <c r="AB531" s="272">
        <v>731</v>
      </c>
      <c r="AC531" s="272">
        <v>1714441</v>
      </c>
      <c r="AD531" s="272">
        <v>485</v>
      </c>
      <c r="AE531" s="272">
        <v>868</v>
      </c>
      <c r="AF531" s="272">
        <v>34217993</v>
      </c>
      <c r="AG531" s="272">
        <v>789</v>
      </c>
      <c r="AH531" s="272">
        <v>1450</v>
      </c>
      <c r="AI531" s="272">
        <v>85708033</v>
      </c>
      <c r="AJ531" s="272">
        <v>2861</v>
      </c>
      <c r="AK531" s="272">
        <v>6555</v>
      </c>
      <c r="AL531" s="272">
        <v>5674214</v>
      </c>
      <c r="AM531" s="272">
        <v>4238</v>
      </c>
      <c r="AN531" s="272">
        <v>10544</v>
      </c>
      <c r="AO531" s="272">
        <v>3476</v>
      </c>
      <c r="AP531" s="272">
        <v>49</v>
      </c>
      <c r="AQ531" s="272">
        <v>41</v>
      </c>
      <c r="AR531" s="272">
        <v>0</v>
      </c>
      <c r="AS531" s="272">
        <v>308</v>
      </c>
      <c r="AT531" s="272">
        <v>3078</v>
      </c>
      <c r="AU531" s="272">
        <v>2180</v>
      </c>
      <c r="AV531" s="272">
        <v>48337</v>
      </c>
      <c r="AW531" s="272">
        <v>5939</v>
      </c>
      <c r="AX531" s="272">
        <v>30921</v>
      </c>
      <c r="AY531" s="272">
        <v>85197</v>
      </c>
      <c r="AZ531" s="272">
        <v>10736</v>
      </c>
      <c r="BA531" s="272">
        <v>7869</v>
      </c>
      <c r="BB531" s="272">
        <v>6629</v>
      </c>
      <c r="BC531" s="272">
        <v>4954</v>
      </c>
      <c r="BD531" s="272">
        <v>56091</v>
      </c>
      <c r="BE531" s="272">
        <v>45755</v>
      </c>
      <c r="BF531" s="272">
        <v>57506</v>
      </c>
      <c r="BG531" s="272">
        <v>31285</v>
      </c>
      <c r="BH531" s="272">
        <v>3467</v>
      </c>
      <c r="BI531" s="272">
        <v>1401</v>
      </c>
      <c r="BJ531" s="272">
        <v>0</v>
      </c>
      <c r="BK531" s="272">
        <v>0</v>
      </c>
      <c r="BL531" s="272">
        <v>0</v>
      </c>
      <c r="BM531" s="272">
        <v>0</v>
      </c>
      <c r="BN531" s="272">
        <v>0</v>
      </c>
      <c r="BO531" s="272">
        <v>0</v>
      </c>
      <c r="BP531" s="272">
        <v>0</v>
      </c>
      <c r="BQ531" s="272">
        <v>0</v>
      </c>
      <c r="BR531" s="272">
        <v>0</v>
      </c>
      <c r="BS531" s="272">
        <v>0</v>
      </c>
      <c r="BT531" s="272">
        <v>0</v>
      </c>
      <c r="BU531" s="272">
        <v>0</v>
      </c>
      <c r="BV531" s="272">
        <v>0</v>
      </c>
      <c r="BW531" s="272">
        <v>0</v>
      </c>
      <c r="BX531" s="272">
        <v>0</v>
      </c>
      <c r="BY531" s="272">
        <v>0</v>
      </c>
      <c r="BZ531" s="272">
        <v>0</v>
      </c>
      <c r="CA531" s="272">
        <v>0</v>
      </c>
      <c r="CB531" s="272">
        <v>0</v>
      </c>
      <c r="CC531" s="272">
        <v>0</v>
      </c>
      <c r="CD531" s="272">
        <v>0</v>
      </c>
      <c r="CE531" s="272">
        <v>0</v>
      </c>
      <c r="CF531" s="272">
        <v>0</v>
      </c>
      <c r="CG531" s="272">
        <v>0</v>
      </c>
      <c r="CH531" s="272">
        <v>0</v>
      </c>
      <c r="CI531" s="272">
        <v>0</v>
      </c>
      <c r="CJ531" s="272">
        <v>0</v>
      </c>
      <c r="CK531" s="272">
        <v>0</v>
      </c>
      <c r="CL531" s="272">
        <v>0</v>
      </c>
      <c r="CM531" s="272">
        <v>0</v>
      </c>
      <c r="CN531" s="272">
        <v>0</v>
      </c>
      <c r="CO531" s="272">
        <v>0</v>
      </c>
      <c r="CP531" s="272">
        <v>0</v>
      </c>
      <c r="CQ531" s="272">
        <v>0</v>
      </c>
      <c r="CR531" s="272">
        <v>0</v>
      </c>
      <c r="CS531" s="272">
        <v>0</v>
      </c>
      <c r="CT531" s="272">
        <v>0</v>
      </c>
      <c r="CU531" s="272">
        <v>0</v>
      </c>
      <c r="CV531" s="272">
        <v>0</v>
      </c>
      <c r="CW531" s="272">
        <v>0</v>
      </c>
      <c r="CX531" s="272">
        <v>209</v>
      </c>
      <c r="CY531" s="272">
        <v>51791</v>
      </c>
      <c r="CZ531" s="272">
        <v>248</v>
      </c>
      <c r="DA531" s="272">
        <v>401</v>
      </c>
      <c r="DB531" s="272">
        <v>3435</v>
      </c>
      <c r="DC531" s="272">
        <v>92023</v>
      </c>
      <c r="DD531" s="272">
        <v>27</v>
      </c>
      <c r="DE531" s="272">
        <v>53</v>
      </c>
      <c r="DF531" s="272">
        <v>111</v>
      </c>
      <c r="DG531" s="272">
        <v>82245</v>
      </c>
      <c r="DH531" s="272">
        <v>741</v>
      </c>
      <c r="DI531" s="272">
        <v>1595</v>
      </c>
      <c r="DJ531" s="272">
        <v>102</v>
      </c>
      <c r="DK531" s="272">
        <v>219</v>
      </c>
      <c r="DL531" s="250">
        <v>0</v>
      </c>
      <c r="DM531" s="250">
        <v>3372</v>
      </c>
      <c r="DN531" s="250">
        <v>0</v>
      </c>
      <c r="DO531" s="250">
        <v>1318</v>
      </c>
      <c r="DP531" s="250">
        <v>0</v>
      </c>
      <c r="DQ531" s="250">
        <v>0</v>
      </c>
      <c r="DR531" s="250">
        <v>0</v>
      </c>
      <c r="DS531" s="250">
        <v>17907448</v>
      </c>
      <c r="DT531" s="250">
        <v>5311</v>
      </c>
      <c r="DU531" s="250">
        <v>13146</v>
      </c>
      <c r="DV531" s="250">
        <v>0</v>
      </c>
      <c r="DW531" s="250">
        <v>0</v>
      </c>
      <c r="DX531" s="250">
        <v>0</v>
      </c>
      <c r="DY531" s="250">
        <v>13355897</v>
      </c>
      <c r="DZ531" s="250">
        <v>10133</v>
      </c>
      <c r="EA531" s="250">
        <v>24526</v>
      </c>
      <c r="EB531" s="155"/>
      <c r="EC531" s="75">
        <f t="shared" si="1106"/>
        <v>9</v>
      </c>
      <c r="ED531" s="74">
        <f t="shared" si="1107"/>
        <v>2019</v>
      </c>
      <c r="EE531" s="165">
        <f t="shared" si="1108"/>
        <v>43709</v>
      </c>
      <c r="EF531" s="157">
        <f t="shared" si="1109"/>
        <v>30</v>
      </c>
      <c r="EG531" s="156"/>
      <c r="EH531" s="166">
        <f>IFERROR(HLOOKUP(EH$1,$H$5:$FY$1802,MATCH($A531,$A$5:$A$1802,0),0)*HLOOKUP(EH$2,$H$5:$FY$1802,MATCH($A531,$A$5:$A$1802,0),0),$H$2)</f>
        <v>83265</v>
      </c>
      <c r="EI531" s="166">
        <f>IFERROR(HLOOKUP(EI$1,$H$5:$FY$1802,MATCH($A531,$A$5:$A$1802,0),0)*HLOOKUP(EI$2,$H$5:$FY$1802,MATCH($A531,$A$5:$A$1802,0),0),$H$2)</f>
        <v>666120</v>
      </c>
      <c r="EJ531" s="166">
        <f>IFERROR(HLOOKUP(EJ$1,$H$5:$FY$1802,MATCH($A531,$A$5:$A$1802,0),0)*HLOOKUP(EJ$2,$H$5:$FY$1802,MATCH($A531,$A$5:$A$1802,0),0),$H$2)</f>
        <v>1665300</v>
      </c>
      <c r="EK531" s="166">
        <f>IFERROR(HLOOKUP(EK$1,$H$5:$FY$1802,MATCH($A531,$A$5:$A$1802,0),0)*HLOOKUP(EK$2,$H$5:$FY$1802,MATCH($A531,$A$5:$A$1802,0),0),$H$2)</f>
        <v>3746925</v>
      </c>
      <c r="EL531" s="166">
        <f>IFERROR(HLOOKUP(EL$1,$H$5:$FY$1802,MATCH($A531,$A$5:$A$1802,0),0)*HLOOKUP(EL$2,$H$5:$FY$1802,MATCH($A531,$A$5:$A$1802,0),0),$H$2)</f>
        <v>4112606</v>
      </c>
      <c r="EM531" s="166">
        <f>IFERROR(HLOOKUP(EM$1,$H$5:$FY$1802,MATCH($A531,$A$5:$A$1802,0),0)*HLOOKUP(EM$2,$H$5:$FY$1802,MATCH($A531,$A$5:$A$1802,0),0),$H$2)</f>
        <v>3069248</v>
      </c>
      <c r="EN531" s="166">
        <f>IFERROR(HLOOKUP(EN$1,$H$5:$FY$1802,MATCH($A531,$A$5:$A$1802,0),0)*HLOOKUP(EN$2,$H$5:$FY$1802,MATCH($A531,$A$5:$A$1802,0),0),$H$2)</f>
        <v>62877800</v>
      </c>
      <c r="EO531" s="166">
        <f>IFERROR(HLOOKUP(EO$1,$H$5:$FY$1802,MATCH($A531,$A$5:$A$1802,0),0)*HLOOKUP(EO$2,$H$5:$FY$1802,MATCH($A531,$A$5:$A$1802,0),0),$H$2)</f>
        <v>196381245</v>
      </c>
      <c r="EP531" s="166">
        <f>IFERROR(HLOOKUP(EP$1,$H$5:$FY$1802,MATCH($A531,$A$5:$A$1802,0),0)*HLOOKUP(EP$2,$H$5:$FY$1802,MATCH($A531,$A$5:$A$1802,0),0),$H$2)</f>
        <v>14118416</v>
      </c>
      <c r="EQ531" s="166">
        <f>IFERROR(HLOOKUP(EQ$1,$H$5:$FY$1802,MATCH($A531,$A$5:$A$1802,0),0)*HLOOKUP(EQ$2,$H$5:$FY$1802,MATCH($A531,$A$5:$A$1802,0),0),$H$2)</f>
        <v>0</v>
      </c>
      <c r="ER531" s="166">
        <f>IFERROR(HLOOKUP(ER$1,$H$5:$FY$1802,MATCH($A531,$A$5:$A$1802,0),0)*HLOOKUP(ER$2,$H$5:$FY$1802,MATCH($A531,$A$5:$A$1802,0),0),$H$2)</f>
        <v>0</v>
      </c>
      <c r="ES531" s="166">
        <f>IFERROR(HLOOKUP(ES$1,$H$5:$FY$1802,MATCH($A531,$A$5:$A$1802,0),0)*HLOOKUP(ES$2,$H$5:$FY$1802,MATCH($A531,$A$5:$A$1802,0),0),$H$2)</f>
        <v>0</v>
      </c>
      <c r="ET531" s="166">
        <f>IFERROR(HLOOKUP(ET$1,$H$5:$FY$1802,MATCH($A531,$A$5:$A$1802,0),0)*HLOOKUP(ET$2,$H$5:$FY$1802,MATCH($A531,$A$5:$A$1802,0),0),$H$2)</f>
        <v>0</v>
      </c>
      <c r="EU531" s="166">
        <f>IFERROR(HLOOKUP(EU$1,$H$5:$FY$1802,MATCH($A531,$A$5:$A$1802,0),0)*HLOOKUP(EU$2,$H$5:$FY$1802,MATCH($A531,$A$5:$A$1802,0),0),$H$2)</f>
        <v>0</v>
      </c>
      <c r="EV531" s="166">
        <f>IFERROR(HLOOKUP(EV$1,$H$5:$FY$1802,MATCH($A531,$A$5:$A$1802,0),0)*HLOOKUP(EV$2,$H$5:$FY$1802,MATCH($A531,$A$5:$A$1802,0),0),$H$2)</f>
        <v>0</v>
      </c>
      <c r="EW531" s="166">
        <f>IFERROR(HLOOKUP(EW$1,$H$5:$FY$1802,MATCH($A531,$A$5:$A$1802,0),0)*HLOOKUP(EW$2,$H$5:$FY$1802,MATCH($A531,$A$5:$A$1802,0),0),$H$2)</f>
        <v>0</v>
      </c>
      <c r="EX531" s="166">
        <f>IFERROR(HLOOKUP(EX$1,$H$5:$FY$1802,MATCH($A531,$A$5:$A$1802,0),0)*HLOOKUP(EX$2,$H$5:$FY$1802,MATCH($A531,$A$5:$A$1802,0),0),$H$2)</f>
        <v>0</v>
      </c>
      <c r="EY531" s="166">
        <f>IFERROR(HLOOKUP(EY$1,$H$5:$FY$1802,MATCH($A531,$A$5:$A$1802,0),0)*HLOOKUP(EY$2,$H$5:$FY$1802,MATCH($A531,$A$5:$A$1802,0),0),$H$2)</f>
        <v>0</v>
      </c>
      <c r="EZ531" s="166">
        <f>IFERROR(HLOOKUP(EZ$1,$H$5:$FY$1802,MATCH($A531,$A$5:$A$1802,0),0)*HLOOKUP(EZ$2,$H$5:$FY$1802,MATCH($A531,$A$5:$A$1802,0),0),$H$2)</f>
        <v>0</v>
      </c>
      <c r="FA531" s="166">
        <f>IFERROR(HLOOKUP(FA$1,$H$5:$FY$1802,MATCH($A531,$A$5:$A$1802,0),0)*HLOOKUP(FA$2,$H$5:$FY$1802,MATCH($A531,$A$5:$A$1802,0),0),$H$2)</f>
        <v>177045</v>
      </c>
      <c r="FB531" s="166">
        <f>IFERROR(HLOOKUP(FB$1,$H$5:$FY$1802,MATCH($A531,$A$5:$A$1802,0),0)*HLOOKUP(FB$2,$H$5:$FY$1802,MATCH($A531,$A$5:$A$1802,0),0),$H$2)</f>
        <v>83809</v>
      </c>
      <c r="FC531" s="166">
        <f>IFERROR(HLOOKUP(FC$1,$H$5:$FY$1802,MATCH($A531,$A$5:$A$1802,0),0)*HLOOKUP(FC$2,$H$5:$FY$1802,MATCH($A531,$A$5:$A$1802,0),0),$H$2)</f>
        <v>182055</v>
      </c>
      <c r="FD531" s="166">
        <f>IFERROR(HLOOKUP(FD$1,$H$5:$FY$1802,MATCH($A531,$A$5:$A$1802,0),0)*HLOOKUP(FD$2,$H$5:$FY$1802,MATCH($A531,$A$5:$A$1802,0),0),$H$2)</f>
        <v>0</v>
      </c>
      <c r="FE531" s="166">
        <f>IFERROR(HLOOKUP(FE$1,$H$5:$FY$1802,MATCH($A531,$A$5:$A$1802,0),0)*HLOOKUP(FE$2,$H$5:$FY$1802,MATCH($A531,$A$5:$A$1802,0),0),$H$2)</f>
        <v>44328312</v>
      </c>
      <c r="FF531" s="166">
        <f>IFERROR(HLOOKUP(FF$1,$H$5:$FY$1802,MATCH($A531,$A$5:$A$1802,0),0)*HLOOKUP(FF$2,$H$5:$FY$1802,MATCH($A531,$A$5:$A$1802,0),0),$H$2)</f>
        <v>0</v>
      </c>
      <c r="FG531" s="166">
        <f>IFERROR(HLOOKUP(FG$1,$H$5:$FY$1802,MATCH($A531,$A$5:$A$1802,0),0)*HLOOKUP(FG$2,$H$5:$FY$1802,MATCH($A531,$A$5:$A$1802,0),0),$H$2)</f>
        <v>32325268</v>
      </c>
      <c r="FH531" s="152"/>
      <c r="FI531" s="405">
        <f t="shared" si="1110"/>
        <v>1.9082829719161039</v>
      </c>
      <c r="FJ531" s="405">
        <f t="shared" si="1110"/>
        <v>1.3986846782794169</v>
      </c>
      <c r="FK531" s="405">
        <f t="shared" si="1111"/>
        <v>1.8747171945701357</v>
      </c>
      <c r="FL531" s="405">
        <f t="shared" si="1112"/>
        <v>1.4010180995475112</v>
      </c>
      <c r="FM531" s="405">
        <f t="shared" si="1113"/>
        <v>1.2934922977585093</v>
      </c>
      <c r="FN531" s="405">
        <f t="shared" si="1114"/>
        <v>1.0551379024075269</v>
      </c>
      <c r="FO531" s="405">
        <f t="shared" si="1115"/>
        <v>1.9194899696251544</v>
      </c>
      <c r="FP531" s="405">
        <f t="shared" si="1116"/>
        <v>1.044260489335425</v>
      </c>
      <c r="FQ531" s="405">
        <f t="shared" si="1117"/>
        <v>2.5892457057505602</v>
      </c>
      <c r="FR531" s="405">
        <f t="shared" si="1118"/>
        <v>1.046303211351755</v>
      </c>
      <c r="FS531" s="65"/>
    </row>
    <row r="532" spans="1:175" ht="10.35" customHeight="1" x14ac:dyDescent="0.2">
      <c r="A532" s="174" t="str">
        <f t="shared" si="1105"/>
        <v>2019-20SEPTEMBERRX8</v>
      </c>
      <c r="B532" s="176" t="str">
        <f t="shared" si="1119"/>
        <v>2019-20</v>
      </c>
      <c r="C532" s="175" t="s">
        <v>830</v>
      </c>
      <c r="D532" s="176" t="str">
        <f>INDEX($FV$16:$FW$26,MATCH($F532,$FV$16:$FV$26,0),2)</f>
        <v>Y63</v>
      </c>
      <c r="E532" s="176" t="str">
        <f>VLOOKUP($D532,$FW$8:$FX$14,2,0)</f>
        <v>North East and Yorkshire</v>
      </c>
      <c r="F532" s="275" t="s">
        <v>869</v>
      </c>
      <c r="G532" s="275" t="s">
        <v>881</v>
      </c>
      <c r="H532" s="276">
        <v>92733</v>
      </c>
      <c r="I532" s="276">
        <v>61738</v>
      </c>
      <c r="J532" s="276">
        <v>155495</v>
      </c>
      <c r="K532" s="276">
        <v>3</v>
      </c>
      <c r="L532" s="276">
        <v>1</v>
      </c>
      <c r="M532" s="276">
        <v>1</v>
      </c>
      <c r="N532" s="276">
        <v>5</v>
      </c>
      <c r="O532" s="276">
        <v>57</v>
      </c>
      <c r="P532" s="276">
        <v>0</v>
      </c>
      <c r="Q532" s="276">
        <v>0</v>
      </c>
      <c r="R532" s="276">
        <v>0</v>
      </c>
      <c r="S532" s="276">
        <v>0</v>
      </c>
      <c r="T532" s="276">
        <v>67210</v>
      </c>
      <c r="U532" s="276">
        <v>5045</v>
      </c>
      <c r="V532" s="276">
        <v>3529</v>
      </c>
      <c r="W532" s="276">
        <v>37436</v>
      </c>
      <c r="X532" s="276">
        <v>12000</v>
      </c>
      <c r="Y532" s="276">
        <v>2429</v>
      </c>
      <c r="Z532" s="276">
        <v>2110405</v>
      </c>
      <c r="AA532" s="276">
        <v>418</v>
      </c>
      <c r="AB532" s="276">
        <v>722</v>
      </c>
      <c r="AC532" s="276">
        <v>1756733</v>
      </c>
      <c r="AD532" s="276">
        <v>498</v>
      </c>
      <c r="AE532" s="276">
        <v>948</v>
      </c>
      <c r="AF532" s="276">
        <v>41590987</v>
      </c>
      <c r="AG532" s="276">
        <v>1111</v>
      </c>
      <c r="AH532" s="276">
        <v>2264</v>
      </c>
      <c r="AI532" s="276">
        <v>29461531</v>
      </c>
      <c r="AJ532" s="276">
        <v>2455</v>
      </c>
      <c r="AK532" s="276">
        <v>5716</v>
      </c>
      <c r="AL532" s="276">
        <v>5793592</v>
      </c>
      <c r="AM532" s="276">
        <v>2385</v>
      </c>
      <c r="AN532" s="276">
        <v>5331</v>
      </c>
      <c r="AO532" s="276">
        <v>4081</v>
      </c>
      <c r="AP532" s="276">
        <v>576</v>
      </c>
      <c r="AQ532" s="276">
        <v>1012</v>
      </c>
      <c r="AR532" s="276">
        <v>3921</v>
      </c>
      <c r="AS532" s="276">
        <v>283</v>
      </c>
      <c r="AT532" s="276">
        <v>2210</v>
      </c>
      <c r="AU532" s="276">
        <v>1981</v>
      </c>
      <c r="AV532" s="276">
        <v>40159</v>
      </c>
      <c r="AW532" s="276">
        <v>6170</v>
      </c>
      <c r="AX532" s="276">
        <v>16800</v>
      </c>
      <c r="AY532" s="276">
        <v>63129</v>
      </c>
      <c r="AZ532" s="276">
        <v>9596</v>
      </c>
      <c r="BA532" s="276">
        <v>7646</v>
      </c>
      <c r="BB532" s="276">
        <v>6538</v>
      </c>
      <c r="BC532" s="276">
        <v>5297</v>
      </c>
      <c r="BD532" s="276">
        <v>49861</v>
      </c>
      <c r="BE532" s="276">
        <v>40864</v>
      </c>
      <c r="BF532" s="276">
        <v>20188</v>
      </c>
      <c r="BG532" s="276">
        <v>12873</v>
      </c>
      <c r="BH532" s="276">
        <v>3451</v>
      </c>
      <c r="BI532" s="276">
        <v>2591</v>
      </c>
      <c r="BJ532" s="276">
        <v>0</v>
      </c>
      <c r="BK532" s="276">
        <v>0</v>
      </c>
      <c r="BL532" s="276">
        <v>0</v>
      </c>
      <c r="BM532" s="276">
        <v>0</v>
      </c>
      <c r="BN532" s="276">
        <v>0</v>
      </c>
      <c r="BO532" s="276">
        <v>0</v>
      </c>
      <c r="BP532" s="276">
        <v>0</v>
      </c>
      <c r="BQ532" s="276">
        <v>0</v>
      </c>
      <c r="BR532" s="276">
        <v>0</v>
      </c>
      <c r="BS532" s="276">
        <v>0</v>
      </c>
      <c r="BT532" s="276">
        <v>0</v>
      </c>
      <c r="BU532" s="276">
        <v>0</v>
      </c>
      <c r="BV532" s="276">
        <v>0</v>
      </c>
      <c r="BW532" s="276">
        <v>0</v>
      </c>
      <c r="BX532" s="276">
        <v>0</v>
      </c>
      <c r="BY532" s="276">
        <v>0</v>
      </c>
      <c r="BZ532" s="276">
        <v>0</v>
      </c>
      <c r="CA532" s="276">
        <v>0</v>
      </c>
      <c r="CB532" s="276">
        <v>0</v>
      </c>
      <c r="CC532" s="276">
        <v>0</v>
      </c>
      <c r="CD532" s="276">
        <v>0</v>
      </c>
      <c r="CE532" s="276">
        <v>0</v>
      </c>
      <c r="CF532" s="276">
        <v>0</v>
      </c>
      <c r="CG532" s="276">
        <v>0</v>
      </c>
      <c r="CH532" s="276">
        <v>0</v>
      </c>
      <c r="CI532" s="276">
        <v>0</v>
      </c>
      <c r="CJ532" s="276">
        <v>0</v>
      </c>
      <c r="CK532" s="276">
        <v>0</v>
      </c>
      <c r="CL532" s="276">
        <v>0</v>
      </c>
      <c r="CM532" s="276">
        <v>0</v>
      </c>
      <c r="CN532" s="276">
        <v>0</v>
      </c>
      <c r="CO532" s="276">
        <v>0</v>
      </c>
      <c r="CP532" s="276">
        <v>0</v>
      </c>
      <c r="CQ532" s="276">
        <v>0</v>
      </c>
      <c r="CR532" s="276">
        <v>0</v>
      </c>
      <c r="CS532" s="276">
        <v>0</v>
      </c>
      <c r="CT532" s="276">
        <v>0</v>
      </c>
      <c r="CU532" s="276">
        <v>0</v>
      </c>
      <c r="CV532" s="276">
        <v>0</v>
      </c>
      <c r="CW532" s="276">
        <v>0</v>
      </c>
      <c r="CX532" s="276">
        <v>0</v>
      </c>
      <c r="CY532" s="276">
        <v>0</v>
      </c>
      <c r="CZ532" s="276">
        <v>0</v>
      </c>
      <c r="DA532" s="276">
        <v>0</v>
      </c>
      <c r="DB532" s="276">
        <v>3096</v>
      </c>
      <c r="DC532" s="276">
        <v>94158</v>
      </c>
      <c r="DD532" s="276">
        <v>30</v>
      </c>
      <c r="DE532" s="276">
        <v>51</v>
      </c>
      <c r="DF532" s="276">
        <v>52</v>
      </c>
      <c r="DG532" s="276">
        <v>60440</v>
      </c>
      <c r="DH532" s="276">
        <v>1162</v>
      </c>
      <c r="DI532" s="276">
        <v>1993</v>
      </c>
      <c r="DJ532" s="276">
        <v>45</v>
      </c>
      <c r="DK532" s="276">
        <v>16</v>
      </c>
      <c r="DL532" s="252">
        <v>3915</v>
      </c>
      <c r="DM532" s="252">
        <v>139</v>
      </c>
      <c r="DN532" s="252">
        <v>23</v>
      </c>
      <c r="DO532" s="252">
        <v>2126</v>
      </c>
      <c r="DP532" s="252">
        <v>13920024</v>
      </c>
      <c r="DQ532" s="252">
        <v>3556</v>
      </c>
      <c r="DR532" s="252">
        <v>7566</v>
      </c>
      <c r="DS532" s="252">
        <v>594375</v>
      </c>
      <c r="DT532" s="252">
        <v>4276</v>
      </c>
      <c r="DU532" s="252">
        <v>8484</v>
      </c>
      <c r="DV532" s="252">
        <v>113456</v>
      </c>
      <c r="DW532" s="252">
        <v>4933</v>
      </c>
      <c r="DX532" s="252">
        <v>10144</v>
      </c>
      <c r="DY532" s="252">
        <v>11875908</v>
      </c>
      <c r="DZ532" s="252">
        <v>5586</v>
      </c>
      <c r="EA532" s="252">
        <v>12671</v>
      </c>
      <c r="EB532" s="177"/>
      <c r="EC532" s="167">
        <f t="shared" si="1106"/>
        <v>9</v>
      </c>
      <c r="ED532" s="174">
        <f t="shared" si="1107"/>
        <v>2019</v>
      </c>
      <c r="EE532" s="173">
        <f t="shared" si="1108"/>
        <v>43709</v>
      </c>
      <c r="EF532" s="150">
        <f t="shared" si="1109"/>
        <v>30</v>
      </c>
      <c r="EG532" s="178"/>
      <c r="EH532" s="179">
        <f>IFERROR(HLOOKUP(EH$1,$H$5:$FY$1802,MATCH($A532,$A$5:$A$1802,0),0)*HLOOKUP(EH$2,$H$5:$FY$1802,MATCH($A532,$A$5:$A$1802,0),0),$H$2)</f>
        <v>61738</v>
      </c>
      <c r="EI532" s="179">
        <f>IFERROR(HLOOKUP(EI$1,$H$5:$FY$1802,MATCH($A532,$A$5:$A$1802,0),0)*HLOOKUP(EI$2,$H$5:$FY$1802,MATCH($A532,$A$5:$A$1802,0),0),$H$2)</f>
        <v>61738</v>
      </c>
      <c r="EJ532" s="179">
        <f>IFERROR(HLOOKUP(EJ$1,$H$5:$FY$1802,MATCH($A532,$A$5:$A$1802,0),0)*HLOOKUP(EJ$2,$H$5:$FY$1802,MATCH($A532,$A$5:$A$1802,0),0),$H$2)</f>
        <v>308690</v>
      </c>
      <c r="EK532" s="179">
        <f>IFERROR(HLOOKUP(EK$1,$H$5:$FY$1802,MATCH($A532,$A$5:$A$1802,0),0)*HLOOKUP(EK$2,$H$5:$FY$1802,MATCH($A532,$A$5:$A$1802,0),0),$H$2)</f>
        <v>3519066</v>
      </c>
      <c r="EL532" s="179">
        <f>IFERROR(HLOOKUP(EL$1,$H$5:$FY$1802,MATCH($A532,$A$5:$A$1802,0),0)*HLOOKUP(EL$2,$H$5:$FY$1802,MATCH($A532,$A$5:$A$1802,0),0),$H$2)</f>
        <v>3642490</v>
      </c>
      <c r="EM532" s="179">
        <f>IFERROR(HLOOKUP(EM$1,$H$5:$FY$1802,MATCH($A532,$A$5:$A$1802,0),0)*HLOOKUP(EM$2,$H$5:$FY$1802,MATCH($A532,$A$5:$A$1802,0),0),$H$2)</f>
        <v>3345492</v>
      </c>
      <c r="EN532" s="179">
        <f>IFERROR(HLOOKUP(EN$1,$H$5:$FY$1802,MATCH($A532,$A$5:$A$1802,0),0)*HLOOKUP(EN$2,$H$5:$FY$1802,MATCH($A532,$A$5:$A$1802,0),0),$H$2)</f>
        <v>84755104</v>
      </c>
      <c r="EO532" s="179">
        <f>IFERROR(HLOOKUP(EO$1,$H$5:$FY$1802,MATCH($A532,$A$5:$A$1802,0),0)*HLOOKUP(EO$2,$H$5:$FY$1802,MATCH($A532,$A$5:$A$1802,0),0),$H$2)</f>
        <v>68592000</v>
      </c>
      <c r="EP532" s="179">
        <f>IFERROR(HLOOKUP(EP$1,$H$5:$FY$1802,MATCH($A532,$A$5:$A$1802,0),0)*HLOOKUP(EP$2,$H$5:$FY$1802,MATCH($A532,$A$5:$A$1802,0),0),$H$2)</f>
        <v>12948999</v>
      </c>
      <c r="EQ532" s="179">
        <f>IFERROR(HLOOKUP(EQ$1,$H$5:$FY$1802,MATCH($A532,$A$5:$A$1802,0),0)*HLOOKUP(EQ$2,$H$5:$FY$1802,MATCH($A532,$A$5:$A$1802,0),0),$H$2)</f>
        <v>0</v>
      </c>
      <c r="ER532" s="179">
        <f>IFERROR(HLOOKUP(ER$1,$H$5:$FY$1802,MATCH($A532,$A$5:$A$1802,0),0)*HLOOKUP(ER$2,$H$5:$FY$1802,MATCH($A532,$A$5:$A$1802,0),0),$H$2)</f>
        <v>0</v>
      </c>
      <c r="ES532" s="179">
        <f>IFERROR(HLOOKUP(ES$1,$H$5:$FY$1802,MATCH($A532,$A$5:$A$1802,0),0)*HLOOKUP(ES$2,$H$5:$FY$1802,MATCH($A532,$A$5:$A$1802,0),0),$H$2)</f>
        <v>0</v>
      </c>
      <c r="ET532" s="179">
        <f>IFERROR(HLOOKUP(ET$1,$H$5:$FY$1802,MATCH($A532,$A$5:$A$1802,0),0)*HLOOKUP(ET$2,$H$5:$FY$1802,MATCH($A532,$A$5:$A$1802,0),0),$H$2)</f>
        <v>0</v>
      </c>
      <c r="EU532" s="179">
        <f>IFERROR(HLOOKUP(EU$1,$H$5:$FY$1802,MATCH($A532,$A$5:$A$1802,0),0)*HLOOKUP(EU$2,$H$5:$FY$1802,MATCH($A532,$A$5:$A$1802,0),0),$H$2)</f>
        <v>0</v>
      </c>
      <c r="EV532" s="179">
        <f>IFERROR(HLOOKUP(EV$1,$H$5:$FY$1802,MATCH($A532,$A$5:$A$1802,0),0)*HLOOKUP(EV$2,$H$5:$FY$1802,MATCH($A532,$A$5:$A$1802,0),0),$H$2)</f>
        <v>0</v>
      </c>
      <c r="EW532" s="179">
        <f>IFERROR(HLOOKUP(EW$1,$H$5:$FY$1802,MATCH($A532,$A$5:$A$1802,0),0)*HLOOKUP(EW$2,$H$5:$FY$1802,MATCH($A532,$A$5:$A$1802,0),0),$H$2)</f>
        <v>0</v>
      </c>
      <c r="EX532" s="179">
        <f>IFERROR(HLOOKUP(EX$1,$H$5:$FY$1802,MATCH($A532,$A$5:$A$1802,0),0)*HLOOKUP(EX$2,$H$5:$FY$1802,MATCH($A532,$A$5:$A$1802,0),0),$H$2)</f>
        <v>0</v>
      </c>
      <c r="EY532" s="179">
        <f>IFERROR(HLOOKUP(EY$1,$H$5:$FY$1802,MATCH($A532,$A$5:$A$1802,0),0)*HLOOKUP(EY$2,$H$5:$FY$1802,MATCH($A532,$A$5:$A$1802,0),0),$H$2)</f>
        <v>0</v>
      </c>
      <c r="EZ532" s="179">
        <f>IFERROR(HLOOKUP(EZ$1,$H$5:$FY$1802,MATCH($A532,$A$5:$A$1802,0),0)*HLOOKUP(EZ$2,$H$5:$FY$1802,MATCH($A532,$A$5:$A$1802,0),0),$H$2)</f>
        <v>0</v>
      </c>
      <c r="FA532" s="179">
        <f>IFERROR(HLOOKUP(FA$1,$H$5:$FY$1802,MATCH($A532,$A$5:$A$1802,0),0)*HLOOKUP(FA$2,$H$5:$FY$1802,MATCH($A532,$A$5:$A$1802,0),0),$H$2)</f>
        <v>103636</v>
      </c>
      <c r="FB532" s="179">
        <f>IFERROR(HLOOKUP(FB$1,$H$5:$FY$1802,MATCH($A532,$A$5:$A$1802,0),0)*HLOOKUP(FB$2,$H$5:$FY$1802,MATCH($A532,$A$5:$A$1802,0),0),$H$2)</f>
        <v>0</v>
      </c>
      <c r="FC532" s="179">
        <f>IFERROR(HLOOKUP(FC$1,$H$5:$FY$1802,MATCH($A532,$A$5:$A$1802,0),0)*HLOOKUP(FC$2,$H$5:$FY$1802,MATCH($A532,$A$5:$A$1802,0),0),$H$2)</f>
        <v>157896</v>
      </c>
      <c r="FD532" s="179">
        <f>IFERROR(HLOOKUP(FD$1,$H$5:$FY$1802,MATCH($A532,$A$5:$A$1802,0),0)*HLOOKUP(FD$2,$H$5:$FY$1802,MATCH($A532,$A$5:$A$1802,0),0),$H$2)</f>
        <v>29620890</v>
      </c>
      <c r="FE532" s="179">
        <f>IFERROR(HLOOKUP(FE$1,$H$5:$FY$1802,MATCH($A532,$A$5:$A$1802,0),0)*HLOOKUP(FE$2,$H$5:$FY$1802,MATCH($A532,$A$5:$A$1802,0),0),$H$2)</f>
        <v>1179276</v>
      </c>
      <c r="FF532" s="179">
        <f>IFERROR(HLOOKUP(FF$1,$H$5:$FY$1802,MATCH($A532,$A$5:$A$1802,0),0)*HLOOKUP(FF$2,$H$5:$FY$1802,MATCH($A532,$A$5:$A$1802,0),0),$H$2)</f>
        <v>233312</v>
      </c>
      <c r="FG532" s="179">
        <f>IFERROR(HLOOKUP(FG$1,$H$5:$FY$1802,MATCH($A532,$A$5:$A$1802,0),0)*HLOOKUP(FG$2,$H$5:$FY$1802,MATCH($A532,$A$5:$A$1802,0),0),$H$2)</f>
        <v>26938546</v>
      </c>
      <c r="FH532" s="151"/>
      <c r="FI532" s="407">
        <f t="shared" si="1110"/>
        <v>1.9020812685827553</v>
      </c>
      <c r="FJ532" s="407">
        <f t="shared" si="1110"/>
        <v>1.5155599603567889</v>
      </c>
      <c r="FK532" s="407">
        <f t="shared" si="1111"/>
        <v>1.8526494757721734</v>
      </c>
      <c r="FL532" s="407">
        <f t="shared" si="1112"/>
        <v>1.5009917823746104</v>
      </c>
      <c r="FM532" s="407">
        <f t="shared" si="1113"/>
        <v>1.3318997756170532</v>
      </c>
      <c r="FN532" s="407">
        <f t="shared" si="1114"/>
        <v>1.0915696121380489</v>
      </c>
      <c r="FO532" s="407">
        <f t="shared" si="1115"/>
        <v>1.6823333333333332</v>
      </c>
      <c r="FP532" s="407">
        <f t="shared" si="1116"/>
        <v>1.0727500000000001</v>
      </c>
      <c r="FQ532" s="407">
        <f t="shared" si="1117"/>
        <v>1.420749279538905</v>
      </c>
      <c r="FR532" s="407">
        <f t="shared" si="1118"/>
        <v>1.0666941128036229</v>
      </c>
      <c r="FS532" s="408"/>
    </row>
    <row r="533" spans="1:175" ht="10.35" customHeight="1" x14ac:dyDescent="0.2">
      <c r="A533" s="80" t="str">
        <f t="shared" si="1105"/>
        <v>2019-20OCTOBERRX9</v>
      </c>
      <c r="B533" s="169" t="str">
        <f t="shared" si="1119"/>
        <v>2019-20</v>
      </c>
      <c r="C533" s="77" t="s">
        <v>833</v>
      </c>
      <c r="D533" s="169" t="str">
        <f>INDEX($FV$16:$FW$26,MATCH($F533,$FV$16:$FV$26,0),2)</f>
        <v>Y60</v>
      </c>
      <c r="E533" s="169" t="str">
        <f>VLOOKUP($D533,$FW$8:$FX$14,2,0)</f>
        <v>Midlands</v>
      </c>
      <c r="F533" s="269" t="s">
        <v>845</v>
      </c>
      <c r="G533" s="269" t="s">
        <v>871</v>
      </c>
      <c r="H533" s="270">
        <v>92658</v>
      </c>
      <c r="I533" s="270">
        <v>74986</v>
      </c>
      <c r="J533" s="270">
        <v>162825</v>
      </c>
      <c r="K533" s="270">
        <v>2</v>
      </c>
      <c r="L533" s="270">
        <v>2</v>
      </c>
      <c r="M533" s="270">
        <v>2</v>
      </c>
      <c r="N533" s="270">
        <v>3</v>
      </c>
      <c r="O533" s="270">
        <v>38</v>
      </c>
      <c r="P533" s="270">
        <v>0</v>
      </c>
      <c r="Q533" s="270">
        <v>343</v>
      </c>
      <c r="R533" s="270">
        <v>2315</v>
      </c>
      <c r="S533" s="270">
        <v>0</v>
      </c>
      <c r="T533" s="270">
        <v>65412</v>
      </c>
      <c r="U533" s="270">
        <v>6825</v>
      </c>
      <c r="V533" s="270">
        <v>4783</v>
      </c>
      <c r="W533" s="270">
        <v>38469</v>
      </c>
      <c r="X533" s="270">
        <v>10974</v>
      </c>
      <c r="Y533" s="270">
        <v>673</v>
      </c>
      <c r="Z533" s="270">
        <v>3173385</v>
      </c>
      <c r="AA533" s="270">
        <v>465</v>
      </c>
      <c r="AB533" s="270">
        <v>843</v>
      </c>
      <c r="AC533" s="270">
        <v>4888777</v>
      </c>
      <c r="AD533" s="270">
        <v>1022</v>
      </c>
      <c r="AE533" s="270">
        <v>2417</v>
      </c>
      <c r="AF533" s="270">
        <v>75586737</v>
      </c>
      <c r="AG533" s="270">
        <v>1965</v>
      </c>
      <c r="AH533" s="270">
        <v>4048</v>
      </c>
      <c r="AI533" s="270">
        <v>65936128</v>
      </c>
      <c r="AJ533" s="270">
        <v>6008</v>
      </c>
      <c r="AK533" s="270">
        <v>14964</v>
      </c>
      <c r="AL533" s="270">
        <v>4393393</v>
      </c>
      <c r="AM533" s="270">
        <v>6528</v>
      </c>
      <c r="AN533" s="270">
        <v>14791</v>
      </c>
      <c r="AO533" s="270">
        <v>5218</v>
      </c>
      <c r="AP533" s="270">
        <v>1601</v>
      </c>
      <c r="AQ533" s="270">
        <v>654</v>
      </c>
      <c r="AR533" s="270">
        <v>15</v>
      </c>
      <c r="AS533" s="270">
        <v>2264</v>
      </c>
      <c r="AT533" s="270">
        <v>699</v>
      </c>
      <c r="AU533" s="270">
        <v>52</v>
      </c>
      <c r="AV533" s="270">
        <v>41370</v>
      </c>
      <c r="AW533" s="270">
        <v>2904</v>
      </c>
      <c r="AX533" s="270">
        <v>15920</v>
      </c>
      <c r="AY533" s="270">
        <v>60194</v>
      </c>
      <c r="AZ533" s="270">
        <v>12155</v>
      </c>
      <c r="BA533" s="270">
        <v>9659</v>
      </c>
      <c r="BB533" s="270">
        <v>8787</v>
      </c>
      <c r="BC533" s="270">
        <v>7040</v>
      </c>
      <c r="BD533" s="270">
        <v>50297</v>
      </c>
      <c r="BE533" s="270">
        <v>40711</v>
      </c>
      <c r="BF533" s="270">
        <v>16210</v>
      </c>
      <c r="BG533" s="270">
        <v>11857</v>
      </c>
      <c r="BH533" s="270">
        <v>873</v>
      </c>
      <c r="BI533" s="270">
        <v>654</v>
      </c>
      <c r="BJ533" s="270">
        <v>0</v>
      </c>
      <c r="BK533" s="270">
        <v>0</v>
      </c>
      <c r="BL533" s="270">
        <v>0</v>
      </c>
      <c r="BM533" s="270">
        <v>0</v>
      </c>
      <c r="BN533" s="270">
        <v>23</v>
      </c>
      <c r="BO533" s="270">
        <v>10891</v>
      </c>
      <c r="BP533" s="270">
        <v>474</v>
      </c>
      <c r="BQ533" s="270">
        <v>900</v>
      </c>
      <c r="BR533" s="270">
        <v>6802</v>
      </c>
      <c r="BS533" s="270">
        <v>3162494</v>
      </c>
      <c r="BT533" s="270">
        <v>465</v>
      </c>
      <c r="BU533" s="270">
        <v>842</v>
      </c>
      <c r="BV533" s="270">
        <v>382</v>
      </c>
      <c r="BW533" s="270">
        <v>887733</v>
      </c>
      <c r="BX533" s="270">
        <v>2324</v>
      </c>
      <c r="BY533" s="270">
        <v>4649</v>
      </c>
      <c r="BZ533" s="270">
        <v>598</v>
      </c>
      <c r="CA533" s="270">
        <v>1146653</v>
      </c>
      <c r="CB533" s="270">
        <v>1917</v>
      </c>
      <c r="CC533" s="270">
        <v>4323</v>
      </c>
      <c r="CD533" s="270">
        <v>37489</v>
      </c>
      <c r="CE533" s="270">
        <v>73552351</v>
      </c>
      <c r="CF533" s="270">
        <v>1962</v>
      </c>
      <c r="CG533" s="270">
        <v>4034</v>
      </c>
      <c r="CH533" s="270">
        <v>10</v>
      </c>
      <c r="CI533" s="270">
        <v>38784</v>
      </c>
      <c r="CJ533" s="270">
        <v>3878</v>
      </c>
      <c r="CK533" s="270">
        <v>8598</v>
      </c>
      <c r="CL533" s="270">
        <v>451</v>
      </c>
      <c r="CM533" s="270">
        <v>2752982</v>
      </c>
      <c r="CN533" s="270">
        <v>6104</v>
      </c>
      <c r="CO533" s="270">
        <v>14366</v>
      </c>
      <c r="CP533" s="270">
        <v>2342</v>
      </c>
      <c r="CQ533" s="270">
        <v>15272625</v>
      </c>
      <c r="CR533" s="270">
        <v>6521</v>
      </c>
      <c r="CS533" s="270">
        <v>13708</v>
      </c>
      <c r="CT533" s="270">
        <v>256</v>
      </c>
      <c r="CU533" s="270">
        <v>2296809</v>
      </c>
      <c r="CV533" s="270">
        <v>8972</v>
      </c>
      <c r="CW533" s="270">
        <v>16865</v>
      </c>
      <c r="CX533" s="270">
        <v>278</v>
      </c>
      <c r="CY533" s="270">
        <v>87580</v>
      </c>
      <c r="CZ533" s="270">
        <v>315</v>
      </c>
      <c r="DA533" s="270">
        <v>514</v>
      </c>
      <c r="DB533" s="270">
        <v>4468</v>
      </c>
      <c r="DC533" s="270">
        <v>182000</v>
      </c>
      <c r="DD533" s="270">
        <v>41</v>
      </c>
      <c r="DE533" s="270">
        <v>72</v>
      </c>
      <c r="DF533" s="270">
        <v>27</v>
      </c>
      <c r="DG533" s="270">
        <v>59923</v>
      </c>
      <c r="DH533" s="270">
        <v>2219</v>
      </c>
      <c r="DI533" s="270">
        <v>3924</v>
      </c>
      <c r="DJ533" s="270">
        <v>21</v>
      </c>
      <c r="DK533" s="270">
        <v>1915</v>
      </c>
      <c r="DL533" s="249"/>
      <c r="DM533" s="249"/>
      <c r="DN533" s="249"/>
      <c r="DO533" s="249"/>
      <c r="DP533" s="249"/>
      <c r="DQ533" s="249"/>
      <c r="DR533" s="249"/>
      <c r="DS533" s="249"/>
      <c r="DT533" s="249"/>
      <c r="DU533" s="249"/>
      <c r="DV533" s="249"/>
      <c r="DW533" s="249"/>
      <c r="DX533" s="249"/>
      <c r="DY533" s="249"/>
      <c r="DZ533" s="249"/>
      <c r="EA533" s="249"/>
      <c r="EB533" s="155"/>
      <c r="EC533" s="170">
        <f t="shared" si="1106"/>
        <v>10</v>
      </c>
      <c r="ED533" s="74">
        <f t="shared" si="1107"/>
        <v>2019</v>
      </c>
      <c r="EE533" s="165">
        <f t="shared" si="1108"/>
        <v>43739</v>
      </c>
      <c r="EF533" s="157">
        <f t="shared" si="1109"/>
        <v>31</v>
      </c>
      <c r="EG533" s="156"/>
      <c r="EH533" s="171">
        <f>IFERROR(HLOOKUP(EH$1,$H$5:$FY$1802,MATCH($A533,$A$5:$A$1802,0),0)*HLOOKUP(EH$2,$H$5:$FY$1802,MATCH($A533,$A$5:$A$1802,0),0),$H$2)</f>
        <v>149972</v>
      </c>
      <c r="EI533" s="171">
        <f>IFERROR(HLOOKUP(EI$1,$H$5:$FY$1802,MATCH($A533,$A$5:$A$1802,0),0)*HLOOKUP(EI$2,$H$5:$FY$1802,MATCH($A533,$A$5:$A$1802,0),0),$H$2)</f>
        <v>149972</v>
      </c>
      <c r="EJ533" s="171">
        <f>IFERROR(HLOOKUP(EJ$1,$H$5:$FY$1802,MATCH($A533,$A$5:$A$1802,0),0)*HLOOKUP(EJ$2,$H$5:$FY$1802,MATCH($A533,$A$5:$A$1802,0),0),$H$2)</f>
        <v>224958</v>
      </c>
      <c r="EK533" s="171">
        <f>IFERROR(HLOOKUP(EK$1,$H$5:$FY$1802,MATCH($A533,$A$5:$A$1802,0),0)*HLOOKUP(EK$2,$H$5:$FY$1802,MATCH($A533,$A$5:$A$1802,0),0),$H$2)</f>
        <v>2849468</v>
      </c>
      <c r="EL533" s="171">
        <f>IFERROR(HLOOKUP(EL$1,$H$5:$FY$1802,MATCH($A533,$A$5:$A$1802,0),0)*HLOOKUP(EL$2,$H$5:$FY$1802,MATCH($A533,$A$5:$A$1802,0),0),$H$2)</f>
        <v>5753475</v>
      </c>
      <c r="EM533" s="171">
        <f>IFERROR(HLOOKUP(EM$1,$H$5:$FY$1802,MATCH($A533,$A$5:$A$1802,0),0)*HLOOKUP(EM$2,$H$5:$FY$1802,MATCH($A533,$A$5:$A$1802,0),0),$H$2)</f>
        <v>11560511</v>
      </c>
      <c r="EN533" s="171">
        <f>IFERROR(HLOOKUP(EN$1,$H$5:$FY$1802,MATCH($A533,$A$5:$A$1802,0),0)*HLOOKUP(EN$2,$H$5:$FY$1802,MATCH($A533,$A$5:$A$1802,0),0),$H$2)</f>
        <v>155722512</v>
      </c>
      <c r="EO533" s="171">
        <f>IFERROR(HLOOKUP(EO$1,$H$5:$FY$1802,MATCH($A533,$A$5:$A$1802,0),0)*HLOOKUP(EO$2,$H$5:$FY$1802,MATCH($A533,$A$5:$A$1802,0),0),$H$2)</f>
        <v>164214936</v>
      </c>
      <c r="EP533" s="171">
        <f>IFERROR(HLOOKUP(EP$1,$H$5:$FY$1802,MATCH($A533,$A$5:$A$1802,0),0)*HLOOKUP(EP$2,$H$5:$FY$1802,MATCH($A533,$A$5:$A$1802,0),0),$H$2)</f>
        <v>9954343</v>
      </c>
      <c r="EQ533" s="171">
        <f>IFERROR(HLOOKUP(EQ$1,$H$5:$FY$1802,MATCH($A533,$A$5:$A$1802,0),0)*HLOOKUP(EQ$2,$H$5:$FY$1802,MATCH($A533,$A$5:$A$1802,0),0),$H$2)</f>
        <v>0</v>
      </c>
      <c r="ER533" s="171">
        <f>IFERROR(HLOOKUP(ER$1,$H$5:$FY$1802,MATCH($A533,$A$5:$A$1802,0),0)*HLOOKUP(ER$2,$H$5:$FY$1802,MATCH($A533,$A$5:$A$1802,0),0),$H$2)</f>
        <v>20700</v>
      </c>
      <c r="ES533" s="171">
        <f>IFERROR(HLOOKUP(ES$1,$H$5:$FY$1802,MATCH($A533,$A$5:$A$1802,0),0)*HLOOKUP(ES$2,$H$5:$FY$1802,MATCH($A533,$A$5:$A$1802,0),0),$H$2)</f>
        <v>5727284</v>
      </c>
      <c r="ET533" s="171">
        <f>IFERROR(HLOOKUP(ET$1,$H$5:$FY$1802,MATCH($A533,$A$5:$A$1802,0),0)*HLOOKUP(ET$2,$H$5:$FY$1802,MATCH($A533,$A$5:$A$1802,0),0),$H$2)</f>
        <v>1775918</v>
      </c>
      <c r="EU533" s="171">
        <f>IFERROR(HLOOKUP(EU$1,$H$5:$FY$1802,MATCH($A533,$A$5:$A$1802,0),0)*HLOOKUP(EU$2,$H$5:$FY$1802,MATCH($A533,$A$5:$A$1802,0),0),$H$2)</f>
        <v>2585154</v>
      </c>
      <c r="EV533" s="171">
        <f>IFERROR(HLOOKUP(EV$1,$H$5:$FY$1802,MATCH($A533,$A$5:$A$1802,0),0)*HLOOKUP(EV$2,$H$5:$FY$1802,MATCH($A533,$A$5:$A$1802,0),0),$H$2)</f>
        <v>151230626</v>
      </c>
      <c r="EW533" s="171">
        <f>IFERROR(HLOOKUP(EW$1,$H$5:$FY$1802,MATCH($A533,$A$5:$A$1802,0),0)*HLOOKUP(EW$2,$H$5:$FY$1802,MATCH($A533,$A$5:$A$1802,0),0),$H$2)</f>
        <v>85980</v>
      </c>
      <c r="EX533" s="171">
        <f>IFERROR(HLOOKUP(EX$1,$H$5:$FY$1802,MATCH($A533,$A$5:$A$1802,0),0)*HLOOKUP(EX$2,$H$5:$FY$1802,MATCH($A533,$A$5:$A$1802,0),0),$H$2)</f>
        <v>6479066</v>
      </c>
      <c r="EY533" s="171">
        <f>IFERROR(HLOOKUP(EY$1,$H$5:$FY$1802,MATCH($A533,$A$5:$A$1802,0),0)*HLOOKUP(EY$2,$H$5:$FY$1802,MATCH($A533,$A$5:$A$1802,0),0),$H$2)</f>
        <v>32104136</v>
      </c>
      <c r="EZ533" s="171">
        <f>IFERROR(HLOOKUP(EZ$1,$H$5:$FY$1802,MATCH($A533,$A$5:$A$1802,0),0)*HLOOKUP(EZ$2,$H$5:$FY$1802,MATCH($A533,$A$5:$A$1802,0),0),$H$2)</f>
        <v>4317440</v>
      </c>
      <c r="FA533" s="171">
        <f>IFERROR(HLOOKUP(FA$1,$H$5:$FY$1802,MATCH($A533,$A$5:$A$1802,0),0)*HLOOKUP(FA$2,$H$5:$FY$1802,MATCH($A533,$A$5:$A$1802,0),0),$H$2)</f>
        <v>105948</v>
      </c>
      <c r="FB533" s="171">
        <f>IFERROR(HLOOKUP(FB$1,$H$5:$FY$1802,MATCH($A533,$A$5:$A$1802,0),0)*HLOOKUP(FB$2,$H$5:$FY$1802,MATCH($A533,$A$5:$A$1802,0),0),$H$2)</f>
        <v>142892</v>
      </c>
      <c r="FC533" s="171">
        <f>IFERROR(HLOOKUP(FC$1,$H$5:$FY$1802,MATCH($A533,$A$5:$A$1802,0),0)*HLOOKUP(FC$2,$H$5:$FY$1802,MATCH($A533,$A$5:$A$1802,0),0),$H$2)</f>
        <v>321696</v>
      </c>
      <c r="FD533" s="171">
        <f>IFERROR(HLOOKUP(FD$1,$H$5:$FY$1802,MATCH($A533,$A$5:$A$1802,0),0)*HLOOKUP(FD$2,$H$5:$FY$1802,MATCH($A533,$A$5:$A$1802,0),0),$H$2)</f>
        <v>0</v>
      </c>
      <c r="FE533" s="171">
        <f>IFERROR(HLOOKUP(FE$1,$H$5:$FY$1802,MATCH($A533,$A$5:$A$1802,0),0)*HLOOKUP(FE$2,$H$5:$FY$1802,MATCH($A533,$A$5:$A$1802,0),0),$H$2)</f>
        <v>0</v>
      </c>
      <c r="FF533" s="171">
        <f>IFERROR(HLOOKUP(FF$1,$H$5:$FY$1802,MATCH($A533,$A$5:$A$1802,0),0)*HLOOKUP(FF$2,$H$5:$FY$1802,MATCH($A533,$A$5:$A$1802,0),0),$H$2)</f>
        <v>0</v>
      </c>
      <c r="FG533" s="171">
        <f>IFERROR(HLOOKUP(FG$1,$H$5:$FY$1802,MATCH($A533,$A$5:$A$1802,0),0)*HLOOKUP(FG$2,$H$5:$FY$1802,MATCH($A533,$A$5:$A$1802,0),0),$H$2)</f>
        <v>0</v>
      </c>
      <c r="FH533" s="152"/>
      <c r="FI533" s="405">
        <f t="shared" si="1110"/>
        <v>1.7809523809523808</v>
      </c>
      <c r="FJ533" s="405">
        <f t="shared" si="1110"/>
        <v>1.4152380952380952</v>
      </c>
      <c r="FK533" s="405">
        <f t="shared" si="1111"/>
        <v>1.8371315074221199</v>
      </c>
      <c r="FL533" s="405">
        <f t="shared" si="1112"/>
        <v>1.4718795734894419</v>
      </c>
      <c r="FM533" s="405">
        <f t="shared" si="1113"/>
        <v>1.3074683511398788</v>
      </c>
      <c r="FN533" s="405">
        <f t="shared" si="1114"/>
        <v>1.0582806935454523</v>
      </c>
      <c r="FO533" s="405">
        <f t="shared" si="1115"/>
        <v>1.4771277565154</v>
      </c>
      <c r="FP533" s="405">
        <f t="shared" si="1116"/>
        <v>1.0804629123382541</v>
      </c>
      <c r="FQ533" s="405">
        <f t="shared" si="1117"/>
        <v>1.2971768202080238</v>
      </c>
      <c r="FR533" s="405">
        <f t="shared" si="1118"/>
        <v>0.97176820208023773</v>
      </c>
      <c r="FS533" s="65"/>
    </row>
    <row r="534" spans="1:175" ht="10.35" customHeight="1" x14ac:dyDescent="0.2">
      <c r="A534" s="74" t="str">
        <f t="shared" si="1105"/>
        <v>2019-20OCTOBERRYC</v>
      </c>
      <c r="B534" s="163" t="str">
        <f t="shared" si="1119"/>
        <v>2019-20</v>
      </c>
      <c r="C534" s="26" t="s">
        <v>833</v>
      </c>
      <c r="D534" s="163" t="str">
        <f>INDEX($FV$16:$FW$26,MATCH($F534,$FV$16:$FV$26,0),2)</f>
        <v>Y61</v>
      </c>
      <c r="E534" s="163" t="str">
        <f>VLOOKUP($D534,$FW$8:$FX$14,2,0)</f>
        <v>East of England</v>
      </c>
      <c r="F534" s="271" t="s">
        <v>849</v>
      </c>
      <c r="G534" s="271" t="s">
        <v>872</v>
      </c>
      <c r="H534" s="272">
        <v>111345</v>
      </c>
      <c r="I534" s="272">
        <v>74729</v>
      </c>
      <c r="J534" s="272">
        <v>707198</v>
      </c>
      <c r="K534" s="272">
        <v>9</v>
      </c>
      <c r="L534" s="272">
        <v>1</v>
      </c>
      <c r="M534" s="272">
        <v>30</v>
      </c>
      <c r="N534" s="272">
        <v>58</v>
      </c>
      <c r="O534" s="272">
        <v>114</v>
      </c>
      <c r="P534" s="272">
        <v>0</v>
      </c>
      <c r="Q534" s="272">
        <v>326</v>
      </c>
      <c r="R534" s="272">
        <v>161</v>
      </c>
      <c r="S534" s="272">
        <v>2282</v>
      </c>
      <c r="T534" s="272">
        <v>73911</v>
      </c>
      <c r="U534" s="272">
        <v>7792</v>
      </c>
      <c r="V534" s="272">
        <v>5171</v>
      </c>
      <c r="W534" s="272">
        <v>43811</v>
      </c>
      <c r="X534" s="272">
        <v>10713</v>
      </c>
      <c r="Y534" s="272">
        <v>2027</v>
      </c>
      <c r="Z534" s="272">
        <v>3812132</v>
      </c>
      <c r="AA534" s="272">
        <v>489</v>
      </c>
      <c r="AB534" s="272">
        <v>901</v>
      </c>
      <c r="AC534" s="272">
        <v>3757934</v>
      </c>
      <c r="AD534" s="272">
        <v>727</v>
      </c>
      <c r="AE534" s="272">
        <v>1323</v>
      </c>
      <c r="AF534" s="272">
        <v>77330349</v>
      </c>
      <c r="AG534" s="272">
        <v>1765</v>
      </c>
      <c r="AH534" s="272">
        <v>3606</v>
      </c>
      <c r="AI534" s="272">
        <v>67670795</v>
      </c>
      <c r="AJ534" s="272">
        <v>6317</v>
      </c>
      <c r="AK534" s="272">
        <v>15999</v>
      </c>
      <c r="AL534" s="272">
        <v>12368066</v>
      </c>
      <c r="AM534" s="272">
        <v>6102</v>
      </c>
      <c r="AN534" s="272">
        <v>15330</v>
      </c>
      <c r="AO534" s="272">
        <v>4680</v>
      </c>
      <c r="AP534" s="272">
        <v>88</v>
      </c>
      <c r="AQ534" s="272">
        <v>3475</v>
      </c>
      <c r="AR534" s="272">
        <v>1078</v>
      </c>
      <c r="AS534" s="272">
        <v>28</v>
      </c>
      <c r="AT534" s="272">
        <v>1089</v>
      </c>
      <c r="AU534" s="272">
        <v>845</v>
      </c>
      <c r="AV534" s="272">
        <v>42476</v>
      </c>
      <c r="AW534" s="272">
        <v>2761</v>
      </c>
      <c r="AX534" s="272">
        <v>23994</v>
      </c>
      <c r="AY534" s="272">
        <v>69231</v>
      </c>
      <c r="AZ534" s="272">
        <v>17688</v>
      </c>
      <c r="BA534" s="272">
        <v>12438</v>
      </c>
      <c r="BB534" s="272">
        <v>11552</v>
      </c>
      <c r="BC534" s="272">
        <v>8252</v>
      </c>
      <c r="BD534" s="272">
        <v>69917</v>
      </c>
      <c r="BE534" s="272">
        <v>48970</v>
      </c>
      <c r="BF534" s="272">
        <v>23201</v>
      </c>
      <c r="BG534" s="272">
        <v>12203</v>
      </c>
      <c r="BH534" s="272">
        <v>3802</v>
      </c>
      <c r="BI534" s="272">
        <v>2173</v>
      </c>
      <c r="BJ534" s="272">
        <v>27</v>
      </c>
      <c r="BK534" s="272">
        <v>16894</v>
      </c>
      <c r="BL534" s="272">
        <v>626</v>
      </c>
      <c r="BM534" s="272">
        <v>1280</v>
      </c>
      <c r="BN534" s="272">
        <v>0</v>
      </c>
      <c r="BO534" s="272">
        <v>0</v>
      </c>
      <c r="BP534" s="272">
        <v>0</v>
      </c>
      <c r="BQ534" s="272">
        <v>0</v>
      </c>
      <c r="BR534" s="272">
        <v>7765</v>
      </c>
      <c r="BS534" s="272">
        <v>3795238</v>
      </c>
      <c r="BT534" s="272">
        <v>489</v>
      </c>
      <c r="BU534" s="272">
        <v>900</v>
      </c>
      <c r="BV534" s="272">
        <v>2303</v>
      </c>
      <c r="BW534" s="272">
        <v>4266516</v>
      </c>
      <c r="BX534" s="272">
        <v>1853</v>
      </c>
      <c r="BY534" s="272">
        <v>3586</v>
      </c>
      <c r="BZ534" s="272">
        <v>574</v>
      </c>
      <c r="CA534" s="272">
        <v>968436</v>
      </c>
      <c r="CB534" s="272">
        <v>1687</v>
      </c>
      <c r="CC534" s="272">
        <v>3623</v>
      </c>
      <c r="CD534" s="272">
        <v>40934</v>
      </c>
      <c r="CE534" s="272">
        <v>72095397</v>
      </c>
      <c r="CF534" s="272">
        <v>1761</v>
      </c>
      <c r="CG534" s="272">
        <v>3606</v>
      </c>
      <c r="CH534" s="272">
        <v>409</v>
      </c>
      <c r="CI534" s="272">
        <v>3221348</v>
      </c>
      <c r="CJ534" s="272">
        <v>7876</v>
      </c>
      <c r="CK534" s="272">
        <v>18660</v>
      </c>
      <c r="CL534" s="272">
        <v>150</v>
      </c>
      <c r="CM534" s="272">
        <v>1114475</v>
      </c>
      <c r="CN534" s="272">
        <v>7430</v>
      </c>
      <c r="CO534" s="272">
        <v>19330</v>
      </c>
      <c r="CP534" s="272">
        <v>1741</v>
      </c>
      <c r="CQ534" s="272">
        <v>22498881</v>
      </c>
      <c r="CR534" s="272">
        <v>12923</v>
      </c>
      <c r="CS534" s="272">
        <v>29984</v>
      </c>
      <c r="CT534" s="272">
        <v>145</v>
      </c>
      <c r="CU534" s="272">
        <v>1762378</v>
      </c>
      <c r="CV534" s="272">
        <v>12154</v>
      </c>
      <c r="CW534" s="272">
        <v>30281</v>
      </c>
      <c r="CX534" s="272">
        <v>638</v>
      </c>
      <c r="CY534" s="272">
        <v>176776</v>
      </c>
      <c r="CZ534" s="272">
        <v>277</v>
      </c>
      <c r="DA534" s="272">
        <v>465</v>
      </c>
      <c r="DB534" s="272">
        <v>7366</v>
      </c>
      <c r="DC534" s="272">
        <v>298728</v>
      </c>
      <c r="DD534" s="272">
        <v>41</v>
      </c>
      <c r="DE534" s="272">
        <v>76</v>
      </c>
      <c r="DF534" s="272">
        <v>159</v>
      </c>
      <c r="DG534" s="272">
        <v>326327</v>
      </c>
      <c r="DH534" s="272">
        <v>2052</v>
      </c>
      <c r="DI534" s="272">
        <v>4230</v>
      </c>
      <c r="DJ534" s="272">
        <v>133</v>
      </c>
      <c r="DK534" s="272">
        <v>161</v>
      </c>
      <c r="DL534" s="250"/>
      <c r="DM534" s="250"/>
      <c r="DN534" s="250"/>
      <c r="DO534" s="250"/>
      <c r="DP534" s="250"/>
      <c r="DQ534" s="250"/>
      <c r="DR534" s="250"/>
      <c r="DS534" s="250"/>
      <c r="DT534" s="250"/>
      <c r="DU534" s="250"/>
      <c r="DV534" s="250"/>
      <c r="DW534" s="250"/>
      <c r="DX534" s="250"/>
      <c r="DY534" s="250"/>
      <c r="DZ534" s="250"/>
      <c r="EA534" s="250"/>
      <c r="EB534" s="155"/>
      <c r="EC534" s="75">
        <f t="shared" si="1106"/>
        <v>10</v>
      </c>
      <c r="ED534" s="74">
        <f t="shared" si="1107"/>
        <v>2019</v>
      </c>
      <c r="EE534" s="165">
        <f t="shared" si="1108"/>
        <v>43739</v>
      </c>
      <c r="EF534" s="157">
        <f t="shared" si="1109"/>
        <v>31</v>
      </c>
      <c r="EG534" s="156"/>
      <c r="EH534" s="166">
        <f>IFERROR(HLOOKUP(EH$1,$H$5:$FY$1802,MATCH($A534,$A$5:$A$1802,0),0)*HLOOKUP(EH$2,$H$5:$FY$1802,MATCH($A534,$A$5:$A$1802,0),0),$H$2)</f>
        <v>74729</v>
      </c>
      <c r="EI534" s="166">
        <f>IFERROR(HLOOKUP(EI$1,$H$5:$FY$1802,MATCH($A534,$A$5:$A$1802,0),0)*HLOOKUP(EI$2,$H$5:$FY$1802,MATCH($A534,$A$5:$A$1802,0),0),$H$2)</f>
        <v>2241870</v>
      </c>
      <c r="EJ534" s="166">
        <f>IFERROR(HLOOKUP(EJ$1,$H$5:$FY$1802,MATCH($A534,$A$5:$A$1802,0),0)*HLOOKUP(EJ$2,$H$5:$FY$1802,MATCH($A534,$A$5:$A$1802,0),0),$H$2)</f>
        <v>4334282</v>
      </c>
      <c r="EK534" s="166">
        <f>IFERROR(HLOOKUP(EK$1,$H$5:$FY$1802,MATCH($A534,$A$5:$A$1802,0),0)*HLOOKUP(EK$2,$H$5:$FY$1802,MATCH($A534,$A$5:$A$1802,0),0),$H$2)</f>
        <v>8519106</v>
      </c>
      <c r="EL534" s="166">
        <f>IFERROR(HLOOKUP(EL$1,$H$5:$FY$1802,MATCH($A534,$A$5:$A$1802,0),0)*HLOOKUP(EL$2,$H$5:$FY$1802,MATCH($A534,$A$5:$A$1802,0),0),$H$2)</f>
        <v>7020592</v>
      </c>
      <c r="EM534" s="166">
        <f>IFERROR(HLOOKUP(EM$1,$H$5:$FY$1802,MATCH($A534,$A$5:$A$1802,0),0)*HLOOKUP(EM$2,$H$5:$FY$1802,MATCH($A534,$A$5:$A$1802,0),0),$H$2)</f>
        <v>6841233</v>
      </c>
      <c r="EN534" s="166">
        <f>IFERROR(HLOOKUP(EN$1,$H$5:$FY$1802,MATCH($A534,$A$5:$A$1802,0),0)*HLOOKUP(EN$2,$H$5:$FY$1802,MATCH($A534,$A$5:$A$1802,0),0),$H$2)</f>
        <v>157982466</v>
      </c>
      <c r="EO534" s="166">
        <f>IFERROR(HLOOKUP(EO$1,$H$5:$FY$1802,MATCH($A534,$A$5:$A$1802,0),0)*HLOOKUP(EO$2,$H$5:$FY$1802,MATCH($A534,$A$5:$A$1802,0),0),$H$2)</f>
        <v>171397287</v>
      </c>
      <c r="EP534" s="166">
        <f>IFERROR(HLOOKUP(EP$1,$H$5:$FY$1802,MATCH($A534,$A$5:$A$1802,0),0)*HLOOKUP(EP$2,$H$5:$FY$1802,MATCH($A534,$A$5:$A$1802,0),0),$H$2)</f>
        <v>31073910</v>
      </c>
      <c r="EQ534" s="166">
        <f>IFERROR(HLOOKUP(EQ$1,$H$5:$FY$1802,MATCH($A534,$A$5:$A$1802,0),0)*HLOOKUP(EQ$2,$H$5:$FY$1802,MATCH($A534,$A$5:$A$1802,0),0),$H$2)</f>
        <v>34560</v>
      </c>
      <c r="ER534" s="166">
        <f>IFERROR(HLOOKUP(ER$1,$H$5:$FY$1802,MATCH($A534,$A$5:$A$1802,0),0)*HLOOKUP(ER$2,$H$5:$FY$1802,MATCH($A534,$A$5:$A$1802,0),0),$H$2)</f>
        <v>0</v>
      </c>
      <c r="ES534" s="166">
        <f>IFERROR(HLOOKUP(ES$1,$H$5:$FY$1802,MATCH($A534,$A$5:$A$1802,0),0)*HLOOKUP(ES$2,$H$5:$FY$1802,MATCH($A534,$A$5:$A$1802,0),0),$H$2)</f>
        <v>6988500</v>
      </c>
      <c r="ET534" s="166">
        <f>IFERROR(HLOOKUP(ET$1,$H$5:$FY$1802,MATCH($A534,$A$5:$A$1802,0),0)*HLOOKUP(ET$2,$H$5:$FY$1802,MATCH($A534,$A$5:$A$1802,0),0),$H$2)</f>
        <v>8258558</v>
      </c>
      <c r="EU534" s="166">
        <f>IFERROR(HLOOKUP(EU$1,$H$5:$FY$1802,MATCH($A534,$A$5:$A$1802,0),0)*HLOOKUP(EU$2,$H$5:$FY$1802,MATCH($A534,$A$5:$A$1802,0),0),$H$2)</f>
        <v>2079602</v>
      </c>
      <c r="EV534" s="166">
        <f>IFERROR(HLOOKUP(EV$1,$H$5:$FY$1802,MATCH($A534,$A$5:$A$1802,0),0)*HLOOKUP(EV$2,$H$5:$FY$1802,MATCH($A534,$A$5:$A$1802,0),0),$H$2)</f>
        <v>147608004</v>
      </c>
      <c r="EW534" s="166">
        <f>IFERROR(HLOOKUP(EW$1,$H$5:$FY$1802,MATCH($A534,$A$5:$A$1802,0),0)*HLOOKUP(EW$2,$H$5:$FY$1802,MATCH($A534,$A$5:$A$1802,0),0),$H$2)</f>
        <v>7631940</v>
      </c>
      <c r="EX534" s="166">
        <f>IFERROR(HLOOKUP(EX$1,$H$5:$FY$1802,MATCH($A534,$A$5:$A$1802,0),0)*HLOOKUP(EX$2,$H$5:$FY$1802,MATCH($A534,$A$5:$A$1802,0),0),$H$2)</f>
        <v>2899500</v>
      </c>
      <c r="EY534" s="166">
        <f>IFERROR(HLOOKUP(EY$1,$H$5:$FY$1802,MATCH($A534,$A$5:$A$1802,0),0)*HLOOKUP(EY$2,$H$5:$FY$1802,MATCH($A534,$A$5:$A$1802,0),0),$H$2)</f>
        <v>52202144</v>
      </c>
      <c r="EZ534" s="166">
        <f>IFERROR(HLOOKUP(EZ$1,$H$5:$FY$1802,MATCH($A534,$A$5:$A$1802,0),0)*HLOOKUP(EZ$2,$H$5:$FY$1802,MATCH($A534,$A$5:$A$1802,0),0),$H$2)</f>
        <v>4390745</v>
      </c>
      <c r="FA534" s="166">
        <f>IFERROR(HLOOKUP(FA$1,$H$5:$FY$1802,MATCH($A534,$A$5:$A$1802,0),0)*HLOOKUP(FA$2,$H$5:$FY$1802,MATCH($A534,$A$5:$A$1802,0),0),$H$2)</f>
        <v>672570</v>
      </c>
      <c r="FB534" s="166">
        <f>IFERROR(HLOOKUP(FB$1,$H$5:$FY$1802,MATCH($A534,$A$5:$A$1802,0),0)*HLOOKUP(FB$2,$H$5:$FY$1802,MATCH($A534,$A$5:$A$1802,0),0),$H$2)</f>
        <v>296670</v>
      </c>
      <c r="FC534" s="166">
        <f>IFERROR(HLOOKUP(FC$1,$H$5:$FY$1802,MATCH($A534,$A$5:$A$1802,0),0)*HLOOKUP(FC$2,$H$5:$FY$1802,MATCH($A534,$A$5:$A$1802,0),0),$H$2)</f>
        <v>559816</v>
      </c>
      <c r="FD534" s="166">
        <f>IFERROR(HLOOKUP(FD$1,$H$5:$FY$1802,MATCH($A534,$A$5:$A$1802,0),0)*HLOOKUP(FD$2,$H$5:$FY$1802,MATCH($A534,$A$5:$A$1802,0),0),$H$2)</f>
        <v>0</v>
      </c>
      <c r="FE534" s="166">
        <f>IFERROR(HLOOKUP(FE$1,$H$5:$FY$1802,MATCH($A534,$A$5:$A$1802,0),0)*HLOOKUP(FE$2,$H$5:$FY$1802,MATCH($A534,$A$5:$A$1802,0),0),$H$2)</f>
        <v>0</v>
      </c>
      <c r="FF534" s="166">
        <f>IFERROR(HLOOKUP(FF$1,$H$5:$FY$1802,MATCH($A534,$A$5:$A$1802,0),0)*HLOOKUP(FF$2,$H$5:$FY$1802,MATCH($A534,$A$5:$A$1802,0),0),$H$2)</f>
        <v>0</v>
      </c>
      <c r="FG534" s="166">
        <f>IFERROR(HLOOKUP(FG$1,$H$5:$FY$1802,MATCH($A534,$A$5:$A$1802,0),0)*HLOOKUP(FG$2,$H$5:$FY$1802,MATCH($A534,$A$5:$A$1802,0),0),$H$2)</f>
        <v>0</v>
      </c>
      <c r="FH534" s="152"/>
      <c r="FI534" s="405">
        <f t="shared" si="1110"/>
        <v>2.2700205338809036</v>
      </c>
      <c r="FJ534" s="405">
        <f t="shared" si="1110"/>
        <v>1.5962525667351128</v>
      </c>
      <c r="FK534" s="405">
        <f t="shared" si="1111"/>
        <v>2.2339972925933087</v>
      </c>
      <c r="FL534" s="405">
        <f t="shared" si="1112"/>
        <v>1.595822858247921</v>
      </c>
      <c r="FM534" s="405">
        <f t="shared" si="1113"/>
        <v>1.5958777475976353</v>
      </c>
      <c r="FN534" s="405">
        <f t="shared" si="1114"/>
        <v>1.1177558147497204</v>
      </c>
      <c r="FO534" s="405">
        <f t="shared" si="1115"/>
        <v>2.1656865490525528</v>
      </c>
      <c r="FP534" s="405">
        <f t="shared" si="1116"/>
        <v>1.1390833566694669</v>
      </c>
      <c r="FQ534" s="405">
        <f t="shared" si="1117"/>
        <v>1.8756783423778984</v>
      </c>
      <c r="FR534" s="405">
        <f t="shared" si="1118"/>
        <v>1.0720276270350271</v>
      </c>
      <c r="FS534" s="65"/>
    </row>
    <row r="535" spans="1:175" ht="10.35" customHeight="1" x14ac:dyDescent="0.2">
      <c r="A535" s="74" t="str">
        <f t="shared" si="1105"/>
        <v>2019-20OCTOBERR1F</v>
      </c>
      <c r="B535" s="163" t="str">
        <f t="shared" si="1119"/>
        <v>2019-20</v>
      </c>
      <c r="C535" s="26" t="s">
        <v>833</v>
      </c>
      <c r="D535" s="163" t="str">
        <f>INDEX($FV$16:$FW$26,MATCH($F535,$FV$16:$FV$26,0),2)</f>
        <v>Y59</v>
      </c>
      <c r="E535" s="163" t="str">
        <f>VLOOKUP($D535,$FW$8:$FX$14,2,0)</f>
        <v>South East</v>
      </c>
      <c r="F535" s="271" t="s">
        <v>852</v>
      </c>
      <c r="G535" s="271" t="s">
        <v>873</v>
      </c>
      <c r="H535" s="272">
        <v>2667</v>
      </c>
      <c r="I535" s="272">
        <v>1432</v>
      </c>
      <c r="J535" s="272">
        <v>12470</v>
      </c>
      <c r="K535" s="272">
        <v>9</v>
      </c>
      <c r="L535" s="272">
        <v>1</v>
      </c>
      <c r="M535" s="272">
        <v>9</v>
      </c>
      <c r="N535" s="272">
        <v>34</v>
      </c>
      <c r="O535" s="272">
        <v>113</v>
      </c>
      <c r="P535" s="272">
        <v>0</v>
      </c>
      <c r="Q535" s="272">
        <v>16</v>
      </c>
      <c r="R535" s="272">
        <v>1</v>
      </c>
      <c r="S535" s="272">
        <v>5</v>
      </c>
      <c r="T535" s="272">
        <v>2037</v>
      </c>
      <c r="U535" s="272">
        <v>102</v>
      </c>
      <c r="V535" s="272">
        <v>71</v>
      </c>
      <c r="W535" s="272">
        <v>894</v>
      </c>
      <c r="X535" s="272">
        <v>705</v>
      </c>
      <c r="Y535" s="272">
        <v>54</v>
      </c>
      <c r="Z535" s="272">
        <v>55966</v>
      </c>
      <c r="AA535" s="272">
        <v>549</v>
      </c>
      <c r="AB535" s="272">
        <v>971</v>
      </c>
      <c r="AC535" s="272">
        <v>52444</v>
      </c>
      <c r="AD535" s="272">
        <v>739</v>
      </c>
      <c r="AE535" s="272">
        <v>1450</v>
      </c>
      <c r="AF535" s="272">
        <v>1332302</v>
      </c>
      <c r="AG535" s="272">
        <v>1490</v>
      </c>
      <c r="AH535" s="272">
        <v>3273</v>
      </c>
      <c r="AI535" s="272">
        <v>2897244</v>
      </c>
      <c r="AJ535" s="272">
        <v>4110</v>
      </c>
      <c r="AK535" s="272">
        <v>9624</v>
      </c>
      <c r="AL535" s="272">
        <v>340121</v>
      </c>
      <c r="AM535" s="272">
        <v>6299</v>
      </c>
      <c r="AN535" s="272">
        <v>14998</v>
      </c>
      <c r="AO535" s="272">
        <v>161</v>
      </c>
      <c r="AP535" s="272">
        <v>0</v>
      </c>
      <c r="AQ535" s="272">
        <v>10</v>
      </c>
      <c r="AR535" s="272">
        <v>19</v>
      </c>
      <c r="AS535" s="272">
        <v>3</v>
      </c>
      <c r="AT535" s="272">
        <v>148</v>
      </c>
      <c r="AU535" s="272">
        <v>3</v>
      </c>
      <c r="AV535" s="272">
        <v>1250</v>
      </c>
      <c r="AW535" s="272">
        <v>22</v>
      </c>
      <c r="AX535" s="272">
        <v>604</v>
      </c>
      <c r="AY535" s="272">
        <v>1876</v>
      </c>
      <c r="AZ535" s="272">
        <v>134</v>
      </c>
      <c r="BA535" s="272">
        <v>123</v>
      </c>
      <c r="BB535" s="272">
        <v>92</v>
      </c>
      <c r="BC535" s="272">
        <v>86</v>
      </c>
      <c r="BD535" s="272">
        <v>1034</v>
      </c>
      <c r="BE535" s="272">
        <v>940</v>
      </c>
      <c r="BF535" s="272">
        <v>837</v>
      </c>
      <c r="BG535" s="272">
        <v>733</v>
      </c>
      <c r="BH535" s="272">
        <v>68</v>
      </c>
      <c r="BI535" s="272">
        <v>58</v>
      </c>
      <c r="BJ535" s="272">
        <v>1</v>
      </c>
      <c r="BK535" s="272">
        <v>341</v>
      </c>
      <c r="BL535" s="272">
        <v>341</v>
      </c>
      <c r="BM535" s="272">
        <v>341</v>
      </c>
      <c r="BN535" s="272">
        <v>0</v>
      </c>
      <c r="BO535" s="272">
        <v>0</v>
      </c>
      <c r="BP535" s="272">
        <v>0</v>
      </c>
      <c r="BQ535" s="272">
        <v>0</v>
      </c>
      <c r="BR535" s="272">
        <v>101</v>
      </c>
      <c r="BS535" s="272">
        <v>55625</v>
      </c>
      <c r="BT535" s="272">
        <v>551</v>
      </c>
      <c r="BU535" s="272">
        <v>971</v>
      </c>
      <c r="BV535" s="272">
        <v>82</v>
      </c>
      <c r="BW535" s="272">
        <v>110569</v>
      </c>
      <c r="BX535" s="272">
        <v>1348</v>
      </c>
      <c r="BY535" s="272">
        <v>3212</v>
      </c>
      <c r="BZ535" s="272">
        <v>1</v>
      </c>
      <c r="CA535" s="272">
        <v>160</v>
      </c>
      <c r="CB535" s="272">
        <v>160</v>
      </c>
      <c r="CC535" s="272">
        <v>160</v>
      </c>
      <c r="CD535" s="272">
        <v>811</v>
      </c>
      <c r="CE535" s="272">
        <v>1221573</v>
      </c>
      <c r="CF535" s="272">
        <v>1506</v>
      </c>
      <c r="CG535" s="272">
        <v>3282</v>
      </c>
      <c r="CH535" s="272">
        <v>88</v>
      </c>
      <c r="CI535" s="272">
        <v>506663</v>
      </c>
      <c r="CJ535" s="272">
        <v>5758</v>
      </c>
      <c r="CK535" s="272">
        <v>11482</v>
      </c>
      <c r="CL535" s="272">
        <v>8</v>
      </c>
      <c r="CM535" s="272">
        <v>33039</v>
      </c>
      <c r="CN535" s="272">
        <v>4130</v>
      </c>
      <c r="CO535" s="272">
        <v>5310</v>
      </c>
      <c r="CP535" s="272">
        <v>13</v>
      </c>
      <c r="CQ535" s="272">
        <v>124247</v>
      </c>
      <c r="CR535" s="272">
        <v>9557</v>
      </c>
      <c r="CS535" s="272">
        <v>18638</v>
      </c>
      <c r="CT535" s="272">
        <v>17</v>
      </c>
      <c r="CU535" s="272">
        <v>40064</v>
      </c>
      <c r="CV535" s="272">
        <v>2357</v>
      </c>
      <c r="CW535" s="272">
        <v>6338</v>
      </c>
      <c r="CX535" s="272">
        <v>8</v>
      </c>
      <c r="CY535" s="272">
        <v>1946</v>
      </c>
      <c r="CZ535" s="272">
        <v>243</v>
      </c>
      <c r="DA535" s="272">
        <v>381</v>
      </c>
      <c r="DB535" s="272">
        <v>79</v>
      </c>
      <c r="DC535" s="272">
        <v>2985</v>
      </c>
      <c r="DD535" s="272">
        <v>38</v>
      </c>
      <c r="DE535" s="272">
        <v>77</v>
      </c>
      <c r="DF535" s="272">
        <v>0</v>
      </c>
      <c r="DG535" s="272">
        <v>0</v>
      </c>
      <c r="DH535" s="272">
        <v>0</v>
      </c>
      <c r="DI535" s="272">
        <v>0</v>
      </c>
      <c r="DJ535" s="272">
        <v>0</v>
      </c>
      <c r="DK535" s="272">
        <v>1</v>
      </c>
      <c r="DL535" s="250"/>
      <c r="DM535" s="250"/>
      <c r="DN535" s="250"/>
      <c r="DO535" s="250"/>
      <c r="DP535" s="250"/>
      <c r="DQ535" s="250"/>
      <c r="DR535" s="250"/>
      <c r="DS535" s="250"/>
      <c r="DT535" s="250"/>
      <c r="DU535" s="250"/>
      <c r="DV535" s="250"/>
      <c r="DW535" s="250"/>
      <c r="DX535" s="250"/>
      <c r="DY535" s="250"/>
      <c r="DZ535" s="250"/>
      <c r="EA535" s="250"/>
      <c r="EB535" s="155"/>
      <c r="EC535" s="75">
        <f t="shared" si="1106"/>
        <v>10</v>
      </c>
      <c r="ED535" s="74">
        <f t="shared" si="1107"/>
        <v>2019</v>
      </c>
      <c r="EE535" s="165">
        <f t="shared" si="1108"/>
        <v>43739</v>
      </c>
      <c r="EF535" s="157">
        <f t="shared" si="1109"/>
        <v>31</v>
      </c>
      <c r="EG535" s="156"/>
      <c r="EH535" s="166">
        <f>IFERROR(HLOOKUP(EH$1,$H$5:$FY$1802,MATCH($A535,$A$5:$A$1802,0),0)*HLOOKUP(EH$2,$H$5:$FY$1802,MATCH($A535,$A$5:$A$1802,0),0),$H$2)</f>
        <v>1432</v>
      </c>
      <c r="EI535" s="166">
        <f>IFERROR(HLOOKUP(EI$1,$H$5:$FY$1802,MATCH($A535,$A$5:$A$1802,0),0)*HLOOKUP(EI$2,$H$5:$FY$1802,MATCH($A535,$A$5:$A$1802,0),0),$H$2)</f>
        <v>12888</v>
      </c>
      <c r="EJ535" s="166">
        <f>IFERROR(HLOOKUP(EJ$1,$H$5:$FY$1802,MATCH($A535,$A$5:$A$1802,0),0)*HLOOKUP(EJ$2,$H$5:$FY$1802,MATCH($A535,$A$5:$A$1802,0),0),$H$2)</f>
        <v>48688</v>
      </c>
      <c r="EK535" s="166">
        <f>IFERROR(HLOOKUP(EK$1,$H$5:$FY$1802,MATCH($A535,$A$5:$A$1802,0),0)*HLOOKUP(EK$2,$H$5:$FY$1802,MATCH($A535,$A$5:$A$1802,0),0),$H$2)</f>
        <v>161816</v>
      </c>
      <c r="EL535" s="166">
        <f>IFERROR(HLOOKUP(EL$1,$H$5:$FY$1802,MATCH($A535,$A$5:$A$1802,0),0)*HLOOKUP(EL$2,$H$5:$FY$1802,MATCH($A535,$A$5:$A$1802,0),0),$H$2)</f>
        <v>99042</v>
      </c>
      <c r="EM535" s="166">
        <f>IFERROR(HLOOKUP(EM$1,$H$5:$FY$1802,MATCH($A535,$A$5:$A$1802,0),0)*HLOOKUP(EM$2,$H$5:$FY$1802,MATCH($A535,$A$5:$A$1802,0),0),$H$2)</f>
        <v>102950</v>
      </c>
      <c r="EN535" s="166">
        <f>IFERROR(HLOOKUP(EN$1,$H$5:$FY$1802,MATCH($A535,$A$5:$A$1802,0),0)*HLOOKUP(EN$2,$H$5:$FY$1802,MATCH($A535,$A$5:$A$1802,0),0),$H$2)</f>
        <v>2926062</v>
      </c>
      <c r="EO535" s="166">
        <f>IFERROR(HLOOKUP(EO$1,$H$5:$FY$1802,MATCH($A535,$A$5:$A$1802,0),0)*HLOOKUP(EO$2,$H$5:$FY$1802,MATCH($A535,$A$5:$A$1802,0),0),$H$2)</f>
        <v>6784920</v>
      </c>
      <c r="EP535" s="166">
        <f>IFERROR(HLOOKUP(EP$1,$H$5:$FY$1802,MATCH($A535,$A$5:$A$1802,0),0)*HLOOKUP(EP$2,$H$5:$FY$1802,MATCH($A535,$A$5:$A$1802,0),0),$H$2)</f>
        <v>809892</v>
      </c>
      <c r="EQ535" s="166">
        <f>IFERROR(HLOOKUP(EQ$1,$H$5:$FY$1802,MATCH($A535,$A$5:$A$1802,0),0)*HLOOKUP(EQ$2,$H$5:$FY$1802,MATCH($A535,$A$5:$A$1802,0),0),$H$2)</f>
        <v>341</v>
      </c>
      <c r="ER535" s="166">
        <f>IFERROR(HLOOKUP(ER$1,$H$5:$FY$1802,MATCH($A535,$A$5:$A$1802,0),0)*HLOOKUP(ER$2,$H$5:$FY$1802,MATCH($A535,$A$5:$A$1802,0),0),$H$2)</f>
        <v>0</v>
      </c>
      <c r="ES535" s="166">
        <f>IFERROR(HLOOKUP(ES$1,$H$5:$FY$1802,MATCH($A535,$A$5:$A$1802,0),0)*HLOOKUP(ES$2,$H$5:$FY$1802,MATCH($A535,$A$5:$A$1802,0),0),$H$2)</f>
        <v>98071</v>
      </c>
      <c r="ET535" s="166">
        <f>IFERROR(HLOOKUP(ET$1,$H$5:$FY$1802,MATCH($A535,$A$5:$A$1802,0),0)*HLOOKUP(ET$2,$H$5:$FY$1802,MATCH($A535,$A$5:$A$1802,0),0),$H$2)</f>
        <v>263384</v>
      </c>
      <c r="EU535" s="166">
        <f>IFERROR(HLOOKUP(EU$1,$H$5:$FY$1802,MATCH($A535,$A$5:$A$1802,0),0)*HLOOKUP(EU$2,$H$5:$FY$1802,MATCH($A535,$A$5:$A$1802,0),0),$H$2)</f>
        <v>160</v>
      </c>
      <c r="EV535" s="166">
        <f>IFERROR(HLOOKUP(EV$1,$H$5:$FY$1802,MATCH($A535,$A$5:$A$1802,0),0)*HLOOKUP(EV$2,$H$5:$FY$1802,MATCH($A535,$A$5:$A$1802,0),0),$H$2)</f>
        <v>2661702</v>
      </c>
      <c r="EW535" s="166">
        <f>IFERROR(HLOOKUP(EW$1,$H$5:$FY$1802,MATCH($A535,$A$5:$A$1802,0),0)*HLOOKUP(EW$2,$H$5:$FY$1802,MATCH($A535,$A$5:$A$1802,0),0),$H$2)</f>
        <v>1010416</v>
      </c>
      <c r="EX535" s="166">
        <f>IFERROR(HLOOKUP(EX$1,$H$5:$FY$1802,MATCH($A535,$A$5:$A$1802,0),0)*HLOOKUP(EX$2,$H$5:$FY$1802,MATCH($A535,$A$5:$A$1802,0),0),$H$2)</f>
        <v>42480</v>
      </c>
      <c r="EY535" s="166">
        <f>IFERROR(HLOOKUP(EY$1,$H$5:$FY$1802,MATCH($A535,$A$5:$A$1802,0),0)*HLOOKUP(EY$2,$H$5:$FY$1802,MATCH($A535,$A$5:$A$1802,0),0),$H$2)</f>
        <v>242294</v>
      </c>
      <c r="EZ535" s="166">
        <f>IFERROR(HLOOKUP(EZ$1,$H$5:$FY$1802,MATCH($A535,$A$5:$A$1802,0),0)*HLOOKUP(EZ$2,$H$5:$FY$1802,MATCH($A535,$A$5:$A$1802,0),0),$H$2)</f>
        <v>107746</v>
      </c>
      <c r="FA535" s="166">
        <f>IFERROR(HLOOKUP(FA$1,$H$5:$FY$1802,MATCH($A535,$A$5:$A$1802,0),0)*HLOOKUP(FA$2,$H$5:$FY$1802,MATCH($A535,$A$5:$A$1802,0),0),$H$2)</f>
        <v>0</v>
      </c>
      <c r="FB535" s="166">
        <f>IFERROR(HLOOKUP(FB$1,$H$5:$FY$1802,MATCH($A535,$A$5:$A$1802,0),0)*HLOOKUP(FB$2,$H$5:$FY$1802,MATCH($A535,$A$5:$A$1802,0),0),$H$2)</f>
        <v>3048</v>
      </c>
      <c r="FC535" s="166">
        <f>IFERROR(HLOOKUP(FC$1,$H$5:$FY$1802,MATCH($A535,$A$5:$A$1802,0),0)*HLOOKUP(FC$2,$H$5:$FY$1802,MATCH($A535,$A$5:$A$1802,0),0),$H$2)</f>
        <v>6083</v>
      </c>
      <c r="FD535" s="166">
        <f>IFERROR(HLOOKUP(FD$1,$H$5:$FY$1802,MATCH($A535,$A$5:$A$1802,0),0)*HLOOKUP(FD$2,$H$5:$FY$1802,MATCH($A535,$A$5:$A$1802,0),0),$H$2)</f>
        <v>0</v>
      </c>
      <c r="FE535" s="166">
        <f>IFERROR(HLOOKUP(FE$1,$H$5:$FY$1802,MATCH($A535,$A$5:$A$1802,0),0)*HLOOKUP(FE$2,$H$5:$FY$1802,MATCH($A535,$A$5:$A$1802,0),0),$H$2)</f>
        <v>0</v>
      </c>
      <c r="FF535" s="166">
        <f>IFERROR(HLOOKUP(FF$1,$H$5:$FY$1802,MATCH($A535,$A$5:$A$1802,0),0)*HLOOKUP(FF$2,$H$5:$FY$1802,MATCH($A535,$A$5:$A$1802,0),0),$H$2)</f>
        <v>0</v>
      </c>
      <c r="FG535" s="166">
        <f>IFERROR(HLOOKUP(FG$1,$H$5:$FY$1802,MATCH($A535,$A$5:$A$1802,0),0)*HLOOKUP(FG$2,$H$5:$FY$1802,MATCH($A535,$A$5:$A$1802,0),0),$H$2)</f>
        <v>0</v>
      </c>
      <c r="FH535" s="152"/>
      <c r="FI535" s="405">
        <f t="shared" si="1110"/>
        <v>1.3137254901960784</v>
      </c>
      <c r="FJ535" s="405">
        <f t="shared" si="1110"/>
        <v>1.2058823529411764</v>
      </c>
      <c r="FK535" s="405">
        <f t="shared" si="1111"/>
        <v>1.295774647887324</v>
      </c>
      <c r="FL535" s="405">
        <f t="shared" si="1112"/>
        <v>1.2112676056338028</v>
      </c>
      <c r="FM535" s="405">
        <f t="shared" si="1113"/>
        <v>1.1565995525727069</v>
      </c>
      <c r="FN535" s="405">
        <f t="shared" si="1114"/>
        <v>1.051454138702461</v>
      </c>
      <c r="FO535" s="405">
        <f t="shared" si="1115"/>
        <v>1.1872340425531915</v>
      </c>
      <c r="FP535" s="405">
        <f t="shared" si="1116"/>
        <v>1.0397163120567376</v>
      </c>
      <c r="FQ535" s="405">
        <f t="shared" si="1117"/>
        <v>1.2592592592592593</v>
      </c>
      <c r="FR535" s="405">
        <f t="shared" si="1118"/>
        <v>1.0740740740740742</v>
      </c>
      <c r="FS535" s="65"/>
    </row>
    <row r="536" spans="1:175" ht="10.35" customHeight="1" x14ac:dyDescent="0.2">
      <c r="A536" s="180" t="str">
        <f t="shared" si="1105"/>
        <v>2019-20OCTOBERRRU</v>
      </c>
      <c r="B536" s="182" t="str">
        <f t="shared" si="1119"/>
        <v>2019-20</v>
      </c>
      <c r="C536" s="181" t="s">
        <v>833</v>
      </c>
      <c r="D536" s="182" t="str">
        <f>INDEX($FV$16:$FW$26,MATCH($F536,$FV$16:$FV$26,0),2)</f>
        <v>Y56</v>
      </c>
      <c r="E536" s="182" t="str">
        <f>VLOOKUP($D536,$FW$8:$FX$14,2,0)</f>
        <v>London</v>
      </c>
      <c r="F536" s="273" t="s">
        <v>855</v>
      </c>
      <c r="G536" s="277" t="s">
        <v>874</v>
      </c>
      <c r="H536" s="278">
        <v>170140</v>
      </c>
      <c r="I536" s="278">
        <v>135928</v>
      </c>
      <c r="J536" s="278">
        <v>3691655</v>
      </c>
      <c r="K536" s="278">
        <v>27</v>
      </c>
      <c r="L536" s="278">
        <v>0</v>
      </c>
      <c r="M536" s="278">
        <v>107</v>
      </c>
      <c r="N536" s="278">
        <v>168</v>
      </c>
      <c r="O536" s="278">
        <v>269</v>
      </c>
      <c r="P536" s="278">
        <v>0</v>
      </c>
      <c r="Q536" s="278">
        <v>363</v>
      </c>
      <c r="R536" s="278">
        <v>0</v>
      </c>
      <c r="S536" s="278">
        <v>1350</v>
      </c>
      <c r="T536" s="278">
        <v>107606</v>
      </c>
      <c r="U536" s="278">
        <v>9487</v>
      </c>
      <c r="V536" s="278">
        <v>7037</v>
      </c>
      <c r="W536" s="278">
        <v>61297</v>
      </c>
      <c r="X536" s="278">
        <v>22771</v>
      </c>
      <c r="Y536" s="278">
        <v>2015</v>
      </c>
      <c r="Z536" s="278">
        <v>3902222</v>
      </c>
      <c r="AA536" s="278">
        <v>411</v>
      </c>
      <c r="AB536" s="278">
        <v>690</v>
      </c>
      <c r="AC536" s="278">
        <v>4618336</v>
      </c>
      <c r="AD536" s="278">
        <v>656</v>
      </c>
      <c r="AE536" s="278">
        <v>1143</v>
      </c>
      <c r="AF536" s="278">
        <v>69482395</v>
      </c>
      <c r="AG536" s="278">
        <v>1134</v>
      </c>
      <c r="AH536" s="278">
        <v>2277</v>
      </c>
      <c r="AI536" s="278">
        <v>82566506</v>
      </c>
      <c r="AJ536" s="278">
        <v>3626</v>
      </c>
      <c r="AK536" s="278">
        <v>8600</v>
      </c>
      <c r="AL536" s="278">
        <v>9415345</v>
      </c>
      <c r="AM536" s="278">
        <v>4673</v>
      </c>
      <c r="AN536" s="278">
        <v>10590</v>
      </c>
      <c r="AO536" s="278">
        <v>7247</v>
      </c>
      <c r="AP536" s="278">
        <v>175</v>
      </c>
      <c r="AQ536" s="278">
        <v>733</v>
      </c>
      <c r="AR536" s="278">
        <v>2469</v>
      </c>
      <c r="AS536" s="278">
        <v>202</v>
      </c>
      <c r="AT536" s="278">
        <v>6137</v>
      </c>
      <c r="AU536" s="278">
        <v>0</v>
      </c>
      <c r="AV536" s="278">
        <v>65113</v>
      </c>
      <c r="AW536" s="278">
        <v>6763</v>
      </c>
      <c r="AX536" s="278">
        <v>28483</v>
      </c>
      <c r="AY536" s="278">
        <v>100359</v>
      </c>
      <c r="AZ536" s="278">
        <v>25101</v>
      </c>
      <c r="BA536" s="278">
        <v>19356</v>
      </c>
      <c r="BB536" s="278">
        <v>18345</v>
      </c>
      <c r="BC536" s="278">
        <v>14415</v>
      </c>
      <c r="BD536" s="278">
        <v>91833</v>
      </c>
      <c r="BE536" s="278">
        <v>68905</v>
      </c>
      <c r="BF536" s="278">
        <v>36508</v>
      </c>
      <c r="BG536" s="278">
        <v>25580</v>
      </c>
      <c r="BH536" s="278">
        <v>2694</v>
      </c>
      <c r="BI536" s="278">
        <v>2130</v>
      </c>
      <c r="BJ536" s="278">
        <v>47</v>
      </c>
      <c r="BK536" s="278">
        <v>23130</v>
      </c>
      <c r="BL536" s="278">
        <v>492</v>
      </c>
      <c r="BM536" s="278">
        <v>957</v>
      </c>
      <c r="BN536" s="278">
        <v>15</v>
      </c>
      <c r="BO536" s="278">
        <v>8946</v>
      </c>
      <c r="BP536" s="278">
        <v>596</v>
      </c>
      <c r="BQ536" s="278">
        <v>1067</v>
      </c>
      <c r="BR536" s="278">
        <v>9425</v>
      </c>
      <c r="BS536" s="278">
        <v>3870146</v>
      </c>
      <c r="BT536" s="278">
        <v>411</v>
      </c>
      <c r="BU536" s="278">
        <v>688</v>
      </c>
      <c r="BV536" s="278">
        <v>3712</v>
      </c>
      <c r="BW536" s="278">
        <v>4210344</v>
      </c>
      <c r="BX536" s="278">
        <v>1134</v>
      </c>
      <c r="BY536" s="278">
        <v>2209</v>
      </c>
      <c r="BZ536" s="278">
        <v>1061</v>
      </c>
      <c r="CA536" s="278">
        <v>1101811</v>
      </c>
      <c r="CB536" s="278">
        <v>1038</v>
      </c>
      <c r="CC536" s="278">
        <v>2267</v>
      </c>
      <c r="CD536" s="278">
        <v>56524</v>
      </c>
      <c r="CE536" s="278">
        <v>64170240</v>
      </c>
      <c r="CF536" s="278">
        <v>1135</v>
      </c>
      <c r="CG536" s="278">
        <v>2284</v>
      </c>
      <c r="CH536" s="278">
        <v>1535</v>
      </c>
      <c r="CI536" s="278">
        <v>8596601</v>
      </c>
      <c r="CJ536" s="278">
        <v>5600</v>
      </c>
      <c r="CK536" s="278">
        <v>10489</v>
      </c>
      <c r="CL536" s="278">
        <v>319</v>
      </c>
      <c r="CM536" s="278">
        <v>1575287</v>
      </c>
      <c r="CN536" s="278">
        <v>4938</v>
      </c>
      <c r="CO536" s="278">
        <v>12289</v>
      </c>
      <c r="CP536" s="278">
        <v>1407</v>
      </c>
      <c r="CQ536" s="278">
        <v>11517267</v>
      </c>
      <c r="CR536" s="278">
        <v>8186</v>
      </c>
      <c r="CS536" s="278">
        <v>15236</v>
      </c>
      <c r="CT536" s="278">
        <v>109</v>
      </c>
      <c r="CU536" s="278">
        <v>1093910</v>
      </c>
      <c r="CV536" s="278">
        <v>10036</v>
      </c>
      <c r="CW536" s="278">
        <v>19169</v>
      </c>
      <c r="CX536" s="278">
        <v>608</v>
      </c>
      <c r="CY536" s="278">
        <v>188418</v>
      </c>
      <c r="CZ536" s="278">
        <v>310</v>
      </c>
      <c r="DA536" s="278">
        <v>524</v>
      </c>
      <c r="DB536" s="278">
        <v>4787</v>
      </c>
      <c r="DC536" s="278">
        <v>423452</v>
      </c>
      <c r="DD536" s="278">
        <v>88</v>
      </c>
      <c r="DE536" s="278">
        <v>202</v>
      </c>
      <c r="DF536" s="278">
        <v>157</v>
      </c>
      <c r="DG536" s="278">
        <v>351214</v>
      </c>
      <c r="DH536" s="278">
        <v>2237</v>
      </c>
      <c r="DI536" s="278">
        <v>4971</v>
      </c>
      <c r="DJ536" s="278">
        <v>141</v>
      </c>
      <c r="DK536" s="278">
        <v>0</v>
      </c>
      <c r="DL536" s="264"/>
      <c r="DM536" s="264"/>
      <c r="DN536" s="264"/>
      <c r="DO536" s="264"/>
      <c r="DP536" s="264"/>
      <c r="DQ536" s="264"/>
      <c r="DR536" s="264"/>
      <c r="DS536" s="264"/>
      <c r="DT536" s="264"/>
      <c r="DU536" s="264"/>
      <c r="DV536" s="264"/>
      <c r="DW536" s="264"/>
      <c r="DX536" s="264"/>
      <c r="DY536" s="264"/>
      <c r="DZ536" s="264"/>
      <c r="EA536" s="264"/>
      <c r="EB536" s="265"/>
      <c r="EC536" s="266">
        <f t="shared" si="1106"/>
        <v>10</v>
      </c>
      <c r="ED536" s="180">
        <f t="shared" si="1107"/>
        <v>2019</v>
      </c>
      <c r="EE536" s="185">
        <f t="shared" si="1108"/>
        <v>43739</v>
      </c>
      <c r="EF536" s="186">
        <f t="shared" si="1109"/>
        <v>31</v>
      </c>
      <c r="EG536" s="187"/>
      <c r="EH536" s="188">
        <f>IFERROR(HLOOKUP(EH$1,$H$5:$FY$1802,MATCH($A536,$A$5:$A$1802,0),0)*HLOOKUP(EH$2,$H$5:$FY$1802,MATCH($A536,$A$5:$A$1802,0),0),$H$2)</f>
        <v>0</v>
      </c>
      <c r="EI536" s="188">
        <f>IFERROR(HLOOKUP(EI$1,$H$5:$FY$1802,MATCH($A536,$A$5:$A$1802,0),0)*HLOOKUP(EI$2,$H$5:$FY$1802,MATCH($A536,$A$5:$A$1802,0),0),$H$2)</f>
        <v>14544296</v>
      </c>
      <c r="EJ536" s="188">
        <f>IFERROR(HLOOKUP(EJ$1,$H$5:$FY$1802,MATCH($A536,$A$5:$A$1802,0),0)*HLOOKUP(EJ$2,$H$5:$FY$1802,MATCH($A536,$A$5:$A$1802,0),0),$H$2)</f>
        <v>22835904</v>
      </c>
      <c r="EK536" s="188">
        <f>IFERROR(HLOOKUP(EK$1,$H$5:$FY$1802,MATCH($A536,$A$5:$A$1802,0),0)*HLOOKUP(EK$2,$H$5:$FY$1802,MATCH($A536,$A$5:$A$1802,0),0),$H$2)</f>
        <v>36564632</v>
      </c>
      <c r="EL536" s="188">
        <f>IFERROR(HLOOKUP(EL$1,$H$5:$FY$1802,MATCH($A536,$A$5:$A$1802,0),0)*HLOOKUP(EL$2,$H$5:$FY$1802,MATCH($A536,$A$5:$A$1802,0),0),$H$2)</f>
        <v>6546030</v>
      </c>
      <c r="EM536" s="188">
        <f>IFERROR(HLOOKUP(EM$1,$H$5:$FY$1802,MATCH($A536,$A$5:$A$1802,0),0)*HLOOKUP(EM$2,$H$5:$FY$1802,MATCH($A536,$A$5:$A$1802,0),0),$H$2)</f>
        <v>8043291</v>
      </c>
      <c r="EN536" s="188">
        <f>IFERROR(HLOOKUP(EN$1,$H$5:$FY$1802,MATCH($A536,$A$5:$A$1802,0),0)*HLOOKUP(EN$2,$H$5:$FY$1802,MATCH($A536,$A$5:$A$1802,0),0),$H$2)</f>
        <v>139573269</v>
      </c>
      <c r="EO536" s="188">
        <f>IFERROR(HLOOKUP(EO$1,$H$5:$FY$1802,MATCH($A536,$A$5:$A$1802,0),0)*HLOOKUP(EO$2,$H$5:$FY$1802,MATCH($A536,$A$5:$A$1802,0),0),$H$2)</f>
        <v>195830600</v>
      </c>
      <c r="EP536" s="188">
        <f>IFERROR(HLOOKUP(EP$1,$H$5:$FY$1802,MATCH($A536,$A$5:$A$1802,0),0)*HLOOKUP(EP$2,$H$5:$FY$1802,MATCH($A536,$A$5:$A$1802,0),0),$H$2)</f>
        <v>21338850</v>
      </c>
      <c r="EQ536" s="188">
        <f>IFERROR(HLOOKUP(EQ$1,$H$5:$FY$1802,MATCH($A536,$A$5:$A$1802,0),0)*HLOOKUP(EQ$2,$H$5:$FY$1802,MATCH($A536,$A$5:$A$1802,0),0),$H$2)</f>
        <v>44979</v>
      </c>
      <c r="ER536" s="188">
        <f>IFERROR(HLOOKUP(ER$1,$H$5:$FY$1802,MATCH($A536,$A$5:$A$1802,0),0)*HLOOKUP(ER$2,$H$5:$FY$1802,MATCH($A536,$A$5:$A$1802,0),0),$H$2)</f>
        <v>16005</v>
      </c>
      <c r="ES536" s="188">
        <f>IFERROR(HLOOKUP(ES$1,$H$5:$FY$1802,MATCH($A536,$A$5:$A$1802,0),0)*HLOOKUP(ES$2,$H$5:$FY$1802,MATCH($A536,$A$5:$A$1802,0),0),$H$2)</f>
        <v>6484400</v>
      </c>
      <c r="ET536" s="188">
        <f>IFERROR(HLOOKUP(ET$1,$H$5:$FY$1802,MATCH($A536,$A$5:$A$1802,0),0)*HLOOKUP(ET$2,$H$5:$FY$1802,MATCH($A536,$A$5:$A$1802,0),0),$H$2)</f>
        <v>8199808</v>
      </c>
      <c r="EU536" s="188">
        <f>IFERROR(HLOOKUP(EU$1,$H$5:$FY$1802,MATCH($A536,$A$5:$A$1802,0),0)*HLOOKUP(EU$2,$H$5:$FY$1802,MATCH($A536,$A$5:$A$1802,0),0),$H$2)</f>
        <v>2405287</v>
      </c>
      <c r="EV536" s="188">
        <f>IFERROR(HLOOKUP(EV$1,$H$5:$FY$1802,MATCH($A536,$A$5:$A$1802,0),0)*HLOOKUP(EV$2,$H$5:$FY$1802,MATCH($A536,$A$5:$A$1802,0),0),$H$2)</f>
        <v>129100816</v>
      </c>
      <c r="EW536" s="188">
        <f>IFERROR(HLOOKUP(EW$1,$H$5:$FY$1802,MATCH($A536,$A$5:$A$1802,0),0)*HLOOKUP(EW$2,$H$5:$FY$1802,MATCH($A536,$A$5:$A$1802,0),0),$H$2)</f>
        <v>16100615</v>
      </c>
      <c r="EX536" s="188">
        <f>IFERROR(HLOOKUP(EX$1,$H$5:$FY$1802,MATCH($A536,$A$5:$A$1802,0),0)*HLOOKUP(EX$2,$H$5:$FY$1802,MATCH($A536,$A$5:$A$1802,0),0),$H$2)</f>
        <v>3920191</v>
      </c>
      <c r="EY536" s="188">
        <f>IFERROR(HLOOKUP(EY$1,$H$5:$FY$1802,MATCH($A536,$A$5:$A$1802,0),0)*HLOOKUP(EY$2,$H$5:$FY$1802,MATCH($A536,$A$5:$A$1802,0),0),$H$2)</f>
        <v>21437052</v>
      </c>
      <c r="EZ536" s="188">
        <f>IFERROR(HLOOKUP(EZ$1,$H$5:$FY$1802,MATCH($A536,$A$5:$A$1802,0),0)*HLOOKUP(EZ$2,$H$5:$FY$1802,MATCH($A536,$A$5:$A$1802,0),0),$H$2)</f>
        <v>2089421</v>
      </c>
      <c r="FA536" s="188">
        <f>IFERROR(HLOOKUP(FA$1,$H$5:$FY$1802,MATCH($A536,$A$5:$A$1802,0),0)*HLOOKUP(FA$2,$H$5:$FY$1802,MATCH($A536,$A$5:$A$1802,0),0),$H$2)</f>
        <v>780447</v>
      </c>
      <c r="FB536" s="188">
        <f>IFERROR(HLOOKUP(FB$1,$H$5:$FY$1802,MATCH($A536,$A$5:$A$1802,0),0)*HLOOKUP(FB$2,$H$5:$FY$1802,MATCH($A536,$A$5:$A$1802,0),0),$H$2)</f>
        <v>318592</v>
      </c>
      <c r="FC536" s="188">
        <f>IFERROR(HLOOKUP(FC$1,$H$5:$FY$1802,MATCH($A536,$A$5:$A$1802,0),0)*HLOOKUP(FC$2,$H$5:$FY$1802,MATCH($A536,$A$5:$A$1802,0),0),$H$2)</f>
        <v>966974</v>
      </c>
      <c r="FD536" s="188">
        <f>IFERROR(HLOOKUP(FD$1,$H$5:$FY$1802,MATCH($A536,$A$5:$A$1802,0),0)*HLOOKUP(FD$2,$H$5:$FY$1802,MATCH($A536,$A$5:$A$1802,0),0),$H$2)</f>
        <v>0</v>
      </c>
      <c r="FE536" s="188">
        <f>IFERROR(HLOOKUP(FE$1,$H$5:$FY$1802,MATCH($A536,$A$5:$A$1802,0),0)*HLOOKUP(FE$2,$H$5:$FY$1802,MATCH($A536,$A$5:$A$1802,0),0),$H$2)</f>
        <v>0</v>
      </c>
      <c r="FF536" s="188">
        <f>IFERROR(HLOOKUP(FF$1,$H$5:$FY$1802,MATCH($A536,$A$5:$A$1802,0),0)*HLOOKUP(FF$2,$H$5:$FY$1802,MATCH($A536,$A$5:$A$1802,0),0),$H$2)</f>
        <v>0</v>
      </c>
      <c r="FG536" s="188">
        <f>IFERROR(HLOOKUP(FG$1,$H$5:$FY$1802,MATCH($A536,$A$5:$A$1802,0),0)*HLOOKUP(FG$2,$H$5:$FY$1802,MATCH($A536,$A$5:$A$1802,0),0),$H$2)</f>
        <v>0</v>
      </c>
      <c r="FH536" s="189"/>
      <c r="FI536" s="406">
        <f t="shared" si="1110"/>
        <v>2.6458311373458416</v>
      </c>
      <c r="FJ536" s="406">
        <f t="shared" si="1110"/>
        <v>2.0402656266469905</v>
      </c>
      <c r="FK536" s="406">
        <f t="shared" si="1111"/>
        <v>2.6069347733409125</v>
      </c>
      <c r="FL536" s="406">
        <f t="shared" si="1112"/>
        <v>2.0484581497797358</v>
      </c>
      <c r="FM536" s="406">
        <f t="shared" si="1113"/>
        <v>1.4981646736381879</v>
      </c>
      <c r="FN536" s="406">
        <f t="shared" si="1114"/>
        <v>1.124117004094817</v>
      </c>
      <c r="FO536" s="406">
        <f t="shared" si="1115"/>
        <v>1.6032673136884634</v>
      </c>
      <c r="FP536" s="406">
        <f t="shared" si="1116"/>
        <v>1.1233586579421193</v>
      </c>
      <c r="FQ536" s="406">
        <f t="shared" si="1117"/>
        <v>1.3369727047146402</v>
      </c>
      <c r="FR536" s="406">
        <f t="shared" si="1118"/>
        <v>1.0570719602977667</v>
      </c>
      <c r="FS536" s="410"/>
    </row>
    <row r="537" spans="1:175" ht="10.35" customHeight="1" x14ac:dyDescent="0.2">
      <c r="A537" s="74" t="str">
        <f t="shared" si="1105"/>
        <v>2019-20OCTOBERRX6</v>
      </c>
      <c r="B537" s="163" t="str">
        <f t="shared" si="1119"/>
        <v>2019-20</v>
      </c>
      <c r="C537" s="26" t="s">
        <v>833</v>
      </c>
      <c r="D537" s="163" t="str">
        <f>INDEX($FV$16:$FW$26,MATCH($F537,$FV$16:$FV$26,0),2)</f>
        <v>Y63</v>
      </c>
      <c r="E537" s="163" t="str">
        <f>VLOOKUP($D537,$FW$8:$FX$14,2,0)</f>
        <v>North East and Yorkshire</v>
      </c>
      <c r="F537" s="271" t="s">
        <v>857</v>
      </c>
      <c r="G537" s="271" t="s">
        <v>875</v>
      </c>
      <c r="H537" s="272">
        <v>50289</v>
      </c>
      <c r="I537" s="272">
        <v>34551</v>
      </c>
      <c r="J537" s="272">
        <v>187305</v>
      </c>
      <c r="K537" s="272">
        <v>5</v>
      </c>
      <c r="L537" s="272">
        <v>1</v>
      </c>
      <c r="M537" s="272">
        <v>13</v>
      </c>
      <c r="N537" s="272">
        <v>22</v>
      </c>
      <c r="O537" s="272">
        <v>44</v>
      </c>
      <c r="P537" s="272">
        <v>0</v>
      </c>
      <c r="Q537" s="272">
        <v>227</v>
      </c>
      <c r="R537" s="272">
        <v>2466</v>
      </c>
      <c r="S537" s="272">
        <v>10</v>
      </c>
      <c r="T537" s="272">
        <v>35936</v>
      </c>
      <c r="U537" s="272">
        <v>2972</v>
      </c>
      <c r="V537" s="272">
        <v>2007</v>
      </c>
      <c r="W537" s="272">
        <v>20987</v>
      </c>
      <c r="X537" s="272">
        <v>6555</v>
      </c>
      <c r="Y537" s="272">
        <v>400</v>
      </c>
      <c r="Z537" s="272">
        <v>1188457</v>
      </c>
      <c r="AA537" s="272">
        <v>400</v>
      </c>
      <c r="AB537" s="272">
        <v>685</v>
      </c>
      <c r="AC537" s="272">
        <v>959159</v>
      </c>
      <c r="AD537" s="272">
        <v>478</v>
      </c>
      <c r="AE537" s="272">
        <v>834</v>
      </c>
      <c r="AF537" s="272">
        <v>40646914</v>
      </c>
      <c r="AG537" s="272">
        <v>1937</v>
      </c>
      <c r="AH537" s="272">
        <v>3970</v>
      </c>
      <c r="AI537" s="272">
        <v>43002658</v>
      </c>
      <c r="AJ537" s="272">
        <v>6560</v>
      </c>
      <c r="AK537" s="272">
        <v>16118</v>
      </c>
      <c r="AL537" s="272">
        <v>1948917</v>
      </c>
      <c r="AM537" s="272">
        <v>4872</v>
      </c>
      <c r="AN537" s="272">
        <v>11818</v>
      </c>
      <c r="AO537" s="272">
        <v>1962</v>
      </c>
      <c r="AP537" s="272">
        <v>59</v>
      </c>
      <c r="AQ537" s="272">
        <v>333</v>
      </c>
      <c r="AR537" s="272">
        <v>3005</v>
      </c>
      <c r="AS537" s="272">
        <v>138</v>
      </c>
      <c r="AT537" s="272">
        <v>1432</v>
      </c>
      <c r="AU537" s="272">
        <v>0</v>
      </c>
      <c r="AV537" s="272">
        <v>20981</v>
      </c>
      <c r="AW537" s="272">
        <v>3740</v>
      </c>
      <c r="AX537" s="272">
        <v>9253</v>
      </c>
      <c r="AY537" s="272">
        <v>33974</v>
      </c>
      <c r="AZ537" s="272">
        <v>5454</v>
      </c>
      <c r="BA537" s="272">
        <v>4454</v>
      </c>
      <c r="BB537" s="272">
        <v>3644</v>
      </c>
      <c r="BC537" s="272">
        <v>3031</v>
      </c>
      <c r="BD537" s="272">
        <v>26200</v>
      </c>
      <c r="BE537" s="272">
        <v>22315</v>
      </c>
      <c r="BF537" s="272">
        <v>10013</v>
      </c>
      <c r="BG537" s="272">
        <v>6855</v>
      </c>
      <c r="BH537" s="272">
        <v>621</v>
      </c>
      <c r="BI537" s="272">
        <v>386</v>
      </c>
      <c r="BJ537" s="272">
        <v>96</v>
      </c>
      <c r="BK537" s="272">
        <v>46710</v>
      </c>
      <c r="BL537" s="272">
        <v>487</v>
      </c>
      <c r="BM537" s="272">
        <v>812</v>
      </c>
      <c r="BN537" s="272">
        <v>72</v>
      </c>
      <c r="BO537" s="272">
        <v>29962</v>
      </c>
      <c r="BP537" s="272">
        <v>416</v>
      </c>
      <c r="BQ537" s="272">
        <v>774</v>
      </c>
      <c r="BR537" s="272">
        <v>2804</v>
      </c>
      <c r="BS537" s="272">
        <v>1111785</v>
      </c>
      <c r="BT537" s="272">
        <v>396</v>
      </c>
      <c r="BU537" s="272">
        <v>682</v>
      </c>
      <c r="BV537" s="272">
        <v>3071</v>
      </c>
      <c r="BW537" s="272">
        <v>6149713</v>
      </c>
      <c r="BX537" s="272">
        <v>2003</v>
      </c>
      <c r="BY537" s="272">
        <v>3977</v>
      </c>
      <c r="BZ537" s="272">
        <v>627</v>
      </c>
      <c r="CA537" s="272">
        <v>1212861</v>
      </c>
      <c r="CB537" s="272">
        <v>1934</v>
      </c>
      <c r="CC537" s="272">
        <v>4023</v>
      </c>
      <c r="CD537" s="272">
        <v>17289</v>
      </c>
      <c r="CE537" s="272">
        <v>33284340</v>
      </c>
      <c r="CF537" s="272">
        <v>1925</v>
      </c>
      <c r="CG537" s="272">
        <v>3967</v>
      </c>
      <c r="CH537" s="272">
        <v>1260</v>
      </c>
      <c r="CI537" s="272">
        <v>8519568</v>
      </c>
      <c r="CJ537" s="272">
        <v>6762</v>
      </c>
      <c r="CK537" s="272">
        <v>13365</v>
      </c>
      <c r="CL537" s="272">
        <v>529</v>
      </c>
      <c r="CM537" s="272">
        <v>4326188</v>
      </c>
      <c r="CN537" s="272">
        <v>8178</v>
      </c>
      <c r="CO537" s="272">
        <v>17094</v>
      </c>
      <c r="CP537" s="272">
        <v>1036</v>
      </c>
      <c r="CQ537" s="272">
        <v>9890565</v>
      </c>
      <c r="CR537" s="272">
        <v>9547</v>
      </c>
      <c r="CS537" s="272">
        <v>19019</v>
      </c>
      <c r="CT537" s="272">
        <v>193</v>
      </c>
      <c r="CU537" s="272">
        <v>2074577</v>
      </c>
      <c r="CV537" s="272">
        <v>10749</v>
      </c>
      <c r="CW537" s="272">
        <v>23773</v>
      </c>
      <c r="CX537" s="272">
        <v>70</v>
      </c>
      <c r="CY537" s="272">
        <v>30227</v>
      </c>
      <c r="CZ537" s="272">
        <v>432</v>
      </c>
      <c r="DA537" s="272">
        <v>662</v>
      </c>
      <c r="DB537" s="272">
        <v>1622</v>
      </c>
      <c r="DC537" s="272">
        <v>46873</v>
      </c>
      <c r="DD537" s="272">
        <v>29</v>
      </c>
      <c r="DE537" s="272">
        <v>58</v>
      </c>
      <c r="DF537" s="272">
        <v>0</v>
      </c>
      <c r="DG537" s="272">
        <v>0</v>
      </c>
      <c r="DH537" s="272">
        <v>0</v>
      </c>
      <c r="DI537" s="272">
        <v>0</v>
      </c>
      <c r="DJ537" s="272">
        <v>0</v>
      </c>
      <c r="DK537" s="272">
        <v>0</v>
      </c>
      <c r="DL537" s="250"/>
      <c r="DM537" s="250"/>
      <c r="DN537" s="250"/>
      <c r="DO537" s="250"/>
      <c r="DP537" s="250"/>
      <c r="DQ537" s="250"/>
      <c r="DR537" s="250"/>
      <c r="DS537" s="250"/>
      <c r="DT537" s="250"/>
      <c r="DU537" s="250"/>
      <c r="DV537" s="250"/>
      <c r="DW537" s="250"/>
      <c r="DX537" s="250"/>
      <c r="DY537" s="250"/>
      <c r="DZ537" s="250"/>
      <c r="EA537" s="250"/>
      <c r="EB537" s="155"/>
      <c r="EC537" s="75">
        <f t="shared" si="1106"/>
        <v>10</v>
      </c>
      <c r="ED537" s="74">
        <f t="shared" si="1107"/>
        <v>2019</v>
      </c>
      <c r="EE537" s="165">
        <f t="shared" si="1108"/>
        <v>43739</v>
      </c>
      <c r="EF537" s="157">
        <f t="shared" si="1109"/>
        <v>31</v>
      </c>
      <c r="EG537" s="156"/>
      <c r="EH537" s="166">
        <f>IFERROR(HLOOKUP(EH$1,$H$5:$FY$1802,MATCH($A537,$A$5:$A$1802,0),0)*HLOOKUP(EH$2,$H$5:$FY$1802,MATCH($A537,$A$5:$A$1802,0),0),$H$2)</f>
        <v>34551</v>
      </c>
      <c r="EI537" s="166">
        <f>IFERROR(HLOOKUP(EI$1,$H$5:$FY$1802,MATCH($A537,$A$5:$A$1802,0),0)*HLOOKUP(EI$2,$H$5:$FY$1802,MATCH($A537,$A$5:$A$1802,0),0),$H$2)</f>
        <v>449163</v>
      </c>
      <c r="EJ537" s="166">
        <f>IFERROR(HLOOKUP(EJ$1,$H$5:$FY$1802,MATCH($A537,$A$5:$A$1802,0),0)*HLOOKUP(EJ$2,$H$5:$FY$1802,MATCH($A537,$A$5:$A$1802,0),0),$H$2)</f>
        <v>760122</v>
      </c>
      <c r="EK537" s="166">
        <f>IFERROR(HLOOKUP(EK$1,$H$5:$FY$1802,MATCH($A537,$A$5:$A$1802,0),0)*HLOOKUP(EK$2,$H$5:$FY$1802,MATCH($A537,$A$5:$A$1802,0),0),$H$2)</f>
        <v>1520244</v>
      </c>
      <c r="EL537" s="166">
        <f>IFERROR(HLOOKUP(EL$1,$H$5:$FY$1802,MATCH($A537,$A$5:$A$1802,0),0)*HLOOKUP(EL$2,$H$5:$FY$1802,MATCH($A537,$A$5:$A$1802,0),0),$H$2)</f>
        <v>2035820</v>
      </c>
      <c r="EM537" s="166">
        <f>IFERROR(HLOOKUP(EM$1,$H$5:$FY$1802,MATCH($A537,$A$5:$A$1802,0),0)*HLOOKUP(EM$2,$H$5:$FY$1802,MATCH($A537,$A$5:$A$1802,0),0),$H$2)</f>
        <v>1673838</v>
      </c>
      <c r="EN537" s="166">
        <f>IFERROR(HLOOKUP(EN$1,$H$5:$FY$1802,MATCH($A537,$A$5:$A$1802,0),0)*HLOOKUP(EN$2,$H$5:$FY$1802,MATCH($A537,$A$5:$A$1802,0),0),$H$2)</f>
        <v>83318390</v>
      </c>
      <c r="EO537" s="166">
        <f>IFERROR(HLOOKUP(EO$1,$H$5:$FY$1802,MATCH($A537,$A$5:$A$1802,0),0)*HLOOKUP(EO$2,$H$5:$FY$1802,MATCH($A537,$A$5:$A$1802,0),0),$H$2)</f>
        <v>105653490</v>
      </c>
      <c r="EP537" s="166">
        <f>IFERROR(HLOOKUP(EP$1,$H$5:$FY$1802,MATCH($A537,$A$5:$A$1802,0),0)*HLOOKUP(EP$2,$H$5:$FY$1802,MATCH($A537,$A$5:$A$1802,0),0),$H$2)</f>
        <v>4727200</v>
      </c>
      <c r="EQ537" s="166">
        <f>IFERROR(HLOOKUP(EQ$1,$H$5:$FY$1802,MATCH($A537,$A$5:$A$1802,0),0)*HLOOKUP(EQ$2,$H$5:$FY$1802,MATCH($A537,$A$5:$A$1802,0),0),$H$2)</f>
        <v>77952</v>
      </c>
      <c r="ER537" s="166">
        <f>IFERROR(HLOOKUP(ER$1,$H$5:$FY$1802,MATCH($A537,$A$5:$A$1802,0),0)*HLOOKUP(ER$2,$H$5:$FY$1802,MATCH($A537,$A$5:$A$1802,0),0),$H$2)</f>
        <v>55728</v>
      </c>
      <c r="ES537" s="166">
        <f>IFERROR(HLOOKUP(ES$1,$H$5:$FY$1802,MATCH($A537,$A$5:$A$1802,0),0)*HLOOKUP(ES$2,$H$5:$FY$1802,MATCH($A537,$A$5:$A$1802,0),0),$H$2)</f>
        <v>1912328</v>
      </c>
      <c r="ET537" s="166">
        <f>IFERROR(HLOOKUP(ET$1,$H$5:$FY$1802,MATCH($A537,$A$5:$A$1802,0),0)*HLOOKUP(ET$2,$H$5:$FY$1802,MATCH($A537,$A$5:$A$1802,0),0),$H$2)</f>
        <v>12213367</v>
      </c>
      <c r="EU537" s="166">
        <f>IFERROR(HLOOKUP(EU$1,$H$5:$FY$1802,MATCH($A537,$A$5:$A$1802,0),0)*HLOOKUP(EU$2,$H$5:$FY$1802,MATCH($A537,$A$5:$A$1802,0),0),$H$2)</f>
        <v>2522421</v>
      </c>
      <c r="EV537" s="166">
        <f>IFERROR(HLOOKUP(EV$1,$H$5:$FY$1802,MATCH($A537,$A$5:$A$1802,0),0)*HLOOKUP(EV$2,$H$5:$FY$1802,MATCH($A537,$A$5:$A$1802,0),0),$H$2)</f>
        <v>68585463</v>
      </c>
      <c r="EW537" s="166">
        <f>IFERROR(HLOOKUP(EW$1,$H$5:$FY$1802,MATCH($A537,$A$5:$A$1802,0),0)*HLOOKUP(EW$2,$H$5:$FY$1802,MATCH($A537,$A$5:$A$1802,0),0),$H$2)</f>
        <v>16839900</v>
      </c>
      <c r="EX537" s="166">
        <f>IFERROR(HLOOKUP(EX$1,$H$5:$FY$1802,MATCH($A537,$A$5:$A$1802,0),0)*HLOOKUP(EX$2,$H$5:$FY$1802,MATCH($A537,$A$5:$A$1802,0),0),$H$2)</f>
        <v>9042726</v>
      </c>
      <c r="EY537" s="166">
        <f>IFERROR(HLOOKUP(EY$1,$H$5:$FY$1802,MATCH($A537,$A$5:$A$1802,0),0)*HLOOKUP(EY$2,$H$5:$FY$1802,MATCH($A537,$A$5:$A$1802,0),0),$H$2)</f>
        <v>19703684</v>
      </c>
      <c r="EZ537" s="166">
        <f>IFERROR(HLOOKUP(EZ$1,$H$5:$FY$1802,MATCH($A537,$A$5:$A$1802,0),0)*HLOOKUP(EZ$2,$H$5:$FY$1802,MATCH($A537,$A$5:$A$1802,0),0),$H$2)</f>
        <v>4588189</v>
      </c>
      <c r="FA537" s="166">
        <f>IFERROR(HLOOKUP(FA$1,$H$5:$FY$1802,MATCH($A537,$A$5:$A$1802,0),0)*HLOOKUP(FA$2,$H$5:$FY$1802,MATCH($A537,$A$5:$A$1802,0),0),$H$2)</f>
        <v>0</v>
      </c>
      <c r="FB537" s="166">
        <f>IFERROR(HLOOKUP(FB$1,$H$5:$FY$1802,MATCH($A537,$A$5:$A$1802,0),0)*HLOOKUP(FB$2,$H$5:$FY$1802,MATCH($A537,$A$5:$A$1802,0),0),$H$2)</f>
        <v>46340</v>
      </c>
      <c r="FC537" s="166">
        <f>IFERROR(HLOOKUP(FC$1,$H$5:$FY$1802,MATCH($A537,$A$5:$A$1802,0),0)*HLOOKUP(FC$2,$H$5:$FY$1802,MATCH($A537,$A$5:$A$1802,0),0),$H$2)</f>
        <v>94076</v>
      </c>
      <c r="FD537" s="166">
        <f>IFERROR(HLOOKUP(FD$1,$H$5:$FY$1802,MATCH($A537,$A$5:$A$1802,0),0)*HLOOKUP(FD$2,$H$5:$FY$1802,MATCH($A537,$A$5:$A$1802,0),0),$H$2)</f>
        <v>0</v>
      </c>
      <c r="FE537" s="166">
        <f>IFERROR(HLOOKUP(FE$1,$H$5:$FY$1802,MATCH($A537,$A$5:$A$1802,0),0)*HLOOKUP(FE$2,$H$5:$FY$1802,MATCH($A537,$A$5:$A$1802,0),0),$H$2)</f>
        <v>0</v>
      </c>
      <c r="FF537" s="166">
        <f>IFERROR(HLOOKUP(FF$1,$H$5:$FY$1802,MATCH($A537,$A$5:$A$1802,0),0)*HLOOKUP(FF$2,$H$5:$FY$1802,MATCH($A537,$A$5:$A$1802,0),0),$H$2)</f>
        <v>0</v>
      </c>
      <c r="FG537" s="166">
        <f>IFERROR(HLOOKUP(FG$1,$H$5:$FY$1802,MATCH($A537,$A$5:$A$1802,0),0)*HLOOKUP(FG$2,$H$5:$FY$1802,MATCH($A537,$A$5:$A$1802,0),0),$H$2)</f>
        <v>0</v>
      </c>
      <c r="FH537" s="152"/>
      <c r="FI537" s="405">
        <f t="shared" si="1110"/>
        <v>1.8351278600269179</v>
      </c>
      <c r="FJ537" s="405">
        <f t="shared" si="1110"/>
        <v>1.4986541049798117</v>
      </c>
      <c r="FK537" s="405">
        <f t="shared" si="1111"/>
        <v>1.8156452416542104</v>
      </c>
      <c r="FL537" s="405">
        <f t="shared" si="1112"/>
        <v>1.5102142501245641</v>
      </c>
      <c r="FM537" s="405">
        <f t="shared" si="1113"/>
        <v>1.2483918616286271</v>
      </c>
      <c r="FN537" s="405">
        <f t="shared" si="1114"/>
        <v>1.0632772668794968</v>
      </c>
      <c r="FO537" s="405">
        <f t="shared" si="1115"/>
        <v>1.527536231884058</v>
      </c>
      <c r="FP537" s="405">
        <f t="shared" si="1116"/>
        <v>1.0457665903890161</v>
      </c>
      <c r="FQ537" s="405">
        <f t="shared" si="1117"/>
        <v>1.5525</v>
      </c>
      <c r="FR537" s="405">
        <f t="shared" si="1118"/>
        <v>0.96499999999999997</v>
      </c>
      <c r="FS537" s="65"/>
    </row>
    <row r="538" spans="1:175" ht="10.35" customHeight="1" x14ac:dyDescent="0.2">
      <c r="A538" s="74" t="str">
        <f t="shared" si="1105"/>
        <v>2019-20OCTOBERRX7</v>
      </c>
      <c r="B538" s="163" t="str">
        <f t="shared" si="1119"/>
        <v>2019-20</v>
      </c>
      <c r="C538" s="26" t="s">
        <v>833</v>
      </c>
      <c r="D538" s="163" t="str">
        <f>INDEX($FV$16:$FW$26,MATCH($F538,$FV$16:$FV$26,0),2)</f>
        <v>Y62</v>
      </c>
      <c r="E538" s="163" t="str">
        <f>VLOOKUP($D538,$FW$8:$FX$14,2,0)</f>
        <v>North West</v>
      </c>
      <c r="F538" s="271" t="s">
        <v>859</v>
      </c>
      <c r="G538" s="271" t="s">
        <v>876</v>
      </c>
      <c r="H538" s="272">
        <v>134676</v>
      </c>
      <c r="I538" s="272">
        <v>112639</v>
      </c>
      <c r="J538" s="272">
        <v>1035728</v>
      </c>
      <c r="K538" s="272">
        <v>9</v>
      </c>
      <c r="L538" s="272">
        <v>1</v>
      </c>
      <c r="M538" s="272">
        <v>32</v>
      </c>
      <c r="N538" s="272">
        <v>64</v>
      </c>
      <c r="O538" s="272">
        <v>120</v>
      </c>
      <c r="P538" s="272">
        <v>0</v>
      </c>
      <c r="Q538" s="272">
        <v>170</v>
      </c>
      <c r="R538" s="272">
        <v>14706</v>
      </c>
      <c r="S538" s="272">
        <v>575</v>
      </c>
      <c r="T538" s="272">
        <v>98904</v>
      </c>
      <c r="U538" s="272">
        <v>10615</v>
      </c>
      <c r="V538" s="272">
        <v>7646</v>
      </c>
      <c r="W538" s="272">
        <v>52552</v>
      </c>
      <c r="X538" s="272">
        <v>17360</v>
      </c>
      <c r="Y538" s="272">
        <v>2833</v>
      </c>
      <c r="Z538" s="272">
        <v>4782888</v>
      </c>
      <c r="AA538" s="272">
        <v>451</v>
      </c>
      <c r="AB538" s="272">
        <v>763</v>
      </c>
      <c r="AC538" s="272">
        <v>4761058</v>
      </c>
      <c r="AD538" s="272">
        <v>623</v>
      </c>
      <c r="AE538" s="272">
        <v>1075</v>
      </c>
      <c r="AF538" s="272">
        <v>82891800</v>
      </c>
      <c r="AG538" s="272">
        <v>1577</v>
      </c>
      <c r="AH538" s="272">
        <v>3355</v>
      </c>
      <c r="AI538" s="272">
        <v>85819994</v>
      </c>
      <c r="AJ538" s="272">
        <v>4944</v>
      </c>
      <c r="AK538" s="272">
        <v>11820</v>
      </c>
      <c r="AL538" s="272">
        <v>15483966</v>
      </c>
      <c r="AM538" s="272">
        <v>5466</v>
      </c>
      <c r="AN538" s="272">
        <v>12030</v>
      </c>
      <c r="AO538" s="272">
        <v>7249</v>
      </c>
      <c r="AP538" s="272">
        <v>685</v>
      </c>
      <c r="AQ538" s="272">
        <v>4394</v>
      </c>
      <c r="AR538" s="272">
        <v>839</v>
      </c>
      <c r="AS538" s="272">
        <v>302</v>
      </c>
      <c r="AT538" s="272">
        <v>1868</v>
      </c>
      <c r="AU538" s="272">
        <v>197</v>
      </c>
      <c r="AV538" s="272">
        <v>59161</v>
      </c>
      <c r="AW538" s="272">
        <v>5631</v>
      </c>
      <c r="AX538" s="272">
        <v>26863</v>
      </c>
      <c r="AY538" s="272">
        <v>91655</v>
      </c>
      <c r="AZ538" s="272">
        <v>21585</v>
      </c>
      <c r="BA538" s="272">
        <v>17759</v>
      </c>
      <c r="BB538" s="272">
        <v>15481</v>
      </c>
      <c r="BC538" s="272">
        <v>12870</v>
      </c>
      <c r="BD538" s="272">
        <v>67999</v>
      </c>
      <c r="BE538" s="272">
        <v>55893</v>
      </c>
      <c r="BF538" s="272">
        <v>25034</v>
      </c>
      <c r="BG538" s="272">
        <v>18586</v>
      </c>
      <c r="BH538" s="272">
        <v>3637</v>
      </c>
      <c r="BI538" s="272">
        <v>3046</v>
      </c>
      <c r="BJ538" s="272">
        <v>131</v>
      </c>
      <c r="BK538" s="272">
        <v>71205</v>
      </c>
      <c r="BL538" s="272">
        <v>544</v>
      </c>
      <c r="BM538" s="272">
        <v>816</v>
      </c>
      <c r="BN538" s="272">
        <v>51</v>
      </c>
      <c r="BO538" s="272">
        <v>31138</v>
      </c>
      <c r="BP538" s="272">
        <v>611</v>
      </c>
      <c r="BQ538" s="272">
        <v>1182</v>
      </c>
      <c r="BR538" s="272">
        <v>10433</v>
      </c>
      <c r="BS538" s="272">
        <v>4680545</v>
      </c>
      <c r="BT538" s="272">
        <v>449</v>
      </c>
      <c r="BU538" s="272">
        <v>760</v>
      </c>
      <c r="BV538" s="272">
        <v>5237</v>
      </c>
      <c r="BW538" s="272">
        <v>9123022</v>
      </c>
      <c r="BX538" s="272">
        <v>1742</v>
      </c>
      <c r="BY538" s="272">
        <v>3521</v>
      </c>
      <c r="BZ538" s="272">
        <v>2030</v>
      </c>
      <c r="CA538" s="272">
        <v>3622177</v>
      </c>
      <c r="CB538" s="272">
        <v>1784</v>
      </c>
      <c r="CC538" s="272">
        <v>3779</v>
      </c>
      <c r="CD538" s="272">
        <v>45285</v>
      </c>
      <c r="CE538" s="272">
        <v>70146601</v>
      </c>
      <c r="CF538" s="272">
        <v>1549</v>
      </c>
      <c r="CG538" s="272">
        <v>3317</v>
      </c>
      <c r="CH538" s="272">
        <v>3600</v>
      </c>
      <c r="CI538" s="272">
        <v>26201526</v>
      </c>
      <c r="CJ538" s="272">
        <v>7278</v>
      </c>
      <c r="CK538" s="272">
        <v>16620</v>
      </c>
      <c r="CL538" s="272">
        <v>1838</v>
      </c>
      <c r="CM538" s="272">
        <v>9868155</v>
      </c>
      <c r="CN538" s="272">
        <v>5369</v>
      </c>
      <c r="CO538" s="272">
        <v>12419</v>
      </c>
      <c r="CP538" s="272">
        <v>1360</v>
      </c>
      <c r="CQ538" s="272">
        <v>10957039</v>
      </c>
      <c r="CR538" s="272">
        <v>8057</v>
      </c>
      <c r="CS538" s="272">
        <v>16743</v>
      </c>
      <c r="CT538" s="272">
        <v>922</v>
      </c>
      <c r="CU538" s="272">
        <v>9315283</v>
      </c>
      <c r="CV538" s="272">
        <v>10103</v>
      </c>
      <c r="CW538" s="272">
        <v>21702</v>
      </c>
      <c r="CX538" s="272">
        <v>0</v>
      </c>
      <c r="CY538" s="272">
        <v>0</v>
      </c>
      <c r="CZ538" s="272">
        <v>0</v>
      </c>
      <c r="DA538" s="272">
        <v>0</v>
      </c>
      <c r="DB538" s="272">
        <v>5338</v>
      </c>
      <c r="DC538" s="272">
        <v>197947</v>
      </c>
      <c r="DD538" s="272">
        <v>37</v>
      </c>
      <c r="DE538" s="272">
        <v>72</v>
      </c>
      <c r="DF538" s="272">
        <v>84</v>
      </c>
      <c r="DG538" s="272">
        <v>104501</v>
      </c>
      <c r="DH538" s="272">
        <v>1244</v>
      </c>
      <c r="DI538" s="272">
        <v>3015</v>
      </c>
      <c r="DJ538" s="272">
        <v>71</v>
      </c>
      <c r="DK538" s="272">
        <v>0</v>
      </c>
      <c r="DL538" s="250"/>
      <c r="DM538" s="250"/>
      <c r="DN538" s="250"/>
      <c r="DO538" s="250"/>
      <c r="DP538" s="250"/>
      <c r="DQ538" s="250"/>
      <c r="DR538" s="250"/>
      <c r="DS538" s="250"/>
      <c r="DT538" s="250"/>
      <c r="DU538" s="250"/>
      <c r="DV538" s="250"/>
      <c r="DW538" s="250"/>
      <c r="DX538" s="250"/>
      <c r="DY538" s="250"/>
      <c r="DZ538" s="250"/>
      <c r="EA538" s="250"/>
      <c r="EB538" s="155"/>
      <c r="EC538" s="75">
        <f t="shared" si="1106"/>
        <v>10</v>
      </c>
      <c r="ED538" s="74">
        <f t="shared" si="1107"/>
        <v>2019</v>
      </c>
      <c r="EE538" s="165">
        <f t="shared" si="1108"/>
        <v>43739</v>
      </c>
      <c r="EF538" s="157">
        <f t="shared" si="1109"/>
        <v>31</v>
      </c>
      <c r="EG538" s="156"/>
      <c r="EH538" s="166">
        <f>IFERROR(HLOOKUP(EH$1,$H$5:$FY$1802,MATCH($A538,$A$5:$A$1802,0),0)*HLOOKUP(EH$2,$H$5:$FY$1802,MATCH($A538,$A$5:$A$1802,0),0),$H$2)</f>
        <v>112639</v>
      </c>
      <c r="EI538" s="166">
        <f>IFERROR(HLOOKUP(EI$1,$H$5:$FY$1802,MATCH($A538,$A$5:$A$1802,0),0)*HLOOKUP(EI$2,$H$5:$FY$1802,MATCH($A538,$A$5:$A$1802,0),0),$H$2)</f>
        <v>3604448</v>
      </c>
      <c r="EJ538" s="166">
        <f>IFERROR(HLOOKUP(EJ$1,$H$5:$FY$1802,MATCH($A538,$A$5:$A$1802,0),0)*HLOOKUP(EJ$2,$H$5:$FY$1802,MATCH($A538,$A$5:$A$1802,0),0),$H$2)</f>
        <v>7208896</v>
      </c>
      <c r="EK538" s="166">
        <f>IFERROR(HLOOKUP(EK$1,$H$5:$FY$1802,MATCH($A538,$A$5:$A$1802,0),0)*HLOOKUP(EK$2,$H$5:$FY$1802,MATCH($A538,$A$5:$A$1802,0),0),$H$2)</f>
        <v>13516680</v>
      </c>
      <c r="EL538" s="166">
        <f>IFERROR(HLOOKUP(EL$1,$H$5:$FY$1802,MATCH($A538,$A$5:$A$1802,0),0)*HLOOKUP(EL$2,$H$5:$FY$1802,MATCH($A538,$A$5:$A$1802,0),0),$H$2)</f>
        <v>8099245</v>
      </c>
      <c r="EM538" s="166">
        <f>IFERROR(HLOOKUP(EM$1,$H$5:$FY$1802,MATCH($A538,$A$5:$A$1802,0),0)*HLOOKUP(EM$2,$H$5:$FY$1802,MATCH($A538,$A$5:$A$1802,0),0),$H$2)</f>
        <v>8219450</v>
      </c>
      <c r="EN538" s="166">
        <f>IFERROR(HLOOKUP(EN$1,$H$5:$FY$1802,MATCH($A538,$A$5:$A$1802,0),0)*HLOOKUP(EN$2,$H$5:$FY$1802,MATCH($A538,$A$5:$A$1802,0),0),$H$2)</f>
        <v>176311960</v>
      </c>
      <c r="EO538" s="166">
        <f>IFERROR(HLOOKUP(EO$1,$H$5:$FY$1802,MATCH($A538,$A$5:$A$1802,0),0)*HLOOKUP(EO$2,$H$5:$FY$1802,MATCH($A538,$A$5:$A$1802,0),0),$H$2)</f>
        <v>205195200</v>
      </c>
      <c r="EP538" s="166">
        <f>IFERROR(HLOOKUP(EP$1,$H$5:$FY$1802,MATCH($A538,$A$5:$A$1802,0),0)*HLOOKUP(EP$2,$H$5:$FY$1802,MATCH($A538,$A$5:$A$1802,0),0),$H$2)</f>
        <v>34080990</v>
      </c>
      <c r="EQ538" s="166">
        <f>IFERROR(HLOOKUP(EQ$1,$H$5:$FY$1802,MATCH($A538,$A$5:$A$1802,0),0)*HLOOKUP(EQ$2,$H$5:$FY$1802,MATCH($A538,$A$5:$A$1802,0),0),$H$2)</f>
        <v>106896</v>
      </c>
      <c r="ER538" s="166">
        <f>IFERROR(HLOOKUP(ER$1,$H$5:$FY$1802,MATCH($A538,$A$5:$A$1802,0),0)*HLOOKUP(ER$2,$H$5:$FY$1802,MATCH($A538,$A$5:$A$1802,0),0),$H$2)</f>
        <v>60282</v>
      </c>
      <c r="ES538" s="166">
        <f>IFERROR(HLOOKUP(ES$1,$H$5:$FY$1802,MATCH($A538,$A$5:$A$1802,0),0)*HLOOKUP(ES$2,$H$5:$FY$1802,MATCH($A538,$A$5:$A$1802,0),0),$H$2)</f>
        <v>7929080</v>
      </c>
      <c r="ET538" s="166">
        <f>IFERROR(HLOOKUP(ET$1,$H$5:$FY$1802,MATCH($A538,$A$5:$A$1802,0),0)*HLOOKUP(ET$2,$H$5:$FY$1802,MATCH($A538,$A$5:$A$1802,0),0),$H$2)</f>
        <v>18439477</v>
      </c>
      <c r="EU538" s="166">
        <f>IFERROR(HLOOKUP(EU$1,$H$5:$FY$1802,MATCH($A538,$A$5:$A$1802,0),0)*HLOOKUP(EU$2,$H$5:$FY$1802,MATCH($A538,$A$5:$A$1802,0),0),$H$2)</f>
        <v>7671370</v>
      </c>
      <c r="EV538" s="166">
        <f>IFERROR(HLOOKUP(EV$1,$H$5:$FY$1802,MATCH($A538,$A$5:$A$1802,0),0)*HLOOKUP(EV$2,$H$5:$FY$1802,MATCH($A538,$A$5:$A$1802,0),0),$H$2)</f>
        <v>150210345</v>
      </c>
      <c r="EW538" s="166">
        <f>IFERROR(HLOOKUP(EW$1,$H$5:$FY$1802,MATCH($A538,$A$5:$A$1802,0),0)*HLOOKUP(EW$2,$H$5:$FY$1802,MATCH($A538,$A$5:$A$1802,0),0),$H$2)</f>
        <v>59832000</v>
      </c>
      <c r="EX538" s="166">
        <f>IFERROR(HLOOKUP(EX$1,$H$5:$FY$1802,MATCH($A538,$A$5:$A$1802,0),0)*HLOOKUP(EX$2,$H$5:$FY$1802,MATCH($A538,$A$5:$A$1802,0),0),$H$2)</f>
        <v>22826122</v>
      </c>
      <c r="EY538" s="166">
        <f>IFERROR(HLOOKUP(EY$1,$H$5:$FY$1802,MATCH($A538,$A$5:$A$1802,0),0)*HLOOKUP(EY$2,$H$5:$FY$1802,MATCH($A538,$A$5:$A$1802,0),0),$H$2)</f>
        <v>22770480</v>
      </c>
      <c r="EZ538" s="166">
        <f>IFERROR(HLOOKUP(EZ$1,$H$5:$FY$1802,MATCH($A538,$A$5:$A$1802,0),0)*HLOOKUP(EZ$2,$H$5:$FY$1802,MATCH($A538,$A$5:$A$1802,0),0),$H$2)</f>
        <v>20009244</v>
      </c>
      <c r="FA538" s="166">
        <f>IFERROR(HLOOKUP(FA$1,$H$5:$FY$1802,MATCH($A538,$A$5:$A$1802,0),0)*HLOOKUP(FA$2,$H$5:$FY$1802,MATCH($A538,$A$5:$A$1802,0),0),$H$2)</f>
        <v>253260</v>
      </c>
      <c r="FB538" s="166">
        <f>IFERROR(HLOOKUP(FB$1,$H$5:$FY$1802,MATCH($A538,$A$5:$A$1802,0),0)*HLOOKUP(FB$2,$H$5:$FY$1802,MATCH($A538,$A$5:$A$1802,0),0),$H$2)</f>
        <v>0</v>
      </c>
      <c r="FC538" s="166">
        <f>IFERROR(HLOOKUP(FC$1,$H$5:$FY$1802,MATCH($A538,$A$5:$A$1802,0),0)*HLOOKUP(FC$2,$H$5:$FY$1802,MATCH($A538,$A$5:$A$1802,0),0),$H$2)</f>
        <v>384336</v>
      </c>
      <c r="FD538" s="166">
        <f>IFERROR(HLOOKUP(FD$1,$H$5:$FY$1802,MATCH($A538,$A$5:$A$1802,0),0)*HLOOKUP(FD$2,$H$5:$FY$1802,MATCH($A538,$A$5:$A$1802,0),0),$H$2)</f>
        <v>0</v>
      </c>
      <c r="FE538" s="166">
        <f>IFERROR(HLOOKUP(FE$1,$H$5:$FY$1802,MATCH($A538,$A$5:$A$1802,0),0)*HLOOKUP(FE$2,$H$5:$FY$1802,MATCH($A538,$A$5:$A$1802,0),0),$H$2)</f>
        <v>0</v>
      </c>
      <c r="FF538" s="166">
        <f>IFERROR(HLOOKUP(FF$1,$H$5:$FY$1802,MATCH($A538,$A$5:$A$1802,0),0)*HLOOKUP(FF$2,$H$5:$FY$1802,MATCH($A538,$A$5:$A$1802,0),0),$H$2)</f>
        <v>0</v>
      </c>
      <c r="FG538" s="166">
        <f>IFERROR(HLOOKUP(FG$1,$H$5:$FY$1802,MATCH($A538,$A$5:$A$1802,0),0)*HLOOKUP(FG$2,$H$5:$FY$1802,MATCH($A538,$A$5:$A$1802,0),0),$H$2)</f>
        <v>0</v>
      </c>
      <c r="FH538" s="152"/>
      <c r="FI538" s="405">
        <f t="shared" si="1110"/>
        <v>2.0334432406971268</v>
      </c>
      <c r="FJ538" s="405">
        <f t="shared" si="1110"/>
        <v>1.6730098916627414</v>
      </c>
      <c r="FK538" s="405">
        <f t="shared" si="1111"/>
        <v>2.0247188072194611</v>
      </c>
      <c r="FL538" s="405">
        <f t="shared" si="1112"/>
        <v>1.6832330630394978</v>
      </c>
      <c r="FM538" s="405">
        <f t="shared" si="1113"/>
        <v>1.2939374333992997</v>
      </c>
      <c r="FN538" s="405">
        <f t="shared" si="1114"/>
        <v>1.063575125589892</v>
      </c>
      <c r="FO538" s="405">
        <f t="shared" si="1115"/>
        <v>1.4420506912442397</v>
      </c>
      <c r="FP538" s="405">
        <f t="shared" si="1116"/>
        <v>1.0706221198156682</v>
      </c>
      <c r="FQ538" s="405">
        <f t="shared" si="1117"/>
        <v>1.2837980938933993</v>
      </c>
      <c r="FR538" s="405">
        <f t="shared" si="1118"/>
        <v>1.0751853159195199</v>
      </c>
      <c r="FS538" s="65"/>
    </row>
    <row r="539" spans="1:175" ht="10.35" customHeight="1" x14ac:dyDescent="0.2">
      <c r="A539" s="180" t="str">
        <f t="shared" si="1105"/>
        <v>2019-20OCTOBERRYE</v>
      </c>
      <c r="B539" s="182" t="str">
        <f t="shared" si="1119"/>
        <v>2019-20</v>
      </c>
      <c r="C539" s="181" t="s">
        <v>833</v>
      </c>
      <c r="D539" s="182" t="str">
        <f>INDEX($FV$16:$FW$26,MATCH($F539,$FV$16:$FV$26,0),2)</f>
        <v>Y59</v>
      </c>
      <c r="E539" s="182" t="str">
        <f>VLOOKUP($D539,$FW$8:$FX$14,2,0)</f>
        <v>South East</v>
      </c>
      <c r="F539" s="273" t="s">
        <v>861</v>
      </c>
      <c r="G539" s="273" t="s">
        <v>877</v>
      </c>
      <c r="H539" s="274">
        <v>73087</v>
      </c>
      <c r="I539" s="274">
        <v>44433</v>
      </c>
      <c r="J539" s="274">
        <v>425952</v>
      </c>
      <c r="K539" s="274">
        <v>10</v>
      </c>
      <c r="L539" s="274">
        <v>3</v>
      </c>
      <c r="M539" s="274">
        <v>19</v>
      </c>
      <c r="N539" s="274">
        <v>54</v>
      </c>
      <c r="O539" s="274">
        <v>117</v>
      </c>
      <c r="P539" s="274">
        <v>0</v>
      </c>
      <c r="Q539" s="274">
        <v>242</v>
      </c>
      <c r="R539" s="274">
        <v>1</v>
      </c>
      <c r="S539" s="274">
        <v>130</v>
      </c>
      <c r="T539" s="274">
        <v>51301</v>
      </c>
      <c r="U539" s="274">
        <v>2744</v>
      </c>
      <c r="V539" s="274">
        <v>1736</v>
      </c>
      <c r="W539" s="274">
        <v>25433</v>
      </c>
      <c r="X539" s="274">
        <v>15136</v>
      </c>
      <c r="Y539" s="274">
        <v>800</v>
      </c>
      <c r="Z539" s="274">
        <v>1195089</v>
      </c>
      <c r="AA539" s="274">
        <v>436</v>
      </c>
      <c r="AB539" s="274">
        <v>788</v>
      </c>
      <c r="AC539" s="274">
        <v>980590</v>
      </c>
      <c r="AD539" s="274">
        <v>565</v>
      </c>
      <c r="AE539" s="274">
        <v>1078</v>
      </c>
      <c r="AF539" s="274">
        <v>29603029</v>
      </c>
      <c r="AG539" s="274">
        <v>1164</v>
      </c>
      <c r="AH539" s="274">
        <v>2401</v>
      </c>
      <c r="AI539" s="274">
        <v>57141105</v>
      </c>
      <c r="AJ539" s="274">
        <v>3775</v>
      </c>
      <c r="AK539" s="274">
        <v>8994</v>
      </c>
      <c r="AL539" s="274">
        <v>4342267</v>
      </c>
      <c r="AM539" s="274">
        <v>5428</v>
      </c>
      <c r="AN539" s="274">
        <v>12498</v>
      </c>
      <c r="AO539" s="274">
        <v>4049</v>
      </c>
      <c r="AP539" s="274">
        <v>31</v>
      </c>
      <c r="AQ539" s="274">
        <v>225</v>
      </c>
      <c r="AR539" s="274">
        <v>369</v>
      </c>
      <c r="AS539" s="274">
        <v>302</v>
      </c>
      <c r="AT539" s="274">
        <v>3491</v>
      </c>
      <c r="AU539" s="274">
        <v>289</v>
      </c>
      <c r="AV539" s="274">
        <v>27297</v>
      </c>
      <c r="AW539" s="274">
        <v>3610</v>
      </c>
      <c r="AX539" s="274">
        <v>16345</v>
      </c>
      <c r="AY539" s="274">
        <v>47252</v>
      </c>
      <c r="AZ539" s="274">
        <v>5127</v>
      </c>
      <c r="BA539" s="274">
        <v>3915</v>
      </c>
      <c r="BB539" s="274">
        <v>3246</v>
      </c>
      <c r="BC539" s="274">
        <v>2513</v>
      </c>
      <c r="BD539" s="274">
        <v>33497</v>
      </c>
      <c r="BE539" s="274">
        <v>27378</v>
      </c>
      <c r="BF539" s="274">
        <v>22399</v>
      </c>
      <c r="BG539" s="274">
        <v>16783</v>
      </c>
      <c r="BH539" s="274">
        <v>1252</v>
      </c>
      <c r="BI539" s="274">
        <v>912</v>
      </c>
      <c r="BJ539" s="274">
        <v>50</v>
      </c>
      <c r="BK539" s="274">
        <v>32305</v>
      </c>
      <c r="BL539" s="274">
        <v>646</v>
      </c>
      <c r="BM539" s="274">
        <v>1387</v>
      </c>
      <c r="BN539" s="274">
        <v>57</v>
      </c>
      <c r="BO539" s="274">
        <v>29253</v>
      </c>
      <c r="BP539" s="274">
        <v>513</v>
      </c>
      <c r="BQ539" s="274">
        <v>1099</v>
      </c>
      <c r="BR539" s="274">
        <v>2637</v>
      </c>
      <c r="BS539" s="274">
        <v>1133531</v>
      </c>
      <c r="BT539" s="274">
        <v>430</v>
      </c>
      <c r="BU539" s="274">
        <v>776</v>
      </c>
      <c r="BV539" s="274">
        <v>2871</v>
      </c>
      <c r="BW539" s="274">
        <v>3317170</v>
      </c>
      <c r="BX539" s="274">
        <v>1155</v>
      </c>
      <c r="BY539" s="274">
        <v>2278</v>
      </c>
      <c r="BZ539" s="274">
        <v>557</v>
      </c>
      <c r="CA539" s="274">
        <v>562361</v>
      </c>
      <c r="CB539" s="274">
        <v>1010</v>
      </c>
      <c r="CC539" s="274">
        <v>2334</v>
      </c>
      <c r="CD539" s="274">
        <v>22005</v>
      </c>
      <c r="CE539" s="274">
        <v>25723498</v>
      </c>
      <c r="CF539" s="274">
        <v>1169</v>
      </c>
      <c r="CG539" s="274">
        <v>2413</v>
      </c>
      <c r="CH539" s="274">
        <v>2562</v>
      </c>
      <c r="CI539" s="274">
        <v>11210538</v>
      </c>
      <c r="CJ539" s="274">
        <v>4376</v>
      </c>
      <c r="CK539" s="274">
        <v>8902</v>
      </c>
      <c r="CL539" s="274">
        <v>779</v>
      </c>
      <c r="CM539" s="274">
        <v>2749985</v>
      </c>
      <c r="CN539" s="274">
        <v>3530</v>
      </c>
      <c r="CO539" s="274">
        <v>7558</v>
      </c>
      <c r="CP539" s="274">
        <v>354</v>
      </c>
      <c r="CQ539" s="274">
        <v>3317648</v>
      </c>
      <c r="CR539" s="274">
        <v>9372</v>
      </c>
      <c r="CS539" s="274">
        <v>18635</v>
      </c>
      <c r="CT539" s="274">
        <v>49</v>
      </c>
      <c r="CU539" s="274">
        <v>515393</v>
      </c>
      <c r="CV539" s="274">
        <v>10518</v>
      </c>
      <c r="CW539" s="274">
        <v>17966</v>
      </c>
      <c r="CX539" s="274">
        <v>202</v>
      </c>
      <c r="CY539" s="274">
        <v>61250</v>
      </c>
      <c r="CZ539" s="274">
        <v>303</v>
      </c>
      <c r="DA539" s="274">
        <v>508</v>
      </c>
      <c r="DB539" s="274">
        <v>2089</v>
      </c>
      <c r="DC539" s="274">
        <v>81275</v>
      </c>
      <c r="DD539" s="274">
        <v>39</v>
      </c>
      <c r="DE539" s="274">
        <v>85</v>
      </c>
      <c r="DF539" s="274">
        <v>91</v>
      </c>
      <c r="DG539" s="274">
        <v>206662</v>
      </c>
      <c r="DH539" s="274">
        <v>2271</v>
      </c>
      <c r="DI539" s="274">
        <v>4451</v>
      </c>
      <c r="DJ539" s="274">
        <v>81</v>
      </c>
      <c r="DK539" s="274">
        <v>1</v>
      </c>
      <c r="DL539" s="251"/>
      <c r="DM539" s="251"/>
      <c r="DN539" s="251"/>
      <c r="DO539" s="251"/>
      <c r="DP539" s="251"/>
      <c r="DQ539" s="251"/>
      <c r="DR539" s="251"/>
      <c r="DS539" s="251"/>
      <c r="DT539" s="251"/>
      <c r="DU539" s="251"/>
      <c r="DV539" s="251"/>
      <c r="DW539" s="251"/>
      <c r="DX539" s="251"/>
      <c r="DY539" s="251"/>
      <c r="DZ539" s="251"/>
      <c r="EA539" s="251"/>
      <c r="EB539" s="183"/>
      <c r="EC539" s="184">
        <f t="shared" si="1106"/>
        <v>10</v>
      </c>
      <c r="ED539" s="180">
        <f t="shared" si="1107"/>
        <v>2019</v>
      </c>
      <c r="EE539" s="185">
        <f t="shared" si="1108"/>
        <v>43739</v>
      </c>
      <c r="EF539" s="186">
        <f t="shared" si="1109"/>
        <v>31</v>
      </c>
      <c r="EG539" s="187"/>
      <c r="EH539" s="188">
        <f>IFERROR(HLOOKUP(EH$1,$H$5:$FY$1802,MATCH($A539,$A$5:$A$1802,0),0)*HLOOKUP(EH$2,$H$5:$FY$1802,MATCH($A539,$A$5:$A$1802,0),0),$H$2)</f>
        <v>133299</v>
      </c>
      <c r="EI539" s="188">
        <f>IFERROR(HLOOKUP(EI$1,$H$5:$FY$1802,MATCH($A539,$A$5:$A$1802,0),0)*HLOOKUP(EI$2,$H$5:$FY$1802,MATCH($A539,$A$5:$A$1802,0),0),$H$2)</f>
        <v>844227</v>
      </c>
      <c r="EJ539" s="188">
        <f>IFERROR(HLOOKUP(EJ$1,$H$5:$FY$1802,MATCH($A539,$A$5:$A$1802,0),0)*HLOOKUP(EJ$2,$H$5:$FY$1802,MATCH($A539,$A$5:$A$1802,0),0),$H$2)</f>
        <v>2399382</v>
      </c>
      <c r="EK539" s="188">
        <f>IFERROR(HLOOKUP(EK$1,$H$5:$FY$1802,MATCH($A539,$A$5:$A$1802,0),0)*HLOOKUP(EK$2,$H$5:$FY$1802,MATCH($A539,$A$5:$A$1802,0),0),$H$2)</f>
        <v>5198661</v>
      </c>
      <c r="EL539" s="188">
        <f>IFERROR(HLOOKUP(EL$1,$H$5:$FY$1802,MATCH($A539,$A$5:$A$1802,0),0)*HLOOKUP(EL$2,$H$5:$FY$1802,MATCH($A539,$A$5:$A$1802,0),0),$H$2)</f>
        <v>2162272</v>
      </c>
      <c r="EM539" s="188">
        <f>IFERROR(HLOOKUP(EM$1,$H$5:$FY$1802,MATCH($A539,$A$5:$A$1802,0),0)*HLOOKUP(EM$2,$H$5:$FY$1802,MATCH($A539,$A$5:$A$1802,0),0),$H$2)</f>
        <v>1871408</v>
      </c>
      <c r="EN539" s="188">
        <f>IFERROR(HLOOKUP(EN$1,$H$5:$FY$1802,MATCH($A539,$A$5:$A$1802,0),0)*HLOOKUP(EN$2,$H$5:$FY$1802,MATCH($A539,$A$5:$A$1802,0),0),$H$2)</f>
        <v>61064633</v>
      </c>
      <c r="EO539" s="188">
        <f>IFERROR(HLOOKUP(EO$1,$H$5:$FY$1802,MATCH($A539,$A$5:$A$1802,0),0)*HLOOKUP(EO$2,$H$5:$FY$1802,MATCH($A539,$A$5:$A$1802,0),0),$H$2)</f>
        <v>136133184</v>
      </c>
      <c r="EP539" s="188">
        <f>IFERROR(HLOOKUP(EP$1,$H$5:$FY$1802,MATCH($A539,$A$5:$A$1802,0),0)*HLOOKUP(EP$2,$H$5:$FY$1802,MATCH($A539,$A$5:$A$1802,0),0),$H$2)</f>
        <v>9998400</v>
      </c>
      <c r="EQ539" s="188">
        <f>IFERROR(HLOOKUP(EQ$1,$H$5:$FY$1802,MATCH($A539,$A$5:$A$1802,0),0)*HLOOKUP(EQ$2,$H$5:$FY$1802,MATCH($A539,$A$5:$A$1802,0),0),$H$2)</f>
        <v>69350</v>
      </c>
      <c r="ER539" s="188">
        <f>IFERROR(HLOOKUP(ER$1,$H$5:$FY$1802,MATCH($A539,$A$5:$A$1802,0),0)*HLOOKUP(ER$2,$H$5:$FY$1802,MATCH($A539,$A$5:$A$1802,0),0),$H$2)</f>
        <v>62643</v>
      </c>
      <c r="ES539" s="188">
        <f>IFERROR(HLOOKUP(ES$1,$H$5:$FY$1802,MATCH($A539,$A$5:$A$1802,0),0)*HLOOKUP(ES$2,$H$5:$FY$1802,MATCH($A539,$A$5:$A$1802,0),0),$H$2)</f>
        <v>2046312</v>
      </c>
      <c r="ET539" s="188">
        <f>IFERROR(HLOOKUP(ET$1,$H$5:$FY$1802,MATCH($A539,$A$5:$A$1802,0),0)*HLOOKUP(ET$2,$H$5:$FY$1802,MATCH($A539,$A$5:$A$1802,0),0),$H$2)</f>
        <v>6540138</v>
      </c>
      <c r="EU539" s="188">
        <f>IFERROR(HLOOKUP(EU$1,$H$5:$FY$1802,MATCH($A539,$A$5:$A$1802,0),0)*HLOOKUP(EU$2,$H$5:$FY$1802,MATCH($A539,$A$5:$A$1802,0),0),$H$2)</f>
        <v>1300038</v>
      </c>
      <c r="EV539" s="188">
        <f>IFERROR(HLOOKUP(EV$1,$H$5:$FY$1802,MATCH($A539,$A$5:$A$1802,0),0)*HLOOKUP(EV$2,$H$5:$FY$1802,MATCH($A539,$A$5:$A$1802,0),0),$H$2)</f>
        <v>53098065</v>
      </c>
      <c r="EW539" s="188">
        <f>IFERROR(HLOOKUP(EW$1,$H$5:$FY$1802,MATCH($A539,$A$5:$A$1802,0),0)*HLOOKUP(EW$2,$H$5:$FY$1802,MATCH($A539,$A$5:$A$1802,0),0),$H$2)</f>
        <v>22806924</v>
      </c>
      <c r="EX539" s="188">
        <f>IFERROR(HLOOKUP(EX$1,$H$5:$FY$1802,MATCH($A539,$A$5:$A$1802,0),0)*HLOOKUP(EX$2,$H$5:$FY$1802,MATCH($A539,$A$5:$A$1802,0),0),$H$2)</f>
        <v>5887682</v>
      </c>
      <c r="EY539" s="188">
        <f>IFERROR(HLOOKUP(EY$1,$H$5:$FY$1802,MATCH($A539,$A$5:$A$1802,0),0)*HLOOKUP(EY$2,$H$5:$FY$1802,MATCH($A539,$A$5:$A$1802,0),0),$H$2)</f>
        <v>6596790</v>
      </c>
      <c r="EZ539" s="188">
        <f>IFERROR(HLOOKUP(EZ$1,$H$5:$FY$1802,MATCH($A539,$A$5:$A$1802,0),0)*HLOOKUP(EZ$2,$H$5:$FY$1802,MATCH($A539,$A$5:$A$1802,0),0),$H$2)</f>
        <v>880334</v>
      </c>
      <c r="FA539" s="188">
        <f>IFERROR(HLOOKUP(FA$1,$H$5:$FY$1802,MATCH($A539,$A$5:$A$1802,0),0)*HLOOKUP(FA$2,$H$5:$FY$1802,MATCH($A539,$A$5:$A$1802,0),0),$H$2)</f>
        <v>405041</v>
      </c>
      <c r="FB539" s="188">
        <f>IFERROR(HLOOKUP(FB$1,$H$5:$FY$1802,MATCH($A539,$A$5:$A$1802,0),0)*HLOOKUP(FB$2,$H$5:$FY$1802,MATCH($A539,$A$5:$A$1802,0),0),$H$2)</f>
        <v>102616</v>
      </c>
      <c r="FC539" s="188">
        <f>IFERROR(HLOOKUP(FC$1,$H$5:$FY$1802,MATCH($A539,$A$5:$A$1802,0),0)*HLOOKUP(FC$2,$H$5:$FY$1802,MATCH($A539,$A$5:$A$1802,0),0),$H$2)</f>
        <v>177565</v>
      </c>
      <c r="FD539" s="188">
        <f>IFERROR(HLOOKUP(FD$1,$H$5:$FY$1802,MATCH($A539,$A$5:$A$1802,0),0)*HLOOKUP(FD$2,$H$5:$FY$1802,MATCH($A539,$A$5:$A$1802,0),0),$H$2)</f>
        <v>0</v>
      </c>
      <c r="FE539" s="188">
        <f>IFERROR(HLOOKUP(FE$1,$H$5:$FY$1802,MATCH($A539,$A$5:$A$1802,0),0)*HLOOKUP(FE$2,$H$5:$FY$1802,MATCH($A539,$A$5:$A$1802,0),0),$H$2)</f>
        <v>0</v>
      </c>
      <c r="FF539" s="188">
        <f>IFERROR(HLOOKUP(FF$1,$H$5:$FY$1802,MATCH($A539,$A$5:$A$1802,0),0)*HLOOKUP(FF$2,$H$5:$FY$1802,MATCH($A539,$A$5:$A$1802,0),0),$H$2)</f>
        <v>0</v>
      </c>
      <c r="FG539" s="188">
        <f>IFERROR(HLOOKUP(FG$1,$H$5:$FY$1802,MATCH($A539,$A$5:$A$1802,0),0)*HLOOKUP(FG$2,$H$5:$FY$1802,MATCH($A539,$A$5:$A$1802,0),0),$H$2)</f>
        <v>0</v>
      </c>
      <c r="FH539" s="189"/>
      <c r="FI539" s="406">
        <f t="shared" si="1110"/>
        <v>1.8684402332361516</v>
      </c>
      <c r="FJ539" s="406">
        <f t="shared" si="1110"/>
        <v>1.4267492711370262</v>
      </c>
      <c r="FK539" s="406">
        <f t="shared" si="1111"/>
        <v>1.8698156682027649</v>
      </c>
      <c r="FL539" s="406">
        <f t="shared" si="1112"/>
        <v>1.4475806451612903</v>
      </c>
      <c r="FM539" s="406">
        <f t="shared" si="1113"/>
        <v>1.3170683757323163</v>
      </c>
      <c r="FN539" s="406">
        <f t="shared" si="1114"/>
        <v>1.0764754452876184</v>
      </c>
      <c r="FO539" s="406">
        <f t="shared" si="1115"/>
        <v>1.4798493657505285</v>
      </c>
      <c r="FP539" s="406">
        <f t="shared" si="1116"/>
        <v>1.108813424947146</v>
      </c>
      <c r="FQ539" s="406">
        <f t="shared" si="1117"/>
        <v>1.5649999999999999</v>
      </c>
      <c r="FR539" s="406">
        <f t="shared" si="1118"/>
        <v>1.1399999999999999</v>
      </c>
      <c r="FS539" s="410"/>
    </row>
    <row r="540" spans="1:175" ht="10.35" customHeight="1" x14ac:dyDescent="0.2">
      <c r="A540" s="74" t="str">
        <f t="shared" si="1105"/>
        <v>2019-20OCTOBERRYD</v>
      </c>
      <c r="B540" s="163" t="str">
        <f t="shared" si="1119"/>
        <v>2019-20</v>
      </c>
      <c r="C540" s="26" t="s">
        <v>833</v>
      </c>
      <c r="D540" s="163" t="str">
        <f>INDEX($FV$16:$FW$26,MATCH($F540,$FV$16:$FV$26,0),2)</f>
        <v>Y59</v>
      </c>
      <c r="E540" s="163" t="str">
        <f>VLOOKUP($D540,$FW$8:$FX$14,2,0)</f>
        <v>South East</v>
      </c>
      <c r="F540" s="271" t="s">
        <v>863</v>
      </c>
      <c r="G540" s="271" t="s">
        <v>878</v>
      </c>
      <c r="H540" s="272">
        <v>89397</v>
      </c>
      <c r="I540" s="272">
        <v>69301</v>
      </c>
      <c r="J540" s="272">
        <v>408031</v>
      </c>
      <c r="K540" s="272">
        <v>6</v>
      </c>
      <c r="L540" s="272">
        <v>1</v>
      </c>
      <c r="M540" s="272">
        <v>11</v>
      </c>
      <c r="N540" s="272">
        <v>39</v>
      </c>
      <c r="O540" s="272">
        <v>96</v>
      </c>
      <c r="P540" s="272">
        <v>0</v>
      </c>
      <c r="Q540" s="272">
        <v>244</v>
      </c>
      <c r="R540" s="272">
        <v>72</v>
      </c>
      <c r="S540" s="272">
        <v>0</v>
      </c>
      <c r="T540" s="272">
        <v>64419</v>
      </c>
      <c r="U540" s="272">
        <v>3836</v>
      </c>
      <c r="V540" s="272">
        <v>2502</v>
      </c>
      <c r="W540" s="272">
        <v>35178</v>
      </c>
      <c r="X540" s="272">
        <v>18427</v>
      </c>
      <c r="Y540" s="272">
        <v>387</v>
      </c>
      <c r="Z540" s="272">
        <v>1776901</v>
      </c>
      <c r="AA540" s="272">
        <v>463</v>
      </c>
      <c r="AB540" s="272">
        <v>876</v>
      </c>
      <c r="AC540" s="272">
        <v>1428007</v>
      </c>
      <c r="AD540" s="272">
        <v>571</v>
      </c>
      <c r="AE540" s="272">
        <v>1077</v>
      </c>
      <c r="AF540" s="272">
        <v>42347601</v>
      </c>
      <c r="AG540" s="272">
        <v>1204</v>
      </c>
      <c r="AH540" s="272">
        <v>2276</v>
      </c>
      <c r="AI540" s="272">
        <v>109914453</v>
      </c>
      <c r="AJ540" s="272">
        <v>5965</v>
      </c>
      <c r="AK540" s="272">
        <v>13939</v>
      </c>
      <c r="AL540" s="272">
        <v>3330760</v>
      </c>
      <c r="AM540" s="272">
        <v>8607</v>
      </c>
      <c r="AN540" s="272">
        <v>20308</v>
      </c>
      <c r="AO540" s="272">
        <v>3761</v>
      </c>
      <c r="AP540" s="272">
        <v>138</v>
      </c>
      <c r="AQ540" s="272">
        <v>782</v>
      </c>
      <c r="AR540" s="272">
        <v>757</v>
      </c>
      <c r="AS540" s="272">
        <v>313</v>
      </c>
      <c r="AT540" s="272">
        <v>2528</v>
      </c>
      <c r="AU540" s="272">
        <v>657</v>
      </c>
      <c r="AV540" s="272">
        <v>39793</v>
      </c>
      <c r="AW540" s="272">
        <v>720</v>
      </c>
      <c r="AX540" s="272">
        <v>20145</v>
      </c>
      <c r="AY540" s="272">
        <v>60658</v>
      </c>
      <c r="AZ540" s="272">
        <v>7784</v>
      </c>
      <c r="BA540" s="272">
        <v>5784</v>
      </c>
      <c r="BB540" s="272">
        <v>4963</v>
      </c>
      <c r="BC540" s="272">
        <v>3779</v>
      </c>
      <c r="BD540" s="272">
        <v>46759</v>
      </c>
      <c r="BE540" s="272">
        <v>37233</v>
      </c>
      <c r="BF540" s="272">
        <v>32448</v>
      </c>
      <c r="BG540" s="272">
        <v>19295</v>
      </c>
      <c r="BH540" s="272">
        <v>671</v>
      </c>
      <c r="BI540" s="272">
        <v>399</v>
      </c>
      <c r="BJ540" s="272">
        <v>180</v>
      </c>
      <c r="BK540" s="272">
        <v>118766</v>
      </c>
      <c r="BL540" s="272">
        <v>660</v>
      </c>
      <c r="BM540" s="272">
        <v>1133</v>
      </c>
      <c r="BN540" s="272">
        <v>103</v>
      </c>
      <c r="BO540" s="272">
        <v>56006</v>
      </c>
      <c r="BP540" s="272">
        <v>544</v>
      </c>
      <c r="BQ540" s="272">
        <v>1044</v>
      </c>
      <c r="BR540" s="272">
        <v>3553</v>
      </c>
      <c r="BS540" s="272">
        <v>1602129</v>
      </c>
      <c r="BT540" s="272">
        <v>451</v>
      </c>
      <c r="BU540" s="272">
        <v>845</v>
      </c>
      <c r="BV540" s="272">
        <v>3142</v>
      </c>
      <c r="BW540" s="272">
        <v>3815290</v>
      </c>
      <c r="BX540" s="272">
        <v>1214</v>
      </c>
      <c r="BY540" s="272">
        <v>2232</v>
      </c>
      <c r="BZ540" s="272">
        <v>1122</v>
      </c>
      <c r="CA540" s="272">
        <v>1317387</v>
      </c>
      <c r="CB540" s="272">
        <v>1174</v>
      </c>
      <c r="CC540" s="272">
        <v>2362</v>
      </c>
      <c r="CD540" s="272">
        <v>30914</v>
      </c>
      <c r="CE540" s="272">
        <v>37214924</v>
      </c>
      <c r="CF540" s="272">
        <v>1204</v>
      </c>
      <c r="CG540" s="272">
        <v>2279</v>
      </c>
      <c r="CH540" s="272">
        <v>1221</v>
      </c>
      <c r="CI540" s="272">
        <v>10265238</v>
      </c>
      <c r="CJ540" s="272">
        <v>8407</v>
      </c>
      <c r="CK540" s="272">
        <v>18199</v>
      </c>
      <c r="CL540" s="272">
        <v>608</v>
      </c>
      <c r="CM540" s="272">
        <v>5790548</v>
      </c>
      <c r="CN540" s="272">
        <v>9524</v>
      </c>
      <c r="CO540" s="272">
        <v>20088</v>
      </c>
      <c r="CP540" s="272">
        <v>1114</v>
      </c>
      <c r="CQ540" s="272">
        <v>13708906</v>
      </c>
      <c r="CR540" s="272">
        <v>12306</v>
      </c>
      <c r="CS540" s="272">
        <v>24700</v>
      </c>
      <c r="CT540" s="272">
        <v>166</v>
      </c>
      <c r="CU540" s="272">
        <v>1833201</v>
      </c>
      <c r="CV540" s="272">
        <v>11043</v>
      </c>
      <c r="CW540" s="272">
        <v>23870</v>
      </c>
      <c r="CX540" s="272">
        <v>402</v>
      </c>
      <c r="CY540" s="272">
        <v>120814</v>
      </c>
      <c r="CZ540" s="272">
        <v>301</v>
      </c>
      <c r="DA540" s="272">
        <v>500</v>
      </c>
      <c r="DB540" s="272">
        <v>2632</v>
      </c>
      <c r="DC540" s="272">
        <v>135587</v>
      </c>
      <c r="DD540" s="272">
        <v>52</v>
      </c>
      <c r="DE540" s="272">
        <v>71</v>
      </c>
      <c r="DF540" s="272">
        <v>138</v>
      </c>
      <c r="DG540" s="272">
        <v>188685</v>
      </c>
      <c r="DH540" s="272">
        <v>1367</v>
      </c>
      <c r="DI540" s="272">
        <v>2237</v>
      </c>
      <c r="DJ540" s="272">
        <v>132</v>
      </c>
      <c r="DK540" s="272">
        <v>2</v>
      </c>
      <c r="DL540" s="250"/>
      <c r="DM540" s="250"/>
      <c r="DN540" s="250"/>
      <c r="DO540" s="250"/>
      <c r="DP540" s="250"/>
      <c r="DQ540" s="250"/>
      <c r="DR540" s="250"/>
      <c r="DS540" s="250"/>
      <c r="DT540" s="250"/>
      <c r="DU540" s="250"/>
      <c r="DV540" s="250"/>
      <c r="DW540" s="250"/>
      <c r="DX540" s="250"/>
      <c r="DY540" s="250"/>
      <c r="DZ540" s="250"/>
      <c r="EA540" s="250"/>
      <c r="EB540" s="95"/>
      <c r="EC540" s="75">
        <f t="shared" si="1106"/>
        <v>10</v>
      </c>
      <c r="ED540" s="74">
        <f t="shared" si="1107"/>
        <v>2019</v>
      </c>
      <c r="EE540" s="165">
        <f t="shared" si="1108"/>
        <v>43739</v>
      </c>
      <c r="EF540" s="157">
        <f t="shared" si="1109"/>
        <v>31</v>
      </c>
      <c r="EG540" s="156"/>
      <c r="EH540" s="166">
        <f>IFERROR(HLOOKUP(EH$1,$H$5:$FY$1802,MATCH($A540,$A$5:$A$1802,0),0)*HLOOKUP(EH$2,$H$5:$FY$1802,MATCH($A540,$A$5:$A$1802,0),0),$H$2)</f>
        <v>69301</v>
      </c>
      <c r="EI540" s="166">
        <f>IFERROR(HLOOKUP(EI$1,$H$5:$FY$1802,MATCH($A540,$A$5:$A$1802,0),0)*HLOOKUP(EI$2,$H$5:$FY$1802,MATCH($A540,$A$5:$A$1802,0),0),$H$2)</f>
        <v>762311</v>
      </c>
      <c r="EJ540" s="166">
        <f>IFERROR(HLOOKUP(EJ$1,$H$5:$FY$1802,MATCH($A540,$A$5:$A$1802,0),0)*HLOOKUP(EJ$2,$H$5:$FY$1802,MATCH($A540,$A$5:$A$1802,0),0),$H$2)</f>
        <v>2702739</v>
      </c>
      <c r="EK540" s="166">
        <f>IFERROR(HLOOKUP(EK$1,$H$5:$FY$1802,MATCH($A540,$A$5:$A$1802,0),0)*HLOOKUP(EK$2,$H$5:$FY$1802,MATCH($A540,$A$5:$A$1802,0),0),$H$2)</f>
        <v>6652896</v>
      </c>
      <c r="EL540" s="166">
        <f>IFERROR(HLOOKUP(EL$1,$H$5:$FY$1802,MATCH($A540,$A$5:$A$1802,0),0)*HLOOKUP(EL$2,$H$5:$FY$1802,MATCH($A540,$A$5:$A$1802,0),0),$H$2)</f>
        <v>3360336</v>
      </c>
      <c r="EM540" s="166">
        <f>IFERROR(HLOOKUP(EM$1,$H$5:$FY$1802,MATCH($A540,$A$5:$A$1802,0),0)*HLOOKUP(EM$2,$H$5:$FY$1802,MATCH($A540,$A$5:$A$1802,0),0),$H$2)</f>
        <v>2694654</v>
      </c>
      <c r="EN540" s="166">
        <f>IFERROR(HLOOKUP(EN$1,$H$5:$FY$1802,MATCH($A540,$A$5:$A$1802,0),0)*HLOOKUP(EN$2,$H$5:$FY$1802,MATCH($A540,$A$5:$A$1802,0),0),$H$2)</f>
        <v>80065128</v>
      </c>
      <c r="EO540" s="166">
        <f>IFERROR(HLOOKUP(EO$1,$H$5:$FY$1802,MATCH($A540,$A$5:$A$1802,0),0)*HLOOKUP(EO$2,$H$5:$FY$1802,MATCH($A540,$A$5:$A$1802,0),0),$H$2)</f>
        <v>256853953</v>
      </c>
      <c r="EP540" s="166">
        <f>IFERROR(HLOOKUP(EP$1,$H$5:$FY$1802,MATCH($A540,$A$5:$A$1802,0),0)*HLOOKUP(EP$2,$H$5:$FY$1802,MATCH($A540,$A$5:$A$1802,0),0),$H$2)</f>
        <v>7859196</v>
      </c>
      <c r="EQ540" s="166">
        <f>IFERROR(HLOOKUP(EQ$1,$H$5:$FY$1802,MATCH($A540,$A$5:$A$1802,0),0)*HLOOKUP(EQ$2,$H$5:$FY$1802,MATCH($A540,$A$5:$A$1802,0),0),$H$2)</f>
        <v>203940</v>
      </c>
      <c r="ER540" s="166">
        <f>IFERROR(HLOOKUP(ER$1,$H$5:$FY$1802,MATCH($A540,$A$5:$A$1802,0),0)*HLOOKUP(ER$2,$H$5:$FY$1802,MATCH($A540,$A$5:$A$1802,0),0),$H$2)</f>
        <v>107532</v>
      </c>
      <c r="ES540" s="166">
        <f>IFERROR(HLOOKUP(ES$1,$H$5:$FY$1802,MATCH($A540,$A$5:$A$1802,0),0)*HLOOKUP(ES$2,$H$5:$FY$1802,MATCH($A540,$A$5:$A$1802,0),0),$H$2)</f>
        <v>3002285</v>
      </c>
      <c r="ET540" s="166">
        <f>IFERROR(HLOOKUP(ET$1,$H$5:$FY$1802,MATCH($A540,$A$5:$A$1802,0),0)*HLOOKUP(ET$2,$H$5:$FY$1802,MATCH($A540,$A$5:$A$1802,0),0),$H$2)</f>
        <v>7012944</v>
      </c>
      <c r="EU540" s="166">
        <f>IFERROR(HLOOKUP(EU$1,$H$5:$FY$1802,MATCH($A540,$A$5:$A$1802,0),0)*HLOOKUP(EU$2,$H$5:$FY$1802,MATCH($A540,$A$5:$A$1802,0),0),$H$2)</f>
        <v>2650164</v>
      </c>
      <c r="EV540" s="166">
        <f>IFERROR(HLOOKUP(EV$1,$H$5:$FY$1802,MATCH($A540,$A$5:$A$1802,0),0)*HLOOKUP(EV$2,$H$5:$FY$1802,MATCH($A540,$A$5:$A$1802,0),0),$H$2)</f>
        <v>70453006</v>
      </c>
      <c r="EW540" s="166">
        <f>IFERROR(HLOOKUP(EW$1,$H$5:$FY$1802,MATCH($A540,$A$5:$A$1802,0),0)*HLOOKUP(EW$2,$H$5:$FY$1802,MATCH($A540,$A$5:$A$1802,0),0),$H$2)</f>
        <v>22220979</v>
      </c>
      <c r="EX540" s="166">
        <f>IFERROR(HLOOKUP(EX$1,$H$5:$FY$1802,MATCH($A540,$A$5:$A$1802,0),0)*HLOOKUP(EX$2,$H$5:$FY$1802,MATCH($A540,$A$5:$A$1802,0),0),$H$2)</f>
        <v>12213504</v>
      </c>
      <c r="EY540" s="166">
        <f>IFERROR(HLOOKUP(EY$1,$H$5:$FY$1802,MATCH($A540,$A$5:$A$1802,0),0)*HLOOKUP(EY$2,$H$5:$FY$1802,MATCH($A540,$A$5:$A$1802,0),0),$H$2)</f>
        <v>27515800</v>
      </c>
      <c r="EZ540" s="166">
        <f>IFERROR(HLOOKUP(EZ$1,$H$5:$FY$1802,MATCH($A540,$A$5:$A$1802,0),0)*HLOOKUP(EZ$2,$H$5:$FY$1802,MATCH($A540,$A$5:$A$1802,0),0),$H$2)</f>
        <v>3962420</v>
      </c>
      <c r="FA540" s="166">
        <f>IFERROR(HLOOKUP(FA$1,$H$5:$FY$1802,MATCH($A540,$A$5:$A$1802,0),0)*HLOOKUP(FA$2,$H$5:$FY$1802,MATCH($A540,$A$5:$A$1802,0),0),$H$2)</f>
        <v>308706</v>
      </c>
      <c r="FB540" s="166">
        <f>IFERROR(HLOOKUP(FB$1,$H$5:$FY$1802,MATCH($A540,$A$5:$A$1802,0),0)*HLOOKUP(FB$2,$H$5:$FY$1802,MATCH($A540,$A$5:$A$1802,0),0),$H$2)</f>
        <v>201000</v>
      </c>
      <c r="FC540" s="166">
        <f>IFERROR(HLOOKUP(FC$1,$H$5:$FY$1802,MATCH($A540,$A$5:$A$1802,0),0)*HLOOKUP(FC$2,$H$5:$FY$1802,MATCH($A540,$A$5:$A$1802,0),0),$H$2)</f>
        <v>186872</v>
      </c>
      <c r="FD540" s="166">
        <f>IFERROR(HLOOKUP(FD$1,$H$5:$FY$1802,MATCH($A540,$A$5:$A$1802,0),0)*HLOOKUP(FD$2,$H$5:$FY$1802,MATCH($A540,$A$5:$A$1802,0),0),$H$2)</f>
        <v>0</v>
      </c>
      <c r="FE540" s="166">
        <f>IFERROR(HLOOKUP(FE$1,$H$5:$FY$1802,MATCH($A540,$A$5:$A$1802,0),0)*HLOOKUP(FE$2,$H$5:$FY$1802,MATCH($A540,$A$5:$A$1802,0),0),$H$2)</f>
        <v>0</v>
      </c>
      <c r="FF540" s="166">
        <f>IFERROR(HLOOKUP(FF$1,$H$5:$FY$1802,MATCH($A540,$A$5:$A$1802,0),0)*HLOOKUP(FF$2,$H$5:$FY$1802,MATCH($A540,$A$5:$A$1802,0),0),$H$2)</f>
        <v>0</v>
      </c>
      <c r="FG540" s="166">
        <f>IFERROR(HLOOKUP(FG$1,$H$5:$FY$1802,MATCH($A540,$A$5:$A$1802,0),0)*HLOOKUP(FG$2,$H$5:$FY$1802,MATCH($A540,$A$5:$A$1802,0),0),$H$2)</f>
        <v>0</v>
      </c>
      <c r="FH540" s="152"/>
      <c r="FI540" s="405">
        <f t="shared" si="1110"/>
        <v>2.0291970802919708</v>
      </c>
      <c r="FJ540" s="405">
        <f t="shared" si="1110"/>
        <v>1.5078206465067778</v>
      </c>
      <c r="FK540" s="405">
        <f t="shared" si="1111"/>
        <v>1.9836131095123901</v>
      </c>
      <c r="FL540" s="405">
        <f t="shared" si="1112"/>
        <v>1.5103916866506795</v>
      </c>
      <c r="FM540" s="405">
        <f t="shared" si="1113"/>
        <v>1.3292114389675365</v>
      </c>
      <c r="FN540" s="405">
        <f t="shared" si="1114"/>
        <v>1.0584171925635339</v>
      </c>
      <c r="FO540" s="405">
        <f t="shared" si="1115"/>
        <v>1.760894339827427</v>
      </c>
      <c r="FP540" s="405">
        <f t="shared" si="1116"/>
        <v>1.0471047918814782</v>
      </c>
      <c r="FQ540" s="405">
        <f t="shared" si="1117"/>
        <v>1.7338501291989663</v>
      </c>
      <c r="FR540" s="405">
        <f t="shared" si="1118"/>
        <v>1.0310077519379846</v>
      </c>
      <c r="FS540" s="65"/>
    </row>
    <row r="541" spans="1:175" ht="10.35" customHeight="1" x14ac:dyDescent="0.2">
      <c r="A541" s="74" t="str">
        <f t="shared" si="1105"/>
        <v>2019-20OCTOBERRYF</v>
      </c>
      <c r="B541" s="163" t="str">
        <f t="shared" si="1119"/>
        <v>2019-20</v>
      </c>
      <c r="C541" s="26" t="s">
        <v>833</v>
      </c>
      <c r="D541" s="163" t="str">
        <f>INDEX($FV$16:$FW$26,MATCH($F541,$FV$16:$FV$26,0),2)</f>
        <v>Y58</v>
      </c>
      <c r="E541" s="163" t="str">
        <f>VLOOKUP($D541,$FW$8:$FX$14,2,0)</f>
        <v>South West</v>
      </c>
      <c r="F541" s="271" t="s">
        <v>865</v>
      </c>
      <c r="G541" s="271" t="s">
        <v>879</v>
      </c>
      <c r="H541" s="272">
        <v>109936</v>
      </c>
      <c r="I541" s="272">
        <v>84452</v>
      </c>
      <c r="J541" s="272">
        <v>856026</v>
      </c>
      <c r="K541" s="272">
        <v>10</v>
      </c>
      <c r="L541" s="272">
        <v>3</v>
      </c>
      <c r="M541" s="272">
        <v>32</v>
      </c>
      <c r="N541" s="272">
        <v>54</v>
      </c>
      <c r="O541" s="272">
        <v>100</v>
      </c>
      <c r="P541" s="272">
        <v>0</v>
      </c>
      <c r="Q541" s="272">
        <v>167</v>
      </c>
      <c r="R541" s="272">
        <v>287</v>
      </c>
      <c r="S541" s="272">
        <v>2103</v>
      </c>
      <c r="T541" s="272">
        <v>76542</v>
      </c>
      <c r="U541" s="272">
        <v>4861</v>
      </c>
      <c r="V541" s="272">
        <v>3021</v>
      </c>
      <c r="W541" s="272">
        <v>42243</v>
      </c>
      <c r="X541" s="272">
        <v>18173</v>
      </c>
      <c r="Y541" s="272">
        <v>1393</v>
      </c>
      <c r="Z541" s="272">
        <v>2049359</v>
      </c>
      <c r="AA541" s="272">
        <v>422</v>
      </c>
      <c r="AB541" s="272">
        <v>768</v>
      </c>
      <c r="AC541" s="272">
        <v>1891703</v>
      </c>
      <c r="AD541" s="272">
        <v>626</v>
      </c>
      <c r="AE541" s="272">
        <v>1170</v>
      </c>
      <c r="AF541" s="272">
        <v>71766636</v>
      </c>
      <c r="AG541" s="272">
        <v>1699</v>
      </c>
      <c r="AH541" s="272">
        <v>3547</v>
      </c>
      <c r="AI541" s="272">
        <v>80203017</v>
      </c>
      <c r="AJ541" s="272">
        <v>4413</v>
      </c>
      <c r="AK541" s="272">
        <v>10369</v>
      </c>
      <c r="AL541" s="272">
        <v>6645509</v>
      </c>
      <c r="AM541" s="272">
        <v>4771</v>
      </c>
      <c r="AN541" s="272">
        <v>11508</v>
      </c>
      <c r="AO541" s="272">
        <v>4233</v>
      </c>
      <c r="AP541" s="272">
        <v>323</v>
      </c>
      <c r="AQ541" s="272">
        <v>1536</v>
      </c>
      <c r="AR541" s="272">
        <v>3750</v>
      </c>
      <c r="AS541" s="272">
        <v>396</v>
      </c>
      <c r="AT541" s="272">
        <v>1978</v>
      </c>
      <c r="AU541" s="272">
        <v>6</v>
      </c>
      <c r="AV541" s="272">
        <v>41221</v>
      </c>
      <c r="AW541" s="272">
        <v>3601</v>
      </c>
      <c r="AX541" s="272">
        <v>27487</v>
      </c>
      <c r="AY541" s="272">
        <v>72309</v>
      </c>
      <c r="AZ541" s="272">
        <v>10991</v>
      </c>
      <c r="BA541" s="272">
        <v>8471</v>
      </c>
      <c r="BB541" s="272">
        <v>6932</v>
      </c>
      <c r="BC541" s="272">
        <v>5376</v>
      </c>
      <c r="BD541" s="272">
        <v>57155</v>
      </c>
      <c r="BE541" s="272">
        <v>48134</v>
      </c>
      <c r="BF541" s="272">
        <v>26311</v>
      </c>
      <c r="BG541" s="272">
        <v>19754</v>
      </c>
      <c r="BH541" s="272">
        <v>1898</v>
      </c>
      <c r="BI541" s="272">
        <v>1486</v>
      </c>
      <c r="BJ541" s="272">
        <v>48</v>
      </c>
      <c r="BK541" s="272">
        <v>25826</v>
      </c>
      <c r="BL541" s="272">
        <v>538</v>
      </c>
      <c r="BM541" s="272">
        <v>956</v>
      </c>
      <c r="BN541" s="272">
        <v>61</v>
      </c>
      <c r="BO541" s="272">
        <v>29389</v>
      </c>
      <c r="BP541" s="272">
        <v>482</v>
      </c>
      <c r="BQ541" s="272">
        <v>930</v>
      </c>
      <c r="BR541" s="272">
        <v>4752</v>
      </c>
      <c r="BS541" s="272">
        <v>1994144</v>
      </c>
      <c r="BT541" s="272">
        <v>420</v>
      </c>
      <c r="BU541" s="272">
        <v>766</v>
      </c>
      <c r="BV541" s="272">
        <v>2510</v>
      </c>
      <c r="BW541" s="272">
        <v>4419249</v>
      </c>
      <c r="BX541" s="272">
        <v>1761</v>
      </c>
      <c r="BY541" s="272">
        <v>3410</v>
      </c>
      <c r="BZ541" s="272">
        <v>966</v>
      </c>
      <c r="CA541" s="272">
        <v>1593143</v>
      </c>
      <c r="CB541" s="272">
        <v>1649</v>
      </c>
      <c r="CC541" s="272">
        <v>3420</v>
      </c>
      <c r="CD541" s="272">
        <v>38767</v>
      </c>
      <c r="CE541" s="272">
        <v>65754244</v>
      </c>
      <c r="CF541" s="272">
        <v>1696</v>
      </c>
      <c r="CG541" s="272">
        <v>3566</v>
      </c>
      <c r="CH541" s="272">
        <v>2060</v>
      </c>
      <c r="CI541" s="272">
        <v>9511318</v>
      </c>
      <c r="CJ541" s="272">
        <v>4617</v>
      </c>
      <c r="CK541" s="272">
        <v>9957</v>
      </c>
      <c r="CL541" s="272">
        <v>379</v>
      </c>
      <c r="CM541" s="272">
        <v>1524451</v>
      </c>
      <c r="CN541" s="272">
        <v>4022</v>
      </c>
      <c r="CO541" s="272">
        <v>9589</v>
      </c>
      <c r="CP541" s="272">
        <v>1063</v>
      </c>
      <c r="CQ541" s="272">
        <v>7957962</v>
      </c>
      <c r="CR541" s="272">
        <v>7486</v>
      </c>
      <c r="CS541" s="272">
        <v>16116</v>
      </c>
      <c r="CT541" s="272">
        <v>66</v>
      </c>
      <c r="CU541" s="272">
        <v>365885</v>
      </c>
      <c r="CV541" s="272">
        <v>5544</v>
      </c>
      <c r="CW541" s="272">
        <v>13871</v>
      </c>
      <c r="CX541" s="272">
        <v>427</v>
      </c>
      <c r="CY541" s="272">
        <v>173773</v>
      </c>
      <c r="CZ541" s="272">
        <v>407</v>
      </c>
      <c r="DA541" s="272">
        <v>654</v>
      </c>
      <c r="DB541" s="272">
        <v>2735</v>
      </c>
      <c r="DC541" s="272">
        <v>104772</v>
      </c>
      <c r="DD541" s="272">
        <v>38</v>
      </c>
      <c r="DE541" s="272">
        <v>72</v>
      </c>
      <c r="DF541" s="272">
        <v>146</v>
      </c>
      <c r="DG541" s="272">
        <v>233337</v>
      </c>
      <c r="DH541" s="272">
        <v>1598</v>
      </c>
      <c r="DI541" s="272">
        <v>3291</v>
      </c>
      <c r="DJ541" s="272">
        <v>132</v>
      </c>
      <c r="DK541" s="272">
        <v>232</v>
      </c>
      <c r="DL541" s="250"/>
      <c r="DM541" s="250"/>
      <c r="DN541" s="250"/>
      <c r="DO541" s="250"/>
      <c r="DP541" s="250"/>
      <c r="DQ541" s="250"/>
      <c r="DR541" s="250"/>
      <c r="DS541" s="250"/>
      <c r="DT541" s="250"/>
      <c r="DU541" s="250"/>
      <c r="DV541" s="250"/>
      <c r="DW541" s="250"/>
      <c r="DX541" s="250"/>
      <c r="DY541" s="250"/>
      <c r="DZ541" s="250"/>
      <c r="EA541" s="250"/>
      <c r="EB541" s="155"/>
      <c r="EC541" s="75">
        <f t="shared" si="1106"/>
        <v>10</v>
      </c>
      <c r="ED541" s="74">
        <f t="shared" si="1107"/>
        <v>2019</v>
      </c>
      <c r="EE541" s="165">
        <f t="shared" si="1108"/>
        <v>43739</v>
      </c>
      <c r="EF541" s="157">
        <f t="shared" si="1109"/>
        <v>31</v>
      </c>
      <c r="EG541" s="156"/>
      <c r="EH541" s="166">
        <f>IFERROR(HLOOKUP(EH$1,$H$5:$FY$1802,MATCH($A541,$A$5:$A$1802,0),0)*HLOOKUP(EH$2,$H$5:$FY$1802,MATCH($A541,$A$5:$A$1802,0),0),$H$2)</f>
        <v>253356</v>
      </c>
      <c r="EI541" s="166">
        <f>IFERROR(HLOOKUP(EI$1,$H$5:$FY$1802,MATCH($A541,$A$5:$A$1802,0),0)*HLOOKUP(EI$2,$H$5:$FY$1802,MATCH($A541,$A$5:$A$1802,0),0),$H$2)</f>
        <v>2702464</v>
      </c>
      <c r="EJ541" s="166">
        <f>IFERROR(HLOOKUP(EJ$1,$H$5:$FY$1802,MATCH($A541,$A$5:$A$1802,0),0)*HLOOKUP(EJ$2,$H$5:$FY$1802,MATCH($A541,$A$5:$A$1802,0),0),$H$2)</f>
        <v>4560408</v>
      </c>
      <c r="EK541" s="166">
        <f>IFERROR(HLOOKUP(EK$1,$H$5:$FY$1802,MATCH($A541,$A$5:$A$1802,0),0)*HLOOKUP(EK$2,$H$5:$FY$1802,MATCH($A541,$A$5:$A$1802,0),0),$H$2)</f>
        <v>8445200</v>
      </c>
      <c r="EL541" s="166">
        <f>IFERROR(HLOOKUP(EL$1,$H$5:$FY$1802,MATCH($A541,$A$5:$A$1802,0),0)*HLOOKUP(EL$2,$H$5:$FY$1802,MATCH($A541,$A$5:$A$1802,0),0),$H$2)</f>
        <v>3733248</v>
      </c>
      <c r="EM541" s="166">
        <f>IFERROR(HLOOKUP(EM$1,$H$5:$FY$1802,MATCH($A541,$A$5:$A$1802,0),0)*HLOOKUP(EM$2,$H$5:$FY$1802,MATCH($A541,$A$5:$A$1802,0),0),$H$2)</f>
        <v>3534570</v>
      </c>
      <c r="EN541" s="166">
        <f>IFERROR(HLOOKUP(EN$1,$H$5:$FY$1802,MATCH($A541,$A$5:$A$1802,0),0)*HLOOKUP(EN$2,$H$5:$FY$1802,MATCH($A541,$A$5:$A$1802,0),0),$H$2)</f>
        <v>149835921</v>
      </c>
      <c r="EO541" s="166">
        <f>IFERROR(HLOOKUP(EO$1,$H$5:$FY$1802,MATCH($A541,$A$5:$A$1802,0),0)*HLOOKUP(EO$2,$H$5:$FY$1802,MATCH($A541,$A$5:$A$1802,0),0),$H$2)</f>
        <v>188435837</v>
      </c>
      <c r="EP541" s="166">
        <f>IFERROR(HLOOKUP(EP$1,$H$5:$FY$1802,MATCH($A541,$A$5:$A$1802,0),0)*HLOOKUP(EP$2,$H$5:$FY$1802,MATCH($A541,$A$5:$A$1802,0),0),$H$2)</f>
        <v>16030644</v>
      </c>
      <c r="EQ541" s="166">
        <f>IFERROR(HLOOKUP(EQ$1,$H$5:$FY$1802,MATCH($A541,$A$5:$A$1802,0),0)*HLOOKUP(EQ$2,$H$5:$FY$1802,MATCH($A541,$A$5:$A$1802,0),0),$H$2)</f>
        <v>45888</v>
      </c>
      <c r="ER541" s="166">
        <f>IFERROR(HLOOKUP(ER$1,$H$5:$FY$1802,MATCH($A541,$A$5:$A$1802,0),0)*HLOOKUP(ER$2,$H$5:$FY$1802,MATCH($A541,$A$5:$A$1802,0),0),$H$2)</f>
        <v>56730</v>
      </c>
      <c r="ES541" s="166">
        <f>IFERROR(HLOOKUP(ES$1,$H$5:$FY$1802,MATCH($A541,$A$5:$A$1802,0),0)*HLOOKUP(ES$2,$H$5:$FY$1802,MATCH($A541,$A$5:$A$1802,0),0),$H$2)</f>
        <v>3640032</v>
      </c>
      <c r="ET541" s="166">
        <f>IFERROR(HLOOKUP(ET$1,$H$5:$FY$1802,MATCH($A541,$A$5:$A$1802,0),0)*HLOOKUP(ET$2,$H$5:$FY$1802,MATCH($A541,$A$5:$A$1802,0),0),$H$2)</f>
        <v>8559100</v>
      </c>
      <c r="EU541" s="166">
        <f>IFERROR(HLOOKUP(EU$1,$H$5:$FY$1802,MATCH($A541,$A$5:$A$1802,0),0)*HLOOKUP(EU$2,$H$5:$FY$1802,MATCH($A541,$A$5:$A$1802,0),0),$H$2)</f>
        <v>3303720</v>
      </c>
      <c r="EV541" s="166">
        <f>IFERROR(HLOOKUP(EV$1,$H$5:$FY$1802,MATCH($A541,$A$5:$A$1802,0),0)*HLOOKUP(EV$2,$H$5:$FY$1802,MATCH($A541,$A$5:$A$1802,0),0),$H$2)</f>
        <v>138243122</v>
      </c>
      <c r="EW541" s="166">
        <f>IFERROR(HLOOKUP(EW$1,$H$5:$FY$1802,MATCH($A541,$A$5:$A$1802,0),0)*HLOOKUP(EW$2,$H$5:$FY$1802,MATCH($A541,$A$5:$A$1802,0),0),$H$2)</f>
        <v>20511420</v>
      </c>
      <c r="EX541" s="166">
        <f>IFERROR(HLOOKUP(EX$1,$H$5:$FY$1802,MATCH($A541,$A$5:$A$1802,0),0)*HLOOKUP(EX$2,$H$5:$FY$1802,MATCH($A541,$A$5:$A$1802,0),0),$H$2)</f>
        <v>3634231</v>
      </c>
      <c r="EY541" s="166">
        <f>IFERROR(HLOOKUP(EY$1,$H$5:$FY$1802,MATCH($A541,$A$5:$A$1802,0),0)*HLOOKUP(EY$2,$H$5:$FY$1802,MATCH($A541,$A$5:$A$1802,0),0),$H$2)</f>
        <v>17131308</v>
      </c>
      <c r="EZ541" s="166">
        <f>IFERROR(HLOOKUP(EZ$1,$H$5:$FY$1802,MATCH($A541,$A$5:$A$1802,0),0)*HLOOKUP(EZ$2,$H$5:$FY$1802,MATCH($A541,$A$5:$A$1802,0),0),$H$2)</f>
        <v>915486</v>
      </c>
      <c r="FA541" s="166">
        <f>IFERROR(HLOOKUP(FA$1,$H$5:$FY$1802,MATCH($A541,$A$5:$A$1802,0),0)*HLOOKUP(FA$2,$H$5:$FY$1802,MATCH($A541,$A$5:$A$1802,0),0),$H$2)</f>
        <v>480486</v>
      </c>
      <c r="FB541" s="166">
        <f>IFERROR(HLOOKUP(FB$1,$H$5:$FY$1802,MATCH($A541,$A$5:$A$1802,0),0)*HLOOKUP(FB$2,$H$5:$FY$1802,MATCH($A541,$A$5:$A$1802,0),0),$H$2)</f>
        <v>279258</v>
      </c>
      <c r="FC541" s="166">
        <f>IFERROR(HLOOKUP(FC$1,$H$5:$FY$1802,MATCH($A541,$A$5:$A$1802,0),0)*HLOOKUP(FC$2,$H$5:$FY$1802,MATCH($A541,$A$5:$A$1802,0),0),$H$2)</f>
        <v>196920</v>
      </c>
      <c r="FD541" s="166">
        <f>IFERROR(HLOOKUP(FD$1,$H$5:$FY$1802,MATCH($A541,$A$5:$A$1802,0),0)*HLOOKUP(FD$2,$H$5:$FY$1802,MATCH($A541,$A$5:$A$1802,0),0),$H$2)</f>
        <v>0</v>
      </c>
      <c r="FE541" s="166">
        <f>IFERROR(HLOOKUP(FE$1,$H$5:$FY$1802,MATCH($A541,$A$5:$A$1802,0),0)*HLOOKUP(FE$2,$H$5:$FY$1802,MATCH($A541,$A$5:$A$1802,0),0),$H$2)</f>
        <v>0</v>
      </c>
      <c r="FF541" s="166">
        <f>IFERROR(HLOOKUP(FF$1,$H$5:$FY$1802,MATCH($A541,$A$5:$A$1802,0),0)*HLOOKUP(FF$2,$H$5:$FY$1802,MATCH($A541,$A$5:$A$1802,0),0),$H$2)</f>
        <v>0</v>
      </c>
      <c r="FG541" s="166">
        <f>IFERROR(HLOOKUP(FG$1,$H$5:$FY$1802,MATCH($A541,$A$5:$A$1802,0),0)*HLOOKUP(FG$2,$H$5:$FY$1802,MATCH($A541,$A$5:$A$1802,0),0),$H$2)</f>
        <v>0</v>
      </c>
      <c r="FH541" s="152"/>
      <c r="FI541" s="405">
        <f t="shared" si="1110"/>
        <v>2.2610573955976139</v>
      </c>
      <c r="FJ541" s="405">
        <f t="shared" si="1110"/>
        <v>1.7426455461839128</v>
      </c>
      <c r="FK541" s="405">
        <f t="shared" si="1111"/>
        <v>2.2946044356173454</v>
      </c>
      <c r="FL541" s="405">
        <f t="shared" si="1112"/>
        <v>1.7795431976166831</v>
      </c>
      <c r="FM541" s="405">
        <f t="shared" si="1113"/>
        <v>1.3530052316360106</v>
      </c>
      <c r="FN541" s="405">
        <f t="shared" si="1114"/>
        <v>1.1394550576426863</v>
      </c>
      <c r="FO541" s="405">
        <f t="shared" si="1115"/>
        <v>1.4478071864854454</v>
      </c>
      <c r="FP541" s="405">
        <f t="shared" si="1116"/>
        <v>1.0869971936389149</v>
      </c>
      <c r="FQ541" s="405">
        <f t="shared" si="1117"/>
        <v>1.362526920315865</v>
      </c>
      <c r="FR541" s="405">
        <f t="shared" si="1118"/>
        <v>1.0667623833452979</v>
      </c>
      <c r="FS541" s="65"/>
    </row>
    <row r="542" spans="1:175" ht="10.35" customHeight="1" x14ac:dyDescent="0.2">
      <c r="A542" s="74" t="str">
        <f t="shared" si="1105"/>
        <v>2019-20OCTOBERRYA</v>
      </c>
      <c r="B542" s="163" t="str">
        <f t="shared" si="1119"/>
        <v>2019-20</v>
      </c>
      <c r="C542" s="26" t="s">
        <v>833</v>
      </c>
      <c r="D542" s="163" t="str">
        <f>INDEX($FV$16:$FW$26,MATCH($F542,$FV$16:$FV$26,0),2)</f>
        <v>Y60</v>
      </c>
      <c r="E542" s="163" t="str">
        <f>VLOOKUP($D542,$FW$8:$FX$14,2,0)</f>
        <v>Midlands</v>
      </c>
      <c r="F542" s="271" t="s">
        <v>867</v>
      </c>
      <c r="G542" s="271" t="s">
        <v>883</v>
      </c>
      <c r="H542" s="272">
        <v>120941</v>
      </c>
      <c r="I542" s="272">
        <v>88353</v>
      </c>
      <c r="J542" s="272">
        <v>313867</v>
      </c>
      <c r="K542" s="272">
        <v>4</v>
      </c>
      <c r="L542" s="272">
        <v>1</v>
      </c>
      <c r="M542" s="272">
        <v>7</v>
      </c>
      <c r="N542" s="272">
        <v>19</v>
      </c>
      <c r="O542" s="272">
        <v>44</v>
      </c>
      <c r="P542" s="272">
        <v>0</v>
      </c>
      <c r="Q542" s="272">
        <v>244</v>
      </c>
      <c r="R542" s="272">
        <v>0</v>
      </c>
      <c r="S542" s="272">
        <v>75</v>
      </c>
      <c r="T542" s="272">
        <v>93886</v>
      </c>
      <c r="U542" s="272">
        <v>6076</v>
      </c>
      <c r="V542" s="272">
        <v>3917</v>
      </c>
      <c r="W542" s="272">
        <v>47214</v>
      </c>
      <c r="X542" s="272">
        <v>30467</v>
      </c>
      <c r="Y542" s="272">
        <v>1307</v>
      </c>
      <c r="Z542" s="272">
        <v>2562687</v>
      </c>
      <c r="AA542" s="272">
        <v>422</v>
      </c>
      <c r="AB542" s="272">
        <v>733</v>
      </c>
      <c r="AC542" s="272">
        <v>1916600</v>
      </c>
      <c r="AD542" s="272">
        <v>489</v>
      </c>
      <c r="AE542" s="272">
        <v>882</v>
      </c>
      <c r="AF542" s="272">
        <v>39132355</v>
      </c>
      <c r="AG542" s="272">
        <v>829</v>
      </c>
      <c r="AH542" s="272">
        <v>1521</v>
      </c>
      <c r="AI542" s="272">
        <v>98796001</v>
      </c>
      <c r="AJ542" s="272">
        <v>3243</v>
      </c>
      <c r="AK542" s="272">
        <v>7303</v>
      </c>
      <c r="AL542" s="272">
        <v>5929461</v>
      </c>
      <c r="AM542" s="272">
        <v>4537</v>
      </c>
      <c r="AN542" s="272">
        <v>10729</v>
      </c>
      <c r="AO542" s="272">
        <v>3527</v>
      </c>
      <c r="AP542" s="272">
        <v>70</v>
      </c>
      <c r="AQ542" s="272">
        <v>53</v>
      </c>
      <c r="AR542" s="272">
        <v>0</v>
      </c>
      <c r="AS542" s="272">
        <v>358</v>
      </c>
      <c r="AT542" s="272">
        <v>3046</v>
      </c>
      <c r="AU542" s="272">
        <v>2272</v>
      </c>
      <c r="AV542" s="272">
        <v>51643</v>
      </c>
      <c r="AW542" s="272">
        <v>6205</v>
      </c>
      <c r="AX542" s="272">
        <v>32511</v>
      </c>
      <c r="AY542" s="272">
        <v>90359</v>
      </c>
      <c r="AZ542" s="272">
        <v>11412</v>
      </c>
      <c r="BA542" s="272">
        <v>8437</v>
      </c>
      <c r="BB542" s="272">
        <v>7187</v>
      </c>
      <c r="BC542" s="272">
        <v>5406</v>
      </c>
      <c r="BD542" s="272">
        <v>60931</v>
      </c>
      <c r="BE542" s="272">
        <v>49548</v>
      </c>
      <c r="BF542" s="272">
        <v>60058</v>
      </c>
      <c r="BG542" s="272">
        <v>31725</v>
      </c>
      <c r="BH542" s="272">
        <v>3646</v>
      </c>
      <c r="BI542" s="272">
        <v>1358</v>
      </c>
      <c r="BJ542" s="272">
        <v>136</v>
      </c>
      <c r="BK542" s="272">
        <v>69263</v>
      </c>
      <c r="BL542" s="272">
        <v>509</v>
      </c>
      <c r="BM542" s="272">
        <v>887</v>
      </c>
      <c r="BN542" s="272">
        <v>104</v>
      </c>
      <c r="BO542" s="272">
        <v>41763</v>
      </c>
      <c r="BP542" s="272">
        <v>402</v>
      </c>
      <c r="BQ542" s="272">
        <v>714</v>
      </c>
      <c r="BR542" s="272">
        <v>5836</v>
      </c>
      <c r="BS542" s="272">
        <v>2451661</v>
      </c>
      <c r="BT542" s="272">
        <v>420</v>
      </c>
      <c r="BU542" s="272">
        <v>730</v>
      </c>
      <c r="BV542" s="272">
        <v>5845</v>
      </c>
      <c r="BW542" s="272">
        <v>4803722</v>
      </c>
      <c r="BX542" s="272">
        <v>822</v>
      </c>
      <c r="BY542" s="272">
        <v>1516</v>
      </c>
      <c r="BZ542" s="272">
        <v>1178</v>
      </c>
      <c r="CA542" s="272">
        <v>969339</v>
      </c>
      <c r="CB542" s="272">
        <v>823</v>
      </c>
      <c r="CC542" s="272">
        <v>1633</v>
      </c>
      <c r="CD542" s="272">
        <v>40191</v>
      </c>
      <c r="CE542" s="272">
        <v>33359294</v>
      </c>
      <c r="CF542" s="272">
        <v>830</v>
      </c>
      <c r="CG542" s="272">
        <v>1519</v>
      </c>
      <c r="CH542" s="272">
        <v>3021</v>
      </c>
      <c r="CI542" s="272">
        <v>16794014</v>
      </c>
      <c r="CJ542" s="272">
        <v>5559</v>
      </c>
      <c r="CK542" s="272">
        <v>13497</v>
      </c>
      <c r="CL542" s="272">
        <v>614</v>
      </c>
      <c r="CM542" s="272">
        <v>3029977</v>
      </c>
      <c r="CN542" s="272">
        <v>4935</v>
      </c>
      <c r="CO542" s="272">
        <v>12617</v>
      </c>
      <c r="CP542" s="272">
        <v>1086</v>
      </c>
      <c r="CQ542" s="272">
        <v>10429303</v>
      </c>
      <c r="CR542" s="272">
        <v>9603</v>
      </c>
      <c r="CS542" s="272">
        <v>22838</v>
      </c>
      <c r="CT542" s="272">
        <v>225</v>
      </c>
      <c r="CU542" s="272">
        <v>2240587</v>
      </c>
      <c r="CV542" s="272">
        <v>9958</v>
      </c>
      <c r="CW542" s="272">
        <v>24604</v>
      </c>
      <c r="CX542" s="272">
        <v>267</v>
      </c>
      <c r="CY542" s="272">
        <v>72425</v>
      </c>
      <c r="CZ542" s="272">
        <v>271</v>
      </c>
      <c r="DA542" s="272">
        <v>469</v>
      </c>
      <c r="DB542" s="272">
        <v>3756</v>
      </c>
      <c r="DC542" s="272">
        <v>100439</v>
      </c>
      <c r="DD542" s="272">
        <v>27</v>
      </c>
      <c r="DE542" s="272">
        <v>51</v>
      </c>
      <c r="DF542" s="272">
        <v>120</v>
      </c>
      <c r="DG542" s="272">
        <v>108761</v>
      </c>
      <c r="DH542" s="272">
        <v>906</v>
      </c>
      <c r="DI542" s="272">
        <v>1509</v>
      </c>
      <c r="DJ542" s="272">
        <v>112</v>
      </c>
      <c r="DK542" s="272">
        <v>274</v>
      </c>
      <c r="DL542" s="250"/>
      <c r="DM542" s="250"/>
      <c r="DN542" s="250"/>
      <c r="DO542" s="250"/>
      <c r="DP542" s="250"/>
      <c r="DQ542" s="250"/>
      <c r="DR542" s="250"/>
      <c r="DS542" s="250"/>
      <c r="DT542" s="250"/>
      <c r="DU542" s="250"/>
      <c r="DV542" s="250"/>
      <c r="DW542" s="250"/>
      <c r="DX542" s="250"/>
      <c r="DY542" s="250"/>
      <c r="DZ542" s="250"/>
      <c r="EA542" s="250"/>
      <c r="EB542" s="155"/>
      <c r="EC542" s="75">
        <f t="shared" si="1106"/>
        <v>10</v>
      </c>
      <c r="ED542" s="74">
        <f t="shared" si="1107"/>
        <v>2019</v>
      </c>
      <c r="EE542" s="165">
        <f t="shared" si="1108"/>
        <v>43739</v>
      </c>
      <c r="EF542" s="157">
        <f t="shared" si="1109"/>
        <v>31</v>
      </c>
      <c r="EG542" s="156"/>
      <c r="EH542" s="166">
        <f>IFERROR(HLOOKUP(EH$1,$H$5:$FY$1802,MATCH($A542,$A$5:$A$1802,0),0)*HLOOKUP(EH$2,$H$5:$FY$1802,MATCH($A542,$A$5:$A$1802,0),0),$H$2)</f>
        <v>88353</v>
      </c>
      <c r="EI542" s="166">
        <f>IFERROR(HLOOKUP(EI$1,$H$5:$FY$1802,MATCH($A542,$A$5:$A$1802,0),0)*HLOOKUP(EI$2,$H$5:$FY$1802,MATCH($A542,$A$5:$A$1802,0),0),$H$2)</f>
        <v>618471</v>
      </c>
      <c r="EJ542" s="166">
        <f>IFERROR(HLOOKUP(EJ$1,$H$5:$FY$1802,MATCH($A542,$A$5:$A$1802,0),0)*HLOOKUP(EJ$2,$H$5:$FY$1802,MATCH($A542,$A$5:$A$1802,0),0),$H$2)</f>
        <v>1678707</v>
      </c>
      <c r="EK542" s="166">
        <f>IFERROR(HLOOKUP(EK$1,$H$5:$FY$1802,MATCH($A542,$A$5:$A$1802,0),0)*HLOOKUP(EK$2,$H$5:$FY$1802,MATCH($A542,$A$5:$A$1802,0),0),$H$2)</f>
        <v>3887532</v>
      </c>
      <c r="EL542" s="166">
        <f>IFERROR(HLOOKUP(EL$1,$H$5:$FY$1802,MATCH($A542,$A$5:$A$1802,0),0)*HLOOKUP(EL$2,$H$5:$FY$1802,MATCH($A542,$A$5:$A$1802,0),0),$H$2)</f>
        <v>4453708</v>
      </c>
      <c r="EM542" s="166">
        <f>IFERROR(HLOOKUP(EM$1,$H$5:$FY$1802,MATCH($A542,$A$5:$A$1802,0),0)*HLOOKUP(EM$2,$H$5:$FY$1802,MATCH($A542,$A$5:$A$1802,0),0),$H$2)</f>
        <v>3454794</v>
      </c>
      <c r="EN542" s="166">
        <f>IFERROR(HLOOKUP(EN$1,$H$5:$FY$1802,MATCH($A542,$A$5:$A$1802,0),0)*HLOOKUP(EN$2,$H$5:$FY$1802,MATCH($A542,$A$5:$A$1802,0),0),$H$2)</f>
        <v>71812494</v>
      </c>
      <c r="EO542" s="166">
        <f>IFERROR(HLOOKUP(EO$1,$H$5:$FY$1802,MATCH($A542,$A$5:$A$1802,0),0)*HLOOKUP(EO$2,$H$5:$FY$1802,MATCH($A542,$A$5:$A$1802,0),0),$H$2)</f>
        <v>222500501</v>
      </c>
      <c r="EP542" s="166">
        <f>IFERROR(HLOOKUP(EP$1,$H$5:$FY$1802,MATCH($A542,$A$5:$A$1802,0),0)*HLOOKUP(EP$2,$H$5:$FY$1802,MATCH($A542,$A$5:$A$1802,0),0),$H$2)</f>
        <v>14022803</v>
      </c>
      <c r="EQ542" s="166">
        <f>IFERROR(HLOOKUP(EQ$1,$H$5:$FY$1802,MATCH($A542,$A$5:$A$1802,0),0)*HLOOKUP(EQ$2,$H$5:$FY$1802,MATCH($A542,$A$5:$A$1802,0),0),$H$2)</f>
        <v>120632</v>
      </c>
      <c r="ER542" s="166">
        <f>IFERROR(HLOOKUP(ER$1,$H$5:$FY$1802,MATCH($A542,$A$5:$A$1802,0),0)*HLOOKUP(ER$2,$H$5:$FY$1802,MATCH($A542,$A$5:$A$1802,0),0),$H$2)</f>
        <v>74256</v>
      </c>
      <c r="ES542" s="166">
        <f>IFERROR(HLOOKUP(ES$1,$H$5:$FY$1802,MATCH($A542,$A$5:$A$1802,0),0)*HLOOKUP(ES$2,$H$5:$FY$1802,MATCH($A542,$A$5:$A$1802,0),0),$H$2)</f>
        <v>4260280</v>
      </c>
      <c r="ET542" s="166">
        <f>IFERROR(HLOOKUP(ET$1,$H$5:$FY$1802,MATCH($A542,$A$5:$A$1802,0),0)*HLOOKUP(ET$2,$H$5:$FY$1802,MATCH($A542,$A$5:$A$1802,0),0),$H$2)</f>
        <v>8861020</v>
      </c>
      <c r="EU542" s="166">
        <f>IFERROR(HLOOKUP(EU$1,$H$5:$FY$1802,MATCH($A542,$A$5:$A$1802,0),0)*HLOOKUP(EU$2,$H$5:$FY$1802,MATCH($A542,$A$5:$A$1802,0),0),$H$2)</f>
        <v>1923674</v>
      </c>
      <c r="EV542" s="166">
        <f>IFERROR(HLOOKUP(EV$1,$H$5:$FY$1802,MATCH($A542,$A$5:$A$1802,0),0)*HLOOKUP(EV$2,$H$5:$FY$1802,MATCH($A542,$A$5:$A$1802,0),0),$H$2)</f>
        <v>61050129</v>
      </c>
      <c r="EW542" s="166">
        <f>IFERROR(HLOOKUP(EW$1,$H$5:$FY$1802,MATCH($A542,$A$5:$A$1802,0),0)*HLOOKUP(EW$2,$H$5:$FY$1802,MATCH($A542,$A$5:$A$1802,0),0),$H$2)</f>
        <v>40774437</v>
      </c>
      <c r="EX542" s="166">
        <f>IFERROR(HLOOKUP(EX$1,$H$5:$FY$1802,MATCH($A542,$A$5:$A$1802,0),0)*HLOOKUP(EX$2,$H$5:$FY$1802,MATCH($A542,$A$5:$A$1802,0),0),$H$2)</f>
        <v>7746838</v>
      </c>
      <c r="EY542" s="166">
        <f>IFERROR(HLOOKUP(EY$1,$H$5:$FY$1802,MATCH($A542,$A$5:$A$1802,0),0)*HLOOKUP(EY$2,$H$5:$FY$1802,MATCH($A542,$A$5:$A$1802,0),0),$H$2)</f>
        <v>24802068</v>
      </c>
      <c r="EZ542" s="166">
        <f>IFERROR(HLOOKUP(EZ$1,$H$5:$FY$1802,MATCH($A542,$A$5:$A$1802,0),0)*HLOOKUP(EZ$2,$H$5:$FY$1802,MATCH($A542,$A$5:$A$1802,0),0),$H$2)</f>
        <v>5535900</v>
      </c>
      <c r="FA542" s="166">
        <f>IFERROR(HLOOKUP(FA$1,$H$5:$FY$1802,MATCH($A542,$A$5:$A$1802,0),0)*HLOOKUP(FA$2,$H$5:$FY$1802,MATCH($A542,$A$5:$A$1802,0),0),$H$2)</f>
        <v>181080</v>
      </c>
      <c r="FB542" s="166">
        <f>IFERROR(HLOOKUP(FB$1,$H$5:$FY$1802,MATCH($A542,$A$5:$A$1802,0),0)*HLOOKUP(FB$2,$H$5:$FY$1802,MATCH($A542,$A$5:$A$1802,0),0),$H$2)</f>
        <v>125223</v>
      </c>
      <c r="FC542" s="166">
        <f>IFERROR(HLOOKUP(FC$1,$H$5:$FY$1802,MATCH($A542,$A$5:$A$1802,0),0)*HLOOKUP(FC$2,$H$5:$FY$1802,MATCH($A542,$A$5:$A$1802,0),0),$H$2)</f>
        <v>191556</v>
      </c>
      <c r="FD542" s="166">
        <f>IFERROR(HLOOKUP(FD$1,$H$5:$FY$1802,MATCH($A542,$A$5:$A$1802,0),0)*HLOOKUP(FD$2,$H$5:$FY$1802,MATCH($A542,$A$5:$A$1802,0),0),$H$2)</f>
        <v>0</v>
      </c>
      <c r="FE542" s="166">
        <f>IFERROR(HLOOKUP(FE$1,$H$5:$FY$1802,MATCH($A542,$A$5:$A$1802,0),0)*HLOOKUP(FE$2,$H$5:$FY$1802,MATCH($A542,$A$5:$A$1802,0),0),$H$2)</f>
        <v>0</v>
      </c>
      <c r="FF542" s="166">
        <f>IFERROR(HLOOKUP(FF$1,$H$5:$FY$1802,MATCH($A542,$A$5:$A$1802,0),0)*HLOOKUP(FF$2,$H$5:$FY$1802,MATCH($A542,$A$5:$A$1802,0),0),$H$2)</f>
        <v>0</v>
      </c>
      <c r="FG542" s="166">
        <f>IFERROR(HLOOKUP(FG$1,$H$5:$FY$1802,MATCH($A542,$A$5:$A$1802,0),0)*HLOOKUP(FG$2,$H$5:$FY$1802,MATCH($A542,$A$5:$A$1802,0),0),$H$2)</f>
        <v>0</v>
      </c>
      <c r="FH542" s="152"/>
      <c r="FI542" s="405">
        <f t="shared" si="1110"/>
        <v>1.8782093482554312</v>
      </c>
      <c r="FJ542" s="405">
        <f t="shared" si="1110"/>
        <v>1.3885780118499012</v>
      </c>
      <c r="FK542" s="405">
        <f t="shared" si="1111"/>
        <v>1.8348225682920603</v>
      </c>
      <c r="FL542" s="405">
        <f t="shared" si="1112"/>
        <v>1.3801378606076078</v>
      </c>
      <c r="FM542" s="405">
        <f t="shared" si="1113"/>
        <v>1.290528233151184</v>
      </c>
      <c r="FN542" s="405">
        <f t="shared" si="1114"/>
        <v>1.0494344897699834</v>
      </c>
      <c r="FO542" s="405">
        <f t="shared" si="1115"/>
        <v>1.9712475793481472</v>
      </c>
      <c r="FP542" s="405">
        <f t="shared" si="1116"/>
        <v>1.0412905766895328</v>
      </c>
      <c r="FQ542" s="405">
        <f t="shared" si="1117"/>
        <v>2.7895944912012243</v>
      </c>
      <c r="FR542" s="405">
        <f t="shared" si="1118"/>
        <v>1.0390206579954093</v>
      </c>
      <c r="FS542" s="65"/>
    </row>
    <row r="543" spans="1:175" ht="10.35" customHeight="1" x14ac:dyDescent="0.2">
      <c r="A543" s="174" t="str">
        <f t="shared" si="1105"/>
        <v>2019-20OCTOBERRX8</v>
      </c>
      <c r="B543" s="176" t="str">
        <f t="shared" si="1119"/>
        <v>2019-20</v>
      </c>
      <c r="C543" s="175" t="s">
        <v>833</v>
      </c>
      <c r="D543" s="176" t="str">
        <f>INDEX($FV$16:$FW$26,MATCH($F543,$FV$16:$FV$26,0),2)</f>
        <v>Y63</v>
      </c>
      <c r="E543" s="176" t="str">
        <f>VLOOKUP($D543,$FW$8:$FX$14,2,0)</f>
        <v>North East and Yorkshire</v>
      </c>
      <c r="F543" s="275" t="s">
        <v>869</v>
      </c>
      <c r="G543" s="275" t="s">
        <v>881</v>
      </c>
      <c r="H543" s="276">
        <v>100732</v>
      </c>
      <c r="I543" s="276">
        <v>66636</v>
      </c>
      <c r="J543" s="276">
        <v>276295</v>
      </c>
      <c r="K543" s="276">
        <v>4</v>
      </c>
      <c r="L543" s="276">
        <v>1</v>
      </c>
      <c r="M543" s="276">
        <v>1</v>
      </c>
      <c r="N543" s="276">
        <v>24</v>
      </c>
      <c r="O543" s="276">
        <v>77</v>
      </c>
      <c r="P543" s="276">
        <v>0</v>
      </c>
      <c r="Q543" s="276">
        <v>255</v>
      </c>
      <c r="R543" s="276">
        <v>405</v>
      </c>
      <c r="S543" s="276">
        <v>1796</v>
      </c>
      <c r="T543" s="276">
        <v>71559</v>
      </c>
      <c r="U543" s="276">
        <v>6251</v>
      </c>
      <c r="V543" s="276">
        <v>4435</v>
      </c>
      <c r="W543" s="276">
        <v>40789</v>
      </c>
      <c r="X543" s="276">
        <v>11688</v>
      </c>
      <c r="Y543" s="276">
        <v>633</v>
      </c>
      <c r="Z543" s="276">
        <v>2743826</v>
      </c>
      <c r="AA543" s="276">
        <v>439</v>
      </c>
      <c r="AB543" s="276">
        <v>751</v>
      </c>
      <c r="AC543" s="276">
        <v>2381928</v>
      </c>
      <c r="AD543" s="276">
        <v>537</v>
      </c>
      <c r="AE543" s="276">
        <v>974</v>
      </c>
      <c r="AF543" s="276">
        <v>53419524</v>
      </c>
      <c r="AG543" s="276">
        <v>1310</v>
      </c>
      <c r="AH543" s="276">
        <v>2711</v>
      </c>
      <c r="AI543" s="276">
        <v>37504669</v>
      </c>
      <c r="AJ543" s="276">
        <v>3209</v>
      </c>
      <c r="AK543" s="276">
        <v>7794</v>
      </c>
      <c r="AL543" s="276">
        <v>2637329</v>
      </c>
      <c r="AM543" s="276">
        <v>4166</v>
      </c>
      <c r="AN543" s="276">
        <v>9655</v>
      </c>
      <c r="AO543" s="276">
        <v>4708</v>
      </c>
      <c r="AP543" s="276">
        <v>588</v>
      </c>
      <c r="AQ543" s="276">
        <v>1483</v>
      </c>
      <c r="AR543" s="276">
        <v>4632</v>
      </c>
      <c r="AS543" s="276">
        <v>315</v>
      </c>
      <c r="AT543" s="276">
        <v>2322</v>
      </c>
      <c r="AU543" s="276">
        <v>1968</v>
      </c>
      <c r="AV543" s="276">
        <v>42519</v>
      </c>
      <c r="AW543" s="276">
        <v>6700</v>
      </c>
      <c r="AX543" s="276">
        <v>17632</v>
      </c>
      <c r="AY543" s="276">
        <v>66851</v>
      </c>
      <c r="AZ543" s="276">
        <v>11718</v>
      </c>
      <c r="BA543" s="276">
        <v>9237</v>
      </c>
      <c r="BB543" s="276">
        <v>8032</v>
      </c>
      <c r="BC543" s="276">
        <v>6457</v>
      </c>
      <c r="BD543" s="276">
        <v>54933</v>
      </c>
      <c r="BE543" s="276">
        <v>44189</v>
      </c>
      <c r="BF543" s="276">
        <v>17777</v>
      </c>
      <c r="BG543" s="276">
        <v>12432</v>
      </c>
      <c r="BH543" s="276">
        <v>1028</v>
      </c>
      <c r="BI543" s="276">
        <v>799</v>
      </c>
      <c r="BJ543" s="276">
        <v>239</v>
      </c>
      <c r="BK543" s="276">
        <v>114656</v>
      </c>
      <c r="BL543" s="276">
        <v>480</v>
      </c>
      <c r="BM543" s="276">
        <v>929</v>
      </c>
      <c r="BN543" s="276">
        <v>44</v>
      </c>
      <c r="BO543" s="276">
        <v>17473</v>
      </c>
      <c r="BP543" s="276">
        <v>397</v>
      </c>
      <c r="BQ543" s="276">
        <v>751</v>
      </c>
      <c r="BR543" s="276">
        <v>5968</v>
      </c>
      <c r="BS543" s="276">
        <v>2611697</v>
      </c>
      <c r="BT543" s="276">
        <v>438</v>
      </c>
      <c r="BU543" s="276">
        <v>746</v>
      </c>
      <c r="BV543" s="276">
        <v>3778</v>
      </c>
      <c r="BW543" s="276">
        <v>5225185</v>
      </c>
      <c r="BX543" s="276">
        <v>1383</v>
      </c>
      <c r="BY543" s="276">
        <v>2831</v>
      </c>
      <c r="BZ543" s="276">
        <v>617</v>
      </c>
      <c r="CA543" s="276">
        <v>778269</v>
      </c>
      <c r="CB543" s="276">
        <v>1261</v>
      </c>
      <c r="CC543" s="276">
        <v>3107</v>
      </c>
      <c r="CD543" s="276">
        <v>36394</v>
      </c>
      <c r="CE543" s="276">
        <v>47416070</v>
      </c>
      <c r="CF543" s="276">
        <v>1303</v>
      </c>
      <c r="CG543" s="276">
        <v>2693</v>
      </c>
      <c r="CH543" s="276">
        <v>1899</v>
      </c>
      <c r="CI543" s="276">
        <v>7455431</v>
      </c>
      <c r="CJ543" s="276">
        <v>3926</v>
      </c>
      <c r="CK543" s="276">
        <v>8130</v>
      </c>
      <c r="CL543" s="276">
        <v>1299</v>
      </c>
      <c r="CM543" s="276">
        <v>4218285</v>
      </c>
      <c r="CN543" s="276">
        <v>3247</v>
      </c>
      <c r="CO543" s="276">
        <v>7003</v>
      </c>
      <c r="CP543" s="276">
        <v>1372</v>
      </c>
      <c r="CQ543" s="276">
        <v>7604451</v>
      </c>
      <c r="CR543" s="276">
        <v>5543</v>
      </c>
      <c r="CS543" s="276">
        <v>12500</v>
      </c>
      <c r="CT543" s="276">
        <v>1095</v>
      </c>
      <c r="CU543" s="276">
        <v>4792032</v>
      </c>
      <c r="CV543" s="276">
        <v>4376</v>
      </c>
      <c r="CW543" s="276">
        <v>10272</v>
      </c>
      <c r="CX543" s="276">
        <v>170</v>
      </c>
      <c r="CY543" s="276">
        <v>68244</v>
      </c>
      <c r="CZ543" s="276">
        <v>401</v>
      </c>
      <c r="DA543" s="276">
        <v>622</v>
      </c>
      <c r="DB543" s="276">
        <v>3894</v>
      </c>
      <c r="DC543" s="276">
        <v>130222</v>
      </c>
      <c r="DD543" s="276">
        <v>33</v>
      </c>
      <c r="DE543" s="276">
        <v>58</v>
      </c>
      <c r="DF543" s="276">
        <v>63</v>
      </c>
      <c r="DG543" s="276">
        <v>70788</v>
      </c>
      <c r="DH543" s="276">
        <v>1124</v>
      </c>
      <c r="DI543" s="276">
        <v>2249</v>
      </c>
      <c r="DJ543" s="276">
        <v>51</v>
      </c>
      <c r="DK543" s="276">
        <v>29</v>
      </c>
      <c r="DL543" s="252"/>
      <c r="DM543" s="252"/>
      <c r="DN543" s="252"/>
      <c r="DO543" s="252"/>
      <c r="DP543" s="252"/>
      <c r="DQ543" s="252"/>
      <c r="DR543" s="252"/>
      <c r="DS543" s="252"/>
      <c r="DT543" s="252"/>
      <c r="DU543" s="252"/>
      <c r="DV543" s="252"/>
      <c r="DW543" s="252"/>
      <c r="DX543" s="252"/>
      <c r="DY543" s="252"/>
      <c r="DZ543" s="252"/>
      <c r="EA543" s="252"/>
      <c r="EB543" s="177"/>
      <c r="EC543" s="167">
        <f t="shared" si="1106"/>
        <v>10</v>
      </c>
      <c r="ED543" s="174">
        <f t="shared" si="1107"/>
        <v>2019</v>
      </c>
      <c r="EE543" s="173">
        <f t="shared" si="1108"/>
        <v>43739</v>
      </c>
      <c r="EF543" s="150">
        <f t="shared" si="1109"/>
        <v>31</v>
      </c>
      <c r="EG543" s="178"/>
      <c r="EH543" s="179">
        <f>IFERROR(HLOOKUP(EH$1,$H$5:$FY$1802,MATCH($A543,$A$5:$A$1802,0),0)*HLOOKUP(EH$2,$H$5:$FY$1802,MATCH($A543,$A$5:$A$1802,0),0),$H$2)</f>
        <v>66636</v>
      </c>
      <c r="EI543" s="179">
        <f>IFERROR(HLOOKUP(EI$1,$H$5:$FY$1802,MATCH($A543,$A$5:$A$1802,0),0)*HLOOKUP(EI$2,$H$5:$FY$1802,MATCH($A543,$A$5:$A$1802,0),0),$H$2)</f>
        <v>66636</v>
      </c>
      <c r="EJ543" s="179">
        <f>IFERROR(HLOOKUP(EJ$1,$H$5:$FY$1802,MATCH($A543,$A$5:$A$1802,0),0)*HLOOKUP(EJ$2,$H$5:$FY$1802,MATCH($A543,$A$5:$A$1802,0),0),$H$2)</f>
        <v>1599264</v>
      </c>
      <c r="EK543" s="179">
        <f>IFERROR(HLOOKUP(EK$1,$H$5:$FY$1802,MATCH($A543,$A$5:$A$1802,0),0)*HLOOKUP(EK$2,$H$5:$FY$1802,MATCH($A543,$A$5:$A$1802,0),0),$H$2)</f>
        <v>5130972</v>
      </c>
      <c r="EL543" s="179">
        <f>IFERROR(HLOOKUP(EL$1,$H$5:$FY$1802,MATCH($A543,$A$5:$A$1802,0),0)*HLOOKUP(EL$2,$H$5:$FY$1802,MATCH($A543,$A$5:$A$1802,0),0),$H$2)</f>
        <v>4694501</v>
      </c>
      <c r="EM543" s="179">
        <f>IFERROR(HLOOKUP(EM$1,$H$5:$FY$1802,MATCH($A543,$A$5:$A$1802,0),0)*HLOOKUP(EM$2,$H$5:$FY$1802,MATCH($A543,$A$5:$A$1802,0),0),$H$2)</f>
        <v>4319690</v>
      </c>
      <c r="EN543" s="179">
        <f>IFERROR(HLOOKUP(EN$1,$H$5:$FY$1802,MATCH($A543,$A$5:$A$1802,0),0)*HLOOKUP(EN$2,$H$5:$FY$1802,MATCH($A543,$A$5:$A$1802,0),0),$H$2)</f>
        <v>110578979</v>
      </c>
      <c r="EO543" s="179">
        <f>IFERROR(HLOOKUP(EO$1,$H$5:$FY$1802,MATCH($A543,$A$5:$A$1802,0),0)*HLOOKUP(EO$2,$H$5:$FY$1802,MATCH($A543,$A$5:$A$1802,0),0),$H$2)</f>
        <v>91096272</v>
      </c>
      <c r="EP543" s="179">
        <f>IFERROR(HLOOKUP(EP$1,$H$5:$FY$1802,MATCH($A543,$A$5:$A$1802,0),0)*HLOOKUP(EP$2,$H$5:$FY$1802,MATCH($A543,$A$5:$A$1802,0),0),$H$2)</f>
        <v>6111615</v>
      </c>
      <c r="EQ543" s="179">
        <f>IFERROR(HLOOKUP(EQ$1,$H$5:$FY$1802,MATCH($A543,$A$5:$A$1802,0),0)*HLOOKUP(EQ$2,$H$5:$FY$1802,MATCH($A543,$A$5:$A$1802,0),0),$H$2)</f>
        <v>222031</v>
      </c>
      <c r="ER543" s="179">
        <f>IFERROR(HLOOKUP(ER$1,$H$5:$FY$1802,MATCH($A543,$A$5:$A$1802,0),0)*HLOOKUP(ER$2,$H$5:$FY$1802,MATCH($A543,$A$5:$A$1802,0),0),$H$2)</f>
        <v>33044</v>
      </c>
      <c r="ES543" s="179">
        <f>IFERROR(HLOOKUP(ES$1,$H$5:$FY$1802,MATCH($A543,$A$5:$A$1802,0),0)*HLOOKUP(ES$2,$H$5:$FY$1802,MATCH($A543,$A$5:$A$1802,0),0),$H$2)</f>
        <v>4452128</v>
      </c>
      <c r="ET543" s="179">
        <f>IFERROR(HLOOKUP(ET$1,$H$5:$FY$1802,MATCH($A543,$A$5:$A$1802,0),0)*HLOOKUP(ET$2,$H$5:$FY$1802,MATCH($A543,$A$5:$A$1802,0),0),$H$2)</f>
        <v>10695518</v>
      </c>
      <c r="EU543" s="179">
        <f>IFERROR(HLOOKUP(EU$1,$H$5:$FY$1802,MATCH($A543,$A$5:$A$1802,0),0)*HLOOKUP(EU$2,$H$5:$FY$1802,MATCH($A543,$A$5:$A$1802,0),0),$H$2)</f>
        <v>1917019</v>
      </c>
      <c r="EV543" s="179">
        <f>IFERROR(HLOOKUP(EV$1,$H$5:$FY$1802,MATCH($A543,$A$5:$A$1802,0),0)*HLOOKUP(EV$2,$H$5:$FY$1802,MATCH($A543,$A$5:$A$1802,0),0),$H$2)</f>
        <v>98009042</v>
      </c>
      <c r="EW543" s="179">
        <f>IFERROR(HLOOKUP(EW$1,$H$5:$FY$1802,MATCH($A543,$A$5:$A$1802,0),0)*HLOOKUP(EW$2,$H$5:$FY$1802,MATCH($A543,$A$5:$A$1802,0),0),$H$2)</f>
        <v>15438870</v>
      </c>
      <c r="EX543" s="179">
        <f>IFERROR(HLOOKUP(EX$1,$H$5:$FY$1802,MATCH($A543,$A$5:$A$1802,0),0)*HLOOKUP(EX$2,$H$5:$FY$1802,MATCH($A543,$A$5:$A$1802,0),0),$H$2)</f>
        <v>9096897</v>
      </c>
      <c r="EY543" s="179">
        <f>IFERROR(HLOOKUP(EY$1,$H$5:$FY$1802,MATCH($A543,$A$5:$A$1802,0),0)*HLOOKUP(EY$2,$H$5:$FY$1802,MATCH($A543,$A$5:$A$1802,0),0),$H$2)</f>
        <v>17150000</v>
      </c>
      <c r="EZ543" s="179">
        <f>IFERROR(HLOOKUP(EZ$1,$H$5:$FY$1802,MATCH($A543,$A$5:$A$1802,0),0)*HLOOKUP(EZ$2,$H$5:$FY$1802,MATCH($A543,$A$5:$A$1802,0),0),$H$2)</f>
        <v>11247840</v>
      </c>
      <c r="FA543" s="179">
        <f>IFERROR(HLOOKUP(FA$1,$H$5:$FY$1802,MATCH($A543,$A$5:$A$1802,0),0)*HLOOKUP(FA$2,$H$5:$FY$1802,MATCH($A543,$A$5:$A$1802,0),0),$H$2)</f>
        <v>141687</v>
      </c>
      <c r="FB543" s="179">
        <f>IFERROR(HLOOKUP(FB$1,$H$5:$FY$1802,MATCH($A543,$A$5:$A$1802,0),0)*HLOOKUP(FB$2,$H$5:$FY$1802,MATCH($A543,$A$5:$A$1802,0),0),$H$2)</f>
        <v>105740</v>
      </c>
      <c r="FC543" s="179">
        <f>IFERROR(HLOOKUP(FC$1,$H$5:$FY$1802,MATCH($A543,$A$5:$A$1802,0),0)*HLOOKUP(FC$2,$H$5:$FY$1802,MATCH($A543,$A$5:$A$1802,0),0),$H$2)</f>
        <v>225852</v>
      </c>
      <c r="FD543" s="179">
        <f>IFERROR(HLOOKUP(FD$1,$H$5:$FY$1802,MATCH($A543,$A$5:$A$1802,0),0)*HLOOKUP(FD$2,$H$5:$FY$1802,MATCH($A543,$A$5:$A$1802,0),0),$H$2)</f>
        <v>0</v>
      </c>
      <c r="FE543" s="179">
        <f>IFERROR(HLOOKUP(FE$1,$H$5:$FY$1802,MATCH($A543,$A$5:$A$1802,0),0)*HLOOKUP(FE$2,$H$5:$FY$1802,MATCH($A543,$A$5:$A$1802,0),0),$H$2)</f>
        <v>0</v>
      </c>
      <c r="FF543" s="179">
        <f>IFERROR(HLOOKUP(FF$1,$H$5:$FY$1802,MATCH($A543,$A$5:$A$1802,0),0)*HLOOKUP(FF$2,$H$5:$FY$1802,MATCH($A543,$A$5:$A$1802,0),0),$H$2)</f>
        <v>0</v>
      </c>
      <c r="FG543" s="179">
        <f>IFERROR(HLOOKUP(FG$1,$H$5:$FY$1802,MATCH($A543,$A$5:$A$1802,0),0)*HLOOKUP(FG$2,$H$5:$FY$1802,MATCH($A543,$A$5:$A$1802,0),0),$H$2)</f>
        <v>0</v>
      </c>
      <c r="FH543" s="151"/>
      <c r="FI543" s="407">
        <f t="shared" si="1110"/>
        <v>1.8745800671892496</v>
      </c>
      <c r="FJ543" s="407">
        <f t="shared" si="1110"/>
        <v>1.4776835706286995</v>
      </c>
      <c r="FK543" s="407">
        <f t="shared" si="1111"/>
        <v>1.8110484780157836</v>
      </c>
      <c r="FL543" s="407">
        <f t="shared" si="1112"/>
        <v>1.4559188275084554</v>
      </c>
      <c r="FM543" s="407">
        <f t="shared" si="1113"/>
        <v>1.3467601559243914</v>
      </c>
      <c r="FN543" s="407">
        <f t="shared" si="1114"/>
        <v>1.0833558067125941</v>
      </c>
      <c r="FO543" s="407">
        <f t="shared" si="1115"/>
        <v>1.5209616700889801</v>
      </c>
      <c r="FP543" s="407">
        <f t="shared" si="1116"/>
        <v>1.0636550308008215</v>
      </c>
      <c r="FQ543" s="407">
        <f t="shared" si="1117"/>
        <v>1.6240126382306477</v>
      </c>
      <c r="FR543" s="407">
        <f t="shared" si="1118"/>
        <v>1.2622432859399684</v>
      </c>
      <c r="FS543" s="408"/>
    </row>
    <row r="544" spans="1:175" ht="10.35" customHeight="1" x14ac:dyDescent="0.2">
      <c r="A544" s="80" t="str">
        <f t="shared" si="1105"/>
        <v>2019-20NOVEMBERRX9</v>
      </c>
      <c r="B544" s="169" t="str">
        <f t="shared" si="1119"/>
        <v>2019-20</v>
      </c>
      <c r="C544" s="77" t="s">
        <v>834</v>
      </c>
      <c r="D544" s="169" t="str">
        <f>INDEX($FV$16:$FW$26,MATCH($F544,$FV$16:$FV$26,0),2)</f>
        <v>Y60</v>
      </c>
      <c r="E544" s="169" t="str">
        <f>VLOOKUP($D544,$FW$8:$FX$14,2,0)</f>
        <v>Midlands</v>
      </c>
      <c r="F544" s="269" t="s">
        <v>845</v>
      </c>
      <c r="G544" s="269" t="s">
        <v>871</v>
      </c>
      <c r="H544" s="270">
        <v>95089</v>
      </c>
      <c r="I544" s="270">
        <v>76338</v>
      </c>
      <c r="J544" s="270">
        <v>290380</v>
      </c>
      <c r="K544" s="270">
        <v>4</v>
      </c>
      <c r="L544" s="270">
        <v>2</v>
      </c>
      <c r="M544" s="270">
        <v>3</v>
      </c>
      <c r="N544" s="270">
        <v>18</v>
      </c>
      <c r="O544" s="270">
        <v>63</v>
      </c>
      <c r="P544" s="270">
        <v>0</v>
      </c>
      <c r="Q544" s="270">
        <v>442</v>
      </c>
      <c r="R544" s="270">
        <v>2168</v>
      </c>
      <c r="S544" s="270">
        <v>0</v>
      </c>
      <c r="T544" s="270">
        <v>66261</v>
      </c>
      <c r="U544" s="270">
        <v>7502</v>
      </c>
      <c r="V544" s="270">
        <v>5160</v>
      </c>
      <c r="W544" s="270">
        <v>39538</v>
      </c>
      <c r="X544" s="270">
        <v>10012</v>
      </c>
      <c r="Y544" s="270">
        <v>672</v>
      </c>
      <c r="Z544" s="270">
        <v>3625513</v>
      </c>
      <c r="AA544" s="270">
        <v>483</v>
      </c>
      <c r="AB544" s="270">
        <v>877</v>
      </c>
      <c r="AC544" s="270">
        <v>5302141</v>
      </c>
      <c r="AD544" s="270">
        <v>1028</v>
      </c>
      <c r="AE544" s="270">
        <v>2345</v>
      </c>
      <c r="AF544" s="270">
        <v>85587007</v>
      </c>
      <c r="AG544" s="270">
        <v>2165</v>
      </c>
      <c r="AH544" s="270">
        <v>4525</v>
      </c>
      <c r="AI544" s="270">
        <v>65555705</v>
      </c>
      <c r="AJ544" s="270">
        <v>6548</v>
      </c>
      <c r="AK544" s="270">
        <v>15972</v>
      </c>
      <c r="AL544" s="270">
        <v>4458465</v>
      </c>
      <c r="AM544" s="270">
        <v>6635</v>
      </c>
      <c r="AN544" s="270">
        <v>14098</v>
      </c>
      <c r="AO544" s="270">
        <v>5553</v>
      </c>
      <c r="AP544" s="270">
        <v>1886</v>
      </c>
      <c r="AQ544" s="270">
        <v>669</v>
      </c>
      <c r="AR544" s="270">
        <v>15</v>
      </c>
      <c r="AS544" s="270">
        <v>2295</v>
      </c>
      <c r="AT544" s="270">
        <v>703</v>
      </c>
      <c r="AU544" s="270">
        <v>37</v>
      </c>
      <c r="AV544" s="270">
        <v>40934</v>
      </c>
      <c r="AW544" s="270">
        <v>3231</v>
      </c>
      <c r="AX544" s="270">
        <v>16543</v>
      </c>
      <c r="AY544" s="270">
        <v>60708</v>
      </c>
      <c r="AZ544" s="270">
        <v>13384</v>
      </c>
      <c r="BA544" s="270">
        <v>10514</v>
      </c>
      <c r="BB544" s="270">
        <v>9431</v>
      </c>
      <c r="BC544" s="270">
        <v>7447</v>
      </c>
      <c r="BD544" s="270">
        <v>52093</v>
      </c>
      <c r="BE544" s="270">
        <v>41657</v>
      </c>
      <c r="BF544" s="270">
        <v>14911</v>
      </c>
      <c r="BG544" s="270">
        <v>10798</v>
      </c>
      <c r="BH544" s="270">
        <v>844</v>
      </c>
      <c r="BI544" s="270">
        <v>627</v>
      </c>
      <c r="BJ544" s="270">
        <v>0</v>
      </c>
      <c r="BK544" s="270">
        <v>0</v>
      </c>
      <c r="BL544" s="270">
        <v>0</v>
      </c>
      <c r="BM544" s="270">
        <v>0</v>
      </c>
      <c r="BN544" s="270">
        <v>9</v>
      </c>
      <c r="BO544" s="270">
        <v>6158</v>
      </c>
      <c r="BP544" s="270">
        <v>684</v>
      </c>
      <c r="BQ544" s="270">
        <v>1118</v>
      </c>
      <c r="BR544" s="270">
        <v>7493</v>
      </c>
      <c r="BS544" s="270">
        <v>3619355</v>
      </c>
      <c r="BT544" s="270">
        <v>483</v>
      </c>
      <c r="BU544" s="270">
        <v>876</v>
      </c>
      <c r="BV544" s="270">
        <v>417</v>
      </c>
      <c r="BW544" s="270">
        <v>1093319</v>
      </c>
      <c r="BX544" s="270">
        <v>2622</v>
      </c>
      <c r="BY544" s="270">
        <v>4931</v>
      </c>
      <c r="BZ544" s="270">
        <v>700</v>
      </c>
      <c r="CA544" s="270">
        <v>1464512</v>
      </c>
      <c r="CB544" s="270">
        <v>2092</v>
      </c>
      <c r="CC544" s="270">
        <v>4794</v>
      </c>
      <c r="CD544" s="270">
        <v>38421</v>
      </c>
      <c r="CE544" s="270">
        <v>83029176</v>
      </c>
      <c r="CF544" s="270">
        <v>2161</v>
      </c>
      <c r="CG544" s="270">
        <v>4510</v>
      </c>
      <c r="CH544" s="270">
        <v>6</v>
      </c>
      <c r="CI544" s="270">
        <v>29404</v>
      </c>
      <c r="CJ544" s="270">
        <v>4901</v>
      </c>
      <c r="CK544" s="270">
        <v>8595</v>
      </c>
      <c r="CL544" s="270">
        <v>402</v>
      </c>
      <c r="CM544" s="270">
        <v>2820048</v>
      </c>
      <c r="CN544" s="270">
        <v>7015</v>
      </c>
      <c r="CO544" s="270">
        <v>17032</v>
      </c>
      <c r="CP544" s="270">
        <v>2286</v>
      </c>
      <c r="CQ544" s="270">
        <v>15180684</v>
      </c>
      <c r="CR544" s="270">
        <v>6641</v>
      </c>
      <c r="CS544" s="270">
        <v>13735</v>
      </c>
      <c r="CT544" s="270">
        <v>204</v>
      </c>
      <c r="CU544" s="270">
        <v>1717375</v>
      </c>
      <c r="CV544" s="270">
        <v>8419</v>
      </c>
      <c r="CW544" s="270">
        <v>18202</v>
      </c>
      <c r="CX544" s="270">
        <v>326</v>
      </c>
      <c r="CY544" s="270">
        <v>91435</v>
      </c>
      <c r="CZ544" s="270">
        <v>280</v>
      </c>
      <c r="DA544" s="270">
        <v>480</v>
      </c>
      <c r="DB544" s="270">
        <v>4525</v>
      </c>
      <c r="DC544" s="270">
        <v>184607</v>
      </c>
      <c r="DD544" s="270">
        <v>41</v>
      </c>
      <c r="DE544" s="270">
        <v>75</v>
      </c>
      <c r="DF544" s="270">
        <v>30</v>
      </c>
      <c r="DG544" s="270">
        <v>60065</v>
      </c>
      <c r="DH544" s="270">
        <v>2002</v>
      </c>
      <c r="DI544" s="270">
        <v>4212</v>
      </c>
      <c r="DJ544" s="270">
        <v>24</v>
      </c>
      <c r="DK544" s="270">
        <v>0</v>
      </c>
      <c r="DL544" s="249"/>
      <c r="DM544" s="249"/>
      <c r="DN544" s="249"/>
      <c r="DO544" s="249"/>
      <c r="DP544" s="249"/>
      <c r="DQ544" s="249"/>
      <c r="DR544" s="249"/>
      <c r="DS544" s="249"/>
      <c r="DT544" s="249"/>
      <c r="DU544" s="249"/>
      <c r="DV544" s="249"/>
      <c r="DW544" s="249"/>
      <c r="DX544" s="249"/>
      <c r="DY544" s="249"/>
      <c r="DZ544" s="249"/>
      <c r="EA544" s="249"/>
      <c r="EB544" s="155"/>
      <c r="EC544" s="170">
        <f t="shared" si="1106"/>
        <v>11</v>
      </c>
      <c r="ED544" s="74">
        <f t="shared" si="1107"/>
        <v>2019</v>
      </c>
      <c r="EE544" s="165">
        <f t="shared" si="1108"/>
        <v>43770</v>
      </c>
      <c r="EF544" s="157">
        <f t="shared" si="1109"/>
        <v>30</v>
      </c>
      <c r="EG544" s="156"/>
      <c r="EH544" s="171">
        <f>IFERROR(HLOOKUP(EH$1,$H$5:$FY$1802,MATCH($A544,$A$5:$A$1802,0),0)*HLOOKUP(EH$2,$H$5:$FY$1802,MATCH($A544,$A$5:$A$1802,0),0),$H$2)</f>
        <v>152676</v>
      </c>
      <c r="EI544" s="171">
        <f>IFERROR(HLOOKUP(EI$1,$H$5:$FY$1802,MATCH($A544,$A$5:$A$1802,0),0)*HLOOKUP(EI$2,$H$5:$FY$1802,MATCH($A544,$A$5:$A$1802,0),0),$H$2)</f>
        <v>229014</v>
      </c>
      <c r="EJ544" s="171">
        <f>IFERROR(HLOOKUP(EJ$1,$H$5:$FY$1802,MATCH($A544,$A$5:$A$1802,0),0)*HLOOKUP(EJ$2,$H$5:$FY$1802,MATCH($A544,$A$5:$A$1802,0),0),$H$2)</f>
        <v>1374084</v>
      </c>
      <c r="EK544" s="171">
        <f>IFERROR(HLOOKUP(EK$1,$H$5:$FY$1802,MATCH($A544,$A$5:$A$1802,0),0)*HLOOKUP(EK$2,$H$5:$FY$1802,MATCH($A544,$A$5:$A$1802,0),0),$H$2)</f>
        <v>4809294</v>
      </c>
      <c r="EL544" s="171">
        <f>IFERROR(HLOOKUP(EL$1,$H$5:$FY$1802,MATCH($A544,$A$5:$A$1802,0),0)*HLOOKUP(EL$2,$H$5:$FY$1802,MATCH($A544,$A$5:$A$1802,0),0),$H$2)</f>
        <v>6579254</v>
      </c>
      <c r="EM544" s="171">
        <f>IFERROR(HLOOKUP(EM$1,$H$5:$FY$1802,MATCH($A544,$A$5:$A$1802,0),0)*HLOOKUP(EM$2,$H$5:$FY$1802,MATCH($A544,$A$5:$A$1802,0),0),$H$2)</f>
        <v>12100200</v>
      </c>
      <c r="EN544" s="171">
        <f>IFERROR(HLOOKUP(EN$1,$H$5:$FY$1802,MATCH($A544,$A$5:$A$1802,0),0)*HLOOKUP(EN$2,$H$5:$FY$1802,MATCH($A544,$A$5:$A$1802,0),0),$H$2)</f>
        <v>178909450</v>
      </c>
      <c r="EO544" s="171">
        <f>IFERROR(HLOOKUP(EO$1,$H$5:$FY$1802,MATCH($A544,$A$5:$A$1802,0),0)*HLOOKUP(EO$2,$H$5:$FY$1802,MATCH($A544,$A$5:$A$1802,0),0),$H$2)</f>
        <v>159911664</v>
      </c>
      <c r="EP544" s="171">
        <f>IFERROR(HLOOKUP(EP$1,$H$5:$FY$1802,MATCH($A544,$A$5:$A$1802,0),0)*HLOOKUP(EP$2,$H$5:$FY$1802,MATCH($A544,$A$5:$A$1802,0),0),$H$2)</f>
        <v>9473856</v>
      </c>
      <c r="EQ544" s="171">
        <f>IFERROR(HLOOKUP(EQ$1,$H$5:$FY$1802,MATCH($A544,$A$5:$A$1802,0),0)*HLOOKUP(EQ$2,$H$5:$FY$1802,MATCH($A544,$A$5:$A$1802,0),0),$H$2)</f>
        <v>0</v>
      </c>
      <c r="ER544" s="171">
        <f>IFERROR(HLOOKUP(ER$1,$H$5:$FY$1802,MATCH($A544,$A$5:$A$1802,0),0)*HLOOKUP(ER$2,$H$5:$FY$1802,MATCH($A544,$A$5:$A$1802,0),0),$H$2)</f>
        <v>10062</v>
      </c>
      <c r="ES544" s="171">
        <f>IFERROR(HLOOKUP(ES$1,$H$5:$FY$1802,MATCH($A544,$A$5:$A$1802,0),0)*HLOOKUP(ES$2,$H$5:$FY$1802,MATCH($A544,$A$5:$A$1802,0),0),$H$2)</f>
        <v>6563868</v>
      </c>
      <c r="ET544" s="171">
        <f>IFERROR(HLOOKUP(ET$1,$H$5:$FY$1802,MATCH($A544,$A$5:$A$1802,0),0)*HLOOKUP(ET$2,$H$5:$FY$1802,MATCH($A544,$A$5:$A$1802,0),0),$H$2)</f>
        <v>2056227</v>
      </c>
      <c r="EU544" s="171">
        <f>IFERROR(HLOOKUP(EU$1,$H$5:$FY$1802,MATCH($A544,$A$5:$A$1802,0),0)*HLOOKUP(EU$2,$H$5:$FY$1802,MATCH($A544,$A$5:$A$1802,0),0),$H$2)</f>
        <v>3355800</v>
      </c>
      <c r="EV544" s="171">
        <f>IFERROR(HLOOKUP(EV$1,$H$5:$FY$1802,MATCH($A544,$A$5:$A$1802,0),0)*HLOOKUP(EV$2,$H$5:$FY$1802,MATCH($A544,$A$5:$A$1802,0),0),$H$2)</f>
        <v>173278710</v>
      </c>
      <c r="EW544" s="171">
        <f>IFERROR(HLOOKUP(EW$1,$H$5:$FY$1802,MATCH($A544,$A$5:$A$1802,0),0)*HLOOKUP(EW$2,$H$5:$FY$1802,MATCH($A544,$A$5:$A$1802,0),0),$H$2)</f>
        <v>51570</v>
      </c>
      <c r="EX544" s="171">
        <f>IFERROR(HLOOKUP(EX$1,$H$5:$FY$1802,MATCH($A544,$A$5:$A$1802,0),0)*HLOOKUP(EX$2,$H$5:$FY$1802,MATCH($A544,$A$5:$A$1802,0),0),$H$2)</f>
        <v>6846864</v>
      </c>
      <c r="EY544" s="171">
        <f>IFERROR(HLOOKUP(EY$1,$H$5:$FY$1802,MATCH($A544,$A$5:$A$1802,0),0)*HLOOKUP(EY$2,$H$5:$FY$1802,MATCH($A544,$A$5:$A$1802,0),0),$H$2)</f>
        <v>31398210</v>
      </c>
      <c r="EZ544" s="171">
        <f>IFERROR(HLOOKUP(EZ$1,$H$5:$FY$1802,MATCH($A544,$A$5:$A$1802,0),0)*HLOOKUP(EZ$2,$H$5:$FY$1802,MATCH($A544,$A$5:$A$1802,0),0),$H$2)</f>
        <v>3713208</v>
      </c>
      <c r="FA544" s="171">
        <f>IFERROR(HLOOKUP(FA$1,$H$5:$FY$1802,MATCH($A544,$A$5:$A$1802,0),0)*HLOOKUP(FA$2,$H$5:$FY$1802,MATCH($A544,$A$5:$A$1802,0),0),$H$2)</f>
        <v>126360</v>
      </c>
      <c r="FB544" s="171">
        <f>IFERROR(HLOOKUP(FB$1,$H$5:$FY$1802,MATCH($A544,$A$5:$A$1802,0),0)*HLOOKUP(FB$2,$H$5:$FY$1802,MATCH($A544,$A$5:$A$1802,0),0),$H$2)</f>
        <v>156480</v>
      </c>
      <c r="FC544" s="171">
        <f>IFERROR(HLOOKUP(FC$1,$H$5:$FY$1802,MATCH($A544,$A$5:$A$1802,0),0)*HLOOKUP(FC$2,$H$5:$FY$1802,MATCH($A544,$A$5:$A$1802,0),0),$H$2)</f>
        <v>339375</v>
      </c>
      <c r="FD544" s="171">
        <f>IFERROR(HLOOKUP(FD$1,$H$5:$FY$1802,MATCH($A544,$A$5:$A$1802,0),0)*HLOOKUP(FD$2,$H$5:$FY$1802,MATCH($A544,$A$5:$A$1802,0),0),$H$2)</f>
        <v>0</v>
      </c>
      <c r="FE544" s="171">
        <f>IFERROR(HLOOKUP(FE$1,$H$5:$FY$1802,MATCH($A544,$A$5:$A$1802,0),0)*HLOOKUP(FE$2,$H$5:$FY$1802,MATCH($A544,$A$5:$A$1802,0),0),$H$2)</f>
        <v>0</v>
      </c>
      <c r="FF544" s="171">
        <f>IFERROR(HLOOKUP(FF$1,$H$5:$FY$1802,MATCH($A544,$A$5:$A$1802,0),0)*HLOOKUP(FF$2,$H$5:$FY$1802,MATCH($A544,$A$5:$A$1802,0),0),$H$2)</f>
        <v>0</v>
      </c>
      <c r="FG544" s="171">
        <f>IFERROR(HLOOKUP(FG$1,$H$5:$FY$1802,MATCH($A544,$A$5:$A$1802,0),0)*HLOOKUP(FG$2,$H$5:$FY$1802,MATCH($A544,$A$5:$A$1802,0),0),$H$2)</f>
        <v>0</v>
      </c>
      <c r="FH544" s="152"/>
      <c r="FI544" s="405">
        <f t="shared" si="1110"/>
        <v>1.7840575846440949</v>
      </c>
      <c r="FJ544" s="405">
        <f t="shared" si="1110"/>
        <v>1.4014929352172754</v>
      </c>
      <c r="FK544" s="405">
        <f t="shared" si="1111"/>
        <v>1.8277131782945737</v>
      </c>
      <c r="FL544" s="405">
        <f t="shared" si="1112"/>
        <v>1.4432170542635658</v>
      </c>
      <c r="FM544" s="405">
        <f t="shared" si="1113"/>
        <v>1.3175426172289948</v>
      </c>
      <c r="FN544" s="405">
        <f t="shared" si="1114"/>
        <v>1.053594010825029</v>
      </c>
      <c r="FO544" s="405">
        <f t="shared" si="1115"/>
        <v>1.4893128246104674</v>
      </c>
      <c r="FP544" s="405">
        <f t="shared" si="1116"/>
        <v>1.0785057930483419</v>
      </c>
      <c r="FQ544" s="405">
        <f t="shared" si="1117"/>
        <v>1.2559523809523809</v>
      </c>
      <c r="FR544" s="405">
        <f t="shared" si="1118"/>
        <v>0.9330357142857143</v>
      </c>
      <c r="FS544" s="65"/>
    </row>
    <row r="545" spans="1:175" ht="10.35" customHeight="1" x14ac:dyDescent="0.2">
      <c r="A545" s="74" t="str">
        <f t="shared" si="1105"/>
        <v>2019-20NOVEMBERRYC</v>
      </c>
      <c r="B545" s="163" t="str">
        <f t="shared" si="1119"/>
        <v>2019-20</v>
      </c>
      <c r="C545" s="26" t="s">
        <v>834</v>
      </c>
      <c r="D545" s="163" t="str">
        <f>INDEX($FV$16:$FW$26,MATCH($F545,$FV$16:$FV$26,0),2)</f>
        <v>Y61</v>
      </c>
      <c r="E545" s="163" t="str">
        <f>VLOOKUP($D545,$FW$8:$FX$14,2,0)</f>
        <v>East of England</v>
      </c>
      <c r="F545" s="271" t="s">
        <v>849</v>
      </c>
      <c r="G545" s="271" t="s">
        <v>872</v>
      </c>
      <c r="H545" s="272">
        <v>111664</v>
      </c>
      <c r="I545" s="272">
        <v>74139</v>
      </c>
      <c r="J545" s="272">
        <v>700204</v>
      </c>
      <c r="K545" s="272">
        <v>9</v>
      </c>
      <c r="L545" s="272">
        <v>1</v>
      </c>
      <c r="M545" s="272">
        <v>31</v>
      </c>
      <c r="N545" s="272">
        <v>57</v>
      </c>
      <c r="O545" s="272">
        <v>109</v>
      </c>
      <c r="P545" s="272">
        <v>0</v>
      </c>
      <c r="Q545" s="272">
        <v>372</v>
      </c>
      <c r="R545" s="272">
        <v>107</v>
      </c>
      <c r="S545" s="272">
        <v>2086</v>
      </c>
      <c r="T545" s="272">
        <v>73818</v>
      </c>
      <c r="U545" s="272">
        <v>7929</v>
      </c>
      <c r="V545" s="272">
        <v>5229</v>
      </c>
      <c r="W545" s="272">
        <v>44260</v>
      </c>
      <c r="X545" s="272">
        <v>10385</v>
      </c>
      <c r="Y545" s="272">
        <v>1920</v>
      </c>
      <c r="Z545" s="272">
        <v>3993910</v>
      </c>
      <c r="AA545" s="272">
        <v>504</v>
      </c>
      <c r="AB545" s="272">
        <v>927</v>
      </c>
      <c r="AC545" s="272">
        <v>3964865</v>
      </c>
      <c r="AD545" s="272">
        <v>758</v>
      </c>
      <c r="AE545" s="272">
        <v>1359</v>
      </c>
      <c r="AF545" s="272">
        <v>84043172</v>
      </c>
      <c r="AG545" s="272">
        <v>1899</v>
      </c>
      <c r="AH545" s="272">
        <v>3847</v>
      </c>
      <c r="AI545" s="272">
        <v>72537058</v>
      </c>
      <c r="AJ545" s="272">
        <v>6985</v>
      </c>
      <c r="AK545" s="272">
        <v>17787</v>
      </c>
      <c r="AL545" s="272">
        <v>13239538</v>
      </c>
      <c r="AM545" s="272">
        <v>6896</v>
      </c>
      <c r="AN545" s="272">
        <v>17627</v>
      </c>
      <c r="AO545" s="272">
        <v>4952</v>
      </c>
      <c r="AP545" s="272">
        <v>124</v>
      </c>
      <c r="AQ545" s="272">
        <v>3763</v>
      </c>
      <c r="AR545" s="272">
        <v>1127</v>
      </c>
      <c r="AS545" s="272">
        <v>26</v>
      </c>
      <c r="AT545" s="272">
        <v>1039</v>
      </c>
      <c r="AU545" s="272">
        <v>847</v>
      </c>
      <c r="AV545" s="272">
        <v>42330</v>
      </c>
      <c r="AW545" s="272">
        <v>2157</v>
      </c>
      <c r="AX545" s="272">
        <v>24379</v>
      </c>
      <c r="AY545" s="272">
        <v>68866</v>
      </c>
      <c r="AZ545" s="272">
        <v>17983</v>
      </c>
      <c r="BA545" s="272">
        <v>12654</v>
      </c>
      <c r="BB545" s="272">
        <v>11756</v>
      </c>
      <c r="BC545" s="272">
        <v>8398</v>
      </c>
      <c r="BD545" s="272">
        <v>70781</v>
      </c>
      <c r="BE545" s="272">
        <v>49391</v>
      </c>
      <c r="BF545" s="272">
        <v>22008</v>
      </c>
      <c r="BG545" s="272">
        <v>11799</v>
      </c>
      <c r="BH545" s="272">
        <v>3491</v>
      </c>
      <c r="BI545" s="272">
        <v>2051</v>
      </c>
      <c r="BJ545" s="272">
        <v>16</v>
      </c>
      <c r="BK545" s="272">
        <v>8811</v>
      </c>
      <c r="BL545" s="272">
        <v>551</v>
      </c>
      <c r="BM545" s="272">
        <v>872</v>
      </c>
      <c r="BN545" s="272">
        <v>0</v>
      </c>
      <c r="BO545" s="272">
        <v>0</v>
      </c>
      <c r="BP545" s="272">
        <v>0</v>
      </c>
      <c r="BQ545" s="272">
        <v>0</v>
      </c>
      <c r="BR545" s="272">
        <v>7913</v>
      </c>
      <c r="BS545" s="272">
        <v>3985099</v>
      </c>
      <c r="BT545" s="272">
        <v>504</v>
      </c>
      <c r="BU545" s="272">
        <v>927</v>
      </c>
      <c r="BV545" s="272">
        <v>2345</v>
      </c>
      <c r="BW545" s="272">
        <v>4743102</v>
      </c>
      <c r="BX545" s="272">
        <v>2023</v>
      </c>
      <c r="BY545" s="272">
        <v>3844</v>
      </c>
      <c r="BZ545" s="272">
        <v>617</v>
      </c>
      <c r="CA545" s="272">
        <v>1125990</v>
      </c>
      <c r="CB545" s="272">
        <v>1825</v>
      </c>
      <c r="CC545" s="272">
        <v>3706</v>
      </c>
      <c r="CD545" s="272">
        <v>41298</v>
      </c>
      <c r="CE545" s="272">
        <v>78174080</v>
      </c>
      <c r="CF545" s="272">
        <v>1893</v>
      </c>
      <c r="CG545" s="272">
        <v>3851</v>
      </c>
      <c r="CH545" s="272">
        <v>407</v>
      </c>
      <c r="CI545" s="272">
        <v>3219670</v>
      </c>
      <c r="CJ545" s="272">
        <v>7911</v>
      </c>
      <c r="CK545" s="272">
        <v>19946</v>
      </c>
      <c r="CL545" s="272">
        <v>121</v>
      </c>
      <c r="CM545" s="272">
        <v>967072</v>
      </c>
      <c r="CN545" s="272">
        <v>7992</v>
      </c>
      <c r="CO545" s="272">
        <v>20122</v>
      </c>
      <c r="CP545" s="272">
        <v>1541</v>
      </c>
      <c r="CQ545" s="272">
        <v>20890829</v>
      </c>
      <c r="CR545" s="272">
        <v>13557</v>
      </c>
      <c r="CS545" s="272">
        <v>33242</v>
      </c>
      <c r="CT545" s="272">
        <v>110</v>
      </c>
      <c r="CU545" s="272">
        <v>1239672</v>
      </c>
      <c r="CV545" s="272">
        <v>11270</v>
      </c>
      <c r="CW545" s="272">
        <v>26977</v>
      </c>
      <c r="CX545" s="272">
        <v>574</v>
      </c>
      <c r="CY545" s="272">
        <v>157948</v>
      </c>
      <c r="CZ545" s="272">
        <v>275</v>
      </c>
      <c r="DA545" s="272">
        <v>468</v>
      </c>
      <c r="DB545" s="272">
        <v>7442</v>
      </c>
      <c r="DC545" s="272">
        <v>306448</v>
      </c>
      <c r="DD545" s="272">
        <v>41</v>
      </c>
      <c r="DE545" s="272">
        <v>77</v>
      </c>
      <c r="DF545" s="272">
        <v>156</v>
      </c>
      <c r="DG545" s="272">
        <v>323406</v>
      </c>
      <c r="DH545" s="272">
        <v>2073</v>
      </c>
      <c r="DI545" s="272">
        <v>4131</v>
      </c>
      <c r="DJ545" s="272">
        <v>126</v>
      </c>
      <c r="DK545" s="272">
        <v>107</v>
      </c>
      <c r="DL545" s="250"/>
      <c r="DM545" s="250"/>
      <c r="DN545" s="250"/>
      <c r="DO545" s="250"/>
      <c r="DP545" s="250"/>
      <c r="DQ545" s="250"/>
      <c r="DR545" s="250"/>
      <c r="DS545" s="250"/>
      <c r="DT545" s="250"/>
      <c r="DU545" s="250"/>
      <c r="DV545" s="250"/>
      <c r="DW545" s="250"/>
      <c r="DX545" s="250"/>
      <c r="DY545" s="250"/>
      <c r="DZ545" s="250"/>
      <c r="EA545" s="250"/>
      <c r="EB545" s="155"/>
      <c r="EC545" s="75">
        <f t="shared" si="1106"/>
        <v>11</v>
      </c>
      <c r="ED545" s="74">
        <f t="shared" si="1107"/>
        <v>2019</v>
      </c>
      <c r="EE545" s="165">
        <f t="shared" si="1108"/>
        <v>43770</v>
      </c>
      <c r="EF545" s="157">
        <f t="shared" si="1109"/>
        <v>30</v>
      </c>
      <c r="EG545" s="156"/>
      <c r="EH545" s="166">
        <f>IFERROR(HLOOKUP(EH$1,$H$5:$FY$1802,MATCH($A545,$A$5:$A$1802,0),0)*HLOOKUP(EH$2,$H$5:$FY$1802,MATCH($A545,$A$5:$A$1802,0),0),$H$2)</f>
        <v>74139</v>
      </c>
      <c r="EI545" s="166">
        <f>IFERROR(HLOOKUP(EI$1,$H$5:$FY$1802,MATCH($A545,$A$5:$A$1802,0),0)*HLOOKUP(EI$2,$H$5:$FY$1802,MATCH($A545,$A$5:$A$1802,0),0),$H$2)</f>
        <v>2298309</v>
      </c>
      <c r="EJ545" s="166">
        <f>IFERROR(HLOOKUP(EJ$1,$H$5:$FY$1802,MATCH($A545,$A$5:$A$1802,0),0)*HLOOKUP(EJ$2,$H$5:$FY$1802,MATCH($A545,$A$5:$A$1802,0),0),$H$2)</f>
        <v>4225923</v>
      </c>
      <c r="EK545" s="166">
        <f>IFERROR(HLOOKUP(EK$1,$H$5:$FY$1802,MATCH($A545,$A$5:$A$1802,0),0)*HLOOKUP(EK$2,$H$5:$FY$1802,MATCH($A545,$A$5:$A$1802,0),0),$H$2)</f>
        <v>8081151</v>
      </c>
      <c r="EL545" s="166">
        <f>IFERROR(HLOOKUP(EL$1,$H$5:$FY$1802,MATCH($A545,$A$5:$A$1802,0),0)*HLOOKUP(EL$2,$H$5:$FY$1802,MATCH($A545,$A$5:$A$1802,0),0),$H$2)</f>
        <v>7350183</v>
      </c>
      <c r="EM545" s="166">
        <f>IFERROR(HLOOKUP(EM$1,$H$5:$FY$1802,MATCH($A545,$A$5:$A$1802,0),0)*HLOOKUP(EM$2,$H$5:$FY$1802,MATCH($A545,$A$5:$A$1802,0),0),$H$2)</f>
        <v>7106211</v>
      </c>
      <c r="EN545" s="166">
        <f>IFERROR(HLOOKUP(EN$1,$H$5:$FY$1802,MATCH($A545,$A$5:$A$1802,0),0)*HLOOKUP(EN$2,$H$5:$FY$1802,MATCH($A545,$A$5:$A$1802,0),0),$H$2)</f>
        <v>170268220</v>
      </c>
      <c r="EO545" s="166">
        <f>IFERROR(HLOOKUP(EO$1,$H$5:$FY$1802,MATCH($A545,$A$5:$A$1802,0),0)*HLOOKUP(EO$2,$H$5:$FY$1802,MATCH($A545,$A$5:$A$1802,0),0),$H$2)</f>
        <v>184717995</v>
      </c>
      <c r="EP545" s="166">
        <f>IFERROR(HLOOKUP(EP$1,$H$5:$FY$1802,MATCH($A545,$A$5:$A$1802,0),0)*HLOOKUP(EP$2,$H$5:$FY$1802,MATCH($A545,$A$5:$A$1802,0),0),$H$2)</f>
        <v>33843840</v>
      </c>
      <c r="EQ545" s="166">
        <f>IFERROR(HLOOKUP(EQ$1,$H$5:$FY$1802,MATCH($A545,$A$5:$A$1802,0),0)*HLOOKUP(EQ$2,$H$5:$FY$1802,MATCH($A545,$A$5:$A$1802,0),0),$H$2)</f>
        <v>13952</v>
      </c>
      <c r="ER545" s="166">
        <f>IFERROR(HLOOKUP(ER$1,$H$5:$FY$1802,MATCH($A545,$A$5:$A$1802,0),0)*HLOOKUP(ER$2,$H$5:$FY$1802,MATCH($A545,$A$5:$A$1802,0),0),$H$2)</f>
        <v>0</v>
      </c>
      <c r="ES545" s="166">
        <f>IFERROR(HLOOKUP(ES$1,$H$5:$FY$1802,MATCH($A545,$A$5:$A$1802,0),0)*HLOOKUP(ES$2,$H$5:$FY$1802,MATCH($A545,$A$5:$A$1802,0),0),$H$2)</f>
        <v>7335351</v>
      </c>
      <c r="ET545" s="166">
        <f>IFERROR(HLOOKUP(ET$1,$H$5:$FY$1802,MATCH($A545,$A$5:$A$1802,0),0)*HLOOKUP(ET$2,$H$5:$FY$1802,MATCH($A545,$A$5:$A$1802,0),0),$H$2)</f>
        <v>9014180</v>
      </c>
      <c r="EU545" s="166">
        <f>IFERROR(HLOOKUP(EU$1,$H$5:$FY$1802,MATCH($A545,$A$5:$A$1802,0),0)*HLOOKUP(EU$2,$H$5:$FY$1802,MATCH($A545,$A$5:$A$1802,0),0),$H$2)</f>
        <v>2286602</v>
      </c>
      <c r="EV545" s="166">
        <f>IFERROR(HLOOKUP(EV$1,$H$5:$FY$1802,MATCH($A545,$A$5:$A$1802,0),0)*HLOOKUP(EV$2,$H$5:$FY$1802,MATCH($A545,$A$5:$A$1802,0),0),$H$2)</f>
        <v>159038598</v>
      </c>
      <c r="EW545" s="166">
        <f>IFERROR(HLOOKUP(EW$1,$H$5:$FY$1802,MATCH($A545,$A$5:$A$1802,0),0)*HLOOKUP(EW$2,$H$5:$FY$1802,MATCH($A545,$A$5:$A$1802,0),0),$H$2)</f>
        <v>8118022</v>
      </c>
      <c r="EX545" s="166">
        <f>IFERROR(HLOOKUP(EX$1,$H$5:$FY$1802,MATCH($A545,$A$5:$A$1802,0),0)*HLOOKUP(EX$2,$H$5:$FY$1802,MATCH($A545,$A$5:$A$1802,0),0),$H$2)</f>
        <v>2434762</v>
      </c>
      <c r="EY545" s="166">
        <f>IFERROR(HLOOKUP(EY$1,$H$5:$FY$1802,MATCH($A545,$A$5:$A$1802,0),0)*HLOOKUP(EY$2,$H$5:$FY$1802,MATCH($A545,$A$5:$A$1802,0),0),$H$2)</f>
        <v>51225922</v>
      </c>
      <c r="EZ545" s="166">
        <f>IFERROR(HLOOKUP(EZ$1,$H$5:$FY$1802,MATCH($A545,$A$5:$A$1802,0),0)*HLOOKUP(EZ$2,$H$5:$FY$1802,MATCH($A545,$A$5:$A$1802,0),0),$H$2)</f>
        <v>2967470</v>
      </c>
      <c r="FA545" s="166">
        <f>IFERROR(HLOOKUP(FA$1,$H$5:$FY$1802,MATCH($A545,$A$5:$A$1802,0),0)*HLOOKUP(FA$2,$H$5:$FY$1802,MATCH($A545,$A$5:$A$1802,0),0),$H$2)</f>
        <v>644436</v>
      </c>
      <c r="FB545" s="166">
        <f>IFERROR(HLOOKUP(FB$1,$H$5:$FY$1802,MATCH($A545,$A$5:$A$1802,0),0)*HLOOKUP(FB$2,$H$5:$FY$1802,MATCH($A545,$A$5:$A$1802,0),0),$H$2)</f>
        <v>268632</v>
      </c>
      <c r="FC545" s="166">
        <f>IFERROR(HLOOKUP(FC$1,$H$5:$FY$1802,MATCH($A545,$A$5:$A$1802,0),0)*HLOOKUP(FC$2,$H$5:$FY$1802,MATCH($A545,$A$5:$A$1802,0),0),$H$2)</f>
        <v>573034</v>
      </c>
      <c r="FD545" s="166">
        <f>IFERROR(HLOOKUP(FD$1,$H$5:$FY$1802,MATCH($A545,$A$5:$A$1802,0),0)*HLOOKUP(FD$2,$H$5:$FY$1802,MATCH($A545,$A$5:$A$1802,0),0),$H$2)</f>
        <v>0</v>
      </c>
      <c r="FE545" s="166">
        <f>IFERROR(HLOOKUP(FE$1,$H$5:$FY$1802,MATCH($A545,$A$5:$A$1802,0),0)*HLOOKUP(FE$2,$H$5:$FY$1802,MATCH($A545,$A$5:$A$1802,0),0),$H$2)</f>
        <v>0</v>
      </c>
      <c r="FF545" s="166">
        <f>IFERROR(HLOOKUP(FF$1,$H$5:$FY$1802,MATCH($A545,$A$5:$A$1802,0),0)*HLOOKUP(FF$2,$H$5:$FY$1802,MATCH($A545,$A$5:$A$1802,0),0),$H$2)</f>
        <v>0</v>
      </c>
      <c r="FG545" s="166">
        <f>IFERROR(HLOOKUP(FG$1,$H$5:$FY$1802,MATCH($A545,$A$5:$A$1802,0),0)*HLOOKUP(FG$2,$H$5:$FY$1802,MATCH($A545,$A$5:$A$1802,0),0),$H$2)</f>
        <v>0</v>
      </c>
      <c r="FH545" s="152"/>
      <c r="FI545" s="405">
        <f t="shared" si="1110"/>
        <v>2.2680035313406481</v>
      </c>
      <c r="FJ545" s="405">
        <f t="shared" si="1110"/>
        <v>1.5959137343927354</v>
      </c>
      <c r="FK545" s="405">
        <f t="shared" si="1111"/>
        <v>2.2482310193153565</v>
      </c>
      <c r="FL545" s="405">
        <f t="shared" si="1112"/>
        <v>1.6060432205010517</v>
      </c>
      <c r="FM545" s="405">
        <f t="shared" si="1113"/>
        <v>1.5992092182557613</v>
      </c>
      <c r="FN545" s="405">
        <f t="shared" si="1114"/>
        <v>1.1159286037053773</v>
      </c>
      <c r="FO545" s="405">
        <f t="shared" si="1115"/>
        <v>2.119210399614829</v>
      </c>
      <c r="FP545" s="405">
        <f t="shared" si="1116"/>
        <v>1.1361579200770342</v>
      </c>
      <c r="FQ545" s="405">
        <f t="shared" si="1117"/>
        <v>1.8182291666666666</v>
      </c>
      <c r="FR545" s="405">
        <f t="shared" si="1118"/>
        <v>1.0682291666666666</v>
      </c>
      <c r="FS545" s="65"/>
    </row>
    <row r="546" spans="1:175" ht="10.35" customHeight="1" x14ac:dyDescent="0.2">
      <c r="A546" s="74" t="str">
        <f t="shared" si="1105"/>
        <v>2019-20NOVEMBERR1F</v>
      </c>
      <c r="B546" s="163" t="str">
        <f t="shared" si="1119"/>
        <v>2019-20</v>
      </c>
      <c r="C546" s="26" t="s">
        <v>834</v>
      </c>
      <c r="D546" s="163" t="str">
        <f>INDEX($FV$16:$FW$26,MATCH($F546,$FV$16:$FV$26,0),2)</f>
        <v>Y59</v>
      </c>
      <c r="E546" s="163" t="str">
        <f>VLOOKUP($D546,$FW$8:$FX$14,2,0)</f>
        <v>South East</v>
      </c>
      <c r="F546" s="271" t="s">
        <v>852</v>
      </c>
      <c r="G546" s="271" t="s">
        <v>873</v>
      </c>
      <c r="H546" s="272">
        <v>2561</v>
      </c>
      <c r="I546" s="272">
        <v>1311</v>
      </c>
      <c r="J546" s="272">
        <v>8956</v>
      </c>
      <c r="K546" s="272">
        <v>7</v>
      </c>
      <c r="L546" s="272">
        <v>1</v>
      </c>
      <c r="M546" s="272">
        <v>4</v>
      </c>
      <c r="N546" s="272">
        <v>27</v>
      </c>
      <c r="O546" s="272">
        <v>106</v>
      </c>
      <c r="P546" s="272">
        <v>0</v>
      </c>
      <c r="Q546" s="272">
        <v>13</v>
      </c>
      <c r="R546" s="272">
        <v>0</v>
      </c>
      <c r="S546" s="272">
        <v>3</v>
      </c>
      <c r="T546" s="272">
        <v>2006</v>
      </c>
      <c r="U546" s="272">
        <v>102</v>
      </c>
      <c r="V546" s="272">
        <v>69</v>
      </c>
      <c r="W546" s="272">
        <v>942</v>
      </c>
      <c r="X546" s="272">
        <v>626</v>
      </c>
      <c r="Y546" s="272">
        <v>61</v>
      </c>
      <c r="Z546" s="272">
        <v>59639</v>
      </c>
      <c r="AA546" s="272">
        <v>585</v>
      </c>
      <c r="AB546" s="272">
        <v>1066</v>
      </c>
      <c r="AC546" s="272">
        <v>49806</v>
      </c>
      <c r="AD546" s="272">
        <v>722</v>
      </c>
      <c r="AE546" s="272">
        <v>1350</v>
      </c>
      <c r="AF546" s="272">
        <v>1307270</v>
      </c>
      <c r="AG546" s="272">
        <v>1388</v>
      </c>
      <c r="AH546" s="272">
        <v>3127</v>
      </c>
      <c r="AI546" s="272">
        <v>2495802</v>
      </c>
      <c r="AJ546" s="272">
        <v>3987</v>
      </c>
      <c r="AK546" s="272">
        <v>9566</v>
      </c>
      <c r="AL546" s="272">
        <v>323979</v>
      </c>
      <c r="AM546" s="272">
        <v>5311</v>
      </c>
      <c r="AN546" s="272">
        <v>15380</v>
      </c>
      <c r="AO546" s="272">
        <v>146</v>
      </c>
      <c r="AP546" s="272">
        <v>0</v>
      </c>
      <c r="AQ546" s="272">
        <v>16</v>
      </c>
      <c r="AR546" s="272">
        <v>17</v>
      </c>
      <c r="AS546" s="272">
        <v>4</v>
      </c>
      <c r="AT546" s="272">
        <v>126</v>
      </c>
      <c r="AU546" s="272">
        <v>3</v>
      </c>
      <c r="AV546" s="272">
        <v>1253</v>
      </c>
      <c r="AW546" s="272">
        <v>22</v>
      </c>
      <c r="AX546" s="272">
        <v>585</v>
      </c>
      <c r="AY546" s="272">
        <v>1860</v>
      </c>
      <c r="AZ546" s="272">
        <v>150</v>
      </c>
      <c r="BA546" s="272">
        <v>128</v>
      </c>
      <c r="BB546" s="272">
        <v>97</v>
      </c>
      <c r="BC546" s="272">
        <v>84</v>
      </c>
      <c r="BD546" s="272">
        <v>1078</v>
      </c>
      <c r="BE546" s="272">
        <v>983</v>
      </c>
      <c r="BF546" s="272">
        <v>772</v>
      </c>
      <c r="BG546" s="272">
        <v>654</v>
      </c>
      <c r="BH546" s="272">
        <v>74</v>
      </c>
      <c r="BI546" s="272">
        <v>63</v>
      </c>
      <c r="BJ546" s="272">
        <v>3</v>
      </c>
      <c r="BK546" s="272">
        <v>1528</v>
      </c>
      <c r="BL546" s="272">
        <v>509</v>
      </c>
      <c r="BM546" s="272">
        <v>656</v>
      </c>
      <c r="BN546" s="272">
        <v>0</v>
      </c>
      <c r="BO546" s="272">
        <v>0</v>
      </c>
      <c r="BP546" s="272">
        <v>0</v>
      </c>
      <c r="BQ546" s="272">
        <v>0</v>
      </c>
      <c r="BR546" s="272">
        <v>99</v>
      </c>
      <c r="BS546" s="272">
        <v>58111</v>
      </c>
      <c r="BT546" s="272">
        <v>587</v>
      </c>
      <c r="BU546" s="272">
        <v>1071</v>
      </c>
      <c r="BV546" s="272">
        <v>100</v>
      </c>
      <c r="BW546" s="272">
        <v>154322</v>
      </c>
      <c r="BX546" s="272">
        <v>1543</v>
      </c>
      <c r="BY546" s="272">
        <v>3155</v>
      </c>
      <c r="BZ546" s="272">
        <v>2</v>
      </c>
      <c r="CA546" s="272">
        <v>3037</v>
      </c>
      <c r="CB546" s="272">
        <v>1519</v>
      </c>
      <c r="CC546" s="272">
        <v>2715</v>
      </c>
      <c r="CD546" s="272">
        <v>840</v>
      </c>
      <c r="CE546" s="272">
        <v>1149911</v>
      </c>
      <c r="CF546" s="272">
        <v>1369</v>
      </c>
      <c r="CG546" s="272">
        <v>3125</v>
      </c>
      <c r="CH546" s="272">
        <v>95</v>
      </c>
      <c r="CI546" s="272">
        <v>467627</v>
      </c>
      <c r="CJ546" s="272">
        <v>4922</v>
      </c>
      <c r="CK546" s="272">
        <v>9659</v>
      </c>
      <c r="CL546" s="272">
        <v>7</v>
      </c>
      <c r="CM546" s="272">
        <v>27945</v>
      </c>
      <c r="CN546" s="272">
        <v>3992</v>
      </c>
      <c r="CO546" s="272">
        <v>8467</v>
      </c>
      <c r="CP546" s="272">
        <v>11</v>
      </c>
      <c r="CQ546" s="272">
        <v>122837</v>
      </c>
      <c r="CR546" s="272">
        <v>11167</v>
      </c>
      <c r="CS546" s="272">
        <v>21968</v>
      </c>
      <c r="CT546" s="272">
        <v>19</v>
      </c>
      <c r="CU546" s="272">
        <v>12494</v>
      </c>
      <c r="CV546" s="272">
        <v>658</v>
      </c>
      <c r="CW546" s="272">
        <v>1430</v>
      </c>
      <c r="CX546" s="272">
        <v>11</v>
      </c>
      <c r="CY546" s="272">
        <v>2782</v>
      </c>
      <c r="CZ546" s="272">
        <v>253</v>
      </c>
      <c r="DA546" s="272">
        <v>390</v>
      </c>
      <c r="DB546" s="272">
        <v>77</v>
      </c>
      <c r="DC546" s="272">
        <v>3145</v>
      </c>
      <c r="DD546" s="272">
        <v>41</v>
      </c>
      <c r="DE546" s="272">
        <v>85</v>
      </c>
      <c r="DF546" s="272">
        <v>0</v>
      </c>
      <c r="DG546" s="272">
        <v>0</v>
      </c>
      <c r="DH546" s="272">
        <v>0</v>
      </c>
      <c r="DI546" s="272">
        <v>0</v>
      </c>
      <c r="DJ546" s="272">
        <v>0</v>
      </c>
      <c r="DK546" s="272">
        <v>0</v>
      </c>
      <c r="DL546" s="250"/>
      <c r="DM546" s="250"/>
      <c r="DN546" s="250"/>
      <c r="DO546" s="250"/>
      <c r="DP546" s="250"/>
      <c r="DQ546" s="250"/>
      <c r="DR546" s="250"/>
      <c r="DS546" s="250"/>
      <c r="DT546" s="250"/>
      <c r="DU546" s="250"/>
      <c r="DV546" s="250"/>
      <c r="DW546" s="250"/>
      <c r="DX546" s="250"/>
      <c r="DY546" s="250"/>
      <c r="DZ546" s="250"/>
      <c r="EA546" s="250"/>
      <c r="EB546" s="155"/>
      <c r="EC546" s="75">
        <f t="shared" si="1106"/>
        <v>11</v>
      </c>
      <c r="ED546" s="74">
        <f t="shared" si="1107"/>
        <v>2019</v>
      </c>
      <c r="EE546" s="165">
        <f t="shared" si="1108"/>
        <v>43770</v>
      </c>
      <c r="EF546" s="157">
        <f t="shared" si="1109"/>
        <v>30</v>
      </c>
      <c r="EG546" s="156"/>
      <c r="EH546" s="166">
        <f>IFERROR(HLOOKUP(EH$1,$H$5:$FY$1802,MATCH($A546,$A$5:$A$1802,0),0)*HLOOKUP(EH$2,$H$5:$FY$1802,MATCH($A546,$A$5:$A$1802,0),0),$H$2)</f>
        <v>1311</v>
      </c>
      <c r="EI546" s="166">
        <f>IFERROR(HLOOKUP(EI$1,$H$5:$FY$1802,MATCH($A546,$A$5:$A$1802,0),0)*HLOOKUP(EI$2,$H$5:$FY$1802,MATCH($A546,$A$5:$A$1802,0),0),$H$2)</f>
        <v>5244</v>
      </c>
      <c r="EJ546" s="166">
        <f>IFERROR(HLOOKUP(EJ$1,$H$5:$FY$1802,MATCH($A546,$A$5:$A$1802,0),0)*HLOOKUP(EJ$2,$H$5:$FY$1802,MATCH($A546,$A$5:$A$1802,0),0),$H$2)</f>
        <v>35397</v>
      </c>
      <c r="EK546" s="166">
        <f>IFERROR(HLOOKUP(EK$1,$H$5:$FY$1802,MATCH($A546,$A$5:$A$1802,0),0)*HLOOKUP(EK$2,$H$5:$FY$1802,MATCH($A546,$A$5:$A$1802,0),0),$H$2)</f>
        <v>138966</v>
      </c>
      <c r="EL546" s="166">
        <f>IFERROR(HLOOKUP(EL$1,$H$5:$FY$1802,MATCH($A546,$A$5:$A$1802,0),0)*HLOOKUP(EL$2,$H$5:$FY$1802,MATCH($A546,$A$5:$A$1802,0),0),$H$2)</f>
        <v>108732</v>
      </c>
      <c r="EM546" s="166">
        <f>IFERROR(HLOOKUP(EM$1,$H$5:$FY$1802,MATCH($A546,$A$5:$A$1802,0),0)*HLOOKUP(EM$2,$H$5:$FY$1802,MATCH($A546,$A$5:$A$1802,0),0),$H$2)</f>
        <v>93150</v>
      </c>
      <c r="EN546" s="166">
        <f>IFERROR(HLOOKUP(EN$1,$H$5:$FY$1802,MATCH($A546,$A$5:$A$1802,0),0)*HLOOKUP(EN$2,$H$5:$FY$1802,MATCH($A546,$A$5:$A$1802,0),0),$H$2)</f>
        <v>2945634</v>
      </c>
      <c r="EO546" s="166">
        <f>IFERROR(HLOOKUP(EO$1,$H$5:$FY$1802,MATCH($A546,$A$5:$A$1802,0),0)*HLOOKUP(EO$2,$H$5:$FY$1802,MATCH($A546,$A$5:$A$1802,0),0),$H$2)</f>
        <v>5988316</v>
      </c>
      <c r="EP546" s="166">
        <f>IFERROR(HLOOKUP(EP$1,$H$5:$FY$1802,MATCH($A546,$A$5:$A$1802,0),0)*HLOOKUP(EP$2,$H$5:$FY$1802,MATCH($A546,$A$5:$A$1802,0),0),$H$2)</f>
        <v>938180</v>
      </c>
      <c r="EQ546" s="166">
        <f>IFERROR(HLOOKUP(EQ$1,$H$5:$FY$1802,MATCH($A546,$A$5:$A$1802,0),0)*HLOOKUP(EQ$2,$H$5:$FY$1802,MATCH($A546,$A$5:$A$1802,0),0),$H$2)</f>
        <v>1968</v>
      </c>
      <c r="ER546" s="166">
        <f>IFERROR(HLOOKUP(ER$1,$H$5:$FY$1802,MATCH($A546,$A$5:$A$1802,0),0)*HLOOKUP(ER$2,$H$5:$FY$1802,MATCH($A546,$A$5:$A$1802,0),0),$H$2)</f>
        <v>0</v>
      </c>
      <c r="ES546" s="166">
        <f>IFERROR(HLOOKUP(ES$1,$H$5:$FY$1802,MATCH($A546,$A$5:$A$1802,0),0)*HLOOKUP(ES$2,$H$5:$FY$1802,MATCH($A546,$A$5:$A$1802,0),0),$H$2)</f>
        <v>106029</v>
      </c>
      <c r="ET546" s="166">
        <f>IFERROR(HLOOKUP(ET$1,$H$5:$FY$1802,MATCH($A546,$A$5:$A$1802,0),0)*HLOOKUP(ET$2,$H$5:$FY$1802,MATCH($A546,$A$5:$A$1802,0),0),$H$2)</f>
        <v>315500</v>
      </c>
      <c r="EU546" s="166">
        <f>IFERROR(HLOOKUP(EU$1,$H$5:$FY$1802,MATCH($A546,$A$5:$A$1802,0),0)*HLOOKUP(EU$2,$H$5:$FY$1802,MATCH($A546,$A$5:$A$1802,0),0),$H$2)</f>
        <v>5430</v>
      </c>
      <c r="EV546" s="166">
        <f>IFERROR(HLOOKUP(EV$1,$H$5:$FY$1802,MATCH($A546,$A$5:$A$1802,0),0)*HLOOKUP(EV$2,$H$5:$FY$1802,MATCH($A546,$A$5:$A$1802,0),0),$H$2)</f>
        <v>2625000</v>
      </c>
      <c r="EW546" s="166">
        <f>IFERROR(HLOOKUP(EW$1,$H$5:$FY$1802,MATCH($A546,$A$5:$A$1802,0),0)*HLOOKUP(EW$2,$H$5:$FY$1802,MATCH($A546,$A$5:$A$1802,0),0),$H$2)</f>
        <v>917605</v>
      </c>
      <c r="EX546" s="166">
        <f>IFERROR(HLOOKUP(EX$1,$H$5:$FY$1802,MATCH($A546,$A$5:$A$1802,0),0)*HLOOKUP(EX$2,$H$5:$FY$1802,MATCH($A546,$A$5:$A$1802,0),0),$H$2)</f>
        <v>59269</v>
      </c>
      <c r="EY546" s="166">
        <f>IFERROR(HLOOKUP(EY$1,$H$5:$FY$1802,MATCH($A546,$A$5:$A$1802,0),0)*HLOOKUP(EY$2,$H$5:$FY$1802,MATCH($A546,$A$5:$A$1802,0),0),$H$2)</f>
        <v>241648</v>
      </c>
      <c r="EZ546" s="166">
        <f>IFERROR(HLOOKUP(EZ$1,$H$5:$FY$1802,MATCH($A546,$A$5:$A$1802,0),0)*HLOOKUP(EZ$2,$H$5:$FY$1802,MATCH($A546,$A$5:$A$1802,0),0),$H$2)</f>
        <v>27170</v>
      </c>
      <c r="FA546" s="166">
        <f>IFERROR(HLOOKUP(FA$1,$H$5:$FY$1802,MATCH($A546,$A$5:$A$1802,0),0)*HLOOKUP(FA$2,$H$5:$FY$1802,MATCH($A546,$A$5:$A$1802,0),0),$H$2)</f>
        <v>0</v>
      </c>
      <c r="FB546" s="166">
        <f>IFERROR(HLOOKUP(FB$1,$H$5:$FY$1802,MATCH($A546,$A$5:$A$1802,0),0)*HLOOKUP(FB$2,$H$5:$FY$1802,MATCH($A546,$A$5:$A$1802,0),0),$H$2)</f>
        <v>4290</v>
      </c>
      <c r="FC546" s="166">
        <f>IFERROR(HLOOKUP(FC$1,$H$5:$FY$1802,MATCH($A546,$A$5:$A$1802,0),0)*HLOOKUP(FC$2,$H$5:$FY$1802,MATCH($A546,$A$5:$A$1802,0),0),$H$2)</f>
        <v>6545</v>
      </c>
      <c r="FD546" s="166">
        <f>IFERROR(HLOOKUP(FD$1,$H$5:$FY$1802,MATCH($A546,$A$5:$A$1802,0),0)*HLOOKUP(FD$2,$H$5:$FY$1802,MATCH($A546,$A$5:$A$1802,0),0),$H$2)</f>
        <v>0</v>
      </c>
      <c r="FE546" s="166">
        <f>IFERROR(HLOOKUP(FE$1,$H$5:$FY$1802,MATCH($A546,$A$5:$A$1802,0),0)*HLOOKUP(FE$2,$H$5:$FY$1802,MATCH($A546,$A$5:$A$1802,0),0),$H$2)</f>
        <v>0</v>
      </c>
      <c r="FF546" s="166">
        <f>IFERROR(HLOOKUP(FF$1,$H$5:$FY$1802,MATCH($A546,$A$5:$A$1802,0),0)*HLOOKUP(FF$2,$H$5:$FY$1802,MATCH($A546,$A$5:$A$1802,0),0),$H$2)</f>
        <v>0</v>
      </c>
      <c r="FG546" s="166">
        <f>IFERROR(HLOOKUP(FG$1,$H$5:$FY$1802,MATCH($A546,$A$5:$A$1802,0),0)*HLOOKUP(FG$2,$H$5:$FY$1802,MATCH($A546,$A$5:$A$1802,0),0),$H$2)</f>
        <v>0</v>
      </c>
      <c r="FH546" s="152"/>
      <c r="FI546" s="405">
        <f t="shared" si="1110"/>
        <v>1.4705882352941178</v>
      </c>
      <c r="FJ546" s="405">
        <f t="shared" si="1110"/>
        <v>1.2549019607843137</v>
      </c>
      <c r="FK546" s="405">
        <f t="shared" si="1111"/>
        <v>1.4057971014492754</v>
      </c>
      <c r="FL546" s="405">
        <f t="shared" si="1112"/>
        <v>1.2173913043478262</v>
      </c>
      <c r="FM546" s="405">
        <f t="shared" si="1113"/>
        <v>1.1443736730360934</v>
      </c>
      <c r="FN546" s="405">
        <f t="shared" si="1114"/>
        <v>1.0435244161358812</v>
      </c>
      <c r="FO546" s="405">
        <f t="shared" si="1115"/>
        <v>1.2332268370607029</v>
      </c>
      <c r="FP546" s="405">
        <f t="shared" si="1116"/>
        <v>1.0447284345047922</v>
      </c>
      <c r="FQ546" s="405">
        <f t="shared" si="1117"/>
        <v>1.2131147540983607</v>
      </c>
      <c r="FR546" s="405">
        <f t="shared" si="1118"/>
        <v>1.0327868852459017</v>
      </c>
      <c r="FS546" s="65"/>
    </row>
    <row r="547" spans="1:175" ht="10.35" customHeight="1" x14ac:dyDescent="0.2">
      <c r="A547" s="180" t="str">
        <f t="shared" si="1105"/>
        <v>2019-20NOVEMBERRRU</v>
      </c>
      <c r="B547" s="182" t="str">
        <f t="shared" si="1119"/>
        <v>2019-20</v>
      </c>
      <c r="C547" s="181" t="s">
        <v>834</v>
      </c>
      <c r="D547" s="182" t="str">
        <f>INDEX($FV$16:$FW$26,MATCH($F547,$FV$16:$FV$26,0),2)</f>
        <v>Y56</v>
      </c>
      <c r="E547" s="182" t="str">
        <f>VLOOKUP($D547,$FW$8:$FX$14,2,0)</f>
        <v>London</v>
      </c>
      <c r="F547" s="273" t="s">
        <v>855</v>
      </c>
      <c r="G547" s="277" t="s">
        <v>874</v>
      </c>
      <c r="H547" s="278">
        <v>176428</v>
      </c>
      <c r="I547" s="278">
        <v>142095</v>
      </c>
      <c r="J547" s="278">
        <v>1566562</v>
      </c>
      <c r="K547" s="278">
        <v>11</v>
      </c>
      <c r="L547" s="278">
        <v>0</v>
      </c>
      <c r="M547" s="278">
        <v>37</v>
      </c>
      <c r="N547" s="278">
        <v>80</v>
      </c>
      <c r="O547" s="278">
        <v>174</v>
      </c>
      <c r="P547" s="278">
        <v>0</v>
      </c>
      <c r="Q547" s="278">
        <v>432</v>
      </c>
      <c r="R547" s="278">
        <v>0</v>
      </c>
      <c r="S547" s="278">
        <v>1402</v>
      </c>
      <c r="T547" s="278">
        <v>107589</v>
      </c>
      <c r="U547" s="278">
        <v>9871</v>
      </c>
      <c r="V547" s="278">
        <v>7326</v>
      </c>
      <c r="W547" s="278">
        <v>63134</v>
      </c>
      <c r="X547" s="278">
        <v>20279</v>
      </c>
      <c r="Y547" s="278">
        <v>1831</v>
      </c>
      <c r="Z547" s="278">
        <v>3994997</v>
      </c>
      <c r="AA547" s="278">
        <v>405</v>
      </c>
      <c r="AB547" s="278">
        <v>673</v>
      </c>
      <c r="AC547" s="278">
        <v>5018577</v>
      </c>
      <c r="AD547" s="278">
        <v>685</v>
      </c>
      <c r="AE547" s="278">
        <v>1179</v>
      </c>
      <c r="AF547" s="278">
        <v>80237263</v>
      </c>
      <c r="AG547" s="278">
        <v>1271</v>
      </c>
      <c r="AH547" s="278">
        <v>2613</v>
      </c>
      <c r="AI547" s="278">
        <v>89003617</v>
      </c>
      <c r="AJ547" s="278">
        <v>4389</v>
      </c>
      <c r="AK547" s="278">
        <v>10640</v>
      </c>
      <c r="AL547" s="278">
        <v>10899159</v>
      </c>
      <c r="AM547" s="278">
        <v>5953</v>
      </c>
      <c r="AN547" s="278">
        <v>13713</v>
      </c>
      <c r="AO547" s="278">
        <v>7694</v>
      </c>
      <c r="AP547" s="278">
        <v>193</v>
      </c>
      <c r="AQ547" s="278">
        <v>959</v>
      </c>
      <c r="AR547" s="278">
        <v>2804</v>
      </c>
      <c r="AS547" s="278">
        <v>209</v>
      </c>
      <c r="AT547" s="278">
        <v>6333</v>
      </c>
      <c r="AU547" s="278">
        <v>0</v>
      </c>
      <c r="AV547" s="278">
        <v>65519</v>
      </c>
      <c r="AW547" s="278">
        <v>6543</v>
      </c>
      <c r="AX547" s="278">
        <v>27833</v>
      </c>
      <c r="AY547" s="278">
        <v>99895</v>
      </c>
      <c r="AZ547" s="278">
        <v>26028</v>
      </c>
      <c r="BA547" s="278">
        <v>20233</v>
      </c>
      <c r="BB547" s="278">
        <v>19057</v>
      </c>
      <c r="BC547" s="278">
        <v>15094</v>
      </c>
      <c r="BD547" s="278">
        <v>95637</v>
      </c>
      <c r="BE547" s="278">
        <v>71514</v>
      </c>
      <c r="BF547" s="278">
        <v>33278</v>
      </c>
      <c r="BG547" s="278">
        <v>22928</v>
      </c>
      <c r="BH547" s="278">
        <v>2454</v>
      </c>
      <c r="BI547" s="278">
        <v>1947</v>
      </c>
      <c r="BJ547" s="278">
        <v>35</v>
      </c>
      <c r="BK547" s="278">
        <v>17516</v>
      </c>
      <c r="BL547" s="278">
        <v>500</v>
      </c>
      <c r="BM547" s="278">
        <v>744</v>
      </c>
      <c r="BN547" s="278">
        <v>22</v>
      </c>
      <c r="BO547" s="278">
        <v>14687</v>
      </c>
      <c r="BP547" s="278">
        <v>668</v>
      </c>
      <c r="BQ547" s="278">
        <v>1431</v>
      </c>
      <c r="BR547" s="278">
        <v>9814</v>
      </c>
      <c r="BS547" s="278">
        <v>3962794</v>
      </c>
      <c r="BT547" s="278">
        <v>404</v>
      </c>
      <c r="BU547" s="278">
        <v>672</v>
      </c>
      <c r="BV547" s="278">
        <v>4140</v>
      </c>
      <c r="BW547" s="278">
        <v>5353964</v>
      </c>
      <c r="BX547" s="278">
        <v>1293</v>
      </c>
      <c r="BY547" s="278">
        <v>2605</v>
      </c>
      <c r="BZ547" s="278">
        <v>1075</v>
      </c>
      <c r="CA547" s="278">
        <v>1357065</v>
      </c>
      <c r="CB547" s="278">
        <v>1262</v>
      </c>
      <c r="CC547" s="278">
        <v>2763</v>
      </c>
      <c r="CD547" s="278">
        <v>57919</v>
      </c>
      <c r="CE547" s="278">
        <v>73526234</v>
      </c>
      <c r="CF547" s="278">
        <v>1269</v>
      </c>
      <c r="CG547" s="278">
        <v>2611</v>
      </c>
      <c r="CH547" s="278">
        <v>1559</v>
      </c>
      <c r="CI547" s="278">
        <v>10792595</v>
      </c>
      <c r="CJ547" s="278">
        <v>6923</v>
      </c>
      <c r="CK547" s="278">
        <v>13661</v>
      </c>
      <c r="CL547" s="278">
        <v>320</v>
      </c>
      <c r="CM547" s="278">
        <v>2212658</v>
      </c>
      <c r="CN547" s="278">
        <v>6915</v>
      </c>
      <c r="CO547" s="278">
        <v>16350</v>
      </c>
      <c r="CP547" s="278">
        <v>1316</v>
      </c>
      <c r="CQ547" s="278">
        <v>13897345</v>
      </c>
      <c r="CR547" s="278">
        <v>10560</v>
      </c>
      <c r="CS547" s="278">
        <v>18721</v>
      </c>
      <c r="CT547" s="278">
        <v>130</v>
      </c>
      <c r="CU547" s="278">
        <v>1462634</v>
      </c>
      <c r="CV547" s="278">
        <v>11251</v>
      </c>
      <c r="CW547" s="278">
        <v>22189</v>
      </c>
      <c r="CX547" s="278">
        <v>728</v>
      </c>
      <c r="CY547" s="278">
        <v>220242</v>
      </c>
      <c r="CZ547" s="278">
        <v>303</v>
      </c>
      <c r="DA547" s="278">
        <v>518</v>
      </c>
      <c r="DB547" s="278">
        <v>4875</v>
      </c>
      <c r="DC547" s="278">
        <v>359711</v>
      </c>
      <c r="DD547" s="278">
        <v>74</v>
      </c>
      <c r="DE547" s="278">
        <v>155</v>
      </c>
      <c r="DF547" s="278">
        <v>125</v>
      </c>
      <c r="DG547" s="278">
        <v>338848</v>
      </c>
      <c r="DH547" s="278">
        <v>2711</v>
      </c>
      <c r="DI547" s="278">
        <v>6401</v>
      </c>
      <c r="DJ547" s="278">
        <v>117</v>
      </c>
      <c r="DK547" s="278">
        <v>0</v>
      </c>
      <c r="DL547" s="264"/>
      <c r="DM547" s="264"/>
      <c r="DN547" s="264"/>
      <c r="DO547" s="264"/>
      <c r="DP547" s="264"/>
      <c r="DQ547" s="264"/>
      <c r="DR547" s="264"/>
      <c r="DS547" s="264"/>
      <c r="DT547" s="264"/>
      <c r="DU547" s="264"/>
      <c r="DV547" s="264"/>
      <c r="DW547" s="264"/>
      <c r="DX547" s="264"/>
      <c r="DY547" s="264"/>
      <c r="DZ547" s="264"/>
      <c r="EA547" s="264"/>
      <c r="EB547" s="265"/>
      <c r="EC547" s="266">
        <f t="shared" si="1106"/>
        <v>11</v>
      </c>
      <c r="ED547" s="180">
        <f t="shared" si="1107"/>
        <v>2019</v>
      </c>
      <c r="EE547" s="185">
        <f t="shared" si="1108"/>
        <v>43770</v>
      </c>
      <c r="EF547" s="186">
        <f t="shared" si="1109"/>
        <v>30</v>
      </c>
      <c r="EG547" s="187"/>
      <c r="EH547" s="188">
        <f>IFERROR(HLOOKUP(EH$1,$H$5:$FY$1802,MATCH($A547,$A$5:$A$1802,0),0)*HLOOKUP(EH$2,$H$5:$FY$1802,MATCH($A547,$A$5:$A$1802,0),0),$H$2)</f>
        <v>0</v>
      </c>
      <c r="EI547" s="188">
        <f>IFERROR(HLOOKUP(EI$1,$H$5:$FY$1802,MATCH($A547,$A$5:$A$1802,0),0)*HLOOKUP(EI$2,$H$5:$FY$1802,MATCH($A547,$A$5:$A$1802,0),0),$H$2)</f>
        <v>5257515</v>
      </c>
      <c r="EJ547" s="188">
        <f>IFERROR(HLOOKUP(EJ$1,$H$5:$FY$1802,MATCH($A547,$A$5:$A$1802,0),0)*HLOOKUP(EJ$2,$H$5:$FY$1802,MATCH($A547,$A$5:$A$1802,0),0),$H$2)</f>
        <v>11367600</v>
      </c>
      <c r="EK547" s="188">
        <f>IFERROR(HLOOKUP(EK$1,$H$5:$FY$1802,MATCH($A547,$A$5:$A$1802,0),0)*HLOOKUP(EK$2,$H$5:$FY$1802,MATCH($A547,$A$5:$A$1802,0),0),$H$2)</f>
        <v>24724530</v>
      </c>
      <c r="EL547" s="188">
        <f>IFERROR(HLOOKUP(EL$1,$H$5:$FY$1802,MATCH($A547,$A$5:$A$1802,0),0)*HLOOKUP(EL$2,$H$5:$FY$1802,MATCH($A547,$A$5:$A$1802,0),0),$H$2)</f>
        <v>6643183</v>
      </c>
      <c r="EM547" s="188">
        <f>IFERROR(HLOOKUP(EM$1,$H$5:$FY$1802,MATCH($A547,$A$5:$A$1802,0),0)*HLOOKUP(EM$2,$H$5:$FY$1802,MATCH($A547,$A$5:$A$1802,0),0),$H$2)</f>
        <v>8637354</v>
      </c>
      <c r="EN547" s="188">
        <f>IFERROR(HLOOKUP(EN$1,$H$5:$FY$1802,MATCH($A547,$A$5:$A$1802,0),0)*HLOOKUP(EN$2,$H$5:$FY$1802,MATCH($A547,$A$5:$A$1802,0),0),$H$2)</f>
        <v>164969142</v>
      </c>
      <c r="EO547" s="188">
        <f>IFERROR(HLOOKUP(EO$1,$H$5:$FY$1802,MATCH($A547,$A$5:$A$1802,0),0)*HLOOKUP(EO$2,$H$5:$FY$1802,MATCH($A547,$A$5:$A$1802,0),0),$H$2)</f>
        <v>215768560</v>
      </c>
      <c r="EP547" s="188">
        <f>IFERROR(HLOOKUP(EP$1,$H$5:$FY$1802,MATCH($A547,$A$5:$A$1802,0),0)*HLOOKUP(EP$2,$H$5:$FY$1802,MATCH($A547,$A$5:$A$1802,0),0),$H$2)</f>
        <v>25108503</v>
      </c>
      <c r="EQ547" s="188">
        <f>IFERROR(HLOOKUP(EQ$1,$H$5:$FY$1802,MATCH($A547,$A$5:$A$1802,0),0)*HLOOKUP(EQ$2,$H$5:$FY$1802,MATCH($A547,$A$5:$A$1802,0),0),$H$2)</f>
        <v>26040</v>
      </c>
      <c r="ER547" s="188">
        <f>IFERROR(HLOOKUP(ER$1,$H$5:$FY$1802,MATCH($A547,$A$5:$A$1802,0),0)*HLOOKUP(ER$2,$H$5:$FY$1802,MATCH($A547,$A$5:$A$1802,0),0),$H$2)</f>
        <v>31482</v>
      </c>
      <c r="ES547" s="188">
        <f>IFERROR(HLOOKUP(ES$1,$H$5:$FY$1802,MATCH($A547,$A$5:$A$1802,0),0)*HLOOKUP(ES$2,$H$5:$FY$1802,MATCH($A547,$A$5:$A$1802,0),0),$H$2)</f>
        <v>6595008</v>
      </c>
      <c r="ET547" s="188">
        <f>IFERROR(HLOOKUP(ET$1,$H$5:$FY$1802,MATCH($A547,$A$5:$A$1802,0),0)*HLOOKUP(ET$2,$H$5:$FY$1802,MATCH($A547,$A$5:$A$1802,0),0),$H$2)</f>
        <v>10784700</v>
      </c>
      <c r="EU547" s="188">
        <f>IFERROR(HLOOKUP(EU$1,$H$5:$FY$1802,MATCH($A547,$A$5:$A$1802,0),0)*HLOOKUP(EU$2,$H$5:$FY$1802,MATCH($A547,$A$5:$A$1802,0),0),$H$2)</f>
        <v>2970225</v>
      </c>
      <c r="EV547" s="188">
        <f>IFERROR(HLOOKUP(EV$1,$H$5:$FY$1802,MATCH($A547,$A$5:$A$1802,0),0)*HLOOKUP(EV$2,$H$5:$FY$1802,MATCH($A547,$A$5:$A$1802,0),0),$H$2)</f>
        <v>151226509</v>
      </c>
      <c r="EW547" s="188">
        <f>IFERROR(HLOOKUP(EW$1,$H$5:$FY$1802,MATCH($A547,$A$5:$A$1802,0),0)*HLOOKUP(EW$2,$H$5:$FY$1802,MATCH($A547,$A$5:$A$1802,0),0),$H$2)</f>
        <v>21297499</v>
      </c>
      <c r="EX547" s="188">
        <f>IFERROR(HLOOKUP(EX$1,$H$5:$FY$1802,MATCH($A547,$A$5:$A$1802,0),0)*HLOOKUP(EX$2,$H$5:$FY$1802,MATCH($A547,$A$5:$A$1802,0),0),$H$2)</f>
        <v>5232000</v>
      </c>
      <c r="EY547" s="188">
        <f>IFERROR(HLOOKUP(EY$1,$H$5:$FY$1802,MATCH($A547,$A$5:$A$1802,0),0)*HLOOKUP(EY$2,$H$5:$FY$1802,MATCH($A547,$A$5:$A$1802,0),0),$H$2)</f>
        <v>24636836</v>
      </c>
      <c r="EZ547" s="188">
        <f>IFERROR(HLOOKUP(EZ$1,$H$5:$FY$1802,MATCH($A547,$A$5:$A$1802,0),0)*HLOOKUP(EZ$2,$H$5:$FY$1802,MATCH($A547,$A$5:$A$1802,0),0),$H$2)</f>
        <v>2884570</v>
      </c>
      <c r="FA547" s="188">
        <f>IFERROR(HLOOKUP(FA$1,$H$5:$FY$1802,MATCH($A547,$A$5:$A$1802,0),0)*HLOOKUP(FA$2,$H$5:$FY$1802,MATCH($A547,$A$5:$A$1802,0),0),$H$2)</f>
        <v>800125</v>
      </c>
      <c r="FB547" s="188">
        <f>IFERROR(HLOOKUP(FB$1,$H$5:$FY$1802,MATCH($A547,$A$5:$A$1802,0),0)*HLOOKUP(FB$2,$H$5:$FY$1802,MATCH($A547,$A$5:$A$1802,0),0),$H$2)</f>
        <v>377104</v>
      </c>
      <c r="FC547" s="188">
        <f>IFERROR(HLOOKUP(FC$1,$H$5:$FY$1802,MATCH($A547,$A$5:$A$1802,0),0)*HLOOKUP(FC$2,$H$5:$FY$1802,MATCH($A547,$A$5:$A$1802,0),0),$H$2)</f>
        <v>755625</v>
      </c>
      <c r="FD547" s="188">
        <f>IFERROR(HLOOKUP(FD$1,$H$5:$FY$1802,MATCH($A547,$A$5:$A$1802,0),0)*HLOOKUP(FD$2,$H$5:$FY$1802,MATCH($A547,$A$5:$A$1802,0),0),$H$2)</f>
        <v>0</v>
      </c>
      <c r="FE547" s="188">
        <f>IFERROR(HLOOKUP(FE$1,$H$5:$FY$1802,MATCH($A547,$A$5:$A$1802,0),0)*HLOOKUP(FE$2,$H$5:$FY$1802,MATCH($A547,$A$5:$A$1802,0),0),$H$2)</f>
        <v>0</v>
      </c>
      <c r="FF547" s="188">
        <f>IFERROR(HLOOKUP(FF$1,$H$5:$FY$1802,MATCH($A547,$A$5:$A$1802,0),0)*HLOOKUP(FF$2,$H$5:$FY$1802,MATCH($A547,$A$5:$A$1802,0),0),$H$2)</f>
        <v>0</v>
      </c>
      <c r="FG547" s="188">
        <f>IFERROR(HLOOKUP(FG$1,$H$5:$FY$1802,MATCH($A547,$A$5:$A$1802,0),0)*HLOOKUP(FG$2,$H$5:$FY$1802,MATCH($A547,$A$5:$A$1802,0),0),$H$2)</f>
        <v>0</v>
      </c>
      <c r="FH547" s="189"/>
      <c r="FI547" s="406">
        <f t="shared" si="1110"/>
        <v>2.6368149123695672</v>
      </c>
      <c r="FJ547" s="406">
        <f t="shared" si="1110"/>
        <v>2.0497416675108906</v>
      </c>
      <c r="FK547" s="406">
        <f t="shared" si="1111"/>
        <v>2.6012831012831015</v>
      </c>
      <c r="FL547" s="406">
        <f t="shared" si="1112"/>
        <v>2.0603330603330603</v>
      </c>
      <c r="FM547" s="406">
        <f t="shared" si="1113"/>
        <v>1.51482560902208</v>
      </c>
      <c r="FN547" s="406">
        <f t="shared" si="1114"/>
        <v>1.1327335508600753</v>
      </c>
      <c r="FO547" s="406">
        <f t="shared" si="1115"/>
        <v>1.6410079392474974</v>
      </c>
      <c r="FP547" s="406">
        <f t="shared" si="1116"/>
        <v>1.1306277429853544</v>
      </c>
      <c r="FQ547" s="406">
        <f t="shared" si="1117"/>
        <v>1.3402512288367012</v>
      </c>
      <c r="FR547" s="406">
        <f t="shared" si="1118"/>
        <v>1.0633533588203168</v>
      </c>
      <c r="FS547" s="410"/>
    </row>
    <row r="548" spans="1:175" ht="10.35" customHeight="1" x14ac:dyDescent="0.2">
      <c r="A548" s="74" t="str">
        <f t="shared" si="1105"/>
        <v>2019-20NOVEMBERRX6</v>
      </c>
      <c r="B548" s="163" t="str">
        <f t="shared" si="1119"/>
        <v>2019-20</v>
      </c>
      <c r="C548" s="26" t="s">
        <v>834</v>
      </c>
      <c r="D548" s="163" t="str">
        <f>INDEX($FV$16:$FW$26,MATCH($F548,$FV$16:$FV$26,0),2)</f>
        <v>Y63</v>
      </c>
      <c r="E548" s="163" t="str">
        <f>VLOOKUP($D548,$FW$8:$FX$14,2,0)</f>
        <v>North East and Yorkshire</v>
      </c>
      <c r="F548" s="271" t="s">
        <v>857</v>
      </c>
      <c r="G548" s="271" t="s">
        <v>875</v>
      </c>
      <c r="H548" s="272">
        <v>52466</v>
      </c>
      <c r="I548" s="272">
        <v>36353</v>
      </c>
      <c r="J548" s="272">
        <v>303250</v>
      </c>
      <c r="K548" s="272">
        <v>8</v>
      </c>
      <c r="L548" s="272">
        <v>1</v>
      </c>
      <c r="M548" s="272">
        <v>19</v>
      </c>
      <c r="N548" s="272">
        <v>30</v>
      </c>
      <c r="O548" s="272">
        <v>79</v>
      </c>
      <c r="P548" s="272">
        <v>0</v>
      </c>
      <c r="Q548" s="272">
        <v>246</v>
      </c>
      <c r="R548" s="272">
        <v>2283</v>
      </c>
      <c r="S548" s="272">
        <v>13</v>
      </c>
      <c r="T548" s="272">
        <v>35882</v>
      </c>
      <c r="U548" s="272">
        <v>3167</v>
      </c>
      <c r="V548" s="272">
        <v>2158</v>
      </c>
      <c r="W548" s="272">
        <v>21665</v>
      </c>
      <c r="X548" s="272">
        <v>6029</v>
      </c>
      <c r="Y548" s="272">
        <v>357</v>
      </c>
      <c r="Z548" s="272">
        <v>1309748</v>
      </c>
      <c r="AA548" s="272">
        <v>414</v>
      </c>
      <c r="AB548" s="272">
        <v>718</v>
      </c>
      <c r="AC548" s="272">
        <v>1048879</v>
      </c>
      <c r="AD548" s="272">
        <v>486</v>
      </c>
      <c r="AE548" s="272">
        <v>851</v>
      </c>
      <c r="AF548" s="272">
        <v>48291656</v>
      </c>
      <c r="AG548" s="272">
        <v>2229</v>
      </c>
      <c r="AH548" s="272">
        <v>4478</v>
      </c>
      <c r="AI548" s="272">
        <v>45664424</v>
      </c>
      <c r="AJ548" s="272">
        <v>7574</v>
      </c>
      <c r="AK548" s="272">
        <v>18330</v>
      </c>
      <c r="AL548" s="272">
        <v>2144020</v>
      </c>
      <c r="AM548" s="272">
        <v>6006</v>
      </c>
      <c r="AN548" s="272">
        <v>14132</v>
      </c>
      <c r="AO548" s="272">
        <v>2141</v>
      </c>
      <c r="AP548" s="272">
        <v>57</v>
      </c>
      <c r="AQ548" s="272">
        <v>345</v>
      </c>
      <c r="AR548" s="272">
        <v>2654</v>
      </c>
      <c r="AS548" s="272">
        <v>114</v>
      </c>
      <c r="AT548" s="272">
        <v>1625</v>
      </c>
      <c r="AU548" s="272">
        <v>0</v>
      </c>
      <c r="AV548" s="272">
        <v>20809</v>
      </c>
      <c r="AW548" s="272">
        <v>3401</v>
      </c>
      <c r="AX548" s="272">
        <v>9531</v>
      </c>
      <c r="AY548" s="272">
        <v>33741</v>
      </c>
      <c r="AZ548" s="272">
        <v>5873</v>
      </c>
      <c r="BA548" s="272">
        <v>4682</v>
      </c>
      <c r="BB548" s="272">
        <v>3905</v>
      </c>
      <c r="BC548" s="272">
        <v>3156</v>
      </c>
      <c r="BD548" s="272">
        <v>27614</v>
      </c>
      <c r="BE548" s="272">
        <v>23209</v>
      </c>
      <c r="BF548" s="272">
        <v>9084</v>
      </c>
      <c r="BG548" s="272">
        <v>6431</v>
      </c>
      <c r="BH548" s="272">
        <v>553</v>
      </c>
      <c r="BI548" s="272">
        <v>334</v>
      </c>
      <c r="BJ548" s="272">
        <v>115</v>
      </c>
      <c r="BK548" s="272">
        <v>60359</v>
      </c>
      <c r="BL548" s="272">
        <v>525</v>
      </c>
      <c r="BM548" s="272">
        <v>899</v>
      </c>
      <c r="BN548" s="272">
        <v>82</v>
      </c>
      <c r="BO548" s="272">
        <v>41532</v>
      </c>
      <c r="BP548" s="272">
        <v>506</v>
      </c>
      <c r="BQ548" s="272">
        <v>843</v>
      </c>
      <c r="BR548" s="272">
        <v>2970</v>
      </c>
      <c r="BS548" s="272">
        <v>1207857</v>
      </c>
      <c r="BT548" s="272">
        <v>407</v>
      </c>
      <c r="BU548" s="272">
        <v>705</v>
      </c>
      <c r="BV548" s="272">
        <v>3077</v>
      </c>
      <c r="BW548" s="272">
        <v>7373653</v>
      </c>
      <c r="BX548" s="272">
        <v>2396</v>
      </c>
      <c r="BY548" s="272">
        <v>4699</v>
      </c>
      <c r="BZ548" s="272">
        <v>614</v>
      </c>
      <c r="CA548" s="272">
        <v>1377095</v>
      </c>
      <c r="CB548" s="272">
        <v>2243</v>
      </c>
      <c r="CC548" s="272">
        <v>4599</v>
      </c>
      <c r="CD548" s="272">
        <v>17974</v>
      </c>
      <c r="CE548" s="272">
        <v>39540908</v>
      </c>
      <c r="CF548" s="272">
        <v>2200</v>
      </c>
      <c r="CG548" s="272">
        <v>4432</v>
      </c>
      <c r="CH548" s="272">
        <v>1031</v>
      </c>
      <c r="CI548" s="272">
        <v>8392898</v>
      </c>
      <c r="CJ548" s="272">
        <v>8141</v>
      </c>
      <c r="CK548" s="272">
        <v>15652</v>
      </c>
      <c r="CL548" s="272">
        <v>471</v>
      </c>
      <c r="CM548" s="272">
        <v>4615120</v>
      </c>
      <c r="CN548" s="272">
        <v>9799</v>
      </c>
      <c r="CO548" s="272">
        <v>20926</v>
      </c>
      <c r="CP548" s="272">
        <v>840</v>
      </c>
      <c r="CQ548" s="272">
        <v>9191367</v>
      </c>
      <c r="CR548" s="272">
        <v>10942</v>
      </c>
      <c r="CS548" s="272">
        <v>21677</v>
      </c>
      <c r="CT548" s="272">
        <v>137</v>
      </c>
      <c r="CU548" s="272">
        <v>1733923</v>
      </c>
      <c r="CV548" s="272">
        <v>12656</v>
      </c>
      <c r="CW548" s="272">
        <v>33047</v>
      </c>
      <c r="CX548" s="272">
        <v>79</v>
      </c>
      <c r="CY548" s="272">
        <v>38618</v>
      </c>
      <c r="CZ548" s="272">
        <v>489</v>
      </c>
      <c r="DA548" s="272">
        <v>847</v>
      </c>
      <c r="DB548" s="272">
        <v>1762</v>
      </c>
      <c r="DC548" s="272">
        <v>56091</v>
      </c>
      <c r="DD548" s="272">
        <v>32</v>
      </c>
      <c r="DE548" s="272">
        <v>64</v>
      </c>
      <c r="DF548" s="272">
        <v>0</v>
      </c>
      <c r="DG548" s="272">
        <v>0</v>
      </c>
      <c r="DH548" s="272">
        <v>0</v>
      </c>
      <c r="DI548" s="272">
        <v>0</v>
      </c>
      <c r="DJ548" s="272">
        <v>0</v>
      </c>
      <c r="DK548" s="272">
        <v>0</v>
      </c>
      <c r="DL548" s="250"/>
      <c r="DM548" s="250"/>
      <c r="DN548" s="250"/>
      <c r="DO548" s="250"/>
      <c r="DP548" s="250"/>
      <c r="DQ548" s="250"/>
      <c r="DR548" s="250"/>
      <c r="DS548" s="250"/>
      <c r="DT548" s="250"/>
      <c r="DU548" s="250"/>
      <c r="DV548" s="250"/>
      <c r="DW548" s="250"/>
      <c r="DX548" s="250"/>
      <c r="DY548" s="250"/>
      <c r="DZ548" s="250"/>
      <c r="EA548" s="250"/>
      <c r="EB548" s="155"/>
      <c r="EC548" s="75">
        <f t="shared" si="1106"/>
        <v>11</v>
      </c>
      <c r="ED548" s="74">
        <f t="shared" si="1107"/>
        <v>2019</v>
      </c>
      <c r="EE548" s="165">
        <f t="shared" si="1108"/>
        <v>43770</v>
      </c>
      <c r="EF548" s="157">
        <f t="shared" si="1109"/>
        <v>30</v>
      </c>
      <c r="EG548" s="156"/>
      <c r="EH548" s="166">
        <f>IFERROR(HLOOKUP(EH$1,$H$5:$FY$1802,MATCH($A548,$A$5:$A$1802,0),0)*HLOOKUP(EH$2,$H$5:$FY$1802,MATCH($A548,$A$5:$A$1802,0),0),$H$2)</f>
        <v>36353</v>
      </c>
      <c r="EI548" s="166">
        <f>IFERROR(HLOOKUP(EI$1,$H$5:$FY$1802,MATCH($A548,$A$5:$A$1802,0),0)*HLOOKUP(EI$2,$H$5:$FY$1802,MATCH($A548,$A$5:$A$1802,0),0),$H$2)</f>
        <v>690707</v>
      </c>
      <c r="EJ548" s="166">
        <f>IFERROR(HLOOKUP(EJ$1,$H$5:$FY$1802,MATCH($A548,$A$5:$A$1802,0),0)*HLOOKUP(EJ$2,$H$5:$FY$1802,MATCH($A548,$A$5:$A$1802,0),0),$H$2)</f>
        <v>1090590</v>
      </c>
      <c r="EK548" s="166">
        <f>IFERROR(HLOOKUP(EK$1,$H$5:$FY$1802,MATCH($A548,$A$5:$A$1802,0),0)*HLOOKUP(EK$2,$H$5:$FY$1802,MATCH($A548,$A$5:$A$1802,0),0),$H$2)</f>
        <v>2871887</v>
      </c>
      <c r="EL548" s="166">
        <f>IFERROR(HLOOKUP(EL$1,$H$5:$FY$1802,MATCH($A548,$A$5:$A$1802,0),0)*HLOOKUP(EL$2,$H$5:$FY$1802,MATCH($A548,$A$5:$A$1802,0),0),$H$2)</f>
        <v>2273906</v>
      </c>
      <c r="EM548" s="166">
        <f>IFERROR(HLOOKUP(EM$1,$H$5:$FY$1802,MATCH($A548,$A$5:$A$1802,0),0)*HLOOKUP(EM$2,$H$5:$FY$1802,MATCH($A548,$A$5:$A$1802,0),0),$H$2)</f>
        <v>1836458</v>
      </c>
      <c r="EN548" s="166">
        <f>IFERROR(HLOOKUP(EN$1,$H$5:$FY$1802,MATCH($A548,$A$5:$A$1802,0),0)*HLOOKUP(EN$2,$H$5:$FY$1802,MATCH($A548,$A$5:$A$1802,0),0),$H$2)</f>
        <v>97015870</v>
      </c>
      <c r="EO548" s="166">
        <f>IFERROR(HLOOKUP(EO$1,$H$5:$FY$1802,MATCH($A548,$A$5:$A$1802,0),0)*HLOOKUP(EO$2,$H$5:$FY$1802,MATCH($A548,$A$5:$A$1802,0),0),$H$2)</f>
        <v>110511570</v>
      </c>
      <c r="EP548" s="166">
        <f>IFERROR(HLOOKUP(EP$1,$H$5:$FY$1802,MATCH($A548,$A$5:$A$1802,0),0)*HLOOKUP(EP$2,$H$5:$FY$1802,MATCH($A548,$A$5:$A$1802,0),0),$H$2)</f>
        <v>5045124</v>
      </c>
      <c r="EQ548" s="166">
        <f>IFERROR(HLOOKUP(EQ$1,$H$5:$FY$1802,MATCH($A548,$A$5:$A$1802,0),0)*HLOOKUP(EQ$2,$H$5:$FY$1802,MATCH($A548,$A$5:$A$1802,0),0),$H$2)</f>
        <v>103385</v>
      </c>
      <c r="ER548" s="166">
        <f>IFERROR(HLOOKUP(ER$1,$H$5:$FY$1802,MATCH($A548,$A$5:$A$1802,0),0)*HLOOKUP(ER$2,$H$5:$FY$1802,MATCH($A548,$A$5:$A$1802,0),0),$H$2)</f>
        <v>69126</v>
      </c>
      <c r="ES548" s="166">
        <f>IFERROR(HLOOKUP(ES$1,$H$5:$FY$1802,MATCH($A548,$A$5:$A$1802,0),0)*HLOOKUP(ES$2,$H$5:$FY$1802,MATCH($A548,$A$5:$A$1802,0),0),$H$2)</f>
        <v>2093850</v>
      </c>
      <c r="ET548" s="166">
        <f>IFERROR(HLOOKUP(ET$1,$H$5:$FY$1802,MATCH($A548,$A$5:$A$1802,0),0)*HLOOKUP(ET$2,$H$5:$FY$1802,MATCH($A548,$A$5:$A$1802,0),0),$H$2)</f>
        <v>14458823</v>
      </c>
      <c r="EU548" s="166">
        <f>IFERROR(HLOOKUP(EU$1,$H$5:$FY$1802,MATCH($A548,$A$5:$A$1802,0),0)*HLOOKUP(EU$2,$H$5:$FY$1802,MATCH($A548,$A$5:$A$1802,0),0),$H$2)</f>
        <v>2823786</v>
      </c>
      <c r="EV548" s="166">
        <f>IFERROR(HLOOKUP(EV$1,$H$5:$FY$1802,MATCH($A548,$A$5:$A$1802,0),0)*HLOOKUP(EV$2,$H$5:$FY$1802,MATCH($A548,$A$5:$A$1802,0),0),$H$2)</f>
        <v>79660768</v>
      </c>
      <c r="EW548" s="166">
        <f>IFERROR(HLOOKUP(EW$1,$H$5:$FY$1802,MATCH($A548,$A$5:$A$1802,0),0)*HLOOKUP(EW$2,$H$5:$FY$1802,MATCH($A548,$A$5:$A$1802,0),0),$H$2)</f>
        <v>16137212</v>
      </c>
      <c r="EX548" s="166">
        <f>IFERROR(HLOOKUP(EX$1,$H$5:$FY$1802,MATCH($A548,$A$5:$A$1802,0),0)*HLOOKUP(EX$2,$H$5:$FY$1802,MATCH($A548,$A$5:$A$1802,0),0),$H$2)</f>
        <v>9856146</v>
      </c>
      <c r="EY548" s="166">
        <f>IFERROR(HLOOKUP(EY$1,$H$5:$FY$1802,MATCH($A548,$A$5:$A$1802,0),0)*HLOOKUP(EY$2,$H$5:$FY$1802,MATCH($A548,$A$5:$A$1802,0),0),$H$2)</f>
        <v>18208680</v>
      </c>
      <c r="EZ548" s="166">
        <f>IFERROR(HLOOKUP(EZ$1,$H$5:$FY$1802,MATCH($A548,$A$5:$A$1802,0),0)*HLOOKUP(EZ$2,$H$5:$FY$1802,MATCH($A548,$A$5:$A$1802,0),0),$H$2)</f>
        <v>4527439</v>
      </c>
      <c r="FA548" s="166">
        <f>IFERROR(HLOOKUP(FA$1,$H$5:$FY$1802,MATCH($A548,$A$5:$A$1802,0),0)*HLOOKUP(FA$2,$H$5:$FY$1802,MATCH($A548,$A$5:$A$1802,0),0),$H$2)</f>
        <v>0</v>
      </c>
      <c r="FB548" s="166">
        <f>IFERROR(HLOOKUP(FB$1,$H$5:$FY$1802,MATCH($A548,$A$5:$A$1802,0),0)*HLOOKUP(FB$2,$H$5:$FY$1802,MATCH($A548,$A$5:$A$1802,0),0),$H$2)</f>
        <v>66913</v>
      </c>
      <c r="FC548" s="166">
        <f>IFERROR(HLOOKUP(FC$1,$H$5:$FY$1802,MATCH($A548,$A$5:$A$1802,0),0)*HLOOKUP(FC$2,$H$5:$FY$1802,MATCH($A548,$A$5:$A$1802,0),0),$H$2)</f>
        <v>112768</v>
      </c>
      <c r="FD548" s="166">
        <f>IFERROR(HLOOKUP(FD$1,$H$5:$FY$1802,MATCH($A548,$A$5:$A$1802,0),0)*HLOOKUP(FD$2,$H$5:$FY$1802,MATCH($A548,$A$5:$A$1802,0),0),$H$2)</f>
        <v>0</v>
      </c>
      <c r="FE548" s="166">
        <f>IFERROR(HLOOKUP(FE$1,$H$5:$FY$1802,MATCH($A548,$A$5:$A$1802,0),0)*HLOOKUP(FE$2,$H$5:$FY$1802,MATCH($A548,$A$5:$A$1802,0),0),$H$2)</f>
        <v>0</v>
      </c>
      <c r="FF548" s="166">
        <f>IFERROR(HLOOKUP(FF$1,$H$5:$FY$1802,MATCH($A548,$A$5:$A$1802,0),0)*HLOOKUP(FF$2,$H$5:$FY$1802,MATCH($A548,$A$5:$A$1802,0),0),$H$2)</f>
        <v>0</v>
      </c>
      <c r="FG548" s="166">
        <f>IFERROR(HLOOKUP(FG$1,$H$5:$FY$1802,MATCH($A548,$A$5:$A$1802,0),0)*HLOOKUP(FG$2,$H$5:$FY$1802,MATCH($A548,$A$5:$A$1802,0),0),$H$2)</f>
        <v>0</v>
      </c>
      <c r="FH548" s="152"/>
      <c r="FI548" s="405">
        <f t="shared" si="1110"/>
        <v>1.8544363751184085</v>
      </c>
      <c r="FJ548" s="405">
        <f t="shared" si="1110"/>
        <v>1.4783706978212821</v>
      </c>
      <c r="FK548" s="405">
        <f t="shared" si="1111"/>
        <v>1.809545875810936</v>
      </c>
      <c r="FL548" s="405">
        <f t="shared" si="1112"/>
        <v>1.4624652455977758</v>
      </c>
      <c r="FM548" s="405">
        <f t="shared" si="1113"/>
        <v>1.274590353104085</v>
      </c>
      <c r="FN548" s="405">
        <f t="shared" si="1114"/>
        <v>1.0712670205400416</v>
      </c>
      <c r="FO548" s="405">
        <f t="shared" si="1115"/>
        <v>1.5067175319290098</v>
      </c>
      <c r="FP548" s="405">
        <f t="shared" si="1116"/>
        <v>1.0666777243323935</v>
      </c>
      <c r="FQ548" s="405">
        <f t="shared" si="1117"/>
        <v>1.5490196078431373</v>
      </c>
      <c r="FR548" s="405">
        <f t="shared" si="1118"/>
        <v>0.93557422969187676</v>
      </c>
      <c r="FS548" s="65"/>
    </row>
    <row r="549" spans="1:175" ht="10.35" customHeight="1" x14ac:dyDescent="0.2">
      <c r="A549" s="74" t="str">
        <f t="shared" si="1105"/>
        <v>2019-20NOVEMBERRX7</v>
      </c>
      <c r="B549" s="163" t="str">
        <f t="shared" si="1119"/>
        <v>2019-20</v>
      </c>
      <c r="C549" s="26" t="s">
        <v>834</v>
      </c>
      <c r="D549" s="163" t="str">
        <f>INDEX($FV$16:$FW$26,MATCH($F549,$FV$16:$FV$26,0),2)</f>
        <v>Y62</v>
      </c>
      <c r="E549" s="163" t="str">
        <f>VLOOKUP($D549,$FW$8:$FX$14,2,0)</f>
        <v>North West</v>
      </c>
      <c r="F549" s="271" t="s">
        <v>859</v>
      </c>
      <c r="G549" s="271" t="s">
        <v>876</v>
      </c>
      <c r="H549" s="272">
        <v>140609</v>
      </c>
      <c r="I549" s="272">
        <v>118943</v>
      </c>
      <c r="J549" s="272">
        <v>1487557</v>
      </c>
      <c r="K549" s="272">
        <v>13</v>
      </c>
      <c r="L549" s="272">
        <v>1</v>
      </c>
      <c r="M549" s="272">
        <v>49</v>
      </c>
      <c r="N549" s="272">
        <v>78</v>
      </c>
      <c r="O549" s="272">
        <v>127</v>
      </c>
      <c r="P549" s="272">
        <v>0</v>
      </c>
      <c r="Q549" s="272">
        <v>218</v>
      </c>
      <c r="R549" s="272">
        <v>16308</v>
      </c>
      <c r="S549" s="272">
        <v>670</v>
      </c>
      <c r="T549" s="272">
        <v>99491</v>
      </c>
      <c r="U549" s="272">
        <v>10789</v>
      </c>
      <c r="V549" s="272">
        <v>7696</v>
      </c>
      <c r="W549" s="272">
        <v>53786</v>
      </c>
      <c r="X549" s="272">
        <v>15298</v>
      </c>
      <c r="Y549" s="272">
        <v>3415</v>
      </c>
      <c r="Z549" s="272">
        <v>4826653</v>
      </c>
      <c r="AA549" s="272">
        <v>447</v>
      </c>
      <c r="AB549" s="272">
        <v>758</v>
      </c>
      <c r="AC549" s="272">
        <v>4898176</v>
      </c>
      <c r="AD549" s="272">
        <v>636</v>
      </c>
      <c r="AE549" s="272">
        <v>1099</v>
      </c>
      <c r="AF549" s="272">
        <v>99121207</v>
      </c>
      <c r="AG549" s="272">
        <v>1843</v>
      </c>
      <c r="AH549" s="272">
        <v>4033</v>
      </c>
      <c r="AI549" s="272">
        <v>94095193</v>
      </c>
      <c r="AJ549" s="272">
        <v>6151</v>
      </c>
      <c r="AK549" s="272">
        <v>14647</v>
      </c>
      <c r="AL549" s="272">
        <v>19018822</v>
      </c>
      <c r="AM549" s="272">
        <v>5569</v>
      </c>
      <c r="AN549" s="272">
        <v>12578</v>
      </c>
      <c r="AO549" s="272">
        <v>8101</v>
      </c>
      <c r="AP549" s="272">
        <v>601</v>
      </c>
      <c r="AQ549" s="272">
        <v>5237</v>
      </c>
      <c r="AR549" s="272">
        <v>806</v>
      </c>
      <c r="AS549" s="272">
        <v>411</v>
      </c>
      <c r="AT549" s="272">
        <v>1852</v>
      </c>
      <c r="AU549" s="272">
        <v>174</v>
      </c>
      <c r="AV549" s="272">
        <v>58996</v>
      </c>
      <c r="AW549" s="272">
        <v>5363</v>
      </c>
      <c r="AX549" s="272">
        <v>27031</v>
      </c>
      <c r="AY549" s="272">
        <v>91390</v>
      </c>
      <c r="AZ549" s="272">
        <v>22441</v>
      </c>
      <c r="BA549" s="272">
        <v>18315</v>
      </c>
      <c r="BB549" s="272">
        <v>15849</v>
      </c>
      <c r="BC549" s="272">
        <v>13153</v>
      </c>
      <c r="BD549" s="272">
        <v>70866</v>
      </c>
      <c r="BE549" s="272">
        <v>57037</v>
      </c>
      <c r="BF549" s="272">
        <v>22232</v>
      </c>
      <c r="BG549" s="272">
        <v>16351</v>
      </c>
      <c r="BH549" s="272">
        <v>4434</v>
      </c>
      <c r="BI549" s="272">
        <v>3709</v>
      </c>
      <c r="BJ549" s="272">
        <v>166</v>
      </c>
      <c r="BK549" s="272">
        <v>84764</v>
      </c>
      <c r="BL549" s="272">
        <v>511</v>
      </c>
      <c r="BM549" s="272">
        <v>859</v>
      </c>
      <c r="BN549" s="272">
        <v>51</v>
      </c>
      <c r="BO549" s="272">
        <v>23491</v>
      </c>
      <c r="BP549" s="272">
        <v>461</v>
      </c>
      <c r="BQ549" s="272">
        <v>837</v>
      </c>
      <c r="BR549" s="272">
        <v>10572</v>
      </c>
      <c r="BS549" s="272">
        <v>4718398</v>
      </c>
      <c r="BT549" s="272">
        <v>446</v>
      </c>
      <c r="BU549" s="272">
        <v>757</v>
      </c>
      <c r="BV549" s="272">
        <v>5450</v>
      </c>
      <c r="BW549" s="272">
        <v>11151102</v>
      </c>
      <c r="BX549" s="272">
        <v>2046</v>
      </c>
      <c r="BY549" s="272">
        <v>4201</v>
      </c>
      <c r="BZ549" s="272">
        <v>2043</v>
      </c>
      <c r="CA549" s="272">
        <v>4240717</v>
      </c>
      <c r="CB549" s="272">
        <v>2076</v>
      </c>
      <c r="CC549" s="272">
        <v>4877</v>
      </c>
      <c r="CD549" s="272">
        <v>46293</v>
      </c>
      <c r="CE549" s="272">
        <v>83729388</v>
      </c>
      <c r="CF549" s="272">
        <v>1809</v>
      </c>
      <c r="CG549" s="272">
        <v>3985</v>
      </c>
      <c r="CH549" s="272">
        <v>3483</v>
      </c>
      <c r="CI549" s="272">
        <v>28472764</v>
      </c>
      <c r="CJ549" s="272">
        <v>8175</v>
      </c>
      <c r="CK549" s="272">
        <v>19783</v>
      </c>
      <c r="CL549" s="272">
        <v>1721</v>
      </c>
      <c r="CM549" s="272">
        <v>11463013</v>
      </c>
      <c r="CN549" s="272">
        <v>6661</v>
      </c>
      <c r="CO549" s="272">
        <v>15957</v>
      </c>
      <c r="CP549" s="272">
        <v>1356</v>
      </c>
      <c r="CQ549" s="272">
        <v>11265736</v>
      </c>
      <c r="CR549" s="272">
        <v>8308</v>
      </c>
      <c r="CS549" s="272">
        <v>17440</v>
      </c>
      <c r="CT549" s="272">
        <v>872</v>
      </c>
      <c r="CU549" s="272">
        <v>9497094</v>
      </c>
      <c r="CV549" s="272">
        <v>10891</v>
      </c>
      <c r="CW549" s="272">
        <v>24415</v>
      </c>
      <c r="CX549" s="272">
        <v>0</v>
      </c>
      <c r="CY549" s="272">
        <v>0</v>
      </c>
      <c r="CZ549" s="272">
        <v>0</v>
      </c>
      <c r="DA549" s="272">
        <v>0</v>
      </c>
      <c r="DB549" s="272">
        <v>5280</v>
      </c>
      <c r="DC549" s="272">
        <v>214880</v>
      </c>
      <c r="DD549" s="272">
        <v>41</v>
      </c>
      <c r="DE549" s="272">
        <v>86</v>
      </c>
      <c r="DF549" s="272">
        <v>73</v>
      </c>
      <c r="DG549" s="272">
        <v>123811</v>
      </c>
      <c r="DH549" s="272">
        <v>1696</v>
      </c>
      <c r="DI549" s="272">
        <v>3512</v>
      </c>
      <c r="DJ549" s="272">
        <v>59</v>
      </c>
      <c r="DK549" s="272">
        <v>0</v>
      </c>
      <c r="DL549" s="250"/>
      <c r="DM549" s="250"/>
      <c r="DN549" s="250"/>
      <c r="DO549" s="250"/>
      <c r="DP549" s="250"/>
      <c r="DQ549" s="250"/>
      <c r="DR549" s="250"/>
      <c r="DS549" s="250"/>
      <c r="DT549" s="250"/>
      <c r="DU549" s="250"/>
      <c r="DV549" s="250"/>
      <c r="DW549" s="250"/>
      <c r="DX549" s="250"/>
      <c r="DY549" s="250"/>
      <c r="DZ549" s="250"/>
      <c r="EA549" s="250"/>
      <c r="EB549" s="155"/>
      <c r="EC549" s="75">
        <f t="shared" si="1106"/>
        <v>11</v>
      </c>
      <c r="ED549" s="74">
        <f t="shared" si="1107"/>
        <v>2019</v>
      </c>
      <c r="EE549" s="165">
        <f t="shared" si="1108"/>
        <v>43770</v>
      </c>
      <c r="EF549" s="157">
        <f t="shared" si="1109"/>
        <v>30</v>
      </c>
      <c r="EG549" s="156"/>
      <c r="EH549" s="166">
        <f>IFERROR(HLOOKUP(EH$1,$H$5:$FY$1802,MATCH($A549,$A$5:$A$1802,0),0)*HLOOKUP(EH$2,$H$5:$FY$1802,MATCH($A549,$A$5:$A$1802,0),0),$H$2)</f>
        <v>118943</v>
      </c>
      <c r="EI549" s="166">
        <f>IFERROR(HLOOKUP(EI$1,$H$5:$FY$1802,MATCH($A549,$A$5:$A$1802,0),0)*HLOOKUP(EI$2,$H$5:$FY$1802,MATCH($A549,$A$5:$A$1802,0),0),$H$2)</f>
        <v>5828207</v>
      </c>
      <c r="EJ549" s="166">
        <f>IFERROR(HLOOKUP(EJ$1,$H$5:$FY$1802,MATCH($A549,$A$5:$A$1802,0),0)*HLOOKUP(EJ$2,$H$5:$FY$1802,MATCH($A549,$A$5:$A$1802,0),0),$H$2)</f>
        <v>9277554</v>
      </c>
      <c r="EK549" s="166">
        <f>IFERROR(HLOOKUP(EK$1,$H$5:$FY$1802,MATCH($A549,$A$5:$A$1802,0),0)*HLOOKUP(EK$2,$H$5:$FY$1802,MATCH($A549,$A$5:$A$1802,0),0),$H$2)</f>
        <v>15105761</v>
      </c>
      <c r="EL549" s="166">
        <f>IFERROR(HLOOKUP(EL$1,$H$5:$FY$1802,MATCH($A549,$A$5:$A$1802,0),0)*HLOOKUP(EL$2,$H$5:$FY$1802,MATCH($A549,$A$5:$A$1802,0),0),$H$2)</f>
        <v>8178062</v>
      </c>
      <c r="EM549" s="166">
        <f>IFERROR(HLOOKUP(EM$1,$H$5:$FY$1802,MATCH($A549,$A$5:$A$1802,0),0)*HLOOKUP(EM$2,$H$5:$FY$1802,MATCH($A549,$A$5:$A$1802,0),0),$H$2)</f>
        <v>8457904</v>
      </c>
      <c r="EN549" s="166">
        <f>IFERROR(HLOOKUP(EN$1,$H$5:$FY$1802,MATCH($A549,$A$5:$A$1802,0),0)*HLOOKUP(EN$2,$H$5:$FY$1802,MATCH($A549,$A$5:$A$1802,0),0),$H$2)</f>
        <v>216918938</v>
      </c>
      <c r="EO549" s="166">
        <f>IFERROR(HLOOKUP(EO$1,$H$5:$FY$1802,MATCH($A549,$A$5:$A$1802,0),0)*HLOOKUP(EO$2,$H$5:$FY$1802,MATCH($A549,$A$5:$A$1802,0),0),$H$2)</f>
        <v>224069806</v>
      </c>
      <c r="EP549" s="166">
        <f>IFERROR(HLOOKUP(EP$1,$H$5:$FY$1802,MATCH($A549,$A$5:$A$1802,0),0)*HLOOKUP(EP$2,$H$5:$FY$1802,MATCH($A549,$A$5:$A$1802,0),0),$H$2)</f>
        <v>42953870</v>
      </c>
      <c r="EQ549" s="166">
        <f>IFERROR(HLOOKUP(EQ$1,$H$5:$FY$1802,MATCH($A549,$A$5:$A$1802,0),0)*HLOOKUP(EQ$2,$H$5:$FY$1802,MATCH($A549,$A$5:$A$1802,0),0),$H$2)</f>
        <v>142594</v>
      </c>
      <c r="ER549" s="166">
        <f>IFERROR(HLOOKUP(ER$1,$H$5:$FY$1802,MATCH($A549,$A$5:$A$1802,0),0)*HLOOKUP(ER$2,$H$5:$FY$1802,MATCH($A549,$A$5:$A$1802,0),0),$H$2)</f>
        <v>42687</v>
      </c>
      <c r="ES549" s="166">
        <f>IFERROR(HLOOKUP(ES$1,$H$5:$FY$1802,MATCH($A549,$A$5:$A$1802,0),0)*HLOOKUP(ES$2,$H$5:$FY$1802,MATCH($A549,$A$5:$A$1802,0),0),$H$2)</f>
        <v>8003004</v>
      </c>
      <c r="ET549" s="166">
        <f>IFERROR(HLOOKUP(ET$1,$H$5:$FY$1802,MATCH($A549,$A$5:$A$1802,0),0)*HLOOKUP(ET$2,$H$5:$FY$1802,MATCH($A549,$A$5:$A$1802,0),0),$H$2)</f>
        <v>22895450</v>
      </c>
      <c r="EU549" s="166">
        <f>IFERROR(HLOOKUP(EU$1,$H$5:$FY$1802,MATCH($A549,$A$5:$A$1802,0),0)*HLOOKUP(EU$2,$H$5:$FY$1802,MATCH($A549,$A$5:$A$1802,0),0),$H$2)</f>
        <v>9963711</v>
      </c>
      <c r="EV549" s="166">
        <f>IFERROR(HLOOKUP(EV$1,$H$5:$FY$1802,MATCH($A549,$A$5:$A$1802,0),0)*HLOOKUP(EV$2,$H$5:$FY$1802,MATCH($A549,$A$5:$A$1802,0),0),$H$2)</f>
        <v>184477605</v>
      </c>
      <c r="EW549" s="166">
        <f>IFERROR(HLOOKUP(EW$1,$H$5:$FY$1802,MATCH($A549,$A$5:$A$1802,0),0)*HLOOKUP(EW$2,$H$5:$FY$1802,MATCH($A549,$A$5:$A$1802,0),0),$H$2)</f>
        <v>68904189</v>
      </c>
      <c r="EX549" s="166">
        <f>IFERROR(HLOOKUP(EX$1,$H$5:$FY$1802,MATCH($A549,$A$5:$A$1802,0),0)*HLOOKUP(EX$2,$H$5:$FY$1802,MATCH($A549,$A$5:$A$1802,0),0),$H$2)</f>
        <v>27461997</v>
      </c>
      <c r="EY549" s="166">
        <f>IFERROR(HLOOKUP(EY$1,$H$5:$FY$1802,MATCH($A549,$A$5:$A$1802,0),0)*HLOOKUP(EY$2,$H$5:$FY$1802,MATCH($A549,$A$5:$A$1802,0),0),$H$2)</f>
        <v>23648640</v>
      </c>
      <c r="EZ549" s="166">
        <f>IFERROR(HLOOKUP(EZ$1,$H$5:$FY$1802,MATCH($A549,$A$5:$A$1802,0),0)*HLOOKUP(EZ$2,$H$5:$FY$1802,MATCH($A549,$A$5:$A$1802,0),0),$H$2)</f>
        <v>21289880</v>
      </c>
      <c r="FA549" s="166">
        <f>IFERROR(HLOOKUP(FA$1,$H$5:$FY$1802,MATCH($A549,$A$5:$A$1802,0),0)*HLOOKUP(FA$2,$H$5:$FY$1802,MATCH($A549,$A$5:$A$1802,0),0),$H$2)</f>
        <v>256376</v>
      </c>
      <c r="FB549" s="166">
        <f>IFERROR(HLOOKUP(FB$1,$H$5:$FY$1802,MATCH($A549,$A$5:$A$1802,0),0)*HLOOKUP(FB$2,$H$5:$FY$1802,MATCH($A549,$A$5:$A$1802,0),0),$H$2)</f>
        <v>0</v>
      </c>
      <c r="FC549" s="166">
        <f>IFERROR(HLOOKUP(FC$1,$H$5:$FY$1802,MATCH($A549,$A$5:$A$1802,0),0)*HLOOKUP(FC$2,$H$5:$FY$1802,MATCH($A549,$A$5:$A$1802,0),0),$H$2)</f>
        <v>454080</v>
      </c>
      <c r="FD549" s="166">
        <f>IFERROR(HLOOKUP(FD$1,$H$5:$FY$1802,MATCH($A549,$A$5:$A$1802,0),0)*HLOOKUP(FD$2,$H$5:$FY$1802,MATCH($A549,$A$5:$A$1802,0),0),$H$2)</f>
        <v>0</v>
      </c>
      <c r="FE549" s="166">
        <f>IFERROR(HLOOKUP(FE$1,$H$5:$FY$1802,MATCH($A549,$A$5:$A$1802,0),0)*HLOOKUP(FE$2,$H$5:$FY$1802,MATCH($A549,$A$5:$A$1802,0),0),$H$2)</f>
        <v>0</v>
      </c>
      <c r="FF549" s="166">
        <f>IFERROR(HLOOKUP(FF$1,$H$5:$FY$1802,MATCH($A549,$A$5:$A$1802,0),0)*HLOOKUP(FF$2,$H$5:$FY$1802,MATCH($A549,$A$5:$A$1802,0),0),$H$2)</f>
        <v>0</v>
      </c>
      <c r="FG549" s="166">
        <f>IFERROR(HLOOKUP(FG$1,$H$5:$FY$1802,MATCH($A549,$A$5:$A$1802,0),0)*HLOOKUP(FG$2,$H$5:$FY$1802,MATCH($A549,$A$5:$A$1802,0),0),$H$2)</f>
        <v>0</v>
      </c>
      <c r="FH549" s="152"/>
      <c r="FI549" s="405">
        <f t="shared" si="1110"/>
        <v>2.0799888775604782</v>
      </c>
      <c r="FJ549" s="405">
        <f t="shared" si="1110"/>
        <v>1.6975623320048197</v>
      </c>
      <c r="FK549" s="405">
        <f t="shared" si="1111"/>
        <v>2.059381496881497</v>
      </c>
      <c r="FL549" s="405">
        <f t="shared" si="1112"/>
        <v>1.7090696465696467</v>
      </c>
      <c r="FM549" s="405">
        <f t="shared" si="1113"/>
        <v>1.3175547540252111</v>
      </c>
      <c r="FN549" s="405">
        <f t="shared" si="1114"/>
        <v>1.0604432380173279</v>
      </c>
      <c r="FO549" s="405">
        <f t="shared" si="1115"/>
        <v>1.4532618642959865</v>
      </c>
      <c r="FP549" s="405">
        <f t="shared" si="1116"/>
        <v>1.068832527127729</v>
      </c>
      <c r="FQ549" s="405">
        <f t="shared" si="1117"/>
        <v>1.2983894582723279</v>
      </c>
      <c r="FR549" s="405">
        <f t="shared" si="1118"/>
        <v>1.086090775988287</v>
      </c>
      <c r="FS549" s="65"/>
    </row>
    <row r="550" spans="1:175" ht="10.35" customHeight="1" x14ac:dyDescent="0.2">
      <c r="A550" s="180" t="str">
        <f t="shared" si="1105"/>
        <v>2019-20NOVEMBERRYE</v>
      </c>
      <c r="B550" s="182" t="str">
        <f t="shared" si="1119"/>
        <v>2019-20</v>
      </c>
      <c r="C550" s="181" t="s">
        <v>834</v>
      </c>
      <c r="D550" s="182" t="str">
        <f>INDEX($FV$16:$FW$26,MATCH($F550,$FV$16:$FV$26,0),2)</f>
        <v>Y59</v>
      </c>
      <c r="E550" s="182" t="str">
        <f>VLOOKUP($D550,$FW$8:$FX$14,2,0)</f>
        <v>South East</v>
      </c>
      <c r="F550" s="273" t="s">
        <v>861</v>
      </c>
      <c r="G550" s="273" t="s">
        <v>877</v>
      </c>
      <c r="H550" s="274">
        <v>72571</v>
      </c>
      <c r="I550" s="274">
        <v>43130</v>
      </c>
      <c r="J550" s="274">
        <v>286200</v>
      </c>
      <c r="K550" s="274">
        <v>7</v>
      </c>
      <c r="L550" s="274">
        <v>3</v>
      </c>
      <c r="M550" s="274">
        <v>5</v>
      </c>
      <c r="N550" s="274">
        <v>26</v>
      </c>
      <c r="O550" s="274">
        <v>88</v>
      </c>
      <c r="P550" s="274">
        <v>0</v>
      </c>
      <c r="Q550" s="274">
        <v>297</v>
      </c>
      <c r="R550" s="274">
        <v>9</v>
      </c>
      <c r="S550" s="274">
        <v>120</v>
      </c>
      <c r="T550" s="274">
        <v>51816</v>
      </c>
      <c r="U550" s="274">
        <v>2816</v>
      </c>
      <c r="V550" s="274">
        <v>1759</v>
      </c>
      <c r="W550" s="274">
        <v>25720</v>
      </c>
      <c r="X550" s="274">
        <v>15540</v>
      </c>
      <c r="Y550" s="274">
        <v>891</v>
      </c>
      <c r="Z550" s="274">
        <v>1227195</v>
      </c>
      <c r="AA550" s="274">
        <v>436</v>
      </c>
      <c r="AB550" s="274">
        <v>798</v>
      </c>
      <c r="AC550" s="274">
        <v>963342</v>
      </c>
      <c r="AD550" s="274">
        <v>548</v>
      </c>
      <c r="AE550" s="274">
        <v>1058</v>
      </c>
      <c r="AF550" s="274">
        <v>29264178</v>
      </c>
      <c r="AG550" s="274">
        <v>1138</v>
      </c>
      <c r="AH550" s="274">
        <v>2330</v>
      </c>
      <c r="AI550" s="274">
        <v>54596892</v>
      </c>
      <c r="AJ550" s="274">
        <v>3513</v>
      </c>
      <c r="AK550" s="274">
        <v>8364</v>
      </c>
      <c r="AL550" s="274">
        <v>4420064</v>
      </c>
      <c r="AM550" s="274">
        <v>4961</v>
      </c>
      <c r="AN550" s="274">
        <v>11363</v>
      </c>
      <c r="AO550" s="274">
        <v>3952</v>
      </c>
      <c r="AP550" s="274">
        <v>25</v>
      </c>
      <c r="AQ550" s="274">
        <v>209</v>
      </c>
      <c r="AR550" s="274">
        <v>395</v>
      </c>
      <c r="AS550" s="274">
        <v>318</v>
      </c>
      <c r="AT550" s="274">
        <v>3400</v>
      </c>
      <c r="AU550" s="274">
        <v>308</v>
      </c>
      <c r="AV550" s="274">
        <v>27309</v>
      </c>
      <c r="AW550" s="274">
        <v>3586</v>
      </c>
      <c r="AX550" s="274">
        <v>16969</v>
      </c>
      <c r="AY550" s="274">
        <v>47864</v>
      </c>
      <c r="AZ550" s="274">
        <v>5083</v>
      </c>
      <c r="BA550" s="274">
        <v>3954</v>
      </c>
      <c r="BB550" s="274">
        <v>3145</v>
      </c>
      <c r="BC550" s="274">
        <v>2470</v>
      </c>
      <c r="BD550" s="274">
        <v>34202</v>
      </c>
      <c r="BE550" s="274">
        <v>27729</v>
      </c>
      <c r="BF550" s="274">
        <v>23146</v>
      </c>
      <c r="BG550" s="274">
        <v>17320</v>
      </c>
      <c r="BH550" s="274">
        <v>1402</v>
      </c>
      <c r="BI550" s="274">
        <v>1021</v>
      </c>
      <c r="BJ550" s="274">
        <v>55</v>
      </c>
      <c r="BK550" s="274">
        <v>33157</v>
      </c>
      <c r="BL550" s="274">
        <v>603</v>
      </c>
      <c r="BM550" s="274">
        <v>1131</v>
      </c>
      <c r="BN550" s="274">
        <v>44</v>
      </c>
      <c r="BO550" s="274">
        <v>15284</v>
      </c>
      <c r="BP550" s="274">
        <v>347</v>
      </c>
      <c r="BQ550" s="274">
        <v>635</v>
      </c>
      <c r="BR550" s="274">
        <v>2717</v>
      </c>
      <c r="BS550" s="274">
        <v>1178754</v>
      </c>
      <c r="BT550" s="274">
        <v>434</v>
      </c>
      <c r="BU550" s="274">
        <v>796</v>
      </c>
      <c r="BV550" s="274">
        <v>2870</v>
      </c>
      <c r="BW550" s="274">
        <v>3264250</v>
      </c>
      <c r="BX550" s="274">
        <v>1137</v>
      </c>
      <c r="BY550" s="274">
        <v>2242</v>
      </c>
      <c r="BZ550" s="274">
        <v>567</v>
      </c>
      <c r="CA550" s="274">
        <v>587706</v>
      </c>
      <c r="CB550" s="274">
        <v>1037</v>
      </c>
      <c r="CC550" s="274">
        <v>2178</v>
      </c>
      <c r="CD550" s="274">
        <v>22283</v>
      </c>
      <c r="CE550" s="274">
        <v>25412222</v>
      </c>
      <c r="CF550" s="274">
        <v>1140</v>
      </c>
      <c r="CG550" s="274">
        <v>2344</v>
      </c>
      <c r="CH550" s="274">
        <v>2409</v>
      </c>
      <c r="CI550" s="274">
        <v>10496896</v>
      </c>
      <c r="CJ550" s="274">
        <v>4357</v>
      </c>
      <c r="CK550" s="274">
        <v>8949</v>
      </c>
      <c r="CL550" s="274">
        <v>763</v>
      </c>
      <c r="CM550" s="274">
        <v>2762220</v>
      </c>
      <c r="CN550" s="274">
        <v>3620</v>
      </c>
      <c r="CO550" s="274">
        <v>7920</v>
      </c>
      <c r="CP550" s="274">
        <v>294</v>
      </c>
      <c r="CQ550" s="274">
        <v>2838896</v>
      </c>
      <c r="CR550" s="274">
        <v>9656</v>
      </c>
      <c r="CS550" s="274">
        <v>18147</v>
      </c>
      <c r="CT550" s="274">
        <v>57</v>
      </c>
      <c r="CU550" s="274">
        <v>417667</v>
      </c>
      <c r="CV550" s="274">
        <v>7327</v>
      </c>
      <c r="CW550" s="274">
        <v>17200</v>
      </c>
      <c r="CX550" s="274">
        <v>196</v>
      </c>
      <c r="CY550" s="274">
        <v>59446</v>
      </c>
      <c r="CZ550" s="274">
        <v>303</v>
      </c>
      <c r="DA550" s="274">
        <v>530</v>
      </c>
      <c r="DB550" s="274">
        <v>2080</v>
      </c>
      <c r="DC550" s="274">
        <v>72301</v>
      </c>
      <c r="DD550" s="274">
        <v>35</v>
      </c>
      <c r="DE550" s="274">
        <v>71</v>
      </c>
      <c r="DF550" s="274">
        <v>85</v>
      </c>
      <c r="DG550" s="274">
        <v>207257</v>
      </c>
      <c r="DH550" s="274">
        <v>2438</v>
      </c>
      <c r="DI550" s="274">
        <v>4880</v>
      </c>
      <c r="DJ550" s="274">
        <v>75</v>
      </c>
      <c r="DK550" s="274">
        <v>9</v>
      </c>
      <c r="DL550" s="251"/>
      <c r="DM550" s="251"/>
      <c r="DN550" s="251"/>
      <c r="DO550" s="251"/>
      <c r="DP550" s="251"/>
      <c r="DQ550" s="251"/>
      <c r="DR550" s="251"/>
      <c r="DS550" s="251"/>
      <c r="DT550" s="251"/>
      <c r="DU550" s="251"/>
      <c r="DV550" s="251"/>
      <c r="DW550" s="251"/>
      <c r="DX550" s="251"/>
      <c r="DY550" s="251"/>
      <c r="DZ550" s="251"/>
      <c r="EA550" s="251"/>
      <c r="EB550" s="183"/>
      <c r="EC550" s="184">
        <f t="shared" si="1106"/>
        <v>11</v>
      </c>
      <c r="ED550" s="180">
        <f t="shared" si="1107"/>
        <v>2019</v>
      </c>
      <c r="EE550" s="185">
        <f t="shared" si="1108"/>
        <v>43770</v>
      </c>
      <c r="EF550" s="186">
        <f t="shared" si="1109"/>
        <v>30</v>
      </c>
      <c r="EG550" s="187"/>
      <c r="EH550" s="188">
        <f>IFERROR(HLOOKUP(EH$1,$H$5:$FY$1802,MATCH($A550,$A$5:$A$1802,0),0)*HLOOKUP(EH$2,$H$5:$FY$1802,MATCH($A550,$A$5:$A$1802,0),0),$H$2)</f>
        <v>129390</v>
      </c>
      <c r="EI550" s="188">
        <f>IFERROR(HLOOKUP(EI$1,$H$5:$FY$1802,MATCH($A550,$A$5:$A$1802,0),0)*HLOOKUP(EI$2,$H$5:$FY$1802,MATCH($A550,$A$5:$A$1802,0),0),$H$2)</f>
        <v>215650</v>
      </c>
      <c r="EJ550" s="188">
        <f>IFERROR(HLOOKUP(EJ$1,$H$5:$FY$1802,MATCH($A550,$A$5:$A$1802,0),0)*HLOOKUP(EJ$2,$H$5:$FY$1802,MATCH($A550,$A$5:$A$1802,0),0),$H$2)</f>
        <v>1121380</v>
      </c>
      <c r="EK550" s="188">
        <f>IFERROR(HLOOKUP(EK$1,$H$5:$FY$1802,MATCH($A550,$A$5:$A$1802,0),0)*HLOOKUP(EK$2,$H$5:$FY$1802,MATCH($A550,$A$5:$A$1802,0),0),$H$2)</f>
        <v>3795440</v>
      </c>
      <c r="EL550" s="188">
        <f>IFERROR(HLOOKUP(EL$1,$H$5:$FY$1802,MATCH($A550,$A$5:$A$1802,0),0)*HLOOKUP(EL$2,$H$5:$FY$1802,MATCH($A550,$A$5:$A$1802,0),0),$H$2)</f>
        <v>2247168</v>
      </c>
      <c r="EM550" s="188">
        <f>IFERROR(HLOOKUP(EM$1,$H$5:$FY$1802,MATCH($A550,$A$5:$A$1802,0),0)*HLOOKUP(EM$2,$H$5:$FY$1802,MATCH($A550,$A$5:$A$1802,0),0),$H$2)</f>
        <v>1861022</v>
      </c>
      <c r="EN550" s="188">
        <f>IFERROR(HLOOKUP(EN$1,$H$5:$FY$1802,MATCH($A550,$A$5:$A$1802,0),0)*HLOOKUP(EN$2,$H$5:$FY$1802,MATCH($A550,$A$5:$A$1802,0),0),$H$2)</f>
        <v>59927600</v>
      </c>
      <c r="EO550" s="188">
        <f>IFERROR(HLOOKUP(EO$1,$H$5:$FY$1802,MATCH($A550,$A$5:$A$1802,0),0)*HLOOKUP(EO$2,$H$5:$FY$1802,MATCH($A550,$A$5:$A$1802,0),0),$H$2)</f>
        <v>129976560</v>
      </c>
      <c r="EP550" s="188">
        <f>IFERROR(HLOOKUP(EP$1,$H$5:$FY$1802,MATCH($A550,$A$5:$A$1802,0),0)*HLOOKUP(EP$2,$H$5:$FY$1802,MATCH($A550,$A$5:$A$1802,0),0),$H$2)</f>
        <v>10124433</v>
      </c>
      <c r="EQ550" s="188">
        <f>IFERROR(HLOOKUP(EQ$1,$H$5:$FY$1802,MATCH($A550,$A$5:$A$1802,0),0)*HLOOKUP(EQ$2,$H$5:$FY$1802,MATCH($A550,$A$5:$A$1802,0),0),$H$2)</f>
        <v>62205</v>
      </c>
      <c r="ER550" s="188">
        <f>IFERROR(HLOOKUP(ER$1,$H$5:$FY$1802,MATCH($A550,$A$5:$A$1802,0),0)*HLOOKUP(ER$2,$H$5:$FY$1802,MATCH($A550,$A$5:$A$1802,0),0),$H$2)</f>
        <v>27940</v>
      </c>
      <c r="ES550" s="188">
        <f>IFERROR(HLOOKUP(ES$1,$H$5:$FY$1802,MATCH($A550,$A$5:$A$1802,0),0)*HLOOKUP(ES$2,$H$5:$FY$1802,MATCH($A550,$A$5:$A$1802,0),0),$H$2)</f>
        <v>2162732</v>
      </c>
      <c r="ET550" s="188">
        <f>IFERROR(HLOOKUP(ET$1,$H$5:$FY$1802,MATCH($A550,$A$5:$A$1802,0),0)*HLOOKUP(ET$2,$H$5:$FY$1802,MATCH($A550,$A$5:$A$1802,0),0),$H$2)</f>
        <v>6434540</v>
      </c>
      <c r="EU550" s="188">
        <f>IFERROR(HLOOKUP(EU$1,$H$5:$FY$1802,MATCH($A550,$A$5:$A$1802,0),0)*HLOOKUP(EU$2,$H$5:$FY$1802,MATCH($A550,$A$5:$A$1802,0),0),$H$2)</f>
        <v>1234926</v>
      </c>
      <c r="EV550" s="188">
        <f>IFERROR(HLOOKUP(EV$1,$H$5:$FY$1802,MATCH($A550,$A$5:$A$1802,0),0)*HLOOKUP(EV$2,$H$5:$FY$1802,MATCH($A550,$A$5:$A$1802,0),0),$H$2)</f>
        <v>52231352</v>
      </c>
      <c r="EW550" s="188">
        <f>IFERROR(HLOOKUP(EW$1,$H$5:$FY$1802,MATCH($A550,$A$5:$A$1802,0),0)*HLOOKUP(EW$2,$H$5:$FY$1802,MATCH($A550,$A$5:$A$1802,0),0),$H$2)</f>
        <v>21558141</v>
      </c>
      <c r="EX550" s="188">
        <f>IFERROR(HLOOKUP(EX$1,$H$5:$FY$1802,MATCH($A550,$A$5:$A$1802,0),0)*HLOOKUP(EX$2,$H$5:$FY$1802,MATCH($A550,$A$5:$A$1802,0),0),$H$2)</f>
        <v>6042960</v>
      </c>
      <c r="EY550" s="188">
        <f>IFERROR(HLOOKUP(EY$1,$H$5:$FY$1802,MATCH($A550,$A$5:$A$1802,0),0)*HLOOKUP(EY$2,$H$5:$FY$1802,MATCH($A550,$A$5:$A$1802,0),0),$H$2)</f>
        <v>5335218</v>
      </c>
      <c r="EZ550" s="188">
        <f>IFERROR(HLOOKUP(EZ$1,$H$5:$FY$1802,MATCH($A550,$A$5:$A$1802,0),0)*HLOOKUP(EZ$2,$H$5:$FY$1802,MATCH($A550,$A$5:$A$1802,0),0),$H$2)</f>
        <v>980400</v>
      </c>
      <c r="FA550" s="188">
        <f>IFERROR(HLOOKUP(FA$1,$H$5:$FY$1802,MATCH($A550,$A$5:$A$1802,0),0)*HLOOKUP(FA$2,$H$5:$FY$1802,MATCH($A550,$A$5:$A$1802,0),0),$H$2)</f>
        <v>414800</v>
      </c>
      <c r="FB550" s="188">
        <f>IFERROR(HLOOKUP(FB$1,$H$5:$FY$1802,MATCH($A550,$A$5:$A$1802,0),0)*HLOOKUP(FB$2,$H$5:$FY$1802,MATCH($A550,$A$5:$A$1802,0),0),$H$2)</f>
        <v>103880</v>
      </c>
      <c r="FC550" s="188">
        <f>IFERROR(HLOOKUP(FC$1,$H$5:$FY$1802,MATCH($A550,$A$5:$A$1802,0),0)*HLOOKUP(FC$2,$H$5:$FY$1802,MATCH($A550,$A$5:$A$1802,0),0),$H$2)</f>
        <v>147680</v>
      </c>
      <c r="FD550" s="188">
        <f>IFERROR(HLOOKUP(FD$1,$H$5:$FY$1802,MATCH($A550,$A$5:$A$1802,0),0)*HLOOKUP(FD$2,$H$5:$FY$1802,MATCH($A550,$A$5:$A$1802,0),0),$H$2)</f>
        <v>0</v>
      </c>
      <c r="FE550" s="188">
        <f>IFERROR(HLOOKUP(FE$1,$H$5:$FY$1802,MATCH($A550,$A$5:$A$1802,0),0)*HLOOKUP(FE$2,$H$5:$FY$1802,MATCH($A550,$A$5:$A$1802,0),0),$H$2)</f>
        <v>0</v>
      </c>
      <c r="FF550" s="188">
        <f>IFERROR(HLOOKUP(FF$1,$H$5:$FY$1802,MATCH($A550,$A$5:$A$1802,0),0)*HLOOKUP(FF$2,$H$5:$FY$1802,MATCH($A550,$A$5:$A$1802,0),0),$H$2)</f>
        <v>0</v>
      </c>
      <c r="FG550" s="188">
        <f>IFERROR(HLOOKUP(FG$1,$H$5:$FY$1802,MATCH($A550,$A$5:$A$1802,0),0)*HLOOKUP(FG$2,$H$5:$FY$1802,MATCH($A550,$A$5:$A$1802,0),0),$H$2)</f>
        <v>0</v>
      </c>
      <c r="FH550" s="189"/>
      <c r="FI550" s="406">
        <f t="shared" si="1110"/>
        <v>1.8050426136363635</v>
      </c>
      <c r="FJ550" s="406">
        <f t="shared" si="1110"/>
        <v>1.4041193181818181</v>
      </c>
      <c r="FK550" s="406">
        <f t="shared" si="1111"/>
        <v>1.7879476975554291</v>
      </c>
      <c r="FL550" s="406">
        <f t="shared" si="1112"/>
        <v>1.4042069357589539</v>
      </c>
      <c r="FM550" s="406">
        <f t="shared" si="1113"/>
        <v>1.3297822706065319</v>
      </c>
      <c r="FN550" s="406">
        <f t="shared" si="1114"/>
        <v>1.0781104199066873</v>
      </c>
      <c r="FO550" s="406">
        <f t="shared" si="1115"/>
        <v>1.4894465894465894</v>
      </c>
      <c r="FP550" s="406">
        <f t="shared" si="1116"/>
        <v>1.1145431145431146</v>
      </c>
      <c r="FQ550" s="406">
        <f t="shared" si="1117"/>
        <v>1.5735129068462401</v>
      </c>
      <c r="FR550" s="406">
        <f t="shared" si="1118"/>
        <v>1.1459034792368126</v>
      </c>
      <c r="FS550" s="410"/>
    </row>
    <row r="551" spans="1:175" ht="10.35" customHeight="1" x14ac:dyDescent="0.2">
      <c r="A551" s="74" t="str">
        <f t="shared" si="1105"/>
        <v>2019-20NOVEMBERRYD</v>
      </c>
      <c r="B551" s="163" t="str">
        <f t="shared" si="1119"/>
        <v>2019-20</v>
      </c>
      <c r="C551" s="26" t="s">
        <v>834</v>
      </c>
      <c r="D551" s="163" t="str">
        <f>INDEX($FV$16:$FW$26,MATCH($F551,$FV$16:$FV$26,0),2)</f>
        <v>Y59</v>
      </c>
      <c r="E551" s="163" t="str">
        <f>VLOOKUP($D551,$FW$8:$FX$14,2,0)</f>
        <v>South East</v>
      </c>
      <c r="F551" s="271" t="s">
        <v>863</v>
      </c>
      <c r="G551" s="271" t="s">
        <v>878</v>
      </c>
      <c r="H551" s="272">
        <v>90097</v>
      </c>
      <c r="I551" s="272">
        <v>69437</v>
      </c>
      <c r="J551" s="272">
        <v>235548</v>
      </c>
      <c r="K551" s="272">
        <v>3</v>
      </c>
      <c r="L551" s="272">
        <v>1</v>
      </c>
      <c r="M551" s="272">
        <v>1</v>
      </c>
      <c r="N551" s="272">
        <v>10</v>
      </c>
      <c r="O551" s="272">
        <v>70</v>
      </c>
      <c r="P551" s="272">
        <v>0</v>
      </c>
      <c r="Q551" s="272">
        <v>266</v>
      </c>
      <c r="R551" s="272">
        <v>84</v>
      </c>
      <c r="S551" s="272">
        <v>1</v>
      </c>
      <c r="T551" s="272">
        <v>64627</v>
      </c>
      <c r="U551" s="272">
        <v>4093</v>
      </c>
      <c r="V551" s="272">
        <v>2670</v>
      </c>
      <c r="W551" s="272">
        <v>35613</v>
      </c>
      <c r="X551" s="272">
        <v>17830</v>
      </c>
      <c r="Y551" s="272">
        <v>364</v>
      </c>
      <c r="Z551" s="272">
        <v>1878048</v>
      </c>
      <c r="AA551" s="272">
        <v>459</v>
      </c>
      <c r="AB551" s="272">
        <v>878</v>
      </c>
      <c r="AC551" s="272">
        <v>1511031</v>
      </c>
      <c r="AD551" s="272">
        <v>566</v>
      </c>
      <c r="AE551" s="272">
        <v>1089</v>
      </c>
      <c r="AF551" s="272">
        <v>44557329</v>
      </c>
      <c r="AG551" s="272">
        <v>1251</v>
      </c>
      <c r="AH551" s="272">
        <v>2385</v>
      </c>
      <c r="AI551" s="272">
        <v>115020376</v>
      </c>
      <c r="AJ551" s="272">
        <v>6451</v>
      </c>
      <c r="AK551" s="272">
        <v>14564</v>
      </c>
      <c r="AL551" s="272">
        <v>2767138</v>
      </c>
      <c r="AM551" s="272">
        <v>7602</v>
      </c>
      <c r="AN551" s="272">
        <v>17180</v>
      </c>
      <c r="AO551" s="272">
        <v>4000</v>
      </c>
      <c r="AP551" s="272">
        <v>145</v>
      </c>
      <c r="AQ551" s="272">
        <v>810</v>
      </c>
      <c r="AR551" s="272">
        <v>1079</v>
      </c>
      <c r="AS551" s="272">
        <v>287</v>
      </c>
      <c r="AT551" s="272">
        <v>2758</v>
      </c>
      <c r="AU551" s="272">
        <v>906</v>
      </c>
      <c r="AV551" s="272">
        <v>40111</v>
      </c>
      <c r="AW551" s="272">
        <v>648</v>
      </c>
      <c r="AX551" s="272">
        <v>19868</v>
      </c>
      <c r="AY551" s="272">
        <v>60627</v>
      </c>
      <c r="AZ551" s="272">
        <v>8368</v>
      </c>
      <c r="BA551" s="272">
        <v>6177</v>
      </c>
      <c r="BB551" s="272">
        <v>5387</v>
      </c>
      <c r="BC551" s="272">
        <v>4024</v>
      </c>
      <c r="BD551" s="272">
        <v>47772</v>
      </c>
      <c r="BE551" s="272">
        <v>37748</v>
      </c>
      <c r="BF551" s="272">
        <v>32054</v>
      </c>
      <c r="BG551" s="272">
        <v>18661</v>
      </c>
      <c r="BH551" s="272">
        <v>638</v>
      </c>
      <c r="BI551" s="272">
        <v>379</v>
      </c>
      <c r="BJ551" s="272">
        <v>160</v>
      </c>
      <c r="BK551" s="272">
        <v>106553</v>
      </c>
      <c r="BL551" s="272">
        <v>666</v>
      </c>
      <c r="BM551" s="272">
        <v>1127</v>
      </c>
      <c r="BN551" s="272">
        <v>100</v>
      </c>
      <c r="BO551" s="272">
        <v>63017</v>
      </c>
      <c r="BP551" s="272">
        <v>630</v>
      </c>
      <c r="BQ551" s="272">
        <v>1402</v>
      </c>
      <c r="BR551" s="272">
        <v>3833</v>
      </c>
      <c r="BS551" s="272">
        <v>1708478</v>
      </c>
      <c r="BT551" s="272">
        <v>446</v>
      </c>
      <c r="BU551" s="272">
        <v>851</v>
      </c>
      <c r="BV551" s="272">
        <v>3083</v>
      </c>
      <c r="BW551" s="272">
        <v>3658792</v>
      </c>
      <c r="BX551" s="272">
        <v>1187</v>
      </c>
      <c r="BY551" s="272">
        <v>2210</v>
      </c>
      <c r="BZ551" s="272">
        <v>1045</v>
      </c>
      <c r="CA551" s="272">
        <v>1317833</v>
      </c>
      <c r="CB551" s="272">
        <v>1261</v>
      </c>
      <c r="CC551" s="272">
        <v>2585</v>
      </c>
      <c r="CD551" s="272">
        <v>31485</v>
      </c>
      <c r="CE551" s="272">
        <v>39580704</v>
      </c>
      <c r="CF551" s="272">
        <v>1257</v>
      </c>
      <c r="CG551" s="272">
        <v>2393</v>
      </c>
      <c r="CH551" s="272">
        <v>1214</v>
      </c>
      <c r="CI551" s="272">
        <v>10168345</v>
      </c>
      <c r="CJ551" s="272">
        <v>8376</v>
      </c>
      <c r="CK551" s="272">
        <v>17202</v>
      </c>
      <c r="CL551" s="272">
        <v>563</v>
      </c>
      <c r="CM551" s="272">
        <v>5023867</v>
      </c>
      <c r="CN551" s="272">
        <v>8923</v>
      </c>
      <c r="CO551" s="272">
        <v>18983</v>
      </c>
      <c r="CP551" s="272">
        <v>1084</v>
      </c>
      <c r="CQ551" s="272">
        <v>12849288</v>
      </c>
      <c r="CR551" s="272">
        <v>11854</v>
      </c>
      <c r="CS551" s="272">
        <v>24226</v>
      </c>
      <c r="CT551" s="272">
        <v>167</v>
      </c>
      <c r="CU551" s="272">
        <v>1721461</v>
      </c>
      <c r="CV551" s="272">
        <v>10308</v>
      </c>
      <c r="CW551" s="272">
        <v>20517</v>
      </c>
      <c r="CX551" s="272">
        <v>448</v>
      </c>
      <c r="CY551" s="272">
        <v>132066</v>
      </c>
      <c r="CZ551" s="272">
        <v>295</v>
      </c>
      <c r="DA551" s="272">
        <v>530</v>
      </c>
      <c r="DB551" s="272">
        <v>2856</v>
      </c>
      <c r="DC551" s="272">
        <v>132190</v>
      </c>
      <c r="DD551" s="272">
        <v>46</v>
      </c>
      <c r="DE551" s="272">
        <v>62</v>
      </c>
      <c r="DF551" s="272">
        <v>127</v>
      </c>
      <c r="DG551" s="272">
        <v>160222</v>
      </c>
      <c r="DH551" s="272">
        <v>1262</v>
      </c>
      <c r="DI551" s="272">
        <v>2292</v>
      </c>
      <c r="DJ551" s="272">
        <v>123</v>
      </c>
      <c r="DK551" s="272">
        <v>0</v>
      </c>
      <c r="DL551" s="250"/>
      <c r="DM551" s="250"/>
      <c r="DN551" s="250"/>
      <c r="DO551" s="250"/>
      <c r="DP551" s="250"/>
      <c r="DQ551" s="250"/>
      <c r="DR551" s="250"/>
      <c r="DS551" s="250"/>
      <c r="DT551" s="250"/>
      <c r="DU551" s="250"/>
      <c r="DV551" s="250"/>
      <c r="DW551" s="250"/>
      <c r="DX551" s="250"/>
      <c r="DY551" s="250"/>
      <c r="DZ551" s="250"/>
      <c r="EA551" s="250"/>
      <c r="EB551" s="95"/>
      <c r="EC551" s="75">
        <f t="shared" si="1106"/>
        <v>11</v>
      </c>
      <c r="ED551" s="74">
        <f t="shared" si="1107"/>
        <v>2019</v>
      </c>
      <c r="EE551" s="165">
        <f t="shared" si="1108"/>
        <v>43770</v>
      </c>
      <c r="EF551" s="157">
        <f t="shared" si="1109"/>
        <v>30</v>
      </c>
      <c r="EG551" s="156"/>
      <c r="EH551" s="166">
        <f>IFERROR(HLOOKUP(EH$1,$H$5:$FY$1802,MATCH($A551,$A$5:$A$1802,0),0)*HLOOKUP(EH$2,$H$5:$FY$1802,MATCH($A551,$A$5:$A$1802,0),0),$H$2)</f>
        <v>69437</v>
      </c>
      <c r="EI551" s="166">
        <f>IFERROR(HLOOKUP(EI$1,$H$5:$FY$1802,MATCH($A551,$A$5:$A$1802,0),0)*HLOOKUP(EI$2,$H$5:$FY$1802,MATCH($A551,$A$5:$A$1802,0),0),$H$2)</f>
        <v>69437</v>
      </c>
      <c r="EJ551" s="166">
        <f>IFERROR(HLOOKUP(EJ$1,$H$5:$FY$1802,MATCH($A551,$A$5:$A$1802,0),0)*HLOOKUP(EJ$2,$H$5:$FY$1802,MATCH($A551,$A$5:$A$1802,0),0),$H$2)</f>
        <v>694370</v>
      </c>
      <c r="EK551" s="166">
        <f>IFERROR(HLOOKUP(EK$1,$H$5:$FY$1802,MATCH($A551,$A$5:$A$1802,0),0)*HLOOKUP(EK$2,$H$5:$FY$1802,MATCH($A551,$A$5:$A$1802,0),0),$H$2)</f>
        <v>4860590</v>
      </c>
      <c r="EL551" s="166">
        <f>IFERROR(HLOOKUP(EL$1,$H$5:$FY$1802,MATCH($A551,$A$5:$A$1802,0),0)*HLOOKUP(EL$2,$H$5:$FY$1802,MATCH($A551,$A$5:$A$1802,0),0),$H$2)</f>
        <v>3593654</v>
      </c>
      <c r="EM551" s="166">
        <f>IFERROR(HLOOKUP(EM$1,$H$5:$FY$1802,MATCH($A551,$A$5:$A$1802,0),0)*HLOOKUP(EM$2,$H$5:$FY$1802,MATCH($A551,$A$5:$A$1802,0),0),$H$2)</f>
        <v>2907630</v>
      </c>
      <c r="EN551" s="166">
        <f>IFERROR(HLOOKUP(EN$1,$H$5:$FY$1802,MATCH($A551,$A$5:$A$1802,0),0)*HLOOKUP(EN$2,$H$5:$FY$1802,MATCH($A551,$A$5:$A$1802,0),0),$H$2)</f>
        <v>84937005</v>
      </c>
      <c r="EO551" s="166">
        <f>IFERROR(HLOOKUP(EO$1,$H$5:$FY$1802,MATCH($A551,$A$5:$A$1802,0),0)*HLOOKUP(EO$2,$H$5:$FY$1802,MATCH($A551,$A$5:$A$1802,0),0),$H$2)</f>
        <v>259676120</v>
      </c>
      <c r="EP551" s="166">
        <f>IFERROR(HLOOKUP(EP$1,$H$5:$FY$1802,MATCH($A551,$A$5:$A$1802,0),0)*HLOOKUP(EP$2,$H$5:$FY$1802,MATCH($A551,$A$5:$A$1802,0),0),$H$2)</f>
        <v>6253520</v>
      </c>
      <c r="EQ551" s="166">
        <f>IFERROR(HLOOKUP(EQ$1,$H$5:$FY$1802,MATCH($A551,$A$5:$A$1802,0),0)*HLOOKUP(EQ$2,$H$5:$FY$1802,MATCH($A551,$A$5:$A$1802,0),0),$H$2)</f>
        <v>180320</v>
      </c>
      <c r="ER551" s="166">
        <f>IFERROR(HLOOKUP(ER$1,$H$5:$FY$1802,MATCH($A551,$A$5:$A$1802,0),0)*HLOOKUP(ER$2,$H$5:$FY$1802,MATCH($A551,$A$5:$A$1802,0),0),$H$2)</f>
        <v>140200</v>
      </c>
      <c r="ES551" s="166">
        <f>IFERROR(HLOOKUP(ES$1,$H$5:$FY$1802,MATCH($A551,$A$5:$A$1802,0),0)*HLOOKUP(ES$2,$H$5:$FY$1802,MATCH($A551,$A$5:$A$1802,0),0),$H$2)</f>
        <v>3261883</v>
      </c>
      <c r="ET551" s="166">
        <f>IFERROR(HLOOKUP(ET$1,$H$5:$FY$1802,MATCH($A551,$A$5:$A$1802,0),0)*HLOOKUP(ET$2,$H$5:$FY$1802,MATCH($A551,$A$5:$A$1802,0),0),$H$2)</f>
        <v>6813430</v>
      </c>
      <c r="EU551" s="166">
        <f>IFERROR(HLOOKUP(EU$1,$H$5:$FY$1802,MATCH($A551,$A$5:$A$1802,0),0)*HLOOKUP(EU$2,$H$5:$FY$1802,MATCH($A551,$A$5:$A$1802,0),0),$H$2)</f>
        <v>2701325</v>
      </c>
      <c r="EV551" s="166">
        <f>IFERROR(HLOOKUP(EV$1,$H$5:$FY$1802,MATCH($A551,$A$5:$A$1802,0),0)*HLOOKUP(EV$2,$H$5:$FY$1802,MATCH($A551,$A$5:$A$1802,0),0),$H$2)</f>
        <v>75343605</v>
      </c>
      <c r="EW551" s="166">
        <f>IFERROR(HLOOKUP(EW$1,$H$5:$FY$1802,MATCH($A551,$A$5:$A$1802,0),0)*HLOOKUP(EW$2,$H$5:$FY$1802,MATCH($A551,$A$5:$A$1802,0),0),$H$2)</f>
        <v>20883228</v>
      </c>
      <c r="EX551" s="166">
        <f>IFERROR(HLOOKUP(EX$1,$H$5:$FY$1802,MATCH($A551,$A$5:$A$1802,0),0)*HLOOKUP(EX$2,$H$5:$FY$1802,MATCH($A551,$A$5:$A$1802,0),0),$H$2)</f>
        <v>10687429</v>
      </c>
      <c r="EY551" s="166">
        <f>IFERROR(HLOOKUP(EY$1,$H$5:$FY$1802,MATCH($A551,$A$5:$A$1802,0),0)*HLOOKUP(EY$2,$H$5:$FY$1802,MATCH($A551,$A$5:$A$1802,0),0),$H$2)</f>
        <v>26260984</v>
      </c>
      <c r="EZ551" s="166">
        <f>IFERROR(HLOOKUP(EZ$1,$H$5:$FY$1802,MATCH($A551,$A$5:$A$1802,0),0)*HLOOKUP(EZ$2,$H$5:$FY$1802,MATCH($A551,$A$5:$A$1802,0),0),$H$2)</f>
        <v>3426339</v>
      </c>
      <c r="FA551" s="166">
        <f>IFERROR(HLOOKUP(FA$1,$H$5:$FY$1802,MATCH($A551,$A$5:$A$1802,0),0)*HLOOKUP(FA$2,$H$5:$FY$1802,MATCH($A551,$A$5:$A$1802,0),0),$H$2)</f>
        <v>291084</v>
      </c>
      <c r="FB551" s="166">
        <f>IFERROR(HLOOKUP(FB$1,$H$5:$FY$1802,MATCH($A551,$A$5:$A$1802,0),0)*HLOOKUP(FB$2,$H$5:$FY$1802,MATCH($A551,$A$5:$A$1802,0),0),$H$2)</f>
        <v>237440</v>
      </c>
      <c r="FC551" s="166">
        <f>IFERROR(HLOOKUP(FC$1,$H$5:$FY$1802,MATCH($A551,$A$5:$A$1802,0),0)*HLOOKUP(FC$2,$H$5:$FY$1802,MATCH($A551,$A$5:$A$1802,0),0),$H$2)</f>
        <v>177072</v>
      </c>
      <c r="FD551" s="166">
        <f>IFERROR(HLOOKUP(FD$1,$H$5:$FY$1802,MATCH($A551,$A$5:$A$1802,0),0)*HLOOKUP(FD$2,$H$5:$FY$1802,MATCH($A551,$A$5:$A$1802,0),0),$H$2)</f>
        <v>0</v>
      </c>
      <c r="FE551" s="166">
        <f>IFERROR(HLOOKUP(FE$1,$H$5:$FY$1802,MATCH($A551,$A$5:$A$1802,0),0)*HLOOKUP(FE$2,$H$5:$FY$1802,MATCH($A551,$A$5:$A$1802,0),0),$H$2)</f>
        <v>0</v>
      </c>
      <c r="FF551" s="166">
        <f>IFERROR(HLOOKUP(FF$1,$H$5:$FY$1802,MATCH($A551,$A$5:$A$1802,0),0)*HLOOKUP(FF$2,$H$5:$FY$1802,MATCH($A551,$A$5:$A$1802,0),0),$H$2)</f>
        <v>0</v>
      </c>
      <c r="FG551" s="166">
        <f>IFERROR(HLOOKUP(FG$1,$H$5:$FY$1802,MATCH($A551,$A$5:$A$1802,0),0)*HLOOKUP(FG$2,$H$5:$FY$1802,MATCH($A551,$A$5:$A$1802,0),0),$H$2)</f>
        <v>0</v>
      </c>
      <c r="FH551" s="152"/>
      <c r="FI551" s="405">
        <f t="shared" si="1110"/>
        <v>2.0444661617395554</v>
      </c>
      <c r="FJ551" s="405">
        <f t="shared" si="1110"/>
        <v>1.5091619838749084</v>
      </c>
      <c r="FK551" s="405">
        <f t="shared" si="1111"/>
        <v>2.0176029962546815</v>
      </c>
      <c r="FL551" s="405">
        <f t="shared" si="1112"/>
        <v>1.5071161048689139</v>
      </c>
      <c r="FM551" s="405">
        <f t="shared" si="1113"/>
        <v>1.3414202678797069</v>
      </c>
      <c r="FN551" s="405">
        <f t="shared" si="1114"/>
        <v>1.059950018251762</v>
      </c>
      <c r="FO551" s="405">
        <f t="shared" si="1115"/>
        <v>1.7977565900168255</v>
      </c>
      <c r="FP551" s="405">
        <f t="shared" si="1116"/>
        <v>1.0466068424004487</v>
      </c>
      <c r="FQ551" s="405">
        <f t="shared" si="1117"/>
        <v>1.7527472527472527</v>
      </c>
      <c r="FR551" s="405">
        <f t="shared" si="1118"/>
        <v>1.0412087912087913</v>
      </c>
      <c r="FS551" s="65"/>
    </row>
    <row r="552" spans="1:175" ht="10.35" customHeight="1" x14ac:dyDescent="0.2">
      <c r="A552" s="74" t="str">
        <f t="shared" si="1105"/>
        <v>2019-20NOVEMBERRYF</v>
      </c>
      <c r="B552" s="163" t="str">
        <f t="shared" si="1119"/>
        <v>2019-20</v>
      </c>
      <c r="C552" s="26" t="s">
        <v>834</v>
      </c>
      <c r="D552" s="163" t="str">
        <f>INDEX($FV$16:$FW$26,MATCH($F552,$FV$16:$FV$26,0),2)</f>
        <v>Y58</v>
      </c>
      <c r="E552" s="163" t="str">
        <f>VLOOKUP($D552,$FW$8:$FX$14,2,0)</f>
        <v>South West</v>
      </c>
      <c r="F552" s="271" t="s">
        <v>865</v>
      </c>
      <c r="G552" s="271" t="s">
        <v>879</v>
      </c>
      <c r="H552" s="272">
        <v>111235</v>
      </c>
      <c r="I552" s="272">
        <v>85276</v>
      </c>
      <c r="J552" s="272">
        <v>970603</v>
      </c>
      <c r="K552" s="272">
        <v>11</v>
      </c>
      <c r="L552" s="272">
        <v>3</v>
      </c>
      <c r="M552" s="272">
        <v>38</v>
      </c>
      <c r="N552" s="272">
        <v>58</v>
      </c>
      <c r="O552" s="272">
        <v>98</v>
      </c>
      <c r="P552" s="272">
        <v>0</v>
      </c>
      <c r="Q552" s="272">
        <v>177</v>
      </c>
      <c r="R552" s="272">
        <v>184</v>
      </c>
      <c r="S552" s="272">
        <v>2518</v>
      </c>
      <c r="T552" s="272">
        <v>76198</v>
      </c>
      <c r="U552" s="272">
        <v>4771</v>
      </c>
      <c r="V552" s="272">
        <v>2980</v>
      </c>
      <c r="W552" s="272">
        <v>42832</v>
      </c>
      <c r="X552" s="272">
        <v>17149</v>
      </c>
      <c r="Y552" s="272">
        <v>1386</v>
      </c>
      <c r="Z552" s="272">
        <v>2051156</v>
      </c>
      <c r="AA552" s="272">
        <v>430</v>
      </c>
      <c r="AB552" s="272">
        <v>795</v>
      </c>
      <c r="AC552" s="272">
        <v>1809128</v>
      </c>
      <c r="AD552" s="272">
        <v>607</v>
      </c>
      <c r="AE552" s="272">
        <v>1132</v>
      </c>
      <c r="AF552" s="272">
        <v>75335818</v>
      </c>
      <c r="AG552" s="272">
        <v>1759</v>
      </c>
      <c r="AH552" s="272">
        <v>3689</v>
      </c>
      <c r="AI552" s="272">
        <v>80885798</v>
      </c>
      <c r="AJ552" s="272">
        <v>4717</v>
      </c>
      <c r="AK552" s="272">
        <v>11444</v>
      </c>
      <c r="AL552" s="272">
        <v>7712907</v>
      </c>
      <c r="AM552" s="272">
        <v>5565</v>
      </c>
      <c r="AN552" s="272">
        <v>13439</v>
      </c>
      <c r="AO552" s="272">
        <v>4205</v>
      </c>
      <c r="AP552" s="272">
        <v>319</v>
      </c>
      <c r="AQ552" s="272">
        <v>1533</v>
      </c>
      <c r="AR552" s="272">
        <v>3366</v>
      </c>
      <c r="AS552" s="272">
        <v>442</v>
      </c>
      <c r="AT552" s="272">
        <v>1911</v>
      </c>
      <c r="AU552" s="272">
        <v>10</v>
      </c>
      <c r="AV552" s="272">
        <v>40909</v>
      </c>
      <c r="AW552" s="272">
        <v>3532</v>
      </c>
      <c r="AX552" s="272">
        <v>27552</v>
      </c>
      <c r="AY552" s="272">
        <v>71993</v>
      </c>
      <c r="AZ552" s="272">
        <v>10774</v>
      </c>
      <c r="BA552" s="272">
        <v>8256</v>
      </c>
      <c r="BB552" s="272">
        <v>6730</v>
      </c>
      <c r="BC552" s="272">
        <v>5239</v>
      </c>
      <c r="BD552" s="272">
        <v>57945</v>
      </c>
      <c r="BE552" s="272">
        <v>48520</v>
      </c>
      <c r="BF552" s="272">
        <v>25062</v>
      </c>
      <c r="BG552" s="272">
        <v>18585</v>
      </c>
      <c r="BH552" s="272">
        <v>1914</v>
      </c>
      <c r="BI552" s="272">
        <v>1474</v>
      </c>
      <c r="BJ552" s="272">
        <v>41</v>
      </c>
      <c r="BK552" s="272">
        <v>21617</v>
      </c>
      <c r="BL552" s="272">
        <v>527</v>
      </c>
      <c r="BM552" s="272">
        <v>925</v>
      </c>
      <c r="BN552" s="272">
        <v>34</v>
      </c>
      <c r="BO552" s="272">
        <v>19849</v>
      </c>
      <c r="BP552" s="272">
        <v>584</v>
      </c>
      <c r="BQ552" s="272">
        <v>1148</v>
      </c>
      <c r="BR552" s="272">
        <v>4696</v>
      </c>
      <c r="BS552" s="272">
        <v>2009690</v>
      </c>
      <c r="BT552" s="272">
        <v>428</v>
      </c>
      <c r="BU552" s="272">
        <v>790</v>
      </c>
      <c r="BV552" s="272">
        <v>2504</v>
      </c>
      <c r="BW552" s="272">
        <v>4584719</v>
      </c>
      <c r="BX552" s="272">
        <v>1831</v>
      </c>
      <c r="BY552" s="272">
        <v>3638</v>
      </c>
      <c r="BZ552" s="272">
        <v>920</v>
      </c>
      <c r="CA552" s="272">
        <v>1523113</v>
      </c>
      <c r="CB552" s="272">
        <v>1656</v>
      </c>
      <c r="CC552" s="272">
        <v>3462</v>
      </c>
      <c r="CD552" s="272">
        <v>39408</v>
      </c>
      <c r="CE552" s="272">
        <v>69227986</v>
      </c>
      <c r="CF552" s="272">
        <v>1757</v>
      </c>
      <c r="CG552" s="272">
        <v>3700</v>
      </c>
      <c r="CH552" s="272">
        <v>1982</v>
      </c>
      <c r="CI552" s="272">
        <v>9900316</v>
      </c>
      <c r="CJ552" s="272">
        <v>4995</v>
      </c>
      <c r="CK552" s="272">
        <v>10108</v>
      </c>
      <c r="CL552" s="272">
        <v>382</v>
      </c>
      <c r="CM552" s="272">
        <v>1738075</v>
      </c>
      <c r="CN552" s="272">
        <v>4550</v>
      </c>
      <c r="CO552" s="272">
        <v>10383</v>
      </c>
      <c r="CP552" s="272">
        <v>947</v>
      </c>
      <c r="CQ552" s="272">
        <v>7501262</v>
      </c>
      <c r="CR552" s="272">
        <v>7921</v>
      </c>
      <c r="CS552" s="272">
        <v>16973</v>
      </c>
      <c r="CT552" s="272">
        <v>61</v>
      </c>
      <c r="CU552" s="272">
        <v>480389</v>
      </c>
      <c r="CV552" s="272">
        <v>7875</v>
      </c>
      <c r="CW552" s="272">
        <v>14533</v>
      </c>
      <c r="CX552" s="272">
        <v>440</v>
      </c>
      <c r="CY552" s="272">
        <v>153204</v>
      </c>
      <c r="CZ552" s="272">
        <v>348</v>
      </c>
      <c r="DA552" s="272">
        <v>556</v>
      </c>
      <c r="DB552" s="272">
        <v>2780</v>
      </c>
      <c r="DC552" s="272">
        <v>109295</v>
      </c>
      <c r="DD552" s="272">
        <v>39</v>
      </c>
      <c r="DE552" s="272">
        <v>73</v>
      </c>
      <c r="DF552" s="272">
        <v>129</v>
      </c>
      <c r="DG552" s="272">
        <v>227765</v>
      </c>
      <c r="DH552" s="272">
        <v>1766</v>
      </c>
      <c r="DI552" s="272">
        <v>3841</v>
      </c>
      <c r="DJ552" s="272">
        <v>116</v>
      </c>
      <c r="DK552" s="272">
        <v>121</v>
      </c>
      <c r="DL552" s="250"/>
      <c r="DM552" s="250"/>
      <c r="DN552" s="250"/>
      <c r="DO552" s="250"/>
      <c r="DP552" s="250"/>
      <c r="DQ552" s="250"/>
      <c r="DR552" s="250"/>
      <c r="DS552" s="250"/>
      <c r="DT552" s="250"/>
      <c r="DU552" s="250"/>
      <c r="DV552" s="250"/>
      <c r="DW552" s="250"/>
      <c r="DX552" s="250"/>
      <c r="DY552" s="250"/>
      <c r="DZ552" s="250"/>
      <c r="EA552" s="250"/>
      <c r="EB552" s="155"/>
      <c r="EC552" s="75">
        <f t="shared" si="1106"/>
        <v>11</v>
      </c>
      <c r="ED552" s="74">
        <f t="shared" si="1107"/>
        <v>2019</v>
      </c>
      <c r="EE552" s="165">
        <f t="shared" si="1108"/>
        <v>43770</v>
      </c>
      <c r="EF552" s="157">
        <f t="shared" si="1109"/>
        <v>30</v>
      </c>
      <c r="EG552" s="156"/>
      <c r="EH552" s="166">
        <f>IFERROR(HLOOKUP(EH$1,$H$5:$FY$1802,MATCH($A552,$A$5:$A$1802,0),0)*HLOOKUP(EH$2,$H$5:$FY$1802,MATCH($A552,$A$5:$A$1802,0),0),$H$2)</f>
        <v>255828</v>
      </c>
      <c r="EI552" s="166">
        <f>IFERROR(HLOOKUP(EI$1,$H$5:$FY$1802,MATCH($A552,$A$5:$A$1802,0),0)*HLOOKUP(EI$2,$H$5:$FY$1802,MATCH($A552,$A$5:$A$1802,0),0),$H$2)</f>
        <v>3240488</v>
      </c>
      <c r="EJ552" s="166">
        <f>IFERROR(HLOOKUP(EJ$1,$H$5:$FY$1802,MATCH($A552,$A$5:$A$1802,0),0)*HLOOKUP(EJ$2,$H$5:$FY$1802,MATCH($A552,$A$5:$A$1802,0),0),$H$2)</f>
        <v>4946008</v>
      </c>
      <c r="EK552" s="166">
        <f>IFERROR(HLOOKUP(EK$1,$H$5:$FY$1802,MATCH($A552,$A$5:$A$1802,0),0)*HLOOKUP(EK$2,$H$5:$FY$1802,MATCH($A552,$A$5:$A$1802,0),0),$H$2)</f>
        <v>8357048</v>
      </c>
      <c r="EL552" s="166">
        <f>IFERROR(HLOOKUP(EL$1,$H$5:$FY$1802,MATCH($A552,$A$5:$A$1802,0),0)*HLOOKUP(EL$2,$H$5:$FY$1802,MATCH($A552,$A$5:$A$1802,0),0),$H$2)</f>
        <v>3792945</v>
      </c>
      <c r="EM552" s="166">
        <f>IFERROR(HLOOKUP(EM$1,$H$5:$FY$1802,MATCH($A552,$A$5:$A$1802,0),0)*HLOOKUP(EM$2,$H$5:$FY$1802,MATCH($A552,$A$5:$A$1802,0),0),$H$2)</f>
        <v>3373360</v>
      </c>
      <c r="EN552" s="166">
        <f>IFERROR(HLOOKUP(EN$1,$H$5:$FY$1802,MATCH($A552,$A$5:$A$1802,0),0)*HLOOKUP(EN$2,$H$5:$FY$1802,MATCH($A552,$A$5:$A$1802,0),0),$H$2)</f>
        <v>158007248</v>
      </c>
      <c r="EO552" s="166">
        <f>IFERROR(HLOOKUP(EO$1,$H$5:$FY$1802,MATCH($A552,$A$5:$A$1802,0),0)*HLOOKUP(EO$2,$H$5:$FY$1802,MATCH($A552,$A$5:$A$1802,0),0),$H$2)</f>
        <v>196253156</v>
      </c>
      <c r="EP552" s="166">
        <f>IFERROR(HLOOKUP(EP$1,$H$5:$FY$1802,MATCH($A552,$A$5:$A$1802,0),0)*HLOOKUP(EP$2,$H$5:$FY$1802,MATCH($A552,$A$5:$A$1802,0),0),$H$2)</f>
        <v>18626454</v>
      </c>
      <c r="EQ552" s="166">
        <f>IFERROR(HLOOKUP(EQ$1,$H$5:$FY$1802,MATCH($A552,$A$5:$A$1802,0),0)*HLOOKUP(EQ$2,$H$5:$FY$1802,MATCH($A552,$A$5:$A$1802,0),0),$H$2)</f>
        <v>37925</v>
      </c>
      <c r="ER552" s="166">
        <f>IFERROR(HLOOKUP(ER$1,$H$5:$FY$1802,MATCH($A552,$A$5:$A$1802,0),0)*HLOOKUP(ER$2,$H$5:$FY$1802,MATCH($A552,$A$5:$A$1802,0),0),$H$2)</f>
        <v>39032</v>
      </c>
      <c r="ES552" s="166">
        <f>IFERROR(HLOOKUP(ES$1,$H$5:$FY$1802,MATCH($A552,$A$5:$A$1802,0),0)*HLOOKUP(ES$2,$H$5:$FY$1802,MATCH($A552,$A$5:$A$1802,0),0),$H$2)</f>
        <v>3709840</v>
      </c>
      <c r="ET552" s="166">
        <f>IFERROR(HLOOKUP(ET$1,$H$5:$FY$1802,MATCH($A552,$A$5:$A$1802,0),0)*HLOOKUP(ET$2,$H$5:$FY$1802,MATCH($A552,$A$5:$A$1802,0),0),$H$2)</f>
        <v>9109552</v>
      </c>
      <c r="EU552" s="166">
        <f>IFERROR(HLOOKUP(EU$1,$H$5:$FY$1802,MATCH($A552,$A$5:$A$1802,0),0)*HLOOKUP(EU$2,$H$5:$FY$1802,MATCH($A552,$A$5:$A$1802,0),0),$H$2)</f>
        <v>3185040</v>
      </c>
      <c r="EV552" s="166">
        <f>IFERROR(HLOOKUP(EV$1,$H$5:$FY$1802,MATCH($A552,$A$5:$A$1802,0),0)*HLOOKUP(EV$2,$H$5:$FY$1802,MATCH($A552,$A$5:$A$1802,0),0),$H$2)</f>
        <v>145809600</v>
      </c>
      <c r="EW552" s="166">
        <f>IFERROR(HLOOKUP(EW$1,$H$5:$FY$1802,MATCH($A552,$A$5:$A$1802,0),0)*HLOOKUP(EW$2,$H$5:$FY$1802,MATCH($A552,$A$5:$A$1802,0),0),$H$2)</f>
        <v>20034056</v>
      </c>
      <c r="EX552" s="166">
        <f>IFERROR(HLOOKUP(EX$1,$H$5:$FY$1802,MATCH($A552,$A$5:$A$1802,0),0)*HLOOKUP(EX$2,$H$5:$FY$1802,MATCH($A552,$A$5:$A$1802,0),0),$H$2)</f>
        <v>3966306</v>
      </c>
      <c r="EY552" s="166">
        <f>IFERROR(HLOOKUP(EY$1,$H$5:$FY$1802,MATCH($A552,$A$5:$A$1802,0),0)*HLOOKUP(EY$2,$H$5:$FY$1802,MATCH($A552,$A$5:$A$1802,0),0),$H$2)</f>
        <v>16073431</v>
      </c>
      <c r="EZ552" s="166">
        <f>IFERROR(HLOOKUP(EZ$1,$H$5:$FY$1802,MATCH($A552,$A$5:$A$1802,0),0)*HLOOKUP(EZ$2,$H$5:$FY$1802,MATCH($A552,$A$5:$A$1802,0),0),$H$2)</f>
        <v>886513</v>
      </c>
      <c r="FA552" s="166">
        <f>IFERROR(HLOOKUP(FA$1,$H$5:$FY$1802,MATCH($A552,$A$5:$A$1802,0),0)*HLOOKUP(FA$2,$H$5:$FY$1802,MATCH($A552,$A$5:$A$1802,0),0),$H$2)</f>
        <v>495489</v>
      </c>
      <c r="FB552" s="166">
        <f>IFERROR(HLOOKUP(FB$1,$H$5:$FY$1802,MATCH($A552,$A$5:$A$1802,0),0)*HLOOKUP(FB$2,$H$5:$FY$1802,MATCH($A552,$A$5:$A$1802,0),0),$H$2)</f>
        <v>244640</v>
      </c>
      <c r="FC552" s="166">
        <f>IFERROR(HLOOKUP(FC$1,$H$5:$FY$1802,MATCH($A552,$A$5:$A$1802,0),0)*HLOOKUP(FC$2,$H$5:$FY$1802,MATCH($A552,$A$5:$A$1802,0),0),$H$2)</f>
        <v>202940</v>
      </c>
      <c r="FD552" s="166">
        <f>IFERROR(HLOOKUP(FD$1,$H$5:$FY$1802,MATCH($A552,$A$5:$A$1802,0),0)*HLOOKUP(FD$2,$H$5:$FY$1802,MATCH($A552,$A$5:$A$1802,0),0),$H$2)</f>
        <v>0</v>
      </c>
      <c r="FE552" s="166">
        <f>IFERROR(HLOOKUP(FE$1,$H$5:$FY$1802,MATCH($A552,$A$5:$A$1802,0),0)*HLOOKUP(FE$2,$H$5:$FY$1802,MATCH($A552,$A$5:$A$1802,0),0),$H$2)</f>
        <v>0</v>
      </c>
      <c r="FF552" s="166">
        <f>IFERROR(HLOOKUP(FF$1,$H$5:$FY$1802,MATCH($A552,$A$5:$A$1802,0),0)*HLOOKUP(FF$2,$H$5:$FY$1802,MATCH($A552,$A$5:$A$1802,0),0),$H$2)</f>
        <v>0</v>
      </c>
      <c r="FG552" s="166">
        <f>IFERROR(HLOOKUP(FG$1,$H$5:$FY$1802,MATCH($A552,$A$5:$A$1802,0),0)*HLOOKUP(FG$2,$H$5:$FY$1802,MATCH($A552,$A$5:$A$1802,0),0),$H$2)</f>
        <v>0</v>
      </c>
      <c r="FH552" s="152"/>
      <c r="FI552" s="405">
        <f t="shared" si="1110"/>
        <v>2.2582267868371408</v>
      </c>
      <c r="FJ552" s="405">
        <f t="shared" si="1110"/>
        <v>1.7304548312722701</v>
      </c>
      <c r="FK552" s="405">
        <f t="shared" si="1111"/>
        <v>2.2583892617449663</v>
      </c>
      <c r="FL552" s="405">
        <f t="shared" si="1112"/>
        <v>1.7580536912751679</v>
      </c>
      <c r="FM552" s="405">
        <f t="shared" si="1113"/>
        <v>1.3528436682853942</v>
      </c>
      <c r="FN552" s="405">
        <f t="shared" si="1114"/>
        <v>1.1327979081060888</v>
      </c>
      <c r="FO552" s="405">
        <f t="shared" si="1115"/>
        <v>1.4614263222345327</v>
      </c>
      <c r="FP552" s="405">
        <f t="shared" si="1116"/>
        <v>1.0837366610297976</v>
      </c>
      <c r="FQ552" s="405">
        <f t="shared" si="1117"/>
        <v>1.3809523809523809</v>
      </c>
      <c r="FR552" s="405">
        <f t="shared" si="1118"/>
        <v>1.0634920634920635</v>
      </c>
      <c r="FS552" s="65"/>
    </row>
    <row r="553" spans="1:175" ht="10.35" customHeight="1" x14ac:dyDescent="0.2">
      <c r="A553" s="74" t="str">
        <f t="shared" si="1105"/>
        <v>2019-20NOVEMBERRYA</v>
      </c>
      <c r="B553" s="163" t="str">
        <f t="shared" si="1119"/>
        <v>2019-20</v>
      </c>
      <c r="C553" s="26" t="s">
        <v>834</v>
      </c>
      <c r="D553" s="163" t="str">
        <f>INDEX($FV$16:$FW$26,MATCH($F553,$FV$16:$FV$26,0),2)</f>
        <v>Y60</v>
      </c>
      <c r="E553" s="163" t="str">
        <f>VLOOKUP($D553,$FW$8:$FX$14,2,0)</f>
        <v>Midlands</v>
      </c>
      <c r="F553" s="271" t="s">
        <v>867</v>
      </c>
      <c r="G553" s="271" t="s">
        <v>883</v>
      </c>
      <c r="H553" s="272">
        <v>122039</v>
      </c>
      <c r="I553" s="272">
        <v>88922</v>
      </c>
      <c r="J553" s="272">
        <v>382937</v>
      </c>
      <c r="K553" s="272">
        <v>4</v>
      </c>
      <c r="L553" s="272">
        <v>1</v>
      </c>
      <c r="M553" s="272">
        <v>12</v>
      </c>
      <c r="N553" s="272">
        <v>24</v>
      </c>
      <c r="O553" s="272">
        <v>48</v>
      </c>
      <c r="P553" s="272">
        <v>0</v>
      </c>
      <c r="Q553" s="272">
        <v>271</v>
      </c>
      <c r="R553" s="272">
        <v>0</v>
      </c>
      <c r="S553" s="272">
        <v>46</v>
      </c>
      <c r="T553" s="272">
        <v>93969</v>
      </c>
      <c r="U553" s="272">
        <v>6337</v>
      </c>
      <c r="V553" s="272">
        <v>4021</v>
      </c>
      <c r="W553" s="272">
        <v>48246</v>
      </c>
      <c r="X553" s="272">
        <v>29509</v>
      </c>
      <c r="Y553" s="272">
        <v>1116</v>
      </c>
      <c r="Z553" s="272">
        <v>2696546</v>
      </c>
      <c r="AA553" s="272">
        <v>426</v>
      </c>
      <c r="AB553" s="272">
        <v>735</v>
      </c>
      <c r="AC553" s="272">
        <v>1952728</v>
      </c>
      <c r="AD553" s="272">
        <v>486</v>
      </c>
      <c r="AE553" s="272">
        <v>847</v>
      </c>
      <c r="AF553" s="272">
        <v>42048488</v>
      </c>
      <c r="AG553" s="272">
        <v>872</v>
      </c>
      <c r="AH553" s="272">
        <v>1626</v>
      </c>
      <c r="AI553" s="272">
        <v>106075422</v>
      </c>
      <c r="AJ553" s="272">
        <v>3595</v>
      </c>
      <c r="AK553" s="272">
        <v>8212</v>
      </c>
      <c r="AL553" s="272">
        <v>5334204</v>
      </c>
      <c r="AM553" s="272">
        <v>4780</v>
      </c>
      <c r="AN553" s="272">
        <v>11903</v>
      </c>
      <c r="AO553" s="272">
        <v>3489</v>
      </c>
      <c r="AP553" s="272">
        <v>85</v>
      </c>
      <c r="AQ553" s="272">
        <v>59</v>
      </c>
      <c r="AR553" s="272">
        <v>0</v>
      </c>
      <c r="AS553" s="272">
        <v>386</v>
      </c>
      <c r="AT553" s="272">
        <v>2959</v>
      </c>
      <c r="AU553" s="272">
        <v>2208</v>
      </c>
      <c r="AV553" s="272">
        <v>52396</v>
      </c>
      <c r="AW553" s="272">
        <v>5788</v>
      </c>
      <c r="AX553" s="272">
        <v>32296</v>
      </c>
      <c r="AY553" s="272">
        <v>90480</v>
      </c>
      <c r="AZ553" s="272">
        <v>11845</v>
      </c>
      <c r="BA553" s="272">
        <v>8689</v>
      </c>
      <c r="BB553" s="272">
        <v>7333</v>
      </c>
      <c r="BC553" s="272">
        <v>5494</v>
      </c>
      <c r="BD553" s="272">
        <v>62524</v>
      </c>
      <c r="BE553" s="272">
        <v>50747</v>
      </c>
      <c r="BF553" s="272">
        <v>59790</v>
      </c>
      <c r="BG553" s="272">
        <v>30861</v>
      </c>
      <c r="BH553" s="272">
        <v>3040</v>
      </c>
      <c r="BI553" s="272">
        <v>1171</v>
      </c>
      <c r="BJ553" s="272">
        <v>163</v>
      </c>
      <c r="BK553" s="272">
        <v>79070</v>
      </c>
      <c r="BL553" s="272">
        <v>485</v>
      </c>
      <c r="BM553" s="272">
        <v>766</v>
      </c>
      <c r="BN553" s="272">
        <v>100</v>
      </c>
      <c r="BO553" s="272">
        <v>44790</v>
      </c>
      <c r="BP553" s="272">
        <v>448</v>
      </c>
      <c r="BQ553" s="272">
        <v>795</v>
      </c>
      <c r="BR553" s="272">
        <v>6074</v>
      </c>
      <c r="BS553" s="272">
        <v>2572686</v>
      </c>
      <c r="BT553" s="272">
        <v>424</v>
      </c>
      <c r="BU553" s="272">
        <v>733</v>
      </c>
      <c r="BV553" s="272">
        <v>6033</v>
      </c>
      <c r="BW553" s="272">
        <v>5134550</v>
      </c>
      <c r="BX553" s="272">
        <v>851</v>
      </c>
      <c r="BY553" s="272">
        <v>1583</v>
      </c>
      <c r="BZ553" s="272">
        <v>1064</v>
      </c>
      <c r="CA553" s="272">
        <v>895249</v>
      </c>
      <c r="CB553" s="272">
        <v>841</v>
      </c>
      <c r="CC553" s="272">
        <v>1804</v>
      </c>
      <c r="CD553" s="272">
        <v>41149</v>
      </c>
      <c r="CE553" s="272">
        <v>36018689</v>
      </c>
      <c r="CF553" s="272">
        <v>875</v>
      </c>
      <c r="CG553" s="272">
        <v>1629</v>
      </c>
      <c r="CH553" s="272">
        <v>3064</v>
      </c>
      <c r="CI553" s="272">
        <v>17823282</v>
      </c>
      <c r="CJ553" s="272">
        <v>5817</v>
      </c>
      <c r="CK553" s="272">
        <v>13493</v>
      </c>
      <c r="CL553" s="272">
        <v>592</v>
      </c>
      <c r="CM553" s="272">
        <v>3206528</v>
      </c>
      <c r="CN553" s="272">
        <v>5416</v>
      </c>
      <c r="CO553" s="272">
        <v>14088</v>
      </c>
      <c r="CP553" s="272">
        <v>1102</v>
      </c>
      <c r="CQ553" s="272">
        <v>11332066</v>
      </c>
      <c r="CR553" s="272">
        <v>10283</v>
      </c>
      <c r="CS553" s="272">
        <v>22641</v>
      </c>
      <c r="CT553" s="272">
        <v>191</v>
      </c>
      <c r="CU553" s="272">
        <v>1616029</v>
      </c>
      <c r="CV553" s="272">
        <v>8461</v>
      </c>
      <c r="CW553" s="272">
        <v>20684</v>
      </c>
      <c r="CX553" s="272">
        <v>237</v>
      </c>
      <c r="CY553" s="272">
        <v>60389</v>
      </c>
      <c r="CZ553" s="272">
        <v>255</v>
      </c>
      <c r="DA553" s="272">
        <v>462</v>
      </c>
      <c r="DB553" s="272">
        <v>3836</v>
      </c>
      <c r="DC553" s="272">
        <v>104449</v>
      </c>
      <c r="DD553" s="272">
        <v>27</v>
      </c>
      <c r="DE553" s="272">
        <v>54</v>
      </c>
      <c r="DF553" s="272">
        <v>100</v>
      </c>
      <c r="DG553" s="272">
        <v>82298</v>
      </c>
      <c r="DH553" s="272">
        <v>823</v>
      </c>
      <c r="DI553" s="272">
        <v>1511</v>
      </c>
      <c r="DJ553" s="272">
        <v>92</v>
      </c>
      <c r="DK553" s="272">
        <v>277</v>
      </c>
      <c r="DL553" s="250"/>
      <c r="DM553" s="250"/>
      <c r="DN553" s="250"/>
      <c r="DO553" s="250"/>
      <c r="DP553" s="250"/>
      <c r="DQ553" s="250"/>
      <c r="DR553" s="250"/>
      <c r="DS553" s="250"/>
      <c r="DT553" s="250"/>
      <c r="DU553" s="250"/>
      <c r="DV553" s="250"/>
      <c r="DW553" s="250"/>
      <c r="DX553" s="250"/>
      <c r="DY553" s="250"/>
      <c r="DZ553" s="250"/>
      <c r="EA553" s="250"/>
      <c r="EB553" s="155"/>
      <c r="EC553" s="75">
        <f t="shared" si="1106"/>
        <v>11</v>
      </c>
      <c r="ED553" s="74">
        <f t="shared" si="1107"/>
        <v>2019</v>
      </c>
      <c r="EE553" s="165">
        <f t="shared" si="1108"/>
        <v>43770</v>
      </c>
      <c r="EF553" s="157">
        <f t="shared" si="1109"/>
        <v>30</v>
      </c>
      <c r="EG553" s="156"/>
      <c r="EH553" s="166">
        <f>IFERROR(HLOOKUP(EH$1,$H$5:$FY$1802,MATCH($A553,$A$5:$A$1802,0),0)*HLOOKUP(EH$2,$H$5:$FY$1802,MATCH($A553,$A$5:$A$1802,0),0),$H$2)</f>
        <v>88922</v>
      </c>
      <c r="EI553" s="166">
        <f>IFERROR(HLOOKUP(EI$1,$H$5:$FY$1802,MATCH($A553,$A$5:$A$1802,0),0)*HLOOKUP(EI$2,$H$5:$FY$1802,MATCH($A553,$A$5:$A$1802,0),0),$H$2)</f>
        <v>1067064</v>
      </c>
      <c r="EJ553" s="166">
        <f>IFERROR(HLOOKUP(EJ$1,$H$5:$FY$1802,MATCH($A553,$A$5:$A$1802,0),0)*HLOOKUP(EJ$2,$H$5:$FY$1802,MATCH($A553,$A$5:$A$1802,0),0),$H$2)</f>
        <v>2134128</v>
      </c>
      <c r="EK553" s="166">
        <f>IFERROR(HLOOKUP(EK$1,$H$5:$FY$1802,MATCH($A553,$A$5:$A$1802,0),0)*HLOOKUP(EK$2,$H$5:$FY$1802,MATCH($A553,$A$5:$A$1802,0),0),$H$2)</f>
        <v>4268256</v>
      </c>
      <c r="EL553" s="166">
        <f>IFERROR(HLOOKUP(EL$1,$H$5:$FY$1802,MATCH($A553,$A$5:$A$1802,0),0)*HLOOKUP(EL$2,$H$5:$FY$1802,MATCH($A553,$A$5:$A$1802,0),0),$H$2)</f>
        <v>4657695</v>
      </c>
      <c r="EM553" s="166">
        <f>IFERROR(HLOOKUP(EM$1,$H$5:$FY$1802,MATCH($A553,$A$5:$A$1802,0),0)*HLOOKUP(EM$2,$H$5:$FY$1802,MATCH($A553,$A$5:$A$1802,0),0),$H$2)</f>
        <v>3405787</v>
      </c>
      <c r="EN553" s="166">
        <f>IFERROR(HLOOKUP(EN$1,$H$5:$FY$1802,MATCH($A553,$A$5:$A$1802,0),0)*HLOOKUP(EN$2,$H$5:$FY$1802,MATCH($A553,$A$5:$A$1802,0),0),$H$2)</f>
        <v>78447996</v>
      </c>
      <c r="EO553" s="166">
        <f>IFERROR(HLOOKUP(EO$1,$H$5:$FY$1802,MATCH($A553,$A$5:$A$1802,0),0)*HLOOKUP(EO$2,$H$5:$FY$1802,MATCH($A553,$A$5:$A$1802,0),0),$H$2)</f>
        <v>242327908</v>
      </c>
      <c r="EP553" s="166">
        <f>IFERROR(HLOOKUP(EP$1,$H$5:$FY$1802,MATCH($A553,$A$5:$A$1802,0),0)*HLOOKUP(EP$2,$H$5:$FY$1802,MATCH($A553,$A$5:$A$1802,0),0),$H$2)</f>
        <v>13283748</v>
      </c>
      <c r="EQ553" s="166">
        <f>IFERROR(HLOOKUP(EQ$1,$H$5:$FY$1802,MATCH($A553,$A$5:$A$1802,0),0)*HLOOKUP(EQ$2,$H$5:$FY$1802,MATCH($A553,$A$5:$A$1802,0),0),$H$2)</f>
        <v>124858</v>
      </c>
      <c r="ER553" s="166">
        <f>IFERROR(HLOOKUP(ER$1,$H$5:$FY$1802,MATCH($A553,$A$5:$A$1802,0),0)*HLOOKUP(ER$2,$H$5:$FY$1802,MATCH($A553,$A$5:$A$1802,0),0),$H$2)</f>
        <v>79500</v>
      </c>
      <c r="ES553" s="166">
        <f>IFERROR(HLOOKUP(ES$1,$H$5:$FY$1802,MATCH($A553,$A$5:$A$1802,0),0)*HLOOKUP(ES$2,$H$5:$FY$1802,MATCH($A553,$A$5:$A$1802,0),0),$H$2)</f>
        <v>4452242</v>
      </c>
      <c r="ET553" s="166">
        <f>IFERROR(HLOOKUP(ET$1,$H$5:$FY$1802,MATCH($A553,$A$5:$A$1802,0),0)*HLOOKUP(ET$2,$H$5:$FY$1802,MATCH($A553,$A$5:$A$1802,0),0),$H$2)</f>
        <v>9550239</v>
      </c>
      <c r="EU553" s="166">
        <f>IFERROR(HLOOKUP(EU$1,$H$5:$FY$1802,MATCH($A553,$A$5:$A$1802,0),0)*HLOOKUP(EU$2,$H$5:$FY$1802,MATCH($A553,$A$5:$A$1802,0),0),$H$2)</f>
        <v>1919456</v>
      </c>
      <c r="EV553" s="166">
        <f>IFERROR(HLOOKUP(EV$1,$H$5:$FY$1802,MATCH($A553,$A$5:$A$1802,0),0)*HLOOKUP(EV$2,$H$5:$FY$1802,MATCH($A553,$A$5:$A$1802,0),0),$H$2)</f>
        <v>67031721</v>
      </c>
      <c r="EW553" s="166">
        <f>IFERROR(HLOOKUP(EW$1,$H$5:$FY$1802,MATCH($A553,$A$5:$A$1802,0),0)*HLOOKUP(EW$2,$H$5:$FY$1802,MATCH($A553,$A$5:$A$1802,0),0),$H$2)</f>
        <v>41342552</v>
      </c>
      <c r="EX553" s="166">
        <f>IFERROR(HLOOKUP(EX$1,$H$5:$FY$1802,MATCH($A553,$A$5:$A$1802,0),0)*HLOOKUP(EX$2,$H$5:$FY$1802,MATCH($A553,$A$5:$A$1802,0),0),$H$2)</f>
        <v>8340096</v>
      </c>
      <c r="EY553" s="166">
        <f>IFERROR(HLOOKUP(EY$1,$H$5:$FY$1802,MATCH($A553,$A$5:$A$1802,0),0)*HLOOKUP(EY$2,$H$5:$FY$1802,MATCH($A553,$A$5:$A$1802,0),0),$H$2)</f>
        <v>24950382</v>
      </c>
      <c r="EZ553" s="166">
        <f>IFERROR(HLOOKUP(EZ$1,$H$5:$FY$1802,MATCH($A553,$A$5:$A$1802,0),0)*HLOOKUP(EZ$2,$H$5:$FY$1802,MATCH($A553,$A$5:$A$1802,0),0),$H$2)</f>
        <v>3950644</v>
      </c>
      <c r="FA553" s="166">
        <f>IFERROR(HLOOKUP(FA$1,$H$5:$FY$1802,MATCH($A553,$A$5:$A$1802,0),0)*HLOOKUP(FA$2,$H$5:$FY$1802,MATCH($A553,$A$5:$A$1802,0),0),$H$2)</f>
        <v>151100</v>
      </c>
      <c r="FB553" s="166">
        <f>IFERROR(HLOOKUP(FB$1,$H$5:$FY$1802,MATCH($A553,$A$5:$A$1802,0),0)*HLOOKUP(FB$2,$H$5:$FY$1802,MATCH($A553,$A$5:$A$1802,0),0),$H$2)</f>
        <v>109494</v>
      </c>
      <c r="FC553" s="166">
        <f>IFERROR(HLOOKUP(FC$1,$H$5:$FY$1802,MATCH($A553,$A$5:$A$1802,0),0)*HLOOKUP(FC$2,$H$5:$FY$1802,MATCH($A553,$A$5:$A$1802,0),0),$H$2)</f>
        <v>207144</v>
      </c>
      <c r="FD553" s="166">
        <f>IFERROR(HLOOKUP(FD$1,$H$5:$FY$1802,MATCH($A553,$A$5:$A$1802,0),0)*HLOOKUP(FD$2,$H$5:$FY$1802,MATCH($A553,$A$5:$A$1802,0),0),$H$2)</f>
        <v>0</v>
      </c>
      <c r="FE553" s="166">
        <f>IFERROR(HLOOKUP(FE$1,$H$5:$FY$1802,MATCH($A553,$A$5:$A$1802,0),0)*HLOOKUP(FE$2,$H$5:$FY$1802,MATCH($A553,$A$5:$A$1802,0),0),$H$2)</f>
        <v>0</v>
      </c>
      <c r="FF553" s="166">
        <f>IFERROR(HLOOKUP(FF$1,$H$5:$FY$1802,MATCH($A553,$A$5:$A$1802,0),0)*HLOOKUP(FF$2,$H$5:$FY$1802,MATCH($A553,$A$5:$A$1802,0),0),$H$2)</f>
        <v>0</v>
      </c>
      <c r="FG553" s="166">
        <f>IFERROR(HLOOKUP(FG$1,$H$5:$FY$1802,MATCH($A553,$A$5:$A$1802,0),0)*HLOOKUP(FG$2,$H$5:$FY$1802,MATCH($A553,$A$5:$A$1802,0),0),$H$2)</f>
        <v>0</v>
      </c>
      <c r="FH553" s="152"/>
      <c r="FI553" s="405">
        <f t="shared" si="1110"/>
        <v>1.8691810004734102</v>
      </c>
      <c r="FJ553" s="405">
        <f t="shared" si="1110"/>
        <v>1.3711535426858135</v>
      </c>
      <c r="FK553" s="405">
        <f t="shared" si="1111"/>
        <v>1.8236757025615518</v>
      </c>
      <c r="FL553" s="405">
        <f t="shared" si="1112"/>
        <v>1.3663267843819946</v>
      </c>
      <c r="FM553" s="405">
        <f t="shared" si="1113"/>
        <v>1.2959416324669402</v>
      </c>
      <c r="FN553" s="405">
        <f t="shared" si="1114"/>
        <v>1.051838494382954</v>
      </c>
      <c r="FO553" s="405">
        <f t="shared" si="1115"/>
        <v>2.0261615100477819</v>
      </c>
      <c r="FP553" s="405">
        <f t="shared" si="1116"/>
        <v>1.0458165305500018</v>
      </c>
      <c r="FQ553" s="405">
        <f t="shared" si="1117"/>
        <v>2.7240143369175627</v>
      </c>
      <c r="FR553" s="405">
        <f t="shared" si="1118"/>
        <v>1.0492831541218639</v>
      </c>
      <c r="FS553" s="65"/>
    </row>
    <row r="554" spans="1:175" ht="10.35" customHeight="1" x14ac:dyDescent="0.2">
      <c r="A554" s="174" t="str">
        <f t="shared" si="1105"/>
        <v>2019-20NOVEMBERRX8</v>
      </c>
      <c r="B554" s="176" t="str">
        <f t="shared" si="1119"/>
        <v>2019-20</v>
      </c>
      <c r="C554" s="175" t="s">
        <v>834</v>
      </c>
      <c r="D554" s="176" t="str">
        <f>INDEX($FV$16:$FW$26,MATCH($F554,$FV$16:$FV$26,0),2)</f>
        <v>Y63</v>
      </c>
      <c r="E554" s="176" t="str">
        <f>VLOOKUP($D554,$FW$8:$FX$14,2,0)</f>
        <v>North East and Yorkshire</v>
      </c>
      <c r="F554" s="275" t="s">
        <v>869</v>
      </c>
      <c r="G554" s="275" t="s">
        <v>881</v>
      </c>
      <c r="H554" s="276">
        <v>102003</v>
      </c>
      <c r="I554" s="276">
        <v>58572</v>
      </c>
      <c r="J554" s="276">
        <v>418932</v>
      </c>
      <c r="K554" s="276">
        <v>7</v>
      </c>
      <c r="L554" s="276">
        <v>1</v>
      </c>
      <c r="M554" s="276">
        <v>15</v>
      </c>
      <c r="N554" s="276">
        <v>45</v>
      </c>
      <c r="O554" s="276">
        <v>127</v>
      </c>
      <c r="P554" s="276">
        <v>0</v>
      </c>
      <c r="Q554" s="276">
        <v>263</v>
      </c>
      <c r="R554" s="276">
        <v>417</v>
      </c>
      <c r="S554" s="276">
        <v>1609</v>
      </c>
      <c r="T554" s="276">
        <v>72412</v>
      </c>
      <c r="U554" s="276">
        <v>5850</v>
      </c>
      <c r="V554" s="276">
        <v>4193</v>
      </c>
      <c r="W554" s="276">
        <v>41615</v>
      </c>
      <c r="X554" s="276">
        <v>11182</v>
      </c>
      <c r="Y554" s="276">
        <v>425</v>
      </c>
      <c r="Z554" s="276">
        <v>2628530</v>
      </c>
      <c r="AA554" s="276">
        <v>449</v>
      </c>
      <c r="AB554" s="276">
        <v>766</v>
      </c>
      <c r="AC554" s="276">
        <v>2277116</v>
      </c>
      <c r="AD554" s="276">
        <v>543</v>
      </c>
      <c r="AE554" s="276">
        <v>983</v>
      </c>
      <c r="AF554" s="276">
        <v>57850018</v>
      </c>
      <c r="AG554" s="276">
        <v>1390</v>
      </c>
      <c r="AH554" s="276">
        <v>2940</v>
      </c>
      <c r="AI554" s="276">
        <v>37941905</v>
      </c>
      <c r="AJ554" s="276">
        <v>3393</v>
      </c>
      <c r="AK554" s="276">
        <v>8339</v>
      </c>
      <c r="AL554" s="276">
        <v>1826230</v>
      </c>
      <c r="AM554" s="276">
        <v>4297</v>
      </c>
      <c r="AN554" s="276">
        <v>9488</v>
      </c>
      <c r="AO554" s="276">
        <v>5332</v>
      </c>
      <c r="AP554" s="276">
        <v>735</v>
      </c>
      <c r="AQ554" s="276">
        <v>1819</v>
      </c>
      <c r="AR554" s="276">
        <v>5781</v>
      </c>
      <c r="AS554" s="276">
        <v>376</v>
      </c>
      <c r="AT554" s="276">
        <v>2402</v>
      </c>
      <c r="AU554" s="276">
        <v>2087</v>
      </c>
      <c r="AV554" s="276">
        <v>42636</v>
      </c>
      <c r="AW554" s="276">
        <v>6541</v>
      </c>
      <c r="AX554" s="276">
        <v>17903</v>
      </c>
      <c r="AY554" s="276">
        <v>67080</v>
      </c>
      <c r="AZ554" s="276">
        <v>11360</v>
      </c>
      <c r="BA554" s="276">
        <v>9007</v>
      </c>
      <c r="BB554" s="276">
        <v>7890</v>
      </c>
      <c r="BC554" s="276">
        <v>6322</v>
      </c>
      <c r="BD554" s="276">
        <v>56309</v>
      </c>
      <c r="BE554" s="276">
        <v>45862</v>
      </c>
      <c r="BF554" s="276">
        <v>17359</v>
      </c>
      <c r="BG554" s="276">
        <v>12389</v>
      </c>
      <c r="BH554" s="276">
        <v>706</v>
      </c>
      <c r="BI554" s="276">
        <v>488</v>
      </c>
      <c r="BJ554" s="276">
        <v>249</v>
      </c>
      <c r="BK554" s="276">
        <v>121736</v>
      </c>
      <c r="BL554" s="276">
        <v>489</v>
      </c>
      <c r="BM554" s="276">
        <v>813</v>
      </c>
      <c r="BN554" s="276">
        <v>42</v>
      </c>
      <c r="BO554" s="276">
        <v>20318</v>
      </c>
      <c r="BP554" s="276">
        <v>484</v>
      </c>
      <c r="BQ554" s="276">
        <v>954</v>
      </c>
      <c r="BR554" s="276">
        <v>5559</v>
      </c>
      <c r="BS554" s="276">
        <v>2486476</v>
      </c>
      <c r="BT554" s="276">
        <v>447</v>
      </c>
      <c r="BU554" s="276">
        <v>763</v>
      </c>
      <c r="BV554" s="276">
        <v>4778</v>
      </c>
      <c r="BW554" s="276">
        <v>6591267</v>
      </c>
      <c r="BX554" s="276">
        <v>1380</v>
      </c>
      <c r="BY554" s="276">
        <v>2818</v>
      </c>
      <c r="BZ554" s="276">
        <v>804</v>
      </c>
      <c r="CA554" s="276">
        <v>1047918</v>
      </c>
      <c r="CB554" s="276">
        <v>1303</v>
      </c>
      <c r="CC554" s="276">
        <v>2894</v>
      </c>
      <c r="CD554" s="276">
        <v>36033</v>
      </c>
      <c r="CE554" s="276">
        <v>50210833</v>
      </c>
      <c r="CF554" s="276">
        <v>1393</v>
      </c>
      <c r="CG554" s="276">
        <v>2959</v>
      </c>
      <c r="CH554" s="276">
        <v>1952</v>
      </c>
      <c r="CI554" s="276">
        <v>7565586</v>
      </c>
      <c r="CJ554" s="276">
        <v>3876</v>
      </c>
      <c r="CK554" s="276">
        <v>8087</v>
      </c>
      <c r="CL554" s="276">
        <v>1255</v>
      </c>
      <c r="CM554" s="276">
        <v>5000571</v>
      </c>
      <c r="CN554" s="276">
        <v>3985</v>
      </c>
      <c r="CO554" s="276">
        <v>8883</v>
      </c>
      <c r="CP554" s="276">
        <v>1952</v>
      </c>
      <c r="CQ554" s="276">
        <v>11322524</v>
      </c>
      <c r="CR554" s="276">
        <v>5800</v>
      </c>
      <c r="CS554" s="276">
        <v>13636</v>
      </c>
      <c r="CT554" s="276">
        <v>1186</v>
      </c>
      <c r="CU554" s="276">
        <v>6741823</v>
      </c>
      <c r="CV554" s="276">
        <v>5685</v>
      </c>
      <c r="CW554" s="276">
        <v>14281</v>
      </c>
      <c r="CX554" s="276">
        <v>173</v>
      </c>
      <c r="CY554" s="276">
        <v>57936</v>
      </c>
      <c r="CZ554" s="276">
        <v>335</v>
      </c>
      <c r="DA554" s="276">
        <v>536</v>
      </c>
      <c r="DB554" s="276">
        <v>3732</v>
      </c>
      <c r="DC554" s="276">
        <v>140116</v>
      </c>
      <c r="DD554" s="276">
        <v>38</v>
      </c>
      <c r="DE554" s="276">
        <v>65</v>
      </c>
      <c r="DF554" s="276">
        <v>47</v>
      </c>
      <c r="DG554" s="276">
        <v>76276</v>
      </c>
      <c r="DH554" s="276">
        <v>1623</v>
      </c>
      <c r="DI554" s="276">
        <v>3238</v>
      </c>
      <c r="DJ554" s="276">
        <v>35</v>
      </c>
      <c r="DK554" s="276">
        <v>54</v>
      </c>
      <c r="DL554" s="252"/>
      <c r="DM554" s="252"/>
      <c r="DN554" s="252"/>
      <c r="DO554" s="252"/>
      <c r="DP554" s="252"/>
      <c r="DQ554" s="252"/>
      <c r="DR554" s="252"/>
      <c r="DS554" s="252"/>
      <c r="DT554" s="252"/>
      <c r="DU554" s="252"/>
      <c r="DV554" s="252"/>
      <c r="DW554" s="252"/>
      <c r="DX554" s="252"/>
      <c r="DY554" s="252"/>
      <c r="DZ554" s="252"/>
      <c r="EA554" s="252"/>
      <c r="EB554" s="177"/>
      <c r="EC554" s="167">
        <f t="shared" si="1106"/>
        <v>11</v>
      </c>
      <c r="ED554" s="174">
        <f t="shared" si="1107"/>
        <v>2019</v>
      </c>
      <c r="EE554" s="173">
        <f t="shared" si="1108"/>
        <v>43770</v>
      </c>
      <c r="EF554" s="150">
        <f t="shared" si="1109"/>
        <v>30</v>
      </c>
      <c r="EG554" s="178"/>
      <c r="EH554" s="179">
        <f>IFERROR(HLOOKUP(EH$1,$H$5:$FY$1802,MATCH($A554,$A$5:$A$1802,0),0)*HLOOKUP(EH$2,$H$5:$FY$1802,MATCH($A554,$A$5:$A$1802,0),0),$H$2)</f>
        <v>58572</v>
      </c>
      <c r="EI554" s="179">
        <f>IFERROR(HLOOKUP(EI$1,$H$5:$FY$1802,MATCH($A554,$A$5:$A$1802,0),0)*HLOOKUP(EI$2,$H$5:$FY$1802,MATCH($A554,$A$5:$A$1802,0),0),$H$2)</f>
        <v>878580</v>
      </c>
      <c r="EJ554" s="179">
        <f>IFERROR(HLOOKUP(EJ$1,$H$5:$FY$1802,MATCH($A554,$A$5:$A$1802,0),0)*HLOOKUP(EJ$2,$H$5:$FY$1802,MATCH($A554,$A$5:$A$1802,0),0),$H$2)</f>
        <v>2635740</v>
      </c>
      <c r="EK554" s="179">
        <f>IFERROR(HLOOKUP(EK$1,$H$5:$FY$1802,MATCH($A554,$A$5:$A$1802,0),0)*HLOOKUP(EK$2,$H$5:$FY$1802,MATCH($A554,$A$5:$A$1802,0),0),$H$2)</f>
        <v>7438644</v>
      </c>
      <c r="EL554" s="179">
        <f>IFERROR(HLOOKUP(EL$1,$H$5:$FY$1802,MATCH($A554,$A$5:$A$1802,0),0)*HLOOKUP(EL$2,$H$5:$FY$1802,MATCH($A554,$A$5:$A$1802,0),0),$H$2)</f>
        <v>4481100</v>
      </c>
      <c r="EM554" s="179">
        <f>IFERROR(HLOOKUP(EM$1,$H$5:$FY$1802,MATCH($A554,$A$5:$A$1802,0),0)*HLOOKUP(EM$2,$H$5:$FY$1802,MATCH($A554,$A$5:$A$1802,0),0),$H$2)</f>
        <v>4121719</v>
      </c>
      <c r="EN554" s="179">
        <f>IFERROR(HLOOKUP(EN$1,$H$5:$FY$1802,MATCH($A554,$A$5:$A$1802,0),0)*HLOOKUP(EN$2,$H$5:$FY$1802,MATCH($A554,$A$5:$A$1802,0),0),$H$2)</f>
        <v>122348100</v>
      </c>
      <c r="EO554" s="179">
        <f>IFERROR(HLOOKUP(EO$1,$H$5:$FY$1802,MATCH($A554,$A$5:$A$1802,0),0)*HLOOKUP(EO$2,$H$5:$FY$1802,MATCH($A554,$A$5:$A$1802,0),0),$H$2)</f>
        <v>93246698</v>
      </c>
      <c r="EP554" s="179">
        <f>IFERROR(HLOOKUP(EP$1,$H$5:$FY$1802,MATCH($A554,$A$5:$A$1802,0),0)*HLOOKUP(EP$2,$H$5:$FY$1802,MATCH($A554,$A$5:$A$1802,0),0),$H$2)</f>
        <v>4032400</v>
      </c>
      <c r="EQ554" s="179">
        <f>IFERROR(HLOOKUP(EQ$1,$H$5:$FY$1802,MATCH($A554,$A$5:$A$1802,0),0)*HLOOKUP(EQ$2,$H$5:$FY$1802,MATCH($A554,$A$5:$A$1802,0),0),$H$2)</f>
        <v>202437</v>
      </c>
      <c r="ER554" s="179">
        <f>IFERROR(HLOOKUP(ER$1,$H$5:$FY$1802,MATCH($A554,$A$5:$A$1802,0),0)*HLOOKUP(ER$2,$H$5:$FY$1802,MATCH($A554,$A$5:$A$1802,0),0),$H$2)</f>
        <v>40068</v>
      </c>
      <c r="ES554" s="179">
        <f>IFERROR(HLOOKUP(ES$1,$H$5:$FY$1802,MATCH($A554,$A$5:$A$1802,0),0)*HLOOKUP(ES$2,$H$5:$FY$1802,MATCH($A554,$A$5:$A$1802,0),0),$H$2)</f>
        <v>4241517</v>
      </c>
      <c r="ET554" s="179">
        <f>IFERROR(HLOOKUP(ET$1,$H$5:$FY$1802,MATCH($A554,$A$5:$A$1802,0),0)*HLOOKUP(ET$2,$H$5:$FY$1802,MATCH($A554,$A$5:$A$1802,0),0),$H$2)</f>
        <v>13464404</v>
      </c>
      <c r="EU554" s="179">
        <f>IFERROR(HLOOKUP(EU$1,$H$5:$FY$1802,MATCH($A554,$A$5:$A$1802,0),0)*HLOOKUP(EU$2,$H$5:$FY$1802,MATCH($A554,$A$5:$A$1802,0),0),$H$2)</f>
        <v>2326776</v>
      </c>
      <c r="EV554" s="179">
        <f>IFERROR(HLOOKUP(EV$1,$H$5:$FY$1802,MATCH($A554,$A$5:$A$1802,0),0)*HLOOKUP(EV$2,$H$5:$FY$1802,MATCH($A554,$A$5:$A$1802,0),0),$H$2)</f>
        <v>106621647</v>
      </c>
      <c r="EW554" s="179">
        <f>IFERROR(HLOOKUP(EW$1,$H$5:$FY$1802,MATCH($A554,$A$5:$A$1802,0),0)*HLOOKUP(EW$2,$H$5:$FY$1802,MATCH($A554,$A$5:$A$1802,0),0),$H$2)</f>
        <v>15785824</v>
      </c>
      <c r="EX554" s="179">
        <f>IFERROR(HLOOKUP(EX$1,$H$5:$FY$1802,MATCH($A554,$A$5:$A$1802,0),0)*HLOOKUP(EX$2,$H$5:$FY$1802,MATCH($A554,$A$5:$A$1802,0),0),$H$2)</f>
        <v>11148165</v>
      </c>
      <c r="EY554" s="179">
        <f>IFERROR(HLOOKUP(EY$1,$H$5:$FY$1802,MATCH($A554,$A$5:$A$1802,0),0)*HLOOKUP(EY$2,$H$5:$FY$1802,MATCH($A554,$A$5:$A$1802,0),0),$H$2)</f>
        <v>26617472</v>
      </c>
      <c r="EZ554" s="179">
        <f>IFERROR(HLOOKUP(EZ$1,$H$5:$FY$1802,MATCH($A554,$A$5:$A$1802,0),0)*HLOOKUP(EZ$2,$H$5:$FY$1802,MATCH($A554,$A$5:$A$1802,0),0),$H$2)</f>
        <v>16937266</v>
      </c>
      <c r="FA554" s="179">
        <f>IFERROR(HLOOKUP(FA$1,$H$5:$FY$1802,MATCH($A554,$A$5:$A$1802,0),0)*HLOOKUP(FA$2,$H$5:$FY$1802,MATCH($A554,$A$5:$A$1802,0),0),$H$2)</f>
        <v>152186</v>
      </c>
      <c r="FB554" s="179">
        <f>IFERROR(HLOOKUP(FB$1,$H$5:$FY$1802,MATCH($A554,$A$5:$A$1802,0),0)*HLOOKUP(FB$2,$H$5:$FY$1802,MATCH($A554,$A$5:$A$1802,0),0),$H$2)</f>
        <v>92728</v>
      </c>
      <c r="FC554" s="179">
        <f>IFERROR(HLOOKUP(FC$1,$H$5:$FY$1802,MATCH($A554,$A$5:$A$1802,0),0)*HLOOKUP(FC$2,$H$5:$FY$1802,MATCH($A554,$A$5:$A$1802,0),0),$H$2)</f>
        <v>242580</v>
      </c>
      <c r="FD554" s="179">
        <f>IFERROR(HLOOKUP(FD$1,$H$5:$FY$1802,MATCH($A554,$A$5:$A$1802,0),0)*HLOOKUP(FD$2,$H$5:$FY$1802,MATCH($A554,$A$5:$A$1802,0),0),$H$2)</f>
        <v>0</v>
      </c>
      <c r="FE554" s="179">
        <f>IFERROR(HLOOKUP(FE$1,$H$5:$FY$1802,MATCH($A554,$A$5:$A$1802,0),0)*HLOOKUP(FE$2,$H$5:$FY$1802,MATCH($A554,$A$5:$A$1802,0),0),$H$2)</f>
        <v>0</v>
      </c>
      <c r="FF554" s="179">
        <f>IFERROR(HLOOKUP(FF$1,$H$5:$FY$1802,MATCH($A554,$A$5:$A$1802,0),0)*HLOOKUP(FF$2,$H$5:$FY$1802,MATCH($A554,$A$5:$A$1802,0),0),$H$2)</f>
        <v>0</v>
      </c>
      <c r="FG554" s="179">
        <f>IFERROR(HLOOKUP(FG$1,$H$5:$FY$1802,MATCH($A554,$A$5:$A$1802,0),0)*HLOOKUP(FG$2,$H$5:$FY$1802,MATCH($A554,$A$5:$A$1802,0),0),$H$2)</f>
        <v>0</v>
      </c>
      <c r="FH554" s="151"/>
      <c r="FI554" s="407">
        <f t="shared" si="1110"/>
        <v>1.9418803418803419</v>
      </c>
      <c r="FJ554" s="407">
        <f t="shared" si="1110"/>
        <v>1.5396581196581196</v>
      </c>
      <c r="FK554" s="407">
        <f t="shared" si="1111"/>
        <v>1.8817076079179584</v>
      </c>
      <c r="FL554" s="407">
        <f t="shared" si="1112"/>
        <v>1.5077510135940855</v>
      </c>
      <c r="FM554" s="407">
        <f t="shared" si="1113"/>
        <v>1.3530938363570828</v>
      </c>
      <c r="FN554" s="407">
        <f t="shared" si="1114"/>
        <v>1.1020545476390724</v>
      </c>
      <c r="FO554" s="407">
        <f t="shared" si="1115"/>
        <v>1.5524056519406189</v>
      </c>
      <c r="FP554" s="407">
        <f t="shared" si="1116"/>
        <v>1.1079413342872473</v>
      </c>
      <c r="FQ554" s="407">
        <f t="shared" si="1117"/>
        <v>1.6611764705882353</v>
      </c>
      <c r="FR554" s="407">
        <f t="shared" si="1118"/>
        <v>1.148235294117647</v>
      </c>
      <c r="FS554" s="408"/>
    </row>
    <row r="555" spans="1:175" ht="10.35" customHeight="1" x14ac:dyDescent="0.2">
      <c r="A555" s="80" t="str">
        <f t="shared" si="1105"/>
        <v>2019-20DECEMBERRX9</v>
      </c>
      <c r="B555" s="169" t="str">
        <f t="shared" si="1119"/>
        <v>2019-20</v>
      </c>
      <c r="C555" s="77" t="s">
        <v>835</v>
      </c>
      <c r="D555" s="169" t="str">
        <f>INDEX($FV$16:$FW$26,MATCH($F555,$FV$16:$FV$26,0),2)</f>
        <v>Y60</v>
      </c>
      <c r="E555" s="169" t="str">
        <f>VLOOKUP($D555,$FW$8:$FX$14,2,0)</f>
        <v>Midlands</v>
      </c>
      <c r="F555" s="269" t="s">
        <v>845</v>
      </c>
      <c r="G555" s="269" t="s">
        <v>871</v>
      </c>
      <c r="H555" s="270">
        <v>105644</v>
      </c>
      <c r="I555" s="270">
        <v>82795</v>
      </c>
      <c r="J555" s="270">
        <v>352363</v>
      </c>
      <c r="K555" s="270">
        <v>4</v>
      </c>
      <c r="L555" s="270">
        <v>2</v>
      </c>
      <c r="M555" s="270">
        <v>4</v>
      </c>
      <c r="N555" s="270">
        <v>19</v>
      </c>
      <c r="O555" s="270">
        <v>59</v>
      </c>
      <c r="P555" s="270">
        <v>0</v>
      </c>
      <c r="Q555" s="270">
        <v>586</v>
      </c>
      <c r="R555" s="270">
        <v>2191</v>
      </c>
      <c r="S555" s="270">
        <v>0</v>
      </c>
      <c r="T555" s="270">
        <v>71457</v>
      </c>
      <c r="U555" s="270">
        <v>8507</v>
      </c>
      <c r="V555" s="270">
        <v>5837</v>
      </c>
      <c r="W555" s="270">
        <v>42979</v>
      </c>
      <c r="X555" s="270">
        <v>9005</v>
      </c>
      <c r="Y555" s="270">
        <v>1134</v>
      </c>
      <c r="Z555" s="270">
        <v>4166505</v>
      </c>
      <c r="AA555" s="270">
        <v>490</v>
      </c>
      <c r="AB555" s="270">
        <v>875</v>
      </c>
      <c r="AC555" s="270">
        <v>5797688</v>
      </c>
      <c r="AD555" s="270">
        <v>993</v>
      </c>
      <c r="AE555" s="270">
        <v>2193</v>
      </c>
      <c r="AF555" s="270">
        <v>107585218</v>
      </c>
      <c r="AG555" s="270">
        <v>2503</v>
      </c>
      <c r="AH555" s="270">
        <v>5239</v>
      </c>
      <c r="AI555" s="270">
        <v>68715348</v>
      </c>
      <c r="AJ555" s="270">
        <v>7631</v>
      </c>
      <c r="AK555" s="270">
        <v>18880</v>
      </c>
      <c r="AL555" s="270">
        <v>7356207</v>
      </c>
      <c r="AM555" s="270">
        <v>6487</v>
      </c>
      <c r="AN555" s="270">
        <v>14690</v>
      </c>
      <c r="AO555" s="270">
        <v>6915</v>
      </c>
      <c r="AP555" s="270">
        <v>2035</v>
      </c>
      <c r="AQ555" s="270">
        <v>865</v>
      </c>
      <c r="AR555" s="270">
        <v>30</v>
      </c>
      <c r="AS555" s="270">
        <v>3108</v>
      </c>
      <c r="AT555" s="270">
        <v>907</v>
      </c>
      <c r="AU555" s="270">
        <v>54</v>
      </c>
      <c r="AV555" s="270">
        <v>42417</v>
      </c>
      <c r="AW555" s="270">
        <v>3319</v>
      </c>
      <c r="AX555" s="270">
        <v>18806</v>
      </c>
      <c r="AY555" s="270">
        <v>64542</v>
      </c>
      <c r="AZ555" s="270">
        <v>15272</v>
      </c>
      <c r="BA555" s="270">
        <v>11784</v>
      </c>
      <c r="BB555" s="270">
        <v>10770</v>
      </c>
      <c r="BC555" s="270">
        <v>8339</v>
      </c>
      <c r="BD555" s="270">
        <v>57737</v>
      </c>
      <c r="BE555" s="270">
        <v>45288</v>
      </c>
      <c r="BF555" s="270">
        <v>13373</v>
      </c>
      <c r="BG555" s="270">
        <v>9837</v>
      </c>
      <c r="BH555" s="270">
        <v>1499</v>
      </c>
      <c r="BI555" s="270">
        <v>1093</v>
      </c>
      <c r="BJ555" s="270">
        <v>0</v>
      </c>
      <c r="BK555" s="270">
        <v>0</v>
      </c>
      <c r="BL555" s="270">
        <v>0</v>
      </c>
      <c r="BM555" s="270">
        <v>0</v>
      </c>
      <c r="BN555" s="270">
        <v>23</v>
      </c>
      <c r="BO555" s="270">
        <v>13566</v>
      </c>
      <c r="BP555" s="270">
        <v>590</v>
      </c>
      <c r="BQ555" s="270">
        <v>1435</v>
      </c>
      <c r="BR555" s="270">
        <v>8484</v>
      </c>
      <c r="BS555" s="270">
        <v>4152939</v>
      </c>
      <c r="BT555" s="270">
        <v>490</v>
      </c>
      <c r="BU555" s="270">
        <v>875</v>
      </c>
      <c r="BV555" s="270">
        <v>471</v>
      </c>
      <c r="BW555" s="270">
        <v>1259961</v>
      </c>
      <c r="BX555" s="270">
        <v>2675</v>
      </c>
      <c r="BY555" s="270">
        <v>5374</v>
      </c>
      <c r="BZ555" s="270">
        <v>830</v>
      </c>
      <c r="CA555" s="270">
        <v>1819003</v>
      </c>
      <c r="CB555" s="270">
        <v>2192</v>
      </c>
      <c r="CC555" s="270">
        <v>4840</v>
      </c>
      <c r="CD555" s="270">
        <v>41678</v>
      </c>
      <c r="CE555" s="270">
        <v>104506254</v>
      </c>
      <c r="CF555" s="270">
        <v>2507</v>
      </c>
      <c r="CG555" s="270">
        <v>5239</v>
      </c>
      <c r="CH555" s="270">
        <v>3</v>
      </c>
      <c r="CI555" s="270">
        <v>3574</v>
      </c>
      <c r="CJ555" s="270">
        <v>1191</v>
      </c>
      <c r="CK555" s="270">
        <v>2551</v>
      </c>
      <c r="CL555" s="270">
        <v>368</v>
      </c>
      <c r="CM555" s="270">
        <v>2676745</v>
      </c>
      <c r="CN555" s="270">
        <v>7274</v>
      </c>
      <c r="CO555" s="270">
        <v>17236</v>
      </c>
      <c r="CP555" s="270">
        <v>1804</v>
      </c>
      <c r="CQ555" s="270">
        <v>11058280</v>
      </c>
      <c r="CR555" s="270">
        <v>6130</v>
      </c>
      <c r="CS555" s="270">
        <v>13189</v>
      </c>
      <c r="CT555" s="270">
        <v>162</v>
      </c>
      <c r="CU555" s="270">
        <v>1435821</v>
      </c>
      <c r="CV555" s="270">
        <v>8863</v>
      </c>
      <c r="CW555" s="270">
        <v>18969</v>
      </c>
      <c r="CX555" s="270">
        <v>396</v>
      </c>
      <c r="CY555" s="270">
        <v>112914</v>
      </c>
      <c r="CZ555" s="270">
        <v>285</v>
      </c>
      <c r="DA555" s="270">
        <v>480</v>
      </c>
      <c r="DB555" s="270">
        <v>4371</v>
      </c>
      <c r="DC555" s="270">
        <v>179458</v>
      </c>
      <c r="DD555" s="270">
        <v>41</v>
      </c>
      <c r="DE555" s="270">
        <v>77</v>
      </c>
      <c r="DF555" s="270">
        <v>27</v>
      </c>
      <c r="DG555" s="270">
        <v>82490</v>
      </c>
      <c r="DH555" s="270">
        <v>3055</v>
      </c>
      <c r="DI555" s="270">
        <v>5053</v>
      </c>
      <c r="DJ555" s="270">
        <v>19</v>
      </c>
      <c r="DK555" s="270">
        <v>0</v>
      </c>
      <c r="DL555" s="249"/>
      <c r="DM555" s="249"/>
      <c r="DN555" s="249"/>
      <c r="DO555" s="249"/>
      <c r="DP555" s="249"/>
      <c r="DQ555" s="249"/>
      <c r="DR555" s="249"/>
      <c r="DS555" s="249"/>
      <c r="DT555" s="249"/>
      <c r="DU555" s="249"/>
      <c r="DV555" s="249"/>
      <c r="DW555" s="249"/>
      <c r="DX555" s="249"/>
      <c r="DY555" s="249"/>
      <c r="DZ555" s="249"/>
      <c r="EA555" s="249"/>
      <c r="EB555" s="155"/>
      <c r="EC555" s="170">
        <f t="shared" si="1106"/>
        <v>12</v>
      </c>
      <c r="ED555" s="74">
        <f t="shared" si="1107"/>
        <v>2019</v>
      </c>
      <c r="EE555" s="165">
        <f t="shared" si="1108"/>
        <v>43800</v>
      </c>
      <c r="EF555" s="157">
        <f t="shared" si="1109"/>
        <v>31</v>
      </c>
      <c r="EG555" s="156"/>
      <c r="EH555" s="171">
        <f>IFERROR(HLOOKUP(EH$1,$H$5:$FY$1802,MATCH($A555,$A$5:$A$1802,0),0)*HLOOKUP(EH$2,$H$5:$FY$1802,MATCH($A555,$A$5:$A$1802,0),0),$H$2)</f>
        <v>165590</v>
      </c>
      <c r="EI555" s="171">
        <f>IFERROR(HLOOKUP(EI$1,$H$5:$FY$1802,MATCH($A555,$A$5:$A$1802,0),0)*HLOOKUP(EI$2,$H$5:$FY$1802,MATCH($A555,$A$5:$A$1802,0),0),$H$2)</f>
        <v>331180</v>
      </c>
      <c r="EJ555" s="171">
        <f>IFERROR(HLOOKUP(EJ$1,$H$5:$FY$1802,MATCH($A555,$A$5:$A$1802,0),0)*HLOOKUP(EJ$2,$H$5:$FY$1802,MATCH($A555,$A$5:$A$1802,0),0),$H$2)</f>
        <v>1573105</v>
      </c>
      <c r="EK555" s="171">
        <f>IFERROR(HLOOKUP(EK$1,$H$5:$FY$1802,MATCH($A555,$A$5:$A$1802,0),0)*HLOOKUP(EK$2,$H$5:$FY$1802,MATCH($A555,$A$5:$A$1802,0),0),$H$2)</f>
        <v>4884905</v>
      </c>
      <c r="EL555" s="171">
        <f>IFERROR(HLOOKUP(EL$1,$H$5:$FY$1802,MATCH($A555,$A$5:$A$1802,0),0)*HLOOKUP(EL$2,$H$5:$FY$1802,MATCH($A555,$A$5:$A$1802,0),0),$H$2)</f>
        <v>7443625</v>
      </c>
      <c r="EM555" s="171">
        <f>IFERROR(HLOOKUP(EM$1,$H$5:$FY$1802,MATCH($A555,$A$5:$A$1802,0),0)*HLOOKUP(EM$2,$H$5:$FY$1802,MATCH($A555,$A$5:$A$1802,0),0),$H$2)</f>
        <v>12800541</v>
      </c>
      <c r="EN555" s="171">
        <f>IFERROR(HLOOKUP(EN$1,$H$5:$FY$1802,MATCH($A555,$A$5:$A$1802,0),0)*HLOOKUP(EN$2,$H$5:$FY$1802,MATCH($A555,$A$5:$A$1802,0),0),$H$2)</f>
        <v>225166981</v>
      </c>
      <c r="EO555" s="171">
        <f>IFERROR(HLOOKUP(EO$1,$H$5:$FY$1802,MATCH($A555,$A$5:$A$1802,0),0)*HLOOKUP(EO$2,$H$5:$FY$1802,MATCH($A555,$A$5:$A$1802,0),0),$H$2)</f>
        <v>170014400</v>
      </c>
      <c r="EP555" s="171">
        <f>IFERROR(HLOOKUP(EP$1,$H$5:$FY$1802,MATCH($A555,$A$5:$A$1802,0),0)*HLOOKUP(EP$2,$H$5:$FY$1802,MATCH($A555,$A$5:$A$1802,0),0),$H$2)</f>
        <v>16658460</v>
      </c>
      <c r="EQ555" s="171">
        <f>IFERROR(HLOOKUP(EQ$1,$H$5:$FY$1802,MATCH($A555,$A$5:$A$1802,0),0)*HLOOKUP(EQ$2,$H$5:$FY$1802,MATCH($A555,$A$5:$A$1802,0),0),$H$2)</f>
        <v>0</v>
      </c>
      <c r="ER555" s="171">
        <f>IFERROR(HLOOKUP(ER$1,$H$5:$FY$1802,MATCH($A555,$A$5:$A$1802,0),0)*HLOOKUP(ER$2,$H$5:$FY$1802,MATCH($A555,$A$5:$A$1802,0),0),$H$2)</f>
        <v>33005</v>
      </c>
      <c r="ES555" s="171">
        <f>IFERROR(HLOOKUP(ES$1,$H$5:$FY$1802,MATCH($A555,$A$5:$A$1802,0),0)*HLOOKUP(ES$2,$H$5:$FY$1802,MATCH($A555,$A$5:$A$1802,0),0),$H$2)</f>
        <v>7423500</v>
      </c>
      <c r="ET555" s="171">
        <f>IFERROR(HLOOKUP(ET$1,$H$5:$FY$1802,MATCH($A555,$A$5:$A$1802,0),0)*HLOOKUP(ET$2,$H$5:$FY$1802,MATCH($A555,$A$5:$A$1802,0),0),$H$2)</f>
        <v>2531154</v>
      </c>
      <c r="EU555" s="171">
        <f>IFERROR(HLOOKUP(EU$1,$H$5:$FY$1802,MATCH($A555,$A$5:$A$1802,0),0)*HLOOKUP(EU$2,$H$5:$FY$1802,MATCH($A555,$A$5:$A$1802,0),0),$H$2)</f>
        <v>4017200</v>
      </c>
      <c r="EV555" s="171">
        <f>IFERROR(HLOOKUP(EV$1,$H$5:$FY$1802,MATCH($A555,$A$5:$A$1802,0),0)*HLOOKUP(EV$2,$H$5:$FY$1802,MATCH($A555,$A$5:$A$1802,0),0),$H$2)</f>
        <v>218351042</v>
      </c>
      <c r="EW555" s="171">
        <f>IFERROR(HLOOKUP(EW$1,$H$5:$FY$1802,MATCH($A555,$A$5:$A$1802,0),0)*HLOOKUP(EW$2,$H$5:$FY$1802,MATCH($A555,$A$5:$A$1802,0),0),$H$2)</f>
        <v>7653</v>
      </c>
      <c r="EX555" s="171">
        <f>IFERROR(HLOOKUP(EX$1,$H$5:$FY$1802,MATCH($A555,$A$5:$A$1802,0),0)*HLOOKUP(EX$2,$H$5:$FY$1802,MATCH($A555,$A$5:$A$1802,0),0),$H$2)</f>
        <v>6342848</v>
      </c>
      <c r="EY555" s="171">
        <f>IFERROR(HLOOKUP(EY$1,$H$5:$FY$1802,MATCH($A555,$A$5:$A$1802,0),0)*HLOOKUP(EY$2,$H$5:$FY$1802,MATCH($A555,$A$5:$A$1802,0),0),$H$2)</f>
        <v>23792956</v>
      </c>
      <c r="EZ555" s="171">
        <f>IFERROR(HLOOKUP(EZ$1,$H$5:$FY$1802,MATCH($A555,$A$5:$A$1802,0),0)*HLOOKUP(EZ$2,$H$5:$FY$1802,MATCH($A555,$A$5:$A$1802,0),0),$H$2)</f>
        <v>3072978</v>
      </c>
      <c r="FA555" s="171">
        <f>IFERROR(HLOOKUP(FA$1,$H$5:$FY$1802,MATCH($A555,$A$5:$A$1802,0),0)*HLOOKUP(FA$2,$H$5:$FY$1802,MATCH($A555,$A$5:$A$1802,0),0),$H$2)</f>
        <v>136431</v>
      </c>
      <c r="FB555" s="171">
        <f>IFERROR(HLOOKUP(FB$1,$H$5:$FY$1802,MATCH($A555,$A$5:$A$1802,0),0)*HLOOKUP(FB$2,$H$5:$FY$1802,MATCH($A555,$A$5:$A$1802,0),0),$H$2)</f>
        <v>190080</v>
      </c>
      <c r="FC555" s="171">
        <f>IFERROR(HLOOKUP(FC$1,$H$5:$FY$1802,MATCH($A555,$A$5:$A$1802,0),0)*HLOOKUP(FC$2,$H$5:$FY$1802,MATCH($A555,$A$5:$A$1802,0),0),$H$2)</f>
        <v>336567</v>
      </c>
      <c r="FD555" s="171">
        <f>IFERROR(HLOOKUP(FD$1,$H$5:$FY$1802,MATCH($A555,$A$5:$A$1802,0),0)*HLOOKUP(FD$2,$H$5:$FY$1802,MATCH($A555,$A$5:$A$1802,0),0),$H$2)</f>
        <v>0</v>
      </c>
      <c r="FE555" s="171">
        <f>IFERROR(HLOOKUP(FE$1,$H$5:$FY$1802,MATCH($A555,$A$5:$A$1802,0),0)*HLOOKUP(FE$2,$H$5:$FY$1802,MATCH($A555,$A$5:$A$1802,0),0),$H$2)</f>
        <v>0</v>
      </c>
      <c r="FF555" s="171">
        <f>IFERROR(HLOOKUP(FF$1,$H$5:$FY$1802,MATCH($A555,$A$5:$A$1802,0),0)*HLOOKUP(FF$2,$H$5:$FY$1802,MATCH($A555,$A$5:$A$1802,0),0),$H$2)</f>
        <v>0</v>
      </c>
      <c r="FG555" s="171">
        <f>IFERROR(HLOOKUP(FG$1,$H$5:$FY$1802,MATCH($A555,$A$5:$A$1802,0),0)*HLOOKUP(FG$2,$H$5:$FY$1802,MATCH($A555,$A$5:$A$1802,0),0),$H$2)</f>
        <v>0</v>
      </c>
      <c r="FH555" s="152"/>
      <c r="FI555" s="405">
        <f t="shared" si="1110"/>
        <v>1.7952274597390385</v>
      </c>
      <c r="FJ555" s="405">
        <f t="shared" si="1110"/>
        <v>1.3852121782061833</v>
      </c>
      <c r="FK555" s="405">
        <f t="shared" si="1111"/>
        <v>1.8451259208497517</v>
      </c>
      <c r="FL555" s="405">
        <f t="shared" si="1112"/>
        <v>1.4286448518074353</v>
      </c>
      <c r="FM555" s="405">
        <f t="shared" si="1113"/>
        <v>1.3433769980688244</v>
      </c>
      <c r="FN555" s="405">
        <f t="shared" si="1114"/>
        <v>1.0537239116777961</v>
      </c>
      <c r="FO555" s="405">
        <f t="shared" si="1115"/>
        <v>1.4850638534147695</v>
      </c>
      <c r="FP555" s="405">
        <f t="shared" si="1116"/>
        <v>1.0923931149361465</v>
      </c>
      <c r="FQ555" s="405">
        <f t="shared" si="1117"/>
        <v>1.3218694885361553</v>
      </c>
      <c r="FR555" s="405">
        <f t="shared" si="1118"/>
        <v>0.96384479717813054</v>
      </c>
      <c r="FS555" s="65"/>
    </row>
    <row r="556" spans="1:175" ht="10.35" customHeight="1" x14ac:dyDescent="0.2">
      <c r="A556" s="74" t="str">
        <f t="shared" si="1105"/>
        <v>2019-20DECEMBERRYC</v>
      </c>
      <c r="B556" s="163" t="str">
        <f t="shared" si="1119"/>
        <v>2019-20</v>
      </c>
      <c r="C556" s="26" t="s">
        <v>835</v>
      </c>
      <c r="D556" s="163" t="str">
        <f>INDEX($FV$16:$FW$26,MATCH($F556,$FV$16:$FV$26,0),2)</f>
        <v>Y61</v>
      </c>
      <c r="E556" s="163" t="str">
        <f>VLOOKUP($D556,$FW$8:$FX$14,2,0)</f>
        <v>East of England</v>
      </c>
      <c r="F556" s="271" t="s">
        <v>849</v>
      </c>
      <c r="G556" s="271" t="s">
        <v>872</v>
      </c>
      <c r="H556" s="272">
        <v>119913</v>
      </c>
      <c r="I556" s="272">
        <v>79026</v>
      </c>
      <c r="J556" s="272">
        <v>579520</v>
      </c>
      <c r="K556" s="272">
        <v>7</v>
      </c>
      <c r="L556" s="272">
        <v>1</v>
      </c>
      <c r="M556" s="272">
        <v>17</v>
      </c>
      <c r="N556" s="272">
        <v>45</v>
      </c>
      <c r="O556" s="272">
        <v>103</v>
      </c>
      <c r="P556" s="272">
        <v>0</v>
      </c>
      <c r="Q556" s="272">
        <v>580</v>
      </c>
      <c r="R556" s="272">
        <v>15</v>
      </c>
      <c r="S556" s="272">
        <v>4360</v>
      </c>
      <c r="T556" s="272">
        <v>79930</v>
      </c>
      <c r="U556" s="272">
        <v>8520</v>
      </c>
      <c r="V556" s="272">
        <v>5584</v>
      </c>
      <c r="W556" s="272">
        <v>47950</v>
      </c>
      <c r="X556" s="272">
        <v>9953</v>
      </c>
      <c r="Y556" s="272">
        <v>793</v>
      </c>
      <c r="Z556" s="272">
        <v>4230464</v>
      </c>
      <c r="AA556" s="272">
        <v>497</v>
      </c>
      <c r="AB556" s="272">
        <v>919</v>
      </c>
      <c r="AC556" s="272">
        <v>4000772</v>
      </c>
      <c r="AD556" s="272">
        <v>716</v>
      </c>
      <c r="AE556" s="272">
        <v>1301</v>
      </c>
      <c r="AF556" s="272">
        <v>91988668</v>
      </c>
      <c r="AG556" s="272">
        <v>1918</v>
      </c>
      <c r="AH556" s="272">
        <v>4006</v>
      </c>
      <c r="AI556" s="272">
        <v>63641718</v>
      </c>
      <c r="AJ556" s="272">
        <v>6394</v>
      </c>
      <c r="AK556" s="272">
        <v>16943</v>
      </c>
      <c r="AL556" s="272">
        <v>4959670</v>
      </c>
      <c r="AM556" s="272">
        <v>6254</v>
      </c>
      <c r="AN556" s="272">
        <v>16989</v>
      </c>
      <c r="AO556" s="272">
        <v>6242</v>
      </c>
      <c r="AP556" s="272">
        <v>105</v>
      </c>
      <c r="AQ556" s="272">
        <v>4353</v>
      </c>
      <c r="AR556" s="272">
        <v>1024</v>
      </c>
      <c r="AS556" s="272">
        <v>55</v>
      </c>
      <c r="AT556" s="272">
        <v>1729</v>
      </c>
      <c r="AU556" s="272">
        <v>839</v>
      </c>
      <c r="AV556" s="272">
        <v>44486</v>
      </c>
      <c r="AW556" s="272">
        <v>2616</v>
      </c>
      <c r="AX556" s="272">
        <v>26586</v>
      </c>
      <c r="AY556" s="272">
        <v>73688</v>
      </c>
      <c r="AZ556" s="272">
        <v>19479</v>
      </c>
      <c r="BA556" s="272">
        <v>13522</v>
      </c>
      <c r="BB556" s="272">
        <v>12587</v>
      </c>
      <c r="BC556" s="272">
        <v>8903</v>
      </c>
      <c r="BD556" s="272">
        <v>76658</v>
      </c>
      <c r="BE556" s="272">
        <v>53423</v>
      </c>
      <c r="BF556" s="272">
        <v>20401</v>
      </c>
      <c r="BG556" s="272">
        <v>11326</v>
      </c>
      <c r="BH556" s="272">
        <v>1380</v>
      </c>
      <c r="BI556" s="272">
        <v>862</v>
      </c>
      <c r="BJ556" s="272">
        <v>27</v>
      </c>
      <c r="BK556" s="272">
        <v>18818</v>
      </c>
      <c r="BL556" s="272">
        <v>697</v>
      </c>
      <c r="BM556" s="272">
        <v>1184</v>
      </c>
      <c r="BN556" s="272">
        <v>0</v>
      </c>
      <c r="BO556" s="272">
        <v>0</v>
      </c>
      <c r="BP556" s="272">
        <v>0</v>
      </c>
      <c r="BQ556" s="272">
        <v>0</v>
      </c>
      <c r="BR556" s="272">
        <v>8493</v>
      </c>
      <c r="BS556" s="272">
        <v>4211646</v>
      </c>
      <c r="BT556" s="272">
        <v>496</v>
      </c>
      <c r="BU556" s="272">
        <v>919</v>
      </c>
      <c r="BV556" s="272">
        <v>2408</v>
      </c>
      <c r="BW556" s="272">
        <v>5057511</v>
      </c>
      <c r="BX556" s="272">
        <v>2100</v>
      </c>
      <c r="BY556" s="272">
        <v>4123</v>
      </c>
      <c r="BZ556" s="272">
        <v>596</v>
      </c>
      <c r="CA556" s="272">
        <v>1098254</v>
      </c>
      <c r="CB556" s="272">
        <v>1843</v>
      </c>
      <c r="CC556" s="272">
        <v>4030</v>
      </c>
      <c r="CD556" s="272">
        <v>44946</v>
      </c>
      <c r="CE556" s="272">
        <v>85832903</v>
      </c>
      <c r="CF556" s="272">
        <v>1910</v>
      </c>
      <c r="CG556" s="272">
        <v>4001</v>
      </c>
      <c r="CH556" s="272">
        <v>369</v>
      </c>
      <c r="CI556" s="272">
        <v>3445251</v>
      </c>
      <c r="CJ556" s="272">
        <v>9337</v>
      </c>
      <c r="CK556" s="272">
        <v>24690</v>
      </c>
      <c r="CL556" s="272">
        <v>134</v>
      </c>
      <c r="CM556" s="272">
        <v>1296334</v>
      </c>
      <c r="CN556" s="272">
        <v>9674</v>
      </c>
      <c r="CO556" s="272">
        <v>21133</v>
      </c>
      <c r="CP556" s="272">
        <v>1462</v>
      </c>
      <c r="CQ556" s="272">
        <v>15435368</v>
      </c>
      <c r="CR556" s="272">
        <v>10558</v>
      </c>
      <c r="CS556" s="272">
        <v>25739</v>
      </c>
      <c r="CT556" s="272">
        <v>132</v>
      </c>
      <c r="CU556" s="272">
        <v>1198088</v>
      </c>
      <c r="CV556" s="272">
        <v>9076</v>
      </c>
      <c r="CW556" s="272">
        <v>23623</v>
      </c>
      <c r="CX556" s="272">
        <v>668</v>
      </c>
      <c r="CY556" s="272">
        <v>192419</v>
      </c>
      <c r="CZ556" s="272">
        <v>288</v>
      </c>
      <c r="DA556" s="272">
        <v>480</v>
      </c>
      <c r="DB556" s="272">
        <v>7739</v>
      </c>
      <c r="DC556" s="272">
        <v>296509</v>
      </c>
      <c r="DD556" s="272">
        <v>38</v>
      </c>
      <c r="DE556" s="272">
        <v>70</v>
      </c>
      <c r="DF556" s="272">
        <v>144</v>
      </c>
      <c r="DG556" s="272">
        <v>321328</v>
      </c>
      <c r="DH556" s="272">
        <v>2231</v>
      </c>
      <c r="DI556" s="272">
        <v>4246</v>
      </c>
      <c r="DJ556" s="272">
        <v>117</v>
      </c>
      <c r="DK556" s="272">
        <v>15</v>
      </c>
      <c r="DL556" s="250"/>
      <c r="DM556" s="250"/>
      <c r="DN556" s="250"/>
      <c r="DO556" s="250"/>
      <c r="DP556" s="250"/>
      <c r="DQ556" s="250"/>
      <c r="DR556" s="250"/>
      <c r="DS556" s="250"/>
      <c r="DT556" s="250"/>
      <c r="DU556" s="250"/>
      <c r="DV556" s="250"/>
      <c r="DW556" s="250"/>
      <c r="DX556" s="250"/>
      <c r="DY556" s="250"/>
      <c r="DZ556" s="250"/>
      <c r="EA556" s="250"/>
      <c r="EB556" s="155"/>
      <c r="EC556" s="75">
        <f t="shared" si="1106"/>
        <v>12</v>
      </c>
      <c r="ED556" s="74">
        <f t="shared" si="1107"/>
        <v>2019</v>
      </c>
      <c r="EE556" s="165">
        <f t="shared" si="1108"/>
        <v>43800</v>
      </c>
      <c r="EF556" s="157">
        <f t="shared" si="1109"/>
        <v>31</v>
      </c>
      <c r="EG556" s="156"/>
      <c r="EH556" s="166">
        <f>IFERROR(HLOOKUP(EH$1,$H$5:$FY$1802,MATCH($A556,$A$5:$A$1802,0),0)*HLOOKUP(EH$2,$H$5:$FY$1802,MATCH($A556,$A$5:$A$1802,0),0),$H$2)</f>
        <v>79026</v>
      </c>
      <c r="EI556" s="166">
        <f>IFERROR(HLOOKUP(EI$1,$H$5:$FY$1802,MATCH($A556,$A$5:$A$1802,0),0)*HLOOKUP(EI$2,$H$5:$FY$1802,MATCH($A556,$A$5:$A$1802,0),0),$H$2)</f>
        <v>1343442</v>
      </c>
      <c r="EJ556" s="166">
        <f>IFERROR(HLOOKUP(EJ$1,$H$5:$FY$1802,MATCH($A556,$A$5:$A$1802,0),0)*HLOOKUP(EJ$2,$H$5:$FY$1802,MATCH($A556,$A$5:$A$1802,0),0),$H$2)</f>
        <v>3556170</v>
      </c>
      <c r="EK556" s="166">
        <f>IFERROR(HLOOKUP(EK$1,$H$5:$FY$1802,MATCH($A556,$A$5:$A$1802,0),0)*HLOOKUP(EK$2,$H$5:$FY$1802,MATCH($A556,$A$5:$A$1802,0),0),$H$2)</f>
        <v>8139678</v>
      </c>
      <c r="EL556" s="166">
        <f>IFERROR(HLOOKUP(EL$1,$H$5:$FY$1802,MATCH($A556,$A$5:$A$1802,0),0)*HLOOKUP(EL$2,$H$5:$FY$1802,MATCH($A556,$A$5:$A$1802,0),0),$H$2)</f>
        <v>7829880</v>
      </c>
      <c r="EM556" s="166">
        <f>IFERROR(HLOOKUP(EM$1,$H$5:$FY$1802,MATCH($A556,$A$5:$A$1802,0),0)*HLOOKUP(EM$2,$H$5:$FY$1802,MATCH($A556,$A$5:$A$1802,0),0),$H$2)</f>
        <v>7264784</v>
      </c>
      <c r="EN556" s="166">
        <f>IFERROR(HLOOKUP(EN$1,$H$5:$FY$1802,MATCH($A556,$A$5:$A$1802,0),0)*HLOOKUP(EN$2,$H$5:$FY$1802,MATCH($A556,$A$5:$A$1802,0),0),$H$2)</f>
        <v>192087700</v>
      </c>
      <c r="EO556" s="166">
        <f>IFERROR(HLOOKUP(EO$1,$H$5:$FY$1802,MATCH($A556,$A$5:$A$1802,0),0)*HLOOKUP(EO$2,$H$5:$FY$1802,MATCH($A556,$A$5:$A$1802,0),0),$H$2)</f>
        <v>168633679</v>
      </c>
      <c r="EP556" s="166">
        <f>IFERROR(HLOOKUP(EP$1,$H$5:$FY$1802,MATCH($A556,$A$5:$A$1802,0),0)*HLOOKUP(EP$2,$H$5:$FY$1802,MATCH($A556,$A$5:$A$1802,0),0),$H$2)</f>
        <v>13472277</v>
      </c>
      <c r="EQ556" s="166">
        <f>IFERROR(HLOOKUP(EQ$1,$H$5:$FY$1802,MATCH($A556,$A$5:$A$1802,0),0)*HLOOKUP(EQ$2,$H$5:$FY$1802,MATCH($A556,$A$5:$A$1802,0),0),$H$2)</f>
        <v>31968</v>
      </c>
      <c r="ER556" s="166">
        <f>IFERROR(HLOOKUP(ER$1,$H$5:$FY$1802,MATCH($A556,$A$5:$A$1802,0),0)*HLOOKUP(ER$2,$H$5:$FY$1802,MATCH($A556,$A$5:$A$1802,0),0),$H$2)</f>
        <v>0</v>
      </c>
      <c r="ES556" s="166">
        <f>IFERROR(HLOOKUP(ES$1,$H$5:$FY$1802,MATCH($A556,$A$5:$A$1802,0),0)*HLOOKUP(ES$2,$H$5:$FY$1802,MATCH($A556,$A$5:$A$1802,0),0),$H$2)</f>
        <v>7805067</v>
      </c>
      <c r="ET556" s="166">
        <f>IFERROR(HLOOKUP(ET$1,$H$5:$FY$1802,MATCH($A556,$A$5:$A$1802,0),0)*HLOOKUP(ET$2,$H$5:$FY$1802,MATCH($A556,$A$5:$A$1802,0),0),$H$2)</f>
        <v>9928184</v>
      </c>
      <c r="EU556" s="166">
        <f>IFERROR(HLOOKUP(EU$1,$H$5:$FY$1802,MATCH($A556,$A$5:$A$1802,0),0)*HLOOKUP(EU$2,$H$5:$FY$1802,MATCH($A556,$A$5:$A$1802,0),0),$H$2)</f>
        <v>2401880</v>
      </c>
      <c r="EV556" s="166">
        <f>IFERROR(HLOOKUP(EV$1,$H$5:$FY$1802,MATCH($A556,$A$5:$A$1802,0),0)*HLOOKUP(EV$2,$H$5:$FY$1802,MATCH($A556,$A$5:$A$1802,0),0),$H$2)</f>
        <v>179828946</v>
      </c>
      <c r="EW556" s="166">
        <f>IFERROR(HLOOKUP(EW$1,$H$5:$FY$1802,MATCH($A556,$A$5:$A$1802,0),0)*HLOOKUP(EW$2,$H$5:$FY$1802,MATCH($A556,$A$5:$A$1802,0),0),$H$2)</f>
        <v>9110610</v>
      </c>
      <c r="EX556" s="166">
        <f>IFERROR(HLOOKUP(EX$1,$H$5:$FY$1802,MATCH($A556,$A$5:$A$1802,0),0)*HLOOKUP(EX$2,$H$5:$FY$1802,MATCH($A556,$A$5:$A$1802,0),0),$H$2)</f>
        <v>2831822</v>
      </c>
      <c r="EY556" s="166">
        <f>IFERROR(HLOOKUP(EY$1,$H$5:$FY$1802,MATCH($A556,$A$5:$A$1802,0),0)*HLOOKUP(EY$2,$H$5:$FY$1802,MATCH($A556,$A$5:$A$1802,0),0),$H$2)</f>
        <v>37630418</v>
      </c>
      <c r="EZ556" s="166">
        <f>IFERROR(HLOOKUP(EZ$1,$H$5:$FY$1802,MATCH($A556,$A$5:$A$1802,0),0)*HLOOKUP(EZ$2,$H$5:$FY$1802,MATCH($A556,$A$5:$A$1802,0),0),$H$2)</f>
        <v>3118236</v>
      </c>
      <c r="FA556" s="166">
        <f>IFERROR(HLOOKUP(FA$1,$H$5:$FY$1802,MATCH($A556,$A$5:$A$1802,0),0)*HLOOKUP(FA$2,$H$5:$FY$1802,MATCH($A556,$A$5:$A$1802,0),0),$H$2)</f>
        <v>611424</v>
      </c>
      <c r="FB556" s="166">
        <f>IFERROR(HLOOKUP(FB$1,$H$5:$FY$1802,MATCH($A556,$A$5:$A$1802,0),0)*HLOOKUP(FB$2,$H$5:$FY$1802,MATCH($A556,$A$5:$A$1802,0),0),$H$2)</f>
        <v>320640</v>
      </c>
      <c r="FC556" s="166">
        <f>IFERROR(HLOOKUP(FC$1,$H$5:$FY$1802,MATCH($A556,$A$5:$A$1802,0),0)*HLOOKUP(FC$2,$H$5:$FY$1802,MATCH($A556,$A$5:$A$1802,0),0),$H$2)</f>
        <v>541730</v>
      </c>
      <c r="FD556" s="166">
        <f>IFERROR(HLOOKUP(FD$1,$H$5:$FY$1802,MATCH($A556,$A$5:$A$1802,0),0)*HLOOKUP(FD$2,$H$5:$FY$1802,MATCH($A556,$A$5:$A$1802,0),0),$H$2)</f>
        <v>0</v>
      </c>
      <c r="FE556" s="166">
        <f>IFERROR(HLOOKUP(FE$1,$H$5:$FY$1802,MATCH($A556,$A$5:$A$1802,0),0)*HLOOKUP(FE$2,$H$5:$FY$1802,MATCH($A556,$A$5:$A$1802,0),0),$H$2)</f>
        <v>0</v>
      </c>
      <c r="FF556" s="166">
        <f>IFERROR(HLOOKUP(FF$1,$H$5:$FY$1802,MATCH($A556,$A$5:$A$1802,0),0)*HLOOKUP(FF$2,$H$5:$FY$1802,MATCH($A556,$A$5:$A$1802,0),0),$H$2)</f>
        <v>0</v>
      </c>
      <c r="FG556" s="166">
        <f>IFERROR(HLOOKUP(FG$1,$H$5:$FY$1802,MATCH($A556,$A$5:$A$1802,0),0)*HLOOKUP(FG$2,$H$5:$FY$1802,MATCH($A556,$A$5:$A$1802,0),0),$H$2)</f>
        <v>0</v>
      </c>
      <c r="FH556" s="152"/>
      <c r="FI556" s="405">
        <f t="shared" si="1110"/>
        <v>2.2862676056338027</v>
      </c>
      <c r="FJ556" s="405">
        <f t="shared" si="1110"/>
        <v>1.5870892018779343</v>
      </c>
      <c r="FK556" s="405">
        <f t="shared" si="1111"/>
        <v>2.254118911174785</v>
      </c>
      <c r="FL556" s="405">
        <f t="shared" si="1112"/>
        <v>1.5943767908309456</v>
      </c>
      <c r="FM556" s="405">
        <f t="shared" si="1113"/>
        <v>1.5987069864442127</v>
      </c>
      <c r="FN556" s="405">
        <f t="shared" si="1114"/>
        <v>1.1141397288842545</v>
      </c>
      <c r="FO556" s="405">
        <f t="shared" si="1115"/>
        <v>2.049733748618507</v>
      </c>
      <c r="FP556" s="405">
        <f t="shared" si="1116"/>
        <v>1.1379483572792124</v>
      </c>
      <c r="FQ556" s="405">
        <f t="shared" si="1117"/>
        <v>1.7402269861286255</v>
      </c>
      <c r="FR556" s="405">
        <f t="shared" si="1118"/>
        <v>1.0870113493064313</v>
      </c>
      <c r="FS556" s="65"/>
    </row>
    <row r="557" spans="1:175" ht="10.35" customHeight="1" x14ac:dyDescent="0.2">
      <c r="A557" s="74" t="str">
        <f t="shared" si="1105"/>
        <v>2019-20DECEMBERR1F</v>
      </c>
      <c r="B557" s="163" t="str">
        <f t="shared" si="1119"/>
        <v>2019-20</v>
      </c>
      <c r="C557" s="26" t="s">
        <v>835</v>
      </c>
      <c r="D557" s="163" t="str">
        <f>INDEX($FV$16:$FW$26,MATCH($F557,$FV$16:$FV$26,0),2)</f>
        <v>Y59</v>
      </c>
      <c r="E557" s="163" t="str">
        <f>VLOOKUP($D557,$FW$8:$FX$14,2,0)</f>
        <v>South East</v>
      </c>
      <c r="F557" s="271" t="s">
        <v>852</v>
      </c>
      <c r="G557" s="271" t="s">
        <v>873</v>
      </c>
      <c r="H557" s="272">
        <v>2906</v>
      </c>
      <c r="I557" s="272">
        <v>1548</v>
      </c>
      <c r="J557" s="272">
        <v>14029</v>
      </c>
      <c r="K557" s="272">
        <v>9</v>
      </c>
      <c r="L557" s="272">
        <v>1</v>
      </c>
      <c r="M557" s="272">
        <v>6</v>
      </c>
      <c r="N557" s="272">
        <v>34</v>
      </c>
      <c r="O557" s="272">
        <v>230</v>
      </c>
      <c r="P557" s="272">
        <v>0</v>
      </c>
      <c r="Q557" s="272">
        <v>17</v>
      </c>
      <c r="R557" s="272">
        <v>0</v>
      </c>
      <c r="S557" s="272">
        <v>4</v>
      </c>
      <c r="T557" s="272">
        <v>2169</v>
      </c>
      <c r="U557" s="272">
        <v>131</v>
      </c>
      <c r="V557" s="272">
        <v>86</v>
      </c>
      <c r="W557" s="272">
        <v>1031</v>
      </c>
      <c r="X557" s="272">
        <v>604</v>
      </c>
      <c r="Y557" s="272">
        <v>53</v>
      </c>
      <c r="Z557" s="272">
        <v>90425</v>
      </c>
      <c r="AA557" s="272">
        <v>690</v>
      </c>
      <c r="AB557" s="272">
        <v>1291</v>
      </c>
      <c r="AC557" s="272">
        <v>76383</v>
      </c>
      <c r="AD557" s="272">
        <v>888</v>
      </c>
      <c r="AE557" s="272">
        <v>1545</v>
      </c>
      <c r="AF557" s="272">
        <v>1884192</v>
      </c>
      <c r="AG557" s="272">
        <v>1828</v>
      </c>
      <c r="AH557" s="272">
        <v>3862</v>
      </c>
      <c r="AI557" s="272">
        <v>3133392</v>
      </c>
      <c r="AJ557" s="272">
        <v>5188</v>
      </c>
      <c r="AK557" s="272">
        <v>12028</v>
      </c>
      <c r="AL557" s="272">
        <v>364292</v>
      </c>
      <c r="AM557" s="272">
        <v>6873</v>
      </c>
      <c r="AN557" s="272">
        <v>17198</v>
      </c>
      <c r="AO557" s="272">
        <v>233</v>
      </c>
      <c r="AP557" s="272">
        <v>2</v>
      </c>
      <c r="AQ557" s="272">
        <v>39</v>
      </c>
      <c r="AR557" s="272">
        <v>26</v>
      </c>
      <c r="AS557" s="272">
        <v>12</v>
      </c>
      <c r="AT557" s="272">
        <v>180</v>
      </c>
      <c r="AU557" s="272">
        <v>12</v>
      </c>
      <c r="AV557" s="272">
        <v>1212</v>
      </c>
      <c r="AW557" s="272">
        <v>44</v>
      </c>
      <c r="AX557" s="272">
        <v>680</v>
      </c>
      <c r="AY557" s="272">
        <v>1936</v>
      </c>
      <c r="AZ557" s="272">
        <v>191</v>
      </c>
      <c r="BA557" s="272">
        <v>163</v>
      </c>
      <c r="BB557" s="272">
        <v>125</v>
      </c>
      <c r="BC557" s="272">
        <v>108</v>
      </c>
      <c r="BD557" s="272">
        <v>1202</v>
      </c>
      <c r="BE557" s="272">
        <v>1096</v>
      </c>
      <c r="BF557" s="272">
        <v>724</v>
      </c>
      <c r="BG557" s="272">
        <v>629</v>
      </c>
      <c r="BH557" s="272">
        <v>65</v>
      </c>
      <c r="BI557" s="272">
        <v>54</v>
      </c>
      <c r="BJ557" s="272">
        <v>4</v>
      </c>
      <c r="BK557" s="272">
        <v>2890</v>
      </c>
      <c r="BL557" s="272">
        <v>723</v>
      </c>
      <c r="BM557" s="272">
        <v>1193</v>
      </c>
      <c r="BN557" s="272">
        <v>0</v>
      </c>
      <c r="BO557" s="272">
        <v>0</v>
      </c>
      <c r="BP557" s="272">
        <v>0</v>
      </c>
      <c r="BQ557" s="272">
        <v>0</v>
      </c>
      <c r="BR557" s="272">
        <v>127</v>
      </c>
      <c r="BS557" s="272">
        <v>87535</v>
      </c>
      <c r="BT557" s="272">
        <v>689</v>
      </c>
      <c r="BU557" s="272">
        <v>1267</v>
      </c>
      <c r="BV557" s="272">
        <v>106</v>
      </c>
      <c r="BW557" s="272">
        <v>207268</v>
      </c>
      <c r="BX557" s="272">
        <v>1955</v>
      </c>
      <c r="BY557" s="272">
        <v>4045</v>
      </c>
      <c r="BZ557" s="272">
        <v>4</v>
      </c>
      <c r="CA557" s="272">
        <v>5348</v>
      </c>
      <c r="CB557" s="272">
        <v>1337</v>
      </c>
      <c r="CC557" s="272">
        <v>2567</v>
      </c>
      <c r="CD557" s="272">
        <v>921</v>
      </c>
      <c r="CE557" s="272">
        <v>1671576</v>
      </c>
      <c r="CF557" s="272">
        <v>1815</v>
      </c>
      <c r="CG557" s="272">
        <v>3840</v>
      </c>
      <c r="CH557" s="272">
        <v>85</v>
      </c>
      <c r="CI557" s="272">
        <v>497341</v>
      </c>
      <c r="CJ557" s="272">
        <v>5851</v>
      </c>
      <c r="CK557" s="272">
        <v>11722</v>
      </c>
      <c r="CL557" s="272">
        <v>3</v>
      </c>
      <c r="CM557" s="272">
        <v>8679</v>
      </c>
      <c r="CN557" s="272">
        <v>2893</v>
      </c>
      <c r="CO557" s="272">
        <v>3718</v>
      </c>
      <c r="CP557" s="272">
        <v>14</v>
      </c>
      <c r="CQ557" s="272">
        <v>210217</v>
      </c>
      <c r="CR557" s="272">
        <v>15016</v>
      </c>
      <c r="CS557" s="272">
        <v>25162</v>
      </c>
      <c r="CT557" s="272">
        <v>15</v>
      </c>
      <c r="CU557" s="272">
        <v>27721</v>
      </c>
      <c r="CV557" s="272">
        <v>1848</v>
      </c>
      <c r="CW557" s="272">
        <v>4546</v>
      </c>
      <c r="CX557" s="272">
        <v>13</v>
      </c>
      <c r="CY557" s="272">
        <v>5125</v>
      </c>
      <c r="CZ557" s="272">
        <v>394</v>
      </c>
      <c r="DA557" s="272">
        <v>855</v>
      </c>
      <c r="DB557" s="272">
        <v>95</v>
      </c>
      <c r="DC557" s="272">
        <v>3809</v>
      </c>
      <c r="DD557" s="272">
        <v>40</v>
      </c>
      <c r="DE557" s="272">
        <v>71</v>
      </c>
      <c r="DF557" s="272">
        <v>0</v>
      </c>
      <c r="DG557" s="272">
        <v>0</v>
      </c>
      <c r="DH557" s="272">
        <v>0</v>
      </c>
      <c r="DI557" s="272">
        <v>0</v>
      </c>
      <c r="DJ557" s="272">
        <v>0</v>
      </c>
      <c r="DK557" s="272">
        <v>0</v>
      </c>
      <c r="DL557" s="250"/>
      <c r="DM557" s="250"/>
      <c r="DN557" s="250"/>
      <c r="DO557" s="250"/>
      <c r="DP557" s="250"/>
      <c r="DQ557" s="250"/>
      <c r="DR557" s="250"/>
      <c r="DS557" s="250"/>
      <c r="DT557" s="250"/>
      <c r="DU557" s="250"/>
      <c r="DV557" s="250"/>
      <c r="DW557" s="250"/>
      <c r="DX557" s="250"/>
      <c r="DY557" s="250"/>
      <c r="DZ557" s="250"/>
      <c r="EA557" s="250"/>
      <c r="EB557" s="155"/>
      <c r="EC557" s="75">
        <f t="shared" si="1106"/>
        <v>12</v>
      </c>
      <c r="ED557" s="74">
        <f t="shared" si="1107"/>
        <v>2019</v>
      </c>
      <c r="EE557" s="165">
        <f t="shared" si="1108"/>
        <v>43800</v>
      </c>
      <c r="EF557" s="157">
        <f t="shared" si="1109"/>
        <v>31</v>
      </c>
      <c r="EG557" s="156"/>
      <c r="EH557" s="166">
        <f>IFERROR(HLOOKUP(EH$1,$H$5:$FY$1802,MATCH($A557,$A$5:$A$1802,0),0)*HLOOKUP(EH$2,$H$5:$FY$1802,MATCH($A557,$A$5:$A$1802,0),0),$H$2)</f>
        <v>1548</v>
      </c>
      <c r="EI557" s="166">
        <f>IFERROR(HLOOKUP(EI$1,$H$5:$FY$1802,MATCH($A557,$A$5:$A$1802,0),0)*HLOOKUP(EI$2,$H$5:$FY$1802,MATCH($A557,$A$5:$A$1802,0),0),$H$2)</f>
        <v>9288</v>
      </c>
      <c r="EJ557" s="166">
        <f>IFERROR(HLOOKUP(EJ$1,$H$5:$FY$1802,MATCH($A557,$A$5:$A$1802,0),0)*HLOOKUP(EJ$2,$H$5:$FY$1802,MATCH($A557,$A$5:$A$1802,0),0),$H$2)</f>
        <v>52632</v>
      </c>
      <c r="EK557" s="166">
        <f>IFERROR(HLOOKUP(EK$1,$H$5:$FY$1802,MATCH($A557,$A$5:$A$1802,0),0)*HLOOKUP(EK$2,$H$5:$FY$1802,MATCH($A557,$A$5:$A$1802,0),0),$H$2)</f>
        <v>356040</v>
      </c>
      <c r="EL557" s="166">
        <f>IFERROR(HLOOKUP(EL$1,$H$5:$FY$1802,MATCH($A557,$A$5:$A$1802,0),0)*HLOOKUP(EL$2,$H$5:$FY$1802,MATCH($A557,$A$5:$A$1802,0),0),$H$2)</f>
        <v>169121</v>
      </c>
      <c r="EM557" s="166">
        <f>IFERROR(HLOOKUP(EM$1,$H$5:$FY$1802,MATCH($A557,$A$5:$A$1802,0),0)*HLOOKUP(EM$2,$H$5:$FY$1802,MATCH($A557,$A$5:$A$1802,0),0),$H$2)</f>
        <v>132870</v>
      </c>
      <c r="EN557" s="166">
        <f>IFERROR(HLOOKUP(EN$1,$H$5:$FY$1802,MATCH($A557,$A$5:$A$1802,0),0)*HLOOKUP(EN$2,$H$5:$FY$1802,MATCH($A557,$A$5:$A$1802,0),0),$H$2)</f>
        <v>3981722</v>
      </c>
      <c r="EO557" s="166">
        <f>IFERROR(HLOOKUP(EO$1,$H$5:$FY$1802,MATCH($A557,$A$5:$A$1802,0),0)*HLOOKUP(EO$2,$H$5:$FY$1802,MATCH($A557,$A$5:$A$1802,0),0),$H$2)</f>
        <v>7264912</v>
      </c>
      <c r="EP557" s="166">
        <f>IFERROR(HLOOKUP(EP$1,$H$5:$FY$1802,MATCH($A557,$A$5:$A$1802,0),0)*HLOOKUP(EP$2,$H$5:$FY$1802,MATCH($A557,$A$5:$A$1802,0),0),$H$2)</f>
        <v>911494</v>
      </c>
      <c r="EQ557" s="166">
        <f>IFERROR(HLOOKUP(EQ$1,$H$5:$FY$1802,MATCH($A557,$A$5:$A$1802,0),0)*HLOOKUP(EQ$2,$H$5:$FY$1802,MATCH($A557,$A$5:$A$1802,0),0),$H$2)</f>
        <v>4772</v>
      </c>
      <c r="ER557" s="166">
        <f>IFERROR(HLOOKUP(ER$1,$H$5:$FY$1802,MATCH($A557,$A$5:$A$1802,0),0)*HLOOKUP(ER$2,$H$5:$FY$1802,MATCH($A557,$A$5:$A$1802,0),0),$H$2)</f>
        <v>0</v>
      </c>
      <c r="ES557" s="166">
        <f>IFERROR(HLOOKUP(ES$1,$H$5:$FY$1802,MATCH($A557,$A$5:$A$1802,0),0)*HLOOKUP(ES$2,$H$5:$FY$1802,MATCH($A557,$A$5:$A$1802,0),0),$H$2)</f>
        <v>160909</v>
      </c>
      <c r="ET557" s="166">
        <f>IFERROR(HLOOKUP(ET$1,$H$5:$FY$1802,MATCH($A557,$A$5:$A$1802,0),0)*HLOOKUP(ET$2,$H$5:$FY$1802,MATCH($A557,$A$5:$A$1802,0),0),$H$2)</f>
        <v>428770</v>
      </c>
      <c r="EU557" s="166">
        <f>IFERROR(HLOOKUP(EU$1,$H$5:$FY$1802,MATCH($A557,$A$5:$A$1802,0),0)*HLOOKUP(EU$2,$H$5:$FY$1802,MATCH($A557,$A$5:$A$1802,0),0),$H$2)</f>
        <v>10268</v>
      </c>
      <c r="EV557" s="166">
        <f>IFERROR(HLOOKUP(EV$1,$H$5:$FY$1802,MATCH($A557,$A$5:$A$1802,0),0)*HLOOKUP(EV$2,$H$5:$FY$1802,MATCH($A557,$A$5:$A$1802,0),0),$H$2)</f>
        <v>3536640</v>
      </c>
      <c r="EW557" s="166">
        <f>IFERROR(HLOOKUP(EW$1,$H$5:$FY$1802,MATCH($A557,$A$5:$A$1802,0),0)*HLOOKUP(EW$2,$H$5:$FY$1802,MATCH($A557,$A$5:$A$1802,0),0),$H$2)</f>
        <v>996370</v>
      </c>
      <c r="EX557" s="166">
        <f>IFERROR(HLOOKUP(EX$1,$H$5:$FY$1802,MATCH($A557,$A$5:$A$1802,0),0)*HLOOKUP(EX$2,$H$5:$FY$1802,MATCH($A557,$A$5:$A$1802,0),0),$H$2)</f>
        <v>11154</v>
      </c>
      <c r="EY557" s="166">
        <f>IFERROR(HLOOKUP(EY$1,$H$5:$FY$1802,MATCH($A557,$A$5:$A$1802,0),0)*HLOOKUP(EY$2,$H$5:$FY$1802,MATCH($A557,$A$5:$A$1802,0),0),$H$2)</f>
        <v>352268</v>
      </c>
      <c r="EZ557" s="166">
        <f>IFERROR(HLOOKUP(EZ$1,$H$5:$FY$1802,MATCH($A557,$A$5:$A$1802,0),0)*HLOOKUP(EZ$2,$H$5:$FY$1802,MATCH($A557,$A$5:$A$1802,0),0),$H$2)</f>
        <v>68190</v>
      </c>
      <c r="FA557" s="166">
        <f>IFERROR(HLOOKUP(FA$1,$H$5:$FY$1802,MATCH($A557,$A$5:$A$1802,0),0)*HLOOKUP(FA$2,$H$5:$FY$1802,MATCH($A557,$A$5:$A$1802,0),0),$H$2)</f>
        <v>0</v>
      </c>
      <c r="FB557" s="166">
        <f>IFERROR(HLOOKUP(FB$1,$H$5:$FY$1802,MATCH($A557,$A$5:$A$1802,0),0)*HLOOKUP(FB$2,$H$5:$FY$1802,MATCH($A557,$A$5:$A$1802,0),0),$H$2)</f>
        <v>11115</v>
      </c>
      <c r="FC557" s="166">
        <f>IFERROR(HLOOKUP(FC$1,$H$5:$FY$1802,MATCH($A557,$A$5:$A$1802,0),0)*HLOOKUP(FC$2,$H$5:$FY$1802,MATCH($A557,$A$5:$A$1802,0),0),$H$2)</f>
        <v>6745</v>
      </c>
      <c r="FD557" s="166">
        <f>IFERROR(HLOOKUP(FD$1,$H$5:$FY$1802,MATCH($A557,$A$5:$A$1802,0),0)*HLOOKUP(FD$2,$H$5:$FY$1802,MATCH($A557,$A$5:$A$1802,0),0),$H$2)</f>
        <v>0</v>
      </c>
      <c r="FE557" s="166">
        <f>IFERROR(HLOOKUP(FE$1,$H$5:$FY$1802,MATCH($A557,$A$5:$A$1802,0),0)*HLOOKUP(FE$2,$H$5:$FY$1802,MATCH($A557,$A$5:$A$1802,0),0),$H$2)</f>
        <v>0</v>
      </c>
      <c r="FF557" s="166">
        <f>IFERROR(HLOOKUP(FF$1,$H$5:$FY$1802,MATCH($A557,$A$5:$A$1802,0),0)*HLOOKUP(FF$2,$H$5:$FY$1802,MATCH($A557,$A$5:$A$1802,0),0),$H$2)</f>
        <v>0</v>
      </c>
      <c r="FG557" s="166">
        <f>IFERROR(HLOOKUP(FG$1,$H$5:$FY$1802,MATCH($A557,$A$5:$A$1802,0),0)*HLOOKUP(FG$2,$H$5:$FY$1802,MATCH($A557,$A$5:$A$1802,0),0),$H$2)</f>
        <v>0</v>
      </c>
      <c r="FH557" s="152"/>
      <c r="FI557" s="405">
        <f t="shared" si="1110"/>
        <v>1.4580152671755726</v>
      </c>
      <c r="FJ557" s="405">
        <f t="shared" si="1110"/>
        <v>1.2442748091603053</v>
      </c>
      <c r="FK557" s="405">
        <f t="shared" si="1111"/>
        <v>1.4534883720930232</v>
      </c>
      <c r="FL557" s="405">
        <f t="shared" si="1112"/>
        <v>1.2558139534883721</v>
      </c>
      <c r="FM557" s="405">
        <f t="shared" si="1113"/>
        <v>1.1658583899127062</v>
      </c>
      <c r="FN557" s="405">
        <f t="shared" si="1114"/>
        <v>1.0630455868089235</v>
      </c>
      <c r="FO557" s="405">
        <f t="shared" si="1115"/>
        <v>1.1986754966887416</v>
      </c>
      <c r="FP557" s="405">
        <f t="shared" si="1116"/>
        <v>1.0413907284768211</v>
      </c>
      <c r="FQ557" s="405">
        <f t="shared" si="1117"/>
        <v>1.2264150943396226</v>
      </c>
      <c r="FR557" s="405">
        <f t="shared" si="1118"/>
        <v>1.0188679245283019</v>
      </c>
      <c r="FS557" s="65"/>
    </row>
    <row r="558" spans="1:175" ht="10.35" customHeight="1" x14ac:dyDescent="0.2">
      <c r="A558" s="180" t="str">
        <f t="shared" si="1105"/>
        <v>2019-20DECEMBERRRU</v>
      </c>
      <c r="B558" s="182" t="str">
        <f t="shared" si="1119"/>
        <v>2019-20</v>
      </c>
      <c r="C558" s="181" t="s">
        <v>835</v>
      </c>
      <c r="D558" s="182" t="str">
        <f>INDEX($FV$16:$FW$26,MATCH($F558,$FV$16:$FV$26,0),2)</f>
        <v>Y56</v>
      </c>
      <c r="E558" s="182" t="str">
        <f>VLOOKUP($D558,$FW$8:$FX$14,2,0)</f>
        <v>London</v>
      </c>
      <c r="F558" s="273" t="s">
        <v>855</v>
      </c>
      <c r="G558" s="277" t="s">
        <v>874</v>
      </c>
      <c r="H558" s="278">
        <v>190655</v>
      </c>
      <c r="I558" s="278">
        <v>154576</v>
      </c>
      <c r="J558" s="278">
        <v>1477307</v>
      </c>
      <c r="K558" s="278">
        <v>10</v>
      </c>
      <c r="L558" s="278">
        <v>0</v>
      </c>
      <c r="M558" s="278">
        <v>35</v>
      </c>
      <c r="N558" s="278">
        <v>72</v>
      </c>
      <c r="O558" s="278">
        <v>140</v>
      </c>
      <c r="P558" s="278">
        <v>0</v>
      </c>
      <c r="Q558" s="278">
        <v>647</v>
      </c>
      <c r="R558" s="278">
        <v>0</v>
      </c>
      <c r="S558" s="278">
        <v>1297</v>
      </c>
      <c r="T558" s="278">
        <v>111869</v>
      </c>
      <c r="U558" s="278">
        <v>11050</v>
      </c>
      <c r="V558" s="278">
        <v>8172</v>
      </c>
      <c r="W558" s="278">
        <v>66734</v>
      </c>
      <c r="X558" s="278">
        <v>18644</v>
      </c>
      <c r="Y558" s="278">
        <v>1963</v>
      </c>
      <c r="Z558" s="278">
        <v>4661084</v>
      </c>
      <c r="AA558" s="278">
        <v>422</v>
      </c>
      <c r="AB558" s="278">
        <v>704</v>
      </c>
      <c r="AC558" s="278">
        <v>5860423</v>
      </c>
      <c r="AD558" s="278">
        <v>717</v>
      </c>
      <c r="AE558" s="278">
        <v>1230</v>
      </c>
      <c r="AF558" s="278">
        <v>102083299</v>
      </c>
      <c r="AG558" s="278">
        <v>1530</v>
      </c>
      <c r="AH558" s="278">
        <v>3261</v>
      </c>
      <c r="AI558" s="278">
        <v>101150505</v>
      </c>
      <c r="AJ558" s="278">
        <v>5425</v>
      </c>
      <c r="AK558" s="278">
        <v>13493</v>
      </c>
      <c r="AL558" s="278">
        <v>13819140</v>
      </c>
      <c r="AM558" s="278">
        <v>7040</v>
      </c>
      <c r="AN558" s="278">
        <v>15045</v>
      </c>
      <c r="AO558" s="278">
        <v>9091</v>
      </c>
      <c r="AP558" s="278">
        <v>266</v>
      </c>
      <c r="AQ558" s="278">
        <v>1388</v>
      </c>
      <c r="AR558" s="278">
        <v>2886</v>
      </c>
      <c r="AS558" s="278">
        <v>230</v>
      </c>
      <c r="AT558" s="278">
        <v>7207</v>
      </c>
      <c r="AU558" s="278">
        <v>0</v>
      </c>
      <c r="AV558" s="278">
        <v>66637</v>
      </c>
      <c r="AW558" s="278">
        <v>6460</v>
      </c>
      <c r="AX558" s="278">
        <v>29681</v>
      </c>
      <c r="AY558" s="278">
        <v>102778</v>
      </c>
      <c r="AZ558" s="278">
        <v>28716</v>
      </c>
      <c r="BA558" s="278">
        <v>22044</v>
      </c>
      <c r="BB558" s="278">
        <v>21019</v>
      </c>
      <c r="BC558" s="278">
        <v>16379</v>
      </c>
      <c r="BD558" s="278">
        <v>103387</v>
      </c>
      <c r="BE558" s="278">
        <v>76117</v>
      </c>
      <c r="BF558" s="278">
        <v>30958</v>
      </c>
      <c r="BG558" s="278">
        <v>21139</v>
      </c>
      <c r="BH558" s="278">
        <v>2656</v>
      </c>
      <c r="BI558" s="278">
        <v>2108</v>
      </c>
      <c r="BJ558" s="278">
        <v>46</v>
      </c>
      <c r="BK558" s="278">
        <v>23837</v>
      </c>
      <c r="BL558" s="278">
        <v>518</v>
      </c>
      <c r="BM558" s="278">
        <v>900</v>
      </c>
      <c r="BN558" s="278">
        <v>21</v>
      </c>
      <c r="BO558" s="278">
        <v>15424</v>
      </c>
      <c r="BP558" s="278">
        <v>734</v>
      </c>
      <c r="BQ558" s="278">
        <v>1054</v>
      </c>
      <c r="BR558" s="278">
        <v>10983</v>
      </c>
      <c r="BS558" s="278">
        <v>4621823</v>
      </c>
      <c r="BT558" s="278">
        <v>421</v>
      </c>
      <c r="BU558" s="278">
        <v>702</v>
      </c>
      <c r="BV558" s="278">
        <v>4140</v>
      </c>
      <c r="BW558" s="278">
        <v>6221941</v>
      </c>
      <c r="BX558" s="278">
        <v>1503</v>
      </c>
      <c r="BY558" s="278">
        <v>3163</v>
      </c>
      <c r="BZ558" s="278">
        <v>1138</v>
      </c>
      <c r="CA558" s="278">
        <v>1632326</v>
      </c>
      <c r="CB558" s="278">
        <v>1434</v>
      </c>
      <c r="CC558" s="278">
        <v>3310</v>
      </c>
      <c r="CD558" s="278">
        <v>61456</v>
      </c>
      <c r="CE558" s="278">
        <v>94229032</v>
      </c>
      <c r="CF558" s="278">
        <v>1533</v>
      </c>
      <c r="CG558" s="278">
        <v>3268</v>
      </c>
      <c r="CH558" s="278">
        <v>1377</v>
      </c>
      <c r="CI558" s="278">
        <v>10903898</v>
      </c>
      <c r="CJ558" s="278">
        <v>7919</v>
      </c>
      <c r="CK558" s="278">
        <v>15828</v>
      </c>
      <c r="CL558" s="278">
        <v>313</v>
      </c>
      <c r="CM558" s="278">
        <v>2608263</v>
      </c>
      <c r="CN558" s="278">
        <v>8333</v>
      </c>
      <c r="CO558" s="278">
        <v>18548</v>
      </c>
      <c r="CP558" s="278">
        <v>1242</v>
      </c>
      <c r="CQ558" s="278">
        <v>13850280</v>
      </c>
      <c r="CR558" s="278">
        <v>11152</v>
      </c>
      <c r="CS558" s="278">
        <v>20936</v>
      </c>
      <c r="CT558" s="278">
        <v>103</v>
      </c>
      <c r="CU558" s="278">
        <v>1471492</v>
      </c>
      <c r="CV558" s="278">
        <v>14286</v>
      </c>
      <c r="CW558" s="278">
        <v>29924</v>
      </c>
      <c r="CX558" s="278">
        <v>768</v>
      </c>
      <c r="CY558" s="278">
        <v>232560</v>
      </c>
      <c r="CZ558" s="278">
        <v>303</v>
      </c>
      <c r="DA558" s="278">
        <v>515</v>
      </c>
      <c r="DB558" s="278">
        <v>5272</v>
      </c>
      <c r="DC558" s="278">
        <v>388713</v>
      </c>
      <c r="DD558" s="278">
        <v>74</v>
      </c>
      <c r="DE558" s="278">
        <v>153</v>
      </c>
      <c r="DF558" s="278">
        <v>123</v>
      </c>
      <c r="DG558" s="278">
        <v>353977</v>
      </c>
      <c r="DH558" s="278">
        <v>2878</v>
      </c>
      <c r="DI558" s="278">
        <v>6028</v>
      </c>
      <c r="DJ558" s="278">
        <v>113</v>
      </c>
      <c r="DK558" s="278">
        <v>0</v>
      </c>
      <c r="DL558" s="264"/>
      <c r="DM558" s="264"/>
      <c r="DN558" s="264"/>
      <c r="DO558" s="264"/>
      <c r="DP558" s="264"/>
      <c r="DQ558" s="264"/>
      <c r="DR558" s="264"/>
      <c r="DS558" s="264"/>
      <c r="DT558" s="264"/>
      <c r="DU558" s="264"/>
      <c r="DV558" s="264"/>
      <c r="DW558" s="264"/>
      <c r="DX558" s="264"/>
      <c r="DY558" s="264"/>
      <c r="DZ558" s="264"/>
      <c r="EA558" s="264"/>
      <c r="EB558" s="265"/>
      <c r="EC558" s="266">
        <f t="shared" si="1106"/>
        <v>12</v>
      </c>
      <c r="ED558" s="180">
        <f t="shared" si="1107"/>
        <v>2019</v>
      </c>
      <c r="EE558" s="185">
        <f t="shared" si="1108"/>
        <v>43800</v>
      </c>
      <c r="EF558" s="186">
        <f t="shared" si="1109"/>
        <v>31</v>
      </c>
      <c r="EG558" s="187"/>
      <c r="EH558" s="188">
        <f>IFERROR(HLOOKUP(EH$1,$H$5:$FY$1802,MATCH($A558,$A$5:$A$1802,0),0)*HLOOKUP(EH$2,$H$5:$FY$1802,MATCH($A558,$A$5:$A$1802,0),0),$H$2)</f>
        <v>0</v>
      </c>
      <c r="EI558" s="188">
        <f>IFERROR(HLOOKUP(EI$1,$H$5:$FY$1802,MATCH($A558,$A$5:$A$1802,0),0)*HLOOKUP(EI$2,$H$5:$FY$1802,MATCH($A558,$A$5:$A$1802,0),0),$H$2)</f>
        <v>5410160</v>
      </c>
      <c r="EJ558" s="188">
        <f>IFERROR(HLOOKUP(EJ$1,$H$5:$FY$1802,MATCH($A558,$A$5:$A$1802,0),0)*HLOOKUP(EJ$2,$H$5:$FY$1802,MATCH($A558,$A$5:$A$1802,0),0),$H$2)</f>
        <v>11129472</v>
      </c>
      <c r="EK558" s="188">
        <f>IFERROR(HLOOKUP(EK$1,$H$5:$FY$1802,MATCH($A558,$A$5:$A$1802,0),0)*HLOOKUP(EK$2,$H$5:$FY$1802,MATCH($A558,$A$5:$A$1802,0),0),$H$2)</f>
        <v>21640640</v>
      </c>
      <c r="EL558" s="188">
        <f>IFERROR(HLOOKUP(EL$1,$H$5:$FY$1802,MATCH($A558,$A$5:$A$1802,0),0)*HLOOKUP(EL$2,$H$5:$FY$1802,MATCH($A558,$A$5:$A$1802,0),0),$H$2)</f>
        <v>7779200</v>
      </c>
      <c r="EM558" s="188">
        <f>IFERROR(HLOOKUP(EM$1,$H$5:$FY$1802,MATCH($A558,$A$5:$A$1802,0),0)*HLOOKUP(EM$2,$H$5:$FY$1802,MATCH($A558,$A$5:$A$1802,0),0),$H$2)</f>
        <v>10051560</v>
      </c>
      <c r="EN558" s="188">
        <f>IFERROR(HLOOKUP(EN$1,$H$5:$FY$1802,MATCH($A558,$A$5:$A$1802,0),0)*HLOOKUP(EN$2,$H$5:$FY$1802,MATCH($A558,$A$5:$A$1802,0),0),$H$2)</f>
        <v>217619574</v>
      </c>
      <c r="EO558" s="188">
        <f>IFERROR(HLOOKUP(EO$1,$H$5:$FY$1802,MATCH($A558,$A$5:$A$1802,0),0)*HLOOKUP(EO$2,$H$5:$FY$1802,MATCH($A558,$A$5:$A$1802,0),0),$H$2)</f>
        <v>251563492</v>
      </c>
      <c r="EP558" s="188">
        <f>IFERROR(HLOOKUP(EP$1,$H$5:$FY$1802,MATCH($A558,$A$5:$A$1802,0),0)*HLOOKUP(EP$2,$H$5:$FY$1802,MATCH($A558,$A$5:$A$1802,0),0),$H$2)</f>
        <v>29533335</v>
      </c>
      <c r="EQ558" s="188">
        <f>IFERROR(HLOOKUP(EQ$1,$H$5:$FY$1802,MATCH($A558,$A$5:$A$1802,0),0)*HLOOKUP(EQ$2,$H$5:$FY$1802,MATCH($A558,$A$5:$A$1802,0),0),$H$2)</f>
        <v>41400</v>
      </c>
      <c r="ER558" s="188">
        <f>IFERROR(HLOOKUP(ER$1,$H$5:$FY$1802,MATCH($A558,$A$5:$A$1802,0),0)*HLOOKUP(ER$2,$H$5:$FY$1802,MATCH($A558,$A$5:$A$1802,0),0),$H$2)</f>
        <v>22134</v>
      </c>
      <c r="ES558" s="188">
        <f>IFERROR(HLOOKUP(ES$1,$H$5:$FY$1802,MATCH($A558,$A$5:$A$1802,0),0)*HLOOKUP(ES$2,$H$5:$FY$1802,MATCH($A558,$A$5:$A$1802,0),0),$H$2)</f>
        <v>7710066</v>
      </c>
      <c r="ET558" s="188">
        <f>IFERROR(HLOOKUP(ET$1,$H$5:$FY$1802,MATCH($A558,$A$5:$A$1802,0),0)*HLOOKUP(ET$2,$H$5:$FY$1802,MATCH($A558,$A$5:$A$1802,0),0),$H$2)</f>
        <v>13094820</v>
      </c>
      <c r="EU558" s="188">
        <f>IFERROR(HLOOKUP(EU$1,$H$5:$FY$1802,MATCH($A558,$A$5:$A$1802,0),0)*HLOOKUP(EU$2,$H$5:$FY$1802,MATCH($A558,$A$5:$A$1802,0),0),$H$2)</f>
        <v>3766780</v>
      </c>
      <c r="EV558" s="188">
        <f>IFERROR(HLOOKUP(EV$1,$H$5:$FY$1802,MATCH($A558,$A$5:$A$1802,0),0)*HLOOKUP(EV$2,$H$5:$FY$1802,MATCH($A558,$A$5:$A$1802,0),0),$H$2)</f>
        <v>200838208</v>
      </c>
      <c r="EW558" s="188">
        <f>IFERROR(HLOOKUP(EW$1,$H$5:$FY$1802,MATCH($A558,$A$5:$A$1802,0),0)*HLOOKUP(EW$2,$H$5:$FY$1802,MATCH($A558,$A$5:$A$1802,0),0),$H$2)</f>
        <v>21795156</v>
      </c>
      <c r="EX558" s="188">
        <f>IFERROR(HLOOKUP(EX$1,$H$5:$FY$1802,MATCH($A558,$A$5:$A$1802,0),0)*HLOOKUP(EX$2,$H$5:$FY$1802,MATCH($A558,$A$5:$A$1802,0),0),$H$2)</f>
        <v>5805524</v>
      </c>
      <c r="EY558" s="188">
        <f>IFERROR(HLOOKUP(EY$1,$H$5:$FY$1802,MATCH($A558,$A$5:$A$1802,0),0)*HLOOKUP(EY$2,$H$5:$FY$1802,MATCH($A558,$A$5:$A$1802,0),0),$H$2)</f>
        <v>26002512</v>
      </c>
      <c r="EZ558" s="188">
        <f>IFERROR(HLOOKUP(EZ$1,$H$5:$FY$1802,MATCH($A558,$A$5:$A$1802,0),0)*HLOOKUP(EZ$2,$H$5:$FY$1802,MATCH($A558,$A$5:$A$1802,0),0),$H$2)</f>
        <v>3082172</v>
      </c>
      <c r="FA558" s="188">
        <f>IFERROR(HLOOKUP(FA$1,$H$5:$FY$1802,MATCH($A558,$A$5:$A$1802,0),0)*HLOOKUP(FA$2,$H$5:$FY$1802,MATCH($A558,$A$5:$A$1802,0),0),$H$2)</f>
        <v>741444</v>
      </c>
      <c r="FB558" s="188">
        <f>IFERROR(HLOOKUP(FB$1,$H$5:$FY$1802,MATCH($A558,$A$5:$A$1802,0),0)*HLOOKUP(FB$2,$H$5:$FY$1802,MATCH($A558,$A$5:$A$1802,0),0),$H$2)</f>
        <v>395520</v>
      </c>
      <c r="FC558" s="188">
        <f>IFERROR(HLOOKUP(FC$1,$H$5:$FY$1802,MATCH($A558,$A$5:$A$1802,0),0)*HLOOKUP(FC$2,$H$5:$FY$1802,MATCH($A558,$A$5:$A$1802,0),0),$H$2)</f>
        <v>806616</v>
      </c>
      <c r="FD558" s="188">
        <f>IFERROR(HLOOKUP(FD$1,$H$5:$FY$1802,MATCH($A558,$A$5:$A$1802,0),0)*HLOOKUP(FD$2,$H$5:$FY$1802,MATCH($A558,$A$5:$A$1802,0),0),$H$2)</f>
        <v>0</v>
      </c>
      <c r="FE558" s="188">
        <f>IFERROR(HLOOKUP(FE$1,$H$5:$FY$1802,MATCH($A558,$A$5:$A$1802,0),0)*HLOOKUP(FE$2,$H$5:$FY$1802,MATCH($A558,$A$5:$A$1802,0),0),$H$2)</f>
        <v>0</v>
      </c>
      <c r="FF558" s="188">
        <f>IFERROR(HLOOKUP(FF$1,$H$5:$FY$1802,MATCH($A558,$A$5:$A$1802,0),0)*HLOOKUP(FF$2,$H$5:$FY$1802,MATCH($A558,$A$5:$A$1802,0),0),$H$2)</f>
        <v>0</v>
      </c>
      <c r="FG558" s="188">
        <f>IFERROR(HLOOKUP(FG$1,$H$5:$FY$1802,MATCH($A558,$A$5:$A$1802,0),0)*HLOOKUP(FG$2,$H$5:$FY$1802,MATCH($A558,$A$5:$A$1802,0),0),$H$2)</f>
        <v>0</v>
      </c>
      <c r="FH558" s="189"/>
      <c r="FI558" s="406">
        <f t="shared" si="1110"/>
        <v>2.5987330316742083</v>
      </c>
      <c r="FJ558" s="406">
        <f t="shared" si="1110"/>
        <v>1.9949321266968325</v>
      </c>
      <c r="FK558" s="406">
        <f t="shared" si="1111"/>
        <v>2.5720753793441018</v>
      </c>
      <c r="FL558" s="406">
        <f t="shared" si="1112"/>
        <v>2.0042829172785122</v>
      </c>
      <c r="FM558" s="406">
        <f t="shared" si="1113"/>
        <v>1.5492402673299968</v>
      </c>
      <c r="FN558" s="406">
        <f t="shared" si="1114"/>
        <v>1.1406029909791111</v>
      </c>
      <c r="FO558" s="406">
        <f t="shared" si="1115"/>
        <v>1.6604805835657583</v>
      </c>
      <c r="FP558" s="406">
        <f t="shared" si="1116"/>
        <v>1.1338232139025961</v>
      </c>
      <c r="FQ558" s="406">
        <f t="shared" si="1117"/>
        <v>1.3530310748853795</v>
      </c>
      <c r="FR558" s="406">
        <f t="shared" si="1118"/>
        <v>1.0738665308201731</v>
      </c>
      <c r="FS558" s="410"/>
    </row>
    <row r="559" spans="1:175" ht="10.35" customHeight="1" x14ac:dyDescent="0.2">
      <c r="A559" s="74" t="str">
        <f t="shared" si="1105"/>
        <v>2019-20DECEMBERRX6</v>
      </c>
      <c r="B559" s="163" t="str">
        <f t="shared" si="1119"/>
        <v>2019-20</v>
      </c>
      <c r="C559" s="26" t="s">
        <v>835</v>
      </c>
      <c r="D559" s="163" t="str">
        <f>INDEX($FV$16:$FW$26,MATCH($F559,$FV$16:$FV$26,0),2)</f>
        <v>Y63</v>
      </c>
      <c r="E559" s="163" t="str">
        <f>VLOOKUP($D559,$FW$8:$FX$14,2,0)</f>
        <v>North East and Yorkshire</v>
      </c>
      <c r="F559" s="271" t="s">
        <v>857</v>
      </c>
      <c r="G559" s="271" t="s">
        <v>875</v>
      </c>
      <c r="H559" s="272">
        <v>54723</v>
      </c>
      <c r="I559" s="272">
        <v>37311</v>
      </c>
      <c r="J559" s="272">
        <v>233137</v>
      </c>
      <c r="K559" s="272">
        <v>6</v>
      </c>
      <c r="L559" s="272">
        <v>1</v>
      </c>
      <c r="M559" s="272">
        <v>12</v>
      </c>
      <c r="N559" s="272">
        <v>22</v>
      </c>
      <c r="O559" s="272">
        <v>66</v>
      </c>
      <c r="P559" s="272">
        <v>0</v>
      </c>
      <c r="Q559" s="272">
        <v>251</v>
      </c>
      <c r="R559" s="272">
        <v>2300</v>
      </c>
      <c r="S559" s="272">
        <v>13</v>
      </c>
      <c r="T559" s="272">
        <v>37858</v>
      </c>
      <c r="U559" s="272">
        <v>3227</v>
      </c>
      <c r="V559" s="272">
        <v>2167</v>
      </c>
      <c r="W559" s="272">
        <v>22463</v>
      </c>
      <c r="X559" s="272">
        <v>6262</v>
      </c>
      <c r="Y559" s="272">
        <v>403</v>
      </c>
      <c r="Z559" s="272">
        <v>1319154</v>
      </c>
      <c r="AA559" s="272">
        <v>409</v>
      </c>
      <c r="AB559" s="272">
        <v>716</v>
      </c>
      <c r="AC559" s="272">
        <v>1029947</v>
      </c>
      <c r="AD559" s="272">
        <v>475</v>
      </c>
      <c r="AE559" s="272">
        <v>852</v>
      </c>
      <c r="AF559" s="272">
        <v>52680102</v>
      </c>
      <c r="AG559" s="272">
        <v>2345</v>
      </c>
      <c r="AH559" s="272">
        <v>4660</v>
      </c>
      <c r="AI559" s="272">
        <v>46451672</v>
      </c>
      <c r="AJ559" s="272">
        <v>7418</v>
      </c>
      <c r="AK559" s="272">
        <v>18523</v>
      </c>
      <c r="AL559" s="272">
        <v>2101316</v>
      </c>
      <c r="AM559" s="272">
        <v>5214</v>
      </c>
      <c r="AN559" s="272">
        <v>11479</v>
      </c>
      <c r="AO559" s="272">
        <v>2834</v>
      </c>
      <c r="AP559" s="272">
        <v>70</v>
      </c>
      <c r="AQ559" s="272">
        <v>437</v>
      </c>
      <c r="AR559" s="272">
        <v>2733</v>
      </c>
      <c r="AS559" s="272">
        <v>170</v>
      </c>
      <c r="AT559" s="272">
        <v>2157</v>
      </c>
      <c r="AU559" s="272">
        <v>0</v>
      </c>
      <c r="AV559" s="272">
        <v>21486</v>
      </c>
      <c r="AW559" s="272">
        <v>3555</v>
      </c>
      <c r="AX559" s="272">
        <v>9983</v>
      </c>
      <c r="AY559" s="272">
        <v>35024</v>
      </c>
      <c r="AZ559" s="272">
        <v>6020</v>
      </c>
      <c r="BA559" s="272">
        <v>4890</v>
      </c>
      <c r="BB559" s="272">
        <v>3937</v>
      </c>
      <c r="BC559" s="272">
        <v>3233</v>
      </c>
      <c r="BD559" s="272">
        <v>28357</v>
      </c>
      <c r="BE559" s="272">
        <v>23935</v>
      </c>
      <c r="BF559" s="272">
        <v>9041</v>
      </c>
      <c r="BG559" s="272">
        <v>6630</v>
      </c>
      <c r="BH559" s="272">
        <v>593</v>
      </c>
      <c r="BI559" s="272">
        <v>391</v>
      </c>
      <c r="BJ559" s="272">
        <v>99</v>
      </c>
      <c r="BK559" s="272">
        <v>49914</v>
      </c>
      <c r="BL559" s="272">
        <v>504</v>
      </c>
      <c r="BM559" s="272">
        <v>837</v>
      </c>
      <c r="BN559" s="272">
        <v>74</v>
      </c>
      <c r="BO559" s="272">
        <v>30614</v>
      </c>
      <c r="BP559" s="272">
        <v>414</v>
      </c>
      <c r="BQ559" s="272">
        <v>763</v>
      </c>
      <c r="BR559" s="272">
        <v>3054</v>
      </c>
      <c r="BS559" s="272">
        <v>1238626</v>
      </c>
      <c r="BT559" s="272">
        <v>406</v>
      </c>
      <c r="BU559" s="272">
        <v>706</v>
      </c>
      <c r="BV559" s="272">
        <v>3113</v>
      </c>
      <c r="BW559" s="272">
        <v>7683208</v>
      </c>
      <c r="BX559" s="272">
        <v>2468</v>
      </c>
      <c r="BY559" s="272">
        <v>4707</v>
      </c>
      <c r="BZ559" s="272">
        <v>627</v>
      </c>
      <c r="CA559" s="272">
        <v>1426816</v>
      </c>
      <c r="CB559" s="272">
        <v>2276</v>
      </c>
      <c r="CC559" s="272">
        <v>4424</v>
      </c>
      <c r="CD559" s="272">
        <v>18723</v>
      </c>
      <c r="CE559" s="272">
        <v>43570078</v>
      </c>
      <c r="CF559" s="272">
        <v>2327</v>
      </c>
      <c r="CG559" s="272">
        <v>4660</v>
      </c>
      <c r="CH559" s="272">
        <v>1111</v>
      </c>
      <c r="CI559" s="272">
        <v>7652289</v>
      </c>
      <c r="CJ559" s="272">
        <v>6888</v>
      </c>
      <c r="CK559" s="272">
        <v>14528</v>
      </c>
      <c r="CL559" s="272">
        <v>503</v>
      </c>
      <c r="CM559" s="272">
        <v>5178399</v>
      </c>
      <c r="CN559" s="272">
        <v>10295</v>
      </c>
      <c r="CO559" s="272">
        <v>23723</v>
      </c>
      <c r="CP559" s="272">
        <v>863</v>
      </c>
      <c r="CQ559" s="272">
        <v>8072951</v>
      </c>
      <c r="CR559" s="272">
        <v>9355</v>
      </c>
      <c r="CS559" s="272">
        <v>18222</v>
      </c>
      <c r="CT559" s="272">
        <v>148</v>
      </c>
      <c r="CU559" s="272">
        <v>1917265</v>
      </c>
      <c r="CV559" s="272">
        <v>12954</v>
      </c>
      <c r="CW559" s="272">
        <v>27484</v>
      </c>
      <c r="CX559" s="272">
        <v>92</v>
      </c>
      <c r="CY559" s="272">
        <v>41576</v>
      </c>
      <c r="CZ559" s="272">
        <v>452</v>
      </c>
      <c r="DA559" s="272">
        <v>727</v>
      </c>
      <c r="DB559" s="272">
        <v>1840</v>
      </c>
      <c r="DC559" s="272">
        <v>53476</v>
      </c>
      <c r="DD559" s="272">
        <v>29</v>
      </c>
      <c r="DE559" s="272">
        <v>55</v>
      </c>
      <c r="DF559" s="272">
        <v>0</v>
      </c>
      <c r="DG559" s="272">
        <v>0</v>
      </c>
      <c r="DH559" s="272">
        <v>0</v>
      </c>
      <c r="DI559" s="272">
        <v>0</v>
      </c>
      <c r="DJ559" s="272">
        <v>0</v>
      </c>
      <c r="DK559" s="272">
        <v>0</v>
      </c>
      <c r="DL559" s="250"/>
      <c r="DM559" s="250"/>
      <c r="DN559" s="250"/>
      <c r="DO559" s="250"/>
      <c r="DP559" s="250"/>
      <c r="DQ559" s="250"/>
      <c r="DR559" s="250"/>
      <c r="DS559" s="250"/>
      <c r="DT559" s="250"/>
      <c r="DU559" s="250"/>
      <c r="DV559" s="250"/>
      <c r="DW559" s="250"/>
      <c r="DX559" s="250"/>
      <c r="DY559" s="250"/>
      <c r="DZ559" s="250"/>
      <c r="EA559" s="250"/>
      <c r="EB559" s="155"/>
      <c r="EC559" s="75">
        <f t="shared" si="1106"/>
        <v>12</v>
      </c>
      <c r="ED559" s="74">
        <f t="shared" si="1107"/>
        <v>2019</v>
      </c>
      <c r="EE559" s="165">
        <f t="shared" si="1108"/>
        <v>43800</v>
      </c>
      <c r="EF559" s="157">
        <f t="shared" si="1109"/>
        <v>31</v>
      </c>
      <c r="EG559" s="156"/>
      <c r="EH559" s="166">
        <f>IFERROR(HLOOKUP(EH$1,$H$5:$FY$1802,MATCH($A559,$A$5:$A$1802,0),0)*HLOOKUP(EH$2,$H$5:$FY$1802,MATCH($A559,$A$5:$A$1802,0),0),$H$2)</f>
        <v>37311</v>
      </c>
      <c r="EI559" s="166">
        <f>IFERROR(HLOOKUP(EI$1,$H$5:$FY$1802,MATCH($A559,$A$5:$A$1802,0),0)*HLOOKUP(EI$2,$H$5:$FY$1802,MATCH($A559,$A$5:$A$1802,0),0),$H$2)</f>
        <v>447732</v>
      </c>
      <c r="EJ559" s="166">
        <f>IFERROR(HLOOKUP(EJ$1,$H$5:$FY$1802,MATCH($A559,$A$5:$A$1802,0),0)*HLOOKUP(EJ$2,$H$5:$FY$1802,MATCH($A559,$A$5:$A$1802,0),0),$H$2)</f>
        <v>820842</v>
      </c>
      <c r="EK559" s="166">
        <f>IFERROR(HLOOKUP(EK$1,$H$5:$FY$1802,MATCH($A559,$A$5:$A$1802,0),0)*HLOOKUP(EK$2,$H$5:$FY$1802,MATCH($A559,$A$5:$A$1802,0),0),$H$2)</f>
        <v>2462526</v>
      </c>
      <c r="EL559" s="166">
        <f>IFERROR(HLOOKUP(EL$1,$H$5:$FY$1802,MATCH($A559,$A$5:$A$1802,0),0)*HLOOKUP(EL$2,$H$5:$FY$1802,MATCH($A559,$A$5:$A$1802,0),0),$H$2)</f>
        <v>2310532</v>
      </c>
      <c r="EM559" s="166">
        <f>IFERROR(HLOOKUP(EM$1,$H$5:$FY$1802,MATCH($A559,$A$5:$A$1802,0),0)*HLOOKUP(EM$2,$H$5:$FY$1802,MATCH($A559,$A$5:$A$1802,0),0),$H$2)</f>
        <v>1846284</v>
      </c>
      <c r="EN559" s="166">
        <f>IFERROR(HLOOKUP(EN$1,$H$5:$FY$1802,MATCH($A559,$A$5:$A$1802,0),0)*HLOOKUP(EN$2,$H$5:$FY$1802,MATCH($A559,$A$5:$A$1802,0),0),$H$2)</f>
        <v>104677580</v>
      </c>
      <c r="EO559" s="166">
        <f>IFERROR(HLOOKUP(EO$1,$H$5:$FY$1802,MATCH($A559,$A$5:$A$1802,0),0)*HLOOKUP(EO$2,$H$5:$FY$1802,MATCH($A559,$A$5:$A$1802,0),0),$H$2)</f>
        <v>115991026</v>
      </c>
      <c r="EP559" s="166">
        <f>IFERROR(HLOOKUP(EP$1,$H$5:$FY$1802,MATCH($A559,$A$5:$A$1802,0),0)*HLOOKUP(EP$2,$H$5:$FY$1802,MATCH($A559,$A$5:$A$1802,0),0),$H$2)</f>
        <v>4626037</v>
      </c>
      <c r="EQ559" s="166">
        <f>IFERROR(HLOOKUP(EQ$1,$H$5:$FY$1802,MATCH($A559,$A$5:$A$1802,0),0)*HLOOKUP(EQ$2,$H$5:$FY$1802,MATCH($A559,$A$5:$A$1802,0),0),$H$2)</f>
        <v>82863</v>
      </c>
      <c r="ER559" s="166">
        <f>IFERROR(HLOOKUP(ER$1,$H$5:$FY$1802,MATCH($A559,$A$5:$A$1802,0),0)*HLOOKUP(ER$2,$H$5:$FY$1802,MATCH($A559,$A$5:$A$1802,0),0),$H$2)</f>
        <v>56462</v>
      </c>
      <c r="ES559" s="166">
        <f>IFERROR(HLOOKUP(ES$1,$H$5:$FY$1802,MATCH($A559,$A$5:$A$1802,0),0)*HLOOKUP(ES$2,$H$5:$FY$1802,MATCH($A559,$A$5:$A$1802,0),0),$H$2)</f>
        <v>2156124</v>
      </c>
      <c r="ET559" s="166">
        <f>IFERROR(HLOOKUP(ET$1,$H$5:$FY$1802,MATCH($A559,$A$5:$A$1802,0),0)*HLOOKUP(ET$2,$H$5:$FY$1802,MATCH($A559,$A$5:$A$1802,0),0),$H$2)</f>
        <v>14652891</v>
      </c>
      <c r="EU559" s="166">
        <f>IFERROR(HLOOKUP(EU$1,$H$5:$FY$1802,MATCH($A559,$A$5:$A$1802,0),0)*HLOOKUP(EU$2,$H$5:$FY$1802,MATCH($A559,$A$5:$A$1802,0),0),$H$2)</f>
        <v>2773848</v>
      </c>
      <c r="EV559" s="166">
        <f>IFERROR(HLOOKUP(EV$1,$H$5:$FY$1802,MATCH($A559,$A$5:$A$1802,0),0)*HLOOKUP(EV$2,$H$5:$FY$1802,MATCH($A559,$A$5:$A$1802,0),0),$H$2)</f>
        <v>87249180</v>
      </c>
      <c r="EW559" s="166">
        <f>IFERROR(HLOOKUP(EW$1,$H$5:$FY$1802,MATCH($A559,$A$5:$A$1802,0),0)*HLOOKUP(EW$2,$H$5:$FY$1802,MATCH($A559,$A$5:$A$1802,0),0),$H$2)</f>
        <v>16140608</v>
      </c>
      <c r="EX559" s="166">
        <f>IFERROR(HLOOKUP(EX$1,$H$5:$FY$1802,MATCH($A559,$A$5:$A$1802,0),0)*HLOOKUP(EX$2,$H$5:$FY$1802,MATCH($A559,$A$5:$A$1802,0),0),$H$2)</f>
        <v>11932669</v>
      </c>
      <c r="EY559" s="166">
        <f>IFERROR(HLOOKUP(EY$1,$H$5:$FY$1802,MATCH($A559,$A$5:$A$1802,0),0)*HLOOKUP(EY$2,$H$5:$FY$1802,MATCH($A559,$A$5:$A$1802,0),0),$H$2)</f>
        <v>15725586</v>
      </c>
      <c r="EZ559" s="166">
        <f>IFERROR(HLOOKUP(EZ$1,$H$5:$FY$1802,MATCH($A559,$A$5:$A$1802,0),0)*HLOOKUP(EZ$2,$H$5:$FY$1802,MATCH($A559,$A$5:$A$1802,0),0),$H$2)</f>
        <v>4067632</v>
      </c>
      <c r="FA559" s="166">
        <f>IFERROR(HLOOKUP(FA$1,$H$5:$FY$1802,MATCH($A559,$A$5:$A$1802,0),0)*HLOOKUP(FA$2,$H$5:$FY$1802,MATCH($A559,$A$5:$A$1802,0),0),$H$2)</f>
        <v>0</v>
      </c>
      <c r="FB559" s="166">
        <f>IFERROR(HLOOKUP(FB$1,$H$5:$FY$1802,MATCH($A559,$A$5:$A$1802,0),0)*HLOOKUP(FB$2,$H$5:$FY$1802,MATCH($A559,$A$5:$A$1802,0),0),$H$2)</f>
        <v>66884</v>
      </c>
      <c r="FC559" s="166">
        <f>IFERROR(HLOOKUP(FC$1,$H$5:$FY$1802,MATCH($A559,$A$5:$A$1802,0),0)*HLOOKUP(FC$2,$H$5:$FY$1802,MATCH($A559,$A$5:$A$1802,0),0),$H$2)</f>
        <v>101200</v>
      </c>
      <c r="FD559" s="166">
        <f>IFERROR(HLOOKUP(FD$1,$H$5:$FY$1802,MATCH($A559,$A$5:$A$1802,0),0)*HLOOKUP(FD$2,$H$5:$FY$1802,MATCH($A559,$A$5:$A$1802,0),0),$H$2)</f>
        <v>0</v>
      </c>
      <c r="FE559" s="166">
        <f>IFERROR(HLOOKUP(FE$1,$H$5:$FY$1802,MATCH($A559,$A$5:$A$1802,0),0)*HLOOKUP(FE$2,$H$5:$FY$1802,MATCH($A559,$A$5:$A$1802,0),0),$H$2)</f>
        <v>0</v>
      </c>
      <c r="FF559" s="166">
        <f>IFERROR(HLOOKUP(FF$1,$H$5:$FY$1802,MATCH($A559,$A$5:$A$1802,0),0)*HLOOKUP(FF$2,$H$5:$FY$1802,MATCH($A559,$A$5:$A$1802,0),0),$H$2)</f>
        <v>0</v>
      </c>
      <c r="FG559" s="166">
        <f>IFERROR(HLOOKUP(FG$1,$H$5:$FY$1802,MATCH($A559,$A$5:$A$1802,0),0)*HLOOKUP(FG$2,$H$5:$FY$1802,MATCH($A559,$A$5:$A$1802,0),0),$H$2)</f>
        <v>0</v>
      </c>
      <c r="FH559" s="152"/>
      <c r="FI559" s="405">
        <f t="shared" si="1110"/>
        <v>1.8655097613882863</v>
      </c>
      <c r="FJ559" s="405">
        <f t="shared" si="1110"/>
        <v>1.5153393244499536</v>
      </c>
      <c r="FK559" s="405">
        <f t="shared" si="1111"/>
        <v>1.8167974157821873</v>
      </c>
      <c r="FL559" s="405">
        <f t="shared" si="1112"/>
        <v>1.4919243193354867</v>
      </c>
      <c r="FM559" s="405">
        <f t="shared" si="1113"/>
        <v>1.2623870364599563</v>
      </c>
      <c r="FN559" s="405">
        <f t="shared" si="1114"/>
        <v>1.0655299826381159</v>
      </c>
      <c r="FO559" s="405">
        <f t="shared" si="1115"/>
        <v>1.4437879271798149</v>
      </c>
      <c r="FP559" s="405">
        <f t="shared" si="1116"/>
        <v>1.0587671670392846</v>
      </c>
      <c r="FQ559" s="405">
        <f t="shared" si="1117"/>
        <v>1.4714640198511166</v>
      </c>
      <c r="FR559" s="405">
        <f t="shared" si="1118"/>
        <v>0.97022332506203479</v>
      </c>
      <c r="FS559" s="65"/>
    </row>
    <row r="560" spans="1:175" ht="10.35" customHeight="1" x14ac:dyDescent="0.2">
      <c r="A560" s="74" t="str">
        <f t="shared" si="1105"/>
        <v>2019-20DECEMBERRX7</v>
      </c>
      <c r="B560" s="163" t="str">
        <f t="shared" si="1119"/>
        <v>2019-20</v>
      </c>
      <c r="C560" s="26" t="s">
        <v>835</v>
      </c>
      <c r="D560" s="163" t="str">
        <f>INDEX($FV$16:$FW$26,MATCH($F560,$FV$16:$FV$26,0),2)</f>
        <v>Y62</v>
      </c>
      <c r="E560" s="163" t="str">
        <f>VLOOKUP($D560,$FW$8:$FX$14,2,0)</f>
        <v>North West</v>
      </c>
      <c r="F560" s="271" t="s">
        <v>859</v>
      </c>
      <c r="G560" s="271" t="s">
        <v>876</v>
      </c>
      <c r="H560" s="272">
        <v>146720</v>
      </c>
      <c r="I560" s="272">
        <v>123049</v>
      </c>
      <c r="J560" s="272">
        <v>1448736</v>
      </c>
      <c r="K560" s="272">
        <v>12</v>
      </c>
      <c r="L560" s="272">
        <v>1</v>
      </c>
      <c r="M560" s="272">
        <v>46</v>
      </c>
      <c r="N560" s="272">
        <v>76</v>
      </c>
      <c r="O560" s="272">
        <v>124</v>
      </c>
      <c r="P560" s="272">
        <v>0</v>
      </c>
      <c r="Q560" s="272">
        <v>300</v>
      </c>
      <c r="R560" s="272">
        <v>17399</v>
      </c>
      <c r="S560" s="272">
        <v>769</v>
      </c>
      <c r="T560" s="272">
        <v>104810</v>
      </c>
      <c r="U560" s="272">
        <v>11276</v>
      </c>
      <c r="V560" s="272">
        <v>8009</v>
      </c>
      <c r="W560" s="272">
        <v>57592</v>
      </c>
      <c r="X560" s="272">
        <v>13799</v>
      </c>
      <c r="Y560" s="272">
        <v>4724</v>
      </c>
      <c r="Z560" s="272">
        <v>5064216</v>
      </c>
      <c r="AA560" s="272">
        <v>449</v>
      </c>
      <c r="AB560" s="272">
        <v>757</v>
      </c>
      <c r="AC560" s="272">
        <v>5214108</v>
      </c>
      <c r="AD560" s="272">
        <v>651</v>
      </c>
      <c r="AE560" s="272">
        <v>1104</v>
      </c>
      <c r="AF560" s="272">
        <v>109193144</v>
      </c>
      <c r="AG560" s="272">
        <v>1896</v>
      </c>
      <c r="AH560" s="272">
        <v>4240</v>
      </c>
      <c r="AI560" s="272">
        <v>93848420</v>
      </c>
      <c r="AJ560" s="272">
        <v>6801</v>
      </c>
      <c r="AK560" s="272">
        <v>15937</v>
      </c>
      <c r="AL560" s="272">
        <v>26114678</v>
      </c>
      <c r="AM560" s="272">
        <v>5528</v>
      </c>
      <c r="AN560" s="272">
        <v>12559</v>
      </c>
      <c r="AO560" s="272">
        <v>9064</v>
      </c>
      <c r="AP560" s="272">
        <v>429</v>
      </c>
      <c r="AQ560" s="272">
        <v>5926</v>
      </c>
      <c r="AR560" s="272">
        <v>1119</v>
      </c>
      <c r="AS560" s="272">
        <v>533</v>
      </c>
      <c r="AT560" s="272">
        <v>2176</v>
      </c>
      <c r="AU560" s="272">
        <v>451</v>
      </c>
      <c r="AV560" s="272">
        <v>61419</v>
      </c>
      <c r="AW560" s="272">
        <v>5547</v>
      </c>
      <c r="AX560" s="272">
        <v>28780</v>
      </c>
      <c r="AY560" s="272">
        <v>95746</v>
      </c>
      <c r="AZ560" s="272">
        <v>23473</v>
      </c>
      <c r="BA560" s="272">
        <v>19258</v>
      </c>
      <c r="BB560" s="272">
        <v>16310</v>
      </c>
      <c r="BC560" s="272">
        <v>13629</v>
      </c>
      <c r="BD560" s="272">
        <v>75338</v>
      </c>
      <c r="BE560" s="272">
        <v>61182</v>
      </c>
      <c r="BF560" s="272">
        <v>20009</v>
      </c>
      <c r="BG560" s="272">
        <v>14810</v>
      </c>
      <c r="BH560" s="272">
        <v>6209</v>
      </c>
      <c r="BI560" s="272">
        <v>5180</v>
      </c>
      <c r="BJ560" s="272">
        <v>163</v>
      </c>
      <c r="BK560" s="272">
        <v>89601</v>
      </c>
      <c r="BL560" s="272">
        <v>550</v>
      </c>
      <c r="BM560" s="272">
        <v>993</v>
      </c>
      <c r="BN560" s="272">
        <v>76</v>
      </c>
      <c r="BO560" s="272">
        <v>45407</v>
      </c>
      <c r="BP560" s="272">
        <v>597</v>
      </c>
      <c r="BQ560" s="272">
        <v>1119</v>
      </c>
      <c r="BR560" s="272">
        <v>11037</v>
      </c>
      <c r="BS560" s="272">
        <v>4929208</v>
      </c>
      <c r="BT560" s="272">
        <v>447</v>
      </c>
      <c r="BU560" s="272">
        <v>750</v>
      </c>
      <c r="BV560" s="272">
        <v>5325</v>
      </c>
      <c r="BW560" s="272">
        <v>11026720</v>
      </c>
      <c r="BX560" s="272">
        <v>2071</v>
      </c>
      <c r="BY560" s="272">
        <v>4435</v>
      </c>
      <c r="BZ560" s="272">
        <v>2063</v>
      </c>
      <c r="CA560" s="272">
        <v>4321488</v>
      </c>
      <c r="CB560" s="272">
        <v>2095</v>
      </c>
      <c r="CC560" s="272">
        <v>4801</v>
      </c>
      <c r="CD560" s="272">
        <v>50204</v>
      </c>
      <c r="CE560" s="272">
        <v>93844936</v>
      </c>
      <c r="CF560" s="272">
        <v>1869</v>
      </c>
      <c r="CG560" s="272">
        <v>4192</v>
      </c>
      <c r="CH560" s="272">
        <v>3619</v>
      </c>
      <c r="CI560" s="272">
        <v>31513540</v>
      </c>
      <c r="CJ560" s="272">
        <v>8708</v>
      </c>
      <c r="CK560" s="272">
        <v>21169</v>
      </c>
      <c r="CL560" s="272">
        <v>1749</v>
      </c>
      <c r="CM560" s="272">
        <v>11163577</v>
      </c>
      <c r="CN560" s="272">
        <v>6383</v>
      </c>
      <c r="CO560" s="272">
        <v>14687</v>
      </c>
      <c r="CP560" s="272">
        <v>1355</v>
      </c>
      <c r="CQ560" s="272">
        <v>11692062</v>
      </c>
      <c r="CR560" s="272">
        <v>8629</v>
      </c>
      <c r="CS560" s="272">
        <v>17227</v>
      </c>
      <c r="CT560" s="272">
        <v>863</v>
      </c>
      <c r="CU560" s="272">
        <v>9637769</v>
      </c>
      <c r="CV560" s="272">
        <v>11168</v>
      </c>
      <c r="CW560" s="272">
        <v>25606</v>
      </c>
      <c r="CX560" s="272">
        <v>180</v>
      </c>
      <c r="CY560" s="272">
        <v>61629</v>
      </c>
      <c r="CZ560" s="272">
        <v>342</v>
      </c>
      <c r="DA560" s="272">
        <v>634</v>
      </c>
      <c r="DB560" s="272">
        <v>5516</v>
      </c>
      <c r="DC560" s="272">
        <v>213167</v>
      </c>
      <c r="DD560" s="272">
        <v>39</v>
      </c>
      <c r="DE560" s="272">
        <v>83</v>
      </c>
      <c r="DF560" s="272">
        <v>67</v>
      </c>
      <c r="DG560" s="272">
        <v>100175</v>
      </c>
      <c r="DH560" s="272">
        <v>1495</v>
      </c>
      <c r="DI560" s="272">
        <v>3716</v>
      </c>
      <c r="DJ560" s="272">
        <v>47</v>
      </c>
      <c r="DK560" s="272">
        <v>0</v>
      </c>
      <c r="DL560" s="250"/>
      <c r="DM560" s="250"/>
      <c r="DN560" s="250"/>
      <c r="DO560" s="250"/>
      <c r="DP560" s="250"/>
      <c r="DQ560" s="250"/>
      <c r="DR560" s="250"/>
      <c r="DS560" s="250"/>
      <c r="DT560" s="250"/>
      <c r="DU560" s="250"/>
      <c r="DV560" s="250"/>
      <c r="DW560" s="250"/>
      <c r="DX560" s="250"/>
      <c r="DY560" s="250"/>
      <c r="DZ560" s="250"/>
      <c r="EA560" s="250"/>
      <c r="EB560" s="155"/>
      <c r="EC560" s="75">
        <f t="shared" si="1106"/>
        <v>12</v>
      </c>
      <c r="ED560" s="74">
        <f t="shared" si="1107"/>
        <v>2019</v>
      </c>
      <c r="EE560" s="165">
        <f t="shared" si="1108"/>
        <v>43800</v>
      </c>
      <c r="EF560" s="157">
        <f t="shared" si="1109"/>
        <v>31</v>
      </c>
      <c r="EG560" s="156"/>
      <c r="EH560" s="166">
        <f>IFERROR(HLOOKUP(EH$1,$H$5:$FY$1802,MATCH($A560,$A$5:$A$1802,0),0)*HLOOKUP(EH$2,$H$5:$FY$1802,MATCH($A560,$A$5:$A$1802,0),0),$H$2)</f>
        <v>123049</v>
      </c>
      <c r="EI560" s="166">
        <f>IFERROR(HLOOKUP(EI$1,$H$5:$FY$1802,MATCH($A560,$A$5:$A$1802,0),0)*HLOOKUP(EI$2,$H$5:$FY$1802,MATCH($A560,$A$5:$A$1802,0),0),$H$2)</f>
        <v>5660254</v>
      </c>
      <c r="EJ560" s="166">
        <f>IFERROR(HLOOKUP(EJ$1,$H$5:$FY$1802,MATCH($A560,$A$5:$A$1802,0),0)*HLOOKUP(EJ$2,$H$5:$FY$1802,MATCH($A560,$A$5:$A$1802,0),0),$H$2)</f>
        <v>9351724</v>
      </c>
      <c r="EK560" s="166">
        <f>IFERROR(HLOOKUP(EK$1,$H$5:$FY$1802,MATCH($A560,$A$5:$A$1802,0),0)*HLOOKUP(EK$2,$H$5:$FY$1802,MATCH($A560,$A$5:$A$1802,0),0),$H$2)</f>
        <v>15258076</v>
      </c>
      <c r="EL560" s="166">
        <f>IFERROR(HLOOKUP(EL$1,$H$5:$FY$1802,MATCH($A560,$A$5:$A$1802,0),0)*HLOOKUP(EL$2,$H$5:$FY$1802,MATCH($A560,$A$5:$A$1802,0),0),$H$2)</f>
        <v>8535932</v>
      </c>
      <c r="EM560" s="166">
        <f>IFERROR(HLOOKUP(EM$1,$H$5:$FY$1802,MATCH($A560,$A$5:$A$1802,0),0)*HLOOKUP(EM$2,$H$5:$FY$1802,MATCH($A560,$A$5:$A$1802,0),0),$H$2)</f>
        <v>8841936</v>
      </c>
      <c r="EN560" s="166">
        <f>IFERROR(HLOOKUP(EN$1,$H$5:$FY$1802,MATCH($A560,$A$5:$A$1802,0),0)*HLOOKUP(EN$2,$H$5:$FY$1802,MATCH($A560,$A$5:$A$1802,0),0),$H$2)</f>
        <v>244190080</v>
      </c>
      <c r="EO560" s="166">
        <f>IFERROR(HLOOKUP(EO$1,$H$5:$FY$1802,MATCH($A560,$A$5:$A$1802,0),0)*HLOOKUP(EO$2,$H$5:$FY$1802,MATCH($A560,$A$5:$A$1802,0),0),$H$2)</f>
        <v>219914663</v>
      </c>
      <c r="EP560" s="166">
        <f>IFERROR(HLOOKUP(EP$1,$H$5:$FY$1802,MATCH($A560,$A$5:$A$1802,0),0)*HLOOKUP(EP$2,$H$5:$FY$1802,MATCH($A560,$A$5:$A$1802,0),0),$H$2)</f>
        <v>59328716</v>
      </c>
      <c r="EQ560" s="166">
        <f>IFERROR(HLOOKUP(EQ$1,$H$5:$FY$1802,MATCH($A560,$A$5:$A$1802,0),0)*HLOOKUP(EQ$2,$H$5:$FY$1802,MATCH($A560,$A$5:$A$1802,0),0),$H$2)</f>
        <v>161859</v>
      </c>
      <c r="ER560" s="166">
        <f>IFERROR(HLOOKUP(ER$1,$H$5:$FY$1802,MATCH($A560,$A$5:$A$1802,0),0)*HLOOKUP(ER$2,$H$5:$FY$1802,MATCH($A560,$A$5:$A$1802,0),0),$H$2)</f>
        <v>85044</v>
      </c>
      <c r="ES560" s="166">
        <f>IFERROR(HLOOKUP(ES$1,$H$5:$FY$1802,MATCH($A560,$A$5:$A$1802,0),0)*HLOOKUP(ES$2,$H$5:$FY$1802,MATCH($A560,$A$5:$A$1802,0),0),$H$2)</f>
        <v>8277750</v>
      </c>
      <c r="ET560" s="166">
        <f>IFERROR(HLOOKUP(ET$1,$H$5:$FY$1802,MATCH($A560,$A$5:$A$1802,0),0)*HLOOKUP(ET$2,$H$5:$FY$1802,MATCH($A560,$A$5:$A$1802,0),0),$H$2)</f>
        <v>23616375</v>
      </c>
      <c r="EU560" s="166">
        <f>IFERROR(HLOOKUP(EU$1,$H$5:$FY$1802,MATCH($A560,$A$5:$A$1802,0),0)*HLOOKUP(EU$2,$H$5:$FY$1802,MATCH($A560,$A$5:$A$1802,0),0),$H$2)</f>
        <v>9904463</v>
      </c>
      <c r="EV560" s="166">
        <f>IFERROR(HLOOKUP(EV$1,$H$5:$FY$1802,MATCH($A560,$A$5:$A$1802,0),0)*HLOOKUP(EV$2,$H$5:$FY$1802,MATCH($A560,$A$5:$A$1802,0),0),$H$2)</f>
        <v>210455168</v>
      </c>
      <c r="EW560" s="166">
        <f>IFERROR(HLOOKUP(EW$1,$H$5:$FY$1802,MATCH($A560,$A$5:$A$1802,0),0)*HLOOKUP(EW$2,$H$5:$FY$1802,MATCH($A560,$A$5:$A$1802,0),0),$H$2)</f>
        <v>76610611</v>
      </c>
      <c r="EX560" s="166">
        <f>IFERROR(HLOOKUP(EX$1,$H$5:$FY$1802,MATCH($A560,$A$5:$A$1802,0),0)*HLOOKUP(EX$2,$H$5:$FY$1802,MATCH($A560,$A$5:$A$1802,0),0),$H$2)</f>
        <v>25687563</v>
      </c>
      <c r="EY560" s="166">
        <f>IFERROR(HLOOKUP(EY$1,$H$5:$FY$1802,MATCH($A560,$A$5:$A$1802,0),0)*HLOOKUP(EY$2,$H$5:$FY$1802,MATCH($A560,$A$5:$A$1802,0),0),$H$2)</f>
        <v>23342585</v>
      </c>
      <c r="EZ560" s="166">
        <f>IFERROR(HLOOKUP(EZ$1,$H$5:$FY$1802,MATCH($A560,$A$5:$A$1802,0),0)*HLOOKUP(EZ$2,$H$5:$FY$1802,MATCH($A560,$A$5:$A$1802,0),0),$H$2)</f>
        <v>22097978</v>
      </c>
      <c r="FA560" s="166">
        <f>IFERROR(HLOOKUP(FA$1,$H$5:$FY$1802,MATCH($A560,$A$5:$A$1802,0),0)*HLOOKUP(FA$2,$H$5:$FY$1802,MATCH($A560,$A$5:$A$1802,0),0),$H$2)</f>
        <v>248972</v>
      </c>
      <c r="FB560" s="166">
        <f>IFERROR(HLOOKUP(FB$1,$H$5:$FY$1802,MATCH($A560,$A$5:$A$1802,0),0)*HLOOKUP(FB$2,$H$5:$FY$1802,MATCH($A560,$A$5:$A$1802,0),0),$H$2)</f>
        <v>114120</v>
      </c>
      <c r="FC560" s="166">
        <f>IFERROR(HLOOKUP(FC$1,$H$5:$FY$1802,MATCH($A560,$A$5:$A$1802,0),0)*HLOOKUP(FC$2,$H$5:$FY$1802,MATCH($A560,$A$5:$A$1802,0),0),$H$2)</f>
        <v>457828</v>
      </c>
      <c r="FD560" s="166">
        <f>IFERROR(HLOOKUP(FD$1,$H$5:$FY$1802,MATCH($A560,$A$5:$A$1802,0),0)*HLOOKUP(FD$2,$H$5:$FY$1802,MATCH($A560,$A$5:$A$1802,0),0),$H$2)</f>
        <v>0</v>
      </c>
      <c r="FE560" s="166">
        <f>IFERROR(HLOOKUP(FE$1,$H$5:$FY$1802,MATCH($A560,$A$5:$A$1802,0),0)*HLOOKUP(FE$2,$H$5:$FY$1802,MATCH($A560,$A$5:$A$1802,0),0),$H$2)</f>
        <v>0</v>
      </c>
      <c r="FF560" s="166">
        <f>IFERROR(HLOOKUP(FF$1,$H$5:$FY$1802,MATCH($A560,$A$5:$A$1802,0),0)*HLOOKUP(FF$2,$H$5:$FY$1802,MATCH($A560,$A$5:$A$1802,0),0),$H$2)</f>
        <v>0</v>
      </c>
      <c r="FG560" s="166">
        <f>IFERROR(HLOOKUP(FG$1,$H$5:$FY$1802,MATCH($A560,$A$5:$A$1802,0),0)*HLOOKUP(FG$2,$H$5:$FY$1802,MATCH($A560,$A$5:$A$1802,0),0),$H$2)</f>
        <v>0</v>
      </c>
      <c r="FH560" s="152"/>
      <c r="FI560" s="405">
        <f t="shared" si="1110"/>
        <v>2.0816778999645265</v>
      </c>
      <c r="FJ560" s="405">
        <f t="shared" si="1110"/>
        <v>1.7078751330258957</v>
      </c>
      <c r="FK560" s="405">
        <f t="shared" si="1111"/>
        <v>2.0364589836434011</v>
      </c>
      <c r="FL560" s="405">
        <f t="shared" si="1112"/>
        <v>1.7017105756024473</v>
      </c>
      <c r="FM560" s="405">
        <f t="shared" si="1113"/>
        <v>1.3081330740380608</v>
      </c>
      <c r="FN560" s="405">
        <f t="shared" si="1114"/>
        <v>1.0623350465342409</v>
      </c>
      <c r="FO560" s="405">
        <f t="shared" si="1115"/>
        <v>1.4500326110587725</v>
      </c>
      <c r="FP560" s="405">
        <f t="shared" si="1116"/>
        <v>1.073266178708602</v>
      </c>
      <c r="FQ560" s="405">
        <f t="shared" si="1117"/>
        <v>1.3143522438611346</v>
      </c>
      <c r="FR560" s="405">
        <f t="shared" si="1118"/>
        <v>1.096528365791702</v>
      </c>
      <c r="FS560" s="65"/>
    </row>
    <row r="561" spans="1:175" ht="10.35" customHeight="1" x14ac:dyDescent="0.2">
      <c r="A561" s="180" t="str">
        <f t="shared" si="1105"/>
        <v>2019-20DECEMBERRYE</v>
      </c>
      <c r="B561" s="182" t="str">
        <f t="shared" si="1119"/>
        <v>2019-20</v>
      </c>
      <c r="C561" s="181" t="s">
        <v>835</v>
      </c>
      <c r="D561" s="182" t="str">
        <f>INDEX($FV$16:$FW$26,MATCH($F561,$FV$16:$FV$26,0),2)</f>
        <v>Y59</v>
      </c>
      <c r="E561" s="182" t="str">
        <f>VLOOKUP($D561,$FW$8:$FX$14,2,0)</f>
        <v>South East</v>
      </c>
      <c r="F561" s="273" t="s">
        <v>861</v>
      </c>
      <c r="G561" s="273" t="s">
        <v>877</v>
      </c>
      <c r="H561" s="274">
        <v>78113</v>
      </c>
      <c r="I561" s="274">
        <v>46133</v>
      </c>
      <c r="J561" s="274">
        <v>299420</v>
      </c>
      <c r="K561" s="274">
        <v>6</v>
      </c>
      <c r="L561" s="274">
        <v>3</v>
      </c>
      <c r="M561" s="274">
        <v>5</v>
      </c>
      <c r="N561" s="274">
        <v>23</v>
      </c>
      <c r="O561" s="274">
        <v>87</v>
      </c>
      <c r="P561" s="274">
        <v>0</v>
      </c>
      <c r="Q561" s="274">
        <v>402</v>
      </c>
      <c r="R561" s="274">
        <v>0</v>
      </c>
      <c r="S561" s="274">
        <v>141</v>
      </c>
      <c r="T561" s="274">
        <v>55764</v>
      </c>
      <c r="U561" s="274">
        <v>3458</v>
      </c>
      <c r="V561" s="274">
        <v>2224</v>
      </c>
      <c r="W561" s="274">
        <v>27809</v>
      </c>
      <c r="X561" s="274">
        <v>16168</v>
      </c>
      <c r="Y561" s="274">
        <v>942</v>
      </c>
      <c r="Z561" s="274">
        <v>1529607</v>
      </c>
      <c r="AA561" s="274">
        <v>442</v>
      </c>
      <c r="AB561" s="274">
        <v>805</v>
      </c>
      <c r="AC561" s="274">
        <v>1259009</v>
      </c>
      <c r="AD561" s="274">
        <v>566</v>
      </c>
      <c r="AE561" s="274">
        <v>1065</v>
      </c>
      <c r="AF561" s="274">
        <v>32967651</v>
      </c>
      <c r="AG561" s="274">
        <v>1186</v>
      </c>
      <c r="AH561" s="274">
        <v>2493</v>
      </c>
      <c r="AI561" s="274">
        <v>60052786</v>
      </c>
      <c r="AJ561" s="274">
        <v>3714</v>
      </c>
      <c r="AK561" s="274">
        <v>9015</v>
      </c>
      <c r="AL561" s="274">
        <v>4752312</v>
      </c>
      <c r="AM561" s="274">
        <v>5045</v>
      </c>
      <c r="AN561" s="274">
        <v>12289</v>
      </c>
      <c r="AO561" s="274">
        <v>4382</v>
      </c>
      <c r="AP561" s="274">
        <v>26</v>
      </c>
      <c r="AQ561" s="274">
        <v>184</v>
      </c>
      <c r="AR561" s="274">
        <v>325</v>
      </c>
      <c r="AS561" s="274">
        <v>371</v>
      </c>
      <c r="AT561" s="274">
        <v>3801</v>
      </c>
      <c r="AU561" s="274">
        <v>312</v>
      </c>
      <c r="AV561" s="274">
        <v>28957</v>
      </c>
      <c r="AW561" s="274">
        <v>3809</v>
      </c>
      <c r="AX561" s="274">
        <v>18616</v>
      </c>
      <c r="AY561" s="274">
        <v>51382</v>
      </c>
      <c r="AZ561" s="274">
        <v>6455</v>
      </c>
      <c r="BA561" s="274">
        <v>4921</v>
      </c>
      <c r="BB561" s="274">
        <v>4156</v>
      </c>
      <c r="BC561" s="274">
        <v>3197</v>
      </c>
      <c r="BD561" s="274">
        <v>36964</v>
      </c>
      <c r="BE561" s="274">
        <v>29904</v>
      </c>
      <c r="BF561" s="274">
        <v>23906</v>
      </c>
      <c r="BG561" s="274">
        <v>18045</v>
      </c>
      <c r="BH561" s="274">
        <v>1467</v>
      </c>
      <c r="BI561" s="274">
        <v>1065</v>
      </c>
      <c r="BJ561" s="274">
        <v>54</v>
      </c>
      <c r="BK561" s="274">
        <v>29962</v>
      </c>
      <c r="BL561" s="274">
        <v>555</v>
      </c>
      <c r="BM561" s="274">
        <v>906</v>
      </c>
      <c r="BN561" s="274">
        <v>57</v>
      </c>
      <c r="BO561" s="274">
        <v>27005</v>
      </c>
      <c r="BP561" s="274">
        <v>474</v>
      </c>
      <c r="BQ561" s="274">
        <v>912</v>
      </c>
      <c r="BR561" s="274">
        <v>3347</v>
      </c>
      <c r="BS561" s="274">
        <v>1472640</v>
      </c>
      <c r="BT561" s="274">
        <v>440</v>
      </c>
      <c r="BU561" s="274">
        <v>796</v>
      </c>
      <c r="BV561" s="274">
        <v>2876</v>
      </c>
      <c r="BW561" s="274">
        <v>3389715</v>
      </c>
      <c r="BX561" s="274">
        <v>1179</v>
      </c>
      <c r="BY561" s="274">
        <v>2277</v>
      </c>
      <c r="BZ561" s="274">
        <v>632</v>
      </c>
      <c r="CA561" s="274">
        <v>667431</v>
      </c>
      <c r="CB561" s="274">
        <v>1056</v>
      </c>
      <c r="CC561" s="274">
        <v>2338</v>
      </c>
      <c r="CD561" s="274">
        <v>24301</v>
      </c>
      <c r="CE561" s="274">
        <v>28910505</v>
      </c>
      <c r="CF561" s="274">
        <v>1190</v>
      </c>
      <c r="CG561" s="274">
        <v>2531</v>
      </c>
      <c r="CH561" s="274">
        <v>2482</v>
      </c>
      <c r="CI561" s="274">
        <v>10772024</v>
      </c>
      <c r="CJ561" s="274">
        <v>4340</v>
      </c>
      <c r="CK561" s="274">
        <v>8866</v>
      </c>
      <c r="CL561" s="274">
        <v>768</v>
      </c>
      <c r="CM561" s="274">
        <v>2632080</v>
      </c>
      <c r="CN561" s="274">
        <v>3427</v>
      </c>
      <c r="CO561" s="274">
        <v>7270</v>
      </c>
      <c r="CP561" s="274">
        <v>316</v>
      </c>
      <c r="CQ561" s="274">
        <v>2784203</v>
      </c>
      <c r="CR561" s="274">
        <v>8811</v>
      </c>
      <c r="CS561" s="274">
        <v>17497</v>
      </c>
      <c r="CT561" s="274">
        <v>52</v>
      </c>
      <c r="CU561" s="274">
        <v>440589</v>
      </c>
      <c r="CV561" s="274">
        <v>8473</v>
      </c>
      <c r="CW561" s="274">
        <v>19498</v>
      </c>
      <c r="CX561" s="274">
        <v>212</v>
      </c>
      <c r="CY561" s="274">
        <v>68968</v>
      </c>
      <c r="CZ561" s="274">
        <v>325</v>
      </c>
      <c r="DA561" s="274">
        <v>536</v>
      </c>
      <c r="DB561" s="274">
        <v>2456</v>
      </c>
      <c r="DC561" s="274">
        <v>84176</v>
      </c>
      <c r="DD561" s="274">
        <v>34</v>
      </c>
      <c r="DE561" s="274">
        <v>69</v>
      </c>
      <c r="DF561" s="274">
        <v>79</v>
      </c>
      <c r="DG561" s="274">
        <v>211372</v>
      </c>
      <c r="DH561" s="274">
        <v>2676</v>
      </c>
      <c r="DI561" s="274">
        <v>5764</v>
      </c>
      <c r="DJ561" s="274">
        <v>71</v>
      </c>
      <c r="DK561" s="274">
        <v>0</v>
      </c>
      <c r="DL561" s="251"/>
      <c r="DM561" s="251"/>
      <c r="DN561" s="251"/>
      <c r="DO561" s="251"/>
      <c r="DP561" s="251"/>
      <c r="DQ561" s="251"/>
      <c r="DR561" s="251"/>
      <c r="DS561" s="251"/>
      <c r="DT561" s="251"/>
      <c r="DU561" s="251"/>
      <c r="DV561" s="251"/>
      <c r="DW561" s="251"/>
      <c r="DX561" s="251"/>
      <c r="DY561" s="251"/>
      <c r="DZ561" s="251"/>
      <c r="EA561" s="251"/>
      <c r="EB561" s="183"/>
      <c r="EC561" s="184">
        <f t="shared" si="1106"/>
        <v>12</v>
      </c>
      <c r="ED561" s="180">
        <f t="shared" si="1107"/>
        <v>2019</v>
      </c>
      <c r="EE561" s="185">
        <f t="shared" si="1108"/>
        <v>43800</v>
      </c>
      <c r="EF561" s="186">
        <f t="shared" si="1109"/>
        <v>31</v>
      </c>
      <c r="EG561" s="187"/>
      <c r="EH561" s="188">
        <f>IFERROR(HLOOKUP(EH$1,$H$5:$FY$1802,MATCH($A561,$A$5:$A$1802,0),0)*HLOOKUP(EH$2,$H$5:$FY$1802,MATCH($A561,$A$5:$A$1802,0),0),$H$2)</f>
        <v>138399</v>
      </c>
      <c r="EI561" s="188">
        <f>IFERROR(HLOOKUP(EI$1,$H$5:$FY$1802,MATCH($A561,$A$5:$A$1802,0),0)*HLOOKUP(EI$2,$H$5:$FY$1802,MATCH($A561,$A$5:$A$1802,0),0),$H$2)</f>
        <v>230665</v>
      </c>
      <c r="EJ561" s="188">
        <f>IFERROR(HLOOKUP(EJ$1,$H$5:$FY$1802,MATCH($A561,$A$5:$A$1802,0),0)*HLOOKUP(EJ$2,$H$5:$FY$1802,MATCH($A561,$A$5:$A$1802,0),0),$H$2)</f>
        <v>1061059</v>
      </c>
      <c r="EK561" s="188">
        <f>IFERROR(HLOOKUP(EK$1,$H$5:$FY$1802,MATCH($A561,$A$5:$A$1802,0),0)*HLOOKUP(EK$2,$H$5:$FY$1802,MATCH($A561,$A$5:$A$1802,0),0),$H$2)</f>
        <v>4013571</v>
      </c>
      <c r="EL561" s="188">
        <f>IFERROR(HLOOKUP(EL$1,$H$5:$FY$1802,MATCH($A561,$A$5:$A$1802,0),0)*HLOOKUP(EL$2,$H$5:$FY$1802,MATCH($A561,$A$5:$A$1802,0),0),$H$2)</f>
        <v>2783690</v>
      </c>
      <c r="EM561" s="188">
        <f>IFERROR(HLOOKUP(EM$1,$H$5:$FY$1802,MATCH($A561,$A$5:$A$1802,0),0)*HLOOKUP(EM$2,$H$5:$FY$1802,MATCH($A561,$A$5:$A$1802,0),0),$H$2)</f>
        <v>2368560</v>
      </c>
      <c r="EN561" s="188">
        <f>IFERROR(HLOOKUP(EN$1,$H$5:$FY$1802,MATCH($A561,$A$5:$A$1802,0),0)*HLOOKUP(EN$2,$H$5:$FY$1802,MATCH($A561,$A$5:$A$1802,0),0),$H$2)</f>
        <v>69327837</v>
      </c>
      <c r="EO561" s="188">
        <f>IFERROR(HLOOKUP(EO$1,$H$5:$FY$1802,MATCH($A561,$A$5:$A$1802,0),0)*HLOOKUP(EO$2,$H$5:$FY$1802,MATCH($A561,$A$5:$A$1802,0),0),$H$2)</f>
        <v>145754520</v>
      </c>
      <c r="EP561" s="188">
        <f>IFERROR(HLOOKUP(EP$1,$H$5:$FY$1802,MATCH($A561,$A$5:$A$1802,0),0)*HLOOKUP(EP$2,$H$5:$FY$1802,MATCH($A561,$A$5:$A$1802,0),0),$H$2)</f>
        <v>11576238</v>
      </c>
      <c r="EQ561" s="188">
        <f>IFERROR(HLOOKUP(EQ$1,$H$5:$FY$1802,MATCH($A561,$A$5:$A$1802,0),0)*HLOOKUP(EQ$2,$H$5:$FY$1802,MATCH($A561,$A$5:$A$1802,0),0),$H$2)</f>
        <v>48924</v>
      </c>
      <c r="ER561" s="188">
        <f>IFERROR(HLOOKUP(ER$1,$H$5:$FY$1802,MATCH($A561,$A$5:$A$1802,0),0)*HLOOKUP(ER$2,$H$5:$FY$1802,MATCH($A561,$A$5:$A$1802,0),0),$H$2)</f>
        <v>51984</v>
      </c>
      <c r="ES561" s="188">
        <f>IFERROR(HLOOKUP(ES$1,$H$5:$FY$1802,MATCH($A561,$A$5:$A$1802,0),0)*HLOOKUP(ES$2,$H$5:$FY$1802,MATCH($A561,$A$5:$A$1802,0),0),$H$2)</f>
        <v>2664212</v>
      </c>
      <c r="ET561" s="188">
        <f>IFERROR(HLOOKUP(ET$1,$H$5:$FY$1802,MATCH($A561,$A$5:$A$1802,0),0)*HLOOKUP(ET$2,$H$5:$FY$1802,MATCH($A561,$A$5:$A$1802,0),0),$H$2)</f>
        <v>6548652</v>
      </c>
      <c r="EU561" s="188">
        <f>IFERROR(HLOOKUP(EU$1,$H$5:$FY$1802,MATCH($A561,$A$5:$A$1802,0),0)*HLOOKUP(EU$2,$H$5:$FY$1802,MATCH($A561,$A$5:$A$1802,0),0),$H$2)</f>
        <v>1477616</v>
      </c>
      <c r="EV561" s="188">
        <f>IFERROR(HLOOKUP(EV$1,$H$5:$FY$1802,MATCH($A561,$A$5:$A$1802,0),0)*HLOOKUP(EV$2,$H$5:$FY$1802,MATCH($A561,$A$5:$A$1802,0),0),$H$2)</f>
        <v>61505831</v>
      </c>
      <c r="EW561" s="188">
        <f>IFERROR(HLOOKUP(EW$1,$H$5:$FY$1802,MATCH($A561,$A$5:$A$1802,0),0)*HLOOKUP(EW$2,$H$5:$FY$1802,MATCH($A561,$A$5:$A$1802,0),0),$H$2)</f>
        <v>22005412</v>
      </c>
      <c r="EX561" s="188">
        <f>IFERROR(HLOOKUP(EX$1,$H$5:$FY$1802,MATCH($A561,$A$5:$A$1802,0),0)*HLOOKUP(EX$2,$H$5:$FY$1802,MATCH($A561,$A$5:$A$1802,0),0),$H$2)</f>
        <v>5583360</v>
      </c>
      <c r="EY561" s="188">
        <f>IFERROR(HLOOKUP(EY$1,$H$5:$FY$1802,MATCH($A561,$A$5:$A$1802,0),0)*HLOOKUP(EY$2,$H$5:$FY$1802,MATCH($A561,$A$5:$A$1802,0),0),$H$2)</f>
        <v>5529052</v>
      </c>
      <c r="EZ561" s="188">
        <f>IFERROR(HLOOKUP(EZ$1,$H$5:$FY$1802,MATCH($A561,$A$5:$A$1802,0),0)*HLOOKUP(EZ$2,$H$5:$FY$1802,MATCH($A561,$A$5:$A$1802,0),0),$H$2)</f>
        <v>1013896</v>
      </c>
      <c r="FA561" s="188">
        <f>IFERROR(HLOOKUP(FA$1,$H$5:$FY$1802,MATCH($A561,$A$5:$A$1802,0),0)*HLOOKUP(FA$2,$H$5:$FY$1802,MATCH($A561,$A$5:$A$1802,0),0),$H$2)</f>
        <v>455356</v>
      </c>
      <c r="FB561" s="188">
        <f>IFERROR(HLOOKUP(FB$1,$H$5:$FY$1802,MATCH($A561,$A$5:$A$1802,0),0)*HLOOKUP(FB$2,$H$5:$FY$1802,MATCH($A561,$A$5:$A$1802,0),0),$H$2)</f>
        <v>113632</v>
      </c>
      <c r="FC561" s="188">
        <f>IFERROR(HLOOKUP(FC$1,$H$5:$FY$1802,MATCH($A561,$A$5:$A$1802,0),0)*HLOOKUP(FC$2,$H$5:$FY$1802,MATCH($A561,$A$5:$A$1802,0),0),$H$2)</f>
        <v>169464</v>
      </c>
      <c r="FD561" s="188">
        <f>IFERROR(HLOOKUP(FD$1,$H$5:$FY$1802,MATCH($A561,$A$5:$A$1802,0),0)*HLOOKUP(FD$2,$H$5:$FY$1802,MATCH($A561,$A$5:$A$1802,0),0),$H$2)</f>
        <v>0</v>
      </c>
      <c r="FE561" s="188">
        <f>IFERROR(HLOOKUP(FE$1,$H$5:$FY$1802,MATCH($A561,$A$5:$A$1802,0),0)*HLOOKUP(FE$2,$H$5:$FY$1802,MATCH($A561,$A$5:$A$1802,0),0),$H$2)</f>
        <v>0</v>
      </c>
      <c r="FF561" s="188">
        <f>IFERROR(HLOOKUP(FF$1,$H$5:$FY$1802,MATCH($A561,$A$5:$A$1802,0),0)*HLOOKUP(FF$2,$H$5:$FY$1802,MATCH($A561,$A$5:$A$1802,0),0),$H$2)</f>
        <v>0</v>
      </c>
      <c r="FG561" s="188">
        <f>IFERROR(HLOOKUP(FG$1,$H$5:$FY$1802,MATCH($A561,$A$5:$A$1802,0),0)*HLOOKUP(FG$2,$H$5:$FY$1802,MATCH($A561,$A$5:$A$1802,0),0),$H$2)</f>
        <v>0</v>
      </c>
      <c r="FH561" s="189"/>
      <c r="FI561" s="406">
        <f t="shared" si="1110"/>
        <v>1.866685945633314</v>
      </c>
      <c r="FJ561" s="406">
        <f t="shared" si="1110"/>
        <v>1.4230769230769231</v>
      </c>
      <c r="FK561" s="406">
        <f t="shared" si="1111"/>
        <v>1.8687050359712229</v>
      </c>
      <c r="FL561" s="406">
        <f t="shared" si="1112"/>
        <v>1.4375</v>
      </c>
      <c r="FM561" s="406">
        <f t="shared" si="1113"/>
        <v>1.3292099679959726</v>
      </c>
      <c r="FN561" s="406">
        <f t="shared" si="1114"/>
        <v>1.0753353230968392</v>
      </c>
      <c r="FO561" s="406">
        <f t="shared" si="1115"/>
        <v>1.4785997031172686</v>
      </c>
      <c r="FP561" s="406">
        <f t="shared" si="1116"/>
        <v>1.1160935180603662</v>
      </c>
      <c r="FQ561" s="406">
        <f t="shared" si="1117"/>
        <v>1.5573248407643312</v>
      </c>
      <c r="FR561" s="406">
        <f t="shared" si="1118"/>
        <v>1.1305732484076434</v>
      </c>
      <c r="FS561" s="410"/>
    </row>
    <row r="562" spans="1:175" ht="10.35" customHeight="1" x14ac:dyDescent="0.2">
      <c r="A562" s="74" t="str">
        <f t="shared" si="1105"/>
        <v>2019-20DECEMBERRYD</v>
      </c>
      <c r="B562" s="163" t="str">
        <f t="shared" si="1119"/>
        <v>2019-20</v>
      </c>
      <c r="C562" s="26" t="s">
        <v>835</v>
      </c>
      <c r="D562" s="163" t="str">
        <f>INDEX($FV$16:$FW$26,MATCH($F562,$FV$16:$FV$26,0),2)</f>
        <v>Y59</v>
      </c>
      <c r="E562" s="163" t="str">
        <f>VLOOKUP($D562,$FW$8:$FX$14,2,0)</f>
        <v>South East</v>
      </c>
      <c r="F562" s="271" t="s">
        <v>863</v>
      </c>
      <c r="G562" s="271" t="s">
        <v>878</v>
      </c>
      <c r="H562" s="272">
        <v>96693</v>
      </c>
      <c r="I562" s="272">
        <v>73898</v>
      </c>
      <c r="J562" s="272">
        <v>237462</v>
      </c>
      <c r="K562" s="272">
        <v>3</v>
      </c>
      <c r="L562" s="272">
        <v>1</v>
      </c>
      <c r="M562" s="272">
        <v>1</v>
      </c>
      <c r="N562" s="272">
        <v>9</v>
      </c>
      <c r="O562" s="272">
        <v>66</v>
      </c>
      <c r="P562" s="272">
        <v>0</v>
      </c>
      <c r="Q562" s="272">
        <v>403</v>
      </c>
      <c r="R562" s="272">
        <v>69</v>
      </c>
      <c r="S562" s="272">
        <v>0</v>
      </c>
      <c r="T562" s="272">
        <v>68641</v>
      </c>
      <c r="U562" s="272">
        <v>4865</v>
      </c>
      <c r="V562" s="272">
        <v>3260</v>
      </c>
      <c r="W562" s="272">
        <v>38190</v>
      </c>
      <c r="X562" s="272">
        <v>18256</v>
      </c>
      <c r="Y562" s="272">
        <v>341</v>
      </c>
      <c r="Z562" s="272">
        <v>2312160</v>
      </c>
      <c r="AA562" s="272">
        <v>475</v>
      </c>
      <c r="AB562" s="272">
        <v>886</v>
      </c>
      <c r="AC562" s="272">
        <v>1919636</v>
      </c>
      <c r="AD562" s="272">
        <v>589</v>
      </c>
      <c r="AE562" s="272">
        <v>1099</v>
      </c>
      <c r="AF562" s="272">
        <v>49677883</v>
      </c>
      <c r="AG562" s="272">
        <v>1301</v>
      </c>
      <c r="AH562" s="272">
        <v>2490</v>
      </c>
      <c r="AI562" s="272">
        <v>124672624</v>
      </c>
      <c r="AJ562" s="272">
        <v>6829</v>
      </c>
      <c r="AK562" s="272">
        <v>15094</v>
      </c>
      <c r="AL562" s="272">
        <v>2749965</v>
      </c>
      <c r="AM562" s="272">
        <v>8064</v>
      </c>
      <c r="AN562" s="272">
        <v>18901</v>
      </c>
      <c r="AO562" s="272">
        <v>4647</v>
      </c>
      <c r="AP562" s="272">
        <v>185</v>
      </c>
      <c r="AQ562" s="272">
        <v>893</v>
      </c>
      <c r="AR562" s="272">
        <v>1157</v>
      </c>
      <c r="AS562" s="272">
        <v>360</v>
      </c>
      <c r="AT562" s="272">
        <v>3209</v>
      </c>
      <c r="AU562" s="272">
        <v>977</v>
      </c>
      <c r="AV562" s="272">
        <v>41593</v>
      </c>
      <c r="AW562" s="272">
        <v>694</v>
      </c>
      <c r="AX562" s="272">
        <v>21707</v>
      </c>
      <c r="AY562" s="272">
        <v>63994</v>
      </c>
      <c r="AZ562" s="272">
        <v>9904</v>
      </c>
      <c r="BA562" s="272">
        <v>7311</v>
      </c>
      <c r="BB562" s="272">
        <v>6589</v>
      </c>
      <c r="BC562" s="272">
        <v>4902</v>
      </c>
      <c r="BD562" s="272">
        <v>51709</v>
      </c>
      <c r="BE562" s="272">
        <v>40109</v>
      </c>
      <c r="BF562" s="272">
        <v>33360</v>
      </c>
      <c r="BG562" s="272">
        <v>19069</v>
      </c>
      <c r="BH562" s="272">
        <v>578</v>
      </c>
      <c r="BI562" s="272">
        <v>353</v>
      </c>
      <c r="BJ562" s="272">
        <v>173</v>
      </c>
      <c r="BK562" s="272">
        <v>106857</v>
      </c>
      <c r="BL562" s="272">
        <v>618</v>
      </c>
      <c r="BM562" s="272">
        <v>1082</v>
      </c>
      <c r="BN562" s="272">
        <v>115</v>
      </c>
      <c r="BO562" s="272">
        <v>62988</v>
      </c>
      <c r="BP562" s="272">
        <v>548</v>
      </c>
      <c r="BQ562" s="272">
        <v>1197</v>
      </c>
      <c r="BR562" s="272">
        <v>4577</v>
      </c>
      <c r="BS562" s="272">
        <v>2142315</v>
      </c>
      <c r="BT562" s="272">
        <v>468</v>
      </c>
      <c r="BU562" s="272">
        <v>871</v>
      </c>
      <c r="BV562" s="272">
        <v>3096</v>
      </c>
      <c r="BW562" s="272">
        <v>3997915</v>
      </c>
      <c r="BX562" s="272">
        <v>1291</v>
      </c>
      <c r="BY562" s="272">
        <v>2374</v>
      </c>
      <c r="BZ562" s="272">
        <v>1122</v>
      </c>
      <c r="CA562" s="272">
        <v>1417842</v>
      </c>
      <c r="CB562" s="272">
        <v>1264</v>
      </c>
      <c r="CC562" s="272">
        <v>2479</v>
      </c>
      <c r="CD562" s="272">
        <v>33972</v>
      </c>
      <c r="CE562" s="272">
        <v>44262126</v>
      </c>
      <c r="CF562" s="272">
        <v>1303</v>
      </c>
      <c r="CG562" s="272">
        <v>2500</v>
      </c>
      <c r="CH562" s="272">
        <v>1154</v>
      </c>
      <c r="CI562" s="272">
        <v>10154406</v>
      </c>
      <c r="CJ562" s="272">
        <v>8799</v>
      </c>
      <c r="CK562" s="272">
        <v>18092</v>
      </c>
      <c r="CL562" s="272">
        <v>508</v>
      </c>
      <c r="CM562" s="272">
        <v>4634713</v>
      </c>
      <c r="CN562" s="272">
        <v>9123</v>
      </c>
      <c r="CO562" s="272">
        <v>20105</v>
      </c>
      <c r="CP562" s="272">
        <v>876</v>
      </c>
      <c r="CQ562" s="272">
        <v>10273543</v>
      </c>
      <c r="CR562" s="272">
        <v>11728</v>
      </c>
      <c r="CS562" s="272">
        <v>23764</v>
      </c>
      <c r="CT562" s="272">
        <v>141</v>
      </c>
      <c r="CU562" s="272">
        <v>1531208</v>
      </c>
      <c r="CV562" s="272">
        <v>10860</v>
      </c>
      <c r="CW562" s="272">
        <v>20552</v>
      </c>
      <c r="CX562" s="272">
        <v>469</v>
      </c>
      <c r="CY562" s="272">
        <v>135853</v>
      </c>
      <c r="CZ562" s="272">
        <v>290</v>
      </c>
      <c r="DA562" s="272">
        <v>509</v>
      </c>
      <c r="DB562" s="272">
        <v>3150</v>
      </c>
      <c r="DC562" s="272">
        <v>163047</v>
      </c>
      <c r="DD562" s="272">
        <v>52</v>
      </c>
      <c r="DE562" s="272">
        <v>65</v>
      </c>
      <c r="DF562" s="272">
        <v>104</v>
      </c>
      <c r="DG562" s="272">
        <v>144643</v>
      </c>
      <c r="DH562" s="272">
        <v>1391</v>
      </c>
      <c r="DI562" s="272">
        <v>2598</v>
      </c>
      <c r="DJ562" s="272">
        <v>98</v>
      </c>
      <c r="DK562" s="272">
        <v>4</v>
      </c>
      <c r="DL562" s="250"/>
      <c r="DM562" s="250"/>
      <c r="DN562" s="250"/>
      <c r="DO562" s="250"/>
      <c r="DP562" s="250"/>
      <c r="DQ562" s="250"/>
      <c r="DR562" s="250"/>
      <c r="DS562" s="250"/>
      <c r="DT562" s="250"/>
      <c r="DU562" s="250"/>
      <c r="DV562" s="250"/>
      <c r="DW562" s="250"/>
      <c r="DX562" s="250"/>
      <c r="DY562" s="250"/>
      <c r="DZ562" s="250"/>
      <c r="EA562" s="250"/>
      <c r="EB562" s="95"/>
      <c r="EC562" s="75">
        <f t="shared" si="1106"/>
        <v>12</v>
      </c>
      <c r="ED562" s="74">
        <f t="shared" si="1107"/>
        <v>2019</v>
      </c>
      <c r="EE562" s="165">
        <f t="shared" si="1108"/>
        <v>43800</v>
      </c>
      <c r="EF562" s="157">
        <f t="shared" si="1109"/>
        <v>31</v>
      </c>
      <c r="EG562" s="156"/>
      <c r="EH562" s="166">
        <f>IFERROR(HLOOKUP(EH$1,$H$5:$FY$1802,MATCH($A562,$A$5:$A$1802,0),0)*HLOOKUP(EH$2,$H$5:$FY$1802,MATCH($A562,$A$5:$A$1802,0),0),$H$2)</f>
        <v>73898</v>
      </c>
      <c r="EI562" s="166">
        <f>IFERROR(HLOOKUP(EI$1,$H$5:$FY$1802,MATCH($A562,$A$5:$A$1802,0),0)*HLOOKUP(EI$2,$H$5:$FY$1802,MATCH($A562,$A$5:$A$1802,0),0),$H$2)</f>
        <v>73898</v>
      </c>
      <c r="EJ562" s="166">
        <f>IFERROR(HLOOKUP(EJ$1,$H$5:$FY$1802,MATCH($A562,$A$5:$A$1802,0),0)*HLOOKUP(EJ$2,$H$5:$FY$1802,MATCH($A562,$A$5:$A$1802,0),0),$H$2)</f>
        <v>665082</v>
      </c>
      <c r="EK562" s="166">
        <f>IFERROR(HLOOKUP(EK$1,$H$5:$FY$1802,MATCH($A562,$A$5:$A$1802,0),0)*HLOOKUP(EK$2,$H$5:$FY$1802,MATCH($A562,$A$5:$A$1802,0),0),$H$2)</f>
        <v>4877268</v>
      </c>
      <c r="EL562" s="166">
        <f>IFERROR(HLOOKUP(EL$1,$H$5:$FY$1802,MATCH($A562,$A$5:$A$1802,0),0)*HLOOKUP(EL$2,$H$5:$FY$1802,MATCH($A562,$A$5:$A$1802,0),0),$H$2)</f>
        <v>4310390</v>
      </c>
      <c r="EM562" s="166">
        <f>IFERROR(HLOOKUP(EM$1,$H$5:$FY$1802,MATCH($A562,$A$5:$A$1802,0),0)*HLOOKUP(EM$2,$H$5:$FY$1802,MATCH($A562,$A$5:$A$1802,0),0),$H$2)</f>
        <v>3582740</v>
      </c>
      <c r="EN562" s="166">
        <f>IFERROR(HLOOKUP(EN$1,$H$5:$FY$1802,MATCH($A562,$A$5:$A$1802,0),0)*HLOOKUP(EN$2,$H$5:$FY$1802,MATCH($A562,$A$5:$A$1802,0),0),$H$2)</f>
        <v>95093100</v>
      </c>
      <c r="EO562" s="166">
        <f>IFERROR(HLOOKUP(EO$1,$H$5:$FY$1802,MATCH($A562,$A$5:$A$1802,0),0)*HLOOKUP(EO$2,$H$5:$FY$1802,MATCH($A562,$A$5:$A$1802,0),0),$H$2)</f>
        <v>275556064</v>
      </c>
      <c r="EP562" s="166">
        <f>IFERROR(HLOOKUP(EP$1,$H$5:$FY$1802,MATCH($A562,$A$5:$A$1802,0),0)*HLOOKUP(EP$2,$H$5:$FY$1802,MATCH($A562,$A$5:$A$1802,0),0),$H$2)</f>
        <v>6445241</v>
      </c>
      <c r="EQ562" s="166">
        <f>IFERROR(HLOOKUP(EQ$1,$H$5:$FY$1802,MATCH($A562,$A$5:$A$1802,0),0)*HLOOKUP(EQ$2,$H$5:$FY$1802,MATCH($A562,$A$5:$A$1802,0),0),$H$2)</f>
        <v>187186</v>
      </c>
      <c r="ER562" s="166">
        <f>IFERROR(HLOOKUP(ER$1,$H$5:$FY$1802,MATCH($A562,$A$5:$A$1802,0),0)*HLOOKUP(ER$2,$H$5:$FY$1802,MATCH($A562,$A$5:$A$1802,0),0),$H$2)</f>
        <v>137655</v>
      </c>
      <c r="ES562" s="166">
        <f>IFERROR(HLOOKUP(ES$1,$H$5:$FY$1802,MATCH($A562,$A$5:$A$1802,0),0)*HLOOKUP(ES$2,$H$5:$FY$1802,MATCH($A562,$A$5:$A$1802,0),0),$H$2)</f>
        <v>3986567</v>
      </c>
      <c r="ET562" s="166">
        <f>IFERROR(HLOOKUP(ET$1,$H$5:$FY$1802,MATCH($A562,$A$5:$A$1802,0),0)*HLOOKUP(ET$2,$H$5:$FY$1802,MATCH($A562,$A$5:$A$1802,0),0),$H$2)</f>
        <v>7349904</v>
      </c>
      <c r="EU562" s="166">
        <f>IFERROR(HLOOKUP(EU$1,$H$5:$FY$1802,MATCH($A562,$A$5:$A$1802,0),0)*HLOOKUP(EU$2,$H$5:$FY$1802,MATCH($A562,$A$5:$A$1802,0),0),$H$2)</f>
        <v>2781438</v>
      </c>
      <c r="EV562" s="166">
        <f>IFERROR(HLOOKUP(EV$1,$H$5:$FY$1802,MATCH($A562,$A$5:$A$1802,0),0)*HLOOKUP(EV$2,$H$5:$FY$1802,MATCH($A562,$A$5:$A$1802,0),0),$H$2)</f>
        <v>84930000</v>
      </c>
      <c r="EW562" s="166">
        <f>IFERROR(HLOOKUP(EW$1,$H$5:$FY$1802,MATCH($A562,$A$5:$A$1802,0),0)*HLOOKUP(EW$2,$H$5:$FY$1802,MATCH($A562,$A$5:$A$1802,0),0),$H$2)</f>
        <v>20878168</v>
      </c>
      <c r="EX562" s="166">
        <f>IFERROR(HLOOKUP(EX$1,$H$5:$FY$1802,MATCH($A562,$A$5:$A$1802,0),0)*HLOOKUP(EX$2,$H$5:$FY$1802,MATCH($A562,$A$5:$A$1802,0),0),$H$2)</f>
        <v>10213340</v>
      </c>
      <c r="EY562" s="166">
        <f>IFERROR(HLOOKUP(EY$1,$H$5:$FY$1802,MATCH($A562,$A$5:$A$1802,0),0)*HLOOKUP(EY$2,$H$5:$FY$1802,MATCH($A562,$A$5:$A$1802,0),0),$H$2)</f>
        <v>20817264</v>
      </c>
      <c r="EZ562" s="166">
        <f>IFERROR(HLOOKUP(EZ$1,$H$5:$FY$1802,MATCH($A562,$A$5:$A$1802,0),0)*HLOOKUP(EZ$2,$H$5:$FY$1802,MATCH($A562,$A$5:$A$1802,0),0),$H$2)</f>
        <v>2897832</v>
      </c>
      <c r="FA562" s="166">
        <f>IFERROR(HLOOKUP(FA$1,$H$5:$FY$1802,MATCH($A562,$A$5:$A$1802,0),0)*HLOOKUP(FA$2,$H$5:$FY$1802,MATCH($A562,$A$5:$A$1802,0),0),$H$2)</f>
        <v>270192</v>
      </c>
      <c r="FB562" s="166">
        <f>IFERROR(HLOOKUP(FB$1,$H$5:$FY$1802,MATCH($A562,$A$5:$A$1802,0),0)*HLOOKUP(FB$2,$H$5:$FY$1802,MATCH($A562,$A$5:$A$1802,0),0),$H$2)</f>
        <v>238721</v>
      </c>
      <c r="FC562" s="166">
        <f>IFERROR(HLOOKUP(FC$1,$H$5:$FY$1802,MATCH($A562,$A$5:$A$1802,0),0)*HLOOKUP(FC$2,$H$5:$FY$1802,MATCH($A562,$A$5:$A$1802,0),0),$H$2)</f>
        <v>204750</v>
      </c>
      <c r="FD562" s="166">
        <f>IFERROR(HLOOKUP(FD$1,$H$5:$FY$1802,MATCH($A562,$A$5:$A$1802,0),0)*HLOOKUP(FD$2,$H$5:$FY$1802,MATCH($A562,$A$5:$A$1802,0),0),$H$2)</f>
        <v>0</v>
      </c>
      <c r="FE562" s="166">
        <f>IFERROR(HLOOKUP(FE$1,$H$5:$FY$1802,MATCH($A562,$A$5:$A$1802,0),0)*HLOOKUP(FE$2,$H$5:$FY$1802,MATCH($A562,$A$5:$A$1802,0),0),$H$2)</f>
        <v>0</v>
      </c>
      <c r="FF562" s="166">
        <f>IFERROR(HLOOKUP(FF$1,$H$5:$FY$1802,MATCH($A562,$A$5:$A$1802,0),0)*HLOOKUP(FF$2,$H$5:$FY$1802,MATCH($A562,$A$5:$A$1802,0),0),$H$2)</f>
        <v>0</v>
      </c>
      <c r="FG562" s="166">
        <f>IFERROR(HLOOKUP(FG$1,$H$5:$FY$1802,MATCH($A562,$A$5:$A$1802,0),0)*HLOOKUP(FG$2,$H$5:$FY$1802,MATCH($A562,$A$5:$A$1802,0),0),$H$2)</f>
        <v>0</v>
      </c>
      <c r="FH562" s="152"/>
      <c r="FI562" s="405">
        <f t="shared" si="1110"/>
        <v>2.035765673175745</v>
      </c>
      <c r="FJ562" s="405">
        <f t="shared" si="1110"/>
        <v>1.5027749229188079</v>
      </c>
      <c r="FK562" s="405">
        <f t="shared" si="1111"/>
        <v>2.0211656441717794</v>
      </c>
      <c r="FL562" s="405">
        <f t="shared" si="1112"/>
        <v>1.503680981595092</v>
      </c>
      <c r="FM562" s="405">
        <f t="shared" si="1113"/>
        <v>1.3539931919350616</v>
      </c>
      <c r="FN562" s="405">
        <f t="shared" si="1114"/>
        <v>1.0502487562189056</v>
      </c>
      <c r="FO562" s="405">
        <f t="shared" si="1115"/>
        <v>1.8273444347063978</v>
      </c>
      <c r="FP562" s="405">
        <f t="shared" si="1116"/>
        <v>1.0445333041191938</v>
      </c>
      <c r="FQ562" s="405">
        <f t="shared" si="1117"/>
        <v>1.6950146627565983</v>
      </c>
      <c r="FR562" s="405">
        <f t="shared" si="1118"/>
        <v>1.0351906158357771</v>
      </c>
      <c r="FS562" s="65"/>
    </row>
    <row r="563" spans="1:175" ht="10.35" customHeight="1" x14ac:dyDescent="0.2">
      <c r="A563" s="74" t="str">
        <f t="shared" si="1105"/>
        <v>2019-20DECEMBERRYF</v>
      </c>
      <c r="B563" s="163" t="str">
        <f t="shared" si="1119"/>
        <v>2019-20</v>
      </c>
      <c r="C563" s="26" t="s">
        <v>835</v>
      </c>
      <c r="D563" s="163" t="str">
        <f>INDEX($FV$16:$FW$26,MATCH($F563,$FV$16:$FV$26,0),2)</f>
        <v>Y58</v>
      </c>
      <c r="E563" s="163" t="str">
        <f>VLOOKUP($D563,$FW$8:$FX$14,2,0)</f>
        <v>South West</v>
      </c>
      <c r="F563" s="271" t="s">
        <v>865</v>
      </c>
      <c r="G563" s="271" t="s">
        <v>879</v>
      </c>
      <c r="H563" s="272">
        <v>121051</v>
      </c>
      <c r="I563" s="272">
        <v>92987</v>
      </c>
      <c r="J563" s="272">
        <v>790771</v>
      </c>
      <c r="K563" s="272">
        <v>9</v>
      </c>
      <c r="L563" s="272">
        <v>2</v>
      </c>
      <c r="M563" s="272">
        <v>25</v>
      </c>
      <c r="N563" s="272">
        <v>47</v>
      </c>
      <c r="O563" s="272">
        <v>94</v>
      </c>
      <c r="P563" s="272">
        <v>0</v>
      </c>
      <c r="Q563" s="272">
        <v>252</v>
      </c>
      <c r="R563" s="272">
        <v>89</v>
      </c>
      <c r="S563" s="272">
        <v>5585</v>
      </c>
      <c r="T563" s="272">
        <v>82047</v>
      </c>
      <c r="U563" s="272">
        <v>5726</v>
      </c>
      <c r="V563" s="272">
        <v>3665</v>
      </c>
      <c r="W563" s="272">
        <v>46909</v>
      </c>
      <c r="X563" s="272">
        <v>14679</v>
      </c>
      <c r="Y563" s="272">
        <v>1006</v>
      </c>
      <c r="Z563" s="272">
        <v>2448413</v>
      </c>
      <c r="AA563" s="272">
        <v>428</v>
      </c>
      <c r="AB563" s="272">
        <v>777</v>
      </c>
      <c r="AC563" s="272">
        <v>2281414</v>
      </c>
      <c r="AD563" s="272">
        <v>622</v>
      </c>
      <c r="AE563" s="272">
        <v>1158</v>
      </c>
      <c r="AF563" s="272">
        <v>84747296</v>
      </c>
      <c r="AG563" s="272">
        <v>1807</v>
      </c>
      <c r="AH563" s="272">
        <v>3786</v>
      </c>
      <c r="AI563" s="272">
        <v>80729240</v>
      </c>
      <c r="AJ563" s="272">
        <v>5500</v>
      </c>
      <c r="AK563" s="272">
        <v>13710</v>
      </c>
      <c r="AL563" s="272">
        <v>6704226</v>
      </c>
      <c r="AM563" s="272">
        <v>6664</v>
      </c>
      <c r="AN563" s="272">
        <v>15658</v>
      </c>
      <c r="AO563" s="272">
        <v>4910</v>
      </c>
      <c r="AP563" s="272">
        <v>325</v>
      </c>
      <c r="AQ563" s="272">
        <v>1450</v>
      </c>
      <c r="AR563" s="272">
        <v>2887</v>
      </c>
      <c r="AS563" s="272">
        <v>580</v>
      </c>
      <c r="AT563" s="272">
        <v>2555</v>
      </c>
      <c r="AU563" s="272">
        <v>6</v>
      </c>
      <c r="AV563" s="272">
        <v>43306</v>
      </c>
      <c r="AW563" s="272">
        <v>3604</v>
      </c>
      <c r="AX563" s="272">
        <v>30227</v>
      </c>
      <c r="AY563" s="272">
        <v>77137</v>
      </c>
      <c r="AZ563" s="272">
        <v>12612</v>
      </c>
      <c r="BA563" s="272">
        <v>9715</v>
      </c>
      <c r="BB563" s="272">
        <v>8084</v>
      </c>
      <c r="BC563" s="272">
        <v>6247</v>
      </c>
      <c r="BD563" s="272">
        <v>64193</v>
      </c>
      <c r="BE563" s="272">
        <v>52913</v>
      </c>
      <c r="BF563" s="272">
        <v>22326</v>
      </c>
      <c r="BG563" s="272">
        <v>15970</v>
      </c>
      <c r="BH563" s="272">
        <v>1423</v>
      </c>
      <c r="BI563" s="272">
        <v>1063</v>
      </c>
      <c r="BJ563" s="272">
        <v>46</v>
      </c>
      <c r="BK563" s="272">
        <v>27147</v>
      </c>
      <c r="BL563" s="272">
        <v>590</v>
      </c>
      <c r="BM563" s="272">
        <v>1024</v>
      </c>
      <c r="BN563" s="272">
        <v>71</v>
      </c>
      <c r="BO563" s="272">
        <v>40583</v>
      </c>
      <c r="BP563" s="272">
        <v>572</v>
      </c>
      <c r="BQ563" s="272">
        <v>1061</v>
      </c>
      <c r="BR563" s="272">
        <v>5609</v>
      </c>
      <c r="BS563" s="272">
        <v>2380683</v>
      </c>
      <c r="BT563" s="272">
        <v>424</v>
      </c>
      <c r="BU563" s="272">
        <v>772</v>
      </c>
      <c r="BV563" s="272">
        <v>2501</v>
      </c>
      <c r="BW563" s="272">
        <v>4634248</v>
      </c>
      <c r="BX563" s="272">
        <v>1853</v>
      </c>
      <c r="BY563" s="272">
        <v>3681</v>
      </c>
      <c r="BZ563" s="272">
        <v>1052</v>
      </c>
      <c r="CA563" s="272">
        <v>1839598</v>
      </c>
      <c r="CB563" s="272">
        <v>1749</v>
      </c>
      <c r="CC563" s="272">
        <v>3686</v>
      </c>
      <c r="CD563" s="272">
        <v>43356</v>
      </c>
      <c r="CE563" s="272">
        <v>78273450</v>
      </c>
      <c r="CF563" s="272">
        <v>1805</v>
      </c>
      <c r="CG563" s="272">
        <v>3792</v>
      </c>
      <c r="CH563" s="272">
        <v>1900</v>
      </c>
      <c r="CI563" s="272">
        <v>10027177</v>
      </c>
      <c r="CJ563" s="272">
        <v>5277</v>
      </c>
      <c r="CK563" s="272">
        <v>11094</v>
      </c>
      <c r="CL563" s="272">
        <v>388</v>
      </c>
      <c r="CM563" s="272">
        <v>2019957</v>
      </c>
      <c r="CN563" s="272">
        <v>5206</v>
      </c>
      <c r="CO563" s="272">
        <v>11837</v>
      </c>
      <c r="CP563" s="272">
        <v>943</v>
      </c>
      <c r="CQ563" s="272">
        <v>7833243</v>
      </c>
      <c r="CR563" s="272">
        <v>8307</v>
      </c>
      <c r="CS563" s="272">
        <v>17947</v>
      </c>
      <c r="CT563" s="272">
        <v>48</v>
      </c>
      <c r="CU563" s="272">
        <v>388187</v>
      </c>
      <c r="CV563" s="272">
        <v>8087</v>
      </c>
      <c r="CW563" s="272">
        <v>21027</v>
      </c>
      <c r="CX563" s="272">
        <v>504</v>
      </c>
      <c r="CY563" s="272">
        <v>181132</v>
      </c>
      <c r="CZ563" s="272">
        <v>359</v>
      </c>
      <c r="DA563" s="272">
        <v>638</v>
      </c>
      <c r="DB563" s="272">
        <v>3121</v>
      </c>
      <c r="DC563" s="272">
        <v>113488</v>
      </c>
      <c r="DD563" s="272">
        <v>36</v>
      </c>
      <c r="DE563" s="272">
        <v>64</v>
      </c>
      <c r="DF563" s="272">
        <v>131</v>
      </c>
      <c r="DG563" s="272">
        <v>226825</v>
      </c>
      <c r="DH563" s="272">
        <v>1731</v>
      </c>
      <c r="DI563" s="272">
        <v>3507</v>
      </c>
      <c r="DJ563" s="272">
        <v>115</v>
      </c>
      <c r="DK563" s="272">
        <v>48</v>
      </c>
      <c r="DL563" s="250"/>
      <c r="DM563" s="250"/>
      <c r="DN563" s="250"/>
      <c r="DO563" s="250"/>
      <c r="DP563" s="250"/>
      <c r="DQ563" s="250"/>
      <c r="DR563" s="250"/>
      <c r="DS563" s="250"/>
      <c r="DT563" s="250"/>
      <c r="DU563" s="250"/>
      <c r="DV563" s="250"/>
      <c r="DW563" s="250"/>
      <c r="DX563" s="250"/>
      <c r="DY563" s="250"/>
      <c r="DZ563" s="250"/>
      <c r="EA563" s="250"/>
      <c r="EB563" s="155"/>
      <c r="EC563" s="75">
        <f t="shared" si="1106"/>
        <v>12</v>
      </c>
      <c r="ED563" s="74">
        <f t="shared" si="1107"/>
        <v>2019</v>
      </c>
      <c r="EE563" s="165">
        <f t="shared" si="1108"/>
        <v>43800</v>
      </c>
      <c r="EF563" s="157">
        <f t="shared" si="1109"/>
        <v>31</v>
      </c>
      <c r="EG563" s="156"/>
      <c r="EH563" s="166">
        <f>IFERROR(HLOOKUP(EH$1,$H$5:$FY$1802,MATCH($A563,$A$5:$A$1802,0),0)*HLOOKUP(EH$2,$H$5:$FY$1802,MATCH($A563,$A$5:$A$1802,0),0),$H$2)</f>
        <v>185974</v>
      </c>
      <c r="EI563" s="166">
        <f>IFERROR(HLOOKUP(EI$1,$H$5:$FY$1802,MATCH($A563,$A$5:$A$1802,0),0)*HLOOKUP(EI$2,$H$5:$FY$1802,MATCH($A563,$A$5:$A$1802,0),0),$H$2)</f>
        <v>2324675</v>
      </c>
      <c r="EJ563" s="166">
        <f>IFERROR(HLOOKUP(EJ$1,$H$5:$FY$1802,MATCH($A563,$A$5:$A$1802,0),0)*HLOOKUP(EJ$2,$H$5:$FY$1802,MATCH($A563,$A$5:$A$1802,0),0),$H$2)</f>
        <v>4370389</v>
      </c>
      <c r="EK563" s="166">
        <f>IFERROR(HLOOKUP(EK$1,$H$5:$FY$1802,MATCH($A563,$A$5:$A$1802,0),0)*HLOOKUP(EK$2,$H$5:$FY$1802,MATCH($A563,$A$5:$A$1802,0),0),$H$2)</f>
        <v>8740778</v>
      </c>
      <c r="EL563" s="166">
        <f>IFERROR(HLOOKUP(EL$1,$H$5:$FY$1802,MATCH($A563,$A$5:$A$1802,0),0)*HLOOKUP(EL$2,$H$5:$FY$1802,MATCH($A563,$A$5:$A$1802,0),0),$H$2)</f>
        <v>4449102</v>
      </c>
      <c r="EM563" s="166">
        <f>IFERROR(HLOOKUP(EM$1,$H$5:$FY$1802,MATCH($A563,$A$5:$A$1802,0),0)*HLOOKUP(EM$2,$H$5:$FY$1802,MATCH($A563,$A$5:$A$1802,0),0),$H$2)</f>
        <v>4244070</v>
      </c>
      <c r="EN563" s="166">
        <f>IFERROR(HLOOKUP(EN$1,$H$5:$FY$1802,MATCH($A563,$A$5:$A$1802,0),0)*HLOOKUP(EN$2,$H$5:$FY$1802,MATCH($A563,$A$5:$A$1802,0),0),$H$2)</f>
        <v>177597474</v>
      </c>
      <c r="EO563" s="166">
        <f>IFERROR(HLOOKUP(EO$1,$H$5:$FY$1802,MATCH($A563,$A$5:$A$1802,0),0)*HLOOKUP(EO$2,$H$5:$FY$1802,MATCH($A563,$A$5:$A$1802,0),0),$H$2)</f>
        <v>201249090</v>
      </c>
      <c r="EP563" s="166">
        <f>IFERROR(HLOOKUP(EP$1,$H$5:$FY$1802,MATCH($A563,$A$5:$A$1802,0),0)*HLOOKUP(EP$2,$H$5:$FY$1802,MATCH($A563,$A$5:$A$1802,0),0),$H$2)</f>
        <v>15751948</v>
      </c>
      <c r="EQ563" s="166">
        <f>IFERROR(HLOOKUP(EQ$1,$H$5:$FY$1802,MATCH($A563,$A$5:$A$1802,0),0)*HLOOKUP(EQ$2,$H$5:$FY$1802,MATCH($A563,$A$5:$A$1802,0),0),$H$2)</f>
        <v>47104</v>
      </c>
      <c r="ER563" s="166">
        <f>IFERROR(HLOOKUP(ER$1,$H$5:$FY$1802,MATCH($A563,$A$5:$A$1802,0),0)*HLOOKUP(ER$2,$H$5:$FY$1802,MATCH($A563,$A$5:$A$1802,0),0),$H$2)</f>
        <v>75331</v>
      </c>
      <c r="ES563" s="166">
        <f>IFERROR(HLOOKUP(ES$1,$H$5:$FY$1802,MATCH($A563,$A$5:$A$1802,0),0)*HLOOKUP(ES$2,$H$5:$FY$1802,MATCH($A563,$A$5:$A$1802,0),0),$H$2)</f>
        <v>4330148</v>
      </c>
      <c r="ET563" s="166">
        <f>IFERROR(HLOOKUP(ET$1,$H$5:$FY$1802,MATCH($A563,$A$5:$A$1802,0),0)*HLOOKUP(ET$2,$H$5:$FY$1802,MATCH($A563,$A$5:$A$1802,0),0),$H$2)</f>
        <v>9206181</v>
      </c>
      <c r="EU563" s="166">
        <f>IFERROR(HLOOKUP(EU$1,$H$5:$FY$1802,MATCH($A563,$A$5:$A$1802,0),0)*HLOOKUP(EU$2,$H$5:$FY$1802,MATCH($A563,$A$5:$A$1802,0),0),$H$2)</f>
        <v>3877672</v>
      </c>
      <c r="EV563" s="166">
        <f>IFERROR(HLOOKUP(EV$1,$H$5:$FY$1802,MATCH($A563,$A$5:$A$1802,0),0)*HLOOKUP(EV$2,$H$5:$FY$1802,MATCH($A563,$A$5:$A$1802,0),0),$H$2)</f>
        <v>164405952</v>
      </c>
      <c r="EW563" s="166">
        <f>IFERROR(HLOOKUP(EW$1,$H$5:$FY$1802,MATCH($A563,$A$5:$A$1802,0),0)*HLOOKUP(EW$2,$H$5:$FY$1802,MATCH($A563,$A$5:$A$1802,0),0),$H$2)</f>
        <v>21078600</v>
      </c>
      <c r="EX563" s="166">
        <f>IFERROR(HLOOKUP(EX$1,$H$5:$FY$1802,MATCH($A563,$A$5:$A$1802,0),0)*HLOOKUP(EX$2,$H$5:$FY$1802,MATCH($A563,$A$5:$A$1802,0),0),$H$2)</f>
        <v>4592756</v>
      </c>
      <c r="EY563" s="166">
        <f>IFERROR(HLOOKUP(EY$1,$H$5:$FY$1802,MATCH($A563,$A$5:$A$1802,0),0)*HLOOKUP(EY$2,$H$5:$FY$1802,MATCH($A563,$A$5:$A$1802,0),0),$H$2)</f>
        <v>16924021</v>
      </c>
      <c r="EZ563" s="166">
        <f>IFERROR(HLOOKUP(EZ$1,$H$5:$FY$1802,MATCH($A563,$A$5:$A$1802,0),0)*HLOOKUP(EZ$2,$H$5:$FY$1802,MATCH($A563,$A$5:$A$1802,0),0),$H$2)</f>
        <v>1009296</v>
      </c>
      <c r="FA563" s="166">
        <f>IFERROR(HLOOKUP(FA$1,$H$5:$FY$1802,MATCH($A563,$A$5:$A$1802,0),0)*HLOOKUP(FA$2,$H$5:$FY$1802,MATCH($A563,$A$5:$A$1802,0),0),$H$2)</f>
        <v>459417</v>
      </c>
      <c r="FB563" s="166">
        <f>IFERROR(HLOOKUP(FB$1,$H$5:$FY$1802,MATCH($A563,$A$5:$A$1802,0),0)*HLOOKUP(FB$2,$H$5:$FY$1802,MATCH($A563,$A$5:$A$1802,0),0),$H$2)</f>
        <v>321552</v>
      </c>
      <c r="FC563" s="166">
        <f>IFERROR(HLOOKUP(FC$1,$H$5:$FY$1802,MATCH($A563,$A$5:$A$1802,0),0)*HLOOKUP(FC$2,$H$5:$FY$1802,MATCH($A563,$A$5:$A$1802,0),0),$H$2)</f>
        <v>199744</v>
      </c>
      <c r="FD563" s="166">
        <f>IFERROR(HLOOKUP(FD$1,$H$5:$FY$1802,MATCH($A563,$A$5:$A$1802,0),0)*HLOOKUP(FD$2,$H$5:$FY$1802,MATCH($A563,$A$5:$A$1802,0),0),$H$2)</f>
        <v>0</v>
      </c>
      <c r="FE563" s="166">
        <f>IFERROR(HLOOKUP(FE$1,$H$5:$FY$1802,MATCH($A563,$A$5:$A$1802,0),0)*HLOOKUP(FE$2,$H$5:$FY$1802,MATCH($A563,$A$5:$A$1802,0),0),$H$2)</f>
        <v>0</v>
      </c>
      <c r="FF563" s="166">
        <f>IFERROR(HLOOKUP(FF$1,$H$5:$FY$1802,MATCH($A563,$A$5:$A$1802,0),0)*HLOOKUP(FF$2,$H$5:$FY$1802,MATCH($A563,$A$5:$A$1802,0),0),$H$2)</f>
        <v>0</v>
      </c>
      <c r="FG563" s="166">
        <f>IFERROR(HLOOKUP(FG$1,$H$5:$FY$1802,MATCH($A563,$A$5:$A$1802,0),0)*HLOOKUP(FG$2,$H$5:$FY$1802,MATCH($A563,$A$5:$A$1802,0),0),$H$2)</f>
        <v>0</v>
      </c>
      <c r="FH563" s="152"/>
      <c r="FI563" s="405">
        <f t="shared" si="1110"/>
        <v>2.2025847013622073</v>
      </c>
      <c r="FJ563" s="405">
        <f t="shared" si="1110"/>
        <v>1.6966468739084877</v>
      </c>
      <c r="FK563" s="405">
        <f t="shared" si="1111"/>
        <v>2.2057298772169167</v>
      </c>
      <c r="FL563" s="405">
        <f t="shared" si="1112"/>
        <v>1.7045020463847202</v>
      </c>
      <c r="FM563" s="405">
        <f t="shared" si="1113"/>
        <v>1.3684580784071287</v>
      </c>
      <c r="FN563" s="405">
        <f t="shared" si="1114"/>
        <v>1.1279924961094885</v>
      </c>
      <c r="FO563" s="405">
        <f t="shared" si="1115"/>
        <v>1.5209482934804823</v>
      </c>
      <c r="FP563" s="405">
        <f t="shared" si="1116"/>
        <v>1.0879487703522037</v>
      </c>
      <c r="FQ563" s="405">
        <f t="shared" si="1117"/>
        <v>1.4145129224652087</v>
      </c>
      <c r="FR563" s="405">
        <f t="shared" si="1118"/>
        <v>1.0566600397614314</v>
      </c>
      <c r="FS563" s="65"/>
    </row>
    <row r="564" spans="1:175" ht="10.35" customHeight="1" x14ac:dyDescent="0.2">
      <c r="A564" s="74" t="str">
        <f t="shared" si="1105"/>
        <v>2019-20DECEMBERRYA</v>
      </c>
      <c r="B564" s="163" t="str">
        <f t="shared" si="1119"/>
        <v>2019-20</v>
      </c>
      <c r="C564" s="26" t="s">
        <v>835</v>
      </c>
      <c r="D564" s="163" t="str">
        <f>INDEX($FV$16:$FW$26,MATCH($F564,$FV$16:$FV$26,0),2)</f>
        <v>Y60</v>
      </c>
      <c r="E564" s="163" t="str">
        <f>VLOOKUP($D564,$FW$8:$FX$14,2,0)</f>
        <v>Midlands</v>
      </c>
      <c r="F564" s="271" t="s">
        <v>867</v>
      </c>
      <c r="G564" s="271" t="s">
        <v>883</v>
      </c>
      <c r="H564" s="272">
        <v>130202</v>
      </c>
      <c r="I564" s="272">
        <v>95136</v>
      </c>
      <c r="J564" s="272">
        <v>448241</v>
      </c>
      <c r="K564" s="272">
        <v>5</v>
      </c>
      <c r="L564" s="272">
        <v>1</v>
      </c>
      <c r="M564" s="272">
        <v>13</v>
      </c>
      <c r="N564" s="272">
        <v>26</v>
      </c>
      <c r="O564" s="272">
        <v>55</v>
      </c>
      <c r="P564" s="272">
        <v>0</v>
      </c>
      <c r="Q564" s="272">
        <v>400</v>
      </c>
      <c r="R564" s="272">
        <v>0</v>
      </c>
      <c r="S564" s="272">
        <v>56</v>
      </c>
      <c r="T564" s="272">
        <v>100003</v>
      </c>
      <c r="U564" s="272">
        <v>6916</v>
      </c>
      <c r="V564" s="272">
        <v>4383</v>
      </c>
      <c r="W564" s="272">
        <v>52306</v>
      </c>
      <c r="X564" s="272">
        <v>30129</v>
      </c>
      <c r="Y564" s="272">
        <v>1216</v>
      </c>
      <c r="Z564" s="272">
        <v>2920583</v>
      </c>
      <c r="AA564" s="272">
        <v>422</v>
      </c>
      <c r="AB564" s="272">
        <v>735</v>
      </c>
      <c r="AC564" s="272">
        <v>2134068</v>
      </c>
      <c r="AD564" s="272">
        <v>487</v>
      </c>
      <c r="AE564" s="272">
        <v>877</v>
      </c>
      <c r="AF564" s="272">
        <v>46849741</v>
      </c>
      <c r="AG564" s="272">
        <v>896</v>
      </c>
      <c r="AH564" s="272">
        <v>1689</v>
      </c>
      <c r="AI564" s="272">
        <v>110522868</v>
      </c>
      <c r="AJ564" s="272">
        <v>3668</v>
      </c>
      <c r="AK564" s="272">
        <v>8645</v>
      </c>
      <c r="AL564" s="272">
        <v>5592189</v>
      </c>
      <c r="AM564" s="272">
        <v>4599</v>
      </c>
      <c r="AN564" s="272">
        <v>11607</v>
      </c>
      <c r="AO564" s="272">
        <v>4124</v>
      </c>
      <c r="AP564" s="272">
        <v>108</v>
      </c>
      <c r="AQ564" s="272">
        <v>82</v>
      </c>
      <c r="AR564" s="272">
        <v>0</v>
      </c>
      <c r="AS564" s="272">
        <v>392</v>
      </c>
      <c r="AT564" s="272">
        <v>3542</v>
      </c>
      <c r="AU564" s="272">
        <v>2463</v>
      </c>
      <c r="AV564" s="272">
        <v>55621</v>
      </c>
      <c r="AW564" s="272">
        <v>6123</v>
      </c>
      <c r="AX564" s="272">
        <v>34135</v>
      </c>
      <c r="AY564" s="272">
        <v>95879</v>
      </c>
      <c r="AZ564" s="272">
        <v>12897</v>
      </c>
      <c r="BA564" s="272">
        <v>9484</v>
      </c>
      <c r="BB564" s="272">
        <v>7996</v>
      </c>
      <c r="BC564" s="272">
        <v>5960</v>
      </c>
      <c r="BD564" s="272">
        <v>67294</v>
      </c>
      <c r="BE564" s="272">
        <v>54804</v>
      </c>
      <c r="BF564" s="272">
        <v>60784</v>
      </c>
      <c r="BG564" s="272">
        <v>31524</v>
      </c>
      <c r="BH564" s="272">
        <v>3155</v>
      </c>
      <c r="BI564" s="272">
        <v>1269</v>
      </c>
      <c r="BJ564" s="272">
        <v>128</v>
      </c>
      <c r="BK564" s="272">
        <v>65744</v>
      </c>
      <c r="BL564" s="272">
        <v>514</v>
      </c>
      <c r="BM564" s="272">
        <v>847</v>
      </c>
      <c r="BN564" s="272">
        <v>92</v>
      </c>
      <c r="BO564" s="272">
        <v>38024</v>
      </c>
      <c r="BP564" s="272">
        <v>413</v>
      </c>
      <c r="BQ564" s="272">
        <v>726</v>
      </c>
      <c r="BR564" s="272">
        <v>6696</v>
      </c>
      <c r="BS564" s="272">
        <v>2816815</v>
      </c>
      <c r="BT564" s="272">
        <v>421</v>
      </c>
      <c r="BU564" s="272">
        <v>732</v>
      </c>
      <c r="BV564" s="272">
        <v>6435</v>
      </c>
      <c r="BW564" s="272">
        <v>5698331</v>
      </c>
      <c r="BX564" s="272">
        <v>886</v>
      </c>
      <c r="BY564" s="272">
        <v>1680</v>
      </c>
      <c r="BZ564" s="272">
        <v>1131</v>
      </c>
      <c r="CA564" s="272">
        <v>1024010</v>
      </c>
      <c r="CB564" s="272">
        <v>905</v>
      </c>
      <c r="CC564" s="272">
        <v>1830</v>
      </c>
      <c r="CD564" s="272">
        <v>44740</v>
      </c>
      <c r="CE564" s="272">
        <v>40127400</v>
      </c>
      <c r="CF564" s="272">
        <v>897</v>
      </c>
      <c r="CG564" s="272">
        <v>1688</v>
      </c>
      <c r="CH564" s="272">
        <v>3007</v>
      </c>
      <c r="CI564" s="272">
        <v>18580170</v>
      </c>
      <c r="CJ564" s="272">
        <v>6179</v>
      </c>
      <c r="CK564" s="272">
        <v>14012</v>
      </c>
      <c r="CL564" s="272">
        <v>559</v>
      </c>
      <c r="CM564" s="272">
        <v>3237837</v>
      </c>
      <c r="CN564" s="272">
        <v>5792</v>
      </c>
      <c r="CO564" s="272">
        <v>13758</v>
      </c>
      <c r="CP564" s="272">
        <v>1102</v>
      </c>
      <c r="CQ564" s="272">
        <v>11475754</v>
      </c>
      <c r="CR564" s="272">
        <v>10414</v>
      </c>
      <c r="CS564" s="272">
        <v>22132</v>
      </c>
      <c r="CT564" s="272">
        <v>254</v>
      </c>
      <c r="CU564" s="272">
        <v>2576398</v>
      </c>
      <c r="CV564" s="272">
        <v>10143</v>
      </c>
      <c r="CW564" s="272">
        <v>25768</v>
      </c>
      <c r="CX564" s="272">
        <v>265</v>
      </c>
      <c r="CY564" s="272">
        <v>74627</v>
      </c>
      <c r="CZ564" s="272">
        <v>282</v>
      </c>
      <c r="DA564" s="272">
        <v>512</v>
      </c>
      <c r="DB564" s="272">
        <v>4305</v>
      </c>
      <c r="DC564" s="272">
        <v>118249</v>
      </c>
      <c r="DD564" s="272">
        <v>27</v>
      </c>
      <c r="DE564" s="272">
        <v>56</v>
      </c>
      <c r="DF564" s="272">
        <v>140</v>
      </c>
      <c r="DG564" s="272">
        <v>120238</v>
      </c>
      <c r="DH564" s="272">
        <v>859</v>
      </c>
      <c r="DI564" s="272">
        <v>1588</v>
      </c>
      <c r="DJ564" s="272">
        <v>130</v>
      </c>
      <c r="DK564" s="272">
        <v>334</v>
      </c>
      <c r="DL564" s="250"/>
      <c r="DM564" s="250"/>
      <c r="DN564" s="250"/>
      <c r="DO564" s="250"/>
      <c r="DP564" s="250"/>
      <c r="DQ564" s="250"/>
      <c r="DR564" s="250"/>
      <c r="DS564" s="250"/>
      <c r="DT564" s="250"/>
      <c r="DU564" s="250"/>
      <c r="DV564" s="250"/>
      <c r="DW564" s="250"/>
      <c r="DX564" s="250"/>
      <c r="DY564" s="250"/>
      <c r="DZ564" s="250"/>
      <c r="EA564" s="250"/>
      <c r="EB564" s="155"/>
      <c r="EC564" s="75">
        <f t="shared" si="1106"/>
        <v>12</v>
      </c>
      <c r="ED564" s="74">
        <f t="shared" si="1107"/>
        <v>2019</v>
      </c>
      <c r="EE564" s="165">
        <f t="shared" si="1108"/>
        <v>43800</v>
      </c>
      <c r="EF564" s="157">
        <f t="shared" si="1109"/>
        <v>31</v>
      </c>
      <c r="EG564" s="156"/>
      <c r="EH564" s="166">
        <f>IFERROR(HLOOKUP(EH$1,$H$5:$FY$1802,MATCH($A564,$A$5:$A$1802,0),0)*HLOOKUP(EH$2,$H$5:$FY$1802,MATCH($A564,$A$5:$A$1802,0),0),$H$2)</f>
        <v>95136</v>
      </c>
      <c r="EI564" s="166">
        <f>IFERROR(HLOOKUP(EI$1,$H$5:$FY$1802,MATCH($A564,$A$5:$A$1802,0),0)*HLOOKUP(EI$2,$H$5:$FY$1802,MATCH($A564,$A$5:$A$1802,0),0),$H$2)</f>
        <v>1236768</v>
      </c>
      <c r="EJ564" s="166">
        <f>IFERROR(HLOOKUP(EJ$1,$H$5:$FY$1802,MATCH($A564,$A$5:$A$1802,0),0)*HLOOKUP(EJ$2,$H$5:$FY$1802,MATCH($A564,$A$5:$A$1802,0),0),$H$2)</f>
        <v>2473536</v>
      </c>
      <c r="EK564" s="166">
        <f>IFERROR(HLOOKUP(EK$1,$H$5:$FY$1802,MATCH($A564,$A$5:$A$1802,0),0)*HLOOKUP(EK$2,$H$5:$FY$1802,MATCH($A564,$A$5:$A$1802,0),0),$H$2)</f>
        <v>5232480</v>
      </c>
      <c r="EL564" s="166">
        <f>IFERROR(HLOOKUP(EL$1,$H$5:$FY$1802,MATCH($A564,$A$5:$A$1802,0),0)*HLOOKUP(EL$2,$H$5:$FY$1802,MATCH($A564,$A$5:$A$1802,0),0),$H$2)</f>
        <v>5083260</v>
      </c>
      <c r="EM564" s="166">
        <f>IFERROR(HLOOKUP(EM$1,$H$5:$FY$1802,MATCH($A564,$A$5:$A$1802,0),0)*HLOOKUP(EM$2,$H$5:$FY$1802,MATCH($A564,$A$5:$A$1802,0),0),$H$2)</f>
        <v>3843891</v>
      </c>
      <c r="EN564" s="166">
        <f>IFERROR(HLOOKUP(EN$1,$H$5:$FY$1802,MATCH($A564,$A$5:$A$1802,0),0)*HLOOKUP(EN$2,$H$5:$FY$1802,MATCH($A564,$A$5:$A$1802,0),0),$H$2)</f>
        <v>88344834</v>
      </c>
      <c r="EO564" s="166">
        <f>IFERROR(HLOOKUP(EO$1,$H$5:$FY$1802,MATCH($A564,$A$5:$A$1802,0),0)*HLOOKUP(EO$2,$H$5:$FY$1802,MATCH($A564,$A$5:$A$1802,0),0),$H$2)</f>
        <v>260465205</v>
      </c>
      <c r="EP564" s="166">
        <f>IFERROR(HLOOKUP(EP$1,$H$5:$FY$1802,MATCH($A564,$A$5:$A$1802,0),0)*HLOOKUP(EP$2,$H$5:$FY$1802,MATCH($A564,$A$5:$A$1802,0),0),$H$2)</f>
        <v>14114112</v>
      </c>
      <c r="EQ564" s="166">
        <f>IFERROR(HLOOKUP(EQ$1,$H$5:$FY$1802,MATCH($A564,$A$5:$A$1802,0),0)*HLOOKUP(EQ$2,$H$5:$FY$1802,MATCH($A564,$A$5:$A$1802,0),0),$H$2)</f>
        <v>108416</v>
      </c>
      <c r="ER564" s="166">
        <f>IFERROR(HLOOKUP(ER$1,$H$5:$FY$1802,MATCH($A564,$A$5:$A$1802,0),0)*HLOOKUP(ER$2,$H$5:$FY$1802,MATCH($A564,$A$5:$A$1802,0),0),$H$2)</f>
        <v>66792</v>
      </c>
      <c r="ES564" s="166">
        <f>IFERROR(HLOOKUP(ES$1,$H$5:$FY$1802,MATCH($A564,$A$5:$A$1802,0),0)*HLOOKUP(ES$2,$H$5:$FY$1802,MATCH($A564,$A$5:$A$1802,0),0),$H$2)</f>
        <v>4901472</v>
      </c>
      <c r="ET564" s="166">
        <f>IFERROR(HLOOKUP(ET$1,$H$5:$FY$1802,MATCH($A564,$A$5:$A$1802,0),0)*HLOOKUP(ET$2,$H$5:$FY$1802,MATCH($A564,$A$5:$A$1802,0),0),$H$2)</f>
        <v>10810800</v>
      </c>
      <c r="EU564" s="166">
        <f>IFERROR(HLOOKUP(EU$1,$H$5:$FY$1802,MATCH($A564,$A$5:$A$1802,0),0)*HLOOKUP(EU$2,$H$5:$FY$1802,MATCH($A564,$A$5:$A$1802,0),0),$H$2)</f>
        <v>2069730</v>
      </c>
      <c r="EV564" s="166">
        <f>IFERROR(HLOOKUP(EV$1,$H$5:$FY$1802,MATCH($A564,$A$5:$A$1802,0),0)*HLOOKUP(EV$2,$H$5:$FY$1802,MATCH($A564,$A$5:$A$1802,0),0),$H$2)</f>
        <v>75521120</v>
      </c>
      <c r="EW564" s="166">
        <f>IFERROR(HLOOKUP(EW$1,$H$5:$FY$1802,MATCH($A564,$A$5:$A$1802,0),0)*HLOOKUP(EW$2,$H$5:$FY$1802,MATCH($A564,$A$5:$A$1802,0),0),$H$2)</f>
        <v>42134084</v>
      </c>
      <c r="EX564" s="166">
        <f>IFERROR(HLOOKUP(EX$1,$H$5:$FY$1802,MATCH($A564,$A$5:$A$1802,0),0)*HLOOKUP(EX$2,$H$5:$FY$1802,MATCH($A564,$A$5:$A$1802,0),0),$H$2)</f>
        <v>7690722</v>
      </c>
      <c r="EY564" s="166">
        <f>IFERROR(HLOOKUP(EY$1,$H$5:$FY$1802,MATCH($A564,$A$5:$A$1802,0),0)*HLOOKUP(EY$2,$H$5:$FY$1802,MATCH($A564,$A$5:$A$1802,0),0),$H$2)</f>
        <v>24389464</v>
      </c>
      <c r="EZ564" s="166">
        <f>IFERROR(HLOOKUP(EZ$1,$H$5:$FY$1802,MATCH($A564,$A$5:$A$1802,0),0)*HLOOKUP(EZ$2,$H$5:$FY$1802,MATCH($A564,$A$5:$A$1802,0),0),$H$2)</f>
        <v>6545072</v>
      </c>
      <c r="FA564" s="166">
        <f>IFERROR(HLOOKUP(FA$1,$H$5:$FY$1802,MATCH($A564,$A$5:$A$1802,0),0)*HLOOKUP(FA$2,$H$5:$FY$1802,MATCH($A564,$A$5:$A$1802,0),0),$H$2)</f>
        <v>222320</v>
      </c>
      <c r="FB564" s="166">
        <f>IFERROR(HLOOKUP(FB$1,$H$5:$FY$1802,MATCH($A564,$A$5:$A$1802,0),0)*HLOOKUP(FB$2,$H$5:$FY$1802,MATCH($A564,$A$5:$A$1802,0),0),$H$2)</f>
        <v>135680</v>
      </c>
      <c r="FC564" s="166">
        <f>IFERROR(HLOOKUP(FC$1,$H$5:$FY$1802,MATCH($A564,$A$5:$A$1802,0),0)*HLOOKUP(FC$2,$H$5:$FY$1802,MATCH($A564,$A$5:$A$1802,0),0),$H$2)</f>
        <v>241080</v>
      </c>
      <c r="FD564" s="166">
        <f>IFERROR(HLOOKUP(FD$1,$H$5:$FY$1802,MATCH($A564,$A$5:$A$1802,0),0)*HLOOKUP(FD$2,$H$5:$FY$1802,MATCH($A564,$A$5:$A$1802,0),0),$H$2)</f>
        <v>0</v>
      </c>
      <c r="FE564" s="166">
        <f>IFERROR(HLOOKUP(FE$1,$H$5:$FY$1802,MATCH($A564,$A$5:$A$1802,0),0)*HLOOKUP(FE$2,$H$5:$FY$1802,MATCH($A564,$A$5:$A$1802,0),0),$H$2)</f>
        <v>0</v>
      </c>
      <c r="FF564" s="166">
        <f>IFERROR(HLOOKUP(FF$1,$H$5:$FY$1802,MATCH($A564,$A$5:$A$1802,0),0)*HLOOKUP(FF$2,$H$5:$FY$1802,MATCH($A564,$A$5:$A$1802,0),0),$H$2)</f>
        <v>0</v>
      </c>
      <c r="FG564" s="166">
        <f>IFERROR(HLOOKUP(FG$1,$H$5:$FY$1802,MATCH($A564,$A$5:$A$1802,0),0)*HLOOKUP(FG$2,$H$5:$FY$1802,MATCH($A564,$A$5:$A$1802,0),0),$H$2)</f>
        <v>0</v>
      </c>
      <c r="FH564" s="152"/>
      <c r="FI564" s="405">
        <f t="shared" si="1110"/>
        <v>1.8648062463851938</v>
      </c>
      <c r="FJ564" s="405">
        <f t="shared" si="1110"/>
        <v>1.371312897628687</v>
      </c>
      <c r="FK564" s="405">
        <f t="shared" si="1111"/>
        <v>1.8243212411590235</v>
      </c>
      <c r="FL564" s="405">
        <f t="shared" si="1112"/>
        <v>1.3597992242756103</v>
      </c>
      <c r="FM564" s="405">
        <f t="shared" si="1113"/>
        <v>1.2865445646770926</v>
      </c>
      <c r="FN564" s="405">
        <f t="shared" si="1114"/>
        <v>1.0477574274461821</v>
      </c>
      <c r="FO564" s="405">
        <f t="shared" si="1115"/>
        <v>2.0174582628032791</v>
      </c>
      <c r="FP564" s="405">
        <f t="shared" si="1116"/>
        <v>1.0463009061037538</v>
      </c>
      <c r="FQ564" s="405">
        <f t="shared" si="1117"/>
        <v>2.5945723684210527</v>
      </c>
      <c r="FR564" s="405">
        <f t="shared" si="1118"/>
        <v>1.0435855263157894</v>
      </c>
      <c r="FS564" s="65"/>
    </row>
    <row r="565" spans="1:175" ht="10.35" customHeight="1" x14ac:dyDescent="0.2">
      <c r="A565" s="174" t="str">
        <f t="shared" si="1105"/>
        <v>2019-20DECEMBERRX8</v>
      </c>
      <c r="B565" s="176" t="str">
        <f t="shared" si="1119"/>
        <v>2019-20</v>
      </c>
      <c r="C565" s="175" t="s">
        <v>835</v>
      </c>
      <c r="D565" s="176" t="str">
        <f>INDEX($FV$16:$FW$26,MATCH($F565,$FV$16:$FV$26,0),2)</f>
        <v>Y63</v>
      </c>
      <c r="E565" s="176" t="str">
        <f>VLOOKUP($D565,$FW$8:$FX$14,2,0)</f>
        <v>North East and Yorkshire</v>
      </c>
      <c r="F565" s="275" t="s">
        <v>869</v>
      </c>
      <c r="G565" s="275" t="s">
        <v>881</v>
      </c>
      <c r="H565" s="276">
        <v>110081</v>
      </c>
      <c r="I565" s="276">
        <v>59065</v>
      </c>
      <c r="J565" s="276">
        <v>565229</v>
      </c>
      <c r="K565" s="276">
        <v>10</v>
      </c>
      <c r="L565" s="276">
        <v>1</v>
      </c>
      <c r="M565" s="276">
        <v>14</v>
      </c>
      <c r="N565" s="276">
        <v>42</v>
      </c>
      <c r="O565" s="276">
        <v>112</v>
      </c>
      <c r="P565" s="276">
        <v>0</v>
      </c>
      <c r="Q565" s="276">
        <v>461</v>
      </c>
      <c r="R565" s="276">
        <v>585</v>
      </c>
      <c r="S565" s="276">
        <v>2070</v>
      </c>
      <c r="T565" s="276">
        <v>75823</v>
      </c>
      <c r="U565" s="276">
        <v>6783</v>
      </c>
      <c r="V565" s="276">
        <v>4914</v>
      </c>
      <c r="W565" s="276">
        <v>44049</v>
      </c>
      <c r="X565" s="276">
        <v>9932</v>
      </c>
      <c r="Y565" s="276">
        <v>447</v>
      </c>
      <c r="Z565" s="276">
        <v>3163167</v>
      </c>
      <c r="AA565" s="276">
        <v>466</v>
      </c>
      <c r="AB565" s="276">
        <v>795</v>
      </c>
      <c r="AC565" s="276">
        <v>2900982</v>
      </c>
      <c r="AD565" s="276">
        <v>590</v>
      </c>
      <c r="AE565" s="276">
        <v>1051</v>
      </c>
      <c r="AF565" s="276">
        <v>71869793</v>
      </c>
      <c r="AG565" s="276">
        <v>1632</v>
      </c>
      <c r="AH565" s="276">
        <v>3480</v>
      </c>
      <c r="AI565" s="276">
        <v>42907648</v>
      </c>
      <c r="AJ565" s="276">
        <v>4320</v>
      </c>
      <c r="AK565" s="276">
        <v>10606</v>
      </c>
      <c r="AL565" s="276">
        <v>2526582</v>
      </c>
      <c r="AM565" s="276">
        <v>5652</v>
      </c>
      <c r="AN565" s="276">
        <v>11881</v>
      </c>
      <c r="AO565" s="276">
        <v>6392</v>
      </c>
      <c r="AP565" s="276">
        <v>807</v>
      </c>
      <c r="AQ565" s="276">
        <v>2011</v>
      </c>
      <c r="AR565" s="276">
        <v>6002</v>
      </c>
      <c r="AS565" s="276">
        <v>893</v>
      </c>
      <c r="AT565" s="276">
        <v>2681</v>
      </c>
      <c r="AU565" s="276">
        <v>1900</v>
      </c>
      <c r="AV565" s="276">
        <v>44003</v>
      </c>
      <c r="AW565" s="276">
        <v>6440</v>
      </c>
      <c r="AX565" s="276">
        <v>18988</v>
      </c>
      <c r="AY565" s="276">
        <v>69431</v>
      </c>
      <c r="AZ565" s="276">
        <v>13524</v>
      </c>
      <c r="BA565" s="276">
        <v>10758</v>
      </c>
      <c r="BB565" s="276">
        <v>9501</v>
      </c>
      <c r="BC565" s="276">
        <v>7678</v>
      </c>
      <c r="BD565" s="276">
        <v>59296</v>
      </c>
      <c r="BE565" s="276">
        <v>48678</v>
      </c>
      <c r="BF565" s="276">
        <v>15757</v>
      </c>
      <c r="BG565" s="276">
        <v>11029</v>
      </c>
      <c r="BH565" s="276">
        <v>823</v>
      </c>
      <c r="BI565" s="276">
        <v>653</v>
      </c>
      <c r="BJ565" s="276">
        <v>220</v>
      </c>
      <c r="BK565" s="276">
        <v>122360</v>
      </c>
      <c r="BL565" s="276">
        <v>556</v>
      </c>
      <c r="BM565" s="276">
        <v>928</v>
      </c>
      <c r="BN565" s="276">
        <v>42</v>
      </c>
      <c r="BO565" s="276">
        <v>17182</v>
      </c>
      <c r="BP565" s="276">
        <v>409</v>
      </c>
      <c r="BQ565" s="276">
        <v>863</v>
      </c>
      <c r="BR565" s="276">
        <v>6521</v>
      </c>
      <c r="BS565" s="276">
        <v>3023625</v>
      </c>
      <c r="BT565" s="276">
        <v>464</v>
      </c>
      <c r="BU565" s="276">
        <v>792</v>
      </c>
      <c r="BV565" s="276">
        <v>4635</v>
      </c>
      <c r="BW565" s="276">
        <v>7622153</v>
      </c>
      <c r="BX565" s="276">
        <v>1644</v>
      </c>
      <c r="BY565" s="276">
        <v>3426</v>
      </c>
      <c r="BZ565" s="276">
        <v>869</v>
      </c>
      <c r="CA565" s="276">
        <v>1340049</v>
      </c>
      <c r="CB565" s="276">
        <v>1542</v>
      </c>
      <c r="CC565" s="276">
        <v>3363</v>
      </c>
      <c r="CD565" s="276">
        <v>38545</v>
      </c>
      <c r="CE565" s="276">
        <v>62907591</v>
      </c>
      <c r="CF565" s="276">
        <v>1632</v>
      </c>
      <c r="CG565" s="276">
        <v>3491</v>
      </c>
      <c r="CH565" s="276">
        <v>1988</v>
      </c>
      <c r="CI565" s="276">
        <v>8374135</v>
      </c>
      <c r="CJ565" s="276">
        <v>4212</v>
      </c>
      <c r="CK565" s="276">
        <v>9060</v>
      </c>
      <c r="CL565" s="276">
        <v>1311</v>
      </c>
      <c r="CM565" s="276">
        <v>4470552</v>
      </c>
      <c r="CN565" s="276">
        <v>3410</v>
      </c>
      <c r="CO565" s="276">
        <v>7401</v>
      </c>
      <c r="CP565" s="276">
        <v>1757</v>
      </c>
      <c r="CQ565" s="276">
        <v>11089336</v>
      </c>
      <c r="CR565" s="276">
        <v>6312</v>
      </c>
      <c r="CS565" s="276">
        <v>14328</v>
      </c>
      <c r="CT565" s="276">
        <v>1062</v>
      </c>
      <c r="CU565" s="276">
        <v>5170550</v>
      </c>
      <c r="CV565" s="276">
        <v>4869</v>
      </c>
      <c r="CW565" s="276">
        <v>11147</v>
      </c>
      <c r="CX565" s="276">
        <v>222</v>
      </c>
      <c r="CY565" s="276">
        <v>95192</v>
      </c>
      <c r="CZ565" s="276">
        <v>429</v>
      </c>
      <c r="DA565" s="276">
        <v>632</v>
      </c>
      <c r="DB565" s="276">
        <v>4225</v>
      </c>
      <c r="DC565" s="276">
        <v>157241</v>
      </c>
      <c r="DD565" s="276">
        <v>37</v>
      </c>
      <c r="DE565" s="276">
        <v>64</v>
      </c>
      <c r="DF565" s="276">
        <v>49</v>
      </c>
      <c r="DG565" s="276">
        <v>60204</v>
      </c>
      <c r="DH565" s="276">
        <v>1229</v>
      </c>
      <c r="DI565" s="276">
        <v>2535</v>
      </c>
      <c r="DJ565" s="276">
        <v>34</v>
      </c>
      <c r="DK565" s="276">
        <v>32</v>
      </c>
      <c r="DL565" s="252"/>
      <c r="DM565" s="252"/>
      <c r="DN565" s="252"/>
      <c r="DO565" s="252"/>
      <c r="DP565" s="252"/>
      <c r="DQ565" s="252"/>
      <c r="DR565" s="252"/>
      <c r="DS565" s="252"/>
      <c r="DT565" s="252"/>
      <c r="DU565" s="252"/>
      <c r="DV565" s="252"/>
      <c r="DW565" s="252"/>
      <c r="DX565" s="252"/>
      <c r="DY565" s="252"/>
      <c r="DZ565" s="252"/>
      <c r="EA565" s="252"/>
      <c r="EB565" s="177"/>
      <c r="EC565" s="167">
        <f t="shared" si="1106"/>
        <v>12</v>
      </c>
      <c r="ED565" s="174">
        <f t="shared" si="1107"/>
        <v>2019</v>
      </c>
      <c r="EE565" s="173">
        <f t="shared" si="1108"/>
        <v>43800</v>
      </c>
      <c r="EF565" s="150">
        <f t="shared" si="1109"/>
        <v>31</v>
      </c>
      <c r="EG565" s="178"/>
      <c r="EH565" s="179">
        <f>IFERROR(HLOOKUP(EH$1,$H$5:$FY$1802,MATCH($A565,$A$5:$A$1802,0),0)*HLOOKUP(EH$2,$H$5:$FY$1802,MATCH($A565,$A$5:$A$1802,0),0),$H$2)</f>
        <v>59065</v>
      </c>
      <c r="EI565" s="179">
        <f>IFERROR(HLOOKUP(EI$1,$H$5:$FY$1802,MATCH($A565,$A$5:$A$1802,0),0)*HLOOKUP(EI$2,$H$5:$FY$1802,MATCH($A565,$A$5:$A$1802,0),0),$H$2)</f>
        <v>826910</v>
      </c>
      <c r="EJ565" s="179">
        <f>IFERROR(HLOOKUP(EJ$1,$H$5:$FY$1802,MATCH($A565,$A$5:$A$1802,0),0)*HLOOKUP(EJ$2,$H$5:$FY$1802,MATCH($A565,$A$5:$A$1802,0),0),$H$2)</f>
        <v>2480730</v>
      </c>
      <c r="EK565" s="179">
        <f>IFERROR(HLOOKUP(EK$1,$H$5:$FY$1802,MATCH($A565,$A$5:$A$1802,0),0)*HLOOKUP(EK$2,$H$5:$FY$1802,MATCH($A565,$A$5:$A$1802,0),0),$H$2)</f>
        <v>6615280</v>
      </c>
      <c r="EL565" s="179">
        <f>IFERROR(HLOOKUP(EL$1,$H$5:$FY$1802,MATCH($A565,$A$5:$A$1802,0),0)*HLOOKUP(EL$2,$H$5:$FY$1802,MATCH($A565,$A$5:$A$1802,0),0),$H$2)</f>
        <v>5392485</v>
      </c>
      <c r="EM565" s="179">
        <f>IFERROR(HLOOKUP(EM$1,$H$5:$FY$1802,MATCH($A565,$A$5:$A$1802,0),0)*HLOOKUP(EM$2,$H$5:$FY$1802,MATCH($A565,$A$5:$A$1802,0),0),$H$2)</f>
        <v>5164614</v>
      </c>
      <c r="EN565" s="179">
        <f>IFERROR(HLOOKUP(EN$1,$H$5:$FY$1802,MATCH($A565,$A$5:$A$1802,0),0)*HLOOKUP(EN$2,$H$5:$FY$1802,MATCH($A565,$A$5:$A$1802,0),0),$H$2)</f>
        <v>153290520</v>
      </c>
      <c r="EO565" s="179">
        <f>IFERROR(HLOOKUP(EO$1,$H$5:$FY$1802,MATCH($A565,$A$5:$A$1802,0),0)*HLOOKUP(EO$2,$H$5:$FY$1802,MATCH($A565,$A$5:$A$1802,0),0),$H$2)</f>
        <v>105338792</v>
      </c>
      <c r="EP565" s="179">
        <f>IFERROR(HLOOKUP(EP$1,$H$5:$FY$1802,MATCH($A565,$A$5:$A$1802,0),0)*HLOOKUP(EP$2,$H$5:$FY$1802,MATCH($A565,$A$5:$A$1802,0),0),$H$2)</f>
        <v>5310807</v>
      </c>
      <c r="EQ565" s="179">
        <f>IFERROR(HLOOKUP(EQ$1,$H$5:$FY$1802,MATCH($A565,$A$5:$A$1802,0),0)*HLOOKUP(EQ$2,$H$5:$FY$1802,MATCH($A565,$A$5:$A$1802,0),0),$H$2)</f>
        <v>204160</v>
      </c>
      <c r="ER565" s="179">
        <f>IFERROR(HLOOKUP(ER$1,$H$5:$FY$1802,MATCH($A565,$A$5:$A$1802,0),0)*HLOOKUP(ER$2,$H$5:$FY$1802,MATCH($A565,$A$5:$A$1802,0),0),$H$2)</f>
        <v>36246</v>
      </c>
      <c r="ES565" s="179">
        <f>IFERROR(HLOOKUP(ES$1,$H$5:$FY$1802,MATCH($A565,$A$5:$A$1802,0),0)*HLOOKUP(ES$2,$H$5:$FY$1802,MATCH($A565,$A$5:$A$1802,0),0),$H$2)</f>
        <v>5164632</v>
      </c>
      <c r="ET565" s="179">
        <f>IFERROR(HLOOKUP(ET$1,$H$5:$FY$1802,MATCH($A565,$A$5:$A$1802,0),0)*HLOOKUP(ET$2,$H$5:$FY$1802,MATCH($A565,$A$5:$A$1802,0),0),$H$2)</f>
        <v>15879510</v>
      </c>
      <c r="EU565" s="179">
        <f>IFERROR(HLOOKUP(EU$1,$H$5:$FY$1802,MATCH($A565,$A$5:$A$1802,0),0)*HLOOKUP(EU$2,$H$5:$FY$1802,MATCH($A565,$A$5:$A$1802,0),0),$H$2)</f>
        <v>2922447</v>
      </c>
      <c r="EV565" s="179">
        <f>IFERROR(HLOOKUP(EV$1,$H$5:$FY$1802,MATCH($A565,$A$5:$A$1802,0),0)*HLOOKUP(EV$2,$H$5:$FY$1802,MATCH($A565,$A$5:$A$1802,0),0),$H$2)</f>
        <v>134560595</v>
      </c>
      <c r="EW565" s="179">
        <f>IFERROR(HLOOKUP(EW$1,$H$5:$FY$1802,MATCH($A565,$A$5:$A$1802,0),0)*HLOOKUP(EW$2,$H$5:$FY$1802,MATCH($A565,$A$5:$A$1802,0),0),$H$2)</f>
        <v>18011280</v>
      </c>
      <c r="EX565" s="179">
        <f>IFERROR(HLOOKUP(EX$1,$H$5:$FY$1802,MATCH($A565,$A$5:$A$1802,0),0)*HLOOKUP(EX$2,$H$5:$FY$1802,MATCH($A565,$A$5:$A$1802,0),0),$H$2)</f>
        <v>9702711</v>
      </c>
      <c r="EY565" s="179">
        <f>IFERROR(HLOOKUP(EY$1,$H$5:$FY$1802,MATCH($A565,$A$5:$A$1802,0),0)*HLOOKUP(EY$2,$H$5:$FY$1802,MATCH($A565,$A$5:$A$1802,0),0),$H$2)</f>
        <v>25174296</v>
      </c>
      <c r="EZ565" s="179">
        <f>IFERROR(HLOOKUP(EZ$1,$H$5:$FY$1802,MATCH($A565,$A$5:$A$1802,0),0)*HLOOKUP(EZ$2,$H$5:$FY$1802,MATCH($A565,$A$5:$A$1802,0),0),$H$2)</f>
        <v>11838114</v>
      </c>
      <c r="FA565" s="179">
        <f>IFERROR(HLOOKUP(FA$1,$H$5:$FY$1802,MATCH($A565,$A$5:$A$1802,0),0)*HLOOKUP(FA$2,$H$5:$FY$1802,MATCH($A565,$A$5:$A$1802,0),0),$H$2)</f>
        <v>124215</v>
      </c>
      <c r="FB565" s="179">
        <f>IFERROR(HLOOKUP(FB$1,$H$5:$FY$1802,MATCH($A565,$A$5:$A$1802,0),0)*HLOOKUP(FB$2,$H$5:$FY$1802,MATCH($A565,$A$5:$A$1802,0),0),$H$2)</f>
        <v>140304</v>
      </c>
      <c r="FC565" s="179">
        <f>IFERROR(HLOOKUP(FC$1,$H$5:$FY$1802,MATCH($A565,$A$5:$A$1802,0),0)*HLOOKUP(FC$2,$H$5:$FY$1802,MATCH($A565,$A$5:$A$1802,0),0),$H$2)</f>
        <v>270400</v>
      </c>
      <c r="FD565" s="179">
        <f>IFERROR(HLOOKUP(FD$1,$H$5:$FY$1802,MATCH($A565,$A$5:$A$1802,0),0)*HLOOKUP(FD$2,$H$5:$FY$1802,MATCH($A565,$A$5:$A$1802,0),0),$H$2)</f>
        <v>0</v>
      </c>
      <c r="FE565" s="179">
        <f>IFERROR(HLOOKUP(FE$1,$H$5:$FY$1802,MATCH($A565,$A$5:$A$1802,0),0)*HLOOKUP(FE$2,$H$5:$FY$1802,MATCH($A565,$A$5:$A$1802,0),0),$H$2)</f>
        <v>0</v>
      </c>
      <c r="FF565" s="179">
        <f>IFERROR(HLOOKUP(FF$1,$H$5:$FY$1802,MATCH($A565,$A$5:$A$1802,0),0)*HLOOKUP(FF$2,$H$5:$FY$1802,MATCH($A565,$A$5:$A$1802,0),0),$H$2)</f>
        <v>0</v>
      </c>
      <c r="FG565" s="179">
        <f>IFERROR(HLOOKUP(FG$1,$H$5:$FY$1802,MATCH($A565,$A$5:$A$1802,0),0)*HLOOKUP(FG$2,$H$5:$FY$1802,MATCH($A565,$A$5:$A$1802,0),0),$H$2)</f>
        <v>0</v>
      </c>
      <c r="FH565" s="151"/>
      <c r="FI565" s="407">
        <f t="shared" si="1110"/>
        <v>1.9938080495356036</v>
      </c>
      <c r="FJ565" s="407">
        <f t="shared" si="1110"/>
        <v>1.5860238832375055</v>
      </c>
      <c r="FK565" s="407">
        <f t="shared" si="1111"/>
        <v>1.9334554334554335</v>
      </c>
      <c r="FL565" s="407">
        <f t="shared" si="1112"/>
        <v>1.5624745624745624</v>
      </c>
      <c r="FM565" s="407">
        <f t="shared" si="1113"/>
        <v>1.3461372562373721</v>
      </c>
      <c r="FN565" s="407">
        <f t="shared" si="1114"/>
        <v>1.1050875161751685</v>
      </c>
      <c r="FO565" s="407">
        <f t="shared" si="1115"/>
        <v>1.5864881192106324</v>
      </c>
      <c r="FP565" s="407">
        <f t="shared" si="1116"/>
        <v>1.11045106725735</v>
      </c>
      <c r="FQ565" s="407">
        <f t="shared" si="1117"/>
        <v>1.8411633109619687</v>
      </c>
      <c r="FR565" s="407">
        <f t="shared" si="1118"/>
        <v>1.4608501118568233</v>
      </c>
      <c r="FS565" s="408"/>
    </row>
    <row r="566" spans="1:175" ht="10.35" customHeight="1" x14ac:dyDescent="0.2">
      <c r="A566" s="80" t="str">
        <f t="shared" si="1105"/>
        <v>2019-20JANUARYRX9</v>
      </c>
      <c r="B566" s="169" t="str">
        <f t="shared" si="1119"/>
        <v>2019-20</v>
      </c>
      <c r="C566" s="77" t="s">
        <v>836</v>
      </c>
      <c r="D566" s="169" t="str">
        <f>INDEX($FV$16:$FW$26,MATCH($F566,$FV$16:$FV$26,0),2)</f>
        <v>Y60</v>
      </c>
      <c r="E566" s="169" t="str">
        <f>VLOOKUP($D566,$FW$8:$FX$14,2,0)</f>
        <v>Midlands</v>
      </c>
      <c r="F566" s="269" t="s">
        <v>845</v>
      </c>
      <c r="G566" s="269" t="s">
        <v>871</v>
      </c>
      <c r="H566" s="270">
        <v>87309</v>
      </c>
      <c r="I566" s="270">
        <v>68702</v>
      </c>
      <c r="J566" s="270">
        <v>235602</v>
      </c>
      <c r="K566" s="270">
        <v>3</v>
      </c>
      <c r="L566" s="270">
        <v>2</v>
      </c>
      <c r="M566" s="270">
        <v>3</v>
      </c>
      <c r="N566" s="270">
        <v>4</v>
      </c>
      <c r="O566" s="270">
        <v>54</v>
      </c>
      <c r="P566" s="270">
        <v>0</v>
      </c>
      <c r="Q566" s="270">
        <v>430</v>
      </c>
      <c r="R566" s="270">
        <v>2355</v>
      </c>
      <c r="S566" s="270">
        <v>1239</v>
      </c>
      <c r="T566" s="270">
        <v>66874</v>
      </c>
      <c r="U566" s="270">
        <v>7019</v>
      </c>
      <c r="V566" s="270">
        <v>4690</v>
      </c>
      <c r="W566" s="270">
        <v>38412</v>
      </c>
      <c r="X566" s="270">
        <v>10167</v>
      </c>
      <c r="Y566" s="270">
        <v>766</v>
      </c>
      <c r="Z566" s="270">
        <v>3163565</v>
      </c>
      <c r="AA566" s="270">
        <v>451</v>
      </c>
      <c r="AB566" s="270">
        <v>819</v>
      </c>
      <c r="AC566" s="270">
        <v>4456923</v>
      </c>
      <c r="AD566" s="270">
        <v>950</v>
      </c>
      <c r="AE566" s="270">
        <v>2121</v>
      </c>
      <c r="AF566" s="270">
        <v>63110097</v>
      </c>
      <c r="AG566" s="270">
        <v>1643</v>
      </c>
      <c r="AH566" s="270">
        <v>3364</v>
      </c>
      <c r="AI566" s="270">
        <v>42036881</v>
      </c>
      <c r="AJ566" s="270">
        <v>4135</v>
      </c>
      <c r="AK566" s="270">
        <v>10188</v>
      </c>
      <c r="AL566" s="270">
        <v>3957440</v>
      </c>
      <c r="AM566" s="270">
        <v>5166</v>
      </c>
      <c r="AN566" s="270">
        <v>10932</v>
      </c>
      <c r="AO566" s="270">
        <v>5870</v>
      </c>
      <c r="AP566" s="270">
        <v>1173</v>
      </c>
      <c r="AQ566" s="270">
        <v>520</v>
      </c>
      <c r="AR566" s="270">
        <v>8</v>
      </c>
      <c r="AS566" s="270">
        <v>3340</v>
      </c>
      <c r="AT566" s="270">
        <v>837</v>
      </c>
      <c r="AU566" s="270">
        <v>57</v>
      </c>
      <c r="AV566" s="270">
        <v>40891</v>
      </c>
      <c r="AW566" s="270">
        <v>2929</v>
      </c>
      <c r="AX566" s="270">
        <v>17184</v>
      </c>
      <c r="AY566" s="270">
        <v>61004</v>
      </c>
      <c r="AZ566" s="270">
        <v>12709</v>
      </c>
      <c r="BA566" s="270">
        <v>9886</v>
      </c>
      <c r="BB566" s="270">
        <v>8626</v>
      </c>
      <c r="BC566" s="270">
        <v>6822</v>
      </c>
      <c r="BD566" s="270">
        <v>49644</v>
      </c>
      <c r="BE566" s="270">
        <v>40255</v>
      </c>
      <c r="BF566" s="270">
        <v>14790</v>
      </c>
      <c r="BG566" s="270">
        <v>10811</v>
      </c>
      <c r="BH566" s="270">
        <v>994</v>
      </c>
      <c r="BI566" s="270">
        <v>727</v>
      </c>
      <c r="BJ566" s="270">
        <v>0</v>
      </c>
      <c r="BK566" s="270">
        <v>0</v>
      </c>
      <c r="BL566" s="270">
        <v>0</v>
      </c>
      <c r="BM566" s="270">
        <v>0</v>
      </c>
      <c r="BN566" s="270">
        <v>15</v>
      </c>
      <c r="BO566" s="270">
        <v>10305</v>
      </c>
      <c r="BP566" s="270">
        <v>687</v>
      </c>
      <c r="BQ566" s="270">
        <v>1470</v>
      </c>
      <c r="BR566" s="270">
        <v>7004</v>
      </c>
      <c r="BS566" s="270">
        <v>3153260</v>
      </c>
      <c r="BT566" s="270">
        <v>450</v>
      </c>
      <c r="BU566" s="270">
        <v>818</v>
      </c>
      <c r="BV566" s="270">
        <v>543</v>
      </c>
      <c r="BW566" s="270">
        <v>999153</v>
      </c>
      <c r="BX566" s="270">
        <v>1840</v>
      </c>
      <c r="BY566" s="270">
        <v>3750</v>
      </c>
      <c r="BZ566" s="270">
        <v>793</v>
      </c>
      <c r="CA566" s="270">
        <v>1200557</v>
      </c>
      <c r="CB566" s="270">
        <v>1514</v>
      </c>
      <c r="CC566" s="270">
        <v>3424</v>
      </c>
      <c r="CD566" s="270">
        <v>37076</v>
      </c>
      <c r="CE566" s="270">
        <v>60910387</v>
      </c>
      <c r="CF566" s="270">
        <v>1643</v>
      </c>
      <c r="CG566" s="270">
        <v>3357</v>
      </c>
      <c r="CH566" s="270">
        <v>18</v>
      </c>
      <c r="CI566" s="270">
        <v>93575</v>
      </c>
      <c r="CJ566" s="270">
        <v>5199</v>
      </c>
      <c r="CK566" s="270">
        <v>8339</v>
      </c>
      <c r="CL566" s="270">
        <v>413</v>
      </c>
      <c r="CM566" s="270">
        <v>1885374</v>
      </c>
      <c r="CN566" s="270">
        <v>4565</v>
      </c>
      <c r="CO566" s="270">
        <v>11700</v>
      </c>
      <c r="CP566" s="270">
        <v>2674</v>
      </c>
      <c r="CQ566" s="270">
        <v>15448944</v>
      </c>
      <c r="CR566" s="270">
        <v>5777</v>
      </c>
      <c r="CS566" s="270">
        <v>12574</v>
      </c>
      <c r="CT566" s="270">
        <v>165</v>
      </c>
      <c r="CU566" s="270">
        <v>923665</v>
      </c>
      <c r="CV566" s="270">
        <v>5598</v>
      </c>
      <c r="CW566" s="270">
        <v>12694</v>
      </c>
      <c r="CX566" s="270">
        <v>319</v>
      </c>
      <c r="CY566" s="270">
        <v>91200</v>
      </c>
      <c r="CZ566" s="270">
        <v>286</v>
      </c>
      <c r="DA566" s="270">
        <v>463</v>
      </c>
      <c r="DB566" s="270">
        <v>3738</v>
      </c>
      <c r="DC566" s="270">
        <v>147470</v>
      </c>
      <c r="DD566" s="270">
        <v>39</v>
      </c>
      <c r="DE566" s="270">
        <v>76</v>
      </c>
      <c r="DF566" s="270">
        <v>39</v>
      </c>
      <c r="DG566" s="270">
        <v>99237</v>
      </c>
      <c r="DH566" s="270">
        <v>2545</v>
      </c>
      <c r="DI566" s="270">
        <v>4204</v>
      </c>
      <c r="DJ566" s="270">
        <v>29</v>
      </c>
      <c r="DK566" s="270">
        <v>0</v>
      </c>
      <c r="DL566" s="249"/>
      <c r="DM566" s="249"/>
      <c r="DN566" s="249"/>
      <c r="DO566" s="249"/>
      <c r="DP566" s="249"/>
      <c r="DQ566" s="249"/>
      <c r="DR566" s="249"/>
      <c r="DS566" s="249"/>
      <c r="DT566" s="249"/>
      <c r="DU566" s="249"/>
      <c r="DV566" s="249"/>
      <c r="DW566" s="249"/>
      <c r="DX566" s="249"/>
      <c r="DY566" s="249"/>
      <c r="DZ566" s="249"/>
      <c r="EA566" s="249"/>
      <c r="EB566" s="155"/>
      <c r="EC566" s="170">
        <f t="shared" si="1106"/>
        <v>1</v>
      </c>
      <c r="ED566" s="74">
        <f t="shared" si="1107"/>
        <v>2020</v>
      </c>
      <c r="EE566" s="165">
        <f t="shared" si="1108"/>
        <v>43831</v>
      </c>
      <c r="EF566" s="157">
        <f t="shared" si="1109"/>
        <v>31</v>
      </c>
      <c r="EG566" s="156"/>
      <c r="EH566" s="171">
        <f>IFERROR(HLOOKUP(EH$1,$H$5:$FY$1802,MATCH($A566,$A$5:$A$1802,0),0)*HLOOKUP(EH$2,$H$5:$FY$1802,MATCH($A566,$A$5:$A$1802,0),0),$H$2)</f>
        <v>137404</v>
      </c>
      <c r="EI566" s="171">
        <f>IFERROR(HLOOKUP(EI$1,$H$5:$FY$1802,MATCH($A566,$A$5:$A$1802,0),0)*HLOOKUP(EI$2,$H$5:$FY$1802,MATCH($A566,$A$5:$A$1802,0),0),$H$2)</f>
        <v>206106</v>
      </c>
      <c r="EJ566" s="171">
        <f>IFERROR(HLOOKUP(EJ$1,$H$5:$FY$1802,MATCH($A566,$A$5:$A$1802,0),0)*HLOOKUP(EJ$2,$H$5:$FY$1802,MATCH($A566,$A$5:$A$1802,0),0),$H$2)</f>
        <v>274808</v>
      </c>
      <c r="EK566" s="171">
        <f>IFERROR(HLOOKUP(EK$1,$H$5:$FY$1802,MATCH($A566,$A$5:$A$1802,0),0)*HLOOKUP(EK$2,$H$5:$FY$1802,MATCH($A566,$A$5:$A$1802,0),0),$H$2)</f>
        <v>3709908</v>
      </c>
      <c r="EL566" s="171">
        <f>IFERROR(HLOOKUP(EL$1,$H$5:$FY$1802,MATCH($A566,$A$5:$A$1802,0),0)*HLOOKUP(EL$2,$H$5:$FY$1802,MATCH($A566,$A$5:$A$1802,0),0),$H$2)</f>
        <v>5748561</v>
      </c>
      <c r="EM566" s="171">
        <f>IFERROR(HLOOKUP(EM$1,$H$5:$FY$1802,MATCH($A566,$A$5:$A$1802,0),0)*HLOOKUP(EM$2,$H$5:$FY$1802,MATCH($A566,$A$5:$A$1802,0),0),$H$2)</f>
        <v>9947490</v>
      </c>
      <c r="EN566" s="171">
        <f>IFERROR(HLOOKUP(EN$1,$H$5:$FY$1802,MATCH($A566,$A$5:$A$1802,0),0)*HLOOKUP(EN$2,$H$5:$FY$1802,MATCH($A566,$A$5:$A$1802,0),0),$H$2)</f>
        <v>129217968</v>
      </c>
      <c r="EO566" s="171">
        <f>IFERROR(HLOOKUP(EO$1,$H$5:$FY$1802,MATCH($A566,$A$5:$A$1802,0),0)*HLOOKUP(EO$2,$H$5:$FY$1802,MATCH($A566,$A$5:$A$1802,0),0),$H$2)</f>
        <v>103581396</v>
      </c>
      <c r="EP566" s="171">
        <f>IFERROR(HLOOKUP(EP$1,$H$5:$FY$1802,MATCH($A566,$A$5:$A$1802,0),0)*HLOOKUP(EP$2,$H$5:$FY$1802,MATCH($A566,$A$5:$A$1802,0),0),$H$2)</f>
        <v>8373912</v>
      </c>
      <c r="EQ566" s="171">
        <f>IFERROR(HLOOKUP(EQ$1,$H$5:$FY$1802,MATCH($A566,$A$5:$A$1802,0),0)*HLOOKUP(EQ$2,$H$5:$FY$1802,MATCH($A566,$A$5:$A$1802,0),0),$H$2)</f>
        <v>0</v>
      </c>
      <c r="ER566" s="171">
        <f>IFERROR(HLOOKUP(ER$1,$H$5:$FY$1802,MATCH($A566,$A$5:$A$1802,0),0)*HLOOKUP(ER$2,$H$5:$FY$1802,MATCH($A566,$A$5:$A$1802,0),0),$H$2)</f>
        <v>22050</v>
      </c>
      <c r="ES566" s="171">
        <f>IFERROR(HLOOKUP(ES$1,$H$5:$FY$1802,MATCH($A566,$A$5:$A$1802,0),0)*HLOOKUP(ES$2,$H$5:$FY$1802,MATCH($A566,$A$5:$A$1802,0),0),$H$2)</f>
        <v>5729272</v>
      </c>
      <c r="ET566" s="171">
        <f>IFERROR(HLOOKUP(ET$1,$H$5:$FY$1802,MATCH($A566,$A$5:$A$1802,0),0)*HLOOKUP(ET$2,$H$5:$FY$1802,MATCH($A566,$A$5:$A$1802,0),0),$H$2)</f>
        <v>2036250</v>
      </c>
      <c r="EU566" s="171">
        <f>IFERROR(HLOOKUP(EU$1,$H$5:$FY$1802,MATCH($A566,$A$5:$A$1802,0),0)*HLOOKUP(EU$2,$H$5:$FY$1802,MATCH($A566,$A$5:$A$1802,0),0),$H$2)</f>
        <v>2715232</v>
      </c>
      <c r="EV566" s="171">
        <f>IFERROR(HLOOKUP(EV$1,$H$5:$FY$1802,MATCH($A566,$A$5:$A$1802,0),0)*HLOOKUP(EV$2,$H$5:$FY$1802,MATCH($A566,$A$5:$A$1802,0),0),$H$2)</f>
        <v>124464132</v>
      </c>
      <c r="EW566" s="171">
        <f>IFERROR(HLOOKUP(EW$1,$H$5:$FY$1802,MATCH($A566,$A$5:$A$1802,0),0)*HLOOKUP(EW$2,$H$5:$FY$1802,MATCH($A566,$A$5:$A$1802,0),0),$H$2)</f>
        <v>150102</v>
      </c>
      <c r="EX566" s="171">
        <f>IFERROR(HLOOKUP(EX$1,$H$5:$FY$1802,MATCH($A566,$A$5:$A$1802,0),0)*HLOOKUP(EX$2,$H$5:$FY$1802,MATCH($A566,$A$5:$A$1802,0),0),$H$2)</f>
        <v>4832100</v>
      </c>
      <c r="EY566" s="171">
        <f>IFERROR(HLOOKUP(EY$1,$H$5:$FY$1802,MATCH($A566,$A$5:$A$1802,0),0)*HLOOKUP(EY$2,$H$5:$FY$1802,MATCH($A566,$A$5:$A$1802,0),0),$H$2)</f>
        <v>33622876</v>
      </c>
      <c r="EZ566" s="171">
        <f>IFERROR(HLOOKUP(EZ$1,$H$5:$FY$1802,MATCH($A566,$A$5:$A$1802,0),0)*HLOOKUP(EZ$2,$H$5:$FY$1802,MATCH($A566,$A$5:$A$1802,0),0),$H$2)</f>
        <v>2094510</v>
      </c>
      <c r="FA566" s="171">
        <f>IFERROR(HLOOKUP(FA$1,$H$5:$FY$1802,MATCH($A566,$A$5:$A$1802,0),0)*HLOOKUP(FA$2,$H$5:$FY$1802,MATCH($A566,$A$5:$A$1802,0),0),$H$2)</f>
        <v>163956</v>
      </c>
      <c r="FB566" s="171">
        <f>IFERROR(HLOOKUP(FB$1,$H$5:$FY$1802,MATCH($A566,$A$5:$A$1802,0),0)*HLOOKUP(FB$2,$H$5:$FY$1802,MATCH($A566,$A$5:$A$1802,0),0),$H$2)</f>
        <v>147697</v>
      </c>
      <c r="FC566" s="171">
        <f>IFERROR(HLOOKUP(FC$1,$H$5:$FY$1802,MATCH($A566,$A$5:$A$1802,0),0)*HLOOKUP(FC$2,$H$5:$FY$1802,MATCH($A566,$A$5:$A$1802,0),0),$H$2)</f>
        <v>284088</v>
      </c>
      <c r="FD566" s="171">
        <f>IFERROR(HLOOKUP(FD$1,$H$5:$FY$1802,MATCH($A566,$A$5:$A$1802,0),0)*HLOOKUP(FD$2,$H$5:$FY$1802,MATCH($A566,$A$5:$A$1802,0),0),$H$2)</f>
        <v>0</v>
      </c>
      <c r="FE566" s="171">
        <f>IFERROR(HLOOKUP(FE$1,$H$5:$FY$1802,MATCH($A566,$A$5:$A$1802,0),0)*HLOOKUP(FE$2,$H$5:$FY$1802,MATCH($A566,$A$5:$A$1802,0),0),$H$2)</f>
        <v>0</v>
      </c>
      <c r="FF566" s="171">
        <f>IFERROR(HLOOKUP(FF$1,$H$5:$FY$1802,MATCH($A566,$A$5:$A$1802,0),0)*HLOOKUP(FF$2,$H$5:$FY$1802,MATCH($A566,$A$5:$A$1802,0),0),$H$2)</f>
        <v>0</v>
      </c>
      <c r="FG566" s="171">
        <f>IFERROR(HLOOKUP(FG$1,$H$5:$FY$1802,MATCH($A566,$A$5:$A$1802,0),0)*HLOOKUP(FG$2,$H$5:$FY$1802,MATCH($A566,$A$5:$A$1802,0),0),$H$2)</f>
        <v>0</v>
      </c>
      <c r="FH566" s="152"/>
      <c r="FI566" s="405">
        <f t="shared" si="1110"/>
        <v>1.8106567887163414</v>
      </c>
      <c r="FJ566" s="405">
        <f t="shared" si="1110"/>
        <v>1.4084627439806241</v>
      </c>
      <c r="FK566" s="405">
        <f t="shared" si="1111"/>
        <v>1.8392324093816632</v>
      </c>
      <c r="FL566" s="405">
        <f t="shared" si="1112"/>
        <v>1.4545842217484009</v>
      </c>
      <c r="FM566" s="405">
        <f t="shared" si="1113"/>
        <v>1.2924086223055296</v>
      </c>
      <c r="FN566" s="405">
        <f t="shared" si="1114"/>
        <v>1.047979797979798</v>
      </c>
      <c r="FO566" s="405">
        <f t="shared" si="1115"/>
        <v>1.4547064030687518</v>
      </c>
      <c r="FP566" s="405">
        <f t="shared" si="1116"/>
        <v>1.0633421855021148</v>
      </c>
      <c r="FQ566" s="405">
        <f t="shared" si="1117"/>
        <v>1.2976501305483028</v>
      </c>
      <c r="FR566" s="405">
        <f t="shared" si="1118"/>
        <v>0.94908616187989558</v>
      </c>
      <c r="FS566" s="65"/>
    </row>
    <row r="567" spans="1:175" ht="10.35" customHeight="1" x14ac:dyDescent="0.2">
      <c r="A567" s="74" t="str">
        <f t="shared" ref="A567:A630" si="1120">B567&amp;C567&amp;F567</f>
        <v>2019-20JANUARYRYC</v>
      </c>
      <c r="B567" s="163" t="str">
        <f t="shared" si="1119"/>
        <v>2019-20</v>
      </c>
      <c r="C567" s="26" t="s">
        <v>836</v>
      </c>
      <c r="D567" s="163" t="str">
        <f>INDEX($FV$16:$FW$26,MATCH($F567,$FV$16:$FV$26,0),2)</f>
        <v>Y61</v>
      </c>
      <c r="E567" s="163" t="str">
        <f>VLOOKUP($D567,$FW$8:$FX$14,2,0)</f>
        <v>East of England</v>
      </c>
      <c r="F567" s="271" t="s">
        <v>849</v>
      </c>
      <c r="G567" s="271" t="s">
        <v>872</v>
      </c>
      <c r="H567" s="272">
        <v>106384</v>
      </c>
      <c r="I567" s="272">
        <v>69495</v>
      </c>
      <c r="J567" s="272">
        <v>243566</v>
      </c>
      <c r="K567" s="272">
        <v>4</v>
      </c>
      <c r="L567" s="272">
        <v>1</v>
      </c>
      <c r="M567" s="272">
        <v>5</v>
      </c>
      <c r="N567" s="272">
        <v>11</v>
      </c>
      <c r="O567" s="272">
        <v>60</v>
      </c>
      <c r="P567" s="272">
        <v>0</v>
      </c>
      <c r="Q567" s="272">
        <v>469</v>
      </c>
      <c r="R567" s="272">
        <v>26</v>
      </c>
      <c r="S567" s="272">
        <v>5216</v>
      </c>
      <c r="T567" s="272">
        <v>77269</v>
      </c>
      <c r="U567" s="272">
        <v>7347</v>
      </c>
      <c r="V567" s="272">
        <v>4794</v>
      </c>
      <c r="W567" s="272">
        <v>44396</v>
      </c>
      <c r="X567" s="272">
        <v>11217</v>
      </c>
      <c r="Y567" s="272">
        <v>638</v>
      </c>
      <c r="Z567" s="272">
        <v>3430325</v>
      </c>
      <c r="AA567" s="272">
        <v>467</v>
      </c>
      <c r="AB567" s="272">
        <v>854</v>
      </c>
      <c r="AC567" s="272">
        <v>3180193</v>
      </c>
      <c r="AD567" s="272">
        <v>663</v>
      </c>
      <c r="AE567" s="272">
        <v>1221</v>
      </c>
      <c r="AF567" s="272">
        <v>66936098</v>
      </c>
      <c r="AG567" s="272">
        <v>1508</v>
      </c>
      <c r="AH567" s="272">
        <v>3105</v>
      </c>
      <c r="AI567" s="272">
        <v>47208673</v>
      </c>
      <c r="AJ567" s="272">
        <v>4209</v>
      </c>
      <c r="AK567" s="272">
        <v>10165</v>
      </c>
      <c r="AL567" s="272">
        <v>3439126</v>
      </c>
      <c r="AM567" s="272">
        <v>5390</v>
      </c>
      <c r="AN567" s="272">
        <v>13396</v>
      </c>
      <c r="AO567" s="272">
        <v>5629</v>
      </c>
      <c r="AP567" s="272">
        <v>100</v>
      </c>
      <c r="AQ567" s="272">
        <v>3674</v>
      </c>
      <c r="AR567" s="272">
        <v>1274</v>
      </c>
      <c r="AS567" s="272">
        <v>69</v>
      </c>
      <c r="AT567" s="272">
        <v>1786</v>
      </c>
      <c r="AU567" s="272">
        <v>1151</v>
      </c>
      <c r="AV567" s="272">
        <v>43417</v>
      </c>
      <c r="AW567" s="272">
        <v>2811</v>
      </c>
      <c r="AX567" s="272">
        <v>25412</v>
      </c>
      <c r="AY567" s="272">
        <v>71640</v>
      </c>
      <c r="AZ567" s="272">
        <v>17037</v>
      </c>
      <c r="BA567" s="272">
        <v>11919</v>
      </c>
      <c r="BB567" s="272">
        <v>10904</v>
      </c>
      <c r="BC567" s="272">
        <v>7814</v>
      </c>
      <c r="BD567" s="272">
        <v>67365</v>
      </c>
      <c r="BE567" s="272">
        <v>49006</v>
      </c>
      <c r="BF567" s="272">
        <v>22374</v>
      </c>
      <c r="BG567" s="272">
        <v>12672</v>
      </c>
      <c r="BH567" s="272">
        <v>1055</v>
      </c>
      <c r="BI567" s="272">
        <v>679</v>
      </c>
      <c r="BJ567" s="272">
        <v>36</v>
      </c>
      <c r="BK567" s="272">
        <v>18505</v>
      </c>
      <c r="BL567" s="272">
        <v>514</v>
      </c>
      <c r="BM567" s="272">
        <v>978</v>
      </c>
      <c r="BN567" s="272">
        <v>0</v>
      </c>
      <c r="BO567" s="272">
        <v>0</v>
      </c>
      <c r="BP567" s="272">
        <v>0</v>
      </c>
      <c r="BQ567" s="272">
        <v>0</v>
      </c>
      <c r="BR567" s="272">
        <v>7311</v>
      </c>
      <c r="BS567" s="272">
        <v>3411820</v>
      </c>
      <c r="BT567" s="272">
        <v>467</v>
      </c>
      <c r="BU567" s="272">
        <v>854</v>
      </c>
      <c r="BV567" s="272">
        <v>2666</v>
      </c>
      <c r="BW567" s="272">
        <v>4242876</v>
      </c>
      <c r="BX567" s="272">
        <v>1591</v>
      </c>
      <c r="BY567" s="272">
        <v>3074</v>
      </c>
      <c r="BZ567" s="272">
        <v>649</v>
      </c>
      <c r="CA567" s="272">
        <v>954077</v>
      </c>
      <c r="CB567" s="272">
        <v>1470</v>
      </c>
      <c r="CC567" s="272">
        <v>3192</v>
      </c>
      <c r="CD567" s="272">
        <v>41081</v>
      </c>
      <c r="CE567" s="272">
        <v>61739145</v>
      </c>
      <c r="CF567" s="272">
        <v>1503</v>
      </c>
      <c r="CG567" s="272">
        <v>3104</v>
      </c>
      <c r="CH567" s="272">
        <v>414</v>
      </c>
      <c r="CI567" s="272">
        <v>2104453</v>
      </c>
      <c r="CJ567" s="272">
        <v>5083</v>
      </c>
      <c r="CK567" s="272">
        <v>11291</v>
      </c>
      <c r="CL567" s="272">
        <v>151</v>
      </c>
      <c r="CM567" s="272">
        <v>921748</v>
      </c>
      <c r="CN567" s="272">
        <v>6104</v>
      </c>
      <c r="CO567" s="272">
        <v>16771</v>
      </c>
      <c r="CP567" s="272">
        <v>2076</v>
      </c>
      <c r="CQ567" s="272">
        <v>15264306</v>
      </c>
      <c r="CR567" s="272">
        <v>7353</v>
      </c>
      <c r="CS567" s="272">
        <v>16834</v>
      </c>
      <c r="CT567" s="272">
        <v>159</v>
      </c>
      <c r="CU567" s="272">
        <v>1173259</v>
      </c>
      <c r="CV567" s="272">
        <v>7379</v>
      </c>
      <c r="CW567" s="272">
        <v>21008</v>
      </c>
      <c r="CX567" s="272">
        <v>603</v>
      </c>
      <c r="CY567" s="272">
        <v>164721</v>
      </c>
      <c r="CZ567" s="272">
        <v>273</v>
      </c>
      <c r="DA567" s="272">
        <v>473</v>
      </c>
      <c r="DB567" s="272">
        <v>6708</v>
      </c>
      <c r="DC567" s="272">
        <v>232071</v>
      </c>
      <c r="DD567" s="272">
        <v>35</v>
      </c>
      <c r="DE567" s="272">
        <v>61</v>
      </c>
      <c r="DF567" s="272">
        <v>188</v>
      </c>
      <c r="DG567" s="272">
        <v>327533</v>
      </c>
      <c r="DH567" s="272">
        <v>1742</v>
      </c>
      <c r="DI567" s="272">
        <v>3859</v>
      </c>
      <c r="DJ567" s="272">
        <v>151</v>
      </c>
      <c r="DK567" s="272">
        <v>26</v>
      </c>
      <c r="DL567" s="250"/>
      <c r="DM567" s="250"/>
      <c r="DN567" s="250"/>
      <c r="DO567" s="250"/>
      <c r="DP567" s="250"/>
      <c r="DQ567" s="250"/>
      <c r="DR567" s="250"/>
      <c r="DS567" s="250"/>
      <c r="DT567" s="250"/>
      <c r="DU567" s="250"/>
      <c r="DV567" s="250"/>
      <c r="DW567" s="250"/>
      <c r="DX567" s="250"/>
      <c r="DY567" s="250"/>
      <c r="DZ567" s="250"/>
      <c r="EA567" s="250"/>
      <c r="EB567" s="155"/>
      <c r="EC567" s="75">
        <f t="shared" ref="EC567:EC630" si="1121">MONTH(1&amp;C567)</f>
        <v>1</v>
      </c>
      <c r="ED567" s="74">
        <f t="shared" ref="ED567:ED630" si="1122">LEFT($B567,4)+IF(EC567&lt;4,1,0)</f>
        <v>2020</v>
      </c>
      <c r="EE567" s="165">
        <f t="shared" ref="EE567:EE632" si="1123">DATE($ED567,$EC567,1)</f>
        <v>43831</v>
      </c>
      <c r="EF567" s="157">
        <f t="shared" ref="EF567:EF576" si="1124">DAY(EOMONTH($EE567,0))</f>
        <v>31</v>
      </c>
      <c r="EG567" s="156"/>
      <c r="EH567" s="166">
        <f>IFERROR(HLOOKUP(EH$1,$H$5:$FY$1802,MATCH($A567,$A$5:$A$1802,0),0)*HLOOKUP(EH$2,$H$5:$FY$1802,MATCH($A567,$A$5:$A$1802,0),0),$H$2)</f>
        <v>69495</v>
      </c>
      <c r="EI567" s="166">
        <f>IFERROR(HLOOKUP(EI$1,$H$5:$FY$1802,MATCH($A567,$A$5:$A$1802,0),0)*HLOOKUP(EI$2,$H$5:$FY$1802,MATCH($A567,$A$5:$A$1802,0),0),$H$2)</f>
        <v>347475</v>
      </c>
      <c r="EJ567" s="166">
        <f>IFERROR(HLOOKUP(EJ$1,$H$5:$FY$1802,MATCH($A567,$A$5:$A$1802,0),0)*HLOOKUP(EJ$2,$H$5:$FY$1802,MATCH($A567,$A$5:$A$1802,0),0),$H$2)</f>
        <v>764445</v>
      </c>
      <c r="EK567" s="166">
        <f>IFERROR(HLOOKUP(EK$1,$H$5:$FY$1802,MATCH($A567,$A$5:$A$1802,0),0)*HLOOKUP(EK$2,$H$5:$FY$1802,MATCH($A567,$A$5:$A$1802,0),0),$H$2)</f>
        <v>4169700</v>
      </c>
      <c r="EL567" s="166">
        <f>IFERROR(HLOOKUP(EL$1,$H$5:$FY$1802,MATCH($A567,$A$5:$A$1802,0),0)*HLOOKUP(EL$2,$H$5:$FY$1802,MATCH($A567,$A$5:$A$1802,0),0),$H$2)</f>
        <v>6274338</v>
      </c>
      <c r="EM567" s="166">
        <f>IFERROR(HLOOKUP(EM$1,$H$5:$FY$1802,MATCH($A567,$A$5:$A$1802,0),0)*HLOOKUP(EM$2,$H$5:$FY$1802,MATCH($A567,$A$5:$A$1802,0),0),$H$2)</f>
        <v>5853474</v>
      </c>
      <c r="EN567" s="166">
        <f>IFERROR(HLOOKUP(EN$1,$H$5:$FY$1802,MATCH($A567,$A$5:$A$1802,0),0)*HLOOKUP(EN$2,$H$5:$FY$1802,MATCH($A567,$A$5:$A$1802,0),0),$H$2)</f>
        <v>137849580</v>
      </c>
      <c r="EO567" s="166">
        <f>IFERROR(HLOOKUP(EO$1,$H$5:$FY$1802,MATCH($A567,$A$5:$A$1802,0),0)*HLOOKUP(EO$2,$H$5:$FY$1802,MATCH($A567,$A$5:$A$1802,0),0),$H$2)</f>
        <v>114020805</v>
      </c>
      <c r="EP567" s="166">
        <f>IFERROR(HLOOKUP(EP$1,$H$5:$FY$1802,MATCH($A567,$A$5:$A$1802,0),0)*HLOOKUP(EP$2,$H$5:$FY$1802,MATCH($A567,$A$5:$A$1802,0),0),$H$2)</f>
        <v>8546648</v>
      </c>
      <c r="EQ567" s="166">
        <f>IFERROR(HLOOKUP(EQ$1,$H$5:$FY$1802,MATCH($A567,$A$5:$A$1802,0),0)*HLOOKUP(EQ$2,$H$5:$FY$1802,MATCH($A567,$A$5:$A$1802,0),0),$H$2)</f>
        <v>35208</v>
      </c>
      <c r="ER567" s="166">
        <f>IFERROR(HLOOKUP(ER$1,$H$5:$FY$1802,MATCH($A567,$A$5:$A$1802,0),0)*HLOOKUP(ER$2,$H$5:$FY$1802,MATCH($A567,$A$5:$A$1802,0),0),$H$2)</f>
        <v>0</v>
      </c>
      <c r="ES567" s="166">
        <f>IFERROR(HLOOKUP(ES$1,$H$5:$FY$1802,MATCH($A567,$A$5:$A$1802,0),0)*HLOOKUP(ES$2,$H$5:$FY$1802,MATCH($A567,$A$5:$A$1802,0),0),$H$2)</f>
        <v>6243594</v>
      </c>
      <c r="ET567" s="166">
        <f>IFERROR(HLOOKUP(ET$1,$H$5:$FY$1802,MATCH($A567,$A$5:$A$1802,0),0)*HLOOKUP(ET$2,$H$5:$FY$1802,MATCH($A567,$A$5:$A$1802,0),0),$H$2)</f>
        <v>8195284</v>
      </c>
      <c r="EU567" s="166">
        <f>IFERROR(HLOOKUP(EU$1,$H$5:$FY$1802,MATCH($A567,$A$5:$A$1802,0),0)*HLOOKUP(EU$2,$H$5:$FY$1802,MATCH($A567,$A$5:$A$1802,0),0),$H$2)</f>
        <v>2071608</v>
      </c>
      <c r="EV567" s="166">
        <f>IFERROR(HLOOKUP(EV$1,$H$5:$FY$1802,MATCH($A567,$A$5:$A$1802,0),0)*HLOOKUP(EV$2,$H$5:$FY$1802,MATCH($A567,$A$5:$A$1802,0),0),$H$2)</f>
        <v>127515424</v>
      </c>
      <c r="EW567" s="166">
        <f>IFERROR(HLOOKUP(EW$1,$H$5:$FY$1802,MATCH($A567,$A$5:$A$1802,0),0)*HLOOKUP(EW$2,$H$5:$FY$1802,MATCH($A567,$A$5:$A$1802,0),0),$H$2)</f>
        <v>4674474</v>
      </c>
      <c r="EX567" s="166">
        <f>IFERROR(HLOOKUP(EX$1,$H$5:$FY$1802,MATCH($A567,$A$5:$A$1802,0),0)*HLOOKUP(EX$2,$H$5:$FY$1802,MATCH($A567,$A$5:$A$1802,0),0),$H$2)</f>
        <v>2532421</v>
      </c>
      <c r="EY567" s="166">
        <f>IFERROR(HLOOKUP(EY$1,$H$5:$FY$1802,MATCH($A567,$A$5:$A$1802,0),0)*HLOOKUP(EY$2,$H$5:$FY$1802,MATCH($A567,$A$5:$A$1802,0),0),$H$2)</f>
        <v>34947384</v>
      </c>
      <c r="EZ567" s="166">
        <f>IFERROR(HLOOKUP(EZ$1,$H$5:$FY$1802,MATCH($A567,$A$5:$A$1802,0),0)*HLOOKUP(EZ$2,$H$5:$FY$1802,MATCH($A567,$A$5:$A$1802,0),0),$H$2)</f>
        <v>3340272</v>
      </c>
      <c r="FA567" s="166">
        <f>IFERROR(HLOOKUP(FA$1,$H$5:$FY$1802,MATCH($A567,$A$5:$A$1802,0),0)*HLOOKUP(FA$2,$H$5:$FY$1802,MATCH($A567,$A$5:$A$1802,0),0),$H$2)</f>
        <v>725492</v>
      </c>
      <c r="FB567" s="166">
        <f>IFERROR(HLOOKUP(FB$1,$H$5:$FY$1802,MATCH($A567,$A$5:$A$1802,0),0)*HLOOKUP(FB$2,$H$5:$FY$1802,MATCH($A567,$A$5:$A$1802,0),0),$H$2)</f>
        <v>285219</v>
      </c>
      <c r="FC567" s="166">
        <f>IFERROR(HLOOKUP(FC$1,$H$5:$FY$1802,MATCH($A567,$A$5:$A$1802,0),0)*HLOOKUP(FC$2,$H$5:$FY$1802,MATCH($A567,$A$5:$A$1802,0),0),$H$2)</f>
        <v>409188</v>
      </c>
      <c r="FD567" s="166">
        <f>IFERROR(HLOOKUP(FD$1,$H$5:$FY$1802,MATCH($A567,$A$5:$A$1802,0),0)*HLOOKUP(FD$2,$H$5:$FY$1802,MATCH($A567,$A$5:$A$1802,0),0),$H$2)</f>
        <v>0</v>
      </c>
      <c r="FE567" s="166">
        <f>IFERROR(HLOOKUP(FE$1,$H$5:$FY$1802,MATCH($A567,$A$5:$A$1802,0),0)*HLOOKUP(FE$2,$H$5:$FY$1802,MATCH($A567,$A$5:$A$1802,0),0),$H$2)</f>
        <v>0</v>
      </c>
      <c r="FF567" s="166">
        <f>IFERROR(HLOOKUP(FF$1,$H$5:$FY$1802,MATCH($A567,$A$5:$A$1802,0),0)*HLOOKUP(FF$2,$H$5:$FY$1802,MATCH($A567,$A$5:$A$1802,0),0),$H$2)</f>
        <v>0</v>
      </c>
      <c r="FG567" s="166">
        <f>IFERROR(HLOOKUP(FG$1,$H$5:$FY$1802,MATCH($A567,$A$5:$A$1802,0),0)*HLOOKUP(FG$2,$H$5:$FY$1802,MATCH($A567,$A$5:$A$1802,0),0),$H$2)</f>
        <v>0</v>
      </c>
      <c r="FH567" s="152"/>
      <c r="FI567" s="405">
        <f t="shared" ref="FI567:FJ630" si="1125">IFERROR(AZ567/HLOOKUP(FH$3&amp;FI$3,$U$5:$Y$9539,ROW()-4,0),"-")</f>
        <v>2.3189056757860351</v>
      </c>
      <c r="FJ567" s="405">
        <f t="shared" si="1125"/>
        <v>1.6222948142098816</v>
      </c>
      <c r="FK567" s="405">
        <f t="shared" ref="FK567:FK630" si="1126">IFERROR(BB567/HLOOKUP(FJ$3&amp;FK$3,$U$5:$Y$9539,ROW()-4,0),"-")</f>
        <v>2.2745098039215685</v>
      </c>
      <c r="FL567" s="405">
        <f t="shared" ref="FL567:FL630" si="1127">IFERROR(BC567/HLOOKUP(FK$3&amp;FL$3,$U$5:$Y$9539,ROW()-4,0),"-")</f>
        <v>1.6299541093032959</v>
      </c>
      <c r="FM567" s="405">
        <f t="shared" ref="FM567:FM630" si="1128">IFERROR(BD567/HLOOKUP(FL$3&amp;FM$3,$U$5:$Y$9539,ROW()-4,0),"-")</f>
        <v>1.5173664294080549</v>
      </c>
      <c r="FN567" s="405">
        <f t="shared" ref="FN567:FN630" si="1129">IFERROR(BE567/HLOOKUP(FM$3&amp;FN$3,$U$5:$Y$9539,ROW()-4,0),"-")</f>
        <v>1.1038381836201459</v>
      </c>
      <c r="FO567" s="405">
        <f t="shared" ref="FO567:FO630" si="1130">IFERROR(BF567/HLOOKUP(FN$3&amp;FO$3,$U$5:$Y$9539,ROW()-4,0),"-")</f>
        <v>1.9946509761968441</v>
      </c>
      <c r="FP567" s="405">
        <f t="shared" ref="FP567:FP630" si="1131">IFERROR(BG567/HLOOKUP(FO$3&amp;FP$3,$U$5:$Y$9539,ROW()-4,0),"-")</f>
        <v>1.1297138272265312</v>
      </c>
      <c r="FQ567" s="405">
        <f t="shared" ref="FQ567:FQ630" si="1132">IFERROR(BH567/HLOOKUP(FP$3&amp;FQ$3,$U$5:$Y$9539,ROW()-4,0),"-")</f>
        <v>1.6536050156739812</v>
      </c>
      <c r="FR567" s="405">
        <f t="shared" ref="FR567:FR630" si="1133">IFERROR(BI567/HLOOKUP(FQ$3&amp;FR$3,$U$5:$Y$9539,ROW()-4,0),"-")</f>
        <v>1.0642633228840126</v>
      </c>
      <c r="FS567" s="65"/>
    </row>
    <row r="568" spans="1:175" ht="10.35" customHeight="1" x14ac:dyDescent="0.2">
      <c r="A568" s="74" t="str">
        <f t="shared" si="1120"/>
        <v>2019-20JANUARYR1F</v>
      </c>
      <c r="B568" s="163" t="str">
        <f t="shared" si="1119"/>
        <v>2019-20</v>
      </c>
      <c r="C568" s="26" t="s">
        <v>836</v>
      </c>
      <c r="D568" s="163" t="str">
        <f>INDEX($FV$16:$FW$26,MATCH($F568,$FV$16:$FV$26,0),2)</f>
        <v>Y59</v>
      </c>
      <c r="E568" s="163" t="str">
        <f>VLOOKUP($D568,$FW$8:$FX$14,2,0)</f>
        <v>South East</v>
      </c>
      <c r="F568" s="271" t="s">
        <v>852</v>
      </c>
      <c r="G568" s="271" t="s">
        <v>873</v>
      </c>
      <c r="H568" s="272">
        <v>2735</v>
      </c>
      <c r="I568" s="272">
        <v>1393</v>
      </c>
      <c r="J568" s="272">
        <v>11453</v>
      </c>
      <c r="K568" s="272">
        <v>8</v>
      </c>
      <c r="L568" s="272">
        <v>1</v>
      </c>
      <c r="M568" s="272">
        <v>2</v>
      </c>
      <c r="N568" s="272">
        <v>31</v>
      </c>
      <c r="O568" s="272">
        <v>176</v>
      </c>
      <c r="P568" s="272">
        <v>0</v>
      </c>
      <c r="Q568" s="272">
        <v>13</v>
      </c>
      <c r="R568" s="272">
        <v>0</v>
      </c>
      <c r="S568" s="272">
        <v>6</v>
      </c>
      <c r="T568" s="272">
        <v>2037</v>
      </c>
      <c r="U568" s="272">
        <v>133</v>
      </c>
      <c r="V568" s="272">
        <v>85</v>
      </c>
      <c r="W568" s="272">
        <v>965</v>
      </c>
      <c r="X568" s="272">
        <v>579</v>
      </c>
      <c r="Y568" s="272">
        <v>45</v>
      </c>
      <c r="Z568" s="272">
        <v>93437</v>
      </c>
      <c r="AA568" s="272">
        <v>703</v>
      </c>
      <c r="AB568" s="272">
        <v>1224</v>
      </c>
      <c r="AC568" s="272">
        <v>78820</v>
      </c>
      <c r="AD568" s="272">
        <v>927</v>
      </c>
      <c r="AE568" s="272">
        <v>1656</v>
      </c>
      <c r="AF568" s="272">
        <v>1593801</v>
      </c>
      <c r="AG568" s="272">
        <v>1652</v>
      </c>
      <c r="AH568" s="272">
        <v>3660</v>
      </c>
      <c r="AI568" s="272">
        <v>3004330</v>
      </c>
      <c r="AJ568" s="272">
        <v>5189</v>
      </c>
      <c r="AK568" s="272">
        <v>13383</v>
      </c>
      <c r="AL568" s="272">
        <v>216555</v>
      </c>
      <c r="AM568" s="272">
        <v>4812</v>
      </c>
      <c r="AN568" s="272">
        <v>11890</v>
      </c>
      <c r="AO568" s="272">
        <v>177</v>
      </c>
      <c r="AP568" s="272">
        <v>2</v>
      </c>
      <c r="AQ568" s="272">
        <v>25</v>
      </c>
      <c r="AR568" s="272">
        <v>28</v>
      </c>
      <c r="AS568" s="272">
        <v>6</v>
      </c>
      <c r="AT568" s="272">
        <v>144</v>
      </c>
      <c r="AU568" s="272">
        <v>7</v>
      </c>
      <c r="AV568" s="272">
        <v>1228</v>
      </c>
      <c r="AW568" s="272">
        <v>44</v>
      </c>
      <c r="AX568" s="272">
        <v>588</v>
      </c>
      <c r="AY568" s="272">
        <v>1860</v>
      </c>
      <c r="AZ568" s="272">
        <v>191</v>
      </c>
      <c r="BA568" s="272">
        <v>168</v>
      </c>
      <c r="BB568" s="272">
        <v>121</v>
      </c>
      <c r="BC568" s="272">
        <v>110</v>
      </c>
      <c r="BD568" s="272">
        <v>1105</v>
      </c>
      <c r="BE568" s="272">
        <v>1008</v>
      </c>
      <c r="BF568" s="272">
        <v>700</v>
      </c>
      <c r="BG568" s="272">
        <v>606</v>
      </c>
      <c r="BH568" s="272">
        <v>54</v>
      </c>
      <c r="BI568" s="272">
        <v>47</v>
      </c>
      <c r="BJ568" s="272">
        <v>4</v>
      </c>
      <c r="BK568" s="272">
        <v>4259</v>
      </c>
      <c r="BL568" s="272">
        <v>1065</v>
      </c>
      <c r="BM568" s="272">
        <v>1506</v>
      </c>
      <c r="BN568" s="272">
        <v>0</v>
      </c>
      <c r="BO568" s="272">
        <v>0</v>
      </c>
      <c r="BP568" s="272">
        <v>0</v>
      </c>
      <c r="BQ568" s="272">
        <v>0</v>
      </c>
      <c r="BR568" s="272">
        <v>129</v>
      </c>
      <c r="BS568" s="272">
        <v>89178</v>
      </c>
      <c r="BT568" s="272">
        <v>691</v>
      </c>
      <c r="BU568" s="272">
        <v>1180</v>
      </c>
      <c r="BV568" s="272">
        <v>103</v>
      </c>
      <c r="BW568" s="272">
        <v>175260</v>
      </c>
      <c r="BX568" s="272">
        <v>1702</v>
      </c>
      <c r="BY568" s="272">
        <v>3397</v>
      </c>
      <c r="BZ568" s="272">
        <v>1</v>
      </c>
      <c r="CA568" s="272">
        <v>379</v>
      </c>
      <c r="CB568" s="272">
        <v>379</v>
      </c>
      <c r="CC568" s="272">
        <v>379</v>
      </c>
      <c r="CD568" s="272">
        <v>861</v>
      </c>
      <c r="CE568" s="272">
        <v>1418162</v>
      </c>
      <c r="CF568" s="272">
        <v>1647</v>
      </c>
      <c r="CG568" s="272">
        <v>3701</v>
      </c>
      <c r="CH568" s="272">
        <v>112</v>
      </c>
      <c r="CI568" s="272">
        <v>613002</v>
      </c>
      <c r="CJ568" s="272">
        <v>5473</v>
      </c>
      <c r="CK568" s="272">
        <v>11825</v>
      </c>
      <c r="CL568" s="272">
        <v>2</v>
      </c>
      <c r="CM568" s="272">
        <v>1081</v>
      </c>
      <c r="CN568" s="272">
        <v>541</v>
      </c>
      <c r="CO568" s="272">
        <v>944</v>
      </c>
      <c r="CP568" s="272">
        <v>11</v>
      </c>
      <c r="CQ568" s="272">
        <v>55005</v>
      </c>
      <c r="CR568" s="272">
        <v>5000</v>
      </c>
      <c r="CS568" s="272">
        <v>9610</v>
      </c>
      <c r="CT568" s="272">
        <v>13</v>
      </c>
      <c r="CU568" s="272">
        <v>15772</v>
      </c>
      <c r="CV568" s="272">
        <v>1213</v>
      </c>
      <c r="CW568" s="272">
        <v>3685</v>
      </c>
      <c r="CX568" s="272">
        <v>14</v>
      </c>
      <c r="CY568" s="272">
        <v>3884</v>
      </c>
      <c r="CZ568" s="272">
        <v>277</v>
      </c>
      <c r="DA568" s="272">
        <v>462</v>
      </c>
      <c r="DB568" s="272">
        <v>101</v>
      </c>
      <c r="DC568" s="272">
        <v>4002</v>
      </c>
      <c r="DD568" s="272">
        <v>40</v>
      </c>
      <c r="DE568" s="272">
        <v>79</v>
      </c>
      <c r="DF568" s="272">
        <v>0</v>
      </c>
      <c r="DG568" s="272">
        <v>0</v>
      </c>
      <c r="DH568" s="272">
        <v>0</v>
      </c>
      <c r="DI568" s="272">
        <v>0</v>
      </c>
      <c r="DJ568" s="272">
        <v>0</v>
      </c>
      <c r="DK568" s="272">
        <v>0</v>
      </c>
      <c r="DL568" s="250"/>
      <c r="DM568" s="250"/>
      <c r="DN568" s="250"/>
      <c r="DO568" s="250"/>
      <c r="DP568" s="250"/>
      <c r="DQ568" s="250"/>
      <c r="DR568" s="250"/>
      <c r="DS568" s="250"/>
      <c r="DT568" s="250"/>
      <c r="DU568" s="250"/>
      <c r="DV568" s="250"/>
      <c r="DW568" s="250"/>
      <c r="DX568" s="250"/>
      <c r="DY568" s="250"/>
      <c r="DZ568" s="250"/>
      <c r="EA568" s="250"/>
      <c r="EB568" s="155"/>
      <c r="EC568" s="75">
        <f t="shared" si="1121"/>
        <v>1</v>
      </c>
      <c r="ED568" s="74">
        <f t="shared" si="1122"/>
        <v>2020</v>
      </c>
      <c r="EE568" s="165">
        <f t="shared" si="1123"/>
        <v>43831</v>
      </c>
      <c r="EF568" s="157">
        <f t="shared" si="1124"/>
        <v>31</v>
      </c>
      <c r="EG568" s="156"/>
      <c r="EH568" s="166">
        <f>IFERROR(HLOOKUP(EH$1,$H$5:$FY$1802,MATCH($A568,$A$5:$A$1802,0),0)*HLOOKUP(EH$2,$H$5:$FY$1802,MATCH($A568,$A$5:$A$1802,0),0),$H$2)</f>
        <v>1393</v>
      </c>
      <c r="EI568" s="166">
        <f>IFERROR(HLOOKUP(EI$1,$H$5:$FY$1802,MATCH($A568,$A$5:$A$1802,0),0)*HLOOKUP(EI$2,$H$5:$FY$1802,MATCH($A568,$A$5:$A$1802,0),0),$H$2)</f>
        <v>2786</v>
      </c>
      <c r="EJ568" s="166">
        <f>IFERROR(HLOOKUP(EJ$1,$H$5:$FY$1802,MATCH($A568,$A$5:$A$1802,0),0)*HLOOKUP(EJ$2,$H$5:$FY$1802,MATCH($A568,$A$5:$A$1802,0),0),$H$2)</f>
        <v>43183</v>
      </c>
      <c r="EK568" s="166">
        <f>IFERROR(HLOOKUP(EK$1,$H$5:$FY$1802,MATCH($A568,$A$5:$A$1802,0),0)*HLOOKUP(EK$2,$H$5:$FY$1802,MATCH($A568,$A$5:$A$1802,0),0),$H$2)</f>
        <v>245168</v>
      </c>
      <c r="EL568" s="166">
        <f>IFERROR(HLOOKUP(EL$1,$H$5:$FY$1802,MATCH($A568,$A$5:$A$1802,0),0)*HLOOKUP(EL$2,$H$5:$FY$1802,MATCH($A568,$A$5:$A$1802,0),0),$H$2)</f>
        <v>162792</v>
      </c>
      <c r="EM568" s="166">
        <f>IFERROR(HLOOKUP(EM$1,$H$5:$FY$1802,MATCH($A568,$A$5:$A$1802,0),0)*HLOOKUP(EM$2,$H$5:$FY$1802,MATCH($A568,$A$5:$A$1802,0),0),$H$2)</f>
        <v>140760</v>
      </c>
      <c r="EN568" s="166">
        <f>IFERROR(HLOOKUP(EN$1,$H$5:$FY$1802,MATCH($A568,$A$5:$A$1802,0),0)*HLOOKUP(EN$2,$H$5:$FY$1802,MATCH($A568,$A$5:$A$1802,0),0),$H$2)</f>
        <v>3531900</v>
      </c>
      <c r="EO568" s="166">
        <f>IFERROR(HLOOKUP(EO$1,$H$5:$FY$1802,MATCH($A568,$A$5:$A$1802,0),0)*HLOOKUP(EO$2,$H$5:$FY$1802,MATCH($A568,$A$5:$A$1802,0),0),$H$2)</f>
        <v>7748757</v>
      </c>
      <c r="EP568" s="166">
        <f>IFERROR(HLOOKUP(EP$1,$H$5:$FY$1802,MATCH($A568,$A$5:$A$1802,0),0)*HLOOKUP(EP$2,$H$5:$FY$1802,MATCH($A568,$A$5:$A$1802,0),0),$H$2)</f>
        <v>535050</v>
      </c>
      <c r="EQ568" s="166">
        <f>IFERROR(HLOOKUP(EQ$1,$H$5:$FY$1802,MATCH($A568,$A$5:$A$1802,0),0)*HLOOKUP(EQ$2,$H$5:$FY$1802,MATCH($A568,$A$5:$A$1802,0),0),$H$2)</f>
        <v>6024</v>
      </c>
      <c r="ER568" s="166">
        <f>IFERROR(HLOOKUP(ER$1,$H$5:$FY$1802,MATCH($A568,$A$5:$A$1802,0),0)*HLOOKUP(ER$2,$H$5:$FY$1802,MATCH($A568,$A$5:$A$1802,0),0),$H$2)</f>
        <v>0</v>
      </c>
      <c r="ES568" s="166">
        <f>IFERROR(HLOOKUP(ES$1,$H$5:$FY$1802,MATCH($A568,$A$5:$A$1802,0),0)*HLOOKUP(ES$2,$H$5:$FY$1802,MATCH($A568,$A$5:$A$1802,0),0),$H$2)</f>
        <v>152220</v>
      </c>
      <c r="ET568" s="166">
        <f>IFERROR(HLOOKUP(ET$1,$H$5:$FY$1802,MATCH($A568,$A$5:$A$1802,0),0)*HLOOKUP(ET$2,$H$5:$FY$1802,MATCH($A568,$A$5:$A$1802,0),0),$H$2)</f>
        <v>349891</v>
      </c>
      <c r="EU568" s="166">
        <f>IFERROR(HLOOKUP(EU$1,$H$5:$FY$1802,MATCH($A568,$A$5:$A$1802,0),0)*HLOOKUP(EU$2,$H$5:$FY$1802,MATCH($A568,$A$5:$A$1802,0),0),$H$2)</f>
        <v>379</v>
      </c>
      <c r="EV568" s="166">
        <f>IFERROR(HLOOKUP(EV$1,$H$5:$FY$1802,MATCH($A568,$A$5:$A$1802,0),0)*HLOOKUP(EV$2,$H$5:$FY$1802,MATCH($A568,$A$5:$A$1802,0),0),$H$2)</f>
        <v>3186561</v>
      </c>
      <c r="EW568" s="166">
        <f>IFERROR(HLOOKUP(EW$1,$H$5:$FY$1802,MATCH($A568,$A$5:$A$1802,0),0)*HLOOKUP(EW$2,$H$5:$FY$1802,MATCH($A568,$A$5:$A$1802,0),0),$H$2)</f>
        <v>1324400</v>
      </c>
      <c r="EX568" s="166">
        <f>IFERROR(HLOOKUP(EX$1,$H$5:$FY$1802,MATCH($A568,$A$5:$A$1802,0),0)*HLOOKUP(EX$2,$H$5:$FY$1802,MATCH($A568,$A$5:$A$1802,0),0),$H$2)</f>
        <v>1888</v>
      </c>
      <c r="EY568" s="166">
        <f>IFERROR(HLOOKUP(EY$1,$H$5:$FY$1802,MATCH($A568,$A$5:$A$1802,0),0)*HLOOKUP(EY$2,$H$5:$FY$1802,MATCH($A568,$A$5:$A$1802,0),0),$H$2)</f>
        <v>105710</v>
      </c>
      <c r="EZ568" s="166">
        <f>IFERROR(HLOOKUP(EZ$1,$H$5:$FY$1802,MATCH($A568,$A$5:$A$1802,0),0)*HLOOKUP(EZ$2,$H$5:$FY$1802,MATCH($A568,$A$5:$A$1802,0),0),$H$2)</f>
        <v>47905</v>
      </c>
      <c r="FA568" s="166">
        <f>IFERROR(HLOOKUP(FA$1,$H$5:$FY$1802,MATCH($A568,$A$5:$A$1802,0),0)*HLOOKUP(FA$2,$H$5:$FY$1802,MATCH($A568,$A$5:$A$1802,0),0),$H$2)</f>
        <v>0</v>
      </c>
      <c r="FB568" s="166">
        <f>IFERROR(HLOOKUP(FB$1,$H$5:$FY$1802,MATCH($A568,$A$5:$A$1802,0),0)*HLOOKUP(FB$2,$H$5:$FY$1802,MATCH($A568,$A$5:$A$1802,0),0),$H$2)</f>
        <v>6468</v>
      </c>
      <c r="FC568" s="166">
        <f>IFERROR(HLOOKUP(FC$1,$H$5:$FY$1802,MATCH($A568,$A$5:$A$1802,0),0)*HLOOKUP(FC$2,$H$5:$FY$1802,MATCH($A568,$A$5:$A$1802,0),0),$H$2)</f>
        <v>7979</v>
      </c>
      <c r="FD568" s="166">
        <f>IFERROR(HLOOKUP(FD$1,$H$5:$FY$1802,MATCH($A568,$A$5:$A$1802,0),0)*HLOOKUP(FD$2,$H$5:$FY$1802,MATCH($A568,$A$5:$A$1802,0),0),$H$2)</f>
        <v>0</v>
      </c>
      <c r="FE568" s="166">
        <f>IFERROR(HLOOKUP(FE$1,$H$5:$FY$1802,MATCH($A568,$A$5:$A$1802,0),0)*HLOOKUP(FE$2,$H$5:$FY$1802,MATCH($A568,$A$5:$A$1802,0),0),$H$2)</f>
        <v>0</v>
      </c>
      <c r="FF568" s="166">
        <f>IFERROR(HLOOKUP(FF$1,$H$5:$FY$1802,MATCH($A568,$A$5:$A$1802,0),0)*HLOOKUP(FF$2,$H$5:$FY$1802,MATCH($A568,$A$5:$A$1802,0),0),$H$2)</f>
        <v>0</v>
      </c>
      <c r="FG568" s="166">
        <f>IFERROR(HLOOKUP(FG$1,$H$5:$FY$1802,MATCH($A568,$A$5:$A$1802,0),0)*HLOOKUP(FG$2,$H$5:$FY$1802,MATCH($A568,$A$5:$A$1802,0),0),$H$2)</f>
        <v>0</v>
      </c>
      <c r="FH568" s="152"/>
      <c r="FI568" s="405">
        <f t="shared" si="1125"/>
        <v>1.4360902255639099</v>
      </c>
      <c r="FJ568" s="405">
        <f t="shared" si="1125"/>
        <v>1.263157894736842</v>
      </c>
      <c r="FK568" s="405">
        <f t="shared" si="1126"/>
        <v>1.4235294117647059</v>
      </c>
      <c r="FL568" s="405">
        <f t="shared" si="1127"/>
        <v>1.2941176470588236</v>
      </c>
      <c r="FM568" s="405">
        <f t="shared" si="1128"/>
        <v>1.145077720207254</v>
      </c>
      <c r="FN568" s="405">
        <f t="shared" si="1129"/>
        <v>1.044559585492228</v>
      </c>
      <c r="FO568" s="405">
        <f t="shared" si="1130"/>
        <v>1.2089810017271156</v>
      </c>
      <c r="FP568" s="405">
        <f t="shared" si="1131"/>
        <v>1.0466321243523315</v>
      </c>
      <c r="FQ568" s="405">
        <f t="shared" si="1132"/>
        <v>1.2</v>
      </c>
      <c r="FR568" s="405">
        <f t="shared" si="1133"/>
        <v>1.0444444444444445</v>
      </c>
      <c r="FS568" s="65"/>
    </row>
    <row r="569" spans="1:175" ht="10.35" customHeight="1" x14ac:dyDescent="0.2">
      <c r="A569" s="180" t="str">
        <f t="shared" si="1120"/>
        <v>2019-20JANUARYRRU</v>
      </c>
      <c r="B569" s="182" t="str">
        <f t="shared" si="1119"/>
        <v>2019-20</v>
      </c>
      <c r="C569" s="181" t="s">
        <v>836</v>
      </c>
      <c r="D569" s="182" t="str">
        <f>INDEX($FV$16:$FW$26,MATCH($F569,$FV$16:$FV$26,0),2)</f>
        <v>Y56</v>
      </c>
      <c r="E569" s="182" t="str">
        <f>VLOOKUP($D569,$FW$8:$FX$14,2,0)</f>
        <v>London</v>
      </c>
      <c r="F569" s="273" t="s">
        <v>855</v>
      </c>
      <c r="G569" s="277" t="s">
        <v>874</v>
      </c>
      <c r="H569" s="278">
        <v>165849</v>
      </c>
      <c r="I569" s="278">
        <v>131743</v>
      </c>
      <c r="J569" s="278">
        <v>564794</v>
      </c>
      <c r="K569" s="278">
        <v>4</v>
      </c>
      <c r="L569" s="278">
        <v>0</v>
      </c>
      <c r="M569" s="278">
        <v>1</v>
      </c>
      <c r="N569" s="278">
        <v>31</v>
      </c>
      <c r="O569" s="278">
        <v>101</v>
      </c>
      <c r="P569" s="278">
        <v>0</v>
      </c>
      <c r="Q569" s="278">
        <v>517</v>
      </c>
      <c r="R569" s="278">
        <v>0</v>
      </c>
      <c r="S569" s="278">
        <v>1354</v>
      </c>
      <c r="T569" s="278">
        <v>109881</v>
      </c>
      <c r="U569" s="278">
        <v>9473</v>
      </c>
      <c r="V569" s="278">
        <v>6947</v>
      </c>
      <c r="W569" s="278">
        <v>63265</v>
      </c>
      <c r="X569" s="278">
        <v>22214</v>
      </c>
      <c r="Y569" s="278">
        <v>2110</v>
      </c>
      <c r="Z569" s="278">
        <v>3700653</v>
      </c>
      <c r="AA569" s="278">
        <v>391</v>
      </c>
      <c r="AB569" s="278">
        <v>647</v>
      </c>
      <c r="AC569" s="278">
        <v>4469032</v>
      </c>
      <c r="AD569" s="278">
        <v>643</v>
      </c>
      <c r="AE569" s="278">
        <v>1097</v>
      </c>
      <c r="AF569" s="278">
        <v>69180606</v>
      </c>
      <c r="AG569" s="278">
        <v>1094</v>
      </c>
      <c r="AH569" s="278">
        <v>2220</v>
      </c>
      <c r="AI569" s="278">
        <v>71580732</v>
      </c>
      <c r="AJ569" s="278">
        <v>3222</v>
      </c>
      <c r="AK569" s="278">
        <v>7737</v>
      </c>
      <c r="AL569" s="278">
        <v>9689889</v>
      </c>
      <c r="AM569" s="278">
        <v>4592</v>
      </c>
      <c r="AN569" s="278">
        <v>10713</v>
      </c>
      <c r="AO569" s="278">
        <v>8025</v>
      </c>
      <c r="AP569" s="278">
        <v>219</v>
      </c>
      <c r="AQ569" s="278">
        <v>939</v>
      </c>
      <c r="AR569" s="278">
        <v>2808</v>
      </c>
      <c r="AS569" s="278">
        <v>179</v>
      </c>
      <c r="AT569" s="278">
        <v>6688</v>
      </c>
      <c r="AU569" s="278">
        <v>0</v>
      </c>
      <c r="AV569" s="278">
        <v>65816</v>
      </c>
      <c r="AW569" s="278">
        <v>6665</v>
      </c>
      <c r="AX569" s="278">
        <v>29375</v>
      </c>
      <c r="AY569" s="278">
        <v>101856</v>
      </c>
      <c r="AZ569" s="278">
        <v>24921</v>
      </c>
      <c r="BA569" s="278">
        <v>19079</v>
      </c>
      <c r="BB569" s="278">
        <v>17981</v>
      </c>
      <c r="BC569" s="278">
        <v>13996</v>
      </c>
      <c r="BD569" s="278">
        <v>94427</v>
      </c>
      <c r="BE569" s="278">
        <v>71447</v>
      </c>
      <c r="BF569" s="278">
        <v>34664</v>
      </c>
      <c r="BG569" s="278">
        <v>24864</v>
      </c>
      <c r="BH569" s="278">
        <v>2747</v>
      </c>
      <c r="BI569" s="278">
        <v>2229</v>
      </c>
      <c r="BJ569" s="278">
        <v>58</v>
      </c>
      <c r="BK569" s="278">
        <v>26671</v>
      </c>
      <c r="BL569" s="278">
        <v>460</v>
      </c>
      <c r="BM569" s="278">
        <v>689</v>
      </c>
      <c r="BN569" s="278">
        <v>29</v>
      </c>
      <c r="BO569" s="278">
        <v>19365</v>
      </c>
      <c r="BP569" s="278">
        <v>668</v>
      </c>
      <c r="BQ569" s="278">
        <v>943</v>
      </c>
      <c r="BR569" s="278">
        <v>9386</v>
      </c>
      <c r="BS569" s="278">
        <v>3654617</v>
      </c>
      <c r="BT569" s="278">
        <v>389</v>
      </c>
      <c r="BU569" s="278">
        <v>644</v>
      </c>
      <c r="BV569" s="278">
        <v>4360</v>
      </c>
      <c r="BW569" s="278">
        <v>4631297</v>
      </c>
      <c r="BX569" s="278">
        <v>1062</v>
      </c>
      <c r="BY569" s="278">
        <v>2070</v>
      </c>
      <c r="BZ569" s="278">
        <v>1149</v>
      </c>
      <c r="CA569" s="278">
        <v>1102158</v>
      </c>
      <c r="CB569" s="278">
        <v>959</v>
      </c>
      <c r="CC569" s="278">
        <v>2139</v>
      </c>
      <c r="CD569" s="278">
        <v>57756</v>
      </c>
      <c r="CE569" s="278">
        <v>63447151</v>
      </c>
      <c r="CF569" s="278">
        <v>1099</v>
      </c>
      <c r="CG569" s="278">
        <v>2232</v>
      </c>
      <c r="CH569" s="278">
        <v>1664</v>
      </c>
      <c r="CI569" s="278">
        <v>9429504</v>
      </c>
      <c r="CJ569" s="278">
        <v>5667</v>
      </c>
      <c r="CK569" s="278">
        <v>10661</v>
      </c>
      <c r="CL569" s="278">
        <v>325</v>
      </c>
      <c r="CM569" s="278">
        <v>1504963</v>
      </c>
      <c r="CN569" s="278">
        <v>4631</v>
      </c>
      <c r="CO569" s="278">
        <v>10215</v>
      </c>
      <c r="CP569" s="278">
        <v>1316</v>
      </c>
      <c r="CQ569" s="278">
        <v>11791977</v>
      </c>
      <c r="CR569" s="278">
        <v>8960</v>
      </c>
      <c r="CS569" s="278">
        <v>16043</v>
      </c>
      <c r="CT569" s="278">
        <v>91</v>
      </c>
      <c r="CU569" s="278">
        <v>837407</v>
      </c>
      <c r="CV569" s="278">
        <v>9202</v>
      </c>
      <c r="CW569" s="278">
        <v>20981</v>
      </c>
      <c r="CX569" s="278">
        <v>634</v>
      </c>
      <c r="CY569" s="278">
        <v>186725</v>
      </c>
      <c r="CZ569" s="278">
        <v>295</v>
      </c>
      <c r="DA569" s="278">
        <v>474</v>
      </c>
      <c r="DB569" s="278">
        <v>4603</v>
      </c>
      <c r="DC569" s="278">
        <v>312798</v>
      </c>
      <c r="DD569" s="278">
        <v>68</v>
      </c>
      <c r="DE569" s="278">
        <v>136</v>
      </c>
      <c r="DF569" s="278">
        <v>138</v>
      </c>
      <c r="DG569" s="278">
        <v>265321</v>
      </c>
      <c r="DH569" s="278">
        <v>1923</v>
      </c>
      <c r="DI569" s="278">
        <v>4256</v>
      </c>
      <c r="DJ569" s="278">
        <v>128</v>
      </c>
      <c r="DK569" s="278">
        <v>0</v>
      </c>
      <c r="DL569" s="264"/>
      <c r="DM569" s="264"/>
      <c r="DN569" s="264"/>
      <c r="DO569" s="264"/>
      <c r="DP569" s="264"/>
      <c r="DQ569" s="264"/>
      <c r="DR569" s="264"/>
      <c r="DS569" s="264"/>
      <c r="DT569" s="264"/>
      <c r="DU569" s="264"/>
      <c r="DV569" s="264"/>
      <c r="DW569" s="264"/>
      <c r="DX569" s="264"/>
      <c r="DY569" s="264"/>
      <c r="DZ569" s="264"/>
      <c r="EA569" s="264"/>
      <c r="EB569" s="265"/>
      <c r="EC569" s="266">
        <f t="shared" si="1121"/>
        <v>1</v>
      </c>
      <c r="ED569" s="180">
        <f t="shared" si="1122"/>
        <v>2020</v>
      </c>
      <c r="EE569" s="185">
        <f t="shared" si="1123"/>
        <v>43831</v>
      </c>
      <c r="EF569" s="186">
        <f t="shared" si="1124"/>
        <v>31</v>
      </c>
      <c r="EG569" s="187"/>
      <c r="EH569" s="188">
        <f>IFERROR(HLOOKUP(EH$1,$H$5:$FY$1802,MATCH($A569,$A$5:$A$1802,0),0)*HLOOKUP(EH$2,$H$5:$FY$1802,MATCH($A569,$A$5:$A$1802,0),0),$H$2)</f>
        <v>0</v>
      </c>
      <c r="EI569" s="188">
        <f>IFERROR(HLOOKUP(EI$1,$H$5:$FY$1802,MATCH($A569,$A$5:$A$1802,0),0)*HLOOKUP(EI$2,$H$5:$FY$1802,MATCH($A569,$A$5:$A$1802,0),0),$H$2)</f>
        <v>131743</v>
      </c>
      <c r="EJ569" s="188">
        <f>IFERROR(HLOOKUP(EJ$1,$H$5:$FY$1802,MATCH($A569,$A$5:$A$1802,0),0)*HLOOKUP(EJ$2,$H$5:$FY$1802,MATCH($A569,$A$5:$A$1802,0),0),$H$2)</f>
        <v>4084033</v>
      </c>
      <c r="EK569" s="188">
        <f>IFERROR(HLOOKUP(EK$1,$H$5:$FY$1802,MATCH($A569,$A$5:$A$1802,0),0)*HLOOKUP(EK$2,$H$5:$FY$1802,MATCH($A569,$A$5:$A$1802,0),0),$H$2)</f>
        <v>13306043</v>
      </c>
      <c r="EL569" s="188">
        <f>IFERROR(HLOOKUP(EL$1,$H$5:$FY$1802,MATCH($A569,$A$5:$A$1802,0),0)*HLOOKUP(EL$2,$H$5:$FY$1802,MATCH($A569,$A$5:$A$1802,0),0),$H$2)</f>
        <v>6129031</v>
      </c>
      <c r="EM569" s="188">
        <f>IFERROR(HLOOKUP(EM$1,$H$5:$FY$1802,MATCH($A569,$A$5:$A$1802,0),0)*HLOOKUP(EM$2,$H$5:$FY$1802,MATCH($A569,$A$5:$A$1802,0),0),$H$2)</f>
        <v>7620859</v>
      </c>
      <c r="EN569" s="188">
        <f>IFERROR(HLOOKUP(EN$1,$H$5:$FY$1802,MATCH($A569,$A$5:$A$1802,0),0)*HLOOKUP(EN$2,$H$5:$FY$1802,MATCH($A569,$A$5:$A$1802,0),0),$H$2)</f>
        <v>140448300</v>
      </c>
      <c r="EO569" s="188">
        <f>IFERROR(HLOOKUP(EO$1,$H$5:$FY$1802,MATCH($A569,$A$5:$A$1802,0),0)*HLOOKUP(EO$2,$H$5:$FY$1802,MATCH($A569,$A$5:$A$1802,0),0),$H$2)</f>
        <v>171869718</v>
      </c>
      <c r="EP569" s="188">
        <f>IFERROR(HLOOKUP(EP$1,$H$5:$FY$1802,MATCH($A569,$A$5:$A$1802,0),0)*HLOOKUP(EP$2,$H$5:$FY$1802,MATCH($A569,$A$5:$A$1802,0),0),$H$2)</f>
        <v>22604430</v>
      </c>
      <c r="EQ569" s="188">
        <f>IFERROR(HLOOKUP(EQ$1,$H$5:$FY$1802,MATCH($A569,$A$5:$A$1802,0),0)*HLOOKUP(EQ$2,$H$5:$FY$1802,MATCH($A569,$A$5:$A$1802,0),0),$H$2)</f>
        <v>39962</v>
      </c>
      <c r="ER569" s="188">
        <f>IFERROR(HLOOKUP(ER$1,$H$5:$FY$1802,MATCH($A569,$A$5:$A$1802,0),0)*HLOOKUP(ER$2,$H$5:$FY$1802,MATCH($A569,$A$5:$A$1802,0),0),$H$2)</f>
        <v>27347</v>
      </c>
      <c r="ES569" s="188">
        <f>IFERROR(HLOOKUP(ES$1,$H$5:$FY$1802,MATCH($A569,$A$5:$A$1802,0),0)*HLOOKUP(ES$2,$H$5:$FY$1802,MATCH($A569,$A$5:$A$1802,0),0),$H$2)</f>
        <v>6044584</v>
      </c>
      <c r="ET569" s="188">
        <f>IFERROR(HLOOKUP(ET$1,$H$5:$FY$1802,MATCH($A569,$A$5:$A$1802,0),0)*HLOOKUP(ET$2,$H$5:$FY$1802,MATCH($A569,$A$5:$A$1802,0),0),$H$2)</f>
        <v>9025200</v>
      </c>
      <c r="EU569" s="188">
        <f>IFERROR(HLOOKUP(EU$1,$H$5:$FY$1802,MATCH($A569,$A$5:$A$1802,0),0)*HLOOKUP(EU$2,$H$5:$FY$1802,MATCH($A569,$A$5:$A$1802,0),0),$H$2)</f>
        <v>2457711</v>
      </c>
      <c r="EV569" s="188">
        <f>IFERROR(HLOOKUP(EV$1,$H$5:$FY$1802,MATCH($A569,$A$5:$A$1802,0),0)*HLOOKUP(EV$2,$H$5:$FY$1802,MATCH($A569,$A$5:$A$1802,0),0),$H$2)</f>
        <v>128911392</v>
      </c>
      <c r="EW569" s="188">
        <f>IFERROR(HLOOKUP(EW$1,$H$5:$FY$1802,MATCH($A569,$A$5:$A$1802,0),0)*HLOOKUP(EW$2,$H$5:$FY$1802,MATCH($A569,$A$5:$A$1802,0),0),$H$2)</f>
        <v>17739904</v>
      </c>
      <c r="EX569" s="188">
        <f>IFERROR(HLOOKUP(EX$1,$H$5:$FY$1802,MATCH($A569,$A$5:$A$1802,0),0)*HLOOKUP(EX$2,$H$5:$FY$1802,MATCH($A569,$A$5:$A$1802,0),0),$H$2)</f>
        <v>3319875</v>
      </c>
      <c r="EY569" s="188">
        <f>IFERROR(HLOOKUP(EY$1,$H$5:$FY$1802,MATCH($A569,$A$5:$A$1802,0),0)*HLOOKUP(EY$2,$H$5:$FY$1802,MATCH($A569,$A$5:$A$1802,0),0),$H$2)</f>
        <v>21112588</v>
      </c>
      <c r="EZ569" s="188">
        <f>IFERROR(HLOOKUP(EZ$1,$H$5:$FY$1802,MATCH($A569,$A$5:$A$1802,0),0)*HLOOKUP(EZ$2,$H$5:$FY$1802,MATCH($A569,$A$5:$A$1802,0),0),$H$2)</f>
        <v>1909271</v>
      </c>
      <c r="FA569" s="188">
        <f>IFERROR(HLOOKUP(FA$1,$H$5:$FY$1802,MATCH($A569,$A$5:$A$1802,0),0)*HLOOKUP(FA$2,$H$5:$FY$1802,MATCH($A569,$A$5:$A$1802,0),0),$H$2)</f>
        <v>587328</v>
      </c>
      <c r="FB569" s="188">
        <f>IFERROR(HLOOKUP(FB$1,$H$5:$FY$1802,MATCH($A569,$A$5:$A$1802,0),0)*HLOOKUP(FB$2,$H$5:$FY$1802,MATCH($A569,$A$5:$A$1802,0),0),$H$2)</f>
        <v>300516</v>
      </c>
      <c r="FC569" s="188">
        <f>IFERROR(HLOOKUP(FC$1,$H$5:$FY$1802,MATCH($A569,$A$5:$A$1802,0),0)*HLOOKUP(FC$2,$H$5:$FY$1802,MATCH($A569,$A$5:$A$1802,0),0),$H$2)</f>
        <v>626008</v>
      </c>
      <c r="FD569" s="188">
        <f>IFERROR(HLOOKUP(FD$1,$H$5:$FY$1802,MATCH($A569,$A$5:$A$1802,0),0)*HLOOKUP(FD$2,$H$5:$FY$1802,MATCH($A569,$A$5:$A$1802,0),0),$H$2)</f>
        <v>0</v>
      </c>
      <c r="FE569" s="188">
        <f>IFERROR(HLOOKUP(FE$1,$H$5:$FY$1802,MATCH($A569,$A$5:$A$1802,0),0)*HLOOKUP(FE$2,$H$5:$FY$1802,MATCH($A569,$A$5:$A$1802,0),0),$H$2)</f>
        <v>0</v>
      </c>
      <c r="FF569" s="188">
        <f>IFERROR(HLOOKUP(FF$1,$H$5:$FY$1802,MATCH($A569,$A$5:$A$1802,0),0)*HLOOKUP(FF$2,$H$5:$FY$1802,MATCH($A569,$A$5:$A$1802,0),0),$H$2)</f>
        <v>0</v>
      </c>
      <c r="FG569" s="188">
        <f>IFERROR(HLOOKUP(FG$1,$H$5:$FY$1802,MATCH($A569,$A$5:$A$1802,0),0)*HLOOKUP(FG$2,$H$5:$FY$1802,MATCH($A569,$A$5:$A$1802,0),0),$H$2)</f>
        <v>0</v>
      </c>
      <c r="FH569" s="189"/>
      <c r="FI569" s="406">
        <f t="shared" si="1125"/>
        <v>2.6307399978887362</v>
      </c>
      <c r="FJ569" s="406">
        <f t="shared" si="1125"/>
        <v>2.014039902881875</v>
      </c>
      <c r="FK569" s="406">
        <f t="shared" si="1126"/>
        <v>2.5883115013674969</v>
      </c>
      <c r="FL569" s="406">
        <f t="shared" si="1127"/>
        <v>2.0146825968043758</v>
      </c>
      <c r="FM569" s="406">
        <f t="shared" si="1128"/>
        <v>1.4925630285307832</v>
      </c>
      <c r="FN569" s="406">
        <f t="shared" si="1129"/>
        <v>1.1293290128823203</v>
      </c>
      <c r="FO569" s="406">
        <f t="shared" si="1130"/>
        <v>1.5604573692266139</v>
      </c>
      <c r="FP569" s="406">
        <f t="shared" si="1131"/>
        <v>1.1192941388313675</v>
      </c>
      <c r="FQ569" s="406">
        <f t="shared" si="1132"/>
        <v>1.3018957345971565</v>
      </c>
      <c r="FR569" s="406">
        <f t="shared" si="1133"/>
        <v>1.0563981042654029</v>
      </c>
      <c r="FS569" s="410"/>
    </row>
    <row r="570" spans="1:175" ht="10.35" customHeight="1" x14ac:dyDescent="0.2">
      <c r="A570" s="74" t="str">
        <f t="shared" si="1120"/>
        <v>2019-20JANUARYRX6</v>
      </c>
      <c r="B570" s="163" t="str">
        <f t="shared" si="1119"/>
        <v>2019-20</v>
      </c>
      <c r="C570" s="26" t="s">
        <v>836</v>
      </c>
      <c r="D570" s="163" t="str">
        <f>INDEX($FV$16:$FW$26,MATCH($F570,$FV$16:$FV$26,0),2)</f>
        <v>Y63</v>
      </c>
      <c r="E570" s="163" t="str">
        <f>VLOOKUP($D570,$FW$8:$FX$14,2,0)</f>
        <v>North East and Yorkshire</v>
      </c>
      <c r="F570" s="271" t="s">
        <v>857</v>
      </c>
      <c r="G570" s="271" t="s">
        <v>875</v>
      </c>
      <c r="H570" s="272">
        <v>46303</v>
      </c>
      <c r="I570" s="272">
        <v>30861</v>
      </c>
      <c r="J570" s="272">
        <v>93221</v>
      </c>
      <c r="K570" s="272">
        <v>3</v>
      </c>
      <c r="L570" s="272">
        <v>1</v>
      </c>
      <c r="M570" s="272">
        <v>5</v>
      </c>
      <c r="N570" s="272">
        <v>12</v>
      </c>
      <c r="O570" s="272">
        <v>30</v>
      </c>
      <c r="P570" s="272">
        <v>0</v>
      </c>
      <c r="Q570" s="272">
        <v>220</v>
      </c>
      <c r="R570" s="272">
        <v>2279</v>
      </c>
      <c r="S570" s="272">
        <v>15</v>
      </c>
      <c r="T570" s="272">
        <v>36430</v>
      </c>
      <c r="U570" s="272">
        <v>2717</v>
      </c>
      <c r="V570" s="272">
        <v>1801</v>
      </c>
      <c r="W570" s="272">
        <v>20558</v>
      </c>
      <c r="X570" s="272">
        <v>7566</v>
      </c>
      <c r="Y570" s="272">
        <v>447</v>
      </c>
      <c r="Z570" s="272">
        <v>1047936</v>
      </c>
      <c r="AA570" s="272">
        <v>386</v>
      </c>
      <c r="AB570" s="272">
        <v>654</v>
      </c>
      <c r="AC570" s="272">
        <v>807181</v>
      </c>
      <c r="AD570" s="272">
        <v>448</v>
      </c>
      <c r="AE570" s="272">
        <v>769</v>
      </c>
      <c r="AF570" s="272">
        <v>32479897</v>
      </c>
      <c r="AG570" s="272">
        <v>1580</v>
      </c>
      <c r="AH570" s="272">
        <v>3222</v>
      </c>
      <c r="AI570" s="272">
        <v>29517024</v>
      </c>
      <c r="AJ570" s="272">
        <v>3901</v>
      </c>
      <c r="AK570" s="272">
        <v>9244</v>
      </c>
      <c r="AL570" s="272">
        <v>1613784</v>
      </c>
      <c r="AM570" s="272">
        <v>3610</v>
      </c>
      <c r="AN570" s="272">
        <v>8252</v>
      </c>
      <c r="AO570" s="272">
        <v>2080</v>
      </c>
      <c r="AP570" s="272">
        <v>31</v>
      </c>
      <c r="AQ570" s="272">
        <v>277</v>
      </c>
      <c r="AR570" s="272">
        <v>2259</v>
      </c>
      <c r="AS570" s="272">
        <v>98</v>
      </c>
      <c r="AT570" s="272">
        <v>1674</v>
      </c>
      <c r="AU570" s="272">
        <v>0</v>
      </c>
      <c r="AV570" s="272">
        <v>21161</v>
      </c>
      <c r="AW570" s="272">
        <v>3764</v>
      </c>
      <c r="AX570" s="272">
        <v>9425</v>
      </c>
      <c r="AY570" s="272">
        <v>34350</v>
      </c>
      <c r="AZ570" s="272">
        <v>5175</v>
      </c>
      <c r="BA570" s="272">
        <v>4165</v>
      </c>
      <c r="BB570" s="272">
        <v>3304</v>
      </c>
      <c r="BC570" s="272">
        <v>2694</v>
      </c>
      <c r="BD570" s="272">
        <v>26020</v>
      </c>
      <c r="BE570" s="272">
        <v>22076</v>
      </c>
      <c r="BF570" s="272">
        <v>11484</v>
      </c>
      <c r="BG570" s="272">
        <v>7956</v>
      </c>
      <c r="BH570" s="272">
        <v>697</v>
      </c>
      <c r="BI570" s="272">
        <v>455</v>
      </c>
      <c r="BJ570" s="272">
        <v>83</v>
      </c>
      <c r="BK570" s="272">
        <v>37507</v>
      </c>
      <c r="BL570" s="272">
        <v>452</v>
      </c>
      <c r="BM570" s="272">
        <v>692</v>
      </c>
      <c r="BN570" s="272">
        <v>67</v>
      </c>
      <c r="BO570" s="272">
        <v>25373</v>
      </c>
      <c r="BP570" s="272">
        <v>379</v>
      </c>
      <c r="BQ570" s="272">
        <v>783</v>
      </c>
      <c r="BR570" s="272">
        <v>2567</v>
      </c>
      <c r="BS570" s="272">
        <v>985056</v>
      </c>
      <c r="BT570" s="272">
        <v>384</v>
      </c>
      <c r="BU570" s="272">
        <v>650</v>
      </c>
      <c r="BV570" s="272">
        <v>3161</v>
      </c>
      <c r="BW570" s="272">
        <v>5180000</v>
      </c>
      <c r="BX570" s="272">
        <v>1639</v>
      </c>
      <c r="BY570" s="272">
        <v>3229</v>
      </c>
      <c r="BZ570" s="272">
        <v>604</v>
      </c>
      <c r="CA570" s="272">
        <v>916780</v>
      </c>
      <c r="CB570" s="272">
        <v>1518</v>
      </c>
      <c r="CC570" s="272">
        <v>3088</v>
      </c>
      <c r="CD570" s="272">
        <v>16793</v>
      </c>
      <c r="CE570" s="272">
        <v>26383117</v>
      </c>
      <c r="CF570" s="272">
        <v>1571</v>
      </c>
      <c r="CG570" s="272">
        <v>3223</v>
      </c>
      <c r="CH570" s="272">
        <v>1337</v>
      </c>
      <c r="CI570" s="272">
        <v>7551571</v>
      </c>
      <c r="CJ570" s="272">
        <v>5648</v>
      </c>
      <c r="CK570" s="272">
        <v>10858</v>
      </c>
      <c r="CL570" s="272">
        <v>533</v>
      </c>
      <c r="CM570" s="272">
        <v>3370648</v>
      </c>
      <c r="CN570" s="272">
        <v>6324</v>
      </c>
      <c r="CO570" s="272">
        <v>14138</v>
      </c>
      <c r="CP570" s="272">
        <v>979</v>
      </c>
      <c r="CQ570" s="272">
        <v>7585261</v>
      </c>
      <c r="CR570" s="272">
        <v>7748</v>
      </c>
      <c r="CS570" s="272">
        <v>15719</v>
      </c>
      <c r="CT570" s="272">
        <v>171</v>
      </c>
      <c r="CU570" s="272">
        <v>1363778</v>
      </c>
      <c r="CV570" s="272">
        <v>7975</v>
      </c>
      <c r="CW570" s="272">
        <v>18310</v>
      </c>
      <c r="CX570" s="272">
        <v>84</v>
      </c>
      <c r="CY570" s="272">
        <v>34910</v>
      </c>
      <c r="CZ570" s="272">
        <v>416</v>
      </c>
      <c r="DA570" s="272">
        <v>698</v>
      </c>
      <c r="DB570" s="272">
        <v>1576</v>
      </c>
      <c r="DC570" s="272">
        <v>41488</v>
      </c>
      <c r="DD570" s="272">
        <v>26</v>
      </c>
      <c r="DE570" s="272">
        <v>54</v>
      </c>
      <c r="DF570" s="272">
        <v>0</v>
      </c>
      <c r="DG570" s="272">
        <v>0</v>
      </c>
      <c r="DH570" s="272">
        <v>0</v>
      </c>
      <c r="DI570" s="272">
        <v>0</v>
      </c>
      <c r="DJ570" s="272">
        <v>0</v>
      </c>
      <c r="DK570" s="272">
        <v>0</v>
      </c>
      <c r="DL570" s="250"/>
      <c r="DM570" s="250"/>
      <c r="DN570" s="250"/>
      <c r="DO570" s="250"/>
      <c r="DP570" s="250"/>
      <c r="DQ570" s="250"/>
      <c r="DR570" s="250"/>
      <c r="DS570" s="250"/>
      <c r="DT570" s="250"/>
      <c r="DU570" s="250"/>
      <c r="DV570" s="250"/>
      <c r="DW570" s="250"/>
      <c r="DX570" s="250"/>
      <c r="DY570" s="250"/>
      <c r="DZ570" s="250"/>
      <c r="EA570" s="250"/>
      <c r="EB570" s="155"/>
      <c r="EC570" s="75">
        <f t="shared" si="1121"/>
        <v>1</v>
      </c>
      <c r="ED570" s="74">
        <f t="shared" si="1122"/>
        <v>2020</v>
      </c>
      <c r="EE570" s="165">
        <f t="shared" si="1123"/>
        <v>43831</v>
      </c>
      <c r="EF570" s="157">
        <f t="shared" si="1124"/>
        <v>31</v>
      </c>
      <c r="EG570" s="156"/>
      <c r="EH570" s="166">
        <f>IFERROR(HLOOKUP(EH$1,$H$5:$FY$1802,MATCH($A570,$A$5:$A$1802,0),0)*HLOOKUP(EH$2,$H$5:$FY$1802,MATCH($A570,$A$5:$A$1802,0),0),$H$2)</f>
        <v>30861</v>
      </c>
      <c r="EI570" s="166">
        <f>IFERROR(HLOOKUP(EI$1,$H$5:$FY$1802,MATCH($A570,$A$5:$A$1802,0),0)*HLOOKUP(EI$2,$H$5:$FY$1802,MATCH($A570,$A$5:$A$1802,0),0),$H$2)</f>
        <v>154305</v>
      </c>
      <c r="EJ570" s="166">
        <f>IFERROR(HLOOKUP(EJ$1,$H$5:$FY$1802,MATCH($A570,$A$5:$A$1802,0),0)*HLOOKUP(EJ$2,$H$5:$FY$1802,MATCH($A570,$A$5:$A$1802,0),0),$H$2)</f>
        <v>370332</v>
      </c>
      <c r="EK570" s="166">
        <f>IFERROR(HLOOKUP(EK$1,$H$5:$FY$1802,MATCH($A570,$A$5:$A$1802,0),0)*HLOOKUP(EK$2,$H$5:$FY$1802,MATCH($A570,$A$5:$A$1802,0),0),$H$2)</f>
        <v>925830</v>
      </c>
      <c r="EL570" s="166">
        <f>IFERROR(HLOOKUP(EL$1,$H$5:$FY$1802,MATCH($A570,$A$5:$A$1802,0),0)*HLOOKUP(EL$2,$H$5:$FY$1802,MATCH($A570,$A$5:$A$1802,0),0),$H$2)</f>
        <v>1776918</v>
      </c>
      <c r="EM570" s="166">
        <f>IFERROR(HLOOKUP(EM$1,$H$5:$FY$1802,MATCH($A570,$A$5:$A$1802,0),0)*HLOOKUP(EM$2,$H$5:$FY$1802,MATCH($A570,$A$5:$A$1802,0),0),$H$2)</f>
        <v>1384969</v>
      </c>
      <c r="EN570" s="166">
        <f>IFERROR(HLOOKUP(EN$1,$H$5:$FY$1802,MATCH($A570,$A$5:$A$1802,0),0)*HLOOKUP(EN$2,$H$5:$FY$1802,MATCH($A570,$A$5:$A$1802,0),0),$H$2)</f>
        <v>66237876</v>
      </c>
      <c r="EO570" s="166">
        <f>IFERROR(HLOOKUP(EO$1,$H$5:$FY$1802,MATCH($A570,$A$5:$A$1802,0),0)*HLOOKUP(EO$2,$H$5:$FY$1802,MATCH($A570,$A$5:$A$1802,0),0),$H$2)</f>
        <v>69940104</v>
      </c>
      <c r="EP570" s="166">
        <f>IFERROR(HLOOKUP(EP$1,$H$5:$FY$1802,MATCH($A570,$A$5:$A$1802,0),0)*HLOOKUP(EP$2,$H$5:$FY$1802,MATCH($A570,$A$5:$A$1802,0),0),$H$2)</f>
        <v>3688644</v>
      </c>
      <c r="EQ570" s="166">
        <f>IFERROR(HLOOKUP(EQ$1,$H$5:$FY$1802,MATCH($A570,$A$5:$A$1802,0),0)*HLOOKUP(EQ$2,$H$5:$FY$1802,MATCH($A570,$A$5:$A$1802,0),0),$H$2)</f>
        <v>57436</v>
      </c>
      <c r="ER570" s="166">
        <f>IFERROR(HLOOKUP(ER$1,$H$5:$FY$1802,MATCH($A570,$A$5:$A$1802,0),0)*HLOOKUP(ER$2,$H$5:$FY$1802,MATCH($A570,$A$5:$A$1802,0),0),$H$2)</f>
        <v>52461</v>
      </c>
      <c r="ES570" s="166">
        <f>IFERROR(HLOOKUP(ES$1,$H$5:$FY$1802,MATCH($A570,$A$5:$A$1802,0),0)*HLOOKUP(ES$2,$H$5:$FY$1802,MATCH($A570,$A$5:$A$1802,0),0),$H$2)</f>
        <v>1668550</v>
      </c>
      <c r="ET570" s="166">
        <f>IFERROR(HLOOKUP(ET$1,$H$5:$FY$1802,MATCH($A570,$A$5:$A$1802,0),0)*HLOOKUP(ET$2,$H$5:$FY$1802,MATCH($A570,$A$5:$A$1802,0),0),$H$2)</f>
        <v>10206869</v>
      </c>
      <c r="EU570" s="166">
        <f>IFERROR(HLOOKUP(EU$1,$H$5:$FY$1802,MATCH($A570,$A$5:$A$1802,0),0)*HLOOKUP(EU$2,$H$5:$FY$1802,MATCH($A570,$A$5:$A$1802,0),0),$H$2)</f>
        <v>1865152</v>
      </c>
      <c r="EV570" s="166">
        <f>IFERROR(HLOOKUP(EV$1,$H$5:$FY$1802,MATCH($A570,$A$5:$A$1802,0),0)*HLOOKUP(EV$2,$H$5:$FY$1802,MATCH($A570,$A$5:$A$1802,0),0),$H$2)</f>
        <v>54123839</v>
      </c>
      <c r="EW570" s="166">
        <f>IFERROR(HLOOKUP(EW$1,$H$5:$FY$1802,MATCH($A570,$A$5:$A$1802,0),0)*HLOOKUP(EW$2,$H$5:$FY$1802,MATCH($A570,$A$5:$A$1802,0),0),$H$2)</f>
        <v>14517146</v>
      </c>
      <c r="EX570" s="166">
        <f>IFERROR(HLOOKUP(EX$1,$H$5:$FY$1802,MATCH($A570,$A$5:$A$1802,0),0)*HLOOKUP(EX$2,$H$5:$FY$1802,MATCH($A570,$A$5:$A$1802,0),0),$H$2)</f>
        <v>7535554</v>
      </c>
      <c r="EY570" s="166">
        <f>IFERROR(HLOOKUP(EY$1,$H$5:$FY$1802,MATCH($A570,$A$5:$A$1802,0),0)*HLOOKUP(EY$2,$H$5:$FY$1802,MATCH($A570,$A$5:$A$1802,0),0),$H$2)</f>
        <v>15388901</v>
      </c>
      <c r="EZ570" s="166">
        <f>IFERROR(HLOOKUP(EZ$1,$H$5:$FY$1802,MATCH($A570,$A$5:$A$1802,0),0)*HLOOKUP(EZ$2,$H$5:$FY$1802,MATCH($A570,$A$5:$A$1802,0),0),$H$2)</f>
        <v>3131010</v>
      </c>
      <c r="FA570" s="166">
        <f>IFERROR(HLOOKUP(FA$1,$H$5:$FY$1802,MATCH($A570,$A$5:$A$1802,0),0)*HLOOKUP(FA$2,$H$5:$FY$1802,MATCH($A570,$A$5:$A$1802,0),0),$H$2)</f>
        <v>0</v>
      </c>
      <c r="FB570" s="166">
        <f>IFERROR(HLOOKUP(FB$1,$H$5:$FY$1802,MATCH($A570,$A$5:$A$1802,0),0)*HLOOKUP(FB$2,$H$5:$FY$1802,MATCH($A570,$A$5:$A$1802,0),0),$H$2)</f>
        <v>58632</v>
      </c>
      <c r="FC570" s="166">
        <f>IFERROR(HLOOKUP(FC$1,$H$5:$FY$1802,MATCH($A570,$A$5:$A$1802,0),0)*HLOOKUP(FC$2,$H$5:$FY$1802,MATCH($A570,$A$5:$A$1802,0),0),$H$2)</f>
        <v>85104</v>
      </c>
      <c r="FD570" s="166">
        <f>IFERROR(HLOOKUP(FD$1,$H$5:$FY$1802,MATCH($A570,$A$5:$A$1802,0),0)*HLOOKUP(FD$2,$H$5:$FY$1802,MATCH($A570,$A$5:$A$1802,0),0),$H$2)</f>
        <v>0</v>
      </c>
      <c r="FE570" s="166">
        <f>IFERROR(HLOOKUP(FE$1,$H$5:$FY$1802,MATCH($A570,$A$5:$A$1802,0),0)*HLOOKUP(FE$2,$H$5:$FY$1802,MATCH($A570,$A$5:$A$1802,0),0),$H$2)</f>
        <v>0</v>
      </c>
      <c r="FF570" s="166">
        <f>IFERROR(HLOOKUP(FF$1,$H$5:$FY$1802,MATCH($A570,$A$5:$A$1802,0),0)*HLOOKUP(FF$2,$H$5:$FY$1802,MATCH($A570,$A$5:$A$1802,0),0),$H$2)</f>
        <v>0</v>
      </c>
      <c r="FG570" s="166">
        <f>IFERROR(HLOOKUP(FG$1,$H$5:$FY$1802,MATCH($A570,$A$5:$A$1802,0),0)*HLOOKUP(FG$2,$H$5:$FY$1802,MATCH($A570,$A$5:$A$1802,0),0),$H$2)</f>
        <v>0</v>
      </c>
      <c r="FH570" s="152"/>
      <c r="FI570" s="405">
        <f t="shared" si="1125"/>
        <v>1.9046742730953257</v>
      </c>
      <c r="FJ570" s="405">
        <f t="shared" si="1125"/>
        <v>1.5329407434670592</v>
      </c>
      <c r="FK570" s="405">
        <f t="shared" si="1126"/>
        <v>1.8345363686840643</v>
      </c>
      <c r="FL570" s="405">
        <f t="shared" si="1127"/>
        <v>1.495835646862854</v>
      </c>
      <c r="FM570" s="405">
        <f t="shared" si="1128"/>
        <v>1.2656873236696176</v>
      </c>
      <c r="FN570" s="405">
        <f t="shared" si="1129"/>
        <v>1.0738398676914096</v>
      </c>
      <c r="FO570" s="405">
        <f t="shared" si="1130"/>
        <v>1.5178429817605075</v>
      </c>
      <c r="FP570" s="405">
        <f t="shared" si="1131"/>
        <v>1.0515463917525774</v>
      </c>
      <c r="FQ570" s="405">
        <f t="shared" si="1132"/>
        <v>1.5592841163310962</v>
      </c>
      <c r="FR570" s="405">
        <f t="shared" si="1133"/>
        <v>1.0178970917225951</v>
      </c>
      <c r="FS570" s="65"/>
    </row>
    <row r="571" spans="1:175" ht="10.35" customHeight="1" x14ac:dyDescent="0.2">
      <c r="A571" s="74" t="str">
        <f t="shared" si="1120"/>
        <v>2019-20JANUARYRX7</v>
      </c>
      <c r="B571" s="163" t="str">
        <f t="shared" si="1119"/>
        <v>2019-20</v>
      </c>
      <c r="C571" s="26" t="s">
        <v>836</v>
      </c>
      <c r="D571" s="163" t="str">
        <f>INDEX($FV$16:$FW$26,MATCH($F571,$FV$16:$FV$26,0),2)</f>
        <v>Y62</v>
      </c>
      <c r="E571" s="163" t="str">
        <f>VLOOKUP($D571,$FW$8:$FX$14,2,0)</f>
        <v>North West</v>
      </c>
      <c r="F571" s="271" t="s">
        <v>859</v>
      </c>
      <c r="G571" s="271" t="s">
        <v>876</v>
      </c>
      <c r="H571" s="272">
        <v>125079</v>
      </c>
      <c r="I571" s="272">
        <v>103307</v>
      </c>
      <c r="J571" s="272">
        <v>471336</v>
      </c>
      <c r="K571" s="272">
        <v>5</v>
      </c>
      <c r="L571" s="272">
        <v>1</v>
      </c>
      <c r="M571" s="272">
        <v>1</v>
      </c>
      <c r="N571" s="272">
        <v>19</v>
      </c>
      <c r="O571" s="272">
        <v>87</v>
      </c>
      <c r="P571" s="272">
        <v>0</v>
      </c>
      <c r="Q571" s="272">
        <v>268</v>
      </c>
      <c r="R571" s="272">
        <v>14751</v>
      </c>
      <c r="S571" s="272">
        <v>944</v>
      </c>
      <c r="T571" s="272">
        <v>98655</v>
      </c>
      <c r="U571" s="272">
        <v>9803</v>
      </c>
      <c r="V571" s="272">
        <v>6918</v>
      </c>
      <c r="W571" s="272">
        <v>52929</v>
      </c>
      <c r="X571" s="272">
        <v>13560</v>
      </c>
      <c r="Y571" s="272">
        <v>5222</v>
      </c>
      <c r="Z571" s="272">
        <v>4182286</v>
      </c>
      <c r="AA571" s="272">
        <v>427</v>
      </c>
      <c r="AB571" s="272">
        <v>720</v>
      </c>
      <c r="AC571" s="272">
        <v>4085401</v>
      </c>
      <c r="AD571" s="272">
        <v>591</v>
      </c>
      <c r="AE571" s="272">
        <v>1015</v>
      </c>
      <c r="AF571" s="272">
        <v>75758588</v>
      </c>
      <c r="AG571" s="272">
        <v>1431</v>
      </c>
      <c r="AH571" s="272">
        <v>3053</v>
      </c>
      <c r="AI571" s="272">
        <v>69361347</v>
      </c>
      <c r="AJ571" s="272">
        <v>5115</v>
      </c>
      <c r="AK571" s="272">
        <v>11742</v>
      </c>
      <c r="AL571" s="272">
        <v>25522762</v>
      </c>
      <c r="AM571" s="272">
        <v>4888</v>
      </c>
      <c r="AN571" s="272">
        <v>11022</v>
      </c>
      <c r="AO571" s="272">
        <v>8170</v>
      </c>
      <c r="AP571" s="272">
        <v>420</v>
      </c>
      <c r="AQ571" s="272">
        <v>5285</v>
      </c>
      <c r="AR571" s="272">
        <v>1078</v>
      </c>
      <c r="AS571" s="272">
        <v>562</v>
      </c>
      <c r="AT571" s="272">
        <v>1903</v>
      </c>
      <c r="AU571" s="272">
        <v>581</v>
      </c>
      <c r="AV571" s="272">
        <v>58330</v>
      </c>
      <c r="AW571" s="272">
        <v>5543</v>
      </c>
      <c r="AX571" s="272">
        <v>26612</v>
      </c>
      <c r="AY571" s="272">
        <v>90485</v>
      </c>
      <c r="AZ571" s="272">
        <v>20470</v>
      </c>
      <c r="BA571" s="272">
        <v>16930</v>
      </c>
      <c r="BB571" s="272">
        <v>14252</v>
      </c>
      <c r="BC571" s="272">
        <v>11986</v>
      </c>
      <c r="BD571" s="272">
        <v>67261</v>
      </c>
      <c r="BE571" s="272">
        <v>56077</v>
      </c>
      <c r="BF571" s="272">
        <v>19493</v>
      </c>
      <c r="BG571" s="272">
        <v>14514</v>
      </c>
      <c r="BH571" s="272">
        <v>6899</v>
      </c>
      <c r="BI571" s="272">
        <v>5637</v>
      </c>
      <c r="BJ571" s="272">
        <v>151</v>
      </c>
      <c r="BK571" s="272">
        <v>73467</v>
      </c>
      <c r="BL571" s="272">
        <v>487</v>
      </c>
      <c r="BM571" s="272">
        <v>918</v>
      </c>
      <c r="BN571" s="272">
        <v>51</v>
      </c>
      <c r="BO571" s="272">
        <v>28532</v>
      </c>
      <c r="BP571" s="272">
        <v>559</v>
      </c>
      <c r="BQ571" s="272">
        <v>989</v>
      </c>
      <c r="BR571" s="272">
        <v>9601</v>
      </c>
      <c r="BS571" s="272">
        <v>4080287</v>
      </c>
      <c r="BT571" s="272">
        <v>425</v>
      </c>
      <c r="BU571" s="272">
        <v>717</v>
      </c>
      <c r="BV571" s="272">
        <v>5205</v>
      </c>
      <c r="BW571" s="272">
        <v>8291757</v>
      </c>
      <c r="BX571" s="272">
        <v>1593</v>
      </c>
      <c r="BY571" s="272">
        <v>3344</v>
      </c>
      <c r="BZ571" s="272">
        <v>2041</v>
      </c>
      <c r="CA571" s="272">
        <v>3276201</v>
      </c>
      <c r="CB571" s="272">
        <v>1605</v>
      </c>
      <c r="CC571" s="272">
        <v>3451</v>
      </c>
      <c r="CD571" s="272">
        <v>45683</v>
      </c>
      <c r="CE571" s="272">
        <v>64190630</v>
      </c>
      <c r="CF571" s="272">
        <v>1405</v>
      </c>
      <c r="CG571" s="272">
        <v>3001</v>
      </c>
      <c r="CH571" s="272">
        <v>3763</v>
      </c>
      <c r="CI571" s="272">
        <v>24025603</v>
      </c>
      <c r="CJ571" s="272">
        <v>6385</v>
      </c>
      <c r="CK571" s="272">
        <v>15193</v>
      </c>
      <c r="CL571" s="272">
        <v>1871</v>
      </c>
      <c r="CM571" s="272">
        <v>8955456</v>
      </c>
      <c r="CN571" s="272">
        <v>4786</v>
      </c>
      <c r="CO571" s="272">
        <v>11353</v>
      </c>
      <c r="CP571" s="272">
        <v>1520</v>
      </c>
      <c r="CQ571" s="272">
        <v>11802967</v>
      </c>
      <c r="CR571" s="272">
        <v>7765</v>
      </c>
      <c r="CS571" s="272">
        <v>16310</v>
      </c>
      <c r="CT571" s="272">
        <v>873</v>
      </c>
      <c r="CU571" s="272">
        <v>8505769</v>
      </c>
      <c r="CV571" s="272">
        <v>9743</v>
      </c>
      <c r="CW571" s="272">
        <v>21868</v>
      </c>
      <c r="CX571" s="272">
        <v>188</v>
      </c>
      <c r="CY571" s="272">
        <v>61445</v>
      </c>
      <c r="CZ571" s="272">
        <v>327</v>
      </c>
      <c r="DA571" s="272">
        <v>600</v>
      </c>
      <c r="DB571" s="272">
        <v>4855</v>
      </c>
      <c r="DC571" s="272">
        <v>149774</v>
      </c>
      <c r="DD571" s="272">
        <v>31</v>
      </c>
      <c r="DE571" s="272">
        <v>56</v>
      </c>
      <c r="DF571" s="272">
        <v>86</v>
      </c>
      <c r="DG571" s="272">
        <v>131430</v>
      </c>
      <c r="DH571" s="272">
        <v>1528</v>
      </c>
      <c r="DI571" s="272">
        <v>3033</v>
      </c>
      <c r="DJ571" s="272">
        <v>72</v>
      </c>
      <c r="DK571" s="272">
        <v>0</v>
      </c>
      <c r="DL571" s="250"/>
      <c r="DM571" s="250"/>
      <c r="DN571" s="250"/>
      <c r="DO571" s="250"/>
      <c r="DP571" s="250"/>
      <c r="DQ571" s="250"/>
      <c r="DR571" s="250"/>
      <c r="DS571" s="250"/>
      <c r="DT571" s="250"/>
      <c r="DU571" s="250"/>
      <c r="DV571" s="250"/>
      <c r="DW571" s="250"/>
      <c r="DX571" s="250"/>
      <c r="DY571" s="250"/>
      <c r="DZ571" s="250"/>
      <c r="EA571" s="250"/>
      <c r="EB571" s="155"/>
      <c r="EC571" s="75">
        <f t="shared" si="1121"/>
        <v>1</v>
      </c>
      <c r="ED571" s="74">
        <f t="shared" si="1122"/>
        <v>2020</v>
      </c>
      <c r="EE571" s="165">
        <f t="shared" si="1123"/>
        <v>43831</v>
      </c>
      <c r="EF571" s="157">
        <f t="shared" si="1124"/>
        <v>31</v>
      </c>
      <c r="EG571" s="156"/>
      <c r="EH571" s="166">
        <f>IFERROR(HLOOKUP(EH$1,$H$5:$FY$1802,MATCH($A571,$A$5:$A$1802,0),0)*HLOOKUP(EH$2,$H$5:$FY$1802,MATCH($A571,$A$5:$A$1802,0),0),$H$2)</f>
        <v>103307</v>
      </c>
      <c r="EI571" s="166">
        <f>IFERROR(HLOOKUP(EI$1,$H$5:$FY$1802,MATCH($A571,$A$5:$A$1802,0),0)*HLOOKUP(EI$2,$H$5:$FY$1802,MATCH($A571,$A$5:$A$1802,0),0),$H$2)</f>
        <v>103307</v>
      </c>
      <c r="EJ571" s="166">
        <f>IFERROR(HLOOKUP(EJ$1,$H$5:$FY$1802,MATCH($A571,$A$5:$A$1802,0),0)*HLOOKUP(EJ$2,$H$5:$FY$1802,MATCH($A571,$A$5:$A$1802,0),0),$H$2)</f>
        <v>1962833</v>
      </c>
      <c r="EK571" s="166">
        <f>IFERROR(HLOOKUP(EK$1,$H$5:$FY$1802,MATCH($A571,$A$5:$A$1802,0),0)*HLOOKUP(EK$2,$H$5:$FY$1802,MATCH($A571,$A$5:$A$1802,0),0),$H$2)</f>
        <v>8987709</v>
      </c>
      <c r="EL571" s="166">
        <f>IFERROR(HLOOKUP(EL$1,$H$5:$FY$1802,MATCH($A571,$A$5:$A$1802,0),0)*HLOOKUP(EL$2,$H$5:$FY$1802,MATCH($A571,$A$5:$A$1802,0),0),$H$2)</f>
        <v>7058160</v>
      </c>
      <c r="EM571" s="166">
        <f>IFERROR(HLOOKUP(EM$1,$H$5:$FY$1802,MATCH($A571,$A$5:$A$1802,0),0)*HLOOKUP(EM$2,$H$5:$FY$1802,MATCH($A571,$A$5:$A$1802,0),0),$H$2)</f>
        <v>7021770</v>
      </c>
      <c r="EN571" s="166">
        <f>IFERROR(HLOOKUP(EN$1,$H$5:$FY$1802,MATCH($A571,$A$5:$A$1802,0),0)*HLOOKUP(EN$2,$H$5:$FY$1802,MATCH($A571,$A$5:$A$1802,0),0),$H$2)</f>
        <v>161592237</v>
      </c>
      <c r="EO571" s="166">
        <f>IFERROR(HLOOKUP(EO$1,$H$5:$FY$1802,MATCH($A571,$A$5:$A$1802,0),0)*HLOOKUP(EO$2,$H$5:$FY$1802,MATCH($A571,$A$5:$A$1802,0),0),$H$2)</f>
        <v>159221520</v>
      </c>
      <c r="EP571" s="166">
        <f>IFERROR(HLOOKUP(EP$1,$H$5:$FY$1802,MATCH($A571,$A$5:$A$1802,0),0)*HLOOKUP(EP$2,$H$5:$FY$1802,MATCH($A571,$A$5:$A$1802,0),0),$H$2)</f>
        <v>57556884</v>
      </c>
      <c r="EQ571" s="166">
        <f>IFERROR(HLOOKUP(EQ$1,$H$5:$FY$1802,MATCH($A571,$A$5:$A$1802,0),0)*HLOOKUP(EQ$2,$H$5:$FY$1802,MATCH($A571,$A$5:$A$1802,0),0),$H$2)</f>
        <v>138618</v>
      </c>
      <c r="ER571" s="166">
        <f>IFERROR(HLOOKUP(ER$1,$H$5:$FY$1802,MATCH($A571,$A$5:$A$1802,0),0)*HLOOKUP(ER$2,$H$5:$FY$1802,MATCH($A571,$A$5:$A$1802,0),0),$H$2)</f>
        <v>50439</v>
      </c>
      <c r="ES571" s="166">
        <f>IFERROR(HLOOKUP(ES$1,$H$5:$FY$1802,MATCH($A571,$A$5:$A$1802,0),0)*HLOOKUP(ES$2,$H$5:$FY$1802,MATCH($A571,$A$5:$A$1802,0),0),$H$2)</f>
        <v>6883917</v>
      </c>
      <c r="ET571" s="166">
        <f>IFERROR(HLOOKUP(ET$1,$H$5:$FY$1802,MATCH($A571,$A$5:$A$1802,0),0)*HLOOKUP(ET$2,$H$5:$FY$1802,MATCH($A571,$A$5:$A$1802,0),0),$H$2)</f>
        <v>17405520</v>
      </c>
      <c r="EU571" s="166">
        <f>IFERROR(HLOOKUP(EU$1,$H$5:$FY$1802,MATCH($A571,$A$5:$A$1802,0),0)*HLOOKUP(EU$2,$H$5:$FY$1802,MATCH($A571,$A$5:$A$1802,0),0),$H$2)</f>
        <v>7043491</v>
      </c>
      <c r="EV571" s="166">
        <f>IFERROR(HLOOKUP(EV$1,$H$5:$FY$1802,MATCH($A571,$A$5:$A$1802,0),0)*HLOOKUP(EV$2,$H$5:$FY$1802,MATCH($A571,$A$5:$A$1802,0),0),$H$2)</f>
        <v>137094683</v>
      </c>
      <c r="EW571" s="166">
        <f>IFERROR(HLOOKUP(EW$1,$H$5:$FY$1802,MATCH($A571,$A$5:$A$1802,0),0)*HLOOKUP(EW$2,$H$5:$FY$1802,MATCH($A571,$A$5:$A$1802,0),0),$H$2)</f>
        <v>57171259</v>
      </c>
      <c r="EX571" s="166">
        <f>IFERROR(HLOOKUP(EX$1,$H$5:$FY$1802,MATCH($A571,$A$5:$A$1802,0),0)*HLOOKUP(EX$2,$H$5:$FY$1802,MATCH($A571,$A$5:$A$1802,0),0),$H$2)</f>
        <v>21241463</v>
      </c>
      <c r="EY571" s="166">
        <f>IFERROR(HLOOKUP(EY$1,$H$5:$FY$1802,MATCH($A571,$A$5:$A$1802,0),0)*HLOOKUP(EY$2,$H$5:$FY$1802,MATCH($A571,$A$5:$A$1802,0),0),$H$2)</f>
        <v>24791200</v>
      </c>
      <c r="EZ571" s="166">
        <f>IFERROR(HLOOKUP(EZ$1,$H$5:$FY$1802,MATCH($A571,$A$5:$A$1802,0),0)*HLOOKUP(EZ$2,$H$5:$FY$1802,MATCH($A571,$A$5:$A$1802,0),0),$H$2)</f>
        <v>19090764</v>
      </c>
      <c r="FA571" s="166">
        <f>IFERROR(HLOOKUP(FA$1,$H$5:$FY$1802,MATCH($A571,$A$5:$A$1802,0),0)*HLOOKUP(FA$2,$H$5:$FY$1802,MATCH($A571,$A$5:$A$1802,0),0),$H$2)</f>
        <v>260838</v>
      </c>
      <c r="FB571" s="166">
        <f>IFERROR(HLOOKUP(FB$1,$H$5:$FY$1802,MATCH($A571,$A$5:$A$1802,0),0)*HLOOKUP(FB$2,$H$5:$FY$1802,MATCH($A571,$A$5:$A$1802,0),0),$H$2)</f>
        <v>112800</v>
      </c>
      <c r="FC571" s="166">
        <f>IFERROR(HLOOKUP(FC$1,$H$5:$FY$1802,MATCH($A571,$A$5:$A$1802,0),0)*HLOOKUP(FC$2,$H$5:$FY$1802,MATCH($A571,$A$5:$A$1802,0),0),$H$2)</f>
        <v>271880</v>
      </c>
      <c r="FD571" s="166">
        <f>IFERROR(HLOOKUP(FD$1,$H$5:$FY$1802,MATCH($A571,$A$5:$A$1802,0),0)*HLOOKUP(FD$2,$H$5:$FY$1802,MATCH($A571,$A$5:$A$1802,0),0),$H$2)</f>
        <v>0</v>
      </c>
      <c r="FE571" s="166">
        <f>IFERROR(HLOOKUP(FE$1,$H$5:$FY$1802,MATCH($A571,$A$5:$A$1802,0),0)*HLOOKUP(FE$2,$H$5:$FY$1802,MATCH($A571,$A$5:$A$1802,0),0),$H$2)</f>
        <v>0</v>
      </c>
      <c r="FF571" s="166">
        <f>IFERROR(HLOOKUP(FF$1,$H$5:$FY$1802,MATCH($A571,$A$5:$A$1802,0),0)*HLOOKUP(FF$2,$H$5:$FY$1802,MATCH($A571,$A$5:$A$1802,0),0),$H$2)</f>
        <v>0</v>
      </c>
      <c r="FG571" s="166">
        <f>IFERROR(HLOOKUP(FG$1,$H$5:$FY$1802,MATCH($A571,$A$5:$A$1802,0),0)*HLOOKUP(FG$2,$H$5:$FY$1802,MATCH($A571,$A$5:$A$1802,0),0),$H$2)</f>
        <v>0</v>
      </c>
      <c r="FH571" s="152"/>
      <c r="FI571" s="405">
        <f t="shared" si="1125"/>
        <v>2.0881362848107723</v>
      </c>
      <c r="FJ571" s="405">
        <f t="shared" si="1125"/>
        <v>1.7270223400999694</v>
      </c>
      <c r="FK571" s="405">
        <f t="shared" si="1126"/>
        <v>2.0601329864122579</v>
      </c>
      <c r="FL571" s="405">
        <f t="shared" si="1127"/>
        <v>1.7325816710031801</v>
      </c>
      <c r="FM571" s="405">
        <f t="shared" si="1128"/>
        <v>1.2707778344574807</v>
      </c>
      <c r="FN571" s="405">
        <f t="shared" si="1129"/>
        <v>1.0594759016796085</v>
      </c>
      <c r="FO571" s="405">
        <f t="shared" si="1130"/>
        <v>1.4375368731563423</v>
      </c>
      <c r="FP571" s="405">
        <f t="shared" si="1131"/>
        <v>1.070353982300885</v>
      </c>
      <c r="FQ571" s="405">
        <f t="shared" si="1132"/>
        <v>1.3211413251627728</v>
      </c>
      <c r="FR571" s="405">
        <f t="shared" si="1133"/>
        <v>1.0794714668709307</v>
      </c>
      <c r="FS571" s="65"/>
    </row>
    <row r="572" spans="1:175" ht="10.35" customHeight="1" x14ac:dyDescent="0.2">
      <c r="A572" s="180" t="str">
        <f t="shared" si="1120"/>
        <v>2019-20JANUARYRYE</v>
      </c>
      <c r="B572" s="182" t="str">
        <f t="shared" si="1119"/>
        <v>2019-20</v>
      </c>
      <c r="C572" s="181" t="s">
        <v>836</v>
      </c>
      <c r="D572" s="182" t="str">
        <f>INDEX($FV$16:$FW$26,MATCH($F572,$FV$16:$FV$26,0),2)</f>
        <v>Y59</v>
      </c>
      <c r="E572" s="182" t="str">
        <f>VLOOKUP($D572,$FW$8:$FX$14,2,0)</f>
        <v>South East</v>
      </c>
      <c r="F572" s="273" t="s">
        <v>861</v>
      </c>
      <c r="G572" s="273" t="s">
        <v>877</v>
      </c>
      <c r="H572" s="274">
        <v>68460</v>
      </c>
      <c r="I572" s="274">
        <v>39955</v>
      </c>
      <c r="J572" s="274">
        <v>175435</v>
      </c>
      <c r="K572" s="274">
        <v>4</v>
      </c>
      <c r="L572" s="274">
        <v>3</v>
      </c>
      <c r="M572" s="274">
        <v>4</v>
      </c>
      <c r="N572" s="274">
        <v>5</v>
      </c>
      <c r="O572" s="274">
        <v>45</v>
      </c>
      <c r="P572" s="274">
        <v>0</v>
      </c>
      <c r="Q572" s="274">
        <v>319</v>
      </c>
      <c r="R572" s="274">
        <v>7</v>
      </c>
      <c r="S572" s="274">
        <v>145</v>
      </c>
      <c r="T572" s="274">
        <v>51845</v>
      </c>
      <c r="U572" s="274">
        <v>3200</v>
      </c>
      <c r="V572" s="274">
        <v>1997</v>
      </c>
      <c r="W572" s="274">
        <v>25118</v>
      </c>
      <c r="X572" s="274">
        <v>15927</v>
      </c>
      <c r="Y572" s="274">
        <v>956</v>
      </c>
      <c r="Z572" s="274">
        <v>1325760</v>
      </c>
      <c r="AA572" s="274">
        <v>414</v>
      </c>
      <c r="AB572" s="274">
        <v>758</v>
      </c>
      <c r="AC572" s="274">
        <v>1051664</v>
      </c>
      <c r="AD572" s="274">
        <v>527</v>
      </c>
      <c r="AE572" s="274">
        <v>988</v>
      </c>
      <c r="AF572" s="274">
        <v>23149488</v>
      </c>
      <c r="AG572" s="274">
        <v>922</v>
      </c>
      <c r="AH572" s="274">
        <v>1826</v>
      </c>
      <c r="AI572" s="274">
        <v>42332164</v>
      </c>
      <c r="AJ572" s="274">
        <v>2658</v>
      </c>
      <c r="AK572" s="274">
        <v>6079</v>
      </c>
      <c r="AL572" s="274">
        <v>3448705</v>
      </c>
      <c r="AM572" s="274">
        <v>3607</v>
      </c>
      <c r="AN572" s="274">
        <v>8442</v>
      </c>
      <c r="AO572" s="274">
        <v>3460</v>
      </c>
      <c r="AP572" s="274">
        <v>40</v>
      </c>
      <c r="AQ572" s="274">
        <v>134</v>
      </c>
      <c r="AR572" s="274">
        <v>233</v>
      </c>
      <c r="AS572" s="274">
        <v>375</v>
      </c>
      <c r="AT572" s="274">
        <v>2911</v>
      </c>
      <c r="AU572" s="274">
        <v>336</v>
      </c>
      <c r="AV572" s="274">
        <v>27774</v>
      </c>
      <c r="AW572" s="274">
        <v>3417</v>
      </c>
      <c r="AX572" s="274">
        <v>17194</v>
      </c>
      <c r="AY572" s="274">
        <v>48385</v>
      </c>
      <c r="AZ572" s="274">
        <v>5788</v>
      </c>
      <c r="BA572" s="274">
        <v>4496</v>
      </c>
      <c r="BB572" s="274">
        <v>3583</v>
      </c>
      <c r="BC572" s="274">
        <v>2822</v>
      </c>
      <c r="BD572" s="274">
        <v>32912</v>
      </c>
      <c r="BE572" s="274">
        <v>26856</v>
      </c>
      <c r="BF572" s="274">
        <v>22950</v>
      </c>
      <c r="BG572" s="274">
        <v>17560</v>
      </c>
      <c r="BH572" s="274">
        <v>1424</v>
      </c>
      <c r="BI572" s="274">
        <v>1070</v>
      </c>
      <c r="BJ572" s="274">
        <v>34</v>
      </c>
      <c r="BK572" s="274">
        <v>18506</v>
      </c>
      <c r="BL572" s="274">
        <v>544</v>
      </c>
      <c r="BM572" s="274">
        <v>919</v>
      </c>
      <c r="BN572" s="274">
        <v>44</v>
      </c>
      <c r="BO572" s="274">
        <v>19138</v>
      </c>
      <c r="BP572" s="274">
        <v>435</v>
      </c>
      <c r="BQ572" s="274">
        <v>735</v>
      </c>
      <c r="BR572" s="274">
        <v>3122</v>
      </c>
      <c r="BS572" s="274">
        <v>1288116</v>
      </c>
      <c r="BT572" s="274">
        <v>413</v>
      </c>
      <c r="BU572" s="274">
        <v>757</v>
      </c>
      <c r="BV572" s="274">
        <v>2935</v>
      </c>
      <c r="BW572" s="274">
        <v>2835794</v>
      </c>
      <c r="BX572" s="274">
        <v>966</v>
      </c>
      <c r="BY572" s="274">
        <v>1844</v>
      </c>
      <c r="BZ572" s="274">
        <v>535</v>
      </c>
      <c r="CA572" s="274">
        <v>420500</v>
      </c>
      <c r="CB572" s="274">
        <v>786</v>
      </c>
      <c r="CC572" s="274">
        <v>1668</v>
      </c>
      <c r="CD572" s="274">
        <v>21648</v>
      </c>
      <c r="CE572" s="274">
        <v>19893194</v>
      </c>
      <c r="CF572" s="274">
        <v>919</v>
      </c>
      <c r="CG572" s="274">
        <v>1827</v>
      </c>
      <c r="CH572" s="274">
        <v>2679</v>
      </c>
      <c r="CI572" s="274">
        <v>9493417</v>
      </c>
      <c r="CJ572" s="274">
        <v>3544</v>
      </c>
      <c r="CK572" s="274">
        <v>7742</v>
      </c>
      <c r="CL572" s="274">
        <v>796</v>
      </c>
      <c r="CM572" s="274">
        <v>2258629</v>
      </c>
      <c r="CN572" s="274">
        <v>2837</v>
      </c>
      <c r="CO572" s="274">
        <v>6185</v>
      </c>
      <c r="CP572" s="274">
        <v>303</v>
      </c>
      <c r="CQ572" s="274">
        <v>2289985</v>
      </c>
      <c r="CR572" s="274">
        <v>7558</v>
      </c>
      <c r="CS572" s="274">
        <v>16204</v>
      </c>
      <c r="CT572" s="274">
        <v>62</v>
      </c>
      <c r="CU572" s="274">
        <v>408233</v>
      </c>
      <c r="CV572" s="274">
        <v>6584</v>
      </c>
      <c r="CW572" s="274">
        <v>15012</v>
      </c>
      <c r="CX572" s="274">
        <v>221</v>
      </c>
      <c r="CY572" s="274">
        <v>69565</v>
      </c>
      <c r="CZ572" s="274">
        <v>315</v>
      </c>
      <c r="DA572" s="274">
        <v>551</v>
      </c>
      <c r="DB572" s="274">
        <v>2300</v>
      </c>
      <c r="DC572" s="274">
        <v>76824</v>
      </c>
      <c r="DD572" s="274">
        <v>33</v>
      </c>
      <c r="DE572" s="274">
        <v>65</v>
      </c>
      <c r="DF572" s="274">
        <v>75</v>
      </c>
      <c r="DG572" s="274">
        <v>128712</v>
      </c>
      <c r="DH572" s="274">
        <v>1716</v>
      </c>
      <c r="DI572" s="274">
        <v>3325</v>
      </c>
      <c r="DJ572" s="274">
        <v>71</v>
      </c>
      <c r="DK572" s="274">
        <v>7</v>
      </c>
      <c r="DL572" s="251"/>
      <c r="DM572" s="251"/>
      <c r="DN572" s="251"/>
      <c r="DO572" s="251"/>
      <c r="DP572" s="251"/>
      <c r="DQ572" s="251"/>
      <c r="DR572" s="251"/>
      <c r="DS572" s="251"/>
      <c r="DT572" s="251"/>
      <c r="DU572" s="251"/>
      <c r="DV572" s="251"/>
      <c r="DW572" s="251"/>
      <c r="DX572" s="251"/>
      <c r="DY572" s="251"/>
      <c r="DZ572" s="251"/>
      <c r="EA572" s="251"/>
      <c r="EB572" s="183"/>
      <c r="EC572" s="184">
        <f t="shared" si="1121"/>
        <v>1</v>
      </c>
      <c r="ED572" s="180">
        <f t="shared" si="1122"/>
        <v>2020</v>
      </c>
      <c r="EE572" s="185">
        <f t="shared" si="1123"/>
        <v>43831</v>
      </c>
      <c r="EF572" s="186">
        <f t="shared" si="1124"/>
        <v>31</v>
      </c>
      <c r="EG572" s="187"/>
      <c r="EH572" s="188">
        <f>IFERROR(HLOOKUP(EH$1,$H$5:$FY$1802,MATCH($A572,$A$5:$A$1802,0),0)*HLOOKUP(EH$2,$H$5:$FY$1802,MATCH($A572,$A$5:$A$1802,0),0),$H$2)</f>
        <v>119865</v>
      </c>
      <c r="EI572" s="188">
        <f>IFERROR(HLOOKUP(EI$1,$H$5:$FY$1802,MATCH($A572,$A$5:$A$1802,0),0)*HLOOKUP(EI$2,$H$5:$FY$1802,MATCH($A572,$A$5:$A$1802,0),0),$H$2)</f>
        <v>159820</v>
      </c>
      <c r="EJ572" s="188">
        <f>IFERROR(HLOOKUP(EJ$1,$H$5:$FY$1802,MATCH($A572,$A$5:$A$1802,0),0)*HLOOKUP(EJ$2,$H$5:$FY$1802,MATCH($A572,$A$5:$A$1802,0),0),$H$2)</f>
        <v>199775</v>
      </c>
      <c r="EK572" s="188">
        <f>IFERROR(HLOOKUP(EK$1,$H$5:$FY$1802,MATCH($A572,$A$5:$A$1802,0),0)*HLOOKUP(EK$2,$H$5:$FY$1802,MATCH($A572,$A$5:$A$1802,0),0),$H$2)</f>
        <v>1797975</v>
      </c>
      <c r="EL572" s="188">
        <f>IFERROR(HLOOKUP(EL$1,$H$5:$FY$1802,MATCH($A572,$A$5:$A$1802,0),0)*HLOOKUP(EL$2,$H$5:$FY$1802,MATCH($A572,$A$5:$A$1802,0),0),$H$2)</f>
        <v>2425600</v>
      </c>
      <c r="EM572" s="188">
        <f>IFERROR(HLOOKUP(EM$1,$H$5:$FY$1802,MATCH($A572,$A$5:$A$1802,0),0)*HLOOKUP(EM$2,$H$5:$FY$1802,MATCH($A572,$A$5:$A$1802,0),0),$H$2)</f>
        <v>1973036</v>
      </c>
      <c r="EN572" s="188">
        <f>IFERROR(HLOOKUP(EN$1,$H$5:$FY$1802,MATCH($A572,$A$5:$A$1802,0),0)*HLOOKUP(EN$2,$H$5:$FY$1802,MATCH($A572,$A$5:$A$1802,0),0),$H$2)</f>
        <v>45865468</v>
      </c>
      <c r="EO572" s="188">
        <f>IFERROR(HLOOKUP(EO$1,$H$5:$FY$1802,MATCH($A572,$A$5:$A$1802,0),0)*HLOOKUP(EO$2,$H$5:$FY$1802,MATCH($A572,$A$5:$A$1802,0),0),$H$2)</f>
        <v>96820233</v>
      </c>
      <c r="EP572" s="188">
        <f>IFERROR(HLOOKUP(EP$1,$H$5:$FY$1802,MATCH($A572,$A$5:$A$1802,0),0)*HLOOKUP(EP$2,$H$5:$FY$1802,MATCH($A572,$A$5:$A$1802,0),0),$H$2)</f>
        <v>8070552</v>
      </c>
      <c r="EQ572" s="188">
        <f>IFERROR(HLOOKUP(EQ$1,$H$5:$FY$1802,MATCH($A572,$A$5:$A$1802,0),0)*HLOOKUP(EQ$2,$H$5:$FY$1802,MATCH($A572,$A$5:$A$1802,0),0),$H$2)</f>
        <v>31246</v>
      </c>
      <c r="ER572" s="188">
        <f>IFERROR(HLOOKUP(ER$1,$H$5:$FY$1802,MATCH($A572,$A$5:$A$1802,0),0)*HLOOKUP(ER$2,$H$5:$FY$1802,MATCH($A572,$A$5:$A$1802,0),0),$H$2)</f>
        <v>32340</v>
      </c>
      <c r="ES572" s="188">
        <f>IFERROR(HLOOKUP(ES$1,$H$5:$FY$1802,MATCH($A572,$A$5:$A$1802,0),0)*HLOOKUP(ES$2,$H$5:$FY$1802,MATCH($A572,$A$5:$A$1802,0),0),$H$2)</f>
        <v>2363354</v>
      </c>
      <c r="ET572" s="188">
        <f>IFERROR(HLOOKUP(ET$1,$H$5:$FY$1802,MATCH($A572,$A$5:$A$1802,0),0)*HLOOKUP(ET$2,$H$5:$FY$1802,MATCH($A572,$A$5:$A$1802,0),0),$H$2)</f>
        <v>5412140</v>
      </c>
      <c r="EU572" s="188">
        <f>IFERROR(HLOOKUP(EU$1,$H$5:$FY$1802,MATCH($A572,$A$5:$A$1802,0),0)*HLOOKUP(EU$2,$H$5:$FY$1802,MATCH($A572,$A$5:$A$1802,0),0),$H$2)</f>
        <v>892380</v>
      </c>
      <c r="EV572" s="188">
        <f>IFERROR(HLOOKUP(EV$1,$H$5:$FY$1802,MATCH($A572,$A$5:$A$1802,0),0)*HLOOKUP(EV$2,$H$5:$FY$1802,MATCH($A572,$A$5:$A$1802,0),0),$H$2)</f>
        <v>39550896</v>
      </c>
      <c r="EW572" s="188">
        <f>IFERROR(HLOOKUP(EW$1,$H$5:$FY$1802,MATCH($A572,$A$5:$A$1802,0),0)*HLOOKUP(EW$2,$H$5:$FY$1802,MATCH($A572,$A$5:$A$1802,0),0),$H$2)</f>
        <v>20740818</v>
      </c>
      <c r="EX572" s="188">
        <f>IFERROR(HLOOKUP(EX$1,$H$5:$FY$1802,MATCH($A572,$A$5:$A$1802,0),0)*HLOOKUP(EX$2,$H$5:$FY$1802,MATCH($A572,$A$5:$A$1802,0),0),$H$2)</f>
        <v>4923260</v>
      </c>
      <c r="EY572" s="188">
        <f>IFERROR(HLOOKUP(EY$1,$H$5:$FY$1802,MATCH($A572,$A$5:$A$1802,0),0)*HLOOKUP(EY$2,$H$5:$FY$1802,MATCH($A572,$A$5:$A$1802,0),0),$H$2)</f>
        <v>4909812</v>
      </c>
      <c r="EZ572" s="188">
        <f>IFERROR(HLOOKUP(EZ$1,$H$5:$FY$1802,MATCH($A572,$A$5:$A$1802,0),0)*HLOOKUP(EZ$2,$H$5:$FY$1802,MATCH($A572,$A$5:$A$1802,0),0),$H$2)</f>
        <v>930744</v>
      </c>
      <c r="FA572" s="188">
        <f>IFERROR(HLOOKUP(FA$1,$H$5:$FY$1802,MATCH($A572,$A$5:$A$1802,0),0)*HLOOKUP(FA$2,$H$5:$FY$1802,MATCH($A572,$A$5:$A$1802,0),0),$H$2)</f>
        <v>249375</v>
      </c>
      <c r="FB572" s="188">
        <f>IFERROR(HLOOKUP(FB$1,$H$5:$FY$1802,MATCH($A572,$A$5:$A$1802,0),0)*HLOOKUP(FB$2,$H$5:$FY$1802,MATCH($A572,$A$5:$A$1802,0),0),$H$2)</f>
        <v>121771</v>
      </c>
      <c r="FC572" s="188">
        <f>IFERROR(HLOOKUP(FC$1,$H$5:$FY$1802,MATCH($A572,$A$5:$A$1802,0),0)*HLOOKUP(FC$2,$H$5:$FY$1802,MATCH($A572,$A$5:$A$1802,0),0),$H$2)</f>
        <v>149500</v>
      </c>
      <c r="FD572" s="188">
        <f>IFERROR(HLOOKUP(FD$1,$H$5:$FY$1802,MATCH($A572,$A$5:$A$1802,0),0)*HLOOKUP(FD$2,$H$5:$FY$1802,MATCH($A572,$A$5:$A$1802,0),0),$H$2)</f>
        <v>0</v>
      </c>
      <c r="FE572" s="188">
        <f>IFERROR(HLOOKUP(FE$1,$H$5:$FY$1802,MATCH($A572,$A$5:$A$1802,0),0)*HLOOKUP(FE$2,$H$5:$FY$1802,MATCH($A572,$A$5:$A$1802,0),0),$H$2)</f>
        <v>0</v>
      </c>
      <c r="FF572" s="188">
        <f>IFERROR(HLOOKUP(FF$1,$H$5:$FY$1802,MATCH($A572,$A$5:$A$1802,0),0)*HLOOKUP(FF$2,$H$5:$FY$1802,MATCH($A572,$A$5:$A$1802,0),0),$H$2)</f>
        <v>0</v>
      </c>
      <c r="FG572" s="188">
        <f>IFERROR(HLOOKUP(FG$1,$H$5:$FY$1802,MATCH($A572,$A$5:$A$1802,0),0)*HLOOKUP(FG$2,$H$5:$FY$1802,MATCH($A572,$A$5:$A$1802,0),0),$H$2)</f>
        <v>0</v>
      </c>
      <c r="FH572" s="189"/>
      <c r="FI572" s="406">
        <f t="shared" si="1125"/>
        <v>1.8087500000000001</v>
      </c>
      <c r="FJ572" s="406">
        <f t="shared" si="1125"/>
        <v>1.405</v>
      </c>
      <c r="FK572" s="406">
        <f t="shared" si="1126"/>
        <v>1.7941912869303955</v>
      </c>
      <c r="FL572" s="406">
        <f t="shared" si="1127"/>
        <v>1.4131196795192789</v>
      </c>
      <c r="FM572" s="406">
        <f t="shared" si="1128"/>
        <v>1.3102954056851661</v>
      </c>
      <c r="FN572" s="406">
        <f t="shared" si="1129"/>
        <v>1.0691934071184011</v>
      </c>
      <c r="FO572" s="406">
        <f t="shared" si="1130"/>
        <v>1.4409493313241666</v>
      </c>
      <c r="FP572" s="406">
        <f t="shared" si="1131"/>
        <v>1.1025302944685127</v>
      </c>
      <c r="FQ572" s="406">
        <f t="shared" si="1132"/>
        <v>1.4895397489539748</v>
      </c>
      <c r="FR572" s="406">
        <f t="shared" si="1133"/>
        <v>1.1192468619246863</v>
      </c>
      <c r="FS572" s="410"/>
    </row>
    <row r="573" spans="1:175" ht="10.35" customHeight="1" x14ac:dyDescent="0.2">
      <c r="A573" s="74" t="str">
        <f t="shared" si="1120"/>
        <v>2019-20JANUARYRYD</v>
      </c>
      <c r="B573" s="163" t="str">
        <f t="shared" si="1119"/>
        <v>2019-20</v>
      </c>
      <c r="C573" s="26" t="s">
        <v>836</v>
      </c>
      <c r="D573" s="163" t="str">
        <f>INDEX($FV$16:$FW$26,MATCH($F573,$FV$16:$FV$26,0),2)</f>
        <v>Y59</v>
      </c>
      <c r="E573" s="163" t="str">
        <f>VLOOKUP($D573,$FW$8:$FX$14,2,0)</f>
        <v>South East</v>
      </c>
      <c r="F573" s="271" t="s">
        <v>863</v>
      </c>
      <c r="G573" s="271" t="s">
        <v>878</v>
      </c>
      <c r="H573" s="272">
        <v>85405</v>
      </c>
      <c r="I573" s="272">
        <v>65125</v>
      </c>
      <c r="J573" s="272">
        <v>99988</v>
      </c>
      <c r="K573" s="272">
        <v>2</v>
      </c>
      <c r="L573" s="272">
        <v>1</v>
      </c>
      <c r="M573" s="272">
        <v>1</v>
      </c>
      <c r="N573" s="272">
        <v>1</v>
      </c>
      <c r="O573" s="272">
        <v>17</v>
      </c>
      <c r="P573" s="272">
        <v>0</v>
      </c>
      <c r="Q573" s="272">
        <v>306</v>
      </c>
      <c r="R573" s="272">
        <v>65</v>
      </c>
      <c r="S573" s="272">
        <v>0</v>
      </c>
      <c r="T573" s="272">
        <v>65326</v>
      </c>
      <c r="U573" s="272">
        <v>4334</v>
      </c>
      <c r="V573" s="272">
        <v>2857</v>
      </c>
      <c r="W573" s="272">
        <v>33715</v>
      </c>
      <c r="X573" s="272">
        <v>20337</v>
      </c>
      <c r="Y573" s="272">
        <v>489</v>
      </c>
      <c r="Z573" s="272">
        <v>1976151</v>
      </c>
      <c r="AA573" s="272">
        <v>456</v>
      </c>
      <c r="AB573" s="272">
        <v>839</v>
      </c>
      <c r="AC573" s="272">
        <v>1601428</v>
      </c>
      <c r="AD573" s="272">
        <v>561</v>
      </c>
      <c r="AE573" s="272">
        <v>1032</v>
      </c>
      <c r="AF573" s="272">
        <v>36527823</v>
      </c>
      <c r="AG573" s="272">
        <v>1083</v>
      </c>
      <c r="AH573" s="272">
        <v>2047</v>
      </c>
      <c r="AI573" s="272">
        <v>91240629</v>
      </c>
      <c r="AJ573" s="272">
        <v>4486</v>
      </c>
      <c r="AK573" s="272">
        <v>10192</v>
      </c>
      <c r="AL573" s="272">
        <v>2660897</v>
      </c>
      <c r="AM573" s="272">
        <v>5442</v>
      </c>
      <c r="AN573" s="272">
        <v>12718</v>
      </c>
      <c r="AO573" s="272">
        <v>3629</v>
      </c>
      <c r="AP573" s="272">
        <v>123</v>
      </c>
      <c r="AQ573" s="272">
        <v>619</v>
      </c>
      <c r="AR573" s="272">
        <v>1228</v>
      </c>
      <c r="AS573" s="272">
        <v>334</v>
      </c>
      <c r="AT573" s="272">
        <v>2553</v>
      </c>
      <c r="AU573" s="272">
        <v>1106</v>
      </c>
      <c r="AV573" s="272">
        <v>40335</v>
      </c>
      <c r="AW573" s="272">
        <v>769</v>
      </c>
      <c r="AX573" s="272">
        <v>20593</v>
      </c>
      <c r="AY573" s="272">
        <v>61697</v>
      </c>
      <c r="AZ573" s="272">
        <v>9064</v>
      </c>
      <c r="BA573" s="272">
        <v>6763</v>
      </c>
      <c r="BB573" s="272">
        <v>5865</v>
      </c>
      <c r="BC573" s="272">
        <v>4447</v>
      </c>
      <c r="BD573" s="272">
        <v>45077</v>
      </c>
      <c r="BE573" s="272">
        <v>35769</v>
      </c>
      <c r="BF573" s="272">
        <v>35594</v>
      </c>
      <c r="BG573" s="272">
        <v>21286</v>
      </c>
      <c r="BH573" s="272">
        <v>850</v>
      </c>
      <c r="BI573" s="272">
        <v>506</v>
      </c>
      <c r="BJ573" s="272">
        <v>167</v>
      </c>
      <c r="BK573" s="272">
        <v>105010</v>
      </c>
      <c r="BL573" s="272">
        <v>629</v>
      </c>
      <c r="BM573" s="272">
        <v>1085</v>
      </c>
      <c r="BN573" s="272">
        <v>99</v>
      </c>
      <c r="BO573" s="272">
        <v>53141</v>
      </c>
      <c r="BP573" s="272">
        <v>537</v>
      </c>
      <c r="BQ573" s="272">
        <v>1076</v>
      </c>
      <c r="BR573" s="272">
        <v>4068</v>
      </c>
      <c r="BS573" s="272">
        <v>1818000</v>
      </c>
      <c r="BT573" s="272">
        <v>447</v>
      </c>
      <c r="BU573" s="272">
        <v>824</v>
      </c>
      <c r="BV573" s="272">
        <v>3259</v>
      </c>
      <c r="BW573" s="272">
        <v>3475337</v>
      </c>
      <c r="BX573" s="272">
        <v>1066</v>
      </c>
      <c r="BY573" s="272">
        <v>1988</v>
      </c>
      <c r="BZ573" s="272">
        <v>983</v>
      </c>
      <c r="CA573" s="272">
        <v>1003828</v>
      </c>
      <c r="CB573" s="272">
        <v>1021</v>
      </c>
      <c r="CC573" s="272">
        <v>2149</v>
      </c>
      <c r="CD573" s="272">
        <v>29473</v>
      </c>
      <c r="CE573" s="272">
        <v>32048658</v>
      </c>
      <c r="CF573" s="272">
        <v>1087</v>
      </c>
      <c r="CG573" s="272">
        <v>2052</v>
      </c>
      <c r="CH573" s="272">
        <v>1414</v>
      </c>
      <c r="CI573" s="272">
        <v>9357897</v>
      </c>
      <c r="CJ573" s="272">
        <v>6618</v>
      </c>
      <c r="CK573" s="272">
        <v>14028</v>
      </c>
      <c r="CL573" s="272">
        <v>622</v>
      </c>
      <c r="CM573" s="272">
        <v>4249927</v>
      </c>
      <c r="CN573" s="272">
        <v>6833</v>
      </c>
      <c r="CO573" s="272">
        <v>15118</v>
      </c>
      <c r="CP573" s="272">
        <v>1040</v>
      </c>
      <c r="CQ573" s="272">
        <v>9517867</v>
      </c>
      <c r="CR573" s="272">
        <v>9152</v>
      </c>
      <c r="CS573" s="272">
        <v>20660</v>
      </c>
      <c r="CT573" s="272">
        <v>145</v>
      </c>
      <c r="CU573" s="272">
        <v>1335830</v>
      </c>
      <c r="CV573" s="272">
        <v>9213</v>
      </c>
      <c r="CW573" s="272">
        <v>19827</v>
      </c>
      <c r="CX573" s="272">
        <v>457</v>
      </c>
      <c r="CY573" s="272">
        <v>128768</v>
      </c>
      <c r="CZ573" s="272">
        <v>282</v>
      </c>
      <c r="DA573" s="272">
        <v>484</v>
      </c>
      <c r="DB573" s="272">
        <v>2892</v>
      </c>
      <c r="DC573" s="272">
        <v>128476</v>
      </c>
      <c r="DD573" s="272">
        <v>44</v>
      </c>
      <c r="DE573" s="272">
        <v>55</v>
      </c>
      <c r="DF573" s="272">
        <v>122</v>
      </c>
      <c r="DG573" s="272">
        <v>126429</v>
      </c>
      <c r="DH573" s="272">
        <v>1036</v>
      </c>
      <c r="DI573" s="272">
        <v>2015</v>
      </c>
      <c r="DJ573" s="272">
        <v>119</v>
      </c>
      <c r="DK573" s="272">
        <v>2</v>
      </c>
      <c r="DL573" s="250"/>
      <c r="DM573" s="250"/>
      <c r="DN573" s="250"/>
      <c r="DO573" s="250"/>
      <c r="DP573" s="250"/>
      <c r="DQ573" s="250"/>
      <c r="DR573" s="250"/>
      <c r="DS573" s="250"/>
      <c r="DT573" s="250"/>
      <c r="DU573" s="250"/>
      <c r="DV573" s="250"/>
      <c r="DW573" s="250"/>
      <c r="DX573" s="250"/>
      <c r="DY573" s="250"/>
      <c r="DZ573" s="250"/>
      <c r="EA573" s="250"/>
      <c r="EB573" s="95"/>
      <c r="EC573" s="75">
        <f t="shared" si="1121"/>
        <v>1</v>
      </c>
      <c r="ED573" s="74">
        <f t="shared" si="1122"/>
        <v>2020</v>
      </c>
      <c r="EE573" s="165">
        <f t="shared" si="1123"/>
        <v>43831</v>
      </c>
      <c r="EF573" s="157">
        <f t="shared" si="1124"/>
        <v>31</v>
      </c>
      <c r="EG573" s="156"/>
      <c r="EH573" s="166">
        <f>IFERROR(HLOOKUP(EH$1,$H$5:$FY$1802,MATCH($A573,$A$5:$A$1802,0),0)*HLOOKUP(EH$2,$H$5:$FY$1802,MATCH($A573,$A$5:$A$1802,0),0),$H$2)</f>
        <v>65125</v>
      </c>
      <c r="EI573" s="166">
        <f>IFERROR(HLOOKUP(EI$1,$H$5:$FY$1802,MATCH($A573,$A$5:$A$1802,0),0)*HLOOKUP(EI$2,$H$5:$FY$1802,MATCH($A573,$A$5:$A$1802,0),0),$H$2)</f>
        <v>65125</v>
      </c>
      <c r="EJ573" s="166">
        <f>IFERROR(HLOOKUP(EJ$1,$H$5:$FY$1802,MATCH($A573,$A$5:$A$1802,0),0)*HLOOKUP(EJ$2,$H$5:$FY$1802,MATCH($A573,$A$5:$A$1802,0),0),$H$2)</f>
        <v>65125</v>
      </c>
      <c r="EK573" s="166">
        <f>IFERROR(HLOOKUP(EK$1,$H$5:$FY$1802,MATCH($A573,$A$5:$A$1802,0),0)*HLOOKUP(EK$2,$H$5:$FY$1802,MATCH($A573,$A$5:$A$1802,0),0),$H$2)</f>
        <v>1107125</v>
      </c>
      <c r="EL573" s="166">
        <f>IFERROR(HLOOKUP(EL$1,$H$5:$FY$1802,MATCH($A573,$A$5:$A$1802,0),0)*HLOOKUP(EL$2,$H$5:$FY$1802,MATCH($A573,$A$5:$A$1802,0),0),$H$2)</f>
        <v>3636226</v>
      </c>
      <c r="EM573" s="166">
        <f>IFERROR(HLOOKUP(EM$1,$H$5:$FY$1802,MATCH($A573,$A$5:$A$1802,0),0)*HLOOKUP(EM$2,$H$5:$FY$1802,MATCH($A573,$A$5:$A$1802,0),0),$H$2)</f>
        <v>2948424</v>
      </c>
      <c r="EN573" s="166">
        <f>IFERROR(HLOOKUP(EN$1,$H$5:$FY$1802,MATCH($A573,$A$5:$A$1802,0),0)*HLOOKUP(EN$2,$H$5:$FY$1802,MATCH($A573,$A$5:$A$1802,0),0),$H$2)</f>
        <v>69014605</v>
      </c>
      <c r="EO573" s="166">
        <f>IFERROR(HLOOKUP(EO$1,$H$5:$FY$1802,MATCH($A573,$A$5:$A$1802,0),0)*HLOOKUP(EO$2,$H$5:$FY$1802,MATCH($A573,$A$5:$A$1802,0),0),$H$2)</f>
        <v>207274704</v>
      </c>
      <c r="EP573" s="166">
        <f>IFERROR(HLOOKUP(EP$1,$H$5:$FY$1802,MATCH($A573,$A$5:$A$1802,0),0)*HLOOKUP(EP$2,$H$5:$FY$1802,MATCH($A573,$A$5:$A$1802,0),0),$H$2)</f>
        <v>6219102</v>
      </c>
      <c r="EQ573" s="166">
        <f>IFERROR(HLOOKUP(EQ$1,$H$5:$FY$1802,MATCH($A573,$A$5:$A$1802,0),0)*HLOOKUP(EQ$2,$H$5:$FY$1802,MATCH($A573,$A$5:$A$1802,0),0),$H$2)</f>
        <v>181195</v>
      </c>
      <c r="ER573" s="166">
        <f>IFERROR(HLOOKUP(ER$1,$H$5:$FY$1802,MATCH($A573,$A$5:$A$1802,0),0)*HLOOKUP(ER$2,$H$5:$FY$1802,MATCH($A573,$A$5:$A$1802,0),0),$H$2)</f>
        <v>106524</v>
      </c>
      <c r="ES573" s="166">
        <f>IFERROR(HLOOKUP(ES$1,$H$5:$FY$1802,MATCH($A573,$A$5:$A$1802,0),0)*HLOOKUP(ES$2,$H$5:$FY$1802,MATCH($A573,$A$5:$A$1802,0),0),$H$2)</f>
        <v>3352032</v>
      </c>
      <c r="ET573" s="166">
        <f>IFERROR(HLOOKUP(ET$1,$H$5:$FY$1802,MATCH($A573,$A$5:$A$1802,0),0)*HLOOKUP(ET$2,$H$5:$FY$1802,MATCH($A573,$A$5:$A$1802,0),0),$H$2)</f>
        <v>6478892</v>
      </c>
      <c r="EU573" s="166">
        <f>IFERROR(HLOOKUP(EU$1,$H$5:$FY$1802,MATCH($A573,$A$5:$A$1802,0),0)*HLOOKUP(EU$2,$H$5:$FY$1802,MATCH($A573,$A$5:$A$1802,0),0),$H$2)</f>
        <v>2112467</v>
      </c>
      <c r="EV573" s="166">
        <f>IFERROR(HLOOKUP(EV$1,$H$5:$FY$1802,MATCH($A573,$A$5:$A$1802,0),0)*HLOOKUP(EV$2,$H$5:$FY$1802,MATCH($A573,$A$5:$A$1802,0),0),$H$2)</f>
        <v>60478596</v>
      </c>
      <c r="EW573" s="166">
        <f>IFERROR(HLOOKUP(EW$1,$H$5:$FY$1802,MATCH($A573,$A$5:$A$1802,0),0)*HLOOKUP(EW$2,$H$5:$FY$1802,MATCH($A573,$A$5:$A$1802,0),0),$H$2)</f>
        <v>19835592</v>
      </c>
      <c r="EX573" s="166">
        <f>IFERROR(HLOOKUP(EX$1,$H$5:$FY$1802,MATCH($A573,$A$5:$A$1802,0),0)*HLOOKUP(EX$2,$H$5:$FY$1802,MATCH($A573,$A$5:$A$1802,0),0),$H$2)</f>
        <v>9403396</v>
      </c>
      <c r="EY573" s="166">
        <f>IFERROR(HLOOKUP(EY$1,$H$5:$FY$1802,MATCH($A573,$A$5:$A$1802,0),0)*HLOOKUP(EY$2,$H$5:$FY$1802,MATCH($A573,$A$5:$A$1802,0),0),$H$2)</f>
        <v>21486400</v>
      </c>
      <c r="EZ573" s="166">
        <f>IFERROR(HLOOKUP(EZ$1,$H$5:$FY$1802,MATCH($A573,$A$5:$A$1802,0),0)*HLOOKUP(EZ$2,$H$5:$FY$1802,MATCH($A573,$A$5:$A$1802,0),0),$H$2)</f>
        <v>2874915</v>
      </c>
      <c r="FA573" s="166">
        <f>IFERROR(HLOOKUP(FA$1,$H$5:$FY$1802,MATCH($A573,$A$5:$A$1802,0),0)*HLOOKUP(FA$2,$H$5:$FY$1802,MATCH($A573,$A$5:$A$1802,0),0),$H$2)</f>
        <v>245830</v>
      </c>
      <c r="FB573" s="166">
        <f>IFERROR(HLOOKUP(FB$1,$H$5:$FY$1802,MATCH($A573,$A$5:$A$1802,0),0)*HLOOKUP(FB$2,$H$5:$FY$1802,MATCH($A573,$A$5:$A$1802,0),0),$H$2)</f>
        <v>221188</v>
      </c>
      <c r="FC573" s="166">
        <f>IFERROR(HLOOKUP(FC$1,$H$5:$FY$1802,MATCH($A573,$A$5:$A$1802,0),0)*HLOOKUP(FC$2,$H$5:$FY$1802,MATCH($A573,$A$5:$A$1802,0),0),$H$2)</f>
        <v>159060</v>
      </c>
      <c r="FD573" s="166">
        <f>IFERROR(HLOOKUP(FD$1,$H$5:$FY$1802,MATCH($A573,$A$5:$A$1802,0),0)*HLOOKUP(FD$2,$H$5:$FY$1802,MATCH($A573,$A$5:$A$1802,0),0),$H$2)</f>
        <v>0</v>
      </c>
      <c r="FE573" s="166">
        <f>IFERROR(HLOOKUP(FE$1,$H$5:$FY$1802,MATCH($A573,$A$5:$A$1802,0),0)*HLOOKUP(FE$2,$H$5:$FY$1802,MATCH($A573,$A$5:$A$1802,0),0),$H$2)</f>
        <v>0</v>
      </c>
      <c r="FF573" s="166">
        <f>IFERROR(HLOOKUP(FF$1,$H$5:$FY$1802,MATCH($A573,$A$5:$A$1802,0),0)*HLOOKUP(FF$2,$H$5:$FY$1802,MATCH($A573,$A$5:$A$1802,0),0),$H$2)</f>
        <v>0</v>
      </c>
      <c r="FG573" s="166">
        <f>IFERROR(HLOOKUP(FG$1,$H$5:$FY$1802,MATCH($A573,$A$5:$A$1802,0),0)*HLOOKUP(FG$2,$H$5:$FY$1802,MATCH($A573,$A$5:$A$1802,0),0),$H$2)</f>
        <v>0</v>
      </c>
      <c r="FH573" s="152"/>
      <c r="FI573" s="405">
        <f t="shared" si="1125"/>
        <v>2.0913705583756346</v>
      </c>
      <c r="FJ573" s="405">
        <f t="shared" si="1125"/>
        <v>1.5604522381172128</v>
      </c>
      <c r="FK573" s="405">
        <f t="shared" si="1126"/>
        <v>2.0528526426321316</v>
      </c>
      <c r="FL573" s="405">
        <f t="shared" si="1127"/>
        <v>1.5565278263913196</v>
      </c>
      <c r="FM573" s="405">
        <f t="shared" si="1128"/>
        <v>1.3370013347174847</v>
      </c>
      <c r="FN573" s="405">
        <f t="shared" si="1129"/>
        <v>1.0609224380839388</v>
      </c>
      <c r="FO573" s="405">
        <f t="shared" si="1130"/>
        <v>1.7502089787087574</v>
      </c>
      <c r="FP573" s="405">
        <f t="shared" si="1131"/>
        <v>1.0466637163790136</v>
      </c>
      <c r="FQ573" s="405">
        <f t="shared" si="1132"/>
        <v>1.7382413087934561</v>
      </c>
      <c r="FR573" s="405">
        <f t="shared" si="1133"/>
        <v>1.0347648261758691</v>
      </c>
      <c r="FS573" s="65"/>
    </row>
    <row r="574" spans="1:175" ht="10.35" customHeight="1" x14ac:dyDescent="0.2">
      <c r="A574" s="74" t="str">
        <f t="shared" si="1120"/>
        <v>2019-20JANUARYRYF</v>
      </c>
      <c r="B574" s="163" t="str">
        <f t="shared" si="1119"/>
        <v>2019-20</v>
      </c>
      <c r="C574" s="26" t="s">
        <v>836</v>
      </c>
      <c r="D574" s="163" t="str">
        <f>INDEX($FV$16:$FW$26,MATCH($F574,$FV$16:$FV$26,0),2)</f>
        <v>Y58</v>
      </c>
      <c r="E574" s="163" t="str">
        <f>VLOOKUP($D574,$FW$8:$FX$14,2,0)</f>
        <v>South West</v>
      </c>
      <c r="F574" s="271" t="s">
        <v>865</v>
      </c>
      <c r="G574" s="271" t="s">
        <v>879</v>
      </c>
      <c r="H574" s="272">
        <v>107254</v>
      </c>
      <c r="I574" s="272">
        <v>81644</v>
      </c>
      <c r="J574" s="272">
        <v>351387</v>
      </c>
      <c r="K574" s="272">
        <v>4</v>
      </c>
      <c r="L574" s="272">
        <v>2</v>
      </c>
      <c r="M574" s="272">
        <v>3</v>
      </c>
      <c r="N574" s="272">
        <v>11</v>
      </c>
      <c r="O574" s="272">
        <v>56</v>
      </c>
      <c r="P574" s="272">
        <v>0</v>
      </c>
      <c r="Q574" s="272">
        <v>217</v>
      </c>
      <c r="R574" s="272">
        <v>64</v>
      </c>
      <c r="S574" s="272">
        <v>6071</v>
      </c>
      <c r="T574" s="272">
        <v>77259</v>
      </c>
      <c r="U574" s="272">
        <v>5249</v>
      </c>
      <c r="V574" s="272">
        <v>3290</v>
      </c>
      <c r="W574" s="272">
        <v>42101</v>
      </c>
      <c r="X574" s="272">
        <v>15236</v>
      </c>
      <c r="Y574" s="272">
        <v>720</v>
      </c>
      <c r="Z574" s="272">
        <v>2159817</v>
      </c>
      <c r="AA574" s="272">
        <v>411</v>
      </c>
      <c r="AB574" s="272">
        <v>745</v>
      </c>
      <c r="AC574" s="272">
        <v>1916612</v>
      </c>
      <c r="AD574" s="272">
        <v>583</v>
      </c>
      <c r="AE574" s="272">
        <v>1077</v>
      </c>
      <c r="AF574" s="272">
        <v>65500356</v>
      </c>
      <c r="AG574" s="272">
        <v>1556</v>
      </c>
      <c r="AH574" s="272">
        <v>3222</v>
      </c>
      <c r="AI574" s="272">
        <v>56992329</v>
      </c>
      <c r="AJ574" s="272">
        <v>3741</v>
      </c>
      <c r="AK574" s="272">
        <v>8779</v>
      </c>
      <c r="AL574" s="272">
        <v>3774298</v>
      </c>
      <c r="AM574" s="272">
        <v>5242</v>
      </c>
      <c r="AN574" s="272">
        <v>12629</v>
      </c>
      <c r="AO574" s="272">
        <v>4132</v>
      </c>
      <c r="AP574" s="272">
        <v>271</v>
      </c>
      <c r="AQ574" s="272">
        <v>1019</v>
      </c>
      <c r="AR574" s="272">
        <v>2579</v>
      </c>
      <c r="AS574" s="272">
        <v>504</v>
      </c>
      <c r="AT574" s="272">
        <v>2338</v>
      </c>
      <c r="AU574" s="272">
        <v>7</v>
      </c>
      <c r="AV574" s="272">
        <v>41317</v>
      </c>
      <c r="AW574" s="272">
        <v>3678</v>
      </c>
      <c r="AX574" s="272">
        <v>28132</v>
      </c>
      <c r="AY574" s="272">
        <v>73127</v>
      </c>
      <c r="AZ574" s="272">
        <v>11604</v>
      </c>
      <c r="BA574" s="272">
        <v>8881</v>
      </c>
      <c r="BB574" s="272">
        <v>7228</v>
      </c>
      <c r="BC574" s="272">
        <v>5573</v>
      </c>
      <c r="BD574" s="272">
        <v>56091</v>
      </c>
      <c r="BE574" s="272">
        <v>47219</v>
      </c>
      <c r="BF574" s="272">
        <v>22277</v>
      </c>
      <c r="BG574" s="272">
        <v>16470</v>
      </c>
      <c r="BH574" s="272">
        <v>1034</v>
      </c>
      <c r="BI574" s="272">
        <v>775</v>
      </c>
      <c r="BJ574" s="272">
        <v>41</v>
      </c>
      <c r="BK574" s="272">
        <v>27329</v>
      </c>
      <c r="BL574" s="272">
        <v>667</v>
      </c>
      <c r="BM574" s="272">
        <v>1131</v>
      </c>
      <c r="BN574" s="272">
        <v>60</v>
      </c>
      <c r="BO574" s="272">
        <v>30066</v>
      </c>
      <c r="BP574" s="272">
        <v>501</v>
      </c>
      <c r="BQ574" s="272">
        <v>1209</v>
      </c>
      <c r="BR574" s="272">
        <v>5148</v>
      </c>
      <c r="BS574" s="272">
        <v>2102422</v>
      </c>
      <c r="BT574" s="272">
        <v>408</v>
      </c>
      <c r="BU574" s="272">
        <v>738</v>
      </c>
      <c r="BV574" s="272">
        <v>2716</v>
      </c>
      <c r="BW574" s="272">
        <v>4466171</v>
      </c>
      <c r="BX574" s="272">
        <v>1644</v>
      </c>
      <c r="BY574" s="272">
        <v>3264</v>
      </c>
      <c r="BZ574" s="272">
        <v>960</v>
      </c>
      <c r="CA574" s="272">
        <v>1443056</v>
      </c>
      <c r="CB574" s="272">
        <v>1503</v>
      </c>
      <c r="CC574" s="272">
        <v>3106</v>
      </c>
      <c r="CD574" s="272">
        <v>38425</v>
      </c>
      <c r="CE574" s="272">
        <v>59591129</v>
      </c>
      <c r="CF574" s="272">
        <v>1551</v>
      </c>
      <c r="CG574" s="272">
        <v>3219</v>
      </c>
      <c r="CH574" s="272">
        <v>2181</v>
      </c>
      <c r="CI574" s="272">
        <v>8861330</v>
      </c>
      <c r="CJ574" s="272">
        <v>4063</v>
      </c>
      <c r="CK574" s="272">
        <v>8510</v>
      </c>
      <c r="CL574" s="272">
        <v>395</v>
      </c>
      <c r="CM574" s="272">
        <v>1265607</v>
      </c>
      <c r="CN574" s="272">
        <v>3204</v>
      </c>
      <c r="CO574" s="272">
        <v>7731</v>
      </c>
      <c r="CP574" s="272">
        <v>1143</v>
      </c>
      <c r="CQ574" s="272">
        <v>7982434</v>
      </c>
      <c r="CR574" s="272">
        <v>6984</v>
      </c>
      <c r="CS574" s="272">
        <v>15626</v>
      </c>
      <c r="CT574" s="272">
        <v>56</v>
      </c>
      <c r="CU574" s="272">
        <v>266816</v>
      </c>
      <c r="CV574" s="272">
        <v>4765</v>
      </c>
      <c r="CW574" s="272">
        <v>13309</v>
      </c>
      <c r="CX574" s="272">
        <v>489</v>
      </c>
      <c r="CY574" s="272">
        <v>176097</v>
      </c>
      <c r="CZ574" s="272">
        <v>360</v>
      </c>
      <c r="DA574" s="272">
        <v>613</v>
      </c>
      <c r="DB574" s="272">
        <v>2927</v>
      </c>
      <c r="DC574" s="272">
        <v>97645</v>
      </c>
      <c r="DD574" s="272">
        <v>33</v>
      </c>
      <c r="DE574" s="272">
        <v>56</v>
      </c>
      <c r="DF574" s="272">
        <v>165</v>
      </c>
      <c r="DG574" s="272">
        <v>255064</v>
      </c>
      <c r="DH574" s="272">
        <v>1546</v>
      </c>
      <c r="DI574" s="272">
        <v>3354</v>
      </c>
      <c r="DJ574" s="272">
        <v>153</v>
      </c>
      <c r="DK574" s="272">
        <v>34</v>
      </c>
      <c r="DL574" s="250"/>
      <c r="DM574" s="250"/>
      <c r="DN574" s="250"/>
      <c r="DO574" s="250"/>
      <c r="DP574" s="250"/>
      <c r="DQ574" s="250"/>
      <c r="DR574" s="250"/>
      <c r="DS574" s="250"/>
      <c r="DT574" s="250"/>
      <c r="DU574" s="250"/>
      <c r="DV574" s="250"/>
      <c r="DW574" s="250"/>
      <c r="DX574" s="250"/>
      <c r="DY574" s="250"/>
      <c r="DZ574" s="250"/>
      <c r="EA574" s="250"/>
      <c r="EB574" s="155"/>
      <c r="EC574" s="75">
        <f t="shared" si="1121"/>
        <v>1</v>
      </c>
      <c r="ED574" s="74">
        <f t="shared" si="1122"/>
        <v>2020</v>
      </c>
      <c r="EE574" s="165">
        <f t="shared" si="1123"/>
        <v>43831</v>
      </c>
      <c r="EF574" s="157">
        <f t="shared" si="1124"/>
        <v>31</v>
      </c>
      <c r="EG574" s="156"/>
      <c r="EH574" s="166">
        <f>IFERROR(HLOOKUP(EH$1,$H$5:$FY$1802,MATCH($A574,$A$5:$A$1802,0),0)*HLOOKUP(EH$2,$H$5:$FY$1802,MATCH($A574,$A$5:$A$1802,0),0),$H$2)</f>
        <v>163288</v>
      </c>
      <c r="EI574" s="166">
        <f>IFERROR(HLOOKUP(EI$1,$H$5:$FY$1802,MATCH($A574,$A$5:$A$1802,0),0)*HLOOKUP(EI$2,$H$5:$FY$1802,MATCH($A574,$A$5:$A$1802,0),0),$H$2)</f>
        <v>244932</v>
      </c>
      <c r="EJ574" s="166">
        <f>IFERROR(HLOOKUP(EJ$1,$H$5:$FY$1802,MATCH($A574,$A$5:$A$1802,0),0)*HLOOKUP(EJ$2,$H$5:$FY$1802,MATCH($A574,$A$5:$A$1802,0),0),$H$2)</f>
        <v>898084</v>
      </c>
      <c r="EK574" s="166">
        <f>IFERROR(HLOOKUP(EK$1,$H$5:$FY$1802,MATCH($A574,$A$5:$A$1802,0),0)*HLOOKUP(EK$2,$H$5:$FY$1802,MATCH($A574,$A$5:$A$1802,0),0),$H$2)</f>
        <v>4572064</v>
      </c>
      <c r="EL574" s="166">
        <f>IFERROR(HLOOKUP(EL$1,$H$5:$FY$1802,MATCH($A574,$A$5:$A$1802,0),0)*HLOOKUP(EL$2,$H$5:$FY$1802,MATCH($A574,$A$5:$A$1802,0),0),$H$2)</f>
        <v>3910505</v>
      </c>
      <c r="EM574" s="166">
        <f>IFERROR(HLOOKUP(EM$1,$H$5:$FY$1802,MATCH($A574,$A$5:$A$1802,0),0)*HLOOKUP(EM$2,$H$5:$FY$1802,MATCH($A574,$A$5:$A$1802,0),0),$H$2)</f>
        <v>3543330</v>
      </c>
      <c r="EN574" s="166">
        <f>IFERROR(HLOOKUP(EN$1,$H$5:$FY$1802,MATCH($A574,$A$5:$A$1802,0),0)*HLOOKUP(EN$2,$H$5:$FY$1802,MATCH($A574,$A$5:$A$1802,0),0),$H$2)</f>
        <v>135649422</v>
      </c>
      <c r="EO574" s="166">
        <f>IFERROR(HLOOKUP(EO$1,$H$5:$FY$1802,MATCH($A574,$A$5:$A$1802,0),0)*HLOOKUP(EO$2,$H$5:$FY$1802,MATCH($A574,$A$5:$A$1802,0),0),$H$2)</f>
        <v>133756844</v>
      </c>
      <c r="EP574" s="166">
        <f>IFERROR(HLOOKUP(EP$1,$H$5:$FY$1802,MATCH($A574,$A$5:$A$1802,0),0)*HLOOKUP(EP$2,$H$5:$FY$1802,MATCH($A574,$A$5:$A$1802,0),0),$H$2)</f>
        <v>9092880</v>
      </c>
      <c r="EQ574" s="166">
        <f>IFERROR(HLOOKUP(EQ$1,$H$5:$FY$1802,MATCH($A574,$A$5:$A$1802,0),0)*HLOOKUP(EQ$2,$H$5:$FY$1802,MATCH($A574,$A$5:$A$1802,0),0),$H$2)</f>
        <v>46371</v>
      </c>
      <c r="ER574" s="166">
        <f>IFERROR(HLOOKUP(ER$1,$H$5:$FY$1802,MATCH($A574,$A$5:$A$1802,0),0)*HLOOKUP(ER$2,$H$5:$FY$1802,MATCH($A574,$A$5:$A$1802,0),0),$H$2)</f>
        <v>72540</v>
      </c>
      <c r="ES574" s="166">
        <f>IFERROR(HLOOKUP(ES$1,$H$5:$FY$1802,MATCH($A574,$A$5:$A$1802,0),0)*HLOOKUP(ES$2,$H$5:$FY$1802,MATCH($A574,$A$5:$A$1802,0),0),$H$2)</f>
        <v>3799224</v>
      </c>
      <c r="ET574" s="166">
        <f>IFERROR(HLOOKUP(ET$1,$H$5:$FY$1802,MATCH($A574,$A$5:$A$1802,0),0)*HLOOKUP(ET$2,$H$5:$FY$1802,MATCH($A574,$A$5:$A$1802,0),0),$H$2)</f>
        <v>8865024</v>
      </c>
      <c r="EU574" s="166">
        <f>IFERROR(HLOOKUP(EU$1,$H$5:$FY$1802,MATCH($A574,$A$5:$A$1802,0),0)*HLOOKUP(EU$2,$H$5:$FY$1802,MATCH($A574,$A$5:$A$1802,0),0),$H$2)</f>
        <v>2981760</v>
      </c>
      <c r="EV574" s="166">
        <f>IFERROR(HLOOKUP(EV$1,$H$5:$FY$1802,MATCH($A574,$A$5:$A$1802,0),0)*HLOOKUP(EV$2,$H$5:$FY$1802,MATCH($A574,$A$5:$A$1802,0),0),$H$2)</f>
        <v>123690075</v>
      </c>
      <c r="EW574" s="166">
        <f>IFERROR(HLOOKUP(EW$1,$H$5:$FY$1802,MATCH($A574,$A$5:$A$1802,0),0)*HLOOKUP(EW$2,$H$5:$FY$1802,MATCH($A574,$A$5:$A$1802,0),0),$H$2)</f>
        <v>18560310</v>
      </c>
      <c r="EX574" s="166">
        <f>IFERROR(HLOOKUP(EX$1,$H$5:$FY$1802,MATCH($A574,$A$5:$A$1802,0),0)*HLOOKUP(EX$2,$H$5:$FY$1802,MATCH($A574,$A$5:$A$1802,0),0),$H$2)</f>
        <v>3053745</v>
      </c>
      <c r="EY574" s="166">
        <f>IFERROR(HLOOKUP(EY$1,$H$5:$FY$1802,MATCH($A574,$A$5:$A$1802,0),0)*HLOOKUP(EY$2,$H$5:$FY$1802,MATCH($A574,$A$5:$A$1802,0),0),$H$2)</f>
        <v>17860518</v>
      </c>
      <c r="EZ574" s="166">
        <f>IFERROR(HLOOKUP(EZ$1,$H$5:$FY$1802,MATCH($A574,$A$5:$A$1802,0),0)*HLOOKUP(EZ$2,$H$5:$FY$1802,MATCH($A574,$A$5:$A$1802,0),0),$H$2)</f>
        <v>745304</v>
      </c>
      <c r="FA574" s="166">
        <f>IFERROR(HLOOKUP(FA$1,$H$5:$FY$1802,MATCH($A574,$A$5:$A$1802,0),0)*HLOOKUP(FA$2,$H$5:$FY$1802,MATCH($A574,$A$5:$A$1802,0),0),$H$2)</f>
        <v>553410</v>
      </c>
      <c r="FB574" s="166">
        <f>IFERROR(HLOOKUP(FB$1,$H$5:$FY$1802,MATCH($A574,$A$5:$A$1802,0),0)*HLOOKUP(FB$2,$H$5:$FY$1802,MATCH($A574,$A$5:$A$1802,0),0),$H$2)</f>
        <v>299757</v>
      </c>
      <c r="FC574" s="166">
        <f>IFERROR(HLOOKUP(FC$1,$H$5:$FY$1802,MATCH($A574,$A$5:$A$1802,0),0)*HLOOKUP(FC$2,$H$5:$FY$1802,MATCH($A574,$A$5:$A$1802,0),0),$H$2)</f>
        <v>163912</v>
      </c>
      <c r="FD574" s="166">
        <f>IFERROR(HLOOKUP(FD$1,$H$5:$FY$1802,MATCH($A574,$A$5:$A$1802,0),0)*HLOOKUP(FD$2,$H$5:$FY$1802,MATCH($A574,$A$5:$A$1802,0),0),$H$2)</f>
        <v>0</v>
      </c>
      <c r="FE574" s="166">
        <f>IFERROR(HLOOKUP(FE$1,$H$5:$FY$1802,MATCH($A574,$A$5:$A$1802,0),0)*HLOOKUP(FE$2,$H$5:$FY$1802,MATCH($A574,$A$5:$A$1802,0),0),$H$2)</f>
        <v>0</v>
      </c>
      <c r="FF574" s="166">
        <f>IFERROR(HLOOKUP(FF$1,$H$5:$FY$1802,MATCH($A574,$A$5:$A$1802,0),0)*HLOOKUP(FF$2,$H$5:$FY$1802,MATCH($A574,$A$5:$A$1802,0),0),$H$2)</f>
        <v>0</v>
      </c>
      <c r="FG574" s="166">
        <f>IFERROR(HLOOKUP(FG$1,$H$5:$FY$1802,MATCH($A574,$A$5:$A$1802,0),0)*HLOOKUP(FG$2,$H$5:$FY$1802,MATCH($A574,$A$5:$A$1802,0),0),$H$2)</f>
        <v>0</v>
      </c>
      <c r="FH574" s="152"/>
      <c r="FI574" s="405">
        <f t="shared" si="1125"/>
        <v>2.2107068012954847</v>
      </c>
      <c r="FJ574" s="405">
        <f t="shared" si="1125"/>
        <v>1.6919413221566013</v>
      </c>
      <c r="FK574" s="405">
        <f t="shared" si="1126"/>
        <v>2.1969604863221885</v>
      </c>
      <c r="FL574" s="405">
        <f t="shared" si="1127"/>
        <v>1.6939209726443769</v>
      </c>
      <c r="FM574" s="405">
        <f t="shared" si="1128"/>
        <v>1.3322961449846797</v>
      </c>
      <c r="FN574" s="405">
        <f t="shared" si="1129"/>
        <v>1.1215648084368541</v>
      </c>
      <c r="FO574" s="405">
        <f t="shared" si="1130"/>
        <v>1.462129167760567</v>
      </c>
      <c r="FP574" s="405">
        <f t="shared" si="1131"/>
        <v>1.0809923864531372</v>
      </c>
      <c r="FQ574" s="405">
        <f t="shared" si="1132"/>
        <v>1.4361111111111111</v>
      </c>
      <c r="FR574" s="405">
        <f t="shared" si="1133"/>
        <v>1.0763888888888888</v>
      </c>
      <c r="FS574" s="65"/>
    </row>
    <row r="575" spans="1:175" ht="10.35" customHeight="1" x14ac:dyDescent="0.2">
      <c r="A575" s="74" t="str">
        <f t="shared" si="1120"/>
        <v>2019-20JANUARYRYA</v>
      </c>
      <c r="B575" s="163" t="str">
        <f t="shared" si="1119"/>
        <v>2019-20</v>
      </c>
      <c r="C575" s="26" t="s">
        <v>836</v>
      </c>
      <c r="D575" s="163" t="str">
        <f>INDEX($FV$16:$FW$26,MATCH($F575,$FV$16:$FV$26,0),2)</f>
        <v>Y60</v>
      </c>
      <c r="E575" s="163" t="str">
        <f>VLOOKUP($D575,$FW$8:$FX$14,2,0)</f>
        <v>Midlands</v>
      </c>
      <c r="F575" s="271" t="s">
        <v>867</v>
      </c>
      <c r="G575" s="271" t="s">
        <v>883</v>
      </c>
      <c r="H575" s="272">
        <v>112093</v>
      </c>
      <c r="I575" s="272">
        <v>81677</v>
      </c>
      <c r="J575" s="272">
        <v>210892</v>
      </c>
      <c r="K575" s="272">
        <v>3</v>
      </c>
      <c r="L575" s="272">
        <v>1</v>
      </c>
      <c r="M575" s="272">
        <v>3</v>
      </c>
      <c r="N575" s="272">
        <v>12</v>
      </c>
      <c r="O575" s="272">
        <v>35</v>
      </c>
      <c r="P575" s="272">
        <v>0</v>
      </c>
      <c r="Q575" s="272">
        <v>345</v>
      </c>
      <c r="R575" s="272">
        <v>0</v>
      </c>
      <c r="S575" s="272">
        <v>67</v>
      </c>
      <c r="T575" s="272">
        <v>93572</v>
      </c>
      <c r="U575" s="272">
        <v>5909</v>
      </c>
      <c r="V575" s="272">
        <v>3646</v>
      </c>
      <c r="W575" s="272">
        <v>46335</v>
      </c>
      <c r="X575" s="272">
        <v>30444</v>
      </c>
      <c r="Y575" s="272">
        <v>1539</v>
      </c>
      <c r="Z575" s="272">
        <v>2475927</v>
      </c>
      <c r="AA575" s="272">
        <v>419</v>
      </c>
      <c r="AB575" s="272">
        <v>723</v>
      </c>
      <c r="AC575" s="272">
        <v>1744636</v>
      </c>
      <c r="AD575" s="272">
        <v>479</v>
      </c>
      <c r="AE575" s="272">
        <v>850</v>
      </c>
      <c r="AF575" s="272">
        <v>34716266</v>
      </c>
      <c r="AG575" s="272">
        <v>749</v>
      </c>
      <c r="AH575" s="272">
        <v>1365</v>
      </c>
      <c r="AI575" s="272">
        <v>59878956</v>
      </c>
      <c r="AJ575" s="272">
        <v>1967</v>
      </c>
      <c r="AK575" s="272">
        <v>4304</v>
      </c>
      <c r="AL575" s="272">
        <v>4487476</v>
      </c>
      <c r="AM575" s="272">
        <v>2916</v>
      </c>
      <c r="AN575" s="272">
        <v>6898</v>
      </c>
      <c r="AO575" s="272">
        <v>3070</v>
      </c>
      <c r="AP575" s="272">
        <v>36</v>
      </c>
      <c r="AQ575" s="272">
        <v>21</v>
      </c>
      <c r="AR575" s="272">
        <v>0</v>
      </c>
      <c r="AS575" s="272">
        <v>263</v>
      </c>
      <c r="AT575" s="272">
        <v>2750</v>
      </c>
      <c r="AU575" s="272">
        <v>2566</v>
      </c>
      <c r="AV575" s="272">
        <v>52397</v>
      </c>
      <c r="AW575" s="272">
        <v>6005</v>
      </c>
      <c r="AX575" s="272">
        <v>32100</v>
      </c>
      <c r="AY575" s="272">
        <v>90502</v>
      </c>
      <c r="AZ575" s="272">
        <v>11256</v>
      </c>
      <c r="BA575" s="272">
        <v>8224</v>
      </c>
      <c r="BB575" s="272">
        <v>6776</v>
      </c>
      <c r="BC575" s="272">
        <v>5058</v>
      </c>
      <c r="BD575" s="272">
        <v>58612</v>
      </c>
      <c r="BE575" s="272">
        <v>48544</v>
      </c>
      <c r="BF575" s="272">
        <v>55952</v>
      </c>
      <c r="BG575" s="272">
        <v>31690</v>
      </c>
      <c r="BH575" s="272">
        <v>3989</v>
      </c>
      <c r="BI575" s="272">
        <v>1609</v>
      </c>
      <c r="BJ575" s="272">
        <v>116</v>
      </c>
      <c r="BK575" s="272">
        <v>60092</v>
      </c>
      <c r="BL575" s="272">
        <v>518</v>
      </c>
      <c r="BM575" s="272">
        <v>971</v>
      </c>
      <c r="BN575" s="272">
        <v>71</v>
      </c>
      <c r="BO575" s="272">
        <v>26906</v>
      </c>
      <c r="BP575" s="272">
        <v>379</v>
      </c>
      <c r="BQ575" s="272">
        <v>774</v>
      </c>
      <c r="BR575" s="272">
        <v>5722</v>
      </c>
      <c r="BS575" s="272">
        <v>2388929</v>
      </c>
      <c r="BT575" s="272">
        <v>417</v>
      </c>
      <c r="BU575" s="272">
        <v>721</v>
      </c>
      <c r="BV575" s="272">
        <v>5997</v>
      </c>
      <c r="BW575" s="272">
        <v>4520973</v>
      </c>
      <c r="BX575" s="272">
        <v>754</v>
      </c>
      <c r="BY575" s="272">
        <v>1372</v>
      </c>
      <c r="BZ575" s="272">
        <v>1071</v>
      </c>
      <c r="CA575" s="272">
        <v>781498</v>
      </c>
      <c r="CB575" s="272">
        <v>730</v>
      </c>
      <c r="CC575" s="272">
        <v>1462</v>
      </c>
      <c r="CD575" s="272">
        <v>39267</v>
      </c>
      <c r="CE575" s="272">
        <v>29413795</v>
      </c>
      <c r="CF575" s="272">
        <v>749</v>
      </c>
      <c r="CG575" s="272">
        <v>1360</v>
      </c>
      <c r="CH575" s="272">
        <v>3456</v>
      </c>
      <c r="CI575" s="272">
        <v>11601287</v>
      </c>
      <c r="CJ575" s="272">
        <v>3357</v>
      </c>
      <c r="CK575" s="272">
        <v>7911</v>
      </c>
      <c r="CL575" s="272">
        <v>623</v>
      </c>
      <c r="CM575" s="272">
        <v>1930076</v>
      </c>
      <c r="CN575" s="272">
        <v>3098</v>
      </c>
      <c r="CO575" s="272">
        <v>7386</v>
      </c>
      <c r="CP575" s="272">
        <v>1365</v>
      </c>
      <c r="CQ575" s="272">
        <v>7922980</v>
      </c>
      <c r="CR575" s="272">
        <v>5804</v>
      </c>
      <c r="CS575" s="272">
        <v>13701</v>
      </c>
      <c r="CT575" s="272">
        <v>289</v>
      </c>
      <c r="CU575" s="272">
        <v>1502541</v>
      </c>
      <c r="CV575" s="272">
        <v>5199</v>
      </c>
      <c r="CW575" s="272">
        <v>13275</v>
      </c>
      <c r="CX575" s="272">
        <v>221</v>
      </c>
      <c r="CY575" s="272">
        <v>64106</v>
      </c>
      <c r="CZ575" s="272">
        <v>290</v>
      </c>
      <c r="DA575" s="272">
        <v>533</v>
      </c>
      <c r="DB575" s="272">
        <v>3652</v>
      </c>
      <c r="DC575" s="272">
        <v>90884</v>
      </c>
      <c r="DD575" s="272">
        <v>25</v>
      </c>
      <c r="DE575" s="272">
        <v>48</v>
      </c>
      <c r="DF575" s="272">
        <v>125</v>
      </c>
      <c r="DG575" s="272">
        <v>87956</v>
      </c>
      <c r="DH575" s="272">
        <v>704</v>
      </c>
      <c r="DI575" s="272">
        <v>1310</v>
      </c>
      <c r="DJ575" s="272">
        <v>116</v>
      </c>
      <c r="DK575" s="272">
        <v>475</v>
      </c>
      <c r="DL575" s="250"/>
      <c r="DM575" s="250"/>
      <c r="DN575" s="250"/>
      <c r="DO575" s="250"/>
      <c r="DP575" s="250"/>
      <c r="DQ575" s="250"/>
      <c r="DR575" s="250"/>
      <c r="DS575" s="250"/>
      <c r="DT575" s="250"/>
      <c r="DU575" s="250"/>
      <c r="DV575" s="250"/>
      <c r="DW575" s="250"/>
      <c r="DX575" s="250"/>
      <c r="DY575" s="250"/>
      <c r="DZ575" s="250"/>
      <c r="EA575" s="250"/>
      <c r="EB575" s="155"/>
      <c r="EC575" s="75">
        <f t="shared" si="1121"/>
        <v>1</v>
      </c>
      <c r="ED575" s="74">
        <f t="shared" si="1122"/>
        <v>2020</v>
      </c>
      <c r="EE575" s="165">
        <f t="shared" si="1123"/>
        <v>43831</v>
      </c>
      <c r="EF575" s="157">
        <f t="shared" si="1124"/>
        <v>31</v>
      </c>
      <c r="EG575" s="156"/>
      <c r="EH575" s="166">
        <f>IFERROR(HLOOKUP(EH$1,$H$5:$FY$1802,MATCH($A575,$A$5:$A$1802,0),0)*HLOOKUP(EH$2,$H$5:$FY$1802,MATCH($A575,$A$5:$A$1802,0),0),$H$2)</f>
        <v>81677</v>
      </c>
      <c r="EI575" s="166">
        <f>IFERROR(HLOOKUP(EI$1,$H$5:$FY$1802,MATCH($A575,$A$5:$A$1802,0),0)*HLOOKUP(EI$2,$H$5:$FY$1802,MATCH($A575,$A$5:$A$1802,0),0),$H$2)</f>
        <v>245031</v>
      </c>
      <c r="EJ575" s="166">
        <f>IFERROR(HLOOKUP(EJ$1,$H$5:$FY$1802,MATCH($A575,$A$5:$A$1802,0),0)*HLOOKUP(EJ$2,$H$5:$FY$1802,MATCH($A575,$A$5:$A$1802,0),0),$H$2)</f>
        <v>980124</v>
      </c>
      <c r="EK575" s="166">
        <f>IFERROR(HLOOKUP(EK$1,$H$5:$FY$1802,MATCH($A575,$A$5:$A$1802,0),0)*HLOOKUP(EK$2,$H$5:$FY$1802,MATCH($A575,$A$5:$A$1802,0),0),$H$2)</f>
        <v>2858695</v>
      </c>
      <c r="EL575" s="166">
        <f>IFERROR(HLOOKUP(EL$1,$H$5:$FY$1802,MATCH($A575,$A$5:$A$1802,0),0)*HLOOKUP(EL$2,$H$5:$FY$1802,MATCH($A575,$A$5:$A$1802,0),0),$H$2)</f>
        <v>4272207</v>
      </c>
      <c r="EM575" s="166">
        <f>IFERROR(HLOOKUP(EM$1,$H$5:$FY$1802,MATCH($A575,$A$5:$A$1802,0),0)*HLOOKUP(EM$2,$H$5:$FY$1802,MATCH($A575,$A$5:$A$1802,0),0),$H$2)</f>
        <v>3099100</v>
      </c>
      <c r="EN575" s="166">
        <f>IFERROR(HLOOKUP(EN$1,$H$5:$FY$1802,MATCH($A575,$A$5:$A$1802,0),0)*HLOOKUP(EN$2,$H$5:$FY$1802,MATCH($A575,$A$5:$A$1802,0),0),$H$2)</f>
        <v>63247275</v>
      </c>
      <c r="EO575" s="166">
        <f>IFERROR(HLOOKUP(EO$1,$H$5:$FY$1802,MATCH($A575,$A$5:$A$1802,0),0)*HLOOKUP(EO$2,$H$5:$FY$1802,MATCH($A575,$A$5:$A$1802,0),0),$H$2)</f>
        <v>131030976</v>
      </c>
      <c r="EP575" s="166">
        <f>IFERROR(HLOOKUP(EP$1,$H$5:$FY$1802,MATCH($A575,$A$5:$A$1802,0),0)*HLOOKUP(EP$2,$H$5:$FY$1802,MATCH($A575,$A$5:$A$1802,0),0),$H$2)</f>
        <v>10616022</v>
      </c>
      <c r="EQ575" s="166">
        <f>IFERROR(HLOOKUP(EQ$1,$H$5:$FY$1802,MATCH($A575,$A$5:$A$1802,0),0)*HLOOKUP(EQ$2,$H$5:$FY$1802,MATCH($A575,$A$5:$A$1802,0),0),$H$2)</f>
        <v>112636</v>
      </c>
      <c r="ER575" s="166">
        <f>IFERROR(HLOOKUP(ER$1,$H$5:$FY$1802,MATCH($A575,$A$5:$A$1802,0),0)*HLOOKUP(ER$2,$H$5:$FY$1802,MATCH($A575,$A$5:$A$1802,0),0),$H$2)</f>
        <v>54954</v>
      </c>
      <c r="ES575" s="166">
        <f>IFERROR(HLOOKUP(ES$1,$H$5:$FY$1802,MATCH($A575,$A$5:$A$1802,0),0)*HLOOKUP(ES$2,$H$5:$FY$1802,MATCH($A575,$A$5:$A$1802,0),0),$H$2)</f>
        <v>4125562</v>
      </c>
      <c r="ET575" s="166">
        <f>IFERROR(HLOOKUP(ET$1,$H$5:$FY$1802,MATCH($A575,$A$5:$A$1802,0),0)*HLOOKUP(ET$2,$H$5:$FY$1802,MATCH($A575,$A$5:$A$1802,0),0),$H$2)</f>
        <v>8227884</v>
      </c>
      <c r="EU575" s="166">
        <f>IFERROR(HLOOKUP(EU$1,$H$5:$FY$1802,MATCH($A575,$A$5:$A$1802,0),0)*HLOOKUP(EU$2,$H$5:$FY$1802,MATCH($A575,$A$5:$A$1802,0),0),$H$2)</f>
        <v>1565802</v>
      </c>
      <c r="EV575" s="166">
        <f>IFERROR(HLOOKUP(EV$1,$H$5:$FY$1802,MATCH($A575,$A$5:$A$1802,0),0)*HLOOKUP(EV$2,$H$5:$FY$1802,MATCH($A575,$A$5:$A$1802,0),0),$H$2)</f>
        <v>53403120</v>
      </c>
      <c r="EW575" s="166">
        <f>IFERROR(HLOOKUP(EW$1,$H$5:$FY$1802,MATCH($A575,$A$5:$A$1802,0),0)*HLOOKUP(EW$2,$H$5:$FY$1802,MATCH($A575,$A$5:$A$1802,0),0),$H$2)</f>
        <v>27340416</v>
      </c>
      <c r="EX575" s="166">
        <f>IFERROR(HLOOKUP(EX$1,$H$5:$FY$1802,MATCH($A575,$A$5:$A$1802,0),0)*HLOOKUP(EX$2,$H$5:$FY$1802,MATCH($A575,$A$5:$A$1802,0),0),$H$2)</f>
        <v>4601478</v>
      </c>
      <c r="EY575" s="166">
        <f>IFERROR(HLOOKUP(EY$1,$H$5:$FY$1802,MATCH($A575,$A$5:$A$1802,0),0)*HLOOKUP(EY$2,$H$5:$FY$1802,MATCH($A575,$A$5:$A$1802,0),0),$H$2)</f>
        <v>18701865</v>
      </c>
      <c r="EZ575" s="166">
        <f>IFERROR(HLOOKUP(EZ$1,$H$5:$FY$1802,MATCH($A575,$A$5:$A$1802,0),0)*HLOOKUP(EZ$2,$H$5:$FY$1802,MATCH($A575,$A$5:$A$1802,0),0),$H$2)</f>
        <v>3836475</v>
      </c>
      <c r="FA575" s="166">
        <f>IFERROR(HLOOKUP(FA$1,$H$5:$FY$1802,MATCH($A575,$A$5:$A$1802,0),0)*HLOOKUP(FA$2,$H$5:$FY$1802,MATCH($A575,$A$5:$A$1802,0),0),$H$2)</f>
        <v>163750</v>
      </c>
      <c r="FB575" s="166">
        <f>IFERROR(HLOOKUP(FB$1,$H$5:$FY$1802,MATCH($A575,$A$5:$A$1802,0),0)*HLOOKUP(FB$2,$H$5:$FY$1802,MATCH($A575,$A$5:$A$1802,0),0),$H$2)</f>
        <v>117793</v>
      </c>
      <c r="FC575" s="166">
        <f>IFERROR(HLOOKUP(FC$1,$H$5:$FY$1802,MATCH($A575,$A$5:$A$1802,0),0)*HLOOKUP(FC$2,$H$5:$FY$1802,MATCH($A575,$A$5:$A$1802,0),0),$H$2)</f>
        <v>175296</v>
      </c>
      <c r="FD575" s="166">
        <f>IFERROR(HLOOKUP(FD$1,$H$5:$FY$1802,MATCH($A575,$A$5:$A$1802,0),0)*HLOOKUP(FD$2,$H$5:$FY$1802,MATCH($A575,$A$5:$A$1802,0),0),$H$2)</f>
        <v>0</v>
      </c>
      <c r="FE575" s="166">
        <f>IFERROR(HLOOKUP(FE$1,$H$5:$FY$1802,MATCH($A575,$A$5:$A$1802,0),0)*HLOOKUP(FE$2,$H$5:$FY$1802,MATCH($A575,$A$5:$A$1802,0),0),$H$2)</f>
        <v>0</v>
      </c>
      <c r="FF575" s="166">
        <f>IFERROR(HLOOKUP(FF$1,$H$5:$FY$1802,MATCH($A575,$A$5:$A$1802,0),0)*HLOOKUP(FF$2,$H$5:$FY$1802,MATCH($A575,$A$5:$A$1802,0),0),$H$2)</f>
        <v>0</v>
      </c>
      <c r="FG575" s="166">
        <f>IFERROR(HLOOKUP(FG$1,$H$5:$FY$1802,MATCH($A575,$A$5:$A$1802,0),0)*HLOOKUP(FG$2,$H$5:$FY$1802,MATCH($A575,$A$5:$A$1802,0),0),$H$2)</f>
        <v>0</v>
      </c>
      <c r="FH575" s="152"/>
      <c r="FI575" s="405">
        <f t="shared" si="1125"/>
        <v>1.9048908444745303</v>
      </c>
      <c r="FJ575" s="405">
        <f t="shared" si="1125"/>
        <v>1.3917752580808935</v>
      </c>
      <c r="FK575" s="405">
        <f t="shared" si="1126"/>
        <v>1.8584750411409765</v>
      </c>
      <c r="FL575" s="405">
        <f t="shared" si="1127"/>
        <v>1.3872737246297313</v>
      </c>
      <c r="FM575" s="405">
        <f t="shared" si="1128"/>
        <v>1.2649616920254667</v>
      </c>
      <c r="FN575" s="405">
        <f t="shared" si="1129"/>
        <v>1.0476745440811481</v>
      </c>
      <c r="FO575" s="405">
        <f t="shared" si="1130"/>
        <v>1.8378662462225726</v>
      </c>
      <c r="FP575" s="405">
        <f t="shared" si="1131"/>
        <v>1.0409276047825515</v>
      </c>
      <c r="FQ575" s="405">
        <f t="shared" si="1132"/>
        <v>2.5919428200129953</v>
      </c>
      <c r="FR575" s="405">
        <f t="shared" si="1133"/>
        <v>1.0454840805718</v>
      </c>
      <c r="FS575" s="65"/>
    </row>
    <row r="576" spans="1:175" ht="10.35" customHeight="1" x14ac:dyDescent="0.2">
      <c r="A576" s="174" t="str">
        <f t="shared" si="1120"/>
        <v>2019-20JANUARYRX8</v>
      </c>
      <c r="B576" s="176" t="str">
        <f t="shared" si="1119"/>
        <v>2019-20</v>
      </c>
      <c r="C576" s="175" t="s">
        <v>836</v>
      </c>
      <c r="D576" s="176" t="str">
        <f>INDEX($FV$16:$FW$26,MATCH($F576,$FV$16:$FV$26,0),2)</f>
        <v>Y63</v>
      </c>
      <c r="E576" s="176" t="str">
        <f>VLOOKUP($D576,$FW$8:$FX$14,2,0)</f>
        <v>North East and Yorkshire</v>
      </c>
      <c r="F576" s="275" t="s">
        <v>869</v>
      </c>
      <c r="G576" s="275" t="s">
        <v>881</v>
      </c>
      <c r="H576" s="276">
        <v>94619</v>
      </c>
      <c r="I576" s="276">
        <v>48994</v>
      </c>
      <c r="J576" s="276">
        <v>159964</v>
      </c>
      <c r="K576" s="276">
        <v>3</v>
      </c>
      <c r="L576" s="276">
        <v>1</v>
      </c>
      <c r="M576" s="276">
        <v>1</v>
      </c>
      <c r="N576" s="276">
        <v>7</v>
      </c>
      <c r="O576" s="276">
        <v>76</v>
      </c>
      <c r="P576" s="276">
        <v>0</v>
      </c>
      <c r="Q576" s="276">
        <v>351</v>
      </c>
      <c r="R576" s="276">
        <v>318</v>
      </c>
      <c r="S576" s="276">
        <v>3039</v>
      </c>
      <c r="T576" s="276">
        <v>71680</v>
      </c>
      <c r="U576" s="276">
        <v>5593</v>
      </c>
      <c r="V576" s="276">
        <v>3865</v>
      </c>
      <c r="W576" s="276">
        <v>39678</v>
      </c>
      <c r="X576" s="276">
        <v>11277</v>
      </c>
      <c r="Y576" s="276">
        <v>646</v>
      </c>
      <c r="Z576" s="276">
        <v>2315465</v>
      </c>
      <c r="AA576" s="276">
        <v>414</v>
      </c>
      <c r="AB576" s="276">
        <v>714</v>
      </c>
      <c r="AC576" s="276">
        <v>1901216</v>
      </c>
      <c r="AD576" s="276">
        <v>492</v>
      </c>
      <c r="AE576" s="276">
        <v>894</v>
      </c>
      <c r="AF576" s="276">
        <v>42611400</v>
      </c>
      <c r="AG576" s="276">
        <v>1074</v>
      </c>
      <c r="AH576" s="276">
        <v>2193</v>
      </c>
      <c r="AI576" s="276">
        <v>26041131</v>
      </c>
      <c r="AJ576" s="276">
        <v>2309</v>
      </c>
      <c r="AK576" s="276">
        <v>5485</v>
      </c>
      <c r="AL576" s="276">
        <v>2182224</v>
      </c>
      <c r="AM576" s="276">
        <v>3378</v>
      </c>
      <c r="AN576" s="276">
        <v>8119</v>
      </c>
      <c r="AO576" s="276">
        <v>4703</v>
      </c>
      <c r="AP576" s="276">
        <v>397</v>
      </c>
      <c r="AQ576" s="276">
        <v>1053</v>
      </c>
      <c r="AR576" s="276">
        <v>5294</v>
      </c>
      <c r="AS576" s="276">
        <v>658</v>
      </c>
      <c r="AT576" s="276">
        <v>2595</v>
      </c>
      <c r="AU576" s="276">
        <v>2004</v>
      </c>
      <c r="AV576" s="276">
        <v>42269</v>
      </c>
      <c r="AW576" s="276">
        <v>6632</v>
      </c>
      <c r="AX576" s="276">
        <v>18076</v>
      </c>
      <c r="AY576" s="276">
        <v>66977</v>
      </c>
      <c r="AZ576" s="276">
        <v>11019</v>
      </c>
      <c r="BA576" s="276">
        <v>8753</v>
      </c>
      <c r="BB576" s="276">
        <v>6831</v>
      </c>
      <c r="BC576" s="276">
        <v>5535</v>
      </c>
      <c r="BD576" s="276">
        <v>52503</v>
      </c>
      <c r="BE576" s="276">
        <v>43677</v>
      </c>
      <c r="BF576" s="276">
        <v>17194</v>
      </c>
      <c r="BG576" s="276">
        <v>12428</v>
      </c>
      <c r="BH576" s="276">
        <v>1116</v>
      </c>
      <c r="BI576" s="276">
        <v>839</v>
      </c>
      <c r="BJ576" s="276">
        <v>216</v>
      </c>
      <c r="BK576" s="276">
        <v>103173</v>
      </c>
      <c r="BL576" s="276">
        <v>478</v>
      </c>
      <c r="BM576" s="276">
        <v>870</v>
      </c>
      <c r="BN576" s="276">
        <v>46</v>
      </c>
      <c r="BO576" s="276">
        <v>17202</v>
      </c>
      <c r="BP576" s="276">
        <v>374</v>
      </c>
      <c r="BQ576" s="276">
        <v>775</v>
      </c>
      <c r="BR576" s="276">
        <v>5331</v>
      </c>
      <c r="BS576" s="276">
        <v>2195090</v>
      </c>
      <c r="BT576" s="276">
        <v>412</v>
      </c>
      <c r="BU576" s="276">
        <v>709</v>
      </c>
      <c r="BV576" s="276">
        <v>4361</v>
      </c>
      <c r="BW576" s="276">
        <v>4717644</v>
      </c>
      <c r="BX576" s="276">
        <v>1082</v>
      </c>
      <c r="BY576" s="276">
        <v>2190</v>
      </c>
      <c r="BZ576" s="276">
        <v>865</v>
      </c>
      <c r="CA576" s="276">
        <v>756527</v>
      </c>
      <c r="CB576" s="276">
        <v>875</v>
      </c>
      <c r="CC576" s="276">
        <v>2073</v>
      </c>
      <c r="CD576" s="276">
        <v>34452</v>
      </c>
      <c r="CE576" s="276">
        <v>37137229</v>
      </c>
      <c r="CF576" s="276">
        <v>1078</v>
      </c>
      <c r="CG576" s="276">
        <v>2196</v>
      </c>
      <c r="CH576" s="276">
        <v>2412</v>
      </c>
      <c r="CI576" s="276">
        <v>7776446</v>
      </c>
      <c r="CJ576" s="276">
        <v>3224</v>
      </c>
      <c r="CK576" s="276">
        <v>6941</v>
      </c>
      <c r="CL576" s="276">
        <v>1441</v>
      </c>
      <c r="CM576" s="276">
        <v>3590718</v>
      </c>
      <c r="CN576" s="276">
        <v>2492</v>
      </c>
      <c r="CO576" s="276">
        <v>5110</v>
      </c>
      <c r="CP576" s="276">
        <v>1745</v>
      </c>
      <c r="CQ576" s="276">
        <v>8867853</v>
      </c>
      <c r="CR576" s="276">
        <v>5082</v>
      </c>
      <c r="CS576" s="276">
        <v>11585</v>
      </c>
      <c r="CT576" s="276">
        <v>1126</v>
      </c>
      <c r="CU576" s="276">
        <v>3802563</v>
      </c>
      <c r="CV576" s="276">
        <v>3377</v>
      </c>
      <c r="CW576" s="276">
        <v>7887</v>
      </c>
      <c r="CX576" s="276">
        <v>191</v>
      </c>
      <c r="CY576" s="276">
        <v>62012</v>
      </c>
      <c r="CZ576" s="276">
        <v>325</v>
      </c>
      <c r="DA576" s="276">
        <v>510</v>
      </c>
      <c r="DB576" s="276">
        <v>3589</v>
      </c>
      <c r="DC576" s="276">
        <v>122625</v>
      </c>
      <c r="DD576" s="276">
        <v>34</v>
      </c>
      <c r="DE576" s="276">
        <v>58</v>
      </c>
      <c r="DF576" s="276">
        <v>57</v>
      </c>
      <c r="DG576" s="276">
        <v>52440</v>
      </c>
      <c r="DH576" s="276">
        <v>920</v>
      </c>
      <c r="DI576" s="276">
        <v>2068</v>
      </c>
      <c r="DJ576" s="276">
        <v>48</v>
      </c>
      <c r="DK576" s="276">
        <v>20</v>
      </c>
      <c r="DL576" s="252"/>
      <c r="DM576" s="252"/>
      <c r="DN576" s="252"/>
      <c r="DO576" s="252"/>
      <c r="DP576" s="252"/>
      <c r="DQ576" s="252"/>
      <c r="DR576" s="252"/>
      <c r="DS576" s="252"/>
      <c r="DT576" s="252"/>
      <c r="DU576" s="252"/>
      <c r="DV576" s="252"/>
      <c r="DW576" s="252"/>
      <c r="DX576" s="252"/>
      <c r="DY576" s="252"/>
      <c r="DZ576" s="252"/>
      <c r="EA576" s="252"/>
      <c r="EB576" s="177"/>
      <c r="EC576" s="167">
        <f t="shared" si="1121"/>
        <v>1</v>
      </c>
      <c r="ED576" s="174">
        <f t="shared" si="1122"/>
        <v>2020</v>
      </c>
      <c r="EE576" s="173">
        <f t="shared" si="1123"/>
        <v>43831</v>
      </c>
      <c r="EF576" s="150">
        <f t="shared" si="1124"/>
        <v>31</v>
      </c>
      <c r="EG576" s="178"/>
      <c r="EH576" s="179">
        <f>IFERROR(HLOOKUP(EH$1,$H$5:$FY$1802,MATCH($A576,$A$5:$A$1802,0),0)*HLOOKUP(EH$2,$H$5:$FY$1802,MATCH($A576,$A$5:$A$1802,0),0),$H$2)</f>
        <v>48994</v>
      </c>
      <c r="EI576" s="179">
        <f>IFERROR(HLOOKUP(EI$1,$H$5:$FY$1802,MATCH($A576,$A$5:$A$1802,0),0)*HLOOKUP(EI$2,$H$5:$FY$1802,MATCH($A576,$A$5:$A$1802,0),0),$H$2)</f>
        <v>48994</v>
      </c>
      <c r="EJ576" s="179">
        <f>IFERROR(HLOOKUP(EJ$1,$H$5:$FY$1802,MATCH($A576,$A$5:$A$1802,0),0)*HLOOKUP(EJ$2,$H$5:$FY$1802,MATCH($A576,$A$5:$A$1802,0),0),$H$2)</f>
        <v>342958</v>
      </c>
      <c r="EK576" s="179">
        <f>IFERROR(HLOOKUP(EK$1,$H$5:$FY$1802,MATCH($A576,$A$5:$A$1802,0),0)*HLOOKUP(EK$2,$H$5:$FY$1802,MATCH($A576,$A$5:$A$1802,0),0),$H$2)</f>
        <v>3723544</v>
      </c>
      <c r="EL576" s="179">
        <f>IFERROR(HLOOKUP(EL$1,$H$5:$FY$1802,MATCH($A576,$A$5:$A$1802,0),0)*HLOOKUP(EL$2,$H$5:$FY$1802,MATCH($A576,$A$5:$A$1802,0),0),$H$2)</f>
        <v>3993402</v>
      </c>
      <c r="EM576" s="179">
        <f>IFERROR(HLOOKUP(EM$1,$H$5:$FY$1802,MATCH($A576,$A$5:$A$1802,0),0)*HLOOKUP(EM$2,$H$5:$FY$1802,MATCH($A576,$A$5:$A$1802,0),0),$H$2)</f>
        <v>3455310</v>
      </c>
      <c r="EN576" s="179">
        <f>IFERROR(HLOOKUP(EN$1,$H$5:$FY$1802,MATCH($A576,$A$5:$A$1802,0),0)*HLOOKUP(EN$2,$H$5:$FY$1802,MATCH($A576,$A$5:$A$1802,0),0),$H$2)</f>
        <v>87013854</v>
      </c>
      <c r="EO576" s="179">
        <f>IFERROR(HLOOKUP(EO$1,$H$5:$FY$1802,MATCH($A576,$A$5:$A$1802,0),0)*HLOOKUP(EO$2,$H$5:$FY$1802,MATCH($A576,$A$5:$A$1802,0),0),$H$2)</f>
        <v>61854345</v>
      </c>
      <c r="EP576" s="179">
        <f>IFERROR(HLOOKUP(EP$1,$H$5:$FY$1802,MATCH($A576,$A$5:$A$1802,0),0)*HLOOKUP(EP$2,$H$5:$FY$1802,MATCH($A576,$A$5:$A$1802,0),0),$H$2)</f>
        <v>5244874</v>
      </c>
      <c r="EQ576" s="179">
        <f>IFERROR(HLOOKUP(EQ$1,$H$5:$FY$1802,MATCH($A576,$A$5:$A$1802,0),0)*HLOOKUP(EQ$2,$H$5:$FY$1802,MATCH($A576,$A$5:$A$1802,0),0),$H$2)</f>
        <v>187920</v>
      </c>
      <c r="ER576" s="179">
        <f>IFERROR(HLOOKUP(ER$1,$H$5:$FY$1802,MATCH($A576,$A$5:$A$1802,0),0)*HLOOKUP(ER$2,$H$5:$FY$1802,MATCH($A576,$A$5:$A$1802,0),0),$H$2)</f>
        <v>35650</v>
      </c>
      <c r="ES576" s="179">
        <f>IFERROR(HLOOKUP(ES$1,$H$5:$FY$1802,MATCH($A576,$A$5:$A$1802,0),0)*HLOOKUP(ES$2,$H$5:$FY$1802,MATCH($A576,$A$5:$A$1802,0),0),$H$2)</f>
        <v>3779679</v>
      </c>
      <c r="ET576" s="179">
        <f>IFERROR(HLOOKUP(ET$1,$H$5:$FY$1802,MATCH($A576,$A$5:$A$1802,0),0)*HLOOKUP(ET$2,$H$5:$FY$1802,MATCH($A576,$A$5:$A$1802,0),0),$H$2)</f>
        <v>9550590</v>
      </c>
      <c r="EU576" s="179">
        <f>IFERROR(HLOOKUP(EU$1,$H$5:$FY$1802,MATCH($A576,$A$5:$A$1802,0),0)*HLOOKUP(EU$2,$H$5:$FY$1802,MATCH($A576,$A$5:$A$1802,0),0),$H$2)</f>
        <v>1793145</v>
      </c>
      <c r="EV576" s="179">
        <f>IFERROR(HLOOKUP(EV$1,$H$5:$FY$1802,MATCH($A576,$A$5:$A$1802,0),0)*HLOOKUP(EV$2,$H$5:$FY$1802,MATCH($A576,$A$5:$A$1802,0),0),$H$2)</f>
        <v>75656592</v>
      </c>
      <c r="EW576" s="179">
        <f>IFERROR(HLOOKUP(EW$1,$H$5:$FY$1802,MATCH($A576,$A$5:$A$1802,0),0)*HLOOKUP(EW$2,$H$5:$FY$1802,MATCH($A576,$A$5:$A$1802,0),0),$H$2)</f>
        <v>16741692</v>
      </c>
      <c r="EX576" s="179">
        <f>IFERROR(HLOOKUP(EX$1,$H$5:$FY$1802,MATCH($A576,$A$5:$A$1802,0),0)*HLOOKUP(EX$2,$H$5:$FY$1802,MATCH($A576,$A$5:$A$1802,0),0),$H$2)</f>
        <v>7363510</v>
      </c>
      <c r="EY576" s="179">
        <f>IFERROR(HLOOKUP(EY$1,$H$5:$FY$1802,MATCH($A576,$A$5:$A$1802,0),0)*HLOOKUP(EY$2,$H$5:$FY$1802,MATCH($A576,$A$5:$A$1802,0),0),$H$2)</f>
        <v>20215825</v>
      </c>
      <c r="EZ576" s="179">
        <f>IFERROR(HLOOKUP(EZ$1,$H$5:$FY$1802,MATCH($A576,$A$5:$A$1802,0),0)*HLOOKUP(EZ$2,$H$5:$FY$1802,MATCH($A576,$A$5:$A$1802,0),0),$H$2)</f>
        <v>8880762</v>
      </c>
      <c r="FA576" s="179">
        <f>IFERROR(HLOOKUP(FA$1,$H$5:$FY$1802,MATCH($A576,$A$5:$A$1802,0),0)*HLOOKUP(FA$2,$H$5:$FY$1802,MATCH($A576,$A$5:$A$1802,0),0),$H$2)</f>
        <v>117876</v>
      </c>
      <c r="FB576" s="179">
        <f>IFERROR(HLOOKUP(FB$1,$H$5:$FY$1802,MATCH($A576,$A$5:$A$1802,0),0)*HLOOKUP(FB$2,$H$5:$FY$1802,MATCH($A576,$A$5:$A$1802,0),0),$H$2)</f>
        <v>97410</v>
      </c>
      <c r="FC576" s="179">
        <f>IFERROR(HLOOKUP(FC$1,$H$5:$FY$1802,MATCH($A576,$A$5:$A$1802,0),0)*HLOOKUP(FC$2,$H$5:$FY$1802,MATCH($A576,$A$5:$A$1802,0),0),$H$2)</f>
        <v>208162</v>
      </c>
      <c r="FD576" s="179">
        <f>IFERROR(HLOOKUP(FD$1,$H$5:$FY$1802,MATCH($A576,$A$5:$A$1802,0),0)*HLOOKUP(FD$2,$H$5:$FY$1802,MATCH($A576,$A$5:$A$1802,0),0),$H$2)</f>
        <v>0</v>
      </c>
      <c r="FE576" s="179">
        <f>IFERROR(HLOOKUP(FE$1,$H$5:$FY$1802,MATCH($A576,$A$5:$A$1802,0),0)*HLOOKUP(FE$2,$H$5:$FY$1802,MATCH($A576,$A$5:$A$1802,0),0),$H$2)</f>
        <v>0</v>
      </c>
      <c r="FF576" s="179">
        <f>IFERROR(HLOOKUP(FF$1,$H$5:$FY$1802,MATCH($A576,$A$5:$A$1802,0),0)*HLOOKUP(FF$2,$H$5:$FY$1802,MATCH($A576,$A$5:$A$1802,0),0),$H$2)</f>
        <v>0</v>
      </c>
      <c r="FG576" s="179">
        <f>IFERROR(HLOOKUP(FG$1,$H$5:$FY$1802,MATCH($A576,$A$5:$A$1802,0),0)*HLOOKUP(FG$2,$H$5:$FY$1802,MATCH($A576,$A$5:$A$1802,0),0),$H$2)</f>
        <v>0</v>
      </c>
      <c r="FH576" s="151"/>
      <c r="FI576" s="407">
        <f t="shared" si="1125"/>
        <v>1.9701412479885572</v>
      </c>
      <c r="FJ576" s="407">
        <f t="shared" si="1125"/>
        <v>1.5649919542285</v>
      </c>
      <c r="FK576" s="407">
        <f t="shared" si="1126"/>
        <v>1.7673997412677878</v>
      </c>
      <c r="FL576" s="407">
        <f t="shared" si="1127"/>
        <v>1.4320827943078913</v>
      </c>
      <c r="FM576" s="407">
        <f t="shared" si="1128"/>
        <v>1.3232269771661878</v>
      </c>
      <c r="FN576" s="407">
        <f t="shared" si="1129"/>
        <v>1.1007863299561469</v>
      </c>
      <c r="FO576" s="407">
        <f t="shared" si="1130"/>
        <v>1.5246962844728207</v>
      </c>
      <c r="FP576" s="407">
        <f t="shared" si="1131"/>
        <v>1.102066152345482</v>
      </c>
      <c r="FQ576" s="407">
        <f t="shared" si="1132"/>
        <v>1.7275541795665634</v>
      </c>
      <c r="FR576" s="407">
        <f t="shared" si="1133"/>
        <v>1.2987616099071206</v>
      </c>
      <c r="FS576" s="408"/>
    </row>
    <row r="577" spans="1:175" ht="10.35" customHeight="1" x14ac:dyDescent="0.2">
      <c r="A577" s="80" t="str">
        <f t="shared" si="1120"/>
        <v>2019-20FEBRUARYRX9</v>
      </c>
      <c r="B577" s="169" t="str">
        <f t="shared" si="1119"/>
        <v>2019-20</v>
      </c>
      <c r="C577" s="77" t="s">
        <v>837</v>
      </c>
      <c r="D577" s="169" t="str">
        <f>INDEX($FV$16:$FW$26,MATCH($F577,$FV$16:$FV$26,0),2)</f>
        <v>Y60</v>
      </c>
      <c r="E577" s="169" t="str">
        <f>VLOOKUP($D577,$FW$8:$FX$14,2,0)</f>
        <v>Midlands</v>
      </c>
      <c r="F577" s="269" t="s">
        <v>845</v>
      </c>
      <c r="G577" s="269" t="s">
        <v>871</v>
      </c>
      <c r="H577" s="270">
        <v>82507</v>
      </c>
      <c r="I577" s="270">
        <v>64570</v>
      </c>
      <c r="J577" s="270">
        <v>314384</v>
      </c>
      <c r="K577" s="270">
        <v>5</v>
      </c>
      <c r="L577" s="270">
        <v>2</v>
      </c>
      <c r="M577" s="270">
        <v>4</v>
      </c>
      <c r="N577" s="270">
        <v>25</v>
      </c>
      <c r="O577" s="270">
        <v>73</v>
      </c>
      <c r="P577" s="270">
        <v>0</v>
      </c>
      <c r="Q577" s="270">
        <v>375</v>
      </c>
      <c r="R577" s="270">
        <v>2055</v>
      </c>
      <c r="S577" s="270">
        <v>878</v>
      </c>
      <c r="T577" s="270">
        <v>62215</v>
      </c>
      <c r="U577" s="270">
        <v>6405</v>
      </c>
      <c r="V577" s="270">
        <v>4287</v>
      </c>
      <c r="W577" s="270">
        <v>35146</v>
      </c>
      <c r="X577" s="270">
        <v>10820</v>
      </c>
      <c r="Y577" s="270">
        <v>216</v>
      </c>
      <c r="Z577" s="270">
        <v>2931151</v>
      </c>
      <c r="AA577" s="270">
        <v>458</v>
      </c>
      <c r="AB577" s="270">
        <v>831</v>
      </c>
      <c r="AC577" s="270">
        <v>3874298</v>
      </c>
      <c r="AD577" s="270">
        <v>904</v>
      </c>
      <c r="AE577" s="270">
        <v>1991</v>
      </c>
      <c r="AF577" s="270">
        <v>55381107</v>
      </c>
      <c r="AG577" s="270">
        <v>1576</v>
      </c>
      <c r="AH577" s="270">
        <v>3212</v>
      </c>
      <c r="AI577" s="270">
        <v>49901933</v>
      </c>
      <c r="AJ577" s="270">
        <v>4612</v>
      </c>
      <c r="AK577" s="270">
        <v>11042</v>
      </c>
      <c r="AL577" s="270">
        <v>1366977</v>
      </c>
      <c r="AM577" s="270">
        <v>6329</v>
      </c>
      <c r="AN577" s="270">
        <v>16923</v>
      </c>
      <c r="AO577" s="270">
        <v>5710</v>
      </c>
      <c r="AP577" s="270">
        <v>1234</v>
      </c>
      <c r="AQ577" s="270">
        <v>465</v>
      </c>
      <c r="AR577" s="270">
        <v>4</v>
      </c>
      <c r="AS577" s="270">
        <v>3189</v>
      </c>
      <c r="AT577" s="270">
        <v>822</v>
      </c>
      <c r="AU577" s="270">
        <v>49</v>
      </c>
      <c r="AV577" s="270">
        <v>37413</v>
      </c>
      <c r="AW577" s="270">
        <v>2766</v>
      </c>
      <c r="AX577" s="270">
        <v>16326</v>
      </c>
      <c r="AY577" s="270">
        <v>56505</v>
      </c>
      <c r="AZ577" s="270">
        <v>11468</v>
      </c>
      <c r="BA577" s="270">
        <v>8992</v>
      </c>
      <c r="BB577" s="270">
        <v>7808</v>
      </c>
      <c r="BC577" s="270">
        <v>6202</v>
      </c>
      <c r="BD577" s="270">
        <v>45956</v>
      </c>
      <c r="BE577" s="270">
        <v>37087</v>
      </c>
      <c r="BF577" s="270">
        <v>16297</v>
      </c>
      <c r="BG577" s="270">
        <v>11505</v>
      </c>
      <c r="BH577" s="270">
        <v>248</v>
      </c>
      <c r="BI577" s="270">
        <v>173</v>
      </c>
      <c r="BJ577" s="270">
        <v>0</v>
      </c>
      <c r="BK577" s="270">
        <v>0</v>
      </c>
      <c r="BL577" s="270">
        <v>0</v>
      </c>
      <c r="BM577" s="270">
        <v>0</v>
      </c>
      <c r="BN577" s="270">
        <v>14</v>
      </c>
      <c r="BO577" s="270">
        <v>7957</v>
      </c>
      <c r="BP577" s="270">
        <v>568</v>
      </c>
      <c r="BQ577" s="270">
        <v>932</v>
      </c>
      <c r="BR577" s="270">
        <v>6391</v>
      </c>
      <c r="BS577" s="270">
        <v>2923194</v>
      </c>
      <c r="BT577" s="270">
        <v>457</v>
      </c>
      <c r="BU577" s="270">
        <v>830</v>
      </c>
      <c r="BV577" s="270">
        <v>523</v>
      </c>
      <c r="BW577" s="270">
        <v>921022</v>
      </c>
      <c r="BX577" s="270">
        <v>1761</v>
      </c>
      <c r="BY577" s="270">
        <v>3478</v>
      </c>
      <c r="BZ577" s="270">
        <v>697</v>
      </c>
      <c r="CA577" s="270">
        <v>1062154</v>
      </c>
      <c r="CB577" s="270">
        <v>1524</v>
      </c>
      <c r="CC577" s="270">
        <v>3511</v>
      </c>
      <c r="CD577" s="270">
        <v>33926</v>
      </c>
      <c r="CE577" s="270">
        <v>53397931</v>
      </c>
      <c r="CF577" s="270">
        <v>1574</v>
      </c>
      <c r="CG577" s="270">
        <v>3198</v>
      </c>
      <c r="CH577" s="270">
        <v>10</v>
      </c>
      <c r="CI577" s="270">
        <v>62255</v>
      </c>
      <c r="CJ577" s="270">
        <v>6226</v>
      </c>
      <c r="CK577" s="270">
        <v>12990</v>
      </c>
      <c r="CL577" s="270">
        <v>409</v>
      </c>
      <c r="CM577" s="270">
        <v>2249349</v>
      </c>
      <c r="CN577" s="270">
        <v>5500</v>
      </c>
      <c r="CO577" s="270">
        <v>12622</v>
      </c>
      <c r="CP577" s="270">
        <v>2392</v>
      </c>
      <c r="CQ577" s="270">
        <v>14908074</v>
      </c>
      <c r="CR577" s="270">
        <v>6232</v>
      </c>
      <c r="CS577" s="270">
        <v>13374</v>
      </c>
      <c r="CT577" s="270">
        <v>117</v>
      </c>
      <c r="CU577" s="270">
        <v>866521</v>
      </c>
      <c r="CV577" s="270">
        <v>7406</v>
      </c>
      <c r="CW577" s="270">
        <v>17708</v>
      </c>
      <c r="CX577" s="270">
        <v>289</v>
      </c>
      <c r="CY577" s="270">
        <v>85721</v>
      </c>
      <c r="CZ577" s="270">
        <v>297</v>
      </c>
      <c r="DA577" s="270">
        <v>494</v>
      </c>
      <c r="DB577" s="270">
        <v>3518</v>
      </c>
      <c r="DC577" s="270">
        <v>141104</v>
      </c>
      <c r="DD577" s="270">
        <v>40</v>
      </c>
      <c r="DE577" s="270">
        <v>75</v>
      </c>
      <c r="DF577" s="270">
        <v>36</v>
      </c>
      <c r="DG577" s="270">
        <v>60706</v>
      </c>
      <c r="DH577" s="270">
        <v>1686</v>
      </c>
      <c r="DI577" s="270">
        <v>3404</v>
      </c>
      <c r="DJ577" s="270">
        <v>31</v>
      </c>
      <c r="DK577" s="270">
        <v>0</v>
      </c>
      <c r="DL577" s="249"/>
      <c r="DM577" s="249"/>
      <c r="DN577" s="249"/>
      <c r="DO577" s="249"/>
      <c r="DP577" s="249"/>
      <c r="DQ577" s="249"/>
      <c r="DR577" s="249"/>
      <c r="DS577" s="249"/>
      <c r="DT577" s="249"/>
      <c r="DU577" s="249"/>
      <c r="DV577" s="249"/>
      <c r="DW577" s="249"/>
      <c r="DX577" s="249"/>
      <c r="DY577" s="249"/>
      <c r="DZ577" s="249"/>
      <c r="EA577" s="249"/>
      <c r="EB577" s="155"/>
      <c r="EC577" s="170">
        <f t="shared" si="1121"/>
        <v>2</v>
      </c>
      <c r="ED577" s="74">
        <f t="shared" si="1122"/>
        <v>2020</v>
      </c>
      <c r="EE577" s="165">
        <f t="shared" si="1123"/>
        <v>43862</v>
      </c>
      <c r="EF577" s="157">
        <f>DAY(EOMONTH($EE577,0))</f>
        <v>29</v>
      </c>
      <c r="EG577" s="156"/>
      <c r="EH577" s="171">
        <f>IFERROR(HLOOKUP(EH$1,$H$5:$FY$1802,MATCH($A577,$A$5:$A$1802,0),0)*HLOOKUP(EH$2,$H$5:$FY$1802,MATCH($A577,$A$5:$A$1802,0),0),$H$2)</f>
        <v>129140</v>
      </c>
      <c r="EI577" s="171">
        <f>IFERROR(HLOOKUP(EI$1,$H$5:$FY$1802,MATCH($A577,$A$5:$A$1802,0),0)*HLOOKUP(EI$2,$H$5:$FY$1802,MATCH($A577,$A$5:$A$1802,0),0),$H$2)</f>
        <v>258280</v>
      </c>
      <c r="EJ577" s="171">
        <f>IFERROR(HLOOKUP(EJ$1,$H$5:$FY$1802,MATCH($A577,$A$5:$A$1802,0),0)*HLOOKUP(EJ$2,$H$5:$FY$1802,MATCH($A577,$A$5:$A$1802,0),0),$H$2)</f>
        <v>1614250</v>
      </c>
      <c r="EK577" s="171">
        <f>IFERROR(HLOOKUP(EK$1,$H$5:$FY$1802,MATCH($A577,$A$5:$A$1802,0),0)*HLOOKUP(EK$2,$H$5:$FY$1802,MATCH($A577,$A$5:$A$1802,0),0),$H$2)</f>
        <v>4713610</v>
      </c>
      <c r="EL577" s="171">
        <f>IFERROR(HLOOKUP(EL$1,$H$5:$FY$1802,MATCH($A577,$A$5:$A$1802,0),0)*HLOOKUP(EL$2,$H$5:$FY$1802,MATCH($A577,$A$5:$A$1802,0),0),$H$2)</f>
        <v>5322555</v>
      </c>
      <c r="EM577" s="171">
        <f>IFERROR(HLOOKUP(EM$1,$H$5:$FY$1802,MATCH($A577,$A$5:$A$1802,0),0)*HLOOKUP(EM$2,$H$5:$FY$1802,MATCH($A577,$A$5:$A$1802,0),0),$H$2)</f>
        <v>8535417</v>
      </c>
      <c r="EN577" s="171">
        <f>IFERROR(HLOOKUP(EN$1,$H$5:$FY$1802,MATCH($A577,$A$5:$A$1802,0),0)*HLOOKUP(EN$2,$H$5:$FY$1802,MATCH($A577,$A$5:$A$1802,0),0),$H$2)</f>
        <v>112888952</v>
      </c>
      <c r="EO577" s="171">
        <f>IFERROR(HLOOKUP(EO$1,$H$5:$FY$1802,MATCH($A577,$A$5:$A$1802,0),0)*HLOOKUP(EO$2,$H$5:$FY$1802,MATCH($A577,$A$5:$A$1802,0),0),$H$2)</f>
        <v>119474440</v>
      </c>
      <c r="EP577" s="171">
        <f>IFERROR(HLOOKUP(EP$1,$H$5:$FY$1802,MATCH($A577,$A$5:$A$1802,0),0)*HLOOKUP(EP$2,$H$5:$FY$1802,MATCH($A577,$A$5:$A$1802,0),0),$H$2)</f>
        <v>3655368</v>
      </c>
      <c r="EQ577" s="171">
        <f>IFERROR(HLOOKUP(EQ$1,$H$5:$FY$1802,MATCH($A577,$A$5:$A$1802,0),0)*HLOOKUP(EQ$2,$H$5:$FY$1802,MATCH($A577,$A$5:$A$1802,0),0),$H$2)</f>
        <v>0</v>
      </c>
      <c r="ER577" s="171">
        <f>IFERROR(HLOOKUP(ER$1,$H$5:$FY$1802,MATCH($A577,$A$5:$A$1802,0),0)*HLOOKUP(ER$2,$H$5:$FY$1802,MATCH($A577,$A$5:$A$1802,0),0),$H$2)</f>
        <v>13048</v>
      </c>
      <c r="ES577" s="171">
        <f>IFERROR(HLOOKUP(ES$1,$H$5:$FY$1802,MATCH($A577,$A$5:$A$1802,0),0)*HLOOKUP(ES$2,$H$5:$FY$1802,MATCH($A577,$A$5:$A$1802,0),0),$H$2)</f>
        <v>5304530</v>
      </c>
      <c r="ET577" s="171">
        <f>IFERROR(HLOOKUP(ET$1,$H$5:$FY$1802,MATCH($A577,$A$5:$A$1802,0),0)*HLOOKUP(ET$2,$H$5:$FY$1802,MATCH($A577,$A$5:$A$1802,0),0),$H$2)</f>
        <v>1818994</v>
      </c>
      <c r="EU577" s="171">
        <f>IFERROR(HLOOKUP(EU$1,$H$5:$FY$1802,MATCH($A577,$A$5:$A$1802,0),0)*HLOOKUP(EU$2,$H$5:$FY$1802,MATCH($A577,$A$5:$A$1802,0),0),$H$2)</f>
        <v>2447167</v>
      </c>
      <c r="EV577" s="171">
        <f>IFERROR(HLOOKUP(EV$1,$H$5:$FY$1802,MATCH($A577,$A$5:$A$1802,0),0)*HLOOKUP(EV$2,$H$5:$FY$1802,MATCH($A577,$A$5:$A$1802,0),0),$H$2)</f>
        <v>108495348</v>
      </c>
      <c r="EW577" s="171">
        <f>IFERROR(HLOOKUP(EW$1,$H$5:$FY$1802,MATCH($A577,$A$5:$A$1802,0),0)*HLOOKUP(EW$2,$H$5:$FY$1802,MATCH($A577,$A$5:$A$1802,0),0),$H$2)</f>
        <v>129900</v>
      </c>
      <c r="EX577" s="171">
        <f>IFERROR(HLOOKUP(EX$1,$H$5:$FY$1802,MATCH($A577,$A$5:$A$1802,0),0)*HLOOKUP(EX$2,$H$5:$FY$1802,MATCH($A577,$A$5:$A$1802,0),0),$H$2)</f>
        <v>5162398</v>
      </c>
      <c r="EY577" s="171">
        <f>IFERROR(HLOOKUP(EY$1,$H$5:$FY$1802,MATCH($A577,$A$5:$A$1802,0),0)*HLOOKUP(EY$2,$H$5:$FY$1802,MATCH($A577,$A$5:$A$1802,0),0),$H$2)</f>
        <v>31990608</v>
      </c>
      <c r="EZ577" s="171">
        <f>IFERROR(HLOOKUP(EZ$1,$H$5:$FY$1802,MATCH($A577,$A$5:$A$1802,0),0)*HLOOKUP(EZ$2,$H$5:$FY$1802,MATCH($A577,$A$5:$A$1802,0),0),$H$2)</f>
        <v>2071836</v>
      </c>
      <c r="FA577" s="171">
        <f>IFERROR(HLOOKUP(FA$1,$H$5:$FY$1802,MATCH($A577,$A$5:$A$1802,0),0)*HLOOKUP(FA$2,$H$5:$FY$1802,MATCH($A577,$A$5:$A$1802,0),0),$H$2)</f>
        <v>122544</v>
      </c>
      <c r="FB577" s="171">
        <f>IFERROR(HLOOKUP(FB$1,$H$5:$FY$1802,MATCH($A577,$A$5:$A$1802,0),0)*HLOOKUP(FB$2,$H$5:$FY$1802,MATCH($A577,$A$5:$A$1802,0),0),$H$2)</f>
        <v>142766</v>
      </c>
      <c r="FC577" s="171">
        <f>IFERROR(HLOOKUP(FC$1,$H$5:$FY$1802,MATCH($A577,$A$5:$A$1802,0),0)*HLOOKUP(FC$2,$H$5:$FY$1802,MATCH($A577,$A$5:$A$1802,0),0),$H$2)</f>
        <v>263850</v>
      </c>
      <c r="FD577" s="171">
        <f>IFERROR(HLOOKUP(FD$1,$H$5:$FY$1802,MATCH($A577,$A$5:$A$1802,0),0)*HLOOKUP(FD$2,$H$5:$FY$1802,MATCH($A577,$A$5:$A$1802,0),0),$H$2)</f>
        <v>0</v>
      </c>
      <c r="FE577" s="171">
        <f>IFERROR(HLOOKUP(FE$1,$H$5:$FY$1802,MATCH($A577,$A$5:$A$1802,0),0)*HLOOKUP(FE$2,$H$5:$FY$1802,MATCH($A577,$A$5:$A$1802,0),0),$H$2)</f>
        <v>0</v>
      </c>
      <c r="FF577" s="171">
        <f>IFERROR(HLOOKUP(FF$1,$H$5:$FY$1802,MATCH($A577,$A$5:$A$1802,0),0)*HLOOKUP(FF$2,$H$5:$FY$1802,MATCH($A577,$A$5:$A$1802,0),0),$H$2)</f>
        <v>0</v>
      </c>
      <c r="FG577" s="171">
        <f>IFERROR(HLOOKUP(FG$1,$H$5:$FY$1802,MATCH($A577,$A$5:$A$1802,0),0)*HLOOKUP(FG$2,$H$5:$FY$1802,MATCH($A577,$A$5:$A$1802,0),0),$H$2)</f>
        <v>0</v>
      </c>
      <c r="FH577" s="152"/>
      <c r="FI577" s="405">
        <f t="shared" si="1125"/>
        <v>1.7904761904761906</v>
      </c>
      <c r="FJ577" s="405">
        <f t="shared" si="1125"/>
        <v>1.403903200624512</v>
      </c>
      <c r="FK577" s="405">
        <f t="shared" si="1126"/>
        <v>1.821320270585491</v>
      </c>
      <c r="FL577" s="405">
        <f t="shared" si="1127"/>
        <v>1.4466993235362724</v>
      </c>
      <c r="FM577" s="405">
        <f t="shared" si="1128"/>
        <v>1.3075741193876971</v>
      </c>
      <c r="FN577" s="405">
        <f t="shared" si="1129"/>
        <v>1.0552267683377909</v>
      </c>
      <c r="FO577" s="405">
        <f t="shared" si="1130"/>
        <v>1.5061922365988909</v>
      </c>
      <c r="FP577" s="405">
        <f t="shared" si="1131"/>
        <v>1.0633086876155269</v>
      </c>
      <c r="FQ577" s="405">
        <f t="shared" si="1132"/>
        <v>1.1481481481481481</v>
      </c>
      <c r="FR577" s="405">
        <f t="shared" si="1133"/>
        <v>0.80092592592592593</v>
      </c>
      <c r="FS577" s="65"/>
    </row>
    <row r="578" spans="1:175" ht="10.35" customHeight="1" x14ac:dyDescent="0.2">
      <c r="A578" s="74" t="str">
        <f t="shared" si="1120"/>
        <v>2019-20FEBRUARYRYC</v>
      </c>
      <c r="B578" s="163" t="str">
        <f t="shared" ref="B578:B641" si="1134">IF($C578="April",LEFT($B567,4)+1&amp;"-"&amp;RIGHT($B567,2)+1,$B567)</f>
        <v>2019-20</v>
      </c>
      <c r="C578" s="26" t="s">
        <v>837</v>
      </c>
      <c r="D578" s="163" t="str">
        <f>INDEX($FV$16:$FW$26,MATCH($F578,$FV$16:$FV$26,0),2)</f>
        <v>Y61</v>
      </c>
      <c r="E578" s="163" t="str">
        <f>VLOOKUP($D578,$FW$8:$FX$14,2,0)</f>
        <v>East of England</v>
      </c>
      <c r="F578" s="271" t="s">
        <v>849</v>
      </c>
      <c r="G578" s="271" t="s">
        <v>872</v>
      </c>
      <c r="H578" s="272">
        <v>101579</v>
      </c>
      <c r="I578" s="272">
        <v>67169</v>
      </c>
      <c r="J578" s="272">
        <v>453064</v>
      </c>
      <c r="K578" s="272">
        <v>7</v>
      </c>
      <c r="L578" s="272">
        <v>1</v>
      </c>
      <c r="M578" s="272">
        <v>13</v>
      </c>
      <c r="N578" s="272">
        <v>40</v>
      </c>
      <c r="O578" s="272">
        <v>98</v>
      </c>
      <c r="P578" s="272">
        <v>0</v>
      </c>
      <c r="Q578" s="272">
        <v>458</v>
      </c>
      <c r="R578" s="272">
        <v>8</v>
      </c>
      <c r="S578" s="272">
        <v>4634</v>
      </c>
      <c r="T578" s="272">
        <v>70818</v>
      </c>
      <c r="U578" s="272">
        <v>6808</v>
      </c>
      <c r="V578" s="272">
        <v>4426</v>
      </c>
      <c r="W578" s="272">
        <v>41196</v>
      </c>
      <c r="X578" s="272">
        <v>10028</v>
      </c>
      <c r="Y578" s="272">
        <v>558</v>
      </c>
      <c r="Z578" s="272">
        <v>3371765</v>
      </c>
      <c r="AA578" s="272">
        <v>495</v>
      </c>
      <c r="AB578" s="272">
        <v>909</v>
      </c>
      <c r="AC578" s="272">
        <v>3066989</v>
      </c>
      <c r="AD578" s="272">
        <v>693</v>
      </c>
      <c r="AE578" s="272">
        <v>1241</v>
      </c>
      <c r="AF578" s="272">
        <v>68636375</v>
      </c>
      <c r="AG578" s="272">
        <v>1666</v>
      </c>
      <c r="AH578" s="272">
        <v>3434</v>
      </c>
      <c r="AI578" s="272">
        <v>49360473</v>
      </c>
      <c r="AJ578" s="272">
        <v>4922</v>
      </c>
      <c r="AK578" s="272">
        <v>12215</v>
      </c>
      <c r="AL578" s="272">
        <v>4071687</v>
      </c>
      <c r="AM578" s="272">
        <v>7297</v>
      </c>
      <c r="AN578" s="272">
        <v>17796</v>
      </c>
      <c r="AO578" s="272">
        <v>5134</v>
      </c>
      <c r="AP578" s="272">
        <v>82</v>
      </c>
      <c r="AQ578" s="272">
        <v>3264</v>
      </c>
      <c r="AR578" s="272">
        <v>963</v>
      </c>
      <c r="AS578" s="272">
        <v>61</v>
      </c>
      <c r="AT578" s="272">
        <v>1727</v>
      </c>
      <c r="AU578" s="272">
        <v>882</v>
      </c>
      <c r="AV578" s="272">
        <v>39591</v>
      </c>
      <c r="AW578" s="272">
        <v>2626</v>
      </c>
      <c r="AX578" s="272">
        <v>23467</v>
      </c>
      <c r="AY578" s="272">
        <v>65684</v>
      </c>
      <c r="AZ578" s="272">
        <v>15586</v>
      </c>
      <c r="BA578" s="272">
        <v>10826</v>
      </c>
      <c r="BB578" s="272">
        <v>9970</v>
      </c>
      <c r="BC578" s="272">
        <v>7067</v>
      </c>
      <c r="BD578" s="272">
        <v>62916</v>
      </c>
      <c r="BE578" s="272">
        <v>45611</v>
      </c>
      <c r="BF578" s="272">
        <v>20011</v>
      </c>
      <c r="BG578" s="272">
        <v>11405</v>
      </c>
      <c r="BH578" s="272">
        <v>950</v>
      </c>
      <c r="BI578" s="272">
        <v>590</v>
      </c>
      <c r="BJ578" s="272">
        <v>24</v>
      </c>
      <c r="BK578" s="272">
        <v>12925</v>
      </c>
      <c r="BL578" s="272">
        <v>539</v>
      </c>
      <c r="BM578" s="272">
        <v>1092</v>
      </c>
      <c r="BN578" s="272">
        <v>0</v>
      </c>
      <c r="BO578" s="272">
        <v>0</v>
      </c>
      <c r="BP578" s="272">
        <v>0</v>
      </c>
      <c r="BQ578" s="272">
        <v>0</v>
      </c>
      <c r="BR578" s="272">
        <v>6784</v>
      </c>
      <c r="BS578" s="272">
        <v>3358840</v>
      </c>
      <c r="BT578" s="272">
        <v>495</v>
      </c>
      <c r="BU578" s="272">
        <v>906</v>
      </c>
      <c r="BV578" s="272">
        <v>2309</v>
      </c>
      <c r="BW578" s="272">
        <v>3967234</v>
      </c>
      <c r="BX578" s="272">
        <v>1718</v>
      </c>
      <c r="BY578" s="272">
        <v>3419</v>
      </c>
      <c r="BZ578" s="272">
        <v>703</v>
      </c>
      <c r="CA578" s="272">
        <v>1160484</v>
      </c>
      <c r="CB578" s="272">
        <v>1651</v>
      </c>
      <c r="CC578" s="272">
        <v>3443</v>
      </c>
      <c r="CD578" s="272">
        <v>38184</v>
      </c>
      <c r="CE578" s="272">
        <v>63508657</v>
      </c>
      <c r="CF578" s="272">
        <v>1663</v>
      </c>
      <c r="CG578" s="272">
        <v>3437</v>
      </c>
      <c r="CH578" s="272">
        <v>457</v>
      </c>
      <c r="CI578" s="272">
        <v>2379658</v>
      </c>
      <c r="CJ578" s="272">
        <v>5207</v>
      </c>
      <c r="CK578" s="272">
        <v>12075</v>
      </c>
      <c r="CL578" s="272">
        <v>153</v>
      </c>
      <c r="CM578" s="272">
        <v>875663</v>
      </c>
      <c r="CN578" s="272">
        <v>5723</v>
      </c>
      <c r="CO578" s="272">
        <v>11904</v>
      </c>
      <c r="CP578" s="272">
        <v>1696</v>
      </c>
      <c r="CQ578" s="272">
        <v>14683844</v>
      </c>
      <c r="CR578" s="272">
        <v>8658</v>
      </c>
      <c r="CS578" s="272">
        <v>20515</v>
      </c>
      <c r="CT578" s="272">
        <v>146</v>
      </c>
      <c r="CU578" s="272">
        <v>1050230</v>
      </c>
      <c r="CV578" s="272">
        <v>7193</v>
      </c>
      <c r="CW578" s="272">
        <v>19331</v>
      </c>
      <c r="CX578" s="272">
        <v>493</v>
      </c>
      <c r="CY578" s="272">
        <v>138260</v>
      </c>
      <c r="CZ578" s="272">
        <v>280</v>
      </c>
      <c r="DA578" s="272">
        <v>466</v>
      </c>
      <c r="DB578" s="272">
        <v>6163</v>
      </c>
      <c r="DC578" s="272">
        <v>237447</v>
      </c>
      <c r="DD578" s="272">
        <v>39</v>
      </c>
      <c r="DE578" s="272">
        <v>70</v>
      </c>
      <c r="DF578" s="272">
        <v>136</v>
      </c>
      <c r="DG578" s="272">
        <v>262222</v>
      </c>
      <c r="DH578" s="272">
        <v>1928</v>
      </c>
      <c r="DI578" s="272">
        <v>3868</v>
      </c>
      <c r="DJ578" s="272">
        <v>111</v>
      </c>
      <c r="DK578" s="272">
        <v>8</v>
      </c>
      <c r="DL578" s="250"/>
      <c r="DM578" s="250"/>
      <c r="DN578" s="250"/>
      <c r="DO578" s="250"/>
      <c r="DP578" s="250"/>
      <c r="DQ578" s="250"/>
      <c r="DR578" s="250"/>
      <c r="DS578" s="250"/>
      <c r="DT578" s="250"/>
      <c r="DU578" s="250"/>
      <c r="DV578" s="250"/>
      <c r="DW578" s="250"/>
      <c r="DX578" s="250"/>
      <c r="DY578" s="250"/>
      <c r="DZ578" s="250"/>
      <c r="EA578" s="250"/>
      <c r="EB578" s="155"/>
      <c r="EC578" s="75">
        <f t="shared" si="1121"/>
        <v>2</v>
      </c>
      <c r="ED578" s="74">
        <f t="shared" si="1122"/>
        <v>2020</v>
      </c>
      <c r="EE578" s="165">
        <f t="shared" si="1123"/>
        <v>43862</v>
      </c>
      <c r="EF578" s="157">
        <f t="shared" ref="EF578:EF641" si="1135">DAY(EOMONTH($EE578,0))</f>
        <v>29</v>
      </c>
      <c r="EG578" s="156"/>
      <c r="EH578" s="166">
        <f>IFERROR(HLOOKUP(EH$1,$H$5:$FY$1802,MATCH($A578,$A$5:$A$1802,0),0)*HLOOKUP(EH$2,$H$5:$FY$1802,MATCH($A578,$A$5:$A$1802,0),0),$H$2)</f>
        <v>67169</v>
      </c>
      <c r="EI578" s="166">
        <f>IFERROR(HLOOKUP(EI$1,$H$5:$FY$1802,MATCH($A578,$A$5:$A$1802,0),0)*HLOOKUP(EI$2,$H$5:$FY$1802,MATCH($A578,$A$5:$A$1802,0),0),$H$2)</f>
        <v>873197</v>
      </c>
      <c r="EJ578" s="166">
        <f>IFERROR(HLOOKUP(EJ$1,$H$5:$FY$1802,MATCH($A578,$A$5:$A$1802,0),0)*HLOOKUP(EJ$2,$H$5:$FY$1802,MATCH($A578,$A$5:$A$1802,0),0),$H$2)</f>
        <v>2686760</v>
      </c>
      <c r="EK578" s="166">
        <f>IFERROR(HLOOKUP(EK$1,$H$5:$FY$1802,MATCH($A578,$A$5:$A$1802,0),0)*HLOOKUP(EK$2,$H$5:$FY$1802,MATCH($A578,$A$5:$A$1802,0),0),$H$2)</f>
        <v>6582562</v>
      </c>
      <c r="EL578" s="166">
        <f>IFERROR(HLOOKUP(EL$1,$H$5:$FY$1802,MATCH($A578,$A$5:$A$1802,0),0)*HLOOKUP(EL$2,$H$5:$FY$1802,MATCH($A578,$A$5:$A$1802,0),0),$H$2)</f>
        <v>6188472</v>
      </c>
      <c r="EM578" s="166">
        <f>IFERROR(HLOOKUP(EM$1,$H$5:$FY$1802,MATCH($A578,$A$5:$A$1802,0),0)*HLOOKUP(EM$2,$H$5:$FY$1802,MATCH($A578,$A$5:$A$1802,0),0),$H$2)</f>
        <v>5492666</v>
      </c>
      <c r="EN578" s="166">
        <f>IFERROR(HLOOKUP(EN$1,$H$5:$FY$1802,MATCH($A578,$A$5:$A$1802,0),0)*HLOOKUP(EN$2,$H$5:$FY$1802,MATCH($A578,$A$5:$A$1802,0),0),$H$2)</f>
        <v>141467064</v>
      </c>
      <c r="EO578" s="166">
        <f>IFERROR(HLOOKUP(EO$1,$H$5:$FY$1802,MATCH($A578,$A$5:$A$1802,0),0)*HLOOKUP(EO$2,$H$5:$FY$1802,MATCH($A578,$A$5:$A$1802,0),0),$H$2)</f>
        <v>122492020</v>
      </c>
      <c r="EP578" s="166">
        <f>IFERROR(HLOOKUP(EP$1,$H$5:$FY$1802,MATCH($A578,$A$5:$A$1802,0),0)*HLOOKUP(EP$2,$H$5:$FY$1802,MATCH($A578,$A$5:$A$1802,0),0),$H$2)</f>
        <v>9930168</v>
      </c>
      <c r="EQ578" s="166">
        <f>IFERROR(HLOOKUP(EQ$1,$H$5:$FY$1802,MATCH($A578,$A$5:$A$1802,0),0)*HLOOKUP(EQ$2,$H$5:$FY$1802,MATCH($A578,$A$5:$A$1802,0),0),$H$2)</f>
        <v>26208</v>
      </c>
      <c r="ER578" s="166">
        <f>IFERROR(HLOOKUP(ER$1,$H$5:$FY$1802,MATCH($A578,$A$5:$A$1802,0),0)*HLOOKUP(ER$2,$H$5:$FY$1802,MATCH($A578,$A$5:$A$1802,0),0),$H$2)</f>
        <v>0</v>
      </c>
      <c r="ES578" s="166">
        <f>IFERROR(HLOOKUP(ES$1,$H$5:$FY$1802,MATCH($A578,$A$5:$A$1802,0),0)*HLOOKUP(ES$2,$H$5:$FY$1802,MATCH($A578,$A$5:$A$1802,0),0),$H$2)</f>
        <v>6146304</v>
      </c>
      <c r="ET578" s="166">
        <f>IFERROR(HLOOKUP(ET$1,$H$5:$FY$1802,MATCH($A578,$A$5:$A$1802,0),0)*HLOOKUP(ET$2,$H$5:$FY$1802,MATCH($A578,$A$5:$A$1802,0),0),$H$2)</f>
        <v>7894471</v>
      </c>
      <c r="EU578" s="166">
        <f>IFERROR(HLOOKUP(EU$1,$H$5:$FY$1802,MATCH($A578,$A$5:$A$1802,0),0)*HLOOKUP(EU$2,$H$5:$FY$1802,MATCH($A578,$A$5:$A$1802,0),0),$H$2)</f>
        <v>2420429</v>
      </c>
      <c r="EV578" s="166">
        <f>IFERROR(HLOOKUP(EV$1,$H$5:$FY$1802,MATCH($A578,$A$5:$A$1802,0),0)*HLOOKUP(EV$2,$H$5:$FY$1802,MATCH($A578,$A$5:$A$1802,0),0),$H$2)</f>
        <v>131238408</v>
      </c>
      <c r="EW578" s="166">
        <f>IFERROR(HLOOKUP(EW$1,$H$5:$FY$1802,MATCH($A578,$A$5:$A$1802,0),0)*HLOOKUP(EW$2,$H$5:$FY$1802,MATCH($A578,$A$5:$A$1802,0),0),$H$2)</f>
        <v>5518275</v>
      </c>
      <c r="EX578" s="166">
        <f>IFERROR(HLOOKUP(EX$1,$H$5:$FY$1802,MATCH($A578,$A$5:$A$1802,0),0)*HLOOKUP(EX$2,$H$5:$FY$1802,MATCH($A578,$A$5:$A$1802,0),0),$H$2)</f>
        <v>1821312</v>
      </c>
      <c r="EY578" s="166">
        <f>IFERROR(HLOOKUP(EY$1,$H$5:$FY$1802,MATCH($A578,$A$5:$A$1802,0),0)*HLOOKUP(EY$2,$H$5:$FY$1802,MATCH($A578,$A$5:$A$1802,0),0),$H$2)</f>
        <v>34793440</v>
      </c>
      <c r="EZ578" s="166">
        <f>IFERROR(HLOOKUP(EZ$1,$H$5:$FY$1802,MATCH($A578,$A$5:$A$1802,0),0)*HLOOKUP(EZ$2,$H$5:$FY$1802,MATCH($A578,$A$5:$A$1802,0),0),$H$2)</f>
        <v>2822326</v>
      </c>
      <c r="FA578" s="166">
        <f>IFERROR(HLOOKUP(FA$1,$H$5:$FY$1802,MATCH($A578,$A$5:$A$1802,0),0)*HLOOKUP(FA$2,$H$5:$FY$1802,MATCH($A578,$A$5:$A$1802,0),0),$H$2)</f>
        <v>526048</v>
      </c>
      <c r="FB578" s="166">
        <f>IFERROR(HLOOKUP(FB$1,$H$5:$FY$1802,MATCH($A578,$A$5:$A$1802,0),0)*HLOOKUP(FB$2,$H$5:$FY$1802,MATCH($A578,$A$5:$A$1802,0),0),$H$2)</f>
        <v>229738</v>
      </c>
      <c r="FC578" s="166">
        <f>IFERROR(HLOOKUP(FC$1,$H$5:$FY$1802,MATCH($A578,$A$5:$A$1802,0),0)*HLOOKUP(FC$2,$H$5:$FY$1802,MATCH($A578,$A$5:$A$1802,0),0),$H$2)</f>
        <v>431410</v>
      </c>
      <c r="FD578" s="166">
        <f>IFERROR(HLOOKUP(FD$1,$H$5:$FY$1802,MATCH($A578,$A$5:$A$1802,0),0)*HLOOKUP(FD$2,$H$5:$FY$1802,MATCH($A578,$A$5:$A$1802,0),0),$H$2)</f>
        <v>0</v>
      </c>
      <c r="FE578" s="166">
        <f>IFERROR(HLOOKUP(FE$1,$H$5:$FY$1802,MATCH($A578,$A$5:$A$1802,0),0)*HLOOKUP(FE$2,$H$5:$FY$1802,MATCH($A578,$A$5:$A$1802,0),0),$H$2)</f>
        <v>0</v>
      </c>
      <c r="FF578" s="166">
        <f>IFERROR(HLOOKUP(FF$1,$H$5:$FY$1802,MATCH($A578,$A$5:$A$1802,0),0)*HLOOKUP(FF$2,$H$5:$FY$1802,MATCH($A578,$A$5:$A$1802,0),0),$H$2)</f>
        <v>0</v>
      </c>
      <c r="FG578" s="166">
        <f>IFERROR(HLOOKUP(FG$1,$H$5:$FY$1802,MATCH($A578,$A$5:$A$1802,0),0)*HLOOKUP(FG$2,$H$5:$FY$1802,MATCH($A578,$A$5:$A$1802,0),0),$H$2)</f>
        <v>0</v>
      </c>
      <c r="FH578" s="152"/>
      <c r="FI578" s="405">
        <f t="shared" si="1125"/>
        <v>2.2893654524089309</v>
      </c>
      <c r="FJ578" s="405">
        <f t="shared" si="1125"/>
        <v>1.5901880141010576</v>
      </c>
      <c r="FK578" s="405">
        <f t="shared" si="1126"/>
        <v>2.2525982828739268</v>
      </c>
      <c r="FL578" s="405">
        <f t="shared" si="1127"/>
        <v>1.596701310438319</v>
      </c>
      <c r="FM578" s="405">
        <f t="shared" si="1128"/>
        <v>1.5272356539469851</v>
      </c>
      <c r="FN578" s="405">
        <f t="shared" si="1129"/>
        <v>1.10717059908729</v>
      </c>
      <c r="FO578" s="405">
        <f t="shared" si="1130"/>
        <v>1.9955125648185081</v>
      </c>
      <c r="FP578" s="405">
        <f t="shared" si="1131"/>
        <v>1.1373155165536497</v>
      </c>
      <c r="FQ578" s="405">
        <f t="shared" si="1132"/>
        <v>1.7025089605734767</v>
      </c>
      <c r="FR578" s="405">
        <f t="shared" si="1133"/>
        <v>1.0573476702508962</v>
      </c>
      <c r="FS578" s="65"/>
    </row>
    <row r="579" spans="1:175" ht="10.35" customHeight="1" x14ac:dyDescent="0.2">
      <c r="A579" s="74" t="str">
        <f t="shared" si="1120"/>
        <v>2019-20FEBRUARYR1F</v>
      </c>
      <c r="B579" s="163" t="str">
        <f t="shared" si="1134"/>
        <v>2019-20</v>
      </c>
      <c r="C579" s="26" t="s">
        <v>837</v>
      </c>
      <c r="D579" s="163" t="str">
        <f>INDEX($FV$16:$FW$26,MATCH($F579,$FV$16:$FV$26,0),2)</f>
        <v>Y59</v>
      </c>
      <c r="E579" s="163" t="str">
        <f>VLOOKUP($D579,$FW$8:$FX$14,2,0)</f>
        <v>South East</v>
      </c>
      <c r="F579" s="271" t="s">
        <v>852</v>
      </c>
      <c r="G579" s="271" t="s">
        <v>873</v>
      </c>
      <c r="H579" s="272">
        <v>2562</v>
      </c>
      <c r="I579" s="272">
        <v>1348</v>
      </c>
      <c r="J579" s="272">
        <v>17237</v>
      </c>
      <c r="K579" s="272">
        <v>13</v>
      </c>
      <c r="L579" s="272">
        <v>1</v>
      </c>
      <c r="M579" s="272">
        <v>19</v>
      </c>
      <c r="N579" s="272">
        <v>55</v>
      </c>
      <c r="O579" s="272">
        <v>337</v>
      </c>
      <c r="P579" s="272">
        <v>0</v>
      </c>
      <c r="Q579" s="272">
        <v>15</v>
      </c>
      <c r="R579" s="272">
        <v>0</v>
      </c>
      <c r="S579" s="272">
        <v>1</v>
      </c>
      <c r="T579" s="272">
        <v>1985</v>
      </c>
      <c r="U579" s="272">
        <v>125</v>
      </c>
      <c r="V579" s="272">
        <v>79</v>
      </c>
      <c r="W579" s="272">
        <v>943</v>
      </c>
      <c r="X579" s="272">
        <v>561</v>
      </c>
      <c r="Y579" s="272">
        <v>51</v>
      </c>
      <c r="Z579" s="272">
        <v>74832</v>
      </c>
      <c r="AA579" s="272">
        <v>599</v>
      </c>
      <c r="AB579" s="272">
        <v>1064</v>
      </c>
      <c r="AC579" s="272">
        <v>68393</v>
      </c>
      <c r="AD579" s="272">
        <v>866</v>
      </c>
      <c r="AE579" s="272">
        <v>1475</v>
      </c>
      <c r="AF579" s="272">
        <v>1594203</v>
      </c>
      <c r="AG579" s="272">
        <v>1691</v>
      </c>
      <c r="AH579" s="272">
        <v>3560</v>
      </c>
      <c r="AI579" s="272">
        <v>2735679</v>
      </c>
      <c r="AJ579" s="272">
        <v>4876</v>
      </c>
      <c r="AK579" s="272">
        <v>11459</v>
      </c>
      <c r="AL579" s="272">
        <v>363081</v>
      </c>
      <c r="AM579" s="272">
        <v>7119</v>
      </c>
      <c r="AN579" s="272">
        <v>16748</v>
      </c>
      <c r="AO579" s="272">
        <v>181</v>
      </c>
      <c r="AP579" s="272">
        <v>2</v>
      </c>
      <c r="AQ579" s="272">
        <v>33</v>
      </c>
      <c r="AR579" s="272">
        <v>27</v>
      </c>
      <c r="AS579" s="272">
        <v>4</v>
      </c>
      <c r="AT579" s="272">
        <v>142</v>
      </c>
      <c r="AU579" s="272">
        <v>6</v>
      </c>
      <c r="AV579" s="272">
        <v>1192</v>
      </c>
      <c r="AW579" s="272">
        <v>30</v>
      </c>
      <c r="AX579" s="272">
        <v>582</v>
      </c>
      <c r="AY579" s="272">
        <v>1804</v>
      </c>
      <c r="AZ579" s="272">
        <v>188</v>
      </c>
      <c r="BA579" s="272">
        <v>164</v>
      </c>
      <c r="BB579" s="272">
        <v>122</v>
      </c>
      <c r="BC579" s="272">
        <v>105</v>
      </c>
      <c r="BD579" s="272">
        <v>1057</v>
      </c>
      <c r="BE579" s="272">
        <v>968</v>
      </c>
      <c r="BF579" s="272">
        <v>660</v>
      </c>
      <c r="BG579" s="272">
        <v>580</v>
      </c>
      <c r="BH579" s="272">
        <v>64</v>
      </c>
      <c r="BI579" s="272">
        <v>52</v>
      </c>
      <c r="BJ579" s="272">
        <v>0</v>
      </c>
      <c r="BK579" s="272">
        <v>0</v>
      </c>
      <c r="BL579" s="272">
        <v>0</v>
      </c>
      <c r="BM579" s="272">
        <v>0</v>
      </c>
      <c r="BN579" s="272">
        <v>0</v>
      </c>
      <c r="BO579" s="272">
        <v>0</v>
      </c>
      <c r="BP579" s="272">
        <v>0</v>
      </c>
      <c r="BQ579" s="272">
        <v>0</v>
      </c>
      <c r="BR579" s="272">
        <v>125</v>
      </c>
      <c r="BS579" s="272">
        <v>74832</v>
      </c>
      <c r="BT579" s="272">
        <v>599</v>
      </c>
      <c r="BU579" s="272">
        <v>1064</v>
      </c>
      <c r="BV579" s="272">
        <v>105</v>
      </c>
      <c r="BW579" s="272">
        <v>174326</v>
      </c>
      <c r="BX579" s="272">
        <v>1660</v>
      </c>
      <c r="BY579" s="272">
        <v>3151</v>
      </c>
      <c r="BZ579" s="272">
        <v>2</v>
      </c>
      <c r="CA579" s="272">
        <v>1067</v>
      </c>
      <c r="CB579" s="272">
        <v>534</v>
      </c>
      <c r="CC579" s="272">
        <v>904</v>
      </c>
      <c r="CD579" s="272">
        <v>836</v>
      </c>
      <c r="CE579" s="272">
        <v>1418810</v>
      </c>
      <c r="CF579" s="272">
        <v>1697</v>
      </c>
      <c r="CG579" s="272">
        <v>3648</v>
      </c>
      <c r="CH579" s="272">
        <v>104</v>
      </c>
      <c r="CI579" s="272">
        <v>618938</v>
      </c>
      <c r="CJ579" s="272">
        <v>5951</v>
      </c>
      <c r="CK579" s="272">
        <v>12529</v>
      </c>
      <c r="CL579" s="272">
        <v>1</v>
      </c>
      <c r="CM579" s="272">
        <v>942</v>
      </c>
      <c r="CN579" s="272">
        <v>942</v>
      </c>
      <c r="CO579" s="272">
        <v>942</v>
      </c>
      <c r="CP579" s="272">
        <v>6</v>
      </c>
      <c r="CQ579" s="272">
        <v>34858</v>
      </c>
      <c r="CR579" s="272">
        <v>5810</v>
      </c>
      <c r="CS579" s="272">
        <v>11808</v>
      </c>
      <c r="CT579" s="272">
        <v>11</v>
      </c>
      <c r="CU579" s="272">
        <v>10989</v>
      </c>
      <c r="CV579" s="272">
        <v>999</v>
      </c>
      <c r="CW579" s="272">
        <v>2862</v>
      </c>
      <c r="CX579" s="272">
        <v>12</v>
      </c>
      <c r="CY579" s="272">
        <v>4021</v>
      </c>
      <c r="CZ579" s="272">
        <v>335</v>
      </c>
      <c r="DA579" s="272">
        <v>561</v>
      </c>
      <c r="DB579" s="272">
        <v>100</v>
      </c>
      <c r="DC579" s="272">
        <v>4055</v>
      </c>
      <c r="DD579" s="272">
        <v>41</v>
      </c>
      <c r="DE579" s="272">
        <v>75</v>
      </c>
      <c r="DF579" s="272">
        <v>0</v>
      </c>
      <c r="DG579" s="272">
        <v>0</v>
      </c>
      <c r="DH579" s="272">
        <v>0</v>
      </c>
      <c r="DI579" s="272">
        <v>0</v>
      </c>
      <c r="DJ579" s="272">
        <v>0</v>
      </c>
      <c r="DK579" s="272">
        <v>0</v>
      </c>
      <c r="DL579" s="250"/>
      <c r="DM579" s="250"/>
      <c r="DN579" s="250"/>
      <c r="DO579" s="250"/>
      <c r="DP579" s="250"/>
      <c r="DQ579" s="250"/>
      <c r="DR579" s="250"/>
      <c r="DS579" s="250"/>
      <c r="DT579" s="250"/>
      <c r="DU579" s="250"/>
      <c r="DV579" s="250"/>
      <c r="DW579" s="250"/>
      <c r="DX579" s="250"/>
      <c r="DY579" s="250"/>
      <c r="DZ579" s="250"/>
      <c r="EA579" s="250"/>
      <c r="EB579" s="155"/>
      <c r="EC579" s="75">
        <f t="shared" si="1121"/>
        <v>2</v>
      </c>
      <c r="ED579" s="74">
        <f t="shared" si="1122"/>
        <v>2020</v>
      </c>
      <c r="EE579" s="165">
        <f t="shared" si="1123"/>
        <v>43862</v>
      </c>
      <c r="EF579" s="157">
        <f t="shared" si="1135"/>
        <v>29</v>
      </c>
      <c r="EG579" s="156"/>
      <c r="EH579" s="166">
        <f>IFERROR(HLOOKUP(EH$1,$H$5:$FY$1802,MATCH($A579,$A$5:$A$1802,0),0)*HLOOKUP(EH$2,$H$5:$FY$1802,MATCH($A579,$A$5:$A$1802,0),0),$H$2)</f>
        <v>1348</v>
      </c>
      <c r="EI579" s="166">
        <f>IFERROR(HLOOKUP(EI$1,$H$5:$FY$1802,MATCH($A579,$A$5:$A$1802,0),0)*HLOOKUP(EI$2,$H$5:$FY$1802,MATCH($A579,$A$5:$A$1802,0),0),$H$2)</f>
        <v>25612</v>
      </c>
      <c r="EJ579" s="166">
        <f>IFERROR(HLOOKUP(EJ$1,$H$5:$FY$1802,MATCH($A579,$A$5:$A$1802,0),0)*HLOOKUP(EJ$2,$H$5:$FY$1802,MATCH($A579,$A$5:$A$1802,0),0),$H$2)</f>
        <v>74140</v>
      </c>
      <c r="EK579" s="166">
        <f>IFERROR(HLOOKUP(EK$1,$H$5:$FY$1802,MATCH($A579,$A$5:$A$1802,0),0)*HLOOKUP(EK$2,$H$5:$FY$1802,MATCH($A579,$A$5:$A$1802,0),0),$H$2)</f>
        <v>454276</v>
      </c>
      <c r="EL579" s="166">
        <f>IFERROR(HLOOKUP(EL$1,$H$5:$FY$1802,MATCH($A579,$A$5:$A$1802,0),0)*HLOOKUP(EL$2,$H$5:$FY$1802,MATCH($A579,$A$5:$A$1802,0),0),$H$2)</f>
        <v>133000</v>
      </c>
      <c r="EM579" s="166">
        <f>IFERROR(HLOOKUP(EM$1,$H$5:$FY$1802,MATCH($A579,$A$5:$A$1802,0),0)*HLOOKUP(EM$2,$H$5:$FY$1802,MATCH($A579,$A$5:$A$1802,0),0),$H$2)</f>
        <v>116525</v>
      </c>
      <c r="EN579" s="166">
        <f>IFERROR(HLOOKUP(EN$1,$H$5:$FY$1802,MATCH($A579,$A$5:$A$1802,0),0)*HLOOKUP(EN$2,$H$5:$FY$1802,MATCH($A579,$A$5:$A$1802,0),0),$H$2)</f>
        <v>3357080</v>
      </c>
      <c r="EO579" s="166">
        <f>IFERROR(HLOOKUP(EO$1,$H$5:$FY$1802,MATCH($A579,$A$5:$A$1802,0),0)*HLOOKUP(EO$2,$H$5:$FY$1802,MATCH($A579,$A$5:$A$1802,0),0),$H$2)</f>
        <v>6428499</v>
      </c>
      <c r="EP579" s="166">
        <f>IFERROR(HLOOKUP(EP$1,$H$5:$FY$1802,MATCH($A579,$A$5:$A$1802,0),0)*HLOOKUP(EP$2,$H$5:$FY$1802,MATCH($A579,$A$5:$A$1802,0),0),$H$2)</f>
        <v>854148</v>
      </c>
      <c r="EQ579" s="166">
        <f>IFERROR(HLOOKUP(EQ$1,$H$5:$FY$1802,MATCH($A579,$A$5:$A$1802,0),0)*HLOOKUP(EQ$2,$H$5:$FY$1802,MATCH($A579,$A$5:$A$1802,0),0),$H$2)</f>
        <v>0</v>
      </c>
      <c r="ER579" s="166">
        <f>IFERROR(HLOOKUP(ER$1,$H$5:$FY$1802,MATCH($A579,$A$5:$A$1802,0),0)*HLOOKUP(ER$2,$H$5:$FY$1802,MATCH($A579,$A$5:$A$1802,0),0),$H$2)</f>
        <v>0</v>
      </c>
      <c r="ES579" s="166">
        <f>IFERROR(HLOOKUP(ES$1,$H$5:$FY$1802,MATCH($A579,$A$5:$A$1802,0),0)*HLOOKUP(ES$2,$H$5:$FY$1802,MATCH($A579,$A$5:$A$1802,0),0),$H$2)</f>
        <v>133000</v>
      </c>
      <c r="ET579" s="166">
        <f>IFERROR(HLOOKUP(ET$1,$H$5:$FY$1802,MATCH($A579,$A$5:$A$1802,0),0)*HLOOKUP(ET$2,$H$5:$FY$1802,MATCH($A579,$A$5:$A$1802,0),0),$H$2)</f>
        <v>330855</v>
      </c>
      <c r="EU579" s="166">
        <f>IFERROR(HLOOKUP(EU$1,$H$5:$FY$1802,MATCH($A579,$A$5:$A$1802,0),0)*HLOOKUP(EU$2,$H$5:$FY$1802,MATCH($A579,$A$5:$A$1802,0),0),$H$2)</f>
        <v>1808</v>
      </c>
      <c r="EV579" s="166">
        <f>IFERROR(HLOOKUP(EV$1,$H$5:$FY$1802,MATCH($A579,$A$5:$A$1802,0),0)*HLOOKUP(EV$2,$H$5:$FY$1802,MATCH($A579,$A$5:$A$1802,0),0),$H$2)</f>
        <v>3049728</v>
      </c>
      <c r="EW579" s="166">
        <f>IFERROR(HLOOKUP(EW$1,$H$5:$FY$1802,MATCH($A579,$A$5:$A$1802,0),0)*HLOOKUP(EW$2,$H$5:$FY$1802,MATCH($A579,$A$5:$A$1802,0),0),$H$2)</f>
        <v>1303016</v>
      </c>
      <c r="EX579" s="166">
        <f>IFERROR(HLOOKUP(EX$1,$H$5:$FY$1802,MATCH($A579,$A$5:$A$1802,0),0)*HLOOKUP(EX$2,$H$5:$FY$1802,MATCH($A579,$A$5:$A$1802,0),0),$H$2)</f>
        <v>942</v>
      </c>
      <c r="EY579" s="166">
        <f>IFERROR(HLOOKUP(EY$1,$H$5:$FY$1802,MATCH($A579,$A$5:$A$1802,0),0)*HLOOKUP(EY$2,$H$5:$FY$1802,MATCH($A579,$A$5:$A$1802,0),0),$H$2)</f>
        <v>70848</v>
      </c>
      <c r="EZ579" s="166">
        <f>IFERROR(HLOOKUP(EZ$1,$H$5:$FY$1802,MATCH($A579,$A$5:$A$1802,0),0)*HLOOKUP(EZ$2,$H$5:$FY$1802,MATCH($A579,$A$5:$A$1802,0),0),$H$2)</f>
        <v>31482</v>
      </c>
      <c r="FA579" s="166">
        <f>IFERROR(HLOOKUP(FA$1,$H$5:$FY$1802,MATCH($A579,$A$5:$A$1802,0),0)*HLOOKUP(FA$2,$H$5:$FY$1802,MATCH($A579,$A$5:$A$1802,0),0),$H$2)</f>
        <v>0</v>
      </c>
      <c r="FB579" s="166">
        <f>IFERROR(HLOOKUP(FB$1,$H$5:$FY$1802,MATCH($A579,$A$5:$A$1802,0),0)*HLOOKUP(FB$2,$H$5:$FY$1802,MATCH($A579,$A$5:$A$1802,0),0),$H$2)</f>
        <v>6732</v>
      </c>
      <c r="FC579" s="166">
        <f>IFERROR(HLOOKUP(FC$1,$H$5:$FY$1802,MATCH($A579,$A$5:$A$1802,0),0)*HLOOKUP(FC$2,$H$5:$FY$1802,MATCH($A579,$A$5:$A$1802,0),0),$H$2)</f>
        <v>7500</v>
      </c>
      <c r="FD579" s="166">
        <f>IFERROR(HLOOKUP(FD$1,$H$5:$FY$1802,MATCH($A579,$A$5:$A$1802,0),0)*HLOOKUP(FD$2,$H$5:$FY$1802,MATCH($A579,$A$5:$A$1802,0),0),$H$2)</f>
        <v>0</v>
      </c>
      <c r="FE579" s="166">
        <f>IFERROR(HLOOKUP(FE$1,$H$5:$FY$1802,MATCH($A579,$A$5:$A$1802,0),0)*HLOOKUP(FE$2,$H$5:$FY$1802,MATCH($A579,$A$5:$A$1802,0),0),$H$2)</f>
        <v>0</v>
      </c>
      <c r="FF579" s="166">
        <f>IFERROR(HLOOKUP(FF$1,$H$5:$FY$1802,MATCH($A579,$A$5:$A$1802,0),0)*HLOOKUP(FF$2,$H$5:$FY$1802,MATCH($A579,$A$5:$A$1802,0),0),$H$2)</f>
        <v>0</v>
      </c>
      <c r="FG579" s="166">
        <f>IFERROR(HLOOKUP(FG$1,$H$5:$FY$1802,MATCH($A579,$A$5:$A$1802,0),0)*HLOOKUP(FG$2,$H$5:$FY$1802,MATCH($A579,$A$5:$A$1802,0),0),$H$2)</f>
        <v>0</v>
      </c>
      <c r="FH579" s="152"/>
      <c r="FI579" s="405">
        <f t="shared" si="1125"/>
        <v>1.504</v>
      </c>
      <c r="FJ579" s="405">
        <f t="shared" si="1125"/>
        <v>1.3120000000000001</v>
      </c>
      <c r="FK579" s="405">
        <f t="shared" si="1126"/>
        <v>1.5443037974683544</v>
      </c>
      <c r="FL579" s="405">
        <f t="shared" si="1127"/>
        <v>1.3291139240506329</v>
      </c>
      <c r="FM579" s="405">
        <f t="shared" si="1128"/>
        <v>1.1208907741251326</v>
      </c>
      <c r="FN579" s="405">
        <f t="shared" si="1129"/>
        <v>1.0265111346765641</v>
      </c>
      <c r="FO579" s="405">
        <f t="shared" si="1130"/>
        <v>1.1764705882352942</v>
      </c>
      <c r="FP579" s="405">
        <f t="shared" si="1131"/>
        <v>1.0338680926916222</v>
      </c>
      <c r="FQ579" s="405">
        <f t="shared" si="1132"/>
        <v>1.2549019607843137</v>
      </c>
      <c r="FR579" s="405">
        <f t="shared" si="1133"/>
        <v>1.0196078431372548</v>
      </c>
      <c r="FS579" s="65"/>
    </row>
    <row r="580" spans="1:175" ht="10.35" customHeight="1" x14ac:dyDescent="0.2">
      <c r="A580" s="180" t="str">
        <f t="shared" si="1120"/>
        <v>2019-20FEBRUARYRRU</v>
      </c>
      <c r="B580" s="182" t="str">
        <f t="shared" si="1134"/>
        <v>2019-20</v>
      </c>
      <c r="C580" s="181" t="s">
        <v>837</v>
      </c>
      <c r="D580" s="182" t="str">
        <f>INDEX($FV$16:$FW$26,MATCH($F580,$FV$16:$FV$26,0),2)</f>
        <v>Y56</v>
      </c>
      <c r="E580" s="182" t="str">
        <f>VLOOKUP($D580,$FW$8:$FX$14,2,0)</f>
        <v>London</v>
      </c>
      <c r="F580" s="273" t="s">
        <v>855</v>
      </c>
      <c r="G580" s="277" t="s">
        <v>874</v>
      </c>
      <c r="H580" s="278">
        <v>168286</v>
      </c>
      <c r="I580" s="278">
        <v>134619</v>
      </c>
      <c r="J580" s="278">
        <v>1238159</v>
      </c>
      <c r="K580" s="278">
        <v>9</v>
      </c>
      <c r="L580" s="278">
        <v>0</v>
      </c>
      <c r="M580" s="278">
        <v>29</v>
      </c>
      <c r="N580" s="278">
        <v>70</v>
      </c>
      <c r="O580" s="278">
        <v>151</v>
      </c>
      <c r="P580" s="278">
        <v>0</v>
      </c>
      <c r="Q580" s="278">
        <v>436</v>
      </c>
      <c r="R580" s="278">
        <v>0</v>
      </c>
      <c r="S580" s="278">
        <v>2919</v>
      </c>
      <c r="T580" s="278">
        <v>102046</v>
      </c>
      <c r="U580" s="278">
        <v>9158</v>
      </c>
      <c r="V580" s="278">
        <v>6684</v>
      </c>
      <c r="W580" s="278">
        <v>58526</v>
      </c>
      <c r="X580" s="278">
        <v>17527</v>
      </c>
      <c r="Y580" s="278">
        <v>1788</v>
      </c>
      <c r="Z580" s="278">
        <v>3730130</v>
      </c>
      <c r="AA580" s="278">
        <v>407</v>
      </c>
      <c r="AB580" s="278">
        <v>675</v>
      </c>
      <c r="AC580" s="278">
        <v>4700717</v>
      </c>
      <c r="AD580" s="278">
        <v>703</v>
      </c>
      <c r="AE580" s="278">
        <v>1214</v>
      </c>
      <c r="AF580" s="278">
        <v>77413738</v>
      </c>
      <c r="AG580" s="278">
        <v>1323</v>
      </c>
      <c r="AH580" s="278">
        <v>2756</v>
      </c>
      <c r="AI580" s="278">
        <v>81311647</v>
      </c>
      <c r="AJ580" s="278">
        <v>4639</v>
      </c>
      <c r="AK580" s="278">
        <v>11124</v>
      </c>
      <c r="AL580" s="278">
        <v>19203231</v>
      </c>
      <c r="AM580" s="278">
        <v>10740</v>
      </c>
      <c r="AN580" s="278">
        <v>25302</v>
      </c>
      <c r="AO580" s="278">
        <v>8479</v>
      </c>
      <c r="AP580" s="278">
        <v>174</v>
      </c>
      <c r="AQ580" s="278">
        <v>685</v>
      </c>
      <c r="AR580" s="278">
        <v>2256</v>
      </c>
      <c r="AS580" s="278">
        <v>426</v>
      </c>
      <c r="AT580" s="278">
        <v>7194</v>
      </c>
      <c r="AU580" s="278">
        <v>0</v>
      </c>
      <c r="AV580" s="278">
        <v>59623</v>
      </c>
      <c r="AW580" s="278">
        <v>6026</v>
      </c>
      <c r="AX580" s="278">
        <v>27918</v>
      </c>
      <c r="AY580" s="278">
        <v>93567</v>
      </c>
      <c r="AZ580" s="278">
        <v>23953</v>
      </c>
      <c r="BA580" s="278">
        <v>18465</v>
      </c>
      <c r="BB580" s="278">
        <v>17229</v>
      </c>
      <c r="BC580" s="278">
        <v>13537</v>
      </c>
      <c r="BD580" s="278">
        <v>90140</v>
      </c>
      <c r="BE580" s="278">
        <v>66572</v>
      </c>
      <c r="BF580" s="278">
        <v>28726</v>
      </c>
      <c r="BG580" s="278">
        <v>19857</v>
      </c>
      <c r="BH580" s="278">
        <v>2578</v>
      </c>
      <c r="BI580" s="278">
        <v>1888</v>
      </c>
      <c r="BJ580" s="278">
        <v>52</v>
      </c>
      <c r="BK580" s="278">
        <v>30111</v>
      </c>
      <c r="BL580" s="278">
        <v>579</v>
      </c>
      <c r="BM580" s="278">
        <v>993</v>
      </c>
      <c r="BN580" s="278">
        <v>14</v>
      </c>
      <c r="BO580" s="278">
        <v>9219</v>
      </c>
      <c r="BP580" s="278">
        <v>659</v>
      </c>
      <c r="BQ580" s="278">
        <v>1432</v>
      </c>
      <c r="BR580" s="278">
        <v>9092</v>
      </c>
      <c r="BS580" s="278">
        <v>3690800</v>
      </c>
      <c r="BT580" s="278">
        <v>406</v>
      </c>
      <c r="BU580" s="278">
        <v>672</v>
      </c>
      <c r="BV580" s="278">
        <v>3891</v>
      </c>
      <c r="BW580" s="278">
        <v>5105832</v>
      </c>
      <c r="BX580" s="278">
        <v>1312</v>
      </c>
      <c r="BY580" s="278">
        <v>2676</v>
      </c>
      <c r="BZ580" s="278">
        <v>1005</v>
      </c>
      <c r="CA580" s="278">
        <v>1266669</v>
      </c>
      <c r="CB580" s="278">
        <v>1260</v>
      </c>
      <c r="CC580" s="278">
        <v>2781</v>
      </c>
      <c r="CD580" s="278">
        <v>53630</v>
      </c>
      <c r="CE580" s="278">
        <v>71041237</v>
      </c>
      <c r="CF580" s="278">
        <v>1325</v>
      </c>
      <c r="CG580" s="278">
        <v>2761</v>
      </c>
      <c r="CH580" s="278">
        <v>1560</v>
      </c>
      <c r="CI580" s="278">
        <v>11028369</v>
      </c>
      <c r="CJ580" s="278">
        <v>7069</v>
      </c>
      <c r="CK580" s="278">
        <v>13787</v>
      </c>
      <c r="CL580" s="278">
        <v>320</v>
      </c>
      <c r="CM580" s="278">
        <v>2258922</v>
      </c>
      <c r="CN580" s="278">
        <v>7059</v>
      </c>
      <c r="CO580" s="278">
        <v>16399</v>
      </c>
      <c r="CP580" s="278">
        <v>1571</v>
      </c>
      <c r="CQ580" s="278">
        <v>16472146</v>
      </c>
      <c r="CR580" s="278">
        <v>10485</v>
      </c>
      <c r="CS580" s="278">
        <v>20736</v>
      </c>
      <c r="CT580" s="278">
        <v>150</v>
      </c>
      <c r="CU580" s="278">
        <v>2061862</v>
      </c>
      <c r="CV580" s="278">
        <v>13746</v>
      </c>
      <c r="CW580" s="278">
        <v>27677</v>
      </c>
      <c r="CX580" s="278">
        <v>658</v>
      </c>
      <c r="CY580" s="278">
        <v>206099</v>
      </c>
      <c r="CZ580" s="278">
        <v>313</v>
      </c>
      <c r="DA580" s="278">
        <v>529</v>
      </c>
      <c r="DB580" s="278">
        <v>4480</v>
      </c>
      <c r="DC580" s="278">
        <v>324242</v>
      </c>
      <c r="DD580" s="278">
        <v>72</v>
      </c>
      <c r="DE580" s="278">
        <v>154</v>
      </c>
      <c r="DF580" s="278">
        <v>176</v>
      </c>
      <c r="DG580" s="278">
        <v>401053</v>
      </c>
      <c r="DH580" s="278">
        <v>2279</v>
      </c>
      <c r="DI580" s="278">
        <v>4590</v>
      </c>
      <c r="DJ580" s="278">
        <v>165</v>
      </c>
      <c r="DK580" s="278">
        <v>0</v>
      </c>
      <c r="DL580" s="264"/>
      <c r="DM580" s="264"/>
      <c r="DN580" s="264"/>
      <c r="DO580" s="264"/>
      <c r="DP580" s="264"/>
      <c r="DQ580" s="264"/>
      <c r="DR580" s="264"/>
      <c r="DS580" s="264"/>
      <c r="DT580" s="264"/>
      <c r="DU580" s="264"/>
      <c r="DV580" s="264"/>
      <c r="DW580" s="264"/>
      <c r="DX580" s="264"/>
      <c r="DY580" s="264"/>
      <c r="DZ580" s="264"/>
      <c r="EA580" s="264"/>
      <c r="EB580" s="265"/>
      <c r="EC580" s="266">
        <f t="shared" si="1121"/>
        <v>2</v>
      </c>
      <c r="ED580" s="180">
        <f t="shared" si="1122"/>
        <v>2020</v>
      </c>
      <c r="EE580" s="185">
        <f t="shared" si="1123"/>
        <v>43862</v>
      </c>
      <c r="EF580" s="186">
        <f t="shared" si="1135"/>
        <v>29</v>
      </c>
      <c r="EG580" s="187"/>
      <c r="EH580" s="188">
        <f>IFERROR(HLOOKUP(EH$1,$H$5:$FY$1802,MATCH($A580,$A$5:$A$1802,0),0)*HLOOKUP(EH$2,$H$5:$FY$1802,MATCH($A580,$A$5:$A$1802,0),0),$H$2)</f>
        <v>0</v>
      </c>
      <c r="EI580" s="188">
        <f>IFERROR(HLOOKUP(EI$1,$H$5:$FY$1802,MATCH($A580,$A$5:$A$1802,0),0)*HLOOKUP(EI$2,$H$5:$FY$1802,MATCH($A580,$A$5:$A$1802,0),0),$H$2)</f>
        <v>3903951</v>
      </c>
      <c r="EJ580" s="188">
        <f>IFERROR(HLOOKUP(EJ$1,$H$5:$FY$1802,MATCH($A580,$A$5:$A$1802,0),0)*HLOOKUP(EJ$2,$H$5:$FY$1802,MATCH($A580,$A$5:$A$1802,0),0),$H$2)</f>
        <v>9423330</v>
      </c>
      <c r="EK580" s="188">
        <f>IFERROR(HLOOKUP(EK$1,$H$5:$FY$1802,MATCH($A580,$A$5:$A$1802,0),0)*HLOOKUP(EK$2,$H$5:$FY$1802,MATCH($A580,$A$5:$A$1802,0),0),$H$2)</f>
        <v>20327469</v>
      </c>
      <c r="EL580" s="188">
        <f>IFERROR(HLOOKUP(EL$1,$H$5:$FY$1802,MATCH($A580,$A$5:$A$1802,0),0)*HLOOKUP(EL$2,$H$5:$FY$1802,MATCH($A580,$A$5:$A$1802,0),0),$H$2)</f>
        <v>6181650</v>
      </c>
      <c r="EM580" s="188">
        <f>IFERROR(HLOOKUP(EM$1,$H$5:$FY$1802,MATCH($A580,$A$5:$A$1802,0),0)*HLOOKUP(EM$2,$H$5:$FY$1802,MATCH($A580,$A$5:$A$1802,0),0),$H$2)</f>
        <v>8114376</v>
      </c>
      <c r="EN580" s="188">
        <f>IFERROR(HLOOKUP(EN$1,$H$5:$FY$1802,MATCH($A580,$A$5:$A$1802,0),0)*HLOOKUP(EN$2,$H$5:$FY$1802,MATCH($A580,$A$5:$A$1802,0),0),$H$2)</f>
        <v>161297656</v>
      </c>
      <c r="EO580" s="188">
        <f>IFERROR(HLOOKUP(EO$1,$H$5:$FY$1802,MATCH($A580,$A$5:$A$1802,0),0)*HLOOKUP(EO$2,$H$5:$FY$1802,MATCH($A580,$A$5:$A$1802,0),0),$H$2)</f>
        <v>194970348</v>
      </c>
      <c r="EP580" s="188">
        <f>IFERROR(HLOOKUP(EP$1,$H$5:$FY$1802,MATCH($A580,$A$5:$A$1802,0),0)*HLOOKUP(EP$2,$H$5:$FY$1802,MATCH($A580,$A$5:$A$1802,0),0),$H$2)</f>
        <v>45239976</v>
      </c>
      <c r="EQ580" s="188">
        <f>IFERROR(HLOOKUP(EQ$1,$H$5:$FY$1802,MATCH($A580,$A$5:$A$1802,0),0)*HLOOKUP(EQ$2,$H$5:$FY$1802,MATCH($A580,$A$5:$A$1802,0),0),$H$2)</f>
        <v>51636</v>
      </c>
      <c r="ER580" s="188">
        <f>IFERROR(HLOOKUP(ER$1,$H$5:$FY$1802,MATCH($A580,$A$5:$A$1802,0),0)*HLOOKUP(ER$2,$H$5:$FY$1802,MATCH($A580,$A$5:$A$1802,0),0),$H$2)</f>
        <v>20048</v>
      </c>
      <c r="ES580" s="188">
        <f>IFERROR(HLOOKUP(ES$1,$H$5:$FY$1802,MATCH($A580,$A$5:$A$1802,0),0)*HLOOKUP(ES$2,$H$5:$FY$1802,MATCH($A580,$A$5:$A$1802,0),0),$H$2)</f>
        <v>6109824</v>
      </c>
      <c r="ET580" s="188">
        <f>IFERROR(HLOOKUP(ET$1,$H$5:$FY$1802,MATCH($A580,$A$5:$A$1802,0),0)*HLOOKUP(ET$2,$H$5:$FY$1802,MATCH($A580,$A$5:$A$1802,0),0),$H$2)</f>
        <v>10412316</v>
      </c>
      <c r="EU580" s="188">
        <f>IFERROR(HLOOKUP(EU$1,$H$5:$FY$1802,MATCH($A580,$A$5:$A$1802,0),0)*HLOOKUP(EU$2,$H$5:$FY$1802,MATCH($A580,$A$5:$A$1802,0),0),$H$2)</f>
        <v>2794905</v>
      </c>
      <c r="EV580" s="188">
        <f>IFERROR(HLOOKUP(EV$1,$H$5:$FY$1802,MATCH($A580,$A$5:$A$1802,0),0)*HLOOKUP(EV$2,$H$5:$FY$1802,MATCH($A580,$A$5:$A$1802,0),0),$H$2)</f>
        <v>148072430</v>
      </c>
      <c r="EW580" s="188">
        <f>IFERROR(HLOOKUP(EW$1,$H$5:$FY$1802,MATCH($A580,$A$5:$A$1802,0),0)*HLOOKUP(EW$2,$H$5:$FY$1802,MATCH($A580,$A$5:$A$1802,0),0),$H$2)</f>
        <v>21507720</v>
      </c>
      <c r="EX580" s="188">
        <f>IFERROR(HLOOKUP(EX$1,$H$5:$FY$1802,MATCH($A580,$A$5:$A$1802,0),0)*HLOOKUP(EX$2,$H$5:$FY$1802,MATCH($A580,$A$5:$A$1802,0),0),$H$2)</f>
        <v>5247680</v>
      </c>
      <c r="EY580" s="188">
        <f>IFERROR(HLOOKUP(EY$1,$H$5:$FY$1802,MATCH($A580,$A$5:$A$1802,0),0)*HLOOKUP(EY$2,$H$5:$FY$1802,MATCH($A580,$A$5:$A$1802,0),0),$H$2)</f>
        <v>32576256</v>
      </c>
      <c r="EZ580" s="188">
        <f>IFERROR(HLOOKUP(EZ$1,$H$5:$FY$1802,MATCH($A580,$A$5:$A$1802,0),0)*HLOOKUP(EZ$2,$H$5:$FY$1802,MATCH($A580,$A$5:$A$1802,0),0),$H$2)</f>
        <v>4151550</v>
      </c>
      <c r="FA580" s="188">
        <f>IFERROR(HLOOKUP(FA$1,$H$5:$FY$1802,MATCH($A580,$A$5:$A$1802,0),0)*HLOOKUP(FA$2,$H$5:$FY$1802,MATCH($A580,$A$5:$A$1802,0),0),$H$2)</f>
        <v>807840</v>
      </c>
      <c r="FB580" s="188">
        <f>IFERROR(HLOOKUP(FB$1,$H$5:$FY$1802,MATCH($A580,$A$5:$A$1802,0),0)*HLOOKUP(FB$2,$H$5:$FY$1802,MATCH($A580,$A$5:$A$1802,0),0),$H$2)</f>
        <v>348082</v>
      </c>
      <c r="FC580" s="188">
        <f>IFERROR(HLOOKUP(FC$1,$H$5:$FY$1802,MATCH($A580,$A$5:$A$1802,0),0)*HLOOKUP(FC$2,$H$5:$FY$1802,MATCH($A580,$A$5:$A$1802,0),0),$H$2)</f>
        <v>689920</v>
      </c>
      <c r="FD580" s="188">
        <f>IFERROR(HLOOKUP(FD$1,$H$5:$FY$1802,MATCH($A580,$A$5:$A$1802,0),0)*HLOOKUP(FD$2,$H$5:$FY$1802,MATCH($A580,$A$5:$A$1802,0),0),$H$2)</f>
        <v>0</v>
      </c>
      <c r="FE580" s="188">
        <f>IFERROR(HLOOKUP(FE$1,$H$5:$FY$1802,MATCH($A580,$A$5:$A$1802,0),0)*HLOOKUP(FE$2,$H$5:$FY$1802,MATCH($A580,$A$5:$A$1802,0),0),$H$2)</f>
        <v>0</v>
      </c>
      <c r="FF580" s="188">
        <f>IFERROR(HLOOKUP(FF$1,$H$5:$FY$1802,MATCH($A580,$A$5:$A$1802,0),0)*HLOOKUP(FF$2,$H$5:$FY$1802,MATCH($A580,$A$5:$A$1802,0),0),$H$2)</f>
        <v>0</v>
      </c>
      <c r="FG580" s="188">
        <f>IFERROR(HLOOKUP(FG$1,$H$5:$FY$1802,MATCH($A580,$A$5:$A$1802,0),0)*HLOOKUP(FG$2,$H$5:$FY$1802,MATCH($A580,$A$5:$A$1802,0),0),$H$2)</f>
        <v>0</v>
      </c>
      <c r="FH580" s="189"/>
      <c r="FI580" s="406">
        <f t="shared" si="1125"/>
        <v>2.6155274077309456</v>
      </c>
      <c r="FJ580" s="406">
        <f t="shared" si="1125"/>
        <v>2.0162699279318628</v>
      </c>
      <c r="FK580" s="406">
        <f t="shared" si="1126"/>
        <v>2.5776481149012569</v>
      </c>
      <c r="FL580" s="406">
        <f t="shared" si="1127"/>
        <v>2.025284260921604</v>
      </c>
      <c r="FM580" s="406">
        <f t="shared" si="1128"/>
        <v>1.5401701807743566</v>
      </c>
      <c r="FN580" s="406">
        <f t="shared" si="1129"/>
        <v>1.1374773604893551</v>
      </c>
      <c r="FO580" s="406">
        <f t="shared" si="1130"/>
        <v>1.6389570377132425</v>
      </c>
      <c r="FP580" s="406">
        <f t="shared" si="1131"/>
        <v>1.1329377531808067</v>
      </c>
      <c r="FQ580" s="406">
        <f t="shared" si="1132"/>
        <v>1.441834451901566</v>
      </c>
      <c r="FR580" s="406">
        <f t="shared" si="1133"/>
        <v>1.0559284116331096</v>
      </c>
      <c r="FS580" s="410"/>
    </row>
    <row r="581" spans="1:175" ht="10.35" customHeight="1" x14ac:dyDescent="0.2">
      <c r="A581" s="74" t="str">
        <f t="shared" si="1120"/>
        <v>2019-20FEBRUARYRX6</v>
      </c>
      <c r="B581" s="163" t="str">
        <f t="shared" si="1134"/>
        <v>2019-20</v>
      </c>
      <c r="C581" s="26" t="s">
        <v>837</v>
      </c>
      <c r="D581" s="163" t="str">
        <f>INDEX($FV$16:$FW$26,MATCH($F581,$FV$16:$FV$26,0),2)</f>
        <v>Y63</v>
      </c>
      <c r="E581" s="163" t="str">
        <f>VLOOKUP($D581,$FW$8:$FX$14,2,0)</f>
        <v>North East and Yorkshire</v>
      </c>
      <c r="F581" s="271" t="s">
        <v>857</v>
      </c>
      <c r="G581" s="271" t="s">
        <v>875</v>
      </c>
      <c r="H581" s="272">
        <v>42572</v>
      </c>
      <c r="I581" s="272">
        <v>28161</v>
      </c>
      <c r="J581" s="272">
        <v>118444</v>
      </c>
      <c r="K581" s="272">
        <v>4</v>
      </c>
      <c r="L581" s="272">
        <v>1</v>
      </c>
      <c r="M581" s="272">
        <v>10</v>
      </c>
      <c r="N581" s="272">
        <v>17</v>
      </c>
      <c r="O581" s="272">
        <v>32</v>
      </c>
      <c r="P581" s="272">
        <v>0</v>
      </c>
      <c r="Q581" s="272">
        <v>205</v>
      </c>
      <c r="R581" s="272">
        <v>1953</v>
      </c>
      <c r="S581" s="272">
        <v>17</v>
      </c>
      <c r="T581" s="272">
        <v>33702</v>
      </c>
      <c r="U581" s="272">
        <v>2496</v>
      </c>
      <c r="V581" s="272">
        <v>1658</v>
      </c>
      <c r="W581" s="272">
        <v>18520</v>
      </c>
      <c r="X581" s="272">
        <v>7574</v>
      </c>
      <c r="Y581" s="272">
        <v>440</v>
      </c>
      <c r="Z581" s="272">
        <v>951490</v>
      </c>
      <c r="AA581" s="272">
        <v>381</v>
      </c>
      <c r="AB581" s="272">
        <v>644</v>
      </c>
      <c r="AC581" s="272">
        <v>775398</v>
      </c>
      <c r="AD581" s="272">
        <v>468</v>
      </c>
      <c r="AE581" s="272">
        <v>782</v>
      </c>
      <c r="AF581" s="272">
        <v>25700192</v>
      </c>
      <c r="AG581" s="272">
        <v>1388</v>
      </c>
      <c r="AH581" s="272">
        <v>2770</v>
      </c>
      <c r="AI581" s="272">
        <v>26968936</v>
      </c>
      <c r="AJ581" s="272">
        <v>3561</v>
      </c>
      <c r="AK581" s="272">
        <v>8539</v>
      </c>
      <c r="AL581" s="272">
        <v>1689752</v>
      </c>
      <c r="AM581" s="272">
        <v>3840</v>
      </c>
      <c r="AN581" s="272">
        <v>8416</v>
      </c>
      <c r="AO581" s="272">
        <v>1906</v>
      </c>
      <c r="AP581" s="272">
        <v>24</v>
      </c>
      <c r="AQ581" s="272">
        <v>179</v>
      </c>
      <c r="AR581" s="272">
        <v>1717</v>
      </c>
      <c r="AS581" s="272">
        <v>101</v>
      </c>
      <c r="AT581" s="272">
        <v>1602</v>
      </c>
      <c r="AU581" s="272">
        <v>0</v>
      </c>
      <c r="AV581" s="272">
        <v>19535</v>
      </c>
      <c r="AW581" s="272">
        <v>3404</v>
      </c>
      <c r="AX581" s="272">
        <v>8857</v>
      </c>
      <c r="AY581" s="272">
        <v>31796</v>
      </c>
      <c r="AZ581" s="272">
        <v>4899</v>
      </c>
      <c r="BA581" s="272">
        <v>3913</v>
      </c>
      <c r="BB581" s="272">
        <v>3206</v>
      </c>
      <c r="BC581" s="272">
        <v>2581</v>
      </c>
      <c r="BD581" s="272">
        <v>23358</v>
      </c>
      <c r="BE581" s="272">
        <v>19827</v>
      </c>
      <c r="BF581" s="272">
        <v>11719</v>
      </c>
      <c r="BG581" s="272">
        <v>7997</v>
      </c>
      <c r="BH581" s="272">
        <v>681</v>
      </c>
      <c r="BI581" s="272">
        <v>436</v>
      </c>
      <c r="BJ581" s="272">
        <v>60</v>
      </c>
      <c r="BK581" s="272">
        <v>27306</v>
      </c>
      <c r="BL581" s="272">
        <v>455</v>
      </c>
      <c r="BM581" s="272">
        <v>786</v>
      </c>
      <c r="BN581" s="272">
        <v>60</v>
      </c>
      <c r="BO581" s="272">
        <v>24787</v>
      </c>
      <c r="BP581" s="272">
        <v>413</v>
      </c>
      <c r="BQ581" s="272">
        <v>742</v>
      </c>
      <c r="BR581" s="272">
        <v>2376</v>
      </c>
      <c r="BS581" s="272">
        <v>899397</v>
      </c>
      <c r="BT581" s="272">
        <v>379</v>
      </c>
      <c r="BU581" s="272">
        <v>637</v>
      </c>
      <c r="BV581" s="272">
        <v>2592</v>
      </c>
      <c r="BW581" s="272">
        <v>3646412</v>
      </c>
      <c r="BX581" s="272">
        <v>1407</v>
      </c>
      <c r="BY581" s="272">
        <v>2727</v>
      </c>
      <c r="BZ581" s="272">
        <v>546</v>
      </c>
      <c r="CA581" s="272">
        <v>706946</v>
      </c>
      <c r="CB581" s="272">
        <v>1295</v>
      </c>
      <c r="CC581" s="272">
        <v>2709</v>
      </c>
      <c r="CD581" s="272">
        <v>15382</v>
      </c>
      <c r="CE581" s="272">
        <v>21346834</v>
      </c>
      <c r="CF581" s="272">
        <v>1388</v>
      </c>
      <c r="CG581" s="272">
        <v>2776</v>
      </c>
      <c r="CH581" s="272">
        <v>1239</v>
      </c>
      <c r="CI581" s="272">
        <v>6218074</v>
      </c>
      <c r="CJ581" s="272">
        <v>5019</v>
      </c>
      <c r="CK581" s="272">
        <v>9957</v>
      </c>
      <c r="CL581" s="272">
        <v>454</v>
      </c>
      <c r="CM581" s="272">
        <v>2280522</v>
      </c>
      <c r="CN581" s="272">
        <v>5023</v>
      </c>
      <c r="CO581" s="272">
        <v>10328</v>
      </c>
      <c r="CP581" s="272">
        <v>882</v>
      </c>
      <c r="CQ581" s="272">
        <v>6449528</v>
      </c>
      <c r="CR581" s="272">
        <v>7312</v>
      </c>
      <c r="CS581" s="272">
        <v>14913</v>
      </c>
      <c r="CT581" s="272">
        <v>157</v>
      </c>
      <c r="CU581" s="272">
        <v>1066390</v>
      </c>
      <c r="CV581" s="272">
        <v>6792</v>
      </c>
      <c r="CW581" s="272">
        <v>15257</v>
      </c>
      <c r="CX581" s="272">
        <v>74</v>
      </c>
      <c r="CY581" s="272">
        <v>27992</v>
      </c>
      <c r="CZ581" s="272">
        <v>378</v>
      </c>
      <c r="DA581" s="272">
        <v>561</v>
      </c>
      <c r="DB581" s="272">
        <v>1418</v>
      </c>
      <c r="DC581" s="272">
        <v>39141</v>
      </c>
      <c r="DD581" s="272">
        <v>28</v>
      </c>
      <c r="DE581" s="272">
        <v>54</v>
      </c>
      <c r="DF581" s="272">
        <v>0</v>
      </c>
      <c r="DG581" s="272">
        <v>0</v>
      </c>
      <c r="DH581" s="272">
        <v>0</v>
      </c>
      <c r="DI581" s="272">
        <v>0</v>
      </c>
      <c r="DJ581" s="272">
        <v>0</v>
      </c>
      <c r="DK581" s="272">
        <v>0</v>
      </c>
      <c r="DL581" s="250"/>
      <c r="DM581" s="250"/>
      <c r="DN581" s="250"/>
      <c r="DO581" s="250"/>
      <c r="DP581" s="250"/>
      <c r="DQ581" s="250"/>
      <c r="DR581" s="250"/>
      <c r="DS581" s="250"/>
      <c r="DT581" s="250"/>
      <c r="DU581" s="250"/>
      <c r="DV581" s="250"/>
      <c r="DW581" s="250"/>
      <c r="DX581" s="250"/>
      <c r="DY581" s="250"/>
      <c r="DZ581" s="250"/>
      <c r="EA581" s="250"/>
      <c r="EB581" s="155"/>
      <c r="EC581" s="75">
        <f t="shared" si="1121"/>
        <v>2</v>
      </c>
      <c r="ED581" s="74">
        <f t="shared" si="1122"/>
        <v>2020</v>
      </c>
      <c r="EE581" s="165">
        <f t="shared" si="1123"/>
        <v>43862</v>
      </c>
      <c r="EF581" s="157">
        <f t="shared" si="1135"/>
        <v>29</v>
      </c>
      <c r="EG581" s="156"/>
      <c r="EH581" s="166">
        <f>IFERROR(HLOOKUP(EH$1,$H$5:$FY$1802,MATCH($A581,$A$5:$A$1802,0),0)*HLOOKUP(EH$2,$H$5:$FY$1802,MATCH($A581,$A$5:$A$1802,0),0),$H$2)</f>
        <v>28161</v>
      </c>
      <c r="EI581" s="166">
        <f>IFERROR(HLOOKUP(EI$1,$H$5:$FY$1802,MATCH($A581,$A$5:$A$1802,0),0)*HLOOKUP(EI$2,$H$5:$FY$1802,MATCH($A581,$A$5:$A$1802,0),0),$H$2)</f>
        <v>281610</v>
      </c>
      <c r="EJ581" s="166">
        <f>IFERROR(HLOOKUP(EJ$1,$H$5:$FY$1802,MATCH($A581,$A$5:$A$1802,0),0)*HLOOKUP(EJ$2,$H$5:$FY$1802,MATCH($A581,$A$5:$A$1802,0),0),$H$2)</f>
        <v>478737</v>
      </c>
      <c r="EK581" s="166">
        <f>IFERROR(HLOOKUP(EK$1,$H$5:$FY$1802,MATCH($A581,$A$5:$A$1802,0),0)*HLOOKUP(EK$2,$H$5:$FY$1802,MATCH($A581,$A$5:$A$1802,0),0),$H$2)</f>
        <v>901152</v>
      </c>
      <c r="EL581" s="166">
        <f>IFERROR(HLOOKUP(EL$1,$H$5:$FY$1802,MATCH($A581,$A$5:$A$1802,0),0)*HLOOKUP(EL$2,$H$5:$FY$1802,MATCH($A581,$A$5:$A$1802,0),0),$H$2)</f>
        <v>1607424</v>
      </c>
      <c r="EM581" s="166">
        <f>IFERROR(HLOOKUP(EM$1,$H$5:$FY$1802,MATCH($A581,$A$5:$A$1802,0),0)*HLOOKUP(EM$2,$H$5:$FY$1802,MATCH($A581,$A$5:$A$1802,0),0),$H$2)</f>
        <v>1296556</v>
      </c>
      <c r="EN581" s="166">
        <f>IFERROR(HLOOKUP(EN$1,$H$5:$FY$1802,MATCH($A581,$A$5:$A$1802,0),0)*HLOOKUP(EN$2,$H$5:$FY$1802,MATCH($A581,$A$5:$A$1802,0),0),$H$2)</f>
        <v>51300400</v>
      </c>
      <c r="EO581" s="166">
        <f>IFERROR(HLOOKUP(EO$1,$H$5:$FY$1802,MATCH($A581,$A$5:$A$1802,0),0)*HLOOKUP(EO$2,$H$5:$FY$1802,MATCH($A581,$A$5:$A$1802,0),0),$H$2)</f>
        <v>64674386</v>
      </c>
      <c r="EP581" s="166">
        <f>IFERROR(HLOOKUP(EP$1,$H$5:$FY$1802,MATCH($A581,$A$5:$A$1802,0),0)*HLOOKUP(EP$2,$H$5:$FY$1802,MATCH($A581,$A$5:$A$1802,0),0),$H$2)</f>
        <v>3703040</v>
      </c>
      <c r="EQ581" s="166">
        <f>IFERROR(HLOOKUP(EQ$1,$H$5:$FY$1802,MATCH($A581,$A$5:$A$1802,0),0)*HLOOKUP(EQ$2,$H$5:$FY$1802,MATCH($A581,$A$5:$A$1802,0),0),$H$2)</f>
        <v>47160</v>
      </c>
      <c r="ER581" s="166">
        <f>IFERROR(HLOOKUP(ER$1,$H$5:$FY$1802,MATCH($A581,$A$5:$A$1802,0),0)*HLOOKUP(ER$2,$H$5:$FY$1802,MATCH($A581,$A$5:$A$1802,0),0),$H$2)</f>
        <v>44520</v>
      </c>
      <c r="ES581" s="166">
        <f>IFERROR(HLOOKUP(ES$1,$H$5:$FY$1802,MATCH($A581,$A$5:$A$1802,0),0)*HLOOKUP(ES$2,$H$5:$FY$1802,MATCH($A581,$A$5:$A$1802,0),0),$H$2)</f>
        <v>1513512</v>
      </c>
      <c r="ET581" s="166">
        <f>IFERROR(HLOOKUP(ET$1,$H$5:$FY$1802,MATCH($A581,$A$5:$A$1802,0),0)*HLOOKUP(ET$2,$H$5:$FY$1802,MATCH($A581,$A$5:$A$1802,0),0),$H$2)</f>
        <v>7068384</v>
      </c>
      <c r="EU581" s="166">
        <f>IFERROR(HLOOKUP(EU$1,$H$5:$FY$1802,MATCH($A581,$A$5:$A$1802,0),0)*HLOOKUP(EU$2,$H$5:$FY$1802,MATCH($A581,$A$5:$A$1802,0),0),$H$2)</f>
        <v>1479114</v>
      </c>
      <c r="EV581" s="166">
        <f>IFERROR(HLOOKUP(EV$1,$H$5:$FY$1802,MATCH($A581,$A$5:$A$1802,0),0)*HLOOKUP(EV$2,$H$5:$FY$1802,MATCH($A581,$A$5:$A$1802,0),0),$H$2)</f>
        <v>42700432</v>
      </c>
      <c r="EW581" s="166">
        <f>IFERROR(HLOOKUP(EW$1,$H$5:$FY$1802,MATCH($A581,$A$5:$A$1802,0),0)*HLOOKUP(EW$2,$H$5:$FY$1802,MATCH($A581,$A$5:$A$1802,0),0),$H$2)</f>
        <v>12336723</v>
      </c>
      <c r="EX581" s="166">
        <f>IFERROR(HLOOKUP(EX$1,$H$5:$FY$1802,MATCH($A581,$A$5:$A$1802,0),0)*HLOOKUP(EX$2,$H$5:$FY$1802,MATCH($A581,$A$5:$A$1802,0),0),$H$2)</f>
        <v>4688912</v>
      </c>
      <c r="EY581" s="166">
        <f>IFERROR(HLOOKUP(EY$1,$H$5:$FY$1802,MATCH($A581,$A$5:$A$1802,0),0)*HLOOKUP(EY$2,$H$5:$FY$1802,MATCH($A581,$A$5:$A$1802,0),0),$H$2)</f>
        <v>13153266</v>
      </c>
      <c r="EZ581" s="166">
        <f>IFERROR(HLOOKUP(EZ$1,$H$5:$FY$1802,MATCH($A581,$A$5:$A$1802,0),0)*HLOOKUP(EZ$2,$H$5:$FY$1802,MATCH($A581,$A$5:$A$1802,0),0),$H$2)</f>
        <v>2395349</v>
      </c>
      <c r="FA581" s="166">
        <f>IFERROR(HLOOKUP(FA$1,$H$5:$FY$1802,MATCH($A581,$A$5:$A$1802,0),0)*HLOOKUP(FA$2,$H$5:$FY$1802,MATCH($A581,$A$5:$A$1802,0),0),$H$2)</f>
        <v>0</v>
      </c>
      <c r="FB581" s="166">
        <f>IFERROR(HLOOKUP(FB$1,$H$5:$FY$1802,MATCH($A581,$A$5:$A$1802,0),0)*HLOOKUP(FB$2,$H$5:$FY$1802,MATCH($A581,$A$5:$A$1802,0),0),$H$2)</f>
        <v>41514</v>
      </c>
      <c r="FC581" s="166">
        <f>IFERROR(HLOOKUP(FC$1,$H$5:$FY$1802,MATCH($A581,$A$5:$A$1802,0),0)*HLOOKUP(FC$2,$H$5:$FY$1802,MATCH($A581,$A$5:$A$1802,0),0),$H$2)</f>
        <v>76572</v>
      </c>
      <c r="FD581" s="166">
        <f>IFERROR(HLOOKUP(FD$1,$H$5:$FY$1802,MATCH($A581,$A$5:$A$1802,0),0)*HLOOKUP(FD$2,$H$5:$FY$1802,MATCH($A581,$A$5:$A$1802,0),0),$H$2)</f>
        <v>0</v>
      </c>
      <c r="FE581" s="166">
        <f>IFERROR(HLOOKUP(FE$1,$H$5:$FY$1802,MATCH($A581,$A$5:$A$1802,0),0)*HLOOKUP(FE$2,$H$5:$FY$1802,MATCH($A581,$A$5:$A$1802,0),0),$H$2)</f>
        <v>0</v>
      </c>
      <c r="FF581" s="166">
        <f>IFERROR(HLOOKUP(FF$1,$H$5:$FY$1802,MATCH($A581,$A$5:$A$1802,0),0)*HLOOKUP(FF$2,$H$5:$FY$1802,MATCH($A581,$A$5:$A$1802,0),0),$H$2)</f>
        <v>0</v>
      </c>
      <c r="FG581" s="166">
        <f>IFERROR(HLOOKUP(FG$1,$H$5:$FY$1802,MATCH($A581,$A$5:$A$1802,0),0)*HLOOKUP(FG$2,$H$5:$FY$1802,MATCH($A581,$A$5:$A$1802,0),0),$H$2)</f>
        <v>0</v>
      </c>
      <c r="FH581" s="152"/>
      <c r="FI581" s="405">
        <f t="shared" si="1125"/>
        <v>1.9627403846153846</v>
      </c>
      <c r="FJ581" s="405">
        <f t="shared" si="1125"/>
        <v>1.5677083333333333</v>
      </c>
      <c r="FK581" s="405">
        <f t="shared" si="1126"/>
        <v>1.9336550060313631</v>
      </c>
      <c r="FL581" s="405">
        <f t="shared" si="1127"/>
        <v>1.5566948130277443</v>
      </c>
      <c r="FM581" s="405">
        <f t="shared" si="1128"/>
        <v>1.2612311015118791</v>
      </c>
      <c r="FN581" s="405">
        <f t="shared" si="1129"/>
        <v>1.070572354211663</v>
      </c>
      <c r="FO581" s="405">
        <f t="shared" si="1130"/>
        <v>1.5472669659360971</v>
      </c>
      <c r="FP581" s="405">
        <f t="shared" si="1131"/>
        <v>1.0558489569580143</v>
      </c>
      <c r="FQ581" s="405">
        <f t="shared" si="1132"/>
        <v>1.5477272727272726</v>
      </c>
      <c r="FR581" s="405">
        <f t="shared" si="1133"/>
        <v>0.99090909090909096</v>
      </c>
      <c r="FS581" s="65"/>
    </row>
    <row r="582" spans="1:175" ht="10.35" customHeight="1" x14ac:dyDescent="0.2">
      <c r="A582" s="74" t="str">
        <f t="shared" si="1120"/>
        <v>2019-20FEBRUARYRX7</v>
      </c>
      <c r="B582" s="163" t="str">
        <f t="shared" si="1134"/>
        <v>2019-20</v>
      </c>
      <c r="C582" s="26" t="s">
        <v>837</v>
      </c>
      <c r="D582" s="163" t="str">
        <f>INDEX($FV$16:$FW$26,MATCH($F582,$FV$16:$FV$26,0),2)</f>
        <v>Y62</v>
      </c>
      <c r="E582" s="163" t="str">
        <f>VLOOKUP($D582,$FW$8:$FX$14,2,0)</f>
        <v>North West</v>
      </c>
      <c r="F582" s="271" t="s">
        <v>859</v>
      </c>
      <c r="G582" s="271" t="s">
        <v>876</v>
      </c>
      <c r="H582" s="272">
        <v>117409</v>
      </c>
      <c r="I582" s="272">
        <v>98259</v>
      </c>
      <c r="J582" s="272">
        <v>531953</v>
      </c>
      <c r="K582" s="272">
        <v>5</v>
      </c>
      <c r="L582" s="272">
        <v>1</v>
      </c>
      <c r="M582" s="272">
        <v>2</v>
      </c>
      <c r="N582" s="272">
        <v>36</v>
      </c>
      <c r="O582" s="272">
        <v>96</v>
      </c>
      <c r="P582" s="272">
        <v>0</v>
      </c>
      <c r="Q582" s="272">
        <v>212</v>
      </c>
      <c r="R582" s="272">
        <v>12211</v>
      </c>
      <c r="S582" s="272">
        <v>794</v>
      </c>
      <c r="T582" s="272">
        <v>89281</v>
      </c>
      <c r="U582" s="272">
        <v>8879</v>
      </c>
      <c r="V582" s="272">
        <v>6282</v>
      </c>
      <c r="W582" s="272">
        <v>47867</v>
      </c>
      <c r="X582" s="272">
        <v>12456</v>
      </c>
      <c r="Y582" s="272">
        <v>4360</v>
      </c>
      <c r="Z582" s="272">
        <v>3858135</v>
      </c>
      <c r="AA582" s="272">
        <v>435</v>
      </c>
      <c r="AB582" s="272">
        <v>738</v>
      </c>
      <c r="AC582" s="272">
        <v>3754433</v>
      </c>
      <c r="AD582" s="272">
        <v>598</v>
      </c>
      <c r="AE582" s="272">
        <v>1042</v>
      </c>
      <c r="AF582" s="272">
        <v>70109543</v>
      </c>
      <c r="AG582" s="272">
        <v>1465</v>
      </c>
      <c r="AH582" s="272">
        <v>3111</v>
      </c>
      <c r="AI582" s="272">
        <v>71648416</v>
      </c>
      <c r="AJ582" s="272">
        <v>5752</v>
      </c>
      <c r="AK582" s="272">
        <v>12966</v>
      </c>
      <c r="AL582" s="272">
        <v>22558264</v>
      </c>
      <c r="AM582" s="272">
        <v>5174</v>
      </c>
      <c r="AN582" s="272">
        <v>11826</v>
      </c>
      <c r="AO582" s="272">
        <v>7867</v>
      </c>
      <c r="AP582" s="272">
        <v>351</v>
      </c>
      <c r="AQ582" s="272">
        <v>4934</v>
      </c>
      <c r="AR582" s="272">
        <v>907</v>
      </c>
      <c r="AS582" s="272">
        <v>602</v>
      </c>
      <c r="AT582" s="272">
        <v>1980</v>
      </c>
      <c r="AU582" s="272">
        <v>450</v>
      </c>
      <c r="AV582" s="272">
        <v>52513</v>
      </c>
      <c r="AW582" s="272">
        <v>4868</v>
      </c>
      <c r="AX582" s="272">
        <v>24033</v>
      </c>
      <c r="AY582" s="272">
        <v>81414</v>
      </c>
      <c r="AZ582" s="272">
        <v>18370</v>
      </c>
      <c r="BA582" s="272">
        <v>15134</v>
      </c>
      <c r="BB582" s="272">
        <v>12757</v>
      </c>
      <c r="BC582" s="272">
        <v>10672</v>
      </c>
      <c r="BD582" s="272">
        <v>60892</v>
      </c>
      <c r="BE582" s="272">
        <v>50720</v>
      </c>
      <c r="BF582" s="272">
        <v>17898</v>
      </c>
      <c r="BG582" s="272">
        <v>13270</v>
      </c>
      <c r="BH582" s="272">
        <v>5721</v>
      </c>
      <c r="BI582" s="272">
        <v>4701</v>
      </c>
      <c r="BJ582" s="272">
        <v>120</v>
      </c>
      <c r="BK582" s="272">
        <v>58938</v>
      </c>
      <c r="BL582" s="272">
        <v>491</v>
      </c>
      <c r="BM582" s="272">
        <v>786</v>
      </c>
      <c r="BN582" s="272">
        <v>49</v>
      </c>
      <c r="BO582" s="272">
        <v>23666</v>
      </c>
      <c r="BP582" s="272">
        <v>483</v>
      </c>
      <c r="BQ582" s="272">
        <v>867</v>
      </c>
      <c r="BR582" s="272">
        <v>8710</v>
      </c>
      <c r="BS582" s="272">
        <v>3775531</v>
      </c>
      <c r="BT582" s="272">
        <v>433</v>
      </c>
      <c r="BU582" s="272">
        <v>736</v>
      </c>
      <c r="BV582" s="272">
        <v>4303</v>
      </c>
      <c r="BW582" s="272">
        <v>6676165</v>
      </c>
      <c r="BX582" s="272">
        <v>1552</v>
      </c>
      <c r="BY582" s="272">
        <v>3116</v>
      </c>
      <c r="BZ582" s="272">
        <v>1863</v>
      </c>
      <c r="CA582" s="272">
        <v>3111493</v>
      </c>
      <c r="CB582" s="272">
        <v>1670</v>
      </c>
      <c r="CC582" s="272">
        <v>3352</v>
      </c>
      <c r="CD582" s="272">
        <v>41701</v>
      </c>
      <c r="CE582" s="272">
        <v>60321885</v>
      </c>
      <c r="CF582" s="272">
        <v>1447</v>
      </c>
      <c r="CG582" s="272">
        <v>3096</v>
      </c>
      <c r="CH582" s="272">
        <v>3331</v>
      </c>
      <c r="CI582" s="272">
        <v>24697585</v>
      </c>
      <c r="CJ582" s="272">
        <v>7414</v>
      </c>
      <c r="CK582" s="272">
        <v>18810</v>
      </c>
      <c r="CL582" s="272">
        <v>1732</v>
      </c>
      <c r="CM582" s="272">
        <v>9512203</v>
      </c>
      <c r="CN582" s="272">
        <v>5492</v>
      </c>
      <c r="CO582" s="272">
        <v>13468</v>
      </c>
      <c r="CP582" s="272">
        <v>1192</v>
      </c>
      <c r="CQ582" s="272">
        <v>9355240</v>
      </c>
      <c r="CR582" s="272">
        <v>7848</v>
      </c>
      <c r="CS582" s="272">
        <v>17033</v>
      </c>
      <c r="CT582" s="272">
        <v>803</v>
      </c>
      <c r="CU582" s="272">
        <v>8399592</v>
      </c>
      <c r="CV582" s="272">
        <v>10460</v>
      </c>
      <c r="CW582" s="272">
        <v>23833</v>
      </c>
      <c r="CX582" s="272">
        <v>166</v>
      </c>
      <c r="CY582" s="272">
        <v>55145</v>
      </c>
      <c r="CZ582" s="272">
        <v>332</v>
      </c>
      <c r="DA582" s="272">
        <v>542</v>
      </c>
      <c r="DB582" s="272">
        <v>4292</v>
      </c>
      <c r="DC582" s="272">
        <v>138355</v>
      </c>
      <c r="DD582" s="272">
        <v>32</v>
      </c>
      <c r="DE582" s="272">
        <v>60</v>
      </c>
      <c r="DF582" s="272">
        <v>74</v>
      </c>
      <c r="DG582" s="272">
        <v>102067</v>
      </c>
      <c r="DH582" s="272">
        <v>1379</v>
      </c>
      <c r="DI582" s="272">
        <v>3005</v>
      </c>
      <c r="DJ582" s="272">
        <v>59</v>
      </c>
      <c r="DK582" s="272">
        <v>0</v>
      </c>
      <c r="DL582" s="250"/>
      <c r="DM582" s="250"/>
      <c r="DN582" s="250"/>
      <c r="DO582" s="250"/>
      <c r="DP582" s="250"/>
      <c r="DQ582" s="250"/>
      <c r="DR582" s="250"/>
      <c r="DS582" s="250"/>
      <c r="DT582" s="250"/>
      <c r="DU582" s="250"/>
      <c r="DV582" s="250"/>
      <c r="DW582" s="250"/>
      <c r="DX582" s="250"/>
      <c r="DY582" s="250"/>
      <c r="DZ582" s="250"/>
      <c r="EA582" s="250"/>
      <c r="EB582" s="155"/>
      <c r="EC582" s="75">
        <f t="shared" si="1121"/>
        <v>2</v>
      </c>
      <c r="ED582" s="74">
        <f t="shared" si="1122"/>
        <v>2020</v>
      </c>
      <c r="EE582" s="165">
        <f t="shared" si="1123"/>
        <v>43862</v>
      </c>
      <c r="EF582" s="157">
        <f t="shared" si="1135"/>
        <v>29</v>
      </c>
      <c r="EG582" s="156"/>
      <c r="EH582" s="166">
        <f>IFERROR(HLOOKUP(EH$1,$H$5:$FY$1802,MATCH($A582,$A$5:$A$1802,0),0)*HLOOKUP(EH$2,$H$5:$FY$1802,MATCH($A582,$A$5:$A$1802,0),0),$H$2)</f>
        <v>98259</v>
      </c>
      <c r="EI582" s="166">
        <f>IFERROR(HLOOKUP(EI$1,$H$5:$FY$1802,MATCH($A582,$A$5:$A$1802,0),0)*HLOOKUP(EI$2,$H$5:$FY$1802,MATCH($A582,$A$5:$A$1802,0),0),$H$2)</f>
        <v>196518</v>
      </c>
      <c r="EJ582" s="166">
        <f>IFERROR(HLOOKUP(EJ$1,$H$5:$FY$1802,MATCH($A582,$A$5:$A$1802,0),0)*HLOOKUP(EJ$2,$H$5:$FY$1802,MATCH($A582,$A$5:$A$1802,0),0),$H$2)</f>
        <v>3537324</v>
      </c>
      <c r="EK582" s="166">
        <f>IFERROR(HLOOKUP(EK$1,$H$5:$FY$1802,MATCH($A582,$A$5:$A$1802,0),0)*HLOOKUP(EK$2,$H$5:$FY$1802,MATCH($A582,$A$5:$A$1802,0),0),$H$2)</f>
        <v>9432864</v>
      </c>
      <c r="EL582" s="166">
        <f>IFERROR(HLOOKUP(EL$1,$H$5:$FY$1802,MATCH($A582,$A$5:$A$1802,0),0)*HLOOKUP(EL$2,$H$5:$FY$1802,MATCH($A582,$A$5:$A$1802,0),0),$H$2)</f>
        <v>6552702</v>
      </c>
      <c r="EM582" s="166">
        <f>IFERROR(HLOOKUP(EM$1,$H$5:$FY$1802,MATCH($A582,$A$5:$A$1802,0),0)*HLOOKUP(EM$2,$H$5:$FY$1802,MATCH($A582,$A$5:$A$1802,0),0),$H$2)</f>
        <v>6545844</v>
      </c>
      <c r="EN582" s="166">
        <f>IFERROR(HLOOKUP(EN$1,$H$5:$FY$1802,MATCH($A582,$A$5:$A$1802,0),0)*HLOOKUP(EN$2,$H$5:$FY$1802,MATCH($A582,$A$5:$A$1802,0),0),$H$2)</f>
        <v>148914237</v>
      </c>
      <c r="EO582" s="166">
        <f>IFERROR(HLOOKUP(EO$1,$H$5:$FY$1802,MATCH($A582,$A$5:$A$1802,0),0)*HLOOKUP(EO$2,$H$5:$FY$1802,MATCH($A582,$A$5:$A$1802,0),0),$H$2)</f>
        <v>161504496</v>
      </c>
      <c r="EP582" s="166">
        <f>IFERROR(HLOOKUP(EP$1,$H$5:$FY$1802,MATCH($A582,$A$5:$A$1802,0),0)*HLOOKUP(EP$2,$H$5:$FY$1802,MATCH($A582,$A$5:$A$1802,0),0),$H$2)</f>
        <v>51561360</v>
      </c>
      <c r="EQ582" s="166">
        <f>IFERROR(HLOOKUP(EQ$1,$H$5:$FY$1802,MATCH($A582,$A$5:$A$1802,0),0)*HLOOKUP(EQ$2,$H$5:$FY$1802,MATCH($A582,$A$5:$A$1802,0),0),$H$2)</f>
        <v>94320</v>
      </c>
      <c r="ER582" s="166">
        <f>IFERROR(HLOOKUP(ER$1,$H$5:$FY$1802,MATCH($A582,$A$5:$A$1802,0),0)*HLOOKUP(ER$2,$H$5:$FY$1802,MATCH($A582,$A$5:$A$1802,0),0),$H$2)</f>
        <v>42483</v>
      </c>
      <c r="ES582" s="166">
        <f>IFERROR(HLOOKUP(ES$1,$H$5:$FY$1802,MATCH($A582,$A$5:$A$1802,0),0)*HLOOKUP(ES$2,$H$5:$FY$1802,MATCH($A582,$A$5:$A$1802,0),0),$H$2)</f>
        <v>6410560</v>
      </c>
      <c r="ET582" s="166">
        <f>IFERROR(HLOOKUP(ET$1,$H$5:$FY$1802,MATCH($A582,$A$5:$A$1802,0),0)*HLOOKUP(ET$2,$H$5:$FY$1802,MATCH($A582,$A$5:$A$1802,0),0),$H$2)</f>
        <v>13408148</v>
      </c>
      <c r="EU582" s="166">
        <f>IFERROR(HLOOKUP(EU$1,$H$5:$FY$1802,MATCH($A582,$A$5:$A$1802,0),0)*HLOOKUP(EU$2,$H$5:$FY$1802,MATCH($A582,$A$5:$A$1802,0),0),$H$2)</f>
        <v>6244776</v>
      </c>
      <c r="EV582" s="166">
        <f>IFERROR(HLOOKUP(EV$1,$H$5:$FY$1802,MATCH($A582,$A$5:$A$1802,0),0)*HLOOKUP(EV$2,$H$5:$FY$1802,MATCH($A582,$A$5:$A$1802,0),0),$H$2)</f>
        <v>129106296</v>
      </c>
      <c r="EW582" s="166">
        <f>IFERROR(HLOOKUP(EW$1,$H$5:$FY$1802,MATCH($A582,$A$5:$A$1802,0),0)*HLOOKUP(EW$2,$H$5:$FY$1802,MATCH($A582,$A$5:$A$1802,0),0),$H$2)</f>
        <v>62656110</v>
      </c>
      <c r="EX582" s="166">
        <f>IFERROR(HLOOKUP(EX$1,$H$5:$FY$1802,MATCH($A582,$A$5:$A$1802,0),0)*HLOOKUP(EX$2,$H$5:$FY$1802,MATCH($A582,$A$5:$A$1802,0),0),$H$2)</f>
        <v>23326576</v>
      </c>
      <c r="EY582" s="166">
        <f>IFERROR(HLOOKUP(EY$1,$H$5:$FY$1802,MATCH($A582,$A$5:$A$1802,0),0)*HLOOKUP(EY$2,$H$5:$FY$1802,MATCH($A582,$A$5:$A$1802,0),0),$H$2)</f>
        <v>20303336</v>
      </c>
      <c r="EZ582" s="166">
        <f>IFERROR(HLOOKUP(EZ$1,$H$5:$FY$1802,MATCH($A582,$A$5:$A$1802,0),0)*HLOOKUP(EZ$2,$H$5:$FY$1802,MATCH($A582,$A$5:$A$1802,0),0),$H$2)</f>
        <v>19137899</v>
      </c>
      <c r="FA582" s="166">
        <f>IFERROR(HLOOKUP(FA$1,$H$5:$FY$1802,MATCH($A582,$A$5:$A$1802,0),0)*HLOOKUP(FA$2,$H$5:$FY$1802,MATCH($A582,$A$5:$A$1802,0),0),$H$2)</f>
        <v>222370</v>
      </c>
      <c r="FB582" s="166">
        <f>IFERROR(HLOOKUP(FB$1,$H$5:$FY$1802,MATCH($A582,$A$5:$A$1802,0),0)*HLOOKUP(FB$2,$H$5:$FY$1802,MATCH($A582,$A$5:$A$1802,0),0),$H$2)</f>
        <v>89972</v>
      </c>
      <c r="FC582" s="166">
        <f>IFERROR(HLOOKUP(FC$1,$H$5:$FY$1802,MATCH($A582,$A$5:$A$1802,0),0)*HLOOKUP(FC$2,$H$5:$FY$1802,MATCH($A582,$A$5:$A$1802,0),0),$H$2)</f>
        <v>257520</v>
      </c>
      <c r="FD582" s="166">
        <f>IFERROR(HLOOKUP(FD$1,$H$5:$FY$1802,MATCH($A582,$A$5:$A$1802,0),0)*HLOOKUP(FD$2,$H$5:$FY$1802,MATCH($A582,$A$5:$A$1802,0),0),$H$2)</f>
        <v>0</v>
      </c>
      <c r="FE582" s="166">
        <f>IFERROR(HLOOKUP(FE$1,$H$5:$FY$1802,MATCH($A582,$A$5:$A$1802,0),0)*HLOOKUP(FE$2,$H$5:$FY$1802,MATCH($A582,$A$5:$A$1802,0),0),$H$2)</f>
        <v>0</v>
      </c>
      <c r="FF582" s="166">
        <f>IFERROR(HLOOKUP(FF$1,$H$5:$FY$1802,MATCH($A582,$A$5:$A$1802,0),0)*HLOOKUP(FF$2,$H$5:$FY$1802,MATCH($A582,$A$5:$A$1802,0),0),$H$2)</f>
        <v>0</v>
      </c>
      <c r="FG582" s="166">
        <f>IFERROR(HLOOKUP(FG$1,$H$5:$FY$1802,MATCH($A582,$A$5:$A$1802,0),0)*HLOOKUP(FG$2,$H$5:$FY$1802,MATCH($A582,$A$5:$A$1802,0),0),$H$2)</f>
        <v>0</v>
      </c>
      <c r="FH582" s="152"/>
      <c r="FI582" s="405">
        <f t="shared" si="1125"/>
        <v>2.0689266809325373</v>
      </c>
      <c r="FJ582" s="405">
        <f t="shared" si="1125"/>
        <v>1.7044712242369635</v>
      </c>
      <c r="FK582" s="405">
        <f t="shared" si="1126"/>
        <v>2.030722699777141</v>
      </c>
      <c r="FL582" s="405">
        <f t="shared" si="1127"/>
        <v>1.6988220312002547</v>
      </c>
      <c r="FM582" s="405">
        <f t="shared" si="1128"/>
        <v>1.2721081329517203</v>
      </c>
      <c r="FN582" s="405">
        <f t="shared" si="1129"/>
        <v>1.0596026490066226</v>
      </c>
      <c r="FO582" s="405">
        <f t="shared" si="1130"/>
        <v>1.436897880539499</v>
      </c>
      <c r="FP582" s="405">
        <f t="shared" si="1131"/>
        <v>1.0653500321130378</v>
      </c>
      <c r="FQ582" s="405">
        <f t="shared" si="1132"/>
        <v>1.3121559633027522</v>
      </c>
      <c r="FR582" s="405">
        <f t="shared" si="1133"/>
        <v>1.078211009174312</v>
      </c>
      <c r="FS582" s="65"/>
    </row>
    <row r="583" spans="1:175" ht="10.35" customHeight="1" x14ac:dyDescent="0.2">
      <c r="A583" s="180" t="str">
        <f t="shared" si="1120"/>
        <v>2019-20FEBRUARYRYE</v>
      </c>
      <c r="B583" s="182" t="str">
        <f t="shared" si="1134"/>
        <v>2019-20</v>
      </c>
      <c r="C583" s="181" t="s">
        <v>837</v>
      </c>
      <c r="D583" s="182" t="str">
        <f>INDEX($FV$16:$FW$26,MATCH($F583,$FV$16:$FV$26,0),2)</f>
        <v>Y59</v>
      </c>
      <c r="E583" s="182" t="str">
        <f>VLOOKUP($D583,$FW$8:$FX$14,2,0)</f>
        <v>South East</v>
      </c>
      <c r="F583" s="273" t="s">
        <v>861</v>
      </c>
      <c r="G583" s="273" t="s">
        <v>877</v>
      </c>
      <c r="H583" s="274">
        <v>66923</v>
      </c>
      <c r="I583" s="274">
        <v>39710</v>
      </c>
      <c r="J583" s="274">
        <v>258186</v>
      </c>
      <c r="K583" s="274">
        <v>7</v>
      </c>
      <c r="L583" s="274">
        <v>3</v>
      </c>
      <c r="M583" s="274">
        <v>5</v>
      </c>
      <c r="N583" s="274">
        <v>21</v>
      </c>
      <c r="O583" s="274">
        <v>94</v>
      </c>
      <c r="P583" s="274">
        <v>0</v>
      </c>
      <c r="Q583" s="274">
        <v>274</v>
      </c>
      <c r="R583" s="274">
        <v>3</v>
      </c>
      <c r="S583" s="274">
        <v>105</v>
      </c>
      <c r="T583" s="274">
        <v>48986</v>
      </c>
      <c r="U583" s="274">
        <v>2871</v>
      </c>
      <c r="V583" s="274">
        <v>1783</v>
      </c>
      <c r="W583" s="274">
        <v>23443</v>
      </c>
      <c r="X583" s="274">
        <v>14869</v>
      </c>
      <c r="Y583" s="274">
        <v>889</v>
      </c>
      <c r="Z583" s="274">
        <v>1262671</v>
      </c>
      <c r="AA583" s="274">
        <v>440</v>
      </c>
      <c r="AB583" s="274">
        <v>793</v>
      </c>
      <c r="AC583" s="274">
        <v>984356</v>
      </c>
      <c r="AD583" s="274">
        <v>552</v>
      </c>
      <c r="AE583" s="274">
        <v>1019</v>
      </c>
      <c r="AF583" s="274">
        <v>25265725</v>
      </c>
      <c r="AG583" s="274">
        <v>1078</v>
      </c>
      <c r="AH583" s="274">
        <v>2173</v>
      </c>
      <c r="AI583" s="274">
        <v>49317748</v>
      </c>
      <c r="AJ583" s="274">
        <v>3317</v>
      </c>
      <c r="AK583" s="274">
        <v>7891</v>
      </c>
      <c r="AL583" s="274">
        <v>3975386</v>
      </c>
      <c r="AM583" s="274">
        <v>4472</v>
      </c>
      <c r="AN583" s="274">
        <v>10400</v>
      </c>
      <c r="AO583" s="274">
        <v>4116</v>
      </c>
      <c r="AP583" s="274">
        <v>56</v>
      </c>
      <c r="AQ583" s="274">
        <v>158</v>
      </c>
      <c r="AR583" s="274">
        <v>249</v>
      </c>
      <c r="AS583" s="274">
        <v>484</v>
      </c>
      <c r="AT583" s="274">
        <v>3418</v>
      </c>
      <c r="AU583" s="274">
        <v>327</v>
      </c>
      <c r="AV583" s="274">
        <v>25169</v>
      </c>
      <c r="AW583" s="274">
        <v>3272</v>
      </c>
      <c r="AX583" s="274">
        <v>16429</v>
      </c>
      <c r="AY583" s="274">
        <v>44870</v>
      </c>
      <c r="AZ583" s="274">
        <v>5239</v>
      </c>
      <c r="BA583" s="274">
        <v>4024</v>
      </c>
      <c r="BB583" s="274">
        <v>3239</v>
      </c>
      <c r="BC583" s="274">
        <v>2516</v>
      </c>
      <c r="BD583" s="274">
        <v>30714</v>
      </c>
      <c r="BE583" s="274">
        <v>24870</v>
      </c>
      <c r="BF583" s="274">
        <v>21891</v>
      </c>
      <c r="BG583" s="274">
        <v>16401</v>
      </c>
      <c r="BH583" s="274">
        <v>1384</v>
      </c>
      <c r="BI583" s="274">
        <v>1018</v>
      </c>
      <c r="BJ583" s="274">
        <v>27</v>
      </c>
      <c r="BK583" s="274">
        <v>17469</v>
      </c>
      <c r="BL583" s="274">
        <v>647</v>
      </c>
      <c r="BM583" s="274">
        <v>1081</v>
      </c>
      <c r="BN583" s="274">
        <v>49</v>
      </c>
      <c r="BO583" s="274">
        <v>22134</v>
      </c>
      <c r="BP583" s="274">
        <v>452</v>
      </c>
      <c r="BQ583" s="274">
        <v>909</v>
      </c>
      <c r="BR583" s="274">
        <v>2795</v>
      </c>
      <c r="BS583" s="274">
        <v>1223068</v>
      </c>
      <c r="BT583" s="274">
        <v>438</v>
      </c>
      <c r="BU583" s="274">
        <v>788</v>
      </c>
      <c r="BV583" s="274">
        <v>2474</v>
      </c>
      <c r="BW583" s="274">
        <v>2595780</v>
      </c>
      <c r="BX583" s="274">
        <v>1049</v>
      </c>
      <c r="BY583" s="274">
        <v>2041</v>
      </c>
      <c r="BZ583" s="274">
        <v>556</v>
      </c>
      <c r="CA583" s="274">
        <v>499357</v>
      </c>
      <c r="CB583" s="274">
        <v>898</v>
      </c>
      <c r="CC583" s="274">
        <v>2049</v>
      </c>
      <c r="CD583" s="274">
        <v>20413</v>
      </c>
      <c r="CE583" s="274">
        <v>22170588</v>
      </c>
      <c r="CF583" s="274">
        <v>1086</v>
      </c>
      <c r="CG583" s="274">
        <v>2207</v>
      </c>
      <c r="CH583" s="274">
        <v>2294</v>
      </c>
      <c r="CI583" s="274">
        <v>8946600</v>
      </c>
      <c r="CJ583" s="274">
        <v>3900</v>
      </c>
      <c r="CK583" s="274">
        <v>8364</v>
      </c>
      <c r="CL583" s="274">
        <v>805</v>
      </c>
      <c r="CM583" s="274">
        <v>2470618</v>
      </c>
      <c r="CN583" s="274">
        <v>3069</v>
      </c>
      <c r="CO583" s="274">
        <v>7294</v>
      </c>
      <c r="CP583" s="274">
        <v>285</v>
      </c>
      <c r="CQ583" s="274">
        <v>2361311</v>
      </c>
      <c r="CR583" s="274">
        <v>8285</v>
      </c>
      <c r="CS583" s="274">
        <v>17507</v>
      </c>
      <c r="CT583" s="274">
        <v>54</v>
      </c>
      <c r="CU583" s="274">
        <v>386999</v>
      </c>
      <c r="CV583" s="274">
        <v>7167</v>
      </c>
      <c r="CW583" s="274">
        <v>15792</v>
      </c>
      <c r="CX583" s="274">
        <v>208</v>
      </c>
      <c r="CY583" s="274">
        <v>63734</v>
      </c>
      <c r="CZ583" s="274">
        <v>306</v>
      </c>
      <c r="DA583" s="274">
        <v>490</v>
      </c>
      <c r="DB583" s="274">
        <v>2106</v>
      </c>
      <c r="DC583" s="274">
        <v>75623</v>
      </c>
      <c r="DD583" s="274">
        <v>36</v>
      </c>
      <c r="DE583" s="274">
        <v>72</v>
      </c>
      <c r="DF583" s="274">
        <v>88</v>
      </c>
      <c r="DG583" s="274">
        <v>185497</v>
      </c>
      <c r="DH583" s="274">
        <v>2108</v>
      </c>
      <c r="DI583" s="274">
        <v>3704</v>
      </c>
      <c r="DJ583" s="274">
        <v>83</v>
      </c>
      <c r="DK583" s="274">
        <v>3</v>
      </c>
      <c r="DL583" s="251"/>
      <c r="DM583" s="251"/>
      <c r="DN583" s="251"/>
      <c r="DO583" s="251"/>
      <c r="DP583" s="251"/>
      <c r="DQ583" s="251"/>
      <c r="DR583" s="251"/>
      <c r="DS583" s="251"/>
      <c r="DT583" s="251"/>
      <c r="DU583" s="251"/>
      <c r="DV583" s="251"/>
      <c r="DW583" s="251"/>
      <c r="DX583" s="251"/>
      <c r="DY583" s="251"/>
      <c r="DZ583" s="251"/>
      <c r="EA583" s="251"/>
      <c r="EB583" s="183"/>
      <c r="EC583" s="184">
        <f t="shared" si="1121"/>
        <v>2</v>
      </c>
      <c r="ED583" s="180">
        <f t="shared" si="1122"/>
        <v>2020</v>
      </c>
      <c r="EE583" s="185">
        <f t="shared" si="1123"/>
        <v>43862</v>
      </c>
      <c r="EF583" s="186">
        <f t="shared" si="1135"/>
        <v>29</v>
      </c>
      <c r="EG583" s="187"/>
      <c r="EH583" s="188">
        <f>IFERROR(HLOOKUP(EH$1,$H$5:$FY$1802,MATCH($A583,$A$5:$A$1802,0),0)*HLOOKUP(EH$2,$H$5:$FY$1802,MATCH($A583,$A$5:$A$1802,0),0),$H$2)</f>
        <v>119130</v>
      </c>
      <c r="EI583" s="188">
        <f>IFERROR(HLOOKUP(EI$1,$H$5:$FY$1802,MATCH($A583,$A$5:$A$1802,0),0)*HLOOKUP(EI$2,$H$5:$FY$1802,MATCH($A583,$A$5:$A$1802,0),0),$H$2)</f>
        <v>198550</v>
      </c>
      <c r="EJ583" s="188">
        <f>IFERROR(HLOOKUP(EJ$1,$H$5:$FY$1802,MATCH($A583,$A$5:$A$1802,0),0)*HLOOKUP(EJ$2,$H$5:$FY$1802,MATCH($A583,$A$5:$A$1802,0),0),$H$2)</f>
        <v>833910</v>
      </c>
      <c r="EK583" s="188">
        <f>IFERROR(HLOOKUP(EK$1,$H$5:$FY$1802,MATCH($A583,$A$5:$A$1802,0),0)*HLOOKUP(EK$2,$H$5:$FY$1802,MATCH($A583,$A$5:$A$1802,0),0),$H$2)</f>
        <v>3732740</v>
      </c>
      <c r="EL583" s="188">
        <f>IFERROR(HLOOKUP(EL$1,$H$5:$FY$1802,MATCH($A583,$A$5:$A$1802,0),0)*HLOOKUP(EL$2,$H$5:$FY$1802,MATCH($A583,$A$5:$A$1802,0),0),$H$2)</f>
        <v>2276703</v>
      </c>
      <c r="EM583" s="188">
        <f>IFERROR(HLOOKUP(EM$1,$H$5:$FY$1802,MATCH($A583,$A$5:$A$1802,0),0)*HLOOKUP(EM$2,$H$5:$FY$1802,MATCH($A583,$A$5:$A$1802,0),0),$H$2)</f>
        <v>1816877</v>
      </c>
      <c r="EN583" s="188">
        <f>IFERROR(HLOOKUP(EN$1,$H$5:$FY$1802,MATCH($A583,$A$5:$A$1802,0),0)*HLOOKUP(EN$2,$H$5:$FY$1802,MATCH($A583,$A$5:$A$1802,0),0),$H$2)</f>
        <v>50941639</v>
      </c>
      <c r="EO583" s="188">
        <f>IFERROR(HLOOKUP(EO$1,$H$5:$FY$1802,MATCH($A583,$A$5:$A$1802,0),0)*HLOOKUP(EO$2,$H$5:$FY$1802,MATCH($A583,$A$5:$A$1802,0),0),$H$2)</f>
        <v>117331279</v>
      </c>
      <c r="EP583" s="188">
        <f>IFERROR(HLOOKUP(EP$1,$H$5:$FY$1802,MATCH($A583,$A$5:$A$1802,0),0)*HLOOKUP(EP$2,$H$5:$FY$1802,MATCH($A583,$A$5:$A$1802,0),0),$H$2)</f>
        <v>9245600</v>
      </c>
      <c r="EQ583" s="188">
        <f>IFERROR(HLOOKUP(EQ$1,$H$5:$FY$1802,MATCH($A583,$A$5:$A$1802,0),0)*HLOOKUP(EQ$2,$H$5:$FY$1802,MATCH($A583,$A$5:$A$1802,0),0),$H$2)</f>
        <v>29187</v>
      </c>
      <c r="ER583" s="188">
        <f>IFERROR(HLOOKUP(ER$1,$H$5:$FY$1802,MATCH($A583,$A$5:$A$1802,0),0)*HLOOKUP(ER$2,$H$5:$FY$1802,MATCH($A583,$A$5:$A$1802,0),0),$H$2)</f>
        <v>44541</v>
      </c>
      <c r="ES583" s="188">
        <f>IFERROR(HLOOKUP(ES$1,$H$5:$FY$1802,MATCH($A583,$A$5:$A$1802,0),0)*HLOOKUP(ES$2,$H$5:$FY$1802,MATCH($A583,$A$5:$A$1802,0),0),$H$2)</f>
        <v>2202460</v>
      </c>
      <c r="ET583" s="188">
        <f>IFERROR(HLOOKUP(ET$1,$H$5:$FY$1802,MATCH($A583,$A$5:$A$1802,0),0)*HLOOKUP(ET$2,$H$5:$FY$1802,MATCH($A583,$A$5:$A$1802,0),0),$H$2)</f>
        <v>5049434</v>
      </c>
      <c r="EU583" s="188">
        <f>IFERROR(HLOOKUP(EU$1,$H$5:$FY$1802,MATCH($A583,$A$5:$A$1802,0),0)*HLOOKUP(EU$2,$H$5:$FY$1802,MATCH($A583,$A$5:$A$1802,0),0),$H$2)</f>
        <v>1139244</v>
      </c>
      <c r="EV583" s="188">
        <f>IFERROR(HLOOKUP(EV$1,$H$5:$FY$1802,MATCH($A583,$A$5:$A$1802,0),0)*HLOOKUP(EV$2,$H$5:$FY$1802,MATCH($A583,$A$5:$A$1802,0),0),$H$2)</f>
        <v>45051491</v>
      </c>
      <c r="EW583" s="188">
        <f>IFERROR(HLOOKUP(EW$1,$H$5:$FY$1802,MATCH($A583,$A$5:$A$1802,0),0)*HLOOKUP(EW$2,$H$5:$FY$1802,MATCH($A583,$A$5:$A$1802,0),0),$H$2)</f>
        <v>19187016</v>
      </c>
      <c r="EX583" s="188">
        <f>IFERROR(HLOOKUP(EX$1,$H$5:$FY$1802,MATCH($A583,$A$5:$A$1802,0),0)*HLOOKUP(EX$2,$H$5:$FY$1802,MATCH($A583,$A$5:$A$1802,0),0),$H$2)</f>
        <v>5871670</v>
      </c>
      <c r="EY583" s="188">
        <f>IFERROR(HLOOKUP(EY$1,$H$5:$FY$1802,MATCH($A583,$A$5:$A$1802,0),0)*HLOOKUP(EY$2,$H$5:$FY$1802,MATCH($A583,$A$5:$A$1802,0),0),$H$2)</f>
        <v>4989495</v>
      </c>
      <c r="EZ583" s="188">
        <f>IFERROR(HLOOKUP(EZ$1,$H$5:$FY$1802,MATCH($A583,$A$5:$A$1802,0),0)*HLOOKUP(EZ$2,$H$5:$FY$1802,MATCH($A583,$A$5:$A$1802,0),0),$H$2)</f>
        <v>852768</v>
      </c>
      <c r="FA583" s="188">
        <f>IFERROR(HLOOKUP(FA$1,$H$5:$FY$1802,MATCH($A583,$A$5:$A$1802,0),0)*HLOOKUP(FA$2,$H$5:$FY$1802,MATCH($A583,$A$5:$A$1802,0),0),$H$2)</f>
        <v>325952</v>
      </c>
      <c r="FB583" s="188">
        <f>IFERROR(HLOOKUP(FB$1,$H$5:$FY$1802,MATCH($A583,$A$5:$A$1802,0),0)*HLOOKUP(FB$2,$H$5:$FY$1802,MATCH($A583,$A$5:$A$1802,0),0),$H$2)</f>
        <v>101920</v>
      </c>
      <c r="FC583" s="188">
        <f>IFERROR(HLOOKUP(FC$1,$H$5:$FY$1802,MATCH($A583,$A$5:$A$1802,0),0)*HLOOKUP(FC$2,$H$5:$FY$1802,MATCH($A583,$A$5:$A$1802,0),0),$H$2)</f>
        <v>151632</v>
      </c>
      <c r="FD583" s="188">
        <f>IFERROR(HLOOKUP(FD$1,$H$5:$FY$1802,MATCH($A583,$A$5:$A$1802,0),0)*HLOOKUP(FD$2,$H$5:$FY$1802,MATCH($A583,$A$5:$A$1802,0),0),$H$2)</f>
        <v>0</v>
      </c>
      <c r="FE583" s="188">
        <f>IFERROR(HLOOKUP(FE$1,$H$5:$FY$1802,MATCH($A583,$A$5:$A$1802,0),0)*HLOOKUP(FE$2,$H$5:$FY$1802,MATCH($A583,$A$5:$A$1802,0),0),$H$2)</f>
        <v>0</v>
      </c>
      <c r="FF583" s="188">
        <f>IFERROR(HLOOKUP(FF$1,$H$5:$FY$1802,MATCH($A583,$A$5:$A$1802,0),0)*HLOOKUP(FF$2,$H$5:$FY$1802,MATCH($A583,$A$5:$A$1802,0),0),$H$2)</f>
        <v>0</v>
      </c>
      <c r="FG583" s="188">
        <f>IFERROR(HLOOKUP(FG$1,$H$5:$FY$1802,MATCH($A583,$A$5:$A$1802,0),0)*HLOOKUP(FG$2,$H$5:$FY$1802,MATCH($A583,$A$5:$A$1802,0),0),$H$2)</f>
        <v>0</v>
      </c>
      <c r="FH583" s="189"/>
      <c r="FI583" s="406">
        <f t="shared" si="1125"/>
        <v>1.8247997213514455</v>
      </c>
      <c r="FJ583" s="406">
        <f t="shared" si="1125"/>
        <v>1.401602229188436</v>
      </c>
      <c r="FK583" s="406">
        <f t="shared" si="1126"/>
        <v>1.8166012338754907</v>
      </c>
      <c r="FL583" s="406">
        <f t="shared" si="1127"/>
        <v>1.4111048794167134</v>
      </c>
      <c r="FM583" s="406">
        <f t="shared" si="1128"/>
        <v>1.3101565499296166</v>
      </c>
      <c r="FN583" s="406">
        <f t="shared" si="1129"/>
        <v>1.0608710489271851</v>
      </c>
      <c r="FO583" s="406">
        <f t="shared" si="1130"/>
        <v>1.4722577173986147</v>
      </c>
      <c r="FP583" s="406">
        <f t="shared" si="1131"/>
        <v>1.1030331562310849</v>
      </c>
      <c r="FQ583" s="406">
        <f t="shared" si="1132"/>
        <v>1.5568053993250843</v>
      </c>
      <c r="FR583" s="406">
        <f t="shared" si="1133"/>
        <v>1.1451068616422948</v>
      </c>
      <c r="FS583" s="410"/>
    </row>
    <row r="584" spans="1:175" ht="10.35" customHeight="1" x14ac:dyDescent="0.2">
      <c r="A584" s="74" t="str">
        <f t="shared" si="1120"/>
        <v>2019-20FEBRUARYRYD</v>
      </c>
      <c r="B584" s="163" t="str">
        <f t="shared" si="1134"/>
        <v>2019-20</v>
      </c>
      <c r="C584" s="26" t="s">
        <v>837</v>
      </c>
      <c r="D584" s="163" t="str">
        <f>INDEX($FV$16:$FW$26,MATCH($F584,$FV$16:$FV$26,0),2)</f>
        <v>Y59</v>
      </c>
      <c r="E584" s="163" t="str">
        <f>VLOOKUP($D584,$FW$8:$FX$14,2,0)</f>
        <v>South East</v>
      </c>
      <c r="F584" s="271" t="s">
        <v>863</v>
      </c>
      <c r="G584" s="271" t="s">
        <v>878</v>
      </c>
      <c r="H584" s="272">
        <v>83078</v>
      </c>
      <c r="I584" s="272">
        <v>63620</v>
      </c>
      <c r="J584" s="272">
        <v>152908</v>
      </c>
      <c r="K584" s="272">
        <v>2</v>
      </c>
      <c r="L584" s="272">
        <v>1</v>
      </c>
      <c r="M584" s="272">
        <v>1</v>
      </c>
      <c r="N584" s="272">
        <v>2</v>
      </c>
      <c r="O584" s="272">
        <v>50</v>
      </c>
      <c r="P584" s="272">
        <v>0</v>
      </c>
      <c r="Q584" s="272">
        <v>292</v>
      </c>
      <c r="R584" s="272">
        <v>68</v>
      </c>
      <c r="S584" s="272">
        <v>0</v>
      </c>
      <c r="T584" s="272">
        <v>61061</v>
      </c>
      <c r="U584" s="272">
        <v>4013</v>
      </c>
      <c r="V584" s="272">
        <v>2603</v>
      </c>
      <c r="W584" s="272">
        <v>31444</v>
      </c>
      <c r="X584" s="272">
        <v>18735</v>
      </c>
      <c r="Y584" s="272">
        <v>371</v>
      </c>
      <c r="Z584" s="272">
        <v>1858478</v>
      </c>
      <c r="AA584" s="272">
        <v>463</v>
      </c>
      <c r="AB584" s="272">
        <v>870</v>
      </c>
      <c r="AC584" s="272">
        <v>1469794</v>
      </c>
      <c r="AD584" s="272">
        <v>565</v>
      </c>
      <c r="AE584" s="272">
        <v>1062</v>
      </c>
      <c r="AF584" s="272">
        <v>36263786</v>
      </c>
      <c r="AG584" s="272">
        <v>1153</v>
      </c>
      <c r="AH584" s="272">
        <v>2184</v>
      </c>
      <c r="AI584" s="272">
        <v>102460939</v>
      </c>
      <c r="AJ584" s="272">
        <v>5469</v>
      </c>
      <c r="AK584" s="272">
        <v>12261</v>
      </c>
      <c r="AL584" s="272">
        <v>2747714</v>
      </c>
      <c r="AM584" s="272">
        <v>7406</v>
      </c>
      <c r="AN584" s="272">
        <v>17192</v>
      </c>
      <c r="AO584" s="272">
        <v>3958</v>
      </c>
      <c r="AP584" s="272">
        <v>174</v>
      </c>
      <c r="AQ584" s="272">
        <v>674</v>
      </c>
      <c r="AR584" s="272">
        <v>1145</v>
      </c>
      <c r="AS584" s="272">
        <v>311</v>
      </c>
      <c r="AT584" s="272">
        <v>2799</v>
      </c>
      <c r="AU584" s="272">
        <v>1004</v>
      </c>
      <c r="AV584" s="272">
        <v>37063</v>
      </c>
      <c r="AW584" s="272">
        <v>665</v>
      </c>
      <c r="AX584" s="272">
        <v>19375</v>
      </c>
      <c r="AY584" s="272">
        <v>57103</v>
      </c>
      <c r="AZ584" s="272">
        <v>8284</v>
      </c>
      <c r="BA584" s="272">
        <v>6134</v>
      </c>
      <c r="BB584" s="272">
        <v>5246</v>
      </c>
      <c r="BC584" s="272">
        <v>3962</v>
      </c>
      <c r="BD584" s="272">
        <v>42215</v>
      </c>
      <c r="BE584" s="272">
        <v>33307</v>
      </c>
      <c r="BF584" s="272">
        <v>33356</v>
      </c>
      <c r="BG584" s="272">
        <v>19587</v>
      </c>
      <c r="BH584" s="272">
        <v>624</v>
      </c>
      <c r="BI584" s="272">
        <v>385</v>
      </c>
      <c r="BJ584" s="272">
        <v>119</v>
      </c>
      <c r="BK584" s="272">
        <v>77193</v>
      </c>
      <c r="BL584" s="272">
        <v>649</v>
      </c>
      <c r="BM584" s="272">
        <v>1139</v>
      </c>
      <c r="BN584" s="272">
        <v>94</v>
      </c>
      <c r="BO584" s="272">
        <v>53456</v>
      </c>
      <c r="BP584" s="272">
        <v>569</v>
      </c>
      <c r="BQ584" s="272">
        <v>1040</v>
      </c>
      <c r="BR584" s="272">
        <v>3800</v>
      </c>
      <c r="BS584" s="272">
        <v>1727829</v>
      </c>
      <c r="BT584" s="272">
        <v>455</v>
      </c>
      <c r="BU584" s="272">
        <v>858</v>
      </c>
      <c r="BV584" s="272">
        <v>2854</v>
      </c>
      <c r="BW584" s="272">
        <v>3157811</v>
      </c>
      <c r="BX584" s="272">
        <v>1106</v>
      </c>
      <c r="BY584" s="272">
        <v>2051</v>
      </c>
      <c r="BZ584" s="272">
        <v>972</v>
      </c>
      <c r="CA584" s="272">
        <v>1070647</v>
      </c>
      <c r="CB584" s="272">
        <v>1101</v>
      </c>
      <c r="CC584" s="272">
        <v>2278</v>
      </c>
      <c r="CD584" s="272">
        <v>27618</v>
      </c>
      <c r="CE584" s="272">
        <v>32035328</v>
      </c>
      <c r="CF584" s="272">
        <v>1160</v>
      </c>
      <c r="CG584" s="272">
        <v>2195</v>
      </c>
      <c r="CH584" s="272">
        <v>1284</v>
      </c>
      <c r="CI584" s="272">
        <v>9290797</v>
      </c>
      <c r="CJ584" s="272">
        <v>7236</v>
      </c>
      <c r="CK584" s="272">
        <v>14998</v>
      </c>
      <c r="CL584" s="272">
        <v>562</v>
      </c>
      <c r="CM584" s="272">
        <v>3933459</v>
      </c>
      <c r="CN584" s="272">
        <v>6999</v>
      </c>
      <c r="CO584" s="272">
        <v>15330</v>
      </c>
      <c r="CP584" s="272">
        <v>969</v>
      </c>
      <c r="CQ584" s="272">
        <v>9605866</v>
      </c>
      <c r="CR584" s="272">
        <v>9913</v>
      </c>
      <c r="CS584" s="272">
        <v>20639</v>
      </c>
      <c r="CT584" s="272">
        <v>136</v>
      </c>
      <c r="CU584" s="272">
        <v>1304692</v>
      </c>
      <c r="CV584" s="272">
        <v>9593</v>
      </c>
      <c r="CW584" s="272">
        <v>21074</v>
      </c>
      <c r="CX584" s="272">
        <v>404</v>
      </c>
      <c r="CY584" s="272">
        <v>115076</v>
      </c>
      <c r="CZ584" s="272">
        <v>285</v>
      </c>
      <c r="DA584" s="272">
        <v>500</v>
      </c>
      <c r="DB584" s="272">
        <v>2691</v>
      </c>
      <c r="DC584" s="272">
        <v>122155</v>
      </c>
      <c r="DD584" s="272">
        <v>45</v>
      </c>
      <c r="DE584" s="272">
        <v>59</v>
      </c>
      <c r="DF584" s="272">
        <v>112</v>
      </c>
      <c r="DG584" s="272">
        <v>132252</v>
      </c>
      <c r="DH584" s="272">
        <v>1181</v>
      </c>
      <c r="DI584" s="272">
        <v>2442</v>
      </c>
      <c r="DJ584" s="272">
        <v>105</v>
      </c>
      <c r="DK584" s="272">
        <v>3</v>
      </c>
      <c r="DL584" s="250"/>
      <c r="DM584" s="250"/>
      <c r="DN584" s="250"/>
      <c r="DO584" s="250"/>
      <c r="DP584" s="250"/>
      <c r="DQ584" s="250"/>
      <c r="DR584" s="250"/>
      <c r="DS584" s="250"/>
      <c r="DT584" s="250"/>
      <c r="DU584" s="250"/>
      <c r="DV584" s="250"/>
      <c r="DW584" s="250"/>
      <c r="DX584" s="250"/>
      <c r="DY584" s="250"/>
      <c r="DZ584" s="250"/>
      <c r="EA584" s="250"/>
      <c r="EB584" s="95"/>
      <c r="EC584" s="75">
        <f t="shared" si="1121"/>
        <v>2</v>
      </c>
      <c r="ED584" s="74">
        <f t="shared" si="1122"/>
        <v>2020</v>
      </c>
      <c r="EE584" s="165">
        <f t="shared" si="1123"/>
        <v>43862</v>
      </c>
      <c r="EF584" s="157">
        <f t="shared" si="1135"/>
        <v>29</v>
      </c>
      <c r="EG584" s="156"/>
      <c r="EH584" s="166">
        <f>IFERROR(HLOOKUP(EH$1,$H$5:$FY$1802,MATCH($A584,$A$5:$A$1802,0),0)*HLOOKUP(EH$2,$H$5:$FY$1802,MATCH($A584,$A$5:$A$1802,0),0),$H$2)</f>
        <v>63620</v>
      </c>
      <c r="EI584" s="166">
        <f>IFERROR(HLOOKUP(EI$1,$H$5:$FY$1802,MATCH($A584,$A$5:$A$1802,0),0)*HLOOKUP(EI$2,$H$5:$FY$1802,MATCH($A584,$A$5:$A$1802,0),0),$H$2)</f>
        <v>63620</v>
      </c>
      <c r="EJ584" s="166">
        <f>IFERROR(HLOOKUP(EJ$1,$H$5:$FY$1802,MATCH($A584,$A$5:$A$1802,0),0)*HLOOKUP(EJ$2,$H$5:$FY$1802,MATCH($A584,$A$5:$A$1802,0),0),$H$2)</f>
        <v>127240</v>
      </c>
      <c r="EK584" s="166">
        <f>IFERROR(HLOOKUP(EK$1,$H$5:$FY$1802,MATCH($A584,$A$5:$A$1802,0),0)*HLOOKUP(EK$2,$H$5:$FY$1802,MATCH($A584,$A$5:$A$1802,0),0),$H$2)</f>
        <v>3181000</v>
      </c>
      <c r="EL584" s="166">
        <f>IFERROR(HLOOKUP(EL$1,$H$5:$FY$1802,MATCH($A584,$A$5:$A$1802,0),0)*HLOOKUP(EL$2,$H$5:$FY$1802,MATCH($A584,$A$5:$A$1802,0),0),$H$2)</f>
        <v>3491310</v>
      </c>
      <c r="EM584" s="166">
        <f>IFERROR(HLOOKUP(EM$1,$H$5:$FY$1802,MATCH($A584,$A$5:$A$1802,0),0)*HLOOKUP(EM$2,$H$5:$FY$1802,MATCH($A584,$A$5:$A$1802,0),0),$H$2)</f>
        <v>2764386</v>
      </c>
      <c r="EN584" s="166">
        <f>IFERROR(HLOOKUP(EN$1,$H$5:$FY$1802,MATCH($A584,$A$5:$A$1802,0),0)*HLOOKUP(EN$2,$H$5:$FY$1802,MATCH($A584,$A$5:$A$1802,0),0),$H$2)</f>
        <v>68673696</v>
      </c>
      <c r="EO584" s="166">
        <f>IFERROR(HLOOKUP(EO$1,$H$5:$FY$1802,MATCH($A584,$A$5:$A$1802,0),0)*HLOOKUP(EO$2,$H$5:$FY$1802,MATCH($A584,$A$5:$A$1802,0),0),$H$2)</f>
        <v>229709835</v>
      </c>
      <c r="EP584" s="166">
        <f>IFERROR(HLOOKUP(EP$1,$H$5:$FY$1802,MATCH($A584,$A$5:$A$1802,0),0)*HLOOKUP(EP$2,$H$5:$FY$1802,MATCH($A584,$A$5:$A$1802,0),0),$H$2)</f>
        <v>6378232</v>
      </c>
      <c r="EQ584" s="166">
        <f>IFERROR(HLOOKUP(EQ$1,$H$5:$FY$1802,MATCH($A584,$A$5:$A$1802,0),0)*HLOOKUP(EQ$2,$H$5:$FY$1802,MATCH($A584,$A$5:$A$1802,0),0),$H$2)</f>
        <v>135541</v>
      </c>
      <c r="ER584" s="166">
        <f>IFERROR(HLOOKUP(ER$1,$H$5:$FY$1802,MATCH($A584,$A$5:$A$1802,0),0)*HLOOKUP(ER$2,$H$5:$FY$1802,MATCH($A584,$A$5:$A$1802,0),0),$H$2)</f>
        <v>97760</v>
      </c>
      <c r="ES584" s="166">
        <f>IFERROR(HLOOKUP(ES$1,$H$5:$FY$1802,MATCH($A584,$A$5:$A$1802,0),0)*HLOOKUP(ES$2,$H$5:$FY$1802,MATCH($A584,$A$5:$A$1802,0),0),$H$2)</f>
        <v>3260400</v>
      </c>
      <c r="ET584" s="166">
        <f>IFERROR(HLOOKUP(ET$1,$H$5:$FY$1802,MATCH($A584,$A$5:$A$1802,0),0)*HLOOKUP(ET$2,$H$5:$FY$1802,MATCH($A584,$A$5:$A$1802,0),0),$H$2)</f>
        <v>5853554</v>
      </c>
      <c r="EU584" s="166">
        <f>IFERROR(HLOOKUP(EU$1,$H$5:$FY$1802,MATCH($A584,$A$5:$A$1802,0),0)*HLOOKUP(EU$2,$H$5:$FY$1802,MATCH($A584,$A$5:$A$1802,0),0),$H$2)</f>
        <v>2214216</v>
      </c>
      <c r="EV584" s="166">
        <f>IFERROR(HLOOKUP(EV$1,$H$5:$FY$1802,MATCH($A584,$A$5:$A$1802,0),0)*HLOOKUP(EV$2,$H$5:$FY$1802,MATCH($A584,$A$5:$A$1802,0),0),$H$2)</f>
        <v>60621510</v>
      </c>
      <c r="EW584" s="166">
        <f>IFERROR(HLOOKUP(EW$1,$H$5:$FY$1802,MATCH($A584,$A$5:$A$1802,0),0)*HLOOKUP(EW$2,$H$5:$FY$1802,MATCH($A584,$A$5:$A$1802,0),0),$H$2)</f>
        <v>19257432</v>
      </c>
      <c r="EX584" s="166">
        <f>IFERROR(HLOOKUP(EX$1,$H$5:$FY$1802,MATCH($A584,$A$5:$A$1802,0),0)*HLOOKUP(EX$2,$H$5:$FY$1802,MATCH($A584,$A$5:$A$1802,0),0),$H$2)</f>
        <v>8615460</v>
      </c>
      <c r="EY584" s="166">
        <f>IFERROR(HLOOKUP(EY$1,$H$5:$FY$1802,MATCH($A584,$A$5:$A$1802,0),0)*HLOOKUP(EY$2,$H$5:$FY$1802,MATCH($A584,$A$5:$A$1802,0),0),$H$2)</f>
        <v>19999191</v>
      </c>
      <c r="EZ584" s="166">
        <f>IFERROR(HLOOKUP(EZ$1,$H$5:$FY$1802,MATCH($A584,$A$5:$A$1802,0),0)*HLOOKUP(EZ$2,$H$5:$FY$1802,MATCH($A584,$A$5:$A$1802,0),0),$H$2)</f>
        <v>2866064</v>
      </c>
      <c r="FA584" s="166">
        <f>IFERROR(HLOOKUP(FA$1,$H$5:$FY$1802,MATCH($A584,$A$5:$A$1802,0),0)*HLOOKUP(FA$2,$H$5:$FY$1802,MATCH($A584,$A$5:$A$1802,0),0),$H$2)</f>
        <v>273504</v>
      </c>
      <c r="FB584" s="166">
        <f>IFERROR(HLOOKUP(FB$1,$H$5:$FY$1802,MATCH($A584,$A$5:$A$1802,0),0)*HLOOKUP(FB$2,$H$5:$FY$1802,MATCH($A584,$A$5:$A$1802,0),0),$H$2)</f>
        <v>202000</v>
      </c>
      <c r="FC584" s="166">
        <f>IFERROR(HLOOKUP(FC$1,$H$5:$FY$1802,MATCH($A584,$A$5:$A$1802,0),0)*HLOOKUP(FC$2,$H$5:$FY$1802,MATCH($A584,$A$5:$A$1802,0),0),$H$2)</f>
        <v>158769</v>
      </c>
      <c r="FD584" s="166">
        <f>IFERROR(HLOOKUP(FD$1,$H$5:$FY$1802,MATCH($A584,$A$5:$A$1802,0),0)*HLOOKUP(FD$2,$H$5:$FY$1802,MATCH($A584,$A$5:$A$1802,0),0),$H$2)</f>
        <v>0</v>
      </c>
      <c r="FE584" s="166">
        <f>IFERROR(HLOOKUP(FE$1,$H$5:$FY$1802,MATCH($A584,$A$5:$A$1802,0),0)*HLOOKUP(FE$2,$H$5:$FY$1802,MATCH($A584,$A$5:$A$1802,0),0),$H$2)</f>
        <v>0</v>
      </c>
      <c r="FF584" s="166">
        <f>IFERROR(HLOOKUP(FF$1,$H$5:$FY$1802,MATCH($A584,$A$5:$A$1802,0),0)*HLOOKUP(FF$2,$H$5:$FY$1802,MATCH($A584,$A$5:$A$1802,0),0),$H$2)</f>
        <v>0</v>
      </c>
      <c r="FG584" s="166">
        <f>IFERROR(HLOOKUP(FG$1,$H$5:$FY$1802,MATCH($A584,$A$5:$A$1802,0),0)*HLOOKUP(FG$2,$H$5:$FY$1802,MATCH($A584,$A$5:$A$1802,0),0),$H$2)</f>
        <v>0</v>
      </c>
      <c r="FH584" s="152"/>
      <c r="FI584" s="405">
        <f t="shared" si="1125"/>
        <v>2.0642910540742587</v>
      </c>
      <c r="FJ584" s="405">
        <f t="shared" si="1125"/>
        <v>1.5285322701221031</v>
      </c>
      <c r="FK584" s="405">
        <f t="shared" si="1126"/>
        <v>2.015366884364195</v>
      </c>
      <c r="FL584" s="405">
        <f t="shared" si="1127"/>
        <v>1.5220898962735305</v>
      </c>
      <c r="FM584" s="405">
        <f t="shared" si="1128"/>
        <v>1.3425454776745962</v>
      </c>
      <c r="FN584" s="405">
        <f t="shared" si="1129"/>
        <v>1.05924818725353</v>
      </c>
      <c r="FO584" s="405">
        <f t="shared" si="1130"/>
        <v>1.7804109954630372</v>
      </c>
      <c r="FP584" s="405">
        <f t="shared" si="1131"/>
        <v>1.0454763811048839</v>
      </c>
      <c r="FQ584" s="405">
        <f t="shared" si="1132"/>
        <v>1.6819407008086253</v>
      </c>
      <c r="FR584" s="405">
        <f t="shared" si="1133"/>
        <v>1.0377358490566038</v>
      </c>
      <c r="FS584" s="65"/>
    </row>
    <row r="585" spans="1:175" ht="10.35" customHeight="1" x14ac:dyDescent="0.2">
      <c r="A585" s="74" t="str">
        <f t="shared" si="1120"/>
        <v>2019-20FEBRUARYRYF</v>
      </c>
      <c r="B585" s="163" t="str">
        <f t="shared" si="1134"/>
        <v>2019-20</v>
      </c>
      <c r="C585" s="26" t="s">
        <v>837</v>
      </c>
      <c r="D585" s="163" t="str">
        <f>INDEX($FV$16:$FW$26,MATCH($F585,$FV$16:$FV$26,0),2)</f>
        <v>Y58</v>
      </c>
      <c r="E585" s="163" t="str">
        <f>VLOOKUP($D585,$FW$8:$FX$14,2,0)</f>
        <v>South West</v>
      </c>
      <c r="F585" s="271" t="s">
        <v>865</v>
      </c>
      <c r="G585" s="271" t="s">
        <v>879</v>
      </c>
      <c r="H585" s="272">
        <v>100285</v>
      </c>
      <c r="I585" s="272">
        <v>76130</v>
      </c>
      <c r="J585" s="272">
        <v>312329</v>
      </c>
      <c r="K585" s="272">
        <v>4</v>
      </c>
      <c r="L585" s="272">
        <v>2</v>
      </c>
      <c r="M585" s="272">
        <v>3</v>
      </c>
      <c r="N585" s="272">
        <v>13</v>
      </c>
      <c r="O585" s="272">
        <v>49</v>
      </c>
      <c r="P585" s="272">
        <v>0</v>
      </c>
      <c r="Q585" s="272">
        <v>216</v>
      </c>
      <c r="R585" s="272">
        <v>48</v>
      </c>
      <c r="S585" s="272">
        <v>5526</v>
      </c>
      <c r="T585" s="272">
        <v>71370</v>
      </c>
      <c r="U585" s="272">
        <v>4961</v>
      </c>
      <c r="V585" s="272">
        <v>3058</v>
      </c>
      <c r="W585" s="272">
        <v>38451</v>
      </c>
      <c r="X585" s="272">
        <v>14565</v>
      </c>
      <c r="Y585" s="272">
        <v>639</v>
      </c>
      <c r="Z585" s="272">
        <v>2067316</v>
      </c>
      <c r="AA585" s="272">
        <v>417</v>
      </c>
      <c r="AB585" s="272">
        <v>756</v>
      </c>
      <c r="AC585" s="272">
        <v>1769807</v>
      </c>
      <c r="AD585" s="272">
        <v>579</v>
      </c>
      <c r="AE585" s="272">
        <v>1122</v>
      </c>
      <c r="AF585" s="272">
        <v>61772336</v>
      </c>
      <c r="AG585" s="272">
        <v>1607</v>
      </c>
      <c r="AH585" s="272">
        <v>3345</v>
      </c>
      <c r="AI585" s="272">
        <v>59752573</v>
      </c>
      <c r="AJ585" s="272">
        <v>4102</v>
      </c>
      <c r="AK585" s="272">
        <v>9713</v>
      </c>
      <c r="AL585" s="272">
        <v>3710190</v>
      </c>
      <c r="AM585" s="272">
        <v>5806</v>
      </c>
      <c r="AN585" s="272">
        <v>13544</v>
      </c>
      <c r="AO585" s="272">
        <v>3867</v>
      </c>
      <c r="AP585" s="272">
        <v>287</v>
      </c>
      <c r="AQ585" s="272">
        <v>1015</v>
      </c>
      <c r="AR585" s="272">
        <v>2667</v>
      </c>
      <c r="AS585" s="272">
        <v>459</v>
      </c>
      <c r="AT585" s="272">
        <v>2106</v>
      </c>
      <c r="AU585" s="272">
        <v>4</v>
      </c>
      <c r="AV585" s="272">
        <v>38077</v>
      </c>
      <c r="AW585" s="272">
        <v>3164</v>
      </c>
      <c r="AX585" s="272">
        <v>26262</v>
      </c>
      <c r="AY585" s="272">
        <v>67503</v>
      </c>
      <c r="AZ585" s="272">
        <v>10813</v>
      </c>
      <c r="BA585" s="272">
        <v>8205</v>
      </c>
      <c r="BB585" s="272">
        <v>6675</v>
      </c>
      <c r="BC585" s="272">
        <v>5104</v>
      </c>
      <c r="BD585" s="272">
        <v>51393</v>
      </c>
      <c r="BE585" s="272">
        <v>43095</v>
      </c>
      <c r="BF585" s="272">
        <v>21266</v>
      </c>
      <c r="BG585" s="272">
        <v>15728</v>
      </c>
      <c r="BH585" s="272">
        <v>888</v>
      </c>
      <c r="BI585" s="272">
        <v>674</v>
      </c>
      <c r="BJ585" s="272">
        <v>45</v>
      </c>
      <c r="BK585" s="272">
        <v>23287</v>
      </c>
      <c r="BL585" s="272">
        <v>517</v>
      </c>
      <c r="BM585" s="272">
        <v>847</v>
      </c>
      <c r="BN585" s="272">
        <v>53</v>
      </c>
      <c r="BO585" s="272">
        <v>25626</v>
      </c>
      <c r="BP585" s="272">
        <v>484</v>
      </c>
      <c r="BQ585" s="272">
        <v>976</v>
      </c>
      <c r="BR585" s="272">
        <v>4863</v>
      </c>
      <c r="BS585" s="272">
        <v>2018403</v>
      </c>
      <c r="BT585" s="272">
        <v>415</v>
      </c>
      <c r="BU585" s="272">
        <v>753</v>
      </c>
      <c r="BV585" s="272">
        <v>2186</v>
      </c>
      <c r="BW585" s="272">
        <v>3608325</v>
      </c>
      <c r="BX585" s="272">
        <v>1651</v>
      </c>
      <c r="BY585" s="272">
        <v>3268</v>
      </c>
      <c r="BZ585" s="272">
        <v>937</v>
      </c>
      <c r="CA585" s="272">
        <v>1418462</v>
      </c>
      <c r="CB585" s="272">
        <v>1514</v>
      </c>
      <c r="CC585" s="272">
        <v>3211</v>
      </c>
      <c r="CD585" s="272">
        <v>35328</v>
      </c>
      <c r="CE585" s="272">
        <v>56745549</v>
      </c>
      <c r="CF585" s="272">
        <v>1606</v>
      </c>
      <c r="CG585" s="272">
        <v>3355</v>
      </c>
      <c r="CH585" s="272">
        <v>1951</v>
      </c>
      <c r="CI585" s="272">
        <v>8097362</v>
      </c>
      <c r="CJ585" s="272">
        <v>4150</v>
      </c>
      <c r="CK585" s="272">
        <v>9365</v>
      </c>
      <c r="CL585" s="272">
        <v>351</v>
      </c>
      <c r="CM585" s="272">
        <v>1429588</v>
      </c>
      <c r="CN585" s="272">
        <v>4073</v>
      </c>
      <c r="CO585" s="272">
        <v>9550</v>
      </c>
      <c r="CP585" s="272">
        <v>1026</v>
      </c>
      <c r="CQ585" s="272">
        <v>7289460</v>
      </c>
      <c r="CR585" s="272">
        <v>7105</v>
      </c>
      <c r="CS585" s="272">
        <v>16235</v>
      </c>
      <c r="CT585" s="272">
        <v>52</v>
      </c>
      <c r="CU585" s="272">
        <v>250334</v>
      </c>
      <c r="CV585" s="272">
        <v>4814</v>
      </c>
      <c r="CW585" s="272">
        <v>10447</v>
      </c>
      <c r="CX585" s="272">
        <v>423</v>
      </c>
      <c r="CY585" s="272">
        <v>151652</v>
      </c>
      <c r="CZ585" s="272">
        <v>359</v>
      </c>
      <c r="DA585" s="272">
        <v>638</v>
      </c>
      <c r="DB585" s="272">
        <v>2737</v>
      </c>
      <c r="DC585" s="272">
        <v>89967</v>
      </c>
      <c r="DD585" s="272">
        <v>33</v>
      </c>
      <c r="DE585" s="272">
        <v>56</v>
      </c>
      <c r="DF585" s="272">
        <v>140</v>
      </c>
      <c r="DG585" s="272">
        <v>212096</v>
      </c>
      <c r="DH585" s="272">
        <v>1515</v>
      </c>
      <c r="DI585" s="272">
        <v>3232</v>
      </c>
      <c r="DJ585" s="272">
        <v>130</v>
      </c>
      <c r="DK585" s="272">
        <v>28</v>
      </c>
      <c r="DL585" s="250"/>
      <c r="DM585" s="250"/>
      <c r="DN585" s="250"/>
      <c r="DO585" s="250"/>
      <c r="DP585" s="250"/>
      <c r="DQ585" s="250"/>
      <c r="DR585" s="250"/>
      <c r="DS585" s="250"/>
      <c r="DT585" s="250"/>
      <c r="DU585" s="250"/>
      <c r="DV585" s="250"/>
      <c r="DW585" s="250"/>
      <c r="DX585" s="250"/>
      <c r="DY585" s="250"/>
      <c r="DZ585" s="250"/>
      <c r="EA585" s="250"/>
      <c r="EB585" s="155"/>
      <c r="EC585" s="75">
        <f t="shared" si="1121"/>
        <v>2</v>
      </c>
      <c r="ED585" s="74">
        <f t="shared" si="1122"/>
        <v>2020</v>
      </c>
      <c r="EE585" s="165">
        <f t="shared" si="1123"/>
        <v>43862</v>
      </c>
      <c r="EF585" s="157">
        <f t="shared" si="1135"/>
        <v>29</v>
      </c>
      <c r="EG585" s="156"/>
      <c r="EH585" s="166">
        <f>IFERROR(HLOOKUP(EH$1,$H$5:$FY$1802,MATCH($A585,$A$5:$A$1802,0),0)*HLOOKUP(EH$2,$H$5:$FY$1802,MATCH($A585,$A$5:$A$1802,0),0),$H$2)</f>
        <v>152260</v>
      </c>
      <c r="EI585" s="166">
        <f>IFERROR(HLOOKUP(EI$1,$H$5:$FY$1802,MATCH($A585,$A$5:$A$1802,0),0)*HLOOKUP(EI$2,$H$5:$FY$1802,MATCH($A585,$A$5:$A$1802,0),0),$H$2)</f>
        <v>228390</v>
      </c>
      <c r="EJ585" s="166">
        <f>IFERROR(HLOOKUP(EJ$1,$H$5:$FY$1802,MATCH($A585,$A$5:$A$1802,0),0)*HLOOKUP(EJ$2,$H$5:$FY$1802,MATCH($A585,$A$5:$A$1802,0),0),$H$2)</f>
        <v>989690</v>
      </c>
      <c r="EK585" s="166">
        <f>IFERROR(HLOOKUP(EK$1,$H$5:$FY$1802,MATCH($A585,$A$5:$A$1802,0),0)*HLOOKUP(EK$2,$H$5:$FY$1802,MATCH($A585,$A$5:$A$1802,0),0),$H$2)</f>
        <v>3730370</v>
      </c>
      <c r="EL585" s="166">
        <f>IFERROR(HLOOKUP(EL$1,$H$5:$FY$1802,MATCH($A585,$A$5:$A$1802,0),0)*HLOOKUP(EL$2,$H$5:$FY$1802,MATCH($A585,$A$5:$A$1802,0),0),$H$2)</f>
        <v>3750516</v>
      </c>
      <c r="EM585" s="166">
        <f>IFERROR(HLOOKUP(EM$1,$H$5:$FY$1802,MATCH($A585,$A$5:$A$1802,0),0)*HLOOKUP(EM$2,$H$5:$FY$1802,MATCH($A585,$A$5:$A$1802,0),0),$H$2)</f>
        <v>3431076</v>
      </c>
      <c r="EN585" s="166">
        <f>IFERROR(HLOOKUP(EN$1,$H$5:$FY$1802,MATCH($A585,$A$5:$A$1802,0),0)*HLOOKUP(EN$2,$H$5:$FY$1802,MATCH($A585,$A$5:$A$1802,0),0),$H$2)</f>
        <v>128618595</v>
      </c>
      <c r="EO585" s="166">
        <f>IFERROR(HLOOKUP(EO$1,$H$5:$FY$1802,MATCH($A585,$A$5:$A$1802,0),0)*HLOOKUP(EO$2,$H$5:$FY$1802,MATCH($A585,$A$5:$A$1802,0),0),$H$2)</f>
        <v>141469845</v>
      </c>
      <c r="EP585" s="166">
        <f>IFERROR(HLOOKUP(EP$1,$H$5:$FY$1802,MATCH($A585,$A$5:$A$1802,0),0)*HLOOKUP(EP$2,$H$5:$FY$1802,MATCH($A585,$A$5:$A$1802,0),0),$H$2)</f>
        <v>8654616</v>
      </c>
      <c r="EQ585" s="166">
        <f>IFERROR(HLOOKUP(EQ$1,$H$5:$FY$1802,MATCH($A585,$A$5:$A$1802,0),0)*HLOOKUP(EQ$2,$H$5:$FY$1802,MATCH($A585,$A$5:$A$1802,0),0),$H$2)</f>
        <v>38115</v>
      </c>
      <c r="ER585" s="166">
        <f>IFERROR(HLOOKUP(ER$1,$H$5:$FY$1802,MATCH($A585,$A$5:$A$1802,0),0)*HLOOKUP(ER$2,$H$5:$FY$1802,MATCH($A585,$A$5:$A$1802,0),0),$H$2)</f>
        <v>51728</v>
      </c>
      <c r="ES585" s="166">
        <f>IFERROR(HLOOKUP(ES$1,$H$5:$FY$1802,MATCH($A585,$A$5:$A$1802,0),0)*HLOOKUP(ES$2,$H$5:$FY$1802,MATCH($A585,$A$5:$A$1802,0),0),$H$2)</f>
        <v>3661839</v>
      </c>
      <c r="ET585" s="166">
        <f>IFERROR(HLOOKUP(ET$1,$H$5:$FY$1802,MATCH($A585,$A$5:$A$1802,0),0)*HLOOKUP(ET$2,$H$5:$FY$1802,MATCH($A585,$A$5:$A$1802,0),0),$H$2)</f>
        <v>7143848</v>
      </c>
      <c r="EU585" s="166">
        <f>IFERROR(HLOOKUP(EU$1,$H$5:$FY$1802,MATCH($A585,$A$5:$A$1802,0),0)*HLOOKUP(EU$2,$H$5:$FY$1802,MATCH($A585,$A$5:$A$1802,0),0),$H$2)</f>
        <v>3008707</v>
      </c>
      <c r="EV585" s="166">
        <f>IFERROR(HLOOKUP(EV$1,$H$5:$FY$1802,MATCH($A585,$A$5:$A$1802,0),0)*HLOOKUP(EV$2,$H$5:$FY$1802,MATCH($A585,$A$5:$A$1802,0),0),$H$2)</f>
        <v>118525440</v>
      </c>
      <c r="EW585" s="166">
        <f>IFERROR(HLOOKUP(EW$1,$H$5:$FY$1802,MATCH($A585,$A$5:$A$1802,0),0)*HLOOKUP(EW$2,$H$5:$FY$1802,MATCH($A585,$A$5:$A$1802,0),0),$H$2)</f>
        <v>18271115</v>
      </c>
      <c r="EX585" s="166">
        <f>IFERROR(HLOOKUP(EX$1,$H$5:$FY$1802,MATCH($A585,$A$5:$A$1802,0),0)*HLOOKUP(EX$2,$H$5:$FY$1802,MATCH($A585,$A$5:$A$1802,0),0),$H$2)</f>
        <v>3352050</v>
      </c>
      <c r="EY585" s="166">
        <f>IFERROR(HLOOKUP(EY$1,$H$5:$FY$1802,MATCH($A585,$A$5:$A$1802,0),0)*HLOOKUP(EY$2,$H$5:$FY$1802,MATCH($A585,$A$5:$A$1802,0),0),$H$2)</f>
        <v>16657110</v>
      </c>
      <c r="EZ585" s="166">
        <f>IFERROR(HLOOKUP(EZ$1,$H$5:$FY$1802,MATCH($A585,$A$5:$A$1802,0),0)*HLOOKUP(EZ$2,$H$5:$FY$1802,MATCH($A585,$A$5:$A$1802,0),0),$H$2)</f>
        <v>543244</v>
      </c>
      <c r="FA585" s="166">
        <f>IFERROR(HLOOKUP(FA$1,$H$5:$FY$1802,MATCH($A585,$A$5:$A$1802,0),0)*HLOOKUP(FA$2,$H$5:$FY$1802,MATCH($A585,$A$5:$A$1802,0),0),$H$2)</f>
        <v>452480</v>
      </c>
      <c r="FB585" s="166">
        <f>IFERROR(HLOOKUP(FB$1,$H$5:$FY$1802,MATCH($A585,$A$5:$A$1802,0),0)*HLOOKUP(FB$2,$H$5:$FY$1802,MATCH($A585,$A$5:$A$1802,0),0),$H$2)</f>
        <v>269874</v>
      </c>
      <c r="FC585" s="166">
        <f>IFERROR(HLOOKUP(FC$1,$H$5:$FY$1802,MATCH($A585,$A$5:$A$1802,0),0)*HLOOKUP(FC$2,$H$5:$FY$1802,MATCH($A585,$A$5:$A$1802,0),0),$H$2)</f>
        <v>153272</v>
      </c>
      <c r="FD585" s="166">
        <f>IFERROR(HLOOKUP(FD$1,$H$5:$FY$1802,MATCH($A585,$A$5:$A$1802,0),0)*HLOOKUP(FD$2,$H$5:$FY$1802,MATCH($A585,$A$5:$A$1802,0),0),$H$2)</f>
        <v>0</v>
      </c>
      <c r="FE585" s="166">
        <f>IFERROR(HLOOKUP(FE$1,$H$5:$FY$1802,MATCH($A585,$A$5:$A$1802,0),0)*HLOOKUP(FE$2,$H$5:$FY$1802,MATCH($A585,$A$5:$A$1802,0),0),$H$2)</f>
        <v>0</v>
      </c>
      <c r="FF585" s="166">
        <f>IFERROR(HLOOKUP(FF$1,$H$5:$FY$1802,MATCH($A585,$A$5:$A$1802,0),0)*HLOOKUP(FF$2,$H$5:$FY$1802,MATCH($A585,$A$5:$A$1802,0),0),$H$2)</f>
        <v>0</v>
      </c>
      <c r="FG585" s="166">
        <f>IFERROR(HLOOKUP(FG$1,$H$5:$FY$1802,MATCH($A585,$A$5:$A$1802,0),0)*HLOOKUP(FG$2,$H$5:$FY$1802,MATCH($A585,$A$5:$A$1802,0),0),$H$2)</f>
        <v>0</v>
      </c>
      <c r="FH585" s="152"/>
      <c r="FI585" s="405">
        <f t="shared" si="1125"/>
        <v>2.1796008869179602</v>
      </c>
      <c r="FJ585" s="405">
        <f t="shared" si="1125"/>
        <v>1.6539004233017536</v>
      </c>
      <c r="FK585" s="405">
        <f t="shared" si="1126"/>
        <v>2.1827992151733158</v>
      </c>
      <c r="FL585" s="405">
        <f t="shared" si="1127"/>
        <v>1.6690647482014389</v>
      </c>
      <c r="FM585" s="405">
        <f t="shared" si="1128"/>
        <v>1.3365842240773973</v>
      </c>
      <c r="FN585" s="405">
        <f t="shared" si="1129"/>
        <v>1.1207770929234611</v>
      </c>
      <c r="FO585" s="405">
        <f t="shared" si="1130"/>
        <v>1.4600755235152763</v>
      </c>
      <c r="FP585" s="405">
        <f t="shared" si="1131"/>
        <v>1.0798489529694473</v>
      </c>
      <c r="FQ585" s="405">
        <f t="shared" si="1132"/>
        <v>1.3896713615023475</v>
      </c>
      <c r="FR585" s="405">
        <f t="shared" si="1133"/>
        <v>1.0547730829420969</v>
      </c>
      <c r="FS585" s="65"/>
    </row>
    <row r="586" spans="1:175" ht="10.35" customHeight="1" x14ac:dyDescent="0.2">
      <c r="A586" s="74" t="str">
        <f t="shared" si="1120"/>
        <v>2019-20FEBRUARYRYA</v>
      </c>
      <c r="B586" s="163" t="str">
        <f t="shared" si="1134"/>
        <v>2019-20</v>
      </c>
      <c r="C586" s="26" t="s">
        <v>837</v>
      </c>
      <c r="D586" s="163" t="str">
        <f>INDEX($FV$16:$FW$26,MATCH($F586,$FV$16:$FV$26,0),2)</f>
        <v>Y60</v>
      </c>
      <c r="E586" s="163" t="str">
        <f>VLOOKUP($D586,$FW$8:$FX$14,2,0)</f>
        <v>Midlands</v>
      </c>
      <c r="F586" s="271" t="s">
        <v>867</v>
      </c>
      <c r="G586" s="271" t="s">
        <v>883</v>
      </c>
      <c r="H586" s="272">
        <v>108378</v>
      </c>
      <c r="I586" s="272">
        <v>78560</v>
      </c>
      <c r="J586" s="272">
        <v>298689</v>
      </c>
      <c r="K586" s="272">
        <v>4</v>
      </c>
      <c r="L586" s="272">
        <v>1</v>
      </c>
      <c r="M586" s="272">
        <v>8</v>
      </c>
      <c r="N586" s="272">
        <v>21</v>
      </c>
      <c r="O586" s="272">
        <v>45</v>
      </c>
      <c r="P586" s="272">
        <v>0</v>
      </c>
      <c r="Q586" s="272">
        <v>317</v>
      </c>
      <c r="R586" s="272">
        <v>0</v>
      </c>
      <c r="S586" s="272">
        <v>90</v>
      </c>
      <c r="T586" s="272">
        <v>87460</v>
      </c>
      <c r="U586" s="272">
        <v>5656</v>
      </c>
      <c r="V586" s="272">
        <v>3558</v>
      </c>
      <c r="W586" s="272">
        <v>42049</v>
      </c>
      <c r="X586" s="272">
        <v>29537</v>
      </c>
      <c r="Y586" s="272">
        <v>1309</v>
      </c>
      <c r="Z586" s="272">
        <v>2426807</v>
      </c>
      <c r="AA586" s="272">
        <v>429</v>
      </c>
      <c r="AB586" s="272">
        <v>753</v>
      </c>
      <c r="AC586" s="272">
        <v>1722664</v>
      </c>
      <c r="AD586" s="272">
        <v>484</v>
      </c>
      <c r="AE586" s="272">
        <v>861</v>
      </c>
      <c r="AF586" s="272">
        <v>33067890</v>
      </c>
      <c r="AG586" s="272">
        <v>786</v>
      </c>
      <c r="AH586" s="272">
        <v>1443</v>
      </c>
      <c r="AI586" s="272">
        <v>73138898</v>
      </c>
      <c r="AJ586" s="272">
        <v>2476</v>
      </c>
      <c r="AK586" s="272">
        <v>5547</v>
      </c>
      <c r="AL586" s="272">
        <v>4456739</v>
      </c>
      <c r="AM586" s="272">
        <v>3405</v>
      </c>
      <c r="AN586" s="272">
        <v>7932</v>
      </c>
      <c r="AO586" s="272">
        <v>3061</v>
      </c>
      <c r="AP586" s="272">
        <v>35</v>
      </c>
      <c r="AQ586" s="272">
        <v>48</v>
      </c>
      <c r="AR586" s="272">
        <v>0</v>
      </c>
      <c r="AS586" s="272">
        <v>228</v>
      </c>
      <c r="AT586" s="272">
        <v>2750</v>
      </c>
      <c r="AU586" s="272">
        <v>2367</v>
      </c>
      <c r="AV586" s="272">
        <v>48729</v>
      </c>
      <c r="AW586" s="272">
        <v>5590</v>
      </c>
      <c r="AX586" s="272">
        <v>30080</v>
      </c>
      <c r="AY586" s="272">
        <v>84399</v>
      </c>
      <c r="AZ586" s="272">
        <v>10743</v>
      </c>
      <c r="BA586" s="272">
        <v>7793</v>
      </c>
      <c r="BB586" s="272">
        <v>6638</v>
      </c>
      <c r="BC586" s="272">
        <v>4883</v>
      </c>
      <c r="BD586" s="272">
        <v>54111</v>
      </c>
      <c r="BE586" s="272">
        <v>44114</v>
      </c>
      <c r="BF586" s="272">
        <v>55545</v>
      </c>
      <c r="BG586" s="272">
        <v>30624</v>
      </c>
      <c r="BH586" s="272">
        <v>3547</v>
      </c>
      <c r="BI586" s="272">
        <v>1353</v>
      </c>
      <c r="BJ586" s="272">
        <v>95</v>
      </c>
      <c r="BK586" s="272">
        <v>46167</v>
      </c>
      <c r="BL586" s="272">
        <v>486</v>
      </c>
      <c r="BM586" s="272">
        <v>784</v>
      </c>
      <c r="BN586" s="272">
        <v>73</v>
      </c>
      <c r="BO586" s="272">
        <v>30844</v>
      </c>
      <c r="BP586" s="272">
        <v>423</v>
      </c>
      <c r="BQ586" s="272">
        <v>694</v>
      </c>
      <c r="BR586" s="272">
        <v>5488</v>
      </c>
      <c r="BS586" s="272">
        <v>2349796</v>
      </c>
      <c r="BT586" s="272">
        <v>428</v>
      </c>
      <c r="BU586" s="272">
        <v>751</v>
      </c>
      <c r="BV586" s="272">
        <v>5236</v>
      </c>
      <c r="BW586" s="272">
        <v>4072838</v>
      </c>
      <c r="BX586" s="272">
        <v>778</v>
      </c>
      <c r="BY586" s="272">
        <v>1394</v>
      </c>
      <c r="BZ586" s="272">
        <v>923</v>
      </c>
      <c r="CA586" s="272">
        <v>681134</v>
      </c>
      <c r="CB586" s="272">
        <v>738</v>
      </c>
      <c r="CC586" s="272">
        <v>1468</v>
      </c>
      <c r="CD586" s="272">
        <v>35890</v>
      </c>
      <c r="CE586" s="272">
        <v>28313918</v>
      </c>
      <c r="CF586" s="272">
        <v>789</v>
      </c>
      <c r="CG586" s="272">
        <v>1449</v>
      </c>
      <c r="CH586" s="272">
        <v>3289</v>
      </c>
      <c r="CI586" s="272">
        <v>13696757</v>
      </c>
      <c r="CJ586" s="272">
        <v>4164</v>
      </c>
      <c r="CK586" s="272">
        <v>9413</v>
      </c>
      <c r="CL586" s="272">
        <v>609</v>
      </c>
      <c r="CM586" s="272">
        <v>2220861</v>
      </c>
      <c r="CN586" s="272">
        <v>3647</v>
      </c>
      <c r="CO586" s="272">
        <v>8694</v>
      </c>
      <c r="CP586" s="272">
        <v>1138</v>
      </c>
      <c r="CQ586" s="272">
        <v>7780870</v>
      </c>
      <c r="CR586" s="272">
        <v>6837</v>
      </c>
      <c r="CS586" s="272">
        <v>15008</v>
      </c>
      <c r="CT586" s="272">
        <v>285</v>
      </c>
      <c r="CU586" s="272">
        <v>1736317</v>
      </c>
      <c r="CV586" s="272">
        <v>6092</v>
      </c>
      <c r="CW586" s="272">
        <v>15490</v>
      </c>
      <c r="CX586" s="272">
        <v>205</v>
      </c>
      <c r="CY586" s="272">
        <v>58955</v>
      </c>
      <c r="CZ586" s="272">
        <v>288</v>
      </c>
      <c r="DA586" s="272">
        <v>520</v>
      </c>
      <c r="DB586" s="272">
        <v>3532</v>
      </c>
      <c r="DC586" s="272">
        <v>92840</v>
      </c>
      <c r="DD586" s="272">
        <v>26</v>
      </c>
      <c r="DE586" s="272">
        <v>50</v>
      </c>
      <c r="DF586" s="272">
        <v>105</v>
      </c>
      <c r="DG586" s="272">
        <v>83362</v>
      </c>
      <c r="DH586" s="272">
        <v>794</v>
      </c>
      <c r="DI586" s="272">
        <v>1390</v>
      </c>
      <c r="DJ586" s="272">
        <v>97</v>
      </c>
      <c r="DK586" s="272">
        <v>437</v>
      </c>
      <c r="DL586" s="250"/>
      <c r="DM586" s="250"/>
      <c r="DN586" s="250"/>
      <c r="DO586" s="250"/>
      <c r="DP586" s="250"/>
      <c r="DQ586" s="250"/>
      <c r="DR586" s="250"/>
      <c r="DS586" s="250"/>
      <c r="DT586" s="250"/>
      <c r="DU586" s="250"/>
      <c r="DV586" s="250"/>
      <c r="DW586" s="250"/>
      <c r="DX586" s="250"/>
      <c r="DY586" s="250"/>
      <c r="DZ586" s="250"/>
      <c r="EA586" s="250"/>
      <c r="EB586" s="155"/>
      <c r="EC586" s="75">
        <f t="shared" si="1121"/>
        <v>2</v>
      </c>
      <c r="ED586" s="74">
        <f t="shared" si="1122"/>
        <v>2020</v>
      </c>
      <c r="EE586" s="165">
        <f t="shared" si="1123"/>
        <v>43862</v>
      </c>
      <c r="EF586" s="157">
        <f t="shared" si="1135"/>
        <v>29</v>
      </c>
      <c r="EG586" s="156"/>
      <c r="EH586" s="166">
        <f>IFERROR(HLOOKUP(EH$1,$H$5:$FY$1802,MATCH($A586,$A$5:$A$1802,0),0)*HLOOKUP(EH$2,$H$5:$FY$1802,MATCH($A586,$A$5:$A$1802,0),0),$H$2)</f>
        <v>78560</v>
      </c>
      <c r="EI586" s="166">
        <f>IFERROR(HLOOKUP(EI$1,$H$5:$FY$1802,MATCH($A586,$A$5:$A$1802,0),0)*HLOOKUP(EI$2,$H$5:$FY$1802,MATCH($A586,$A$5:$A$1802,0),0),$H$2)</f>
        <v>628480</v>
      </c>
      <c r="EJ586" s="166">
        <f>IFERROR(HLOOKUP(EJ$1,$H$5:$FY$1802,MATCH($A586,$A$5:$A$1802,0),0)*HLOOKUP(EJ$2,$H$5:$FY$1802,MATCH($A586,$A$5:$A$1802,0),0),$H$2)</f>
        <v>1649760</v>
      </c>
      <c r="EK586" s="166">
        <f>IFERROR(HLOOKUP(EK$1,$H$5:$FY$1802,MATCH($A586,$A$5:$A$1802,0),0)*HLOOKUP(EK$2,$H$5:$FY$1802,MATCH($A586,$A$5:$A$1802,0),0),$H$2)</f>
        <v>3535200</v>
      </c>
      <c r="EL586" s="166">
        <f>IFERROR(HLOOKUP(EL$1,$H$5:$FY$1802,MATCH($A586,$A$5:$A$1802,0),0)*HLOOKUP(EL$2,$H$5:$FY$1802,MATCH($A586,$A$5:$A$1802,0),0),$H$2)</f>
        <v>4258968</v>
      </c>
      <c r="EM586" s="166">
        <f>IFERROR(HLOOKUP(EM$1,$H$5:$FY$1802,MATCH($A586,$A$5:$A$1802,0),0)*HLOOKUP(EM$2,$H$5:$FY$1802,MATCH($A586,$A$5:$A$1802,0),0),$H$2)</f>
        <v>3063438</v>
      </c>
      <c r="EN586" s="166">
        <f>IFERROR(HLOOKUP(EN$1,$H$5:$FY$1802,MATCH($A586,$A$5:$A$1802,0),0)*HLOOKUP(EN$2,$H$5:$FY$1802,MATCH($A586,$A$5:$A$1802,0),0),$H$2)</f>
        <v>60676707</v>
      </c>
      <c r="EO586" s="166">
        <f>IFERROR(HLOOKUP(EO$1,$H$5:$FY$1802,MATCH($A586,$A$5:$A$1802,0),0)*HLOOKUP(EO$2,$H$5:$FY$1802,MATCH($A586,$A$5:$A$1802,0),0),$H$2)</f>
        <v>163841739</v>
      </c>
      <c r="EP586" s="166">
        <f>IFERROR(HLOOKUP(EP$1,$H$5:$FY$1802,MATCH($A586,$A$5:$A$1802,0),0)*HLOOKUP(EP$2,$H$5:$FY$1802,MATCH($A586,$A$5:$A$1802,0),0),$H$2)</f>
        <v>10382988</v>
      </c>
      <c r="EQ586" s="166">
        <f>IFERROR(HLOOKUP(EQ$1,$H$5:$FY$1802,MATCH($A586,$A$5:$A$1802,0),0)*HLOOKUP(EQ$2,$H$5:$FY$1802,MATCH($A586,$A$5:$A$1802,0),0),$H$2)</f>
        <v>74480</v>
      </c>
      <c r="ER586" s="166">
        <f>IFERROR(HLOOKUP(ER$1,$H$5:$FY$1802,MATCH($A586,$A$5:$A$1802,0),0)*HLOOKUP(ER$2,$H$5:$FY$1802,MATCH($A586,$A$5:$A$1802,0),0),$H$2)</f>
        <v>50662</v>
      </c>
      <c r="ES586" s="166">
        <f>IFERROR(HLOOKUP(ES$1,$H$5:$FY$1802,MATCH($A586,$A$5:$A$1802,0),0)*HLOOKUP(ES$2,$H$5:$FY$1802,MATCH($A586,$A$5:$A$1802,0),0),$H$2)</f>
        <v>4121488</v>
      </c>
      <c r="ET586" s="166">
        <f>IFERROR(HLOOKUP(ET$1,$H$5:$FY$1802,MATCH($A586,$A$5:$A$1802,0),0)*HLOOKUP(ET$2,$H$5:$FY$1802,MATCH($A586,$A$5:$A$1802,0),0),$H$2)</f>
        <v>7298984</v>
      </c>
      <c r="EU586" s="166">
        <f>IFERROR(HLOOKUP(EU$1,$H$5:$FY$1802,MATCH($A586,$A$5:$A$1802,0),0)*HLOOKUP(EU$2,$H$5:$FY$1802,MATCH($A586,$A$5:$A$1802,0),0),$H$2)</f>
        <v>1354964</v>
      </c>
      <c r="EV586" s="166">
        <f>IFERROR(HLOOKUP(EV$1,$H$5:$FY$1802,MATCH($A586,$A$5:$A$1802,0),0)*HLOOKUP(EV$2,$H$5:$FY$1802,MATCH($A586,$A$5:$A$1802,0),0),$H$2)</f>
        <v>52004610</v>
      </c>
      <c r="EW586" s="166">
        <f>IFERROR(HLOOKUP(EW$1,$H$5:$FY$1802,MATCH($A586,$A$5:$A$1802,0),0)*HLOOKUP(EW$2,$H$5:$FY$1802,MATCH($A586,$A$5:$A$1802,0),0),$H$2)</f>
        <v>30959357</v>
      </c>
      <c r="EX586" s="166">
        <f>IFERROR(HLOOKUP(EX$1,$H$5:$FY$1802,MATCH($A586,$A$5:$A$1802,0),0)*HLOOKUP(EX$2,$H$5:$FY$1802,MATCH($A586,$A$5:$A$1802,0),0),$H$2)</f>
        <v>5294646</v>
      </c>
      <c r="EY586" s="166">
        <f>IFERROR(HLOOKUP(EY$1,$H$5:$FY$1802,MATCH($A586,$A$5:$A$1802,0),0)*HLOOKUP(EY$2,$H$5:$FY$1802,MATCH($A586,$A$5:$A$1802,0),0),$H$2)</f>
        <v>17079104</v>
      </c>
      <c r="EZ586" s="166">
        <f>IFERROR(HLOOKUP(EZ$1,$H$5:$FY$1802,MATCH($A586,$A$5:$A$1802,0),0)*HLOOKUP(EZ$2,$H$5:$FY$1802,MATCH($A586,$A$5:$A$1802,0),0),$H$2)</f>
        <v>4414650</v>
      </c>
      <c r="FA586" s="166">
        <f>IFERROR(HLOOKUP(FA$1,$H$5:$FY$1802,MATCH($A586,$A$5:$A$1802,0),0)*HLOOKUP(FA$2,$H$5:$FY$1802,MATCH($A586,$A$5:$A$1802,0),0),$H$2)</f>
        <v>145950</v>
      </c>
      <c r="FB586" s="166">
        <f>IFERROR(HLOOKUP(FB$1,$H$5:$FY$1802,MATCH($A586,$A$5:$A$1802,0),0)*HLOOKUP(FB$2,$H$5:$FY$1802,MATCH($A586,$A$5:$A$1802,0),0),$H$2)</f>
        <v>106600</v>
      </c>
      <c r="FC586" s="166">
        <f>IFERROR(HLOOKUP(FC$1,$H$5:$FY$1802,MATCH($A586,$A$5:$A$1802,0),0)*HLOOKUP(FC$2,$H$5:$FY$1802,MATCH($A586,$A$5:$A$1802,0),0),$H$2)</f>
        <v>176600</v>
      </c>
      <c r="FD586" s="166">
        <f>IFERROR(HLOOKUP(FD$1,$H$5:$FY$1802,MATCH($A586,$A$5:$A$1802,0),0)*HLOOKUP(FD$2,$H$5:$FY$1802,MATCH($A586,$A$5:$A$1802,0),0),$H$2)</f>
        <v>0</v>
      </c>
      <c r="FE586" s="166">
        <f>IFERROR(HLOOKUP(FE$1,$H$5:$FY$1802,MATCH($A586,$A$5:$A$1802,0),0)*HLOOKUP(FE$2,$H$5:$FY$1802,MATCH($A586,$A$5:$A$1802,0),0),$H$2)</f>
        <v>0</v>
      </c>
      <c r="FF586" s="166">
        <f>IFERROR(HLOOKUP(FF$1,$H$5:$FY$1802,MATCH($A586,$A$5:$A$1802,0),0)*HLOOKUP(FF$2,$H$5:$FY$1802,MATCH($A586,$A$5:$A$1802,0),0),$H$2)</f>
        <v>0</v>
      </c>
      <c r="FG586" s="166">
        <f>IFERROR(HLOOKUP(FG$1,$H$5:$FY$1802,MATCH($A586,$A$5:$A$1802,0),0)*HLOOKUP(FG$2,$H$5:$FY$1802,MATCH($A586,$A$5:$A$1802,0),0),$H$2)</f>
        <v>0</v>
      </c>
      <c r="FH586" s="152"/>
      <c r="FI586" s="405">
        <f t="shared" si="1125"/>
        <v>1.8993988684582743</v>
      </c>
      <c r="FJ586" s="405">
        <f t="shared" si="1125"/>
        <v>1.3778288543140029</v>
      </c>
      <c r="FK586" s="405">
        <f t="shared" si="1126"/>
        <v>1.8656548622821809</v>
      </c>
      <c r="FL586" s="405">
        <f t="shared" si="1127"/>
        <v>1.3724002248454188</v>
      </c>
      <c r="FM586" s="405">
        <f t="shared" si="1128"/>
        <v>1.2868558110775523</v>
      </c>
      <c r="FN586" s="405">
        <f t="shared" si="1129"/>
        <v>1.049109372398868</v>
      </c>
      <c r="FO586" s="405">
        <f t="shared" si="1130"/>
        <v>1.8805227341977859</v>
      </c>
      <c r="FP586" s="405">
        <f t="shared" si="1131"/>
        <v>1.0368013000643261</v>
      </c>
      <c r="FQ586" s="405">
        <f t="shared" si="1132"/>
        <v>2.7097020626432391</v>
      </c>
      <c r="FR586" s="405">
        <f t="shared" si="1133"/>
        <v>1.0336134453781514</v>
      </c>
      <c r="FS586" s="65"/>
    </row>
    <row r="587" spans="1:175" ht="10.35" customHeight="1" x14ac:dyDescent="0.2">
      <c r="A587" s="174" t="str">
        <f t="shared" si="1120"/>
        <v>2019-20FEBRUARYRX8</v>
      </c>
      <c r="B587" s="176" t="str">
        <f t="shared" si="1134"/>
        <v>2019-20</v>
      </c>
      <c r="C587" s="175" t="s">
        <v>837</v>
      </c>
      <c r="D587" s="176" t="str">
        <f>INDEX($FV$16:$FW$26,MATCH($F587,$FV$16:$FV$26,0),2)</f>
        <v>Y63</v>
      </c>
      <c r="E587" s="176" t="str">
        <f>VLOOKUP($D587,$FW$8:$FX$14,2,0)</f>
        <v>North East and Yorkshire</v>
      </c>
      <c r="F587" s="275" t="s">
        <v>869</v>
      </c>
      <c r="G587" s="275" t="s">
        <v>881</v>
      </c>
      <c r="H587" s="276">
        <v>90412</v>
      </c>
      <c r="I587" s="276">
        <v>47116</v>
      </c>
      <c r="J587" s="276">
        <v>97985</v>
      </c>
      <c r="K587" s="276">
        <v>2</v>
      </c>
      <c r="L587" s="276">
        <v>1</v>
      </c>
      <c r="M587" s="276">
        <v>1</v>
      </c>
      <c r="N587" s="276">
        <v>1</v>
      </c>
      <c r="O587" s="276">
        <v>42</v>
      </c>
      <c r="P587" s="276">
        <v>0</v>
      </c>
      <c r="Q587" s="276">
        <v>310</v>
      </c>
      <c r="R587" s="276">
        <v>345</v>
      </c>
      <c r="S587" s="276">
        <v>2849</v>
      </c>
      <c r="T587" s="276">
        <v>66805</v>
      </c>
      <c r="U587" s="276">
        <v>5252</v>
      </c>
      <c r="V587" s="276">
        <v>3728</v>
      </c>
      <c r="W587" s="276">
        <v>36270</v>
      </c>
      <c r="X587" s="276">
        <v>10909</v>
      </c>
      <c r="Y587" s="276">
        <v>625</v>
      </c>
      <c r="Z587" s="276">
        <v>2263219</v>
      </c>
      <c r="AA587" s="276">
        <v>431</v>
      </c>
      <c r="AB587" s="276">
        <v>752</v>
      </c>
      <c r="AC587" s="276">
        <v>1938356</v>
      </c>
      <c r="AD587" s="276">
        <v>520</v>
      </c>
      <c r="AE587" s="276">
        <v>960</v>
      </c>
      <c r="AF587" s="276">
        <v>40962024</v>
      </c>
      <c r="AG587" s="276">
        <v>1129</v>
      </c>
      <c r="AH587" s="276">
        <v>2304</v>
      </c>
      <c r="AI587" s="276">
        <v>28853263</v>
      </c>
      <c r="AJ587" s="276">
        <v>2645</v>
      </c>
      <c r="AK587" s="276">
        <v>6320</v>
      </c>
      <c r="AL587" s="276">
        <v>2434062</v>
      </c>
      <c r="AM587" s="276">
        <v>3894</v>
      </c>
      <c r="AN587" s="276">
        <v>8343</v>
      </c>
      <c r="AO587" s="276">
        <v>4811</v>
      </c>
      <c r="AP587" s="276">
        <v>443</v>
      </c>
      <c r="AQ587" s="276">
        <v>1254</v>
      </c>
      <c r="AR587" s="276">
        <v>4590</v>
      </c>
      <c r="AS587" s="276">
        <v>617</v>
      </c>
      <c r="AT587" s="276">
        <v>2497</v>
      </c>
      <c r="AU587" s="276">
        <v>1884</v>
      </c>
      <c r="AV587" s="276">
        <v>38768</v>
      </c>
      <c r="AW587" s="276">
        <v>6113</v>
      </c>
      <c r="AX587" s="276">
        <v>17113</v>
      </c>
      <c r="AY587" s="276">
        <v>61994</v>
      </c>
      <c r="AZ587" s="276">
        <v>10319</v>
      </c>
      <c r="BA587" s="276">
        <v>8121</v>
      </c>
      <c r="BB587" s="276">
        <v>7075</v>
      </c>
      <c r="BC587" s="276">
        <v>5676</v>
      </c>
      <c r="BD587" s="276">
        <v>48453</v>
      </c>
      <c r="BE587" s="276">
        <v>39781</v>
      </c>
      <c r="BF587" s="276">
        <v>16343</v>
      </c>
      <c r="BG587" s="276">
        <v>11566</v>
      </c>
      <c r="BH587" s="276">
        <v>1090</v>
      </c>
      <c r="BI587" s="276">
        <v>816</v>
      </c>
      <c r="BJ587" s="276">
        <v>152</v>
      </c>
      <c r="BK587" s="276">
        <v>71947</v>
      </c>
      <c r="BL587" s="276">
        <v>473</v>
      </c>
      <c r="BM587" s="276">
        <v>786</v>
      </c>
      <c r="BN587" s="276">
        <v>47</v>
      </c>
      <c r="BO587" s="276">
        <v>20044</v>
      </c>
      <c r="BP587" s="276">
        <v>426</v>
      </c>
      <c r="BQ587" s="276">
        <v>926</v>
      </c>
      <c r="BR587" s="276">
        <v>5053</v>
      </c>
      <c r="BS587" s="276">
        <v>2171228</v>
      </c>
      <c r="BT587" s="276">
        <v>430</v>
      </c>
      <c r="BU587" s="276">
        <v>748</v>
      </c>
      <c r="BV587" s="276">
        <v>3711</v>
      </c>
      <c r="BW587" s="276">
        <v>4116693</v>
      </c>
      <c r="BX587" s="276">
        <v>1109</v>
      </c>
      <c r="BY587" s="276">
        <v>2211</v>
      </c>
      <c r="BZ587" s="276">
        <v>835</v>
      </c>
      <c r="CA587" s="276">
        <v>808053</v>
      </c>
      <c r="CB587" s="276">
        <v>968</v>
      </c>
      <c r="CC587" s="276">
        <v>2070</v>
      </c>
      <c r="CD587" s="276">
        <v>31724</v>
      </c>
      <c r="CE587" s="276">
        <v>36037278</v>
      </c>
      <c r="CF587" s="276">
        <v>1136</v>
      </c>
      <c r="CG587" s="276">
        <v>2319</v>
      </c>
      <c r="CH587" s="276">
        <v>2038</v>
      </c>
      <c r="CI587" s="276">
        <v>7415819</v>
      </c>
      <c r="CJ587" s="276">
        <v>3639</v>
      </c>
      <c r="CK587" s="276">
        <v>7786</v>
      </c>
      <c r="CL587" s="276">
        <v>1394</v>
      </c>
      <c r="CM587" s="276">
        <v>3915399</v>
      </c>
      <c r="CN587" s="276">
        <v>2809</v>
      </c>
      <c r="CO587" s="276">
        <v>5923</v>
      </c>
      <c r="CP587" s="276">
        <v>1564</v>
      </c>
      <c r="CQ587" s="276">
        <v>8772167</v>
      </c>
      <c r="CR587" s="276">
        <v>5609</v>
      </c>
      <c r="CS587" s="276">
        <v>12633</v>
      </c>
      <c r="CT587" s="276">
        <v>1070</v>
      </c>
      <c r="CU587" s="276">
        <v>4000409</v>
      </c>
      <c r="CV587" s="276">
        <v>3739</v>
      </c>
      <c r="CW587" s="276">
        <v>8711</v>
      </c>
      <c r="CX587" s="276">
        <v>180</v>
      </c>
      <c r="CY587" s="276">
        <v>64194</v>
      </c>
      <c r="CZ587" s="276">
        <v>357</v>
      </c>
      <c r="DA587" s="276">
        <v>545</v>
      </c>
      <c r="DB587" s="276">
        <v>3302</v>
      </c>
      <c r="DC587" s="276">
        <v>110083</v>
      </c>
      <c r="DD587" s="276">
        <v>33</v>
      </c>
      <c r="DE587" s="276">
        <v>57</v>
      </c>
      <c r="DF587" s="276">
        <v>57</v>
      </c>
      <c r="DG587" s="276">
        <v>60365</v>
      </c>
      <c r="DH587" s="276">
        <v>1059</v>
      </c>
      <c r="DI587" s="276">
        <v>2518</v>
      </c>
      <c r="DJ587" s="276">
        <v>50</v>
      </c>
      <c r="DK587" s="276">
        <v>23</v>
      </c>
      <c r="DL587" s="252"/>
      <c r="DM587" s="252"/>
      <c r="DN587" s="252"/>
      <c r="DO587" s="252"/>
      <c r="DP587" s="252"/>
      <c r="DQ587" s="252"/>
      <c r="DR587" s="252"/>
      <c r="DS587" s="252"/>
      <c r="DT587" s="252"/>
      <c r="DU587" s="252"/>
      <c r="DV587" s="252"/>
      <c r="DW587" s="252"/>
      <c r="DX587" s="252"/>
      <c r="DY587" s="252"/>
      <c r="DZ587" s="252"/>
      <c r="EA587" s="252"/>
      <c r="EB587" s="177"/>
      <c r="EC587" s="167">
        <f t="shared" si="1121"/>
        <v>2</v>
      </c>
      <c r="ED587" s="174">
        <f t="shared" si="1122"/>
        <v>2020</v>
      </c>
      <c r="EE587" s="173">
        <f t="shared" si="1123"/>
        <v>43862</v>
      </c>
      <c r="EF587" s="150">
        <f t="shared" si="1135"/>
        <v>29</v>
      </c>
      <c r="EG587" s="178"/>
      <c r="EH587" s="179">
        <f>IFERROR(HLOOKUP(EH$1,$H$5:$FY$1802,MATCH($A587,$A$5:$A$1802,0),0)*HLOOKUP(EH$2,$H$5:$FY$1802,MATCH($A587,$A$5:$A$1802,0),0),$H$2)</f>
        <v>47116</v>
      </c>
      <c r="EI587" s="179">
        <f>IFERROR(HLOOKUP(EI$1,$H$5:$FY$1802,MATCH($A587,$A$5:$A$1802,0),0)*HLOOKUP(EI$2,$H$5:$FY$1802,MATCH($A587,$A$5:$A$1802,0),0),$H$2)</f>
        <v>47116</v>
      </c>
      <c r="EJ587" s="179">
        <f>IFERROR(HLOOKUP(EJ$1,$H$5:$FY$1802,MATCH($A587,$A$5:$A$1802,0),0)*HLOOKUP(EJ$2,$H$5:$FY$1802,MATCH($A587,$A$5:$A$1802,0),0),$H$2)</f>
        <v>47116</v>
      </c>
      <c r="EK587" s="179">
        <f>IFERROR(HLOOKUP(EK$1,$H$5:$FY$1802,MATCH($A587,$A$5:$A$1802,0),0)*HLOOKUP(EK$2,$H$5:$FY$1802,MATCH($A587,$A$5:$A$1802,0),0),$H$2)</f>
        <v>1978872</v>
      </c>
      <c r="EL587" s="179">
        <f>IFERROR(HLOOKUP(EL$1,$H$5:$FY$1802,MATCH($A587,$A$5:$A$1802,0),0)*HLOOKUP(EL$2,$H$5:$FY$1802,MATCH($A587,$A$5:$A$1802,0),0),$H$2)</f>
        <v>3949504</v>
      </c>
      <c r="EM587" s="179">
        <f>IFERROR(HLOOKUP(EM$1,$H$5:$FY$1802,MATCH($A587,$A$5:$A$1802,0),0)*HLOOKUP(EM$2,$H$5:$FY$1802,MATCH($A587,$A$5:$A$1802,0),0),$H$2)</f>
        <v>3578880</v>
      </c>
      <c r="EN587" s="179">
        <f>IFERROR(HLOOKUP(EN$1,$H$5:$FY$1802,MATCH($A587,$A$5:$A$1802,0),0)*HLOOKUP(EN$2,$H$5:$FY$1802,MATCH($A587,$A$5:$A$1802,0),0),$H$2)</f>
        <v>83566080</v>
      </c>
      <c r="EO587" s="179">
        <f>IFERROR(HLOOKUP(EO$1,$H$5:$FY$1802,MATCH($A587,$A$5:$A$1802,0),0)*HLOOKUP(EO$2,$H$5:$FY$1802,MATCH($A587,$A$5:$A$1802,0),0),$H$2)</f>
        <v>68944880</v>
      </c>
      <c r="EP587" s="179">
        <f>IFERROR(HLOOKUP(EP$1,$H$5:$FY$1802,MATCH($A587,$A$5:$A$1802,0),0)*HLOOKUP(EP$2,$H$5:$FY$1802,MATCH($A587,$A$5:$A$1802,0),0),$H$2)</f>
        <v>5214375</v>
      </c>
      <c r="EQ587" s="179">
        <f>IFERROR(HLOOKUP(EQ$1,$H$5:$FY$1802,MATCH($A587,$A$5:$A$1802,0),0)*HLOOKUP(EQ$2,$H$5:$FY$1802,MATCH($A587,$A$5:$A$1802,0),0),$H$2)</f>
        <v>119472</v>
      </c>
      <c r="ER587" s="179">
        <f>IFERROR(HLOOKUP(ER$1,$H$5:$FY$1802,MATCH($A587,$A$5:$A$1802,0),0)*HLOOKUP(ER$2,$H$5:$FY$1802,MATCH($A587,$A$5:$A$1802,0),0),$H$2)</f>
        <v>43522</v>
      </c>
      <c r="ES587" s="179">
        <f>IFERROR(HLOOKUP(ES$1,$H$5:$FY$1802,MATCH($A587,$A$5:$A$1802,0),0)*HLOOKUP(ES$2,$H$5:$FY$1802,MATCH($A587,$A$5:$A$1802,0),0),$H$2)</f>
        <v>3779644</v>
      </c>
      <c r="ET587" s="179">
        <f>IFERROR(HLOOKUP(ET$1,$H$5:$FY$1802,MATCH($A587,$A$5:$A$1802,0),0)*HLOOKUP(ET$2,$H$5:$FY$1802,MATCH($A587,$A$5:$A$1802,0),0),$H$2)</f>
        <v>8205021</v>
      </c>
      <c r="EU587" s="179">
        <f>IFERROR(HLOOKUP(EU$1,$H$5:$FY$1802,MATCH($A587,$A$5:$A$1802,0),0)*HLOOKUP(EU$2,$H$5:$FY$1802,MATCH($A587,$A$5:$A$1802,0),0),$H$2)</f>
        <v>1728450</v>
      </c>
      <c r="EV587" s="179">
        <f>IFERROR(HLOOKUP(EV$1,$H$5:$FY$1802,MATCH($A587,$A$5:$A$1802,0),0)*HLOOKUP(EV$2,$H$5:$FY$1802,MATCH($A587,$A$5:$A$1802,0),0),$H$2)</f>
        <v>73567956</v>
      </c>
      <c r="EW587" s="179">
        <f>IFERROR(HLOOKUP(EW$1,$H$5:$FY$1802,MATCH($A587,$A$5:$A$1802,0),0)*HLOOKUP(EW$2,$H$5:$FY$1802,MATCH($A587,$A$5:$A$1802,0),0),$H$2)</f>
        <v>15867868</v>
      </c>
      <c r="EX587" s="179">
        <f>IFERROR(HLOOKUP(EX$1,$H$5:$FY$1802,MATCH($A587,$A$5:$A$1802,0),0)*HLOOKUP(EX$2,$H$5:$FY$1802,MATCH($A587,$A$5:$A$1802,0),0),$H$2)</f>
        <v>8256662</v>
      </c>
      <c r="EY587" s="179">
        <f>IFERROR(HLOOKUP(EY$1,$H$5:$FY$1802,MATCH($A587,$A$5:$A$1802,0),0)*HLOOKUP(EY$2,$H$5:$FY$1802,MATCH($A587,$A$5:$A$1802,0),0),$H$2)</f>
        <v>19758012</v>
      </c>
      <c r="EZ587" s="179">
        <f>IFERROR(HLOOKUP(EZ$1,$H$5:$FY$1802,MATCH($A587,$A$5:$A$1802,0),0)*HLOOKUP(EZ$2,$H$5:$FY$1802,MATCH($A587,$A$5:$A$1802,0),0),$H$2)</f>
        <v>9320770</v>
      </c>
      <c r="FA587" s="179">
        <f>IFERROR(HLOOKUP(FA$1,$H$5:$FY$1802,MATCH($A587,$A$5:$A$1802,0),0)*HLOOKUP(FA$2,$H$5:$FY$1802,MATCH($A587,$A$5:$A$1802,0),0),$H$2)</f>
        <v>143526</v>
      </c>
      <c r="FB587" s="179">
        <f>IFERROR(HLOOKUP(FB$1,$H$5:$FY$1802,MATCH($A587,$A$5:$A$1802,0),0)*HLOOKUP(FB$2,$H$5:$FY$1802,MATCH($A587,$A$5:$A$1802,0),0),$H$2)</f>
        <v>98100</v>
      </c>
      <c r="FC587" s="179">
        <f>IFERROR(HLOOKUP(FC$1,$H$5:$FY$1802,MATCH($A587,$A$5:$A$1802,0),0)*HLOOKUP(FC$2,$H$5:$FY$1802,MATCH($A587,$A$5:$A$1802,0),0),$H$2)</f>
        <v>188214</v>
      </c>
      <c r="FD587" s="179">
        <f>IFERROR(HLOOKUP(FD$1,$H$5:$FY$1802,MATCH($A587,$A$5:$A$1802,0),0)*HLOOKUP(FD$2,$H$5:$FY$1802,MATCH($A587,$A$5:$A$1802,0),0),$H$2)</f>
        <v>0</v>
      </c>
      <c r="FE587" s="179">
        <f>IFERROR(HLOOKUP(FE$1,$H$5:$FY$1802,MATCH($A587,$A$5:$A$1802,0),0)*HLOOKUP(FE$2,$H$5:$FY$1802,MATCH($A587,$A$5:$A$1802,0),0),$H$2)</f>
        <v>0</v>
      </c>
      <c r="FF587" s="179">
        <f>IFERROR(HLOOKUP(FF$1,$H$5:$FY$1802,MATCH($A587,$A$5:$A$1802,0),0)*HLOOKUP(FF$2,$H$5:$FY$1802,MATCH($A587,$A$5:$A$1802,0),0),$H$2)</f>
        <v>0</v>
      </c>
      <c r="FG587" s="179">
        <f>IFERROR(HLOOKUP(FG$1,$H$5:$FY$1802,MATCH($A587,$A$5:$A$1802,0),0)*HLOOKUP(FG$2,$H$5:$FY$1802,MATCH($A587,$A$5:$A$1802,0),0),$H$2)</f>
        <v>0</v>
      </c>
      <c r="FH587" s="151"/>
      <c r="FI587" s="407">
        <f t="shared" si="1125"/>
        <v>1.9647753236862149</v>
      </c>
      <c r="FJ587" s="407">
        <f t="shared" si="1125"/>
        <v>1.5462680883472963</v>
      </c>
      <c r="FK587" s="407">
        <f t="shared" si="1126"/>
        <v>1.8978004291845494</v>
      </c>
      <c r="FL587" s="407">
        <f t="shared" si="1127"/>
        <v>1.5225321888412018</v>
      </c>
      <c r="FM587" s="407">
        <f t="shared" si="1128"/>
        <v>1.3358974358974358</v>
      </c>
      <c r="FN587" s="407">
        <f t="shared" si="1129"/>
        <v>1.0968017645437</v>
      </c>
      <c r="FO587" s="407">
        <f t="shared" si="1130"/>
        <v>1.4981208176734806</v>
      </c>
      <c r="FP587" s="407">
        <f t="shared" si="1131"/>
        <v>1.0602255018791824</v>
      </c>
      <c r="FQ587" s="407">
        <f t="shared" si="1132"/>
        <v>1.744</v>
      </c>
      <c r="FR587" s="407">
        <f t="shared" si="1133"/>
        <v>1.3056000000000001</v>
      </c>
      <c r="FS587" s="408"/>
    </row>
    <row r="588" spans="1:175" ht="10.35" customHeight="1" x14ac:dyDescent="0.2">
      <c r="A588" s="80" t="str">
        <f t="shared" si="1120"/>
        <v>2019-20MARCHRX9</v>
      </c>
      <c r="B588" s="169" t="str">
        <f t="shared" si="1134"/>
        <v>2019-20</v>
      </c>
      <c r="C588" s="77" t="s">
        <v>838</v>
      </c>
      <c r="D588" s="169" t="str">
        <f>INDEX($FV$16:$FW$26,MATCH($F588,$FV$16:$FV$26,0),2)</f>
        <v>Y60</v>
      </c>
      <c r="E588" s="169" t="str">
        <f>VLOOKUP($D588,$FW$8:$FX$14,2,0)</f>
        <v>Midlands</v>
      </c>
      <c r="F588" s="269" t="s">
        <v>845</v>
      </c>
      <c r="G588" s="269" t="s">
        <v>871</v>
      </c>
      <c r="H588" s="270">
        <v>91332</v>
      </c>
      <c r="I588" s="270">
        <v>74004</v>
      </c>
      <c r="J588" s="270">
        <v>877592</v>
      </c>
      <c r="K588" s="270">
        <v>12</v>
      </c>
      <c r="L588" s="270">
        <v>2</v>
      </c>
      <c r="M588" s="270">
        <v>40</v>
      </c>
      <c r="N588" s="270">
        <v>68</v>
      </c>
      <c r="O588" s="270">
        <v>128</v>
      </c>
      <c r="P588" s="270">
        <v>0</v>
      </c>
      <c r="Q588" s="270">
        <v>285</v>
      </c>
      <c r="R588" s="270">
        <v>1806</v>
      </c>
      <c r="S588" s="270">
        <v>836</v>
      </c>
      <c r="T588" s="270">
        <v>67697</v>
      </c>
      <c r="U588" s="270">
        <v>6927</v>
      </c>
      <c r="V588" s="270">
        <v>4329</v>
      </c>
      <c r="W588" s="270">
        <v>37977</v>
      </c>
      <c r="X588" s="270">
        <v>12146</v>
      </c>
      <c r="Y588" s="270">
        <v>146</v>
      </c>
      <c r="Z588" s="270">
        <v>3315239</v>
      </c>
      <c r="AA588" s="270">
        <v>479</v>
      </c>
      <c r="AB588" s="270">
        <v>866</v>
      </c>
      <c r="AC588" s="270">
        <v>4200809</v>
      </c>
      <c r="AD588" s="270">
        <v>970</v>
      </c>
      <c r="AE588" s="270">
        <v>2290</v>
      </c>
      <c r="AF588" s="270">
        <v>64360266</v>
      </c>
      <c r="AG588" s="270">
        <v>1695</v>
      </c>
      <c r="AH588" s="270">
        <v>3460</v>
      </c>
      <c r="AI588" s="270">
        <v>69204765</v>
      </c>
      <c r="AJ588" s="270">
        <v>5698</v>
      </c>
      <c r="AK588" s="270">
        <v>14291</v>
      </c>
      <c r="AL588" s="270">
        <v>1105282</v>
      </c>
      <c r="AM588" s="270">
        <v>7570</v>
      </c>
      <c r="AN588" s="270">
        <v>16680</v>
      </c>
      <c r="AO588" s="270">
        <v>7015</v>
      </c>
      <c r="AP588" s="270">
        <v>1493</v>
      </c>
      <c r="AQ588" s="270">
        <v>435</v>
      </c>
      <c r="AR588" s="270">
        <v>6</v>
      </c>
      <c r="AS588" s="270">
        <v>3957</v>
      </c>
      <c r="AT588" s="270">
        <v>1130</v>
      </c>
      <c r="AU588" s="270">
        <v>53</v>
      </c>
      <c r="AV588" s="270">
        <v>35396</v>
      </c>
      <c r="AW588" s="270">
        <v>2888</v>
      </c>
      <c r="AX588" s="270">
        <v>22398</v>
      </c>
      <c r="AY588" s="270">
        <v>60682</v>
      </c>
      <c r="AZ588" s="270">
        <v>12349</v>
      </c>
      <c r="BA588" s="270">
        <v>9717</v>
      </c>
      <c r="BB588" s="270">
        <v>7876</v>
      </c>
      <c r="BC588" s="270">
        <v>6287</v>
      </c>
      <c r="BD588" s="270">
        <v>49263</v>
      </c>
      <c r="BE588" s="270">
        <v>39927</v>
      </c>
      <c r="BF588" s="270">
        <v>17768</v>
      </c>
      <c r="BG588" s="270">
        <v>12859</v>
      </c>
      <c r="BH588" s="270">
        <v>148</v>
      </c>
      <c r="BI588" s="270">
        <v>108</v>
      </c>
      <c r="BJ588" s="270">
        <v>0</v>
      </c>
      <c r="BK588" s="270">
        <v>0</v>
      </c>
      <c r="BL588" s="270">
        <v>0</v>
      </c>
      <c r="BM588" s="270">
        <v>0</v>
      </c>
      <c r="BN588" s="270">
        <v>9</v>
      </c>
      <c r="BO588" s="270">
        <v>8705</v>
      </c>
      <c r="BP588" s="270">
        <v>967</v>
      </c>
      <c r="BQ588" s="270">
        <v>1657</v>
      </c>
      <c r="BR588" s="270">
        <v>6918</v>
      </c>
      <c r="BS588" s="270">
        <v>3306534</v>
      </c>
      <c r="BT588" s="270">
        <v>478</v>
      </c>
      <c r="BU588" s="270">
        <v>864</v>
      </c>
      <c r="BV588" s="270">
        <v>409</v>
      </c>
      <c r="BW588" s="270">
        <v>709871</v>
      </c>
      <c r="BX588" s="270">
        <v>1736</v>
      </c>
      <c r="BY588" s="270">
        <v>3640</v>
      </c>
      <c r="BZ588" s="270">
        <v>708</v>
      </c>
      <c r="CA588" s="270">
        <v>1108122</v>
      </c>
      <c r="CB588" s="270">
        <v>1565</v>
      </c>
      <c r="CC588" s="270">
        <v>3733</v>
      </c>
      <c r="CD588" s="270">
        <v>36860</v>
      </c>
      <c r="CE588" s="270">
        <v>62542273</v>
      </c>
      <c r="CF588" s="270">
        <v>1697</v>
      </c>
      <c r="CG588" s="270">
        <v>3455</v>
      </c>
      <c r="CH588" s="270">
        <v>8</v>
      </c>
      <c r="CI588" s="270">
        <v>28538</v>
      </c>
      <c r="CJ588" s="270">
        <v>3567</v>
      </c>
      <c r="CK588" s="270">
        <v>7093</v>
      </c>
      <c r="CL588" s="270">
        <v>404</v>
      </c>
      <c r="CM588" s="270">
        <v>2316940</v>
      </c>
      <c r="CN588" s="270">
        <v>5735</v>
      </c>
      <c r="CO588" s="270">
        <v>14279</v>
      </c>
      <c r="CP588" s="270">
        <v>2038</v>
      </c>
      <c r="CQ588" s="270">
        <v>11808516</v>
      </c>
      <c r="CR588" s="270">
        <v>5794</v>
      </c>
      <c r="CS588" s="270">
        <v>12483</v>
      </c>
      <c r="CT588" s="270">
        <v>107</v>
      </c>
      <c r="CU588" s="270">
        <v>796459</v>
      </c>
      <c r="CV588" s="270">
        <v>7444</v>
      </c>
      <c r="CW588" s="270">
        <v>22693</v>
      </c>
      <c r="CX588" s="270">
        <v>332</v>
      </c>
      <c r="CY588" s="270">
        <v>103399</v>
      </c>
      <c r="CZ588" s="270">
        <v>311</v>
      </c>
      <c r="DA588" s="270">
        <v>482</v>
      </c>
      <c r="DB588" s="270">
        <v>3826</v>
      </c>
      <c r="DC588" s="270">
        <v>185467</v>
      </c>
      <c r="DD588" s="270">
        <v>48</v>
      </c>
      <c r="DE588" s="270">
        <v>95</v>
      </c>
      <c r="DF588" s="270">
        <v>40</v>
      </c>
      <c r="DG588" s="270">
        <v>66958</v>
      </c>
      <c r="DH588" s="270">
        <v>1674</v>
      </c>
      <c r="DI588" s="270">
        <v>3496</v>
      </c>
      <c r="DJ588" s="270">
        <v>38</v>
      </c>
      <c r="DK588" s="270">
        <v>1580</v>
      </c>
      <c r="DL588" s="249"/>
      <c r="DM588" s="249"/>
      <c r="DN588" s="249"/>
      <c r="DO588" s="249"/>
      <c r="DP588" s="249"/>
      <c r="DQ588" s="249"/>
      <c r="DR588" s="249"/>
      <c r="DS588" s="249"/>
      <c r="DT588" s="249"/>
      <c r="DU588" s="249"/>
      <c r="DV588" s="249"/>
      <c r="DW588" s="249"/>
      <c r="DX588" s="249"/>
      <c r="DY588" s="249"/>
      <c r="DZ588" s="249"/>
      <c r="EA588" s="249"/>
      <c r="EB588" s="155"/>
      <c r="EC588" s="170">
        <f t="shared" si="1121"/>
        <v>3</v>
      </c>
      <c r="ED588" s="74">
        <f t="shared" si="1122"/>
        <v>2020</v>
      </c>
      <c r="EE588" s="165">
        <f t="shared" si="1123"/>
        <v>43891</v>
      </c>
      <c r="EF588" s="157">
        <f>DAY(EOMONTH($EE588,0))</f>
        <v>31</v>
      </c>
      <c r="EG588" s="156"/>
      <c r="EH588" s="171">
        <f>IFERROR(HLOOKUP(EH$1,$H$5:$FY$1802,MATCH($A588,$A$5:$A$1802,0),0)*HLOOKUP(EH$2,$H$5:$FY$1802,MATCH($A588,$A$5:$A$1802,0),0),$H$2)</f>
        <v>148008</v>
      </c>
      <c r="EI588" s="171">
        <f>IFERROR(HLOOKUP(EI$1,$H$5:$FY$1802,MATCH($A588,$A$5:$A$1802,0),0)*HLOOKUP(EI$2,$H$5:$FY$1802,MATCH($A588,$A$5:$A$1802,0),0),$H$2)</f>
        <v>2960160</v>
      </c>
      <c r="EJ588" s="171">
        <f>IFERROR(HLOOKUP(EJ$1,$H$5:$FY$1802,MATCH($A588,$A$5:$A$1802,0),0)*HLOOKUP(EJ$2,$H$5:$FY$1802,MATCH($A588,$A$5:$A$1802,0),0),$H$2)</f>
        <v>5032272</v>
      </c>
      <c r="EK588" s="171">
        <f>IFERROR(HLOOKUP(EK$1,$H$5:$FY$1802,MATCH($A588,$A$5:$A$1802,0),0)*HLOOKUP(EK$2,$H$5:$FY$1802,MATCH($A588,$A$5:$A$1802,0),0),$H$2)</f>
        <v>9472512</v>
      </c>
      <c r="EL588" s="171">
        <f>IFERROR(HLOOKUP(EL$1,$H$5:$FY$1802,MATCH($A588,$A$5:$A$1802,0),0)*HLOOKUP(EL$2,$H$5:$FY$1802,MATCH($A588,$A$5:$A$1802,0),0),$H$2)</f>
        <v>5998782</v>
      </c>
      <c r="EM588" s="171">
        <f>IFERROR(HLOOKUP(EM$1,$H$5:$FY$1802,MATCH($A588,$A$5:$A$1802,0),0)*HLOOKUP(EM$2,$H$5:$FY$1802,MATCH($A588,$A$5:$A$1802,0),0),$H$2)</f>
        <v>9913410</v>
      </c>
      <c r="EN588" s="171">
        <f>IFERROR(HLOOKUP(EN$1,$H$5:$FY$1802,MATCH($A588,$A$5:$A$1802,0),0)*HLOOKUP(EN$2,$H$5:$FY$1802,MATCH($A588,$A$5:$A$1802,0),0),$H$2)</f>
        <v>131400420</v>
      </c>
      <c r="EO588" s="171">
        <f>IFERROR(HLOOKUP(EO$1,$H$5:$FY$1802,MATCH($A588,$A$5:$A$1802,0),0)*HLOOKUP(EO$2,$H$5:$FY$1802,MATCH($A588,$A$5:$A$1802,0),0),$H$2)</f>
        <v>173578486</v>
      </c>
      <c r="EP588" s="171">
        <f>IFERROR(HLOOKUP(EP$1,$H$5:$FY$1802,MATCH($A588,$A$5:$A$1802,0),0)*HLOOKUP(EP$2,$H$5:$FY$1802,MATCH($A588,$A$5:$A$1802,0),0),$H$2)</f>
        <v>2435280</v>
      </c>
      <c r="EQ588" s="171">
        <f>IFERROR(HLOOKUP(EQ$1,$H$5:$FY$1802,MATCH($A588,$A$5:$A$1802,0),0)*HLOOKUP(EQ$2,$H$5:$FY$1802,MATCH($A588,$A$5:$A$1802,0),0),$H$2)</f>
        <v>0</v>
      </c>
      <c r="ER588" s="171">
        <f>IFERROR(HLOOKUP(ER$1,$H$5:$FY$1802,MATCH($A588,$A$5:$A$1802,0),0)*HLOOKUP(ER$2,$H$5:$FY$1802,MATCH($A588,$A$5:$A$1802,0),0),$H$2)</f>
        <v>14913</v>
      </c>
      <c r="ES588" s="171">
        <f>IFERROR(HLOOKUP(ES$1,$H$5:$FY$1802,MATCH($A588,$A$5:$A$1802,0),0)*HLOOKUP(ES$2,$H$5:$FY$1802,MATCH($A588,$A$5:$A$1802,0),0),$H$2)</f>
        <v>5977152</v>
      </c>
      <c r="ET588" s="171">
        <f>IFERROR(HLOOKUP(ET$1,$H$5:$FY$1802,MATCH($A588,$A$5:$A$1802,0),0)*HLOOKUP(ET$2,$H$5:$FY$1802,MATCH($A588,$A$5:$A$1802,0),0),$H$2)</f>
        <v>1488760</v>
      </c>
      <c r="EU588" s="171">
        <f>IFERROR(HLOOKUP(EU$1,$H$5:$FY$1802,MATCH($A588,$A$5:$A$1802,0),0)*HLOOKUP(EU$2,$H$5:$FY$1802,MATCH($A588,$A$5:$A$1802,0),0),$H$2)</f>
        <v>2642964</v>
      </c>
      <c r="EV588" s="171">
        <f>IFERROR(HLOOKUP(EV$1,$H$5:$FY$1802,MATCH($A588,$A$5:$A$1802,0),0)*HLOOKUP(EV$2,$H$5:$FY$1802,MATCH($A588,$A$5:$A$1802,0),0),$H$2)</f>
        <v>127351300</v>
      </c>
      <c r="EW588" s="171">
        <f>IFERROR(HLOOKUP(EW$1,$H$5:$FY$1802,MATCH($A588,$A$5:$A$1802,0),0)*HLOOKUP(EW$2,$H$5:$FY$1802,MATCH($A588,$A$5:$A$1802,0),0),$H$2)</f>
        <v>56744</v>
      </c>
      <c r="EX588" s="171">
        <f>IFERROR(HLOOKUP(EX$1,$H$5:$FY$1802,MATCH($A588,$A$5:$A$1802,0),0)*HLOOKUP(EX$2,$H$5:$FY$1802,MATCH($A588,$A$5:$A$1802,0),0),$H$2)</f>
        <v>5768716</v>
      </c>
      <c r="EY588" s="171">
        <f>IFERROR(HLOOKUP(EY$1,$H$5:$FY$1802,MATCH($A588,$A$5:$A$1802,0),0)*HLOOKUP(EY$2,$H$5:$FY$1802,MATCH($A588,$A$5:$A$1802,0),0),$H$2)</f>
        <v>25440354</v>
      </c>
      <c r="EZ588" s="171">
        <f>IFERROR(HLOOKUP(EZ$1,$H$5:$FY$1802,MATCH($A588,$A$5:$A$1802,0),0)*HLOOKUP(EZ$2,$H$5:$FY$1802,MATCH($A588,$A$5:$A$1802,0),0),$H$2)</f>
        <v>2428151</v>
      </c>
      <c r="FA588" s="171">
        <f>IFERROR(HLOOKUP(FA$1,$H$5:$FY$1802,MATCH($A588,$A$5:$A$1802,0),0)*HLOOKUP(FA$2,$H$5:$FY$1802,MATCH($A588,$A$5:$A$1802,0),0),$H$2)</f>
        <v>139840</v>
      </c>
      <c r="FB588" s="171">
        <f>IFERROR(HLOOKUP(FB$1,$H$5:$FY$1802,MATCH($A588,$A$5:$A$1802,0),0)*HLOOKUP(FB$2,$H$5:$FY$1802,MATCH($A588,$A$5:$A$1802,0),0),$H$2)</f>
        <v>160024</v>
      </c>
      <c r="FC588" s="171">
        <f>IFERROR(HLOOKUP(FC$1,$H$5:$FY$1802,MATCH($A588,$A$5:$A$1802,0),0)*HLOOKUP(FC$2,$H$5:$FY$1802,MATCH($A588,$A$5:$A$1802,0),0),$H$2)</f>
        <v>363470</v>
      </c>
      <c r="FD588" s="171">
        <f>IFERROR(HLOOKUP(FD$1,$H$5:$FY$1802,MATCH($A588,$A$5:$A$1802,0),0)*HLOOKUP(FD$2,$H$5:$FY$1802,MATCH($A588,$A$5:$A$1802,0),0),$H$2)</f>
        <v>0</v>
      </c>
      <c r="FE588" s="171">
        <f>IFERROR(HLOOKUP(FE$1,$H$5:$FY$1802,MATCH($A588,$A$5:$A$1802,0),0)*HLOOKUP(FE$2,$H$5:$FY$1802,MATCH($A588,$A$5:$A$1802,0),0),$H$2)</f>
        <v>0</v>
      </c>
      <c r="FF588" s="171">
        <f>IFERROR(HLOOKUP(FF$1,$H$5:$FY$1802,MATCH($A588,$A$5:$A$1802,0),0)*HLOOKUP(FF$2,$H$5:$FY$1802,MATCH($A588,$A$5:$A$1802,0),0),$H$2)</f>
        <v>0</v>
      </c>
      <c r="FG588" s="171">
        <f>IFERROR(HLOOKUP(FG$1,$H$5:$FY$1802,MATCH($A588,$A$5:$A$1802,0),0)*HLOOKUP(FG$2,$H$5:$FY$1802,MATCH($A588,$A$5:$A$1802,0),0),$H$2)</f>
        <v>0</v>
      </c>
      <c r="FH588" s="152"/>
      <c r="FI588" s="405">
        <f t="shared" si="1125"/>
        <v>1.7827342283816947</v>
      </c>
      <c r="FJ588" s="405">
        <f t="shared" si="1125"/>
        <v>1.4027717626678216</v>
      </c>
      <c r="FK588" s="405">
        <f t="shared" si="1126"/>
        <v>1.8193578193578193</v>
      </c>
      <c r="FL588" s="405">
        <f t="shared" si="1127"/>
        <v>1.4522984522984523</v>
      </c>
      <c r="FM588" s="405">
        <f t="shared" si="1128"/>
        <v>1.2971798720278063</v>
      </c>
      <c r="FN588" s="405">
        <f t="shared" si="1129"/>
        <v>1.0513468678410618</v>
      </c>
      <c r="FO588" s="405">
        <f t="shared" si="1130"/>
        <v>1.462868434052363</v>
      </c>
      <c r="FP588" s="405">
        <f t="shared" si="1131"/>
        <v>1.0587024534826279</v>
      </c>
      <c r="FQ588" s="405">
        <f t="shared" si="1132"/>
        <v>1.0136986301369864</v>
      </c>
      <c r="FR588" s="405">
        <f t="shared" si="1133"/>
        <v>0.73972602739726023</v>
      </c>
      <c r="FS588" s="65"/>
    </row>
    <row r="589" spans="1:175" ht="10.35" customHeight="1" x14ac:dyDescent="0.2">
      <c r="A589" s="74" t="str">
        <f t="shared" si="1120"/>
        <v>2019-20MARCHRYC</v>
      </c>
      <c r="B589" s="163" t="str">
        <f t="shared" si="1134"/>
        <v>2019-20</v>
      </c>
      <c r="C589" s="26" t="s">
        <v>838</v>
      </c>
      <c r="D589" s="163" t="str">
        <f>INDEX($FV$16:$FW$26,MATCH($F589,$FV$16:$FV$26,0),2)</f>
        <v>Y61</v>
      </c>
      <c r="E589" s="163" t="str">
        <f>VLOOKUP($D589,$FW$8:$FX$14,2,0)</f>
        <v>East of England</v>
      </c>
      <c r="F589" s="271" t="s">
        <v>849</v>
      </c>
      <c r="G589" s="271" t="s">
        <v>872</v>
      </c>
      <c r="H589" s="272">
        <v>112624</v>
      </c>
      <c r="I589" s="272">
        <v>80409</v>
      </c>
      <c r="J589" s="272">
        <v>1171060</v>
      </c>
      <c r="K589" s="272">
        <v>15</v>
      </c>
      <c r="L589" s="272">
        <v>1</v>
      </c>
      <c r="M589" s="272">
        <v>52</v>
      </c>
      <c r="N589" s="272">
        <v>84</v>
      </c>
      <c r="O589" s="272">
        <v>149</v>
      </c>
      <c r="P589" s="272">
        <v>0</v>
      </c>
      <c r="Q589" s="272">
        <v>250</v>
      </c>
      <c r="R589" s="272">
        <v>14</v>
      </c>
      <c r="S589" s="272">
        <v>4864</v>
      </c>
      <c r="T589" s="272">
        <v>75115</v>
      </c>
      <c r="U589" s="272">
        <v>7429</v>
      </c>
      <c r="V589" s="272">
        <v>4385</v>
      </c>
      <c r="W589" s="272">
        <v>44385</v>
      </c>
      <c r="X589" s="272">
        <v>9521</v>
      </c>
      <c r="Y589" s="272">
        <v>483</v>
      </c>
      <c r="Z589" s="272">
        <v>3739832</v>
      </c>
      <c r="AA589" s="272">
        <v>503</v>
      </c>
      <c r="AB589" s="272">
        <v>903</v>
      </c>
      <c r="AC589" s="272">
        <v>3083495</v>
      </c>
      <c r="AD589" s="272">
        <v>703</v>
      </c>
      <c r="AE589" s="272">
        <v>1248</v>
      </c>
      <c r="AF589" s="272">
        <v>83640195</v>
      </c>
      <c r="AG589" s="272">
        <v>1884</v>
      </c>
      <c r="AH589" s="272">
        <v>3993</v>
      </c>
      <c r="AI589" s="272">
        <v>56069185</v>
      </c>
      <c r="AJ589" s="272">
        <v>5889</v>
      </c>
      <c r="AK589" s="272">
        <v>14982</v>
      </c>
      <c r="AL589" s="272">
        <v>4037134</v>
      </c>
      <c r="AM589" s="272">
        <v>8358</v>
      </c>
      <c r="AN589" s="272">
        <v>18943</v>
      </c>
      <c r="AO589" s="272">
        <v>6369</v>
      </c>
      <c r="AP589" s="272">
        <v>215</v>
      </c>
      <c r="AQ589" s="272">
        <v>4076</v>
      </c>
      <c r="AR589" s="272">
        <v>1071</v>
      </c>
      <c r="AS589" s="272">
        <v>73</v>
      </c>
      <c r="AT589" s="272">
        <v>2005</v>
      </c>
      <c r="AU589" s="272">
        <v>732</v>
      </c>
      <c r="AV589" s="272">
        <v>36843</v>
      </c>
      <c r="AW589" s="272">
        <v>2309</v>
      </c>
      <c r="AX589" s="272">
        <v>29594</v>
      </c>
      <c r="AY589" s="272">
        <v>68746</v>
      </c>
      <c r="AZ589" s="272">
        <v>16896</v>
      </c>
      <c r="BA589" s="272">
        <v>11848</v>
      </c>
      <c r="BB589" s="272">
        <v>9923</v>
      </c>
      <c r="BC589" s="272">
        <v>7037</v>
      </c>
      <c r="BD589" s="272">
        <v>67252</v>
      </c>
      <c r="BE589" s="272">
        <v>48547</v>
      </c>
      <c r="BF589" s="272">
        <v>17967</v>
      </c>
      <c r="BG589" s="272">
        <v>10643</v>
      </c>
      <c r="BH589" s="272">
        <v>827</v>
      </c>
      <c r="BI589" s="272">
        <v>525</v>
      </c>
      <c r="BJ589" s="272">
        <v>23</v>
      </c>
      <c r="BK589" s="272">
        <v>13584</v>
      </c>
      <c r="BL589" s="272">
        <v>591</v>
      </c>
      <c r="BM589" s="272">
        <v>1005</v>
      </c>
      <c r="BN589" s="272">
        <v>0</v>
      </c>
      <c r="BO589" s="272">
        <v>0</v>
      </c>
      <c r="BP589" s="272">
        <v>0</v>
      </c>
      <c r="BQ589" s="272">
        <v>0</v>
      </c>
      <c r="BR589" s="272">
        <v>7406</v>
      </c>
      <c r="BS589" s="272">
        <v>3726248</v>
      </c>
      <c r="BT589" s="272">
        <v>503</v>
      </c>
      <c r="BU589" s="272">
        <v>903</v>
      </c>
      <c r="BV589" s="272">
        <v>1876</v>
      </c>
      <c r="BW589" s="272">
        <v>3535461</v>
      </c>
      <c r="BX589" s="272">
        <v>1885</v>
      </c>
      <c r="BY589" s="272">
        <v>3878</v>
      </c>
      <c r="BZ589" s="272">
        <v>557</v>
      </c>
      <c r="CA589" s="272">
        <v>981941</v>
      </c>
      <c r="CB589" s="272">
        <v>1763</v>
      </c>
      <c r="CC589" s="272">
        <v>4087</v>
      </c>
      <c r="CD589" s="272">
        <v>41952</v>
      </c>
      <c r="CE589" s="272">
        <v>79122793</v>
      </c>
      <c r="CF589" s="272">
        <v>1886</v>
      </c>
      <c r="CG589" s="272">
        <v>3999</v>
      </c>
      <c r="CH589" s="272">
        <v>332</v>
      </c>
      <c r="CI589" s="272">
        <v>1764691</v>
      </c>
      <c r="CJ589" s="272">
        <v>5315</v>
      </c>
      <c r="CK589" s="272">
        <v>14740</v>
      </c>
      <c r="CL589" s="272">
        <v>132</v>
      </c>
      <c r="CM589" s="272">
        <v>870751</v>
      </c>
      <c r="CN589" s="272">
        <v>6597</v>
      </c>
      <c r="CO589" s="272">
        <v>16903</v>
      </c>
      <c r="CP589" s="272">
        <v>1457</v>
      </c>
      <c r="CQ589" s="272">
        <v>11319272</v>
      </c>
      <c r="CR589" s="272">
        <v>7769</v>
      </c>
      <c r="CS589" s="272">
        <v>18460</v>
      </c>
      <c r="CT589" s="272">
        <v>129</v>
      </c>
      <c r="CU589" s="272">
        <v>1138805</v>
      </c>
      <c r="CV589" s="272">
        <v>8828</v>
      </c>
      <c r="CW589" s="272">
        <v>23781</v>
      </c>
      <c r="CX589" s="272">
        <v>570</v>
      </c>
      <c r="CY589" s="272">
        <v>165217</v>
      </c>
      <c r="CZ589" s="272">
        <v>290</v>
      </c>
      <c r="DA589" s="272">
        <v>524</v>
      </c>
      <c r="DB589" s="272">
        <v>7021</v>
      </c>
      <c r="DC589" s="272">
        <v>330222</v>
      </c>
      <c r="DD589" s="272">
        <v>47</v>
      </c>
      <c r="DE589" s="272">
        <v>93</v>
      </c>
      <c r="DF589" s="272">
        <v>141</v>
      </c>
      <c r="DG589" s="272">
        <v>259510</v>
      </c>
      <c r="DH589" s="272">
        <v>1840</v>
      </c>
      <c r="DI589" s="272">
        <v>3370</v>
      </c>
      <c r="DJ589" s="272">
        <v>114</v>
      </c>
      <c r="DK589" s="272">
        <v>14</v>
      </c>
      <c r="DL589" s="250"/>
      <c r="DM589" s="250"/>
      <c r="DN589" s="250"/>
      <c r="DO589" s="250"/>
      <c r="DP589" s="250"/>
      <c r="DQ589" s="250"/>
      <c r="DR589" s="250"/>
      <c r="DS589" s="250"/>
      <c r="DT589" s="250"/>
      <c r="DU589" s="250"/>
      <c r="DV589" s="250"/>
      <c r="DW589" s="250"/>
      <c r="DX589" s="250"/>
      <c r="DY589" s="250"/>
      <c r="DZ589" s="250"/>
      <c r="EA589" s="250"/>
      <c r="EB589" s="155"/>
      <c r="EC589" s="75">
        <f t="shared" si="1121"/>
        <v>3</v>
      </c>
      <c r="ED589" s="74">
        <f t="shared" si="1122"/>
        <v>2020</v>
      </c>
      <c r="EE589" s="165">
        <f t="shared" si="1123"/>
        <v>43891</v>
      </c>
      <c r="EF589" s="157">
        <f t="shared" si="1135"/>
        <v>31</v>
      </c>
      <c r="EG589" s="156"/>
      <c r="EH589" s="166">
        <f>IFERROR(HLOOKUP(EH$1,$H$5:$FY$1802,MATCH($A589,$A$5:$A$1802,0),0)*HLOOKUP(EH$2,$H$5:$FY$1802,MATCH($A589,$A$5:$A$1802,0),0),$H$2)</f>
        <v>80409</v>
      </c>
      <c r="EI589" s="166">
        <f>IFERROR(HLOOKUP(EI$1,$H$5:$FY$1802,MATCH($A589,$A$5:$A$1802,0),0)*HLOOKUP(EI$2,$H$5:$FY$1802,MATCH($A589,$A$5:$A$1802,0),0),$H$2)</f>
        <v>4181268</v>
      </c>
      <c r="EJ589" s="166">
        <f>IFERROR(HLOOKUP(EJ$1,$H$5:$FY$1802,MATCH($A589,$A$5:$A$1802,0),0)*HLOOKUP(EJ$2,$H$5:$FY$1802,MATCH($A589,$A$5:$A$1802,0),0),$H$2)</f>
        <v>6754356</v>
      </c>
      <c r="EK589" s="166">
        <f>IFERROR(HLOOKUP(EK$1,$H$5:$FY$1802,MATCH($A589,$A$5:$A$1802,0),0)*HLOOKUP(EK$2,$H$5:$FY$1802,MATCH($A589,$A$5:$A$1802,0),0),$H$2)</f>
        <v>11980941</v>
      </c>
      <c r="EL589" s="166">
        <f>IFERROR(HLOOKUP(EL$1,$H$5:$FY$1802,MATCH($A589,$A$5:$A$1802,0),0)*HLOOKUP(EL$2,$H$5:$FY$1802,MATCH($A589,$A$5:$A$1802,0),0),$H$2)</f>
        <v>6708387</v>
      </c>
      <c r="EM589" s="166">
        <f>IFERROR(HLOOKUP(EM$1,$H$5:$FY$1802,MATCH($A589,$A$5:$A$1802,0),0)*HLOOKUP(EM$2,$H$5:$FY$1802,MATCH($A589,$A$5:$A$1802,0),0),$H$2)</f>
        <v>5472480</v>
      </c>
      <c r="EN589" s="166">
        <f>IFERROR(HLOOKUP(EN$1,$H$5:$FY$1802,MATCH($A589,$A$5:$A$1802,0),0)*HLOOKUP(EN$2,$H$5:$FY$1802,MATCH($A589,$A$5:$A$1802,0),0),$H$2)</f>
        <v>177229305</v>
      </c>
      <c r="EO589" s="166">
        <f>IFERROR(HLOOKUP(EO$1,$H$5:$FY$1802,MATCH($A589,$A$5:$A$1802,0),0)*HLOOKUP(EO$2,$H$5:$FY$1802,MATCH($A589,$A$5:$A$1802,0),0),$H$2)</f>
        <v>142643622</v>
      </c>
      <c r="EP589" s="166">
        <f>IFERROR(HLOOKUP(EP$1,$H$5:$FY$1802,MATCH($A589,$A$5:$A$1802,0),0)*HLOOKUP(EP$2,$H$5:$FY$1802,MATCH($A589,$A$5:$A$1802,0),0),$H$2)</f>
        <v>9149469</v>
      </c>
      <c r="EQ589" s="166">
        <f>IFERROR(HLOOKUP(EQ$1,$H$5:$FY$1802,MATCH($A589,$A$5:$A$1802,0),0)*HLOOKUP(EQ$2,$H$5:$FY$1802,MATCH($A589,$A$5:$A$1802,0),0),$H$2)</f>
        <v>23115</v>
      </c>
      <c r="ER589" s="166">
        <f>IFERROR(HLOOKUP(ER$1,$H$5:$FY$1802,MATCH($A589,$A$5:$A$1802,0),0)*HLOOKUP(ER$2,$H$5:$FY$1802,MATCH($A589,$A$5:$A$1802,0),0),$H$2)</f>
        <v>0</v>
      </c>
      <c r="ES589" s="166">
        <f>IFERROR(HLOOKUP(ES$1,$H$5:$FY$1802,MATCH($A589,$A$5:$A$1802,0),0)*HLOOKUP(ES$2,$H$5:$FY$1802,MATCH($A589,$A$5:$A$1802,0),0),$H$2)</f>
        <v>6687618</v>
      </c>
      <c r="ET589" s="166">
        <f>IFERROR(HLOOKUP(ET$1,$H$5:$FY$1802,MATCH($A589,$A$5:$A$1802,0),0)*HLOOKUP(ET$2,$H$5:$FY$1802,MATCH($A589,$A$5:$A$1802,0),0),$H$2)</f>
        <v>7275128</v>
      </c>
      <c r="EU589" s="166">
        <f>IFERROR(HLOOKUP(EU$1,$H$5:$FY$1802,MATCH($A589,$A$5:$A$1802,0),0)*HLOOKUP(EU$2,$H$5:$FY$1802,MATCH($A589,$A$5:$A$1802,0),0),$H$2)</f>
        <v>2276459</v>
      </c>
      <c r="EV589" s="166">
        <f>IFERROR(HLOOKUP(EV$1,$H$5:$FY$1802,MATCH($A589,$A$5:$A$1802,0),0)*HLOOKUP(EV$2,$H$5:$FY$1802,MATCH($A589,$A$5:$A$1802,0),0),$H$2)</f>
        <v>167766048</v>
      </c>
      <c r="EW589" s="166">
        <f>IFERROR(HLOOKUP(EW$1,$H$5:$FY$1802,MATCH($A589,$A$5:$A$1802,0),0)*HLOOKUP(EW$2,$H$5:$FY$1802,MATCH($A589,$A$5:$A$1802,0),0),$H$2)</f>
        <v>4893680</v>
      </c>
      <c r="EX589" s="166">
        <f>IFERROR(HLOOKUP(EX$1,$H$5:$FY$1802,MATCH($A589,$A$5:$A$1802,0),0)*HLOOKUP(EX$2,$H$5:$FY$1802,MATCH($A589,$A$5:$A$1802,0),0),$H$2)</f>
        <v>2231196</v>
      </c>
      <c r="EY589" s="166">
        <f>IFERROR(HLOOKUP(EY$1,$H$5:$FY$1802,MATCH($A589,$A$5:$A$1802,0),0)*HLOOKUP(EY$2,$H$5:$FY$1802,MATCH($A589,$A$5:$A$1802,0),0),$H$2)</f>
        <v>26896220</v>
      </c>
      <c r="EZ589" s="166">
        <f>IFERROR(HLOOKUP(EZ$1,$H$5:$FY$1802,MATCH($A589,$A$5:$A$1802,0),0)*HLOOKUP(EZ$2,$H$5:$FY$1802,MATCH($A589,$A$5:$A$1802,0),0),$H$2)</f>
        <v>3067749</v>
      </c>
      <c r="FA589" s="166">
        <f>IFERROR(HLOOKUP(FA$1,$H$5:$FY$1802,MATCH($A589,$A$5:$A$1802,0),0)*HLOOKUP(FA$2,$H$5:$FY$1802,MATCH($A589,$A$5:$A$1802,0),0),$H$2)</f>
        <v>475170</v>
      </c>
      <c r="FB589" s="166">
        <f>IFERROR(HLOOKUP(FB$1,$H$5:$FY$1802,MATCH($A589,$A$5:$A$1802,0),0)*HLOOKUP(FB$2,$H$5:$FY$1802,MATCH($A589,$A$5:$A$1802,0),0),$H$2)</f>
        <v>298680</v>
      </c>
      <c r="FC589" s="166">
        <f>IFERROR(HLOOKUP(FC$1,$H$5:$FY$1802,MATCH($A589,$A$5:$A$1802,0),0)*HLOOKUP(FC$2,$H$5:$FY$1802,MATCH($A589,$A$5:$A$1802,0),0),$H$2)</f>
        <v>652953</v>
      </c>
      <c r="FD589" s="166">
        <f>IFERROR(HLOOKUP(FD$1,$H$5:$FY$1802,MATCH($A589,$A$5:$A$1802,0),0)*HLOOKUP(FD$2,$H$5:$FY$1802,MATCH($A589,$A$5:$A$1802,0),0),$H$2)</f>
        <v>0</v>
      </c>
      <c r="FE589" s="166">
        <f>IFERROR(HLOOKUP(FE$1,$H$5:$FY$1802,MATCH($A589,$A$5:$A$1802,0),0)*HLOOKUP(FE$2,$H$5:$FY$1802,MATCH($A589,$A$5:$A$1802,0),0),$H$2)</f>
        <v>0</v>
      </c>
      <c r="FF589" s="166">
        <f>IFERROR(HLOOKUP(FF$1,$H$5:$FY$1802,MATCH($A589,$A$5:$A$1802,0),0)*HLOOKUP(FF$2,$H$5:$FY$1802,MATCH($A589,$A$5:$A$1802,0),0),$H$2)</f>
        <v>0</v>
      </c>
      <c r="FG589" s="166">
        <f>IFERROR(HLOOKUP(FG$1,$H$5:$FY$1802,MATCH($A589,$A$5:$A$1802,0),0)*HLOOKUP(FG$2,$H$5:$FY$1802,MATCH($A589,$A$5:$A$1802,0),0),$H$2)</f>
        <v>0</v>
      </c>
      <c r="FH589" s="152"/>
      <c r="FI589" s="405">
        <f t="shared" si="1125"/>
        <v>2.2743303270965138</v>
      </c>
      <c r="FJ589" s="405">
        <f t="shared" si="1125"/>
        <v>1.594831067438417</v>
      </c>
      <c r="FK589" s="405">
        <f t="shared" si="1126"/>
        <v>2.2629418472063856</v>
      </c>
      <c r="FL589" s="405">
        <f t="shared" si="1127"/>
        <v>1.6047890535917901</v>
      </c>
      <c r="FM589" s="405">
        <f t="shared" si="1128"/>
        <v>1.5151965754196237</v>
      </c>
      <c r="FN589" s="405">
        <f t="shared" si="1129"/>
        <v>1.0937704179339867</v>
      </c>
      <c r="FO589" s="405">
        <f t="shared" si="1130"/>
        <v>1.8870916920491545</v>
      </c>
      <c r="FP589" s="405">
        <f t="shared" si="1131"/>
        <v>1.1178447642054405</v>
      </c>
      <c r="FQ589" s="405">
        <f t="shared" si="1132"/>
        <v>1.7122153209109732</v>
      </c>
      <c r="FR589" s="405">
        <f t="shared" si="1133"/>
        <v>1.0869565217391304</v>
      </c>
      <c r="FS589" s="65"/>
    </row>
    <row r="590" spans="1:175" ht="10.35" customHeight="1" x14ac:dyDescent="0.2">
      <c r="A590" s="74" t="str">
        <f t="shared" si="1120"/>
        <v>2019-20MARCHR1F</v>
      </c>
      <c r="B590" s="163" t="str">
        <f t="shared" si="1134"/>
        <v>2019-20</v>
      </c>
      <c r="C590" s="26" t="s">
        <v>838</v>
      </c>
      <c r="D590" s="163" t="str">
        <f>INDEX($FV$16:$FW$26,MATCH($F590,$FV$16:$FV$26,0),2)</f>
        <v>Y59</v>
      </c>
      <c r="E590" s="163" t="str">
        <f>VLOOKUP($D590,$FW$8:$FX$14,2,0)</f>
        <v>South East</v>
      </c>
      <c r="F590" s="271" t="s">
        <v>852</v>
      </c>
      <c r="G590" s="271" t="s">
        <v>873</v>
      </c>
      <c r="H590" s="272">
        <v>2381</v>
      </c>
      <c r="I590" s="272">
        <v>1386</v>
      </c>
      <c r="J590" s="272">
        <v>15390</v>
      </c>
      <c r="K590" s="272">
        <v>11</v>
      </c>
      <c r="L590" s="272">
        <v>1</v>
      </c>
      <c r="M590" s="272">
        <v>29</v>
      </c>
      <c r="N590" s="272">
        <v>61</v>
      </c>
      <c r="O590" s="272">
        <v>132</v>
      </c>
      <c r="P590" s="272">
        <v>0</v>
      </c>
      <c r="Q590" s="272">
        <v>8</v>
      </c>
      <c r="R590" s="272">
        <v>0</v>
      </c>
      <c r="S590" s="272">
        <v>7</v>
      </c>
      <c r="T590" s="272">
        <v>1909</v>
      </c>
      <c r="U590" s="272">
        <v>103</v>
      </c>
      <c r="V590" s="272">
        <v>61</v>
      </c>
      <c r="W590" s="272">
        <v>817</v>
      </c>
      <c r="X590" s="272">
        <v>622</v>
      </c>
      <c r="Y590" s="272">
        <v>36</v>
      </c>
      <c r="Z590" s="272">
        <v>60207</v>
      </c>
      <c r="AA590" s="272">
        <v>585</v>
      </c>
      <c r="AB590" s="272">
        <v>1076</v>
      </c>
      <c r="AC590" s="272">
        <v>46523</v>
      </c>
      <c r="AD590" s="272">
        <v>763</v>
      </c>
      <c r="AE590" s="272">
        <v>1427</v>
      </c>
      <c r="AF590" s="272">
        <v>1277052</v>
      </c>
      <c r="AG590" s="272">
        <v>1563</v>
      </c>
      <c r="AH590" s="272">
        <v>3500</v>
      </c>
      <c r="AI590" s="272">
        <v>2501522</v>
      </c>
      <c r="AJ590" s="272">
        <v>4022</v>
      </c>
      <c r="AK590" s="272">
        <v>9225</v>
      </c>
      <c r="AL590" s="272">
        <v>235361</v>
      </c>
      <c r="AM590" s="272">
        <v>6538</v>
      </c>
      <c r="AN590" s="272">
        <v>16840</v>
      </c>
      <c r="AO590" s="272">
        <v>191</v>
      </c>
      <c r="AP590" s="272">
        <v>0</v>
      </c>
      <c r="AQ590" s="272">
        <v>17</v>
      </c>
      <c r="AR590" s="272">
        <v>16</v>
      </c>
      <c r="AS590" s="272">
        <v>5</v>
      </c>
      <c r="AT590" s="272">
        <v>169</v>
      </c>
      <c r="AU590" s="272">
        <v>7</v>
      </c>
      <c r="AV590" s="272">
        <v>1025</v>
      </c>
      <c r="AW590" s="272">
        <v>28</v>
      </c>
      <c r="AX590" s="272">
        <v>665</v>
      </c>
      <c r="AY590" s="272">
        <v>1718</v>
      </c>
      <c r="AZ590" s="272">
        <v>147</v>
      </c>
      <c r="BA590" s="272">
        <v>125</v>
      </c>
      <c r="BB590" s="272">
        <v>82</v>
      </c>
      <c r="BC590" s="272">
        <v>73</v>
      </c>
      <c r="BD590" s="272">
        <v>943</v>
      </c>
      <c r="BE590" s="272">
        <v>847</v>
      </c>
      <c r="BF590" s="272">
        <v>746</v>
      </c>
      <c r="BG590" s="272">
        <v>646</v>
      </c>
      <c r="BH590" s="272">
        <v>44</v>
      </c>
      <c r="BI590" s="272">
        <v>36</v>
      </c>
      <c r="BJ590" s="272">
        <v>3</v>
      </c>
      <c r="BK590" s="272">
        <v>2833</v>
      </c>
      <c r="BL590" s="272">
        <v>944</v>
      </c>
      <c r="BM590" s="272">
        <v>1301</v>
      </c>
      <c r="BN590" s="272">
        <v>0</v>
      </c>
      <c r="BO590" s="272">
        <v>0</v>
      </c>
      <c r="BP590" s="272">
        <v>0</v>
      </c>
      <c r="BQ590" s="272">
        <v>0</v>
      </c>
      <c r="BR590" s="272">
        <v>100</v>
      </c>
      <c r="BS590" s="272">
        <v>57374</v>
      </c>
      <c r="BT590" s="272">
        <v>574</v>
      </c>
      <c r="BU590" s="272">
        <v>1064</v>
      </c>
      <c r="BV590" s="272">
        <v>80</v>
      </c>
      <c r="BW590" s="272">
        <v>120628</v>
      </c>
      <c r="BX590" s="272">
        <v>1508</v>
      </c>
      <c r="BY590" s="272">
        <v>3074</v>
      </c>
      <c r="BZ590" s="272">
        <v>1</v>
      </c>
      <c r="CA590" s="272">
        <v>11</v>
      </c>
      <c r="CB590" s="272">
        <v>11</v>
      </c>
      <c r="CC590" s="272">
        <v>11</v>
      </c>
      <c r="CD590" s="272">
        <v>736</v>
      </c>
      <c r="CE590" s="272">
        <v>1156413</v>
      </c>
      <c r="CF590" s="272">
        <v>1571</v>
      </c>
      <c r="CG590" s="272">
        <v>3515</v>
      </c>
      <c r="CH590" s="272">
        <v>102</v>
      </c>
      <c r="CI590" s="272">
        <v>441570</v>
      </c>
      <c r="CJ590" s="272">
        <v>4329</v>
      </c>
      <c r="CK590" s="272">
        <v>8549</v>
      </c>
      <c r="CL590" s="272">
        <v>0</v>
      </c>
      <c r="CM590" s="272">
        <v>0</v>
      </c>
      <c r="CN590" s="272">
        <v>0</v>
      </c>
      <c r="CO590" s="272">
        <v>0</v>
      </c>
      <c r="CP590" s="272">
        <v>14</v>
      </c>
      <c r="CQ590" s="272">
        <v>129352</v>
      </c>
      <c r="CR590" s="272">
        <v>9239</v>
      </c>
      <c r="CS590" s="272">
        <v>17258</v>
      </c>
      <c r="CT590" s="272">
        <v>22</v>
      </c>
      <c r="CU590" s="272">
        <v>27994</v>
      </c>
      <c r="CV590" s="272">
        <v>1272</v>
      </c>
      <c r="CW590" s="272">
        <v>1766</v>
      </c>
      <c r="CX590" s="272">
        <v>8</v>
      </c>
      <c r="CY590" s="272">
        <v>2089</v>
      </c>
      <c r="CZ590" s="272">
        <v>261</v>
      </c>
      <c r="DA590" s="272">
        <v>446</v>
      </c>
      <c r="DB590" s="272">
        <v>84</v>
      </c>
      <c r="DC590" s="272">
        <v>3603</v>
      </c>
      <c r="DD590" s="272">
        <v>43</v>
      </c>
      <c r="DE590" s="272">
        <v>79</v>
      </c>
      <c r="DF590" s="272">
        <v>0</v>
      </c>
      <c r="DG590" s="272">
        <v>0</v>
      </c>
      <c r="DH590" s="272">
        <v>0</v>
      </c>
      <c r="DI590" s="272">
        <v>0</v>
      </c>
      <c r="DJ590" s="272">
        <v>0</v>
      </c>
      <c r="DK590" s="272">
        <v>0</v>
      </c>
      <c r="DL590" s="250"/>
      <c r="DM590" s="250"/>
      <c r="DN590" s="250"/>
      <c r="DO590" s="250"/>
      <c r="DP590" s="250"/>
      <c r="DQ590" s="250"/>
      <c r="DR590" s="250"/>
      <c r="DS590" s="250"/>
      <c r="DT590" s="250"/>
      <c r="DU590" s="250"/>
      <c r="DV590" s="250"/>
      <c r="DW590" s="250"/>
      <c r="DX590" s="250"/>
      <c r="DY590" s="250"/>
      <c r="DZ590" s="250"/>
      <c r="EA590" s="250"/>
      <c r="EB590" s="155"/>
      <c r="EC590" s="75">
        <f t="shared" si="1121"/>
        <v>3</v>
      </c>
      <c r="ED590" s="74">
        <f t="shared" si="1122"/>
        <v>2020</v>
      </c>
      <c r="EE590" s="165">
        <f t="shared" si="1123"/>
        <v>43891</v>
      </c>
      <c r="EF590" s="157">
        <f t="shared" si="1135"/>
        <v>31</v>
      </c>
      <c r="EG590" s="156"/>
      <c r="EH590" s="166">
        <f>IFERROR(HLOOKUP(EH$1,$H$5:$FY$1802,MATCH($A590,$A$5:$A$1802,0),0)*HLOOKUP(EH$2,$H$5:$FY$1802,MATCH($A590,$A$5:$A$1802,0),0),$H$2)</f>
        <v>1386</v>
      </c>
      <c r="EI590" s="166">
        <f>IFERROR(HLOOKUP(EI$1,$H$5:$FY$1802,MATCH($A590,$A$5:$A$1802,0),0)*HLOOKUP(EI$2,$H$5:$FY$1802,MATCH($A590,$A$5:$A$1802,0),0),$H$2)</f>
        <v>40194</v>
      </c>
      <c r="EJ590" s="166">
        <f>IFERROR(HLOOKUP(EJ$1,$H$5:$FY$1802,MATCH($A590,$A$5:$A$1802,0),0)*HLOOKUP(EJ$2,$H$5:$FY$1802,MATCH($A590,$A$5:$A$1802,0),0),$H$2)</f>
        <v>84546</v>
      </c>
      <c r="EK590" s="166">
        <f>IFERROR(HLOOKUP(EK$1,$H$5:$FY$1802,MATCH($A590,$A$5:$A$1802,0),0)*HLOOKUP(EK$2,$H$5:$FY$1802,MATCH($A590,$A$5:$A$1802,0),0),$H$2)</f>
        <v>182952</v>
      </c>
      <c r="EL590" s="166">
        <f>IFERROR(HLOOKUP(EL$1,$H$5:$FY$1802,MATCH($A590,$A$5:$A$1802,0),0)*HLOOKUP(EL$2,$H$5:$FY$1802,MATCH($A590,$A$5:$A$1802,0),0),$H$2)</f>
        <v>110828</v>
      </c>
      <c r="EM590" s="166">
        <f>IFERROR(HLOOKUP(EM$1,$H$5:$FY$1802,MATCH($A590,$A$5:$A$1802,0),0)*HLOOKUP(EM$2,$H$5:$FY$1802,MATCH($A590,$A$5:$A$1802,0),0),$H$2)</f>
        <v>87047</v>
      </c>
      <c r="EN590" s="166">
        <f>IFERROR(HLOOKUP(EN$1,$H$5:$FY$1802,MATCH($A590,$A$5:$A$1802,0),0)*HLOOKUP(EN$2,$H$5:$FY$1802,MATCH($A590,$A$5:$A$1802,0),0),$H$2)</f>
        <v>2859500</v>
      </c>
      <c r="EO590" s="166">
        <f>IFERROR(HLOOKUP(EO$1,$H$5:$FY$1802,MATCH($A590,$A$5:$A$1802,0),0)*HLOOKUP(EO$2,$H$5:$FY$1802,MATCH($A590,$A$5:$A$1802,0),0),$H$2)</f>
        <v>5737950</v>
      </c>
      <c r="EP590" s="166">
        <f>IFERROR(HLOOKUP(EP$1,$H$5:$FY$1802,MATCH($A590,$A$5:$A$1802,0),0)*HLOOKUP(EP$2,$H$5:$FY$1802,MATCH($A590,$A$5:$A$1802,0),0),$H$2)</f>
        <v>606240</v>
      </c>
      <c r="EQ590" s="166">
        <f>IFERROR(HLOOKUP(EQ$1,$H$5:$FY$1802,MATCH($A590,$A$5:$A$1802,0),0)*HLOOKUP(EQ$2,$H$5:$FY$1802,MATCH($A590,$A$5:$A$1802,0),0),$H$2)</f>
        <v>3903</v>
      </c>
      <c r="ER590" s="166">
        <f>IFERROR(HLOOKUP(ER$1,$H$5:$FY$1802,MATCH($A590,$A$5:$A$1802,0),0)*HLOOKUP(ER$2,$H$5:$FY$1802,MATCH($A590,$A$5:$A$1802,0),0),$H$2)</f>
        <v>0</v>
      </c>
      <c r="ES590" s="166">
        <f>IFERROR(HLOOKUP(ES$1,$H$5:$FY$1802,MATCH($A590,$A$5:$A$1802,0),0)*HLOOKUP(ES$2,$H$5:$FY$1802,MATCH($A590,$A$5:$A$1802,0),0),$H$2)</f>
        <v>106400</v>
      </c>
      <c r="ET590" s="166">
        <f>IFERROR(HLOOKUP(ET$1,$H$5:$FY$1802,MATCH($A590,$A$5:$A$1802,0),0)*HLOOKUP(ET$2,$H$5:$FY$1802,MATCH($A590,$A$5:$A$1802,0),0),$H$2)</f>
        <v>245920</v>
      </c>
      <c r="EU590" s="166">
        <f>IFERROR(HLOOKUP(EU$1,$H$5:$FY$1802,MATCH($A590,$A$5:$A$1802,0),0)*HLOOKUP(EU$2,$H$5:$FY$1802,MATCH($A590,$A$5:$A$1802,0),0),$H$2)</f>
        <v>11</v>
      </c>
      <c r="EV590" s="166">
        <f>IFERROR(HLOOKUP(EV$1,$H$5:$FY$1802,MATCH($A590,$A$5:$A$1802,0),0)*HLOOKUP(EV$2,$H$5:$FY$1802,MATCH($A590,$A$5:$A$1802,0),0),$H$2)</f>
        <v>2587040</v>
      </c>
      <c r="EW590" s="166">
        <f>IFERROR(HLOOKUP(EW$1,$H$5:$FY$1802,MATCH($A590,$A$5:$A$1802,0),0)*HLOOKUP(EW$2,$H$5:$FY$1802,MATCH($A590,$A$5:$A$1802,0),0),$H$2)</f>
        <v>871998</v>
      </c>
      <c r="EX590" s="166">
        <f>IFERROR(HLOOKUP(EX$1,$H$5:$FY$1802,MATCH($A590,$A$5:$A$1802,0),0)*HLOOKUP(EX$2,$H$5:$FY$1802,MATCH($A590,$A$5:$A$1802,0),0),$H$2)</f>
        <v>0</v>
      </c>
      <c r="EY590" s="166">
        <f>IFERROR(HLOOKUP(EY$1,$H$5:$FY$1802,MATCH($A590,$A$5:$A$1802,0),0)*HLOOKUP(EY$2,$H$5:$FY$1802,MATCH($A590,$A$5:$A$1802,0),0),$H$2)</f>
        <v>241612</v>
      </c>
      <c r="EZ590" s="166">
        <f>IFERROR(HLOOKUP(EZ$1,$H$5:$FY$1802,MATCH($A590,$A$5:$A$1802,0),0)*HLOOKUP(EZ$2,$H$5:$FY$1802,MATCH($A590,$A$5:$A$1802,0),0),$H$2)</f>
        <v>38852</v>
      </c>
      <c r="FA590" s="166">
        <f>IFERROR(HLOOKUP(FA$1,$H$5:$FY$1802,MATCH($A590,$A$5:$A$1802,0),0)*HLOOKUP(FA$2,$H$5:$FY$1802,MATCH($A590,$A$5:$A$1802,0),0),$H$2)</f>
        <v>0</v>
      </c>
      <c r="FB590" s="166">
        <f>IFERROR(HLOOKUP(FB$1,$H$5:$FY$1802,MATCH($A590,$A$5:$A$1802,0),0)*HLOOKUP(FB$2,$H$5:$FY$1802,MATCH($A590,$A$5:$A$1802,0),0),$H$2)</f>
        <v>3568</v>
      </c>
      <c r="FC590" s="166">
        <f>IFERROR(HLOOKUP(FC$1,$H$5:$FY$1802,MATCH($A590,$A$5:$A$1802,0),0)*HLOOKUP(FC$2,$H$5:$FY$1802,MATCH($A590,$A$5:$A$1802,0),0),$H$2)</f>
        <v>6636</v>
      </c>
      <c r="FD590" s="166">
        <f>IFERROR(HLOOKUP(FD$1,$H$5:$FY$1802,MATCH($A590,$A$5:$A$1802,0),0)*HLOOKUP(FD$2,$H$5:$FY$1802,MATCH($A590,$A$5:$A$1802,0),0),$H$2)</f>
        <v>0</v>
      </c>
      <c r="FE590" s="166">
        <f>IFERROR(HLOOKUP(FE$1,$H$5:$FY$1802,MATCH($A590,$A$5:$A$1802,0),0)*HLOOKUP(FE$2,$H$5:$FY$1802,MATCH($A590,$A$5:$A$1802,0),0),$H$2)</f>
        <v>0</v>
      </c>
      <c r="FF590" s="166">
        <f>IFERROR(HLOOKUP(FF$1,$H$5:$FY$1802,MATCH($A590,$A$5:$A$1802,0),0)*HLOOKUP(FF$2,$H$5:$FY$1802,MATCH($A590,$A$5:$A$1802,0),0),$H$2)</f>
        <v>0</v>
      </c>
      <c r="FG590" s="166">
        <f>IFERROR(HLOOKUP(FG$1,$H$5:$FY$1802,MATCH($A590,$A$5:$A$1802,0),0)*HLOOKUP(FG$2,$H$5:$FY$1802,MATCH($A590,$A$5:$A$1802,0),0),$H$2)</f>
        <v>0</v>
      </c>
      <c r="FH590" s="152"/>
      <c r="FI590" s="405">
        <f t="shared" si="1125"/>
        <v>1.4271844660194175</v>
      </c>
      <c r="FJ590" s="405">
        <f t="shared" si="1125"/>
        <v>1.2135922330097086</v>
      </c>
      <c r="FK590" s="405">
        <f t="shared" si="1126"/>
        <v>1.3442622950819672</v>
      </c>
      <c r="FL590" s="405">
        <f t="shared" si="1127"/>
        <v>1.1967213114754098</v>
      </c>
      <c r="FM590" s="405">
        <f t="shared" si="1128"/>
        <v>1.1542227662178703</v>
      </c>
      <c r="FN590" s="405">
        <f t="shared" si="1129"/>
        <v>1.0367197062423501</v>
      </c>
      <c r="FO590" s="405">
        <f t="shared" si="1130"/>
        <v>1.1993569131832797</v>
      </c>
      <c r="FP590" s="405">
        <f t="shared" si="1131"/>
        <v>1.0385852090032155</v>
      </c>
      <c r="FQ590" s="405">
        <f t="shared" si="1132"/>
        <v>1.2222222222222223</v>
      </c>
      <c r="FR590" s="405">
        <f t="shared" si="1133"/>
        <v>1</v>
      </c>
      <c r="FS590" s="65"/>
    </row>
    <row r="591" spans="1:175" ht="10.35" customHeight="1" x14ac:dyDescent="0.2">
      <c r="A591" s="180" t="str">
        <f t="shared" si="1120"/>
        <v>2019-20MARCHRRU</v>
      </c>
      <c r="B591" s="182" t="str">
        <f t="shared" si="1134"/>
        <v>2019-20</v>
      </c>
      <c r="C591" s="26" t="s">
        <v>838</v>
      </c>
      <c r="D591" s="182" t="str">
        <f>INDEX($FV$16:$FW$26,MATCH($F591,$FV$16:$FV$26,0),2)</f>
        <v>Y56</v>
      </c>
      <c r="E591" s="182" t="str">
        <f>VLOOKUP($D591,$FW$8:$FX$14,2,0)</f>
        <v>London</v>
      </c>
      <c r="F591" s="273" t="s">
        <v>855</v>
      </c>
      <c r="G591" s="277" t="s">
        <v>874</v>
      </c>
      <c r="H591" s="278">
        <v>213735</v>
      </c>
      <c r="I591" s="278">
        <v>173164</v>
      </c>
      <c r="J591" s="278">
        <v>34800312</v>
      </c>
      <c r="K591" s="278">
        <v>201</v>
      </c>
      <c r="L591" s="278">
        <v>65</v>
      </c>
      <c r="M591" s="278">
        <v>595</v>
      </c>
      <c r="N591" s="278">
        <v>764</v>
      </c>
      <c r="O591" s="278">
        <v>1113</v>
      </c>
      <c r="P591" s="278">
        <v>0</v>
      </c>
      <c r="Q591" s="278">
        <v>369</v>
      </c>
      <c r="R591" s="278">
        <v>0</v>
      </c>
      <c r="S591" s="278">
        <v>3253</v>
      </c>
      <c r="T591" s="278">
        <v>121280</v>
      </c>
      <c r="U591" s="278">
        <v>10534</v>
      </c>
      <c r="V591" s="278">
        <v>6740</v>
      </c>
      <c r="W591" s="278">
        <v>66501</v>
      </c>
      <c r="X591" s="278">
        <v>14669</v>
      </c>
      <c r="Y591" s="278">
        <v>1015</v>
      </c>
      <c r="Z591" s="278">
        <v>6230769</v>
      </c>
      <c r="AA591" s="278">
        <v>591</v>
      </c>
      <c r="AB591" s="278">
        <v>1056</v>
      </c>
      <c r="AC591" s="278">
        <v>5971654</v>
      </c>
      <c r="AD591" s="278">
        <v>886</v>
      </c>
      <c r="AE591" s="278">
        <v>1546</v>
      </c>
      <c r="AF591" s="278">
        <v>244882891</v>
      </c>
      <c r="AG591" s="278">
        <v>3682</v>
      </c>
      <c r="AH591" s="278">
        <v>8431</v>
      </c>
      <c r="AI591" s="278">
        <v>146903711</v>
      </c>
      <c r="AJ591" s="278">
        <v>10015</v>
      </c>
      <c r="AK591" s="278">
        <v>26188</v>
      </c>
      <c r="AL591" s="278">
        <v>14771663</v>
      </c>
      <c r="AM591" s="278">
        <v>14553</v>
      </c>
      <c r="AN591" s="278">
        <v>35613</v>
      </c>
      <c r="AO591" s="278">
        <v>22318</v>
      </c>
      <c r="AP591" s="278">
        <v>2553</v>
      </c>
      <c r="AQ591" s="278">
        <v>5226</v>
      </c>
      <c r="AR591" s="278">
        <v>4093</v>
      </c>
      <c r="AS591" s="278">
        <v>753</v>
      </c>
      <c r="AT591" s="278">
        <v>13786</v>
      </c>
      <c r="AU591" s="278">
        <v>0</v>
      </c>
      <c r="AV591" s="278">
        <v>52459</v>
      </c>
      <c r="AW591" s="278">
        <v>4177</v>
      </c>
      <c r="AX591" s="278">
        <v>42326</v>
      </c>
      <c r="AY591" s="278">
        <v>98962</v>
      </c>
      <c r="AZ591" s="278">
        <v>26757</v>
      </c>
      <c r="BA591" s="278">
        <v>20458</v>
      </c>
      <c r="BB591" s="278">
        <v>16914</v>
      </c>
      <c r="BC591" s="278">
        <v>13306</v>
      </c>
      <c r="BD591" s="278">
        <v>93823</v>
      </c>
      <c r="BE591" s="278">
        <v>73564</v>
      </c>
      <c r="BF591" s="278">
        <v>23162</v>
      </c>
      <c r="BG591" s="278">
        <v>16713</v>
      </c>
      <c r="BH591" s="278">
        <v>1316</v>
      </c>
      <c r="BI591" s="278">
        <v>1058</v>
      </c>
      <c r="BJ591" s="278">
        <v>81</v>
      </c>
      <c r="BK591" s="278">
        <v>71974</v>
      </c>
      <c r="BL591" s="278">
        <v>889</v>
      </c>
      <c r="BM591" s="278">
        <v>1473</v>
      </c>
      <c r="BN591" s="278">
        <v>28</v>
      </c>
      <c r="BO591" s="278">
        <v>29295</v>
      </c>
      <c r="BP591" s="278">
        <v>1046</v>
      </c>
      <c r="BQ591" s="278">
        <v>1677</v>
      </c>
      <c r="BR591" s="278">
        <v>10425</v>
      </c>
      <c r="BS591" s="278">
        <v>6129500</v>
      </c>
      <c r="BT591" s="278">
        <v>588</v>
      </c>
      <c r="BU591" s="278">
        <v>1051</v>
      </c>
      <c r="BV591" s="278">
        <v>3454</v>
      </c>
      <c r="BW591" s="278">
        <v>11562103</v>
      </c>
      <c r="BX591" s="278">
        <v>3347</v>
      </c>
      <c r="BY591" s="278">
        <v>7351</v>
      </c>
      <c r="BZ591" s="278">
        <v>865</v>
      </c>
      <c r="CA591" s="278">
        <v>2600105</v>
      </c>
      <c r="CB591" s="278">
        <v>3006</v>
      </c>
      <c r="CC591" s="278">
        <v>6989</v>
      </c>
      <c r="CD591" s="278">
        <v>62182</v>
      </c>
      <c r="CE591" s="278">
        <v>230720683</v>
      </c>
      <c r="CF591" s="278">
        <v>3710</v>
      </c>
      <c r="CG591" s="278">
        <v>8501</v>
      </c>
      <c r="CH591" s="278">
        <v>1156</v>
      </c>
      <c r="CI591" s="278">
        <v>13281776</v>
      </c>
      <c r="CJ591" s="278">
        <v>11489</v>
      </c>
      <c r="CK591" s="278">
        <v>28259</v>
      </c>
      <c r="CL591" s="278">
        <v>221</v>
      </c>
      <c r="CM591" s="278">
        <v>3153242</v>
      </c>
      <c r="CN591" s="278">
        <v>14268</v>
      </c>
      <c r="CO591" s="278">
        <v>29915</v>
      </c>
      <c r="CP591" s="278">
        <v>1423</v>
      </c>
      <c r="CQ591" s="278">
        <v>18377128</v>
      </c>
      <c r="CR591" s="278">
        <v>12914</v>
      </c>
      <c r="CS591" s="278">
        <v>32609</v>
      </c>
      <c r="CT591" s="278">
        <v>123</v>
      </c>
      <c r="CU591" s="278">
        <v>2644894</v>
      </c>
      <c r="CV591" s="278">
        <v>21503</v>
      </c>
      <c r="CW591" s="278">
        <v>52048</v>
      </c>
      <c r="CX591" s="278">
        <v>897</v>
      </c>
      <c r="CY591" s="278">
        <v>407617</v>
      </c>
      <c r="CZ591" s="278">
        <v>454</v>
      </c>
      <c r="DA591" s="278">
        <v>949</v>
      </c>
      <c r="DB591" s="278">
        <v>4824</v>
      </c>
      <c r="DC591" s="278">
        <v>1196910</v>
      </c>
      <c r="DD591" s="278">
        <v>248</v>
      </c>
      <c r="DE591" s="278">
        <v>633</v>
      </c>
      <c r="DF591" s="278">
        <v>95</v>
      </c>
      <c r="DG591" s="278">
        <v>299527</v>
      </c>
      <c r="DH591" s="278">
        <v>3153</v>
      </c>
      <c r="DI591" s="278">
        <v>6706</v>
      </c>
      <c r="DJ591" s="278">
        <v>82</v>
      </c>
      <c r="DK591" s="278">
        <v>0</v>
      </c>
      <c r="DL591" s="264"/>
      <c r="DM591" s="264"/>
      <c r="DN591" s="264"/>
      <c r="DO591" s="264"/>
      <c r="DP591" s="264"/>
      <c r="DQ591" s="264"/>
      <c r="DR591" s="264"/>
      <c r="DS591" s="264"/>
      <c r="DT591" s="264"/>
      <c r="DU591" s="264"/>
      <c r="DV591" s="264"/>
      <c r="DW591" s="264"/>
      <c r="DX591" s="264"/>
      <c r="DY591" s="264"/>
      <c r="DZ591" s="264"/>
      <c r="EA591" s="264"/>
      <c r="EB591" s="265"/>
      <c r="EC591" s="266">
        <f t="shared" si="1121"/>
        <v>3</v>
      </c>
      <c r="ED591" s="180">
        <f t="shared" si="1122"/>
        <v>2020</v>
      </c>
      <c r="EE591" s="185">
        <f t="shared" si="1123"/>
        <v>43891</v>
      </c>
      <c r="EF591" s="186">
        <f t="shared" si="1135"/>
        <v>31</v>
      </c>
      <c r="EG591" s="187"/>
      <c r="EH591" s="188">
        <f>IFERROR(HLOOKUP(EH$1,$H$5:$FY$1802,MATCH($A591,$A$5:$A$1802,0),0)*HLOOKUP(EH$2,$H$5:$FY$1802,MATCH($A591,$A$5:$A$1802,0),0),$H$2)</f>
        <v>11255660</v>
      </c>
      <c r="EI591" s="188">
        <f>IFERROR(HLOOKUP(EI$1,$H$5:$FY$1802,MATCH($A591,$A$5:$A$1802,0),0)*HLOOKUP(EI$2,$H$5:$FY$1802,MATCH($A591,$A$5:$A$1802,0),0),$H$2)</f>
        <v>103032580</v>
      </c>
      <c r="EJ591" s="188">
        <f>IFERROR(HLOOKUP(EJ$1,$H$5:$FY$1802,MATCH($A591,$A$5:$A$1802,0),0)*HLOOKUP(EJ$2,$H$5:$FY$1802,MATCH($A591,$A$5:$A$1802,0),0),$H$2)</f>
        <v>132297296</v>
      </c>
      <c r="EK591" s="188">
        <f>IFERROR(HLOOKUP(EK$1,$H$5:$FY$1802,MATCH($A591,$A$5:$A$1802,0),0)*HLOOKUP(EK$2,$H$5:$FY$1802,MATCH($A591,$A$5:$A$1802,0),0),$H$2)</f>
        <v>192731532</v>
      </c>
      <c r="EL591" s="188">
        <f>IFERROR(HLOOKUP(EL$1,$H$5:$FY$1802,MATCH($A591,$A$5:$A$1802,0),0)*HLOOKUP(EL$2,$H$5:$FY$1802,MATCH($A591,$A$5:$A$1802,0),0),$H$2)</f>
        <v>11123904</v>
      </c>
      <c r="EM591" s="188">
        <f>IFERROR(HLOOKUP(EM$1,$H$5:$FY$1802,MATCH($A591,$A$5:$A$1802,0),0)*HLOOKUP(EM$2,$H$5:$FY$1802,MATCH($A591,$A$5:$A$1802,0),0),$H$2)</f>
        <v>10420040</v>
      </c>
      <c r="EN591" s="188">
        <f>IFERROR(HLOOKUP(EN$1,$H$5:$FY$1802,MATCH($A591,$A$5:$A$1802,0),0)*HLOOKUP(EN$2,$H$5:$FY$1802,MATCH($A591,$A$5:$A$1802,0),0),$H$2)</f>
        <v>560669931</v>
      </c>
      <c r="EO591" s="188">
        <f>IFERROR(HLOOKUP(EO$1,$H$5:$FY$1802,MATCH($A591,$A$5:$A$1802,0),0)*HLOOKUP(EO$2,$H$5:$FY$1802,MATCH($A591,$A$5:$A$1802,0),0),$H$2)</f>
        <v>384151772</v>
      </c>
      <c r="EP591" s="188">
        <f>IFERROR(HLOOKUP(EP$1,$H$5:$FY$1802,MATCH($A591,$A$5:$A$1802,0),0)*HLOOKUP(EP$2,$H$5:$FY$1802,MATCH($A591,$A$5:$A$1802,0),0),$H$2)</f>
        <v>36147195</v>
      </c>
      <c r="EQ591" s="188">
        <f>IFERROR(HLOOKUP(EQ$1,$H$5:$FY$1802,MATCH($A591,$A$5:$A$1802,0),0)*HLOOKUP(EQ$2,$H$5:$FY$1802,MATCH($A591,$A$5:$A$1802,0),0),$H$2)</f>
        <v>119313</v>
      </c>
      <c r="ER591" s="188">
        <f>IFERROR(HLOOKUP(ER$1,$H$5:$FY$1802,MATCH($A591,$A$5:$A$1802,0),0)*HLOOKUP(ER$2,$H$5:$FY$1802,MATCH($A591,$A$5:$A$1802,0),0),$H$2)</f>
        <v>46956</v>
      </c>
      <c r="ES591" s="188">
        <f>IFERROR(HLOOKUP(ES$1,$H$5:$FY$1802,MATCH($A591,$A$5:$A$1802,0),0)*HLOOKUP(ES$2,$H$5:$FY$1802,MATCH($A591,$A$5:$A$1802,0),0),$H$2)</f>
        <v>10956675</v>
      </c>
      <c r="ET591" s="188">
        <f>IFERROR(HLOOKUP(ET$1,$H$5:$FY$1802,MATCH($A591,$A$5:$A$1802,0),0)*HLOOKUP(ET$2,$H$5:$FY$1802,MATCH($A591,$A$5:$A$1802,0),0),$H$2)</f>
        <v>25390354</v>
      </c>
      <c r="EU591" s="188">
        <f>IFERROR(HLOOKUP(EU$1,$H$5:$FY$1802,MATCH($A591,$A$5:$A$1802,0),0)*HLOOKUP(EU$2,$H$5:$FY$1802,MATCH($A591,$A$5:$A$1802,0),0),$H$2)</f>
        <v>6045485</v>
      </c>
      <c r="EV591" s="188">
        <f>IFERROR(HLOOKUP(EV$1,$H$5:$FY$1802,MATCH($A591,$A$5:$A$1802,0),0)*HLOOKUP(EV$2,$H$5:$FY$1802,MATCH($A591,$A$5:$A$1802,0),0),$H$2)</f>
        <v>528609182</v>
      </c>
      <c r="EW591" s="188">
        <f>IFERROR(HLOOKUP(EW$1,$H$5:$FY$1802,MATCH($A591,$A$5:$A$1802,0),0)*HLOOKUP(EW$2,$H$5:$FY$1802,MATCH($A591,$A$5:$A$1802,0),0),$H$2)</f>
        <v>32667404</v>
      </c>
      <c r="EX591" s="188">
        <f>IFERROR(HLOOKUP(EX$1,$H$5:$FY$1802,MATCH($A591,$A$5:$A$1802,0),0)*HLOOKUP(EX$2,$H$5:$FY$1802,MATCH($A591,$A$5:$A$1802,0),0),$H$2)</f>
        <v>6611215</v>
      </c>
      <c r="EY591" s="188">
        <f>IFERROR(HLOOKUP(EY$1,$H$5:$FY$1802,MATCH($A591,$A$5:$A$1802,0),0)*HLOOKUP(EY$2,$H$5:$FY$1802,MATCH($A591,$A$5:$A$1802,0),0),$H$2)</f>
        <v>46402607</v>
      </c>
      <c r="EZ591" s="188">
        <f>IFERROR(HLOOKUP(EZ$1,$H$5:$FY$1802,MATCH($A591,$A$5:$A$1802,0),0)*HLOOKUP(EZ$2,$H$5:$FY$1802,MATCH($A591,$A$5:$A$1802,0),0),$H$2)</f>
        <v>6401904</v>
      </c>
      <c r="FA591" s="188">
        <f>IFERROR(HLOOKUP(FA$1,$H$5:$FY$1802,MATCH($A591,$A$5:$A$1802,0),0)*HLOOKUP(FA$2,$H$5:$FY$1802,MATCH($A591,$A$5:$A$1802,0),0),$H$2)</f>
        <v>637070</v>
      </c>
      <c r="FB591" s="188">
        <f>IFERROR(HLOOKUP(FB$1,$H$5:$FY$1802,MATCH($A591,$A$5:$A$1802,0),0)*HLOOKUP(FB$2,$H$5:$FY$1802,MATCH($A591,$A$5:$A$1802,0),0),$H$2)</f>
        <v>851253</v>
      </c>
      <c r="FC591" s="188">
        <f>IFERROR(HLOOKUP(FC$1,$H$5:$FY$1802,MATCH($A591,$A$5:$A$1802,0),0)*HLOOKUP(FC$2,$H$5:$FY$1802,MATCH($A591,$A$5:$A$1802,0),0),$H$2)</f>
        <v>3053592</v>
      </c>
      <c r="FD591" s="188">
        <f>IFERROR(HLOOKUP(FD$1,$H$5:$FY$1802,MATCH($A591,$A$5:$A$1802,0),0)*HLOOKUP(FD$2,$H$5:$FY$1802,MATCH($A591,$A$5:$A$1802,0),0),$H$2)</f>
        <v>0</v>
      </c>
      <c r="FE591" s="188">
        <f>IFERROR(HLOOKUP(FE$1,$H$5:$FY$1802,MATCH($A591,$A$5:$A$1802,0),0)*HLOOKUP(FE$2,$H$5:$FY$1802,MATCH($A591,$A$5:$A$1802,0),0),$H$2)</f>
        <v>0</v>
      </c>
      <c r="FF591" s="188">
        <f>IFERROR(HLOOKUP(FF$1,$H$5:$FY$1802,MATCH($A591,$A$5:$A$1802,0),0)*HLOOKUP(FF$2,$H$5:$FY$1802,MATCH($A591,$A$5:$A$1802,0),0),$H$2)</f>
        <v>0</v>
      </c>
      <c r="FG591" s="188">
        <f>IFERROR(HLOOKUP(FG$1,$H$5:$FY$1802,MATCH($A591,$A$5:$A$1802,0),0)*HLOOKUP(FG$2,$H$5:$FY$1802,MATCH($A591,$A$5:$A$1802,0),0),$H$2)</f>
        <v>0</v>
      </c>
      <c r="FH591" s="189"/>
      <c r="FI591" s="406">
        <f t="shared" si="1125"/>
        <v>2.5400607556483767</v>
      </c>
      <c r="FJ591" s="406">
        <f t="shared" si="1125"/>
        <v>1.9420922726409722</v>
      </c>
      <c r="FK591" s="406">
        <f t="shared" si="1126"/>
        <v>2.5094955489614241</v>
      </c>
      <c r="FL591" s="406">
        <f t="shared" si="1127"/>
        <v>1.9741839762611275</v>
      </c>
      <c r="FM591" s="406">
        <f t="shared" si="1128"/>
        <v>1.4108509646471481</v>
      </c>
      <c r="FN591" s="406">
        <f t="shared" si="1129"/>
        <v>1.1062089291890347</v>
      </c>
      <c r="FO591" s="406">
        <f t="shared" si="1130"/>
        <v>1.5789760719885473</v>
      </c>
      <c r="FP591" s="406">
        <f t="shared" si="1131"/>
        <v>1.1393414684027541</v>
      </c>
      <c r="FQ591" s="406">
        <f t="shared" si="1132"/>
        <v>1.296551724137931</v>
      </c>
      <c r="FR591" s="406">
        <f t="shared" si="1133"/>
        <v>1.0423645320197044</v>
      </c>
      <c r="FS591" s="410"/>
    </row>
    <row r="592" spans="1:175" ht="10.35" customHeight="1" x14ac:dyDescent="0.2">
      <c r="A592" s="74" t="str">
        <f t="shared" si="1120"/>
        <v>2019-20MARCHRX6</v>
      </c>
      <c r="B592" s="163" t="str">
        <f t="shared" si="1134"/>
        <v>2019-20</v>
      </c>
      <c r="C592" s="26" t="s">
        <v>838</v>
      </c>
      <c r="D592" s="163" t="str">
        <f>INDEX($FV$16:$FW$26,MATCH($F592,$FV$16:$FV$26,0),2)</f>
        <v>Y63</v>
      </c>
      <c r="E592" s="163" t="str">
        <f>VLOOKUP($D592,$FW$8:$FX$14,2,0)</f>
        <v>North East and Yorkshire</v>
      </c>
      <c r="F592" s="271" t="s">
        <v>857</v>
      </c>
      <c r="G592" s="271" t="s">
        <v>875</v>
      </c>
      <c r="H592" s="272">
        <v>49385</v>
      </c>
      <c r="I592" s="272">
        <v>34888</v>
      </c>
      <c r="J592" s="272">
        <v>390629</v>
      </c>
      <c r="K592" s="272">
        <v>11</v>
      </c>
      <c r="L592" s="272">
        <v>2</v>
      </c>
      <c r="M592" s="272">
        <v>26</v>
      </c>
      <c r="N592" s="272">
        <v>39</v>
      </c>
      <c r="O592" s="272">
        <v>91</v>
      </c>
      <c r="P592" s="272">
        <v>0</v>
      </c>
      <c r="Q592" s="272">
        <v>161</v>
      </c>
      <c r="R592" s="272">
        <v>1911</v>
      </c>
      <c r="S592" s="272">
        <v>18</v>
      </c>
      <c r="T592" s="272">
        <v>37152</v>
      </c>
      <c r="U592" s="272">
        <v>2513</v>
      </c>
      <c r="V592" s="272">
        <v>1616</v>
      </c>
      <c r="W592" s="272">
        <v>20334</v>
      </c>
      <c r="X592" s="272">
        <v>7947</v>
      </c>
      <c r="Y592" s="272">
        <v>460</v>
      </c>
      <c r="Z592" s="272">
        <v>1023957</v>
      </c>
      <c r="AA592" s="272">
        <v>407</v>
      </c>
      <c r="AB592" s="272">
        <v>698</v>
      </c>
      <c r="AC592" s="272">
        <v>757018</v>
      </c>
      <c r="AD592" s="272">
        <v>468</v>
      </c>
      <c r="AE592" s="272">
        <v>794</v>
      </c>
      <c r="AF592" s="272">
        <v>33391766</v>
      </c>
      <c r="AG592" s="272">
        <v>1642</v>
      </c>
      <c r="AH592" s="272">
        <v>3353</v>
      </c>
      <c r="AI592" s="272">
        <v>36972279</v>
      </c>
      <c r="AJ592" s="272">
        <v>4652</v>
      </c>
      <c r="AK592" s="272">
        <v>11284</v>
      </c>
      <c r="AL592" s="272">
        <v>2196436</v>
      </c>
      <c r="AM592" s="272">
        <v>4775</v>
      </c>
      <c r="AN592" s="272">
        <v>12495</v>
      </c>
      <c r="AO592" s="272">
        <v>3324</v>
      </c>
      <c r="AP592" s="272">
        <v>52</v>
      </c>
      <c r="AQ592" s="272">
        <v>262</v>
      </c>
      <c r="AR592" s="272">
        <v>1632</v>
      </c>
      <c r="AS592" s="272">
        <v>241</v>
      </c>
      <c r="AT592" s="272">
        <v>2769</v>
      </c>
      <c r="AU592" s="272">
        <v>0</v>
      </c>
      <c r="AV592" s="272">
        <v>18600</v>
      </c>
      <c r="AW592" s="272">
        <v>3142</v>
      </c>
      <c r="AX592" s="272">
        <v>12086</v>
      </c>
      <c r="AY592" s="272">
        <v>33828</v>
      </c>
      <c r="AZ592" s="272">
        <v>4831</v>
      </c>
      <c r="BA592" s="272">
        <v>3882</v>
      </c>
      <c r="BB592" s="272">
        <v>3040</v>
      </c>
      <c r="BC592" s="272">
        <v>2466</v>
      </c>
      <c r="BD592" s="272">
        <v>25642</v>
      </c>
      <c r="BE592" s="272">
        <v>21744</v>
      </c>
      <c r="BF592" s="272">
        <v>12079</v>
      </c>
      <c r="BG592" s="272">
        <v>8431</v>
      </c>
      <c r="BH592" s="272">
        <v>786</v>
      </c>
      <c r="BI592" s="272">
        <v>501</v>
      </c>
      <c r="BJ592" s="272">
        <v>53</v>
      </c>
      <c r="BK592" s="272">
        <v>25498</v>
      </c>
      <c r="BL592" s="272">
        <v>481</v>
      </c>
      <c r="BM592" s="272">
        <v>720</v>
      </c>
      <c r="BN592" s="272">
        <v>46</v>
      </c>
      <c r="BO592" s="272">
        <v>14046</v>
      </c>
      <c r="BP592" s="272">
        <v>305</v>
      </c>
      <c r="BQ592" s="272">
        <v>571</v>
      </c>
      <c r="BR592" s="272">
        <v>2414</v>
      </c>
      <c r="BS592" s="272">
        <v>984413</v>
      </c>
      <c r="BT592" s="272">
        <v>408</v>
      </c>
      <c r="BU592" s="272">
        <v>697</v>
      </c>
      <c r="BV592" s="272">
        <v>2445</v>
      </c>
      <c r="BW592" s="272">
        <v>4028523</v>
      </c>
      <c r="BX592" s="272">
        <v>1648</v>
      </c>
      <c r="BY592" s="272">
        <v>3254</v>
      </c>
      <c r="BZ592" s="272">
        <v>475</v>
      </c>
      <c r="CA592" s="272">
        <v>769058</v>
      </c>
      <c r="CB592" s="272">
        <v>1619</v>
      </c>
      <c r="CC592" s="272">
        <v>3261</v>
      </c>
      <c r="CD592" s="272">
        <v>17414</v>
      </c>
      <c r="CE592" s="272">
        <v>28594185</v>
      </c>
      <c r="CF592" s="272">
        <v>1642</v>
      </c>
      <c r="CG592" s="272">
        <v>3360</v>
      </c>
      <c r="CH592" s="272">
        <v>1114</v>
      </c>
      <c r="CI592" s="272">
        <v>6474767</v>
      </c>
      <c r="CJ592" s="272">
        <v>5812</v>
      </c>
      <c r="CK592" s="272">
        <v>11766</v>
      </c>
      <c r="CL592" s="272">
        <v>440</v>
      </c>
      <c r="CM592" s="272">
        <v>3077760</v>
      </c>
      <c r="CN592" s="272">
        <v>6995</v>
      </c>
      <c r="CO592" s="272">
        <v>15423</v>
      </c>
      <c r="CP592" s="272">
        <v>812</v>
      </c>
      <c r="CQ592" s="272">
        <v>6201809</v>
      </c>
      <c r="CR592" s="272">
        <v>7638</v>
      </c>
      <c r="CS592" s="272">
        <v>15888</v>
      </c>
      <c r="CT592" s="272">
        <v>168</v>
      </c>
      <c r="CU592" s="272">
        <v>1474709</v>
      </c>
      <c r="CV592" s="272">
        <v>8778</v>
      </c>
      <c r="CW592" s="272">
        <v>22156</v>
      </c>
      <c r="CX592" s="272">
        <v>83</v>
      </c>
      <c r="CY592" s="272">
        <v>38162</v>
      </c>
      <c r="CZ592" s="272">
        <v>460</v>
      </c>
      <c r="DA592" s="272">
        <v>752</v>
      </c>
      <c r="DB592" s="272">
        <v>1456</v>
      </c>
      <c r="DC592" s="272">
        <v>48353</v>
      </c>
      <c r="DD592" s="272">
        <v>33</v>
      </c>
      <c r="DE592" s="272">
        <v>69</v>
      </c>
      <c r="DF592" s="272">
        <v>0</v>
      </c>
      <c r="DG592" s="272">
        <v>0</v>
      </c>
      <c r="DH592" s="272">
        <v>0</v>
      </c>
      <c r="DI592" s="272">
        <v>0</v>
      </c>
      <c r="DJ592" s="272">
        <v>0</v>
      </c>
      <c r="DK592" s="272">
        <v>0</v>
      </c>
      <c r="DL592" s="250"/>
      <c r="DM592" s="250"/>
      <c r="DN592" s="250"/>
      <c r="DO592" s="250"/>
      <c r="DP592" s="250"/>
      <c r="DQ592" s="250"/>
      <c r="DR592" s="250"/>
      <c r="DS592" s="250"/>
      <c r="DT592" s="250"/>
      <c r="DU592" s="250"/>
      <c r="DV592" s="250"/>
      <c r="DW592" s="250"/>
      <c r="DX592" s="250"/>
      <c r="DY592" s="250"/>
      <c r="DZ592" s="250"/>
      <c r="EA592" s="250"/>
      <c r="EB592" s="155"/>
      <c r="EC592" s="75">
        <f t="shared" si="1121"/>
        <v>3</v>
      </c>
      <c r="ED592" s="74">
        <f t="shared" si="1122"/>
        <v>2020</v>
      </c>
      <c r="EE592" s="165">
        <f t="shared" si="1123"/>
        <v>43891</v>
      </c>
      <c r="EF592" s="157">
        <f t="shared" si="1135"/>
        <v>31</v>
      </c>
      <c r="EG592" s="156"/>
      <c r="EH592" s="166">
        <f>IFERROR(HLOOKUP(EH$1,$H$5:$FY$1802,MATCH($A592,$A$5:$A$1802,0),0)*HLOOKUP(EH$2,$H$5:$FY$1802,MATCH($A592,$A$5:$A$1802,0),0),$H$2)</f>
        <v>69776</v>
      </c>
      <c r="EI592" s="166">
        <f>IFERROR(HLOOKUP(EI$1,$H$5:$FY$1802,MATCH($A592,$A$5:$A$1802,0),0)*HLOOKUP(EI$2,$H$5:$FY$1802,MATCH($A592,$A$5:$A$1802,0),0),$H$2)</f>
        <v>907088</v>
      </c>
      <c r="EJ592" s="166">
        <f>IFERROR(HLOOKUP(EJ$1,$H$5:$FY$1802,MATCH($A592,$A$5:$A$1802,0),0)*HLOOKUP(EJ$2,$H$5:$FY$1802,MATCH($A592,$A$5:$A$1802,0),0),$H$2)</f>
        <v>1360632</v>
      </c>
      <c r="EK592" s="166">
        <f>IFERROR(HLOOKUP(EK$1,$H$5:$FY$1802,MATCH($A592,$A$5:$A$1802,0),0)*HLOOKUP(EK$2,$H$5:$FY$1802,MATCH($A592,$A$5:$A$1802,0),0),$H$2)</f>
        <v>3174808</v>
      </c>
      <c r="EL592" s="166">
        <f>IFERROR(HLOOKUP(EL$1,$H$5:$FY$1802,MATCH($A592,$A$5:$A$1802,0),0)*HLOOKUP(EL$2,$H$5:$FY$1802,MATCH($A592,$A$5:$A$1802,0),0),$H$2)</f>
        <v>1754074</v>
      </c>
      <c r="EM592" s="166">
        <f>IFERROR(HLOOKUP(EM$1,$H$5:$FY$1802,MATCH($A592,$A$5:$A$1802,0),0)*HLOOKUP(EM$2,$H$5:$FY$1802,MATCH($A592,$A$5:$A$1802,0),0),$H$2)</f>
        <v>1283104</v>
      </c>
      <c r="EN592" s="166">
        <f>IFERROR(HLOOKUP(EN$1,$H$5:$FY$1802,MATCH($A592,$A$5:$A$1802,0),0)*HLOOKUP(EN$2,$H$5:$FY$1802,MATCH($A592,$A$5:$A$1802,0),0),$H$2)</f>
        <v>68179902</v>
      </c>
      <c r="EO592" s="166">
        <f>IFERROR(HLOOKUP(EO$1,$H$5:$FY$1802,MATCH($A592,$A$5:$A$1802,0),0)*HLOOKUP(EO$2,$H$5:$FY$1802,MATCH($A592,$A$5:$A$1802,0),0),$H$2)</f>
        <v>89673948</v>
      </c>
      <c r="EP592" s="166">
        <f>IFERROR(HLOOKUP(EP$1,$H$5:$FY$1802,MATCH($A592,$A$5:$A$1802,0),0)*HLOOKUP(EP$2,$H$5:$FY$1802,MATCH($A592,$A$5:$A$1802,0),0),$H$2)</f>
        <v>5747700</v>
      </c>
      <c r="EQ592" s="166">
        <f>IFERROR(HLOOKUP(EQ$1,$H$5:$FY$1802,MATCH($A592,$A$5:$A$1802,0),0)*HLOOKUP(EQ$2,$H$5:$FY$1802,MATCH($A592,$A$5:$A$1802,0),0),$H$2)</f>
        <v>38160</v>
      </c>
      <c r="ER592" s="166">
        <f>IFERROR(HLOOKUP(ER$1,$H$5:$FY$1802,MATCH($A592,$A$5:$A$1802,0),0)*HLOOKUP(ER$2,$H$5:$FY$1802,MATCH($A592,$A$5:$A$1802,0),0),$H$2)</f>
        <v>26266</v>
      </c>
      <c r="ES592" s="166">
        <f>IFERROR(HLOOKUP(ES$1,$H$5:$FY$1802,MATCH($A592,$A$5:$A$1802,0),0)*HLOOKUP(ES$2,$H$5:$FY$1802,MATCH($A592,$A$5:$A$1802,0),0),$H$2)</f>
        <v>1682558</v>
      </c>
      <c r="ET592" s="166">
        <f>IFERROR(HLOOKUP(ET$1,$H$5:$FY$1802,MATCH($A592,$A$5:$A$1802,0),0)*HLOOKUP(ET$2,$H$5:$FY$1802,MATCH($A592,$A$5:$A$1802,0),0),$H$2)</f>
        <v>7956030</v>
      </c>
      <c r="EU592" s="166">
        <f>IFERROR(HLOOKUP(EU$1,$H$5:$FY$1802,MATCH($A592,$A$5:$A$1802,0),0)*HLOOKUP(EU$2,$H$5:$FY$1802,MATCH($A592,$A$5:$A$1802,0),0),$H$2)</f>
        <v>1548975</v>
      </c>
      <c r="EV592" s="166">
        <f>IFERROR(HLOOKUP(EV$1,$H$5:$FY$1802,MATCH($A592,$A$5:$A$1802,0),0)*HLOOKUP(EV$2,$H$5:$FY$1802,MATCH($A592,$A$5:$A$1802,0),0),$H$2)</f>
        <v>58511040</v>
      </c>
      <c r="EW592" s="166">
        <f>IFERROR(HLOOKUP(EW$1,$H$5:$FY$1802,MATCH($A592,$A$5:$A$1802,0),0)*HLOOKUP(EW$2,$H$5:$FY$1802,MATCH($A592,$A$5:$A$1802,0),0),$H$2)</f>
        <v>13107324</v>
      </c>
      <c r="EX592" s="166">
        <f>IFERROR(HLOOKUP(EX$1,$H$5:$FY$1802,MATCH($A592,$A$5:$A$1802,0),0)*HLOOKUP(EX$2,$H$5:$FY$1802,MATCH($A592,$A$5:$A$1802,0),0),$H$2)</f>
        <v>6786120</v>
      </c>
      <c r="EY592" s="166">
        <f>IFERROR(HLOOKUP(EY$1,$H$5:$FY$1802,MATCH($A592,$A$5:$A$1802,0),0)*HLOOKUP(EY$2,$H$5:$FY$1802,MATCH($A592,$A$5:$A$1802,0),0),$H$2)</f>
        <v>12901056</v>
      </c>
      <c r="EZ592" s="166">
        <f>IFERROR(HLOOKUP(EZ$1,$H$5:$FY$1802,MATCH($A592,$A$5:$A$1802,0),0)*HLOOKUP(EZ$2,$H$5:$FY$1802,MATCH($A592,$A$5:$A$1802,0),0),$H$2)</f>
        <v>3722208</v>
      </c>
      <c r="FA592" s="166">
        <f>IFERROR(HLOOKUP(FA$1,$H$5:$FY$1802,MATCH($A592,$A$5:$A$1802,0),0)*HLOOKUP(FA$2,$H$5:$FY$1802,MATCH($A592,$A$5:$A$1802,0),0),$H$2)</f>
        <v>0</v>
      </c>
      <c r="FB592" s="166">
        <f>IFERROR(HLOOKUP(FB$1,$H$5:$FY$1802,MATCH($A592,$A$5:$A$1802,0),0)*HLOOKUP(FB$2,$H$5:$FY$1802,MATCH($A592,$A$5:$A$1802,0),0),$H$2)</f>
        <v>62416</v>
      </c>
      <c r="FC592" s="166">
        <f>IFERROR(HLOOKUP(FC$1,$H$5:$FY$1802,MATCH($A592,$A$5:$A$1802,0),0)*HLOOKUP(FC$2,$H$5:$FY$1802,MATCH($A592,$A$5:$A$1802,0),0),$H$2)</f>
        <v>100464</v>
      </c>
      <c r="FD592" s="166">
        <f>IFERROR(HLOOKUP(FD$1,$H$5:$FY$1802,MATCH($A592,$A$5:$A$1802,0),0)*HLOOKUP(FD$2,$H$5:$FY$1802,MATCH($A592,$A$5:$A$1802,0),0),$H$2)</f>
        <v>0</v>
      </c>
      <c r="FE592" s="166">
        <f>IFERROR(HLOOKUP(FE$1,$H$5:$FY$1802,MATCH($A592,$A$5:$A$1802,0),0)*HLOOKUP(FE$2,$H$5:$FY$1802,MATCH($A592,$A$5:$A$1802,0),0),$H$2)</f>
        <v>0</v>
      </c>
      <c r="FF592" s="166">
        <f>IFERROR(HLOOKUP(FF$1,$H$5:$FY$1802,MATCH($A592,$A$5:$A$1802,0),0)*HLOOKUP(FF$2,$H$5:$FY$1802,MATCH($A592,$A$5:$A$1802,0),0),$H$2)</f>
        <v>0</v>
      </c>
      <c r="FG592" s="166">
        <f>IFERROR(HLOOKUP(FG$1,$H$5:$FY$1802,MATCH($A592,$A$5:$A$1802,0),0)*HLOOKUP(FG$2,$H$5:$FY$1802,MATCH($A592,$A$5:$A$1802,0),0),$H$2)</f>
        <v>0</v>
      </c>
      <c r="FH592" s="152"/>
      <c r="FI592" s="405">
        <f t="shared" si="1125"/>
        <v>1.9224035017906884</v>
      </c>
      <c r="FJ592" s="405">
        <f t="shared" si="1125"/>
        <v>1.544767210505372</v>
      </c>
      <c r="FK592" s="405">
        <f t="shared" si="1126"/>
        <v>1.8811881188118811</v>
      </c>
      <c r="FL592" s="405">
        <f t="shared" si="1127"/>
        <v>1.5259900990099009</v>
      </c>
      <c r="FM592" s="405">
        <f t="shared" si="1128"/>
        <v>1.2610406216189634</v>
      </c>
      <c r="FN592" s="405">
        <f t="shared" si="1129"/>
        <v>1.0693419887872528</v>
      </c>
      <c r="FO592" s="405">
        <f t="shared" si="1130"/>
        <v>1.5199446331949162</v>
      </c>
      <c r="FP592" s="405">
        <f t="shared" si="1131"/>
        <v>1.0609034855920474</v>
      </c>
      <c r="FQ592" s="405">
        <f t="shared" si="1132"/>
        <v>1.7086956521739129</v>
      </c>
      <c r="FR592" s="405">
        <f t="shared" si="1133"/>
        <v>1.0891304347826087</v>
      </c>
      <c r="FS592" s="65"/>
    </row>
    <row r="593" spans="1:175" ht="10.35" customHeight="1" x14ac:dyDescent="0.2">
      <c r="A593" s="74" t="str">
        <f t="shared" si="1120"/>
        <v>2019-20MARCHRX7</v>
      </c>
      <c r="B593" s="163" t="str">
        <f t="shared" si="1134"/>
        <v>2019-20</v>
      </c>
      <c r="C593" s="26" t="s">
        <v>838</v>
      </c>
      <c r="D593" s="163" t="str">
        <f>INDEX($FV$16:$FW$26,MATCH($F593,$FV$16:$FV$26,0),2)</f>
        <v>Y62</v>
      </c>
      <c r="E593" s="163" t="str">
        <f>VLOOKUP($D593,$FW$8:$FX$14,2,0)</f>
        <v>North West</v>
      </c>
      <c r="F593" s="271" t="s">
        <v>859</v>
      </c>
      <c r="G593" s="271" t="s">
        <v>876</v>
      </c>
      <c r="H593" s="272">
        <v>142039</v>
      </c>
      <c r="I593" s="272">
        <v>123743</v>
      </c>
      <c r="J593" s="272">
        <v>1504031</v>
      </c>
      <c r="K593" s="272">
        <v>12</v>
      </c>
      <c r="L593" s="272">
        <v>1</v>
      </c>
      <c r="M593" s="272">
        <v>45</v>
      </c>
      <c r="N593" s="272">
        <v>74</v>
      </c>
      <c r="O593" s="272">
        <v>133</v>
      </c>
      <c r="P593" s="272">
        <v>0</v>
      </c>
      <c r="Q593" s="272">
        <v>162</v>
      </c>
      <c r="R593" s="272">
        <v>12444</v>
      </c>
      <c r="S593" s="272">
        <v>609</v>
      </c>
      <c r="T593" s="272">
        <v>96525</v>
      </c>
      <c r="U593" s="272">
        <v>9855</v>
      </c>
      <c r="V593" s="272">
        <v>6412</v>
      </c>
      <c r="W593" s="272">
        <v>51929</v>
      </c>
      <c r="X593" s="272">
        <v>13151</v>
      </c>
      <c r="Y593" s="272">
        <v>4095</v>
      </c>
      <c r="Z593" s="272">
        <v>4629615</v>
      </c>
      <c r="AA593" s="272">
        <v>470</v>
      </c>
      <c r="AB593" s="272">
        <v>794</v>
      </c>
      <c r="AC593" s="272">
        <v>4128600</v>
      </c>
      <c r="AD593" s="272">
        <v>644</v>
      </c>
      <c r="AE593" s="272">
        <v>1096</v>
      </c>
      <c r="AF593" s="272">
        <v>117215289</v>
      </c>
      <c r="AG593" s="272">
        <v>2257</v>
      </c>
      <c r="AH593" s="272">
        <v>5130</v>
      </c>
      <c r="AI593" s="272">
        <v>118959971</v>
      </c>
      <c r="AJ593" s="272">
        <v>9046</v>
      </c>
      <c r="AK593" s="272">
        <v>21500</v>
      </c>
      <c r="AL593" s="272">
        <v>27908480</v>
      </c>
      <c r="AM593" s="272">
        <v>6815</v>
      </c>
      <c r="AN593" s="272">
        <v>16209</v>
      </c>
      <c r="AO593" s="272">
        <v>10602</v>
      </c>
      <c r="AP593" s="272">
        <v>845</v>
      </c>
      <c r="AQ593" s="272">
        <v>6631</v>
      </c>
      <c r="AR593" s="272">
        <v>731</v>
      </c>
      <c r="AS593" s="272">
        <v>678</v>
      </c>
      <c r="AT593" s="272">
        <v>2448</v>
      </c>
      <c r="AU593" s="272">
        <v>469</v>
      </c>
      <c r="AV593" s="272">
        <v>49507</v>
      </c>
      <c r="AW593" s="272">
        <v>4495</v>
      </c>
      <c r="AX593" s="272">
        <v>31921</v>
      </c>
      <c r="AY593" s="272">
        <v>85923</v>
      </c>
      <c r="AZ593" s="272">
        <v>20105</v>
      </c>
      <c r="BA593" s="272">
        <v>16549</v>
      </c>
      <c r="BB593" s="272">
        <v>12948</v>
      </c>
      <c r="BC593" s="272">
        <v>10863</v>
      </c>
      <c r="BD593" s="272">
        <v>68348</v>
      </c>
      <c r="BE593" s="272">
        <v>54908</v>
      </c>
      <c r="BF593" s="272">
        <v>18813</v>
      </c>
      <c r="BG593" s="272">
        <v>13920</v>
      </c>
      <c r="BH593" s="272">
        <v>5283</v>
      </c>
      <c r="BI593" s="272">
        <v>4387</v>
      </c>
      <c r="BJ593" s="272">
        <v>110</v>
      </c>
      <c r="BK593" s="272">
        <v>60257</v>
      </c>
      <c r="BL593" s="272">
        <v>548</v>
      </c>
      <c r="BM593" s="272">
        <v>924</v>
      </c>
      <c r="BN593" s="272">
        <v>44</v>
      </c>
      <c r="BO593" s="272">
        <v>21601</v>
      </c>
      <c r="BP593" s="272">
        <v>491</v>
      </c>
      <c r="BQ593" s="272">
        <v>801</v>
      </c>
      <c r="BR593" s="272">
        <v>9701</v>
      </c>
      <c r="BS593" s="272">
        <v>4547757</v>
      </c>
      <c r="BT593" s="272">
        <v>469</v>
      </c>
      <c r="BU593" s="272">
        <v>791</v>
      </c>
      <c r="BV593" s="272">
        <v>3661</v>
      </c>
      <c r="BW593" s="272">
        <v>8558868</v>
      </c>
      <c r="BX593" s="272">
        <v>2338</v>
      </c>
      <c r="BY593" s="272">
        <v>5087</v>
      </c>
      <c r="BZ593" s="272">
        <v>1530</v>
      </c>
      <c r="CA593" s="272">
        <v>3492226</v>
      </c>
      <c r="CB593" s="272">
        <v>2283</v>
      </c>
      <c r="CC593" s="272">
        <v>5038</v>
      </c>
      <c r="CD593" s="272">
        <v>46738</v>
      </c>
      <c r="CE593" s="272">
        <v>105164195</v>
      </c>
      <c r="CF593" s="272">
        <v>2250</v>
      </c>
      <c r="CG593" s="272">
        <v>5138</v>
      </c>
      <c r="CH593" s="272">
        <v>2891</v>
      </c>
      <c r="CI593" s="272">
        <v>29865153</v>
      </c>
      <c r="CJ593" s="272">
        <v>10330</v>
      </c>
      <c r="CK593" s="272">
        <v>27297</v>
      </c>
      <c r="CL593" s="272">
        <v>1309</v>
      </c>
      <c r="CM593" s="272">
        <v>11349045</v>
      </c>
      <c r="CN593" s="272">
        <v>8670</v>
      </c>
      <c r="CO593" s="272">
        <v>20521</v>
      </c>
      <c r="CP593" s="272">
        <v>1382</v>
      </c>
      <c r="CQ593" s="272">
        <v>17424594</v>
      </c>
      <c r="CR593" s="272">
        <v>12608</v>
      </c>
      <c r="CS593" s="272">
        <v>28221</v>
      </c>
      <c r="CT593" s="272">
        <v>702</v>
      </c>
      <c r="CU593" s="272">
        <v>10320934</v>
      </c>
      <c r="CV593" s="272">
        <v>14702</v>
      </c>
      <c r="CW593" s="272">
        <v>36320</v>
      </c>
      <c r="CX593" s="272">
        <v>197</v>
      </c>
      <c r="CY593" s="272">
        <v>66549</v>
      </c>
      <c r="CZ593" s="272">
        <v>338</v>
      </c>
      <c r="DA593" s="272">
        <v>595</v>
      </c>
      <c r="DB593" s="272">
        <v>4839</v>
      </c>
      <c r="DC593" s="272">
        <v>187551</v>
      </c>
      <c r="DD593" s="272">
        <v>39</v>
      </c>
      <c r="DE593" s="272">
        <v>80</v>
      </c>
      <c r="DF593" s="272">
        <v>72</v>
      </c>
      <c r="DG593" s="272">
        <v>95469</v>
      </c>
      <c r="DH593" s="272">
        <v>1326</v>
      </c>
      <c r="DI593" s="272">
        <v>2643</v>
      </c>
      <c r="DJ593" s="272">
        <v>62</v>
      </c>
      <c r="DK593" s="272">
        <v>0</v>
      </c>
      <c r="DL593" s="250"/>
      <c r="DM593" s="250"/>
      <c r="DN593" s="250"/>
      <c r="DO593" s="250"/>
      <c r="DP593" s="250"/>
      <c r="DQ593" s="250"/>
      <c r="DR593" s="250"/>
      <c r="DS593" s="250"/>
      <c r="DT593" s="250"/>
      <c r="DU593" s="250"/>
      <c r="DV593" s="250"/>
      <c r="DW593" s="250"/>
      <c r="DX593" s="250"/>
      <c r="DY593" s="250"/>
      <c r="DZ593" s="250"/>
      <c r="EA593" s="250"/>
      <c r="EB593" s="155"/>
      <c r="EC593" s="75">
        <f t="shared" si="1121"/>
        <v>3</v>
      </c>
      <c r="ED593" s="74">
        <f t="shared" si="1122"/>
        <v>2020</v>
      </c>
      <c r="EE593" s="165">
        <f t="shared" si="1123"/>
        <v>43891</v>
      </c>
      <c r="EF593" s="157">
        <f t="shared" si="1135"/>
        <v>31</v>
      </c>
      <c r="EG593" s="156"/>
      <c r="EH593" s="166">
        <f>IFERROR(HLOOKUP(EH$1,$H$5:$FY$1802,MATCH($A593,$A$5:$A$1802,0),0)*HLOOKUP(EH$2,$H$5:$FY$1802,MATCH($A593,$A$5:$A$1802,0),0),$H$2)</f>
        <v>123743</v>
      </c>
      <c r="EI593" s="166">
        <f>IFERROR(HLOOKUP(EI$1,$H$5:$FY$1802,MATCH($A593,$A$5:$A$1802,0),0)*HLOOKUP(EI$2,$H$5:$FY$1802,MATCH($A593,$A$5:$A$1802,0),0),$H$2)</f>
        <v>5568435</v>
      </c>
      <c r="EJ593" s="166">
        <f>IFERROR(HLOOKUP(EJ$1,$H$5:$FY$1802,MATCH($A593,$A$5:$A$1802,0),0)*HLOOKUP(EJ$2,$H$5:$FY$1802,MATCH($A593,$A$5:$A$1802,0),0),$H$2)</f>
        <v>9156982</v>
      </c>
      <c r="EK593" s="166">
        <f>IFERROR(HLOOKUP(EK$1,$H$5:$FY$1802,MATCH($A593,$A$5:$A$1802,0),0)*HLOOKUP(EK$2,$H$5:$FY$1802,MATCH($A593,$A$5:$A$1802,0),0),$H$2)</f>
        <v>16457819</v>
      </c>
      <c r="EL593" s="166">
        <f>IFERROR(HLOOKUP(EL$1,$H$5:$FY$1802,MATCH($A593,$A$5:$A$1802,0),0)*HLOOKUP(EL$2,$H$5:$FY$1802,MATCH($A593,$A$5:$A$1802,0),0),$H$2)</f>
        <v>7824870</v>
      </c>
      <c r="EM593" s="166">
        <f>IFERROR(HLOOKUP(EM$1,$H$5:$FY$1802,MATCH($A593,$A$5:$A$1802,0),0)*HLOOKUP(EM$2,$H$5:$FY$1802,MATCH($A593,$A$5:$A$1802,0),0),$H$2)</f>
        <v>7027552</v>
      </c>
      <c r="EN593" s="166">
        <f>IFERROR(HLOOKUP(EN$1,$H$5:$FY$1802,MATCH($A593,$A$5:$A$1802,0),0)*HLOOKUP(EN$2,$H$5:$FY$1802,MATCH($A593,$A$5:$A$1802,0),0),$H$2)</f>
        <v>266395770</v>
      </c>
      <c r="EO593" s="166">
        <f>IFERROR(HLOOKUP(EO$1,$H$5:$FY$1802,MATCH($A593,$A$5:$A$1802,0),0)*HLOOKUP(EO$2,$H$5:$FY$1802,MATCH($A593,$A$5:$A$1802,0),0),$H$2)</f>
        <v>282746500</v>
      </c>
      <c r="EP593" s="166">
        <f>IFERROR(HLOOKUP(EP$1,$H$5:$FY$1802,MATCH($A593,$A$5:$A$1802,0),0)*HLOOKUP(EP$2,$H$5:$FY$1802,MATCH($A593,$A$5:$A$1802,0),0),$H$2)</f>
        <v>66375855</v>
      </c>
      <c r="EQ593" s="166">
        <f>IFERROR(HLOOKUP(EQ$1,$H$5:$FY$1802,MATCH($A593,$A$5:$A$1802,0),0)*HLOOKUP(EQ$2,$H$5:$FY$1802,MATCH($A593,$A$5:$A$1802,0),0),$H$2)</f>
        <v>101640</v>
      </c>
      <c r="ER593" s="166">
        <f>IFERROR(HLOOKUP(ER$1,$H$5:$FY$1802,MATCH($A593,$A$5:$A$1802,0),0)*HLOOKUP(ER$2,$H$5:$FY$1802,MATCH($A593,$A$5:$A$1802,0),0),$H$2)</f>
        <v>35244</v>
      </c>
      <c r="ES593" s="166">
        <f>IFERROR(HLOOKUP(ES$1,$H$5:$FY$1802,MATCH($A593,$A$5:$A$1802,0),0)*HLOOKUP(ES$2,$H$5:$FY$1802,MATCH($A593,$A$5:$A$1802,0),0),$H$2)</f>
        <v>7673491</v>
      </c>
      <c r="ET593" s="166">
        <f>IFERROR(HLOOKUP(ET$1,$H$5:$FY$1802,MATCH($A593,$A$5:$A$1802,0),0)*HLOOKUP(ET$2,$H$5:$FY$1802,MATCH($A593,$A$5:$A$1802,0),0),$H$2)</f>
        <v>18623507</v>
      </c>
      <c r="EU593" s="166">
        <f>IFERROR(HLOOKUP(EU$1,$H$5:$FY$1802,MATCH($A593,$A$5:$A$1802,0),0)*HLOOKUP(EU$2,$H$5:$FY$1802,MATCH($A593,$A$5:$A$1802,0),0),$H$2)</f>
        <v>7708140</v>
      </c>
      <c r="EV593" s="166">
        <f>IFERROR(HLOOKUP(EV$1,$H$5:$FY$1802,MATCH($A593,$A$5:$A$1802,0),0)*HLOOKUP(EV$2,$H$5:$FY$1802,MATCH($A593,$A$5:$A$1802,0),0),$H$2)</f>
        <v>240139844</v>
      </c>
      <c r="EW593" s="166">
        <f>IFERROR(HLOOKUP(EW$1,$H$5:$FY$1802,MATCH($A593,$A$5:$A$1802,0),0)*HLOOKUP(EW$2,$H$5:$FY$1802,MATCH($A593,$A$5:$A$1802,0),0),$H$2)</f>
        <v>78915627</v>
      </c>
      <c r="EX593" s="166">
        <f>IFERROR(HLOOKUP(EX$1,$H$5:$FY$1802,MATCH($A593,$A$5:$A$1802,0),0)*HLOOKUP(EX$2,$H$5:$FY$1802,MATCH($A593,$A$5:$A$1802,0),0),$H$2)</f>
        <v>26861989</v>
      </c>
      <c r="EY593" s="166">
        <f>IFERROR(HLOOKUP(EY$1,$H$5:$FY$1802,MATCH($A593,$A$5:$A$1802,0),0)*HLOOKUP(EY$2,$H$5:$FY$1802,MATCH($A593,$A$5:$A$1802,0),0),$H$2)</f>
        <v>39001422</v>
      </c>
      <c r="EZ593" s="166">
        <f>IFERROR(HLOOKUP(EZ$1,$H$5:$FY$1802,MATCH($A593,$A$5:$A$1802,0),0)*HLOOKUP(EZ$2,$H$5:$FY$1802,MATCH($A593,$A$5:$A$1802,0),0),$H$2)</f>
        <v>25496640</v>
      </c>
      <c r="FA593" s="166">
        <f>IFERROR(HLOOKUP(FA$1,$H$5:$FY$1802,MATCH($A593,$A$5:$A$1802,0),0)*HLOOKUP(FA$2,$H$5:$FY$1802,MATCH($A593,$A$5:$A$1802,0),0),$H$2)</f>
        <v>190296</v>
      </c>
      <c r="FB593" s="166">
        <f>IFERROR(HLOOKUP(FB$1,$H$5:$FY$1802,MATCH($A593,$A$5:$A$1802,0),0)*HLOOKUP(FB$2,$H$5:$FY$1802,MATCH($A593,$A$5:$A$1802,0),0),$H$2)</f>
        <v>117215</v>
      </c>
      <c r="FC593" s="166">
        <f>IFERROR(HLOOKUP(FC$1,$H$5:$FY$1802,MATCH($A593,$A$5:$A$1802,0),0)*HLOOKUP(FC$2,$H$5:$FY$1802,MATCH($A593,$A$5:$A$1802,0),0),$H$2)</f>
        <v>387120</v>
      </c>
      <c r="FD593" s="166">
        <f>IFERROR(HLOOKUP(FD$1,$H$5:$FY$1802,MATCH($A593,$A$5:$A$1802,0),0)*HLOOKUP(FD$2,$H$5:$FY$1802,MATCH($A593,$A$5:$A$1802,0),0),$H$2)</f>
        <v>0</v>
      </c>
      <c r="FE593" s="166">
        <f>IFERROR(HLOOKUP(FE$1,$H$5:$FY$1802,MATCH($A593,$A$5:$A$1802,0),0)*HLOOKUP(FE$2,$H$5:$FY$1802,MATCH($A593,$A$5:$A$1802,0),0),$H$2)</f>
        <v>0</v>
      </c>
      <c r="FF593" s="166">
        <f>IFERROR(HLOOKUP(FF$1,$H$5:$FY$1802,MATCH($A593,$A$5:$A$1802,0),0)*HLOOKUP(FF$2,$H$5:$FY$1802,MATCH($A593,$A$5:$A$1802,0),0),$H$2)</f>
        <v>0</v>
      </c>
      <c r="FG593" s="166">
        <f>IFERROR(HLOOKUP(FG$1,$H$5:$FY$1802,MATCH($A593,$A$5:$A$1802,0),0)*HLOOKUP(FG$2,$H$5:$FY$1802,MATCH($A593,$A$5:$A$1802,0),0),$H$2)</f>
        <v>0</v>
      </c>
      <c r="FH593" s="152"/>
      <c r="FI593" s="405">
        <f t="shared" si="1125"/>
        <v>2.0400811770674783</v>
      </c>
      <c r="FJ593" s="405">
        <f t="shared" si="1125"/>
        <v>1.6792491121258244</v>
      </c>
      <c r="FK593" s="405">
        <f t="shared" si="1126"/>
        <v>2.0193387398627571</v>
      </c>
      <c r="FL593" s="405">
        <f t="shared" si="1127"/>
        <v>1.6941671865252652</v>
      </c>
      <c r="FM593" s="405">
        <f t="shared" si="1128"/>
        <v>1.3161817096420112</v>
      </c>
      <c r="FN593" s="405">
        <f t="shared" si="1129"/>
        <v>1.0573667892699647</v>
      </c>
      <c r="FO593" s="405">
        <f t="shared" si="1130"/>
        <v>1.4305376017032925</v>
      </c>
      <c r="FP593" s="405">
        <f t="shared" si="1131"/>
        <v>1.0584746407117329</v>
      </c>
      <c r="FQ593" s="405">
        <f t="shared" si="1132"/>
        <v>1.2901098901098902</v>
      </c>
      <c r="FR593" s="405">
        <f t="shared" si="1133"/>
        <v>1.0713064713064713</v>
      </c>
      <c r="FS593" s="65"/>
    </row>
    <row r="594" spans="1:175" ht="10.35" customHeight="1" x14ac:dyDescent="0.2">
      <c r="A594" s="180" t="str">
        <f t="shared" si="1120"/>
        <v>2019-20MARCHRYE</v>
      </c>
      <c r="B594" s="182" t="str">
        <f t="shared" si="1134"/>
        <v>2019-20</v>
      </c>
      <c r="C594" s="26" t="s">
        <v>838</v>
      </c>
      <c r="D594" s="182" t="str">
        <f>INDEX($FV$16:$FW$26,MATCH($F594,$FV$16:$FV$26,0),2)</f>
        <v>Y59</v>
      </c>
      <c r="E594" s="182" t="str">
        <f>VLOOKUP($D594,$FW$8:$FX$14,2,0)</f>
        <v>South East</v>
      </c>
      <c r="F594" s="273" t="s">
        <v>861</v>
      </c>
      <c r="G594" s="273" t="s">
        <v>877</v>
      </c>
      <c r="H594" s="274">
        <v>80237</v>
      </c>
      <c r="I594" s="274">
        <v>55618</v>
      </c>
      <c r="J594" s="274">
        <v>930551</v>
      </c>
      <c r="K594" s="274">
        <v>17</v>
      </c>
      <c r="L594" s="274">
        <v>4</v>
      </c>
      <c r="M594" s="274">
        <v>57</v>
      </c>
      <c r="N594" s="274">
        <v>95</v>
      </c>
      <c r="O594" s="274">
        <v>173</v>
      </c>
      <c r="P594" s="274">
        <v>0</v>
      </c>
      <c r="Q594" s="274">
        <v>197</v>
      </c>
      <c r="R594" s="274">
        <v>4</v>
      </c>
      <c r="S594" s="274">
        <v>339</v>
      </c>
      <c r="T594" s="274">
        <v>52342</v>
      </c>
      <c r="U594" s="274">
        <v>2856</v>
      </c>
      <c r="V594" s="274">
        <v>1672</v>
      </c>
      <c r="W594" s="274">
        <v>24557</v>
      </c>
      <c r="X594" s="274">
        <v>16256</v>
      </c>
      <c r="Y594" s="274">
        <v>761</v>
      </c>
      <c r="Z594" s="274">
        <v>1306948</v>
      </c>
      <c r="AA594" s="274">
        <v>458</v>
      </c>
      <c r="AB594" s="274">
        <v>847</v>
      </c>
      <c r="AC594" s="274">
        <v>949824</v>
      </c>
      <c r="AD594" s="274">
        <v>568</v>
      </c>
      <c r="AE594" s="274">
        <v>1042</v>
      </c>
      <c r="AF594" s="274">
        <v>28437429</v>
      </c>
      <c r="AG594" s="274">
        <v>1158</v>
      </c>
      <c r="AH594" s="274">
        <v>2425</v>
      </c>
      <c r="AI594" s="274">
        <v>63080651</v>
      </c>
      <c r="AJ594" s="274">
        <v>3880</v>
      </c>
      <c r="AK594" s="274">
        <v>9478</v>
      </c>
      <c r="AL594" s="274">
        <v>4032491</v>
      </c>
      <c r="AM594" s="274">
        <v>5299</v>
      </c>
      <c r="AN594" s="274">
        <v>11767</v>
      </c>
      <c r="AO594" s="274">
        <v>5408</v>
      </c>
      <c r="AP594" s="274">
        <v>69</v>
      </c>
      <c r="AQ594" s="274">
        <v>200</v>
      </c>
      <c r="AR594" s="274">
        <v>269</v>
      </c>
      <c r="AS594" s="274">
        <v>697</v>
      </c>
      <c r="AT594" s="274">
        <v>4442</v>
      </c>
      <c r="AU594" s="274">
        <v>893</v>
      </c>
      <c r="AV594" s="274">
        <v>23454</v>
      </c>
      <c r="AW594" s="274">
        <v>2884</v>
      </c>
      <c r="AX594" s="274">
        <v>20596</v>
      </c>
      <c r="AY594" s="274">
        <v>46934</v>
      </c>
      <c r="AZ594" s="274">
        <v>5527</v>
      </c>
      <c r="BA594" s="274">
        <v>4154</v>
      </c>
      <c r="BB594" s="274">
        <v>3215</v>
      </c>
      <c r="BC594" s="274">
        <v>2423</v>
      </c>
      <c r="BD594" s="274">
        <v>32692</v>
      </c>
      <c r="BE594" s="274">
        <v>26366</v>
      </c>
      <c r="BF594" s="274">
        <v>23606</v>
      </c>
      <c r="BG594" s="274">
        <v>17932</v>
      </c>
      <c r="BH594" s="274">
        <v>1134</v>
      </c>
      <c r="BI594" s="274">
        <v>866</v>
      </c>
      <c r="BJ594" s="274">
        <v>34</v>
      </c>
      <c r="BK594" s="274">
        <v>16988</v>
      </c>
      <c r="BL594" s="274">
        <v>500</v>
      </c>
      <c r="BM594" s="274">
        <v>801</v>
      </c>
      <c r="BN594" s="274">
        <v>39</v>
      </c>
      <c r="BO594" s="274">
        <v>17881</v>
      </c>
      <c r="BP594" s="274">
        <v>458</v>
      </c>
      <c r="BQ594" s="274">
        <v>891</v>
      </c>
      <c r="BR594" s="274">
        <v>2783</v>
      </c>
      <c r="BS594" s="274">
        <v>1272079</v>
      </c>
      <c r="BT594" s="274">
        <v>457</v>
      </c>
      <c r="BU594" s="274">
        <v>846</v>
      </c>
      <c r="BV594" s="274">
        <v>2034</v>
      </c>
      <c r="BW594" s="274">
        <v>2160280</v>
      </c>
      <c r="BX594" s="274">
        <v>1062</v>
      </c>
      <c r="BY594" s="274">
        <v>2124</v>
      </c>
      <c r="BZ594" s="274">
        <v>377</v>
      </c>
      <c r="CA594" s="274">
        <v>359497</v>
      </c>
      <c r="CB594" s="274">
        <v>954</v>
      </c>
      <c r="CC594" s="274">
        <v>2096</v>
      </c>
      <c r="CD594" s="274">
        <v>22146</v>
      </c>
      <c r="CE594" s="274">
        <v>25917652</v>
      </c>
      <c r="CF594" s="274">
        <v>1170</v>
      </c>
      <c r="CG594" s="274">
        <v>2465</v>
      </c>
      <c r="CH594" s="274">
        <v>2072</v>
      </c>
      <c r="CI594" s="274">
        <v>7941729</v>
      </c>
      <c r="CJ594" s="274">
        <v>3833</v>
      </c>
      <c r="CK594" s="274">
        <v>7939</v>
      </c>
      <c r="CL594" s="274">
        <v>621</v>
      </c>
      <c r="CM594" s="274">
        <v>2165350</v>
      </c>
      <c r="CN594" s="274">
        <v>3487</v>
      </c>
      <c r="CO594" s="274">
        <v>7856</v>
      </c>
      <c r="CP594" s="274">
        <v>241</v>
      </c>
      <c r="CQ594" s="274">
        <v>2050929</v>
      </c>
      <c r="CR594" s="274">
        <v>8510</v>
      </c>
      <c r="CS594" s="274">
        <v>17591</v>
      </c>
      <c r="CT594" s="274">
        <v>42</v>
      </c>
      <c r="CU594" s="274">
        <v>280815</v>
      </c>
      <c r="CV594" s="274">
        <v>6686</v>
      </c>
      <c r="CW594" s="274">
        <v>16510</v>
      </c>
      <c r="CX594" s="274">
        <v>220</v>
      </c>
      <c r="CY594" s="274">
        <v>73183</v>
      </c>
      <c r="CZ594" s="274">
        <v>333</v>
      </c>
      <c r="DA594" s="274">
        <v>537</v>
      </c>
      <c r="DB594" s="274">
        <v>2151</v>
      </c>
      <c r="DC594" s="274">
        <v>94284</v>
      </c>
      <c r="DD594" s="274">
        <v>44</v>
      </c>
      <c r="DE594" s="274">
        <v>98</v>
      </c>
      <c r="DF594" s="274">
        <v>88</v>
      </c>
      <c r="DG594" s="274">
        <v>185877</v>
      </c>
      <c r="DH594" s="274">
        <v>2112</v>
      </c>
      <c r="DI594" s="274">
        <v>3592</v>
      </c>
      <c r="DJ594" s="274">
        <v>83</v>
      </c>
      <c r="DK594" s="274">
        <v>4</v>
      </c>
      <c r="DL594" s="251"/>
      <c r="DM594" s="251"/>
      <c r="DN594" s="251"/>
      <c r="DO594" s="251"/>
      <c r="DP594" s="251"/>
      <c r="DQ594" s="251"/>
      <c r="DR594" s="251"/>
      <c r="DS594" s="251"/>
      <c r="DT594" s="251"/>
      <c r="DU594" s="251"/>
      <c r="DV594" s="251"/>
      <c r="DW594" s="251"/>
      <c r="DX594" s="251"/>
      <c r="DY594" s="251"/>
      <c r="DZ594" s="251"/>
      <c r="EA594" s="251"/>
      <c r="EB594" s="183"/>
      <c r="EC594" s="184">
        <f t="shared" si="1121"/>
        <v>3</v>
      </c>
      <c r="ED594" s="180">
        <f t="shared" si="1122"/>
        <v>2020</v>
      </c>
      <c r="EE594" s="185">
        <f t="shared" si="1123"/>
        <v>43891</v>
      </c>
      <c r="EF594" s="186">
        <f t="shared" si="1135"/>
        <v>31</v>
      </c>
      <c r="EG594" s="187"/>
      <c r="EH594" s="188">
        <f>IFERROR(HLOOKUP(EH$1,$H$5:$FY$1802,MATCH($A594,$A$5:$A$1802,0),0)*HLOOKUP(EH$2,$H$5:$FY$1802,MATCH($A594,$A$5:$A$1802,0),0),$H$2)</f>
        <v>222472</v>
      </c>
      <c r="EI594" s="188">
        <f>IFERROR(HLOOKUP(EI$1,$H$5:$FY$1802,MATCH($A594,$A$5:$A$1802,0),0)*HLOOKUP(EI$2,$H$5:$FY$1802,MATCH($A594,$A$5:$A$1802,0),0),$H$2)</f>
        <v>3170226</v>
      </c>
      <c r="EJ594" s="188">
        <f>IFERROR(HLOOKUP(EJ$1,$H$5:$FY$1802,MATCH($A594,$A$5:$A$1802,0),0)*HLOOKUP(EJ$2,$H$5:$FY$1802,MATCH($A594,$A$5:$A$1802,0),0),$H$2)</f>
        <v>5283710</v>
      </c>
      <c r="EK594" s="188">
        <f>IFERROR(HLOOKUP(EK$1,$H$5:$FY$1802,MATCH($A594,$A$5:$A$1802,0),0)*HLOOKUP(EK$2,$H$5:$FY$1802,MATCH($A594,$A$5:$A$1802,0),0),$H$2)</f>
        <v>9621914</v>
      </c>
      <c r="EL594" s="188">
        <f>IFERROR(HLOOKUP(EL$1,$H$5:$FY$1802,MATCH($A594,$A$5:$A$1802,0),0)*HLOOKUP(EL$2,$H$5:$FY$1802,MATCH($A594,$A$5:$A$1802,0),0),$H$2)</f>
        <v>2419032</v>
      </c>
      <c r="EM594" s="188">
        <f>IFERROR(HLOOKUP(EM$1,$H$5:$FY$1802,MATCH($A594,$A$5:$A$1802,0),0)*HLOOKUP(EM$2,$H$5:$FY$1802,MATCH($A594,$A$5:$A$1802,0),0),$H$2)</f>
        <v>1742224</v>
      </c>
      <c r="EN594" s="188">
        <f>IFERROR(HLOOKUP(EN$1,$H$5:$FY$1802,MATCH($A594,$A$5:$A$1802,0),0)*HLOOKUP(EN$2,$H$5:$FY$1802,MATCH($A594,$A$5:$A$1802,0),0),$H$2)</f>
        <v>59550725</v>
      </c>
      <c r="EO594" s="188">
        <f>IFERROR(HLOOKUP(EO$1,$H$5:$FY$1802,MATCH($A594,$A$5:$A$1802,0),0)*HLOOKUP(EO$2,$H$5:$FY$1802,MATCH($A594,$A$5:$A$1802,0),0),$H$2)</f>
        <v>154074368</v>
      </c>
      <c r="EP594" s="188">
        <f>IFERROR(HLOOKUP(EP$1,$H$5:$FY$1802,MATCH($A594,$A$5:$A$1802,0),0)*HLOOKUP(EP$2,$H$5:$FY$1802,MATCH($A594,$A$5:$A$1802,0),0),$H$2)</f>
        <v>8954687</v>
      </c>
      <c r="EQ594" s="188">
        <f>IFERROR(HLOOKUP(EQ$1,$H$5:$FY$1802,MATCH($A594,$A$5:$A$1802,0),0)*HLOOKUP(EQ$2,$H$5:$FY$1802,MATCH($A594,$A$5:$A$1802,0),0),$H$2)</f>
        <v>27234</v>
      </c>
      <c r="ER594" s="188">
        <f>IFERROR(HLOOKUP(ER$1,$H$5:$FY$1802,MATCH($A594,$A$5:$A$1802,0),0)*HLOOKUP(ER$2,$H$5:$FY$1802,MATCH($A594,$A$5:$A$1802,0),0),$H$2)</f>
        <v>34749</v>
      </c>
      <c r="ES594" s="188">
        <f>IFERROR(HLOOKUP(ES$1,$H$5:$FY$1802,MATCH($A594,$A$5:$A$1802,0),0)*HLOOKUP(ES$2,$H$5:$FY$1802,MATCH($A594,$A$5:$A$1802,0),0),$H$2)</f>
        <v>2354418</v>
      </c>
      <c r="ET594" s="188">
        <f>IFERROR(HLOOKUP(ET$1,$H$5:$FY$1802,MATCH($A594,$A$5:$A$1802,0),0)*HLOOKUP(ET$2,$H$5:$FY$1802,MATCH($A594,$A$5:$A$1802,0),0),$H$2)</f>
        <v>4320216</v>
      </c>
      <c r="EU594" s="188">
        <f>IFERROR(HLOOKUP(EU$1,$H$5:$FY$1802,MATCH($A594,$A$5:$A$1802,0),0)*HLOOKUP(EU$2,$H$5:$FY$1802,MATCH($A594,$A$5:$A$1802,0),0),$H$2)</f>
        <v>790192</v>
      </c>
      <c r="EV594" s="188">
        <f>IFERROR(HLOOKUP(EV$1,$H$5:$FY$1802,MATCH($A594,$A$5:$A$1802,0),0)*HLOOKUP(EV$2,$H$5:$FY$1802,MATCH($A594,$A$5:$A$1802,0),0),$H$2)</f>
        <v>54589890</v>
      </c>
      <c r="EW594" s="188">
        <f>IFERROR(HLOOKUP(EW$1,$H$5:$FY$1802,MATCH($A594,$A$5:$A$1802,0),0)*HLOOKUP(EW$2,$H$5:$FY$1802,MATCH($A594,$A$5:$A$1802,0),0),$H$2)</f>
        <v>16449608</v>
      </c>
      <c r="EX594" s="188">
        <f>IFERROR(HLOOKUP(EX$1,$H$5:$FY$1802,MATCH($A594,$A$5:$A$1802,0),0)*HLOOKUP(EX$2,$H$5:$FY$1802,MATCH($A594,$A$5:$A$1802,0),0),$H$2)</f>
        <v>4878576</v>
      </c>
      <c r="EY594" s="188">
        <f>IFERROR(HLOOKUP(EY$1,$H$5:$FY$1802,MATCH($A594,$A$5:$A$1802,0),0)*HLOOKUP(EY$2,$H$5:$FY$1802,MATCH($A594,$A$5:$A$1802,0),0),$H$2)</f>
        <v>4239431</v>
      </c>
      <c r="EZ594" s="188">
        <f>IFERROR(HLOOKUP(EZ$1,$H$5:$FY$1802,MATCH($A594,$A$5:$A$1802,0),0)*HLOOKUP(EZ$2,$H$5:$FY$1802,MATCH($A594,$A$5:$A$1802,0),0),$H$2)</f>
        <v>693420</v>
      </c>
      <c r="FA594" s="188">
        <f>IFERROR(HLOOKUP(FA$1,$H$5:$FY$1802,MATCH($A594,$A$5:$A$1802,0),0)*HLOOKUP(FA$2,$H$5:$FY$1802,MATCH($A594,$A$5:$A$1802,0),0),$H$2)</f>
        <v>316096</v>
      </c>
      <c r="FB594" s="188">
        <f>IFERROR(HLOOKUP(FB$1,$H$5:$FY$1802,MATCH($A594,$A$5:$A$1802,0),0)*HLOOKUP(FB$2,$H$5:$FY$1802,MATCH($A594,$A$5:$A$1802,0),0),$H$2)</f>
        <v>118140</v>
      </c>
      <c r="FC594" s="188">
        <f>IFERROR(HLOOKUP(FC$1,$H$5:$FY$1802,MATCH($A594,$A$5:$A$1802,0),0)*HLOOKUP(FC$2,$H$5:$FY$1802,MATCH($A594,$A$5:$A$1802,0),0),$H$2)</f>
        <v>210798</v>
      </c>
      <c r="FD594" s="188">
        <f>IFERROR(HLOOKUP(FD$1,$H$5:$FY$1802,MATCH($A594,$A$5:$A$1802,0),0)*HLOOKUP(FD$2,$H$5:$FY$1802,MATCH($A594,$A$5:$A$1802,0),0),$H$2)</f>
        <v>0</v>
      </c>
      <c r="FE594" s="188">
        <f>IFERROR(HLOOKUP(FE$1,$H$5:$FY$1802,MATCH($A594,$A$5:$A$1802,0),0)*HLOOKUP(FE$2,$H$5:$FY$1802,MATCH($A594,$A$5:$A$1802,0),0),$H$2)</f>
        <v>0</v>
      </c>
      <c r="FF594" s="188">
        <f>IFERROR(HLOOKUP(FF$1,$H$5:$FY$1802,MATCH($A594,$A$5:$A$1802,0),0)*HLOOKUP(FF$2,$H$5:$FY$1802,MATCH($A594,$A$5:$A$1802,0),0),$H$2)</f>
        <v>0</v>
      </c>
      <c r="FG594" s="188">
        <f>IFERROR(HLOOKUP(FG$1,$H$5:$FY$1802,MATCH($A594,$A$5:$A$1802,0),0)*HLOOKUP(FG$2,$H$5:$FY$1802,MATCH($A594,$A$5:$A$1802,0),0),$H$2)</f>
        <v>0</v>
      </c>
      <c r="FH594" s="189"/>
      <c r="FI594" s="406">
        <f t="shared" si="1125"/>
        <v>1.9352240896358543</v>
      </c>
      <c r="FJ594" s="406">
        <f t="shared" si="1125"/>
        <v>1.4544817927170868</v>
      </c>
      <c r="FK594" s="406">
        <f t="shared" si="1126"/>
        <v>1.9228468899521531</v>
      </c>
      <c r="FL594" s="406">
        <f t="shared" si="1127"/>
        <v>1.4491626794258374</v>
      </c>
      <c r="FM594" s="406">
        <f t="shared" si="1128"/>
        <v>1.3312701062833407</v>
      </c>
      <c r="FN594" s="406">
        <f t="shared" si="1129"/>
        <v>1.0736653500020361</v>
      </c>
      <c r="FO594" s="406">
        <f t="shared" si="1130"/>
        <v>1.4521407480314961</v>
      </c>
      <c r="FP594" s="406">
        <f t="shared" si="1131"/>
        <v>1.1031003937007875</v>
      </c>
      <c r="FQ594" s="406">
        <f t="shared" si="1132"/>
        <v>1.4901445466491459</v>
      </c>
      <c r="FR594" s="406">
        <f t="shared" si="1133"/>
        <v>1.1379763469119579</v>
      </c>
      <c r="FS594" s="410"/>
    </row>
    <row r="595" spans="1:175" ht="10.35" customHeight="1" x14ac:dyDescent="0.2">
      <c r="A595" s="74" t="str">
        <f t="shared" si="1120"/>
        <v>2019-20MARCHRYD</v>
      </c>
      <c r="B595" s="163" t="str">
        <f t="shared" si="1134"/>
        <v>2019-20</v>
      </c>
      <c r="C595" s="26" t="s">
        <v>838</v>
      </c>
      <c r="D595" s="163" t="str">
        <f>INDEX($FV$16:$FW$26,MATCH($F595,$FV$16:$FV$26,0),2)</f>
        <v>Y59</v>
      </c>
      <c r="E595" s="163" t="str">
        <f>VLOOKUP($D595,$FW$8:$FX$14,2,0)</f>
        <v>South East</v>
      </c>
      <c r="F595" s="271" t="s">
        <v>863</v>
      </c>
      <c r="G595" s="271" t="s">
        <v>878</v>
      </c>
      <c r="H595" s="272">
        <v>92606</v>
      </c>
      <c r="I595" s="272">
        <v>77690</v>
      </c>
      <c r="J595" s="272">
        <v>553104</v>
      </c>
      <c r="K595" s="272">
        <v>7</v>
      </c>
      <c r="L595" s="272">
        <v>1</v>
      </c>
      <c r="M595" s="272">
        <v>12</v>
      </c>
      <c r="N595" s="272">
        <v>47</v>
      </c>
      <c r="O595" s="272">
        <v>122</v>
      </c>
      <c r="P595" s="272">
        <v>0</v>
      </c>
      <c r="Q595" s="272">
        <v>123</v>
      </c>
      <c r="R595" s="272">
        <v>57</v>
      </c>
      <c r="S595" s="272">
        <v>0</v>
      </c>
      <c r="T595" s="272">
        <v>64218</v>
      </c>
      <c r="U595" s="272">
        <v>3937</v>
      </c>
      <c r="V595" s="272">
        <v>2407</v>
      </c>
      <c r="W595" s="272">
        <v>32729</v>
      </c>
      <c r="X595" s="272">
        <v>19735</v>
      </c>
      <c r="Y595" s="272">
        <v>264</v>
      </c>
      <c r="Z595" s="272">
        <v>1859018</v>
      </c>
      <c r="AA595" s="272">
        <v>472</v>
      </c>
      <c r="AB595" s="272">
        <v>895</v>
      </c>
      <c r="AC595" s="272">
        <v>1358138</v>
      </c>
      <c r="AD595" s="272">
        <v>564</v>
      </c>
      <c r="AE595" s="272">
        <v>1051</v>
      </c>
      <c r="AF595" s="272">
        <v>42046938</v>
      </c>
      <c r="AG595" s="272">
        <v>1285</v>
      </c>
      <c r="AH595" s="272">
        <v>2461</v>
      </c>
      <c r="AI595" s="272">
        <v>124134535</v>
      </c>
      <c r="AJ595" s="272">
        <v>6290</v>
      </c>
      <c r="AK595" s="272">
        <v>14451</v>
      </c>
      <c r="AL595" s="272">
        <v>2077521</v>
      </c>
      <c r="AM595" s="272">
        <v>7869</v>
      </c>
      <c r="AN595" s="272">
        <v>17790</v>
      </c>
      <c r="AO595" s="272">
        <v>5422</v>
      </c>
      <c r="AP595" s="272">
        <v>215</v>
      </c>
      <c r="AQ595" s="272">
        <v>744</v>
      </c>
      <c r="AR595" s="272">
        <v>2007</v>
      </c>
      <c r="AS595" s="272">
        <v>582</v>
      </c>
      <c r="AT595" s="272">
        <v>3881</v>
      </c>
      <c r="AU595" s="272">
        <v>1736</v>
      </c>
      <c r="AV595" s="272">
        <v>34403</v>
      </c>
      <c r="AW595" s="272">
        <v>574</v>
      </c>
      <c r="AX595" s="272">
        <v>23819</v>
      </c>
      <c r="AY595" s="272">
        <v>58796</v>
      </c>
      <c r="AZ595" s="272">
        <v>8272</v>
      </c>
      <c r="BA595" s="272">
        <v>6021</v>
      </c>
      <c r="BB595" s="272">
        <v>4948</v>
      </c>
      <c r="BC595" s="272">
        <v>3667</v>
      </c>
      <c r="BD595" s="272">
        <v>44222</v>
      </c>
      <c r="BE595" s="272">
        <v>34493</v>
      </c>
      <c r="BF595" s="272">
        <v>34887</v>
      </c>
      <c r="BG595" s="272">
        <v>20564</v>
      </c>
      <c r="BH595" s="272">
        <v>413</v>
      </c>
      <c r="BI595" s="272">
        <v>266</v>
      </c>
      <c r="BJ595" s="272">
        <v>124</v>
      </c>
      <c r="BK595" s="272">
        <v>74407</v>
      </c>
      <c r="BL595" s="272">
        <v>600</v>
      </c>
      <c r="BM595" s="272">
        <v>972</v>
      </c>
      <c r="BN595" s="272">
        <v>75</v>
      </c>
      <c r="BO595" s="272">
        <v>43859</v>
      </c>
      <c r="BP595" s="272">
        <v>585</v>
      </c>
      <c r="BQ595" s="272">
        <v>1158</v>
      </c>
      <c r="BR595" s="272">
        <v>3738</v>
      </c>
      <c r="BS595" s="272">
        <v>1740752</v>
      </c>
      <c r="BT595" s="272">
        <v>466</v>
      </c>
      <c r="BU595" s="272">
        <v>884</v>
      </c>
      <c r="BV595" s="272">
        <v>2556</v>
      </c>
      <c r="BW595" s="272">
        <v>3119842</v>
      </c>
      <c r="BX595" s="272">
        <v>1221</v>
      </c>
      <c r="BY595" s="272">
        <v>2237</v>
      </c>
      <c r="BZ595" s="272">
        <v>802</v>
      </c>
      <c r="CA595" s="272">
        <v>949481</v>
      </c>
      <c r="CB595" s="272">
        <v>1184</v>
      </c>
      <c r="CC595" s="272">
        <v>2359</v>
      </c>
      <c r="CD595" s="272">
        <v>29371</v>
      </c>
      <c r="CE595" s="272">
        <v>37977615</v>
      </c>
      <c r="CF595" s="272">
        <v>1293</v>
      </c>
      <c r="CG595" s="272">
        <v>2478</v>
      </c>
      <c r="CH595" s="272">
        <v>1039</v>
      </c>
      <c r="CI595" s="272">
        <v>8623793</v>
      </c>
      <c r="CJ595" s="272">
        <v>8300</v>
      </c>
      <c r="CK595" s="272">
        <v>17969</v>
      </c>
      <c r="CL595" s="272">
        <v>396</v>
      </c>
      <c r="CM595" s="272">
        <v>3410412</v>
      </c>
      <c r="CN595" s="272">
        <v>8612</v>
      </c>
      <c r="CO595" s="272">
        <v>17697</v>
      </c>
      <c r="CP595" s="272">
        <v>871</v>
      </c>
      <c r="CQ595" s="272">
        <v>9852763</v>
      </c>
      <c r="CR595" s="272">
        <v>11312</v>
      </c>
      <c r="CS595" s="272">
        <v>26276</v>
      </c>
      <c r="CT595" s="272">
        <v>106</v>
      </c>
      <c r="CU595" s="272">
        <v>1331024</v>
      </c>
      <c r="CV595" s="272">
        <v>12557</v>
      </c>
      <c r="CW595" s="272">
        <v>32524</v>
      </c>
      <c r="CX595" s="272">
        <v>388</v>
      </c>
      <c r="CY595" s="272">
        <v>113740</v>
      </c>
      <c r="CZ595" s="272">
        <v>293</v>
      </c>
      <c r="DA595" s="272">
        <v>488</v>
      </c>
      <c r="DB595" s="272">
        <v>2787</v>
      </c>
      <c r="DC595" s="272">
        <v>139404</v>
      </c>
      <c r="DD595" s="272">
        <v>50</v>
      </c>
      <c r="DE595" s="272">
        <v>68</v>
      </c>
      <c r="DF595" s="272">
        <v>111</v>
      </c>
      <c r="DG595" s="272">
        <v>146588</v>
      </c>
      <c r="DH595" s="272">
        <v>1321</v>
      </c>
      <c r="DI595" s="272">
        <v>2783</v>
      </c>
      <c r="DJ595" s="272">
        <v>101</v>
      </c>
      <c r="DK595" s="272">
        <v>0</v>
      </c>
      <c r="DL595" s="250"/>
      <c r="DM595" s="250"/>
      <c r="DN595" s="250"/>
      <c r="DO595" s="250"/>
      <c r="DP595" s="250"/>
      <c r="DQ595" s="250"/>
      <c r="DR595" s="250"/>
      <c r="DS595" s="250"/>
      <c r="DT595" s="250"/>
      <c r="DU595" s="250"/>
      <c r="DV595" s="250"/>
      <c r="DW595" s="250"/>
      <c r="DX595" s="250"/>
      <c r="DY595" s="250"/>
      <c r="DZ595" s="250"/>
      <c r="EA595" s="250"/>
      <c r="EB595" s="95"/>
      <c r="EC595" s="75">
        <f t="shared" si="1121"/>
        <v>3</v>
      </c>
      <c r="ED595" s="74">
        <f t="shared" si="1122"/>
        <v>2020</v>
      </c>
      <c r="EE595" s="165">
        <f t="shared" si="1123"/>
        <v>43891</v>
      </c>
      <c r="EF595" s="157">
        <f t="shared" si="1135"/>
        <v>31</v>
      </c>
      <c r="EG595" s="156"/>
      <c r="EH595" s="166">
        <f>IFERROR(HLOOKUP(EH$1,$H$5:$FY$1802,MATCH($A595,$A$5:$A$1802,0),0)*HLOOKUP(EH$2,$H$5:$FY$1802,MATCH($A595,$A$5:$A$1802,0),0),$H$2)</f>
        <v>77690</v>
      </c>
      <c r="EI595" s="166">
        <f>IFERROR(HLOOKUP(EI$1,$H$5:$FY$1802,MATCH($A595,$A$5:$A$1802,0),0)*HLOOKUP(EI$2,$H$5:$FY$1802,MATCH($A595,$A$5:$A$1802,0),0),$H$2)</f>
        <v>932280</v>
      </c>
      <c r="EJ595" s="166">
        <f>IFERROR(HLOOKUP(EJ$1,$H$5:$FY$1802,MATCH($A595,$A$5:$A$1802,0),0)*HLOOKUP(EJ$2,$H$5:$FY$1802,MATCH($A595,$A$5:$A$1802,0),0),$H$2)</f>
        <v>3651430</v>
      </c>
      <c r="EK595" s="166">
        <f>IFERROR(HLOOKUP(EK$1,$H$5:$FY$1802,MATCH($A595,$A$5:$A$1802,0),0)*HLOOKUP(EK$2,$H$5:$FY$1802,MATCH($A595,$A$5:$A$1802,0),0),$H$2)</f>
        <v>9478180</v>
      </c>
      <c r="EL595" s="166">
        <f>IFERROR(HLOOKUP(EL$1,$H$5:$FY$1802,MATCH($A595,$A$5:$A$1802,0),0)*HLOOKUP(EL$2,$H$5:$FY$1802,MATCH($A595,$A$5:$A$1802,0),0),$H$2)</f>
        <v>3523615</v>
      </c>
      <c r="EM595" s="166">
        <f>IFERROR(HLOOKUP(EM$1,$H$5:$FY$1802,MATCH($A595,$A$5:$A$1802,0),0)*HLOOKUP(EM$2,$H$5:$FY$1802,MATCH($A595,$A$5:$A$1802,0),0),$H$2)</f>
        <v>2529757</v>
      </c>
      <c r="EN595" s="166">
        <f>IFERROR(HLOOKUP(EN$1,$H$5:$FY$1802,MATCH($A595,$A$5:$A$1802,0),0)*HLOOKUP(EN$2,$H$5:$FY$1802,MATCH($A595,$A$5:$A$1802,0),0),$H$2)</f>
        <v>80546069</v>
      </c>
      <c r="EO595" s="166">
        <f>IFERROR(HLOOKUP(EO$1,$H$5:$FY$1802,MATCH($A595,$A$5:$A$1802,0),0)*HLOOKUP(EO$2,$H$5:$FY$1802,MATCH($A595,$A$5:$A$1802,0),0),$H$2)</f>
        <v>285190485</v>
      </c>
      <c r="EP595" s="166">
        <f>IFERROR(HLOOKUP(EP$1,$H$5:$FY$1802,MATCH($A595,$A$5:$A$1802,0),0)*HLOOKUP(EP$2,$H$5:$FY$1802,MATCH($A595,$A$5:$A$1802,0),0),$H$2)</f>
        <v>4696560</v>
      </c>
      <c r="EQ595" s="166">
        <f>IFERROR(HLOOKUP(EQ$1,$H$5:$FY$1802,MATCH($A595,$A$5:$A$1802,0),0)*HLOOKUP(EQ$2,$H$5:$FY$1802,MATCH($A595,$A$5:$A$1802,0),0),$H$2)</f>
        <v>120528</v>
      </c>
      <c r="ER595" s="166">
        <f>IFERROR(HLOOKUP(ER$1,$H$5:$FY$1802,MATCH($A595,$A$5:$A$1802,0),0)*HLOOKUP(ER$2,$H$5:$FY$1802,MATCH($A595,$A$5:$A$1802,0),0),$H$2)</f>
        <v>86850</v>
      </c>
      <c r="ES595" s="166">
        <f>IFERROR(HLOOKUP(ES$1,$H$5:$FY$1802,MATCH($A595,$A$5:$A$1802,0),0)*HLOOKUP(ES$2,$H$5:$FY$1802,MATCH($A595,$A$5:$A$1802,0),0),$H$2)</f>
        <v>3304392</v>
      </c>
      <c r="ET595" s="166">
        <f>IFERROR(HLOOKUP(ET$1,$H$5:$FY$1802,MATCH($A595,$A$5:$A$1802,0),0)*HLOOKUP(ET$2,$H$5:$FY$1802,MATCH($A595,$A$5:$A$1802,0),0),$H$2)</f>
        <v>5717772</v>
      </c>
      <c r="EU595" s="166">
        <f>IFERROR(HLOOKUP(EU$1,$H$5:$FY$1802,MATCH($A595,$A$5:$A$1802,0),0)*HLOOKUP(EU$2,$H$5:$FY$1802,MATCH($A595,$A$5:$A$1802,0),0),$H$2)</f>
        <v>1891918</v>
      </c>
      <c r="EV595" s="166">
        <f>IFERROR(HLOOKUP(EV$1,$H$5:$FY$1802,MATCH($A595,$A$5:$A$1802,0),0)*HLOOKUP(EV$2,$H$5:$FY$1802,MATCH($A595,$A$5:$A$1802,0),0),$H$2)</f>
        <v>72781338</v>
      </c>
      <c r="EW595" s="166">
        <f>IFERROR(HLOOKUP(EW$1,$H$5:$FY$1802,MATCH($A595,$A$5:$A$1802,0),0)*HLOOKUP(EW$2,$H$5:$FY$1802,MATCH($A595,$A$5:$A$1802,0),0),$H$2)</f>
        <v>18669791</v>
      </c>
      <c r="EX595" s="166">
        <f>IFERROR(HLOOKUP(EX$1,$H$5:$FY$1802,MATCH($A595,$A$5:$A$1802,0),0)*HLOOKUP(EX$2,$H$5:$FY$1802,MATCH($A595,$A$5:$A$1802,0),0),$H$2)</f>
        <v>7008012</v>
      </c>
      <c r="EY595" s="166">
        <f>IFERROR(HLOOKUP(EY$1,$H$5:$FY$1802,MATCH($A595,$A$5:$A$1802,0),0)*HLOOKUP(EY$2,$H$5:$FY$1802,MATCH($A595,$A$5:$A$1802,0),0),$H$2)</f>
        <v>22886396</v>
      </c>
      <c r="EZ595" s="166">
        <f>IFERROR(HLOOKUP(EZ$1,$H$5:$FY$1802,MATCH($A595,$A$5:$A$1802,0),0)*HLOOKUP(EZ$2,$H$5:$FY$1802,MATCH($A595,$A$5:$A$1802,0),0),$H$2)</f>
        <v>3447544</v>
      </c>
      <c r="FA595" s="166">
        <f>IFERROR(HLOOKUP(FA$1,$H$5:$FY$1802,MATCH($A595,$A$5:$A$1802,0),0)*HLOOKUP(FA$2,$H$5:$FY$1802,MATCH($A595,$A$5:$A$1802,0),0),$H$2)</f>
        <v>308913</v>
      </c>
      <c r="FB595" s="166">
        <f>IFERROR(HLOOKUP(FB$1,$H$5:$FY$1802,MATCH($A595,$A$5:$A$1802,0),0)*HLOOKUP(FB$2,$H$5:$FY$1802,MATCH($A595,$A$5:$A$1802,0),0),$H$2)</f>
        <v>189344</v>
      </c>
      <c r="FC595" s="166">
        <f>IFERROR(HLOOKUP(FC$1,$H$5:$FY$1802,MATCH($A595,$A$5:$A$1802,0),0)*HLOOKUP(FC$2,$H$5:$FY$1802,MATCH($A595,$A$5:$A$1802,0),0),$H$2)</f>
        <v>189516</v>
      </c>
      <c r="FD595" s="166">
        <f>IFERROR(HLOOKUP(FD$1,$H$5:$FY$1802,MATCH($A595,$A$5:$A$1802,0),0)*HLOOKUP(FD$2,$H$5:$FY$1802,MATCH($A595,$A$5:$A$1802,0),0),$H$2)</f>
        <v>0</v>
      </c>
      <c r="FE595" s="166">
        <f>IFERROR(HLOOKUP(FE$1,$H$5:$FY$1802,MATCH($A595,$A$5:$A$1802,0),0)*HLOOKUP(FE$2,$H$5:$FY$1802,MATCH($A595,$A$5:$A$1802,0),0),$H$2)</f>
        <v>0</v>
      </c>
      <c r="FF595" s="166">
        <f>IFERROR(HLOOKUP(FF$1,$H$5:$FY$1802,MATCH($A595,$A$5:$A$1802,0),0)*HLOOKUP(FF$2,$H$5:$FY$1802,MATCH($A595,$A$5:$A$1802,0),0),$H$2)</f>
        <v>0</v>
      </c>
      <c r="FG595" s="166">
        <f>IFERROR(HLOOKUP(FG$1,$H$5:$FY$1802,MATCH($A595,$A$5:$A$1802,0),0)*HLOOKUP(FG$2,$H$5:$FY$1802,MATCH($A595,$A$5:$A$1802,0),0),$H$2)</f>
        <v>0</v>
      </c>
      <c r="FH595" s="152"/>
      <c r="FI595" s="405">
        <f t="shared" si="1125"/>
        <v>2.1010922021844043</v>
      </c>
      <c r="FJ595" s="405">
        <f t="shared" si="1125"/>
        <v>1.5293370586741173</v>
      </c>
      <c r="FK595" s="405">
        <f t="shared" si="1126"/>
        <v>2.0556709597008727</v>
      </c>
      <c r="FL595" s="405">
        <f t="shared" si="1127"/>
        <v>1.5234732031574574</v>
      </c>
      <c r="FM595" s="405">
        <f t="shared" si="1128"/>
        <v>1.351156466742033</v>
      </c>
      <c r="FN595" s="405">
        <f t="shared" si="1129"/>
        <v>1.053897155427908</v>
      </c>
      <c r="FO595" s="405">
        <f t="shared" si="1130"/>
        <v>1.7677729921459335</v>
      </c>
      <c r="FP595" s="405">
        <f t="shared" si="1131"/>
        <v>1.0420065872814797</v>
      </c>
      <c r="FQ595" s="405">
        <f t="shared" si="1132"/>
        <v>1.5643939393939394</v>
      </c>
      <c r="FR595" s="405">
        <f t="shared" si="1133"/>
        <v>1.0075757575757576</v>
      </c>
      <c r="FS595" s="65"/>
    </row>
    <row r="596" spans="1:175" ht="10.35" customHeight="1" x14ac:dyDescent="0.2">
      <c r="A596" s="74" t="str">
        <f t="shared" si="1120"/>
        <v>2019-20MARCHRYF</v>
      </c>
      <c r="B596" s="163" t="str">
        <f t="shared" si="1134"/>
        <v>2019-20</v>
      </c>
      <c r="C596" s="26" t="s">
        <v>838</v>
      </c>
      <c r="D596" s="163" t="str">
        <f>INDEX($FV$16:$FW$26,MATCH($F596,$FV$16:$FV$26,0),2)</f>
        <v>Y58</v>
      </c>
      <c r="E596" s="163" t="str">
        <f>VLOOKUP($D596,$FW$8:$FX$14,2,0)</f>
        <v>South West</v>
      </c>
      <c r="F596" s="271" t="s">
        <v>865</v>
      </c>
      <c r="G596" s="271" t="s">
        <v>879</v>
      </c>
      <c r="H596" s="272">
        <v>111096</v>
      </c>
      <c r="I596" s="272">
        <v>87984</v>
      </c>
      <c r="J596" s="272">
        <v>601788</v>
      </c>
      <c r="K596" s="272">
        <v>7</v>
      </c>
      <c r="L596" s="272">
        <v>2</v>
      </c>
      <c r="M596" s="272">
        <v>16</v>
      </c>
      <c r="N596" s="272">
        <v>36</v>
      </c>
      <c r="O596" s="272">
        <v>81</v>
      </c>
      <c r="P596" s="272">
        <v>0</v>
      </c>
      <c r="Q596" s="272">
        <v>164</v>
      </c>
      <c r="R596" s="272">
        <v>11</v>
      </c>
      <c r="S596" s="272">
        <v>5459</v>
      </c>
      <c r="T596" s="272">
        <v>74530</v>
      </c>
      <c r="U596" s="272">
        <v>5163</v>
      </c>
      <c r="V596" s="272">
        <v>2911</v>
      </c>
      <c r="W596" s="272">
        <v>41014</v>
      </c>
      <c r="X596" s="272">
        <v>14466</v>
      </c>
      <c r="Y596" s="272">
        <v>630</v>
      </c>
      <c r="Z596" s="272">
        <v>2218567</v>
      </c>
      <c r="AA596" s="272">
        <v>430</v>
      </c>
      <c r="AB596" s="272">
        <v>782</v>
      </c>
      <c r="AC596" s="272">
        <v>1718373</v>
      </c>
      <c r="AD596" s="272">
        <v>590</v>
      </c>
      <c r="AE596" s="272">
        <v>1080</v>
      </c>
      <c r="AF596" s="272">
        <v>68611882</v>
      </c>
      <c r="AG596" s="272">
        <v>1673</v>
      </c>
      <c r="AH596" s="272">
        <v>3426</v>
      </c>
      <c r="AI596" s="272">
        <v>76100692</v>
      </c>
      <c r="AJ596" s="272">
        <v>5261</v>
      </c>
      <c r="AK596" s="272">
        <v>13319</v>
      </c>
      <c r="AL596" s="272">
        <v>4482630</v>
      </c>
      <c r="AM596" s="272">
        <v>7115</v>
      </c>
      <c r="AN596" s="272">
        <v>16737</v>
      </c>
      <c r="AO596" s="272">
        <v>5035</v>
      </c>
      <c r="AP596" s="272">
        <v>425</v>
      </c>
      <c r="AQ596" s="272">
        <v>1083</v>
      </c>
      <c r="AR596" s="272">
        <v>2969</v>
      </c>
      <c r="AS596" s="272">
        <v>817</v>
      </c>
      <c r="AT596" s="272">
        <v>2710</v>
      </c>
      <c r="AU596" s="272">
        <v>4</v>
      </c>
      <c r="AV596" s="272">
        <v>34956</v>
      </c>
      <c r="AW596" s="272">
        <v>2707</v>
      </c>
      <c r="AX596" s="272">
        <v>31832</v>
      </c>
      <c r="AY596" s="272">
        <v>69495</v>
      </c>
      <c r="AZ596" s="272">
        <v>11488</v>
      </c>
      <c r="BA596" s="272">
        <v>8807</v>
      </c>
      <c r="BB596" s="272">
        <v>6574</v>
      </c>
      <c r="BC596" s="272">
        <v>5085</v>
      </c>
      <c r="BD596" s="272">
        <v>53152</v>
      </c>
      <c r="BE596" s="272">
        <v>44281</v>
      </c>
      <c r="BF596" s="272">
        <v>21031</v>
      </c>
      <c r="BG596" s="272">
        <v>15246</v>
      </c>
      <c r="BH596" s="272">
        <v>895</v>
      </c>
      <c r="BI596" s="272">
        <v>661</v>
      </c>
      <c r="BJ596" s="272">
        <v>37</v>
      </c>
      <c r="BK596" s="272">
        <v>23897</v>
      </c>
      <c r="BL596" s="272">
        <v>646</v>
      </c>
      <c r="BM596" s="272">
        <v>1182</v>
      </c>
      <c r="BN596" s="272">
        <v>47</v>
      </c>
      <c r="BO596" s="272">
        <v>23923</v>
      </c>
      <c r="BP596" s="272">
        <v>509</v>
      </c>
      <c r="BQ596" s="272">
        <v>910</v>
      </c>
      <c r="BR596" s="272">
        <v>5079</v>
      </c>
      <c r="BS596" s="272">
        <v>2170747</v>
      </c>
      <c r="BT596" s="272">
        <v>427</v>
      </c>
      <c r="BU596" s="272">
        <v>773</v>
      </c>
      <c r="BV596" s="272">
        <v>1863</v>
      </c>
      <c r="BW596" s="272">
        <v>3223227</v>
      </c>
      <c r="BX596" s="272">
        <v>1730</v>
      </c>
      <c r="BY596" s="272">
        <v>3408</v>
      </c>
      <c r="BZ596" s="272">
        <v>702</v>
      </c>
      <c r="CA596" s="272">
        <v>1180470</v>
      </c>
      <c r="CB596" s="272">
        <v>1682</v>
      </c>
      <c r="CC596" s="272">
        <v>3529</v>
      </c>
      <c r="CD596" s="272">
        <v>38449</v>
      </c>
      <c r="CE596" s="272">
        <v>64208185</v>
      </c>
      <c r="CF596" s="272">
        <v>1670</v>
      </c>
      <c r="CG596" s="272">
        <v>3425</v>
      </c>
      <c r="CH596" s="272">
        <v>1555</v>
      </c>
      <c r="CI596" s="272">
        <v>8046629</v>
      </c>
      <c r="CJ596" s="272">
        <v>5175</v>
      </c>
      <c r="CK596" s="272">
        <v>11068</v>
      </c>
      <c r="CL596" s="272">
        <v>290</v>
      </c>
      <c r="CM596" s="272">
        <v>1328743</v>
      </c>
      <c r="CN596" s="272">
        <v>4582</v>
      </c>
      <c r="CO596" s="272">
        <v>11040</v>
      </c>
      <c r="CP596" s="272">
        <v>889</v>
      </c>
      <c r="CQ596" s="272">
        <v>6946679</v>
      </c>
      <c r="CR596" s="272">
        <v>7814</v>
      </c>
      <c r="CS596" s="272">
        <v>17449</v>
      </c>
      <c r="CT596" s="272">
        <v>51</v>
      </c>
      <c r="CU596" s="272">
        <v>372227</v>
      </c>
      <c r="CV596" s="272">
        <v>7299</v>
      </c>
      <c r="CW596" s="272">
        <v>18056</v>
      </c>
      <c r="CX596" s="272">
        <v>491</v>
      </c>
      <c r="CY596" s="272">
        <v>175483</v>
      </c>
      <c r="CZ596" s="272">
        <v>357</v>
      </c>
      <c r="DA596" s="272">
        <v>582</v>
      </c>
      <c r="DB596" s="272">
        <v>2911</v>
      </c>
      <c r="DC596" s="272">
        <v>103792</v>
      </c>
      <c r="DD596" s="272">
        <v>36</v>
      </c>
      <c r="DE596" s="272">
        <v>61</v>
      </c>
      <c r="DF596" s="272">
        <v>149</v>
      </c>
      <c r="DG596" s="272">
        <v>268042</v>
      </c>
      <c r="DH596" s="272">
        <v>1799</v>
      </c>
      <c r="DI596" s="272">
        <v>3708</v>
      </c>
      <c r="DJ596" s="272">
        <v>136</v>
      </c>
      <c r="DK596" s="272">
        <v>5</v>
      </c>
      <c r="DL596" s="250"/>
      <c r="DM596" s="250"/>
      <c r="DN596" s="250"/>
      <c r="DO596" s="250"/>
      <c r="DP596" s="250"/>
      <c r="DQ596" s="250"/>
      <c r="DR596" s="250"/>
      <c r="DS596" s="250"/>
      <c r="DT596" s="250"/>
      <c r="DU596" s="250"/>
      <c r="DV596" s="250"/>
      <c r="DW596" s="250"/>
      <c r="DX596" s="250"/>
      <c r="DY596" s="250"/>
      <c r="DZ596" s="250"/>
      <c r="EA596" s="250"/>
      <c r="EB596" s="155"/>
      <c r="EC596" s="75">
        <f t="shared" si="1121"/>
        <v>3</v>
      </c>
      <c r="ED596" s="74">
        <f t="shared" si="1122"/>
        <v>2020</v>
      </c>
      <c r="EE596" s="165">
        <f t="shared" si="1123"/>
        <v>43891</v>
      </c>
      <c r="EF596" s="157">
        <f t="shared" si="1135"/>
        <v>31</v>
      </c>
      <c r="EG596" s="156"/>
      <c r="EH596" s="166">
        <f>IFERROR(HLOOKUP(EH$1,$H$5:$FY$1802,MATCH($A596,$A$5:$A$1802,0),0)*HLOOKUP(EH$2,$H$5:$FY$1802,MATCH($A596,$A$5:$A$1802,0),0),$H$2)</f>
        <v>175968</v>
      </c>
      <c r="EI596" s="166">
        <f>IFERROR(HLOOKUP(EI$1,$H$5:$FY$1802,MATCH($A596,$A$5:$A$1802,0),0)*HLOOKUP(EI$2,$H$5:$FY$1802,MATCH($A596,$A$5:$A$1802,0),0),$H$2)</f>
        <v>1407744</v>
      </c>
      <c r="EJ596" s="166">
        <f>IFERROR(HLOOKUP(EJ$1,$H$5:$FY$1802,MATCH($A596,$A$5:$A$1802,0),0)*HLOOKUP(EJ$2,$H$5:$FY$1802,MATCH($A596,$A$5:$A$1802,0),0),$H$2)</f>
        <v>3167424</v>
      </c>
      <c r="EK596" s="166">
        <f>IFERROR(HLOOKUP(EK$1,$H$5:$FY$1802,MATCH($A596,$A$5:$A$1802,0),0)*HLOOKUP(EK$2,$H$5:$FY$1802,MATCH($A596,$A$5:$A$1802,0),0),$H$2)</f>
        <v>7126704</v>
      </c>
      <c r="EL596" s="166">
        <f>IFERROR(HLOOKUP(EL$1,$H$5:$FY$1802,MATCH($A596,$A$5:$A$1802,0),0)*HLOOKUP(EL$2,$H$5:$FY$1802,MATCH($A596,$A$5:$A$1802,0),0),$H$2)</f>
        <v>4037466</v>
      </c>
      <c r="EM596" s="166">
        <f>IFERROR(HLOOKUP(EM$1,$H$5:$FY$1802,MATCH($A596,$A$5:$A$1802,0),0)*HLOOKUP(EM$2,$H$5:$FY$1802,MATCH($A596,$A$5:$A$1802,0),0),$H$2)</f>
        <v>3143880</v>
      </c>
      <c r="EN596" s="166">
        <f>IFERROR(HLOOKUP(EN$1,$H$5:$FY$1802,MATCH($A596,$A$5:$A$1802,0),0)*HLOOKUP(EN$2,$H$5:$FY$1802,MATCH($A596,$A$5:$A$1802,0),0),$H$2)</f>
        <v>140513964</v>
      </c>
      <c r="EO596" s="166">
        <f>IFERROR(HLOOKUP(EO$1,$H$5:$FY$1802,MATCH($A596,$A$5:$A$1802,0),0)*HLOOKUP(EO$2,$H$5:$FY$1802,MATCH($A596,$A$5:$A$1802,0),0),$H$2)</f>
        <v>192672654</v>
      </c>
      <c r="EP596" s="166">
        <f>IFERROR(HLOOKUP(EP$1,$H$5:$FY$1802,MATCH($A596,$A$5:$A$1802,0),0)*HLOOKUP(EP$2,$H$5:$FY$1802,MATCH($A596,$A$5:$A$1802,0),0),$H$2)</f>
        <v>10544310</v>
      </c>
      <c r="EQ596" s="166">
        <f>IFERROR(HLOOKUP(EQ$1,$H$5:$FY$1802,MATCH($A596,$A$5:$A$1802,0),0)*HLOOKUP(EQ$2,$H$5:$FY$1802,MATCH($A596,$A$5:$A$1802,0),0),$H$2)</f>
        <v>43734</v>
      </c>
      <c r="ER596" s="166">
        <f>IFERROR(HLOOKUP(ER$1,$H$5:$FY$1802,MATCH($A596,$A$5:$A$1802,0),0)*HLOOKUP(ER$2,$H$5:$FY$1802,MATCH($A596,$A$5:$A$1802,0),0),$H$2)</f>
        <v>42770</v>
      </c>
      <c r="ES596" s="166">
        <f>IFERROR(HLOOKUP(ES$1,$H$5:$FY$1802,MATCH($A596,$A$5:$A$1802,0),0)*HLOOKUP(ES$2,$H$5:$FY$1802,MATCH($A596,$A$5:$A$1802,0),0),$H$2)</f>
        <v>3926067</v>
      </c>
      <c r="ET596" s="166">
        <f>IFERROR(HLOOKUP(ET$1,$H$5:$FY$1802,MATCH($A596,$A$5:$A$1802,0),0)*HLOOKUP(ET$2,$H$5:$FY$1802,MATCH($A596,$A$5:$A$1802,0),0),$H$2)</f>
        <v>6349104</v>
      </c>
      <c r="EU596" s="166">
        <f>IFERROR(HLOOKUP(EU$1,$H$5:$FY$1802,MATCH($A596,$A$5:$A$1802,0),0)*HLOOKUP(EU$2,$H$5:$FY$1802,MATCH($A596,$A$5:$A$1802,0),0),$H$2)</f>
        <v>2477358</v>
      </c>
      <c r="EV596" s="166">
        <f>IFERROR(HLOOKUP(EV$1,$H$5:$FY$1802,MATCH($A596,$A$5:$A$1802,0),0)*HLOOKUP(EV$2,$H$5:$FY$1802,MATCH($A596,$A$5:$A$1802,0),0),$H$2)</f>
        <v>131687825</v>
      </c>
      <c r="EW596" s="166">
        <f>IFERROR(HLOOKUP(EW$1,$H$5:$FY$1802,MATCH($A596,$A$5:$A$1802,0),0)*HLOOKUP(EW$2,$H$5:$FY$1802,MATCH($A596,$A$5:$A$1802,0),0),$H$2)</f>
        <v>17210740</v>
      </c>
      <c r="EX596" s="166">
        <f>IFERROR(HLOOKUP(EX$1,$H$5:$FY$1802,MATCH($A596,$A$5:$A$1802,0),0)*HLOOKUP(EX$2,$H$5:$FY$1802,MATCH($A596,$A$5:$A$1802,0),0),$H$2)</f>
        <v>3201600</v>
      </c>
      <c r="EY596" s="166">
        <f>IFERROR(HLOOKUP(EY$1,$H$5:$FY$1802,MATCH($A596,$A$5:$A$1802,0),0)*HLOOKUP(EY$2,$H$5:$FY$1802,MATCH($A596,$A$5:$A$1802,0),0),$H$2)</f>
        <v>15512161</v>
      </c>
      <c r="EZ596" s="166">
        <f>IFERROR(HLOOKUP(EZ$1,$H$5:$FY$1802,MATCH($A596,$A$5:$A$1802,0),0)*HLOOKUP(EZ$2,$H$5:$FY$1802,MATCH($A596,$A$5:$A$1802,0),0),$H$2)</f>
        <v>920856</v>
      </c>
      <c r="FA596" s="166">
        <f>IFERROR(HLOOKUP(FA$1,$H$5:$FY$1802,MATCH($A596,$A$5:$A$1802,0),0)*HLOOKUP(FA$2,$H$5:$FY$1802,MATCH($A596,$A$5:$A$1802,0),0),$H$2)</f>
        <v>552492</v>
      </c>
      <c r="FB596" s="166">
        <f>IFERROR(HLOOKUP(FB$1,$H$5:$FY$1802,MATCH($A596,$A$5:$A$1802,0),0)*HLOOKUP(FB$2,$H$5:$FY$1802,MATCH($A596,$A$5:$A$1802,0),0),$H$2)</f>
        <v>285762</v>
      </c>
      <c r="FC596" s="166">
        <f>IFERROR(HLOOKUP(FC$1,$H$5:$FY$1802,MATCH($A596,$A$5:$A$1802,0),0)*HLOOKUP(FC$2,$H$5:$FY$1802,MATCH($A596,$A$5:$A$1802,0),0),$H$2)</f>
        <v>177571</v>
      </c>
      <c r="FD596" s="166">
        <f>IFERROR(HLOOKUP(FD$1,$H$5:$FY$1802,MATCH($A596,$A$5:$A$1802,0),0)*HLOOKUP(FD$2,$H$5:$FY$1802,MATCH($A596,$A$5:$A$1802,0),0),$H$2)</f>
        <v>0</v>
      </c>
      <c r="FE596" s="166">
        <f>IFERROR(HLOOKUP(FE$1,$H$5:$FY$1802,MATCH($A596,$A$5:$A$1802,0),0)*HLOOKUP(FE$2,$H$5:$FY$1802,MATCH($A596,$A$5:$A$1802,0),0),$H$2)</f>
        <v>0</v>
      </c>
      <c r="FF596" s="166">
        <f>IFERROR(HLOOKUP(FF$1,$H$5:$FY$1802,MATCH($A596,$A$5:$A$1802,0),0)*HLOOKUP(FF$2,$H$5:$FY$1802,MATCH($A596,$A$5:$A$1802,0),0),$H$2)</f>
        <v>0</v>
      </c>
      <c r="FG596" s="166">
        <f>IFERROR(HLOOKUP(FG$1,$H$5:$FY$1802,MATCH($A596,$A$5:$A$1802,0),0)*HLOOKUP(FG$2,$H$5:$FY$1802,MATCH($A596,$A$5:$A$1802,0),0),$H$2)</f>
        <v>0</v>
      </c>
      <c r="FH596" s="152"/>
      <c r="FI596" s="405">
        <f t="shared" si="1125"/>
        <v>2.2250629478985084</v>
      </c>
      <c r="FJ596" s="405">
        <f t="shared" si="1125"/>
        <v>1.7057912066627929</v>
      </c>
      <c r="FK596" s="405">
        <f t="shared" si="1126"/>
        <v>2.2583304706286498</v>
      </c>
      <c r="FL596" s="405">
        <f t="shared" si="1127"/>
        <v>1.7468223978014428</v>
      </c>
      <c r="FM596" s="405">
        <f t="shared" si="1128"/>
        <v>1.2959477251670162</v>
      </c>
      <c r="FN596" s="405">
        <f t="shared" si="1129"/>
        <v>1.079655727312625</v>
      </c>
      <c r="FO596" s="405">
        <f t="shared" si="1130"/>
        <v>1.4538227568090696</v>
      </c>
      <c r="FP596" s="405">
        <f t="shared" si="1131"/>
        <v>1.0539195354624638</v>
      </c>
      <c r="FQ596" s="405">
        <f t="shared" si="1132"/>
        <v>1.4206349206349207</v>
      </c>
      <c r="FR596" s="405">
        <f t="shared" si="1133"/>
        <v>1.0492063492063493</v>
      </c>
      <c r="FS596" s="65"/>
    </row>
    <row r="597" spans="1:175" ht="10.35" customHeight="1" x14ac:dyDescent="0.2">
      <c r="A597" s="74" t="str">
        <f t="shared" si="1120"/>
        <v>2019-20MARCHRYA</v>
      </c>
      <c r="B597" s="163" t="str">
        <f t="shared" si="1134"/>
        <v>2019-20</v>
      </c>
      <c r="C597" s="26" t="s">
        <v>838</v>
      </c>
      <c r="D597" s="163" t="str">
        <f>INDEX($FV$16:$FW$26,MATCH($F597,$FV$16:$FV$26,0),2)</f>
        <v>Y60</v>
      </c>
      <c r="E597" s="163" t="str">
        <f>VLOOKUP($D597,$FW$8:$FX$14,2,0)</f>
        <v>Midlands</v>
      </c>
      <c r="F597" s="271" t="s">
        <v>867</v>
      </c>
      <c r="G597" s="271" t="s">
        <v>883</v>
      </c>
      <c r="H597" s="272">
        <v>128010</v>
      </c>
      <c r="I597" s="272">
        <v>97128</v>
      </c>
      <c r="J597" s="272">
        <v>815511</v>
      </c>
      <c r="K597" s="272">
        <v>8</v>
      </c>
      <c r="L597" s="272">
        <v>1</v>
      </c>
      <c r="M597" s="272">
        <v>27</v>
      </c>
      <c r="N597" s="272">
        <v>47</v>
      </c>
      <c r="O597" s="272">
        <v>97</v>
      </c>
      <c r="P597" s="272">
        <v>0</v>
      </c>
      <c r="Q597" s="272">
        <v>214</v>
      </c>
      <c r="R597" s="272">
        <v>0</v>
      </c>
      <c r="S597" s="272">
        <v>105</v>
      </c>
      <c r="T597" s="272">
        <v>101590</v>
      </c>
      <c r="U597" s="272">
        <v>6079</v>
      </c>
      <c r="V597" s="272">
        <v>3458</v>
      </c>
      <c r="W597" s="272">
        <v>47030</v>
      </c>
      <c r="X597" s="272">
        <v>34650</v>
      </c>
      <c r="Y597" s="272">
        <v>1418</v>
      </c>
      <c r="Z597" s="272">
        <v>2600632</v>
      </c>
      <c r="AA597" s="272">
        <v>428</v>
      </c>
      <c r="AB597" s="272">
        <v>758</v>
      </c>
      <c r="AC597" s="272">
        <v>1701663</v>
      </c>
      <c r="AD597" s="272">
        <v>492</v>
      </c>
      <c r="AE597" s="272">
        <v>859</v>
      </c>
      <c r="AF597" s="272">
        <v>41662471</v>
      </c>
      <c r="AG597" s="272">
        <v>886</v>
      </c>
      <c r="AH597" s="272">
        <v>1660</v>
      </c>
      <c r="AI597" s="272">
        <v>104717449</v>
      </c>
      <c r="AJ597" s="272">
        <v>3022</v>
      </c>
      <c r="AK597" s="272">
        <v>6824</v>
      </c>
      <c r="AL597" s="272">
        <v>5257560</v>
      </c>
      <c r="AM597" s="272">
        <v>3708</v>
      </c>
      <c r="AN597" s="272">
        <v>9417</v>
      </c>
      <c r="AO597" s="272">
        <v>6713</v>
      </c>
      <c r="AP597" s="272">
        <v>77</v>
      </c>
      <c r="AQ597" s="272">
        <v>65</v>
      </c>
      <c r="AR597" s="272">
        <v>0</v>
      </c>
      <c r="AS597" s="272">
        <v>965</v>
      </c>
      <c r="AT597" s="272">
        <v>5606</v>
      </c>
      <c r="AU597" s="272">
        <v>3814</v>
      </c>
      <c r="AV597" s="272">
        <v>47094</v>
      </c>
      <c r="AW597" s="272">
        <v>5473</v>
      </c>
      <c r="AX597" s="272">
        <v>42310</v>
      </c>
      <c r="AY597" s="272">
        <v>94877</v>
      </c>
      <c r="AZ597" s="272">
        <v>11676</v>
      </c>
      <c r="BA597" s="272">
        <v>8582</v>
      </c>
      <c r="BB597" s="272">
        <v>6542</v>
      </c>
      <c r="BC597" s="272">
        <v>4881</v>
      </c>
      <c r="BD597" s="272">
        <v>58698</v>
      </c>
      <c r="BE597" s="272">
        <v>48984</v>
      </c>
      <c r="BF597" s="272">
        <v>59458</v>
      </c>
      <c r="BG597" s="272">
        <v>35702</v>
      </c>
      <c r="BH597" s="272">
        <v>3129</v>
      </c>
      <c r="BI597" s="272">
        <v>1468</v>
      </c>
      <c r="BJ597" s="272">
        <v>83</v>
      </c>
      <c r="BK597" s="272">
        <v>38973</v>
      </c>
      <c r="BL597" s="272">
        <v>470</v>
      </c>
      <c r="BM597" s="272">
        <v>736</v>
      </c>
      <c r="BN597" s="272">
        <v>51</v>
      </c>
      <c r="BO597" s="272">
        <v>23013</v>
      </c>
      <c r="BP597" s="272">
        <v>451</v>
      </c>
      <c r="BQ597" s="272">
        <v>816</v>
      </c>
      <c r="BR597" s="272">
        <v>5945</v>
      </c>
      <c r="BS597" s="272">
        <v>2538646</v>
      </c>
      <c r="BT597" s="272">
        <v>427</v>
      </c>
      <c r="BU597" s="272">
        <v>758</v>
      </c>
      <c r="BV597" s="272">
        <v>4300</v>
      </c>
      <c r="BW597" s="272">
        <v>3679552</v>
      </c>
      <c r="BX597" s="272">
        <v>856</v>
      </c>
      <c r="BY597" s="272">
        <v>1580</v>
      </c>
      <c r="BZ597" s="272">
        <v>761</v>
      </c>
      <c r="CA597" s="272">
        <v>679023</v>
      </c>
      <c r="CB597" s="272">
        <v>892</v>
      </c>
      <c r="CC597" s="272">
        <v>1828</v>
      </c>
      <c r="CD597" s="272">
        <v>41969</v>
      </c>
      <c r="CE597" s="272">
        <v>37303896</v>
      </c>
      <c r="CF597" s="272">
        <v>889</v>
      </c>
      <c r="CG597" s="272">
        <v>1664</v>
      </c>
      <c r="CH597" s="272">
        <v>2972</v>
      </c>
      <c r="CI597" s="272">
        <v>12216937</v>
      </c>
      <c r="CJ597" s="272">
        <v>4111</v>
      </c>
      <c r="CK597" s="272">
        <v>9411</v>
      </c>
      <c r="CL597" s="272">
        <v>741</v>
      </c>
      <c r="CM597" s="272">
        <v>2996546</v>
      </c>
      <c r="CN597" s="272">
        <v>4044</v>
      </c>
      <c r="CO597" s="272">
        <v>9874</v>
      </c>
      <c r="CP597" s="272">
        <v>1102</v>
      </c>
      <c r="CQ597" s="272">
        <v>6522382</v>
      </c>
      <c r="CR597" s="272">
        <v>5919</v>
      </c>
      <c r="CS597" s="272">
        <v>13872</v>
      </c>
      <c r="CT597" s="272">
        <v>281</v>
      </c>
      <c r="CU597" s="272">
        <v>1617244</v>
      </c>
      <c r="CV597" s="272">
        <v>5755</v>
      </c>
      <c r="CW597" s="272">
        <v>14205</v>
      </c>
      <c r="CX597" s="272">
        <v>269</v>
      </c>
      <c r="CY597" s="272">
        <v>80866</v>
      </c>
      <c r="CZ597" s="272">
        <v>301</v>
      </c>
      <c r="DA597" s="272">
        <v>486</v>
      </c>
      <c r="DB597" s="272">
        <v>3799</v>
      </c>
      <c r="DC597" s="272">
        <v>119669</v>
      </c>
      <c r="DD597" s="272">
        <v>32</v>
      </c>
      <c r="DE597" s="272">
        <v>64</v>
      </c>
      <c r="DF597" s="272">
        <v>120</v>
      </c>
      <c r="DG597" s="272">
        <v>114128</v>
      </c>
      <c r="DH597" s="272">
        <v>951</v>
      </c>
      <c r="DI597" s="272">
        <v>1856</v>
      </c>
      <c r="DJ597" s="272">
        <v>112</v>
      </c>
      <c r="DK597" s="272">
        <v>499</v>
      </c>
      <c r="DL597" s="250"/>
      <c r="DM597" s="250"/>
      <c r="DN597" s="250"/>
      <c r="DO597" s="250"/>
      <c r="DP597" s="250"/>
      <c r="DQ597" s="250"/>
      <c r="DR597" s="250"/>
      <c r="DS597" s="250"/>
      <c r="DT597" s="250"/>
      <c r="DU597" s="250"/>
      <c r="DV597" s="250"/>
      <c r="DW597" s="250"/>
      <c r="DX597" s="250"/>
      <c r="DY597" s="250"/>
      <c r="DZ597" s="250"/>
      <c r="EA597" s="250"/>
      <c r="EB597" s="155"/>
      <c r="EC597" s="75">
        <f t="shared" si="1121"/>
        <v>3</v>
      </c>
      <c r="ED597" s="74">
        <f t="shared" si="1122"/>
        <v>2020</v>
      </c>
      <c r="EE597" s="165">
        <f t="shared" si="1123"/>
        <v>43891</v>
      </c>
      <c r="EF597" s="157">
        <f t="shared" si="1135"/>
        <v>31</v>
      </c>
      <c r="EG597" s="156"/>
      <c r="EH597" s="166">
        <f>IFERROR(HLOOKUP(EH$1,$H$5:$FY$1802,MATCH($A597,$A$5:$A$1802,0),0)*HLOOKUP(EH$2,$H$5:$FY$1802,MATCH($A597,$A$5:$A$1802,0),0),$H$2)</f>
        <v>97128</v>
      </c>
      <c r="EI597" s="166">
        <f>IFERROR(HLOOKUP(EI$1,$H$5:$FY$1802,MATCH($A597,$A$5:$A$1802,0),0)*HLOOKUP(EI$2,$H$5:$FY$1802,MATCH($A597,$A$5:$A$1802,0),0),$H$2)</f>
        <v>2622456</v>
      </c>
      <c r="EJ597" s="166">
        <f>IFERROR(HLOOKUP(EJ$1,$H$5:$FY$1802,MATCH($A597,$A$5:$A$1802,0),0)*HLOOKUP(EJ$2,$H$5:$FY$1802,MATCH($A597,$A$5:$A$1802,0),0),$H$2)</f>
        <v>4565016</v>
      </c>
      <c r="EK597" s="166">
        <f>IFERROR(HLOOKUP(EK$1,$H$5:$FY$1802,MATCH($A597,$A$5:$A$1802,0),0)*HLOOKUP(EK$2,$H$5:$FY$1802,MATCH($A597,$A$5:$A$1802,0),0),$H$2)</f>
        <v>9421416</v>
      </c>
      <c r="EL597" s="166">
        <f>IFERROR(HLOOKUP(EL$1,$H$5:$FY$1802,MATCH($A597,$A$5:$A$1802,0),0)*HLOOKUP(EL$2,$H$5:$FY$1802,MATCH($A597,$A$5:$A$1802,0),0),$H$2)</f>
        <v>4607882</v>
      </c>
      <c r="EM597" s="166">
        <f>IFERROR(HLOOKUP(EM$1,$H$5:$FY$1802,MATCH($A597,$A$5:$A$1802,0),0)*HLOOKUP(EM$2,$H$5:$FY$1802,MATCH($A597,$A$5:$A$1802,0),0),$H$2)</f>
        <v>2970422</v>
      </c>
      <c r="EN597" s="166">
        <f>IFERROR(HLOOKUP(EN$1,$H$5:$FY$1802,MATCH($A597,$A$5:$A$1802,0),0)*HLOOKUP(EN$2,$H$5:$FY$1802,MATCH($A597,$A$5:$A$1802,0),0),$H$2)</f>
        <v>78069800</v>
      </c>
      <c r="EO597" s="166">
        <f>IFERROR(HLOOKUP(EO$1,$H$5:$FY$1802,MATCH($A597,$A$5:$A$1802,0),0)*HLOOKUP(EO$2,$H$5:$FY$1802,MATCH($A597,$A$5:$A$1802,0),0),$H$2)</f>
        <v>236451600</v>
      </c>
      <c r="EP597" s="166">
        <f>IFERROR(HLOOKUP(EP$1,$H$5:$FY$1802,MATCH($A597,$A$5:$A$1802,0),0)*HLOOKUP(EP$2,$H$5:$FY$1802,MATCH($A597,$A$5:$A$1802,0),0),$H$2)</f>
        <v>13353306</v>
      </c>
      <c r="EQ597" s="166">
        <f>IFERROR(HLOOKUP(EQ$1,$H$5:$FY$1802,MATCH($A597,$A$5:$A$1802,0),0)*HLOOKUP(EQ$2,$H$5:$FY$1802,MATCH($A597,$A$5:$A$1802,0),0),$H$2)</f>
        <v>61088</v>
      </c>
      <c r="ER597" s="166">
        <f>IFERROR(HLOOKUP(ER$1,$H$5:$FY$1802,MATCH($A597,$A$5:$A$1802,0),0)*HLOOKUP(ER$2,$H$5:$FY$1802,MATCH($A597,$A$5:$A$1802,0),0),$H$2)</f>
        <v>41616</v>
      </c>
      <c r="ES597" s="166">
        <f>IFERROR(HLOOKUP(ES$1,$H$5:$FY$1802,MATCH($A597,$A$5:$A$1802,0),0)*HLOOKUP(ES$2,$H$5:$FY$1802,MATCH($A597,$A$5:$A$1802,0),0),$H$2)</f>
        <v>4506310</v>
      </c>
      <c r="ET597" s="166">
        <f>IFERROR(HLOOKUP(ET$1,$H$5:$FY$1802,MATCH($A597,$A$5:$A$1802,0),0)*HLOOKUP(ET$2,$H$5:$FY$1802,MATCH($A597,$A$5:$A$1802,0),0),$H$2)</f>
        <v>6794000</v>
      </c>
      <c r="EU597" s="166">
        <f>IFERROR(HLOOKUP(EU$1,$H$5:$FY$1802,MATCH($A597,$A$5:$A$1802,0),0)*HLOOKUP(EU$2,$H$5:$FY$1802,MATCH($A597,$A$5:$A$1802,0),0),$H$2)</f>
        <v>1391108</v>
      </c>
      <c r="EV597" s="166">
        <f>IFERROR(HLOOKUP(EV$1,$H$5:$FY$1802,MATCH($A597,$A$5:$A$1802,0),0)*HLOOKUP(EV$2,$H$5:$FY$1802,MATCH($A597,$A$5:$A$1802,0),0),$H$2)</f>
        <v>69836416</v>
      </c>
      <c r="EW597" s="166">
        <f>IFERROR(HLOOKUP(EW$1,$H$5:$FY$1802,MATCH($A597,$A$5:$A$1802,0),0)*HLOOKUP(EW$2,$H$5:$FY$1802,MATCH($A597,$A$5:$A$1802,0),0),$H$2)</f>
        <v>27969492</v>
      </c>
      <c r="EX597" s="166">
        <f>IFERROR(HLOOKUP(EX$1,$H$5:$FY$1802,MATCH($A597,$A$5:$A$1802,0),0)*HLOOKUP(EX$2,$H$5:$FY$1802,MATCH($A597,$A$5:$A$1802,0),0),$H$2)</f>
        <v>7316634</v>
      </c>
      <c r="EY597" s="166">
        <f>IFERROR(HLOOKUP(EY$1,$H$5:$FY$1802,MATCH($A597,$A$5:$A$1802,0),0)*HLOOKUP(EY$2,$H$5:$FY$1802,MATCH($A597,$A$5:$A$1802,0),0),$H$2)</f>
        <v>15286944</v>
      </c>
      <c r="EZ597" s="166">
        <f>IFERROR(HLOOKUP(EZ$1,$H$5:$FY$1802,MATCH($A597,$A$5:$A$1802,0),0)*HLOOKUP(EZ$2,$H$5:$FY$1802,MATCH($A597,$A$5:$A$1802,0),0),$H$2)</f>
        <v>3991605</v>
      </c>
      <c r="FA597" s="166">
        <f>IFERROR(HLOOKUP(FA$1,$H$5:$FY$1802,MATCH($A597,$A$5:$A$1802,0),0)*HLOOKUP(FA$2,$H$5:$FY$1802,MATCH($A597,$A$5:$A$1802,0),0),$H$2)</f>
        <v>222720</v>
      </c>
      <c r="FB597" s="166">
        <f>IFERROR(HLOOKUP(FB$1,$H$5:$FY$1802,MATCH($A597,$A$5:$A$1802,0),0)*HLOOKUP(FB$2,$H$5:$FY$1802,MATCH($A597,$A$5:$A$1802,0),0),$H$2)</f>
        <v>130734</v>
      </c>
      <c r="FC597" s="166">
        <f>IFERROR(HLOOKUP(FC$1,$H$5:$FY$1802,MATCH($A597,$A$5:$A$1802,0),0)*HLOOKUP(FC$2,$H$5:$FY$1802,MATCH($A597,$A$5:$A$1802,0),0),$H$2)</f>
        <v>243136</v>
      </c>
      <c r="FD597" s="166">
        <f>IFERROR(HLOOKUP(FD$1,$H$5:$FY$1802,MATCH($A597,$A$5:$A$1802,0),0)*HLOOKUP(FD$2,$H$5:$FY$1802,MATCH($A597,$A$5:$A$1802,0),0),$H$2)</f>
        <v>0</v>
      </c>
      <c r="FE597" s="166">
        <f>IFERROR(HLOOKUP(FE$1,$H$5:$FY$1802,MATCH($A597,$A$5:$A$1802,0),0)*HLOOKUP(FE$2,$H$5:$FY$1802,MATCH($A597,$A$5:$A$1802,0),0),$H$2)</f>
        <v>0</v>
      </c>
      <c r="FF597" s="166">
        <f>IFERROR(HLOOKUP(FF$1,$H$5:$FY$1802,MATCH($A597,$A$5:$A$1802,0),0)*HLOOKUP(FF$2,$H$5:$FY$1802,MATCH($A597,$A$5:$A$1802,0),0),$H$2)</f>
        <v>0</v>
      </c>
      <c r="FG597" s="166">
        <f>IFERROR(HLOOKUP(FG$1,$H$5:$FY$1802,MATCH($A597,$A$5:$A$1802,0),0)*HLOOKUP(FG$2,$H$5:$FY$1802,MATCH($A597,$A$5:$A$1802,0),0),$H$2)</f>
        <v>0</v>
      </c>
      <c r="FH597" s="152"/>
      <c r="FI597" s="405">
        <f t="shared" si="1125"/>
        <v>1.9207106431978944</v>
      </c>
      <c r="FJ597" s="405">
        <f t="shared" si="1125"/>
        <v>1.4117453528540878</v>
      </c>
      <c r="FK597" s="405">
        <f t="shared" si="1126"/>
        <v>1.891844997108155</v>
      </c>
      <c r="FL597" s="405">
        <f t="shared" si="1127"/>
        <v>1.4115095430884905</v>
      </c>
      <c r="FM597" s="405">
        <f t="shared" si="1128"/>
        <v>1.248096959387625</v>
      </c>
      <c r="FN597" s="405">
        <f t="shared" si="1129"/>
        <v>1.0415479481182224</v>
      </c>
      <c r="FO597" s="405">
        <f t="shared" si="1130"/>
        <v>1.7159595959595959</v>
      </c>
      <c r="FP597" s="405">
        <f t="shared" si="1131"/>
        <v>1.0303607503607504</v>
      </c>
      <c r="FQ597" s="405">
        <f t="shared" si="1132"/>
        <v>2.2066290550070522</v>
      </c>
      <c r="FR597" s="405">
        <f t="shared" si="1133"/>
        <v>1.0352609308885754</v>
      </c>
      <c r="FS597" s="65"/>
    </row>
    <row r="598" spans="1:175" ht="10.35" customHeight="1" x14ac:dyDescent="0.2">
      <c r="A598" s="174" t="str">
        <f t="shared" si="1120"/>
        <v>2019-20MARCHRX8</v>
      </c>
      <c r="B598" s="176" t="str">
        <f t="shared" si="1134"/>
        <v>2019-20</v>
      </c>
      <c r="C598" s="175" t="s">
        <v>838</v>
      </c>
      <c r="D598" s="176" t="str">
        <f>INDEX($FV$16:$FW$26,MATCH($F598,$FV$16:$FV$26,0),2)</f>
        <v>Y63</v>
      </c>
      <c r="E598" s="176" t="str">
        <f>VLOOKUP($D598,$FW$8:$FX$14,2,0)</f>
        <v>North East and Yorkshire</v>
      </c>
      <c r="F598" s="275" t="s">
        <v>869</v>
      </c>
      <c r="G598" s="275" t="s">
        <v>881</v>
      </c>
      <c r="H598" s="276">
        <v>104229</v>
      </c>
      <c r="I598" s="276">
        <v>58496</v>
      </c>
      <c r="J598" s="276">
        <v>787027</v>
      </c>
      <c r="K598" s="276">
        <v>13</v>
      </c>
      <c r="L598" s="276">
        <v>1</v>
      </c>
      <c r="M598" s="276">
        <v>46</v>
      </c>
      <c r="N598" s="276">
        <v>81</v>
      </c>
      <c r="O598" s="276">
        <v>162</v>
      </c>
      <c r="P598" s="276">
        <v>0</v>
      </c>
      <c r="Q598" s="276">
        <v>238</v>
      </c>
      <c r="R598" s="276">
        <v>338</v>
      </c>
      <c r="S598" s="276">
        <v>2790</v>
      </c>
      <c r="T598" s="276">
        <v>73038</v>
      </c>
      <c r="U598" s="276">
        <v>6297</v>
      </c>
      <c r="V598" s="276">
        <v>3943</v>
      </c>
      <c r="W598" s="276">
        <v>36833</v>
      </c>
      <c r="X598" s="276">
        <v>11559</v>
      </c>
      <c r="Y598" s="276">
        <v>588</v>
      </c>
      <c r="Z598" s="276">
        <v>3030286</v>
      </c>
      <c r="AA598" s="276">
        <v>481</v>
      </c>
      <c r="AB598" s="276">
        <v>805</v>
      </c>
      <c r="AC598" s="276">
        <v>2222234</v>
      </c>
      <c r="AD598" s="276">
        <v>564</v>
      </c>
      <c r="AE598" s="276">
        <v>993</v>
      </c>
      <c r="AF598" s="276">
        <v>52772995</v>
      </c>
      <c r="AG598" s="276">
        <v>1433</v>
      </c>
      <c r="AH598" s="276">
        <v>2932</v>
      </c>
      <c r="AI598" s="276">
        <v>38253661</v>
      </c>
      <c r="AJ598" s="276">
        <v>3309</v>
      </c>
      <c r="AK598" s="276">
        <v>8084</v>
      </c>
      <c r="AL598" s="276">
        <v>2671769</v>
      </c>
      <c r="AM598" s="276">
        <v>4544</v>
      </c>
      <c r="AN598" s="276">
        <v>10455</v>
      </c>
      <c r="AO598" s="276">
        <v>9246</v>
      </c>
      <c r="AP598" s="276">
        <v>1386</v>
      </c>
      <c r="AQ598" s="276">
        <v>1548</v>
      </c>
      <c r="AR598" s="276">
        <v>3528</v>
      </c>
      <c r="AS598" s="276">
        <v>2287</v>
      </c>
      <c r="AT598" s="276">
        <v>4025</v>
      </c>
      <c r="AU598" s="276">
        <v>1879</v>
      </c>
      <c r="AV598" s="276">
        <v>35319</v>
      </c>
      <c r="AW598" s="276">
        <v>5663</v>
      </c>
      <c r="AX598" s="276">
        <v>22810</v>
      </c>
      <c r="AY598" s="276">
        <v>63792</v>
      </c>
      <c r="AZ598" s="276">
        <v>11448</v>
      </c>
      <c r="BA598" s="276">
        <v>9152</v>
      </c>
      <c r="BB598" s="276">
        <v>7017</v>
      </c>
      <c r="BC598" s="276">
        <v>5654</v>
      </c>
      <c r="BD598" s="276">
        <v>48553</v>
      </c>
      <c r="BE598" s="276">
        <v>39556</v>
      </c>
      <c r="BF598" s="276">
        <v>17426</v>
      </c>
      <c r="BG598" s="276">
        <v>12348</v>
      </c>
      <c r="BH598" s="276">
        <v>1052</v>
      </c>
      <c r="BI598" s="276">
        <v>775</v>
      </c>
      <c r="BJ598" s="276">
        <v>163</v>
      </c>
      <c r="BK598" s="276">
        <v>81035</v>
      </c>
      <c r="BL598" s="276">
        <v>497</v>
      </c>
      <c r="BM598" s="276">
        <v>859</v>
      </c>
      <c r="BN598" s="276">
        <v>58</v>
      </c>
      <c r="BO598" s="276">
        <v>30214</v>
      </c>
      <c r="BP598" s="276">
        <v>521</v>
      </c>
      <c r="BQ598" s="276">
        <v>1072</v>
      </c>
      <c r="BR598" s="276">
        <v>6076</v>
      </c>
      <c r="BS598" s="276">
        <v>2919037</v>
      </c>
      <c r="BT598" s="276">
        <v>480</v>
      </c>
      <c r="BU598" s="276">
        <v>803</v>
      </c>
      <c r="BV598" s="276">
        <v>3064</v>
      </c>
      <c r="BW598" s="276">
        <v>3857432</v>
      </c>
      <c r="BX598" s="276">
        <v>1259</v>
      </c>
      <c r="BY598" s="276">
        <v>2486</v>
      </c>
      <c r="BZ598" s="276">
        <v>800</v>
      </c>
      <c r="CA598" s="276">
        <v>1003349</v>
      </c>
      <c r="CB598" s="276">
        <v>1254</v>
      </c>
      <c r="CC598" s="276">
        <v>2700</v>
      </c>
      <c r="CD598" s="276">
        <v>32969</v>
      </c>
      <c r="CE598" s="276">
        <v>47912214</v>
      </c>
      <c r="CF598" s="276">
        <v>1453</v>
      </c>
      <c r="CG598" s="276">
        <v>2983</v>
      </c>
      <c r="CH598" s="276">
        <v>1838</v>
      </c>
      <c r="CI598" s="276">
        <v>6646694</v>
      </c>
      <c r="CJ598" s="276">
        <v>3616</v>
      </c>
      <c r="CK598" s="276">
        <v>7823</v>
      </c>
      <c r="CL598" s="276">
        <v>1401</v>
      </c>
      <c r="CM598" s="276">
        <v>4435155</v>
      </c>
      <c r="CN598" s="276">
        <v>3166</v>
      </c>
      <c r="CO598" s="276">
        <v>6681</v>
      </c>
      <c r="CP598" s="276">
        <v>1478</v>
      </c>
      <c r="CQ598" s="276">
        <v>7828496</v>
      </c>
      <c r="CR598" s="276">
        <v>5297</v>
      </c>
      <c r="CS598" s="276">
        <v>11734</v>
      </c>
      <c r="CT598" s="276">
        <v>984</v>
      </c>
      <c r="CU598" s="276">
        <v>3776336</v>
      </c>
      <c r="CV598" s="276">
        <v>3838</v>
      </c>
      <c r="CW598" s="276">
        <v>8603</v>
      </c>
      <c r="CX598" s="276">
        <v>236</v>
      </c>
      <c r="CY598" s="276">
        <v>83820</v>
      </c>
      <c r="CZ598" s="276">
        <v>355</v>
      </c>
      <c r="DA598" s="276">
        <v>567</v>
      </c>
      <c r="DB598" s="276">
        <v>3885</v>
      </c>
      <c r="DC598" s="276">
        <v>171842</v>
      </c>
      <c r="DD598" s="276">
        <v>44</v>
      </c>
      <c r="DE598" s="276">
        <v>83</v>
      </c>
      <c r="DF598" s="276">
        <v>46</v>
      </c>
      <c r="DG598" s="276">
        <v>54782</v>
      </c>
      <c r="DH598" s="276">
        <v>1191</v>
      </c>
      <c r="DI598" s="276">
        <v>2502</v>
      </c>
      <c r="DJ598" s="276">
        <v>37</v>
      </c>
      <c r="DK598" s="276">
        <v>24</v>
      </c>
      <c r="DL598" s="252"/>
      <c r="DM598" s="252"/>
      <c r="DN598" s="252"/>
      <c r="DO598" s="252"/>
      <c r="DP598" s="252"/>
      <c r="DQ598" s="252"/>
      <c r="DR598" s="252"/>
      <c r="DS598" s="252"/>
      <c r="DT598" s="252"/>
      <c r="DU598" s="252"/>
      <c r="DV598" s="252"/>
      <c r="DW598" s="252"/>
      <c r="DX598" s="252"/>
      <c r="DY598" s="252"/>
      <c r="DZ598" s="252"/>
      <c r="EA598" s="252"/>
      <c r="EB598" s="177"/>
      <c r="EC598" s="167">
        <f t="shared" si="1121"/>
        <v>3</v>
      </c>
      <c r="ED598" s="174">
        <f t="shared" si="1122"/>
        <v>2020</v>
      </c>
      <c r="EE598" s="173">
        <f t="shared" si="1123"/>
        <v>43891</v>
      </c>
      <c r="EF598" s="150">
        <f t="shared" si="1135"/>
        <v>31</v>
      </c>
      <c r="EG598" s="178"/>
      <c r="EH598" s="179">
        <f>IFERROR(HLOOKUP(EH$1,$H$5:$FY$1802,MATCH($A598,$A$5:$A$1802,0),0)*HLOOKUP(EH$2,$H$5:$FY$1802,MATCH($A598,$A$5:$A$1802,0),0),$H$2)</f>
        <v>58496</v>
      </c>
      <c r="EI598" s="179">
        <f>IFERROR(HLOOKUP(EI$1,$H$5:$FY$1802,MATCH($A598,$A$5:$A$1802,0),0)*HLOOKUP(EI$2,$H$5:$FY$1802,MATCH($A598,$A$5:$A$1802,0),0),$H$2)</f>
        <v>2690816</v>
      </c>
      <c r="EJ598" s="179">
        <f>IFERROR(HLOOKUP(EJ$1,$H$5:$FY$1802,MATCH($A598,$A$5:$A$1802,0),0)*HLOOKUP(EJ$2,$H$5:$FY$1802,MATCH($A598,$A$5:$A$1802,0),0),$H$2)</f>
        <v>4738176</v>
      </c>
      <c r="EK598" s="179">
        <f>IFERROR(HLOOKUP(EK$1,$H$5:$FY$1802,MATCH($A598,$A$5:$A$1802,0),0)*HLOOKUP(EK$2,$H$5:$FY$1802,MATCH($A598,$A$5:$A$1802,0),0),$H$2)</f>
        <v>9476352</v>
      </c>
      <c r="EL598" s="179">
        <f>IFERROR(HLOOKUP(EL$1,$H$5:$FY$1802,MATCH($A598,$A$5:$A$1802,0),0)*HLOOKUP(EL$2,$H$5:$FY$1802,MATCH($A598,$A$5:$A$1802,0),0),$H$2)</f>
        <v>5069085</v>
      </c>
      <c r="EM598" s="179">
        <f>IFERROR(HLOOKUP(EM$1,$H$5:$FY$1802,MATCH($A598,$A$5:$A$1802,0),0)*HLOOKUP(EM$2,$H$5:$FY$1802,MATCH($A598,$A$5:$A$1802,0),0),$H$2)</f>
        <v>3915399</v>
      </c>
      <c r="EN598" s="179">
        <f>IFERROR(HLOOKUP(EN$1,$H$5:$FY$1802,MATCH($A598,$A$5:$A$1802,0),0)*HLOOKUP(EN$2,$H$5:$FY$1802,MATCH($A598,$A$5:$A$1802,0),0),$H$2)</f>
        <v>107994356</v>
      </c>
      <c r="EO598" s="179">
        <f>IFERROR(HLOOKUP(EO$1,$H$5:$FY$1802,MATCH($A598,$A$5:$A$1802,0),0)*HLOOKUP(EO$2,$H$5:$FY$1802,MATCH($A598,$A$5:$A$1802,0),0),$H$2)</f>
        <v>93442956</v>
      </c>
      <c r="EP598" s="179">
        <f>IFERROR(HLOOKUP(EP$1,$H$5:$FY$1802,MATCH($A598,$A$5:$A$1802,0),0)*HLOOKUP(EP$2,$H$5:$FY$1802,MATCH($A598,$A$5:$A$1802,0),0),$H$2)</f>
        <v>6147540</v>
      </c>
      <c r="EQ598" s="179">
        <f>IFERROR(HLOOKUP(EQ$1,$H$5:$FY$1802,MATCH($A598,$A$5:$A$1802,0),0)*HLOOKUP(EQ$2,$H$5:$FY$1802,MATCH($A598,$A$5:$A$1802,0),0),$H$2)</f>
        <v>140017</v>
      </c>
      <c r="ER598" s="179">
        <f>IFERROR(HLOOKUP(ER$1,$H$5:$FY$1802,MATCH($A598,$A$5:$A$1802,0),0)*HLOOKUP(ER$2,$H$5:$FY$1802,MATCH($A598,$A$5:$A$1802,0),0),$H$2)</f>
        <v>62176</v>
      </c>
      <c r="ES598" s="179">
        <f>IFERROR(HLOOKUP(ES$1,$H$5:$FY$1802,MATCH($A598,$A$5:$A$1802,0),0)*HLOOKUP(ES$2,$H$5:$FY$1802,MATCH($A598,$A$5:$A$1802,0),0),$H$2)</f>
        <v>4879028</v>
      </c>
      <c r="ET598" s="179">
        <f>IFERROR(HLOOKUP(ET$1,$H$5:$FY$1802,MATCH($A598,$A$5:$A$1802,0),0)*HLOOKUP(ET$2,$H$5:$FY$1802,MATCH($A598,$A$5:$A$1802,0),0),$H$2)</f>
        <v>7617104</v>
      </c>
      <c r="EU598" s="179">
        <f>IFERROR(HLOOKUP(EU$1,$H$5:$FY$1802,MATCH($A598,$A$5:$A$1802,0),0)*HLOOKUP(EU$2,$H$5:$FY$1802,MATCH($A598,$A$5:$A$1802,0),0),$H$2)</f>
        <v>2160000</v>
      </c>
      <c r="EV598" s="179">
        <f>IFERROR(HLOOKUP(EV$1,$H$5:$FY$1802,MATCH($A598,$A$5:$A$1802,0),0)*HLOOKUP(EV$2,$H$5:$FY$1802,MATCH($A598,$A$5:$A$1802,0),0),$H$2)</f>
        <v>98346527</v>
      </c>
      <c r="EW598" s="179">
        <f>IFERROR(HLOOKUP(EW$1,$H$5:$FY$1802,MATCH($A598,$A$5:$A$1802,0),0)*HLOOKUP(EW$2,$H$5:$FY$1802,MATCH($A598,$A$5:$A$1802,0),0),$H$2)</f>
        <v>14378674</v>
      </c>
      <c r="EX598" s="179">
        <f>IFERROR(HLOOKUP(EX$1,$H$5:$FY$1802,MATCH($A598,$A$5:$A$1802,0),0)*HLOOKUP(EX$2,$H$5:$FY$1802,MATCH($A598,$A$5:$A$1802,0),0),$H$2)</f>
        <v>9360081</v>
      </c>
      <c r="EY598" s="179">
        <f>IFERROR(HLOOKUP(EY$1,$H$5:$FY$1802,MATCH($A598,$A$5:$A$1802,0),0)*HLOOKUP(EY$2,$H$5:$FY$1802,MATCH($A598,$A$5:$A$1802,0),0),$H$2)</f>
        <v>17342852</v>
      </c>
      <c r="EZ598" s="179">
        <f>IFERROR(HLOOKUP(EZ$1,$H$5:$FY$1802,MATCH($A598,$A$5:$A$1802,0),0)*HLOOKUP(EZ$2,$H$5:$FY$1802,MATCH($A598,$A$5:$A$1802,0),0),$H$2)</f>
        <v>8465352</v>
      </c>
      <c r="FA598" s="179">
        <f>IFERROR(HLOOKUP(FA$1,$H$5:$FY$1802,MATCH($A598,$A$5:$A$1802,0),0)*HLOOKUP(FA$2,$H$5:$FY$1802,MATCH($A598,$A$5:$A$1802,0),0),$H$2)</f>
        <v>115092</v>
      </c>
      <c r="FB598" s="179">
        <f>IFERROR(HLOOKUP(FB$1,$H$5:$FY$1802,MATCH($A598,$A$5:$A$1802,0),0)*HLOOKUP(FB$2,$H$5:$FY$1802,MATCH($A598,$A$5:$A$1802,0),0),$H$2)</f>
        <v>133812</v>
      </c>
      <c r="FC598" s="179">
        <f>IFERROR(HLOOKUP(FC$1,$H$5:$FY$1802,MATCH($A598,$A$5:$A$1802,0),0)*HLOOKUP(FC$2,$H$5:$FY$1802,MATCH($A598,$A$5:$A$1802,0),0),$H$2)</f>
        <v>322455</v>
      </c>
      <c r="FD598" s="179">
        <f>IFERROR(HLOOKUP(FD$1,$H$5:$FY$1802,MATCH($A598,$A$5:$A$1802,0),0)*HLOOKUP(FD$2,$H$5:$FY$1802,MATCH($A598,$A$5:$A$1802,0),0),$H$2)</f>
        <v>0</v>
      </c>
      <c r="FE598" s="179">
        <f>IFERROR(HLOOKUP(FE$1,$H$5:$FY$1802,MATCH($A598,$A$5:$A$1802,0),0)*HLOOKUP(FE$2,$H$5:$FY$1802,MATCH($A598,$A$5:$A$1802,0),0),$H$2)</f>
        <v>0</v>
      </c>
      <c r="FF598" s="179">
        <f>IFERROR(HLOOKUP(FF$1,$H$5:$FY$1802,MATCH($A598,$A$5:$A$1802,0),0)*HLOOKUP(FF$2,$H$5:$FY$1802,MATCH($A598,$A$5:$A$1802,0),0),$H$2)</f>
        <v>0</v>
      </c>
      <c r="FG598" s="179">
        <f>IFERROR(HLOOKUP(FG$1,$H$5:$FY$1802,MATCH($A598,$A$5:$A$1802,0),0)*HLOOKUP(FG$2,$H$5:$FY$1802,MATCH($A598,$A$5:$A$1802,0),0),$H$2)</f>
        <v>0</v>
      </c>
      <c r="FH598" s="151"/>
      <c r="FI598" s="407">
        <f t="shared" si="1125"/>
        <v>1.8180085755121487</v>
      </c>
      <c r="FJ598" s="407">
        <f t="shared" si="1125"/>
        <v>1.4533905034143242</v>
      </c>
      <c r="FK598" s="407">
        <f t="shared" si="1126"/>
        <v>1.7796094344407811</v>
      </c>
      <c r="FL598" s="407">
        <f t="shared" si="1127"/>
        <v>1.4339335531321329</v>
      </c>
      <c r="FM598" s="407">
        <f t="shared" si="1128"/>
        <v>1.318192924822849</v>
      </c>
      <c r="FN598" s="407">
        <f t="shared" si="1129"/>
        <v>1.07392827084408</v>
      </c>
      <c r="FO598" s="407">
        <f t="shared" si="1130"/>
        <v>1.5075698589843411</v>
      </c>
      <c r="FP598" s="407">
        <f t="shared" si="1131"/>
        <v>1.0682584998702309</v>
      </c>
      <c r="FQ598" s="407">
        <f t="shared" si="1132"/>
        <v>1.7891156462585034</v>
      </c>
      <c r="FR598" s="407">
        <f t="shared" si="1133"/>
        <v>1.3180272108843538</v>
      </c>
      <c r="FS598" s="408"/>
    </row>
    <row r="599" spans="1:175" ht="10.35" customHeight="1" x14ac:dyDescent="0.2">
      <c r="A599" s="74" t="str">
        <f t="shared" si="1120"/>
        <v>2020-21APRILRX9</v>
      </c>
      <c r="B599" s="163" t="str">
        <f t="shared" si="1134"/>
        <v>2020-21</v>
      </c>
      <c r="C599" s="26" t="s">
        <v>839</v>
      </c>
      <c r="D599" s="163" t="str">
        <f>INDEX($FV$16:$FW$26,MATCH($F599,$FV$16:$FV$26,0),2)</f>
        <v>Y60</v>
      </c>
      <c r="E599" s="163" t="str">
        <f>VLOOKUP($D599,$FW$8:$FX$14,2,0)</f>
        <v>Midlands</v>
      </c>
      <c r="F599" s="269" t="s">
        <v>845</v>
      </c>
      <c r="G599" s="269" t="s">
        <v>871</v>
      </c>
      <c r="H599" s="270">
        <v>72699</v>
      </c>
      <c r="I599" s="270">
        <v>56342</v>
      </c>
      <c r="J599" s="270">
        <v>160230</v>
      </c>
      <c r="K599" s="270">
        <v>3</v>
      </c>
      <c r="L599" s="270">
        <v>2</v>
      </c>
      <c r="M599" s="270">
        <v>3</v>
      </c>
      <c r="N599" s="270">
        <v>4</v>
      </c>
      <c r="O599" s="270">
        <v>41</v>
      </c>
      <c r="P599" s="270">
        <v>0</v>
      </c>
      <c r="Q599" s="270">
        <v>298</v>
      </c>
      <c r="R599" s="270">
        <v>1632</v>
      </c>
      <c r="S599" s="270">
        <v>1016</v>
      </c>
      <c r="T599" s="270">
        <v>61622</v>
      </c>
      <c r="U599" s="270">
        <v>4908</v>
      </c>
      <c r="V599" s="270">
        <v>2597</v>
      </c>
      <c r="W599" s="270">
        <v>29516</v>
      </c>
      <c r="X599" s="270">
        <v>17819</v>
      </c>
      <c r="Y599" s="270">
        <v>192</v>
      </c>
      <c r="Z599" s="270">
        <v>1980887</v>
      </c>
      <c r="AA599" s="270">
        <v>404</v>
      </c>
      <c r="AB599" s="270">
        <v>723</v>
      </c>
      <c r="AC599" s="270">
        <v>1899086</v>
      </c>
      <c r="AD599" s="270">
        <v>731</v>
      </c>
      <c r="AE599" s="270">
        <v>1618</v>
      </c>
      <c r="AF599" s="270">
        <v>28622271</v>
      </c>
      <c r="AG599" s="270">
        <v>970</v>
      </c>
      <c r="AH599" s="270">
        <v>1895</v>
      </c>
      <c r="AI599" s="270">
        <v>36422235</v>
      </c>
      <c r="AJ599" s="270">
        <v>2044</v>
      </c>
      <c r="AK599" s="270">
        <v>4753</v>
      </c>
      <c r="AL599" s="270">
        <v>539037</v>
      </c>
      <c r="AM599" s="270">
        <v>2807</v>
      </c>
      <c r="AN599" s="270">
        <v>6011</v>
      </c>
      <c r="AO599" s="270">
        <v>5577</v>
      </c>
      <c r="AP599" s="270">
        <v>1377</v>
      </c>
      <c r="AQ599" s="270">
        <v>280</v>
      </c>
      <c r="AR599" s="270">
        <v>7</v>
      </c>
      <c r="AS599" s="270">
        <v>3301</v>
      </c>
      <c r="AT599" s="270">
        <v>619</v>
      </c>
      <c r="AU599" s="270">
        <v>10</v>
      </c>
      <c r="AV599" s="270">
        <v>28093</v>
      </c>
      <c r="AW599" s="270">
        <v>3318</v>
      </c>
      <c r="AX599" s="270">
        <v>24634</v>
      </c>
      <c r="AY599" s="270">
        <v>56045</v>
      </c>
      <c r="AZ599" s="270">
        <v>8745</v>
      </c>
      <c r="BA599" s="270">
        <v>7144</v>
      </c>
      <c r="BB599" s="270">
        <v>4660</v>
      </c>
      <c r="BC599" s="270">
        <v>3847</v>
      </c>
      <c r="BD599" s="270">
        <v>36704</v>
      </c>
      <c r="BE599" s="270">
        <v>31057</v>
      </c>
      <c r="BF599" s="270">
        <v>24025</v>
      </c>
      <c r="BG599" s="270">
        <v>18611</v>
      </c>
      <c r="BH599" s="270">
        <v>173</v>
      </c>
      <c r="BI599" s="270">
        <v>127</v>
      </c>
      <c r="BJ599" s="270">
        <v>0</v>
      </c>
      <c r="BK599" s="270">
        <v>0</v>
      </c>
      <c r="BL599" s="270">
        <v>0</v>
      </c>
      <c r="BM599" s="270">
        <v>0</v>
      </c>
      <c r="BN599" s="270">
        <v>12</v>
      </c>
      <c r="BO599" s="270">
        <v>7932</v>
      </c>
      <c r="BP599" s="270">
        <v>661</v>
      </c>
      <c r="BQ599" s="270">
        <v>1040</v>
      </c>
      <c r="BR599" s="270">
        <v>4896</v>
      </c>
      <c r="BS599" s="270">
        <v>1972955</v>
      </c>
      <c r="BT599" s="270">
        <v>403</v>
      </c>
      <c r="BU599" s="270">
        <v>722</v>
      </c>
      <c r="BV599" s="270">
        <v>236</v>
      </c>
      <c r="BW599" s="270">
        <v>237215</v>
      </c>
      <c r="BX599" s="270">
        <v>1005</v>
      </c>
      <c r="BY599" s="270">
        <v>1996</v>
      </c>
      <c r="BZ599" s="270">
        <v>449</v>
      </c>
      <c r="CA599" s="270">
        <v>385105</v>
      </c>
      <c r="CB599" s="270">
        <v>858</v>
      </c>
      <c r="CC599" s="270">
        <v>1923</v>
      </c>
      <c r="CD599" s="270">
        <v>28831</v>
      </c>
      <c r="CE599" s="270">
        <v>27999951</v>
      </c>
      <c r="CF599" s="270">
        <v>971</v>
      </c>
      <c r="CG599" s="270">
        <v>1894</v>
      </c>
      <c r="CH599" s="270">
        <v>8</v>
      </c>
      <c r="CI599" s="270">
        <v>34005</v>
      </c>
      <c r="CJ599" s="270">
        <v>4251</v>
      </c>
      <c r="CK599" s="270">
        <v>10867</v>
      </c>
      <c r="CL599" s="270">
        <v>325</v>
      </c>
      <c r="CM599" s="270">
        <v>581868</v>
      </c>
      <c r="CN599" s="270">
        <v>1790</v>
      </c>
      <c r="CO599" s="270">
        <v>3793</v>
      </c>
      <c r="CP599" s="270">
        <v>2050</v>
      </c>
      <c r="CQ599" s="270">
        <v>7000043</v>
      </c>
      <c r="CR599" s="270">
        <v>3415</v>
      </c>
      <c r="CS599" s="270">
        <v>6685</v>
      </c>
      <c r="CT599" s="270">
        <v>85</v>
      </c>
      <c r="CU599" s="270">
        <v>220735</v>
      </c>
      <c r="CV599" s="270">
        <v>2597</v>
      </c>
      <c r="CW599" s="270">
        <v>5180</v>
      </c>
      <c r="CX599" s="270">
        <v>327</v>
      </c>
      <c r="CY599" s="270">
        <v>95017</v>
      </c>
      <c r="CZ599" s="270">
        <v>291</v>
      </c>
      <c r="DA599" s="270">
        <v>505</v>
      </c>
      <c r="DB599" s="270">
        <v>2656</v>
      </c>
      <c r="DC599" s="270">
        <v>100511</v>
      </c>
      <c r="DD599" s="270">
        <v>38</v>
      </c>
      <c r="DE599" s="270">
        <v>76</v>
      </c>
      <c r="DF599" s="270">
        <v>49</v>
      </c>
      <c r="DG599" s="270">
        <v>41259</v>
      </c>
      <c r="DH599" s="270">
        <v>842</v>
      </c>
      <c r="DI599" s="270">
        <v>1699</v>
      </c>
      <c r="DJ599" s="270">
        <v>46</v>
      </c>
      <c r="DK599" s="270">
        <v>1439</v>
      </c>
      <c r="DL599" s="249"/>
      <c r="DM599" s="249"/>
      <c r="DN599" s="249"/>
      <c r="DO599" s="249"/>
      <c r="DP599" s="249"/>
      <c r="DQ599" s="249"/>
      <c r="DR599" s="249"/>
      <c r="DS599" s="249"/>
      <c r="DT599" s="249"/>
      <c r="DU599" s="249"/>
      <c r="DV599" s="249"/>
      <c r="DW599" s="249"/>
      <c r="DX599" s="249"/>
      <c r="DY599" s="249"/>
      <c r="DZ599" s="249"/>
      <c r="EA599" s="249"/>
      <c r="EB599" s="155"/>
      <c r="EC599" s="170">
        <f t="shared" si="1121"/>
        <v>4</v>
      </c>
      <c r="ED599" s="74">
        <f t="shared" si="1122"/>
        <v>2020</v>
      </c>
      <c r="EE599" s="165">
        <f t="shared" si="1123"/>
        <v>43922</v>
      </c>
      <c r="EF599" s="157">
        <f>DAY(EOMONTH($EE599,0))</f>
        <v>30</v>
      </c>
      <c r="EG599" s="156"/>
      <c r="EH599" s="171">
        <f>IFERROR(HLOOKUP(EH$1,$H$5:$FY$1802,MATCH($A599,$A$5:$A$1802,0),0)*HLOOKUP(EH$2,$H$5:$FY$1802,MATCH($A599,$A$5:$A$1802,0),0),$H$2)</f>
        <v>112684</v>
      </c>
      <c r="EI599" s="171">
        <f>IFERROR(HLOOKUP(EI$1,$H$5:$FY$1802,MATCH($A599,$A$5:$A$1802,0),0)*HLOOKUP(EI$2,$H$5:$FY$1802,MATCH($A599,$A$5:$A$1802,0),0),$H$2)</f>
        <v>169026</v>
      </c>
      <c r="EJ599" s="171">
        <f>IFERROR(HLOOKUP(EJ$1,$H$5:$FY$1802,MATCH($A599,$A$5:$A$1802,0),0)*HLOOKUP(EJ$2,$H$5:$FY$1802,MATCH($A599,$A$5:$A$1802,0),0),$H$2)</f>
        <v>225368</v>
      </c>
      <c r="EK599" s="171">
        <f>IFERROR(HLOOKUP(EK$1,$H$5:$FY$1802,MATCH($A599,$A$5:$A$1802,0),0)*HLOOKUP(EK$2,$H$5:$FY$1802,MATCH($A599,$A$5:$A$1802,0),0),$H$2)</f>
        <v>2310022</v>
      </c>
      <c r="EL599" s="171">
        <f>IFERROR(HLOOKUP(EL$1,$H$5:$FY$1802,MATCH($A599,$A$5:$A$1802,0),0)*HLOOKUP(EL$2,$H$5:$FY$1802,MATCH($A599,$A$5:$A$1802,0),0),$H$2)</f>
        <v>3548484</v>
      </c>
      <c r="EM599" s="171">
        <f>IFERROR(HLOOKUP(EM$1,$H$5:$FY$1802,MATCH($A599,$A$5:$A$1802,0),0)*HLOOKUP(EM$2,$H$5:$FY$1802,MATCH($A599,$A$5:$A$1802,0),0),$H$2)</f>
        <v>4201946</v>
      </c>
      <c r="EN599" s="171">
        <f>IFERROR(HLOOKUP(EN$1,$H$5:$FY$1802,MATCH($A599,$A$5:$A$1802,0),0)*HLOOKUP(EN$2,$H$5:$FY$1802,MATCH($A599,$A$5:$A$1802,0),0),$H$2)</f>
        <v>55932820</v>
      </c>
      <c r="EO599" s="171">
        <f>IFERROR(HLOOKUP(EO$1,$H$5:$FY$1802,MATCH($A599,$A$5:$A$1802,0),0)*HLOOKUP(EO$2,$H$5:$FY$1802,MATCH($A599,$A$5:$A$1802,0),0),$H$2)</f>
        <v>84693707</v>
      </c>
      <c r="EP599" s="171">
        <f>IFERROR(HLOOKUP(EP$1,$H$5:$FY$1802,MATCH($A599,$A$5:$A$1802,0),0)*HLOOKUP(EP$2,$H$5:$FY$1802,MATCH($A599,$A$5:$A$1802,0),0),$H$2)</f>
        <v>1154112</v>
      </c>
      <c r="EQ599" s="171">
        <f>IFERROR(HLOOKUP(EQ$1,$H$5:$FY$1802,MATCH($A599,$A$5:$A$1802,0),0)*HLOOKUP(EQ$2,$H$5:$FY$1802,MATCH($A599,$A$5:$A$1802,0),0),$H$2)</f>
        <v>0</v>
      </c>
      <c r="ER599" s="171">
        <f>IFERROR(HLOOKUP(ER$1,$H$5:$FY$1802,MATCH($A599,$A$5:$A$1802,0),0)*HLOOKUP(ER$2,$H$5:$FY$1802,MATCH($A599,$A$5:$A$1802,0),0),$H$2)</f>
        <v>12480</v>
      </c>
      <c r="ES599" s="171">
        <f>IFERROR(HLOOKUP(ES$1,$H$5:$FY$1802,MATCH($A599,$A$5:$A$1802,0),0)*HLOOKUP(ES$2,$H$5:$FY$1802,MATCH($A599,$A$5:$A$1802,0),0),$H$2)</f>
        <v>3534912</v>
      </c>
      <c r="ET599" s="171">
        <f>IFERROR(HLOOKUP(ET$1,$H$5:$FY$1802,MATCH($A599,$A$5:$A$1802,0),0)*HLOOKUP(ET$2,$H$5:$FY$1802,MATCH($A599,$A$5:$A$1802,0),0),$H$2)</f>
        <v>471056</v>
      </c>
      <c r="EU599" s="171">
        <f>IFERROR(HLOOKUP(EU$1,$H$5:$FY$1802,MATCH($A599,$A$5:$A$1802,0),0)*HLOOKUP(EU$2,$H$5:$FY$1802,MATCH($A599,$A$5:$A$1802,0),0),$H$2)</f>
        <v>863427</v>
      </c>
      <c r="EV599" s="171">
        <f>IFERROR(HLOOKUP(EV$1,$H$5:$FY$1802,MATCH($A599,$A$5:$A$1802,0),0)*HLOOKUP(EV$2,$H$5:$FY$1802,MATCH($A599,$A$5:$A$1802,0),0),$H$2)</f>
        <v>54605914</v>
      </c>
      <c r="EW599" s="171">
        <f>IFERROR(HLOOKUP(EW$1,$H$5:$FY$1802,MATCH($A599,$A$5:$A$1802,0),0)*HLOOKUP(EW$2,$H$5:$FY$1802,MATCH($A599,$A$5:$A$1802,0),0),$H$2)</f>
        <v>86936</v>
      </c>
      <c r="EX599" s="171">
        <f>IFERROR(HLOOKUP(EX$1,$H$5:$FY$1802,MATCH($A599,$A$5:$A$1802,0),0)*HLOOKUP(EX$2,$H$5:$FY$1802,MATCH($A599,$A$5:$A$1802,0),0),$H$2)</f>
        <v>1232725</v>
      </c>
      <c r="EY599" s="171">
        <f>IFERROR(HLOOKUP(EY$1,$H$5:$FY$1802,MATCH($A599,$A$5:$A$1802,0),0)*HLOOKUP(EY$2,$H$5:$FY$1802,MATCH($A599,$A$5:$A$1802,0),0),$H$2)</f>
        <v>13704250</v>
      </c>
      <c r="EZ599" s="171">
        <f>IFERROR(HLOOKUP(EZ$1,$H$5:$FY$1802,MATCH($A599,$A$5:$A$1802,0),0)*HLOOKUP(EZ$2,$H$5:$FY$1802,MATCH($A599,$A$5:$A$1802,0),0),$H$2)</f>
        <v>440300</v>
      </c>
      <c r="FA599" s="171">
        <f>IFERROR(HLOOKUP(FA$1,$H$5:$FY$1802,MATCH($A599,$A$5:$A$1802,0),0)*HLOOKUP(FA$2,$H$5:$FY$1802,MATCH($A599,$A$5:$A$1802,0),0),$H$2)</f>
        <v>83251</v>
      </c>
      <c r="FB599" s="171">
        <f>IFERROR(HLOOKUP(FB$1,$H$5:$FY$1802,MATCH($A599,$A$5:$A$1802,0),0)*HLOOKUP(FB$2,$H$5:$FY$1802,MATCH($A599,$A$5:$A$1802,0),0),$H$2)</f>
        <v>165135</v>
      </c>
      <c r="FC599" s="171">
        <f>IFERROR(HLOOKUP(FC$1,$H$5:$FY$1802,MATCH($A599,$A$5:$A$1802,0),0)*HLOOKUP(FC$2,$H$5:$FY$1802,MATCH($A599,$A$5:$A$1802,0),0),$H$2)</f>
        <v>201856</v>
      </c>
      <c r="FD599" s="171">
        <f>IFERROR(HLOOKUP(FD$1,$H$5:$FY$1802,MATCH($A599,$A$5:$A$1802,0),0)*HLOOKUP(FD$2,$H$5:$FY$1802,MATCH($A599,$A$5:$A$1802,0),0),$H$2)</f>
        <v>0</v>
      </c>
      <c r="FE599" s="171">
        <f>IFERROR(HLOOKUP(FE$1,$H$5:$FY$1802,MATCH($A599,$A$5:$A$1802,0),0)*HLOOKUP(FE$2,$H$5:$FY$1802,MATCH($A599,$A$5:$A$1802,0),0),$H$2)</f>
        <v>0</v>
      </c>
      <c r="FF599" s="171">
        <f>IFERROR(HLOOKUP(FF$1,$H$5:$FY$1802,MATCH($A599,$A$5:$A$1802,0),0)*HLOOKUP(FF$2,$H$5:$FY$1802,MATCH($A599,$A$5:$A$1802,0),0),$H$2)</f>
        <v>0</v>
      </c>
      <c r="FG599" s="171">
        <f>IFERROR(HLOOKUP(FG$1,$H$5:$FY$1802,MATCH($A599,$A$5:$A$1802,0),0)*HLOOKUP(FG$2,$H$5:$FY$1802,MATCH($A599,$A$5:$A$1802,0),0),$H$2)</f>
        <v>0</v>
      </c>
      <c r="FH599" s="152"/>
      <c r="FI599" s="405">
        <f t="shared" si="1125"/>
        <v>1.7817848410757946</v>
      </c>
      <c r="FJ599" s="405">
        <f t="shared" si="1125"/>
        <v>1.4555827220863895</v>
      </c>
      <c r="FK599" s="405">
        <f t="shared" si="1126"/>
        <v>1.7943781286099345</v>
      </c>
      <c r="FL599" s="405">
        <f t="shared" si="1127"/>
        <v>1.4813246053138236</v>
      </c>
      <c r="FM599" s="405">
        <f t="shared" si="1128"/>
        <v>1.2435289334598183</v>
      </c>
      <c r="FN599" s="405">
        <f t="shared" si="1129"/>
        <v>1.0522089714053395</v>
      </c>
      <c r="FO599" s="405">
        <f t="shared" si="1130"/>
        <v>1.3482799259217688</v>
      </c>
      <c r="FP599" s="405">
        <f t="shared" si="1131"/>
        <v>1.0444469386609798</v>
      </c>
      <c r="FQ599" s="405">
        <f t="shared" si="1132"/>
        <v>0.90104166666666663</v>
      </c>
      <c r="FR599" s="405">
        <f t="shared" si="1133"/>
        <v>0.66145833333333337</v>
      </c>
      <c r="FS599" s="65"/>
    </row>
    <row r="600" spans="1:175" ht="10.35" customHeight="1" x14ac:dyDescent="0.2">
      <c r="A600" s="74" t="str">
        <f t="shared" si="1120"/>
        <v>2020-21APRILRYC</v>
      </c>
      <c r="B600" s="163" t="str">
        <f t="shared" si="1134"/>
        <v>2020-21</v>
      </c>
      <c r="C600" s="26" t="s">
        <v>839</v>
      </c>
      <c r="D600" s="163" t="str">
        <f>INDEX($FV$16:$FW$26,MATCH($F600,$FV$16:$FV$26,0),2)</f>
        <v>Y61</v>
      </c>
      <c r="E600" s="163" t="str">
        <f>VLOOKUP($D600,$FW$8:$FX$14,2,0)</f>
        <v>East of England</v>
      </c>
      <c r="F600" s="271" t="s">
        <v>849</v>
      </c>
      <c r="G600" s="271" t="s">
        <v>872</v>
      </c>
      <c r="H600" s="272">
        <v>92651</v>
      </c>
      <c r="I600" s="272">
        <v>60867</v>
      </c>
      <c r="J600" s="272">
        <v>144942</v>
      </c>
      <c r="K600" s="272">
        <v>2</v>
      </c>
      <c r="L600" s="272">
        <v>1</v>
      </c>
      <c r="M600" s="272">
        <v>4</v>
      </c>
      <c r="N600" s="272">
        <v>6</v>
      </c>
      <c r="O600" s="272">
        <v>44</v>
      </c>
      <c r="P600" s="272">
        <v>0</v>
      </c>
      <c r="Q600" s="272">
        <v>367</v>
      </c>
      <c r="R600" s="272">
        <v>35</v>
      </c>
      <c r="S600" s="272">
        <v>3759</v>
      </c>
      <c r="T600" s="272">
        <v>69589</v>
      </c>
      <c r="U600" s="272">
        <v>7201</v>
      </c>
      <c r="V600" s="272">
        <v>3678</v>
      </c>
      <c r="W600" s="272">
        <v>35709</v>
      </c>
      <c r="X600" s="272">
        <v>14999</v>
      </c>
      <c r="Y600" s="272">
        <v>538</v>
      </c>
      <c r="Z600" s="272">
        <v>3424891</v>
      </c>
      <c r="AA600" s="272">
        <v>476</v>
      </c>
      <c r="AB600" s="272">
        <v>846</v>
      </c>
      <c r="AC600" s="272">
        <v>2291338</v>
      </c>
      <c r="AD600" s="272">
        <v>623</v>
      </c>
      <c r="AE600" s="272">
        <v>1087</v>
      </c>
      <c r="AF600" s="272">
        <v>46671912</v>
      </c>
      <c r="AG600" s="272">
        <v>1307</v>
      </c>
      <c r="AH600" s="272">
        <v>2788</v>
      </c>
      <c r="AI600" s="272">
        <v>41908289</v>
      </c>
      <c r="AJ600" s="272">
        <v>2794</v>
      </c>
      <c r="AK600" s="272">
        <v>6272</v>
      </c>
      <c r="AL600" s="272">
        <v>2244397</v>
      </c>
      <c r="AM600" s="272">
        <v>4172</v>
      </c>
      <c r="AN600" s="272">
        <v>9542</v>
      </c>
      <c r="AO600" s="272">
        <v>4929</v>
      </c>
      <c r="AP600" s="272">
        <v>165</v>
      </c>
      <c r="AQ600" s="272">
        <v>3350</v>
      </c>
      <c r="AR600" s="272">
        <v>860</v>
      </c>
      <c r="AS600" s="272">
        <v>64</v>
      </c>
      <c r="AT600" s="272">
        <v>1350</v>
      </c>
      <c r="AU600" s="272">
        <v>796</v>
      </c>
      <c r="AV600" s="272">
        <v>30122</v>
      </c>
      <c r="AW600" s="272">
        <v>2965</v>
      </c>
      <c r="AX600" s="272">
        <v>31573</v>
      </c>
      <c r="AY600" s="272">
        <v>64660</v>
      </c>
      <c r="AZ600" s="272">
        <v>15779</v>
      </c>
      <c r="BA600" s="272">
        <v>11370</v>
      </c>
      <c r="BB600" s="272">
        <v>7871</v>
      </c>
      <c r="BC600" s="272">
        <v>5784</v>
      </c>
      <c r="BD600" s="272">
        <v>50681</v>
      </c>
      <c r="BE600" s="272">
        <v>38774</v>
      </c>
      <c r="BF600" s="272">
        <v>23723</v>
      </c>
      <c r="BG600" s="272">
        <v>16256</v>
      </c>
      <c r="BH600" s="272">
        <v>838</v>
      </c>
      <c r="BI600" s="272">
        <v>590</v>
      </c>
      <c r="BJ600" s="272">
        <v>21</v>
      </c>
      <c r="BK600" s="272">
        <v>10264</v>
      </c>
      <c r="BL600" s="272">
        <v>489</v>
      </c>
      <c r="BM600" s="272">
        <v>898</v>
      </c>
      <c r="BN600" s="272">
        <v>0</v>
      </c>
      <c r="BO600" s="272">
        <v>0</v>
      </c>
      <c r="BP600" s="272">
        <v>0</v>
      </c>
      <c r="BQ600" s="272">
        <v>0</v>
      </c>
      <c r="BR600" s="272">
        <v>7180</v>
      </c>
      <c r="BS600" s="272">
        <v>3414627</v>
      </c>
      <c r="BT600" s="272">
        <v>476</v>
      </c>
      <c r="BU600" s="272">
        <v>845</v>
      </c>
      <c r="BV600" s="272">
        <v>1822</v>
      </c>
      <c r="BW600" s="272">
        <v>2335728</v>
      </c>
      <c r="BX600" s="272">
        <v>1282</v>
      </c>
      <c r="BY600" s="272">
        <v>2515</v>
      </c>
      <c r="BZ600" s="272">
        <v>422</v>
      </c>
      <c r="CA600" s="272">
        <v>517671</v>
      </c>
      <c r="CB600" s="272">
        <v>1227</v>
      </c>
      <c r="CC600" s="272">
        <v>2656</v>
      </c>
      <c r="CD600" s="272">
        <v>33465</v>
      </c>
      <c r="CE600" s="272">
        <v>43818513</v>
      </c>
      <c r="CF600" s="272">
        <v>1309</v>
      </c>
      <c r="CG600" s="272">
        <v>2807</v>
      </c>
      <c r="CH600" s="272">
        <v>273</v>
      </c>
      <c r="CI600" s="272">
        <v>747288</v>
      </c>
      <c r="CJ600" s="272">
        <v>2737</v>
      </c>
      <c r="CK600" s="272">
        <v>6809</v>
      </c>
      <c r="CL600" s="272">
        <v>97</v>
      </c>
      <c r="CM600" s="272">
        <v>346779</v>
      </c>
      <c r="CN600" s="272">
        <v>3575</v>
      </c>
      <c r="CO600" s="272">
        <v>10089</v>
      </c>
      <c r="CP600" s="272">
        <v>1927</v>
      </c>
      <c r="CQ600" s="272">
        <v>5866350</v>
      </c>
      <c r="CR600" s="272">
        <v>3044</v>
      </c>
      <c r="CS600" s="272">
        <v>5842</v>
      </c>
      <c r="CT600" s="272">
        <v>122</v>
      </c>
      <c r="CU600" s="272">
        <v>446954</v>
      </c>
      <c r="CV600" s="272">
        <v>3664</v>
      </c>
      <c r="CW600" s="272">
        <v>6614</v>
      </c>
      <c r="CX600" s="272">
        <v>526</v>
      </c>
      <c r="CY600" s="272">
        <v>137209</v>
      </c>
      <c r="CZ600" s="272">
        <v>261</v>
      </c>
      <c r="DA600" s="272">
        <v>450</v>
      </c>
      <c r="DB600" s="272">
        <v>3433</v>
      </c>
      <c r="DC600" s="272">
        <v>117174</v>
      </c>
      <c r="DD600" s="272">
        <v>34</v>
      </c>
      <c r="DE600" s="272">
        <v>64</v>
      </c>
      <c r="DF600" s="272">
        <v>115</v>
      </c>
      <c r="DG600" s="272">
        <v>164588</v>
      </c>
      <c r="DH600" s="272">
        <v>1431</v>
      </c>
      <c r="DI600" s="272">
        <v>2727</v>
      </c>
      <c r="DJ600" s="272">
        <v>101</v>
      </c>
      <c r="DK600" s="272">
        <v>35</v>
      </c>
      <c r="DL600" s="250"/>
      <c r="DM600" s="250"/>
      <c r="DN600" s="250"/>
      <c r="DO600" s="250"/>
      <c r="DP600" s="250"/>
      <c r="DQ600" s="250"/>
      <c r="DR600" s="250"/>
      <c r="DS600" s="250"/>
      <c r="DT600" s="250"/>
      <c r="DU600" s="250"/>
      <c r="DV600" s="250"/>
      <c r="DW600" s="250"/>
      <c r="DX600" s="250"/>
      <c r="DY600" s="250"/>
      <c r="DZ600" s="250"/>
      <c r="EA600" s="250"/>
      <c r="EB600" s="155"/>
      <c r="EC600" s="75">
        <f t="shared" si="1121"/>
        <v>4</v>
      </c>
      <c r="ED600" s="74">
        <f t="shared" si="1122"/>
        <v>2020</v>
      </c>
      <c r="EE600" s="165">
        <f t="shared" si="1123"/>
        <v>43922</v>
      </c>
      <c r="EF600" s="157">
        <f t="shared" si="1135"/>
        <v>30</v>
      </c>
      <c r="EG600" s="156"/>
      <c r="EH600" s="166">
        <f>IFERROR(HLOOKUP(EH$1,$H$5:$FY$1802,MATCH($A600,$A$5:$A$1802,0),0)*HLOOKUP(EH$2,$H$5:$FY$1802,MATCH($A600,$A$5:$A$1802,0),0),$H$2)</f>
        <v>60867</v>
      </c>
      <c r="EI600" s="166">
        <f>IFERROR(HLOOKUP(EI$1,$H$5:$FY$1802,MATCH($A600,$A$5:$A$1802,0),0)*HLOOKUP(EI$2,$H$5:$FY$1802,MATCH($A600,$A$5:$A$1802,0),0),$H$2)</f>
        <v>243468</v>
      </c>
      <c r="EJ600" s="166">
        <f>IFERROR(HLOOKUP(EJ$1,$H$5:$FY$1802,MATCH($A600,$A$5:$A$1802,0),0)*HLOOKUP(EJ$2,$H$5:$FY$1802,MATCH($A600,$A$5:$A$1802,0),0),$H$2)</f>
        <v>365202</v>
      </c>
      <c r="EK600" s="166">
        <f>IFERROR(HLOOKUP(EK$1,$H$5:$FY$1802,MATCH($A600,$A$5:$A$1802,0),0)*HLOOKUP(EK$2,$H$5:$FY$1802,MATCH($A600,$A$5:$A$1802,0),0),$H$2)</f>
        <v>2678148</v>
      </c>
      <c r="EL600" s="166">
        <f>IFERROR(HLOOKUP(EL$1,$H$5:$FY$1802,MATCH($A600,$A$5:$A$1802,0),0)*HLOOKUP(EL$2,$H$5:$FY$1802,MATCH($A600,$A$5:$A$1802,0),0),$H$2)</f>
        <v>6092046</v>
      </c>
      <c r="EM600" s="166">
        <f>IFERROR(HLOOKUP(EM$1,$H$5:$FY$1802,MATCH($A600,$A$5:$A$1802,0),0)*HLOOKUP(EM$2,$H$5:$FY$1802,MATCH($A600,$A$5:$A$1802,0),0),$H$2)</f>
        <v>3997986</v>
      </c>
      <c r="EN600" s="166">
        <f>IFERROR(HLOOKUP(EN$1,$H$5:$FY$1802,MATCH($A600,$A$5:$A$1802,0),0)*HLOOKUP(EN$2,$H$5:$FY$1802,MATCH($A600,$A$5:$A$1802,0),0),$H$2)</f>
        <v>99556692</v>
      </c>
      <c r="EO600" s="166">
        <f>IFERROR(HLOOKUP(EO$1,$H$5:$FY$1802,MATCH($A600,$A$5:$A$1802,0),0)*HLOOKUP(EO$2,$H$5:$FY$1802,MATCH($A600,$A$5:$A$1802,0),0),$H$2)</f>
        <v>94073728</v>
      </c>
      <c r="EP600" s="166">
        <f>IFERROR(HLOOKUP(EP$1,$H$5:$FY$1802,MATCH($A600,$A$5:$A$1802,0),0)*HLOOKUP(EP$2,$H$5:$FY$1802,MATCH($A600,$A$5:$A$1802,0),0),$H$2)</f>
        <v>5133596</v>
      </c>
      <c r="EQ600" s="166">
        <f>IFERROR(HLOOKUP(EQ$1,$H$5:$FY$1802,MATCH($A600,$A$5:$A$1802,0),0)*HLOOKUP(EQ$2,$H$5:$FY$1802,MATCH($A600,$A$5:$A$1802,0),0),$H$2)</f>
        <v>18858</v>
      </c>
      <c r="ER600" s="166">
        <f>IFERROR(HLOOKUP(ER$1,$H$5:$FY$1802,MATCH($A600,$A$5:$A$1802,0),0)*HLOOKUP(ER$2,$H$5:$FY$1802,MATCH($A600,$A$5:$A$1802,0),0),$H$2)</f>
        <v>0</v>
      </c>
      <c r="ES600" s="166">
        <f>IFERROR(HLOOKUP(ES$1,$H$5:$FY$1802,MATCH($A600,$A$5:$A$1802,0),0)*HLOOKUP(ES$2,$H$5:$FY$1802,MATCH($A600,$A$5:$A$1802,0),0),$H$2)</f>
        <v>6067100</v>
      </c>
      <c r="ET600" s="166">
        <f>IFERROR(HLOOKUP(ET$1,$H$5:$FY$1802,MATCH($A600,$A$5:$A$1802,0),0)*HLOOKUP(ET$2,$H$5:$FY$1802,MATCH($A600,$A$5:$A$1802,0),0),$H$2)</f>
        <v>4582330</v>
      </c>
      <c r="EU600" s="166">
        <f>IFERROR(HLOOKUP(EU$1,$H$5:$FY$1802,MATCH($A600,$A$5:$A$1802,0),0)*HLOOKUP(EU$2,$H$5:$FY$1802,MATCH($A600,$A$5:$A$1802,0),0),$H$2)</f>
        <v>1120832</v>
      </c>
      <c r="EV600" s="166">
        <f>IFERROR(HLOOKUP(EV$1,$H$5:$FY$1802,MATCH($A600,$A$5:$A$1802,0),0)*HLOOKUP(EV$2,$H$5:$FY$1802,MATCH($A600,$A$5:$A$1802,0),0),$H$2)</f>
        <v>93936255</v>
      </c>
      <c r="EW600" s="166">
        <f>IFERROR(HLOOKUP(EW$1,$H$5:$FY$1802,MATCH($A600,$A$5:$A$1802,0),0)*HLOOKUP(EW$2,$H$5:$FY$1802,MATCH($A600,$A$5:$A$1802,0),0),$H$2)</f>
        <v>1858857</v>
      </c>
      <c r="EX600" s="166">
        <f>IFERROR(HLOOKUP(EX$1,$H$5:$FY$1802,MATCH($A600,$A$5:$A$1802,0),0)*HLOOKUP(EX$2,$H$5:$FY$1802,MATCH($A600,$A$5:$A$1802,0),0),$H$2)</f>
        <v>978633</v>
      </c>
      <c r="EY600" s="166">
        <f>IFERROR(HLOOKUP(EY$1,$H$5:$FY$1802,MATCH($A600,$A$5:$A$1802,0),0)*HLOOKUP(EY$2,$H$5:$FY$1802,MATCH($A600,$A$5:$A$1802,0),0),$H$2)</f>
        <v>11257534</v>
      </c>
      <c r="EZ600" s="166">
        <f>IFERROR(HLOOKUP(EZ$1,$H$5:$FY$1802,MATCH($A600,$A$5:$A$1802,0),0)*HLOOKUP(EZ$2,$H$5:$FY$1802,MATCH($A600,$A$5:$A$1802,0),0),$H$2)</f>
        <v>806908</v>
      </c>
      <c r="FA600" s="166">
        <f>IFERROR(HLOOKUP(FA$1,$H$5:$FY$1802,MATCH($A600,$A$5:$A$1802,0),0)*HLOOKUP(FA$2,$H$5:$FY$1802,MATCH($A600,$A$5:$A$1802,0),0),$H$2)</f>
        <v>313605</v>
      </c>
      <c r="FB600" s="166">
        <f>IFERROR(HLOOKUP(FB$1,$H$5:$FY$1802,MATCH($A600,$A$5:$A$1802,0),0)*HLOOKUP(FB$2,$H$5:$FY$1802,MATCH($A600,$A$5:$A$1802,0),0),$H$2)</f>
        <v>236700</v>
      </c>
      <c r="FC600" s="166">
        <f>IFERROR(HLOOKUP(FC$1,$H$5:$FY$1802,MATCH($A600,$A$5:$A$1802,0),0)*HLOOKUP(FC$2,$H$5:$FY$1802,MATCH($A600,$A$5:$A$1802,0),0),$H$2)</f>
        <v>219712</v>
      </c>
      <c r="FD600" s="166">
        <f>IFERROR(HLOOKUP(FD$1,$H$5:$FY$1802,MATCH($A600,$A$5:$A$1802,0),0)*HLOOKUP(FD$2,$H$5:$FY$1802,MATCH($A600,$A$5:$A$1802,0),0),$H$2)</f>
        <v>0</v>
      </c>
      <c r="FE600" s="166">
        <f>IFERROR(HLOOKUP(FE$1,$H$5:$FY$1802,MATCH($A600,$A$5:$A$1802,0),0)*HLOOKUP(FE$2,$H$5:$FY$1802,MATCH($A600,$A$5:$A$1802,0),0),$H$2)</f>
        <v>0</v>
      </c>
      <c r="FF600" s="166">
        <f>IFERROR(HLOOKUP(FF$1,$H$5:$FY$1802,MATCH($A600,$A$5:$A$1802,0),0)*HLOOKUP(FF$2,$H$5:$FY$1802,MATCH($A600,$A$5:$A$1802,0),0),$H$2)</f>
        <v>0</v>
      </c>
      <c r="FG600" s="166">
        <f>IFERROR(HLOOKUP(FG$1,$H$5:$FY$1802,MATCH($A600,$A$5:$A$1802,0),0)*HLOOKUP(FG$2,$H$5:$FY$1802,MATCH($A600,$A$5:$A$1802,0),0),$H$2)</f>
        <v>0</v>
      </c>
      <c r="FH600" s="152"/>
      <c r="FI600" s="405">
        <f t="shared" si="1125"/>
        <v>2.1912234411887237</v>
      </c>
      <c r="FJ600" s="405">
        <f t="shared" si="1125"/>
        <v>1.5789473684210527</v>
      </c>
      <c r="FK600" s="405">
        <f t="shared" si="1126"/>
        <v>2.140021750951604</v>
      </c>
      <c r="FL600" s="405">
        <f t="shared" si="1127"/>
        <v>1.5725938009787928</v>
      </c>
      <c r="FM600" s="405">
        <f t="shared" si="1128"/>
        <v>1.4192780531518665</v>
      </c>
      <c r="FN600" s="405">
        <f t="shared" si="1129"/>
        <v>1.0858327032400796</v>
      </c>
      <c r="FO600" s="405">
        <f t="shared" si="1130"/>
        <v>1.5816387759183945</v>
      </c>
      <c r="FP600" s="405">
        <f t="shared" si="1131"/>
        <v>1.0838055870391359</v>
      </c>
      <c r="FQ600" s="405">
        <f t="shared" si="1132"/>
        <v>1.5576208178438662</v>
      </c>
      <c r="FR600" s="405">
        <f t="shared" si="1133"/>
        <v>1.0966542750929369</v>
      </c>
      <c r="FS600" s="65"/>
    </row>
    <row r="601" spans="1:175" ht="10.35" customHeight="1" x14ac:dyDescent="0.2">
      <c r="A601" s="74" t="str">
        <f t="shared" si="1120"/>
        <v>2020-21APRILR1F</v>
      </c>
      <c r="B601" s="163" t="str">
        <f t="shared" si="1134"/>
        <v>2020-21</v>
      </c>
      <c r="C601" s="26" t="s">
        <v>839</v>
      </c>
      <c r="D601" s="163" t="str">
        <f>INDEX($FV$16:$FW$26,MATCH($F601,$FV$16:$FV$26,0),2)</f>
        <v>Y59</v>
      </c>
      <c r="E601" s="163" t="str">
        <f>VLOOKUP($D601,$FW$8:$FX$14,2,0)</f>
        <v>South East</v>
      </c>
      <c r="F601" s="271" t="s">
        <v>852</v>
      </c>
      <c r="G601" s="271" t="s">
        <v>873</v>
      </c>
      <c r="H601" s="272">
        <v>2354</v>
      </c>
      <c r="I601" s="272">
        <v>1017</v>
      </c>
      <c r="J601" s="272">
        <v>10306</v>
      </c>
      <c r="K601" s="272">
        <v>10</v>
      </c>
      <c r="L601" s="272">
        <v>1</v>
      </c>
      <c r="M601" s="272">
        <v>12</v>
      </c>
      <c r="N601" s="272">
        <v>46</v>
      </c>
      <c r="O601" s="272">
        <v>248</v>
      </c>
      <c r="P601" s="272">
        <v>0</v>
      </c>
      <c r="Q601" s="272">
        <v>10</v>
      </c>
      <c r="R601" s="272">
        <v>0</v>
      </c>
      <c r="S601" s="272">
        <v>3</v>
      </c>
      <c r="T601" s="272">
        <v>1864</v>
      </c>
      <c r="U601" s="272">
        <v>96</v>
      </c>
      <c r="V601" s="272">
        <v>53</v>
      </c>
      <c r="W601" s="272">
        <v>752</v>
      </c>
      <c r="X601" s="272">
        <v>711</v>
      </c>
      <c r="Y601" s="272">
        <v>51</v>
      </c>
      <c r="Z601" s="272">
        <v>58563</v>
      </c>
      <c r="AA601" s="272">
        <v>610</v>
      </c>
      <c r="AB601" s="272">
        <v>1170</v>
      </c>
      <c r="AC601" s="272">
        <v>32603</v>
      </c>
      <c r="AD601" s="272">
        <v>615</v>
      </c>
      <c r="AE601" s="272">
        <v>1151</v>
      </c>
      <c r="AF601" s="272">
        <v>804131</v>
      </c>
      <c r="AG601" s="272">
        <v>1069</v>
      </c>
      <c r="AH601" s="272">
        <v>1944</v>
      </c>
      <c r="AI601" s="272">
        <v>1978184</v>
      </c>
      <c r="AJ601" s="272">
        <v>2782</v>
      </c>
      <c r="AK601" s="272">
        <v>6418</v>
      </c>
      <c r="AL601" s="272">
        <v>220689</v>
      </c>
      <c r="AM601" s="272">
        <v>4327</v>
      </c>
      <c r="AN601" s="272">
        <v>10478</v>
      </c>
      <c r="AO601" s="272">
        <v>107</v>
      </c>
      <c r="AP601" s="272">
        <v>1</v>
      </c>
      <c r="AQ601" s="272">
        <v>6</v>
      </c>
      <c r="AR601" s="272">
        <v>9</v>
      </c>
      <c r="AS601" s="272">
        <v>2</v>
      </c>
      <c r="AT601" s="272">
        <v>98</v>
      </c>
      <c r="AU601" s="272">
        <v>6</v>
      </c>
      <c r="AV601" s="272">
        <v>886</v>
      </c>
      <c r="AW601" s="272">
        <v>43</v>
      </c>
      <c r="AX601" s="272">
        <v>828</v>
      </c>
      <c r="AY601" s="272">
        <v>1757</v>
      </c>
      <c r="AZ601" s="272">
        <v>152</v>
      </c>
      <c r="BA601" s="272">
        <v>117</v>
      </c>
      <c r="BB601" s="272">
        <v>76</v>
      </c>
      <c r="BC601" s="272">
        <v>62</v>
      </c>
      <c r="BD601" s="272">
        <v>843</v>
      </c>
      <c r="BE601" s="272">
        <v>776</v>
      </c>
      <c r="BF601" s="272">
        <v>809</v>
      </c>
      <c r="BG601" s="272">
        <v>735</v>
      </c>
      <c r="BH601" s="272">
        <v>56</v>
      </c>
      <c r="BI601" s="272">
        <v>51</v>
      </c>
      <c r="BJ601" s="272">
        <v>1</v>
      </c>
      <c r="BK601" s="272">
        <v>155</v>
      </c>
      <c r="BL601" s="272">
        <v>155</v>
      </c>
      <c r="BM601" s="272">
        <v>155</v>
      </c>
      <c r="BN601" s="272">
        <v>1</v>
      </c>
      <c r="BO601" s="272">
        <v>191</v>
      </c>
      <c r="BP601" s="272">
        <v>191</v>
      </c>
      <c r="BQ601" s="272">
        <v>191</v>
      </c>
      <c r="BR601" s="272">
        <v>94</v>
      </c>
      <c r="BS601" s="272">
        <v>58217</v>
      </c>
      <c r="BT601" s="272">
        <v>619</v>
      </c>
      <c r="BU601" s="272">
        <v>1176</v>
      </c>
      <c r="BV601" s="272">
        <v>84</v>
      </c>
      <c r="BW601" s="272">
        <v>86836</v>
      </c>
      <c r="BX601" s="272">
        <v>1034</v>
      </c>
      <c r="BY601" s="272">
        <v>1681</v>
      </c>
      <c r="BZ601" s="272">
        <v>4</v>
      </c>
      <c r="CA601" s="272">
        <v>1484</v>
      </c>
      <c r="CB601" s="272">
        <v>371</v>
      </c>
      <c r="CC601" s="272">
        <v>644</v>
      </c>
      <c r="CD601" s="272">
        <v>664</v>
      </c>
      <c r="CE601" s="272">
        <v>715811</v>
      </c>
      <c r="CF601" s="272">
        <v>1078</v>
      </c>
      <c r="CG601" s="272">
        <v>1946</v>
      </c>
      <c r="CH601" s="272">
        <v>112</v>
      </c>
      <c r="CI601" s="272">
        <v>389376</v>
      </c>
      <c r="CJ601" s="272">
        <v>3477</v>
      </c>
      <c r="CK601" s="272">
        <v>7053</v>
      </c>
      <c r="CL601" s="272">
        <v>2</v>
      </c>
      <c r="CM601" s="272">
        <v>10200</v>
      </c>
      <c r="CN601" s="272">
        <v>5100</v>
      </c>
      <c r="CO601" s="272">
        <v>6321</v>
      </c>
      <c r="CP601" s="272">
        <v>22</v>
      </c>
      <c r="CQ601" s="272">
        <v>181571</v>
      </c>
      <c r="CR601" s="272">
        <v>8253</v>
      </c>
      <c r="CS601" s="272">
        <v>19670</v>
      </c>
      <c r="CT601" s="272">
        <v>11</v>
      </c>
      <c r="CU601" s="272">
        <v>19227</v>
      </c>
      <c r="CV601" s="272">
        <v>1748</v>
      </c>
      <c r="CW601" s="272">
        <v>5054</v>
      </c>
      <c r="CX601" s="272">
        <v>14</v>
      </c>
      <c r="CY601" s="272">
        <v>5955</v>
      </c>
      <c r="CZ601" s="272">
        <v>425</v>
      </c>
      <c r="DA601" s="272">
        <v>761</v>
      </c>
      <c r="DB601" s="272">
        <v>76</v>
      </c>
      <c r="DC601" s="272">
        <v>4634</v>
      </c>
      <c r="DD601" s="272">
        <v>61</v>
      </c>
      <c r="DE601" s="272">
        <v>98</v>
      </c>
      <c r="DF601" s="272">
        <v>0</v>
      </c>
      <c r="DG601" s="272">
        <v>0</v>
      </c>
      <c r="DH601" s="272">
        <v>0</v>
      </c>
      <c r="DI601" s="272">
        <v>0</v>
      </c>
      <c r="DJ601" s="272">
        <v>0</v>
      </c>
      <c r="DK601" s="272">
        <v>0</v>
      </c>
      <c r="DL601" s="250"/>
      <c r="DM601" s="250"/>
      <c r="DN601" s="250"/>
      <c r="DO601" s="250"/>
      <c r="DP601" s="250"/>
      <c r="DQ601" s="250"/>
      <c r="DR601" s="250"/>
      <c r="DS601" s="250"/>
      <c r="DT601" s="250"/>
      <c r="DU601" s="250"/>
      <c r="DV601" s="250"/>
      <c r="DW601" s="250"/>
      <c r="DX601" s="250"/>
      <c r="DY601" s="250"/>
      <c r="DZ601" s="250"/>
      <c r="EA601" s="250"/>
      <c r="EB601" s="155"/>
      <c r="EC601" s="75">
        <f t="shared" si="1121"/>
        <v>4</v>
      </c>
      <c r="ED601" s="74">
        <f t="shared" si="1122"/>
        <v>2020</v>
      </c>
      <c r="EE601" s="165">
        <f t="shared" si="1123"/>
        <v>43922</v>
      </c>
      <c r="EF601" s="157">
        <f t="shared" si="1135"/>
        <v>30</v>
      </c>
      <c r="EG601" s="156"/>
      <c r="EH601" s="166">
        <f>IFERROR(HLOOKUP(EH$1,$H$5:$FY$1802,MATCH($A601,$A$5:$A$1802,0),0)*HLOOKUP(EH$2,$H$5:$FY$1802,MATCH($A601,$A$5:$A$1802,0),0),$H$2)</f>
        <v>1017</v>
      </c>
      <c r="EI601" s="166">
        <f>IFERROR(HLOOKUP(EI$1,$H$5:$FY$1802,MATCH($A601,$A$5:$A$1802,0),0)*HLOOKUP(EI$2,$H$5:$FY$1802,MATCH($A601,$A$5:$A$1802,0),0),$H$2)</f>
        <v>12204</v>
      </c>
      <c r="EJ601" s="166">
        <f>IFERROR(HLOOKUP(EJ$1,$H$5:$FY$1802,MATCH($A601,$A$5:$A$1802,0),0)*HLOOKUP(EJ$2,$H$5:$FY$1802,MATCH($A601,$A$5:$A$1802,0),0),$H$2)</f>
        <v>46782</v>
      </c>
      <c r="EK601" s="166">
        <f>IFERROR(HLOOKUP(EK$1,$H$5:$FY$1802,MATCH($A601,$A$5:$A$1802,0),0)*HLOOKUP(EK$2,$H$5:$FY$1802,MATCH($A601,$A$5:$A$1802,0),0),$H$2)</f>
        <v>252216</v>
      </c>
      <c r="EL601" s="166">
        <f>IFERROR(HLOOKUP(EL$1,$H$5:$FY$1802,MATCH($A601,$A$5:$A$1802,0),0)*HLOOKUP(EL$2,$H$5:$FY$1802,MATCH($A601,$A$5:$A$1802,0),0),$H$2)</f>
        <v>112320</v>
      </c>
      <c r="EM601" s="166">
        <f>IFERROR(HLOOKUP(EM$1,$H$5:$FY$1802,MATCH($A601,$A$5:$A$1802,0),0)*HLOOKUP(EM$2,$H$5:$FY$1802,MATCH($A601,$A$5:$A$1802,0),0),$H$2)</f>
        <v>61003</v>
      </c>
      <c r="EN601" s="166">
        <f>IFERROR(HLOOKUP(EN$1,$H$5:$FY$1802,MATCH($A601,$A$5:$A$1802,0),0)*HLOOKUP(EN$2,$H$5:$FY$1802,MATCH($A601,$A$5:$A$1802,0),0),$H$2)</f>
        <v>1461888</v>
      </c>
      <c r="EO601" s="166">
        <f>IFERROR(HLOOKUP(EO$1,$H$5:$FY$1802,MATCH($A601,$A$5:$A$1802,0),0)*HLOOKUP(EO$2,$H$5:$FY$1802,MATCH($A601,$A$5:$A$1802,0),0),$H$2)</f>
        <v>4563198</v>
      </c>
      <c r="EP601" s="166">
        <f>IFERROR(HLOOKUP(EP$1,$H$5:$FY$1802,MATCH($A601,$A$5:$A$1802,0),0)*HLOOKUP(EP$2,$H$5:$FY$1802,MATCH($A601,$A$5:$A$1802,0),0),$H$2)</f>
        <v>534378</v>
      </c>
      <c r="EQ601" s="166">
        <f>IFERROR(HLOOKUP(EQ$1,$H$5:$FY$1802,MATCH($A601,$A$5:$A$1802,0),0)*HLOOKUP(EQ$2,$H$5:$FY$1802,MATCH($A601,$A$5:$A$1802,0),0),$H$2)</f>
        <v>155</v>
      </c>
      <c r="ER601" s="166">
        <f>IFERROR(HLOOKUP(ER$1,$H$5:$FY$1802,MATCH($A601,$A$5:$A$1802,0),0)*HLOOKUP(ER$2,$H$5:$FY$1802,MATCH($A601,$A$5:$A$1802,0),0),$H$2)</f>
        <v>191</v>
      </c>
      <c r="ES601" s="166">
        <f>IFERROR(HLOOKUP(ES$1,$H$5:$FY$1802,MATCH($A601,$A$5:$A$1802,0),0)*HLOOKUP(ES$2,$H$5:$FY$1802,MATCH($A601,$A$5:$A$1802,0),0),$H$2)</f>
        <v>110544</v>
      </c>
      <c r="ET601" s="166">
        <f>IFERROR(HLOOKUP(ET$1,$H$5:$FY$1802,MATCH($A601,$A$5:$A$1802,0),0)*HLOOKUP(ET$2,$H$5:$FY$1802,MATCH($A601,$A$5:$A$1802,0),0),$H$2)</f>
        <v>141204</v>
      </c>
      <c r="EU601" s="166">
        <f>IFERROR(HLOOKUP(EU$1,$H$5:$FY$1802,MATCH($A601,$A$5:$A$1802,0),0)*HLOOKUP(EU$2,$H$5:$FY$1802,MATCH($A601,$A$5:$A$1802,0),0),$H$2)</f>
        <v>2576</v>
      </c>
      <c r="EV601" s="166">
        <f>IFERROR(HLOOKUP(EV$1,$H$5:$FY$1802,MATCH($A601,$A$5:$A$1802,0),0)*HLOOKUP(EV$2,$H$5:$FY$1802,MATCH($A601,$A$5:$A$1802,0),0),$H$2)</f>
        <v>1292144</v>
      </c>
      <c r="EW601" s="166">
        <f>IFERROR(HLOOKUP(EW$1,$H$5:$FY$1802,MATCH($A601,$A$5:$A$1802,0),0)*HLOOKUP(EW$2,$H$5:$FY$1802,MATCH($A601,$A$5:$A$1802,0),0),$H$2)</f>
        <v>789936</v>
      </c>
      <c r="EX601" s="166">
        <f>IFERROR(HLOOKUP(EX$1,$H$5:$FY$1802,MATCH($A601,$A$5:$A$1802,0),0)*HLOOKUP(EX$2,$H$5:$FY$1802,MATCH($A601,$A$5:$A$1802,0),0),$H$2)</f>
        <v>12642</v>
      </c>
      <c r="EY601" s="166">
        <f>IFERROR(HLOOKUP(EY$1,$H$5:$FY$1802,MATCH($A601,$A$5:$A$1802,0),0)*HLOOKUP(EY$2,$H$5:$FY$1802,MATCH($A601,$A$5:$A$1802,0),0),$H$2)</f>
        <v>432740</v>
      </c>
      <c r="EZ601" s="166">
        <f>IFERROR(HLOOKUP(EZ$1,$H$5:$FY$1802,MATCH($A601,$A$5:$A$1802,0),0)*HLOOKUP(EZ$2,$H$5:$FY$1802,MATCH($A601,$A$5:$A$1802,0),0),$H$2)</f>
        <v>55594</v>
      </c>
      <c r="FA601" s="166">
        <f>IFERROR(HLOOKUP(FA$1,$H$5:$FY$1802,MATCH($A601,$A$5:$A$1802,0),0)*HLOOKUP(FA$2,$H$5:$FY$1802,MATCH($A601,$A$5:$A$1802,0),0),$H$2)</f>
        <v>0</v>
      </c>
      <c r="FB601" s="166">
        <f>IFERROR(HLOOKUP(FB$1,$H$5:$FY$1802,MATCH($A601,$A$5:$A$1802,0),0)*HLOOKUP(FB$2,$H$5:$FY$1802,MATCH($A601,$A$5:$A$1802,0),0),$H$2)</f>
        <v>10654</v>
      </c>
      <c r="FC601" s="166">
        <f>IFERROR(HLOOKUP(FC$1,$H$5:$FY$1802,MATCH($A601,$A$5:$A$1802,0),0)*HLOOKUP(FC$2,$H$5:$FY$1802,MATCH($A601,$A$5:$A$1802,0),0),$H$2)</f>
        <v>7448</v>
      </c>
      <c r="FD601" s="166">
        <f>IFERROR(HLOOKUP(FD$1,$H$5:$FY$1802,MATCH($A601,$A$5:$A$1802,0),0)*HLOOKUP(FD$2,$H$5:$FY$1802,MATCH($A601,$A$5:$A$1802,0),0),$H$2)</f>
        <v>0</v>
      </c>
      <c r="FE601" s="166">
        <f>IFERROR(HLOOKUP(FE$1,$H$5:$FY$1802,MATCH($A601,$A$5:$A$1802,0),0)*HLOOKUP(FE$2,$H$5:$FY$1802,MATCH($A601,$A$5:$A$1802,0),0),$H$2)</f>
        <v>0</v>
      </c>
      <c r="FF601" s="166">
        <f>IFERROR(HLOOKUP(FF$1,$H$5:$FY$1802,MATCH($A601,$A$5:$A$1802,0),0)*HLOOKUP(FF$2,$H$5:$FY$1802,MATCH($A601,$A$5:$A$1802,0),0),$H$2)</f>
        <v>0</v>
      </c>
      <c r="FG601" s="166">
        <f>IFERROR(HLOOKUP(FG$1,$H$5:$FY$1802,MATCH($A601,$A$5:$A$1802,0),0)*HLOOKUP(FG$2,$H$5:$FY$1802,MATCH($A601,$A$5:$A$1802,0),0),$H$2)</f>
        <v>0</v>
      </c>
      <c r="FH601" s="152"/>
      <c r="FI601" s="405">
        <f t="shared" si="1125"/>
        <v>1.5833333333333333</v>
      </c>
      <c r="FJ601" s="405">
        <f t="shared" si="1125"/>
        <v>1.21875</v>
      </c>
      <c r="FK601" s="405">
        <f t="shared" si="1126"/>
        <v>1.4339622641509433</v>
      </c>
      <c r="FL601" s="405">
        <f t="shared" si="1127"/>
        <v>1.1698113207547169</v>
      </c>
      <c r="FM601" s="405">
        <f t="shared" si="1128"/>
        <v>1.1210106382978724</v>
      </c>
      <c r="FN601" s="405">
        <f t="shared" si="1129"/>
        <v>1.0319148936170213</v>
      </c>
      <c r="FO601" s="405">
        <f t="shared" si="1130"/>
        <v>1.1378340365682138</v>
      </c>
      <c r="FP601" s="405">
        <f t="shared" si="1131"/>
        <v>1.0337552742616034</v>
      </c>
      <c r="FQ601" s="405">
        <f t="shared" si="1132"/>
        <v>1.0980392156862746</v>
      </c>
      <c r="FR601" s="405">
        <f t="shared" si="1133"/>
        <v>1</v>
      </c>
      <c r="FS601" s="65"/>
    </row>
    <row r="602" spans="1:175" ht="10.35" customHeight="1" x14ac:dyDescent="0.2">
      <c r="A602" s="180" t="str">
        <f>B602&amp;C602&amp;F602</f>
        <v>2020-21APRILRRU</v>
      </c>
      <c r="B602" s="182" t="str">
        <f t="shared" si="1134"/>
        <v>2020-21</v>
      </c>
      <c r="C602" s="26" t="s">
        <v>839</v>
      </c>
      <c r="D602" s="182" t="str">
        <f>INDEX($FV$16:$FW$26,MATCH($F602,$FV$16:$FV$26,0),2)</f>
        <v>Y56</v>
      </c>
      <c r="E602" s="182" t="str">
        <f>VLOOKUP($D602,$FW$8:$FX$14,2,0)</f>
        <v>London</v>
      </c>
      <c r="F602" s="273" t="s">
        <v>855</v>
      </c>
      <c r="G602" s="277" t="s">
        <v>874</v>
      </c>
      <c r="H602" s="278">
        <v>152438</v>
      </c>
      <c r="I602" s="278">
        <v>116346</v>
      </c>
      <c r="J602" s="278">
        <v>5274554</v>
      </c>
      <c r="K602" s="278">
        <v>45</v>
      </c>
      <c r="L602" s="278">
        <v>0</v>
      </c>
      <c r="M602" s="278">
        <v>191</v>
      </c>
      <c r="N602" s="278">
        <v>327</v>
      </c>
      <c r="O602" s="278">
        <v>531</v>
      </c>
      <c r="P602" s="278">
        <v>0</v>
      </c>
      <c r="Q602" s="278">
        <v>392</v>
      </c>
      <c r="R602" s="278">
        <v>0</v>
      </c>
      <c r="S602" s="278">
        <v>2374</v>
      </c>
      <c r="T602" s="278">
        <v>102191</v>
      </c>
      <c r="U602" s="278">
        <v>7827</v>
      </c>
      <c r="V602" s="278">
        <v>4200</v>
      </c>
      <c r="W602" s="278">
        <v>52149</v>
      </c>
      <c r="X602" s="278">
        <v>18991</v>
      </c>
      <c r="Y602" s="278">
        <v>938</v>
      </c>
      <c r="Z602" s="278">
        <v>3370639</v>
      </c>
      <c r="AA602" s="278">
        <v>431</v>
      </c>
      <c r="AB602" s="278">
        <v>739</v>
      </c>
      <c r="AC602" s="278">
        <v>2557470</v>
      </c>
      <c r="AD602" s="278">
        <v>609</v>
      </c>
      <c r="AE602" s="278">
        <v>1042</v>
      </c>
      <c r="AF602" s="278">
        <v>73678983</v>
      </c>
      <c r="AG602" s="278">
        <v>1413</v>
      </c>
      <c r="AH602" s="278">
        <v>3377</v>
      </c>
      <c r="AI602" s="278">
        <v>51410227</v>
      </c>
      <c r="AJ602" s="278">
        <v>2707</v>
      </c>
      <c r="AK602" s="278">
        <v>5679</v>
      </c>
      <c r="AL602" s="278">
        <v>3556078</v>
      </c>
      <c r="AM602" s="278">
        <v>3791</v>
      </c>
      <c r="AN602" s="278">
        <v>7927</v>
      </c>
      <c r="AO602" s="278">
        <v>16160</v>
      </c>
      <c r="AP602" s="278">
        <v>1504</v>
      </c>
      <c r="AQ602" s="278">
        <v>6154</v>
      </c>
      <c r="AR602" s="278">
        <v>6491</v>
      </c>
      <c r="AS602" s="278">
        <v>242</v>
      </c>
      <c r="AT602" s="278">
        <v>8260</v>
      </c>
      <c r="AU602" s="278">
        <v>0</v>
      </c>
      <c r="AV602" s="278">
        <v>43389</v>
      </c>
      <c r="AW602" s="278">
        <v>2961</v>
      </c>
      <c r="AX602" s="278">
        <v>39681</v>
      </c>
      <c r="AY602" s="278">
        <v>86031</v>
      </c>
      <c r="AZ602" s="278">
        <v>19466</v>
      </c>
      <c r="BA602" s="278">
        <v>14728</v>
      </c>
      <c r="BB602" s="278">
        <v>10258</v>
      </c>
      <c r="BC602" s="278">
        <v>7943</v>
      </c>
      <c r="BD602" s="278">
        <v>69146</v>
      </c>
      <c r="BE602" s="278">
        <v>56073</v>
      </c>
      <c r="BF602" s="278">
        <v>25668</v>
      </c>
      <c r="BG602" s="278">
        <v>20694</v>
      </c>
      <c r="BH602" s="278">
        <v>1172</v>
      </c>
      <c r="BI602" s="278">
        <v>991</v>
      </c>
      <c r="BJ602" s="278">
        <v>47</v>
      </c>
      <c r="BK602" s="278">
        <v>26824</v>
      </c>
      <c r="BL602" s="278">
        <v>571</v>
      </c>
      <c r="BM602" s="278">
        <v>1008</v>
      </c>
      <c r="BN602" s="278">
        <v>7</v>
      </c>
      <c r="BO602" s="278">
        <v>4440</v>
      </c>
      <c r="BP602" s="278">
        <v>634</v>
      </c>
      <c r="BQ602" s="278">
        <v>890</v>
      </c>
      <c r="BR602" s="278">
        <v>7773</v>
      </c>
      <c r="BS602" s="278">
        <v>3339375</v>
      </c>
      <c r="BT602" s="278">
        <v>430</v>
      </c>
      <c r="BU602" s="278">
        <v>736</v>
      </c>
      <c r="BV602" s="278">
        <v>3900</v>
      </c>
      <c r="BW602" s="278">
        <v>4985763</v>
      </c>
      <c r="BX602" s="278">
        <v>1278</v>
      </c>
      <c r="BY602" s="278">
        <v>2892</v>
      </c>
      <c r="BZ602" s="278">
        <v>661</v>
      </c>
      <c r="CA602" s="278">
        <v>757929</v>
      </c>
      <c r="CB602" s="278">
        <v>1147</v>
      </c>
      <c r="CC602" s="278">
        <v>2536</v>
      </c>
      <c r="CD602" s="278">
        <v>47588</v>
      </c>
      <c r="CE602" s="278">
        <v>67935291</v>
      </c>
      <c r="CF602" s="278">
        <v>1428</v>
      </c>
      <c r="CG602" s="278">
        <v>3432</v>
      </c>
      <c r="CH602" s="278">
        <v>1732</v>
      </c>
      <c r="CI602" s="278">
        <v>5502377</v>
      </c>
      <c r="CJ602" s="278">
        <v>3177</v>
      </c>
      <c r="CK602" s="278">
        <v>6974</v>
      </c>
      <c r="CL602" s="278">
        <v>224</v>
      </c>
      <c r="CM602" s="278">
        <v>829028</v>
      </c>
      <c r="CN602" s="278">
        <v>3701</v>
      </c>
      <c r="CO602" s="278">
        <v>8357</v>
      </c>
      <c r="CP602" s="278">
        <v>1638</v>
      </c>
      <c r="CQ602" s="278">
        <v>7981535</v>
      </c>
      <c r="CR602" s="278">
        <v>4873</v>
      </c>
      <c r="CS602" s="278">
        <v>9595</v>
      </c>
      <c r="CT602" s="278">
        <v>114</v>
      </c>
      <c r="CU602" s="278">
        <v>568306</v>
      </c>
      <c r="CV602" s="278">
        <v>4985</v>
      </c>
      <c r="CW602" s="278">
        <v>9675</v>
      </c>
      <c r="CX602" s="278">
        <v>908</v>
      </c>
      <c r="CY602" s="278">
        <v>260253</v>
      </c>
      <c r="CZ602" s="278">
        <v>287</v>
      </c>
      <c r="DA602" s="278">
        <v>528</v>
      </c>
      <c r="DB602" s="278">
        <v>4013</v>
      </c>
      <c r="DC602" s="278">
        <v>376413</v>
      </c>
      <c r="DD602" s="278">
        <v>94</v>
      </c>
      <c r="DE602" s="278">
        <v>246</v>
      </c>
      <c r="DF602" s="278">
        <v>117</v>
      </c>
      <c r="DG602" s="278">
        <v>151312</v>
      </c>
      <c r="DH602" s="278">
        <v>1293</v>
      </c>
      <c r="DI602" s="278">
        <v>2978</v>
      </c>
      <c r="DJ602" s="278">
        <v>107</v>
      </c>
      <c r="DK602" s="278">
        <v>0</v>
      </c>
      <c r="DL602" s="264"/>
      <c r="DM602" s="264"/>
      <c r="DN602" s="264"/>
      <c r="DO602" s="264"/>
      <c r="DP602" s="264"/>
      <c r="DQ602" s="264"/>
      <c r="DR602" s="264"/>
      <c r="DS602" s="264"/>
      <c r="DT602" s="264"/>
      <c r="DU602" s="264"/>
      <c r="DV602" s="264"/>
      <c r="DW602" s="264"/>
      <c r="DX602" s="264"/>
      <c r="DY602" s="264"/>
      <c r="DZ602" s="264"/>
      <c r="EA602" s="264"/>
      <c r="EB602" s="265"/>
      <c r="EC602" s="266">
        <f t="shared" si="1121"/>
        <v>4</v>
      </c>
      <c r="ED602" s="180">
        <f t="shared" si="1122"/>
        <v>2020</v>
      </c>
      <c r="EE602" s="185">
        <f t="shared" si="1123"/>
        <v>43922</v>
      </c>
      <c r="EF602" s="186">
        <f t="shared" si="1135"/>
        <v>30</v>
      </c>
      <c r="EG602" s="187"/>
      <c r="EH602" s="188">
        <f>IFERROR(HLOOKUP(EH$1,$H$5:$FY$1802,MATCH($A602,$A$5:$A$1802,0),0)*HLOOKUP(EH$2,$H$5:$FY$1802,MATCH($A602,$A$5:$A$1802,0),0),$H$2)</f>
        <v>0</v>
      </c>
      <c r="EI602" s="188">
        <f>IFERROR(HLOOKUP(EI$1,$H$5:$FY$1802,MATCH($A602,$A$5:$A$1802,0),0)*HLOOKUP(EI$2,$H$5:$FY$1802,MATCH($A602,$A$5:$A$1802,0),0),$H$2)</f>
        <v>22222086</v>
      </c>
      <c r="EJ602" s="188">
        <f>IFERROR(HLOOKUP(EJ$1,$H$5:$FY$1802,MATCH($A602,$A$5:$A$1802,0),0)*HLOOKUP(EJ$2,$H$5:$FY$1802,MATCH($A602,$A$5:$A$1802,0),0),$H$2)</f>
        <v>38045142</v>
      </c>
      <c r="EK602" s="188">
        <f>IFERROR(HLOOKUP(EK$1,$H$5:$FY$1802,MATCH($A602,$A$5:$A$1802,0),0)*HLOOKUP(EK$2,$H$5:$FY$1802,MATCH($A602,$A$5:$A$1802,0),0),$H$2)</f>
        <v>61779726</v>
      </c>
      <c r="EL602" s="188">
        <f>IFERROR(HLOOKUP(EL$1,$H$5:$FY$1802,MATCH($A602,$A$5:$A$1802,0),0)*HLOOKUP(EL$2,$H$5:$FY$1802,MATCH($A602,$A$5:$A$1802,0),0),$H$2)</f>
        <v>5784153</v>
      </c>
      <c r="EM602" s="188">
        <f>IFERROR(HLOOKUP(EM$1,$H$5:$FY$1802,MATCH($A602,$A$5:$A$1802,0),0)*HLOOKUP(EM$2,$H$5:$FY$1802,MATCH($A602,$A$5:$A$1802,0),0),$H$2)</f>
        <v>4376400</v>
      </c>
      <c r="EN602" s="188">
        <f>IFERROR(HLOOKUP(EN$1,$H$5:$FY$1802,MATCH($A602,$A$5:$A$1802,0),0)*HLOOKUP(EN$2,$H$5:$FY$1802,MATCH($A602,$A$5:$A$1802,0),0),$H$2)</f>
        <v>176107173</v>
      </c>
      <c r="EO602" s="188">
        <f>IFERROR(HLOOKUP(EO$1,$H$5:$FY$1802,MATCH($A602,$A$5:$A$1802,0),0)*HLOOKUP(EO$2,$H$5:$FY$1802,MATCH($A602,$A$5:$A$1802,0),0),$H$2)</f>
        <v>107849889</v>
      </c>
      <c r="EP602" s="188">
        <f>IFERROR(HLOOKUP(EP$1,$H$5:$FY$1802,MATCH($A602,$A$5:$A$1802,0),0)*HLOOKUP(EP$2,$H$5:$FY$1802,MATCH($A602,$A$5:$A$1802,0),0),$H$2)</f>
        <v>7435526</v>
      </c>
      <c r="EQ602" s="188">
        <f>IFERROR(HLOOKUP(EQ$1,$H$5:$FY$1802,MATCH($A602,$A$5:$A$1802,0),0)*HLOOKUP(EQ$2,$H$5:$FY$1802,MATCH($A602,$A$5:$A$1802,0),0),$H$2)</f>
        <v>47376</v>
      </c>
      <c r="ER602" s="188">
        <f>IFERROR(HLOOKUP(ER$1,$H$5:$FY$1802,MATCH($A602,$A$5:$A$1802,0),0)*HLOOKUP(ER$2,$H$5:$FY$1802,MATCH($A602,$A$5:$A$1802,0),0),$H$2)</f>
        <v>6230</v>
      </c>
      <c r="ES602" s="188">
        <f>IFERROR(HLOOKUP(ES$1,$H$5:$FY$1802,MATCH($A602,$A$5:$A$1802,0),0)*HLOOKUP(ES$2,$H$5:$FY$1802,MATCH($A602,$A$5:$A$1802,0),0),$H$2)</f>
        <v>5720928</v>
      </c>
      <c r="ET602" s="188">
        <f>IFERROR(HLOOKUP(ET$1,$H$5:$FY$1802,MATCH($A602,$A$5:$A$1802,0),0)*HLOOKUP(ET$2,$H$5:$FY$1802,MATCH($A602,$A$5:$A$1802,0),0),$H$2)</f>
        <v>11278800</v>
      </c>
      <c r="EU602" s="188">
        <f>IFERROR(HLOOKUP(EU$1,$H$5:$FY$1802,MATCH($A602,$A$5:$A$1802,0),0)*HLOOKUP(EU$2,$H$5:$FY$1802,MATCH($A602,$A$5:$A$1802,0),0),$H$2)</f>
        <v>1676296</v>
      </c>
      <c r="EV602" s="188">
        <f>IFERROR(HLOOKUP(EV$1,$H$5:$FY$1802,MATCH($A602,$A$5:$A$1802,0),0)*HLOOKUP(EV$2,$H$5:$FY$1802,MATCH($A602,$A$5:$A$1802,0),0),$H$2)</f>
        <v>163322016</v>
      </c>
      <c r="EW602" s="188">
        <f>IFERROR(HLOOKUP(EW$1,$H$5:$FY$1802,MATCH($A602,$A$5:$A$1802,0),0)*HLOOKUP(EW$2,$H$5:$FY$1802,MATCH($A602,$A$5:$A$1802,0),0),$H$2)</f>
        <v>12078968</v>
      </c>
      <c r="EX602" s="188">
        <f>IFERROR(HLOOKUP(EX$1,$H$5:$FY$1802,MATCH($A602,$A$5:$A$1802,0),0)*HLOOKUP(EX$2,$H$5:$FY$1802,MATCH($A602,$A$5:$A$1802,0),0),$H$2)</f>
        <v>1871968</v>
      </c>
      <c r="EY602" s="188">
        <f>IFERROR(HLOOKUP(EY$1,$H$5:$FY$1802,MATCH($A602,$A$5:$A$1802,0),0)*HLOOKUP(EY$2,$H$5:$FY$1802,MATCH($A602,$A$5:$A$1802,0),0),$H$2)</f>
        <v>15716610</v>
      </c>
      <c r="EZ602" s="188">
        <f>IFERROR(HLOOKUP(EZ$1,$H$5:$FY$1802,MATCH($A602,$A$5:$A$1802,0),0)*HLOOKUP(EZ$2,$H$5:$FY$1802,MATCH($A602,$A$5:$A$1802,0),0),$H$2)</f>
        <v>1102950</v>
      </c>
      <c r="FA602" s="188">
        <f>IFERROR(HLOOKUP(FA$1,$H$5:$FY$1802,MATCH($A602,$A$5:$A$1802,0),0)*HLOOKUP(FA$2,$H$5:$FY$1802,MATCH($A602,$A$5:$A$1802,0),0),$H$2)</f>
        <v>348426</v>
      </c>
      <c r="FB602" s="188">
        <f>IFERROR(HLOOKUP(FB$1,$H$5:$FY$1802,MATCH($A602,$A$5:$A$1802,0),0)*HLOOKUP(FB$2,$H$5:$FY$1802,MATCH($A602,$A$5:$A$1802,0),0),$H$2)</f>
        <v>479424</v>
      </c>
      <c r="FC602" s="188">
        <f>IFERROR(HLOOKUP(FC$1,$H$5:$FY$1802,MATCH($A602,$A$5:$A$1802,0),0)*HLOOKUP(FC$2,$H$5:$FY$1802,MATCH($A602,$A$5:$A$1802,0),0),$H$2)</f>
        <v>987198</v>
      </c>
      <c r="FD602" s="188">
        <f>IFERROR(HLOOKUP(FD$1,$H$5:$FY$1802,MATCH($A602,$A$5:$A$1802,0),0)*HLOOKUP(FD$2,$H$5:$FY$1802,MATCH($A602,$A$5:$A$1802,0),0),$H$2)</f>
        <v>0</v>
      </c>
      <c r="FE602" s="188">
        <f>IFERROR(HLOOKUP(FE$1,$H$5:$FY$1802,MATCH($A602,$A$5:$A$1802,0),0)*HLOOKUP(FE$2,$H$5:$FY$1802,MATCH($A602,$A$5:$A$1802,0),0),$H$2)</f>
        <v>0</v>
      </c>
      <c r="FF602" s="188">
        <f>IFERROR(HLOOKUP(FF$1,$H$5:$FY$1802,MATCH($A602,$A$5:$A$1802,0),0)*HLOOKUP(FF$2,$H$5:$FY$1802,MATCH($A602,$A$5:$A$1802,0),0),$H$2)</f>
        <v>0</v>
      </c>
      <c r="FG602" s="188">
        <f>IFERROR(HLOOKUP(FG$1,$H$5:$FY$1802,MATCH($A602,$A$5:$A$1802,0),0)*HLOOKUP(FG$2,$H$5:$FY$1802,MATCH($A602,$A$5:$A$1802,0),0),$H$2)</f>
        <v>0</v>
      </c>
      <c r="FH602" s="189"/>
      <c r="FI602" s="406">
        <f t="shared" si="1125"/>
        <v>2.4870320684808993</v>
      </c>
      <c r="FJ602" s="406">
        <f t="shared" si="1125"/>
        <v>1.881691580426728</v>
      </c>
      <c r="FK602" s="406">
        <f t="shared" si="1126"/>
        <v>2.4423809523809523</v>
      </c>
      <c r="FL602" s="406">
        <f t="shared" si="1127"/>
        <v>1.8911904761904761</v>
      </c>
      <c r="FM602" s="406">
        <f t="shared" si="1128"/>
        <v>1.3259314656081613</v>
      </c>
      <c r="FN602" s="406">
        <f t="shared" si="1129"/>
        <v>1.0752459299315422</v>
      </c>
      <c r="FO602" s="406">
        <f t="shared" si="1130"/>
        <v>1.3515875941235322</v>
      </c>
      <c r="FP602" s="406">
        <f t="shared" si="1131"/>
        <v>1.0896740561318519</v>
      </c>
      <c r="FQ602" s="406">
        <f t="shared" si="1132"/>
        <v>1.2494669509594882</v>
      </c>
      <c r="FR602" s="406">
        <f t="shared" si="1133"/>
        <v>1.056503198294243</v>
      </c>
      <c r="FS602" s="410"/>
    </row>
    <row r="603" spans="1:175" ht="10.35" customHeight="1" x14ac:dyDescent="0.2">
      <c r="A603" s="74" t="str">
        <f>B603&amp;C603&amp;F603</f>
        <v>2020-21APRILRX6</v>
      </c>
      <c r="B603" s="163" t="str">
        <f t="shared" si="1134"/>
        <v>2020-21</v>
      </c>
      <c r="C603" s="26" t="s">
        <v>839</v>
      </c>
      <c r="D603" s="163" t="str">
        <f>INDEX($FV$16:$FW$26,MATCH($F603,$FV$16:$FV$26,0),2)</f>
        <v>Y63</v>
      </c>
      <c r="E603" s="163" t="str">
        <f>VLOOKUP($D603,$FW$8:$FX$14,2,0)</f>
        <v>North East and Yorkshire</v>
      </c>
      <c r="F603" s="271" t="s">
        <v>857</v>
      </c>
      <c r="G603" s="271" t="s">
        <v>875</v>
      </c>
      <c r="H603" s="272">
        <v>42337</v>
      </c>
      <c r="I603" s="272">
        <v>26973</v>
      </c>
      <c r="J603" s="272">
        <v>58416</v>
      </c>
      <c r="K603" s="272">
        <v>2</v>
      </c>
      <c r="L603" s="272">
        <v>1</v>
      </c>
      <c r="M603" s="272">
        <v>3</v>
      </c>
      <c r="N603" s="272">
        <v>7</v>
      </c>
      <c r="O603" s="272">
        <v>22</v>
      </c>
      <c r="P603" s="272">
        <v>0</v>
      </c>
      <c r="Q603" s="272">
        <v>193</v>
      </c>
      <c r="R603" s="272">
        <v>2487</v>
      </c>
      <c r="S603" s="272">
        <v>10</v>
      </c>
      <c r="T603" s="272">
        <v>35889</v>
      </c>
      <c r="U603" s="272">
        <v>2070</v>
      </c>
      <c r="V603" s="272">
        <v>1143</v>
      </c>
      <c r="W603" s="272">
        <v>18429</v>
      </c>
      <c r="X603" s="272">
        <v>9210</v>
      </c>
      <c r="Y603" s="272">
        <v>608</v>
      </c>
      <c r="Z603" s="272">
        <v>754762</v>
      </c>
      <c r="AA603" s="272">
        <v>365</v>
      </c>
      <c r="AB603" s="272">
        <v>610</v>
      </c>
      <c r="AC603" s="272">
        <v>461767</v>
      </c>
      <c r="AD603" s="272">
        <v>404</v>
      </c>
      <c r="AE603" s="272">
        <v>700</v>
      </c>
      <c r="AF603" s="272">
        <v>22122842</v>
      </c>
      <c r="AG603" s="272">
        <v>1200</v>
      </c>
      <c r="AH603" s="272">
        <v>2400</v>
      </c>
      <c r="AI603" s="272">
        <v>26060235</v>
      </c>
      <c r="AJ603" s="272">
        <v>2830</v>
      </c>
      <c r="AK603" s="272">
        <v>6690</v>
      </c>
      <c r="AL603" s="272">
        <v>1852838</v>
      </c>
      <c r="AM603" s="272">
        <v>3047</v>
      </c>
      <c r="AN603" s="272">
        <v>6860</v>
      </c>
      <c r="AO603" s="272">
        <v>2965</v>
      </c>
      <c r="AP603" s="272">
        <v>37</v>
      </c>
      <c r="AQ603" s="272">
        <v>141</v>
      </c>
      <c r="AR603" s="272">
        <v>870</v>
      </c>
      <c r="AS603" s="272">
        <v>221</v>
      </c>
      <c r="AT603" s="272">
        <v>2566</v>
      </c>
      <c r="AU603" s="272">
        <v>0</v>
      </c>
      <c r="AV603" s="272">
        <v>16048</v>
      </c>
      <c r="AW603" s="272">
        <v>3147</v>
      </c>
      <c r="AX603" s="272">
        <v>13729</v>
      </c>
      <c r="AY603" s="272">
        <v>32924</v>
      </c>
      <c r="AZ603" s="272">
        <v>4129</v>
      </c>
      <c r="BA603" s="272">
        <v>3319</v>
      </c>
      <c r="BB603" s="272">
        <v>2194</v>
      </c>
      <c r="BC603" s="272">
        <v>1788</v>
      </c>
      <c r="BD603" s="272">
        <v>22873</v>
      </c>
      <c r="BE603" s="272">
        <v>19670</v>
      </c>
      <c r="BF603" s="272">
        <v>13806</v>
      </c>
      <c r="BG603" s="272">
        <v>9713</v>
      </c>
      <c r="BH603" s="272">
        <v>1015</v>
      </c>
      <c r="BI603" s="272">
        <v>642</v>
      </c>
      <c r="BJ603" s="272">
        <v>37</v>
      </c>
      <c r="BK603" s="272">
        <v>15722</v>
      </c>
      <c r="BL603" s="272">
        <v>425</v>
      </c>
      <c r="BM603" s="272">
        <v>618</v>
      </c>
      <c r="BN603" s="272">
        <v>29</v>
      </c>
      <c r="BO603" s="272">
        <v>11936</v>
      </c>
      <c r="BP603" s="272">
        <v>412</v>
      </c>
      <c r="BQ603" s="272">
        <v>831</v>
      </c>
      <c r="BR603" s="272">
        <v>2004</v>
      </c>
      <c r="BS603" s="272">
        <v>727104</v>
      </c>
      <c r="BT603" s="272">
        <v>363</v>
      </c>
      <c r="BU603" s="272">
        <v>608</v>
      </c>
      <c r="BV603" s="272">
        <v>2451</v>
      </c>
      <c r="BW603" s="272">
        <v>2910562</v>
      </c>
      <c r="BX603" s="272">
        <v>1187</v>
      </c>
      <c r="BY603" s="272">
        <v>2402</v>
      </c>
      <c r="BZ603" s="272">
        <v>323</v>
      </c>
      <c r="CA603" s="272">
        <v>347541</v>
      </c>
      <c r="CB603" s="272">
        <v>1076</v>
      </c>
      <c r="CC603" s="272">
        <v>2269</v>
      </c>
      <c r="CD603" s="272">
        <v>15655</v>
      </c>
      <c r="CE603" s="272">
        <v>18864739</v>
      </c>
      <c r="CF603" s="272">
        <v>1205</v>
      </c>
      <c r="CG603" s="272">
        <v>2403</v>
      </c>
      <c r="CH603" s="272">
        <v>1189</v>
      </c>
      <c r="CI603" s="272">
        <v>5225905</v>
      </c>
      <c r="CJ603" s="272">
        <v>4395</v>
      </c>
      <c r="CK603" s="272">
        <v>8781</v>
      </c>
      <c r="CL603" s="272">
        <v>322</v>
      </c>
      <c r="CM603" s="272">
        <v>1293695</v>
      </c>
      <c r="CN603" s="272">
        <v>4018</v>
      </c>
      <c r="CO603" s="272">
        <v>8542</v>
      </c>
      <c r="CP603" s="272">
        <v>934</v>
      </c>
      <c r="CQ603" s="272">
        <v>4843328</v>
      </c>
      <c r="CR603" s="272">
        <v>5186</v>
      </c>
      <c r="CS603" s="272">
        <v>10385</v>
      </c>
      <c r="CT603" s="272">
        <v>124</v>
      </c>
      <c r="CU603" s="272">
        <v>816747</v>
      </c>
      <c r="CV603" s="272">
        <v>6587</v>
      </c>
      <c r="CW603" s="272">
        <v>14354</v>
      </c>
      <c r="CX603" s="272">
        <v>107</v>
      </c>
      <c r="CY603" s="272">
        <v>42824</v>
      </c>
      <c r="CZ603" s="272">
        <v>400</v>
      </c>
      <c r="DA603" s="272">
        <v>664</v>
      </c>
      <c r="DB603" s="272">
        <v>1263</v>
      </c>
      <c r="DC603" s="272">
        <v>32085</v>
      </c>
      <c r="DD603" s="272">
        <v>25</v>
      </c>
      <c r="DE603" s="272">
        <v>47</v>
      </c>
      <c r="DF603" s="272">
        <v>0</v>
      </c>
      <c r="DG603" s="272">
        <v>0</v>
      </c>
      <c r="DH603" s="272">
        <v>0</v>
      </c>
      <c r="DI603" s="272">
        <v>0</v>
      </c>
      <c r="DJ603" s="272">
        <v>0</v>
      </c>
      <c r="DK603" s="272">
        <v>0</v>
      </c>
      <c r="DL603" s="250"/>
      <c r="DM603" s="250"/>
      <c r="DN603" s="250"/>
      <c r="DO603" s="250"/>
      <c r="DP603" s="250"/>
      <c r="DQ603" s="250"/>
      <c r="DR603" s="250"/>
      <c r="DS603" s="250"/>
      <c r="DT603" s="250"/>
      <c r="DU603" s="250"/>
      <c r="DV603" s="250"/>
      <c r="DW603" s="250"/>
      <c r="DX603" s="250"/>
      <c r="DY603" s="250"/>
      <c r="DZ603" s="250"/>
      <c r="EA603" s="250"/>
      <c r="EB603" s="155"/>
      <c r="EC603" s="75">
        <f t="shared" si="1121"/>
        <v>4</v>
      </c>
      <c r="ED603" s="74">
        <f t="shared" si="1122"/>
        <v>2020</v>
      </c>
      <c r="EE603" s="165">
        <f t="shared" si="1123"/>
        <v>43922</v>
      </c>
      <c r="EF603" s="157">
        <f t="shared" si="1135"/>
        <v>30</v>
      </c>
      <c r="EG603" s="156"/>
      <c r="EH603" s="166">
        <f>IFERROR(HLOOKUP(EH$1,$H$5:$FY$1802,MATCH($A603,$A$5:$A$1802,0),0)*HLOOKUP(EH$2,$H$5:$FY$1802,MATCH($A603,$A$5:$A$1802,0),0),$H$2)</f>
        <v>26973</v>
      </c>
      <c r="EI603" s="166">
        <f>IFERROR(HLOOKUP(EI$1,$H$5:$FY$1802,MATCH($A603,$A$5:$A$1802,0),0)*HLOOKUP(EI$2,$H$5:$FY$1802,MATCH($A603,$A$5:$A$1802,0),0),$H$2)</f>
        <v>80919</v>
      </c>
      <c r="EJ603" s="166">
        <f>IFERROR(HLOOKUP(EJ$1,$H$5:$FY$1802,MATCH($A603,$A$5:$A$1802,0),0)*HLOOKUP(EJ$2,$H$5:$FY$1802,MATCH($A603,$A$5:$A$1802,0),0),$H$2)</f>
        <v>188811</v>
      </c>
      <c r="EK603" s="166">
        <f>IFERROR(HLOOKUP(EK$1,$H$5:$FY$1802,MATCH($A603,$A$5:$A$1802,0),0)*HLOOKUP(EK$2,$H$5:$FY$1802,MATCH($A603,$A$5:$A$1802,0),0),$H$2)</f>
        <v>593406</v>
      </c>
      <c r="EL603" s="166">
        <f>IFERROR(HLOOKUP(EL$1,$H$5:$FY$1802,MATCH($A603,$A$5:$A$1802,0),0)*HLOOKUP(EL$2,$H$5:$FY$1802,MATCH($A603,$A$5:$A$1802,0),0),$H$2)</f>
        <v>1262700</v>
      </c>
      <c r="EM603" s="166">
        <f>IFERROR(HLOOKUP(EM$1,$H$5:$FY$1802,MATCH($A603,$A$5:$A$1802,0),0)*HLOOKUP(EM$2,$H$5:$FY$1802,MATCH($A603,$A$5:$A$1802,0),0),$H$2)</f>
        <v>800100</v>
      </c>
      <c r="EN603" s="166">
        <f>IFERROR(HLOOKUP(EN$1,$H$5:$FY$1802,MATCH($A603,$A$5:$A$1802,0),0)*HLOOKUP(EN$2,$H$5:$FY$1802,MATCH($A603,$A$5:$A$1802,0),0),$H$2)</f>
        <v>44229600</v>
      </c>
      <c r="EO603" s="166">
        <f>IFERROR(HLOOKUP(EO$1,$H$5:$FY$1802,MATCH($A603,$A$5:$A$1802,0),0)*HLOOKUP(EO$2,$H$5:$FY$1802,MATCH($A603,$A$5:$A$1802,0),0),$H$2)</f>
        <v>61614900</v>
      </c>
      <c r="EP603" s="166">
        <f>IFERROR(HLOOKUP(EP$1,$H$5:$FY$1802,MATCH($A603,$A$5:$A$1802,0),0)*HLOOKUP(EP$2,$H$5:$FY$1802,MATCH($A603,$A$5:$A$1802,0),0),$H$2)</f>
        <v>4170880</v>
      </c>
      <c r="EQ603" s="166">
        <f>IFERROR(HLOOKUP(EQ$1,$H$5:$FY$1802,MATCH($A603,$A$5:$A$1802,0),0)*HLOOKUP(EQ$2,$H$5:$FY$1802,MATCH($A603,$A$5:$A$1802,0),0),$H$2)</f>
        <v>22866</v>
      </c>
      <c r="ER603" s="166">
        <f>IFERROR(HLOOKUP(ER$1,$H$5:$FY$1802,MATCH($A603,$A$5:$A$1802,0),0)*HLOOKUP(ER$2,$H$5:$FY$1802,MATCH($A603,$A$5:$A$1802,0),0),$H$2)</f>
        <v>24099</v>
      </c>
      <c r="ES603" s="166">
        <f>IFERROR(HLOOKUP(ES$1,$H$5:$FY$1802,MATCH($A603,$A$5:$A$1802,0),0)*HLOOKUP(ES$2,$H$5:$FY$1802,MATCH($A603,$A$5:$A$1802,0),0),$H$2)</f>
        <v>1218432</v>
      </c>
      <c r="ET603" s="166">
        <f>IFERROR(HLOOKUP(ET$1,$H$5:$FY$1802,MATCH($A603,$A$5:$A$1802,0),0)*HLOOKUP(ET$2,$H$5:$FY$1802,MATCH($A603,$A$5:$A$1802,0),0),$H$2)</f>
        <v>5887302</v>
      </c>
      <c r="EU603" s="166">
        <f>IFERROR(HLOOKUP(EU$1,$H$5:$FY$1802,MATCH($A603,$A$5:$A$1802,0),0)*HLOOKUP(EU$2,$H$5:$FY$1802,MATCH($A603,$A$5:$A$1802,0),0),$H$2)</f>
        <v>732887</v>
      </c>
      <c r="EV603" s="166">
        <f>IFERROR(HLOOKUP(EV$1,$H$5:$FY$1802,MATCH($A603,$A$5:$A$1802,0),0)*HLOOKUP(EV$2,$H$5:$FY$1802,MATCH($A603,$A$5:$A$1802,0),0),$H$2)</f>
        <v>37618965</v>
      </c>
      <c r="EW603" s="166">
        <f>IFERROR(HLOOKUP(EW$1,$H$5:$FY$1802,MATCH($A603,$A$5:$A$1802,0),0)*HLOOKUP(EW$2,$H$5:$FY$1802,MATCH($A603,$A$5:$A$1802,0),0),$H$2)</f>
        <v>10440609</v>
      </c>
      <c r="EX603" s="166">
        <f>IFERROR(HLOOKUP(EX$1,$H$5:$FY$1802,MATCH($A603,$A$5:$A$1802,0),0)*HLOOKUP(EX$2,$H$5:$FY$1802,MATCH($A603,$A$5:$A$1802,0),0),$H$2)</f>
        <v>2750524</v>
      </c>
      <c r="EY603" s="166">
        <f>IFERROR(HLOOKUP(EY$1,$H$5:$FY$1802,MATCH($A603,$A$5:$A$1802,0),0)*HLOOKUP(EY$2,$H$5:$FY$1802,MATCH($A603,$A$5:$A$1802,0),0),$H$2)</f>
        <v>9699590</v>
      </c>
      <c r="EZ603" s="166">
        <f>IFERROR(HLOOKUP(EZ$1,$H$5:$FY$1802,MATCH($A603,$A$5:$A$1802,0),0)*HLOOKUP(EZ$2,$H$5:$FY$1802,MATCH($A603,$A$5:$A$1802,0),0),$H$2)</f>
        <v>1779896</v>
      </c>
      <c r="FA603" s="166">
        <f>IFERROR(HLOOKUP(FA$1,$H$5:$FY$1802,MATCH($A603,$A$5:$A$1802,0),0)*HLOOKUP(FA$2,$H$5:$FY$1802,MATCH($A603,$A$5:$A$1802,0),0),$H$2)</f>
        <v>0</v>
      </c>
      <c r="FB603" s="166">
        <f>IFERROR(HLOOKUP(FB$1,$H$5:$FY$1802,MATCH($A603,$A$5:$A$1802,0),0)*HLOOKUP(FB$2,$H$5:$FY$1802,MATCH($A603,$A$5:$A$1802,0),0),$H$2)</f>
        <v>71048</v>
      </c>
      <c r="FC603" s="166">
        <f>IFERROR(HLOOKUP(FC$1,$H$5:$FY$1802,MATCH($A603,$A$5:$A$1802,0),0)*HLOOKUP(FC$2,$H$5:$FY$1802,MATCH($A603,$A$5:$A$1802,0),0),$H$2)</f>
        <v>59361</v>
      </c>
      <c r="FD603" s="166">
        <f>IFERROR(HLOOKUP(FD$1,$H$5:$FY$1802,MATCH($A603,$A$5:$A$1802,0),0)*HLOOKUP(FD$2,$H$5:$FY$1802,MATCH($A603,$A$5:$A$1802,0),0),$H$2)</f>
        <v>0</v>
      </c>
      <c r="FE603" s="166">
        <f>IFERROR(HLOOKUP(FE$1,$H$5:$FY$1802,MATCH($A603,$A$5:$A$1802,0),0)*HLOOKUP(FE$2,$H$5:$FY$1802,MATCH($A603,$A$5:$A$1802,0),0),$H$2)</f>
        <v>0</v>
      </c>
      <c r="FF603" s="166">
        <f>IFERROR(HLOOKUP(FF$1,$H$5:$FY$1802,MATCH($A603,$A$5:$A$1802,0),0)*HLOOKUP(FF$2,$H$5:$FY$1802,MATCH($A603,$A$5:$A$1802,0),0),$H$2)</f>
        <v>0</v>
      </c>
      <c r="FG603" s="166">
        <f>IFERROR(HLOOKUP(FG$1,$H$5:$FY$1802,MATCH($A603,$A$5:$A$1802,0),0)*HLOOKUP(FG$2,$H$5:$FY$1802,MATCH($A603,$A$5:$A$1802,0),0),$H$2)</f>
        <v>0</v>
      </c>
      <c r="FH603" s="152"/>
      <c r="FI603" s="405">
        <f t="shared" si="1125"/>
        <v>1.9946859903381642</v>
      </c>
      <c r="FJ603" s="405">
        <f t="shared" si="1125"/>
        <v>1.6033816425120773</v>
      </c>
      <c r="FK603" s="405">
        <f t="shared" si="1126"/>
        <v>1.9195100612423448</v>
      </c>
      <c r="FL603" s="405">
        <f t="shared" si="1127"/>
        <v>1.5643044619422573</v>
      </c>
      <c r="FM603" s="405">
        <f t="shared" si="1128"/>
        <v>1.2411416788756851</v>
      </c>
      <c r="FN603" s="405">
        <f t="shared" si="1129"/>
        <v>1.0673395192359867</v>
      </c>
      <c r="FO603" s="405">
        <f t="shared" si="1130"/>
        <v>1.4990228013029316</v>
      </c>
      <c r="FP603" s="405">
        <f t="shared" si="1131"/>
        <v>1.054614549402823</v>
      </c>
      <c r="FQ603" s="405">
        <f t="shared" si="1132"/>
        <v>1.669407894736842</v>
      </c>
      <c r="FR603" s="405">
        <f t="shared" si="1133"/>
        <v>1.055921052631579</v>
      </c>
      <c r="FS603" s="65"/>
    </row>
    <row r="604" spans="1:175" ht="10.35" customHeight="1" x14ac:dyDescent="0.2">
      <c r="A604" s="74" t="str">
        <f>B604&amp;C604&amp;F604</f>
        <v>2020-21APRILRX7</v>
      </c>
      <c r="B604" s="163" t="str">
        <f t="shared" si="1134"/>
        <v>2020-21</v>
      </c>
      <c r="C604" s="26" t="s">
        <v>839</v>
      </c>
      <c r="D604" s="163" t="str">
        <f>INDEX($FV$16:$FW$26,MATCH($F604,$FV$16:$FV$26,0),2)</f>
        <v>Y62</v>
      </c>
      <c r="E604" s="163" t="str">
        <f>VLOOKUP($D604,$FW$8:$FX$14,2,0)</f>
        <v>North West</v>
      </c>
      <c r="F604" s="271" t="s">
        <v>859</v>
      </c>
      <c r="G604" s="271" t="s">
        <v>876</v>
      </c>
      <c r="H604" s="272">
        <v>116584</v>
      </c>
      <c r="I604" s="272">
        <v>96542</v>
      </c>
      <c r="J604" s="272">
        <v>196505</v>
      </c>
      <c r="K604" s="272">
        <v>2</v>
      </c>
      <c r="L604" s="272">
        <v>1</v>
      </c>
      <c r="M604" s="272">
        <v>1</v>
      </c>
      <c r="N604" s="272">
        <v>1</v>
      </c>
      <c r="O604" s="272">
        <v>52</v>
      </c>
      <c r="P604" s="272">
        <v>0</v>
      </c>
      <c r="Q604" s="272">
        <v>192</v>
      </c>
      <c r="R604" s="272">
        <v>12130</v>
      </c>
      <c r="S604" s="272">
        <v>638</v>
      </c>
      <c r="T604" s="272">
        <v>92054</v>
      </c>
      <c r="U604" s="272">
        <v>7476</v>
      </c>
      <c r="V604" s="272">
        <v>4244</v>
      </c>
      <c r="W604" s="272">
        <v>42643</v>
      </c>
      <c r="X604" s="272">
        <v>17779</v>
      </c>
      <c r="Y604" s="272">
        <v>3697</v>
      </c>
      <c r="Z604" s="272">
        <v>3327523</v>
      </c>
      <c r="AA604" s="272">
        <v>445</v>
      </c>
      <c r="AB604" s="272">
        <v>738</v>
      </c>
      <c r="AC604" s="272">
        <v>2464474</v>
      </c>
      <c r="AD604" s="272">
        <v>581</v>
      </c>
      <c r="AE604" s="272">
        <v>985</v>
      </c>
      <c r="AF604" s="272">
        <v>63333755</v>
      </c>
      <c r="AG604" s="272">
        <v>1485</v>
      </c>
      <c r="AH604" s="272">
        <v>3215</v>
      </c>
      <c r="AI604" s="272">
        <v>80628885</v>
      </c>
      <c r="AJ604" s="272">
        <v>4535</v>
      </c>
      <c r="AK604" s="272">
        <v>10802</v>
      </c>
      <c r="AL604" s="272">
        <v>22866860</v>
      </c>
      <c r="AM604" s="272">
        <v>6185</v>
      </c>
      <c r="AN604" s="272">
        <v>13107</v>
      </c>
      <c r="AO604" s="272">
        <v>10616</v>
      </c>
      <c r="AP604" s="272">
        <v>691</v>
      </c>
      <c r="AQ604" s="272">
        <v>6897</v>
      </c>
      <c r="AR604" s="272">
        <v>805</v>
      </c>
      <c r="AS604" s="272">
        <v>724</v>
      </c>
      <c r="AT604" s="272">
        <v>2304</v>
      </c>
      <c r="AU604" s="272">
        <v>356</v>
      </c>
      <c r="AV604" s="272">
        <v>41182</v>
      </c>
      <c r="AW604" s="272">
        <v>6670</v>
      </c>
      <c r="AX604" s="272">
        <v>33586</v>
      </c>
      <c r="AY604" s="272">
        <v>81438</v>
      </c>
      <c r="AZ604" s="272">
        <v>15562</v>
      </c>
      <c r="BA604" s="272">
        <v>12863</v>
      </c>
      <c r="BB604" s="272">
        <v>8611</v>
      </c>
      <c r="BC604" s="272">
        <v>7210</v>
      </c>
      <c r="BD604" s="272">
        <v>54636</v>
      </c>
      <c r="BE604" s="272">
        <v>44850</v>
      </c>
      <c r="BF604" s="272">
        <v>24276</v>
      </c>
      <c r="BG604" s="272">
        <v>18617</v>
      </c>
      <c r="BH604" s="272">
        <v>4612</v>
      </c>
      <c r="BI604" s="272">
        <v>3847</v>
      </c>
      <c r="BJ604" s="272">
        <v>75</v>
      </c>
      <c r="BK604" s="272">
        <v>42973</v>
      </c>
      <c r="BL604" s="272">
        <v>573</v>
      </c>
      <c r="BM604" s="272">
        <v>935</v>
      </c>
      <c r="BN604" s="272">
        <v>27</v>
      </c>
      <c r="BO604" s="272">
        <v>11047</v>
      </c>
      <c r="BP604" s="272">
        <v>409</v>
      </c>
      <c r="BQ604" s="272">
        <v>730</v>
      </c>
      <c r="BR604" s="272">
        <v>7374</v>
      </c>
      <c r="BS604" s="272">
        <v>3273503</v>
      </c>
      <c r="BT604" s="272">
        <v>444</v>
      </c>
      <c r="BU604" s="272">
        <v>736</v>
      </c>
      <c r="BV604" s="272">
        <v>3468</v>
      </c>
      <c r="BW604" s="272">
        <v>5414883</v>
      </c>
      <c r="BX604" s="272">
        <v>1561</v>
      </c>
      <c r="BY604" s="272">
        <v>3337</v>
      </c>
      <c r="BZ604" s="272">
        <v>1029</v>
      </c>
      <c r="CA604" s="272">
        <v>1668096</v>
      </c>
      <c r="CB604" s="272">
        <v>1621</v>
      </c>
      <c r="CC604" s="272">
        <v>3649</v>
      </c>
      <c r="CD604" s="272">
        <v>38146</v>
      </c>
      <c r="CE604" s="272">
        <v>56250776</v>
      </c>
      <c r="CF604" s="272">
        <v>1475</v>
      </c>
      <c r="CG604" s="272">
        <v>3194</v>
      </c>
      <c r="CH604" s="272">
        <v>2914</v>
      </c>
      <c r="CI604" s="272">
        <v>15040669</v>
      </c>
      <c r="CJ604" s="272">
        <v>5162</v>
      </c>
      <c r="CK604" s="272">
        <v>12192</v>
      </c>
      <c r="CL604" s="272">
        <v>839</v>
      </c>
      <c r="CM604" s="272">
        <v>3311661</v>
      </c>
      <c r="CN604" s="272">
        <v>3947</v>
      </c>
      <c r="CO604" s="272">
        <v>9359</v>
      </c>
      <c r="CP604" s="272">
        <v>4576</v>
      </c>
      <c r="CQ604" s="272">
        <v>35176652</v>
      </c>
      <c r="CR604" s="272">
        <v>7687</v>
      </c>
      <c r="CS604" s="272">
        <v>15793</v>
      </c>
      <c r="CT604" s="272">
        <v>876</v>
      </c>
      <c r="CU604" s="272">
        <v>6780240</v>
      </c>
      <c r="CV604" s="272">
        <v>7740</v>
      </c>
      <c r="CW604" s="272">
        <v>16681</v>
      </c>
      <c r="CX604" s="272">
        <v>237</v>
      </c>
      <c r="CY604" s="272">
        <v>72051</v>
      </c>
      <c r="CZ604" s="272">
        <v>304</v>
      </c>
      <c r="DA604" s="272">
        <v>547</v>
      </c>
      <c r="DB604" s="272">
        <v>3762</v>
      </c>
      <c r="DC604" s="272">
        <v>111580</v>
      </c>
      <c r="DD604" s="272">
        <v>30</v>
      </c>
      <c r="DE604" s="272">
        <v>53</v>
      </c>
      <c r="DF604" s="272">
        <v>72</v>
      </c>
      <c r="DG604" s="272">
        <v>92677</v>
      </c>
      <c r="DH604" s="272">
        <v>1287</v>
      </c>
      <c r="DI604" s="272">
        <v>2211</v>
      </c>
      <c r="DJ604" s="272">
        <v>57</v>
      </c>
      <c r="DK604" s="272">
        <v>0</v>
      </c>
      <c r="DL604" s="250"/>
      <c r="DM604" s="250"/>
      <c r="DN604" s="250"/>
      <c r="DO604" s="250"/>
      <c r="DP604" s="250"/>
      <c r="DQ604" s="250"/>
      <c r="DR604" s="250"/>
      <c r="DS604" s="250"/>
      <c r="DT604" s="250"/>
      <c r="DU604" s="250"/>
      <c r="DV604" s="250"/>
      <c r="DW604" s="250"/>
      <c r="DX604" s="250"/>
      <c r="DY604" s="250"/>
      <c r="DZ604" s="250"/>
      <c r="EA604" s="250"/>
      <c r="EB604" s="155"/>
      <c r="EC604" s="75">
        <f t="shared" si="1121"/>
        <v>4</v>
      </c>
      <c r="ED604" s="74">
        <f t="shared" si="1122"/>
        <v>2020</v>
      </c>
      <c r="EE604" s="165">
        <f t="shared" si="1123"/>
        <v>43922</v>
      </c>
      <c r="EF604" s="157">
        <f t="shared" si="1135"/>
        <v>30</v>
      </c>
      <c r="EG604" s="156"/>
      <c r="EH604" s="166">
        <f>IFERROR(HLOOKUP(EH$1,$H$5:$FY$1802,MATCH($A604,$A$5:$A$1802,0),0)*HLOOKUP(EH$2,$H$5:$FY$1802,MATCH($A604,$A$5:$A$1802,0),0),$H$2)</f>
        <v>96542</v>
      </c>
      <c r="EI604" s="166">
        <f>IFERROR(HLOOKUP(EI$1,$H$5:$FY$1802,MATCH($A604,$A$5:$A$1802,0),0)*HLOOKUP(EI$2,$H$5:$FY$1802,MATCH($A604,$A$5:$A$1802,0),0),$H$2)</f>
        <v>96542</v>
      </c>
      <c r="EJ604" s="166">
        <f>IFERROR(HLOOKUP(EJ$1,$H$5:$FY$1802,MATCH($A604,$A$5:$A$1802,0),0)*HLOOKUP(EJ$2,$H$5:$FY$1802,MATCH($A604,$A$5:$A$1802,0),0),$H$2)</f>
        <v>96542</v>
      </c>
      <c r="EK604" s="166">
        <f>IFERROR(HLOOKUP(EK$1,$H$5:$FY$1802,MATCH($A604,$A$5:$A$1802,0),0)*HLOOKUP(EK$2,$H$5:$FY$1802,MATCH($A604,$A$5:$A$1802,0),0),$H$2)</f>
        <v>5020184</v>
      </c>
      <c r="EL604" s="166">
        <f>IFERROR(HLOOKUP(EL$1,$H$5:$FY$1802,MATCH($A604,$A$5:$A$1802,0),0)*HLOOKUP(EL$2,$H$5:$FY$1802,MATCH($A604,$A$5:$A$1802,0),0),$H$2)</f>
        <v>5517288</v>
      </c>
      <c r="EM604" s="166">
        <f>IFERROR(HLOOKUP(EM$1,$H$5:$FY$1802,MATCH($A604,$A$5:$A$1802,0),0)*HLOOKUP(EM$2,$H$5:$FY$1802,MATCH($A604,$A$5:$A$1802,0),0),$H$2)</f>
        <v>4180340</v>
      </c>
      <c r="EN604" s="166">
        <f>IFERROR(HLOOKUP(EN$1,$H$5:$FY$1802,MATCH($A604,$A$5:$A$1802,0),0)*HLOOKUP(EN$2,$H$5:$FY$1802,MATCH($A604,$A$5:$A$1802,0),0),$H$2)</f>
        <v>137097245</v>
      </c>
      <c r="EO604" s="166">
        <f>IFERROR(HLOOKUP(EO$1,$H$5:$FY$1802,MATCH($A604,$A$5:$A$1802,0),0)*HLOOKUP(EO$2,$H$5:$FY$1802,MATCH($A604,$A$5:$A$1802,0),0),$H$2)</f>
        <v>192048758</v>
      </c>
      <c r="EP604" s="166">
        <f>IFERROR(HLOOKUP(EP$1,$H$5:$FY$1802,MATCH($A604,$A$5:$A$1802,0),0)*HLOOKUP(EP$2,$H$5:$FY$1802,MATCH($A604,$A$5:$A$1802,0),0),$H$2)</f>
        <v>48456579</v>
      </c>
      <c r="EQ604" s="166">
        <f>IFERROR(HLOOKUP(EQ$1,$H$5:$FY$1802,MATCH($A604,$A$5:$A$1802,0),0)*HLOOKUP(EQ$2,$H$5:$FY$1802,MATCH($A604,$A$5:$A$1802,0),0),$H$2)</f>
        <v>70125</v>
      </c>
      <c r="ER604" s="166">
        <f>IFERROR(HLOOKUP(ER$1,$H$5:$FY$1802,MATCH($A604,$A$5:$A$1802,0),0)*HLOOKUP(ER$2,$H$5:$FY$1802,MATCH($A604,$A$5:$A$1802,0),0),$H$2)</f>
        <v>19710</v>
      </c>
      <c r="ES604" s="166">
        <f>IFERROR(HLOOKUP(ES$1,$H$5:$FY$1802,MATCH($A604,$A$5:$A$1802,0),0)*HLOOKUP(ES$2,$H$5:$FY$1802,MATCH($A604,$A$5:$A$1802,0),0),$H$2)</f>
        <v>5427264</v>
      </c>
      <c r="ET604" s="166">
        <f>IFERROR(HLOOKUP(ET$1,$H$5:$FY$1802,MATCH($A604,$A$5:$A$1802,0),0)*HLOOKUP(ET$2,$H$5:$FY$1802,MATCH($A604,$A$5:$A$1802,0),0),$H$2)</f>
        <v>11572716</v>
      </c>
      <c r="EU604" s="166">
        <f>IFERROR(HLOOKUP(EU$1,$H$5:$FY$1802,MATCH($A604,$A$5:$A$1802,0),0)*HLOOKUP(EU$2,$H$5:$FY$1802,MATCH($A604,$A$5:$A$1802,0),0),$H$2)</f>
        <v>3754821</v>
      </c>
      <c r="EV604" s="166">
        <f>IFERROR(HLOOKUP(EV$1,$H$5:$FY$1802,MATCH($A604,$A$5:$A$1802,0),0)*HLOOKUP(EV$2,$H$5:$FY$1802,MATCH($A604,$A$5:$A$1802,0),0),$H$2)</f>
        <v>121838324</v>
      </c>
      <c r="EW604" s="166">
        <f>IFERROR(HLOOKUP(EW$1,$H$5:$FY$1802,MATCH($A604,$A$5:$A$1802,0),0)*HLOOKUP(EW$2,$H$5:$FY$1802,MATCH($A604,$A$5:$A$1802,0),0),$H$2)</f>
        <v>35527488</v>
      </c>
      <c r="EX604" s="166">
        <f>IFERROR(HLOOKUP(EX$1,$H$5:$FY$1802,MATCH($A604,$A$5:$A$1802,0),0)*HLOOKUP(EX$2,$H$5:$FY$1802,MATCH($A604,$A$5:$A$1802,0),0),$H$2)</f>
        <v>7852201</v>
      </c>
      <c r="EY604" s="166">
        <f>IFERROR(HLOOKUP(EY$1,$H$5:$FY$1802,MATCH($A604,$A$5:$A$1802,0),0)*HLOOKUP(EY$2,$H$5:$FY$1802,MATCH($A604,$A$5:$A$1802,0),0),$H$2)</f>
        <v>72268768</v>
      </c>
      <c r="EZ604" s="166">
        <f>IFERROR(HLOOKUP(EZ$1,$H$5:$FY$1802,MATCH($A604,$A$5:$A$1802,0),0)*HLOOKUP(EZ$2,$H$5:$FY$1802,MATCH($A604,$A$5:$A$1802,0),0),$H$2)</f>
        <v>14612556</v>
      </c>
      <c r="FA604" s="166">
        <f>IFERROR(HLOOKUP(FA$1,$H$5:$FY$1802,MATCH($A604,$A$5:$A$1802,0),0)*HLOOKUP(FA$2,$H$5:$FY$1802,MATCH($A604,$A$5:$A$1802,0),0),$H$2)</f>
        <v>159192</v>
      </c>
      <c r="FB604" s="166">
        <f>IFERROR(HLOOKUP(FB$1,$H$5:$FY$1802,MATCH($A604,$A$5:$A$1802,0),0)*HLOOKUP(FB$2,$H$5:$FY$1802,MATCH($A604,$A$5:$A$1802,0),0),$H$2)</f>
        <v>129639</v>
      </c>
      <c r="FC604" s="166">
        <f>IFERROR(HLOOKUP(FC$1,$H$5:$FY$1802,MATCH($A604,$A$5:$A$1802,0),0)*HLOOKUP(FC$2,$H$5:$FY$1802,MATCH($A604,$A$5:$A$1802,0),0),$H$2)</f>
        <v>199386</v>
      </c>
      <c r="FD604" s="166">
        <f>IFERROR(HLOOKUP(FD$1,$H$5:$FY$1802,MATCH($A604,$A$5:$A$1802,0),0)*HLOOKUP(FD$2,$H$5:$FY$1802,MATCH($A604,$A$5:$A$1802,0),0),$H$2)</f>
        <v>0</v>
      </c>
      <c r="FE604" s="166">
        <f>IFERROR(HLOOKUP(FE$1,$H$5:$FY$1802,MATCH($A604,$A$5:$A$1802,0),0)*HLOOKUP(FE$2,$H$5:$FY$1802,MATCH($A604,$A$5:$A$1802,0),0),$H$2)</f>
        <v>0</v>
      </c>
      <c r="FF604" s="166">
        <f>IFERROR(HLOOKUP(FF$1,$H$5:$FY$1802,MATCH($A604,$A$5:$A$1802,0),0)*HLOOKUP(FF$2,$H$5:$FY$1802,MATCH($A604,$A$5:$A$1802,0),0),$H$2)</f>
        <v>0</v>
      </c>
      <c r="FG604" s="166">
        <f>IFERROR(HLOOKUP(FG$1,$H$5:$FY$1802,MATCH($A604,$A$5:$A$1802,0),0)*HLOOKUP(FG$2,$H$5:$FY$1802,MATCH($A604,$A$5:$A$1802,0),0),$H$2)</f>
        <v>0</v>
      </c>
      <c r="FH604" s="152"/>
      <c r="FI604" s="405">
        <f t="shared" si="1125"/>
        <v>2.0815944355270197</v>
      </c>
      <c r="FJ604" s="405">
        <f t="shared" si="1125"/>
        <v>1.7205724986623863</v>
      </c>
      <c r="FK604" s="405">
        <f t="shared" si="1126"/>
        <v>2.0289820923656929</v>
      </c>
      <c r="FL604" s="405">
        <f t="shared" si="1127"/>
        <v>1.6988689915174364</v>
      </c>
      <c r="FM604" s="405">
        <f t="shared" si="1128"/>
        <v>1.281241938887977</v>
      </c>
      <c r="FN604" s="405">
        <f t="shared" si="1129"/>
        <v>1.0517552705016064</v>
      </c>
      <c r="FO604" s="405">
        <f t="shared" si="1130"/>
        <v>1.3654311266100456</v>
      </c>
      <c r="FP604" s="405">
        <f t="shared" si="1131"/>
        <v>1.047134259519658</v>
      </c>
      <c r="FQ604" s="405">
        <f t="shared" si="1132"/>
        <v>1.2474979713281038</v>
      </c>
      <c r="FR604" s="405">
        <f t="shared" si="1133"/>
        <v>1.0405734379226399</v>
      </c>
      <c r="FS604" s="65"/>
    </row>
    <row r="605" spans="1:175" ht="10.35" customHeight="1" x14ac:dyDescent="0.2">
      <c r="A605" s="180" t="str">
        <f>B605&amp;C605&amp;F605</f>
        <v>2020-21APRILRYE</v>
      </c>
      <c r="B605" s="182" t="str">
        <f t="shared" si="1134"/>
        <v>2020-21</v>
      </c>
      <c r="C605" s="26" t="s">
        <v>839</v>
      </c>
      <c r="D605" s="182" t="str">
        <f>INDEX($FV$16:$FW$26,MATCH($F605,$FV$16:$FV$26,0),2)</f>
        <v>Y59</v>
      </c>
      <c r="E605" s="182" t="str">
        <f>VLOOKUP($D605,$FW$8:$FX$14,2,0)</f>
        <v>South East</v>
      </c>
      <c r="F605" s="273" t="s">
        <v>861</v>
      </c>
      <c r="G605" s="273" t="s">
        <v>877</v>
      </c>
      <c r="H605" s="274">
        <v>61594</v>
      </c>
      <c r="I605" s="274">
        <v>38745</v>
      </c>
      <c r="J605" s="274">
        <v>189136</v>
      </c>
      <c r="K605" s="274">
        <v>5</v>
      </c>
      <c r="L605" s="274">
        <v>3</v>
      </c>
      <c r="M605" s="274">
        <v>4</v>
      </c>
      <c r="N605" s="274">
        <v>5</v>
      </c>
      <c r="O605" s="274">
        <v>64</v>
      </c>
      <c r="P605" s="274">
        <v>0</v>
      </c>
      <c r="Q605" s="274">
        <v>281</v>
      </c>
      <c r="R605" s="274">
        <v>0</v>
      </c>
      <c r="S605" s="274">
        <v>124</v>
      </c>
      <c r="T605" s="274">
        <v>45942</v>
      </c>
      <c r="U605" s="274">
        <v>3702</v>
      </c>
      <c r="V605" s="274">
        <v>1683</v>
      </c>
      <c r="W605" s="274">
        <v>19852</v>
      </c>
      <c r="X605" s="274">
        <v>15172</v>
      </c>
      <c r="Y605" s="274">
        <v>1069</v>
      </c>
      <c r="Z605" s="274">
        <v>1252061</v>
      </c>
      <c r="AA605" s="274">
        <v>338</v>
      </c>
      <c r="AB605" s="274">
        <v>611</v>
      </c>
      <c r="AC605" s="274">
        <v>792402</v>
      </c>
      <c r="AD605" s="274">
        <v>471</v>
      </c>
      <c r="AE605" s="274">
        <v>893</v>
      </c>
      <c r="AF605" s="274">
        <v>14754179</v>
      </c>
      <c r="AG605" s="274">
        <v>743</v>
      </c>
      <c r="AH605" s="274">
        <v>1411</v>
      </c>
      <c r="AI605" s="274">
        <v>29058627</v>
      </c>
      <c r="AJ605" s="274">
        <v>1915</v>
      </c>
      <c r="AK605" s="274">
        <v>4311</v>
      </c>
      <c r="AL605" s="274">
        <v>2968307</v>
      </c>
      <c r="AM605" s="274">
        <v>2777</v>
      </c>
      <c r="AN605" s="274">
        <v>6468</v>
      </c>
      <c r="AO605" s="274">
        <v>3492</v>
      </c>
      <c r="AP605" s="274">
        <v>21</v>
      </c>
      <c r="AQ605" s="274">
        <v>90</v>
      </c>
      <c r="AR605" s="274">
        <v>156</v>
      </c>
      <c r="AS605" s="274">
        <v>459</v>
      </c>
      <c r="AT605" s="274">
        <v>2922</v>
      </c>
      <c r="AU605" s="274">
        <v>431</v>
      </c>
      <c r="AV605" s="274">
        <v>18772</v>
      </c>
      <c r="AW605" s="274">
        <v>2715</v>
      </c>
      <c r="AX605" s="274">
        <v>20963</v>
      </c>
      <c r="AY605" s="274">
        <v>42450</v>
      </c>
      <c r="AZ605" s="274">
        <v>7295</v>
      </c>
      <c r="BA605" s="274">
        <v>5414</v>
      </c>
      <c r="BB605" s="274">
        <v>3301</v>
      </c>
      <c r="BC605" s="274">
        <v>2534</v>
      </c>
      <c r="BD605" s="274">
        <v>25465</v>
      </c>
      <c r="BE605" s="274">
        <v>20914</v>
      </c>
      <c r="BF605" s="274">
        <v>20979</v>
      </c>
      <c r="BG605" s="274">
        <v>16586</v>
      </c>
      <c r="BH605" s="274">
        <v>1579</v>
      </c>
      <c r="BI605" s="274">
        <v>1204</v>
      </c>
      <c r="BJ605" s="274">
        <v>30</v>
      </c>
      <c r="BK605" s="274">
        <v>15965</v>
      </c>
      <c r="BL605" s="274">
        <v>532</v>
      </c>
      <c r="BM605" s="274">
        <v>1015</v>
      </c>
      <c r="BN605" s="274">
        <v>20</v>
      </c>
      <c r="BO605" s="274">
        <v>7801</v>
      </c>
      <c r="BP605" s="274">
        <v>390</v>
      </c>
      <c r="BQ605" s="274">
        <v>857</v>
      </c>
      <c r="BR605" s="274">
        <v>3652</v>
      </c>
      <c r="BS605" s="274">
        <v>1228295</v>
      </c>
      <c r="BT605" s="274">
        <v>336</v>
      </c>
      <c r="BU605" s="274">
        <v>604</v>
      </c>
      <c r="BV605" s="274">
        <v>1858</v>
      </c>
      <c r="BW605" s="274">
        <v>1286401</v>
      </c>
      <c r="BX605" s="274">
        <v>692</v>
      </c>
      <c r="BY605" s="274">
        <v>1258</v>
      </c>
      <c r="BZ605" s="274">
        <v>329</v>
      </c>
      <c r="CA605" s="274">
        <v>194108</v>
      </c>
      <c r="CB605" s="274">
        <v>590</v>
      </c>
      <c r="CC605" s="274">
        <v>1236</v>
      </c>
      <c r="CD605" s="274">
        <v>17665</v>
      </c>
      <c r="CE605" s="274">
        <v>13273670</v>
      </c>
      <c r="CF605" s="274">
        <v>751</v>
      </c>
      <c r="CG605" s="274">
        <v>1434</v>
      </c>
      <c r="CH605" s="274">
        <v>2240</v>
      </c>
      <c r="CI605" s="274">
        <v>4817649</v>
      </c>
      <c r="CJ605" s="274">
        <v>2151</v>
      </c>
      <c r="CK605" s="274">
        <v>4370</v>
      </c>
      <c r="CL605" s="274">
        <v>443</v>
      </c>
      <c r="CM605" s="274">
        <v>758528</v>
      </c>
      <c r="CN605" s="274">
        <v>1712</v>
      </c>
      <c r="CO605" s="274">
        <v>3561</v>
      </c>
      <c r="CP605" s="274">
        <v>255</v>
      </c>
      <c r="CQ605" s="274">
        <v>1107531</v>
      </c>
      <c r="CR605" s="274">
        <v>4343</v>
      </c>
      <c r="CS605" s="274">
        <v>10605</v>
      </c>
      <c r="CT605" s="274">
        <v>26</v>
      </c>
      <c r="CU605" s="274">
        <v>102118</v>
      </c>
      <c r="CV605" s="274">
        <v>3928</v>
      </c>
      <c r="CW605" s="274">
        <v>7727</v>
      </c>
      <c r="CX605" s="274">
        <v>206</v>
      </c>
      <c r="CY605" s="274">
        <v>62282</v>
      </c>
      <c r="CZ605" s="274">
        <v>302</v>
      </c>
      <c r="DA605" s="274">
        <v>492</v>
      </c>
      <c r="DB605" s="274">
        <v>2964</v>
      </c>
      <c r="DC605" s="274">
        <v>116181</v>
      </c>
      <c r="DD605" s="274">
        <v>39</v>
      </c>
      <c r="DE605" s="274">
        <v>77</v>
      </c>
      <c r="DF605" s="274">
        <v>68</v>
      </c>
      <c r="DG605" s="274">
        <v>100661</v>
      </c>
      <c r="DH605" s="274">
        <v>1480</v>
      </c>
      <c r="DI605" s="274">
        <v>2641</v>
      </c>
      <c r="DJ605" s="274">
        <v>63</v>
      </c>
      <c r="DK605" s="274">
        <v>0</v>
      </c>
      <c r="DL605" s="251"/>
      <c r="DM605" s="251"/>
      <c r="DN605" s="251"/>
      <c r="DO605" s="251"/>
      <c r="DP605" s="251"/>
      <c r="DQ605" s="251"/>
      <c r="DR605" s="251"/>
      <c r="DS605" s="251"/>
      <c r="DT605" s="251"/>
      <c r="DU605" s="251"/>
      <c r="DV605" s="251"/>
      <c r="DW605" s="251"/>
      <c r="DX605" s="251"/>
      <c r="DY605" s="251"/>
      <c r="DZ605" s="251"/>
      <c r="EA605" s="251"/>
      <c r="EB605" s="183"/>
      <c r="EC605" s="184">
        <f t="shared" si="1121"/>
        <v>4</v>
      </c>
      <c r="ED605" s="180">
        <f t="shared" si="1122"/>
        <v>2020</v>
      </c>
      <c r="EE605" s="185">
        <f t="shared" si="1123"/>
        <v>43922</v>
      </c>
      <c r="EF605" s="186">
        <f t="shared" si="1135"/>
        <v>30</v>
      </c>
      <c r="EG605" s="187"/>
      <c r="EH605" s="188">
        <f>IFERROR(HLOOKUP(EH$1,$H$5:$FY$1802,MATCH($A605,$A$5:$A$1802,0),0)*HLOOKUP(EH$2,$H$5:$FY$1802,MATCH($A605,$A$5:$A$1802,0),0),$H$2)</f>
        <v>116235</v>
      </c>
      <c r="EI605" s="188">
        <f>IFERROR(HLOOKUP(EI$1,$H$5:$FY$1802,MATCH($A605,$A$5:$A$1802,0),0)*HLOOKUP(EI$2,$H$5:$FY$1802,MATCH($A605,$A$5:$A$1802,0),0),$H$2)</f>
        <v>154980</v>
      </c>
      <c r="EJ605" s="188">
        <f>IFERROR(HLOOKUP(EJ$1,$H$5:$FY$1802,MATCH($A605,$A$5:$A$1802,0),0)*HLOOKUP(EJ$2,$H$5:$FY$1802,MATCH($A605,$A$5:$A$1802,0),0),$H$2)</f>
        <v>193725</v>
      </c>
      <c r="EK605" s="188">
        <f>IFERROR(HLOOKUP(EK$1,$H$5:$FY$1802,MATCH($A605,$A$5:$A$1802,0),0)*HLOOKUP(EK$2,$H$5:$FY$1802,MATCH($A605,$A$5:$A$1802,0),0),$H$2)</f>
        <v>2479680</v>
      </c>
      <c r="EL605" s="188">
        <f>IFERROR(HLOOKUP(EL$1,$H$5:$FY$1802,MATCH($A605,$A$5:$A$1802,0),0)*HLOOKUP(EL$2,$H$5:$FY$1802,MATCH($A605,$A$5:$A$1802,0),0),$H$2)</f>
        <v>2261922</v>
      </c>
      <c r="EM605" s="188">
        <f>IFERROR(HLOOKUP(EM$1,$H$5:$FY$1802,MATCH($A605,$A$5:$A$1802,0),0)*HLOOKUP(EM$2,$H$5:$FY$1802,MATCH($A605,$A$5:$A$1802,0),0),$H$2)</f>
        <v>1502919</v>
      </c>
      <c r="EN605" s="188">
        <f>IFERROR(HLOOKUP(EN$1,$H$5:$FY$1802,MATCH($A605,$A$5:$A$1802,0),0)*HLOOKUP(EN$2,$H$5:$FY$1802,MATCH($A605,$A$5:$A$1802,0),0),$H$2)</f>
        <v>28011172</v>
      </c>
      <c r="EO605" s="188">
        <f>IFERROR(HLOOKUP(EO$1,$H$5:$FY$1802,MATCH($A605,$A$5:$A$1802,0),0)*HLOOKUP(EO$2,$H$5:$FY$1802,MATCH($A605,$A$5:$A$1802,0),0),$H$2)</f>
        <v>65406492</v>
      </c>
      <c r="EP605" s="188">
        <f>IFERROR(HLOOKUP(EP$1,$H$5:$FY$1802,MATCH($A605,$A$5:$A$1802,0),0)*HLOOKUP(EP$2,$H$5:$FY$1802,MATCH($A605,$A$5:$A$1802,0),0),$H$2)</f>
        <v>6914292</v>
      </c>
      <c r="EQ605" s="188">
        <f>IFERROR(HLOOKUP(EQ$1,$H$5:$FY$1802,MATCH($A605,$A$5:$A$1802,0),0)*HLOOKUP(EQ$2,$H$5:$FY$1802,MATCH($A605,$A$5:$A$1802,0),0),$H$2)</f>
        <v>30450</v>
      </c>
      <c r="ER605" s="188">
        <f>IFERROR(HLOOKUP(ER$1,$H$5:$FY$1802,MATCH($A605,$A$5:$A$1802,0),0)*HLOOKUP(ER$2,$H$5:$FY$1802,MATCH($A605,$A$5:$A$1802,0),0),$H$2)</f>
        <v>17140</v>
      </c>
      <c r="ES605" s="188">
        <f>IFERROR(HLOOKUP(ES$1,$H$5:$FY$1802,MATCH($A605,$A$5:$A$1802,0),0)*HLOOKUP(ES$2,$H$5:$FY$1802,MATCH($A605,$A$5:$A$1802,0),0),$H$2)</f>
        <v>2205808</v>
      </c>
      <c r="ET605" s="188">
        <f>IFERROR(HLOOKUP(ET$1,$H$5:$FY$1802,MATCH($A605,$A$5:$A$1802,0),0)*HLOOKUP(ET$2,$H$5:$FY$1802,MATCH($A605,$A$5:$A$1802,0),0),$H$2)</f>
        <v>2337364</v>
      </c>
      <c r="EU605" s="188">
        <f>IFERROR(HLOOKUP(EU$1,$H$5:$FY$1802,MATCH($A605,$A$5:$A$1802,0),0)*HLOOKUP(EU$2,$H$5:$FY$1802,MATCH($A605,$A$5:$A$1802,0),0),$H$2)</f>
        <v>406644</v>
      </c>
      <c r="EV605" s="188">
        <f>IFERROR(HLOOKUP(EV$1,$H$5:$FY$1802,MATCH($A605,$A$5:$A$1802,0),0)*HLOOKUP(EV$2,$H$5:$FY$1802,MATCH($A605,$A$5:$A$1802,0),0),$H$2)</f>
        <v>25331610</v>
      </c>
      <c r="EW605" s="188">
        <f>IFERROR(HLOOKUP(EW$1,$H$5:$FY$1802,MATCH($A605,$A$5:$A$1802,0),0)*HLOOKUP(EW$2,$H$5:$FY$1802,MATCH($A605,$A$5:$A$1802,0),0),$H$2)</f>
        <v>9788800</v>
      </c>
      <c r="EX605" s="188">
        <f>IFERROR(HLOOKUP(EX$1,$H$5:$FY$1802,MATCH($A605,$A$5:$A$1802,0),0)*HLOOKUP(EX$2,$H$5:$FY$1802,MATCH($A605,$A$5:$A$1802,0),0),$H$2)</f>
        <v>1577523</v>
      </c>
      <c r="EY605" s="188">
        <f>IFERROR(HLOOKUP(EY$1,$H$5:$FY$1802,MATCH($A605,$A$5:$A$1802,0),0)*HLOOKUP(EY$2,$H$5:$FY$1802,MATCH($A605,$A$5:$A$1802,0),0),$H$2)</f>
        <v>2704275</v>
      </c>
      <c r="EZ605" s="188">
        <f>IFERROR(HLOOKUP(EZ$1,$H$5:$FY$1802,MATCH($A605,$A$5:$A$1802,0),0)*HLOOKUP(EZ$2,$H$5:$FY$1802,MATCH($A605,$A$5:$A$1802,0),0),$H$2)</f>
        <v>200902</v>
      </c>
      <c r="FA605" s="188">
        <f>IFERROR(HLOOKUP(FA$1,$H$5:$FY$1802,MATCH($A605,$A$5:$A$1802,0),0)*HLOOKUP(FA$2,$H$5:$FY$1802,MATCH($A605,$A$5:$A$1802,0),0),$H$2)</f>
        <v>179588</v>
      </c>
      <c r="FB605" s="188">
        <f>IFERROR(HLOOKUP(FB$1,$H$5:$FY$1802,MATCH($A605,$A$5:$A$1802,0),0)*HLOOKUP(FB$2,$H$5:$FY$1802,MATCH($A605,$A$5:$A$1802,0),0),$H$2)</f>
        <v>101352</v>
      </c>
      <c r="FC605" s="188">
        <f>IFERROR(HLOOKUP(FC$1,$H$5:$FY$1802,MATCH($A605,$A$5:$A$1802,0),0)*HLOOKUP(FC$2,$H$5:$FY$1802,MATCH($A605,$A$5:$A$1802,0),0),$H$2)</f>
        <v>228228</v>
      </c>
      <c r="FD605" s="188">
        <f>IFERROR(HLOOKUP(FD$1,$H$5:$FY$1802,MATCH($A605,$A$5:$A$1802,0),0)*HLOOKUP(FD$2,$H$5:$FY$1802,MATCH($A605,$A$5:$A$1802,0),0),$H$2)</f>
        <v>0</v>
      </c>
      <c r="FE605" s="188">
        <f>IFERROR(HLOOKUP(FE$1,$H$5:$FY$1802,MATCH($A605,$A$5:$A$1802,0),0)*HLOOKUP(FE$2,$H$5:$FY$1802,MATCH($A605,$A$5:$A$1802,0),0),$H$2)</f>
        <v>0</v>
      </c>
      <c r="FF605" s="188">
        <f>IFERROR(HLOOKUP(FF$1,$H$5:$FY$1802,MATCH($A605,$A$5:$A$1802,0),0)*HLOOKUP(FF$2,$H$5:$FY$1802,MATCH($A605,$A$5:$A$1802,0),0),$H$2)</f>
        <v>0</v>
      </c>
      <c r="FG605" s="188">
        <f>IFERROR(HLOOKUP(FG$1,$H$5:$FY$1802,MATCH($A605,$A$5:$A$1802,0),0)*HLOOKUP(FG$2,$H$5:$FY$1802,MATCH($A605,$A$5:$A$1802,0),0),$H$2)</f>
        <v>0</v>
      </c>
      <c r="FH605" s="189"/>
      <c r="FI605" s="406">
        <f t="shared" si="1125"/>
        <v>1.9705564559697462</v>
      </c>
      <c r="FJ605" s="406">
        <f t="shared" si="1125"/>
        <v>1.4624527282549973</v>
      </c>
      <c r="FK605" s="406">
        <f t="shared" si="1126"/>
        <v>1.9613784907902554</v>
      </c>
      <c r="FL605" s="406">
        <f t="shared" si="1127"/>
        <v>1.5056446821152702</v>
      </c>
      <c r="FM605" s="406">
        <f t="shared" si="1128"/>
        <v>1.2827422929679628</v>
      </c>
      <c r="FN605" s="406">
        <f t="shared" si="1129"/>
        <v>1.0534958694338101</v>
      </c>
      <c r="FO605" s="406">
        <f t="shared" si="1130"/>
        <v>1.3827445293962564</v>
      </c>
      <c r="FP605" s="406">
        <f t="shared" si="1131"/>
        <v>1.0931979963089902</v>
      </c>
      <c r="FQ605" s="406">
        <f t="shared" si="1132"/>
        <v>1.4770813844714688</v>
      </c>
      <c r="FR605" s="406">
        <f t="shared" si="1133"/>
        <v>1.1262862488306828</v>
      </c>
      <c r="FS605" s="410"/>
    </row>
    <row r="606" spans="1:175" ht="10.35" customHeight="1" x14ac:dyDescent="0.2">
      <c r="A606" s="74" t="str">
        <f t="shared" si="1120"/>
        <v>2020-21APRILRYD</v>
      </c>
      <c r="B606" s="163" t="str">
        <f t="shared" si="1134"/>
        <v>2020-21</v>
      </c>
      <c r="C606" s="26" t="s">
        <v>839</v>
      </c>
      <c r="D606" s="163" t="str">
        <f>INDEX($FV$16:$FW$26,MATCH($F606,$FV$16:$FV$26,0),2)</f>
        <v>Y59</v>
      </c>
      <c r="E606" s="163" t="str">
        <f>VLOOKUP($D606,$FW$8:$FX$14,2,0)</f>
        <v>South East</v>
      </c>
      <c r="F606" s="271" t="s">
        <v>863</v>
      </c>
      <c r="G606" s="271" t="s">
        <v>878</v>
      </c>
      <c r="H606" s="272">
        <v>72273</v>
      </c>
      <c r="I606" s="272">
        <v>56319</v>
      </c>
      <c r="J606" s="272">
        <v>68472</v>
      </c>
      <c r="K606" s="272">
        <v>1</v>
      </c>
      <c r="L606" s="272">
        <v>1</v>
      </c>
      <c r="M606" s="272">
        <v>1</v>
      </c>
      <c r="N606" s="272">
        <v>1</v>
      </c>
      <c r="O606" s="272">
        <v>2</v>
      </c>
      <c r="P606" s="272">
        <v>0</v>
      </c>
      <c r="Q606" s="272">
        <v>230</v>
      </c>
      <c r="R606" s="272">
        <v>46</v>
      </c>
      <c r="S606" s="272">
        <v>1</v>
      </c>
      <c r="T606" s="272">
        <v>58063</v>
      </c>
      <c r="U606" s="272">
        <v>3348</v>
      </c>
      <c r="V606" s="272">
        <v>1717</v>
      </c>
      <c r="W606" s="272">
        <v>26074</v>
      </c>
      <c r="X606" s="272">
        <v>21852</v>
      </c>
      <c r="Y606" s="272">
        <v>453</v>
      </c>
      <c r="Z606" s="272">
        <v>1422181</v>
      </c>
      <c r="AA606" s="272">
        <v>425</v>
      </c>
      <c r="AB606" s="272">
        <v>811</v>
      </c>
      <c r="AC606" s="272">
        <v>869419</v>
      </c>
      <c r="AD606" s="272">
        <v>506</v>
      </c>
      <c r="AE606" s="272">
        <v>937</v>
      </c>
      <c r="AF606" s="272">
        <v>23206676</v>
      </c>
      <c r="AG606" s="272">
        <v>890</v>
      </c>
      <c r="AH606" s="272">
        <v>1651</v>
      </c>
      <c r="AI606" s="272">
        <v>64553798</v>
      </c>
      <c r="AJ606" s="272">
        <v>2954</v>
      </c>
      <c r="AK606" s="272">
        <v>6897</v>
      </c>
      <c r="AL606" s="272">
        <v>1861268</v>
      </c>
      <c r="AM606" s="272">
        <v>4109</v>
      </c>
      <c r="AN606" s="272">
        <v>9766</v>
      </c>
      <c r="AO606" s="272">
        <v>3873</v>
      </c>
      <c r="AP606" s="272">
        <v>160</v>
      </c>
      <c r="AQ606" s="272">
        <v>610</v>
      </c>
      <c r="AR606" s="272">
        <v>1491</v>
      </c>
      <c r="AS606" s="272">
        <v>383</v>
      </c>
      <c r="AT606" s="272">
        <v>2720</v>
      </c>
      <c r="AU606" s="272">
        <v>1365</v>
      </c>
      <c r="AV606" s="272">
        <v>28845</v>
      </c>
      <c r="AW606" s="272">
        <v>702</v>
      </c>
      <c r="AX606" s="272">
        <v>24643</v>
      </c>
      <c r="AY606" s="272">
        <v>54190</v>
      </c>
      <c r="AZ606" s="272">
        <v>7290</v>
      </c>
      <c r="BA606" s="272">
        <v>5348</v>
      </c>
      <c r="BB606" s="272">
        <v>3712</v>
      </c>
      <c r="BC606" s="272">
        <v>2765</v>
      </c>
      <c r="BD606" s="272">
        <v>33675</v>
      </c>
      <c r="BE606" s="272">
        <v>27554</v>
      </c>
      <c r="BF606" s="272">
        <v>34040</v>
      </c>
      <c r="BG606" s="272">
        <v>22782</v>
      </c>
      <c r="BH606" s="272">
        <v>739</v>
      </c>
      <c r="BI606" s="272">
        <v>465</v>
      </c>
      <c r="BJ606" s="272">
        <v>80</v>
      </c>
      <c r="BK606" s="272">
        <v>47861</v>
      </c>
      <c r="BL606" s="272">
        <v>598</v>
      </c>
      <c r="BM606" s="272">
        <v>999</v>
      </c>
      <c r="BN606" s="272">
        <v>59</v>
      </c>
      <c r="BO606" s="272">
        <v>30636</v>
      </c>
      <c r="BP606" s="272">
        <v>519</v>
      </c>
      <c r="BQ606" s="272">
        <v>959</v>
      </c>
      <c r="BR606" s="272">
        <v>3209</v>
      </c>
      <c r="BS606" s="272">
        <v>1343684</v>
      </c>
      <c r="BT606" s="272">
        <v>419</v>
      </c>
      <c r="BU606" s="272">
        <v>794</v>
      </c>
      <c r="BV606" s="272">
        <v>2184</v>
      </c>
      <c r="BW606" s="272">
        <v>1883449</v>
      </c>
      <c r="BX606" s="272">
        <v>862</v>
      </c>
      <c r="BY606" s="272">
        <v>1549</v>
      </c>
      <c r="BZ606" s="272">
        <v>534</v>
      </c>
      <c r="CA606" s="272">
        <v>487979</v>
      </c>
      <c r="CB606" s="272">
        <v>914</v>
      </c>
      <c r="CC606" s="272">
        <v>1782</v>
      </c>
      <c r="CD606" s="272">
        <v>23356</v>
      </c>
      <c r="CE606" s="272">
        <v>20835248</v>
      </c>
      <c r="CF606" s="272">
        <v>892</v>
      </c>
      <c r="CG606" s="272">
        <v>1657</v>
      </c>
      <c r="CH606" s="272">
        <v>1299</v>
      </c>
      <c r="CI606" s="272">
        <v>5565835</v>
      </c>
      <c r="CJ606" s="272">
        <v>4285</v>
      </c>
      <c r="CK606" s="272">
        <v>9808</v>
      </c>
      <c r="CL606" s="272">
        <v>400</v>
      </c>
      <c r="CM606" s="272">
        <v>1852179</v>
      </c>
      <c r="CN606" s="272">
        <v>4630</v>
      </c>
      <c r="CO606" s="272">
        <v>9934</v>
      </c>
      <c r="CP606" s="272">
        <v>944</v>
      </c>
      <c r="CQ606" s="272">
        <v>5222122</v>
      </c>
      <c r="CR606" s="272">
        <v>5532</v>
      </c>
      <c r="CS606" s="272">
        <v>13847</v>
      </c>
      <c r="CT606" s="272">
        <v>136</v>
      </c>
      <c r="CU606" s="272">
        <v>726168</v>
      </c>
      <c r="CV606" s="272">
        <v>5339</v>
      </c>
      <c r="CW606" s="272">
        <v>13334</v>
      </c>
      <c r="CX606" s="272">
        <v>358</v>
      </c>
      <c r="CY606" s="272">
        <v>105168</v>
      </c>
      <c r="CZ606" s="272">
        <v>294</v>
      </c>
      <c r="DA606" s="272">
        <v>512</v>
      </c>
      <c r="DB606" s="272">
        <v>2326</v>
      </c>
      <c r="DC606" s="272">
        <v>100849</v>
      </c>
      <c r="DD606" s="272">
        <v>43</v>
      </c>
      <c r="DE606" s="272">
        <v>57</v>
      </c>
      <c r="DF606" s="272">
        <v>84</v>
      </c>
      <c r="DG606" s="272">
        <v>74846</v>
      </c>
      <c r="DH606" s="272">
        <v>891</v>
      </c>
      <c r="DI606" s="272">
        <v>1900</v>
      </c>
      <c r="DJ606" s="272">
        <v>79</v>
      </c>
      <c r="DK606" s="272">
        <v>0</v>
      </c>
      <c r="DL606" s="250"/>
      <c r="DM606" s="250"/>
      <c r="DN606" s="250"/>
      <c r="DO606" s="250"/>
      <c r="DP606" s="250"/>
      <c r="DQ606" s="250"/>
      <c r="DR606" s="250"/>
      <c r="DS606" s="250"/>
      <c r="DT606" s="250"/>
      <c r="DU606" s="250"/>
      <c r="DV606" s="250"/>
      <c r="DW606" s="250"/>
      <c r="DX606" s="250"/>
      <c r="DY606" s="250"/>
      <c r="DZ606" s="250"/>
      <c r="EA606" s="250"/>
      <c r="EB606" s="95"/>
      <c r="EC606" s="75">
        <f t="shared" si="1121"/>
        <v>4</v>
      </c>
      <c r="ED606" s="74">
        <f t="shared" si="1122"/>
        <v>2020</v>
      </c>
      <c r="EE606" s="165">
        <f t="shared" si="1123"/>
        <v>43922</v>
      </c>
      <c r="EF606" s="157">
        <f t="shared" si="1135"/>
        <v>30</v>
      </c>
      <c r="EG606" s="156"/>
      <c r="EH606" s="166">
        <f>IFERROR(HLOOKUP(EH$1,$H$5:$FY$1802,MATCH($A606,$A$5:$A$1802,0),0)*HLOOKUP(EH$2,$H$5:$FY$1802,MATCH($A606,$A$5:$A$1802,0),0),$H$2)</f>
        <v>56319</v>
      </c>
      <c r="EI606" s="166">
        <f>IFERROR(HLOOKUP(EI$1,$H$5:$FY$1802,MATCH($A606,$A$5:$A$1802,0),0)*HLOOKUP(EI$2,$H$5:$FY$1802,MATCH($A606,$A$5:$A$1802,0),0),$H$2)</f>
        <v>56319</v>
      </c>
      <c r="EJ606" s="166">
        <f>IFERROR(HLOOKUP(EJ$1,$H$5:$FY$1802,MATCH($A606,$A$5:$A$1802,0),0)*HLOOKUP(EJ$2,$H$5:$FY$1802,MATCH($A606,$A$5:$A$1802,0),0),$H$2)</f>
        <v>56319</v>
      </c>
      <c r="EK606" s="166">
        <f>IFERROR(HLOOKUP(EK$1,$H$5:$FY$1802,MATCH($A606,$A$5:$A$1802,0),0)*HLOOKUP(EK$2,$H$5:$FY$1802,MATCH($A606,$A$5:$A$1802,0),0),$H$2)</f>
        <v>112638</v>
      </c>
      <c r="EL606" s="166">
        <f>IFERROR(HLOOKUP(EL$1,$H$5:$FY$1802,MATCH($A606,$A$5:$A$1802,0),0)*HLOOKUP(EL$2,$H$5:$FY$1802,MATCH($A606,$A$5:$A$1802,0),0),$H$2)</f>
        <v>2715228</v>
      </c>
      <c r="EM606" s="166">
        <f>IFERROR(HLOOKUP(EM$1,$H$5:$FY$1802,MATCH($A606,$A$5:$A$1802,0),0)*HLOOKUP(EM$2,$H$5:$FY$1802,MATCH($A606,$A$5:$A$1802,0),0),$H$2)</f>
        <v>1608829</v>
      </c>
      <c r="EN606" s="166">
        <f>IFERROR(HLOOKUP(EN$1,$H$5:$FY$1802,MATCH($A606,$A$5:$A$1802,0),0)*HLOOKUP(EN$2,$H$5:$FY$1802,MATCH($A606,$A$5:$A$1802,0),0),$H$2)</f>
        <v>43048174</v>
      </c>
      <c r="EO606" s="166">
        <f>IFERROR(HLOOKUP(EO$1,$H$5:$FY$1802,MATCH($A606,$A$5:$A$1802,0),0)*HLOOKUP(EO$2,$H$5:$FY$1802,MATCH($A606,$A$5:$A$1802,0),0),$H$2)</f>
        <v>150713244</v>
      </c>
      <c r="EP606" s="166">
        <f>IFERROR(HLOOKUP(EP$1,$H$5:$FY$1802,MATCH($A606,$A$5:$A$1802,0),0)*HLOOKUP(EP$2,$H$5:$FY$1802,MATCH($A606,$A$5:$A$1802,0),0),$H$2)</f>
        <v>4423998</v>
      </c>
      <c r="EQ606" s="166">
        <f>IFERROR(HLOOKUP(EQ$1,$H$5:$FY$1802,MATCH($A606,$A$5:$A$1802,0),0)*HLOOKUP(EQ$2,$H$5:$FY$1802,MATCH($A606,$A$5:$A$1802,0),0),$H$2)</f>
        <v>79920</v>
      </c>
      <c r="ER606" s="166">
        <f>IFERROR(HLOOKUP(ER$1,$H$5:$FY$1802,MATCH($A606,$A$5:$A$1802,0),0)*HLOOKUP(ER$2,$H$5:$FY$1802,MATCH($A606,$A$5:$A$1802,0),0),$H$2)</f>
        <v>56581</v>
      </c>
      <c r="ES606" s="166">
        <f>IFERROR(HLOOKUP(ES$1,$H$5:$FY$1802,MATCH($A606,$A$5:$A$1802,0),0)*HLOOKUP(ES$2,$H$5:$FY$1802,MATCH($A606,$A$5:$A$1802,0),0),$H$2)</f>
        <v>2547946</v>
      </c>
      <c r="ET606" s="166">
        <f>IFERROR(HLOOKUP(ET$1,$H$5:$FY$1802,MATCH($A606,$A$5:$A$1802,0),0)*HLOOKUP(ET$2,$H$5:$FY$1802,MATCH($A606,$A$5:$A$1802,0),0),$H$2)</f>
        <v>3383016</v>
      </c>
      <c r="EU606" s="166">
        <f>IFERROR(HLOOKUP(EU$1,$H$5:$FY$1802,MATCH($A606,$A$5:$A$1802,0),0)*HLOOKUP(EU$2,$H$5:$FY$1802,MATCH($A606,$A$5:$A$1802,0),0),$H$2)</f>
        <v>951588</v>
      </c>
      <c r="EV606" s="166">
        <f>IFERROR(HLOOKUP(EV$1,$H$5:$FY$1802,MATCH($A606,$A$5:$A$1802,0),0)*HLOOKUP(EV$2,$H$5:$FY$1802,MATCH($A606,$A$5:$A$1802,0),0),$H$2)</f>
        <v>38700892</v>
      </c>
      <c r="EW606" s="166">
        <f>IFERROR(HLOOKUP(EW$1,$H$5:$FY$1802,MATCH($A606,$A$5:$A$1802,0),0)*HLOOKUP(EW$2,$H$5:$FY$1802,MATCH($A606,$A$5:$A$1802,0),0),$H$2)</f>
        <v>12740592</v>
      </c>
      <c r="EX606" s="166">
        <f>IFERROR(HLOOKUP(EX$1,$H$5:$FY$1802,MATCH($A606,$A$5:$A$1802,0),0)*HLOOKUP(EX$2,$H$5:$FY$1802,MATCH($A606,$A$5:$A$1802,0),0),$H$2)</f>
        <v>3973600</v>
      </c>
      <c r="EY606" s="166">
        <f>IFERROR(HLOOKUP(EY$1,$H$5:$FY$1802,MATCH($A606,$A$5:$A$1802,0),0)*HLOOKUP(EY$2,$H$5:$FY$1802,MATCH($A606,$A$5:$A$1802,0),0),$H$2)</f>
        <v>13071568</v>
      </c>
      <c r="EZ606" s="166">
        <f>IFERROR(HLOOKUP(EZ$1,$H$5:$FY$1802,MATCH($A606,$A$5:$A$1802,0),0)*HLOOKUP(EZ$2,$H$5:$FY$1802,MATCH($A606,$A$5:$A$1802,0),0),$H$2)</f>
        <v>1813424</v>
      </c>
      <c r="FA606" s="166">
        <f>IFERROR(HLOOKUP(FA$1,$H$5:$FY$1802,MATCH($A606,$A$5:$A$1802,0),0)*HLOOKUP(FA$2,$H$5:$FY$1802,MATCH($A606,$A$5:$A$1802,0),0),$H$2)</f>
        <v>159600</v>
      </c>
      <c r="FB606" s="166">
        <f>IFERROR(HLOOKUP(FB$1,$H$5:$FY$1802,MATCH($A606,$A$5:$A$1802,0),0)*HLOOKUP(FB$2,$H$5:$FY$1802,MATCH($A606,$A$5:$A$1802,0),0),$H$2)</f>
        <v>183296</v>
      </c>
      <c r="FC606" s="166">
        <f>IFERROR(HLOOKUP(FC$1,$H$5:$FY$1802,MATCH($A606,$A$5:$A$1802,0),0)*HLOOKUP(FC$2,$H$5:$FY$1802,MATCH($A606,$A$5:$A$1802,0),0),$H$2)</f>
        <v>132582</v>
      </c>
      <c r="FD606" s="166">
        <f>IFERROR(HLOOKUP(FD$1,$H$5:$FY$1802,MATCH($A606,$A$5:$A$1802,0),0)*HLOOKUP(FD$2,$H$5:$FY$1802,MATCH($A606,$A$5:$A$1802,0),0),$H$2)</f>
        <v>0</v>
      </c>
      <c r="FE606" s="166">
        <f>IFERROR(HLOOKUP(FE$1,$H$5:$FY$1802,MATCH($A606,$A$5:$A$1802,0),0)*HLOOKUP(FE$2,$H$5:$FY$1802,MATCH($A606,$A$5:$A$1802,0),0),$H$2)</f>
        <v>0</v>
      </c>
      <c r="FF606" s="166">
        <f>IFERROR(HLOOKUP(FF$1,$H$5:$FY$1802,MATCH($A606,$A$5:$A$1802,0),0)*HLOOKUP(FF$2,$H$5:$FY$1802,MATCH($A606,$A$5:$A$1802,0),0),$H$2)</f>
        <v>0</v>
      </c>
      <c r="FG606" s="166">
        <f>IFERROR(HLOOKUP(FG$1,$H$5:$FY$1802,MATCH($A606,$A$5:$A$1802,0),0)*HLOOKUP(FG$2,$H$5:$FY$1802,MATCH($A606,$A$5:$A$1802,0),0),$H$2)</f>
        <v>0</v>
      </c>
      <c r="FH606" s="152"/>
      <c r="FI606" s="405">
        <f t="shared" si="1125"/>
        <v>2.1774193548387095</v>
      </c>
      <c r="FJ606" s="405">
        <f t="shared" si="1125"/>
        <v>1.5973715651135005</v>
      </c>
      <c r="FK606" s="405">
        <f t="shared" si="1126"/>
        <v>2.1619103086779266</v>
      </c>
      <c r="FL606" s="405">
        <f t="shared" si="1127"/>
        <v>1.6103669190448457</v>
      </c>
      <c r="FM606" s="405">
        <f t="shared" si="1128"/>
        <v>1.291516453171742</v>
      </c>
      <c r="FN606" s="405">
        <f t="shared" si="1129"/>
        <v>1.0567615248906956</v>
      </c>
      <c r="FO606" s="405">
        <f t="shared" si="1130"/>
        <v>1.5577521508328758</v>
      </c>
      <c r="FP606" s="405">
        <f t="shared" si="1131"/>
        <v>1.0425590334980779</v>
      </c>
      <c r="FQ606" s="405">
        <f t="shared" si="1132"/>
        <v>1.6313465783664458</v>
      </c>
      <c r="FR606" s="405">
        <f t="shared" si="1133"/>
        <v>1.0264900662251655</v>
      </c>
      <c r="FS606" s="65"/>
    </row>
    <row r="607" spans="1:175" ht="10.35" customHeight="1" x14ac:dyDescent="0.2">
      <c r="A607" s="74" t="str">
        <f t="shared" si="1120"/>
        <v>2020-21APRILRYF</v>
      </c>
      <c r="B607" s="163" t="str">
        <f t="shared" si="1134"/>
        <v>2020-21</v>
      </c>
      <c r="C607" s="26" t="s">
        <v>839</v>
      </c>
      <c r="D607" s="163" t="str">
        <f>INDEX($FV$16:$FW$26,MATCH($F607,$FV$16:$FV$26,0),2)</f>
        <v>Y58</v>
      </c>
      <c r="E607" s="163" t="str">
        <f>VLOOKUP($D607,$FW$8:$FX$14,2,0)</f>
        <v>South West</v>
      </c>
      <c r="F607" s="271" t="s">
        <v>865</v>
      </c>
      <c r="G607" s="271" t="s">
        <v>879</v>
      </c>
      <c r="H607" s="272">
        <v>81526</v>
      </c>
      <c r="I607" s="272">
        <v>59870</v>
      </c>
      <c r="J607" s="272">
        <v>149188</v>
      </c>
      <c r="K607" s="272">
        <v>2</v>
      </c>
      <c r="L607" s="272">
        <v>2</v>
      </c>
      <c r="M607" s="272">
        <v>3</v>
      </c>
      <c r="N607" s="272">
        <v>3</v>
      </c>
      <c r="O607" s="272">
        <v>3</v>
      </c>
      <c r="P607" s="272">
        <v>0</v>
      </c>
      <c r="Q607" s="272">
        <v>206</v>
      </c>
      <c r="R607" s="272">
        <v>56</v>
      </c>
      <c r="S607" s="272">
        <v>4769</v>
      </c>
      <c r="T607" s="272">
        <v>64251</v>
      </c>
      <c r="U607" s="272">
        <v>3825</v>
      </c>
      <c r="V607" s="272">
        <v>1836</v>
      </c>
      <c r="W607" s="272">
        <v>29960</v>
      </c>
      <c r="X607" s="272">
        <v>17989</v>
      </c>
      <c r="Y607" s="272">
        <v>801</v>
      </c>
      <c r="Z607" s="272">
        <v>1496571</v>
      </c>
      <c r="AA607" s="272">
        <v>391</v>
      </c>
      <c r="AB607" s="272">
        <v>693</v>
      </c>
      <c r="AC607" s="272">
        <v>887511</v>
      </c>
      <c r="AD607" s="272">
        <v>483</v>
      </c>
      <c r="AE607" s="272">
        <v>887</v>
      </c>
      <c r="AF607" s="272">
        <v>30973313</v>
      </c>
      <c r="AG607" s="272">
        <v>1034</v>
      </c>
      <c r="AH607" s="272">
        <v>2009</v>
      </c>
      <c r="AI607" s="272">
        <v>33592043</v>
      </c>
      <c r="AJ607" s="272">
        <v>1867</v>
      </c>
      <c r="AK607" s="272">
        <v>4167</v>
      </c>
      <c r="AL607" s="272">
        <v>2543929</v>
      </c>
      <c r="AM607" s="272">
        <v>3176</v>
      </c>
      <c r="AN607" s="272">
        <v>7059</v>
      </c>
      <c r="AO607" s="272">
        <v>3962</v>
      </c>
      <c r="AP607" s="272">
        <v>496</v>
      </c>
      <c r="AQ607" s="272">
        <v>1351</v>
      </c>
      <c r="AR607" s="272">
        <v>3306</v>
      </c>
      <c r="AS607" s="272">
        <v>543</v>
      </c>
      <c r="AT607" s="272">
        <v>1572</v>
      </c>
      <c r="AU607" s="272">
        <v>11</v>
      </c>
      <c r="AV607" s="272">
        <v>27112</v>
      </c>
      <c r="AW607" s="272">
        <v>2800</v>
      </c>
      <c r="AX607" s="272">
        <v>30377</v>
      </c>
      <c r="AY607" s="272">
        <v>60289</v>
      </c>
      <c r="AZ607" s="272">
        <v>8356</v>
      </c>
      <c r="BA607" s="272">
        <v>6628</v>
      </c>
      <c r="BB607" s="272">
        <v>4018</v>
      </c>
      <c r="BC607" s="272">
        <v>3186</v>
      </c>
      <c r="BD607" s="272">
        <v>36707</v>
      </c>
      <c r="BE607" s="272">
        <v>31990</v>
      </c>
      <c r="BF607" s="272">
        <v>23067</v>
      </c>
      <c r="BG607" s="272">
        <v>18802</v>
      </c>
      <c r="BH607" s="272">
        <v>1048</v>
      </c>
      <c r="BI607" s="272">
        <v>838</v>
      </c>
      <c r="BJ607" s="272">
        <v>19</v>
      </c>
      <c r="BK607" s="272">
        <v>8857</v>
      </c>
      <c r="BL607" s="272">
        <v>466</v>
      </c>
      <c r="BM607" s="272">
        <v>801</v>
      </c>
      <c r="BN607" s="272">
        <v>26</v>
      </c>
      <c r="BO607" s="272">
        <v>12711</v>
      </c>
      <c r="BP607" s="272">
        <v>489</v>
      </c>
      <c r="BQ607" s="272">
        <v>887</v>
      </c>
      <c r="BR607" s="272">
        <v>3780</v>
      </c>
      <c r="BS607" s="272">
        <v>1475003</v>
      </c>
      <c r="BT607" s="272">
        <v>390</v>
      </c>
      <c r="BU607" s="272">
        <v>689</v>
      </c>
      <c r="BV607" s="272">
        <v>1482</v>
      </c>
      <c r="BW607" s="272">
        <v>1667972</v>
      </c>
      <c r="BX607" s="272">
        <v>1125</v>
      </c>
      <c r="BY607" s="272">
        <v>2138</v>
      </c>
      <c r="BZ607" s="272">
        <v>456</v>
      </c>
      <c r="CA607" s="272">
        <v>422992</v>
      </c>
      <c r="CB607" s="272">
        <v>928</v>
      </c>
      <c r="CC607" s="272">
        <v>1816</v>
      </c>
      <c r="CD607" s="272">
        <v>28022</v>
      </c>
      <c r="CE607" s="272">
        <v>28882349</v>
      </c>
      <c r="CF607" s="272">
        <v>1031</v>
      </c>
      <c r="CG607" s="272">
        <v>2006</v>
      </c>
      <c r="CH607" s="272">
        <v>1714</v>
      </c>
      <c r="CI607" s="272">
        <v>3548242</v>
      </c>
      <c r="CJ607" s="272">
        <v>2070</v>
      </c>
      <c r="CK607" s="272">
        <v>4129</v>
      </c>
      <c r="CL607" s="272">
        <v>242</v>
      </c>
      <c r="CM607" s="272">
        <v>516494</v>
      </c>
      <c r="CN607" s="272">
        <v>2134</v>
      </c>
      <c r="CO607" s="272">
        <v>4705</v>
      </c>
      <c r="CP607" s="272">
        <v>947</v>
      </c>
      <c r="CQ607" s="272">
        <v>3400863</v>
      </c>
      <c r="CR607" s="272">
        <v>3591</v>
      </c>
      <c r="CS607" s="272">
        <v>8142</v>
      </c>
      <c r="CT607" s="272">
        <v>76</v>
      </c>
      <c r="CU607" s="272">
        <v>199600</v>
      </c>
      <c r="CV607" s="272">
        <v>2626</v>
      </c>
      <c r="CW607" s="272">
        <v>5832</v>
      </c>
      <c r="CX607" s="272">
        <v>485</v>
      </c>
      <c r="CY607" s="272">
        <v>167916</v>
      </c>
      <c r="CZ607" s="272">
        <v>346</v>
      </c>
      <c r="DA607" s="272">
        <v>586</v>
      </c>
      <c r="DB607" s="272">
        <v>2182</v>
      </c>
      <c r="DC607" s="272">
        <v>67811</v>
      </c>
      <c r="DD607" s="272">
        <v>31</v>
      </c>
      <c r="DE607" s="272">
        <v>54</v>
      </c>
      <c r="DF607" s="272">
        <v>113</v>
      </c>
      <c r="DG607" s="272">
        <v>102323</v>
      </c>
      <c r="DH607" s="272">
        <v>906</v>
      </c>
      <c r="DI607" s="272">
        <v>1994</v>
      </c>
      <c r="DJ607" s="272">
        <v>101</v>
      </c>
      <c r="DK607" s="272">
        <v>45</v>
      </c>
      <c r="DL607" s="250"/>
      <c r="DM607" s="250"/>
      <c r="DN607" s="250"/>
      <c r="DO607" s="250"/>
      <c r="DP607" s="250"/>
      <c r="DQ607" s="250"/>
      <c r="DR607" s="250"/>
      <c r="DS607" s="250"/>
      <c r="DT607" s="250"/>
      <c r="DU607" s="250"/>
      <c r="DV607" s="250"/>
      <c r="DW607" s="250"/>
      <c r="DX607" s="250"/>
      <c r="DY607" s="250"/>
      <c r="DZ607" s="250"/>
      <c r="EA607" s="250"/>
      <c r="EB607" s="155"/>
      <c r="EC607" s="75">
        <f t="shared" si="1121"/>
        <v>4</v>
      </c>
      <c r="ED607" s="74">
        <f t="shared" si="1122"/>
        <v>2020</v>
      </c>
      <c r="EE607" s="165">
        <f t="shared" si="1123"/>
        <v>43922</v>
      </c>
      <c r="EF607" s="157">
        <f t="shared" si="1135"/>
        <v>30</v>
      </c>
      <c r="EG607" s="156"/>
      <c r="EH607" s="166">
        <f>IFERROR(HLOOKUP(EH$1,$H$5:$FY$1802,MATCH($A607,$A$5:$A$1802,0),0)*HLOOKUP(EH$2,$H$5:$FY$1802,MATCH($A607,$A$5:$A$1802,0),0),$H$2)</f>
        <v>119740</v>
      </c>
      <c r="EI607" s="166">
        <f>IFERROR(HLOOKUP(EI$1,$H$5:$FY$1802,MATCH($A607,$A$5:$A$1802,0),0)*HLOOKUP(EI$2,$H$5:$FY$1802,MATCH($A607,$A$5:$A$1802,0),0),$H$2)</f>
        <v>179610</v>
      </c>
      <c r="EJ607" s="166">
        <f>IFERROR(HLOOKUP(EJ$1,$H$5:$FY$1802,MATCH($A607,$A$5:$A$1802,0),0)*HLOOKUP(EJ$2,$H$5:$FY$1802,MATCH($A607,$A$5:$A$1802,0),0),$H$2)</f>
        <v>179610</v>
      </c>
      <c r="EK607" s="166">
        <f>IFERROR(HLOOKUP(EK$1,$H$5:$FY$1802,MATCH($A607,$A$5:$A$1802,0),0)*HLOOKUP(EK$2,$H$5:$FY$1802,MATCH($A607,$A$5:$A$1802,0),0),$H$2)</f>
        <v>179610</v>
      </c>
      <c r="EL607" s="166">
        <f>IFERROR(HLOOKUP(EL$1,$H$5:$FY$1802,MATCH($A607,$A$5:$A$1802,0),0)*HLOOKUP(EL$2,$H$5:$FY$1802,MATCH($A607,$A$5:$A$1802,0),0),$H$2)</f>
        <v>2650725</v>
      </c>
      <c r="EM607" s="166">
        <f>IFERROR(HLOOKUP(EM$1,$H$5:$FY$1802,MATCH($A607,$A$5:$A$1802,0),0)*HLOOKUP(EM$2,$H$5:$FY$1802,MATCH($A607,$A$5:$A$1802,0),0),$H$2)</f>
        <v>1628532</v>
      </c>
      <c r="EN607" s="166">
        <f>IFERROR(HLOOKUP(EN$1,$H$5:$FY$1802,MATCH($A607,$A$5:$A$1802,0),0)*HLOOKUP(EN$2,$H$5:$FY$1802,MATCH($A607,$A$5:$A$1802,0),0),$H$2)</f>
        <v>60189640</v>
      </c>
      <c r="EO607" s="166">
        <f>IFERROR(HLOOKUP(EO$1,$H$5:$FY$1802,MATCH($A607,$A$5:$A$1802,0),0)*HLOOKUP(EO$2,$H$5:$FY$1802,MATCH($A607,$A$5:$A$1802,0),0),$H$2)</f>
        <v>74960163</v>
      </c>
      <c r="EP607" s="166">
        <f>IFERROR(HLOOKUP(EP$1,$H$5:$FY$1802,MATCH($A607,$A$5:$A$1802,0),0)*HLOOKUP(EP$2,$H$5:$FY$1802,MATCH($A607,$A$5:$A$1802,0),0),$H$2)</f>
        <v>5654259</v>
      </c>
      <c r="EQ607" s="166">
        <f>IFERROR(HLOOKUP(EQ$1,$H$5:$FY$1802,MATCH($A607,$A$5:$A$1802,0),0)*HLOOKUP(EQ$2,$H$5:$FY$1802,MATCH($A607,$A$5:$A$1802,0),0),$H$2)</f>
        <v>15219</v>
      </c>
      <c r="ER607" s="166">
        <f>IFERROR(HLOOKUP(ER$1,$H$5:$FY$1802,MATCH($A607,$A$5:$A$1802,0),0)*HLOOKUP(ER$2,$H$5:$FY$1802,MATCH($A607,$A$5:$A$1802,0),0),$H$2)</f>
        <v>23062</v>
      </c>
      <c r="ES607" s="166">
        <f>IFERROR(HLOOKUP(ES$1,$H$5:$FY$1802,MATCH($A607,$A$5:$A$1802,0),0)*HLOOKUP(ES$2,$H$5:$FY$1802,MATCH($A607,$A$5:$A$1802,0),0),$H$2)</f>
        <v>2604420</v>
      </c>
      <c r="ET607" s="166">
        <f>IFERROR(HLOOKUP(ET$1,$H$5:$FY$1802,MATCH($A607,$A$5:$A$1802,0),0)*HLOOKUP(ET$2,$H$5:$FY$1802,MATCH($A607,$A$5:$A$1802,0),0),$H$2)</f>
        <v>3168516</v>
      </c>
      <c r="EU607" s="166">
        <f>IFERROR(HLOOKUP(EU$1,$H$5:$FY$1802,MATCH($A607,$A$5:$A$1802,0),0)*HLOOKUP(EU$2,$H$5:$FY$1802,MATCH($A607,$A$5:$A$1802,0),0),$H$2)</f>
        <v>828096</v>
      </c>
      <c r="EV607" s="166">
        <f>IFERROR(HLOOKUP(EV$1,$H$5:$FY$1802,MATCH($A607,$A$5:$A$1802,0),0)*HLOOKUP(EV$2,$H$5:$FY$1802,MATCH($A607,$A$5:$A$1802,0),0),$H$2)</f>
        <v>56212132</v>
      </c>
      <c r="EW607" s="166">
        <f>IFERROR(HLOOKUP(EW$1,$H$5:$FY$1802,MATCH($A607,$A$5:$A$1802,0),0)*HLOOKUP(EW$2,$H$5:$FY$1802,MATCH($A607,$A$5:$A$1802,0),0),$H$2)</f>
        <v>7077106</v>
      </c>
      <c r="EX607" s="166">
        <f>IFERROR(HLOOKUP(EX$1,$H$5:$FY$1802,MATCH($A607,$A$5:$A$1802,0),0)*HLOOKUP(EX$2,$H$5:$FY$1802,MATCH($A607,$A$5:$A$1802,0),0),$H$2)</f>
        <v>1138610</v>
      </c>
      <c r="EY607" s="166">
        <f>IFERROR(HLOOKUP(EY$1,$H$5:$FY$1802,MATCH($A607,$A$5:$A$1802,0),0)*HLOOKUP(EY$2,$H$5:$FY$1802,MATCH($A607,$A$5:$A$1802,0),0),$H$2)</f>
        <v>7710474</v>
      </c>
      <c r="EZ607" s="166">
        <f>IFERROR(HLOOKUP(EZ$1,$H$5:$FY$1802,MATCH($A607,$A$5:$A$1802,0),0)*HLOOKUP(EZ$2,$H$5:$FY$1802,MATCH($A607,$A$5:$A$1802,0),0),$H$2)</f>
        <v>443232</v>
      </c>
      <c r="FA607" s="166">
        <f>IFERROR(HLOOKUP(FA$1,$H$5:$FY$1802,MATCH($A607,$A$5:$A$1802,0),0)*HLOOKUP(FA$2,$H$5:$FY$1802,MATCH($A607,$A$5:$A$1802,0),0),$H$2)</f>
        <v>225322</v>
      </c>
      <c r="FB607" s="166">
        <f>IFERROR(HLOOKUP(FB$1,$H$5:$FY$1802,MATCH($A607,$A$5:$A$1802,0),0)*HLOOKUP(FB$2,$H$5:$FY$1802,MATCH($A607,$A$5:$A$1802,0),0),$H$2)</f>
        <v>284210</v>
      </c>
      <c r="FC607" s="166">
        <f>IFERROR(HLOOKUP(FC$1,$H$5:$FY$1802,MATCH($A607,$A$5:$A$1802,0),0)*HLOOKUP(FC$2,$H$5:$FY$1802,MATCH($A607,$A$5:$A$1802,0),0),$H$2)</f>
        <v>117828</v>
      </c>
      <c r="FD607" s="166">
        <f>IFERROR(HLOOKUP(FD$1,$H$5:$FY$1802,MATCH($A607,$A$5:$A$1802,0),0)*HLOOKUP(FD$2,$H$5:$FY$1802,MATCH($A607,$A$5:$A$1802,0),0),$H$2)</f>
        <v>0</v>
      </c>
      <c r="FE607" s="166">
        <f>IFERROR(HLOOKUP(FE$1,$H$5:$FY$1802,MATCH($A607,$A$5:$A$1802,0),0)*HLOOKUP(FE$2,$H$5:$FY$1802,MATCH($A607,$A$5:$A$1802,0),0),$H$2)</f>
        <v>0</v>
      </c>
      <c r="FF607" s="166">
        <f>IFERROR(HLOOKUP(FF$1,$H$5:$FY$1802,MATCH($A607,$A$5:$A$1802,0),0)*HLOOKUP(FF$2,$H$5:$FY$1802,MATCH($A607,$A$5:$A$1802,0),0),$H$2)</f>
        <v>0</v>
      </c>
      <c r="FG607" s="166">
        <f>IFERROR(HLOOKUP(FG$1,$H$5:$FY$1802,MATCH($A607,$A$5:$A$1802,0),0)*HLOOKUP(FG$2,$H$5:$FY$1802,MATCH($A607,$A$5:$A$1802,0),0),$H$2)</f>
        <v>0</v>
      </c>
      <c r="FH607" s="152"/>
      <c r="FI607" s="405">
        <f t="shared" si="1125"/>
        <v>2.184575163398693</v>
      </c>
      <c r="FJ607" s="405">
        <f t="shared" si="1125"/>
        <v>1.7328104575163399</v>
      </c>
      <c r="FK607" s="405">
        <f t="shared" si="1126"/>
        <v>2.1884531590413943</v>
      </c>
      <c r="FL607" s="405">
        <f t="shared" si="1127"/>
        <v>1.7352941176470589</v>
      </c>
      <c r="FM607" s="405">
        <f t="shared" si="1128"/>
        <v>1.2252002670226969</v>
      </c>
      <c r="FN607" s="405">
        <f t="shared" si="1129"/>
        <v>1.0677570093457944</v>
      </c>
      <c r="FO607" s="405">
        <f t="shared" si="1130"/>
        <v>1.2822836177664128</v>
      </c>
      <c r="FP607" s="405">
        <f t="shared" si="1131"/>
        <v>1.0451942853966312</v>
      </c>
      <c r="FQ607" s="405">
        <f t="shared" si="1132"/>
        <v>1.3083645443196006</v>
      </c>
      <c r="FR607" s="405">
        <f t="shared" si="1133"/>
        <v>1.0461922596754056</v>
      </c>
      <c r="FS607" s="65"/>
    </row>
    <row r="608" spans="1:175" ht="10.35" customHeight="1" x14ac:dyDescent="0.2">
      <c r="A608" s="74" t="str">
        <f t="shared" si="1120"/>
        <v>2020-21APRILRYA</v>
      </c>
      <c r="B608" s="163" t="str">
        <f t="shared" si="1134"/>
        <v>2020-21</v>
      </c>
      <c r="C608" s="26" t="s">
        <v>839</v>
      </c>
      <c r="D608" s="163" t="str">
        <f>INDEX($FV$16:$FW$26,MATCH($F608,$FV$16:$FV$26,0),2)</f>
        <v>Y60</v>
      </c>
      <c r="E608" s="163" t="str">
        <f>VLOOKUP($D608,$FW$8:$FX$14,2,0)</f>
        <v>Midlands</v>
      </c>
      <c r="F608" s="271" t="s">
        <v>867</v>
      </c>
      <c r="G608" s="271" t="s">
        <v>883</v>
      </c>
      <c r="H608" s="272">
        <v>102864</v>
      </c>
      <c r="I608" s="272">
        <v>73429</v>
      </c>
      <c r="J608" s="272">
        <v>92647</v>
      </c>
      <c r="K608" s="272">
        <v>1</v>
      </c>
      <c r="L608" s="272">
        <v>1</v>
      </c>
      <c r="M608" s="272">
        <v>1</v>
      </c>
      <c r="N608" s="272">
        <v>2</v>
      </c>
      <c r="O608" s="272">
        <v>11</v>
      </c>
      <c r="P608" s="272">
        <v>0</v>
      </c>
      <c r="Q608" s="272">
        <v>253</v>
      </c>
      <c r="R608" s="272">
        <v>0</v>
      </c>
      <c r="S608" s="272">
        <v>96</v>
      </c>
      <c r="T608" s="272">
        <v>88966</v>
      </c>
      <c r="U608" s="272">
        <v>5142</v>
      </c>
      <c r="V608" s="272">
        <v>2374</v>
      </c>
      <c r="W608" s="272">
        <v>37951</v>
      </c>
      <c r="X608" s="272">
        <v>32827</v>
      </c>
      <c r="Y608" s="272">
        <v>1897</v>
      </c>
      <c r="Z608" s="272">
        <v>2147258</v>
      </c>
      <c r="AA608" s="272">
        <v>418</v>
      </c>
      <c r="AB608" s="272">
        <v>724</v>
      </c>
      <c r="AC608" s="272">
        <v>1123487</v>
      </c>
      <c r="AD608" s="272">
        <v>473</v>
      </c>
      <c r="AE608" s="272">
        <v>807</v>
      </c>
      <c r="AF608" s="272">
        <v>26763316</v>
      </c>
      <c r="AG608" s="272">
        <v>705</v>
      </c>
      <c r="AH608" s="272">
        <v>1242</v>
      </c>
      <c r="AI608" s="272">
        <v>46068890</v>
      </c>
      <c r="AJ608" s="272">
        <v>1403</v>
      </c>
      <c r="AK608" s="272">
        <v>2781</v>
      </c>
      <c r="AL608" s="272">
        <v>3458122</v>
      </c>
      <c r="AM608" s="272">
        <v>1823</v>
      </c>
      <c r="AN608" s="272">
        <v>3653</v>
      </c>
      <c r="AO608" s="272">
        <v>5201</v>
      </c>
      <c r="AP608" s="272">
        <v>13</v>
      </c>
      <c r="AQ608" s="272">
        <v>5</v>
      </c>
      <c r="AR608" s="272">
        <v>0</v>
      </c>
      <c r="AS608" s="272">
        <v>518</v>
      </c>
      <c r="AT608" s="272">
        <v>4665</v>
      </c>
      <c r="AU608" s="272">
        <v>3241</v>
      </c>
      <c r="AV608" s="272">
        <v>36024</v>
      </c>
      <c r="AW608" s="272">
        <v>6155</v>
      </c>
      <c r="AX608" s="272">
        <v>41586</v>
      </c>
      <c r="AY608" s="272">
        <v>83765</v>
      </c>
      <c r="AZ608" s="272">
        <v>10223</v>
      </c>
      <c r="BA608" s="272">
        <v>7578</v>
      </c>
      <c r="BB608" s="272">
        <v>4651</v>
      </c>
      <c r="BC608" s="272">
        <v>3497</v>
      </c>
      <c r="BD608" s="272">
        <v>46722</v>
      </c>
      <c r="BE608" s="272">
        <v>39897</v>
      </c>
      <c r="BF608" s="272">
        <v>48172</v>
      </c>
      <c r="BG608" s="272">
        <v>33914</v>
      </c>
      <c r="BH608" s="272">
        <v>3637</v>
      </c>
      <c r="BI608" s="272">
        <v>1986</v>
      </c>
      <c r="BJ608" s="272">
        <v>159</v>
      </c>
      <c r="BK608" s="272">
        <v>87160</v>
      </c>
      <c r="BL608" s="272">
        <v>548</v>
      </c>
      <c r="BM608" s="272">
        <v>927</v>
      </c>
      <c r="BN608" s="272">
        <v>82</v>
      </c>
      <c r="BO608" s="272">
        <v>37933</v>
      </c>
      <c r="BP608" s="272">
        <v>463</v>
      </c>
      <c r="BQ608" s="272">
        <v>735</v>
      </c>
      <c r="BR608" s="272">
        <v>4901</v>
      </c>
      <c r="BS608" s="272">
        <v>2022165</v>
      </c>
      <c r="BT608" s="272">
        <v>413</v>
      </c>
      <c r="BU608" s="272">
        <v>717</v>
      </c>
      <c r="BV608" s="272">
        <v>3555</v>
      </c>
      <c r="BW608" s="272">
        <v>2495022</v>
      </c>
      <c r="BX608" s="272">
        <v>702</v>
      </c>
      <c r="BY608" s="272">
        <v>1238</v>
      </c>
      <c r="BZ608" s="272">
        <v>528</v>
      </c>
      <c r="CA608" s="272">
        <v>361406</v>
      </c>
      <c r="CB608" s="272">
        <v>684</v>
      </c>
      <c r="CC608" s="272">
        <v>1315</v>
      </c>
      <c r="CD608" s="272">
        <v>33868</v>
      </c>
      <c r="CE608" s="272">
        <v>23906888</v>
      </c>
      <c r="CF608" s="272">
        <v>706</v>
      </c>
      <c r="CG608" s="272">
        <v>1242</v>
      </c>
      <c r="CH608" s="272">
        <v>2829</v>
      </c>
      <c r="CI608" s="272">
        <v>5479414</v>
      </c>
      <c r="CJ608" s="272">
        <v>1937</v>
      </c>
      <c r="CK608" s="272">
        <v>4146</v>
      </c>
      <c r="CL608" s="272">
        <v>392</v>
      </c>
      <c r="CM608" s="272">
        <v>669326</v>
      </c>
      <c r="CN608" s="272">
        <v>1707</v>
      </c>
      <c r="CO608" s="272">
        <v>4068</v>
      </c>
      <c r="CP608" s="272">
        <v>1138</v>
      </c>
      <c r="CQ608" s="272">
        <v>2909677</v>
      </c>
      <c r="CR608" s="272">
        <v>2557</v>
      </c>
      <c r="CS608" s="272">
        <v>4643</v>
      </c>
      <c r="CT608" s="272">
        <v>269</v>
      </c>
      <c r="CU608" s="272">
        <v>585468</v>
      </c>
      <c r="CV608" s="272">
        <v>2176</v>
      </c>
      <c r="CW608" s="272">
        <v>4781</v>
      </c>
      <c r="CX608" s="272">
        <v>399</v>
      </c>
      <c r="CY608" s="272">
        <v>108182</v>
      </c>
      <c r="CZ608" s="272">
        <v>271</v>
      </c>
      <c r="DA608" s="272">
        <v>443</v>
      </c>
      <c r="DB608" s="272">
        <v>3194</v>
      </c>
      <c r="DC608" s="272">
        <v>79675</v>
      </c>
      <c r="DD608" s="272">
        <v>25</v>
      </c>
      <c r="DE608" s="272">
        <v>49</v>
      </c>
      <c r="DF608" s="272">
        <v>88</v>
      </c>
      <c r="DG608" s="272">
        <v>64863</v>
      </c>
      <c r="DH608" s="272">
        <v>737</v>
      </c>
      <c r="DI608" s="272">
        <v>1212</v>
      </c>
      <c r="DJ608" s="272">
        <v>85</v>
      </c>
      <c r="DK608" s="272">
        <v>1224</v>
      </c>
      <c r="DL608" s="250"/>
      <c r="DM608" s="250"/>
      <c r="DN608" s="250"/>
      <c r="DO608" s="250"/>
      <c r="DP608" s="250"/>
      <c r="DQ608" s="250"/>
      <c r="DR608" s="250"/>
      <c r="DS608" s="250"/>
      <c r="DT608" s="250"/>
      <c r="DU608" s="250"/>
      <c r="DV608" s="250"/>
      <c r="DW608" s="250"/>
      <c r="DX608" s="250"/>
      <c r="DY608" s="250"/>
      <c r="DZ608" s="250"/>
      <c r="EA608" s="250"/>
      <c r="EB608" s="155"/>
      <c r="EC608" s="75">
        <f t="shared" si="1121"/>
        <v>4</v>
      </c>
      <c r="ED608" s="74">
        <f t="shared" si="1122"/>
        <v>2020</v>
      </c>
      <c r="EE608" s="165">
        <f t="shared" si="1123"/>
        <v>43922</v>
      </c>
      <c r="EF608" s="157">
        <f t="shared" si="1135"/>
        <v>30</v>
      </c>
      <c r="EG608" s="156"/>
      <c r="EH608" s="166">
        <f>IFERROR(HLOOKUP(EH$1,$H$5:$FY$1802,MATCH($A608,$A$5:$A$1802,0),0)*HLOOKUP(EH$2,$H$5:$FY$1802,MATCH($A608,$A$5:$A$1802,0),0),$H$2)</f>
        <v>73429</v>
      </c>
      <c r="EI608" s="166">
        <f>IFERROR(HLOOKUP(EI$1,$H$5:$FY$1802,MATCH($A608,$A$5:$A$1802,0),0)*HLOOKUP(EI$2,$H$5:$FY$1802,MATCH($A608,$A$5:$A$1802,0),0),$H$2)</f>
        <v>73429</v>
      </c>
      <c r="EJ608" s="166">
        <f>IFERROR(HLOOKUP(EJ$1,$H$5:$FY$1802,MATCH($A608,$A$5:$A$1802,0),0)*HLOOKUP(EJ$2,$H$5:$FY$1802,MATCH($A608,$A$5:$A$1802,0),0),$H$2)</f>
        <v>146858</v>
      </c>
      <c r="EK608" s="166">
        <f>IFERROR(HLOOKUP(EK$1,$H$5:$FY$1802,MATCH($A608,$A$5:$A$1802,0),0)*HLOOKUP(EK$2,$H$5:$FY$1802,MATCH($A608,$A$5:$A$1802,0),0),$H$2)</f>
        <v>807719</v>
      </c>
      <c r="EL608" s="166">
        <f>IFERROR(HLOOKUP(EL$1,$H$5:$FY$1802,MATCH($A608,$A$5:$A$1802,0),0)*HLOOKUP(EL$2,$H$5:$FY$1802,MATCH($A608,$A$5:$A$1802,0),0),$H$2)</f>
        <v>3722808</v>
      </c>
      <c r="EM608" s="166">
        <f>IFERROR(HLOOKUP(EM$1,$H$5:$FY$1802,MATCH($A608,$A$5:$A$1802,0),0)*HLOOKUP(EM$2,$H$5:$FY$1802,MATCH($A608,$A$5:$A$1802,0),0),$H$2)</f>
        <v>1915818</v>
      </c>
      <c r="EN608" s="166">
        <f>IFERROR(HLOOKUP(EN$1,$H$5:$FY$1802,MATCH($A608,$A$5:$A$1802,0),0)*HLOOKUP(EN$2,$H$5:$FY$1802,MATCH($A608,$A$5:$A$1802,0),0),$H$2)</f>
        <v>47135142</v>
      </c>
      <c r="EO608" s="166">
        <f>IFERROR(HLOOKUP(EO$1,$H$5:$FY$1802,MATCH($A608,$A$5:$A$1802,0),0)*HLOOKUP(EO$2,$H$5:$FY$1802,MATCH($A608,$A$5:$A$1802,0),0),$H$2)</f>
        <v>91291887</v>
      </c>
      <c r="EP608" s="166">
        <f>IFERROR(HLOOKUP(EP$1,$H$5:$FY$1802,MATCH($A608,$A$5:$A$1802,0),0)*HLOOKUP(EP$2,$H$5:$FY$1802,MATCH($A608,$A$5:$A$1802,0),0),$H$2)</f>
        <v>6929741</v>
      </c>
      <c r="EQ608" s="166">
        <f>IFERROR(HLOOKUP(EQ$1,$H$5:$FY$1802,MATCH($A608,$A$5:$A$1802,0),0)*HLOOKUP(EQ$2,$H$5:$FY$1802,MATCH($A608,$A$5:$A$1802,0),0),$H$2)</f>
        <v>147393</v>
      </c>
      <c r="ER608" s="166">
        <f>IFERROR(HLOOKUP(ER$1,$H$5:$FY$1802,MATCH($A608,$A$5:$A$1802,0),0)*HLOOKUP(ER$2,$H$5:$FY$1802,MATCH($A608,$A$5:$A$1802,0),0),$H$2)</f>
        <v>60270</v>
      </c>
      <c r="ES608" s="166">
        <f>IFERROR(HLOOKUP(ES$1,$H$5:$FY$1802,MATCH($A608,$A$5:$A$1802,0),0)*HLOOKUP(ES$2,$H$5:$FY$1802,MATCH($A608,$A$5:$A$1802,0),0),$H$2)</f>
        <v>3514017</v>
      </c>
      <c r="ET608" s="166">
        <f>IFERROR(HLOOKUP(ET$1,$H$5:$FY$1802,MATCH($A608,$A$5:$A$1802,0),0)*HLOOKUP(ET$2,$H$5:$FY$1802,MATCH($A608,$A$5:$A$1802,0),0),$H$2)</f>
        <v>4401090</v>
      </c>
      <c r="EU608" s="166">
        <f>IFERROR(HLOOKUP(EU$1,$H$5:$FY$1802,MATCH($A608,$A$5:$A$1802,0),0)*HLOOKUP(EU$2,$H$5:$FY$1802,MATCH($A608,$A$5:$A$1802,0),0),$H$2)</f>
        <v>694320</v>
      </c>
      <c r="EV608" s="166">
        <f>IFERROR(HLOOKUP(EV$1,$H$5:$FY$1802,MATCH($A608,$A$5:$A$1802,0),0)*HLOOKUP(EV$2,$H$5:$FY$1802,MATCH($A608,$A$5:$A$1802,0),0),$H$2)</f>
        <v>42064056</v>
      </c>
      <c r="EW608" s="166">
        <f>IFERROR(HLOOKUP(EW$1,$H$5:$FY$1802,MATCH($A608,$A$5:$A$1802,0),0)*HLOOKUP(EW$2,$H$5:$FY$1802,MATCH($A608,$A$5:$A$1802,0),0),$H$2)</f>
        <v>11729034</v>
      </c>
      <c r="EX608" s="166">
        <f>IFERROR(HLOOKUP(EX$1,$H$5:$FY$1802,MATCH($A608,$A$5:$A$1802,0),0)*HLOOKUP(EX$2,$H$5:$FY$1802,MATCH($A608,$A$5:$A$1802,0),0),$H$2)</f>
        <v>1594656</v>
      </c>
      <c r="EY608" s="166">
        <f>IFERROR(HLOOKUP(EY$1,$H$5:$FY$1802,MATCH($A608,$A$5:$A$1802,0),0)*HLOOKUP(EY$2,$H$5:$FY$1802,MATCH($A608,$A$5:$A$1802,0),0),$H$2)</f>
        <v>5283734</v>
      </c>
      <c r="EZ608" s="166">
        <f>IFERROR(HLOOKUP(EZ$1,$H$5:$FY$1802,MATCH($A608,$A$5:$A$1802,0),0)*HLOOKUP(EZ$2,$H$5:$FY$1802,MATCH($A608,$A$5:$A$1802,0),0),$H$2)</f>
        <v>1286089</v>
      </c>
      <c r="FA608" s="166">
        <f>IFERROR(HLOOKUP(FA$1,$H$5:$FY$1802,MATCH($A608,$A$5:$A$1802,0),0)*HLOOKUP(FA$2,$H$5:$FY$1802,MATCH($A608,$A$5:$A$1802,0),0),$H$2)</f>
        <v>106656</v>
      </c>
      <c r="FB608" s="166">
        <f>IFERROR(HLOOKUP(FB$1,$H$5:$FY$1802,MATCH($A608,$A$5:$A$1802,0),0)*HLOOKUP(FB$2,$H$5:$FY$1802,MATCH($A608,$A$5:$A$1802,0),0),$H$2)</f>
        <v>176757</v>
      </c>
      <c r="FC608" s="166">
        <f>IFERROR(HLOOKUP(FC$1,$H$5:$FY$1802,MATCH($A608,$A$5:$A$1802,0),0)*HLOOKUP(FC$2,$H$5:$FY$1802,MATCH($A608,$A$5:$A$1802,0),0),$H$2)</f>
        <v>156506</v>
      </c>
      <c r="FD608" s="166">
        <f>IFERROR(HLOOKUP(FD$1,$H$5:$FY$1802,MATCH($A608,$A$5:$A$1802,0),0)*HLOOKUP(FD$2,$H$5:$FY$1802,MATCH($A608,$A$5:$A$1802,0),0),$H$2)</f>
        <v>0</v>
      </c>
      <c r="FE608" s="166">
        <f>IFERROR(HLOOKUP(FE$1,$H$5:$FY$1802,MATCH($A608,$A$5:$A$1802,0),0)*HLOOKUP(FE$2,$H$5:$FY$1802,MATCH($A608,$A$5:$A$1802,0),0),$H$2)</f>
        <v>0</v>
      </c>
      <c r="FF608" s="166">
        <f>IFERROR(HLOOKUP(FF$1,$H$5:$FY$1802,MATCH($A608,$A$5:$A$1802,0),0)*HLOOKUP(FF$2,$H$5:$FY$1802,MATCH($A608,$A$5:$A$1802,0),0),$H$2)</f>
        <v>0</v>
      </c>
      <c r="FG608" s="166">
        <f>IFERROR(HLOOKUP(FG$1,$H$5:$FY$1802,MATCH($A608,$A$5:$A$1802,0),0)*HLOOKUP(FG$2,$H$5:$FY$1802,MATCH($A608,$A$5:$A$1802,0),0),$H$2)</f>
        <v>0</v>
      </c>
      <c r="FH608" s="152"/>
      <c r="FI608" s="405">
        <f t="shared" si="1125"/>
        <v>1.9881369117075067</v>
      </c>
      <c r="FJ608" s="405">
        <f t="shared" si="1125"/>
        <v>1.4737456242707119</v>
      </c>
      <c r="FK608" s="405">
        <f t="shared" si="1126"/>
        <v>1.9591406908171862</v>
      </c>
      <c r="FL608" s="405">
        <f t="shared" si="1127"/>
        <v>1.4730412805391744</v>
      </c>
      <c r="FM608" s="405">
        <f t="shared" si="1128"/>
        <v>1.2311138046428289</v>
      </c>
      <c r="FN608" s="405">
        <f t="shared" si="1129"/>
        <v>1.0512766462016812</v>
      </c>
      <c r="FO608" s="405">
        <f t="shared" si="1130"/>
        <v>1.4674505742224389</v>
      </c>
      <c r="FP608" s="405">
        <f t="shared" si="1131"/>
        <v>1.0331129862613093</v>
      </c>
      <c r="FQ608" s="405">
        <f t="shared" si="1132"/>
        <v>1.9172377438060095</v>
      </c>
      <c r="FR608" s="405">
        <f t="shared" si="1133"/>
        <v>1.0469161834475487</v>
      </c>
      <c r="FS608" s="65"/>
    </row>
    <row r="609" spans="1:175" ht="10.35" customHeight="1" x14ac:dyDescent="0.2">
      <c r="A609" s="174" t="str">
        <f t="shared" si="1120"/>
        <v>2020-21APRILRX8</v>
      </c>
      <c r="B609" s="176" t="str">
        <f t="shared" si="1134"/>
        <v>2020-21</v>
      </c>
      <c r="C609" s="175" t="s">
        <v>839</v>
      </c>
      <c r="D609" s="176" t="str">
        <f>INDEX($FV$16:$FW$26,MATCH($F609,$FV$16:$FV$26,0),2)</f>
        <v>Y63</v>
      </c>
      <c r="E609" s="176" t="str">
        <f>VLOOKUP($D609,$FW$8:$FX$14,2,0)</f>
        <v>North East and Yorkshire</v>
      </c>
      <c r="F609" s="275" t="s">
        <v>869</v>
      </c>
      <c r="G609" s="275" t="s">
        <v>881</v>
      </c>
      <c r="H609" s="276">
        <v>82324</v>
      </c>
      <c r="I609" s="276">
        <v>42811</v>
      </c>
      <c r="J609" s="276">
        <v>270755</v>
      </c>
      <c r="K609" s="276">
        <v>6</v>
      </c>
      <c r="L609" s="276">
        <v>1</v>
      </c>
      <c r="M609" s="276">
        <v>9</v>
      </c>
      <c r="N609" s="276">
        <v>29</v>
      </c>
      <c r="O609" s="276">
        <v>131</v>
      </c>
      <c r="P609" s="276">
        <v>0</v>
      </c>
      <c r="Q609" s="276">
        <v>258</v>
      </c>
      <c r="R609" s="276">
        <v>120</v>
      </c>
      <c r="S609" s="276">
        <v>408</v>
      </c>
      <c r="T609" s="276">
        <v>63758</v>
      </c>
      <c r="U609" s="276">
        <v>4409</v>
      </c>
      <c r="V609" s="276">
        <v>2214</v>
      </c>
      <c r="W609" s="276">
        <v>30556</v>
      </c>
      <c r="X609" s="276">
        <v>15976</v>
      </c>
      <c r="Y609" s="276">
        <v>797</v>
      </c>
      <c r="Z609" s="276">
        <v>1928170</v>
      </c>
      <c r="AA609" s="276">
        <v>437</v>
      </c>
      <c r="AB609" s="276">
        <v>752</v>
      </c>
      <c r="AC609" s="276">
        <v>1056430</v>
      </c>
      <c r="AD609" s="276">
        <v>477</v>
      </c>
      <c r="AE609" s="276">
        <v>830</v>
      </c>
      <c r="AF609" s="276">
        <v>27955582</v>
      </c>
      <c r="AG609" s="276">
        <v>915</v>
      </c>
      <c r="AH609" s="276">
        <v>1753</v>
      </c>
      <c r="AI609" s="276">
        <v>25535422</v>
      </c>
      <c r="AJ609" s="276">
        <v>1598</v>
      </c>
      <c r="AK609" s="276">
        <v>3565</v>
      </c>
      <c r="AL609" s="276">
        <v>2257233</v>
      </c>
      <c r="AM609" s="276">
        <v>2832</v>
      </c>
      <c r="AN609" s="276">
        <v>6774</v>
      </c>
      <c r="AO609" s="276">
        <v>6287</v>
      </c>
      <c r="AP609" s="276">
        <v>927</v>
      </c>
      <c r="AQ609" s="276">
        <v>1243</v>
      </c>
      <c r="AR609" s="276">
        <v>5032</v>
      </c>
      <c r="AS609" s="276">
        <v>2214</v>
      </c>
      <c r="AT609" s="276">
        <v>1903</v>
      </c>
      <c r="AU609" s="276">
        <v>3210</v>
      </c>
      <c r="AV609" s="276">
        <v>27947</v>
      </c>
      <c r="AW609" s="276">
        <v>4473</v>
      </c>
      <c r="AX609" s="276">
        <v>25051</v>
      </c>
      <c r="AY609" s="276">
        <v>57471</v>
      </c>
      <c r="AZ609" s="276">
        <v>7294</v>
      </c>
      <c r="BA609" s="276">
        <v>5851</v>
      </c>
      <c r="BB609" s="276">
        <v>3322</v>
      </c>
      <c r="BC609" s="276">
        <v>2700</v>
      </c>
      <c r="BD609" s="276">
        <v>37725</v>
      </c>
      <c r="BE609" s="276">
        <v>31908</v>
      </c>
      <c r="BF609" s="276">
        <v>21011</v>
      </c>
      <c r="BG609" s="276">
        <v>16618</v>
      </c>
      <c r="BH609" s="276">
        <v>1179</v>
      </c>
      <c r="BI609" s="276">
        <v>927</v>
      </c>
      <c r="BJ609" s="276">
        <v>124</v>
      </c>
      <c r="BK609" s="276">
        <v>61898</v>
      </c>
      <c r="BL609" s="276">
        <v>499</v>
      </c>
      <c r="BM609" s="276">
        <v>829</v>
      </c>
      <c r="BN609" s="276">
        <v>51</v>
      </c>
      <c r="BO609" s="276">
        <v>20681</v>
      </c>
      <c r="BP609" s="276">
        <v>406</v>
      </c>
      <c r="BQ609" s="276">
        <v>784</v>
      </c>
      <c r="BR609" s="276">
        <v>4234</v>
      </c>
      <c r="BS609" s="276">
        <v>1845591</v>
      </c>
      <c r="BT609" s="276">
        <v>436</v>
      </c>
      <c r="BU609" s="276">
        <v>749</v>
      </c>
      <c r="BV609" s="276">
        <v>2966</v>
      </c>
      <c r="BW609" s="276">
        <v>2392687</v>
      </c>
      <c r="BX609" s="276">
        <v>807</v>
      </c>
      <c r="BY609" s="276">
        <v>1474</v>
      </c>
      <c r="BZ609" s="276">
        <v>536</v>
      </c>
      <c r="CA609" s="276">
        <v>386671</v>
      </c>
      <c r="CB609" s="276">
        <v>721</v>
      </c>
      <c r="CC609" s="276">
        <v>1532</v>
      </c>
      <c r="CD609" s="276">
        <v>27054</v>
      </c>
      <c r="CE609" s="276">
        <v>25176224</v>
      </c>
      <c r="CF609" s="276">
        <v>931</v>
      </c>
      <c r="CG609" s="276">
        <v>1797</v>
      </c>
      <c r="CH609" s="276">
        <v>2191</v>
      </c>
      <c r="CI609" s="276">
        <v>4971893</v>
      </c>
      <c r="CJ609" s="276">
        <v>2269</v>
      </c>
      <c r="CK609" s="276">
        <v>4925</v>
      </c>
      <c r="CL609" s="276">
        <v>877</v>
      </c>
      <c r="CM609" s="276">
        <v>1953085</v>
      </c>
      <c r="CN609" s="276">
        <v>2227</v>
      </c>
      <c r="CO609" s="276">
        <v>4831</v>
      </c>
      <c r="CP609" s="276">
        <v>1548</v>
      </c>
      <c r="CQ609" s="276">
        <v>5918470</v>
      </c>
      <c r="CR609" s="276">
        <v>3823</v>
      </c>
      <c r="CS609" s="276">
        <v>8428</v>
      </c>
      <c r="CT609" s="276">
        <v>695</v>
      </c>
      <c r="CU609" s="276">
        <v>1833089</v>
      </c>
      <c r="CV609" s="276">
        <v>2638</v>
      </c>
      <c r="CW609" s="276">
        <v>5617</v>
      </c>
      <c r="CX609" s="276">
        <v>186</v>
      </c>
      <c r="CY609" s="276">
        <v>61766</v>
      </c>
      <c r="CZ609" s="276">
        <v>332</v>
      </c>
      <c r="DA609" s="276">
        <v>544</v>
      </c>
      <c r="DB609" s="276">
        <v>2784</v>
      </c>
      <c r="DC609" s="276">
        <v>97420</v>
      </c>
      <c r="DD609" s="276">
        <v>35</v>
      </c>
      <c r="DE609" s="276">
        <v>62</v>
      </c>
      <c r="DF609" s="276">
        <v>40</v>
      </c>
      <c r="DG609" s="276">
        <v>28265</v>
      </c>
      <c r="DH609" s="276">
        <v>707</v>
      </c>
      <c r="DI609" s="276">
        <v>1217</v>
      </c>
      <c r="DJ609" s="276">
        <v>36</v>
      </c>
      <c r="DK609" s="276">
        <v>14</v>
      </c>
      <c r="DL609" s="252"/>
      <c r="DM609" s="252"/>
      <c r="DN609" s="252"/>
      <c r="DO609" s="252"/>
      <c r="DP609" s="252"/>
      <c r="DQ609" s="252"/>
      <c r="DR609" s="252"/>
      <c r="DS609" s="252"/>
      <c r="DT609" s="252"/>
      <c r="DU609" s="252"/>
      <c r="DV609" s="252"/>
      <c r="DW609" s="252"/>
      <c r="DX609" s="252"/>
      <c r="DY609" s="252"/>
      <c r="DZ609" s="252"/>
      <c r="EA609" s="252"/>
      <c r="EB609" s="177"/>
      <c r="EC609" s="167">
        <f t="shared" si="1121"/>
        <v>4</v>
      </c>
      <c r="ED609" s="174">
        <f t="shared" si="1122"/>
        <v>2020</v>
      </c>
      <c r="EE609" s="173">
        <f t="shared" si="1123"/>
        <v>43922</v>
      </c>
      <c r="EF609" s="150">
        <f t="shared" si="1135"/>
        <v>30</v>
      </c>
      <c r="EG609" s="178"/>
      <c r="EH609" s="179">
        <f>IFERROR(HLOOKUP(EH$1,$H$5:$FY$1802,MATCH($A609,$A$5:$A$1802,0),0)*HLOOKUP(EH$2,$H$5:$FY$1802,MATCH($A609,$A$5:$A$1802,0),0),$H$2)</f>
        <v>42811</v>
      </c>
      <c r="EI609" s="179">
        <f>IFERROR(HLOOKUP(EI$1,$H$5:$FY$1802,MATCH($A609,$A$5:$A$1802,0),0)*HLOOKUP(EI$2,$H$5:$FY$1802,MATCH($A609,$A$5:$A$1802,0),0),$H$2)</f>
        <v>385299</v>
      </c>
      <c r="EJ609" s="179">
        <f>IFERROR(HLOOKUP(EJ$1,$H$5:$FY$1802,MATCH($A609,$A$5:$A$1802,0),0)*HLOOKUP(EJ$2,$H$5:$FY$1802,MATCH($A609,$A$5:$A$1802,0),0),$H$2)</f>
        <v>1241519</v>
      </c>
      <c r="EK609" s="179">
        <f>IFERROR(HLOOKUP(EK$1,$H$5:$FY$1802,MATCH($A609,$A$5:$A$1802,0),0)*HLOOKUP(EK$2,$H$5:$FY$1802,MATCH($A609,$A$5:$A$1802,0),0),$H$2)</f>
        <v>5608241</v>
      </c>
      <c r="EL609" s="179">
        <f>IFERROR(HLOOKUP(EL$1,$H$5:$FY$1802,MATCH($A609,$A$5:$A$1802,0),0)*HLOOKUP(EL$2,$H$5:$FY$1802,MATCH($A609,$A$5:$A$1802,0),0),$H$2)</f>
        <v>3315568</v>
      </c>
      <c r="EM609" s="179">
        <f>IFERROR(HLOOKUP(EM$1,$H$5:$FY$1802,MATCH($A609,$A$5:$A$1802,0),0)*HLOOKUP(EM$2,$H$5:$FY$1802,MATCH($A609,$A$5:$A$1802,0),0),$H$2)</f>
        <v>1837620</v>
      </c>
      <c r="EN609" s="179">
        <f>IFERROR(HLOOKUP(EN$1,$H$5:$FY$1802,MATCH($A609,$A$5:$A$1802,0),0)*HLOOKUP(EN$2,$H$5:$FY$1802,MATCH($A609,$A$5:$A$1802,0),0),$H$2)</f>
        <v>53564668</v>
      </c>
      <c r="EO609" s="179">
        <f>IFERROR(HLOOKUP(EO$1,$H$5:$FY$1802,MATCH($A609,$A$5:$A$1802,0),0)*HLOOKUP(EO$2,$H$5:$FY$1802,MATCH($A609,$A$5:$A$1802,0),0),$H$2)</f>
        <v>56954440</v>
      </c>
      <c r="EP609" s="179">
        <f>IFERROR(HLOOKUP(EP$1,$H$5:$FY$1802,MATCH($A609,$A$5:$A$1802,0),0)*HLOOKUP(EP$2,$H$5:$FY$1802,MATCH($A609,$A$5:$A$1802,0),0),$H$2)</f>
        <v>5398878</v>
      </c>
      <c r="EQ609" s="179">
        <f>IFERROR(HLOOKUP(EQ$1,$H$5:$FY$1802,MATCH($A609,$A$5:$A$1802,0),0)*HLOOKUP(EQ$2,$H$5:$FY$1802,MATCH($A609,$A$5:$A$1802,0),0),$H$2)</f>
        <v>102796</v>
      </c>
      <c r="ER609" s="179">
        <f>IFERROR(HLOOKUP(ER$1,$H$5:$FY$1802,MATCH($A609,$A$5:$A$1802,0),0)*HLOOKUP(ER$2,$H$5:$FY$1802,MATCH($A609,$A$5:$A$1802,0),0),$H$2)</f>
        <v>39984</v>
      </c>
      <c r="ES609" s="179">
        <f>IFERROR(HLOOKUP(ES$1,$H$5:$FY$1802,MATCH($A609,$A$5:$A$1802,0),0)*HLOOKUP(ES$2,$H$5:$FY$1802,MATCH($A609,$A$5:$A$1802,0),0),$H$2)</f>
        <v>3171266</v>
      </c>
      <c r="ET609" s="179">
        <f>IFERROR(HLOOKUP(ET$1,$H$5:$FY$1802,MATCH($A609,$A$5:$A$1802,0),0)*HLOOKUP(ET$2,$H$5:$FY$1802,MATCH($A609,$A$5:$A$1802,0),0),$H$2)</f>
        <v>4371884</v>
      </c>
      <c r="EU609" s="179">
        <f>IFERROR(HLOOKUP(EU$1,$H$5:$FY$1802,MATCH($A609,$A$5:$A$1802,0),0)*HLOOKUP(EU$2,$H$5:$FY$1802,MATCH($A609,$A$5:$A$1802,0),0),$H$2)</f>
        <v>821152</v>
      </c>
      <c r="EV609" s="179">
        <f>IFERROR(HLOOKUP(EV$1,$H$5:$FY$1802,MATCH($A609,$A$5:$A$1802,0),0)*HLOOKUP(EV$2,$H$5:$FY$1802,MATCH($A609,$A$5:$A$1802,0),0),$H$2)</f>
        <v>48616038</v>
      </c>
      <c r="EW609" s="179">
        <f>IFERROR(HLOOKUP(EW$1,$H$5:$FY$1802,MATCH($A609,$A$5:$A$1802,0),0)*HLOOKUP(EW$2,$H$5:$FY$1802,MATCH($A609,$A$5:$A$1802,0),0),$H$2)</f>
        <v>10790675</v>
      </c>
      <c r="EX609" s="179">
        <f>IFERROR(HLOOKUP(EX$1,$H$5:$FY$1802,MATCH($A609,$A$5:$A$1802,0),0)*HLOOKUP(EX$2,$H$5:$FY$1802,MATCH($A609,$A$5:$A$1802,0),0),$H$2)</f>
        <v>4236787</v>
      </c>
      <c r="EY609" s="179">
        <f>IFERROR(HLOOKUP(EY$1,$H$5:$FY$1802,MATCH($A609,$A$5:$A$1802,0),0)*HLOOKUP(EY$2,$H$5:$FY$1802,MATCH($A609,$A$5:$A$1802,0),0),$H$2)</f>
        <v>13046544</v>
      </c>
      <c r="EZ609" s="179">
        <f>IFERROR(HLOOKUP(EZ$1,$H$5:$FY$1802,MATCH($A609,$A$5:$A$1802,0),0)*HLOOKUP(EZ$2,$H$5:$FY$1802,MATCH($A609,$A$5:$A$1802,0),0),$H$2)</f>
        <v>3903815</v>
      </c>
      <c r="FA609" s="179">
        <f>IFERROR(HLOOKUP(FA$1,$H$5:$FY$1802,MATCH($A609,$A$5:$A$1802,0),0)*HLOOKUP(FA$2,$H$5:$FY$1802,MATCH($A609,$A$5:$A$1802,0),0),$H$2)</f>
        <v>48680</v>
      </c>
      <c r="FB609" s="179">
        <f>IFERROR(HLOOKUP(FB$1,$H$5:$FY$1802,MATCH($A609,$A$5:$A$1802,0),0)*HLOOKUP(FB$2,$H$5:$FY$1802,MATCH($A609,$A$5:$A$1802,0),0),$H$2)</f>
        <v>101184</v>
      </c>
      <c r="FC609" s="179">
        <f>IFERROR(HLOOKUP(FC$1,$H$5:$FY$1802,MATCH($A609,$A$5:$A$1802,0),0)*HLOOKUP(FC$2,$H$5:$FY$1802,MATCH($A609,$A$5:$A$1802,0),0),$H$2)</f>
        <v>172608</v>
      </c>
      <c r="FD609" s="179">
        <f>IFERROR(HLOOKUP(FD$1,$H$5:$FY$1802,MATCH($A609,$A$5:$A$1802,0),0)*HLOOKUP(FD$2,$H$5:$FY$1802,MATCH($A609,$A$5:$A$1802,0),0),$H$2)</f>
        <v>0</v>
      </c>
      <c r="FE609" s="179">
        <f>IFERROR(HLOOKUP(FE$1,$H$5:$FY$1802,MATCH($A609,$A$5:$A$1802,0),0)*HLOOKUP(FE$2,$H$5:$FY$1802,MATCH($A609,$A$5:$A$1802,0),0),$H$2)</f>
        <v>0</v>
      </c>
      <c r="FF609" s="179">
        <f>IFERROR(HLOOKUP(FF$1,$H$5:$FY$1802,MATCH($A609,$A$5:$A$1802,0),0)*HLOOKUP(FF$2,$H$5:$FY$1802,MATCH($A609,$A$5:$A$1802,0),0),$H$2)</f>
        <v>0</v>
      </c>
      <c r="FG609" s="179">
        <f>IFERROR(HLOOKUP(FG$1,$H$5:$FY$1802,MATCH($A609,$A$5:$A$1802,0),0)*HLOOKUP(FG$2,$H$5:$FY$1802,MATCH($A609,$A$5:$A$1802,0),0),$H$2)</f>
        <v>0</v>
      </c>
      <c r="FH609" s="151"/>
      <c r="FI609" s="407">
        <f t="shared" si="1125"/>
        <v>1.6543433885234746</v>
      </c>
      <c r="FJ609" s="407">
        <f t="shared" si="1125"/>
        <v>1.3270582898616465</v>
      </c>
      <c r="FK609" s="407">
        <f t="shared" si="1126"/>
        <v>1.5004516711833784</v>
      </c>
      <c r="FL609" s="407">
        <f t="shared" si="1127"/>
        <v>1.2195121951219512</v>
      </c>
      <c r="FM609" s="407">
        <f t="shared" si="1128"/>
        <v>1.2346184055504648</v>
      </c>
      <c r="FN609" s="407">
        <f t="shared" si="1129"/>
        <v>1.0442466291399397</v>
      </c>
      <c r="FO609" s="407">
        <f t="shared" si="1130"/>
        <v>1.3151602403605409</v>
      </c>
      <c r="FP609" s="407">
        <f t="shared" si="1131"/>
        <v>1.0401852779168752</v>
      </c>
      <c r="FQ609" s="407">
        <f t="shared" si="1132"/>
        <v>1.479297365119197</v>
      </c>
      <c r="FR609" s="407">
        <f t="shared" si="1133"/>
        <v>1.163111668757842</v>
      </c>
      <c r="FS609" s="408"/>
    </row>
    <row r="610" spans="1:175" ht="10.35" customHeight="1" x14ac:dyDescent="0.2">
      <c r="A610" s="74" t="str">
        <f t="shared" si="1120"/>
        <v>2020-21MAYRX9</v>
      </c>
      <c r="B610" s="163" t="str">
        <f t="shared" si="1134"/>
        <v>2020-21</v>
      </c>
      <c r="C610" s="26" t="s">
        <v>840</v>
      </c>
      <c r="D610" s="163" t="str">
        <f>INDEX($FV$16:$FW$26,MATCH($F610,$FV$16:$FV$26,0),2)</f>
        <v>Y60</v>
      </c>
      <c r="E610" s="163" t="str">
        <f>VLOOKUP($D610,$FW$8:$FX$14,2,0)</f>
        <v>Midlands</v>
      </c>
      <c r="F610" s="269" t="s">
        <v>845</v>
      </c>
      <c r="G610" s="269" t="s">
        <v>871</v>
      </c>
      <c r="H610" s="270">
        <v>71758</v>
      </c>
      <c r="I610" s="270">
        <v>55025</v>
      </c>
      <c r="J610" s="270">
        <v>106580</v>
      </c>
      <c r="K610" s="270">
        <v>2</v>
      </c>
      <c r="L610" s="270">
        <v>2</v>
      </c>
      <c r="M610" s="270">
        <v>2</v>
      </c>
      <c r="N610" s="270">
        <v>3</v>
      </c>
      <c r="O610" s="270">
        <v>9</v>
      </c>
      <c r="P610" s="270">
        <v>0</v>
      </c>
      <c r="Q610" s="270">
        <v>344</v>
      </c>
      <c r="R610" s="270">
        <v>2069</v>
      </c>
      <c r="S610" s="270">
        <v>1144</v>
      </c>
      <c r="T610" s="270">
        <v>61881</v>
      </c>
      <c r="U610" s="270">
        <v>4762</v>
      </c>
      <c r="V610" s="270">
        <v>2763</v>
      </c>
      <c r="W610" s="270">
        <v>30979</v>
      </c>
      <c r="X610" s="270">
        <v>17369</v>
      </c>
      <c r="Y610" s="270">
        <v>296</v>
      </c>
      <c r="Z610" s="270">
        <v>1795595</v>
      </c>
      <c r="AA610" s="270">
        <v>377</v>
      </c>
      <c r="AB610" s="270">
        <v>661</v>
      </c>
      <c r="AC610" s="270">
        <v>1850280</v>
      </c>
      <c r="AD610" s="270">
        <v>670</v>
      </c>
      <c r="AE610" s="270">
        <v>1445</v>
      </c>
      <c r="AF610" s="270">
        <v>25849771</v>
      </c>
      <c r="AG610" s="270">
        <v>834</v>
      </c>
      <c r="AH610" s="270">
        <v>1600</v>
      </c>
      <c r="AI610" s="270">
        <v>26912914</v>
      </c>
      <c r="AJ610" s="270">
        <v>1549</v>
      </c>
      <c r="AK610" s="270">
        <v>3500</v>
      </c>
      <c r="AL610" s="270">
        <v>730881</v>
      </c>
      <c r="AM610" s="270">
        <v>2469</v>
      </c>
      <c r="AN610" s="270">
        <v>5120</v>
      </c>
      <c r="AO610" s="270">
        <v>4091</v>
      </c>
      <c r="AP610" s="270">
        <v>644</v>
      </c>
      <c r="AQ610" s="270">
        <v>244</v>
      </c>
      <c r="AR610" s="270">
        <v>4</v>
      </c>
      <c r="AS610" s="270">
        <v>2575</v>
      </c>
      <c r="AT610" s="270">
        <v>628</v>
      </c>
      <c r="AU610" s="270">
        <v>24</v>
      </c>
      <c r="AV610" s="270">
        <v>32291</v>
      </c>
      <c r="AW610" s="270">
        <v>3657</v>
      </c>
      <c r="AX610" s="270">
        <v>21842</v>
      </c>
      <c r="AY610" s="270">
        <v>57790</v>
      </c>
      <c r="AZ610" s="270">
        <v>8480</v>
      </c>
      <c r="BA610" s="270">
        <v>6865</v>
      </c>
      <c r="BB610" s="270">
        <v>4959</v>
      </c>
      <c r="BC610" s="270">
        <v>4077</v>
      </c>
      <c r="BD610" s="270">
        <v>38351</v>
      </c>
      <c r="BE610" s="270">
        <v>32655</v>
      </c>
      <c r="BF610" s="270">
        <v>23397</v>
      </c>
      <c r="BG610" s="270">
        <v>18165</v>
      </c>
      <c r="BH610" s="270">
        <v>239</v>
      </c>
      <c r="BI610" s="270">
        <v>199</v>
      </c>
      <c r="BJ610" s="270">
        <v>0</v>
      </c>
      <c r="BK610" s="270">
        <v>0</v>
      </c>
      <c r="BL610" s="270">
        <v>0</v>
      </c>
      <c r="BM610" s="270">
        <v>0</v>
      </c>
      <c r="BN610" s="270">
        <v>20</v>
      </c>
      <c r="BO610" s="270">
        <v>11765</v>
      </c>
      <c r="BP610" s="270">
        <v>588</v>
      </c>
      <c r="BQ610" s="270">
        <v>1128</v>
      </c>
      <c r="BR610" s="270">
        <v>4742</v>
      </c>
      <c r="BS610" s="270">
        <v>1783830</v>
      </c>
      <c r="BT610" s="270">
        <v>376</v>
      </c>
      <c r="BU610" s="270">
        <v>660</v>
      </c>
      <c r="BV610" s="270">
        <v>266</v>
      </c>
      <c r="BW610" s="270">
        <v>248023</v>
      </c>
      <c r="BX610" s="270">
        <v>932</v>
      </c>
      <c r="BY610" s="270">
        <v>1743</v>
      </c>
      <c r="BZ610" s="270">
        <v>581</v>
      </c>
      <c r="CA610" s="270">
        <v>417720</v>
      </c>
      <c r="CB610" s="270">
        <v>719</v>
      </c>
      <c r="CC610" s="270">
        <v>1691</v>
      </c>
      <c r="CD610" s="270">
        <v>30132</v>
      </c>
      <c r="CE610" s="270">
        <v>25184028</v>
      </c>
      <c r="CF610" s="270">
        <v>836</v>
      </c>
      <c r="CG610" s="270">
        <v>1598</v>
      </c>
      <c r="CH610" s="270">
        <v>10</v>
      </c>
      <c r="CI610" s="270">
        <v>12419</v>
      </c>
      <c r="CJ610" s="270">
        <v>1242</v>
      </c>
      <c r="CK610" s="270">
        <v>2041</v>
      </c>
      <c r="CL610" s="270">
        <v>368</v>
      </c>
      <c r="CM610" s="270">
        <v>554288</v>
      </c>
      <c r="CN610" s="270">
        <v>1506</v>
      </c>
      <c r="CO610" s="270">
        <v>3848</v>
      </c>
      <c r="CP610" s="270">
        <v>2571</v>
      </c>
      <c r="CQ610" s="270">
        <v>8137298</v>
      </c>
      <c r="CR610" s="270">
        <v>3165</v>
      </c>
      <c r="CS610" s="270">
        <v>6307</v>
      </c>
      <c r="CT610" s="270">
        <v>146</v>
      </c>
      <c r="CU610" s="270">
        <v>472591</v>
      </c>
      <c r="CV610" s="270">
        <v>3237</v>
      </c>
      <c r="CW610" s="270">
        <v>6915</v>
      </c>
      <c r="CX610" s="270">
        <v>247</v>
      </c>
      <c r="CY610" s="270">
        <v>72772</v>
      </c>
      <c r="CZ610" s="270">
        <v>295</v>
      </c>
      <c r="DA610" s="270">
        <v>481</v>
      </c>
      <c r="DB610" s="270">
        <v>2491</v>
      </c>
      <c r="DC610" s="270">
        <v>98281</v>
      </c>
      <c r="DD610" s="270">
        <v>39</v>
      </c>
      <c r="DE610" s="270">
        <v>71</v>
      </c>
      <c r="DF610" s="270">
        <v>67</v>
      </c>
      <c r="DG610" s="270">
        <v>55338</v>
      </c>
      <c r="DH610" s="270">
        <v>826</v>
      </c>
      <c r="DI610" s="270">
        <v>1831</v>
      </c>
      <c r="DJ610" s="270">
        <v>59</v>
      </c>
      <c r="DK610" s="270">
        <v>1796</v>
      </c>
      <c r="DL610" s="249"/>
      <c r="DM610" s="249"/>
      <c r="DN610" s="249"/>
      <c r="DO610" s="249"/>
      <c r="DP610" s="249"/>
      <c r="DQ610" s="249"/>
      <c r="DR610" s="249"/>
      <c r="DS610" s="249"/>
      <c r="DT610" s="249"/>
      <c r="DU610" s="249"/>
      <c r="DV610" s="249"/>
      <c r="DW610" s="249"/>
      <c r="DX610" s="249"/>
      <c r="DY610" s="249"/>
      <c r="DZ610" s="249"/>
      <c r="EA610" s="249"/>
      <c r="EB610" s="155"/>
      <c r="EC610" s="170">
        <f t="shared" si="1121"/>
        <v>5</v>
      </c>
      <c r="ED610" s="74">
        <f t="shared" si="1122"/>
        <v>2020</v>
      </c>
      <c r="EE610" s="165">
        <f t="shared" si="1123"/>
        <v>43952</v>
      </c>
      <c r="EF610" s="157">
        <f>DAY(EOMONTH($EE610,0))</f>
        <v>31</v>
      </c>
      <c r="EG610" s="156"/>
      <c r="EH610" s="171">
        <f>IFERROR(HLOOKUP(EH$1,$H$5:$FY$1802,MATCH($A610,$A$5:$A$1802,0),0)*HLOOKUP(EH$2,$H$5:$FY$1802,MATCH($A610,$A$5:$A$1802,0),0),$H$2)</f>
        <v>110050</v>
      </c>
      <c r="EI610" s="171">
        <f>IFERROR(HLOOKUP(EI$1,$H$5:$FY$1802,MATCH($A610,$A$5:$A$1802,0),0)*HLOOKUP(EI$2,$H$5:$FY$1802,MATCH($A610,$A$5:$A$1802,0),0),$H$2)</f>
        <v>110050</v>
      </c>
      <c r="EJ610" s="171">
        <f>IFERROR(HLOOKUP(EJ$1,$H$5:$FY$1802,MATCH($A610,$A$5:$A$1802,0),0)*HLOOKUP(EJ$2,$H$5:$FY$1802,MATCH($A610,$A$5:$A$1802,0),0),$H$2)</f>
        <v>165075</v>
      </c>
      <c r="EK610" s="171">
        <f>IFERROR(HLOOKUP(EK$1,$H$5:$FY$1802,MATCH($A610,$A$5:$A$1802,0),0)*HLOOKUP(EK$2,$H$5:$FY$1802,MATCH($A610,$A$5:$A$1802,0),0),$H$2)</f>
        <v>495225</v>
      </c>
      <c r="EL610" s="171">
        <f>IFERROR(HLOOKUP(EL$1,$H$5:$FY$1802,MATCH($A610,$A$5:$A$1802,0),0)*HLOOKUP(EL$2,$H$5:$FY$1802,MATCH($A610,$A$5:$A$1802,0),0),$H$2)</f>
        <v>3147682</v>
      </c>
      <c r="EM610" s="171">
        <f>IFERROR(HLOOKUP(EM$1,$H$5:$FY$1802,MATCH($A610,$A$5:$A$1802,0),0)*HLOOKUP(EM$2,$H$5:$FY$1802,MATCH($A610,$A$5:$A$1802,0),0),$H$2)</f>
        <v>3992535</v>
      </c>
      <c r="EN610" s="171">
        <f>IFERROR(HLOOKUP(EN$1,$H$5:$FY$1802,MATCH($A610,$A$5:$A$1802,0),0)*HLOOKUP(EN$2,$H$5:$FY$1802,MATCH($A610,$A$5:$A$1802,0),0),$H$2)</f>
        <v>49566400</v>
      </c>
      <c r="EO610" s="171">
        <f>IFERROR(HLOOKUP(EO$1,$H$5:$FY$1802,MATCH($A610,$A$5:$A$1802,0),0)*HLOOKUP(EO$2,$H$5:$FY$1802,MATCH($A610,$A$5:$A$1802,0),0),$H$2)</f>
        <v>60791500</v>
      </c>
      <c r="EP610" s="171">
        <f>IFERROR(HLOOKUP(EP$1,$H$5:$FY$1802,MATCH($A610,$A$5:$A$1802,0),0)*HLOOKUP(EP$2,$H$5:$FY$1802,MATCH($A610,$A$5:$A$1802,0),0),$H$2)</f>
        <v>1515520</v>
      </c>
      <c r="EQ610" s="171">
        <f>IFERROR(HLOOKUP(EQ$1,$H$5:$FY$1802,MATCH($A610,$A$5:$A$1802,0),0)*HLOOKUP(EQ$2,$H$5:$FY$1802,MATCH($A610,$A$5:$A$1802,0),0),$H$2)</f>
        <v>0</v>
      </c>
      <c r="ER610" s="171">
        <f>IFERROR(HLOOKUP(ER$1,$H$5:$FY$1802,MATCH($A610,$A$5:$A$1802,0),0)*HLOOKUP(ER$2,$H$5:$FY$1802,MATCH($A610,$A$5:$A$1802,0),0),$H$2)</f>
        <v>22560</v>
      </c>
      <c r="ES610" s="171">
        <f>IFERROR(HLOOKUP(ES$1,$H$5:$FY$1802,MATCH($A610,$A$5:$A$1802,0),0)*HLOOKUP(ES$2,$H$5:$FY$1802,MATCH($A610,$A$5:$A$1802,0),0),$H$2)</f>
        <v>3129720</v>
      </c>
      <c r="ET610" s="171">
        <f>IFERROR(HLOOKUP(ET$1,$H$5:$FY$1802,MATCH($A610,$A$5:$A$1802,0),0)*HLOOKUP(ET$2,$H$5:$FY$1802,MATCH($A610,$A$5:$A$1802,0),0),$H$2)</f>
        <v>463638</v>
      </c>
      <c r="EU610" s="171">
        <f>IFERROR(HLOOKUP(EU$1,$H$5:$FY$1802,MATCH($A610,$A$5:$A$1802,0),0)*HLOOKUP(EU$2,$H$5:$FY$1802,MATCH($A610,$A$5:$A$1802,0),0),$H$2)</f>
        <v>982471</v>
      </c>
      <c r="EV610" s="171">
        <f>IFERROR(HLOOKUP(EV$1,$H$5:$FY$1802,MATCH($A610,$A$5:$A$1802,0),0)*HLOOKUP(EV$2,$H$5:$FY$1802,MATCH($A610,$A$5:$A$1802,0),0),$H$2)</f>
        <v>48150936</v>
      </c>
      <c r="EW610" s="171">
        <f>IFERROR(HLOOKUP(EW$1,$H$5:$FY$1802,MATCH($A610,$A$5:$A$1802,0),0)*HLOOKUP(EW$2,$H$5:$FY$1802,MATCH($A610,$A$5:$A$1802,0),0),$H$2)</f>
        <v>20410</v>
      </c>
      <c r="EX610" s="171">
        <f>IFERROR(HLOOKUP(EX$1,$H$5:$FY$1802,MATCH($A610,$A$5:$A$1802,0),0)*HLOOKUP(EX$2,$H$5:$FY$1802,MATCH($A610,$A$5:$A$1802,0),0),$H$2)</f>
        <v>1416064</v>
      </c>
      <c r="EY610" s="171">
        <f>IFERROR(HLOOKUP(EY$1,$H$5:$FY$1802,MATCH($A610,$A$5:$A$1802,0),0)*HLOOKUP(EY$2,$H$5:$FY$1802,MATCH($A610,$A$5:$A$1802,0),0),$H$2)</f>
        <v>16215297</v>
      </c>
      <c r="EZ610" s="171">
        <f>IFERROR(HLOOKUP(EZ$1,$H$5:$FY$1802,MATCH($A610,$A$5:$A$1802,0),0)*HLOOKUP(EZ$2,$H$5:$FY$1802,MATCH($A610,$A$5:$A$1802,0),0),$H$2)</f>
        <v>1009590</v>
      </c>
      <c r="FA610" s="171">
        <f>IFERROR(HLOOKUP(FA$1,$H$5:$FY$1802,MATCH($A610,$A$5:$A$1802,0),0)*HLOOKUP(FA$2,$H$5:$FY$1802,MATCH($A610,$A$5:$A$1802,0),0),$H$2)</f>
        <v>122677</v>
      </c>
      <c r="FB610" s="171">
        <f>IFERROR(HLOOKUP(FB$1,$H$5:$FY$1802,MATCH($A610,$A$5:$A$1802,0),0)*HLOOKUP(FB$2,$H$5:$FY$1802,MATCH($A610,$A$5:$A$1802,0),0),$H$2)</f>
        <v>118807</v>
      </c>
      <c r="FC610" s="171">
        <f>IFERROR(HLOOKUP(FC$1,$H$5:$FY$1802,MATCH($A610,$A$5:$A$1802,0),0)*HLOOKUP(FC$2,$H$5:$FY$1802,MATCH($A610,$A$5:$A$1802,0),0),$H$2)</f>
        <v>176861</v>
      </c>
      <c r="FD610" s="171">
        <f>IFERROR(HLOOKUP(FD$1,$H$5:$FY$1802,MATCH($A610,$A$5:$A$1802,0),0)*HLOOKUP(FD$2,$H$5:$FY$1802,MATCH($A610,$A$5:$A$1802,0),0),$H$2)</f>
        <v>0</v>
      </c>
      <c r="FE610" s="171">
        <f>IFERROR(HLOOKUP(FE$1,$H$5:$FY$1802,MATCH($A610,$A$5:$A$1802,0),0)*HLOOKUP(FE$2,$H$5:$FY$1802,MATCH($A610,$A$5:$A$1802,0),0),$H$2)</f>
        <v>0</v>
      </c>
      <c r="FF610" s="171">
        <f>IFERROR(HLOOKUP(FF$1,$H$5:$FY$1802,MATCH($A610,$A$5:$A$1802,0),0)*HLOOKUP(FF$2,$H$5:$FY$1802,MATCH($A610,$A$5:$A$1802,0),0),$H$2)</f>
        <v>0</v>
      </c>
      <c r="FG610" s="171">
        <f>IFERROR(HLOOKUP(FG$1,$H$5:$FY$1802,MATCH($A610,$A$5:$A$1802,0),0)*HLOOKUP(FG$2,$H$5:$FY$1802,MATCH($A610,$A$5:$A$1802,0),0),$H$2)</f>
        <v>0</v>
      </c>
      <c r="FH610" s="152"/>
      <c r="FI610" s="405">
        <f t="shared" si="1125"/>
        <v>1.7807643847123058</v>
      </c>
      <c r="FJ610" s="405">
        <f t="shared" si="1125"/>
        <v>1.4416211675766484</v>
      </c>
      <c r="FK610" s="405">
        <f t="shared" si="1126"/>
        <v>1.7947882736156351</v>
      </c>
      <c r="FL610" s="405">
        <f t="shared" si="1127"/>
        <v>1.4755700325732899</v>
      </c>
      <c r="FM610" s="405">
        <f t="shared" si="1128"/>
        <v>1.2379676555085704</v>
      </c>
      <c r="FN610" s="405">
        <f t="shared" si="1129"/>
        <v>1.0541011653055294</v>
      </c>
      <c r="FO610" s="405">
        <f t="shared" si="1130"/>
        <v>1.3470550981633946</v>
      </c>
      <c r="FP610" s="405">
        <f t="shared" si="1131"/>
        <v>1.0458287754044562</v>
      </c>
      <c r="FQ610" s="405">
        <f t="shared" si="1132"/>
        <v>0.80743243243243246</v>
      </c>
      <c r="FR610" s="405">
        <f t="shared" si="1133"/>
        <v>0.67229729729729726</v>
      </c>
      <c r="FS610" s="65"/>
    </row>
    <row r="611" spans="1:175" ht="10.35" customHeight="1" x14ac:dyDescent="0.2">
      <c r="A611" s="74" t="str">
        <f t="shared" si="1120"/>
        <v>2020-21MAYRYC</v>
      </c>
      <c r="B611" s="163" t="str">
        <f t="shared" si="1134"/>
        <v>2020-21</v>
      </c>
      <c r="C611" s="26" t="s">
        <v>840</v>
      </c>
      <c r="D611" s="163" t="str">
        <f>INDEX($FV$16:$FW$26,MATCH($F611,$FV$16:$FV$26,0),2)</f>
        <v>Y61</v>
      </c>
      <c r="E611" s="163" t="str">
        <f>VLOOKUP($D611,$FW$8:$FX$14,2,0)</f>
        <v>East of England</v>
      </c>
      <c r="F611" s="271" t="s">
        <v>849</v>
      </c>
      <c r="G611" s="271" t="s">
        <v>872</v>
      </c>
      <c r="H611" s="272">
        <v>89993</v>
      </c>
      <c r="I611" s="272">
        <v>59214</v>
      </c>
      <c r="J611" s="272">
        <v>132811</v>
      </c>
      <c r="K611" s="272">
        <v>2</v>
      </c>
      <c r="L611" s="272">
        <v>1</v>
      </c>
      <c r="M611" s="272">
        <v>4</v>
      </c>
      <c r="N611" s="272">
        <v>5</v>
      </c>
      <c r="O611" s="272">
        <v>36</v>
      </c>
      <c r="P611" s="272">
        <v>0</v>
      </c>
      <c r="Q611" s="272">
        <v>339</v>
      </c>
      <c r="R611" s="272">
        <v>64</v>
      </c>
      <c r="S611" s="272">
        <v>5730</v>
      </c>
      <c r="T611" s="272">
        <v>72208</v>
      </c>
      <c r="U611" s="272">
        <v>5522</v>
      </c>
      <c r="V611" s="272">
        <v>3139</v>
      </c>
      <c r="W611" s="272">
        <v>35801</v>
      </c>
      <c r="X611" s="272">
        <v>16199</v>
      </c>
      <c r="Y611" s="272">
        <v>670</v>
      </c>
      <c r="Z611" s="272">
        <v>2083859</v>
      </c>
      <c r="AA611" s="272">
        <v>377</v>
      </c>
      <c r="AB611" s="272">
        <v>685</v>
      </c>
      <c r="AC611" s="272">
        <v>1578246</v>
      </c>
      <c r="AD611" s="272">
        <v>503</v>
      </c>
      <c r="AE611" s="272">
        <v>950</v>
      </c>
      <c r="AF611" s="272">
        <v>31904792</v>
      </c>
      <c r="AG611" s="272">
        <v>891</v>
      </c>
      <c r="AH611" s="272">
        <v>1728</v>
      </c>
      <c r="AI611" s="272">
        <v>28700066</v>
      </c>
      <c r="AJ611" s="272">
        <v>1772</v>
      </c>
      <c r="AK611" s="272">
        <v>4113</v>
      </c>
      <c r="AL611" s="272">
        <v>2123458</v>
      </c>
      <c r="AM611" s="272">
        <v>3169</v>
      </c>
      <c r="AN611" s="272">
        <v>7606</v>
      </c>
      <c r="AO611" s="272">
        <v>5289</v>
      </c>
      <c r="AP611" s="272">
        <v>96</v>
      </c>
      <c r="AQ611" s="272">
        <v>2945</v>
      </c>
      <c r="AR611" s="272">
        <v>1418</v>
      </c>
      <c r="AS611" s="272">
        <v>96</v>
      </c>
      <c r="AT611" s="272">
        <v>2152</v>
      </c>
      <c r="AU611" s="272">
        <v>1354</v>
      </c>
      <c r="AV611" s="272">
        <v>35829</v>
      </c>
      <c r="AW611" s="272">
        <v>3632</v>
      </c>
      <c r="AX611" s="272">
        <v>27458</v>
      </c>
      <c r="AY611" s="272">
        <v>66919</v>
      </c>
      <c r="AZ611" s="272">
        <v>13165</v>
      </c>
      <c r="BA611" s="272">
        <v>9568</v>
      </c>
      <c r="BB611" s="272">
        <v>7403</v>
      </c>
      <c r="BC611" s="272">
        <v>5479</v>
      </c>
      <c r="BD611" s="272">
        <v>48492</v>
      </c>
      <c r="BE611" s="272">
        <v>39460</v>
      </c>
      <c r="BF611" s="272">
        <v>24689</v>
      </c>
      <c r="BG611" s="272">
        <v>17851</v>
      </c>
      <c r="BH611" s="272">
        <v>929</v>
      </c>
      <c r="BI611" s="272">
        <v>703</v>
      </c>
      <c r="BJ611" s="272">
        <v>7</v>
      </c>
      <c r="BK611" s="272">
        <v>3104</v>
      </c>
      <c r="BL611" s="272">
        <v>443</v>
      </c>
      <c r="BM611" s="272">
        <v>1164</v>
      </c>
      <c r="BN611" s="272">
        <v>1</v>
      </c>
      <c r="BO611" s="272">
        <v>210</v>
      </c>
      <c r="BP611" s="272">
        <v>210</v>
      </c>
      <c r="BQ611" s="272">
        <v>210</v>
      </c>
      <c r="BR611" s="272">
        <v>5514</v>
      </c>
      <c r="BS611" s="272">
        <v>2080545</v>
      </c>
      <c r="BT611" s="272">
        <v>377</v>
      </c>
      <c r="BU611" s="272">
        <v>684</v>
      </c>
      <c r="BV611" s="272">
        <v>1853</v>
      </c>
      <c r="BW611" s="272">
        <v>1636994</v>
      </c>
      <c r="BX611" s="272">
        <v>883</v>
      </c>
      <c r="BY611" s="272">
        <v>1612</v>
      </c>
      <c r="BZ611" s="272">
        <v>523</v>
      </c>
      <c r="CA611" s="272">
        <v>425841</v>
      </c>
      <c r="CB611" s="272">
        <v>814</v>
      </c>
      <c r="CC611" s="272">
        <v>1669</v>
      </c>
      <c r="CD611" s="272">
        <v>33425</v>
      </c>
      <c r="CE611" s="272">
        <v>29841957</v>
      </c>
      <c r="CF611" s="272">
        <v>893</v>
      </c>
      <c r="CG611" s="272">
        <v>1739</v>
      </c>
      <c r="CH611" s="272">
        <v>401</v>
      </c>
      <c r="CI611" s="272">
        <v>645461</v>
      </c>
      <c r="CJ611" s="272">
        <v>1610</v>
      </c>
      <c r="CK611" s="272">
        <v>3186</v>
      </c>
      <c r="CL611" s="272">
        <v>115</v>
      </c>
      <c r="CM611" s="272">
        <v>161745</v>
      </c>
      <c r="CN611" s="272">
        <v>1406</v>
      </c>
      <c r="CO611" s="272">
        <v>2794</v>
      </c>
      <c r="CP611" s="272">
        <v>2240</v>
      </c>
      <c r="CQ611" s="272">
        <v>5939665</v>
      </c>
      <c r="CR611" s="272">
        <v>2652</v>
      </c>
      <c r="CS611" s="272">
        <v>5103</v>
      </c>
      <c r="CT611" s="272">
        <v>177</v>
      </c>
      <c r="CU611" s="272">
        <v>519018</v>
      </c>
      <c r="CV611" s="272">
        <v>2932</v>
      </c>
      <c r="CW611" s="272">
        <v>6468</v>
      </c>
      <c r="CX611" s="272">
        <v>450</v>
      </c>
      <c r="CY611" s="272">
        <v>129184</v>
      </c>
      <c r="CZ611" s="272">
        <v>287</v>
      </c>
      <c r="DA611" s="272">
        <v>495</v>
      </c>
      <c r="DB611" s="272">
        <v>3355</v>
      </c>
      <c r="DC611" s="272">
        <v>117331</v>
      </c>
      <c r="DD611" s="272">
        <v>35</v>
      </c>
      <c r="DE611" s="272">
        <v>62</v>
      </c>
      <c r="DF611" s="272">
        <v>166</v>
      </c>
      <c r="DG611" s="272">
        <v>157169</v>
      </c>
      <c r="DH611" s="272">
        <v>947</v>
      </c>
      <c r="DI611" s="272">
        <v>1995</v>
      </c>
      <c r="DJ611" s="272">
        <v>138</v>
      </c>
      <c r="DK611" s="272">
        <v>64</v>
      </c>
      <c r="DL611" s="250"/>
      <c r="DM611" s="250"/>
      <c r="DN611" s="250"/>
      <c r="DO611" s="250"/>
      <c r="DP611" s="250"/>
      <c r="DQ611" s="250"/>
      <c r="DR611" s="250"/>
      <c r="DS611" s="250"/>
      <c r="DT611" s="250"/>
      <c r="DU611" s="250"/>
      <c r="DV611" s="250"/>
      <c r="DW611" s="250"/>
      <c r="DX611" s="250"/>
      <c r="DY611" s="250"/>
      <c r="DZ611" s="250"/>
      <c r="EA611" s="250"/>
      <c r="EB611" s="155"/>
      <c r="EC611" s="75">
        <f t="shared" si="1121"/>
        <v>5</v>
      </c>
      <c r="ED611" s="74">
        <f t="shared" si="1122"/>
        <v>2020</v>
      </c>
      <c r="EE611" s="165">
        <f t="shared" si="1123"/>
        <v>43952</v>
      </c>
      <c r="EF611" s="157">
        <f t="shared" si="1135"/>
        <v>31</v>
      </c>
      <c r="EG611" s="156"/>
      <c r="EH611" s="166">
        <f>IFERROR(HLOOKUP(EH$1,$H$5:$FY$1802,MATCH($A611,$A$5:$A$1802,0),0)*HLOOKUP(EH$2,$H$5:$FY$1802,MATCH($A611,$A$5:$A$1802,0),0),$H$2)</f>
        <v>59214</v>
      </c>
      <c r="EI611" s="166">
        <f>IFERROR(HLOOKUP(EI$1,$H$5:$FY$1802,MATCH($A611,$A$5:$A$1802,0),0)*HLOOKUP(EI$2,$H$5:$FY$1802,MATCH($A611,$A$5:$A$1802,0),0),$H$2)</f>
        <v>236856</v>
      </c>
      <c r="EJ611" s="166">
        <f>IFERROR(HLOOKUP(EJ$1,$H$5:$FY$1802,MATCH($A611,$A$5:$A$1802,0),0)*HLOOKUP(EJ$2,$H$5:$FY$1802,MATCH($A611,$A$5:$A$1802,0),0),$H$2)</f>
        <v>296070</v>
      </c>
      <c r="EK611" s="166">
        <f>IFERROR(HLOOKUP(EK$1,$H$5:$FY$1802,MATCH($A611,$A$5:$A$1802,0),0)*HLOOKUP(EK$2,$H$5:$FY$1802,MATCH($A611,$A$5:$A$1802,0),0),$H$2)</f>
        <v>2131704</v>
      </c>
      <c r="EL611" s="166">
        <f>IFERROR(HLOOKUP(EL$1,$H$5:$FY$1802,MATCH($A611,$A$5:$A$1802,0),0)*HLOOKUP(EL$2,$H$5:$FY$1802,MATCH($A611,$A$5:$A$1802,0),0),$H$2)</f>
        <v>3782570</v>
      </c>
      <c r="EM611" s="166">
        <f>IFERROR(HLOOKUP(EM$1,$H$5:$FY$1802,MATCH($A611,$A$5:$A$1802,0),0)*HLOOKUP(EM$2,$H$5:$FY$1802,MATCH($A611,$A$5:$A$1802,0),0),$H$2)</f>
        <v>2982050</v>
      </c>
      <c r="EN611" s="166">
        <f>IFERROR(HLOOKUP(EN$1,$H$5:$FY$1802,MATCH($A611,$A$5:$A$1802,0),0)*HLOOKUP(EN$2,$H$5:$FY$1802,MATCH($A611,$A$5:$A$1802,0),0),$H$2)</f>
        <v>61864128</v>
      </c>
      <c r="EO611" s="166">
        <f>IFERROR(HLOOKUP(EO$1,$H$5:$FY$1802,MATCH($A611,$A$5:$A$1802,0),0)*HLOOKUP(EO$2,$H$5:$FY$1802,MATCH($A611,$A$5:$A$1802,0),0),$H$2)</f>
        <v>66626487</v>
      </c>
      <c r="EP611" s="166">
        <f>IFERROR(HLOOKUP(EP$1,$H$5:$FY$1802,MATCH($A611,$A$5:$A$1802,0),0)*HLOOKUP(EP$2,$H$5:$FY$1802,MATCH($A611,$A$5:$A$1802,0),0),$H$2)</f>
        <v>5096020</v>
      </c>
      <c r="EQ611" s="166">
        <f>IFERROR(HLOOKUP(EQ$1,$H$5:$FY$1802,MATCH($A611,$A$5:$A$1802,0),0)*HLOOKUP(EQ$2,$H$5:$FY$1802,MATCH($A611,$A$5:$A$1802,0),0),$H$2)</f>
        <v>8148</v>
      </c>
      <c r="ER611" s="166">
        <f>IFERROR(HLOOKUP(ER$1,$H$5:$FY$1802,MATCH($A611,$A$5:$A$1802,0),0)*HLOOKUP(ER$2,$H$5:$FY$1802,MATCH($A611,$A$5:$A$1802,0),0),$H$2)</f>
        <v>210</v>
      </c>
      <c r="ES611" s="166">
        <f>IFERROR(HLOOKUP(ES$1,$H$5:$FY$1802,MATCH($A611,$A$5:$A$1802,0),0)*HLOOKUP(ES$2,$H$5:$FY$1802,MATCH($A611,$A$5:$A$1802,0),0),$H$2)</f>
        <v>3771576</v>
      </c>
      <c r="ET611" s="166">
        <f>IFERROR(HLOOKUP(ET$1,$H$5:$FY$1802,MATCH($A611,$A$5:$A$1802,0),0)*HLOOKUP(ET$2,$H$5:$FY$1802,MATCH($A611,$A$5:$A$1802,0),0),$H$2)</f>
        <v>2987036</v>
      </c>
      <c r="EU611" s="166">
        <f>IFERROR(HLOOKUP(EU$1,$H$5:$FY$1802,MATCH($A611,$A$5:$A$1802,0),0)*HLOOKUP(EU$2,$H$5:$FY$1802,MATCH($A611,$A$5:$A$1802,0),0),$H$2)</f>
        <v>872887</v>
      </c>
      <c r="EV611" s="166">
        <f>IFERROR(HLOOKUP(EV$1,$H$5:$FY$1802,MATCH($A611,$A$5:$A$1802,0),0)*HLOOKUP(EV$2,$H$5:$FY$1802,MATCH($A611,$A$5:$A$1802,0),0),$H$2)</f>
        <v>58126075</v>
      </c>
      <c r="EW611" s="166">
        <f>IFERROR(HLOOKUP(EW$1,$H$5:$FY$1802,MATCH($A611,$A$5:$A$1802,0),0)*HLOOKUP(EW$2,$H$5:$FY$1802,MATCH($A611,$A$5:$A$1802,0),0),$H$2)</f>
        <v>1277586</v>
      </c>
      <c r="EX611" s="166">
        <f>IFERROR(HLOOKUP(EX$1,$H$5:$FY$1802,MATCH($A611,$A$5:$A$1802,0),0)*HLOOKUP(EX$2,$H$5:$FY$1802,MATCH($A611,$A$5:$A$1802,0),0),$H$2)</f>
        <v>321310</v>
      </c>
      <c r="EY611" s="166">
        <f>IFERROR(HLOOKUP(EY$1,$H$5:$FY$1802,MATCH($A611,$A$5:$A$1802,0),0)*HLOOKUP(EY$2,$H$5:$FY$1802,MATCH($A611,$A$5:$A$1802,0),0),$H$2)</f>
        <v>11430720</v>
      </c>
      <c r="EZ611" s="166">
        <f>IFERROR(HLOOKUP(EZ$1,$H$5:$FY$1802,MATCH($A611,$A$5:$A$1802,0),0)*HLOOKUP(EZ$2,$H$5:$FY$1802,MATCH($A611,$A$5:$A$1802,0),0),$H$2)</f>
        <v>1144836</v>
      </c>
      <c r="FA611" s="166">
        <f>IFERROR(HLOOKUP(FA$1,$H$5:$FY$1802,MATCH($A611,$A$5:$A$1802,0),0)*HLOOKUP(FA$2,$H$5:$FY$1802,MATCH($A611,$A$5:$A$1802,0),0),$H$2)</f>
        <v>331170</v>
      </c>
      <c r="FB611" s="166">
        <f>IFERROR(HLOOKUP(FB$1,$H$5:$FY$1802,MATCH($A611,$A$5:$A$1802,0),0)*HLOOKUP(FB$2,$H$5:$FY$1802,MATCH($A611,$A$5:$A$1802,0),0),$H$2)</f>
        <v>222750</v>
      </c>
      <c r="FC611" s="166">
        <f>IFERROR(HLOOKUP(FC$1,$H$5:$FY$1802,MATCH($A611,$A$5:$A$1802,0),0)*HLOOKUP(FC$2,$H$5:$FY$1802,MATCH($A611,$A$5:$A$1802,0),0),$H$2)</f>
        <v>208010</v>
      </c>
      <c r="FD611" s="166">
        <f>IFERROR(HLOOKUP(FD$1,$H$5:$FY$1802,MATCH($A611,$A$5:$A$1802,0),0)*HLOOKUP(FD$2,$H$5:$FY$1802,MATCH($A611,$A$5:$A$1802,0),0),$H$2)</f>
        <v>0</v>
      </c>
      <c r="FE611" s="166">
        <f>IFERROR(HLOOKUP(FE$1,$H$5:$FY$1802,MATCH($A611,$A$5:$A$1802,0),0)*HLOOKUP(FE$2,$H$5:$FY$1802,MATCH($A611,$A$5:$A$1802,0),0),$H$2)</f>
        <v>0</v>
      </c>
      <c r="FF611" s="166">
        <f>IFERROR(HLOOKUP(FF$1,$H$5:$FY$1802,MATCH($A611,$A$5:$A$1802,0),0)*HLOOKUP(FF$2,$H$5:$FY$1802,MATCH($A611,$A$5:$A$1802,0),0),$H$2)</f>
        <v>0</v>
      </c>
      <c r="FG611" s="166">
        <f>IFERROR(HLOOKUP(FG$1,$H$5:$FY$1802,MATCH($A611,$A$5:$A$1802,0),0)*HLOOKUP(FG$2,$H$5:$FY$1802,MATCH($A611,$A$5:$A$1802,0),0),$H$2)</f>
        <v>0</v>
      </c>
      <c r="FH611" s="152"/>
      <c r="FI611" s="405">
        <f t="shared" si="1125"/>
        <v>2.3840999637812388</v>
      </c>
      <c r="FJ611" s="405">
        <f t="shared" si="1125"/>
        <v>1.7327055414704817</v>
      </c>
      <c r="FK611" s="405">
        <f t="shared" si="1126"/>
        <v>2.3583943931188278</v>
      </c>
      <c r="FL611" s="405">
        <f t="shared" si="1127"/>
        <v>1.7454603376871616</v>
      </c>
      <c r="FM611" s="405">
        <f t="shared" si="1128"/>
        <v>1.3544873048238877</v>
      </c>
      <c r="FN611" s="405">
        <f t="shared" si="1129"/>
        <v>1.1022038490544956</v>
      </c>
      <c r="FO611" s="405">
        <f t="shared" si="1130"/>
        <v>1.5241064263226125</v>
      </c>
      <c r="FP611" s="405">
        <f t="shared" si="1131"/>
        <v>1.1019816038027039</v>
      </c>
      <c r="FQ611" s="405">
        <f t="shared" si="1132"/>
        <v>1.3865671641791044</v>
      </c>
      <c r="FR611" s="405">
        <f t="shared" si="1133"/>
        <v>1.0492537313432835</v>
      </c>
      <c r="FS611" s="65"/>
    </row>
    <row r="612" spans="1:175" ht="10.35" customHeight="1" x14ac:dyDescent="0.2">
      <c r="A612" s="74" t="str">
        <f t="shared" si="1120"/>
        <v>2020-21MAYR1F</v>
      </c>
      <c r="B612" s="163" t="str">
        <f t="shared" si="1134"/>
        <v>2020-21</v>
      </c>
      <c r="C612" s="26" t="s">
        <v>840</v>
      </c>
      <c r="D612" s="163" t="str">
        <f>INDEX($FV$16:$FW$26,MATCH($F612,$FV$16:$FV$26,0),2)</f>
        <v>Y59</v>
      </c>
      <c r="E612" s="163" t="str">
        <f>VLOOKUP($D612,$FW$8:$FX$14,2,0)</f>
        <v>South East</v>
      </c>
      <c r="F612" s="271" t="s">
        <v>852</v>
      </c>
      <c r="G612" s="271" t="s">
        <v>873</v>
      </c>
      <c r="H612" s="272">
        <v>2166</v>
      </c>
      <c r="I612" s="272">
        <v>970</v>
      </c>
      <c r="J612" s="272">
        <v>7705</v>
      </c>
      <c r="K612" s="272">
        <v>8</v>
      </c>
      <c r="L612" s="272">
        <v>1</v>
      </c>
      <c r="M612" s="272">
        <v>7</v>
      </c>
      <c r="N612" s="272">
        <v>22</v>
      </c>
      <c r="O612" s="272">
        <v>129</v>
      </c>
      <c r="P612" s="272">
        <v>0</v>
      </c>
      <c r="Q612" s="272">
        <v>9</v>
      </c>
      <c r="R612" s="272">
        <v>0</v>
      </c>
      <c r="S612" s="272">
        <v>8</v>
      </c>
      <c r="T612" s="272">
        <v>1912</v>
      </c>
      <c r="U612" s="272">
        <v>91</v>
      </c>
      <c r="V612" s="272">
        <v>55</v>
      </c>
      <c r="W612" s="272">
        <v>757</v>
      </c>
      <c r="X612" s="272">
        <v>717</v>
      </c>
      <c r="Y612" s="272">
        <v>80</v>
      </c>
      <c r="Z612" s="272">
        <v>46822</v>
      </c>
      <c r="AA612" s="272">
        <v>515</v>
      </c>
      <c r="AB612" s="272">
        <v>971</v>
      </c>
      <c r="AC612" s="272">
        <v>28177</v>
      </c>
      <c r="AD612" s="272">
        <v>512</v>
      </c>
      <c r="AE612" s="272">
        <v>939</v>
      </c>
      <c r="AF612" s="272">
        <v>722222</v>
      </c>
      <c r="AG612" s="272">
        <v>954</v>
      </c>
      <c r="AH612" s="272">
        <v>1763</v>
      </c>
      <c r="AI612" s="272">
        <v>1538085</v>
      </c>
      <c r="AJ612" s="272">
        <v>2145</v>
      </c>
      <c r="AK612" s="272">
        <v>4474</v>
      </c>
      <c r="AL612" s="272">
        <v>267443</v>
      </c>
      <c r="AM612" s="272">
        <v>3343</v>
      </c>
      <c r="AN612" s="272">
        <v>6590</v>
      </c>
      <c r="AO612" s="272">
        <v>124</v>
      </c>
      <c r="AP612" s="272">
        <v>1</v>
      </c>
      <c r="AQ612" s="272">
        <v>5</v>
      </c>
      <c r="AR612" s="272">
        <v>10</v>
      </c>
      <c r="AS612" s="272">
        <v>2</v>
      </c>
      <c r="AT612" s="272">
        <v>116</v>
      </c>
      <c r="AU612" s="272">
        <v>7</v>
      </c>
      <c r="AV612" s="272">
        <v>1026</v>
      </c>
      <c r="AW612" s="272">
        <v>38</v>
      </c>
      <c r="AX612" s="272">
        <v>724</v>
      </c>
      <c r="AY612" s="272">
        <v>1788</v>
      </c>
      <c r="AZ612" s="272">
        <v>151</v>
      </c>
      <c r="BA612" s="272">
        <v>122</v>
      </c>
      <c r="BB612" s="272">
        <v>92</v>
      </c>
      <c r="BC612" s="272">
        <v>72</v>
      </c>
      <c r="BD612" s="272">
        <v>874</v>
      </c>
      <c r="BE612" s="272">
        <v>790</v>
      </c>
      <c r="BF612" s="272">
        <v>842</v>
      </c>
      <c r="BG612" s="272">
        <v>755</v>
      </c>
      <c r="BH612" s="272">
        <v>91</v>
      </c>
      <c r="BI612" s="272">
        <v>84</v>
      </c>
      <c r="BJ612" s="272">
        <v>1</v>
      </c>
      <c r="BK612" s="272">
        <v>244</v>
      </c>
      <c r="BL612" s="272">
        <v>244</v>
      </c>
      <c r="BM612" s="272">
        <v>244</v>
      </c>
      <c r="BN612" s="272">
        <v>0</v>
      </c>
      <c r="BO612" s="272">
        <v>0</v>
      </c>
      <c r="BP612" s="272">
        <v>0</v>
      </c>
      <c r="BQ612" s="272">
        <v>0</v>
      </c>
      <c r="BR612" s="272">
        <v>90</v>
      </c>
      <c r="BS612" s="272">
        <v>46578</v>
      </c>
      <c r="BT612" s="272">
        <v>518</v>
      </c>
      <c r="BU612" s="272">
        <v>979</v>
      </c>
      <c r="BV612" s="272">
        <v>66</v>
      </c>
      <c r="BW612" s="272">
        <v>64117</v>
      </c>
      <c r="BX612" s="272">
        <v>971</v>
      </c>
      <c r="BY612" s="272">
        <v>1953</v>
      </c>
      <c r="BZ612" s="272">
        <v>3</v>
      </c>
      <c r="CA612" s="272">
        <v>58</v>
      </c>
      <c r="CB612" s="272">
        <v>19</v>
      </c>
      <c r="CC612" s="272">
        <v>32</v>
      </c>
      <c r="CD612" s="272">
        <v>688</v>
      </c>
      <c r="CE612" s="272">
        <v>658047</v>
      </c>
      <c r="CF612" s="272">
        <v>956</v>
      </c>
      <c r="CG612" s="272">
        <v>1756</v>
      </c>
      <c r="CH612" s="272">
        <v>108</v>
      </c>
      <c r="CI612" s="272">
        <v>279073</v>
      </c>
      <c r="CJ612" s="272">
        <v>2584</v>
      </c>
      <c r="CK612" s="272">
        <v>4491</v>
      </c>
      <c r="CL612" s="272">
        <v>5</v>
      </c>
      <c r="CM612" s="272">
        <v>3339</v>
      </c>
      <c r="CN612" s="272">
        <v>668</v>
      </c>
      <c r="CO612" s="272">
        <v>1760</v>
      </c>
      <c r="CP612" s="272">
        <v>13</v>
      </c>
      <c r="CQ612" s="272">
        <v>74048</v>
      </c>
      <c r="CR612" s="272">
        <v>5696</v>
      </c>
      <c r="CS612" s="272">
        <v>13051</v>
      </c>
      <c r="CT612" s="272">
        <v>15</v>
      </c>
      <c r="CU612" s="272">
        <v>14323</v>
      </c>
      <c r="CV612" s="272">
        <v>955</v>
      </c>
      <c r="CW612" s="272">
        <v>2016</v>
      </c>
      <c r="CX612" s="272">
        <v>7</v>
      </c>
      <c r="CY612" s="272">
        <v>2432</v>
      </c>
      <c r="CZ612" s="272">
        <v>347</v>
      </c>
      <c r="DA612" s="272">
        <v>529</v>
      </c>
      <c r="DB612" s="272">
        <v>81</v>
      </c>
      <c r="DC612" s="272">
        <v>6483</v>
      </c>
      <c r="DD612" s="272">
        <v>80</v>
      </c>
      <c r="DE612" s="272">
        <v>122</v>
      </c>
      <c r="DF612" s="272">
        <v>1</v>
      </c>
      <c r="DG612" s="272">
        <v>607</v>
      </c>
      <c r="DH612" s="272">
        <v>607</v>
      </c>
      <c r="DI612" s="272">
        <v>607</v>
      </c>
      <c r="DJ612" s="272">
        <v>0</v>
      </c>
      <c r="DK612" s="272">
        <v>0</v>
      </c>
      <c r="DL612" s="250"/>
      <c r="DM612" s="250"/>
      <c r="DN612" s="250"/>
      <c r="DO612" s="250"/>
      <c r="DP612" s="250"/>
      <c r="DQ612" s="250"/>
      <c r="DR612" s="250"/>
      <c r="DS612" s="250"/>
      <c r="DT612" s="250"/>
      <c r="DU612" s="250"/>
      <c r="DV612" s="250"/>
      <c r="DW612" s="250"/>
      <c r="DX612" s="250"/>
      <c r="DY612" s="250"/>
      <c r="DZ612" s="250"/>
      <c r="EA612" s="250"/>
      <c r="EB612" s="155"/>
      <c r="EC612" s="75">
        <f t="shared" si="1121"/>
        <v>5</v>
      </c>
      <c r="ED612" s="74">
        <f t="shared" si="1122"/>
        <v>2020</v>
      </c>
      <c r="EE612" s="165">
        <f t="shared" si="1123"/>
        <v>43952</v>
      </c>
      <c r="EF612" s="157">
        <f t="shared" si="1135"/>
        <v>31</v>
      </c>
      <c r="EG612" s="156"/>
      <c r="EH612" s="166">
        <f>IFERROR(HLOOKUP(EH$1,$H$5:$FY$1802,MATCH($A612,$A$5:$A$1802,0),0)*HLOOKUP(EH$2,$H$5:$FY$1802,MATCH($A612,$A$5:$A$1802,0),0),$H$2)</f>
        <v>970</v>
      </c>
      <c r="EI612" s="166">
        <f>IFERROR(HLOOKUP(EI$1,$H$5:$FY$1802,MATCH($A612,$A$5:$A$1802,0),0)*HLOOKUP(EI$2,$H$5:$FY$1802,MATCH($A612,$A$5:$A$1802,0),0),$H$2)</f>
        <v>6790</v>
      </c>
      <c r="EJ612" s="166">
        <f>IFERROR(HLOOKUP(EJ$1,$H$5:$FY$1802,MATCH($A612,$A$5:$A$1802,0),0)*HLOOKUP(EJ$2,$H$5:$FY$1802,MATCH($A612,$A$5:$A$1802,0),0),$H$2)</f>
        <v>21340</v>
      </c>
      <c r="EK612" s="166">
        <f>IFERROR(HLOOKUP(EK$1,$H$5:$FY$1802,MATCH($A612,$A$5:$A$1802,0),0)*HLOOKUP(EK$2,$H$5:$FY$1802,MATCH($A612,$A$5:$A$1802,0),0),$H$2)</f>
        <v>125130</v>
      </c>
      <c r="EL612" s="166">
        <f>IFERROR(HLOOKUP(EL$1,$H$5:$FY$1802,MATCH($A612,$A$5:$A$1802,0),0)*HLOOKUP(EL$2,$H$5:$FY$1802,MATCH($A612,$A$5:$A$1802,0),0),$H$2)</f>
        <v>88361</v>
      </c>
      <c r="EM612" s="166">
        <f>IFERROR(HLOOKUP(EM$1,$H$5:$FY$1802,MATCH($A612,$A$5:$A$1802,0),0)*HLOOKUP(EM$2,$H$5:$FY$1802,MATCH($A612,$A$5:$A$1802,0),0),$H$2)</f>
        <v>51645</v>
      </c>
      <c r="EN612" s="166">
        <f>IFERROR(HLOOKUP(EN$1,$H$5:$FY$1802,MATCH($A612,$A$5:$A$1802,0),0)*HLOOKUP(EN$2,$H$5:$FY$1802,MATCH($A612,$A$5:$A$1802,0),0),$H$2)</f>
        <v>1334591</v>
      </c>
      <c r="EO612" s="166">
        <f>IFERROR(HLOOKUP(EO$1,$H$5:$FY$1802,MATCH($A612,$A$5:$A$1802,0),0)*HLOOKUP(EO$2,$H$5:$FY$1802,MATCH($A612,$A$5:$A$1802,0),0),$H$2)</f>
        <v>3207858</v>
      </c>
      <c r="EP612" s="166">
        <f>IFERROR(HLOOKUP(EP$1,$H$5:$FY$1802,MATCH($A612,$A$5:$A$1802,0),0)*HLOOKUP(EP$2,$H$5:$FY$1802,MATCH($A612,$A$5:$A$1802,0),0),$H$2)</f>
        <v>527200</v>
      </c>
      <c r="EQ612" s="166">
        <f>IFERROR(HLOOKUP(EQ$1,$H$5:$FY$1802,MATCH($A612,$A$5:$A$1802,0),0)*HLOOKUP(EQ$2,$H$5:$FY$1802,MATCH($A612,$A$5:$A$1802,0),0),$H$2)</f>
        <v>244</v>
      </c>
      <c r="ER612" s="166">
        <f>IFERROR(HLOOKUP(ER$1,$H$5:$FY$1802,MATCH($A612,$A$5:$A$1802,0),0)*HLOOKUP(ER$2,$H$5:$FY$1802,MATCH($A612,$A$5:$A$1802,0),0),$H$2)</f>
        <v>0</v>
      </c>
      <c r="ES612" s="166">
        <f>IFERROR(HLOOKUP(ES$1,$H$5:$FY$1802,MATCH($A612,$A$5:$A$1802,0),0)*HLOOKUP(ES$2,$H$5:$FY$1802,MATCH($A612,$A$5:$A$1802,0),0),$H$2)</f>
        <v>88110</v>
      </c>
      <c r="ET612" s="166">
        <f>IFERROR(HLOOKUP(ET$1,$H$5:$FY$1802,MATCH($A612,$A$5:$A$1802,0),0)*HLOOKUP(ET$2,$H$5:$FY$1802,MATCH($A612,$A$5:$A$1802,0),0),$H$2)</f>
        <v>128898</v>
      </c>
      <c r="EU612" s="166">
        <f>IFERROR(HLOOKUP(EU$1,$H$5:$FY$1802,MATCH($A612,$A$5:$A$1802,0),0)*HLOOKUP(EU$2,$H$5:$FY$1802,MATCH($A612,$A$5:$A$1802,0),0),$H$2)</f>
        <v>96</v>
      </c>
      <c r="EV612" s="166">
        <f>IFERROR(HLOOKUP(EV$1,$H$5:$FY$1802,MATCH($A612,$A$5:$A$1802,0),0)*HLOOKUP(EV$2,$H$5:$FY$1802,MATCH($A612,$A$5:$A$1802,0),0),$H$2)</f>
        <v>1208128</v>
      </c>
      <c r="EW612" s="166">
        <f>IFERROR(HLOOKUP(EW$1,$H$5:$FY$1802,MATCH($A612,$A$5:$A$1802,0),0)*HLOOKUP(EW$2,$H$5:$FY$1802,MATCH($A612,$A$5:$A$1802,0),0),$H$2)</f>
        <v>485028</v>
      </c>
      <c r="EX612" s="166">
        <f>IFERROR(HLOOKUP(EX$1,$H$5:$FY$1802,MATCH($A612,$A$5:$A$1802,0),0)*HLOOKUP(EX$2,$H$5:$FY$1802,MATCH($A612,$A$5:$A$1802,0),0),$H$2)</f>
        <v>8800</v>
      </c>
      <c r="EY612" s="166">
        <f>IFERROR(HLOOKUP(EY$1,$H$5:$FY$1802,MATCH($A612,$A$5:$A$1802,0),0)*HLOOKUP(EY$2,$H$5:$FY$1802,MATCH($A612,$A$5:$A$1802,0),0),$H$2)</f>
        <v>169663</v>
      </c>
      <c r="EZ612" s="166">
        <f>IFERROR(HLOOKUP(EZ$1,$H$5:$FY$1802,MATCH($A612,$A$5:$A$1802,0),0)*HLOOKUP(EZ$2,$H$5:$FY$1802,MATCH($A612,$A$5:$A$1802,0),0),$H$2)</f>
        <v>30240</v>
      </c>
      <c r="FA612" s="166">
        <f>IFERROR(HLOOKUP(FA$1,$H$5:$FY$1802,MATCH($A612,$A$5:$A$1802,0),0)*HLOOKUP(FA$2,$H$5:$FY$1802,MATCH($A612,$A$5:$A$1802,0),0),$H$2)</f>
        <v>607</v>
      </c>
      <c r="FB612" s="166">
        <f>IFERROR(HLOOKUP(FB$1,$H$5:$FY$1802,MATCH($A612,$A$5:$A$1802,0),0)*HLOOKUP(FB$2,$H$5:$FY$1802,MATCH($A612,$A$5:$A$1802,0),0),$H$2)</f>
        <v>3703</v>
      </c>
      <c r="FC612" s="166">
        <f>IFERROR(HLOOKUP(FC$1,$H$5:$FY$1802,MATCH($A612,$A$5:$A$1802,0),0)*HLOOKUP(FC$2,$H$5:$FY$1802,MATCH($A612,$A$5:$A$1802,0),0),$H$2)</f>
        <v>9882</v>
      </c>
      <c r="FD612" s="166">
        <f>IFERROR(HLOOKUP(FD$1,$H$5:$FY$1802,MATCH($A612,$A$5:$A$1802,0),0)*HLOOKUP(FD$2,$H$5:$FY$1802,MATCH($A612,$A$5:$A$1802,0),0),$H$2)</f>
        <v>0</v>
      </c>
      <c r="FE612" s="166">
        <f>IFERROR(HLOOKUP(FE$1,$H$5:$FY$1802,MATCH($A612,$A$5:$A$1802,0),0)*HLOOKUP(FE$2,$H$5:$FY$1802,MATCH($A612,$A$5:$A$1802,0),0),$H$2)</f>
        <v>0</v>
      </c>
      <c r="FF612" s="166">
        <f>IFERROR(HLOOKUP(FF$1,$H$5:$FY$1802,MATCH($A612,$A$5:$A$1802,0),0)*HLOOKUP(FF$2,$H$5:$FY$1802,MATCH($A612,$A$5:$A$1802,0),0),$H$2)</f>
        <v>0</v>
      </c>
      <c r="FG612" s="166">
        <f>IFERROR(HLOOKUP(FG$1,$H$5:$FY$1802,MATCH($A612,$A$5:$A$1802,0),0)*HLOOKUP(FG$2,$H$5:$FY$1802,MATCH($A612,$A$5:$A$1802,0),0),$H$2)</f>
        <v>0</v>
      </c>
      <c r="FH612" s="152"/>
      <c r="FI612" s="405">
        <f t="shared" si="1125"/>
        <v>1.6593406593406594</v>
      </c>
      <c r="FJ612" s="405">
        <f t="shared" si="1125"/>
        <v>1.3406593406593406</v>
      </c>
      <c r="FK612" s="405">
        <f t="shared" si="1126"/>
        <v>1.6727272727272726</v>
      </c>
      <c r="FL612" s="405">
        <f t="shared" si="1127"/>
        <v>1.3090909090909091</v>
      </c>
      <c r="FM612" s="405">
        <f t="shared" si="1128"/>
        <v>1.154557463672391</v>
      </c>
      <c r="FN612" s="405">
        <f t="shared" si="1129"/>
        <v>1.0435931307793924</v>
      </c>
      <c r="FO612" s="405">
        <f t="shared" si="1130"/>
        <v>1.1743375174337518</v>
      </c>
      <c r="FP612" s="405">
        <f t="shared" si="1131"/>
        <v>1.0529986052998606</v>
      </c>
      <c r="FQ612" s="405">
        <f t="shared" si="1132"/>
        <v>1.1375</v>
      </c>
      <c r="FR612" s="405">
        <f t="shared" si="1133"/>
        <v>1.05</v>
      </c>
      <c r="FS612" s="65"/>
    </row>
    <row r="613" spans="1:175" ht="10.35" customHeight="1" x14ac:dyDescent="0.2">
      <c r="A613" s="180" t="str">
        <f t="shared" si="1120"/>
        <v>2020-21MAYRRU</v>
      </c>
      <c r="B613" s="182" t="str">
        <f t="shared" si="1134"/>
        <v>2020-21</v>
      </c>
      <c r="C613" s="26" t="s">
        <v>840</v>
      </c>
      <c r="D613" s="182" t="str">
        <f>INDEX($FV$16:$FW$26,MATCH($F613,$FV$16:$FV$26,0),2)</f>
        <v>Y56</v>
      </c>
      <c r="E613" s="182" t="str">
        <f>VLOOKUP($D613,$FW$8:$FX$14,2,0)</f>
        <v>London</v>
      </c>
      <c r="F613" s="273" t="s">
        <v>855</v>
      </c>
      <c r="G613" s="277" t="s">
        <v>874</v>
      </c>
      <c r="H613" s="278">
        <v>127061</v>
      </c>
      <c r="I613" s="278">
        <v>93932</v>
      </c>
      <c r="J613" s="278">
        <v>27194</v>
      </c>
      <c r="K613" s="278">
        <v>0</v>
      </c>
      <c r="L613" s="278">
        <v>0</v>
      </c>
      <c r="M613" s="278">
        <v>0</v>
      </c>
      <c r="N613" s="278">
        <v>2</v>
      </c>
      <c r="O613" s="278">
        <v>6</v>
      </c>
      <c r="P613" s="278">
        <v>0</v>
      </c>
      <c r="Q613" s="278">
        <v>336</v>
      </c>
      <c r="R613" s="278">
        <v>0</v>
      </c>
      <c r="S613" s="278">
        <v>1656</v>
      </c>
      <c r="T613" s="278">
        <v>93398</v>
      </c>
      <c r="U613" s="278">
        <v>6494</v>
      </c>
      <c r="V613" s="278">
        <v>4071</v>
      </c>
      <c r="W613" s="278">
        <v>47921</v>
      </c>
      <c r="X613" s="278">
        <v>21819</v>
      </c>
      <c r="Y613" s="278">
        <v>1308</v>
      </c>
      <c r="Z613" s="278">
        <v>2287809</v>
      </c>
      <c r="AA613" s="278">
        <v>352</v>
      </c>
      <c r="AB613" s="278">
        <v>593</v>
      </c>
      <c r="AC613" s="278">
        <v>1807900</v>
      </c>
      <c r="AD613" s="278">
        <v>444</v>
      </c>
      <c r="AE613" s="278">
        <v>733</v>
      </c>
      <c r="AF613" s="278">
        <v>25608685</v>
      </c>
      <c r="AG613" s="278">
        <v>534</v>
      </c>
      <c r="AH613" s="278">
        <v>905</v>
      </c>
      <c r="AI613" s="278">
        <v>28866243</v>
      </c>
      <c r="AJ613" s="278">
        <v>1323</v>
      </c>
      <c r="AK613" s="278">
        <v>2856</v>
      </c>
      <c r="AL613" s="278">
        <v>3075538</v>
      </c>
      <c r="AM613" s="278">
        <v>2351</v>
      </c>
      <c r="AN613" s="278">
        <v>5471</v>
      </c>
      <c r="AO613" s="278">
        <v>10376</v>
      </c>
      <c r="AP613" s="278">
        <v>586</v>
      </c>
      <c r="AQ613" s="278">
        <v>2607</v>
      </c>
      <c r="AR613" s="278">
        <v>5339</v>
      </c>
      <c r="AS613" s="278">
        <v>372</v>
      </c>
      <c r="AT613" s="278">
        <v>6811</v>
      </c>
      <c r="AU613" s="278">
        <v>0</v>
      </c>
      <c r="AV613" s="278">
        <v>47950</v>
      </c>
      <c r="AW613" s="278">
        <v>4102</v>
      </c>
      <c r="AX613" s="278">
        <v>30970</v>
      </c>
      <c r="AY613" s="278">
        <v>83022</v>
      </c>
      <c r="AZ613" s="278">
        <v>16382</v>
      </c>
      <c r="BA613" s="278">
        <v>12421</v>
      </c>
      <c r="BB613" s="278">
        <v>10084</v>
      </c>
      <c r="BC613" s="278">
        <v>7768</v>
      </c>
      <c r="BD613" s="278">
        <v>65859</v>
      </c>
      <c r="BE613" s="278">
        <v>51805</v>
      </c>
      <c r="BF613" s="278">
        <v>28763</v>
      </c>
      <c r="BG613" s="278">
        <v>23670</v>
      </c>
      <c r="BH613" s="278">
        <v>1625</v>
      </c>
      <c r="BI613" s="278">
        <v>1392</v>
      </c>
      <c r="BJ613" s="278">
        <v>45</v>
      </c>
      <c r="BK613" s="278">
        <v>19264</v>
      </c>
      <c r="BL613" s="278">
        <v>428</v>
      </c>
      <c r="BM613" s="278">
        <v>712</v>
      </c>
      <c r="BN613" s="278">
        <v>12</v>
      </c>
      <c r="BO613" s="278">
        <v>4642</v>
      </c>
      <c r="BP613" s="278">
        <v>387</v>
      </c>
      <c r="BQ613" s="278">
        <v>802</v>
      </c>
      <c r="BR613" s="278">
        <v>6437</v>
      </c>
      <c r="BS613" s="278">
        <v>2263903</v>
      </c>
      <c r="BT613" s="278">
        <v>352</v>
      </c>
      <c r="BU613" s="278">
        <v>591</v>
      </c>
      <c r="BV613" s="278">
        <v>3299</v>
      </c>
      <c r="BW613" s="278">
        <v>1739585</v>
      </c>
      <c r="BX613" s="278">
        <v>527</v>
      </c>
      <c r="BY613" s="278">
        <v>882</v>
      </c>
      <c r="BZ613" s="278">
        <v>808</v>
      </c>
      <c r="CA613" s="278">
        <v>329857</v>
      </c>
      <c r="CB613" s="278">
        <v>408</v>
      </c>
      <c r="CC613" s="278">
        <v>836</v>
      </c>
      <c r="CD613" s="278">
        <v>43814</v>
      </c>
      <c r="CE613" s="278">
        <v>23539243</v>
      </c>
      <c r="CF613" s="278">
        <v>537</v>
      </c>
      <c r="CG613" s="278">
        <v>908</v>
      </c>
      <c r="CH613" s="278">
        <v>1935</v>
      </c>
      <c r="CI613" s="278">
        <v>3130921</v>
      </c>
      <c r="CJ613" s="278">
        <v>1618</v>
      </c>
      <c r="CK613" s="278">
        <v>3113</v>
      </c>
      <c r="CL613" s="278">
        <v>267</v>
      </c>
      <c r="CM613" s="278">
        <v>404337</v>
      </c>
      <c r="CN613" s="278">
        <v>1514</v>
      </c>
      <c r="CO613" s="278">
        <v>2977</v>
      </c>
      <c r="CP613" s="278">
        <v>1479</v>
      </c>
      <c r="CQ613" s="278">
        <v>4971149</v>
      </c>
      <c r="CR613" s="278">
        <v>3361</v>
      </c>
      <c r="CS613" s="278">
        <v>6486</v>
      </c>
      <c r="CT613" s="278">
        <v>92</v>
      </c>
      <c r="CU613" s="278">
        <v>253224</v>
      </c>
      <c r="CV613" s="278">
        <v>2752</v>
      </c>
      <c r="CW613" s="278">
        <v>5360</v>
      </c>
      <c r="CX613" s="278">
        <v>550</v>
      </c>
      <c r="CY613" s="278">
        <v>156590</v>
      </c>
      <c r="CZ613" s="278">
        <v>285</v>
      </c>
      <c r="DA613" s="278">
        <v>484</v>
      </c>
      <c r="DB613" s="278">
        <v>3312</v>
      </c>
      <c r="DC613" s="278">
        <v>199743</v>
      </c>
      <c r="DD613" s="278">
        <v>60</v>
      </c>
      <c r="DE613" s="278">
        <v>132</v>
      </c>
      <c r="DF613" s="278">
        <v>137</v>
      </c>
      <c r="DG613" s="278">
        <v>197618</v>
      </c>
      <c r="DH613" s="278">
        <v>1442</v>
      </c>
      <c r="DI613" s="278">
        <v>2945</v>
      </c>
      <c r="DJ613" s="278">
        <v>130</v>
      </c>
      <c r="DK613" s="278">
        <v>0</v>
      </c>
      <c r="DL613" s="264"/>
      <c r="DM613" s="264"/>
      <c r="DN613" s="264"/>
      <c r="DO613" s="264"/>
      <c r="DP613" s="264"/>
      <c r="DQ613" s="264"/>
      <c r="DR613" s="264"/>
      <c r="DS613" s="264"/>
      <c r="DT613" s="264"/>
      <c r="DU613" s="264"/>
      <c r="DV613" s="264"/>
      <c r="DW613" s="264"/>
      <c r="DX613" s="264"/>
      <c r="DY613" s="264"/>
      <c r="DZ613" s="264"/>
      <c r="EA613" s="264"/>
      <c r="EB613" s="265"/>
      <c r="EC613" s="266">
        <f t="shared" si="1121"/>
        <v>5</v>
      </c>
      <c r="ED613" s="180">
        <f t="shared" si="1122"/>
        <v>2020</v>
      </c>
      <c r="EE613" s="185">
        <f t="shared" si="1123"/>
        <v>43952</v>
      </c>
      <c r="EF613" s="186">
        <f t="shared" si="1135"/>
        <v>31</v>
      </c>
      <c r="EG613" s="187"/>
      <c r="EH613" s="188">
        <f>IFERROR(HLOOKUP(EH$1,$H$5:$FY$1802,MATCH($A613,$A$5:$A$1802,0),0)*HLOOKUP(EH$2,$H$5:$FY$1802,MATCH($A613,$A$5:$A$1802,0),0),$H$2)</f>
        <v>0</v>
      </c>
      <c r="EI613" s="188">
        <f>IFERROR(HLOOKUP(EI$1,$H$5:$FY$1802,MATCH($A613,$A$5:$A$1802,0),0)*HLOOKUP(EI$2,$H$5:$FY$1802,MATCH($A613,$A$5:$A$1802,0),0),$H$2)</f>
        <v>0</v>
      </c>
      <c r="EJ613" s="188">
        <f>IFERROR(HLOOKUP(EJ$1,$H$5:$FY$1802,MATCH($A613,$A$5:$A$1802,0),0)*HLOOKUP(EJ$2,$H$5:$FY$1802,MATCH($A613,$A$5:$A$1802,0),0),$H$2)</f>
        <v>187864</v>
      </c>
      <c r="EK613" s="188">
        <f>IFERROR(HLOOKUP(EK$1,$H$5:$FY$1802,MATCH($A613,$A$5:$A$1802,0),0)*HLOOKUP(EK$2,$H$5:$FY$1802,MATCH($A613,$A$5:$A$1802,0),0),$H$2)</f>
        <v>563592</v>
      </c>
      <c r="EL613" s="188">
        <f>IFERROR(HLOOKUP(EL$1,$H$5:$FY$1802,MATCH($A613,$A$5:$A$1802,0),0)*HLOOKUP(EL$2,$H$5:$FY$1802,MATCH($A613,$A$5:$A$1802,0),0),$H$2)</f>
        <v>3850942</v>
      </c>
      <c r="EM613" s="188">
        <f>IFERROR(HLOOKUP(EM$1,$H$5:$FY$1802,MATCH($A613,$A$5:$A$1802,0),0)*HLOOKUP(EM$2,$H$5:$FY$1802,MATCH($A613,$A$5:$A$1802,0),0),$H$2)</f>
        <v>2984043</v>
      </c>
      <c r="EN613" s="188">
        <f>IFERROR(HLOOKUP(EN$1,$H$5:$FY$1802,MATCH($A613,$A$5:$A$1802,0),0)*HLOOKUP(EN$2,$H$5:$FY$1802,MATCH($A613,$A$5:$A$1802,0),0),$H$2)</f>
        <v>43368505</v>
      </c>
      <c r="EO613" s="188">
        <f>IFERROR(HLOOKUP(EO$1,$H$5:$FY$1802,MATCH($A613,$A$5:$A$1802,0),0)*HLOOKUP(EO$2,$H$5:$FY$1802,MATCH($A613,$A$5:$A$1802,0),0),$H$2)</f>
        <v>62315064</v>
      </c>
      <c r="EP613" s="188">
        <f>IFERROR(HLOOKUP(EP$1,$H$5:$FY$1802,MATCH($A613,$A$5:$A$1802,0),0)*HLOOKUP(EP$2,$H$5:$FY$1802,MATCH($A613,$A$5:$A$1802,0),0),$H$2)</f>
        <v>7156068</v>
      </c>
      <c r="EQ613" s="188">
        <f>IFERROR(HLOOKUP(EQ$1,$H$5:$FY$1802,MATCH($A613,$A$5:$A$1802,0),0)*HLOOKUP(EQ$2,$H$5:$FY$1802,MATCH($A613,$A$5:$A$1802,0),0),$H$2)</f>
        <v>32040</v>
      </c>
      <c r="ER613" s="188">
        <f>IFERROR(HLOOKUP(ER$1,$H$5:$FY$1802,MATCH($A613,$A$5:$A$1802,0),0)*HLOOKUP(ER$2,$H$5:$FY$1802,MATCH($A613,$A$5:$A$1802,0),0),$H$2)</f>
        <v>9624</v>
      </c>
      <c r="ES613" s="188">
        <f>IFERROR(HLOOKUP(ES$1,$H$5:$FY$1802,MATCH($A613,$A$5:$A$1802,0),0)*HLOOKUP(ES$2,$H$5:$FY$1802,MATCH($A613,$A$5:$A$1802,0),0),$H$2)</f>
        <v>3804267</v>
      </c>
      <c r="ET613" s="188">
        <f>IFERROR(HLOOKUP(ET$1,$H$5:$FY$1802,MATCH($A613,$A$5:$A$1802,0),0)*HLOOKUP(ET$2,$H$5:$FY$1802,MATCH($A613,$A$5:$A$1802,0),0),$H$2)</f>
        <v>2909718</v>
      </c>
      <c r="EU613" s="188">
        <f>IFERROR(HLOOKUP(EU$1,$H$5:$FY$1802,MATCH($A613,$A$5:$A$1802,0),0)*HLOOKUP(EU$2,$H$5:$FY$1802,MATCH($A613,$A$5:$A$1802,0),0),$H$2)</f>
        <v>675488</v>
      </c>
      <c r="EV613" s="188">
        <f>IFERROR(HLOOKUP(EV$1,$H$5:$FY$1802,MATCH($A613,$A$5:$A$1802,0),0)*HLOOKUP(EV$2,$H$5:$FY$1802,MATCH($A613,$A$5:$A$1802,0),0),$H$2)</f>
        <v>39783112</v>
      </c>
      <c r="EW613" s="188">
        <f>IFERROR(HLOOKUP(EW$1,$H$5:$FY$1802,MATCH($A613,$A$5:$A$1802,0),0)*HLOOKUP(EW$2,$H$5:$FY$1802,MATCH($A613,$A$5:$A$1802,0),0),$H$2)</f>
        <v>6023655</v>
      </c>
      <c r="EX613" s="188">
        <f>IFERROR(HLOOKUP(EX$1,$H$5:$FY$1802,MATCH($A613,$A$5:$A$1802,0),0)*HLOOKUP(EX$2,$H$5:$FY$1802,MATCH($A613,$A$5:$A$1802,0),0),$H$2)</f>
        <v>794859</v>
      </c>
      <c r="EY613" s="188">
        <f>IFERROR(HLOOKUP(EY$1,$H$5:$FY$1802,MATCH($A613,$A$5:$A$1802,0),0)*HLOOKUP(EY$2,$H$5:$FY$1802,MATCH($A613,$A$5:$A$1802,0),0),$H$2)</f>
        <v>9592794</v>
      </c>
      <c r="EZ613" s="188">
        <f>IFERROR(HLOOKUP(EZ$1,$H$5:$FY$1802,MATCH($A613,$A$5:$A$1802,0),0)*HLOOKUP(EZ$2,$H$5:$FY$1802,MATCH($A613,$A$5:$A$1802,0),0),$H$2)</f>
        <v>493120</v>
      </c>
      <c r="FA613" s="188">
        <f>IFERROR(HLOOKUP(FA$1,$H$5:$FY$1802,MATCH($A613,$A$5:$A$1802,0),0)*HLOOKUP(FA$2,$H$5:$FY$1802,MATCH($A613,$A$5:$A$1802,0),0),$H$2)</f>
        <v>403465</v>
      </c>
      <c r="FB613" s="188">
        <f>IFERROR(HLOOKUP(FB$1,$H$5:$FY$1802,MATCH($A613,$A$5:$A$1802,0),0)*HLOOKUP(FB$2,$H$5:$FY$1802,MATCH($A613,$A$5:$A$1802,0),0),$H$2)</f>
        <v>266200</v>
      </c>
      <c r="FC613" s="188">
        <f>IFERROR(HLOOKUP(FC$1,$H$5:$FY$1802,MATCH($A613,$A$5:$A$1802,0),0)*HLOOKUP(FC$2,$H$5:$FY$1802,MATCH($A613,$A$5:$A$1802,0),0),$H$2)</f>
        <v>437184</v>
      </c>
      <c r="FD613" s="188">
        <f>IFERROR(HLOOKUP(FD$1,$H$5:$FY$1802,MATCH($A613,$A$5:$A$1802,0),0)*HLOOKUP(FD$2,$H$5:$FY$1802,MATCH($A613,$A$5:$A$1802,0),0),$H$2)</f>
        <v>0</v>
      </c>
      <c r="FE613" s="188">
        <f>IFERROR(HLOOKUP(FE$1,$H$5:$FY$1802,MATCH($A613,$A$5:$A$1802,0),0)*HLOOKUP(FE$2,$H$5:$FY$1802,MATCH($A613,$A$5:$A$1802,0),0),$H$2)</f>
        <v>0</v>
      </c>
      <c r="FF613" s="188">
        <f>IFERROR(HLOOKUP(FF$1,$H$5:$FY$1802,MATCH($A613,$A$5:$A$1802,0),0)*HLOOKUP(FF$2,$H$5:$FY$1802,MATCH($A613,$A$5:$A$1802,0),0),$H$2)</f>
        <v>0</v>
      </c>
      <c r="FG613" s="188">
        <f>IFERROR(HLOOKUP(FG$1,$H$5:$FY$1802,MATCH($A613,$A$5:$A$1802,0),0)*HLOOKUP(FG$2,$H$5:$FY$1802,MATCH($A613,$A$5:$A$1802,0),0),$H$2)</f>
        <v>0</v>
      </c>
      <c r="FH613" s="189"/>
      <c r="FI613" s="406">
        <f t="shared" si="1125"/>
        <v>2.5226362796427471</v>
      </c>
      <c r="FJ613" s="406">
        <f t="shared" si="1125"/>
        <v>1.9126886356636896</v>
      </c>
      <c r="FK613" s="406">
        <f t="shared" si="1126"/>
        <v>2.4770326701056251</v>
      </c>
      <c r="FL613" s="406">
        <f t="shared" si="1127"/>
        <v>1.9081306804225007</v>
      </c>
      <c r="FM613" s="406">
        <f t="shared" si="1128"/>
        <v>1.3743244089230191</v>
      </c>
      <c r="FN613" s="406">
        <f t="shared" si="1129"/>
        <v>1.0810500615596503</v>
      </c>
      <c r="FO613" s="406">
        <f t="shared" si="1130"/>
        <v>1.3182547321142124</v>
      </c>
      <c r="FP613" s="406">
        <f t="shared" si="1131"/>
        <v>1.0848343187130483</v>
      </c>
      <c r="FQ613" s="406">
        <f t="shared" si="1132"/>
        <v>1.2423547400611621</v>
      </c>
      <c r="FR613" s="406">
        <f t="shared" si="1133"/>
        <v>1.0642201834862386</v>
      </c>
      <c r="FS613" s="410"/>
    </row>
    <row r="614" spans="1:175" ht="10.35" customHeight="1" x14ac:dyDescent="0.2">
      <c r="A614" s="74" t="str">
        <f t="shared" si="1120"/>
        <v>2020-21MAYRX6</v>
      </c>
      <c r="B614" s="163" t="str">
        <f t="shared" si="1134"/>
        <v>2020-21</v>
      </c>
      <c r="C614" s="26" t="s">
        <v>840</v>
      </c>
      <c r="D614" s="163" t="str">
        <f>INDEX($FV$16:$FW$26,MATCH($F614,$FV$16:$FV$26,0),2)</f>
        <v>Y63</v>
      </c>
      <c r="E614" s="163" t="str">
        <f>VLOOKUP($D614,$FW$8:$FX$14,2,0)</f>
        <v>North East and Yorkshire</v>
      </c>
      <c r="F614" s="271" t="s">
        <v>857</v>
      </c>
      <c r="G614" s="271" t="s">
        <v>875</v>
      </c>
      <c r="H614" s="272">
        <v>41625</v>
      </c>
      <c r="I614" s="272">
        <v>25798</v>
      </c>
      <c r="J614" s="272">
        <v>66110</v>
      </c>
      <c r="K614" s="272">
        <v>3</v>
      </c>
      <c r="L614" s="272">
        <v>1</v>
      </c>
      <c r="M614" s="272">
        <v>4</v>
      </c>
      <c r="N614" s="272">
        <v>10</v>
      </c>
      <c r="O614" s="272">
        <v>26</v>
      </c>
      <c r="P614" s="272">
        <v>0</v>
      </c>
      <c r="Q614" s="272">
        <v>186</v>
      </c>
      <c r="R614" s="272">
        <v>2435</v>
      </c>
      <c r="S614" s="272">
        <v>22</v>
      </c>
      <c r="T614" s="272">
        <v>35461</v>
      </c>
      <c r="U614" s="272">
        <v>2146</v>
      </c>
      <c r="V614" s="272">
        <v>1214</v>
      </c>
      <c r="W614" s="272">
        <v>17824</v>
      </c>
      <c r="X614" s="272">
        <v>9744</v>
      </c>
      <c r="Y614" s="272">
        <v>572</v>
      </c>
      <c r="Z614" s="272">
        <v>796953</v>
      </c>
      <c r="AA614" s="272">
        <v>371</v>
      </c>
      <c r="AB614" s="272">
        <v>618</v>
      </c>
      <c r="AC614" s="272">
        <v>501942</v>
      </c>
      <c r="AD614" s="272">
        <v>413</v>
      </c>
      <c r="AE614" s="272">
        <v>713</v>
      </c>
      <c r="AF614" s="272">
        <v>19421045</v>
      </c>
      <c r="AG614" s="272">
        <v>1090</v>
      </c>
      <c r="AH614" s="272">
        <v>2177</v>
      </c>
      <c r="AI614" s="272">
        <v>22144350</v>
      </c>
      <c r="AJ614" s="272">
        <v>2273</v>
      </c>
      <c r="AK614" s="272">
        <v>5257</v>
      </c>
      <c r="AL614" s="272">
        <v>1553133</v>
      </c>
      <c r="AM614" s="272">
        <v>2715</v>
      </c>
      <c r="AN614" s="272">
        <v>6335</v>
      </c>
      <c r="AO614" s="272">
        <v>2281</v>
      </c>
      <c r="AP614" s="272">
        <v>22</v>
      </c>
      <c r="AQ614" s="272">
        <v>80</v>
      </c>
      <c r="AR614" s="272">
        <v>715</v>
      </c>
      <c r="AS614" s="272">
        <v>143</v>
      </c>
      <c r="AT614" s="272">
        <v>2036</v>
      </c>
      <c r="AU614" s="272">
        <v>0</v>
      </c>
      <c r="AV614" s="272">
        <v>18386</v>
      </c>
      <c r="AW614" s="272">
        <v>2869</v>
      </c>
      <c r="AX614" s="272">
        <v>11925</v>
      </c>
      <c r="AY614" s="272">
        <v>33180</v>
      </c>
      <c r="AZ614" s="272">
        <v>4214</v>
      </c>
      <c r="BA614" s="272">
        <v>3388</v>
      </c>
      <c r="BB614" s="272">
        <v>2318</v>
      </c>
      <c r="BC614" s="272">
        <v>1874</v>
      </c>
      <c r="BD614" s="272">
        <v>22370</v>
      </c>
      <c r="BE614" s="272">
        <v>19286</v>
      </c>
      <c r="BF614" s="272">
        <v>14679</v>
      </c>
      <c r="BG614" s="272">
        <v>10364</v>
      </c>
      <c r="BH614" s="272">
        <v>927</v>
      </c>
      <c r="BI614" s="272">
        <v>608</v>
      </c>
      <c r="BJ614" s="272">
        <v>37</v>
      </c>
      <c r="BK614" s="272">
        <v>20018</v>
      </c>
      <c r="BL614" s="272">
        <v>541</v>
      </c>
      <c r="BM614" s="272">
        <v>808</v>
      </c>
      <c r="BN614" s="272">
        <v>44</v>
      </c>
      <c r="BO614" s="272">
        <v>16978</v>
      </c>
      <c r="BP614" s="272">
        <v>386</v>
      </c>
      <c r="BQ614" s="272">
        <v>666</v>
      </c>
      <c r="BR614" s="272">
        <v>2065</v>
      </c>
      <c r="BS614" s="272">
        <v>759957</v>
      </c>
      <c r="BT614" s="272">
        <v>368</v>
      </c>
      <c r="BU614" s="272">
        <v>606</v>
      </c>
      <c r="BV614" s="272">
        <v>2229</v>
      </c>
      <c r="BW614" s="272">
        <v>2399294</v>
      </c>
      <c r="BX614" s="272">
        <v>1076</v>
      </c>
      <c r="BY614" s="272">
        <v>2134</v>
      </c>
      <c r="BZ614" s="272">
        <v>388</v>
      </c>
      <c r="CA614" s="272">
        <v>352736</v>
      </c>
      <c r="CB614" s="272">
        <v>909</v>
      </c>
      <c r="CC614" s="272">
        <v>1925</v>
      </c>
      <c r="CD614" s="272">
        <v>15207</v>
      </c>
      <c r="CE614" s="272">
        <v>16669015</v>
      </c>
      <c r="CF614" s="272">
        <v>1096</v>
      </c>
      <c r="CG614" s="272">
        <v>2196</v>
      </c>
      <c r="CH614" s="272">
        <v>1172</v>
      </c>
      <c r="CI614" s="272">
        <v>4997395</v>
      </c>
      <c r="CJ614" s="272">
        <v>4264</v>
      </c>
      <c r="CK614" s="272">
        <v>8097</v>
      </c>
      <c r="CL614" s="272">
        <v>462</v>
      </c>
      <c r="CM614" s="272">
        <v>1775188</v>
      </c>
      <c r="CN614" s="272">
        <v>3842</v>
      </c>
      <c r="CO614" s="272">
        <v>7972</v>
      </c>
      <c r="CP614" s="272">
        <v>1033</v>
      </c>
      <c r="CQ614" s="272">
        <v>5159414</v>
      </c>
      <c r="CR614" s="272">
        <v>4995</v>
      </c>
      <c r="CS614" s="272">
        <v>9419</v>
      </c>
      <c r="CT614" s="272">
        <v>166</v>
      </c>
      <c r="CU614" s="272">
        <v>890021</v>
      </c>
      <c r="CV614" s="272">
        <v>5362</v>
      </c>
      <c r="CW614" s="272">
        <v>11640</v>
      </c>
      <c r="CX614" s="272">
        <v>86</v>
      </c>
      <c r="CY614" s="272">
        <v>34946</v>
      </c>
      <c r="CZ614" s="272">
        <v>406</v>
      </c>
      <c r="DA614" s="272">
        <v>702</v>
      </c>
      <c r="DB614" s="272">
        <v>1275</v>
      </c>
      <c r="DC614" s="272">
        <v>32684</v>
      </c>
      <c r="DD614" s="272">
        <v>26</v>
      </c>
      <c r="DE614" s="272">
        <v>48</v>
      </c>
      <c r="DF614" s="272">
        <v>0</v>
      </c>
      <c r="DG614" s="272">
        <v>0</v>
      </c>
      <c r="DH614" s="272">
        <v>0</v>
      </c>
      <c r="DI614" s="272">
        <v>0</v>
      </c>
      <c r="DJ614" s="272">
        <v>0</v>
      </c>
      <c r="DK614" s="272">
        <v>0</v>
      </c>
      <c r="DL614" s="250"/>
      <c r="DM614" s="250"/>
      <c r="DN614" s="250"/>
      <c r="DO614" s="250"/>
      <c r="DP614" s="250"/>
      <c r="DQ614" s="250"/>
      <c r="DR614" s="250"/>
      <c r="DS614" s="250"/>
      <c r="DT614" s="250"/>
      <c r="DU614" s="250"/>
      <c r="DV614" s="250"/>
      <c r="DW614" s="250"/>
      <c r="DX614" s="250"/>
      <c r="DY614" s="250"/>
      <c r="DZ614" s="250"/>
      <c r="EA614" s="250"/>
      <c r="EB614" s="155"/>
      <c r="EC614" s="75">
        <f t="shared" si="1121"/>
        <v>5</v>
      </c>
      <c r="ED614" s="74">
        <f t="shared" si="1122"/>
        <v>2020</v>
      </c>
      <c r="EE614" s="165">
        <f t="shared" si="1123"/>
        <v>43952</v>
      </c>
      <c r="EF614" s="157">
        <f t="shared" si="1135"/>
        <v>31</v>
      </c>
      <c r="EG614" s="156"/>
      <c r="EH614" s="166">
        <f>IFERROR(HLOOKUP(EH$1,$H$5:$FY$1802,MATCH($A614,$A$5:$A$1802,0),0)*HLOOKUP(EH$2,$H$5:$FY$1802,MATCH($A614,$A$5:$A$1802,0),0),$H$2)</f>
        <v>25798</v>
      </c>
      <c r="EI614" s="166">
        <f>IFERROR(HLOOKUP(EI$1,$H$5:$FY$1802,MATCH($A614,$A$5:$A$1802,0),0)*HLOOKUP(EI$2,$H$5:$FY$1802,MATCH($A614,$A$5:$A$1802,0),0),$H$2)</f>
        <v>103192</v>
      </c>
      <c r="EJ614" s="166">
        <f>IFERROR(HLOOKUP(EJ$1,$H$5:$FY$1802,MATCH($A614,$A$5:$A$1802,0),0)*HLOOKUP(EJ$2,$H$5:$FY$1802,MATCH($A614,$A$5:$A$1802,0),0),$H$2)</f>
        <v>257980</v>
      </c>
      <c r="EK614" s="166">
        <f>IFERROR(HLOOKUP(EK$1,$H$5:$FY$1802,MATCH($A614,$A$5:$A$1802,0),0)*HLOOKUP(EK$2,$H$5:$FY$1802,MATCH($A614,$A$5:$A$1802,0),0),$H$2)</f>
        <v>670748</v>
      </c>
      <c r="EL614" s="166">
        <f>IFERROR(HLOOKUP(EL$1,$H$5:$FY$1802,MATCH($A614,$A$5:$A$1802,0),0)*HLOOKUP(EL$2,$H$5:$FY$1802,MATCH($A614,$A$5:$A$1802,0),0),$H$2)</f>
        <v>1326228</v>
      </c>
      <c r="EM614" s="166">
        <f>IFERROR(HLOOKUP(EM$1,$H$5:$FY$1802,MATCH($A614,$A$5:$A$1802,0),0)*HLOOKUP(EM$2,$H$5:$FY$1802,MATCH($A614,$A$5:$A$1802,0),0),$H$2)</f>
        <v>865582</v>
      </c>
      <c r="EN614" s="166">
        <f>IFERROR(HLOOKUP(EN$1,$H$5:$FY$1802,MATCH($A614,$A$5:$A$1802,0),0)*HLOOKUP(EN$2,$H$5:$FY$1802,MATCH($A614,$A$5:$A$1802,0),0),$H$2)</f>
        <v>38802848</v>
      </c>
      <c r="EO614" s="166">
        <f>IFERROR(HLOOKUP(EO$1,$H$5:$FY$1802,MATCH($A614,$A$5:$A$1802,0),0)*HLOOKUP(EO$2,$H$5:$FY$1802,MATCH($A614,$A$5:$A$1802,0),0),$H$2)</f>
        <v>51224208</v>
      </c>
      <c r="EP614" s="166">
        <f>IFERROR(HLOOKUP(EP$1,$H$5:$FY$1802,MATCH($A614,$A$5:$A$1802,0),0)*HLOOKUP(EP$2,$H$5:$FY$1802,MATCH($A614,$A$5:$A$1802,0),0),$H$2)</f>
        <v>3623620</v>
      </c>
      <c r="EQ614" s="166">
        <f>IFERROR(HLOOKUP(EQ$1,$H$5:$FY$1802,MATCH($A614,$A$5:$A$1802,0),0)*HLOOKUP(EQ$2,$H$5:$FY$1802,MATCH($A614,$A$5:$A$1802,0),0),$H$2)</f>
        <v>29896</v>
      </c>
      <c r="ER614" s="166">
        <f>IFERROR(HLOOKUP(ER$1,$H$5:$FY$1802,MATCH($A614,$A$5:$A$1802,0),0)*HLOOKUP(ER$2,$H$5:$FY$1802,MATCH($A614,$A$5:$A$1802,0),0),$H$2)</f>
        <v>29304</v>
      </c>
      <c r="ES614" s="166">
        <f>IFERROR(HLOOKUP(ES$1,$H$5:$FY$1802,MATCH($A614,$A$5:$A$1802,0),0)*HLOOKUP(ES$2,$H$5:$FY$1802,MATCH($A614,$A$5:$A$1802,0),0),$H$2)</f>
        <v>1251390</v>
      </c>
      <c r="ET614" s="166">
        <f>IFERROR(HLOOKUP(ET$1,$H$5:$FY$1802,MATCH($A614,$A$5:$A$1802,0),0)*HLOOKUP(ET$2,$H$5:$FY$1802,MATCH($A614,$A$5:$A$1802,0),0),$H$2)</f>
        <v>4756686</v>
      </c>
      <c r="EU614" s="166">
        <f>IFERROR(HLOOKUP(EU$1,$H$5:$FY$1802,MATCH($A614,$A$5:$A$1802,0),0)*HLOOKUP(EU$2,$H$5:$FY$1802,MATCH($A614,$A$5:$A$1802,0),0),$H$2)</f>
        <v>746900</v>
      </c>
      <c r="EV614" s="166">
        <f>IFERROR(HLOOKUP(EV$1,$H$5:$FY$1802,MATCH($A614,$A$5:$A$1802,0),0)*HLOOKUP(EV$2,$H$5:$FY$1802,MATCH($A614,$A$5:$A$1802,0),0),$H$2)</f>
        <v>33394572</v>
      </c>
      <c r="EW614" s="166">
        <f>IFERROR(HLOOKUP(EW$1,$H$5:$FY$1802,MATCH($A614,$A$5:$A$1802,0),0)*HLOOKUP(EW$2,$H$5:$FY$1802,MATCH($A614,$A$5:$A$1802,0),0),$H$2)</f>
        <v>9489684</v>
      </c>
      <c r="EX614" s="166">
        <f>IFERROR(HLOOKUP(EX$1,$H$5:$FY$1802,MATCH($A614,$A$5:$A$1802,0),0)*HLOOKUP(EX$2,$H$5:$FY$1802,MATCH($A614,$A$5:$A$1802,0),0),$H$2)</f>
        <v>3683064</v>
      </c>
      <c r="EY614" s="166">
        <f>IFERROR(HLOOKUP(EY$1,$H$5:$FY$1802,MATCH($A614,$A$5:$A$1802,0),0)*HLOOKUP(EY$2,$H$5:$FY$1802,MATCH($A614,$A$5:$A$1802,0),0),$H$2)</f>
        <v>9729827</v>
      </c>
      <c r="EZ614" s="166">
        <f>IFERROR(HLOOKUP(EZ$1,$H$5:$FY$1802,MATCH($A614,$A$5:$A$1802,0),0)*HLOOKUP(EZ$2,$H$5:$FY$1802,MATCH($A614,$A$5:$A$1802,0),0),$H$2)</f>
        <v>1932240</v>
      </c>
      <c r="FA614" s="166">
        <f>IFERROR(HLOOKUP(FA$1,$H$5:$FY$1802,MATCH($A614,$A$5:$A$1802,0),0)*HLOOKUP(FA$2,$H$5:$FY$1802,MATCH($A614,$A$5:$A$1802,0),0),$H$2)</f>
        <v>0</v>
      </c>
      <c r="FB614" s="166">
        <f>IFERROR(HLOOKUP(FB$1,$H$5:$FY$1802,MATCH($A614,$A$5:$A$1802,0),0)*HLOOKUP(FB$2,$H$5:$FY$1802,MATCH($A614,$A$5:$A$1802,0),0),$H$2)</f>
        <v>60372</v>
      </c>
      <c r="FC614" s="166">
        <f>IFERROR(HLOOKUP(FC$1,$H$5:$FY$1802,MATCH($A614,$A$5:$A$1802,0),0)*HLOOKUP(FC$2,$H$5:$FY$1802,MATCH($A614,$A$5:$A$1802,0),0),$H$2)</f>
        <v>61200</v>
      </c>
      <c r="FD614" s="166">
        <f>IFERROR(HLOOKUP(FD$1,$H$5:$FY$1802,MATCH($A614,$A$5:$A$1802,0),0)*HLOOKUP(FD$2,$H$5:$FY$1802,MATCH($A614,$A$5:$A$1802,0),0),$H$2)</f>
        <v>0</v>
      </c>
      <c r="FE614" s="166">
        <f>IFERROR(HLOOKUP(FE$1,$H$5:$FY$1802,MATCH($A614,$A$5:$A$1802,0),0)*HLOOKUP(FE$2,$H$5:$FY$1802,MATCH($A614,$A$5:$A$1802,0),0),$H$2)</f>
        <v>0</v>
      </c>
      <c r="FF614" s="166">
        <f>IFERROR(HLOOKUP(FF$1,$H$5:$FY$1802,MATCH($A614,$A$5:$A$1802,0),0)*HLOOKUP(FF$2,$H$5:$FY$1802,MATCH($A614,$A$5:$A$1802,0),0),$H$2)</f>
        <v>0</v>
      </c>
      <c r="FG614" s="166">
        <f>IFERROR(HLOOKUP(FG$1,$H$5:$FY$1802,MATCH($A614,$A$5:$A$1802,0),0)*HLOOKUP(FG$2,$H$5:$FY$1802,MATCH($A614,$A$5:$A$1802,0),0),$H$2)</f>
        <v>0</v>
      </c>
      <c r="FH614" s="152"/>
      <c r="FI614" s="405">
        <f t="shared" si="1125"/>
        <v>1.9636533084808947</v>
      </c>
      <c r="FJ614" s="405">
        <f t="shared" si="1125"/>
        <v>1.5787511649580614</v>
      </c>
      <c r="FK614" s="405">
        <f t="shared" si="1126"/>
        <v>1.9093904448105437</v>
      </c>
      <c r="FL614" s="405">
        <f t="shared" si="1127"/>
        <v>1.5436573311367381</v>
      </c>
      <c r="FM614" s="405">
        <f t="shared" si="1128"/>
        <v>1.2550493716337523</v>
      </c>
      <c r="FN614" s="405">
        <f t="shared" si="1129"/>
        <v>1.082024236983842</v>
      </c>
      <c r="FO614" s="405">
        <f t="shared" si="1130"/>
        <v>1.5064655172413792</v>
      </c>
      <c r="FP614" s="405">
        <f t="shared" si="1131"/>
        <v>1.0636288998357963</v>
      </c>
      <c r="FQ614" s="405">
        <f t="shared" si="1132"/>
        <v>1.6206293706293706</v>
      </c>
      <c r="FR614" s="405">
        <f t="shared" si="1133"/>
        <v>1.0629370629370629</v>
      </c>
      <c r="FS614" s="65"/>
    </row>
    <row r="615" spans="1:175" ht="10.35" customHeight="1" x14ac:dyDescent="0.2">
      <c r="A615" s="74" t="str">
        <f t="shared" si="1120"/>
        <v>2020-21MAYRX7</v>
      </c>
      <c r="B615" s="163" t="str">
        <f t="shared" si="1134"/>
        <v>2020-21</v>
      </c>
      <c r="C615" s="26" t="s">
        <v>840</v>
      </c>
      <c r="D615" s="163" t="str">
        <f>INDEX($FV$16:$FW$26,MATCH($F615,$FV$16:$FV$26,0),2)</f>
        <v>Y62</v>
      </c>
      <c r="E615" s="163" t="str">
        <f>VLOOKUP($D615,$FW$8:$FX$14,2,0)</f>
        <v>North West</v>
      </c>
      <c r="F615" s="271" t="s">
        <v>859</v>
      </c>
      <c r="G615" s="271" t="s">
        <v>876</v>
      </c>
      <c r="H615" s="272">
        <v>105814</v>
      </c>
      <c r="I615" s="272">
        <v>83256</v>
      </c>
      <c r="J615" s="272">
        <v>53010</v>
      </c>
      <c r="K615" s="272">
        <v>1</v>
      </c>
      <c r="L615" s="272">
        <v>1</v>
      </c>
      <c r="M615" s="272">
        <v>1</v>
      </c>
      <c r="N615" s="272">
        <v>1</v>
      </c>
      <c r="O615" s="272">
        <v>1</v>
      </c>
      <c r="P615" s="272">
        <v>0</v>
      </c>
      <c r="Q615" s="272">
        <v>216</v>
      </c>
      <c r="R615" s="272">
        <v>13014</v>
      </c>
      <c r="S615" s="272">
        <v>1107</v>
      </c>
      <c r="T615" s="272">
        <v>91736</v>
      </c>
      <c r="U615" s="272">
        <v>6423</v>
      </c>
      <c r="V615" s="272">
        <v>3939</v>
      </c>
      <c r="W615" s="272">
        <v>43931</v>
      </c>
      <c r="X615" s="272">
        <v>17881</v>
      </c>
      <c r="Y615" s="272">
        <v>4790</v>
      </c>
      <c r="Z615" s="272">
        <v>2635795</v>
      </c>
      <c r="AA615" s="272">
        <v>410</v>
      </c>
      <c r="AB615" s="272">
        <v>681</v>
      </c>
      <c r="AC615" s="272">
        <v>2023681</v>
      </c>
      <c r="AD615" s="272">
        <v>514</v>
      </c>
      <c r="AE615" s="272">
        <v>870</v>
      </c>
      <c r="AF615" s="272">
        <v>40025092</v>
      </c>
      <c r="AG615" s="272">
        <v>911</v>
      </c>
      <c r="AH615" s="272">
        <v>1716</v>
      </c>
      <c r="AI615" s="272">
        <v>41041558</v>
      </c>
      <c r="AJ615" s="272">
        <v>2295</v>
      </c>
      <c r="AK615" s="272">
        <v>5146</v>
      </c>
      <c r="AL615" s="272">
        <v>19834331</v>
      </c>
      <c r="AM615" s="272">
        <v>4141</v>
      </c>
      <c r="AN615" s="272">
        <v>7827</v>
      </c>
      <c r="AO615" s="272">
        <v>10216</v>
      </c>
      <c r="AP615" s="272">
        <v>403</v>
      </c>
      <c r="AQ615" s="272">
        <v>6687</v>
      </c>
      <c r="AR615" s="272">
        <v>838</v>
      </c>
      <c r="AS615" s="272">
        <v>735</v>
      </c>
      <c r="AT615" s="272">
        <v>2391</v>
      </c>
      <c r="AU615" s="272">
        <v>389</v>
      </c>
      <c r="AV615" s="272">
        <v>47649</v>
      </c>
      <c r="AW615" s="272">
        <v>5284</v>
      </c>
      <c r="AX615" s="272">
        <v>28587</v>
      </c>
      <c r="AY615" s="272">
        <v>81520</v>
      </c>
      <c r="AZ615" s="272">
        <v>13976</v>
      </c>
      <c r="BA615" s="272">
        <v>11450</v>
      </c>
      <c r="BB615" s="272">
        <v>8412</v>
      </c>
      <c r="BC615" s="272">
        <v>6975</v>
      </c>
      <c r="BD615" s="272">
        <v>54666</v>
      </c>
      <c r="BE615" s="272">
        <v>46436</v>
      </c>
      <c r="BF615" s="272">
        <v>23891</v>
      </c>
      <c r="BG615" s="272">
        <v>18751</v>
      </c>
      <c r="BH615" s="272">
        <v>6006</v>
      </c>
      <c r="BI615" s="272">
        <v>4820</v>
      </c>
      <c r="BJ615" s="272">
        <v>55</v>
      </c>
      <c r="BK615" s="272">
        <v>25057</v>
      </c>
      <c r="BL615" s="272">
        <v>456</v>
      </c>
      <c r="BM615" s="272">
        <v>670</v>
      </c>
      <c r="BN615" s="272">
        <v>31</v>
      </c>
      <c r="BO615" s="272">
        <v>13026</v>
      </c>
      <c r="BP615" s="272">
        <v>420</v>
      </c>
      <c r="BQ615" s="272">
        <v>737</v>
      </c>
      <c r="BR615" s="272">
        <v>6337</v>
      </c>
      <c r="BS615" s="272">
        <v>2597712</v>
      </c>
      <c r="BT615" s="272">
        <v>410</v>
      </c>
      <c r="BU615" s="272">
        <v>681</v>
      </c>
      <c r="BV615" s="272">
        <v>3275</v>
      </c>
      <c r="BW615" s="272">
        <v>3218622</v>
      </c>
      <c r="BX615" s="272">
        <v>983</v>
      </c>
      <c r="BY615" s="272">
        <v>1762</v>
      </c>
      <c r="BZ615" s="272">
        <v>1248</v>
      </c>
      <c r="CA615" s="272">
        <v>1246108</v>
      </c>
      <c r="CB615" s="272">
        <v>998</v>
      </c>
      <c r="CC615" s="272">
        <v>2004</v>
      </c>
      <c r="CD615" s="272">
        <v>39408</v>
      </c>
      <c r="CE615" s="272">
        <v>35560362</v>
      </c>
      <c r="CF615" s="272">
        <v>902</v>
      </c>
      <c r="CG615" s="272">
        <v>1703</v>
      </c>
      <c r="CH615" s="272">
        <v>3114</v>
      </c>
      <c r="CI615" s="272">
        <v>8002310</v>
      </c>
      <c r="CJ615" s="272">
        <v>2570</v>
      </c>
      <c r="CK615" s="272">
        <v>5291</v>
      </c>
      <c r="CL615" s="272">
        <v>1192</v>
      </c>
      <c r="CM615" s="272">
        <v>2651217</v>
      </c>
      <c r="CN615" s="272">
        <v>2224</v>
      </c>
      <c r="CO615" s="272">
        <v>4984</v>
      </c>
      <c r="CP615" s="272">
        <v>2067</v>
      </c>
      <c r="CQ615" s="272">
        <v>6940189</v>
      </c>
      <c r="CR615" s="272">
        <v>3358</v>
      </c>
      <c r="CS615" s="272">
        <v>6901</v>
      </c>
      <c r="CT615" s="272">
        <v>1015</v>
      </c>
      <c r="CU615" s="272">
        <v>3381765</v>
      </c>
      <c r="CV615" s="272">
        <v>3332</v>
      </c>
      <c r="CW615" s="272">
        <v>6908</v>
      </c>
      <c r="CX615" s="272">
        <v>207</v>
      </c>
      <c r="CY615" s="272">
        <v>74667</v>
      </c>
      <c r="CZ615" s="272">
        <v>361</v>
      </c>
      <c r="DA615" s="272">
        <v>674</v>
      </c>
      <c r="DB615" s="272">
        <v>2929</v>
      </c>
      <c r="DC615" s="272">
        <v>86708</v>
      </c>
      <c r="DD615" s="272">
        <v>30</v>
      </c>
      <c r="DE615" s="272">
        <v>52</v>
      </c>
      <c r="DF615" s="272">
        <v>86</v>
      </c>
      <c r="DG615" s="272">
        <v>89372</v>
      </c>
      <c r="DH615" s="272">
        <v>1039</v>
      </c>
      <c r="DI615" s="272">
        <v>2178</v>
      </c>
      <c r="DJ615" s="272">
        <v>65</v>
      </c>
      <c r="DK615" s="272">
        <v>0</v>
      </c>
      <c r="DL615" s="250"/>
      <c r="DM615" s="250"/>
      <c r="DN615" s="250"/>
      <c r="DO615" s="250"/>
      <c r="DP615" s="250"/>
      <c r="DQ615" s="250"/>
      <c r="DR615" s="250"/>
      <c r="DS615" s="250"/>
      <c r="DT615" s="250"/>
      <c r="DU615" s="250"/>
      <c r="DV615" s="250"/>
      <c r="DW615" s="250"/>
      <c r="DX615" s="250"/>
      <c r="DY615" s="250"/>
      <c r="DZ615" s="250"/>
      <c r="EA615" s="250"/>
      <c r="EB615" s="155"/>
      <c r="EC615" s="75">
        <f t="shared" si="1121"/>
        <v>5</v>
      </c>
      <c r="ED615" s="74">
        <f t="shared" si="1122"/>
        <v>2020</v>
      </c>
      <c r="EE615" s="165">
        <f t="shared" si="1123"/>
        <v>43952</v>
      </c>
      <c r="EF615" s="157">
        <f t="shared" si="1135"/>
        <v>31</v>
      </c>
      <c r="EG615" s="156"/>
      <c r="EH615" s="166">
        <f>IFERROR(HLOOKUP(EH$1,$H$5:$FY$1802,MATCH($A615,$A$5:$A$1802,0),0)*HLOOKUP(EH$2,$H$5:$FY$1802,MATCH($A615,$A$5:$A$1802,0),0),$H$2)</f>
        <v>83256</v>
      </c>
      <c r="EI615" s="166">
        <f>IFERROR(HLOOKUP(EI$1,$H$5:$FY$1802,MATCH($A615,$A$5:$A$1802,0),0)*HLOOKUP(EI$2,$H$5:$FY$1802,MATCH($A615,$A$5:$A$1802,0),0),$H$2)</f>
        <v>83256</v>
      </c>
      <c r="EJ615" s="166">
        <f>IFERROR(HLOOKUP(EJ$1,$H$5:$FY$1802,MATCH($A615,$A$5:$A$1802,0),0)*HLOOKUP(EJ$2,$H$5:$FY$1802,MATCH($A615,$A$5:$A$1802,0),0),$H$2)</f>
        <v>83256</v>
      </c>
      <c r="EK615" s="166">
        <f>IFERROR(HLOOKUP(EK$1,$H$5:$FY$1802,MATCH($A615,$A$5:$A$1802,0),0)*HLOOKUP(EK$2,$H$5:$FY$1802,MATCH($A615,$A$5:$A$1802,0),0),$H$2)</f>
        <v>83256</v>
      </c>
      <c r="EL615" s="166">
        <f>IFERROR(HLOOKUP(EL$1,$H$5:$FY$1802,MATCH($A615,$A$5:$A$1802,0),0)*HLOOKUP(EL$2,$H$5:$FY$1802,MATCH($A615,$A$5:$A$1802,0),0),$H$2)</f>
        <v>4374063</v>
      </c>
      <c r="EM615" s="166">
        <f>IFERROR(HLOOKUP(EM$1,$H$5:$FY$1802,MATCH($A615,$A$5:$A$1802,0),0)*HLOOKUP(EM$2,$H$5:$FY$1802,MATCH($A615,$A$5:$A$1802,0),0),$H$2)</f>
        <v>3426930</v>
      </c>
      <c r="EN615" s="166">
        <f>IFERROR(HLOOKUP(EN$1,$H$5:$FY$1802,MATCH($A615,$A$5:$A$1802,0),0)*HLOOKUP(EN$2,$H$5:$FY$1802,MATCH($A615,$A$5:$A$1802,0),0),$H$2)</f>
        <v>75385596</v>
      </c>
      <c r="EO615" s="166">
        <f>IFERROR(HLOOKUP(EO$1,$H$5:$FY$1802,MATCH($A615,$A$5:$A$1802,0),0)*HLOOKUP(EO$2,$H$5:$FY$1802,MATCH($A615,$A$5:$A$1802,0),0),$H$2)</f>
        <v>92015626</v>
      </c>
      <c r="EP615" s="166">
        <f>IFERROR(HLOOKUP(EP$1,$H$5:$FY$1802,MATCH($A615,$A$5:$A$1802,0),0)*HLOOKUP(EP$2,$H$5:$FY$1802,MATCH($A615,$A$5:$A$1802,0),0),$H$2)</f>
        <v>37491330</v>
      </c>
      <c r="EQ615" s="166">
        <f>IFERROR(HLOOKUP(EQ$1,$H$5:$FY$1802,MATCH($A615,$A$5:$A$1802,0),0)*HLOOKUP(EQ$2,$H$5:$FY$1802,MATCH($A615,$A$5:$A$1802,0),0),$H$2)</f>
        <v>36850</v>
      </c>
      <c r="ER615" s="166">
        <f>IFERROR(HLOOKUP(ER$1,$H$5:$FY$1802,MATCH($A615,$A$5:$A$1802,0),0)*HLOOKUP(ER$2,$H$5:$FY$1802,MATCH($A615,$A$5:$A$1802,0),0),$H$2)</f>
        <v>22847</v>
      </c>
      <c r="ES615" s="166">
        <f>IFERROR(HLOOKUP(ES$1,$H$5:$FY$1802,MATCH($A615,$A$5:$A$1802,0),0)*HLOOKUP(ES$2,$H$5:$FY$1802,MATCH($A615,$A$5:$A$1802,0),0),$H$2)</f>
        <v>4315497</v>
      </c>
      <c r="ET615" s="166">
        <f>IFERROR(HLOOKUP(ET$1,$H$5:$FY$1802,MATCH($A615,$A$5:$A$1802,0),0)*HLOOKUP(ET$2,$H$5:$FY$1802,MATCH($A615,$A$5:$A$1802,0),0),$H$2)</f>
        <v>5770550</v>
      </c>
      <c r="EU615" s="166">
        <f>IFERROR(HLOOKUP(EU$1,$H$5:$FY$1802,MATCH($A615,$A$5:$A$1802,0),0)*HLOOKUP(EU$2,$H$5:$FY$1802,MATCH($A615,$A$5:$A$1802,0),0),$H$2)</f>
        <v>2500992</v>
      </c>
      <c r="EV615" s="166">
        <f>IFERROR(HLOOKUP(EV$1,$H$5:$FY$1802,MATCH($A615,$A$5:$A$1802,0),0)*HLOOKUP(EV$2,$H$5:$FY$1802,MATCH($A615,$A$5:$A$1802,0),0),$H$2)</f>
        <v>67111824</v>
      </c>
      <c r="EW615" s="166">
        <f>IFERROR(HLOOKUP(EW$1,$H$5:$FY$1802,MATCH($A615,$A$5:$A$1802,0),0)*HLOOKUP(EW$2,$H$5:$FY$1802,MATCH($A615,$A$5:$A$1802,0),0),$H$2)</f>
        <v>16476174</v>
      </c>
      <c r="EX615" s="166">
        <f>IFERROR(HLOOKUP(EX$1,$H$5:$FY$1802,MATCH($A615,$A$5:$A$1802,0),0)*HLOOKUP(EX$2,$H$5:$FY$1802,MATCH($A615,$A$5:$A$1802,0),0),$H$2)</f>
        <v>5940928</v>
      </c>
      <c r="EY615" s="166">
        <f>IFERROR(HLOOKUP(EY$1,$H$5:$FY$1802,MATCH($A615,$A$5:$A$1802,0),0)*HLOOKUP(EY$2,$H$5:$FY$1802,MATCH($A615,$A$5:$A$1802,0),0),$H$2)</f>
        <v>14264367</v>
      </c>
      <c r="EZ615" s="166">
        <f>IFERROR(HLOOKUP(EZ$1,$H$5:$FY$1802,MATCH($A615,$A$5:$A$1802,0),0)*HLOOKUP(EZ$2,$H$5:$FY$1802,MATCH($A615,$A$5:$A$1802,0),0),$H$2)</f>
        <v>7011620</v>
      </c>
      <c r="FA615" s="166">
        <f>IFERROR(HLOOKUP(FA$1,$H$5:$FY$1802,MATCH($A615,$A$5:$A$1802,0),0)*HLOOKUP(FA$2,$H$5:$FY$1802,MATCH($A615,$A$5:$A$1802,0),0),$H$2)</f>
        <v>187308</v>
      </c>
      <c r="FB615" s="166">
        <f>IFERROR(HLOOKUP(FB$1,$H$5:$FY$1802,MATCH($A615,$A$5:$A$1802,0),0)*HLOOKUP(FB$2,$H$5:$FY$1802,MATCH($A615,$A$5:$A$1802,0),0),$H$2)</f>
        <v>139518</v>
      </c>
      <c r="FC615" s="166">
        <f>IFERROR(HLOOKUP(FC$1,$H$5:$FY$1802,MATCH($A615,$A$5:$A$1802,0),0)*HLOOKUP(FC$2,$H$5:$FY$1802,MATCH($A615,$A$5:$A$1802,0),0),$H$2)</f>
        <v>152308</v>
      </c>
      <c r="FD615" s="166">
        <f>IFERROR(HLOOKUP(FD$1,$H$5:$FY$1802,MATCH($A615,$A$5:$A$1802,0),0)*HLOOKUP(FD$2,$H$5:$FY$1802,MATCH($A615,$A$5:$A$1802,0),0),$H$2)</f>
        <v>0</v>
      </c>
      <c r="FE615" s="166">
        <f>IFERROR(HLOOKUP(FE$1,$H$5:$FY$1802,MATCH($A615,$A$5:$A$1802,0),0)*HLOOKUP(FE$2,$H$5:$FY$1802,MATCH($A615,$A$5:$A$1802,0),0),$H$2)</f>
        <v>0</v>
      </c>
      <c r="FF615" s="166">
        <f>IFERROR(HLOOKUP(FF$1,$H$5:$FY$1802,MATCH($A615,$A$5:$A$1802,0),0)*HLOOKUP(FF$2,$H$5:$FY$1802,MATCH($A615,$A$5:$A$1802,0),0),$H$2)</f>
        <v>0</v>
      </c>
      <c r="FG615" s="166">
        <f>IFERROR(HLOOKUP(FG$1,$H$5:$FY$1802,MATCH($A615,$A$5:$A$1802,0),0)*HLOOKUP(FG$2,$H$5:$FY$1802,MATCH($A615,$A$5:$A$1802,0),0),$H$2)</f>
        <v>0</v>
      </c>
      <c r="FH615" s="152"/>
      <c r="FI615" s="405">
        <f t="shared" si="1125"/>
        <v>2.1759302506616844</v>
      </c>
      <c r="FJ615" s="405">
        <f t="shared" si="1125"/>
        <v>1.7826560797135296</v>
      </c>
      <c r="FK615" s="405">
        <f t="shared" si="1126"/>
        <v>2.1355674028941354</v>
      </c>
      <c r="FL615" s="405">
        <f t="shared" si="1127"/>
        <v>1.7707539984767708</v>
      </c>
      <c r="FM615" s="405">
        <f t="shared" si="1128"/>
        <v>1.2443604743802781</v>
      </c>
      <c r="FN615" s="405">
        <f t="shared" si="1129"/>
        <v>1.0570212378502652</v>
      </c>
      <c r="FO615" s="405">
        <f t="shared" si="1130"/>
        <v>1.3361109557631006</v>
      </c>
      <c r="FP615" s="405">
        <f t="shared" si="1131"/>
        <v>1.0486549969241095</v>
      </c>
      <c r="FQ615" s="405">
        <f t="shared" si="1132"/>
        <v>1.2538622129436325</v>
      </c>
      <c r="FR615" s="405">
        <f t="shared" si="1133"/>
        <v>1.0062630480167014</v>
      </c>
      <c r="FS615" s="65"/>
    </row>
    <row r="616" spans="1:175" ht="10.35" customHeight="1" x14ac:dyDescent="0.2">
      <c r="A616" s="180" t="str">
        <f t="shared" si="1120"/>
        <v>2020-21MAYRYE</v>
      </c>
      <c r="B616" s="182" t="str">
        <f t="shared" si="1134"/>
        <v>2020-21</v>
      </c>
      <c r="C616" s="26" t="s">
        <v>840</v>
      </c>
      <c r="D616" s="182" t="str">
        <f>INDEX($FV$16:$FW$26,MATCH($F616,$FV$16:$FV$26,0),2)</f>
        <v>Y59</v>
      </c>
      <c r="E616" s="182" t="str">
        <f>VLOOKUP($D616,$FW$8:$FX$14,2,0)</f>
        <v>South East</v>
      </c>
      <c r="F616" s="273" t="s">
        <v>861</v>
      </c>
      <c r="G616" s="273" t="s">
        <v>877</v>
      </c>
      <c r="H616" s="274">
        <v>58683</v>
      </c>
      <c r="I616" s="274">
        <v>34518</v>
      </c>
      <c r="J616" s="274">
        <v>131639</v>
      </c>
      <c r="K616" s="274">
        <v>4</v>
      </c>
      <c r="L616" s="274">
        <v>3</v>
      </c>
      <c r="M616" s="274">
        <v>4</v>
      </c>
      <c r="N616" s="274">
        <v>4</v>
      </c>
      <c r="O616" s="274">
        <v>16</v>
      </c>
      <c r="P616" s="274">
        <v>0</v>
      </c>
      <c r="Q616" s="274">
        <v>271</v>
      </c>
      <c r="R616" s="274">
        <v>0</v>
      </c>
      <c r="S616" s="274">
        <v>128</v>
      </c>
      <c r="T616" s="274">
        <v>46236</v>
      </c>
      <c r="U616" s="274">
        <v>3414</v>
      </c>
      <c r="V616" s="274">
        <v>1806</v>
      </c>
      <c r="W616" s="274">
        <v>19050</v>
      </c>
      <c r="X616" s="274">
        <v>16114</v>
      </c>
      <c r="Y616" s="274">
        <v>1258</v>
      </c>
      <c r="Z616" s="274">
        <v>1163500</v>
      </c>
      <c r="AA616" s="274">
        <v>341</v>
      </c>
      <c r="AB616" s="274">
        <v>606</v>
      </c>
      <c r="AC616" s="274">
        <v>813315</v>
      </c>
      <c r="AD616" s="274">
        <v>450</v>
      </c>
      <c r="AE616" s="274">
        <v>848</v>
      </c>
      <c r="AF616" s="274">
        <v>13337747</v>
      </c>
      <c r="AG616" s="274">
        <v>700</v>
      </c>
      <c r="AH616" s="274">
        <v>1309</v>
      </c>
      <c r="AI616" s="274">
        <v>28119808</v>
      </c>
      <c r="AJ616" s="274">
        <v>1745</v>
      </c>
      <c r="AK616" s="274">
        <v>3850</v>
      </c>
      <c r="AL616" s="274">
        <v>3572866</v>
      </c>
      <c r="AM616" s="274">
        <v>2840</v>
      </c>
      <c r="AN616" s="274">
        <v>6490</v>
      </c>
      <c r="AO616" s="274">
        <v>3516</v>
      </c>
      <c r="AP616" s="274">
        <v>44</v>
      </c>
      <c r="AQ616" s="274">
        <v>70</v>
      </c>
      <c r="AR616" s="274">
        <v>143</v>
      </c>
      <c r="AS616" s="274">
        <v>474</v>
      </c>
      <c r="AT616" s="274">
        <v>2928</v>
      </c>
      <c r="AU616" s="274">
        <v>352</v>
      </c>
      <c r="AV616" s="274">
        <v>21778</v>
      </c>
      <c r="AW616" s="274">
        <v>2842</v>
      </c>
      <c r="AX616" s="274">
        <v>18100</v>
      </c>
      <c r="AY616" s="274">
        <v>42720</v>
      </c>
      <c r="AZ616" s="274">
        <v>6870</v>
      </c>
      <c r="BA616" s="274">
        <v>5041</v>
      </c>
      <c r="BB616" s="274">
        <v>3650</v>
      </c>
      <c r="BC616" s="274">
        <v>2700</v>
      </c>
      <c r="BD616" s="274">
        <v>25342</v>
      </c>
      <c r="BE616" s="274">
        <v>20654</v>
      </c>
      <c r="BF616" s="274">
        <v>22803</v>
      </c>
      <c r="BG616" s="274">
        <v>18115</v>
      </c>
      <c r="BH616" s="274">
        <v>1937</v>
      </c>
      <c r="BI616" s="274">
        <v>1476</v>
      </c>
      <c r="BJ616" s="274">
        <v>18</v>
      </c>
      <c r="BK616" s="274">
        <v>9309</v>
      </c>
      <c r="BL616" s="274">
        <v>517</v>
      </c>
      <c r="BM616" s="274">
        <v>893</v>
      </c>
      <c r="BN616" s="274">
        <v>30</v>
      </c>
      <c r="BO616" s="274">
        <v>12031</v>
      </c>
      <c r="BP616" s="274">
        <v>401</v>
      </c>
      <c r="BQ616" s="274">
        <v>814</v>
      </c>
      <c r="BR616" s="274">
        <v>3366</v>
      </c>
      <c r="BS616" s="274">
        <v>1142160</v>
      </c>
      <c r="BT616" s="274">
        <v>339</v>
      </c>
      <c r="BU616" s="274">
        <v>601</v>
      </c>
      <c r="BV616" s="274">
        <v>1715</v>
      </c>
      <c r="BW616" s="274">
        <v>1220428</v>
      </c>
      <c r="BX616" s="274">
        <v>712</v>
      </c>
      <c r="BY616" s="274">
        <v>1295</v>
      </c>
      <c r="BZ616" s="274">
        <v>374</v>
      </c>
      <c r="CA616" s="274">
        <v>203676</v>
      </c>
      <c r="CB616" s="274">
        <v>545</v>
      </c>
      <c r="CC616" s="274">
        <v>1192</v>
      </c>
      <c r="CD616" s="274">
        <v>16961</v>
      </c>
      <c r="CE616" s="274">
        <v>11913643</v>
      </c>
      <c r="CF616" s="274">
        <v>702</v>
      </c>
      <c r="CG616" s="274">
        <v>1313</v>
      </c>
      <c r="CH616" s="274">
        <v>2367</v>
      </c>
      <c r="CI616" s="274">
        <v>5328304</v>
      </c>
      <c r="CJ616" s="274">
        <v>2251</v>
      </c>
      <c r="CK616" s="274">
        <v>4578</v>
      </c>
      <c r="CL616" s="274">
        <v>614</v>
      </c>
      <c r="CM616" s="274">
        <v>1091211</v>
      </c>
      <c r="CN616" s="274">
        <v>1777</v>
      </c>
      <c r="CO616" s="274">
        <v>3762</v>
      </c>
      <c r="CP616" s="274">
        <v>314</v>
      </c>
      <c r="CQ616" s="274">
        <v>1411672</v>
      </c>
      <c r="CR616" s="274">
        <v>4496</v>
      </c>
      <c r="CS616" s="274">
        <v>10345</v>
      </c>
      <c r="CT616" s="274">
        <v>35</v>
      </c>
      <c r="CU616" s="274">
        <v>108597</v>
      </c>
      <c r="CV616" s="274">
        <v>3103</v>
      </c>
      <c r="CW616" s="274">
        <v>6586</v>
      </c>
      <c r="CX616" s="274">
        <v>171</v>
      </c>
      <c r="CY616" s="274">
        <v>51899</v>
      </c>
      <c r="CZ616" s="274">
        <v>304</v>
      </c>
      <c r="DA616" s="274">
        <v>516</v>
      </c>
      <c r="DB616" s="274">
        <v>2641</v>
      </c>
      <c r="DC616" s="274">
        <v>103329</v>
      </c>
      <c r="DD616" s="274">
        <v>39</v>
      </c>
      <c r="DE616" s="274">
        <v>77</v>
      </c>
      <c r="DF616" s="274">
        <v>94</v>
      </c>
      <c r="DG616" s="274">
        <v>144603</v>
      </c>
      <c r="DH616" s="274">
        <v>1538</v>
      </c>
      <c r="DI616" s="274">
        <v>2939</v>
      </c>
      <c r="DJ616" s="274">
        <v>90</v>
      </c>
      <c r="DK616" s="274">
        <v>0</v>
      </c>
      <c r="DL616" s="251"/>
      <c r="DM616" s="251"/>
      <c r="DN616" s="251"/>
      <c r="DO616" s="251"/>
      <c r="DP616" s="251"/>
      <c r="DQ616" s="251"/>
      <c r="DR616" s="251"/>
      <c r="DS616" s="251"/>
      <c r="DT616" s="251"/>
      <c r="DU616" s="251"/>
      <c r="DV616" s="251"/>
      <c r="DW616" s="251"/>
      <c r="DX616" s="251"/>
      <c r="DY616" s="251"/>
      <c r="DZ616" s="251"/>
      <c r="EA616" s="251"/>
      <c r="EB616" s="183"/>
      <c r="EC616" s="184">
        <f t="shared" si="1121"/>
        <v>5</v>
      </c>
      <c r="ED616" s="180">
        <f t="shared" si="1122"/>
        <v>2020</v>
      </c>
      <c r="EE616" s="185">
        <f t="shared" si="1123"/>
        <v>43952</v>
      </c>
      <c r="EF616" s="186">
        <f t="shared" si="1135"/>
        <v>31</v>
      </c>
      <c r="EG616" s="187"/>
      <c r="EH616" s="188">
        <f>IFERROR(HLOOKUP(EH$1,$H$5:$FY$1802,MATCH($A616,$A$5:$A$1802,0),0)*HLOOKUP(EH$2,$H$5:$FY$1802,MATCH($A616,$A$5:$A$1802,0),0),$H$2)</f>
        <v>103554</v>
      </c>
      <c r="EI616" s="188">
        <f>IFERROR(HLOOKUP(EI$1,$H$5:$FY$1802,MATCH($A616,$A$5:$A$1802,0),0)*HLOOKUP(EI$2,$H$5:$FY$1802,MATCH($A616,$A$5:$A$1802,0),0),$H$2)</f>
        <v>138072</v>
      </c>
      <c r="EJ616" s="188">
        <f>IFERROR(HLOOKUP(EJ$1,$H$5:$FY$1802,MATCH($A616,$A$5:$A$1802,0),0)*HLOOKUP(EJ$2,$H$5:$FY$1802,MATCH($A616,$A$5:$A$1802,0),0),$H$2)</f>
        <v>138072</v>
      </c>
      <c r="EK616" s="188">
        <f>IFERROR(HLOOKUP(EK$1,$H$5:$FY$1802,MATCH($A616,$A$5:$A$1802,0),0)*HLOOKUP(EK$2,$H$5:$FY$1802,MATCH($A616,$A$5:$A$1802,0),0),$H$2)</f>
        <v>552288</v>
      </c>
      <c r="EL616" s="188">
        <f>IFERROR(HLOOKUP(EL$1,$H$5:$FY$1802,MATCH($A616,$A$5:$A$1802,0),0)*HLOOKUP(EL$2,$H$5:$FY$1802,MATCH($A616,$A$5:$A$1802,0),0),$H$2)</f>
        <v>2068884</v>
      </c>
      <c r="EM616" s="188">
        <f>IFERROR(HLOOKUP(EM$1,$H$5:$FY$1802,MATCH($A616,$A$5:$A$1802,0),0)*HLOOKUP(EM$2,$H$5:$FY$1802,MATCH($A616,$A$5:$A$1802,0),0),$H$2)</f>
        <v>1531488</v>
      </c>
      <c r="EN616" s="188">
        <f>IFERROR(HLOOKUP(EN$1,$H$5:$FY$1802,MATCH($A616,$A$5:$A$1802,0),0)*HLOOKUP(EN$2,$H$5:$FY$1802,MATCH($A616,$A$5:$A$1802,0),0),$H$2)</f>
        <v>24936450</v>
      </c>
      <c r="EO616" s="188">
        <f>IFERROR(HLOOKUP(EO$1,$H$5:$FY$1802,MATCH($A616,$A$5:$A$1802,0),0)*HLOOKUP(EO$2,$H$5:$FY$1802,MATCH($A616,$A$5:$A$1802,0),0),$H$2)</f>
        <v>62038900</v>
      </c>
      <c r="EP616" s="188">
        <f>IFERROR(HLOOKUP(EP$1,$H$5:$FY$1802,MATCH($A616,$A$5:$A$1802,0),0)*HLOOKUP(EP$2,$H$5:$FY$1802,MATCH($A616,$A$5:$A$1802,0),0),$H$2)</f>
        <v>8164420</v>
      </c>
      <c r="EQ616" s="188">
        <f>IFERROR(HLOOKUP(EQ$1,$H$5:$FY$1802,MATCH($A616,$A$5:$A$1802,0),0)*HLOOKUP(EQ$2,$H$5:$FY$1802,MATCH($A616,$A$5:$A$1802,0),0),$H$2)</f>
        <v>16074</v>
      </c>
      <c r="ER616" s="188">
        <f>IFERROR(HLOOKUP(ER$1,$H$5:$FY$1802,MATCH($A616,$A$5:$A$1802,0),0)*HLOOKUP(ER$2,$H$5:$FY$1802,MATCH($A616,$A$5:$A$1802,0),0),$H$2)</f>
        <v>24420</v>
      </c>
      <c r="ES616" s="188">
        <f>IFERROR(HLOOKUP(ES$1,$H$5:$FY$1802,MATCH($A616,$A$5:$A$1802,0),0)*HLOOKUP(ES$2,$H$5:$FY$1802,MATCH($A616,$A$5:$A$1802,0),0),$H$2)</f>
        <v>2022966</v>
      </c>
      <c r="ET616" s="188">
        <f>IFERROR(HLOOKUP(ET$1,$H$5:$FY$1802,MATCH($A616,$A$5:$A$1802,0),0)*HLOOKUP(ET$2,$H$5:$FY$1802,MATCH($A616,$A$5:$A$1802,0),0),$H$2)</f>
        <v>2220925</v>
      </c>
      <c r="EU616" s="188">
        <f>IFERROR(HLOOKUP(EU$1,$H$5:$FY$1802,MATCH($A616,$A$5:$A$1802,0),0)*HLOOKUP(EU$2,$H$5:$FY$1802,MATCH($A616,$A$5:$A$1802,0),0),$H$2)</f>
        <v>445808</v>
      </c>
      <c r="EV616" s="188">
        <f>IFERROR(HLOOKUP(EV$1,$H$5:$FY$1802,MATCH($A616,$A$5:$A$1802,0),0)*HLOOKUP(EV$2,$H$5:$FY$1802,MATCH($A616,$A$5:$A$1802,0),0),$H$2)</f>
        <v>22269793</v>
      </c>
      <c r="EW616" s="188">
        <f>IFERROR(HLOOKUP(EW$1,$H$5:$FY$1802,MATCH($A616,$A$5:$A$1802,0),0)*HLOOKUP(EW$2,$H$5:$FY$1802,MATCH($A616,$A$5:$A$1802,0),0),$H$2)</f>
        <v>10836126</v>
      </c>
      <c r="EX616" s="188">
        <f>IFERROR(HLOOKUP(EX$1,$H$5:$FY$1802,MATCH($A616,$A$5:$A$1802,0),0)*HLOOKUP(EX$2,$H$5:$FY$1802,MATCH($A616,$A$5:$A$1802,0),0),$H$2)</f>
        <v>2309868</v>
      </c>
      <c r="EY616" s="188">
        <f>IFERROR(HLOOKUP(EY$1,$H$5:$FY$1802,MATCH($A616,$A$5:$A$1802,0),0)*HLOOKUP(EY$2,$H$5:$FY$1802,MATCH($A616,$A$5:$A$1802,0),0),$H$2)</f>
        <v>3248330</v>
      </c>
      <c r="EZ616" s="188">
        <f>IFERROR(HLOOKUP(EZ$1,$H$5:$FY$1802,MATCH($A616,$A$5:$A$1802,0),0)*HLOOKUP(EZ$2,$H$5:$FY$1802,MATCH($A616,$A$5:$A$1802,0),0),$H$2)</f>
        <v>230510</v>
      </c>
      <c r="FA616" s="188">
        <f>IFERROR(HLOOKUP(FA$1,$H$5:$FY$1802,MATCH($A616,$A$5:$A$1802,0),0)*HLOOKUP(FA$2,$H$5:$FY$1802,MATCH($A616,$A$5:$A$1802,0),0),$H$2)</f>
        <v>276266</v>
      </c>
      <c r="FB616" s="188">
        <f>IFERROR(HLOOKUP(FB$1,$H$5:$FY$1802,MATCH($A616,$A$5:$A$1802,0),0)*HLOOKUP(FB$2,$H$5:$FY$1802,MATCH($A616,$A$5:$A$1802,0),0),$H$2)</f>
        <v>88236</v>
      </c>
      <c r="FC616" s="188">
        <f>IFERROR(HLOOKUP(FC$1,$H$5:$FY$1802,MATCH($A616,$A$5:$A$1802,0),0)*HLOOKUP(FC$2,$H$5:$FY$1802,MATCH($A616,$A$5:$A$1802,0),0),$H$2)</f>
        <v>203357</v>
      </c>
      <c r="FD616" s="188">
        <f>IFERROR(HLOOKUP(FD$1,$H$5:$FY$1802,MATCH($A616,$A$5:$A$1802,0),0)*HLOOKUP(FD$2,$H$5:$FY$1802,MATCH($A616,$A$5:$A$1802,0),0),$H$2)</f>
        <v>0</v>
      </c>
      <c r="FE616" s="188">
        <f>IFERROR(HLOOKUP(FE$1,$H$5:$FY$1802,MATCH($A616,$A$5:$A$1802,0),0)*HLOOKUP(FE$2,$H$5:$FY$1802,MATCH($A616,$A$5:$A$1802,0),0),$H$2)</f>
        <v>0</v>
      </c>
      <c r="FF616" s="188">
        <f>IFERROR(HLOOKUP(FF$1,$H$5:$FY$1802,MATCH($A616,$A$5:$A$1802,0),0)*HLOOKUP(FF$2,$H$5:$FY$1802,MATCH($A616,$A$5:$A$1802,0),0),$H$2)</f>
        <v>0</v>
      </c>
      <c r="FG616" s="188">
        <f>IFERROR(HLOOKUP(FG$1,$H$5:$FY$1802,MATCH($A616,$A$5:$A$1802,0),0)*HLOOKUP(FG$2,$H$5:$FY$1802,MATCH($A616,$A$5:$A$1802,0),0),$H$2)</f>
        <v>0</v>
      </c>
      <c r="FH616" s="189"/>
      <c r="FI616" s="406">
        <f t="shared" si="1125"/>
        <v>2.0123022847100174</v>
      </c>
      <c r="FJ616" s="406">
        <f t="shared" si="1125"/>
        <v>1.4765670767428236</v>
      </c>
      <c r="FK616" s="406">
        <f t="shared" si="1126"/>
        <v>2.0210409745293467</v>
      </c>
      <c r="FL616" s="406">
        <f t="shared" si="1127"/>
        <v>1.4950166112956811</v>
      </c>
      <c r="FM616" s="406">
        <f t="shared" si="1128"/>
        <v>1.3302887139107611</v>
      </c>
      <c r="FN616" s="406">
        <f t="shared" si="1129"/>
        <v>1.0841994750656168</v>
      </c>
      <c r="FO616" s="406">
        <f t="shared" si="1130"/>
        <v>1.4151048777460593</v>
      </c>
      <c r="FP616" s="406">
        <f t="shared" si="1131"/>
        <v>1.1241777336477596</v>
      </c>
      <c r="FQ616" s="406">
        <f t="shared" si="1132"/>
        <v>1.5397456279809221</v>
      </c>
      <c r="FR616" s="406">
        <f t="shared" si="1133"/>
        <v>1.1732909379968204</v>
      </c>
      <c r="FS616" s="410"/>
    </row>
    <row r="617" spans="1:175" ht="10.35" customHeight="1" x14ac:dyDescent="0.2">
      <c r="A617" s="74" t="str">
        <f t="shared" si="1120"/>
        <v>2020-21MAYRYD</v>
      </c>
      <c r="B617" s="163" t="str">
        <f t="shared" si="1134"/>
        <v>2020-21</v>
      </c>
      <c r="C617" s="26" t="s">
        <v>840</v>
      </c>
      <c r="D617" s="163" t="str">
        <f>INDEX($FV$16:$FW$26,MATCH($F617,$FV$16:$FV$26,0),2)</f>
        <v>Y59</v>
      </c>
      <c r="E617" s="163" t="str">
        <f>VLOOKUP($D617,$FW$8:$FX$14,2,0)</f>
        <v>South East</v>
      </c>
      <c r="F617" s="271" t="s">
        <v>863</v>
      </c>
      <c r="G617" s="271" t="s">
        <v>878</v>
      </c>
      <c r="H617" s="272">
        <v>73683</v>
      </c>
      <c r="I617" s="272">
        <v>54224</v>
      </c>
      <c r="J617" s="272">
        <v>61759</v>
      </c>
      <c r="K617" s="272">
        <v>1</v>
      </c>
      <c r="L617" s="272">
        <v>1</v>
      </c>
      <c r="M617" s="272">
        <v>1</v>
      </c>
      <c r="N617" s="272">
        <v>1</v>
      </c>
      <c r="O617" s="272">
        <v>2</v>
      </c>
      <c r="P617" s="272">
        <v>0</v>
      </c>
      <c r="Q617" s="272">
        <v>266</v>
      </c>
      <c r="R617" s="272">
        <v>46</v>
      </c>
      <c r="S617" s="272">
        <v>0</v>
      </c>
      <c r="T617" s="272">
        <v>60425</v>
      </c>
      <c r="U617" s="272">
        <v>3336</v>
      </c>
      <c r="V617" s="272">
        <v>1941</v>
      </c>
      <c r="W617" s="272">
        <v>26663</v>
      </c>
      <c r="X617" s="272">
        <v>23707</v>
      </c>
      <c r="Y617" s="272">
        <v>554</v>
      </c>
      <c r="Z617" s="272">
        <v>1402059</v>
      </c>
      <c r="AA617" s="272">
        <v>420</v>
      </c>
      <c r="AB617" s="272">
        <v>790</v>
      </c>
      <c r="AC617" s="272">
        <v>926312</v>
      </c>
      <c r="AD617" s="272">
        <v>477</v>
      </c>
      <c r="AE617" s="272">
        <v>869</v>
      </c>
      <c r="AF617" s="272">
        <v>23136176</v>
      </c>
      <c r="AG617" s="272">
        <v>868</v>
      </c>
      <c r="AH617" s="272">
        <v>1618</v>
      </c>
      <c r="AI617" s="272">
        <v>63902572</v>
      </c>
      <c r="AJ617" s="272">
        <v>2696</v>
      </c>
      <c r="AK617" s="272">
        <v>6019</v>
      </c>
      <c r="AL617" s="272">
        <v>1969123</v>
      </c>
      <c r="AM617" s="272">
        <v>3554</v>
      </c>
      <c r="AN617" s="272">
        <v>8084</v>
      </c>
      <c r="AO617" s="272">
        <v>3560</v>
      </c>
      <c r="AP617" s="272">
        <v>112</v>
      </c>
      <c r="AQ617" s="272">
        <v>422</v>
      </c>
      <c r="AR617" s="272">
        <v>1934</v>
      </c>
      <c r="AS617" s="272">
        <v>421</v>
      </c>
      <c r="AT617" s="272">
        <v>2605</v>
      </c>
      <c r="AU617" s="272">
        <v>1743</v>
      </c>
      <c r="AV617" s="272">
        <v>32671</v>
      </c>
      <c r="AW617" s="272">
        <v>1763</v>
      </c>
      <c r="AX617" s="272">
        <v>22431</v>
      </c>
      <c r="AY617" s="272">
        <v>56865</v>
      </c>
      <c r="AZ617" s="272">
        <v>7176</v>
      </c>
      <c r="BA617" s="272">
        <v>5357</v>
      </c>
      <c r="BB617" s="272">
        <v>4102</v>
      </c>
      <c r="BC617" s="272">
        <v>3117</v>
      </c>
      <c r="BD617" s="272">
        <v>34181</v>
      </c>
      <c r="BE617" s="272">
        <v>28341</v>
      </c>
      <c r="BF617" s="272">
        <v>36777</v>
      </c>
      <c r="BG617" s="272">
        <v>24837</v>
      </c>
      <c r="BH617" s="272">
        <v>872</v>
      </c>
      <c r="BI617" s="272">
        <v>578</v>
      </c>
      <c r="BJ617" s="272">
        <v>86</v>
      </c>
      <c r="BK617" s="272">
        <v>45102</v>
      </c>
      <c r="BL617" s="272">
        <v>524</v>
      </c>
      <c r="BM617" s="272">
        <v>936</v>
      </c>
      <c r="BN617" s="272">
        <v>86</v>
      </c>
      <c r="BO617" s="272">
        <v>44545</v>
      </c>
      <c r="BP617" s="272">
        <v>518</v>
      </c>
      <c r="BQ617" s="272">
        <v>1024</v>
      </c>
      <c r="BR617" s="272">
        <v>3164</v>
      </c>
      <c r="BS617" s="272">
        <v>1312412</v>
      </c>
      <c r="BT617" s="272">
        <v>415</v>
      </c>
      <c r="BU617" s="272">
        <v>779</v>
      </c>
      <c r="BV617" s="272">
        <v>2006</v>
      </c>
      <c r="BW617" s="272">
        <v>1721022</v>
      </c>
      <c r="BX617" s="272">
        <v>858</v>
      </c>
      <c r="BY617" s="272">
        <v>1562</v>
      </c>
      <c r="BZ617" s="272">
        <v>720</v>
      </c>
      <c r="CA617" s="272">
        <v>579674</v>
      </c>
      <c r="CB617" s="272">
        <v>805</v>
      </c>
      <c r="CC617" s="272">
        <v>1665</v>
      </c>
      <c r="CD617" s="272">
        <v>23937</v>
      </c>
      <c r="CE617" s="272">
        <v>20835480</v>
      </c>
      <c r="CF617" s="272">
        <v>870</v>
      </c>
      <c r="CG617" s="272">
        <v>1621</v>
      </c>
      <c r="CH617" s="272">
        <v>1425</v>
      </c>
      <c r="CI617" s="272">
        <v>6081668</v>
      </c>
      <c r="CJ617" s="272">
        <v>4268</v>
      </c>
      <c r="CK617" s="272">
        <v>9626</v>
      </c>
      <c r="CL617" s="272">
        <v>533</v>
      </c>
      <c r="CM617" s="272">
        <v>2338588</v>
      </c>
      <c r="CN617" s="272">
        <v>4388</v>
      </c>
      <c r="CO617" s="272">
        <v>10500</v>
      </c>
      <c r="CP617" s="272">
        <v>975</v>
      </c>
      <c r="CQ617" s="272">
        <v>5527416</v>
      </c>
      <c r="CR617" s="272">
        <v>5669</v>
      </c>
      <c r="CS617" s="272">
        <v>14458</v>
      </c>
      <c r="CT617" s="272">
        <v>132</v>
      </c>
      <c r="CU617" s="272">
        <v>734477</v>
      </c>
      <c r="CV617" s="272">
        <v>5564</v>
      </c>
      <c r="CW617" s="272">
        <v>14806</v>
      </c>
      <c r="CX617" s="272">
        <v>176</v>
      </c>
      <c r="CY617" s="272">
        <v>57819</v>
      </c>
      <c r="CZ617" s="272">
        <v>329</v>
      </c>
      <c r="DA617" s="272">
        <v>536</v>
      </c>
      <c r="DB617" s="272">
        <v>2221</v>
      </c>
      <c r="DC617" s="272">
        <v>105050</v>
      </c>
      <c r="DD617" s="272">
        <v>47</v>
      </c>
      <c r="DE617" s="272">
        <v>60</v>
      </c>
      <c r="DF617" s="272">
        <v>130</v>
      </c>
      <c r="DG617" s="272">
        <v>100659</v>
      </c>
      <c r="DH617" s="272">
        <v>774</v>
      </c>
      <c r="DI617" s="272">
        <v>1765</v>
      </c>
      <c r="DJ617" s="272">
        <v>122</v>
      </c>
      <c r="DK617" s="272">
        <v>0</v>
      </c>
      <c r="DL617" s="250"/>
      <c r="DM617" s="250"/>
      <c r="DN617" s="250"/>
      <c r="DO617" s="250"/>
      <c r="DP617" s="250"/>
      <c r="DQ617" s="250"/>
      <c r="DR617" s="250"/>
      <c r="DS617" s="250"/>
      <c r="DT617" s="250"/>
      <c r="DU617" s="250"/>
      <c r="DV617" s="250"/>
      <c r="DW617" s="250"/>
      <c r="DX617" s="250"/>
      <c r="DY617" s="250"/>
      <c r="DZ617" s="250"/>
      <c r="EA617" s="250"/>
      <c r="EB617" s="95"/>
      <c r="EC617" s="75">
        <f t="shared" si="1121"/>
        <v>5</v>
      </c>
      <c r="ED617" s="74">
        <f t="shared" si="1122"/>
        <v>2020</v>
      </c>
      <c r="EE617" s="165">
        <f t="shared" si="1123"/>
        <v>43952</v>
      </c>
      <c r="EF617" s="157">
        <f t="shared" si="1135"/>
        <v>31</v>
      </c>
      <c r="EG617" s="156"/>
      <c r="EH617" s="166">
        <f>IFERROR(HLOOKUP(EH$1,$H$5:$FY$1802,MATCH($A617,$A$5:$A$1802,0),0)*HLOOKUP(EH$2,$H$5:$FY$1802,MATCH($A617,$A$5:$A$1802,0),0),$H$2)</f>
        <v>54224</v>
      </c>
      <c r="EI617" s="166">
        <f>IFERROR(HLOOKUP(EI$1,$H$5:$FY$1802,MATCH($A617,$A$5:$A$1802,0),0)*HLOOKUP(EI$2,$H$5:$FY$1802,MATCH($A617,$A$5:$A$1802,0),0),$H$2)</f>
        <v>54224</v>
      </c>
      <c r="EJ617" s="166">
        <f>IFERROR(HLOOKUP(EJ$1,$H$5:$FY$1802,MATCH($A617,$A$5:$A$1802,0),0)*HLOOKUP(EJ$2,$H$5:$FY$1802,MATCH($A617,$A$5:$A$1802,0),0),$H$2)</f>
        <v>54224</v>
      </c>
      <c r="EK617" s="166">
        <f>IFERROR(HLOOKUP(EK$1,$H$5:$FY$1802,MATCH($A617,$A$5:$A$1802,0),0)*HLOOKUP(EK$2,$H$5:$FY$1802,MATCH($A617,$A$5:$A$1802,0),0),$H$2)</f>
        <v>108448</v>
      </c>
      <c r="EL617" s="166">
        <f>IFERROR(HLOOKUP(EL$1,$H$5:$FY$1802,MATCH($A617,$A$5:$A$1802,0),0)*HLOOKUP(EL$2,$H$5:$FY$1802,MATCH($A617,$A$5:$A$1802,0),0),$H$2)</f>
        <v>2635440</v>
      </c>
      <c r="EM617" s="166">
        <f>IFERROR(HLOOKUP(EM$1,$H$5:$FY$1802,MATCH($A617,$A$5:$A$1802,0),0)*HLOOKUP(EM$2,$H$5:$FY$1802,MATCH($A617,$A$5:$A$1802,0),0),$H$2)</f>
        <v>1686729</v>
      </c>
      <c r="EN617" s="166">
        <f>IFERROR(HLOOKUP(EN$1,$H$5:$FY$1802,MATCH($A617,$A$5:$A$1802,0),0)*HLOOKUP(EN$2,$H$5:$FY$1802,MATCH($A617,$A$5:$A$1802,0),0),$H$2)</f>
        <v>43140734</v>
      </c>
      <c r="EO617" s="166">
        <f>IFERROR(HLOOKUP(EO$1,$H$5:$FY$1802,MATCH($A617,$A$5:$A$1802,0),0)*HLOOKUP(EO$2,$H$5:$FY$1802,MATCH($A617,$A$5:$A$1802,0),0),$H$2)</f>
        <v>142692433</v>
      </c>
      <c r="EP617" s="166">
        <f>IFERROR(HLOOKUP(EP$1,$H$5:$FY$1802,MATCH($A617,$A$5:$A$1802,0),0)*HLOOKUP(EP$2,$H$5:$FY$1802,MATCH($A617,$A$5:$A$1802,0),0),$H$2)</f>
        <v>4478536</v>
      </c>
      <c r="EQ617" s="166">
        <f>IFERROR(HLOOKUP(EQ$1,$H$5:$FY$1802,MATCH($A617,$A$5:$A$1802,0),0)*HLOOKUP(EQ$2,$H$5:$FY$1802,MATCH($A617,$A$5:$A$1802,0),0),$H$2)</f>
        <v>80496</v>
      </c>
      <c r="ER617" s="166">
        <f>IFERROR(HLOOKUP(ER$1,$H$5:$FY$1802,MATCH($A617,$A$5:$A$1802,0),0)*HLOOKUP(ER$2,$H$5:$FY$1802,MATCH($A617,$A$5:$A$1802,0),0),$H$2)</f>
        <v>88064</v>
      </c>
      <c r="ES617" s="166">
        <f>IFERROR(HLOOKUP(ES$1,$H$5:$FY$1802,MATCH($A617,$A$5:$A$1802,0),0)*HLOOKUP(ES$2,$H$5:$FY$1802,MATCH($A617,$A$5:$A$1802,0),0),$H$2)</f>
        <v>2464756</v>
      </c>
      <c r="ET617" s="166">
        <f>IFERROR(HLOOKUP(ET$1,$H$5:$FY$1802,MATCH($A617,$A$5:$A$1802,0),0)*HLOOKUP(ET$2,$H$5:$FY$1802,MATCH($A617,$A$5:$A$1802,0),0),$H$2)</f>
        <v>3133372</v>
      </c>
      <c r="EU617" s="166">
        <f>IFERROR(HLOOKUP(EU$1,$H$5:$FY$1802,MATCH($A617,$A$5:$A$1802,0),0)*HLOOKUP(EU$2,$H$5:$FY$1802,MATCH($A617,$A$5:$A$1802,0),0),$H$2)</f>
        <v>1198800</v>
      </c>
      <c r="EV617" s="166">
        <f>IFERROR(HLOOKUP(EV$1,$H$5:$FY$1802,MATCH($A617,$A$5:$A$1802,0),0)*HLOOKUP(EV$2,$H$5:$FY$1802,MATCH($A617,$A$5:$A$1802,0),0),$H$2)</f>
        <v>38801877</v>
      </c>
      <c r="EW617" s="166">
        <f>IFERROR(HLOOKUP(EW$1,$H$5:$FY$1802,MATCH($A617,$A$5:$A$1802,0),0)*HLOOKUP(EW$2,$H$5:$FY$1802,MATCH($A617,$A$5:$A$1802,0),0),$H$2)</f>
        <v>13717050</v>
      </c>
      <c r="EX617" s="166">
        <f>IFERROR(HLOOKUP(EX$1,$H$5:$FY$1802,MATCH($A617,$A$5:$A$1802,0),0)*HLOOKUP(EX$2,$H$5:$FY$1802,MATCH($A617,$A$5:$A$1802,0),0),$H$2)</f>
        <v>5596500</v>
      </c>
      <c r="EY617" s="166">
        <f>IFERROR(HLOOKUP(EY$1,$H$5:$FY$1802,MATCH($A617,$A$5:$A$1802,0),0)*HLOOKUP(EY$2,$H$5:$FY$1802,MATCH($A617,$A$5:$A$1802,0),0),$H$2)</f>
        <v>14096550</v>
      </c>
      <c r="EZ617" s="166">
        <f>IFERROR(HLOOKUP(EZ$1,$H$5:$FY$1802,MATCH($A617,$A$5:$A$1802,0),0)*HLOOKUP(EZ$2,$H$5:$FY$1802,MATCH($A617,$A$5:$A$1802,0),0),$H$2)</f>
        <v>1954392</v>
      </c>
      <c r="FA617" s="166">
        <f>IFERROR(HLOOKUP(FA$1,$H$5:$FY$1802,MATCH($A617,$A$5:$A$1802,0),0)*HLOOKUP(FA$2,$H$5:$FY$1802,MATCH($A617,$A$5:$A$1802,0),0),$H$2)</f>
        <v>229450</v>
      </c>
      <c r="FB617" s="166">
        <f>IFERROR(HLOOKUP(FB$1,$H$5:$FY$1802,MATCH($A617,$A$5:$A$1802,0),0)*HLOOKUP(FB$2,$H$5:$FY$1802,MATCH($A617,$A$5:$A$1802,0),0),$H$2)</f>
        <v>94336</v>
      </c>
      <c r="FC617" s="166">
        <f>IFERROR(HLOOKUP(FC$1,$H$5:$FY$1802,MATCH($A617,$A$5:$A$1802,0),0)*HLOOKUP(FC$2,$H$5:$FY$1802,MATCH($A617,$A$5:$A$1802,0),0),$H$2)</f>
        <v>133260</v>
      </c>
      <c r="FD617" s="166">
        <f>IFERROR(HLOOKUP(FD$1,$H$5:$FY$1802,MATCH($A617,$A$5:$A$1802,0),0)*HLOOKUP(FD$2,$H$5:$FY$1802,MATCH($A617,$A$5:$A$1802,0),0),$H$2)</f>
        <v>0</v>
      </c>
      <c r="FE617" s="166">
        <f>IFERROR(HLOOKUP(FE$1,$H$5:$FY$1802,MATCH($A617,$A$5:$A$1802,0),0)*HLOOKUP(FE$2,$H$5:$FY$1802,MATCH($A617,$A$5:$A$1802,0),0),$H$2)</f>
        <v>0</v>
      </c>
      <c r="FF617" s="166">
        <f>IFERROR(HLOOKUP(FF$1,$H$5:$FY$1802,MATCH($A617,$A$5:$A$1802,0),0)*HLOOKUP(FF$2,$H$5:$FY$1802,MATCH($A617,$A$5:$A$1802,0),0),$H$2)</f>
        <v>0</v>
      </c>
      <c r="FG617" s="166">
        <f>IFERROR(HLOOKUP(FG$1,$H$5:$FY$1802,MATCH($A617,$A$5:$A$1802,0),0)*HLOOKUP(FG$2,$H$5:$FY$1802,MATCH($A617,$A$5:$A$1802,0),0),$H$2)</f>
        <v>0</v>
      </c>
      <c r="FH617" s="152"/>
      <c r="FI617" s="405">
        <f t="shared" si="1125"/>
        <v>2.1510791366906474</v>
      </c>
      <c r="FJ617" s="405">
        <f t="shared" si="1125"/>
        <v>1.6058153477218224</v>
      </c>
      <c r="FK617" s="405">
        <f t="shared" si="1126"/>
        <v>2.1133436373003605</v>
      </c>
      <c r="FL617" s="405">
        <f t="shared" si="1127"/>
        <v>1.6058732612055642</v>
      </c>
      <c r="FM617" s="405">
        <f t="shared" si="1128"/>
        <v>1.2819637700183775</v>
      </c>
      <c r="FN617" s="405">
        <f t="shared" si="1129"/>
        <v>1.0629336533773395</v>
      </c>
      <c r="FO617" s="405">
        <f t="shared" si="1130"/>
        <v>1.5513139579027291</v>
      </c>
      <c r="FP617" s="405">
        <f t="shared" si="1131"/>
        <v>1.0476652465516514</v>
      </c>
      <c r="FQ617" s="405">
        <f t="shared" si="1132"/>
        <v>1.5740072202166064</v>
      </c>
      <c r="FR617" s="405">
        <f t="shared" si="1133"/>
        <v>1.0433212996389891</v>
      </c>
      <c r="FS617" s="65"/>
    </row>
    <row r="618" spans="1:175" ht="10.35" customHeight="1" x14ac:dyDescent="0.2">
      <c r="A618" s="74" t="str">
        <f t="shared" si="1120"/>
        <v>2020-21MAYRYF</v>
      </c>
      <c r="B618" s="163" t="str">
        <f t="shared" si="1134"/>
        <v>2020-21</v>
      </c>
      <c r="C618" s="26" t="s">
        <v>840</v>
      </c>
      <c r="D618" s="163" t="str">
        <f>INDEX($FV$16:$FW$26,MATCH($F618,$FV$16:$FV$26,0),2)</f>
        <v>Y58</v>
      </c>
      <c r="E618" s="163" t="str">
        <f>VLOOKUP($D618,$FW$8:$FX$14,2,0)</f>
        <v>South West</v>
      </c>
      <c r="F618" s="271" t="s">
        <v>865</v>
      </c>
      <c r="G618" s="271" t="s">
        <v>879</v>
      </c>
      <c r="H618" s="272">
        <v>86927</v>
      </c>
      <c r="I618" s="272">
        <v>62191</v>
      </c>
      <c r="J618" s="272">
        <v>152685</v>
      </c>
      <c r="K618" s="272">
        <v>2</v>
      </c>
      <c r="L618" s="272">
        <v>2</v>
      </c>
      <c r="M618" s="272">
        <v>3</v>
      </c>
      <c r="N618" s="272">
        <v>3</v>
      </c>
      <c r="O618" s="272">
        <v>3</v>
      </c>
      <c r="P618" s="272">
        <v>0</v>
      </c>
      <c r="Q618" s="272">
        <v>247</v>
      </c>
      <c r="R618" s="272">
        <v>51</v>
      </c>
      <c r="S618" s="272">
        <v>5563</v>
      </c>
      <c r="T618" s="272">
        <v>68617</v>
      </c>
      <c r="U618" s="272">
        <v>3946</v>
      </c>
      <c r="V618" s="272">
        <v>2139</v>
      </c>
      <c r="W618" s="272">
        <v>32981</v>
      </c>
      <c r="X618" s="272">
        <v>18360</v>
      </c>
      <c r="Y618" s="272">
        <v>737</v>
      </c>
      <c r="Z618" s="272">
        <v>1600871</v>
      </c>
      <c r="AA618" s="272">
        <v>406</v>
      </c>
      <c r="AB618" s="272">
        <v>730</v>
      </c>
      <c r="AC618" s="272">
        <v>1062013</v>
      </c>
      <c r="AD618" s="272">
        <v>496</v>
      </c>
      <c r="AE618" s="272">
        <v>941</v>
      </c>
      <c r="AF618" s="272">
        <v>34414983</v>
      </c>
      <c r="AG618" s="272">
        <v>1043</v>
      </c>
      <c r="AH618" s="272">
        <v>2048</v>
      </c>
      <c r="AI618" s="272">
        <v>35549869</v>
      </c>
      <c r="AJ618" s="272">
        <v>1936</v>
      </c>
      <c r="AK618" s="272">
        <v>4315</v>
      </c>
      <c r="AL618" s="272">
        <v>2290568</v>
      </c>
      <c r="AM618" s="272">
        <v>3108</v>
      </c>
      <c r="AN618" s="272">
        <v>6790</v>
      </c>
      <c r="AO618" s="272">
        <v>3616</v>
      </c>
      <c r="AP618" s="272">
        <v>439</v>
      </c>
      <c r="AQ618" s="272">
        <v>1254</v>
      </c>
      <c r="AR618" s="272">
        <v>4080</v>
      </c>
      <c r="AS618" s="272">
        <v>435</v>
      </c>
      <c r="AT618" s="272">
        <v>1488</v>
      </c>
      <c r="AU618" s="272">
        <v>16</v>
      </c>
      <c r="AV618" s="272">
        <v>33088</v>
      </c>
      <c r="AW618" s="272">
        <v>3285</v>
      </c>
      <c r="AX618" s="272">
        <v>28628</v>
      </c>
      <c r="AY618" s="272">
        <v>65001</v>
      </c>
      <c r="AZ618" s="272">
        <v>8663</v>
      </c>
      <c r="BA618" s="272">
        <v>6882</v>
      </c>
      <c r="BB618" s="272">
        <v>4746</v>
      </c>
      <c r="BC618" s="272">
        <v>3808</v>
      </c>
      <c r="BD618" s="272">
        <v>41215</v>
      </c>
      <c r="BE618" s="272">
        <v>35767</v>
      </c>
      <c r="BF618" s="272">
        <v>24349</v>
      </c>
      <c r="BG618" s="272">
        <v>19306</v>
      </c>
      <c r="BH618" s="272">
        <v>982</v>
      </c>
      <c r="BI618" s="272">
        <v>775</v>
      </c>
      <c r="BJ618" s="272">
        <v>26</v>
      </c>
      <c r="BK618" s="272">
        <v>15769</v>
      </c>
      <c r="BL618" s="272">
        <v>607</v>
      </c>
      <c r="BM618" s="272">
        <v>911</v>
      </c>
      <c r="BN618" s="272">
        <v>37</v>
      </c>
      <c r="BO618" s="272">
        <v>16539</v>
      </c>
      <c r="BP618" s="272">
        <v>447</v>
      </c>
      <c r="BQ618" s="272">
        <v>640</v>
      </c>
      <c r="BR618" s="272">
        <v>3883</v>
      </c>
      <c r="BS618" s="272">
        <v>1568563</v>
      </c>
      <c r="BT618" s="272">
        <v>404</v>
      </c>
      <c r="BU618" s="272">
        <v>729</v>
      </c>
      <c r="BV618" s="272">
        <v>1581</v>
      </c>
      <c r="BW618" s="272">
        <v>1850915</v>
      </c>
      <c r="BX618" s="272">
        <v>1171</v>
      </c>
      <c r="BY618" s="272">
        <v>2214</v>
      </c>
      <c r="BZ618" s="272">
        <v>654</v>
      </c>
      <c r="CA618" s="272">
        <v>651499</v>
      </c>
      <c r="CB618" s="272">
        <v>996</v>
      </c>
      <c r="CC618" s="272">
        <v>2007</v>
      </c>
      <c r="CD618" s="272">
        <v>30746</v>
      </c>
      <c r="CE618" s="272">
        <v>31912569</v>
      </c>
      <c r="CF618" s="272">
        <v>1038</v>
      </c>
      <c r="CG618" s="272">
        <v>2037</v>
      </c>
      <c r="CH618" s="272">
        <v>1972</v>
      </c>
      <c r="CI618" s="272">
        <v>4522832</v>
      </c>
      <c r="CJ618" s="272">
        <v>2294</v>
      </c>
      <c r="CK618" s="272">
        <v>4471</v>
      </c>
      <c r="CL618" s="272">
        <v>307</v>
      </c>
      <c r="CM618" s="272">
        <v>569709</v>
      </c>
      <c r="CN618" s="272">
        <v>1856</v>
      </c>
      <c r="CO618" s="272">
        <v>4380</v>
      </c>
      <c r="CP618" s="272">
        <v>1123</v>
      </c>
      <c r="CQ618" s="272">
        <v>3684682</v>
      </c>
      <c r="CR618" s="272">
        <v>3281</v>
      </c>
      <c r="CS618" s="272">
        <v>7179</v>
      </c>
      <c r="CT618" s="272">
        <v>55</v>
      </c>
      <c r="CU618" s="272">
        <v>152496</v>
      </c>
      <c r="CV618" s="272">
        <v>2773</v>
      </c>
      <c r="CW618" s="272">
        <v>5005</v>
      </c>
      <c r="CX618" s="272">
        <v>423</v>
      </c>
      <c r="CY618" s="272">
        <v>148371</v>
      </c>
      <c r="CZ618" s="272">
        <v>351</v>
      </c>
      <c r="DA618" s="272">
        <v>581</v>
      </c>
      <c r="DB618" s="272">
        <v>2136</v>
      </c>
      <c r="DC618" s="272">
        <v>68628</v>
      </c>
      <c r="DD618" s="272">
        <v>32</v>
      </c>
      <c r="DE618" s="272">
        <v>55</v>
      </c>
      <c r="DF618" s="272">
        <v>132</v>
      </c>
      <c r="DG618" s="272">
        <v>118309</v>
      </c>
      <c r="DH618" s="272">
        <v>896</v>
      </c>
      <c r="DI618" s="272">
        <v>1826</v>
      </c>
      <c r="DJ618" s="272">
        <v>124</v>
      </c>
      <c r="DK618" s="272">
        <v>36</v>
      </c>
      <c r="DL618" s="250"/>
      <c r="DM618" s="250"/>
      <c r="DN618" s="250"/>
      <c r="DO618" s="250"/>
      <c r="DP618" s="250"/>
      <c r="DQ618" s="250"/>
      <c r="DR618" s="250"/>
      <c r="DS618" s="250"/>
      <c r="DT618" s="250"/>
      <c r="DU618" s="250"/>
      <c r="DV618" s="250"/>
      <c r="DW618" s="250"/>
      <c r="DX618" s="250"/>
      <c r="DY618" s="250"/>
      <c r="DZ618" s="250"/>
      <c r="EA618" s="250"/>
      <c r="EB618" s="155"/>
      <c r="EC618" s="75">
        <f t="shared" si="1121"/>
        <v>5</v>
      </c>
      <c r="ED618" s="74">
        <f t="shared" si="1122"/>
        <v>2020</v>
      </c>
      <c r="EE618" s="165">
        <f t="shared" si="1123"/>
        <v>43952</v>
      </c>
      <c r="EF618" s="157">
        <f t="shared" si="1135"/>
        <v>31</v>
      </c>
      <c r="EG618" s="156"/>
      <c r="EH618" s="166">
        <f>IFERROR(HLOOKUP(EH$1,$H$5:$FY$1802,MATCH($A618,$A$5:$A$1802,0),0)*HLOOKUP(EH$2,$H$5:$FY$1802,MATCH($A618,$A$5:$A$1802,0),0),$H$2)</f>
        <v>124382</v>
      </c>
      <c r="EI618" s="166">
        <f>IFERROR(HLOOKUP(EI$1,$H$5:$FY$1802,MATCH($A618,$A$5:$A$1802,0),0)*HLOOKUP(EI$2,$H$5:$FY$1802,MATCH($A618,$A$5:$A$1802,0),0),$H$2)</f>
        <v>186573</v>
      </c>
      <c r="EJ618" s="166">
        <f>IFERROR(HLOOKUP(EJ$1,$H$5:$FY$1802,MATCH($A618,$A$5:$A$1802,0),0)*HLOOKUP(EJ$2,$H$5:$FY$1802,MATCH($A618,$A$5:$A$1802,0),0),$H$2)</f>
        <v>186573</v>
      </c>
      <c r="EK618" s="166">
        <f>IFERROR(HLOOKUP(EK$1,$H$5:$FY$1802,MATCH($A618,$A$5:$A$1802,0),0)*HLOOKUP(EK$2,$H$5:$FY$1802,MATCH($A618,$A$5:$A$1802,0),0),$H$2)</f>
        <v>186573</v>
      </c>
      <c r="EL618" s="166">
        <f>IFERROR(HLOOKUP(EL$1,$H$5:$FY$1802,MATCH($A618,$A$5:$A$1802,0),0)*HLOOKUP(EL$2,$H$5:$FY$1802,MATCH($A618,$A$5:$A$1802,0),0),$H$2)</f>
        <v>2880580</v>
      </c>
      <c r="EM618" s="166">
        <f>IFERROR(HLOOKUP(EM$1,$H$5:$FY$1802,MATCH($A618,$A$5:$A$1802,0),0)*HLOOKUP(EM$2,$H$5:$FY$1802,MATCH($A618,$A$5:$A$1802,0),0),$H$2)</f>
        <v>2012799</v>
      </c>
      <c r="EN618" s="166">
        <f>IFERROR(HLOOKUP(EN$1,$H$5:$FY$1802,MATCH($A618,$A$5:$A$1802,0),0)*HLOOKUP(EN$2,$H$5:$FY$1802,MATCH($A618,$A$5:$A$1802,0),0),$H$2)</f>
        <v>67545088</v>
      </c>
      <c r="EO618" s="166">
        <f>IFERROR(HLOOKUP(EO$1,$H$5:$FY$1802,MATCH($A618,$A$5:$A$1802,0),0)*HLOOKUP(EO$2,$H$5:$FY$1802,MATCH($A618,$A$5:$A$1802,0),0),$H$2)</f>
        <v>79223400</v>
      </c>
      <c r="EP618" s="166">
        <f>IFERROR(HLOOKUP(EP$1,$H$5:$FY$1802,MATCH($A618,$A$5:$A$1802,0),0)*HLOOKUP(EP$2,$H$5:$FY$1802,MATCH($A618,$A$5:$A$1802,0),0),$H$2)</f>
        <v>5004230</v>
      </c>
      <c r="EQ618" s="166">
        <f>IFERROR(HLOOKUP(EQ$1,$H$5:$FY$1802,MATCH($A618,$A$5:$A$1802,0),0)*HLOOKUP(EQ$2,$H$5:$FY$1802,MATCH($A618,$A$5:$A$1802,0),0),$H$2)</f>
        <v>23686</v>
      </c>
      <c r="ER618" s="166">
        <f>IFERROR(HLOOKUP(ER$1,$H$5:$FY$1802,MATCH($A618,$A$5:$A$1802,0),0)*HLOOKUP(ER$2,$H$5:$FY$1802,MATCH($A618,$A$5:$A$1802,0),0),$H$2)</f>
        <v>23680</v>
      </c>
      <c r="ES618" s="166">
        <f>IFERROR(HLOOKUP(ES$1,$H$5:$FY$1802,MATCH($A618,$A$5:$A$1802,0),0)*HLOOKUP(ES$2,$H$5:$FY$1802,MATCH($A618,$A$5:$A$1802,0),0),$H$2)</f>
        <v>2830707</v>
      </c>
      <c r="ET618" s="166">
        <f>IFERROR(HLOOKUP(ET$1,$H$5:$FY$1802,MATCH($A618,$A$5:$A$1802,0),0)*HLOOKUP(ET$2,$H$5:$FY$1802,MATCH($A618,$A$5:$A$1802,0),0),$H$2)</f>
        <v>3500334</v>
      </c>
      <c r="EU618" s="166">
        <f>IFERROR(HLOOKUP(EU$1,$H$5:$FY$1802,MATCH($A618,$A$5:$A$1802,0),0)*HLOOKUP(EU$2,$H$5:$FY$1802,MATCH($A618,$A$5:$A$1802,0),0),$H$2)</f>
        <v>1312578</v>
      </c>
      <c r="EV618" s="166">
        <f>IFERROR(HLOOKUP(EV$1,$H$5:$FY$1802,MATCH($A618,$A$5:$A$1802,0),0)*HLOOKUP(EV$2,$H$5:$FY$1802,MATCH($A618,$A$5:$A$1802,0),0),$H$2)</f>
        <v>62629602</v>
      </c>
      <c r="EW618" s="166">
        <f>IFERROR(HLOOKUP(EW$1,$H$5:$FY$1802,MATCH($A618,$A$5:$A$1802,0),0)*HLOOKUP(EW$2,$H$5:$FY$1802,MATCH($A618,$A$5:$A$1802,0),0),$H$2)</f>
        <v>8816812</v>
      </c>
      <c r="EX618" s="166">
        <f>IFERROR(HLOOKUP(EX$1,$H$5:$FY$1802,MATCH($A618,$A$5:$A$1802,0),0)*HLOOKUP(EX$2,$H$5:$FY$1802,MATCH($A618,$A$5:$A$1802,0),0),$H$2)</f>
        <v>1344660</v>
      </c>
      <c r="EY618" s="166">
        <f>IFERROR(HLOOKUP(EY$1,$H$5:$FY$1802,MATCH($A618,$A$5:$A$1802,0),0)*HLOOKUP(EY$2,$H$5:$FY$1802,MATCH($A618,$A$5:$A$1802,0),0),$H$2)</f>
        <v>8062017</v>
      </c>
      <c r="EZ618" s="166">
        <f>IFERROR(HLOOKUP(EZ$1,$H$5:$FY$1802,MATCH($A618,$A$5:$A$1802,0),0)*HLOOKUP(EZ$2,$H$5:$FY$1802,MATCH($A618,$A$5:$A$1802,0),0),$H$2)</f>
        <v>275275</v>
      </c>
      <c r="FA618" s="166">
        <f>IFERROR(HLOOKUP(FA$1,$H$5:$FY$1802,MATCH($A618,$A$5:$A$1802,0),0)*HLOOKUP(FA$2,$H$5:$FY$1802,MATCH($A618,$A$5:$A$1802,0),0),$H$2)</f>
        <v>241032</v>
      </c>
      <c r="FB618" s="166">
        <f>IFERROR(HLOOKUP(FB$1,$H$5:$FY$1802,MATCH($A618,$A$5:$A$1802,0),0)*HLOOKUP(FB$2,$H$5:$FY$1802,MATCH($A618,$A$5:$A$1802,0),0),$H$2)</f>
        <v>245763</v>
      </c>
      <c r="FC618" s="166">
        <f>IFERROR(HLOOKUP(FC$1,$H$5:$FY$1802,MATCH($A618,$A$5:$A$1802,0),0)*HLOOKUP(FC$2,$H$5:$FY$1802,MATCH($A618,$A$5:$A$1802,0),0),$H$2)</f>
        <v>117480</v>
      </c>
      <c r="FD618" s="166">
        <f>IFERROR(HLOOKUP(FD$1,$H$5:$FY$1802,MATCH($A618,$A$5:$A$1802,0),0)*HLOOKUP(FD$2,$H$5:$FY$1802,MATCH($A618,$A$5:$A$1802,0),0),$H$2)</f>
        <v>0</v>
      </c>
      <c r="FE618" s="166">
        <f>IFERROR(HLOOKUP(FE$1,$H$5:$FY$1802,MATCH($A618,$A$5:$A$1802,0),0)*HLOOKUP(FE$2,$H$5:$FY$1802,MATCH($A618,$A$5:$A$1802,0),0),$H$2)</f>
        <v>0</v>
      </c>
      <c r="FF618" s="166">
        <f>IFERROR(HLOOKUP(FF$1,$H$5:$FY$1802,MATCH($A618,$A$5:$A$1802,0),0)*HLOOKUP(FF$2,$H$5:$FY$1802,MATCH($A618,$A$5:$A$1802,0),0),$H$2)</f>
        <v>0</v>
      </c>
      <c r="FG618" s="166">
        <f>IFERROR(HLOOKUP(FG$1,$H$5:$FY$1802,MATCH($A618,$A$5:$A$1802,0),0)*HLOOKUP(FG$2,$H$5:$FY$1802,MATCH($A618,$A$5:$A$1802,0),0),$H$2)</f>
        <v>0</v>
      </c>
      <c r="FH618" s="152"/>
      <c r="FI618" s="405">
        <f t="shared" si="1125"/>
        <v>2.1953877344145969</v>
      </c>
      <c r="FJ618" s="405">
        <f t="shared" si="1125"/>
        <v>1.7440446021287379</v>
      </c>
      <c r="FK618" s="405">
        <f t="shared" si="1126"/>
        <v>2.2187938288920055</v>
      </c>
      <c r="FL618" s="405">
        <f t="shared" si="1127"/>
        <v>1.7802711547452081</v>
      </c>
      <c r="FM618" s="405">
        <f t="shared" si="1128"/>
        <v>1.2496588945150238</v>
      </c>
      <c r="FN618" s="405">
        <f t="shared" si="1129"/>
        <v>1.0844728783238835</v>
      </c>
      <c r="FO618" s="405">
        <f t="shared" si="1130"/>
        <v>1.3261982570806101</v>
      </c>
      <c r="FP618" s="405">
        <f t="shared" si="1131"/>
        <v>1.0515250544662309</v>
      </c>
      <c r="FQ618" s="405">
        <f t="shared" si="1132"/>
        <v>1.3324287652645861</v>
      </c>
      <c r="FR618" s="405">
        <f t="shared" si="1133"/>
        <v>1.0515603799185889</v>
      </c>
      <c r="FS618" s="65"/>
    </row>
    <row r="619" spans="1:175" ht="10.35" customHeight="1" x14ac:dyDescent="0.2">
      <c r="A619" s="74" t="str">
        <f t="shared" si="1120"/>
        <v>2020-21MAYRYA</v>
      </c>
      <c r="B619" s="163" t="str">
        <f t="shared" si="1134"/>
        <v>2020-21</v>
      </c>
      <c r="C619" s="26" t="s">
        <v>840</v>
      </c>
      <c r="D619" s="163" t="str">
        <f>INDEX($FV$16:$FW$26,MATCH($F619,$FV$16:$FV$26,0),2)</f>
        <v>Y60</v>
      </c>
      <c r="E619" s="163" t="str">
        <f>VLOOKUP($D619,$FW$8:$FX$14,2,0)</f>
        <v>Midlands</v>
      </c>
      <c r="F619" s="271" t="s">
        <v>867</v>
      </c>
      <c r="G619" s="271" t="s">
        <v>883</v>
      </c>
      <c r="H619" s="272">
        <v>99108</v>
      </c>
      <c r="I619" s="272">
        <v>65913</v>
      </c>
      <c r="J619" s="272">
        <v>65821</v>
      </c>
      <c r="K619" s="272">
        <v>1</v>
      </c>
      <c r="L619" s="272">
        <v>1</v>
      </c>
      <c r="M619" s="272">
        <v>1</v>
      </c>
      <c r="N619" s="272">
        <v>2</v>
      </c>
      <c r="O619" s="272">
        <v>2</v>
      </c>
      <c r="P619" s="272">
        <v>0</v>
      </c>
      <c r="Q619" s="272">
        <v>353</v>
      </c>
      <c r="R619" s="272">
        <v>0</v>
      </c>
      <c r="S619" s="272">
        <v>121</v>
      </c>
      <c r="T619" s="272">
        <v>87276</v>
      </c>
      <c r="U619" s="272">
        <v>5021</v>
      </c>
      <c r="V619" s="272">
        <v>2575</v>
      </c>
      <c r="W619" s="272">
        <v>35811</v>
      </c>
      <c r="X619" s="272">
        <v>34027</v>
      </c>
      <c r="Y619" s="272">
        <v>2221</v>
      </c>
      <c r="Z619" s="272">
        <v>2107072</v>
      </c>
      <c r="AA619" s="272">
        <v>420</v>
      </c>
      <c r="AB619" s="272">
        <v>726</v>
      </c>
      <c r="AC619" s="272">
        <v>1179632</v>
      </c>
      <c r="AD619" s="272">
        <v>458</v>
      </c>
      <c r="AE619" s="272">
        <v>786</v>
      </c>
      <c r="AF619" s="272">
        <v>23544655</v>
      </c>
      <c r="AG619" s="272">
        <v>657</v>
      </c>
      <c r="AH619" s="272">
        <v>1144</v>
      </c>
      <c r="AI619" s="272">
        <v>35153981</v>
      </c>
      <c r="AJ619" s="272">
        <v>1033</v>
      </c>
      <c r="AK619" s="272">
        <v>1862</v>
      </c>
      <c r="AL619" s="272">
        <v>3362871</v>
      </c>
      <c r="AM619" s="272">
        <v>1514</v>
      </c>
      <c r="AN619" s="272">
        <v>3017</v>
      </c>
      <c r="AO619" s="272">
        <v>3181</v>
      </c>
      <c r="AP619" s="272">
        <v>2</v>
      </c>
      <c r="AQ619" s="272">
        <v>2</v>
      </c>
      <c r="AR619" s="272">
        <v>0</v>
      </c>
      <c r="AS619" s="272">
        <v>234</v>
      </c>
      <c r="AT619" s="272">
        <v>2943</v>
      </c>
      <c r="AU619" s="272">
        <v>3248</v>
      </c>
      <c r="AV619" s="272">
        <v>41106</v>
      </c>
      <c r="AW619" s="272">
        <v>6551</v>
      </c>
      <c r="AX619" s="272">
        <v>36438</v>
      </c>
      <c r="AY619" s="272">
        <v>84095</v>
      </c>
      <c r="AZ619" s="272">
        <v>9996</v>
      </c>
      <c r="BA619" s="272">
        <v>7387</v>
      </c>
      <c r="BB619" s="272">
        <v>5113</v>
      </c>
      <c r="BC619" s="272">
        <v>3855</v>
      </c>
      <c r="BD619" s="272">
        <v>44180</v>
      </c>
      <c r="BE619" s="272">
        <v>37834</v>
      </c>
      <c r="BF619" s="272">
        <v>47624</v>
      </c>
      <c r="BG619" s="272">
        <v>35312</v>
      </c>
      <c r="BH619" s="272">
        <v>3892</v>
      </c>
      <c r="BI619" s="272">
        <v>2302</v>
      </c>
      <c r="BJ619" s="272">
        <v>83</v>
      </c>
      <c r="BK619" s="272">
        <v>45563</v>
      </c>
      <c r="BL619" s="272">
        <v>549</v>
      </c>
      <c r="BM619" s="272">
        <v>919</v>
      </c>
      <c r="BN619" s="272">
        <v>62</v>
      </c>
      <c r="BO619" s="272">
        <v>28503</v>
      </c>
      <c r="BP619" s="272">
        <v>460</v>
      </c>
      <c r="BQ619" s="272">
        <v>680</v>
      </c>
      <c r="BR619" s="272">
        <v>4876</v>
      </c>
      <c r="BS619" s="272">
        <v>2033006</v>
      </c>
      <c r="BT619" s="272">
        <v>417</v>
      </c>
      <c r="BU619" s="272">
        <v>721</v>
      </c>
      <c r="BV619" s="272">
        <v>3111</v>
      </c>
      <c r="BW619" s="272">
        <v>2031353</v>
      </c>
      <c r="BX619" s="272">
        <v>653</v>
      </c>
      <c r="BY619" s="272">
        <v>1144</v>
      </c>
      <c r="BZ619" s="272">
        <v>627</v>
      </c>
      <c r="CA619" s="272">
        <v>349136</v>
      </c>
      <c r="CB619" s="272">
        <v>557</v>
      </c>
      <c r="CC619" s="272">
        <v>1030</v>
      </c>
      <c r="CD619" s="272">
        <v>32073</v>
      </c>
      <c r="CE619" s="272">
        <v>21164166</v>
      </c>
      <c r="CF619" s="272">
        <v>660</v>
      </c>
      <c r="CG619" s="272">
        <v>1146</v>
      </c>
      <c r="CH619" s="272">
        <v>3258</v>
      </c>
      <c r="CI619" s="272">
        <v>5482800</v>
      </c>
      <c r="CJ619" s="272">
        <v>1683</v>
      </c>
      <c r="CK619" s="272">
        <v>3491</v>
      </c>
      <c r="CL619" s="272">
        <v>548</v>
      </c>
      <c r="CM619" s="272">
        <v>766063</v>
      </c>
      <c r="CN619" s="272">
        <v>1398</v>
      </c>
      <c r="CO619" s="272">
        <v>2956</v>
      </c>
      <c r="CP619" s="272">
        <v>1298</v>
      </c>
      <c r="CQ619" s="272">
        <v>3244351</v>
      </c>
      <c r="CR619" s="272">
        <v>2500</v>
      </c>
      <c r="CS619" s="272">
        <v>4683</v>
      </c>
      <c r="CT619" s="272">
        <v>238</v>
      </c>
      <c r="CU619" s="272">
        <v>539738</v>
      </c>
      <c r="CV619" s="272">
        <v>2268</v>
      </c>
      <c r="CW619" s="272">
        <v>4676</v>
      </c>
      <c r="CX619" s="272">
        <v>322</v>
      </c>
      <c r="CY619" s="272">
        <v>91764</v>
      </c>
      <c r="CZ619" s="272">
        <v>285</v>
      </c>
      <c r="DA619" s="272">
        <v>496</v>
      </c>
      <c r="DB619" s="272">
        <v>3087</v>
      </c>
      <c r="DC619" s="272">
        <v>77615</v>
      </c>
      <c r="DD619" s="272">
        <v>25</v>
      </c>
      <c r="DE619" s="272">
        <v>47</v>
      </c>
      <c r="DF619" s="272">
        <v>104</v>
      </c>
      <c r="DG619" s="272">
        <v>69213</v>
      </c>
      <c r="DH619" s="272">
        <v>666</v>
      </c>
      <c r="DI619" s="272">
        <v>1116</v>
      </c>
      <c r="DJ619" s="272">
        <v>99</v>
      </c>
      <c r="DK619" s="272">
        <v>1552</v>
      </c>
      <c r="DL619" s="250"/>
      <c r="DM619" s="250"/>
      <c r="DN619" s="250"/>
      <c r="DO619" s="250"/>
      <c r="DP619" s="250"/>
      <c r="DQ619" s="250"/>
      <c r="DR619" s="250"/>
      <c r="DS619" s="250"/>
      <c r="DT619" s="250"/>
      <c r="DU619" s="250"/>
      <c r="DV619" s="250"/>
      <c r="DW619" s="250"/>
      <c r="DX619" s="250"/>
      <c r="DY619" s="250"/>
      <c r="DZ619" s="250"/>
      <c r="EA619" s="250"/>
      <c r="EB619" s="155"/>
      <c r="EC619" s="75">
        <f t="shared" si="1121"/>
        <v>5</v>
      </c>
      <c r="ED619" s="74">
        <f t="shared" si="1122"/>
        <v>2020</v>
      </c>
      <c r="EE619" s="165">
        <f t="shared" si="1123"/>
        <v>43952</v>
      </c>
      <c r="EF619" s="157">
        <f t="shared" si="1135"/>
        <v>31</v>
      </c>
      <c r="EG619" s="156"/>
      <c r="EH619" s="166">
        <f>IFERROR(HLOOKUP(EH$1,$H$5:$FY$1802,MATCH($A619,$A$5:$A$1802,0),0)*HLOOKUP(EH$2,$H$5:$FY$1802,MATCH($A619,$A$5:$A$1802,0),0),$H$2)</f>
        <v>65913</v>
      </c>
      <c r="EI619" s="166">
        <f>IFERROR(HLOOKUP(EI$1,$H$5:$FY$1802,MATCH($A619,$A$5:$A$1802,0),0)*HLOOKUP(EI$2,$H$5:$FY$1802,MATCH($A619,$A$5:$A$1802,0),0),$H$2)</f>
        <v>65913</v>
      </c>
      <c r="EJ619" s="166">
        <f>IFERROR(HLOOKUP(EJ$1,$H$5:$FY$1802,MATCH($A619,$A$5:$A$1802,0),0)*HLOOKUP(EJ$2,$H$5:$FY$1802,MATCH($A619,$A$5:$A$1802,0),0),$H$2)</f>
        <v>131826</v>
      </c>
      <c r="EK619" s="166">
        <f>IFERROR(HLOOKUP(EK$1,$H$5:$FY$1802,MATCH($A619,$A$5:$A$1802,0),0)*HLOOKUP(EK$2,$H$5:$FY$1802,MATCH($A619,$A$5:$A$1802,0),0),$H$2)</f>
        <v>131826</v>
      </c>
      <c r="EL619" s="166">
        <f>IFERROR(HLOOKUP(EL$1,$H$5:$FY$1802,MATCH($A619,$A$5:$A$1802,0),0)*HLOOKUP(EL$2,$H$5:$FY$1802,MATCH($A619,$A$5:$A$1802,0),0),$H$2)</f>
        <v>3645246</v>
      </c>
      <c r="EM619" s="166">
        <f>IFERROR(HLOOKUP(EM$1,$H$5:$FY$1802,MATCH($A619,$A$5:$A$1802,0),0)*HLOOKUP(EM$2,$H$5:$FY$1802,MATCH($A619,$A$5:$A$1802,0),0),$H$2)</f>
        <v>2023950</v>
      </c>
      <c r="EN619" s="166">
        <f>IFERROR(HLOOKUP(EN$1,$H$5:$FY$1802,MATCH($A619,$A$5:$A$1802,0),0)*HLOOKUP(EN$2,$H$5:$FY$1802,MATCH($A619,$A$5:$A$1802,0),0),$H$2)</f>
        <v>40967784</v>
      </c>
      <c r="EO619" s="166">
        <f>IFERROR(HLOOKUP(EO$1,$H$5:$FY$1802,MATCH($A619,$A$5:$A$1802,0),0)*HLOOKUP(EO$2,$H$5:$FY$1802,MATCH($A619,$A$5:$A$1802,0),0),$H$2)</f>
        <v>63358274</v>
      </c>
      <c r="EP619" s="166">
        <f>IFERROR(HLOOKUP(EP$1,$H$5:$FY$1802,MATCH($A619,$A$5:$A$1802,0),0)*HLOOKUP(EP$2,$H$5:$FY$1802,MATCH($A619,$A$5:$A$1802,0),0),$H$2)</f>
        <v>6700757</v>
      </c>
      <c r="EQ619" s="166">
        <f>IFERROR(HLOOKUP(EQ$1,$H$5:$FY$1802,MATCH($A619,$A$5:$A$1802,0),0)*HLOOKUP(EQ$2,$H$5:$FY$1802,MATCH($A619,$A$5:$A$1802,0),0),$H$2)</f>
        <v>76277</v>
      </c>
      <c r="ER619" s="166">
        <f>IFERROR(HLOOKUP(ER$1,$H$5:$FY$1802,MATCH($A619,$A$5:$A$1802,0),0)*HLOOKUP(ER$2,$H$5:$FY$1802,MATCH($A619,$A$5:$A$1802,0),0),$H$2)</f>
        <v>42160</v>
      </c>
      <c r="ES619" s="166">
        <f>IFERROR(HLOOKUP(ES$1,$H$5:$FY$1802,MATCH($A619,$A$5:$A$1802,0),0)*HLOOKUP(ES$2,$H$5:$FY$1802,MATCH($A619,$A$5:$A$1802,0),0),$H$2)</f>
        <v>3515596</v>
      </c>
      <c r="ET619" s="166">
        <f>IFERROR(HLOOKUP(ET$1,$H$5:$FY$1802,MATCH($A619,$A$5:$A$1802,0),0)*HLOOKUP(ET$2,$H$5:$FY$1802,MATCH($A619,$A$5:$A$1802,0),0),$H$2)</f>
        <v>3558984</v>
      </c>
      <c r="EU619" s="166">
        <f>IFERROR(HLOOKUP(EU$1,$H$5:$FY$1802,MATCH($A619,$A$5:$A$1802,0),0)*HLOOKUP(EU$2,$H$5:$FY$1802,MATCH($A619,$A$5:$A$1802,0),0),$H$2)</f>
        <v>645810</v>
      </c>
      <c r="EV619" s="166">
        <f>IFERROR(HLOOKUP(EV$1,$H$5:$FY$1802,MATCH($A619,$A$5:$A$1802,0),0)*HLOOKUP(EV$2,$H$5:$FY$1802,MATCH($A619,$A$5:$A$1802,0),0),$H$2)</f>
        <v>36755658</v>
      </c>
      <c r="EW619" s="166">
        <f>IFERROR(HLOOKUP(EW$1,$H$5:$FY$1802,MATCH($A619,$A$5:$A$1802,0),0)*HLOOKUP(EW$2,$H$5:$FY$1802,MATCH($A619,$A$5:$A$1802,0),0),$H$2)</f>
        <v>11373678</v>
      </c>
      <c r="EX619" s="166">
        <f>IFERROR(HLOOKUP(EX$1,$H$5:$FY$1802,MATCH($A619,$A$5:$A$1802,0),0)*HLOOKUP(EX$2,$H$5:$FY$1802,MATCH($A619,$A$5:$A$1802,0),0),$H$2)</f>
        <v>1619888</v>
      </c>
      <c r="EY619" s="166">
        <f>IFERROR(HLOOKUP(EY$1,$H$5:$FY$1802,MATCH($A619,$A$5:$A$1802,0),0)*HLOOKUP(EY$2,$H$5:$FY$1802,MATCH($A619,$A$5:$A$1802,0),0),$H$2)</f>
        <v>6078534</v>
      </c>
      <c r="EZ619" s="166">
        <f>IFERROR(HLOOKUP(EZ$1,$H$5:$FY$1802,MATCH($A619,$A$5:$A$1802,0),0)*HLOOKUP(EZ$2,$H$5:$FY$1802,MATCH($A619,$A$5:$A$1802,0),0),$H$2)</f>
        <v>1112888</v>
      </c>
      <c r="FA619" s="166">
        <f>IFERROR(HLOOKUP(FA$1,$H$5:$FY$1802,MATCH($A619,$A$5:$A$1802,0),0)*HLOOKUP(FA$2,$H$5:$FY$1802,MATCH($A619,$A$5:$A$1802,0),0),$H$2)</f>
        <v>116064</v>
      </c>
      <c r="FB619" s="166">
        <f>IFERROR(HLOOKUP(FB$1,$H$5:$FY$1802,MATCH($A619,$A$5:$A$1802,0),0)*HLOOKUP(FB$2,$H$5:$FY$1802,MATCH($A619,$A$5:$A$1802,0),0),$H$2)</f>
        <v>159712</v>
      </c>
      <c r="FC619" s="166">
        <f>IFERROR(HLOOKUP(FC$1,$H$5:$FY$1802,MATCH($A619,$A$5:$A$1802,0),0)*HLOOKUP(FC$2,$H$5:$FY$1802,MATCH($A619,$A$5:$A$1802,0),0),$H$2)</f>
        <v>145089</v>
      </c>
      <c r="FD619" s="166">
        <f>IFERROR(HLOOKUP(FD$1,$H$5:$FY$1802,MATCH($A619,$A$5:$A$1802,0),0)*HLOOKUP(FD$2,$H$5:$FY$1802,MATCH($A619,$A$5:$A$1802,0),0),$H$2)</f>
        <v>0</v>
      </c>
      <c r="FE619" s="166">
        <f>IFERROR(HLOOKUP(FE$1,$H$5:$FY$1802,MATCH($A619,$A$5:$A$1802,0),0)*HLOOKUP(FE$2,$H$5:$FY$1802,MATCH($A619,$A$5:$A$1802,0),0),$H$2)</f>
        <v>0</v>
      </c>
      <c r="FF619" s="166">
        <f>IFERROR(HLOOKUP(FF$1,$H$5:$FY$1802,MATCH($A619,$A$5:$A$1802,0),0)*HLOOKUP(FF$2,$H$5:$FY$1802,MATCH($A619,$A$5:$A$1802,0),0),$H$2)</f>
        <v>0</v>
      </c>
      <c r="FG619" s="166">
        <f>IFERROR(HLOOKUP(FG$1,$H$5:$FY$1802,MATCH($A619,$A$5:$A$1802,0),0)*HLOOKUP(FG$2,$H$5:$FY$1802,MATCH($A619,$A$5:$A$1802,0),0),$H$2)</f>
        <v>0</v>
      </c>
      <c r="FH619" s="152"/>
      <c r="FI619" s="405">
        <f t="shared" si="1125"/>
        <v>1.9908384783907589</v>
      </c>
      <c r="FJ619" s="405">
        <f t="shared" si="1125"/>
        <v>1.4712208723361879</v>
      </c>
      <c r="FK619" s="405">
        <f t="shared" si="1126"/>
        <v>1.9856310679611651</v>
      </c>
      <c r="FL619" s="405">
        <f t="shared" si="1127"/>
        <v>1.4970873786407768</v>
      </c>
      <c r="FM619" s="405">
        <f t="shared" si="1128"/>
        <v>1.23369914272151</v>
      </c>
      <c r="FN619" s="405">
        <f t="shared" si="1129"/>
        <v>1.0564910223115802</v>
      </c>
      <c r="FO619" s="405">
        <f t="shared" si="1130"/>
        <v>1.3995944397096423</v>
      </c>
      <c r="FP619" s="405">
        <f t="shared" si="1131"/>
        <v>1.037764128486202</v>
      </c>
      <c r="FQ619" s="405">
        <f t="shared" si="1132"/>
        <v>1.7523638000900494</v>
      </c>
      <c r="FR619" s="405">
        <f t="shared" si="1133"/>
        <v>1.0364700585321927</v>
      </c>
      <c r="FS619" s="65"/>
    </row>
    <row r="620" spans="1:175" ht="10.35" customHeight="1" x14ac:dyDescent="0.2">
      <c r="A620" s="174" t="str">
        <f t="shared" si="1120"/>
        <v>2020-21MAYRX8</v>
      </c>
      <c r="B620" s="176" t="str">
        <f t="shared" si="1134"/>
        <v>2020-21</v>
      </c>
      <c r="C620" s="175" t="s">
        <v>840</v>
      </c>
      <c r="D620" s="176" t="str">
        <f>INDEX($FV$16:$FW$26,MATCH($F620,$FV$16:$FV$26,0),2)</f>
        <v>Y63</v>
      </c>
      <c r="E620" s="176" t="str">
        <f>VLOOKUP($D620,$FW$8:$FX$14,2,0)</f>
        <v>North East and Yorkshire</v>
      </c>
      <c r="F620" s="275" t="s">
        <v>869</v>
      </c>
      <c r="G620" s="275" t="s">
        <v>881</v>
      </c>
      <c r="H620" s="276">
        <v>78958</v>
      </c>
      <c r="I620" s="276">
        <v>40190</v>
      </c>
      <c r="J620" s="276">
        <v>83635</v>
      </c>
      <c r="K620" s="276">
        <v>2</v>
      </c>
      <c r="L620" s="276">
        <v>1</v>
      </c>
      <c r="M620" s="276">
        <v>1</v>
      </c>
      <c r="N620" s="276">
        <v>7</v>
      </c>
      <c r="O620" s="276">
        <v>35</v>
      </c>
      <c r="P620" s="276">
        <v>0</v>
      </c>
      <c r="Q620" s="276">
        <v>255</v>
      </c>
      <c r="R620" s="276">
        <v>71</v>
      </c>
      <c r="S620" s="276">
        <v>307</v>
      </c>
      <c r="T620" s="276">
        <v>63679</v>
      </c>
      <c r="U620" s="276">
        <v>4236</v>
      </c>
      <c r="V620" s="276">
        <v>2525</v>
      </c>
      <c r="W620" s="276">
        <v>31329</v>
      </c>
      <c r="X620" s="276">
        <v>16047</v>
      </c>
      <c r="Y620" s="276">
        <v>960</v>
      </c>
      <c r="Z620" s="276">
        <v>1824204</v>
      </c>
      <c r="AA620" s="276">
        <v>431</v>
      </c>
      <c r="AB620" s="276">
        <v>737</v>
      </c>
      <c r="AC620" s="276">
        <v>1140981</v>
      </c>
      <c r="AD620" s="276">
        <v>452</v>
      </c>
      <c r="AE620" s="276">
        <v>778</v>
      </c>
      <c r="AF620" s="276">
        <v>23261937</v>
      </c>
      <c r="AG620" s="276">
        <v>743</v>
      </c>
      <c r="AH620" s="276">
        <v>1355</v>
      </c>
      <c r="AI620" s="276">
        <v>20486340</v>
      </c>
      <c r="AJ620" s="276">
        <v>1277</v>
      </c>
      <c r="AK620" s="276">
        <v>2753</v>
      </c>
      <c r="AL620" s="276">
        <v>2477508</v>
      </c>
      <c r="AM620" s="276">
        <v>2581</v>
      </c>
      <c r="AN620" s="276">
        <v>5805</v>
      </c>
      <c r="AO620" s="276">
        <v>5043</v>
      </c>
      <c r="AP620" s="276">
        <v>517</v>
      </c>
      <c r="AQ620" s="276">
        <v>1082</v>
      </c>
      <c r="AR620" s="276">
        <v>4777</v>
      </c>
      <c r="AS620" s="276">
        <v>1715</v>
      </c>
      <c r="AT620" s="276">
        <v>1729</v>
      </c>
      <c r="AU620" s="276">
        <v>4328</v>
      </c>
      <c r="AV620" s="276">
        <v>32215</v>
      </c>
      <c r="AW620" s="276">
        <v>4976</v>
      </c>
      <c r="AX620" s="276">
        <v>21445</v>
      </c>
      <c r="AY620" s="276">
        <v>58636</v>
      </c>
      <c r="AZ620" s="276">
        <v>7154</v>
      </c>
      <c r="BA620" s="276">
        <v>5694</v>
      </c>
      <c r="BB620" s="276">
        <v>3848</v>
      </c>
      <c r="BC620" s="276">
        <v>3108</v>
      </c>
      <c r="BD620" s="276">
        <v>38401</v>
      </c>
      <c r="BE620" s="276">
        <v>32681</v>
      </c>
      <c r="BF620" s="276">
        <v>21168</v>
      </c>
      <c r="BG620" s="276">
        <v>16612</v>
      </c>
      <c r="BH620" s="276">
        <v>1501</v>
      </c>
      <c r="BI620" s="276">
        <v>1114</v>
      </c>
      <c r="BJ620" s="276">
        <v>107</v>
      </c>
      <c r="BK620" s="276">
        <v>46913</v>
      </c>
      <c r="BL620" s="276">
        <v>438</v>
      </c>
      <c r="BM620" s="276">
        <v>732</v>
      </c>
      <c r="BN620" s="276">
        <v>41</v>
      </c>
      <c r="BO620" s="276">
        <v>15152</v>
      </c>
      <c r="BP620" s="276">
        <v>370</v>
      </c>
      <c r="BQ620" s="276">
        <v>664</v>
      </c>
      <c r="BR620" s="276">
        <v>4088</v>
      </c>
      <c r="BS620" s="276">
        <v>1762139</v>
      </c>
      <c r="BT620" s="276">
        <v>431</v>
      </c>
      <c r="BU620" s="276">
        <v>738</v>
      </c>
      <c r="BV620" s="276">
        <v>2774</v>
      </c>
      <c r="BW620" s="276">
        <v>2045044</v>
      </c>
      <c r="BX620" s="276">
        <v>737</v>
      </c>
      <c r="BY620" s="276">
        <v>1330</v>
      </c>
      <c r="BZ620" s="276">
        <v>763</v>
      </c>
      <c r="CA620" s="276">
        <v>448018</v>
      </c>
      <c r="CB620" s="276">
        <v>587</v>
      </c>
      <c r="CC620" s="276">
        <v>1222</v>
      </c>
      <c r="CD620" s="276">
        <v>27792</v>
      </c>
      <c r="CE620" s="276">
        <v>20768875</v>
      </c>
      <c r="CF620" s="276">
        <v>747</v>
      </c>
      <c r="CG620" s="276">
        <v>1359</v>
      </c>
      <c r="CH620" s="276">
        <v>2295</v>
      </c>
      <c r="CI620" s="276">
        <v>5177819</v>
      </c>
      <c r="CJ620" s="276">
        <v>2256</v>
      </c>
      <c r="CK620" s="276">
        <v>4942</v>
      </c>
      <c r="CL620" s="276">
        <v>1092</v>
      </c>
      <c r="CM620" s="276">
        <v>2183458</v>
      </c>
      <c r="CN620" s="276">
        <v>2000</v>
      </c>
      <c r="CO620" s="276">
        <v>4077</v>
      </c>
      <c r="CP620" s="276">
        <v>1589</v>
      </c>
      <c r="CQ620" s="276">
        <v>5789414</v>
      </c>
      <c r="CR620" s="276">
        <v>3643</v>
      </c>
      <c r="CS620" s="276">
        <v>7975</v>
      </c>
      <c r="CT620" s="276">
        <v>749</v>
      </c>
      <c r="CU620" s="276">
        <v>2045047</v>
      </c>
      <c r="CV620" s="276">
        <v>2730</v>
      </c>
      <c r="CW620" s="276">
        <v>5592</v>
      </c>
      <c r="CX620" s="276">
        <v>164</v>
      </c>
      <c r="CY620" s="276">
        <v>53803</v>
      </c>
      <c r="CZ620" s="276">
        <v>328</v>
      </c>
      <c r="DA620" s="276">
        <v>512</v>
      </c>
      <c r="DB620" s="276">
        <v>2594</v>
      </c>
      <c r="DC620" s="276">
        <v>89855</v>
      </c>
      <c r="DD620" s="276">
        <v>35</v>
      </c>
      <c r="DE620" s="276">
        <v>60</v>
      </c>
      <c r="DF620" s="276">
        <v>64</v>
      </c>
      <c r="DG620" s="276">
        <v>52869</v>
      </c>
      <c r="DH620" s="276">
        <v>826</v>
      </c>
      <c r="DI620" s="276">
        <v>1277</v>
      </c>
      <c r="DJ620" s="276">
        <v>57</v>
      </c>
      <c r="DK620" s="276">
        <v>32</v>
      </c>
      <c r="DL620" s="252"/>
      <c r="DM620" s="252"/>
      <c r="DN620" s="252"/>
      <c r="DO620" s="252"/>
      <c r="DP620" s="252"/>
      <c r="DQ620" s="252"/>
      <c r="DR620" s="252"/>
      <c r="DS620" s="252"/>
      <c r="DT620" s="252"/>
      <c r="DU620" s="252"/>
      <c r="DV620" s="252"/>
      <c r="DW620" s="252"/>
      <c r="DX620" s="252"/>
      <c r="DY620" s="252"/>
      <c r="DZ620" s="252"/>
      <c r="EA620" s="252"/>
      <c r="EB620" s="177"/>
      <c r="EC620" s="167">
        <f t="shared" si="1121"/>
        <v>5</v>
      </c>
      <c r="ED620" s="174">
        <f t="shared" si="1122"/>
        <v>2020</v>
      </c>
      <c r="EE620" s="173">
        <f t="shared" si="1123"/>
        <v>43952</v>
      </c>
      <c r="EF620" s="150">
        <f t="shared" si="1135"/>
        <v>31</v>
      </c>
      <c r="EG620" s="178"/>
      <c r="EH620" s="179">
        <f>IFERROR(HLOOKUP(EH$1,$H$5:$FY$1802,MATCH($A620,$A$5:$A$1802,0),0)*HLOOKUP(EH$2,$H$5:$FY$1802,MATCH($A620,$A$5:$A$1802,0),0),$H$2)</f>
        <v>40190</v>
      </c>
      <c r="EI620" s="179">
        <f>IFERROR(HLOOKUP(EI$1,$H$5:$FY$1802,MATCH($A620,$A$5:$A$1802,0),0)*HLOOKUP(EI$2,$H$5:$FY$1802,MATCH($A620,$A$5:$A$1802,0),0),$H$2)</f>
        <v>40190</v>
      </c>
      <c r="EJ620" s="179">
        <f>IFERROR(HLOOKUP(EJ$1,$H$5:$FY$1802,MATCH($A620,$A$5:$A$1802,0),0)*HLOOKUP(EJ$2,$H$5:$FY$1802,MATCH($A620,$A$5:$A$1802,0),0),$H$2)</f>
        <v>281330</v>
      </c>
      <c r="EK620" s="179">
        <f>IFERROR(HLOOKUP(EK$1,$H$5:$FY$1802,MATCH($A620,$A$5:$A$1802,0),0)*HLOOKUP(EK$2,$H$5:$FY$1802,MATCH($A620,$A$5:$A$1802,0),0),$H$2)</f>
        <v>1406650</v>
      </c>
      <c r="EL620" s="179">
        <f>IFERROR(HLOOKUP(EL$1,$H$5:$FY$1802,MATCH($A620,$A$5:$A$1802,0),0)*HLOOKUP(EL$2,$H$5:$FY$1802,MATCH($A620,$A$5:$A$1802,0),0),$H$2)</f>
        <v>3121932</v>
      </c>
      <c r="EM620" s="179">
        <f>IFERROR(HLOOKUP(EM$1,$H$5:$FY$1802,MATCH($A620,$A$5:$A$1802,0),0)*HLOOKUP(EM$2,$H$5:$FY$1802,MATCH($A620,$A$5:$A$1802,0),0),$H$2)</f>
        <v>1964450</v>
      </c>
      <c r="EN620" s="179">
        <f>IFERROR(HLOOKUP(EN$1,$H$5:$FY$1802,MATCH($A620,$A$5:$A$1802,0),0)*HLOOKUP(EN$2,$H$5:$FY$1802,MATCH($A620,$A$5:$A$1802,0),0),$H$2)</f>
        <v>42450795</v>
      </c>
      <c r="EO620" s="179">
        <f>IFERROR(HLOOKUP(EO$1,$H$5:$FY$1802,MATCH($A620,$A$5:$A$1802,0),0)*HLOOKUP(EO$2,$H$5:$FY$1802,MATCH($A620,$A$5:$A$1802,0),0),$H$2)</f>
        <v>44177391</v>
      </c>
      <c r="EP620" s="179">
        <f>IFERROR(HLOOKUP(EP$1,$H$5:$FY$1802,MATCH($A620,$A$5:$A$1802,0),0)*HLOOKUP(EP$2,$H$5:$FY$1802,MATCH($A620,$A$5:$A$1802,0),0),$H$2)</f>
        <v>5572800</v>
      </c>
      <c r="EQ620" s="179">
        <f>IFERROR(HLOOKUP(EQ$1,$H$5:$FY$1802,MATCH($A620,$A$5:$A$1802,0),0)*HLOOKUP(EQ$2,$H$5:$FY$1802,MATCH($A620,$A$5:$A$1802,0),0),$H$2)</f>
        <v>78324</v>
      </c>
      <c r="ER620" s="179">
        <f>IFERROR(HLOOKUP(ER$1,$H$5:$FY$1802,MATCH($A620,$A$5:$A$1802,0),0)*HLOOKUP(ER$2,$H$5:$FY$1802,MATCH($A620,$A$5:$A$1802,0),0),$H$2)</f>
        <v>27224</v>
      </c>
      <c r="ES620" s="179">
        <f>IFERROR(HLOOKUP(ES$1,$H$5:$FY$1802,MATCH($A620,$A$5:$A$1802,0),0)*HLOOKUP(ES$2,$H$5:$FY$1802,MATCH($A620,$A$5:$A$1802,0),0),$H$2)</f>
        <v>3016944</v>
      </c>
      <c r="ET620" s="179">
        <f>IFERROR(HLOOKUP(ET$1,$H$5:$FY$1802,MATCH($A620,$A$5:$A$1802,0),0)*HLOOKUP(ET$2,$H$5:$FY$1802,MATCH($A620,$A$5:$A$1802,0),0),$H$2)</f>
        <v>3689420</v>
      </c>
      <c r="EU620" s="179">
        <f>IFERROR(HLOOKUP(EU$1,$H$5:$FY$1802,MATCH($A620,$A$5:$A$1802,0),0)*HLOOKUP(EU$2,$H$5:$FY$1802,MATCH($A620,$A$5:$A$1802,0),0),$H$2)</f>
        <v>932386</v>
      </c>
      <c r="EV620" s="179">
        <f>IFERROR(HLOOKUP(EV$1,$H$5:$FY$1802,MATCH($A620,$A$5:$A$1802,0),0)*HLOOKUP(EV$2,$H$5:$FY$1802,MATCH($A620,$A$5:$A$1802,0),0),$H$2)</f>
        <v>37769328</v>
      </c>
      <c r="EW620" s="179">
        <f>IFERROR(HLOOKUP(EW$1,$H$5:$FY$1802,MATCH($A620,$A$5:$A$1802,0),0)*HLOOKUP(EW$2,$H$5:$FY$1802,MATCH($A620,$A$5:$A$1802,0),0),$H$2)</f>
        <v>11341890</v>
      </c>
      <c r="EX620" s="179">
        <f>IFERROR(HLOOKUP(EX$1,$H$5:$FY$1802,MATCH($A620,$A$5:$A$1802,0),0)*HLOOKUP(EX$2,$H$5:$FY$1802,MATCH($A620,$A$5:$A$1802,0),0),$H$2)</f>
        <v>4452084</v>
      </c>
      <c r="EY620" s="179">
        <f>IFERROR(HLOOKUP(EY$1,$H$5:$FY$1802,MATCH($A620,$A$5:$A$1802,0),0)*HLOOKUP(EY$2,$H$5:$FY$1802,MATCH($A620,$A$5:$A$1802,0),0),$H$2)</f>
        <v>12672275</v>
      </c>
      <c r="EZ620" s="179">
        <f>IFERROR(HLOOKUP(EZ$1,$H$5:$FY$1802,MATCH($A620,$A$5:$A$1802,0),0)*HLOOKUP(EZ$2,$H$5:$FY$1802,MATCH($A620,$A$5:$A$1802,0),0),$H$2)</f>
        <v>4188408</v>
      </c>
      <c r="FA620" s="179">
        <f>IFERROR(HLOOKUP(FA$1,$H$5:$FY$1802,MATCH($A620,$A$5:$A$1802,0),0)*HLOOKUP(FA$2,$H$5:$FY$1802,MATCH($A620,$A$5:$A$1802,0),0),$H$2)</f>
        <v>81728</v>
      </c>
      <c r="FB620" s="179">
        <f>IFERROR(HLOOKUP(FB$1,$H$5:$FY$1802,MATCH($A620,$A$5:$A$1802,0),0)*HLOOKUP(FB$2,$H$5:$FY$1802,MATCH($A620,$A$5:$A$1802,0),0),$H$2)</f>
        <v>83968</v>
      </c>
      <c r="FC620" s="179">
        <f>IFERROR(HLOOKUP(FC$1,$H$5:$FY$1802,MATCH($A620,$A$5:$A$1802,0),0)*HLOOKUP(FC$2,$H$5:$FY$1802,MATCH($A620,$A$5:$A$1802,0),0),$H$2)</f>
        <v>155640</v>
      </c>
      <c r="FD620" s="179">
        <f>IFERROR(HLOOKUP(FD$1,$H$5:$FY$1802,MATCH($A620,$A$5:$A$1802,0),0)*HLOOKUP(FD$2,$H$5:$FY$1802,MATCH($A620,$A$5:$A$1802,0),0),$H$2)</f>
        <v>0</v>
      </c>
      <c r="FE620" s="179">
        <f>IFERROR(HLOOKUP(FE$1,$H$5:$FY$1802,MATCH($A620,$A$5:$A$1802,0),0)*HLOOKUP(FE$2,$H$5:$FY$1802,MATCH($A620,$A$5:$A$1802,0),0),$H$2)</f>
        <v>0</v>
      </c>
      <c r="FF620" s="179">
        <f>IFERROR(HLOOKUP(FF$1,$H$5:$FY$1802,MATCH($A620,$A$5:$A$1802,0),0)*HLOOKUP(FF$2,$H$5:$FY$1802,MATCH($A620,$A$5:$A$1802,0),0),$H$2)</f>
        <v>0</v>
      </c>
      <c r="FG620" s="179">
        <f>IFERROR(HLOOKUP(FG$1,$H$5:$FY$1802,MATCH($A620,$A$5:$A$1802,0),0)*HLOOKUP(FG$2,$H$5:$FY$1802,MATCH($A620,$A$5:$A$1802,0),0),$H$2)</f>
        <v>0</v>
      </c>
      <c r="FH620" s="151"/>
      <c r="FI620" s="407">
        <f t="shared" si="1125"/>
        <v>1.6888574126534466</v>
      </c>
      <c r="FJ620" s="407">
        <f t="shared" si="1125"/>
        <v>1.3441926345609065</v>
      </c>
      <c r="FK620" s="407">
        <f t="shared" si="1126"/>
        <v>1.523960396039604</v>
      </c>
      <c r="FL620" s="407">
        <f t="shared" si="1127"/>
        <v>1.2308910891089109</v>
      </c>
      <c r="FM620" s="407">
        <f t="shared" si="1128"/>
        <v>1.2257333461010564</v>
      </c>
      <c r="FN620" s="407">
        <f t="shared" si="1129"/>
        <v>1.0431549044016726</v>
      </c>
      <c r="FO620" s="407">
        <f t="shared" si="1130"/>
        <v>1.319125070106562</v>
      </c>
      <c r="FP620" s="407">
        <f t="shared" si="1131"/>
        <v>1.0352090733470432</v>
      </c>
      <c r="FQ620" s="407">
        <f t="shared" si="1132"/>
        <v>1.5635416666666666</v>
      </c>
      <c r="FR620" s="407">
        <f t="shared" si="1133"/>
        <v>1.1604166666666667</v>
      </c>
      <c r="FS620" s="408"/>
    </row>
    <row r="621" spans="1:175" ht="10.35" customHeight="1" x14ac:dyDescent="0.2">
      <c r="A621" s="74" t="str">
        <f t="shared" si="1120"/>
        <v>2020-21JUNERX9</v>
      </c>
      <c r="B621" s="163" t="str">
        <f t="shared" si="1134"/>
        <v>2020-21</v>
      </c>
      <c r="C621" s="26" t="s">
        <v>843</v>
      </c>
      <c r="D621" s="163" t="str">
        <f>INDEX($FV$16:$FW$26,MATCH($F621,$FV$16:$FV$26,0),2)</f>
        <v>Y60</v>
      </c>
      <c r="E621" s="163" t="str">
        <f>VLOOKUP($D621,$FW$8:$FX$14,2,0)</f>
        <v>Midlands</v>
      </c>
      <c r="F621" s="269" t="s">
        <v>845</v>
      </c>
      <c r="G621" s="269" t="s">
        <v>871</v>
      </c>
      <c r="H621" s="270">
        <v>73128</v>
      </c>
      <c r="I621" s="270">
        <v>56961</v>
      </c>
      <c r="J621" s="270">
        <v>222749</v>
      </c>
      <c r="K621" s="270">
        <v>4</v>
      </c>
      <c r="L621" s="270">
        <v>2</v>
      </c>
      <c r="M621" s="270">
        <v>4</v>
      </c>
      <c r="N621" s="270">
        <v>4</v>
      </c>
      <c r="O621" s="270">
        <v>31</v>
      </c>
      <c r="P621" s="270">
        <v>0</v>
      </c>
      <c r="Q621" s="270">
        <v>331</v>
      </c>
      <c r="R621" s="270">
        <v>2167</v>
      </c>
      <c r="S621" s="270">
        <v>931</v>
      </c>
      <c r="T621" s="270">
        <v>61112</v>
      </c>
      <c r="U621" s="270">
        <v>4731</v>
      </c>
      <c r="V621" s="270">
        <v>2850</v>
      </c>
      <c r="W621" s="270">
        <v>32380</v>
      </c>
      <c r="X621" s="270">
        <v>14961</v>
      </c>
      <c r="Y621" s="270">
        <v>234</v>
      </c>
      <c r="Z621" s="270">
        <v>1850341</v>
      </c>
      <c r="AA621" s="270">
        <v>391</v>
      </c>
      <c r="AB621" s="270">
        <v>678</v>
      </c>
      <c r="AC621" s="270">
        <v>2122704</v>
      </c>
      <c r="AD621" s="270">
        <v>745</v>
      </c>
      <c r="AE621" s="270">
        <v>1612</v>
      </c>
      <c r="AF621" s="270">
        <v>32194072</v>
      </c>
      <c r="AG621" s="270">
        <v>994</v>
      </c>
      <c r="AH621" s="270">
        <v>1949</v>
      </c>
      <c r="AI621" s="270">
        <v>32543832</v>
      </c>
      <c r="AJ621" s="270">
        <v>2175</v>
      </c>
      <c r="AK621" s="270">
        <v>5239</v>
      </c>
      <c r="AL621" s="270">
        <v>817382</v>
      </c>
      <c r="AM621" s="270">
        <v>3493</v>
      </c>
      <c r="AN621" s="270">
        <v>7179</v>
      </c>
      <c r="AO621" s="270">
        <v>4610</v>
      </c>
      <c r="AP621" s="270">
        <v>857</v>
      </c>
      <c r="AQ621" s="270">
        <v>515</v>
      </c>
      <c r="AR621" s="270">
        <v>5</v>
      </c>
      <c r="AS621" s="270">
        <v>2405</v>
      </c>
      <c r="AT621" s="270">
        <v>833</v>
      </c>
      <c r="AU621" s="270">
        <v>24</v>
      </c>
      <c r="AV621" s="270">
        <v>32952</v>
      </c>
      <c r="AW621" s="270">
        <v>3960</v>
      </c>
      <c r="AX621" s="270">
        <v>19590</v>
      </c>
      <c r="AY621" s="270">
        <v>56502</v>
      </c>
      <c r="AZ621" s="270">
        <v>8553</v>
      </c>
      <c r="BA621" s="270">
        <v>6854</v>
      </c>
      <c r="BB621" s="270">
        <v>5201</v>
      </c>
      <c r="BC621" s="270">
        <v>4215</v>
      </c>
      <c r="BD621" s="270">
        <v>40770</v>
      </c>
      <c r="BE621" s="270">
        <v>34114</v>
      </c>
      <c r="BF621" s="270">
        <v>20965</v>
      </c>
      <c r="BG621" s="270">
        <v>15724</v>
      </c>
      <c r="BH621" s="270">
        <v>217</v>
      </c>
      <c r="BI621" s="270">
        <v>160</v>
      </c>
      <c r="BJ621" s="270">
        <v>0</v>
      </c>
      <c r="BK621" s="270">
        <v>0</v>
      </c>
      <c r="BL621" s="270">
        <v>0</v>
      </c>
      <c r="BM621" s="270">
        <v>0</v>
      </c>
      <c r="BN621" s="270">
        <v>20</v>
      </c>
      <c r="BO621" s="270">
        <v>7554</v>
      </c>
      <c r="BP621" s="270">
        <v>378</v>
      </c>
      <c r="BQ621" s="270">
        <v>544</v>
      </c>
      <c r="BR621" s="270">
        <v>4711</v>
      </c>
      <c r="BS621" s="270">
        <v>1842787</v>
      </c>
      <c r="BT621" s="270">
        <v>391</v>
      </c>
      <c r="BU621" s="270">
        <v>678</v>
      </c>
      <c r="BV621" s="270">
        <v>385</v>
      </c>
      <c r="BW621" s="270">
        <v>427453</v>
      </c>
      <c r="BX621" s="270">
        <v>1110</v>
      </c>
      <c r="BY621" s="270">
        <v>2251</v>
      </c>
      <c r="BZ621" s="270">
        <v>700</v>
      </c>
      <c r="CA621" s="270">
        <v>587618</v>
      </c>
      <c r="CB621" s="270">
        <v>839</v>
      </c>
      <c r="CC621" s="270">
        <v>2058</v>
      </c>
      <c r="CD621" s="270">
        <v>31295</v>
      </c>
      <c r="CE621" s="270">
        <v>31179001</v>
      </c>
      <c r="CF621" s="270">
        <v>996</v>
      </c>
      <c r="CG621" s="270">
        <v>1944</v>
      </c>
      <c r="CH621" s="270">
        <v>12</v>
      </c>
      <c r="CI621" s="270">
        <v>24932</v>
      </c>
      <c r="CJ621" s="270">
        <v>2078</v>
      </c>
      <c r="CK621" s="270">
        <v>3528</v>
      </c>
      <c r="CL621" s="270">
        <v>404</v>
      </c>
      <c r="CM621" s="270">
        <v>943339</v>
      </c>
      <c r="CN621" s="270">
        <v>2335</v>
      </c>
      <c r="CO621" s="270">
        <v>6002</v>
      </c>
      <c r="CP621" s="270">
        <v>2623</v>
      </c>
      <c r="CQ621" s="270">
        <v>10087213</v>
      </c>
      <c r="CR621" s="270">
        <v>3846</v>
      </c>
      <c r="CS621" s="270">
        <v>8115</v>
      </c>
      <c r="CT621" s="270">
        <v>100</v>
      </c>
      <c r="CU621" s="270">
        <v>337589</v>
      </c>
      <c r="CV621" s="270">
        <v>3376</v>
      </c>
      <c r="CW621" s="270">
        <v>8367</v>
      </c>
      <c r="CX621" s="270">
        <v>241</v>
      </c>
      <c r="CY621" s="270">
        <v>74226</v>
      </c>
      <c r="CZ621" s="270">
        <v>308</v>
      </c>
      <c r="DA621" s="270">
        <v>512</v>
      </c>
      <c r="DB621" s="270">
        <v>2459</v>
      </c>
      <c r="DC621" s="270">
        <v>95160</v>
      </c>
      <c r="DD621" s="270">
        <v>39</v>
      </c>
      <c r="DE621" s="270">
        <v>76</v>
      </c>
      <c r="DF621" s="270">
        <v>59</v>
      </c>
      <c r="DG621" s="270">
        <v>62901</v>
      </c>
      <c r="DH621" s="270">
        <v>1066</v>
      </c>
      <c r="DI621" s="270">
        <v>2282</v>
      </c>
      <c r="DJ621" s="270">
        <v>52</v>
      </c>
      <c r="DK621" s="270">
        <v>1958</v>
      </c>
      <c r="DL621" s="249"/>
      <c r="DM621" s="249"/>
      <c r="DN621" s="249"/>
      <c r="DO621" s="249"/>
      <c r="DP621" s="249"/>
      <c r="DQ621" s="249"/>
      <c r="DR621" s="249"/>
      <c r="DS621" s="249"/>
      <c r="DT621" s="249"/>
      <c r="DU621" s="249"/>
      <c r="DV621" s="249"/>
      <c r="DW621" s="249"/>
      <c r="DX621" s="249"/>
      <c r="DY621" s="249"/>
      <c r="DZ621" s="249"/>
      <c r="EA621" s="249"/>
      <c r="EB621" s="155"/>
      <c r="EC621" s="170">
        <f t="shared" si="1121"/>
        <v>6</v>
      </c>
      <c r="ED621" s="74">
        <f t="shared" si="1122"/>
        <v>2020</v>
      </c>
      <c r="EE621" s="165">
        <f t="shared" si="1123"/>
        <v>43983</v>
      </c>
      <c r="EF621" s="157">
        <f>DAY(EOMONTH($EE621,0))</f>
        <v>30</v>
      </c>
      <c r="EG621" s="156"/>
      <c r="EH621" s="171">
        <f>IFERROR(HLOOKUP(EH$1,$H$5:$FY$1802,MATCH($A621,$A$5:$A$1802,0),0)*HLOOKUP(EH$2,$H$5:$FY$1802,MATCH($A621,$A$5:$A$1802,0),0),$H$2)</f>
        <v>113922</v>
      </c>
      <c r="EI621" s="171">
        <f>IFERROR(HLOOKUP(EI$1,$H$5:$FY$1802,MATCH($A621,$A$5:$A$1802,0),0)*HLOOKUP(EI$2,$H$5:$FY$1802,MATCH($A621,$A$5:$A$1802,0),0),$H$2)</f>
        <v>227844</v>
      </c>
      <c r="EJ621" s="171">
        <f>IFERROR(HLOOKUP(EJ$1,$H$5:$FY$1802,MATCH($A621,$A$5:$A$1802,0),0)*HLOOKUP(EJ$2,$H$5:$FY$1802,MATCH($A621,$A$5:$A$1802,0),0),$H$2)</f>
        <v>227844</v>
      </c>
      <c r="EK621" s="171">
        <f>IFERROR(HLOOKUP(EK$1,$H$5:$FY$1802,MATCH($A621,$A$5:$A$1802,0),0)*HLOOKUP(EK$2,$H$5:$FY$1802,MATCH($A621,$A$5:$A$1802,0),0),$H$2)</f>
        <v>1765791</v>
      </c>
      <c r="EL621" s="171">
        <f>IFERROR(HLOOKUP(EL$1,$H$5:$FY$1802,MATCH($A621,$A$5:$A$1802,0),0)*HLOOKUP(EL$2,$H$5:$FY$1802,MATCH($A621,$A$5:$A$1802,0),0),$H$2)</f>
        <v>3207618</v>
      </c>
      <c r="EM621" s="171">
        <f>IFERROR(HLOOKUP(EM$1,$H$5:$FY$1802,MATCH($A621,$A$5:$A$1802,0),0)*HLOOKUP(EM$2,$H$5:$FY$1802,MATCH($A621,$A$5:$A$1802,0),0),$H$2)</f>
        <v>4594200</v>
      </c>
      <c r="EN621" s="171">
        <f>IFERROR(HLOOKUP(EN$1,$H$5:$FY$1802,MATCH($A621,$A$5:$A$1802,0),0)*HLOOKUP(EN$2,$H$5:$FY$1802,MATCH($A621,$A$5:$A$1802,0),0),$H$2)</f>
        <v>63108620</v>
      </c>
      <c r="EO621" s="171">
        <f>IFERROR(HLOOKUP(EO$1,$H$5:$FY$1802,MATCH($A621,$A$5:$A$1802,0),0)*HLOOKUP(EO$2,$H$5:$FY$1802,MATCH($A621,$A$5:$A$1802,0),0),$H$2)</f>
        <v>78380679</v>
      </c>
      <c r="EP621" s="171">
        <f>IFERROR(HLOOKUP(EP$1,$H$5:$FY$1802,MATCH($A621,$A$5:$A$1802,0),0)*HLOOKUP(EP$2,$H$5:$FY$1802,MATCH($A621,$A$5:$A$1802,0),0),$H$2)</f>
        <v>1679886</v>
      </c>
      <c r="EQ621" s="171">
        <f>IFERROR(HLOOKUP(EQ$1,$H$5:$FY$1802,MATCH($A621,$A$5:$A$1802,0),0)*HLOOKUP(EQ$2,$H$5:$FY$1802,MATCH($A621,$A$5:$A$1802,0),0),$H$2)</f>
        <v>0</v>
      </c>
      <c r="ER621" s="171">
        <f>IFERROR(HLOOKUP(ER$1,$H$5:$FY$1802,MATCH($A621,$A$5:$A$1802,0),0)*HLOOKUP(ER$2,$H$5:$FY$1802,MATCH($A621,$A$5:$A$1802,0),0),$H$2)</f>
        <v>10880</v>
      </c>
      <c r="ES621" s="171">
        <f>IFERROR(HLOOKUP(ES$1,$H$5:$FY$1802,MATCH($A621,$A$5:$A$1802,0),0)*HLOOKUP(ES$2,$H$5:$FY$1802,MATCH($A621,$A$5:$A$1802,0),0),$H$2)</f>
        <v>3194058</v>
      </c>
      <c r="ET621" s="171">
        <f>IFERROR(HLOOKUP(ET$1,$H$5:$FY$1802,MATCH($A621,$A$5:$A$1802,0),0)*HLOOKUP(ET$2,$H$5:$FY$1802,MATCH($A621,$A$5:$A$1802,0),0),$H$2)</f>
        <v>866635</v>
      </c>
      <c r="EU621" s="171">
        <f>IFERROR(HLOOKUP(EU$1,$H$5:$FY$1802,MATCH($A621,$A$5:$A$1802,0),0)*HLOOKUP(EU$2,$H$5:$FY$1802,MATCH($A621,$A$5:$A$1802,0),0),$H$2)</f>
        <v>1440600</v>
      </c>
      <c r="EV621" s="171">
        <f>IFERROR(HLOOKUP(EV$1,$H$5:$FY$1802,MATCH($A621,$A$5:$A$1802,0),0)*HLOOKUP(EV$2,$H$5:$FY$1802,MATCH($A621,$A$5:$A$1802,0),0),$H$2)</f>
        <v>60837480</v>
      </c>
      <c r="EW621" s="171">
        <f>IFERROR(HLOOKUP(EW$1,$H$5:$FY$1802,MATCH($A621,$A$5:$A$1802,0),0)*HLOOKUP(EW$2,$H$5:$FY$1802,MATCH($A621,$A$5:$A$1802,0),0),$H$2)</f>
        <v>42336</v>
      </c>
      <c r="EX621" s="171">
        <f>IFERROR(HLOOKUP(EX$1,$H$5:$FY$1802,MATCH($A621,$A$5:$A$1802,0),0)*HLOOKUP(EX$2,$H$5:$FY$1802,MATCH($A621,$A$5:$A$1802,0),0),$H$2)</f>
        <v>2424808</v>
      </c>
      <c r="EY621" s="171">
        <f>IFERROR(HLOOKUP(EY$1,$H$5:$FY$1802,MATCH($A621,$A$5:$A$1802,0),0)*HLOOKUP(EY$2,$H$5:$FY$1802,MATCH($A621,$A$5:$A$1802,0),0),$H$2)</f>
        <v>21285645</v>
      </c>
      <c r="EZ621" s="171">
        <f>IFERROR(HLOOKUP(EZ$1,$H$5:$FY$1802,MATCH($A621,$A$5:$A$1802,0),0)*HLOOKUP(EZ$2,$H$5:$FY$1802,MATCH($A621,$A$5:$A$1802,0),0),$H$2)</f>
        <v>836700</v>
      </c>
      <c r="FA621" s="171">
        <f>IFERROR(HLOOKUP(FA$1,$H$5:$FY$1802,MATCH($A621,$A$5:$A$1802,0),0)*HLOOKUP(FA$2,$H$5:$FY$1802,MATCH($A621,$A$5:$A$1802,0),0),$H$2)</f>
        <v>134638</v>
      </c>
      <c r="FB621" s="171">
        <f>IFERROR(HLOOKUP(FB$1,$H$5:$FY$1802,MATCH($A621,$A$5:$A$1802,0),0)*HLOOKUP(FB$2,$H$5:$FY$1802,MATCH($A621,$A$5:$A$1802,0),0),$H$2)</f>
        <v>123392</v>
      </c>
      <c r="FC621" s="171">
        <f>IFERROR(HLOOKUP(FC$1,$H$5:$FY$1802,MATCH($A621,$A$5:$A$1802,0),0)*HLOOKUP(FC$2,$H$5:$FY$1802,MATCH($A621,$A$5:$A$1802,0),0),$H$2)</f>
        <v>186884</v>
      </c>
      <c r="FD621" s="171">
        <f>IFERROR(HLOOKUP(FD$1,$H$5:$FY$1802,MATCH($A621,$A$5:$A$1802,0),0)*HLOOKUP(FD$2,$H$5:$FY$1802,MATCH($A621,$A$5:$A$1802,0),0),$H$2)</f>
        <v>0</v>
      </c>
      <c r="FE621" s="171">
        <f>IFERROR(HLOOKUP(FE$1,$H$5:$FY$1802,MATCH($A621,$A$5:$A$1802,0),0)*HLOOKUP(FE$2,$H$5:$FY$1802,MATCH($A621,$A$5:$A$1802,0),0),$H$2)</f>
        <v>0</v>
      </c>
      <c r="FF621" s="171">
        <f>IFERROR(HLOOKUP(FF$1,$H$5:$FY$1802,MATCH($A621,$A$5:$A$1802,0),0)*HLOOKUP(FF$2,$H$5:$FY$1802,MATCH($A621,$A$5:$A$1802,0),0),$H$2)</f>
        <v>0</v>
      </c>
      <c r="FG621" s="171">
        <f>IFERROR(HLOOKUP(FG$1,$H$5:$FY$1802,MATCH($A621,$A$5:$A$1802,0),0)*HLOOKUP(FG$2,$H$5:$FY$1802,MATCH($A621,$A$5:$A$1802,0),0),$H$2)</f>
        <v>0</v>
      </c>
      <c r="FH621" s="152"/>
      <c r="FI621" s="405">
        <f t="shared" si="1125"/>
        <v>1.807863031071655</v>
      </c>
      <c r="FJ621" s="405">
        <f t="shared" si="1125"/>
        <v>1.4487423377721411</v>
      </c>
      <c r="FK621" s="405">
        <f t="shared" si="1126"/>
        <v>1.8249122807017544</v>
      </c>
      <c r="FL621" s="405">
        <f t="shared" si="1127"/>
        <v>1.4789473684210526</v>
      </c>
      <c r="FM621" s="405">
        <f t="shared" si="1128"/>
        <v>1.2591105620753551</v>
      </c>
      <c r="FN621" s="405">
        <f t="shared" si="1129"/>
        <v>1.0535515750463249</v>
      </c>
      <c r="FO621" s="405">
        <f t="shared" si="1130"/>
        <v>1.4013100728560925</v>
      </c>
      <c r="FP621" s="405">
        <f t="shared" si="1131"/>
        <v>1.0509992647550297</v>
      </c>
      <c r="FQ621" s="405">
        <f t="shared" si="1132"/>
        <v>0.92735042735042739</v>
      </c>
      <c r="FR621" s="405">
        <f t="shared" si="1133"/>
        <v>0.68376068376068377</v>
      </c>
      <c r="FS621" s="65"/>
    </row>
    <row r="622" spans="1:175" ht="10.35" customHeight="1" x14ac:dyDescent="0.2">
      <c r="A622" s="74" t="str">
        <f t="shared" si="1120"/>
        <v>2020-21JUNERYC</v>
      </c>
      <c r="B622" s="163" t="str">
        <f t="shared" si="1134"/>
        <v>2020-21</v>
      </c>
      <c r="C622" s="26" t="s">
        <v>843</v>
      </c>
      <c r="D622" s="163" t="str">
        <f>INDEX($FV$16:$FW$26,MATCH($F622,$FV$16:$FV$26,0),2)</f>
        <v>Y61</v>
      </c>
      <c r="E622" s="163" t="str">
        <f>VLOOKUP($D622,$FW$8:$FX$14,2,0)</f>
        <v>East of England</v>
      </c>
      <c r="F622" s="271" t="s">
        <v>849</v>
      </c>
      <c r="G622" s="271" t="s">
        <v>872</v>
      </c>
      <c r="H622" s="272">
        <v>89520</v>
      </c>
      <c r="I622" s="272">
        <v>59319</v>
      </c>
      <c r="J622" s="272">
        <v>92653</v>
      </c>
      <c r="K622" s="272">
        <v>2</v>
      </c>
      <c r="L622" s="272">
        <v>1</v>
      </c>
      <c r="M622" s="272">
        <v>3</v>
      </c>
      <c r="N622" s="272">
        <v>4</v>
      </c>
      <c r="O622" s="272">
        <v>12</v>
      </c>
      <c r="P622" s="272">
        <v>0</v>
      </c>
      <c r="Q622" s="272">
        <v>347</v>
      </c>
      <c r="R622" s="272">
        <v>50</v>
      </c>
      <c r="S622" s="272">
        <v>5891</v>
      </c>
      <c r="T622" s="272">
        <v>70972</v>
      </c>
      <c r="U622" s="272">
        <v>5449</v>
      </c>
      <c r="V622" s="272">
        <v>3295</v>
      </c>
      <c r="W622" s="272">
        <v>36075</v>
      </c>
      <c r="X622" s="272">
        <v>14427</v>
      </c>
      <c r="Y622" s="272">
        <v>628</v>
      </c>
      <c r="Z622" s="272">
        <v>2147668</v>
      </c>
      <c r="AA622" s="272">
        <v>394</v>
      </c>
      <c r="AB622" s="272">
        <v>721</v>
      </c>
      <c r="AC622" s="272">
        <v>1755894</v>
      </c>
      <c r="AD622" s="272">
        <v>533</v>
      </c>
      <c r="AE622" s="272">
        <v>994</v>
      </c>
      <c r="AF622" s="272">
        <v>36694526</v>
      </c>
      <c r="AG622" s="272">
        <v>1017</v>
      </c>
      <c r="AH622" s="272">
        <v>2045</v>
      </c>
      <c r="AI622" s="272">
        <v>31194154</v>
      </c>
      <c r="AJ622" s="272">
        <v>2162</v>
      </c>
      <c r="AK622" s="272">
        <v>5148</v>
      </c>
      <c r="AL622" s="272">
        <v>2256962</v>
      </c>
      <c r="AM622" s="272">
        <v>3594</v>
      </c>
      <c r="AN622" s="272">
        <v>7988</v>
      </c>
      <c r="AO622" s="272">
        <v>5550</v>
      </c>
      <c r="AP622" s="272">
        <v>98</v>
      </c>
      <c r="AQ622" s="272">
        <v>3039</v>
      </c>
      <c r="AR622" s="272">
        <v>1310</v>
      </c>
      <c r="AS622" s="272">
        <v>98</v>
      </c>
      <c r="AT622" s="272">
        <v>2315</v>
      </c>
      <c r="AU622" s="272">
        <v>1361</v>
      </c>
      <c r="AV622" s="272">
        <v>37285</v>
      </c>
      <c r="AW622" s="272">
        <v>3720</v>
      </c>
      <c r="AX622" s="272">
        <v>24417</v>
      </c>
      <c r="AY622" s="272">
        <v>65422</v>
      </c>
      <c r="AZ622" s="272">
        <v>12884</v>
      </c>
      <c r="BA622" s="272">
        <v>9385</v>
      </c>
      <c r="BB622" s="272">
        <v>7690</v>
      </c>
      <c r="BC622" s="272">
        <v>5721</v>
      </c>
      <c r="BD622" s="272">
        <v>51402</v>
      </c>
      <c r="BE622" s="272">
        <v>40444</v>
      </c>
      <c r="BF622" s="272">
        <v>23567</v>
      </c>
      <c r="BG622" s="272">
        <v>16077</v>
      </c>
      <c r="BH622" s="272">
        <v>959</v>
      </c>
      <c r="BI622" s="272">
        <v>673</v>
      </c>
      <c r="BJ622" s="272">
        <v>8</v>
      </c>
      <c r="BK622" s="272">
        <v>4521</v>
      </c>
      <c r="BL622" s="272">
        <v>565</v>
      </c>
      <c r="BM622" s="272">
        <v>1128</v>
      </c>
      <c r="BN622" s="272">
        <v>1</v>
      </c>
      <c r="BO622" s="272">
        <v>92</v>
      </c>
      <c r="BP622" s="272">
        <v>92</v>
      </c>
      <c r="BQ622" s="272">
        <v>92</v>
      </c>
      <c r="BR622" s="272">
        <v>5440</v>
      </c>
      <c r="BS622" s="272">
        <v>2143055</v>
      </c>
      <c r="BT622" s="272">
        <v>394</v>
      </c>
      <c r="BU622" s="272">
        <v>718</v>
      </c>
      <c r="BV622" s="272">
        <v>1773</v>
      </c>
      <c r="BW622" s="272">
        <v>1807469</v>
      </c>
      <c r="BX622" s="272">
        <v>1019</v>
      </c>
      <c r="BY622" s="272">
        <v>1953</v>
      </c>
      <c r="BZ622" s="272">
        <v>604</v>
      </c>
      <c r="CA622" s="272">
        <v>501894</v>
      </c>
      <c r="CB622" s="272">
        <v>831</v>
      </c>
      <c r="CC622" s="272">
        <v>1667</v>
      </c>
      <c r="CD622" s="272">
        <v>33698</v>
      </c>
      <c r="CE622" s="272">
        <v>34385163</v>
      </c>
      <c r="CF622" s="272">
        <v>1020</v>
      </c>
      <c r="CG622" s="272">
        <v>2061</v>
      </c>
      <c r="CH622" s="272">
        <v>386</v>
      </c>
      <c r="CI622" s="272">
        <v>784125</v>
      </c>
      <c r="CJ622" s="272">
        <v>2031</v>
      </c>
      <c r="CK622" s="272">
        <v>4141</v>
      </c>
      <c r="CL622" s="272">
        <v>130</v>
      </c>
      <c r="CM622" s="272">
        <v>225980</v>
      </c>
      <c r="CN622" s="272">
        <v>1738</v>
      </c>
      <c r="CO622" s="272">
        <v>4386</v>
      </c>
      <c r="CP622" s="272">
        <v>2229</v>
      </c>
      <c r="CQ622" s="272">
        <v>7032379</v>
      </c>
      <c r="CR622" s="272">
        <v>3155</v>
      </c>
      <c r="CS622" s="272">
        <v>6332</v>
      </c>
      <c r="CT622" s="272">
        <v>157</v>
      </c>
      <c r="CU622" s="272">
        <v>441192</v>
      </c>
      <c r="CV622" s="272">
        <v>2810</v>
      </c>
      <c r="CW622" s="272">
        <v>6644</v>
      </c>
      <c r="CX622" s="272">
        <v>440</v>
      </c>
      <c r="CY622" s="272">
        <v>135882</v>
      </c>
      <c r="CZ622" s="272">
        <v>309</v>
      </c>
      <c r="DA622" s="272">
        <v>576</v>
      </c>
      <c r="DB622" s="272">
        <v>3283</v>
      </c>
      <c r="DC622" s="272">
        <v>117802</v>
      </c>
      <c r="DD622" s="272">
        <v>36</v>
      </c>
      <c r="DE622" s="272">
        <v>63</v>
      </c>
      <c r="DF622" s="272">
        <v>187</v>
      </c>
      <c r="DG622" s="272">
        <v>214159</v>
      </c>
      <c r="DH622" s="272">
        <v>1145</v>
      </c>
      <c r="DI622" s="272">
        <v>2420</v>
      </c>
      <c r="DJ622" s="272">
        <v>154</v>
      </c>
      <c r="DK622" s="272">
        <v>50</v>
      </c>
      <c r="DL622" s="250"/>
      <c r="DM622" s="250"/>
      <c r="DN622" s="250"/>
      <c r="DO622" s="250"/>
      <c r="DP622" s="250"/>
      <c r="DQ622" s="250"/>
      <c r="DR622" s="250"/>
      <c r="DS622" s="250"/>
      <c r="DT622" s="250"/>
      <c r="DU622" s="250"/>
      <c r="DV622" s="250"/>
      <c r="DW622" s="250"/>
      <c r="DX622" s="250"/>
      <c r="DY622" s="250"/>
      <c r="DZ622" s="250"/>
      <c r="EA622" s="250"/>
      <c r="EB622" s="155"/>
      <c r="EC622" s="75">
        <f t="shared" si="1121"/>
        <v>6</v>
      </c>
      <c r="ED622" s="74">
        <f t="shared" si="1122"/>
        <v>2020</v>
      </c>
      <c r="EE622" s="165">
        <f t="shared" si="1123"/>
        <v>43983</v>
      </c>
      <c r="EF622" s="157">
        <f t="shared" si="1135"/>
        <v>30</v>
      </c>
      <c r="EG622" s="156"/>
      <c r="EH622" s="166">
        <f>IFERROR(HLOOKUP(EH$1,$H$5:$FY$1802,MATCH($A622,$A$5:$A$1802,0),0)*HLOOKUP(EH$2,$H$5:$FY$1802,MATCH($A622,$A$5:$A$1802,0),0),$H$2)</f>
        <v>59319</v>
      </c>
      <c r="EI622" s="166">
        <f>IFERROR(HLOOKUP(EI$1,$H$5:$FY$1802,MATCH($A622,$A$5:$A$1802,0),0)*HLOOKUP(EI$2,$H$5:$FY$1802,MATCH($A622,$A$5:$A$1802,0),0),$H$2)</f>
        <v>177957</v>
      </c>
      <c r="EJ622" s="166">
        <f>IFERROR(HLOOKUP(EJ$1,$H$5:$FY$1802,MATCH($A622,$A$5:$A$1802,0),0)*HLOOKUP(EJ$2,$H$5:$FY$1802,MATCH($A622,$A$5:$A$1802,0),0),$H$2)</f>
        <v>237276</v>
      </c>
      <c r="EK622" s="166">
        <f>IFERROR(HLOOKUP(EK$1,$H$5:$FY$1802,MATCH($A622,$A$5:$A$1802,0),0)*HLOOKUP(EK$2,$H$5:$FY$1802,MATCH($A622,$A$5:$A$1802,0),0),$H$2)</f>
        <v>711828</v>
      </c>
      <c r="EL622" s="166">
        <f>IFERROR(HLOOKUP(EL$1,$H$5:$FY$1802,MATCH($A622,$A$5:$A$1802,0),0)*HLOOKUP(EL$2,$H$5:$FY$1802,MATCH($A622,$A$5:$A$1802,0),0),$H$2)</f>
        <v>3928729</v>
      </c>
      <c r="EM622" s="166">
        <f>IFERROR(HLOOKUP(EM$1,$H$5:$FY$1802,MATCH($A622,$A$5:$A$1802,0),0)*HLOOKUP(EM$2,$H$5:$FY$1802,MATCH($A622,$A$5:$A$1802,0),0),$H$2)</f>
        <v>3275230</v>
      </c>
      <c r="EN622" s="166">
        <f>IFERROR(HLOOKUP(EN$1,$H$5:$FY$1802,MATCH($A622,$A$5:$A$1802,0),0)*HLOOKUP(EN$2,$H$5:$FY$1802,MATCH($A622,$A$5:$A$1802,0),0),$H$2)</f>
        <v>73773375</v>
      </c>
      <c r="EO622" s="166">
        <f>IFERROR(HLOOKUP(EO$1,$H$5:$FY$1802,MATCH($A622,$A$5:$A$1802,0),0)*HLOOKUP(EO$2,$H$5:$FY$1802,MATCH($A622,$A$5:$A$1802,0),0),$H$2)</f>
        <v>74270196</v>
      </c>
      <c r="EP622" s="166">
        <f>IFERROR(HLOOKUP(EP$1,$H$5:$FY$1802,MATCH($A622,$A$5:$A$1802,0),0)*HLOOKUP(EP$2,$H$5:$FY$1802,MATCH($A622,$A$5:$A$1802,0),0),$H$2)</f>
        <v>5016464</v>
      </c>
      <c r="EQ622" s="166">
        <f>IFERROR(HLOOKUP(EQ$1,$H$5:$FY$1802,MATCH($A622,$A$5:$A$1802,0),0)*HLOOKUP(EQ$2,$H$5:$FY$1802,MATCH($A622,$A$5:$A$1802,0),0),$H$2)</f>
        <v>9024</v>
      </c>
      <c r="ER622" s="166">
        <f>IFERROR(HLOOKUP(ER$1,$H$5:$FY$1802,MATCH($A622,$A$5:$A$1802,0),0)*HLOOKUP(ER$2,$H$5:$FY$1802,MATCH($A622,$A$5:$A$1802,0),0),$H$2)</f>
        <v>92</v>
      </c>
      <c r="ES622" s="166">
        <f>IFERROR(HLOOKUP(ES$1,$H$5:$FY$1802,MATCH($A622,$A$5:$A$1802,0),0)*HLOOKUP(ES$2,$H$5:$FY$1802,MATCH($A622,$A$5:$A$1802,0),0),$H$2)</f>
        <v>3905920</v>
      </c>
      <c r="ET622" s="166">
        <f>IFERROR(HLOOKUP(ET$1,$H$5:$FY$1802,MATCH($A622,$A$5:$A$1802,0),0)*HLOOKUP(ET$2,$H$5:$FY$1802,MATCH($A622,$A$5:$A$1802,0),0),$H$2)</f>
        <v>3462669</v>
      </c>
      <c r="EU622" s="166">
        <f>IFERROR(HLOOKUP(EU$1,$H$5:$FY$1802,MATCH($A622,$A$5:$A$1802,0),0)*HLOOKUP(EU$2,$H$5:$FY$1802,MATCH($A622,$A$5:$A$1802,0),0),$H$2)</f>
        <v>1006868</v>
      </c>
      <c r="EV622" s="166">
        <f>IFERROR(HLOOKUP(EV$1,$H$5:$FY$1802,MATCH($A622,$A$5:$A$1802,0),0)*HLOOKUP(EV$2,$H$5:$FY$1802,MATCH($A622,$A$5:$A$1802,0),0),$H$2)</f>
        <v>69451578</v>
      </c>
      <c r="EW622" s="166">
        <f>IFERROR(HLOOKUP(EW$1,$H$5:$FY$1802,MATCH($A622,$A$5:$A$1802,0),0)*HLOOKUP(EW$2,$H$5:$FY$1802,MATCH($A622,$A$5:$A$1802,0),0),$H$2)</f>
        <v>1598426</v>
      </c>
      <c r="EX622" s="166">
        <f>IFERROR(HLOOKUP(EX$1,$H$5:$FY$1802,MATCH($A622,$A$5:$A$1802,0),0)*HLOOKUP(EX$2,$H$5:$FY$1802,MATCH($A622,$A$5:$A$1802,0),0),$H$2)</f>
        <v>570180</v>
      </c>
      <c r="EY622" s="166">
        <f>IFERROR(HLOOKUP(EY$1,$H$5:$FY$1802,MATCH($A622,$A$5:$A$1802,0),0)*HLOOKUP(EY$2,$H$5:$FY$1802,MATCH($A622,$A$5:$A$1802,0),0),$H$2)</f>
        <v>14114028</v>
      </c>
      <c r="EZ622" s="166">
        <f>IFERROR(HLOOKUP(EZ$1,$H$5:$FY$1802,MATCH($A622,$A$5:$A$1802,0),0)*HLOOKUP(EZ$2,$H$5:$FY$1802,MATCH($A622,$A$5:$A$1802,0),0),$H$2)</f>
        <v>1043108</v>
      </c>
      <c r="FA622" s="166">
        <f>IFERROR(HLOOKUP(FA$1,$H$5:$FY$1802,MATCH($A622,$A$5:$A$1802,0),0)*HLOOKUP(FA$2,$H$5:$FY$1802,MATCH($A622,$A$5:$A$1802,0),0),$H$2)</f>
        <v>452540</v>
      </c>
      <c r="FB622" s="166">
        <f>IFERROR(HLOOKUP(FB$1,$H$5:$FY$1802,MATCH($A622,$A$5:$A$1802,0),0)*HLOOKUP(FB$2,$H$5:$FY$1802,MATCH($A622,$A$5:$A$1802,0),0),$H$2)</f>
        <v>253440</v>
      </c>
      <c r="FC622" s="166">
        <f>IFERROR(HLOOKUP(FC$1,$H$5:$FY$1802,MATCH($A622,$A$5:$A$1802,0),0)*HLOOKUP(FC$2,$H$5:$FY$1802,MATCH($A622,$A$5:$A$1802,0),0),$H$2)</f>
        <v>206829</v>
      </c>
      <c r="FD622" s="166">
        <f>IFERROR(HLOOKUP(FD$1,$H$5:$FY$1802,MATCH($A622,$A$5:$A$1802,0),0)*HLOOKUP(FD$2,$H$5:$FY$1802,MATCH($A622,$A$5:$A$1802,0),0),$H$2)</f>
        <v>0</v>
      </c>
      <c r="FE622" s="166">
        <f>IFERROR(HLOOKUP(FE$1,$H$5:$FY$1802,MATCH($A622,$A$5:$A$1802,0),0)*HLOOKUP(FE$2,$H$5:$FY$1802,MATCH($A622,$A$5:$A$1802,0),0),$H$2)</f>
        <v>0</v>
      </c>
      <c r="FF622" s="166">
        <f>IFERROR(HLOOKUP(FF$1,$H$5:$FY$1802,MATCH($A622,$A$5:$A$1802,0),0)*HLOOKUP(FF$2,$H$5:$FY$1802,MATCH($A622,$A$5:$A$1802,0),0),$H$2)</f>
        <v>0</v>
      </c>
      <c r="FG622" s="166">
        <f>IFERROR(HLOOKUP(FG$1,$H$5:$FY$1802,MATCH($A622,$A$5:$A$1802,0),0)*HLOOKUP(FG$2,$H$5:$FY$1802,MATCH($A622,$A$5:$A$1802,0),0),$H$2)</f>
        <v>0</v>
      </c>
      <c r="FH622" s="152"/>
      <c r="FI622" s="405">
        <f t="shared" si="1125"/>
        <v>2.3644705450541386</v>
      </c>
      <c r="FJ622" s="405">
        <f t="shared" si="1125"/>
        <v>1.7223343732795009</v>
      </c>
      <c r="FK622" s="405">
        <f t="shared" si="1126"/>
        <v>2.3338391502276177</v>
      </c>
      <c r="FL622" s="405">
        <f t="shared" si="1127"/>
        <v>1.736267071320182</v>
      </c>
      <c r="FM622" s="405">
        <f t="shared" si="1128"/>
        <v>1.424864864864865</v>
      </c>
      <c r="FN622" s="405">
        <f t="shared" si="1129"/>
        <v>1.1211088011088011</v>
      </c>
      <c r="FO622" s="405">
        <f t="shared" si="1130"/>
        <v>1.6335343453247384</v>
      </c>
      <c r="FP622" s="405">
        <f t="shared" si="1131"/>
        <v>1.114368891661468</v>
      </c>
      <c r="FQ622" s="405">
        <f t="shared" si="1132"/>
        <v>1.5270700636942676</v>
      </c>
      <c r="FR622" s="405">
        <f t="shared" si="1133"/>
        <v>1.0716560509554141</v>
      </c>
      <c r="FS622" s="65"/>
    </row>
    <row r="623" spans="1:175" ht="10.35" customHeight="1" x14ac:dyDescent="0.2">
      <c r="A623" s="74" t="str">
        <f t="shared" si="1120"/>
        <v>2020-21JUNER1F</v>
      </c>
      <c r="B623" s="163" t="str">
        <f t="shared" si="1134"/>
        <v>2020-21</v>
      </c>
      <c r="C623" s="26" t="s">
        <v>843</v>
      </c>
      <c r="D623" s="163" t="str">
        <f>INDEX($FV$16:$FW$26,MATCH($F623,$FV$16:$FV$26,0),2)</f>
        <v>Y59</v>
      </c>
      <c r="E623" s="163" t="str">
        <f>VLOOKUP($D623,$FW$8:$FX$14,2,0)</f>
        <v>South East</v>
      </c>
      <c r="F623" s="271" t="s">
        <v>852</v>
      </c>
      <c r="G623" s="271" t="s">
        <v>873</v>
      </c>
      <c r="H623" s="272">
        <v>2568</v>
      </c>
      <c r="I623" s="272">
        <v>1196</v>
      </c>
      <c r="J623" s="272">
        <v>7185</v>
      </c>
      <c r="K623" s="272">
        <v>6</v>
      </c>
      <c r="L623" s="272">
        <v>1</v>
      </c>
      <c r="M623" s="272">
        <v>4</v>
      </c>
      <c r="N623" s="272">
        <v>19</v>
      </c>
      <c r="O623" s="272">
        <v>113</v>
      </c>
      <c r="P623" s="272">
        <v>0</v>
      </c>
      <c r="Q623" s="272">
        <v>10</v>
      </c>
      <c r="R623" s="272">
        <v>0</v>
      </c>
      <c r="S623" s="272">
        <v>4</v>
      </c>
      <c r="T623" s="272">
        <v>2016</v>
      </c>
      <c r="U623" s="272">
        <v>97</v>
      </c>
      <c r="V623" s="272">
        <v>62</v>
      </c>
      <c r="W623" s="272">
        <v>838</v>
      </c>
      <c r="X623" s="272">
        <v>739</v>
      </c>
      <c r="Y623" s="272">
        <v>46</v>
      </c>
      <c r="Z623" s="272">
        <v>56642</v>
      </c>
      <c r="AA623" s="272">
        <v>584</v>
      </c>
      <c r="AB623" s="272">
        <v>1062</v>
      </c>
      <c r="AC623" s="272">
        <v>36930</v>
      </c>
      <c r="AD623" s="272">
        <v>596</v>
      </c>
      <c r="AE623" s="272">
        <v>1047</v>
      </c>
      <c r="AF623" s="272">
        <v>879929</v>
      </c>
      <c r="AG623" s="272">
        <v>1050</v>
      </c>
      <c r="AH623" s="272">
        <v>1845</v>
      </c>
      <c r="AI623" s="272">
        <v>2126174</v>
      </c>
      <c r="AJ623" s="272">
        <v>2877</v>
      </c>
      <c r="AK623" s="272">
        <v>6955</v>
      </c>
      <c r="AL623" s="272">
        <v>167489</v>
      </c>
      <c r="AM623" s="272">
        <v>3641</v>
      </c>
      <c r="AN623" s="272">
        <v>9590</v>
      </c>
      <c r="AO623" s="272">
        <v>144</v>
      </c>
      <c r="AP623" s="272">
        <v>1</v>
      </c>
      <c r="AQ623" s="272">
        <v>5</v>
      </c>
      <c r="AR623" s="272">
        <v>12</v>
      </c>
      <c r="AS623" s="272">
        <v>7</v>
      </c>
      <c r="AT623" s="272">
        <v>131</v>
      </c>
      <c r="AU623" s="272">
        <v>9</v>
      </c>
      <c r="AV623" s="272">
        <v>1191</v>
      </c>
      <c r="AW623" s="272">
        <v>30</v>
      </c>
      <c r="AX623" s="272">
        <v>651</v>
      </c>
      <c r="AY623" s="272">
        <v>1872</v>
      </c>
      <c r="AZ623" s="272">
        <v>157</v>
      </c>
      <c r="BA623" s="272">
        <v>134</v>
      </c>
      <c r="BB623" s="272">
        <v>98</v>
      </c>
      <c r="BC623" s="272">
        <v>87</v>
      </c>
      <c r="BD623" s="272">
        <v>995</v>
      </c>
      <c r="BE623" s="272">
        <v>897</v>
      </c>
      <c r="BF623" s="272">
        <v>882</v>
      </c>
      <c r="BG623" s="272">
        <v>769</v>
      </c>
      <c r="BH623" s="272">
        <v>55</v>
      </c>
      <c r="BI623" s="272">
        <v>47</v>
      </c>
      <c r="BJ623" s="272">
        <v>1</v>
      </c>
      <c r="BK623" s="272">
        <v>659</v>
      </c>
      <c r="BL623" s="272">
        <v>659</v>
      </c>
      <c r="BM623" s="272">
        <v>659</v>
      </c>
      <c r="BN623" s="272">
        <v>0</v>
      </c>
      <c r="BO623" s="272">
        <v>0</v>
      </c>
      <c r="BP623" s="272">
        <v>0</v>
      </c>
      <c r="BQ623" s="272">
        <v>0</v>
      </c>
      <c r="BR623" s="272">
        <v>96</v>
      </c>
      <c r="BS623" s="272">
        <v>55983</v>
      </c>
      <c r="BT623" s="272">
        <v>583</v>
      </c>
      <c r="BU623" s="272">
        <v>1064</v>
      </c>
      <c r="BV623" s="272">
        <v>68</v>
      </c>
      <c r="BW623" s="272">
        <v>63238</v>
      </c>
      <c r="BX623" s="272">
        <v>930</v>
      </c>
      <c r="BY623" s="272">
        <v>1756</v>
      </c>
      <c r="BZ623" s="272">
        <v>2</v>
      </c>
      <c r="CA623" s="272">
        <v>2941</v>
      </c>
      <c r="CB623" s="272">
        <v>1471</v>
      </c>
      <c r="CC623" s="272">
        <v>1873</v>
      </c>
      <c r="CD623" s="272">
        <v>768</v>
      </c>
      <c r="CE623" s="272">
        <v>813750</v>
      </c>
      <c r="CF623" s="272">
        <v>1060</v>
      </c>
      <c r="CG623" s="272">
        <v>1884</v>
      </c>
      <c r="CH623" s="272">
        <v>126</v>
      </c>
      <c r="CI623" s="272">
        <v>497685</v>
      </c>
      <c r="CJ623" s="272">
        <v>3950</v>
      </c>
      <c r="CK623" s="272">
        <v>9342</v>
      </c>
      <c r="CL623" s="272">
        <v>5</v>
      </c>
      <c r="CM623" s="272">
        <v>7872</v>
      </c>
      <c r="CN623" s="272">
        <v>1574</v>
      </c>
      <c r="CO623" s="272">
        <v>2650</v>
      </c>
      <c r="CP623" s="272">
        <v>18</v>
      </c>
      <c r="CQ623" s="272">
        <v>120907</v>
      </c>
      <c r="CR623" s="272">
        <v>6717</v>
      </c>
      <c r="CS623" s="272">
        <v>14503</v>
      </c>
      <c r="CT623" s="272">
        <v>4</v>
      </c>
      <c r="CU623" s="272">
        <v>2220</v>
      </c>
      <c r="CV623" s="272">
        <v>555</v>
      </c>
      <c r="CW623" s="272">
        <v>1143</v>
      </c>
      <c r="CX623" s="272">
        <v>7</v>
      </c>
      <c r="CY623" s="272">
        <v>2914</v>
      </c>
      <c r="CZ623" s="272">
        <v>416</v>
      </c>
      <c r="DA623" s="272">
        <v>735</v>
      </c>
      <c r="DB623" s="272">
        <v>74</v>
      </c>
      <c r="DC623" s="272">
        <v>4452</v>
      </c>
      <c r="DD623" s="272">
        <v>60</v>
      </c>
      <c r="DE623" s="272">
        <v>119</v>
      </c>
      <c r="DF623" s="272">
        <v>1</v>
      </c>
      <c r="DG623" s="272">
        <v>771</v>
      </c>
      <c r="DH623" s="272">
        <v>771</v>
      </c>
      <c r="DI623" s="272">
        <v>771</v>
      </c>
      <c r="DJ623" s="272">
        <v>0</v>
      </c>
      <c r="DK623" s="272">
        <v>0</v>
      </c>
      <c r="DL623" s="250"/>
      <c r="DM623" s="250"/>
      <c r="DN623" s="250"/>
      <c r="DO623" s="250"/>
      <c r="DP623" s="250"/>
      <c r="DQ623" s="250"/>
      <c r="DR623" s="250"/>
      <c r="DS623" s="250"/>
      <c r="DT623" s="250"/>
      <c r="DU623" s="250"/>
      <c r="DV623" s="250"/>
      <c r="DW623" s="250"/>
      <c r="DX623" s="250"/>
      <c r="DY623" s="250"/>
      <c r="DZ623" s="250"/>
      <c r="EA623" s="250"/>
      <c r="EB623" s="155"/>
      <c r="EC623" s="75">
        <f t="shared" si="1121"/>
        <v>6</v>
      </c>
      <c r="ED623" s="74">
        <f t="shared" si="1122"/>
        <v>2020</v>
      </c>
      <c r="EE623" s="165">
        <f t="shared" si="1123"/>
        <v>43983</v>
      </c>
      <c r="EF623" s="157">
        <f t="shared" si="1135"/>
        <v>30</v>
      </c>
      <c r="EG623" s="156"/>
      <c r="EH623" s="166">
        <f>IFERROR(HLOOKUP(EH$1,$H$5:$FY$1802,MATCH($A623,$A$5:$A$1802,0),0)*HLOOKUP(EH$2,$H$5:$FY$1802,MATCH($A623,$A$5:$A$1802,0),0),$H$2)</f>
        <v>1196</v>
      </c>
      <c r="EI623" s="166">
        <f>IFERROR(HLOOKUP(EI$1,$H$5:$FY$1802,MATCH($A623,$A$5:$A$1802,0),0)*HLOOKUP(EI$2,$H$5:$FY$1802,MATCH($A623,$A$5:$A$1802,0),0),$H$2)</f>
        <v>4784</v>
      </c>
      <c r="EJ623" s="166">
        <f>IFERROR(HLOOKUP(EJ$1,$H$5:$FY$1802,MATCH($A623,$A$5:$A$1802,0),0)*HLOOKUP(EJ$2,$H$5:$FY$1802,MATCH($A623,$A$5:$A$1802,0),0),$H$2)</f>
        <v>22724</v>
      </c>
      <c r="EK623" s="166">
        <f>IFERROR(HLOOKUP(EK$1,$H$5:$FY$1802,MATCH($A623,$A$5:$A$1802,0),0)*HLOOKUP(EK$2,$H$5:$FY$1802,MATCH($A623,$A$5:$A$1802,0),0),$H$2)</f>
        <v>135148</v>
      </c>
      <c r="EL623" s="166">
        <f>IFERROR(HLOOKUP(EL$1,$H$5:$FY$1802,MATCH($A623,$A$5:$A$1802,0),0)*HLOOKUP(EL$2,$H$5:$FY$1802,MATCH($A623,$A$5:$A$1802,0),0),$H$2)</f>
        <v>103014</v>
      </c>
      <c r="EM623" s="166">
        <f>IFERROR(HLOOKUP(EM$1,$H$5:$FY$1802,MATCH($A623,$A$5:$A$1802,0),0)*HLOOKUP(EM$2,$H$5:$FY$1802,MATCH($A623,$A$5:$A$1802,0),0),$H$2)</f>
        <v>64914</v>
      </c>
      <c r="EN623" s="166">
        <f>IFERROR(HLOOKUP(EN$1,$H$5:$FY$1802,MATCH($A623,$A$5:$A$1802,0),0)*HLOOKUP(EN$2,$H$5:$FY$1802,MATCH($A623,$A$5:$A$1802,0),0),$H$2)</f>
        <v>1546110</v>
      </c>
      <c r="EO623" s="166">
        <f>IFERROR(HLOOKUP(EO$1,$H$5:$FY$1802,MATCH($A623,$A$5:$A$1802,0),0)*HLOOKUP(EO$2,$H$5:$FY$1802,MATCH($A623,$A$5:$A$1802,0),0),$H$2)</f>
        <v>5139745</v>
      </c>
      <c r="EP623" s="166">
        <f>IFERROR(HLOOKUP(EP$1,$H$5:$FY$1802,MATCH($A623,$A$5:$A$1802,0),0)*HLOOKUP(EP$2,$H$5:$FY$1802,MATCH($A623,$A$5:$A$1802,0),0),$H$2)</f>
        <v>441140</v>
      </c>
      <c r="EQ623" s="166">
        <f>IFERROR(HLOOKUP(EQ$1,$H$5:$FY$1802,MATCH($A623,$A$5:$A$1802,0),0)*HLOOKUP(EQ$2,$H$5:$FY$1802,MATCH($A623,$A$5:$A$1802,0),0),$H$2)</f>
        <v>659</v>
      </c>
      <c r="ER623" s="166">
        <f>IFERROR(HLOOKUP(ER$1,$H$5:$FY$1802,MATCH($A623,$A$5:$A$1802,0),0)*HLOOKUP(ER$2,$H$5:$FY$1802,MATCH($A623,$A$5:$A$1802,0),0),$H$2)</f>
        <v>0</v>
      </c>
      <c r="ES623" s="166">
        <f>IFERROR(HLOOKUP(ES$1,$H$5:$FY$1802,MATCH($A623,$A$5:$A$1802,0),0)*HLOOKUP(ES$2,$H$5:$FY$1802,MATCH($A623,$A$5:$A$1802,0),0),$H$2)</f>
        <v>102144</v>
      </c>
      <c r="ET623" s="166">
        <f>IFERROR(HLOOKUP(ET$1,$H$5:$FY$1802,MATCH($A623,$A$5:$A$1802,0),0)*HLOOKUP(ET$2,$H$5:$FY$1802,MATCH($A623,$A$5:$A$1802,0),0),$H$2)</f>
        <v>119408</v>
      </c>
      <c r="EU623" s="166">
        <f>IFERROR(HLOOKUP(EU$1,$H$5:$FY$1802,MATCH($A623,$A$5:$A$1802,0),0)*HLOOKUP(EU$2,$H$5:$FY$1802,MATCH($A623,$A$5:$A$1802,0),0),$H$2)</f>
        <v>3746</v>
      </c>
      <c r="EV623" s="166">
        <f>IFERROR(HLOOKUP(EV$1,$H$5:$FY$1802,MATCH($A623,$A$5:$A$1802,0),0)*HLOOKUP(EV$2,$H$5:$FY$1802,MATCH($A623,$A$5:$A$1802,0),0),$H$2)</f>
        <v>1446912</v>
      </c>
      <c r="EW623" s="166">
        <f>IFERROR(HLOOKUP(EW$1,$H$5:$FY$1802,MATCH($A623,$A$5:$A$1802,0),0)*HLOOKUP(EW$2,$H$5:$FY$1802,MATCH($A623,$A$5:$A$1802,0),0),$H$2)</f>
        <v>1177092</v>
      </c>
      <c r="EX623" s="166">
        <f>IFERROR(HLOOKUP(EX$1,$H$5:$FY$1802,MATCH($A623,$A$5:$A$1802,0),0)*HLOOKUP(EX$2,$H$5:$FY$1802,MATCH($A623,$A$5:$A$1802,0),0),$H$2)</f>
        <v>13250</v>
      </c>
      <c r="EY623" s="166">
        <f>IFERROR(HLOOKUP(EY$1,$H$5:$FY$1802,MATCH($A623,$A$5:$A$1802,0),0)*HLOOKUP(EY$2,$H$5:$FY$1802,MATCH($A623,$A$5:$A$1802,0),0),$H$2)</f>
        <v>261054</v>
      </c>
      <c r="EZ623" s="166">
        <f>IFERROR(HLOOKUP(EZ$1,$H$5:$FY$1802,MATCH($A623,$A$5:$A$1802,0),0)*HLOOKUP(EZ$2,$H$5:$FY$1802,MATCH($A623,$A$5:$A$1802,0),0),$H$2)</f>
        <v>4572</v>
      </c>
      <c r="FA623" s="166">
        <f>IFERROR(HLOOKUP(FA$1,$H$5:$FY$1802,MATCH($A623,$A$5:$A$1802,0),0)*HLOOKUP(FA$2,$H$5:$FY$1802,MATCH($A623,$A$5:$A$1802,0),0),$H$2)</f>
        <v>771</v>
      </c>
      <c r="FB623" s="166">
        <f>IFERROR(HLOOKUP(FB$1,$H$5:$FY$1802,MATCH($A623,$A$5:$A$1802,0),0)*HLOOKUP(FB$2,$H$5:$FY$1802,MATCH($A623,$A$5:$A$1802,0),0),$H$2)</f>
        <v>5145</v>
      </c>
      <c r="FC623" s="166">
        <f>IFERROR(HLOOKUP(FC$1,$H$5:$FY$1802,MATCH($A623,$A$5:$A$1802,0),0)*HLOOKUP(FC$2,$H$5:$FY$1802,MATCH($A623,$A$5:$A$1802,0),0),$H$2)</f>
        <v>8806</v>
      </c>
      <c r="FD623" s="166">
        <f>IFERROR(HLOOKUP(FD$1,$H$5:$FY$1802,MATCH($A623,$A$5:$A$1802,0),0)*HLOOKUP(FD$2,$H$5:$FY$1802,MATCH($A623,$A$5:$A$1802,0),0),$H$2)</f>
        <v>0</v>
      </c>
      <c r="FE623" s="166">
        <f>IFERROR(HLOOKUP(FE$1,$H$5:$FY$1802,MATCH($A623,$A$5:$A$1802,0),0)*HLOOKUP(FE$2,$H$5:$FY$1802,MATCH($A623,$A$5:$A$1802,0),0),$H$2)</f>
        <v>0</v>
      </c>
      <c r="FF623" s="166">
        <f>IFERROR(HLOOKUP(FF$1,$H$5:$FY$1802,MATCH($A623,$A$5:$A$1802,0),0)*HLOOKUP(FF$2,$H$5:$FY$1802,MATCH($A623,$A$5:$A$1802,0),0),$H$2)</f>
        <v>0</v>
      </c>
      <c r="FG623" s="166">
        <f>IFERROR(HLOOKUP(FG$1,$H$5:$FY$1802,MATCH($A623,$A$5:$A$1802,0),0)*HLOOKUP(FG$2,$H$5:$FY$1802,MATCH($A623,$A$5:$A$1802,0),0),$H$2)</f>
        <v>0</v>
      </c>
      <c r="FH623" s="152"/>
      <c r="FI623" s="405">
        <f t="shared" si="1125"/>
        <v>1.6185567010309279</v>
      </c>
      <c r="FJ623" s="405">
        <f t="shared" si="1125"/>
        <v>1.3814432989690721</v>
      </c>
      <c r="FK623" s="405">
        <f t="shared" si="1126"/>
        <v>1.5806451612903225</v>
      </c>
      <c r="FL623" s="405">
        <f t="shared" si="1127"/>
        <v>1.403225806451613</v>
      </c>
      <c r="FM623" s="405">
        <f t="shared" si="1128"/>
        <v>1.1873508353221958</v>
      </c>
      <c r="FN623" s="405">
        <f t="shared" si="1129"/>
        <v>1.0704057279236276</v>
      </c>
      <c r="FO623" s="405">
        <f t="shared" si="1130"/>
        <v>1.1935047361299054</v>
      </c>
      <c r="FP623" s="405">
        <f t="shared" si="1131"/>
        <v>1.0405953991880921</v>
      </c>
      <c r="FQ623" s="405">
        <f t="shared" si="1132"/>
        <v>1.1956521739130435</v>
      </c>
      <c r="FR623" s="405">
        <f t="shared" si="1133"/>
        <v>1.0217391304347827</v>
      </c>
      <c r="FS623" s="65"/>
    </row>
    <row r="624" spans="1:175" ht="10.35" customHeight="1" x14ac:dyDescent="0.2">
      <c r="A624" s="180" t="str">
        <f t="shared" si="1120"/>
        <v>2020-21JUNERRU</v>
      </c>
      <c r="B624" s="182" t="str">
        <f t="shared" si="1134"/>
        <v>2020-21</v>
      </c>
      <c r="C624" s="26" t="s">
        <v>843</v>
      </c>
      <c r="D624" s="182" t="str">
        <f>INDEX($FV$16:$FW$26,MATCH($F624,$FV$16:$FV$26,0),2)</f>
        <v>Y56</v>
      </c>
      <c r="E624" s="182" t="str">
        <f>VLOOKUP($D624,$FW$8:$FX$14,2,0)</f>
        <v>London</v>
      </c>
      <c r="F624" s="273" t="s">
        <v>855</v>
      </c>
      <c r="G624" s="277" t="s">
        <v>874</v>
      </c>
      <c r="H624" s="278">
        <v>128197</v>
      </c>
      <c r="I624" s="278">
        <v>95781</v>
      </c>
      <c r="J624" s="278">
        <v>50934</v>
      </c>
      <c r="K624" s="278">
        <v>1</v>
      </c>
      <c r="L624" s="278">
        <v>0</v>
      </c>
      <c r="M624" s="278">
        <v>1</v>
      </c>
      <c r="N624" s="278">
        <v>3</v>
      </c>
      <c r="O624" s="278">
        <v>8</v>
      </c>
      <c r="P624" s="278">
        <v>0</v>
      </c>
      <c r="Q624" s="278">
        <v>341</v>
      </c>
      <c r="R624" s="278">
        <v>0</v>
      </c>
      <c r="S624" s="278">
        <v>1396</v>
      </c>
      <c r="T624" s="278">
        <v>93636</v>
      </c>
      <c r="U624" s="278">
        <v>6512</v>
      </c>
      <c r="V624" s="278">
        <v>4407</v>
      </c>
      <c r="W624" s="278">
        <v>50637</v>
      </c>
      <c r="X624" s="278">
        <v>21461</v>
      </c>
      <c r="Y624" s="278">
        <v>1538</v>
      </c>
      <c r="Z624" s="278">
        <v>2255157</v>
      </c>
      <c r="AA624" s="278">
        <v>346</v>
      </c>
      <c r="AB624" s="278">
        <v>579</v>
      </c>
      <c r="AC624" s="278">
        <v>2044566</v>
      </c>
      <c r="AD624" s="278">
        <v>464</v>
      </c>
      <c r="AE624" s="278">
        <v>784</v>
      </c>
      <c r="AF624" s="278">
        <v>29007112</v>
      </c>
      <c r="AG624" s="278">
        <v>573</v>
      </c>
      <c r="AH624" s="278">
        <v>984</v>
      </c>
      <c r="AI624" s="278">
        <v>30712363</v>
      </c>
      <c r="AJ624" s="278">
        <v>1431</v>
      </c>
      <c r="AK624" s="278">
        <v>3062</v>
      </c>
      <c r="AL624" s="278">
        <v>4291121</v>
      </c>
      <c r="AM624" s="278">
        <v>2790</v>
      </c>
      <c r="AN624" s="278">
        <v>5994</v>
      </c>
      <c r="AO624" s="278">
        <v>8292</v>
      </c>
      <c r="AP624" s="278">
        <v>375</v>
      </c>
      <c r="AQ624" s="278">
        <v>1760</v>
      </c>
      <c r="AR624" s="278">
        <v>4362</v>
      </c>
      <c r="AS624" s="278">
        <v>391</v>
      </c>
      <c r="AT624" s="278">
        <v>5766</v>
      </c>
      <c r="AU624" s="278">
        <v>0</v>
      </c>
      <c r="AV624" s="278">
        <v>51667</v>
      </c>
      <c r="AW624" s="278">
        <v>4632</v>
      </c>
      <c r="AX624" s="278">
        <v>29045</v>
      </c>
      <c r="AY624" s="278">
        <v>85344</v>
      </c>
      <c r="AZ624" s="278">
        <v>16615</v>
      </c>
      <c r="BA624" s="278">
        <v>12761</v>
      </c>
      <c r="BB624" s="278">
        <v>11058</v>
      </c>
      <c r="BC624" s="278">
        <v>8605</v>
      </c>
      <c r="BD624" s="278">
        <v>68701</v>
      </c>
      <c r="BE624" s="278">
        <v>55099</v>
      </c>
      <c r="BF624" s="278">
        <v>28774</v>
      </c>
      <c r="BG624" s="278">
        <v>23522</v>
      </c>
      <c r="BH624" s="278">
        <v>1899</v>
      </c>
      <c r="BI624" s="278">
        <v>1607</v>
      </c>
      <c r="BJ624" s="278">
        <v>54</v>
      </c>
      <c r="BK624" s="278">
        <v>23550</v>
      </c>
      <c r="BL624" s="278">
        <v>436</v>
      </c>
      <c r="BM624" s="278">
        <v>709</v>
      </c>
      <c r="BN624" s="278">
        <v>27</v>
      </c>
      <c r="BO624" s="278">
        <v>10752</v>
      </c>
      <c r="BP624" s="278">
        <v>398</v>
      </c>
      <c r="BQ624" s="278">
        <v>764</v>
      </c>
      <c r="BR624" s="278">
        <v>6431</v>
      </c>
      <c r="BS624" s="278">
        <v>2220855</v>
      </c>
      <c r="BT624" s="278">
        <v>345</v>
      </c>
      <c r="BU624" s="278">
        <v>577</v>
      </c>
      <c r="BV624" s="278">
        <v>3384</v>
      </c>
      <c r="BW624" s="278">
        <v>1922627</v>
      </c>
      <c r="BX624" s="278">
        <v>568</v>
      </c>
      <c r="BY624" s="278">
        <v>951</v>
      </c>
      <c r="BZ624" s="278">
        <v>926</v>
      </c>
      <c r="CA624" s="278">
        <v>391379</v>
      </c>
      <c r="CB624" s="278">
        <v>423</v>
      </c>
      <c r="CC624" s="278">
        <v>872</v>
      </c>
      <c r="CD624" s="278">
        <v>46327</v>
      </c>
      <c r="CE624" s="278">
        <v>26693106</v>
      </c>
      <c r="CF624" s="278">
        <v>576</v>
      </c>
      <c r="CG624" s="278">
        <v>989</v>
      </c>
      <c r="CH624" s="278">
        <v>1914</v>
      </c>
      <c r="CI624" s="278">
        <v>3470485</v>
      </c>
      <c r="CJ624" s="278">
        <v>1813</v>
      </c>
      <c r="CK624" s="278">
        <v>3651</v>
      </c>
      <c r="CL624" s="278">
        <v>264</v>
      </c>
      <c r="CM624" s="278">
        <v>453041</v>
      </c>
      <c r="CN624" s="278">
        <v>1716</v>
      </c>
      <c r="CO624" s="278">
        <v>3593</v>
      </c>
      <c r="CP624" s="278">
        <v>1440</v>
      </c>
      <c r="CQ624" s="278">
        <v>5641137</v>
      </c>
      <c r="CR624" s="278">
        <v>3917</v>
      </c>
      <c r="CS624" s="278">
        <v>7604</v>
      </c>
      <c r="CT624" s="278">
        <v>117</v>
      </c>
      <c r="CU624" s="278">
        <v>377772</v>
      </c>
      <c r="CV624" s="278">
        <v>3229</v>
      </c>
      <c r="CW624" s="278">
        <v>6818</v>
      </c>
      <c r="CX624" s="278">
        <v>537</v>
      </c>
      <c r="CY624" s="278">
        <v>149700</v>
      </c>
      <c r="CZ624" s="278">
        <v>279</v>
      </c>
      <c r="DA624" s="278">
        <v>482</v>
      </c>
      <c r="DB624" s="278">
        <v>3362</v>
      </c>
      <c r="DC624" s="278">
        <v>193069</v>
      </c>
      <c r="DD624" s="278">
        <v>57</v>
      </c>
      <c r="DE624" s="278">
        <v>116</v>
      </c>
      <c r="DF624" s="278">
        <v>180</v>
      </c>
      <c r="DG624" s="278">
        <v>238183</v>
      </c>
      <c r="DH624" s="278">
        <v>1323</v>
      </c>
      <c r="DI624" s="278">
        <v>2757</v>
      </c>
      <c r="DJ624" s="278">
        <v>161</v>
      </c>
      <c r="DK624" s="278">
        <v>0</v>
      </c>
      <c r="DL624" s="264"/>
      <c r="DM624" s="264"/>
      <c r="DN624" s="264"/>
      <c r="DO624" s="264"/>
      <c r="DP624" s="264"/>
      <c r="DQ624" s="264"/>
      <c r="DR624" s="264"/>
      <c r="DS624" s="264"/>
      <c r="DT624" s="264"/>
      <c r="DU624" s="264"/>
      <c r="DV624" s="264"/>
      <c r="DW624" s="264"/>
      <c r="DX624" s="264"/>
      <c r="DY624" s="264"/>
      <c r="DZ624" s="264"/>
      <c r="EA624" s="264"/>
      <c r="EB624" s="265"/>
      <c r="EC624" s="266">
        <f t="shared" si="1121"/>
        <v>6</v>
      </c>
      <c r="ED624" s="180">
        <f t="shared" si="1122"/>
        <v>2020</v>
      </c>
      <c r="EE624" s="185">
        <f t="shared" si="1123"/>
        <v>43983</v>
      </c>
      <c r="EF624" s="186">
        <f t="shared" si="1135"/>
        <v>30</v>
      </c>
      <c r="EG624" s="187"/>
      <c r="EH624" s="188">
        <f>IFERROR(HLOOKUP(EH$1,$H$5:$FY$1802,MATCH($A624,$A$5:$A$1802,0),0)*HLOOKUP(EH$2,$H$5:$FY$1802,MATCH($A624,$A$5:$A$1802,0),0),$H$2)</f>
        <v>0</v>
      </c>
      <c r="EI624" s="188">
        <f>IFERROR(HLOOKUP(EI$1,$H$5:$FY$1802,MATCH($A624,$A$5:$A$1802,0),0)*HLOOKUP(EI$2,$H$5:$FY$1802,MATCH($A624,$A$5:$A$1802,0),0),$H$2)</f>
        <v>95781</v>
      </c>
      <c r="EJ624" s="188">
        <f>IFERROR(HLOOKUP(EJ$1,$H$5:$FY$1802,MATCH($A624,$A$5:$A$1802,0),0)*HLOOKUP(EJ$2,$H$5:$FY$1802,MATCH($A624,$A$5:$A$1802,0),0),$H$2)</f>
        <v>287343</v>
      </c>
      <c r="EK624" s="188">
        <f>IFERROR(HLOOKUP(EK$1,$H$5:$FY$1802,MATCH($A624,$A$5:$A$1802,0),0)*HLOOKUP(EK$2,$H$5:$FY$1802,MATCH($A624,$A$5:$A$1802,0),0),$H$2)</f>
        <v>766248</v>
      </c>
      <c r="EL624" s="188">
        <f>IFERROR(HLOOKUP(EL$1,$H$5:$FY$1802,MATCH($A624,$A$5:$A$1802,0),0)*HLOOKUP(EL$2,$H$5:$FY$1802,MATCH($A624,$A$5:$A$1802,0),0),$H$2)</f>
        <v>3770448</v>
      </c>
      <c r="EM624" s="188">
        <f>IFERROR(HLOOKUP(EM$1,$H$5:$FY$1802,MATCH($A624,$A$5:$A$1802,0),0)*HLOOKUP(EM$2,$H$5:$FY$1802,MATCH($A624,$A$5:$A$1802,0),0),$H$2)</f>
        <v>3455088</v>
      </c>
      <c r="EN624" s="188">
        <f>IFERROR(HLOOKUP(EN$1,$H$5:$FY$1802,MATCH($A624,$A$5:$A$1802,0),0)*HLOOKUP(EN$2,$H$5:$FY$1802,MATCH($A624,$A$5:$A$1802,0),0),$H$2)</f>
        <v>49826808</v>
      </c>
      <c r="EO624" s="188">
        <f>IFERROR(HLOOKUP(EO$1,$H$5:$FY$1802,MATCH($A624,$A$5:$A$1802,0),0)*HLOOKUP(EO$2,$H$5:$FY$1802,MATCH($A624,$A$5:$A$1802,0),0),$H$2)</f>
        <v>65713582</v>
      </c>
      <c r="EP624" s="188">
        <f>IFERROR(HLOOKUP(EP$1,$H$5:$FY$1802,MATCH($A624,$A$5:$A$1802,0),0)*HLOOKUP(EP$2,$H$5:$FY$1802,MATCH($A624,$A$5:$A$1802,0),0),$H$2)</f>
        <v>9218772</v>
      </c>
      <c r="EQ624" s="188">
        <f>IFERROR(HLOOKUP(EQ$1,$H$5:$FY$1802,MATCH($A624,$A$5:$A$1802,0),0)*HLOOKUP(EQ$2,$H$5:$FY$1802,MATCH($A624,$A$5:$A$1802,0),0),$H$2)</f>
        <v>38286</v>
      </c>
      <c r="ER624" s="188">
        <f>IFERROR(HLOOKUP(ER$1,$H$5:$FY$1802,MATCH($A624,$A$5:$A$1802,0),0)*HLOOKUP(ER$2,$H$5:$FY$1802,MATCH($A624,$A$5:$A$1802,0),0),$H$2)</f>
        <v>20628</v>
      </c>
      <c r="ES624" s="188">
        <f>IFERROR(HLOOKUP(ES$1,$H$5:$FY$1802,MATCH($A624,$A$5:$A$1802,0),0)*HLOOKUP(ES$2,$H$5:$FY$1802,MATCH($A624,$A$5:$A$1802,0),0),$H$2)</f>
        <v>3710687</v>
      </c>
      <c r="ET624" s="188">
        <f>IFERROR(HLOOKUP(ET$1,$H$5:$FY$1802,MATCH($A624,$A$5:$A$1802,0),0)*HLOOKUP(ET$2,$H$5:$FY$1802,MATCH($A624,$A$5:$A$1802,0),0),$H$2)</f>
        <v>3218184</v>
      </c>
      <c r="EU624" s="188">
        <f>IFERROR(HLOOKUP(EU$1,$H$5:$FY$1802,MATCH($A624,$A$5:$A$1802,0),0)*HLOOKUP(EU$2,$H$5:$FY$1802,MATCH($A624,$A$5:$A$1802,0),0),$H$2)</f>
        <v>807472</v>
      </c>
      <c r="EV624" s="188">
        <f>IFERROR(HLOOKUP(EV$1,$H$5:$FY$1802,MATCH($A624,$A$5:$A$1802,0),0)*HLOOKUP(EV$2,$H$5:$FY$1802,MATCH($A624,$A$5:$A$1802,0),0),$H$2)</f>
        <v>45817403</v>
      </c>
      <c r="EW624" s="188">
        <f>IFERROR(HLOOKUP(EW$1,$H$5:$FY$1802,MATCH($A624,$A$5:$A$1802,0),0)*HLOOKUP(EW$2,$H$5:$FY$1802,MATCH($A624,$A$5:$A$1802,0),0),$H$2)</f>
        <v>6988014</v>
      </c>
      <c r="EX624" s="188">
        <f>IFERROR(HLOOKUP(EX$1,$H$5:$FY$1802,MATCH($A624,$A$5:$A$1802,0),0)*HLOOKUP(EX$2,$H$5:$FY$1802,MATCH($A624,$A$5:$A$1802,0),0),$H$2)</f>
        <v>948552</v>
      </c>
      <c r="EY624" s="188">
        <f>IFERROR(HLOOKUP(EY$1,$H$5:$FY$1802,MATCH($A624,$A$5:$A$1802,0),0)*HLOOKUP(EY$2,$H$5:$FY$1802,MATCH($A624,$A$5:$A$1802,0),0),$H$2)</f>
        <v>10949760</v>
      </c>
      <c r="EZ624" s="188">
        <f>IFERROR(HLOOKUP(EZ$1,$H$5:$FY$1802,MATCH($A624,$A$5:$A$1802,0),0)*HLOOKUP(EZ$2,$H$5:$FY$1802,MATCH($A624,$A$5:$A$1802,0),0),$H$2)</f>
        <v>797706</v>
      </c>
      <c r="FA624" s="188">
        <f>IFERROR(HLOOKUP(FA$1,$H$5:$FY$1802,MATCH($A624,$A$5:$A$1802,0),0)*HLOOKUP(FA$2,$H$5:$FY$1802,MATCH($A624,$A$5:$A$1802,0),0),$H$2)</f>
        <v>496260</v>
      </c>
      <c r="FB624" s="188">
        <f>IFERROR(HLOOKUP(FB$1,$H$5:$FY$1802,MATCH($A624,$A$5:$A$1802,0),0)*HLOOKUP(FB$2,$H$5:$FY$1802,MATCH($A624,$A$5:$A$1802,0),0),$H$2)</f>
        <v>258834</v>
      </c>
      <c r="FC624" s="188">
        <f>IFERROR(HLOOKUP(FC$1,$H$5:$FY$1802,MATCH($A624,$A$5:$A$1802,0),0)*HLOOKUP(FC$2,$H$5:$FY$1802,MATCH($A624,$A$5:$A$1802,0),0),$H$2)</f>
        <v>389992</v>
      </c>
      <c r="FD624" s="188">
        <f>IFERROR(HLOOKUP(FD$1,$H$5:$FY$1802,MATCH($A624,$A$5:$A$1802,0),0)*HLOOKUP(FD$2,$H$5:$FY$1802,MATCH($A624,$A$5:$A$1802,0),0),$H$2)</f>
        <v>0</v>
      </c>
      <c r="FE624" s="188">
        <f>IFERROR(HLOOKUP(FE$1,$H$5:$FY$1802,MATCH($A624,$A$5:$A$1802,0),0)*HLOOKUP(FE$2,$H$5:$FY$1802,MATCH($A624,$A$5:$A$1802,0),0),$H$2)</f>
        <v>0</v>
      </c>
      <c r="FF624" s="188">
        <f>IFERROR(HLOOKUP(FF$1,$H$5:$FY$1802,MATCH($A624,$A$5:$A$1802,0),0)*HLOOKUP(FF$2,$H$5:$FY$1802,MATCH($A624,$A$5:$A$1802,0),0),$H$2)</f>
        <v>0</v>
      </c>
      <c r="FG624" s="188">
        <f>IFERROR(HLOOKUP(FG$1,$H$5:$FY$1802,MATCH($A624,$A$5:$A$1802,0),0)*HLOOKUP(FG$2,$H$5:$FY$1802,MATCH($A624,$A$5:$A$1802,0),0),$H$2)</f>
        <v>0</v>
      </c>
      <c r="FH624" s="189"/>
      <c r="FI624" s="406">
        <f t="shared" si="1125"/>
        <v>2.5514434889434892</v>
      </c>
      <c r="FJ624" s="406">
        <f t="shared" si="1125"/>
        <v>1.9596130221130221</v>
      </c>
      <c r="FK624" s="406">
        <f t="shared" si="1126"/>
        <v>2.5091899251191285</v>
      </c>
      <c r="FL624" s="406">
        <f t="shared" si="1127"/>
        <v>1.9525754481506694</v>
      </c>
      <c r="FM624" s="406">
        <f t="shared" si="1128"/>
        <v>1.3567351936331142</v>
      </c>
      <c r="FN624" s="406">
        <f t="shared" si="1129"/>
        <v>1.0881173845212</v>
      </c>
      <c r="FO624" s="406">
        <f t="shared" si="1130"/>
        <v>1.3407576534178276</v>
      </c>
      <c r="FP624" s="406">
        <f t="shared" si="1131"/>
        <v>1.0960346675364614</v>
      </c>
      <c r="FQ624" s="406">
        <f t="shared" si="1132"/>
        <v>1.2347204161248375</v>
      </c>
      <c r="FR624" s="406">
        <f t="shared" si="1133"/>
        <v>1.0448634590377113</v>
      </c>
      <c r="FS624" s="410"/>
    </row>
    <row r="625" spans="1:175" ht="10.35" customHeight="1" x14ac:dyDescent="0.2">
      <c r="A625" s="74" t="str">
        <f t="shared" si="1120"/>
        <v>2020-21JUNERX6</v>
      </c>
      <c r="B625" s="163" t="str">
        <f t="shared" si="1134"/>
        <v>2020-21</v>
      </c>
      <c r="C625" s="26" t="s">
        <v>843</v>
      </c>
      <c r="D625" s="163" t="str">
        <f>INDEX($FV$16:$FW$26,MATCH($F625,$FV$16:$FV$26,0),2)</f>
        <v>Y63</v>
      </c>
      <c r="E625" s="163" t="str">
        <f>VLOOKUP($D625,$FW$8:$FX$14,2,0)</f>
        <v>North East and Yorkshire</v>
      </c>
      <c r="F625" s="271" t="s">
        <v>857</v>
      </c>
      <c r="G625" s="271" t="s">
        <v>875</v>
      </c>
      <c r="H625" s="272">
        <v>40501</v>
      </c>
      <c r="I625" s="272">
        <v>25440</v>
      </c>
      <c r="J625" s="272">
        <v>103994</v>
      </c>
      <c r="K625" s="272">
        <v>4</v>
      </c>
      <c r="L625" s="272">
        <v>1</v>
      </c>
      <c r="M625" s="272">
        <v>7</v>
      </c>
      <c r="N625" s="272">
        <v>14</v>
      </c>
      <c r="O625" s="272">
        <v>39</v>
      </c>
      <c r="P625" s="272">
        <v>0</v>
      </c>
      <c r="Q625" s="272">
        <v>182</v>
      </c>
      <c r="R625" s="272">
        <v>2299</v>
      </c>
      <c r="S625" s="272">
        <v>12</v>
      </c>
      <c r="T625" s="272">
        <v>34533</v>
      </c>
      <c r="U625" s="272">
        <v>2159</v>
      </c>
      <c r="V625" s="272">
        <v>1333</v>
      </c>
      <c r="W625" s="272">
        <v>17404</v>
      </c>
      <c r="X625" s="272">
        <v>9512</v>
      </c>
      <c r="Y625" s="272">
        <v>497</v>
      </c>
      <c r="Z625" s="272">
        <v>774317</v>
      </c>
      <c r="AA625" s="272">
        <v>359</v>
      </c>
      <c r="AB625" s="272">
        <v>609</v>
      </c>
      <c r="AC625" s="272">
        <v>551712</v>
      </c>
      <c r="AD625" s="272">
        <v>414</v>
      </c>
      <c r="AE625" s="272">
        <v>710</v>
      </c>
      <c r="AF625" s="272">
        <v>19341359</v>
      </c>
      <c r="AG625" s="272">
        <v>1111</v>
      </c>
      <c r="AH625" s="272">
        <v>2202</v>
      </c>
      <c r="AI625" s="272">
        <v>23424724</v>
      </c>
      <c r="AJ625" s="272">
        <v>2463</v>
      </c>
      <c r="AK625" s="272">
        <v>5945</v>
      </c>
      <c r="AL625" s="272">
        <v>1492208</v>
      </c>
      <c r="AM625" s="272">
        <v>3002</v>
      </c>
      <c r="AN625" s="272">
        <v>6414</v>
      </c>
      <c r="AO625" s="272">
        <v>1978</v>
      </c>
      <c r="AP625" s="272">
        <v>25</v>
      </c>
      <c r="AQ625" s="272">
        <v>105</v>
      </c>
      <c r="AR625" s="272">
        <v>690</v>
      </c>
      <c r="AS625" s="272">
        <v>104</v>
      </c>
      <c r="AT625" s="272">
        <v>1744</v>
      </c>
      <c r="AU625" s="272">
        <v>0</v>
      </c>
      <c r="AV625" s="272">
        <v>18771</v>
      </c>
      <c r="AW625" s="272">
        <v>2987</v>
      </c>
      <c r="AX625" s="272">
        <v>10797</v>
      </c>
      <c r="AY625" s="272">
        <v>32555</v>
      </c>
      <c r="AZ625" s="272">
        <v>4233</v>
      </c>
      <c r="BA625" s="272">
        <v>3380</v>
      </c>
      <c r="BB625" s="272">
        <v>2566</v>
      </c>
      <c r="BC625" s="272">
        <v>2065</v>
      </c>
      <c r="BD625" s="272">
        <v>21818</v>
      </c>
      <c r="BE625" s="272">
        <v>18819</v>
      </c>
      <c r="BF625" s="272">
        <v>14587</v>
      </c>
      <c r="BG625" s="272">
        <v>10109</v>
      </c>
      <c r="BH625" s="272">
        <v>851</v>
      </c>
      <c r="BI625" s="272">
        <v>518</v>
      </c>
      <c r="BJ625" s="272">
        <v>37</v>
      </c>
      <c r="BK625" s="272">
        <v>16399</v>
      </c>
      <c r="BL625" s="272">
        <v>443</v>
      </c>
      <c r="BM625" s="272">
        <v>652</v>
      </c>
      <c r="BN625" s="272">
        <v>48</v>
      </c>
      <c r="BO625" s="272">
        <v>17859</v>
      </c>
      <c r="BP625" s="272">
        <v>372</v>
      </c>
      <c r="BQ625" s="272">
        <v>645</v>
      </c>
      <c r="BR625" s="272">
        <v>2074</v>
      </c>
      <c r="BS625" s="272">
        <v>740059</v>
      </c>
      <c r="BT625" s="272">
        <v>357</v>
      </c>
      <c r="BU625" s="272">
        <v>605</v>
      </c>
      <c r="BV625" s="272">
        <v>2202</v>
      </c>
      <c r="BW625" s="272">
        <v>2427997</v>
      </c>
      <c r="BX625" s="272">
        <v>1103</v>
      </c>
      <c r="BY625" s="272">
        <v>2133</v>
      </c>
      <c r="BZ625" s="272">
        <v>451</v>
      </c>
      <c r="CA625" s="272">
        <v>463384</v>
      </c>
      <c r="CB625" s="272">
        <v>1027</v>
      </c>
      <c r="CC625" s="272">
        <v>2111</v>
      </c>
      <c r="CD625" s="272">
        <v>14751</v>
      </c>
      <c r="CE625" s="272">
        <v>16449978</v>
      </c>
      <c r="CF625" s="272">
        <v>1115</v>
      </c>
      <c r="CG625" s="272">
        <v>2210</v>
      </c>
      <c r="CH625" s="272">
        <v>1161</v>
      </c>
      <c r="CI625" s="272">
        <v>5244400</v>
      </c>
      <c r="CJ625" s="272">
        <v>4517</v>
      </c>
      <c r="CK625" s="272">
        <v>8724</v>
      </c>
      <c r="CL625" s="272">
        <v>519</v>
      </c>
      <c r="CM625" s="272">
        <v>2181708</v>
      </c>
      <c r="CN625" s="272">
        <v>4204</v>
      </c>
      <c r="CO625" s="272">
        <v>8956</v>
      </c>
      <c r="CP625" s="272">
        <v>1044</v>
      </c>
      <c r="CQ625" s="272">
        <v>5687604</v>
      </c>
      <c r="CR625" s="272">
        <v>5448</v>
      </c>
      <c r="CS625" s="272">
        <v>10469</v>
      </c>
      <c r="CT625" s="272">
        <v>224</v>
      </c>
      <c r="CU625" s="272">
        <v>1152879</v>
      </c>
      <c r="CV625" s="272">
        <v>5147</v>
      </c>
      <c r="CW625" s="272">
        <v>10461</v>
      </c>
      <c r="CX625" s="272">
        <v>80</v>
      </c>
      <c r="CY625" s="272">
        <v>36660</v>
      </c>
      <c r="CZ625" s="272">
        <v>458</v>
      </c>
      <c r="DA625" s="272">
        <v>696</v>
      </c>
      <c r="DB625" s="272">
        <v>1263</v>
      </c>
      <c r="DC625" s="272">
        <v>32490</v>
      </c>
      <c r="DD625" s="272">
        <v>26</v>
      </c>
      <c r="DE625" s="272">
        <v>49</v>
      </c>
      <c r="DF625" s="272">
        <v>1</v>
      </c>
      <c r="DG625" s="272">
        <v>3501</v>
      </c>
      <c r="DH625" s="272">
        <v>3501</v>
      </c>
      <c r="DI625" s="272">
        <v>3501</v>
      </c>
      <c r="DJ625" s="272">
        <v>1</v>
      </c>
      <c r="DK625" s="272">
        <v>0</v>
      </c>
      <c r="DL625" s="250"/>
      <c r="DM625" s="250"/>
      <c r="DN625" s="250"/>
      <c r="DO625" s="250"/>
      <c r="DP625" s="250"/>
      <c r="DQ625" s="250"/>
      <c r="DR625" s="250"/>
      <c r="DS625" s="250"/>
      <c r="DT625" s="250"/>
      <c r="DU625" s="250"/>
      <c r="DV625" s="250"/>
      <c r="DW625" s="250"/>
      <c r="DX625" s="250"/>
      <c r="DY625" s="250"/>
      <c r="DZ625" s="250"/>
      <c r="EA625" s="250"/>
      <c r="EB625" s="155"/>
      <c r="EC625" s="75">
        <f t="shared" si="1121"/>
        <v>6</v>
      </c>
      <c r="ED625" s="74">
        <f t="shared" si="1122"/>
        <v>2020</v>
      </c>
      <c r="EE625" s="165">
        <f t="shared" si="1123"/>
        <v>43983</v>
      </c>
      <c r="EF625" s="157">
        <f t="shared" si="1135"/>
        <v>30</v>
      </c>
      <c r="EG625" s="156"/>
      <c r="EH625" s="166">
        <f>IFERROR(HLOOKUP(EH$1,$H$5:$FY$1802,MATCH($A625,$A$5:$A$1802,0),0)*HLOOKUP(EH$2,$H$5:$FY$1802,MATCH($A625,$A$5:$A$1802,0),0),$H$2)</f>
        <v>25440</v>
      </c>
      <c r="EI625" s="166">
        <f>IFERROR(HLOOKUP(EI$1,$H$5:$FY$1802,MATCH($A625,$A$5:$A$1802,0),0)*HLOOKUP(EI$2,$H$5:$FY$1802,MATCH($A625,$A$5:$A$1802,0),0),$H$2)</f>
        <v>178080</v>
      </c>
      <c r="EJ625" s="166">
        <f>IFERROR(HLOOKUP(EJ$1,$H$5:$FY$1802,MATCH($A625,$A$5:$A$1802,0),0)*HLOOKUP(EJ$2,$H$5:$FY$1802,MATCH($A625,$A$5:$A$1802,0),0),$H$2)</f>
        <v>356160</v>
      </c>
      <c r="EK625" s="166">
        <f>IFERROR(HLOOKUP(EK$1,$H$5:$FY$1802,MATCH($A625,$A$5:$A$1802,0),0)*HLOOKUP(EK$2,$H$5:$FY$1802,MATCH($A625,$A$5:$A$1802,0),0),$H$2)</f>
        <v>992160</v>
      </c>
      <c r="EL625" s="166">
        <f>IFERROR(HLOOKUP(EL$1,$H$5:$FY$1802,MATCH($A625,$A$5:$A$1802,0),0)*HLOOKUP(EL$2,$H$5:$FY$1802,MATCH($A625,$A$5:$A$1802,0),0),$H$2)</f>
        <v>1314831</v>
      </c>
      <c r="EM625" s="166">
        <f>IFERROR(HLOOKUP(EM$1,$H$5:$FY$1802,MATCH($A625,$A$5:$A$1802,0),0)*HLOOKUP(EM$2,$H$5:$FY$1802,MATCH($A625,$A$5:$A$1802,0),0),$H$2)</f>
        <v>946430</v>
      </c>
      <c r="EN625" s="166">
        <f>IFERROR(HLOOKUP(EN$1,$H$5:$FY$1802,MATCH($A625,$A$5:$A$1802,0),0)*HLOOKUP(EN$2,$H$5:$FY$1802,MATCH($A625,$A$5:$A$1802,0),0),$H$2)</f>
        <v>38323608</v>
      </c>
      <c r="EO625" s="166">
        <f>IFERROR(HLOOKUP(EO$1,$H$5:$FY$1802,MATCH($A625,$A$5:$A$1802,0),0)*HLOOKUP(EO$2,$H$5:$FY$1802,MATCH($A625,$A$5:$A$1802,0),0),$H$2)</f>
        <v>56548840</v>
      </c>
      <c r="EP625" s="166">
        <f>IFERROR(HLOOKUP(EP$1,$H$5:$FY$1802,MATCH($A625,$A$5:$A$1802,0),0)*HLOOKUP(EP$2,$H$5:$FY$1802,MATCH($A625,$A$5:$A$1802,0),0),$H$2)</f>
        <v>3187758</v>
      </c>
      <c r="EQ625" s="166">
        <f>IFERROR(HLOOKUP(EQ$1,$H$5:$FY$1802,MATCH($A625,$A$5:$A$1802,0),0)*HLOOKUP(EQ$2,$H$5:$FY$1802,MATCH($A625,$A$5:$A$1802,0),0),$H$2)</f>
        <v>24124</v>
      </c>
      <c r="ER625" s="166">
        <f>IFERROR(HLOOKUP(ER$1,$H$5:$FY$1802,MATCH($A625,$A$5:$A$1802,0),0)*HLOOKUP(ER$2,$H$5:$FY$1802,MATCH($A625,$A$5:$A$1802,0),0),$H$2)</f>
        <v>30960</v>
      </c>
      <c r="ES625" s="166">
        <f>IFERROR(HLOOKUP(ES$1,$H$5:$FY$1802,MATCH($A625,$A$5:$A$1802,0),0)*HLOOKUP(ES$2,$H$5:$FY$1802,MATCH($A625,$A$5:$A$1802,0),0),$H$2)</f>
        <v>1254770</v>
      </c>
      <c r="ET625" s="166">
        <f>IFERROR(HLOOKUP(ET$1,$H$5:$FY$1802,MATCH($A625,$A$5:$A$1802,0),0)*HLOOKUP(ET$2,$H$5:$FY$1802,MATCH($A625,$A$5:$A$1802,0),0),$H$2)</f>
        <v>4696866</v>
      </c>
      <c r="EU625" s="166">
        <f>IFERROR(HLOOKUP(EU$1,$H$5:$FY$1802,MATCH($A625,$A$5:$A$1802,0),0)*HLOOKUP(EU$2,$H$5:$FY$1802,MATCH($A625,$A$5:$A$1802,0),0),$H$2)</f>
        <v>952061</v>
      </c>
      <c r="EV625" s="166">
        <f>IFERROR(HLOOKUP(EV$1,$H$5:$FY$1802,MATCH($A625,$A$5:$A$1802,0),0)*HLOOKUP(EV$2,$H$5:$FY$1802,MATCH($A625,$A$5:$A$1802,0),0),$H$2)</f>
        <v>32599710</v>
      </c>
      <c r="EW625" s="166">
        <f>IFERROR(HLOOKUP(EW$1,$H$5:$FY$1802,MATCH($A625,$A$5:$A$1802,0),0)*HLOOKUP(EW$2,$H$5:$FY$1802,MATCH($A625,$A$5:$A$1802,0),0),$H$2)</f>
        <v>10128564</v>
      </c>
      <c r="EX625" s="166">
        <f>IFERROR(HLOOKUP(EX$1,$H$5:$FY$1802,MATCH($A625,$A$5:$A$1802,0),0)*HLOOKUP(EX$2,$H$5:$FY$1802,MATCH($A625,$A$5:$A$1802,0),0),$H$2)</f>
        <v>4648164</v>
      </c>
      <c r="EY625" s="166">
        <f>IFERROR(HLOOKUP(EY$1,$H$5:$FY$1802,MATCH($A625,$A$5:$A$1802,0),0)*HLOOKUP(EY$2,$H$5:$FY$1802,MATCH($A625,$A$5:$A$1802,0),0),$H$2)</f>
        <v>10929636</v>
      </c>
      <c r="EZ625" s="166">
        <f>IFERROR(HLOOKUP(EZ$1,$H$5:$FY$1802,MATCH($A625,$A$5:$A$1802,0),0)*HLOOKUP(EZ$2,$H$5:$FY$1802,MATCH($A625,$A$5:$A$1802,0),0),$H$2)</f>
        <v>2343264</v>
      </c>
      <c r="FA625" s="166">
        <f>IFERROR(HLOOKUP(FA$1,$H$5:$FY$1802,MATCH($A625,$A$5:$A$1802,0),0)*HLOOKUP(FA$2,$H$5:$FY$1802,MATCH($A625,$A$5:$A$1802,0),0),$H$2)</f>
        <v>3501</v>
      </c>
      <c r="FB625" s="166">
        <f>IFERROR(HLOOKUP(FB$1,$H$5:$FY$1802,MATCH($A625,$A$5:$A$1802,0),0)*HLOOKUP(FB$2,$H$5:$FY$1802,MATCH($A625,$A$5:$A$1802,0),0),$H$2)</f>
        <v>55680</v>
      </c>
      <c r="FC625" s="166">
        <f>IFERROR(HLOOKUP(FC$1,$H$5:$FY$1802,MATCH($A625,$A$5:$A$1802,0),0)*HLOOKUP(FC$2,$H$5:$FY$1802,MATCH($A625,$A$5:$A$1802,0),0),$H$2)</f>
        <v>61887</v>
      </c>
      <c r="FD625" s="166">
        <f>IFERROR(HLOOKUP(FD$1,$H$5:$FY$1802,MATCH($A625,$A$5:$A$1802,0),0)*HLOOKUP(FD$2,$H$5:$FY$1802,MATCH($A625,$A$5:$A$1802,0),0),$H$2)</f>
        <v>0</v>
      </c>
      <c r="FE625" s="166">
        <f>IFERROR(HLOOKUP(FE$1,$H$5:$FY$1802,MATCH($A625,$A$5:$A$1802,0),0)*HLOOKUP(FE$2,$H$5:$FY$1802,MATCH($A625,$A$5:$A$1802,0),0),$H$2)</f>
        <v>0</v>
      </c>
      <c r="FF625" s="166">
        <f>IFERROR(HLOOKUP(FF$1,$H$5:$FY$1802,MATCH($A625,$A$5:$A$1802,0),0)*HLOOKUP(FF$2,$H$5:$FY$1802,MATCH($A625,$A$5:$A$1802,0),0),$H$2)</f>
        <v>0</v>
      </c>
      <c r="FG625" s="166">
        <f>IFERROR(HLOOKUP(FG$1,$H$5:$FY$1802,MATCH($A625,$A$5:$A$1802,0),0)*HLOOKUP(FG$2,$H$5:$FY$1802,MATCH($A625,$A$5:$A$1802,0),0),$H$2)</f>
        <v>0</v>
      </c>
      <c r="FH625" s="152"/>
      <c r="FI625" s="405">
        <f t="shared" si="1125"/>
        <v>1.9606299212598426</v>
      </c>
      <c r="FJ625" s="405">
        <f t="shared" si="1125"/>
        <v>1.5655396016674386</v>
      </c>
      <c r="FK625" s="405">
        <f t="shared" si="1126"/>
        <v>1.9249812453113277</v>
      </c>
      <c r="FL625" s="405">
        <f t="shared" si="1127"/>
        <v>1.5491372843210802</v>
      </c>
      <c r="FM625" s="405">
        <f t="shared" si="1128"/>
        <v>1.2536198575040221</v>
      </c>
      <c r="FN625" s="405">
        <f t="shared" si="1129"/>
        <v>1.0813031487014479</v>
      </c>
      <c r="FO625" s="405">
        <f t="shared" si="1130"/>
        <v>1.5335365853658536</v>
      </c>
      <c r="FP625" s="405">
        <f t="shared" si="1131"/>
        <v>1.0627628259041211</v>
      </c>
      <c r="FQ625" s="405">
        <f t="shared" si="1132"/>
        <v>1.7122736418511066</v>
      </c>
      <c r="FR625" s="405">
        <f t="shared" si="1133"/>
        <v>1.0422535211267605</v>
      </c>
      <c r="FS625" s="65"/>
    </row>
    <row r="626" spans="1:175" ht="10.35" customHeight="1" x14ac:dyDescent="0.2">
      <c r="A626" s="74" t="str">
        <f t="shared" si="1120"/>
        <v>2020-21JUNERX7</v>
      </c>
      <c r="B626" s="163" t="str">
        <f t="shared" si="1134"/>
        <v>2020-21</v>
      </c>
      <c r="C626" s="26" t="s">
        <v>843</v>
      </c>
      <c r="D626" s="163" t="str">
        <f>INDEX($FV$16:$FW$26,MATCH($F626,$FV$16:$FV$26,0),2)</f>
        <v>Y62</v>
      </c>
      <c r="E626" s="163" t="str">
        <f>VLOOKUP($D626,$FW$8:$FX$14,2,0)</f>
        <v>North West</v>
      </c>
      <c r="F626" s="271" t="s">
        <v>859</v>
      </c>
      <c r="G626" s="271" t="s">
        <v>876</v>
      </c>
      <c r="H626" s="272">
        <v>107860</v>
      </c>
      <c r="I626" s="272">
        <v>84608</v>
      </c>
      <c r="J626" s="272">
        <v>52592</v>
      </c>
      <c r="K626" s="272">
        <v>1</v>
      </c>
      <c r="L626" s="272">
        <v>1</v>
      </c>
      <c r="M626" s="272">
        <v>1</v>
      </c>
      <c r="N626" s="272">
        <v>1</v>
      </c>
      <c r="O626" s="272">
        <v>1</v>
      </c>
      <c r="P626" s="272">
        <v>0</v>
      </c>
      <c r="Q626" s="272">
        <v>206</v>
      </c>
      <c r="R626" s="272">
        <v>14172</v>
      </c>
      <c r="S626" s="272">
        <v>1093</v>
      </c>
      <c r="T626" s="272">
        <v>91239</v>
      </c>
      <c r="U626" s="272">
        <v>6688</v>
      </c>
      <c r="V626" s="272">
        <v>4304</v>
      </c>
      <c r="W626" s="272">
        <v>45477</v>
      </c>
      <c r="X626" s="272">
        <v>16507</v>
      </c>
      <c r="Y626" s="272">
        <v>4195</v>
      </c>
      <c r="Z626" s="272">
        <v>2759325</v>
      </c>
      <c r="AA626" s="272">
        <v>413</v>
      </c>
      <c r="AB626" s="272">
        <v>687</v>
      </c>
      <c r="AC626" s="272">
        <v>2285885</v>
      </c>
      <c r="AD626" s="272">
        <v>531</v>
      </c>
      <c r="AE626" s="272">
        <v>885</v>
      </c>
      <c r="AF626" s="272">
        <v>48620574</v>
      </c>
      <c r="AG626" s="272">
        <v>1069</v>
      </c>
      <c r="AH626" s="272">
        <v>2095</v>
      </c>
      <c r="AI626" s="272">
        <v>50691804</v>
      </c>
      <c r="AJ626" s="272">
        <v>3071</v>
      </c>
      <c r="AK626" s="272">
        <v>6915</v>
      </c>
      <c r="AL626" s="272">
        <v>20021200</v>
      </c>
      <c r="AM626" s="272">
        <v>4773</v>
      </c>
      <c r="AN626" s="272">
        <v>8947</v>
      </c>
      <c r="AO626" s="272">
        <v>10053</v>
      </c>
      <c r="AP626" s="272">
        <v>452</v>
      </c>
      <c r="AQ626" s="272">
        <v>6501</v>
      </c>
      <c r="AR626" s="272">
        <v>1030</v>
      </c>
      <c r="AS626" s="272">
        <v>679</v>
      </c>
      <c r="AT626" s="272">
        <v>2421</v>
      </c>
      <c r="AU626" s="272">
        <v>705</v>
      </c>
      <c r="AV626" s="272">
        <v>49219</v>
      </c>
      <c r="AW626" s="272">
        <v>5361</v>
      </c>
      <c r="AX626" s="272">
        <v>26606</v>
      </c>
      <c r="AY626" s="272">
        <v>81186</v>
      </c>
      <c r="AZ626" s="272">
        <v>14407</v>
      </c>
      <c r="BA626" s="272">
        <v>11930</v>
      </c>
      <c r="BB626" s="272">
        <v>9149</v>
      </c>
      <c r="BC626" s="272">
        <v>7649</v>
      </c>
      <c r="BD626" s="272">
        <v>57361</v>
      </c>
      <c r="BE626" s="272">
        <v>48121</v>
      </c>
      <c r="BF626" s="272">
        <v>22846</v>
      </c>
      <c r="BG626" s="272">
        <v>17438</v>
      </c>
      <c r="BH626" s="272">
        <v>5086</v>
      </c>
      <c r="BI626" s="272">
        <v>4166</v>
      </c>
      <c r="BJ626" s="272">
        <v>75</v>
      </c>
      <c r="BK626" s="272">
        <v>30982</v>
      </c>
      <c r="BL626" s="272">
        <v>413</v>
      </c>
      <c r="BM626" s="272">
        <v>679</v>
      </c>
      <c r="BN626" s="272">
        <v>40</v>
      </c>
      <c r="BO626" s="272">
        <v>14937</v>
      </c>
      <c r="BP626" s="272">
        <v>373</v>
      </c>
      <c r="BQ626" s="272">
        <v>639</v>
      </c>
      <c r="BR626" s="272">
        <v>6573</v>
      </c>
      <c r="BS626" s="272">
        <v>2713406</v>
      </c>
      <c r="BT626" s="272">
        <v>413</v>
      </c>
      <c r="BU626" s="272">
        <v>687</v>
      </c>
      <c r="BV626" s="272">
        <v>3253</v>
      </c>
      <c r="BW626" s="272">
        <v>3833150</v>
      </c>
      <c r="BX626" s="272">
        <v>1178</v>
      </c>
      <c r="BY626" s="272">
        <v>2256</v>
      </c>
      <c r="BZ626" s="272">
        <v>1364</v>
      </c>
      <c r="CA626" s="272">
        <v>1486017</v>
      </c>
      <c r="CB626" s="272">
        <v>1089</v>
      </c>
      <c r="CC626" s="272">
        <v>2384</v>
      </c>
      <c r="CD626" s="272">
        <v>40860</v>
      </c>
      <c r="CE626" s="272">
        <v>43301407</v>
      </c>
      <c r="CF626" s="272">
        <v>1060</v>
      </c>
      <c r="CG626" s="272">
        <v>2068</v>
      </c>
      <c r="CH626" s="272">
        <v>3325</v>
      </c>
      <c r="CI626" s="272">
        <v>10506585</v>
      </c>
      <c r="CJ626" s="272">
        <v>3160</v>
      </c>
      <c r="CK626" s="272">
        <v>6794</v>
      </c>
      <c r="CL626" s="272">
        <v>1302</v>
      </c>
      <c r="CM626" s="272">
        <v>3500846</v>
      </c>
      <c r="CN626" s="272">
        <v>2689</v>
      </c>
      <c r="CO626" s="272">
        <v>6010</v>
      </c>
      <c r="CP626" s="272">
        <v>1546</v>
      </c>
      <c r="CQ626" s="272">
        <v>5579578</v>
      </c>
      <c r="CR626" s="272">
        <v>3609</v>
      </c>
      <c r="CS626" s="272">
        <v>7118</v>
      </c>
      <c r="CT626" s="272">
        <v>1053</v>
      </c>
      <c r="CU626" s="272">
        <v>4207612</v>
      </c>
      <c r="CV626" s="272">
        <v>3996</v>
      </c>
      <c r="CW626" s="272">
        <v>8901</v>
      </c>
      <c r="CX626" s="272">
        <v>177</v>
      </c>
      <c r="CY626" s="272">
        <v>65200</v>
      </c>
      <c r="CZ626" s="272">
        <v>368</v>
      </c>
      <c r="DA626" s="272">
        <v>663</v>
      </c>
      <c r="DB626" s="272">
        <v>3056</v>
      </c>
      <c r="DC626" s="272">
        <v>91629</v>
      </c>
      <c r="DD626" s="272">
        <v>30</v>
      </c>
      <c r="DE626" s="272">
        <v>53</v>
      </c>
      <c r="DF626" s="272">
        <v>96</v>
      </c>
      <c r="DG626" s="272">
        <v>114888</v>
      </c>
      <c r="DH626" s="272">
        <v>1197</v>
      </c>
      <c r="DI626" s="272">
        <v>2438</v>
      </c>
      <c r="DJ626" s="272">
        <v>88</v>
      </c>
      <c r="DK626" s="272">
        <v>0</v>
      </c>
      <c r="DL626" s="250"/>
      <c r="DM626" s="250"/>
      <c r="DN626" s="250"/>
      <c r="DO626" s="250"/>
      <c r="DP626" s="250"/>
      <c r="DQ626" s="250"/>
      <c r="DR626" s="250"/>
      <c r="DS626" s="250"/>
      <c r="DT626" s="250"/>
      <c r="DU626" s="250"/>
      <c r="DV626" s="250"/>
      <c r="DW626" s="250"/>
      <c r="DX626" s="250"/>
      <c r="DY626" s="250"/>
      <c r="DZ626" s="250"/>
      <c r="EA626" s="250"/>
      <c r="EB626" s="155"/>
      <c r="EC626" s="75">
        <f t="shared" si="1121"/>
        <v>6</v>
      </c>
      <c r="ED626" s="74">
        <f t="shared" si="1122"/>
        <v>2020</v>
      </c>
      <c r="EE626" s="165">
        <f t="shared" si="1123"/>
        <v>43983</v>
      </c>
      <c r="EF626" s="157">
        <f t="shared" si="1135"/>
        <v>30</v>
      </c>
      <c r="EG626" s="156"/>
      <c r="EH626" s="166">
        <f>IFERROR(HLOOKUP(EH$1,$H$5:$FY$1802,MATCH($A626,$A$5:$A$1802,0),0)*HLOOKUP(EH$2,$H$5:$FY$1802,MATCH($A626,$A$5:$A$1802,0),0),$H$2)</f>
        <v>84608</v>
      </c>
      <c r="EI626" s="166">
        <f>IFERROR(HLOOKUP(EI$1,$H$5:$FY$1802,MATCH($A626,$A$5:$A$1802,0),0)*HLOOKUP(EI$2,$H$5:$FY$1802,MATCH($A626,$A$5:$A$1802,0),0),$H$2)</f>
        <v>84608</v>
      </c>
      <c r="EJ626" s="166">
        <f>IFERROR(HLOOKUP(EJ$1,$H$5:$FY$1802,MATCH($A626,$A$5:$A$1802,0),0)*HLOOKUP(EJ$2,$H$5:$FY$1802,MATCH($A626,$A$5:$A$1802,0),0),$H$2)</f>
        <v>84608</v>
      </c>
      <c r="EK626" s="166">
        <f>IFERROR(HLOOKUP(EK$1,$H$5:$FY$1802,MATCH($A626,$A$5:$A$1802,0),0)*HLOOKUP(EK$2,$H$5:$FY$1802,MATCH($A626,$A$5:$A$1802,0),0),$H$2)</f>
        <v>84608</v>
      </c>
      <c r="EL626" s="166">
        <f>IFERROR(HLOOKUP(EL$1,$H$5:$FY$1802,MATCH($A626,$A$5:$A$1802,0),0)*HLOOKUP(EL$2,$H$5:$FY$1802,MATCH($A626,$A$5:$A$1802,0),0),$H$2)</f>
        <v>4594656</v>
      </c>
      <c r="EM626" s="166">
        <f>IFERROR(HLOOKUP(EM$1,$H$5:$FY$1802,MATCH($A626,$A$5:$A$1802,0),0)*HLOOKUP(EM$2,$H$5:$FY$1802,MATCH($A626,$A$5:$A$1802,0),0),$H$2)</f>
        <v>3809040</v>
      </c>
      <c r="EN626" s="166">
        <f>IFERROR(HLOOKUP(EN$1,$H$5:$FY$1802,MATCH($A626,$A$5:$A$1802,0),0)*HLOOKUP(EN$2,$H$5:$FY$1802,MATCH($A626,$A$5:$A$1802,0),0),$H$2)</f>
        <v>95274315</v>
      </c>
      <c r="EO626" s="166">
        <f>IFERROR(HLOOKUP(EO$1,$H$5:$FY$1802,MATCH($A626,$A$5:$A$1802,0),0)*HLOOKUP(EO$2,$H$5:$FY$1802,MATCH($A626,$A$5:$A$1802,0),0),$H$2)</f>
        <v>114145905</v>
      </c>
      <c r="EP626" s="166">
        <f>IFERROR(HLOOKUP(EP$1,$H$5:$FY$1802,MATCH($A626,$A$5:$A$1802,0),0)*HLOOKUP(EP$2,$H$5:$FY$1802,MATCH($A626,$A$5:$A$1802,0),0),$H$2)</f>
        <v>37532665</v>
      </c>
      <c r="EQ626" s="166">
        <f>IFERROR(HLOOKUP(EQ$1,$H$5:$FY$1802,MATCH($A626,$A$5:$A$1802,0),0)*HLOOKUP(EQ$2,$H$5:$FY$1802,MATCH($A626,$A$5:$A$1802,0),0),$H$2)</f>
        <v>50925</v>
      </c>
      <c r="ER626" s="166">
        <f>IFERROR(HLOOKUP(ER$1,$H$5:$FY$1802,MATCH($A626,$A$5:$A$1802,0),0)*HLOOKUP(ER$2,$H$5:$FY$1802,MATCH($A626,$A$5:$A$1802,0),0),$H$2)</f>
        <v>25560</v>
      </c>
      <c r="ES626" s="166">
        <f>IFERROR(HLOOKUP(ES$1,$H$5:$FY$1802,MATCH($A626,$A$5:$A$1802,0),0)*HLOOKUP(ES$2,$H$5:$FY$1802,MATCH($A626,$A$5:$A$1802,0),0),$H$2)</f>
        <v>4515651</v>
      </c>
      <c r="ET626" s="166">
        <f>IFERROR(HLOOKUP(ET$1,$H$5:$FY$1802,MATCH($A626,$A$5:$A$1802,0),0)*HLOOKUP(ET$2,$H$5:$FY$1802,MATCH($A626,$A$5:$A$1802,0),0),$H$2)</f>
        <v>7338768</v>
      </c>
      <c r="EU626" s="166">
        <f>IFERROR(HLOOKUP(EU$1,$H$5:$FY$1802,MATCH($A626,$A$5:$A$1802,0),0)*HLOOKUP(EU$2,$H$5:$FY$1802,MATCH($A626,$A$5:$A$1802,0),0),$H$2)</f>
        <v>3251776</v>
      </c>
      <c r="EV626" s="166">
        <f>IFERROR(HLOOKUP(EV$1,$H$5:$FY$1802,MATCH($A626,$A$5:$A$1802,0),0)*HLOOKUP(EV$2,$H$5:$FY$1802,MATCH($A626,$A$5:$A$1802,0),0),$H$2)</f>
        <v>84498480</v>
      </c>
      <c r="EW626" s="166">
        <f>IFERROR(HLOOKUP(EW$1,$H$5:$FY$1802,MATCH($A626,$A$5:$A$1802,0),0)*HLOOKUP(EW$2,$H$5:$FY$1802,MATCH($A626,$A$5:$A$1802,0),0),$H$2)</f>
        <v>22590050</v>
      </c>
      <c r="EX626" s="166">
        <f>IFERROR(HLOOKUP(EX$1,$H$5:$FY$1802,MATCH($A626,$A$5:$A$1802,0),0)*HLOOKUP(EX$2,$H$5:$FY$1802,MATCH($A626,$A$5:$A$1802,0),0),$H$2)</f>
        <v>7825020</v>
      </c>
      <c r="EY626" s="166">
        <f>IFERROR(HLOOKUP(EY$1,$H$5:$FY$1802,MATCH($A626,$A$5:$A$1802,0),0)*HLOOKUP(EY$2,$H$5:$FY$1802,MATCH($A626,$A$5:$A$1802,0),0),$H$2)</f>
        <v>11004428</v>
      </c>
      <c r="EZ626" s="166">
        <f>IFERROR(HLOOKUP(EZ$1,$H$5:$FY$1802,MATCH($A626,$A$5:$A$1802,0),0)*HLOOKUP(EZ$2,$H$5:$FY$1802,MATCH($A626,$A$5:$A$1802,0),0),$H$2)</f>
        <v>9372753</v>
      </c>
      <c r="FA626" s="166">
        <f>IFERROR(HLOOKUP(FA$1,$H$5:$FY$1802,MATCH($A626,$A$5:$A$1802,0),0)*HLOOKUP(FA$2,$H$5:$FY$1802,MATCH($A626,$A$5:$A$1802,0),0),$H$2)</f>
        <v>234048</v>
      </c>
      <c r="FB626" s="166">
        <f>IFERROR(HLOOKUP(FB$1,$H$5:$FY$1802,MATCH($A626,$A$5:$A$1802,0),0)*HLOOKUP(FB$2,$H$5:$FY$1802,MATCH($A626,$A$5:$A$1802,0),0),$H$2)</f>
        <v>117351</v>
      </c>
      <c r="FC626" s="166">
        <f>IFERROR(HLOOKUP(FC$1,$H$5:$FY$1802,MATCH($A626,$A$5:$A$1802,0),0)*HLOOKUP(FC$2,$H$5:$FY$1802,MATCH($A626,$A$5:$A$1802,0),0),$H$2)</f>
        <v>161968</v>
      </c>
      <c r="FD626" s="166">
        <f>IFERROR(HLOOKUP(FD$1,$H$5:$FY$1802,MATCH($A626,$A$5:$A$1802,0),0)*HLOOKUP(FD$2,$H$5:$FY$1802,MATCH($A626,$A$5:$A$1802,0),0),$H$2)</f>
        <v>0</v>
      </c>
      <c r="FE626" s="166">
        <f>IFERROR(HLOOKUP(FE$1,$H$5:$FY$1802,MATCH($A626,$A$5:$A$1802,0),0)*HLOOKUP(FE$2,$H$5:$FY$1802,MATCH($A626,$A$5:$A$1802,0),0),$H$2)</f>
        <v>0</v>
      </c>
      <c r="FF626" s="166">
        <f>IFERROR(HLOOKUP(FF$1,$H$5:$FY$1802,MATCH($A626,$A$5:$A$1802,0),0)*HLOOKUP(FF$2,$H$5:$FY$1802,MATCH($A626,$A$5:$A$1802,0),0),$H$2)</f>
        <v>0</v>
      </c>
      <c r="FG626" s="166">
        <f>IFERROR(HLOOKUP(FG$1,$H$5:$FY$1802,MATCH($A626,$A$5:$A$1802,0),0)*HLOOKUP(FG$2,$H$5:$FY$1802,MATCH($A626,$A$5:$A$1802,0),0),$H$2)</f>
        <v>0</v>
      </c>
      <c r="FH626" s="152"/>
      <c r="FI626" s="405">
        <f t="shared" si="1125"/>
        <v>2.1541566985645932</v>
      </c>
      <c r="FJ626" s="405">
        <f t="shared" si="1125"/>
        <v>1.7837918660287082</v>
      </c>
      <c r="FK626" s="405">
        <f t="shared" si="1126"/>
        <v>2.1256970260223049</v>
      </c>
      <c r="FL626" s="405">
        <f t="shared" si="1127"/>
        <v>1.7771840148698885</v>
      </c>
      <c r="FM626" s="405">
        <f t="shared" si="1128"/>
        <v>1.2613189084592211</v>
      </c>
      <c r="FN626" s="405">
        <f t="shared" si="1129"/>
        <v>1.0581392791960771</v>
      </c>
      <c r="FO626" s="405">
        <f t="shared" si="1130"/>
        <v>1.3840189010722723</v>
      </c>
      <c r="FP626" s="405">
        <f t="shared" si="1131"/>
        <v>1.0564003150178711</v>
      </c>
      <c r="FQ626" s="405">
        <f t="shared" si="1132"/>
        <v>1.2123957091775923</v>
      </c>
      <c r="FR626" s="405">
        <f t="shared" si="1133"/>
        <v>0.9930870083432658</v>
      </c>
      <c r="FS626" s="65"/>
    </row>
    <row r="627" spans="1:175" ht="10.35" customHeight="1" x14ac:dyDescent="0.2">
      <c r="A627" s="180" t="str">
        <f t="shared" si="1120"/>
        <v>2020-21JUNERYE</v>
      </c>
      <c r="B627" s="182" t="str">
        <f t="shared" si="1134"/>
        <v>2020-21</v>
      </c>
      <c r="C627" s="26" t="s">
        <v>843</v>
      </c>
      <c r="D627" s="182" t="str">
        <f>INDEX($FV$16:$FW$26,MATCH($F627,$FV$16:$FV$26,0),2)</f>
        <v>Y59</v>
      </c>
      <c r="E627" s="182" t="str">
        <f>VLOOKUP($D627,$FW$8:$FX$14,2,0)</f>
        <v>South East</v>
      </c>
      <c r="F627" s="273" t="s">
        <v>861</v>
      </c>
      <c r="G627" s="273" t="s">
        <v>877</v>
      </c>
      <c r="H627" s="274">
        <v>58884</v>
      </c>
      <c r="I627" s="274">
        <v>34474</v>
      </c>
      <c r="J627" s="274">
        <v>140083</v>
      </c>
      <c r="K627" s="274">
        <v>4</v>
      </c>
      <c r="L627" s="274">
        <v>3</v>
      </c>
      <c r="M627" s="274">
        <v>4</v>
      </c>
      <c r="N627" s="274">
        <v>5</v>
      </c>
      <c r="O627" s="274">
        <v>33</v>
      </c>
      <c r="P627" s="274">
        <v>0</v>
      </c>
      <c r="Q627" s="274">
        <v>232</v>
      </c>
      <c r="R627" s="274">
        <v>0</v>
      </c>
      <c r="S627" s="274">
        <v>102</v>
      </c>
      <c r="T627" s="274">
        <v>45777</v>
      </c>
      <c r="U627" s="274">
        <v>3368</v>
      </c>
      <c r="V627" s="274">
        <v>1950</v>
      </c>
      <c r="W627" s="274">
        <v>19099</v>
      </c>
      <c r="X627" s="274">
        <v>15571</v>
      </c>
      <c r="Y627" s="274">
        <v>1153</v>
      </c>
      <c r="Z627" s="274">
        <v>1218495</v>
      </c>
      <c r="AA627" s="274">
        <v>362</v>
      </c>
      <c r="AB627" s="274">
        <v>673</v>
      </c>
      <c r="AC627" s="274">
        <v>987110</v>
      </c>
      <c r="AD627" s="274">
        <v>506</v>
      </c>
      <c r="AE627" s="274">
        <v>938</v>
      </c>
      <c r="AF627" s="274">
        <v>14950725</v>
      </c>
      <c r="AG627" s="274">
        <v>783</v>
      </c>
      <c r="AH627" s="274">
        <v>1486</v>
      </c>
      <c r="AI627" s="274">
        <v>34207381</v>
      </c>
      <c r="AJ627" s="274">
        <v>2197</v>
      </c>
      <c r="AK627" s="274">
        <v>5009</v>
      </c>
      <c r="AL627" s="274">
        <v>3826061</v>
      </c>
      <c r="AM627" s="274">
        <v>3318</v>
      </c>
      <c r="AN627" s="274">
        <v>7660</v>
      </c>
      <c r="AO627" s="274">
        <v>3762</v>
      </c>
      <c r="AP627" s="274">
        <v>26</v>
      </c>
      <c r="AQ627" s="274">
        <v>93</v>
      </c>
      <c r="AR627" s="274">
        <v>139</v>
      </c>
      <c r="AS627" s="274">
        <v>460</v>
      </c>
      <c r="AT627" s="274">
        <v>3183</v>
      </c>
      <c r="AU627" s="274">
        <v>337</v>
      </c>
      <c r="AV627" s="274">
        <v>22814</v>
      </c>
      <c r="AW627" s="274">
        <v>2776</v>
      </c>
      <c r="AX627" s="274">
        <v>16425</v>
      </c>
      <c r="AY627" s="274">
        <v>42015</v>
      </c>
      <c r="AZ627" s="274">
        <v>6939</v>
      </c>
      <c r="BA627" s="274">
        <v>5152</v>
      </c>
      <c r="BB627" s="274">
        <v>3994</v>
      </c>
      <c r="BC627" s="274">
        <v>3003</v>
      </c>
      <c r="BD627" s="274">
        <v>25804</v>
      </c>
      <c r="BE627" s="274">
        <v>20837</v>
      </c>
      <c r="BF627" s="274">
        <v>22671</v>
      </c>
      <c r="BG627" s="274">
        <v>17741</v>
      </c>
      <c r="BH627" s="274">
        <v>1859</v>
      </c>
      <c r="BI627" s="274">
        <v>1388</v>
      </c>
      <c r="BJ627" s="274">
        <v>32</v>
      </c>
      <c r="BK627" s="274">
        <v>16775</v>
      </c>
      <c r="BL627" s="274">
        <v>524</v>
      </c>
      <c r="BM627" s="274">
        <v>820</v>
      </c>
      <c r="BN627" s="274">
        <v>42</v>
      </c>
      <c r="BO627" s="274">
        <v>14666</v>
      </c>
      <c r="BP627" s="274">
        <v>349</v>
      </c>
      <c r="BQ627" s="274">
        <v>695</v>
      </c>
      <c r="BR627" s="274">
        <v>3294</v>
      </c>
      <c r="BS627" s="274">
        <v>1187054</v>
      </c>
      <c r="BT627" s="274">
        <v>360</v>
      </c>
      <c r="BU627" s="274">
        <v>668</v>
      </c>
      <c r="BV627" s="274">
        <v>1753</v>
      </c>
      <c r="BW627" s="274">
        <v>1398132</v>
      </c>
      <c r="BX627" s="274">
        <v>798</v>
      </c>
      <c r="BY627" s="274">
        <v>1494</v>
      </c>
      <c r="BZ627" s="274">
        <v>416</v>
      </c>
      <c r="CA627" s="274">
        <v>255953</v>
      </c>
      <c r="CB627" s="274">
        <v>615</v>
      </c>
      <c r="CC627" s="274">
        <v>1297</v>
      </c>
      <c r="CD627" s="274">
        <v>16930</v>
      </c>
      <c r="CE627" s="274">
        <v>13296640</v>
      </c>
      <c r="CF627" s="274">
        <v>785</v>
      </c>
      <c r="CG627" s="274">
        <v>1497</v>
      </c>
      <c r="CH627" s="274">
        <v>2333</v>
      </c>
      <c r="CI627" s="274">
        <v>6694780</v>
      </c>
      <c r="CJ627" s="274">
        <v>2870</v>
      </c>
      <c r="CK627" s="274">
        <v>6098</v>
      </c>
      <c r="CL627" s="274">
        <v>654</v>
      </c>
      <c r="CM627" s="274">
        <v>1456740</v>
      </c>
      <c r="CN627" s="274">
        <v>2227</v>
      </c>
      <c r="CO627" s="274">
        <v>4481</v>
      </c>
      <c r="CP627" s="274">
        <v>309</v>
      </c>
      <c r="CQ627" s="274">
        <v>1711225</v>
      </c>
      <c r="CR627" s="274">
        <v>5538</v>
      </c>
      <c r="CS627" s="274">
        <v>14040</v>
      </c>
      <c r="CT627" s="274">
        <v>32</v>
      </c>
      <c r="CU627" s="274">
        <v>182759</v>
      </c>
      <c r="CV627" s="274">
        <v>5711</v>
      </c>
      <c r="CW627" s="274">
        <v>14333</v>
      </c>
      <c r="CX627" s="274">
        <v>175</v>
      </c>
      <c r="CY627" s="274">
        <v>54946</v>
      </c>
      <c r="CZ627" s="274">
        <v>314</v>
      </c>
      <c r="DA627" s="274">
        <v>497</v>
      </c>
      <c r="DB627" s="274">
        <v>2560</v>
      </c>
      <c r="DC627" s="274">
        <v>94610</v>
      </c>
      <c r="DD627" s="274">
        <v>37</v>
      </c>
      <c r="DE627" s="274">
        <v>71</v>
      </c>
      <c r="DF627" s="274">
        <v>87</v>
      </c>
      <c r="DG627" s="274">
        <v>157448</v>
      </c>
      <c r="DH627" s="274">
        <v>1810</v>
      </c>
      <c r="DI627" s="274">
        <v>3251</v>
      </c>
      <c r="DJ627" s="274">
        <v>83</v>
      </c>
      <c r="DK627" s="274">
        <v>0</v>
      </c>
      <c r="DL627" s="251"/>
      <c r="DM627" s="251"/>
      <c r="DN627" s="251"/>
      <c r="DO627" s="251"/>
      <c r="DP627" s="251"/>
      <c r="DQ627" s="251"/>
      <c r="DR627" s="251"/>
      <c r="DS627" s="251"/>
      <c r="DT627" s="251"/>
      <c r="DU627" s="251"/>
      <c r="DV627" s="251"/>
      <c r="DW627" s="251"/>
      <c r="DX627" s="251"/>
      <c r="DY627" s="251"/>
      <c r="DZ627" s="251"/>
      <c r="EA627" s="251"/>
      <c r="EB627" s="183"/>
      <c r="EC627" s="184">
        <f t="shared" si="1121"/>
        <v>6</v>
      </c>
      <c r="ED627" s="180">
        <f t="shared" si="1122"/>
        <v>2020</v>
      </c>
      <c r="EE627" s="185">
        <f t="shared" si="1123"/>
        <v>43983</v>
      </c>
      <c r="EF627" s="186">
        <f t="shared" si="1135"/>
        <v>30</v>
      </c>
      <c r="EG627" s="187"/>
      <c r="EH627" s="188">
        <f>IFERROR(HLOOKUP(EH$1,$H$5:$FY$1802,MATCH($A627,$A$5:$A$1802,0),0)*HLOOKUP(EH$2,$H$5:$FY$1802,MATCH($A627,$A$5:$A$1802,0),0),$H$2)</f>
        <v>103422</v>
      </c>
      <c r="EI627" s="188">
        <f>IFERROR(HLOOKUP(EI$1,$H$5:$FY$1802,MATCH($A627,$A$5:$A$1802,0),0)*HLOOKUP(EI$2,$H$5:$FY$1802,MATCH($A627,$A$5:$A$1802,0),0),$H$2)</f>
        <v>137896</v>
      </c>
      <c r="EJ627" s="188">
        <f>IFERROR(HLOOKUP(EJ$1,$H$5:$FY$1802,MATCH($A627,$A$5:$A$1802,0),0)*HLOOKUP(EJ$2,$H$5:$FY$1802,MATCH($A627,$A$5:$A$1802,0),0),$H$2)</f>
        <v>172370</v>
      </c>
      <c r="EK627" s="188">
        <f>IFERROR(HLOOKUP(EK$1,$H$5:$FY$1802,MATCH($A627,$A$5:$A$1802,0),0)*HLOOKUP(EK$2,$H$5:$FY$1802,MATCH($A627,$A$5:$A$1802,0),0),$H$2)</f>
        <v>1137642</v>
      </c>
      <c r="EL627" s="188">
        <f>IFERROR(HLOOKUP(EL$1,$H$5:$FY$1802,MATCH($A627,$A$5:$A$1802,0),0)*HLOOKUP(EL$2,$H$5:$FY$1802,MATCH($A627,$A$5:$A$1802,0),0),$H$2)</f>
        <v>2266664</v>
      </c>
      <c r="EM627" s="188">
        <f>IFERROR(HLOOKUP(EM$1,$H$5:$FY$1802,MATCH($A627,$A$5:$A$1802,0),0)*HLOOKUP(EM$2,$H$5:$FY$1802,MATCH($A627,$A$5:$A$1802,0),0),$H$2)</f>
        <v>1829100</v>
      </c>
      <c r="EN627" s="188">
        <f>IFERROR(HLOOKUP(EN$1,$H$5:$FY$1802,MATCH($A627,$A$5:$A$1802,0),0)*HLOOKUP(EN$2,$H$5:$FY$1802,MATCH($A627,$A$5:$A$1802,0),0),$H$2)</f>
        <v>28381114</v>
      </c>
      <c r="EO627" s="188">
        <f>IFERROR(HLOOKUP(EO$1,$H$5:$FY$1802,MATCH($A627,$A$5:$A$1802,0),0)*HLOOKUP(EO$2,$H$5:$FY$1802,MATCH($A627,$A$5:$A$1802,0),0),$H$2)</f>
        <v>77995139</v>
      </c>
      <c r="EP627" s="188">
        <f>IFERROR(HLOOKUP(EP$1,$H$5:$FY$1802,MATCH($A627,$A$5:$A$1802,0),0)*HLOOKUP(EP$2,$H$5:$FY$1802,MATCH($A627,$A$5:$A$1802,0),0),$H$2)</f>
        <v>8831980</v>
      </c>
      <c r="EQ627" s="188">
        <f>IFERROR(HLOOKUP(EQ$1,$H$5:$FY$1802,MATCH($A627,$A$5:$A$1802,0),0)*HLOOKUP(EQ$2,$H$5:$FY$1802,MATCH($A627,$A$5:$A$1802,0),0),$H$2)</f>
        <v>26240</v>
      </c>
      <c r="ER627" s="188">
        <f>IFERROR(HLOOKUP(ER$1,$H$5:$FY$1802,MATCH($A627,$A$5:$A$1802,0),0)*HLOOKUP(ER$2,$H$5:$FY$1802,MATCH($A627,$A$5:$A$1802,0),0),$H$2)</f>
        <v>29190</v>
      </c>
      <c r="ES627" s="188">
        <f>IFERROR(HLOOKUP(ES$1,$H$5:$FY$1802,MATCH($A627,$A$5:$A$1802,0),0)*HLOOKUP(ES$2,$H$5:$FY$1802,MATCH($A627,$A$5:$A$1802,0),0),$H$2)</f>
        <v>2200392</v>
      </c>
      <c r="ET627" s="188">
        <f>IFERROR(HLOOKUP(ET$1,$H$5:$FY$1802,MATCH($A627,$A$5:$A$1802,0),0)*HLOOKUP(ET$2,$H$5:$FY$1802,MATCH($A627,$A$5:$A$1802,0),0),$H$2)</f>
        <v>2618982</v>
      </c>
      <c r="EU627" s="188">
        <f>IFERROR(HLOOKUP(EU$1,$H$5:$FY$1802,MATCH($A627,$A$5:$A$1802,0),0)*HLOOKUP(EU$2,$H$5:$FY$1802,MATCH($A627,$A$5:$A$1802,0),0),$H$2)</f>
        <v>539552</v>
      </c>
      <c r="EV627" s="188">
        <f>IFERROR(HLOOKUP(EV$1,$H$5:$FY$1802,MATCH($A627,$A$5:$A$1802,0),0)*HLOOKUP(EV$2,$H$5:$FY$1802,MATCH($A627,$A$5:$A$1802,0),0),$H$2)</f>
        <v>25344210</v>
      </c>
      <c r="EW627" s="188">
        <f>IFERROR(HLOOKUP(EW$1,$H$5:$FY$1802,MATCH($A627,$A$5:$A$1802,0),0)*HLOOKUP(EW$2,$H$5:$FY$1802,MATCH($A627,$A$5:$A$1802,0),0),$H$2)</f>
        <v>14226634</v>
      </c>
      <c r="EX627" s="188">
        <f>IFERROR(HLOOKUP(EX$1,$H$5:$FY$1802,MATCH($A627,$A$5:$A$1802,0),0)*HLOOKUP(EX$2,$H$5:$FY$1802,MATCH($A627,$A$5:$A$1802,0),0),$H$2)</f>
        <v>2930574</v>
      </c>
      <c r="EY627" s="188">
        <f>IFERROR(HLOOKUP(EY$1,$H$5:$FY$1802,MATCH($A627,$A$5:$A$1802,0),0)*HLOOKUP(EY$2,$H$5:$FY$1802,MATCH($A627,$A$5:$A$1802,0),0),$H$2)</f>
        <v>4338360</v>
      </c>
      <c r="EZ627" s="188">
        <f>IFERROR(HLOOKUP(EZ$1,$H$5:$FY$1802,MATCH($A627,$A$5:$A$1802,0),0)*HLOOKUP(EZ$2,$H$5:$FY$1802,MATCH($A627,$A$5:$A$1802,0),0),$H$2)</f>
        <v>458656</v>
      </c>
      <c r="FA627" s="188">
        <f>IFERROR(HLOOKUP(FA$1,$H$5:$FY$1802,MATCH($A627,$A$5:$A$1802,0),0)*HLOOKUP(FA$2,$H$5:$FY$1802,MATCH($A627,$A$5:$A$1802,0),0),$H$2)</f>
        <v>282837</v>
      </c>
      <c r="FB627" s="188">
        <f>IFERROR(HLOOKUP(FB$1,$H$5:$FY$1802,MATCH($A627,$A$5:$A$1802,0),0)*HLOOKUP(FB$2,$H$5:$FY$1802,MATCH($A627,$A$5:$A$1802,0),0),$H$2)</f>
        <v>86975</v>
      </c>
      <c r="FC627" s="188">
        <f>IFERROR(HLOOKUP(FC$1,$H$5:$FY$1802,MATCH($A627,$A$5:$A$1802,0),0)*HLOOKUP(FC$2,$H$5:$FY$1802,MATCH($A627,$A$5:$A$1802,0),0),$H$2)</f>
        <v>181760</v>
      </c>
      <c r="FD627" s="188">
        <f>IFERROR(HLOOKUP(FD$1,$H$5:$FY$1802,MATCH($A627,$A$5:$A$1802,0),0)*HLOOKUP(FD$2,$H$5:$FY$1802,MATCH($A627,$A$5:$A$1802,0),0),$H$2)</f>
        <v>0</v>
      </c>
      <c r="FE627" s="188">
        <f>IFERROR(HLOOKUP(FE$1,$H$5:$FY$1802,MATCH($A627,$A$5:$A$1802,0),0)*HLOOKUP(FE$2,$H$5:$FY$1802,MATCH($A627,$A$5:$A$1802,0),0),$H$2)</f>
        <v>0</v>
      </c>
      <c r="FF627" s="188">
        <f>IFERROR(HLOOKUP(FF$1,$H$5:$FY$1802,MATCH($A627,$A$5:$A$1802,0),0)*HLOOKUP(FF$2,$H$5:$FY$1802,MATCH($A627,$A$5:$A$1802,0),0),$H$2)</f>
        <v>0</v>
      </c>
      <c r="FG627" s="188">
        <f>IFERROR(HLOOKUP(FG$1,$H$5:$FY$1802,MATCH($A627,$A$5:$A$1802,0),0)*HLOOKUP(FG$2,$H$5:$FY$1802,MATCH($A627,$A$5:$A$1802,0),0),$H$2)</f>
        <v>0</v>
      </c>
      <c r="FH627" s="189"/>
      <c r="FI627" s="406">
        <f t="shared" si="1125"/>
        <v>2.0602731591448933</v>
      </c>
      <c r="FJ627" s="406">
        <f t="shared" si="1125"/>
        <v>1.5296912114014252</v>
      </c>
      <c r="FK627" s="406">
        <f t="shared" si="1126"/>
        <v>2.0482051282051281</v>
      </c>
      <c r="FL627" s="406">
        <f t="shared" si="1127"/>
        <v>1.54</v>
      </c>
      <c r="FM627" s="406">
        <f t="shared" si="1128"/>
        <v>1.3510655008115608</v>
      </c>
      <c r="FN627" s="406">
        <f t="shared" si="1129"/>
        <v>1.0909995287711398</v>
      </c>
      <c r="FO627" s="406">
        <f t="shared" si="1130"/>
        <v>1.4559758525464004</v>
      </c>
      <c r="FP627" s="406">
        <f t="shared" si="1131"/>
        <v>1.139361633806435</v>
      </c>
      <c r="FQ627" s="406">
        <f t="shared" si="1132"/>
        <v>1.6123156981786644</v>
      </c>
      <c r="FR627" s="406">
        <f t="shared" si="1133"/>
        <v>1.2038161318300087</v>
      </c>
      <c r="FS627" s="410"/>
    </row>
    <row r="628" spans="1:175" ht="10.35" customHeight="1" x14ac:dyDescent="0.2">
      <c r="A628" s="74" t="str">
        <f t="shared" si="1120"/>
        <v>2020-21JUNERYD</v>
      </c>
      <c r="B628" s="163" t="str">
        <f t="shared" si="1134"/>
        <v>2020-21</v>
      </c>
      <c r="C628" s="26" t="s">
        <v>843</v>
      </c>
      <c r="D628" s="163" t="str">
        <f>INDEX($FV$16:$FW$26,MATCH($F628,$FV$16:$FV$26,0),2)</f>
        <v>Y59</v>
      </c>
      <c r="E628" s="163" t="str">
        <f>VLOOKUP($D628,$FW$8:$FX$14,2,0)</f>
        <v>South East</v>
      </c>
      <c r="F628" s="271" t="s">
        <v>863</v>
      </c>
      <c r="G628" s="271" t="s">
        <v>878</v>
      </c>
      <c r="H628" s="272">
        <v>75415</v>
      </c>
      <c r="I628" s="272">
        <v>55915</v>
      </c>
      <c r="J628" s="272">
        <v>98530</v>
      </c>
      <c r="K628" s="272">
        <v>2</v>
      </c>
      <c r="L628" s="272">
        <v>1</v>
      </c>
      <c r="M628" s="272">
        <v>1</v>
      </c>
      <c r="N628" s="272">
        <v>2</v>
      </c>
      <c r="O628" s="272">
        <v>30</v>
      </c>
      <c r="P628" s="272">
        <v>0</v>
      </c>
      <c r="Q628" s="272">
        <v>267</v>
      </c>
      <c r="R628" s="272">
        <v>72</v>
      </c>
      <c r="S628" s="272">
        <v>0</v>
      </c>
      <c r="T628" s="272">
        <v>58638</v>
      </c>
      <c r="U628" s="272">
        <v>3488</v>
      </c>
      <c r="V628" s="272">
        <v>2086</v>
      </c>
      <c r="W628" s="272">
        <v>27921</v>
      </c>
      <c r="X628" s="272">
        <v>20737</v>
      </c>
      <c r="Y628" s="272">
        <v>424</v>
      </c>
      <c r="Z628" s="272">
        <v>1575402</v>
      </c>
      <c r="AA628" s="272">
        <v>452</v>
      </c>
      <c r="AB628" s="272">
        <v>841</v>
      </c>
      <c r="AC628" s="272">
        <v>1122873</v>
      </c>
      <c r="AD628" s="272">
        <v>538</v>
      </c>
      <c r="AE628" s="272">
        <v>1000</v>
      </c>
      <c r="AF628" s="272">
        <v>28023303</v>
      </c>
      <c r="AG628" s="272">
        <v>1004</v>
      </c>
      <c r="AH628" s="272">
        <v>1863</v>
      </c>
      <c r="AI628" s="272">
        <v>87054515</v>
      </c>
      <c r="AJ628" s="272">
        <v>4198</v>
      </c>
      <c r="AK628" s="272">
        <v>9497</v>
      </c>
      <c r="AL628" s="272">
        <v>2393983</v>
      </c>
      <c r="AM628" s="272">
        <v>5646</v>
      </c>
      <c r="AN628" s="272">
        <v>12621</v>
      </c>
      <c r="AO628" s="272">
        <v>3749</v>
      </c>
      <c r="AP628" s="272">
        <v>112</v>
      </c>
      <c r="AQ628" s="272">
        <v>574</v>
      </c>
      <c r="AR628" s="272">
        <v>1764</v>
      </c>
      <c r="AS628" s="272">
        <v>390</v>
      </c>
      <c r="AT628" s="272">
        <v>2673</v>
      </c>
      <c r="AU628" s="272">
        <v>1484</v>
      </c>
      <c r="AV628" s="272">
        <v>32830</v>
      </c>
      <c r="AW628" s="272">
        <v>1768</v>
      </c>
      <c r="AX628" s="272">
        <v>20291</v>
      </c>
      <c r="AY628" s="272">
        <v>54889</v>
      </c>
      <c r="AZ628" s="272">
        <v>7388</v>
      </c>
      <c r="BA628" s="272">
        <v>5467</v>
      </c>
      <c r="BB628" s="272">
        <v>4337</v>
      </c>
      <c r="BC628" s="272">
        <v>3285</v>
      </c>
      <c r="BD628" s="272">
        <v>37832</v>
      </c>
      <c r="BE628" s="272">
        <v>29815</v>
      </c>
      <c r="BF628" s="272">
        <v>36189</v>
      </c>
      <c r="BG628" s="272">
        <v>21845</v>
      </c>
      <c r="BH628" s="272">
        <v>683</v>
      </c>
      <c r="BI628" s="272">
        <v>438</v>
      </c>
      <c r="BJ628" s="272">
        <v>66</v>
      </c>
      <c r="BK628" s="272">
        <v>40327</v>
      </c>
      <c r="BL628" s="272">
        <v>611</v>
      </c>
      <c r="BM628" s="272">
        <v>1037</v>
      </c>
      <c r="BN628" s="272">
        <v>86</v>
      </c>
      <c r="BO628" s="272">
        <v>51839</v>
      </c>
      <c r="BP628" s="272">
        <v>603</v>
      </c>
      <c r="BQ628" s="272">
        <v>1218</v>
      </c>
      <c r="BR628" s="272">
        <v>3336</v>
      </c>
      <c r="BS628" s="272">
        <v>1483236</v>
      </c>
      <c r="BT628" s="272">
        <v>445</v>
      </c>
      <c r="BU628" s="272">
        <v>831</v>
      </c>
      <c r="BV628" s="272">
        <v>2016</v>
      </c>
      <c r="BW628" s="272">
        <v>1923892</v>
      </c>
      <c r="BX628" s="272">
        <v>954</v>
      </c>
      <c r="BY628" s="272">
        <v>1765</v>
      </c>
      <c r="BZ628" s="272">
        <v>731</v>
      </c>
      <c r="CA628" s="272">
        <v>687700</v>
      </c>
      <c r="CB628" s="272">
        <v>941</v>
      </c>
      <c r="CC628" s="272">
        <v>1810</v>
      </c>
      <c r="CD628" s="272">
        <v>25174</v>
      </c>
      <c r="CE628" s="272">
        <v>25411711</v>
      </c>
      <c r="CF628" s="272">
        <v>1009</v>
      </c>
      <c r="CG628" s="272">
        <v>1871</v>
      </c>
      <c r="CH628" s="272">
        <v>1309</v>
      </c>
      <c r="CI628" s="272">
        <v>7920977</v>
      </c>
      <c r="CJ628" s="272">
        <v>6051</v>
      </c>
      <c r="CK628" s="272">
        <v>13103</v>
      </c>
      <c r="CL628" s="272">
        <v>574</v>
      </c>
      <c r="CM628" s="272">
        <v>3978739</v>
      </c>
      <c r="CN628" s="272">
        <v>6932</v>
      </c>
      <c r="CO628" s="272">
        <v>15238</v>
      </c>
      <c r="CP628" s="272">
        <v>871</v>
      </c>
      <c r="CQ628" s="272">
        <v>7753406</v>
      </c>
      <c r="CR628" s="272">
        <v>8902</v>
      </c>
      <c r="CS628" s="272">
        <v>19424</v>
      </c>
      <c r="CT628" s="272">
        <v>104</v>
      </c>
      <c r="CU628" s="272">
        <v>922101</v>
      </c>
      <c r="CV628" s="272">
        <v>8866</v>
      </c>
      <c r="CW628" s="272">
        <v>19691</v>
      </c>
      <c r="CX628" s="272">
        <v>63</v>
      </c>
      <c r="CY628" s="272">
        <v>28941</v>
      </c>
      <c r="CZ628" s="272">
        <v>459</v>
      </c>
      <c r="DA628" s="272">
        <v>567</v>
      </c>
      <c r="DB628" s="272">
        <v>2316</v>
      </c>
      <c r="DC628" s="272">
        <v>108846</v>
      </c>
      <c r="DD628" s="272">
        <v>47</v>
      </c>
      <c r="DE628" s="272">
        <v>61</v>
      </c>
      <c r="DF628" s="272">
        <v>136</v>
      </c>
      <c r="DG628" s="272">
        <v>157043</v>
      </c>
      <c r="DH628" s="272">
        <v>1155</v>
      </c>
      <c r="DI628" s="272">
        <v>2057</v>
      </c>
      <c r="DJ628" s="272">
        <v>129</v>
      </c>
      <c r="DK628" s="272">
        <v>2</v>
      </c>
      <c r="DL628" s="250"/>
      <c r="DM628" s="250"/>
      <c r="DN628" s="250"/>
      <c r="DO628" s="250"/>
      <c r="DP628" s="250"/>
      <c r="DQ628" s="250"/>
      <c r="DR628" s="250"/>
      <c r="DS628" s="250"/>
      <c r="DT628" s="250"/>
      <c r="DU628" s="250"/>
      <c r="DV628" s="250"/>
      <c r="DW628" s="250"/>
      <c r="DX628" s="250"/>
      <c r="DY628" s="250"/>
      <c r="DZ628" s="250"/>
      <c r="EA628" s="250"/>
      <c r="EB628" s="95"/>
      <c r="EC628" s="75">
        <f t="shared" si="1121"/>
        <v>6</v>
      </c>
      <c r="ED628" s="74">
        <f t="shared" si="1122"/>
        <v>2020</v>
      </c>
      <c r="EE628" s="165">
        <f t="shared" si="1123"/>
        <v>43983</v>
      </c>
      <c r="EF628" s="157">
        <f t="shared" si="1135"/>
        <v>30</v>
      </c>
      <c r="EG628" s="156"/>
      <c r="EH628" s="166">
        <f>IFERROR(HLOOKUP(EH$1,$H$5:$FY$1802,MATCH($A628,$A$5:$A$1802,0),0)*HLOOKUP(EH$2,$H$5:$FY$1802,MATCH($A628,$A$5:$A$1802,0),0),$H$2)</f>
        <v>55915</v>
      </c>
      <c r="EI628" s="166">
        <f>IFERROR(HLOOKUP(EI$1,$H$5:$FY$1802,MATCH($A628,$A$5:$A$1802,0),0)*HLOOKUP(EI$2,$H$5:$FY$1802,MATCH($A628,$A$5:$A$1802,0),0),$H$2)</f>
        <v>55915</v>
      </c>
      <c r="EJ628" s="166">
        <f>IFERROR(HLOOKUP(EJ$1,$H$5:$FY$1802,MATCH($A628,$A$5:$A$1802,0),0)*HLOOKUP(EJ$2,$H$5:$FY$1802,MATCH($A628,$A$5:$A$1802,0),0),$H$2)</f>
        <v>111830</v>
      </c>
      <c r="EK628" s="166">
        <f>IFERROR(HLOOKUP(EK$1,$H$5:$FY$1802,MATCH($A628,$A$5:$A$1802,0),0)*HLOOKUP(EK$2,$H$5:$FY$1802,MATCH($A628,$A$5:$A$1802,0),0),$H$2)</f>
        <v>1677450</v>
      </c>
      <c r="EL628" s="166">
        <f>IFERROR(HLOOKUP(EL$1,$H$5:$FY$1802,MATCH($A628,$A$5:$A$1802,0),0)*HLOOKUP(EL$2,$H$5:$FY$1802,MATCH($A628,$A$5:$A$1802,0),0),$H$2)</f>
        <v>2933408</v>
      </c>
      <c r="EM628" s="166">
        <f>IFERROR(HLOOKUP(EM$1,$H$5:$FY$1802,MATCH($A628,$A$5:$A$1802,0),0)*HLOOKUP(EM$2,$H$5:$FY$1802,MATCH($A628,$A$5:$A$1802,0),0),$H$2)</f>
        <v>2086000</v>
      </c>
      <c r="EN628" s="166">
        <f>IFERROR(HLOOKUP(EN$1,$H$5:$FY$1802,MATCH($A628,$A$5:$A$1802,0),0)*HLOOKUP(EN$2,$H$5:$FY$1802,MATCH($A628,$A$5:$A$1802,0),0),$H$2)</f>
        <v>52016823</v>
      </c>
      <c r="EO628" s="166">
        <f>IFERROR(HLOOKUP(EO$1,$H$5:$FY$1802,MATCH($A628,$A$5:$A$1802,0),0)*HLOOKUP(EO$2,$H$5:$FY$1802,MATCH($A628,$A$5:$A$1802,0),0),$H$2)</f>
        <v>196939289</v>
      </c>
      <c r="EP628" s="166">
        <f>IFERROR(HLOOKUP(EP$1,$H$5:$FY$1802,MATCH($A628,$A$5:$A$1802,0),0)*HLOOKUP(EP$2,$H$5:$FY$1802,MATCH($A628,$A$5:$A$1802,0),0),$H$2)</f>
        <v>5351304</v>
      </c>
      <c r="EQ628" s="166">
        <f>IFERROR(HLOOKUP(EQ$1,$H$5:$FY$1802,MATCH($A628,$A$5:$A$1802,0),0)*HLOOKUP(EQ$2,$H$5:$FY$1802,MATCH($A628,$A$5:$A$1802,0),0),$H$2)</f>
        <v>68442</v>
      </c>
      <c r="ER628" s="166">
        <f>IFERROR(HLOOKUP(ER$1,$H$5:$FY$1802,MATCH($A628,$A$5:$A$1802,0),0)*HLOOKUP(ER$2,$H$5:$FY$1802,MATCH($A628,$A$5:$A$1802,0),0),$H$2)</f>
        <v>104748</v>
      </c>
      <c r="ES628" s="166">
        <f>IFERROR(HLOOKUP(ES$1,$H$5:$FY$1802,MATCH($A628,$A$5:$A$1802,0),0)*HLOOKUP(ES$2,$H$5:$FY$1802,MATCH($A628,$A$5:$A$1802,0),0),$H$2)</f>
        <v>2772216</v>
      </c>
      <c r="ET628" s="166">
        <f>IFERROR(HLOOKUP(ET$1,$H$5:$FY$1802,MATCH($A628,$A$5:$A$1802,0),0)*HLOOKUP(ET$2,$H$5:$FY$1802,MATCH($A628,$A$5:$A$1802,0),0),$H$2)</f>
        <v>3558240</v>
      </c>
      <c r="EU628" s="166">
        <f>IFERROR(HLOOKUP(EU$1,$H$5:$FY$1802,MATCH($A628,$A$5:$A$1802,0),0)*HLOOKUP(EU$2,$H$5:$FY$1802,MATCH($A628,$A$5:$A$1802,0),0),$H$2)</f>
        <v>1323110</v>
      </c>
      <c r="EV628" s="166">
        <f>IFERROR(HLOOKUP(EV$1,$H$5:$FY$1802,MATCH($A628,$A$5:$A$1802,0),0)*HLOOKUP(EV$2,$H$5:$FY$1802,MATCH($A628,$A$5:$A$1802,0),0),$H$2)</f>
        <v>47100554</v>
      </c>
      <c r="EW628" s="166">
        <f>IFERROR(HLOOKUP(EW$1,$H$5:$FY$1802,MATCH($A628,$A$5:$A$1802,0),0)*HLOOKUP(EW$2,$H$5:$FY$1802,MATCH($A628,$A$5:$A$1802,0),0),$H$2)</f>
        <v>17151827</v>
      </c>
      <c r="EX628" s="166">
        <f>IFERROR(HLOOKUP(EX$1,$H$5:$FY$1802,MATCH($A628,$A$5:$A$1802,0),0)*HLOOKUP(EX$2,$H$5:$FY$1802,MATCH($A628,$A$5:$A$1802,0),0),$H$2)</f>
        <v>8746612</v>
      </c>
      <c r="EY628" s="166">
        <f>IFERROR(HLOOKUP(EY$1,$H$5:$FY$1802,MATCH($A628,$A$5:$A$1802,0),0)*HLOOKUP(EY$2,$H$5:$FY$1802,MATCH($A628,$A$5:$A$1802,0),0),$H$2)</f>
        <v>16918304</v>
      </c>
      <c r="EZ628" s="166">
        <f>IFERROR(HLOOKUP(EZ$1,$H$5:$FY$1802,MATCH($A628,$A$5:$A$1802,0),0)*HLOOKUP(EZ$2,$H$5:$FY$1802,MATCH($A628,$A$5:$A$1802,0),0),$H$2)</f>
        <v>2047864</v>
      </c>
      <c r="FA628" s="166">
        <f>IFERROR(HLOOKUP(FA$1,$H$5:$FY$1802,MATCH($A628,$A$5:$A$1802,0),0)*HLOOKUP(FA$2,$H$5:$FY$1802,MATCH($A628,$A$5:$A$1802,0),0),$H$2)</f>
        <v>279752</v>
      </c>
      <c r="FB628" s="166">
        <f>IFERROR(HLOOKUP(FB$1,$H$5:$FY$1802,MATCH($A628,$A$5:$A$1802,0),0)*HLOOKUP(FB$2,$H$5:$FY$1802,MATCH($A628,$A$5:$A$1802,0),0),$H$2)</f>
        <v>35721</v>
      </c>
      <c r="FC628" s="166">
        <f>IFERROR(HLOOKUP(FC$1,$H$5:$FY$1802,MATCH($A628,$A$5:$A$1802,0),0)*HLOOKUP(FC$2,$H$5:$FY$1802,MATCH($A628,$A$5:$A$1802,0),0),$H$2)</f>
        <v>141276</v>
      </c>
      <c r="FD628" s="166">
        <f>IFERROR(HLOOKUP(FD$1,$H$5:$FY$1802,MATCH($A628,$A$5:$A$1802,0),0)*HLOOKUP(FD$2,$H$5:$FY$1802,MATCH($A628,$A$5:$A$1802,0),0),$H$2)</f>
        <v>0</v>
      </c>
      <c r="FE628" s="166">
        <f>IFERROR(HLOOKUP(FE$1,$H$5:$FY$1802,MATCH($A628,$A$5:$A$1802,0),0)*HLOOKUP(FE$2,$H$5:$FY$1802,MATCH($A628,$A$5:$A$1802,0),0),$H$2)</f>
        <v>0</v>
      </c>
      <c r="FF628" s="166">
        <f>IFERROR(HLOOKUP(FF$1,$H$5:$FY$1802,MATCH($A628,$A$5:$A$1802,0),0)*HLOOKUP(FF$2,$H$5:$FY$1802,MATCH($A628,$A$5:$A$1802,0),0),$H$2)</f>
        <v>0</v>
      </c>
      <c r="FG628" s="166">
        <f>IFERROR(HLOOKUP(FG$1,$H$5:$FY$1802,MATCH($A628,$A$5:$A$1802,0),0)*HLOOKUP(FG$2,$H$5:$FY$1802,MATCH($A628,$A$5:$A$1802,0),0),$H$2)</f>
        <v>0</v>
      </c>
      <c r="FH628" s="152"/>
      <c r="FI628" s="405">
        <f t="shared" si="1125"/>
        <v>2.1181192660550461</v>
      </c>
      <c r="FJ628" s="405">
        <f t="shared" si="1125"/>
        <v>1.5673738532110091</v>
      </c>
      <c r="FK628" s="405">
        <f t="shared" si="1126"/>
        <v>2.0790987535953978</v>
      </c>
      <c r="FL628" s="405">
        <f t="shared" si="1127"/>
        <v>1.574784276126558</v>
      </c>
      <c r="FM628" s="405">
        <f t="shared" si="1128"/>
        <v>1.3549657963539987</v>
      </c>
      <c r="FN628" s="405">
        <f t="shared" si="1129"/>
        <v>1.0678342466244046</v>
      </c>
      <c r="FO628" s="405">
        <f t="shared" si="1130"/>
        <v>1.7451415344553214</v>
      </c>
      <c r="FP628" s="405">
        <f t="shared" si="1131"/>
        <v>1.0534310652456962</v>
      </c>
      <c r="FQ628" s="405">
        <f t="shared" si="1132"/>
        <v>1.6108490566037736</v>
      </c>
      <c r="FR628" s="405">
        <f t="shared" si="1133"/>
        <v>1.0330188679245282</v>
      </c>
      <c r="FS628" s="65"/>
    </row>
    <row r="629" spans="1:175" ht="10.35" customHeight="1" x14ac:dyDescent="0.2">
      <c r="A629" s="74" t="str">
        <f t="shared" si="1120"/>
        <v>2020-21JUNERYF</v>
      </c>
      <c r="B629" s="163" t="str">
        <f t="shared" si="1134"/>
        <v>2020-21</v>
      </c>
      <c r="C629" s="26" t="s">
        <v>843</v>
      </c>
      <c r="D629" s="163" t="str">
        <f>INDEX($FV$16:$FW$26,MATCH($F629,$FV$16:$FV$26,0),2)</f>
        <v>Y58</v>
      </c>
      <c r="E629" s="163" t="str">
        <f>VLOOKUP($D629,$FW$8:$FX$14,2,0)</f>
        <v>South West</v>
      </c>
      <c r="F629" s="271" t="s">
        <v>865</v>
      </c>
      <c r="G629" s="271" t="s">
        <v>879</v>
      </c>
      <c r="H629" s="272">
        <v>86863</v>
      </c>
      <c r="I629" s="272">
        <v>62630</v>
      </c>
      <c r="J629" s="272">
        <v>157606</v>
      </c>
      <c r="K629" s="272">
        <v>3</v>
      </c>
      <c r="L629" s="272">
        <v>2</v>
      </c>
      <c r="M629" s="272">
        <v>3</v>
      </c>
      <c r="N629" s="272">
        <v>3</v>
      </c>
      <c r="O629" s="272">
        <v>3</v>
      </c>
      <c r="P629" s="272">
        <v>0</v>
      </c>
      <c r="Q629" s="272">
        <v>263</v>
      </c>
      <c r="R629" s="272">
        <v>43</v>
      </c>
      <c r="S629" s="272">
        <v>5095</v>
      </c>
      <c r="T629" s="272">
        <v>68136</v>
      </c>
      <c r="U629" s="272">
        <v>4247</v>
      </c>
      <c r="V629" s="272">
        <v>2442</v>
      </c>
      <c r="W629" s="272">
        <v>34511</v>
      </c>
      <c r="X629" s="272">
        <v>16993</v>
      </c>
      <c r="Y629" s="272">
        <v>738</v>
      </c>
      <c r="Z629" s="272">
        <v>1701326</v>
      </c>
      <c r="AA629" s="272">
        <v>401</v>
      </c>
      <c r="AB629" s="272">
        <v>729</v>
      </c>
      <c r="AC629" s="272">
        <v>1225509</v>
      </c>
      <c r="AD629" s="272">
        <v>502</v>
      </c>
      <c r="AE629" s="272">
        <v>956</v>
      </c>
      <c r="AF629" s="272">
        <v>38023680</v>
      </c>
      <c r="AG629" s="272">
        <v>1102</v>
      </c>
      <c r="AH629" s="272">
        <v>2171</v>
      </c>
      <c r="AI629" s="272">
        <v>37973755</v>
      </c>
      <c r="AJ629" s="272">
        <v>2235</v>
      </c>
      <c r="AK629" s="272">
        <v>5078</v>
      </c>
      <c r="AL629" s="272">
        <v>2821855</v>
      </c>
      <c r="AM629" s="272">
        <v>3824</v>
      </c>
      <c r="AN629" s="272">
        <v>9019</v>
      </c>
      <c r="AO629" s="272">
        <v>3137</v>
      </c>
      <c r="AP629" s="272">
        <v>326</v>
      </c>
      <c r="AQ629" s="272">
        <v>1112</v>
      </c>
      <c r="AR629" s="272">
        <v>3910</v>
      </c>
      <c r="AS629" s="272">
        <v>372</v>
      </c>
      <c r="AT629" s="272">
        <v>1327</v>
      </c>
      <c r="AU629" s="272">
        <v>14</v>
      </c>
      <c r="AV629" s="272">
        <v>34918</v>
      </c>
      <c r="AW629" s="272">
        <v>3279</v>
      </c>
      <c r="AX629" s="272">
        <v>26802</v>
      </c>
      <c r="AY629" s="272">
        <v>64999</v>
      </c>
      <c r="AZ629" s="272">
        <v>9482</v>
      </c>
      <c r="BA629" s="272">
        <v>7442</v>
      </c>
      <c r="BB629" s="272">
        <v>5425</v>
      </c>
      <c r="BC629" s="272">
        <v>4315</v>
      </c>
      <c r="BD629" s="272">
        <v>43936</v>
      </c>
      <c r="BE629" s="272">
        <v>37741</v>
      </c>
      <c r="BF629" s="272">
        <v>23388</v>
      </c>
      <c r="BG629" s="272">
        <v>17957</v>
      </c>
      <c r="BH629" s="272">
        <v>1031</v>
      </c>
      <c r="BI629" s="272">
        <v>787</v>
      </c>
      <c r="BJ629" s="272">
        <v>35</v>
      </c>
      <c r="BK629" s="272">
        <v>21473</v>
      </c>
      <c r="BL629" s="272">
        <v>614</v>
      </c>
      <c r="BM629" s="272">
        <v>1063</v>
      </c>
      <c r="BN629" s="272">
        <v>37</v>
      </c>
      <c r="BO629" s="272">
        <v>17290</v>
      </c>
      <c r="BP629" s="272">
        <v>467</v>
      </c>
      <c r="BQ629" s="272">
        <v>819</v>
      </c>
      <c r="BR629" s="272">
        <v>4175</v>
      </c>
      <c r="BS629" s="272">
        <v>1662563</v>
      </c>
      <c r="BT629" s="272">
        <v>398</v>
      </c>
      <c r="BU629" s="272">
        <v>724</v>
      </c>
      <c r="BV629" s="272">
        <v>1645</v>
      </c>
      <c r="BW629" s="272">
        <v>2030843</v>
      </c>
      <c r="BX629" s="272">
        <v>1235</v>
      </c>
      <c r="BY629" s="272">
        <v>2415</v>
      </c>
      <c r="BZ629" s="272">
        <v>666</v>
      </c>
      <c r="CA629" s="272">
        <v>702989</v>
      </c>
      <c r="CB629" s="272">
        <v>1056</v>
      </c>
      <c r="CC629" s="272">
        <v>2034</v>
      </c>
      <c r="CD629" s="272">
        <v>32200</v>
      </c>
      <c r="CE629" s="272">
        <v>35289848</v>
      </c>
      <c r="CF629" s="272">
        <v>1096</v>
      </c>
      <c r="CG629" s="272">
        <v>2163</v>
      </c>
      <c r="CH629" s="272">
        <v>1976</v>
      </c>
      <c r="CI629" s="272">
        <v>5176241</v>
      </c>
      <c r="CJ629" s="272">
        <v>2620</v>
      </c>
      <c r="CK629" s="272">
        <v>5265</v>
      </c>
      <c r="CL629" s="272">
        <v>300</v>
      </c>
      <c r="CM629" s="272">
        <v>601533</v>
      </c>
      <c r="CN629" s="272">
        <v>2005</v>
      </c>
      <c r="CO629" s="272">
        <v>4682</v>
      </c>
      <c r="CP629" s="272">
        <v>1088</v>
      </c>
      <c r="CQ629" s="272">
        <v>4340556</v>
      </c>
      <c r="CR629" s="272">
        <v>3989</v>
      </c>
      <c r="CS629" s="272">
        <v>9035</v>
      </c>
      <c r="CT629" s="272">
        <v>73</v>
      </c>
      <c r="CU629" s="272">
        <v>243554</v>
      </c>
      <c r="CV629" s="272">
        <v>3336</v>
      </c>
      <c r="CW629" s="272">
        <v>7145</v>
      </c>
      <c r="CX629" s="272">
        <v>398</v>
      </c>
      <c r="CY629" s="272">
        <v>160290</v>
      </c>
      <c r="CZ629" s="272">
        <v>403</v>
      </c>
      <c r="DA629" s="272">
        <v>726</v>
      </c>
      <c r="DB629" s="272">
        <v>2310</v>
      </c>
      <c r="DC629" s="272">
        <v>73338</v>
      </c>
      <c r="DD629" s="272">
        <v>32</v>
      </c>
      <c r="DE629" s="272">
        <v>57</v>
      </c>
      <c r="DF629" s="272">
        <v>162</v>
      </c>
      <c r="DG629" s="272">
        <v>172678</v>
      </c>
      <c r="DH629" s="272">
        <v>1066</v>
      </c>
      <c r="DI629" s="272">
        <v>1885</v>
      </c>
      <c r="DJ629" s="272">
        <v>149</v>
      </c>
      <c r="DK629" s="272">
        <v>27</v>
      </c>
      <c r="DL629" s="250"/>
      <c r="DM629" s="250"/>
      <c r="DN629" s="250"/>
      <c r="DO629" s="250"/>
      <c r="DP629" s="250"/>
      <c r="DQ629" s="250"/>
      <c r="DR629" s="250"/>
      <c r="DS629" s="250"/>
      <c r="DT629" s="250"/>
      <c r="DU629" s="250"/>
      <c r="DV629" s="250"/>
      <c r="DW629" s="250"/>
      <c r="DX629" s="250"/>
      <c r="DY629" s="250"/>
      <c r="DZ629" s="250"/>
      <c r="EA629" s="250"/>
      <c r="EB629" s="155"/>
      <c r="EC629" s="75">
        <f t="shared" si="1121"/>
        <v>6</v>
      </c>
      <c r="ED629" s="74">
        <f t="shared" si="1122"/>
        <v>2020</v>
      </c>
      <c r="EE629" s="165">
        <f t="shared" si="1123"/>
        <v>43983</v>
      </c>
      <c r="EF629" s="157">
        <f t="shared" si="1135"/>
        <v>30</v>
      </c>
      <c r="EG629" s="156"/>
      <c r="EH629" s="166">
        <f>IFERROR(HLOOKUP(EH$1,$H$5:$FY$1802,MATCH($A629,$A$5:$A$1802,0),0)*HLOOKUP(EH$2,$H$5:$FY$1802,MATCH($A629,$A$5:$A$1802,0),0),$H$2)</f>
        <v>125260</v>
      </c>
      <c r="EI629" s="166">
        <f>IFERROR(HLOOKUP(EI$1,$H$5:$FY$1802,MATCH($A629,$A$5:$A$1802,0),0)*HLOOKUP(EI$2,$H$5:$FY$1802,MATCH($A629,$A$5:$A$1802,0),0),$H$2)</f>
        <v>187890</v>
      </c>
      <c r="EJ629" s="166">
        <f>IFERROR(HLOOKUP(EJ$1,$H$5:$FY$1802,MATCH($A629,$A$5:$A$1802,0),0)*HLOOKUP(EJ$2,$H$5:$FY$1802,MATCH($A629,$A$5:$A$1802,0),0),$H$2)</f>
        <v>187890</v>
      </c>
      <c r="EK629" s="166">
        <f>IFERROR(HLOOKUP(EK$1,$H$5:$FY$1802,MATCH($A629,$A$5:$A$1802,0),0)*HLOOKUP(EK$2,$H$5:$FY$1802,MATCH($A629,$A$5:$A$1802,0),0),$H$2)</f>
        <v>187890</v>
      </c>
      <c r="EL629" s="166">
        <f>IFERROR(HLOOKUP(EL$1,$H$5:$FY$1802,MATCH($A629,$A$5:$A$1802,0),0)*HLOOKUP(EL$2,$H$5:$FY$1802,MATCH($A629,$A$5:$A$1802,0),0),$H$2)</f>
        <v>3096063</v>
      </c>
      <c r="EM629" s="166">
        <f>IFERROR(HLOOKUP(EM$1,$H$5:$FY$1802,MATCH($A629,$A$5:$A$1802,0),0)*HLOOKUP(EM$2,$H$5:$FY$1802,MATCH($A629,$A$5:$A$1802,0),0),$H$2)</f>
        <v>2334552</v>
      </c>
      <c r="EN629" s="166">
        <f>IFERROR(HLOOKUP(EN$1,$H$5:$FY$1802,MATCH($A629,$A$5:$A$1802,0),0)*HLOOKUP(EN$2,$H$5:$FY$1802,MATCH($A629,$A$5:$A$1802,0),0),$H$2)</f>
        <v>74923381</v>
      </c>
      <c r="EO629" s="166">
        <f>IFERROR(HLOOKUP(EO$1,$H$5:$FY$1802,MATCH($A629,$A$5:$A$1802,0),0)*HLOOKUP(EO$2,$H$5:$FY$1802,MATCH($A629,$A$5:$A$1802,0),0),$H$2)</f>
        <v>86290454</v>
      </c>
      <c r="EP629" s="166">
        <f>IFERROR(HLOOKUP(EP$1,$H$5:$FY$1802,MATCH($A629,$A$5:$A$1802,0),0)*HLOOKUP(EP$2,$H$5:$FY$1802,MATCH($A629,$A$5:$A$1802,0),0),$H$2)</f>
        <v>6656022</v>
      </c>
      <c r="EQ629" s="166">
        <f>IFERROR(HLOOKUP(EQ$1,$H$5:$FY$1802,MATCH($A629,$A$5:$A$1802,0),0)*HLOOKUP(EQ$2,$H$5:$FY$1802,MATCH($A629,$A$5:$A$1802,0),0),$H$2)</f>
        <v>37205</v>
      </c>
      <c r="ER629" s="166">
        <f>IFERROR(HLOOKUP(ER$1,$H$5:$FY$1802,MATCH($A629,$A$5:$A$1802,0),0)*HLOOKUP(ER$2,$H$5:$FY$1802,MATCH($A629,$A$5:$A$1802,0),0),$H$2)</f>
        <v>30303</v>
      </c>
      <c r="ES629" s="166">
        <f>IFERROR(HLOOKUP(ES$1,$H$5:$FY$1802,MATCH($A629,$A$5:$A$1802,0),0)*HLOOKUP(ES$2,$H$5:$FY$1802,MATCH($A629,$A$5:$A$1802,0),0),$H$2)</f>
        <v>3022700</v>
      </c>
      <c r="ET629" s="166">
        <f>IFERROR(HLOOKUP(ET$1,$H$5:$FY$1802,MATCH($A629,$A$5:$A$1802,0),0)*HLOOKUP(ET$2,$H$5:$FY$1802,MATCH($A629,$A$5:$A$1802,0),0),$H$2)</f>
        <v>3972675</v>
      </c>
      <c r="EU629" s="166">
        <f>IFERROR(HLOOKUP(EU$1,$H$5:$FY$1802,MATCH($A629,$A$5:$A$1802,0),0)*HLOOKUP(EU$2,$H$5:$FY$1802,MATCH($A629,$A$5:$A$1802,0),0),$H$2)</f>
        <v>1354644</v>
      </c>
      <c r="EV629" s="166">
        <f>IFERROR(HLOOKUP(EV$1,$H$5:$FY$1802,MATCH($A629,$A$5:$A$1802,0),0)*HLOOKUP(EV$2,$H$5:$FY$1802,MATCH($A629,$A$5:$A$1802,0),0),$H$2)</f>
        <v>69648600</v>
      </c>
      <c r="EW629" s="166">
        <f>IFERROR(HLOOKUP(EW$1,$H$5:$FY$1802,MATCH($A629,$A$5:$A$1802,0),0)*HLOOKUP(EW$2,$H$5:$FY$1802,MATCH($A629,$A$5:$A$1802,0),0),$H$2)</f>
        <v>10403640</v>
      </c>
      <c r="EX629" s="166">
        <f>IFERROR(HLOOKUP(EX$1,$H$5:$FY$1802,MATCH($A629,$A$5:$A$1802,0),0)*HLOOKUP(EX$2,$H$5:$FY$1802,MATCH($A629,$A$5:$A$1802,0),0),$H$2)</f>
        <v>1404600</v>
      </c>
      <c r="EY629" s="166">
        <f>IFERROR(HLOOKUP(EY$1,$H$5:$FY$1802,MATCH($A629,$A$5:$A$1802,0),0)*HLOOKUP(EY$2,$H$5:$FY$1802,MATCH($A629,$A$5:$A$1802,0),0),$H$2)</f>
        <v>9830080</v>
      </c>
      <c r="EZ629" s="166">
        <f>IFERROR(HLOOKUP(EZ$1,$H$5:$FY$1802,MATCH($A629,$A$5:$A$1802,0),0)*HLOOKUP(EZ$2,$H$5:$FY$1802,MATCH($A629,$A$5:$A$1802,0),0),$H$2)</f>
        <v>521585</v>
      </c>
      <c r="FA629" s="166">
        <f>IFERROR(HLOOKUP(FA$1,$H$5:$FY$1802,MATCH($A629,$A$5:$A$1802,0),0)*HLOOKUP(FA$2,$H$5:$FY$1802,MATCH($A629,$A$5:$A$1802,0),0),$H$2)</f>
        <v>305370</v>
      </c>
      <c r="FB629" s="166">
        <f>IFERROR(HLOOKUP(FB$1,$H$5:$FY$1802,MATCH($A629,$A$5:$A$1802,0),0)*HLOOKUP(FB$2,$H$5:$FY$1802,MATCH($A629,$A$5:$A$1802,0),0),$H$2)</f>
        <v>288948</v>
      </c>
      <c r="FC629" s="166">
        <f>IFERROR(HLOOKUP(FC$1,$H$5:$FY$1802,MATCH($A629,$A$5:$A$1802,0),0)*HLOOKUP(FC$2,$H$5:$FY$1802,MATCH($A629,$A$5:$A$1802,0),0),$H$2)</f>
        <v>131670</v>
      </c>
      <c r="FD629" s="166">
        <f>IFERROR(HLOOKUP(FD$1,$H$5:$FY$1802,MATCH($A629,$A$5:$A$1802,0),0)*HLOOKUP(FD$2,$H$5:$FY$1802,MATCH($A629,$A$5:$A$1802,0),0),$H$2)</f>
        <v>0</v>
      </c>
      <c r="FE629" s="166">
        <f>IFERROR(HLOOKUP(FE$1,$H$5:$FY$1802,MATCH($A629,$A$5:$A$1802,0),0)*HLOOKUP(FE$2,$H$5:$FY$1802,MATCH($A629,$A$5:$A$1802,0),0),$H$2)</f>
        <v>0</v>
      </c>
      <c r="FF629" s="166">
        <f>IFERROR(HLOOKUP(FF$1,$H$5:$FY$1802,MATCH($A629,$A$5:$A$1802,0),0)*HLOOKUP(FF$2,$H$5:$FY$1802,MATCH($A629,$A$5:$A$1802,0),0),$H$2)</f>
        <v>0</v>
      </c>
      <c r="FG629" s="166">
        <f>IFERROR(HLOOKUP(FG$1,$H$5:$FY$1802,MATCH($A629,$A$5:$A$1802,0),0)*HLOOKUP(FG$2,$H$5:$FY$1802,MATCH($A629,$A$5:$A$1802,0),0),$H$2)</f>
        <v>0</v>
      </c>
      <c r="FH629" s="152"/>
      <c r="FI629" s="405">
        <f t="shared" si="1125"/>
        <v>2.2326348010360255</v>
      </c>
      <c r="FJ629" s="405">
        <f t="shared" si="1125"/>
        <v>1.7522957381681186</v>
      </c>
      <c r="FK629" s="405">
        <f t="shared" si="1126"/>
        <v>2.2215397215397217</v>
      </c>
      <c r="FL629" s="405">
        <f t="shared" si="1127"/>
        <v>1.7669942669942671</v>
      </c>
      <c r="FM629" s="405">
        <f t="shared" si="1128"/>
        <v>1.2731013300107212</v>
      </c>
      <c r="FN629" s="405">
        <f t="shared" si="1129"/>
        <v>1.0935933470487671</v>
      </c>
      <c r="FO629" s="405">
        <f t="shared" si="1130"/>
        <v>1.3763314305890662</v>
      </c>
      <c r="FP629" s="405">
        <f t="shared" si="1131"/>
        <v>1.0567292414523628</v>
      </c>
      <c r="FQ629" s="405">
        <f t="shared" si="1132"/>
        <v>1.397018970189702</v>
      </c>
      <c r="FR629" s="405">
        <f t="shared" si="1133"/>
        <v>1.0663956639566397</v>
      </c>
      <c r="FS629" s="65"/>
    </row>
    <row r="630" spans="1:175" ht="10.35" customHeight="1" x14ac:dyDescent="0.2">
      <c r="A630" s="74" t="str">
        <f t="shared" si="1120"/>
        <v>2020-21JUNERYA</v>
      </c>
      <c r="B630" s="163" t="str">
        <f t="shared" si="1134"/>
        <v>2020-21</v>
      </c>
      <c r="C630" s="26" t="s">
        <v>843</v>
      </c>
      <c r="D630" s="163" t="str">
        <f>INDEX($FV$16:$FW$26,MATCH($F630,$FV$16:$FV$26,0),2)</f>
        <v>Y60</v>
      </c>
      <c r="E630" s="163" t="str">
        <f>VLOOKUP($D630,$FW$8:$FX$14,2,0)</f>
        <v>Midlands</v>
      </c>
      <c r="F630" s="271" t="s">
        <v>867</v>
      </c>
      <c r="G630" s="271" t="s">
        <v>883</v>
      </c>
      <c r="H630" s="272">
        <v>100731</v>
      </c>
      <c r="I630" s="272">
        <v>67647</v>
      </c>
      <c r="J630" s="272">
        <v>72420</v>
      </c>
      <c r="K630" s="272">
        <v>1</v>
      </c>
      <c r="L630" s="272">
        <v>1</v>
      </c>
      <c r="M630" s="272">
        <v>1</v>
      </c>
      <c r="N630" s="272">
        <v>2</v>
      </c>
      <c r="O630" s="272">
        <v>3</v>
      </c>
      <c r="P630" s="272">
        <v>0</v>
      </c>
      <c r="Q630" s="272">
        <v>354</v>
      </c>
      <c r="R630" s="272">
        <v>0</v>
      </c>
      <c r="S630" s="272">
        <v>105</v>
      </c>
      <c r="T630" s="272">
        <v>87997</v>
      </c>
      <c r="U630" s="272">
        <v>5180</v>
      </c>
      <c r="V630" s="272">
        <v>2823</v>
      </c>
      <c r="W630" s="272">
        <v>37044</v>
      </c>
      <c r="X630" s="272">
        <v>33248</v>
      </c>
      <c r="Y630" s="272">
        <v>1988</v>
      </c>
      <c r="Z630" s="272">
        <v>2118796</v>
      </c>
      <c r="AA630" s="272">
        <v>409</v>
      </c>
      <c r="AB630" s="272">
        <v>694</v>
      </c>
      <c r="AC630" s="272">
        <v>1291877</v>
      </c>
      <c r="AD630" s="272">
        <v>458</v>
      </c>
      <c r="AE630" s="272">
        <v>770</v>
      </c>
      <c r="AF630" s="272">
        <v>24168648</v>
      </c>
      <c r="AG630" s="272">
        <v>652</v>
      </c>
      <c r="AH630" s="272">
        <v>1142</v>
      </c>
      <c r="AI630" s="272">
        <v>37328944</v>
      </c>
      <c r="AJ630" s="272">
        <v>1123</v>
      </c>
      <c r="AK630" s="272">
        <v>2113</v>
      </c>
      <c r="AL630" s="272">
        <v>3338047</v>
      </c>
      <c r="AM630" s="272">
        <v>1679</v>
      </c>
      <c r="AN630" s="272">
        <v>3406</v>
      </c>
      <c r="AO630" s="272">
        <v>3215</v>
      </c>
      <c r="AP630" s="272">
        <v>1</v>
      </c>
      <c r="AQ630" s="272">
        <v>10</v>
      </c>
      <c r="AR630" s="272">
        <v>0</v>
      </c>
      <c r="AS630" s="272">
        <v>212</v>
      </c>
      <c r="AT630" s="272">
        <v>2992</v>
      </c>
      <c r="AU630" s="272">
        <v>3231</v>
      </c>
      <c r="AV630" s="272">
        <v>43664</v>
      </c>
      <c r="AW630" s="272">
        <v>6663</v>
      </c>
      <c r="AX630" s="272">
        <v>34455</v>
      </c>
      <c r="AY630" s="272">
        <v>84782</v>
      </c>
      <c r="AZ630" s="272">
        <v>10151</v>
      </c>
      <c r="BA630" s="272">
        <v>7438</v>
      </c>
      <c r="BB630" s="272">
        <v>5534</v>
      </c>
      <c r="BC630" s="272">
        <v>4140</v>
      </c>
      <c r="BD630" s="272">
        <v>46023</v>
      </c>
      <c r="BE630" s="272">
        <v>39072</v>
      </c>
      <c r="BF630" s="272">
        <v>48729</v>
      </c>
      <c r="BG630" s="272">
        <v>34446</v>
      </c>
      <c r="BH630" s="272">
        <v>3816</v>
      </c>
      <c r="BI630" s="272">
        <v>2046</v>
      </c>
      <c r="BJ630" s="272">
        <v>60</v>
      </c>
      <c r="BK630" s="272">
        <v>30192</v>
      </c>
      <c r="BL630" s="272">
        <v>503</v>
      </c>
      <c r="BM630" s="272">
        <v>862</v>
      </c>
      <c r="BN630" s="272">
        <v>60</v>
      </c>
      <c r="BO630" s="272">
        <v>24911</v>
      </c>
      <c r="BP630" s="272">
        <v>415</v>
      </c>
      <c r="BQ630" s="272">
        <v>648</v>
      </c>
      <c r="BR630" s="272">
        <v>5060</v>
      </c>
      <c r="BS630" s="272">
        <v>2063693</v>
      </c>
      <c r="BT630" s="272">
        <v>408</v>
      </c>
      <c r="BU630" s="272">
        <v>692</v>
      </c>
      <c r="BV630" s="272">
        <v>3313</v>
      </c>
      <c r="BW630" s="272">
        <v>2216159</v>
      </c>
      <c r="BX630" s="272">
        <v>669</v>
      </c>
      <c r="BY630" s="272">
        <v>1175</v>
      </c>
      <c r="BZ630" s="272">
        <v>715</v>
      </c>
      <c r="CA630" s="272">
        <v>428273</v>
      </c>
      <c r="CB630" s="272">
        <v>599</v>
      </c>
      <c r="CC630" s="272">
        <v>1082</v>
      </c>
      <c r="CD630" s="272">
        <v>33016</v>
      </c>
      <c r="CE630" s="272">
        <v>21524216</v>
      </c>
      <c r="CF630" s="272">
        <v>652</v>
      </c>
      <c r="CG630" s="272">
        <v>1139</v>
      </c>
      <c r="CH630" s="272">
        <v>3329</v>
      </c>
      <c r="CI630" s="272">
        <v>6141755</v>
      </c>
      <c r="CJ630" s="272">
        <v>1845</v>
      </c>
      <c r="CK630" s="272">
        <v>3936</v>
      </c>
      <c r="CL630" s="272">
        <v>584</v>
      </c>
      <c r="CM630" s="272">
        <v>822415</v>
      </c>
      <c r="CN630" s="272">
        <v>1408</v>
      </c>
      <c r="CO630" s="272">
        <v>3115</v>
      </c>
      <c r="CP630" s="272">
        <v>1340</v>
      </c>
      <c r="CQ630" s="272">
        <v>3672306</v>
      </c>
      <c r="CR630" s="272">
        <v>2741</v>
      </c>
      <c r="CS630" s="272">
        <v>5165</v>
      </c>
      <c r="CT630" s="272">
        <v>300</v>
      </c>
      <c r="CU630" s="272">
        <v>703933</v>
      </c>
      <c r="CV630" s="272">
        <v>2346</v>
      </c>
      <c r="CW630" s="272">
        <v>4619</v>
      </c>
      <c r="CX630" s="272">
        <v>313</v>
      </c>
      <c r="CY630" s="272">
        <v>88835</v>
      </c>
      <c r="CZ630" s="272">
        <v>284</v>
      </c>
      <c r="DA630" s="272">
        <v>486</v>
      </c>
      <c r="DB630" s="272">
        <v>3213</v>
      </c>
      <c r="DC630" s="272">
        <v>76925</v>
      </c>
      <c r="DD630" s="272">
        <v>24</v>
      </c>
      <c r="DE630" s="272">
        <v>44</v>
      </c>
      <c r="DF630" s="272">
        <v>107</v>
      </c>
      <c r="DG630" s="272">
        <v>69552</v>
      </c>
      <c r="DH630" s="272">
        <v>650</v>
      </c>
      <c r="DI630" s="272">
        <v>1174</v>
      </c>
      <c r="DJ630" s="272">
        <v>100</v>
      </c>
      <c r="DK630" s="272">
        <v>1664</v>
      </c>
      <c r="DL630" s="250"/>
      <c r="DM630" s="250"/>
      <c r="DN630" s="250"/>
      <c r="DO630" s="250"/>
      <c r="DP630" s="250"/>
      <c r="DQ630" s="250"/>
      <c r="DR630" s="250"/>
      <c r="DS630" s="250"/>
      <c r="DT630" s="250"/>
      <c r="DU630" s="250"/>
      <c r="DV630" s="250"/>
      <c r="DW630" s="250"/>
      <c r="DX630" s="250"/>
      <c r="DY630" s="250"/>
      <c r="DZ630" s="250"/>
      <c r="EA630" s="250"/>
      <c r="EB630" s="155"/>
      <c r="EC630" s="75">
        <f t="shared" si="1121"/>
        <v>6</v>
      </c>
      <c r="ED630" s="74">
        <f t="shared" si="1122"/>
        <v>2020</v>
      </c>
      <c r="EE630" s="165">
        <f t="shared" si="1123"/>
        <v>43983</v>
      </c>
      <c r="EF630" s="157">
        <f t="shared" si="1135"/>
        <v>30</v>
      </c>
      <c r="EG630" s="156"/>
      <c r="EH630" s="166">
        <f>IFERROR(HLOOKUP(EH$1,$H$5:$FY$1802,MATCH($A630,$A$5:$A$1802,0),0)*HLOOKUP(EH$2,$H$5:$FY$1802,MATCH($A630,$A$5:$A$1802,0),0),$H$2)</f>
        <v>67647</v>
      </c>
      <c r="EI630" s="166">
        <f>IFERROR(HLOOKUP(EI$1,$H$5:$FY$1802,MATCH($A630,$A$5:$A$1802,0),0)*HLOOKUP(EI$2,$H$5:$FY$1802,MATCH($A630,$A$5:$A$1802,0),0),$H$2)</f>
        <v>67647</v>
      </c>
      <c r="EJ630" s="166">
        <f>IFERROR(HLOOKUP(EJ$1,$H$5:$FY$1802,MATCH($A630,$A$5:$A$1802,0),0)*HLOOKUP(EJ$2,$H$5:$FY$1802,MATCH($A630,$A$5:$A$1802,0),0),$H$2)</f>
        <v>135294</v>
      </c>
      <c r="EK630" s="166">
        <f>IFERROR(HLOOKUP(EK$1,$H$5:$FY$1802,MATCH($A630,$A$5:$A$1802,0),0)*HLOOKUP(EK$2,$H$5:$FY$1802,MATCH($A630,$A$5:$A$1802,0),0),$H$2)</f>
        <v>202941</v>
      </c>
      <c r="EL630" s="166">
        <f>IFERROR(HLOOKUP(EL$1,$H$5:$FY$1802,MATCH($A630,$A$5:$A$1802,0),0)*HLOOKUP(EL$2,$H$5:$FY$1802,MATCH($A630,$A$5:$A$1802,0),0),$H$2)</f>
        <v>3594920</v>
      </c>
      <c r="EM630" s="166">
        <f>IFERROR(HLOOKUP(EM$1,$H$5:$FY$1802,MATCH($A630,$A$5:$A$1802,0),0)*HLOOKUP(EM$2,$H$5:$FY$1802,MATCH($A630,$A$5:$A$1802,0),0),$H$2)</f>
        <v>2173710</v>
      </c>
      <c r="EN630" s="166">
        <f>IFERROR(HLOOKUP(EN$1,$H$5:$FY$1802,MATCH($A630,$A$5:$A$1802,0),0)*HLOOKUP(EN$2,$H$5:$FY$1802,MATCH($A630,$A$5:$A$1802,0),0),$H$2)</f>
        <v>42304248</v>
      </c>
      <c r="EO630" s="166">
        <f>IFERROR(HLOOKUP(EO$1,$H$5:$FY$1802,MATCH($A630,$A$5:$A$1802,0),0)*HLOOKUP(EO$2,$H$5:$FY$1802,MATCH($A630,$A$5:$A$1802,0),0),$H$2)</f>
        <v>70253024</v>
      </c>
      <c r="EP630" s="166">
        <f>IFERROR(HLOOKUP(EP$1,$H$5:$FY$1802,MATCH($A630,$A$5:$A$1802,0),0)*HLOOKUP(EP$2,$H$5:$FY$1802,MATCH($A630,$A$5:$A$1802,0),0),$H$2)</f>
        <v>6771128</v>
      </c>
      <c r="EQ630" s="166">
        <f>IFERROR(HLOOKUP(EQ$1,$H$5:$FY$1802,MATCH($A630,$A$5:$A$1802,0),0)*HLOOKUP(EQ$2,$H$5:$FY$1802,MATCH($A630,$A$5:$A$1802,0),0),$H$2)</f>
        <v>51720</v>
      </c>
      <c r="ER630" s="166">
        <f>IFERROR(HLOOKUP(ER$1,$H$5:$FY$1802,MATCH($A630,$A$5:$A$1802,0),0)*HLOOKUP(ER$2,$H$5:$FY$1802,MATCH($A630,$A$5:$A$1802,0),0),$H$2)</f>
        <v>38880</v>
      </c>
      <c r="ES630" s="166">
        <f>IFERROR(HLOOKUP(ES$1,$H$5:$FY$1802,MATCH($A630,$A$5:$A$1802,0),0)*HLOOKUP(ES$2,$H$5:$FY$1802,MATCH($A630,$A$5:$A$1802,0),0),$H$2)</f>
        <v>3501520</v>
      </c>
      <c r="ET630" s="166">
        <f>IFERROR(HLOOKUP(ET$1,$H$5:$FY$1802,MATCH($A630,$A$5:$A$1802,0),0)*HLOOKUP(ET$2,$H$5:$FY$1802,MATCH($A630,$A$5:$A$1802,0),0),$H$2)</f>
        <v>3892775</v>
      </c>
      <c r="EU630" s="166">
        <f>IFERROR(HLOOKUP(EU$1,$H$5:$FY$1802,MATCH($A630,$A$5:$A$1802,0),0)*HLOOKUP(EU$2,$H$5:$FY$1802,MATCH($A630,$A$5:$A$1802,0),0),$H$2)</f>
        <v>773630</v>
      </c>
      <c r="EV630" s="166">
        <f>IFERROR(HLOOKUP(EV$1,$H$5:$FY$1802,MATCH($A630,$A$5:$A$1802,0),0)*HLOOKUP(EV$2,$H$5:$FY$1802,MATCH($A630,$A$5:$A$1802,0),0),$H$2)</f>
        <v>37605224</v>
      </c>
      <c r="EW630" s="166">
        <f>IFERROR(HLOOKUP(EW$1,$H$5:$FY$1802,MATCH($A630,$A$5:$A$1802,0),0)*HLOOKUP(EW$2,$H$5:$FY$1802,MATCH($A630,$A$5:$A$1802,0),0),$H$2)</f>
        <v>13102944</v>
      </c>
      <c r="EX630" s="166">
        <f>IFERROR(HLOOKUP(EX$1,$H$5:$FY$1802,MATCH($A630,$A$5:$A$1802,0),0)*HLOOKUP(EX$2,$H$5:$FY$1802,MATCH($A630,$A$5:$A$1802,0),0),$H$2)</f>
        <v>1819160</v>
      </c>
      <c r="EY630" s="166">
        <f>IFERROR(HLOOKUP(EY$1,$H$5:$FY$1802,MATCH($A630,$A$5:$A$1802,0),0)*HLOOKUP(EY$2,$H$5:$FY$1802,MATCH($A630,$A$5:$A$1802,0),0),$H$2)</f>
        <v>6921100</v>
      </c>
      <c r="EZ630" s="166">
        <f>IFERROR(HLOOKUP(EZ$1,$H$5:$FY$1802,MATCH($A630,$A$5:$A$1802,0),0)*HLOOKUP(EZ$2,$H$5:$FY$1802,MATCH($A630,$A$5:$A$1802,0),0),$H$2)</f>
        <v>1385700</v>
      </c>
      <c r="FA630" s="166">
        <f>IFERROR(HLOOKUP(FA$1,$H$5:$FY$1802,MATCH($A630,$A$5:$A$1802,0),0)*HLOOKUP(FA$2,$H$5:$FY$1802,MATCH($A630,$A$5:$A$1802,0),0),$H$2)</f>
        <v>125618</v>
      </c>
      <c r="FB630" s="166">
        <f>IFERROR(HLOOKUP(FB$1,$H$5:$FY$1802,MATCH($A630,$A$5:$A$1802,0),0)*HLOOKUP(FB$2,$H$5:$FY$1802,MATCH($A630,$A$5:$A$1802,0),0),$H$2)</f>
        <v>152118</v>
      </c>
      <c r="FC630" s="166">
        <f>IFERROR(HLOOKUP(FC$1,$H$5:$FY$1802,MATCH($A630,$A$5:$A$1802,0),0)*HLOOKUP(FC$2,$H$5:$FY$1802,MATCH($A630,$A$5:$A$1802,0),0),$H$2)</f>
        <v>141372</v>
      </c>
      <c r="FD630" s="166">
        <f>IFERROR(HLOOKUP(FD$1,$H$5:$FY$1802,MATCH($A630,$A$5:$A$1802,0),0)*HLOOKUP(FD$2,$H$5:$FY$1802,MATCH($A630,$A$5:$A$1802,0),0),$H$2)</f>
        <v>0</v>
      </c>
      <c r="FE630" s="166">
        <f>IFERROR(HLOOKUP(FE$1,$H$5:$FY$1802,MATCH($A630,$A$5:$A$1802,0),0)*HLOOKUP(FE$2,$H$5:$FY$1802,MATCH($A630,$A$5:$A$1802,0),0),$H$2)</f>
        <v>0</v>
      </c>
      <c r="FF630" s="166">
        <f>IFERROR(HLOOKUP(FF$1,$H$5:$FY$1802,MATCH($A630,$A$5:$A$1802,0),0)*HLOOKUP(FF$2,$H$5:$FY$1802,MATCH($A630,$A$5:$A$1802,0),0),$H$2)</f>
        <v>0</v>
      </c>
      <c r="FG630" s="166">
        <f>IFERROR(HLOOKUP(FG$1,$H$5:$FY$1802,MATCH($A630,$A$5:$A$1802,0),0)*HLOOKUP(FG$2,$H$5:$FY$1802,MATCH($A630,$A$5:$A$1802,0),0),$H$2)</f>
        <v>0</v>
      </c>
      <c r="FH630" s="152"/>
      <c r="FI630" s="405">
        <f t="shared" si="1125"/>
        <v>1.9596525096525097</v>
      </c>
      <c r="FJ630" s="405">
        <f t="shared" si="1125"/>
        <v>1.435907335907336</v>
      </c>
      <c r="FK630" s="405">
        <f t="shared" si="1126"/>
        <v>1.9603258944385407</v>
      </c>
      <c r="FL630" s="405">
        <f t="shared" si="1127"/>
        <v>1.4665249734325185</v>
      </c>
      <c r="FM630" s="405">
        <f t="shared" si="1128"/>
        <v>1.2423874311629413</v>
      </c>
      <c r="FN630" s="405">
        <f t="shared" si="1129"/>
        <v>1.0547457078069322</v>
      </c>
      <c r="FO630" s="405">
        <f t="shared" si="1130"/>
        <v>1.4656219923002887</v>
      </c>
      <c r="FP630" s="405">
        <f t="shared" si="1131"/>
        <v>1.0360322425409048</v>
      </c>
      <c r="FQ630" s="405">
        <f t="shared" si="1132"/>
        <v>1.9195171026156941</v>
      </c>
      <c r="FR630" s="405">
        <f t="shared" si="1133"/>
        <v>1.0291750503018109</v>
      </c>
      <c r="FS630" s="65"/>
    </row>
    <row r="631" spans="1:175" ht="10.35" customHeight="1" x14ac:dyDescent="0.2">
      <c r="A631" s="174" t="str">
        <f t="shared" ref="A631:A694" si="1136">B631&amp;C631&amp;F631</f>
        <v>2020-21JUNERX8</v>
      </c>
      <c r="B631" s="176" t="str">
        <f t="shared" si="1134"/>
        <v>2020-21</v>
      </c>
      <c r="C631" s="175" t="s">
        <v>843</v>
      </c>
      <c r="D631" s="176" t="str">
        <f>INDEX($FV$16:$FW$26,MATCH($F631,$FV$16:$FV$26,0),2)</f>
        <v>Y63</v>
      </c>
      <c r="E631" s="176" t="str">
        <f>VLOOKUP($D631,$FW$8:$FX$14,2,0)</f>
        <v>North East and Yorkshire</v>
      </c>
      <c r="F631" s="275" t="s">
        <v>869</v>
      </c>
      <c r="G631" s="275" t="s">
        <v>881</v>
      </c>
      <c r="H631" s="276">
        <v>80236</v>
      </c>
      <c r="I631" s="276">
        <v>40516</v>
      </c>
      <c r="J631" s="276">
        <v>146886</v>
      </c>
      <c r="K631" s="276">
        <v>4</v>
      </c>
      <c r="L631" s="276">
        <v>1</v>
      </c>
      <c r="M631" s="276">
        <v>1</v>
      </c>
      <c r="N631" s="276">
        <v>19</v>
      </c>
      <c r="O631" s="276">
        <v>72</v>
      </c>
      <c r="P631" s="276">
        <v>0</v>
      </c>
      <c r="Q631" s="276">
        <v>247</v>
      </c>
      <c r="R631" s="276">
        <v>50</v>
      </c>
      <c r="S631" s="276">
        <v>257</v>
      </c>
      <c r="T631" s="276">
        <v>63492</v>
      </c>
      <c r="U631" s="276">
        <v>4227</v>
      </c>
      <c r="V631" s="276">
        <v>2599</v>
      </c>
      <c r="W631" s="276">
        <v>32231</v>
      </c>
      <c r="X631" s="276">
        <v>14717</v>
      </c>
      <c r="Y631" s="276">
        <v>1002</v>
      </c>
      <c r="Z631" s="276">
        <v>1770099</v>
      </c>
      <c r="AA631" s="276">
        <v>419</v>
      </c>
      <c r="AB631" s="276">
        <v>733</v>
      </c>
      <c r="AC631" s="276">
        <v>1197266</v>
      </c>
      <c r="AD631" s="276">
        <v>461</v>
      </c>
      <c r="AE631" s="276">
        <v>817</v>
      </c>
      <c r="AF631" s="276">
        <v>26172071</v>
      </c>
      <c r="AG631" s="276">
        <v>812</v>
      </c>
      <c r="AH631" s="276">
        <v>1524</v>
      </c>
      <c r="AI631" s="276">
        <v>22505477</v>
      </c>
      <c r="AJ631" s="276">
        <v>1529</v>
      </c>
      <c r="AK631" s="276">
        <v>3379</v>
      </c>
      <c r="AL631" s="276">
        <v>2747785</v>
      </c>
      <c r="AM631" s="276">
        <v>2742</v>
      </c>
      <c r="AN631" s="276">
        <v>6304</v>
      </c>
      <c r="AO631" s="276">
        <v>4867</v>
      </c>
      <c r="AP631" s="276">
        <v>434</v>
      </c>
      <c r="AQ631" s="276">
        <v>1056</v>
      </c>
      <c r="AR631" s="276">
        <v>4551</v>
      </c>
      <c r="AS631" s="276">
        <v>1646</v>
      </c>
      <c r="AT631" s="276">
        <v>1731</v>
      </c>
      <c r="AU631" s="276">
        <v>4635</v>
      </c>
      <c r="AV631" s="276">
        <v>33725</v>
      </c>
      <c r="AW631" s="276">
        <v>5274</v>
      </c>
      <c r="AX631" s="276">
        <v>19626</v>
      </c>
      <c r="AY631" s="276">
        <v>58625</v>
      </c>
      <c r="AZ631" s="276">
        <v>7594</v>
      </c>
      <c r="BA631" s="276">
        <v>5965</v>
      </c>
      <c r="BB631" s="276">
        <v>4187</v>
      </c>
      <c r="BC631" s="276">
        <v>3356</v>
      </c>
      <c r="BD631" s="276">
        <v>40120</v>
      </c>
      <c r="BE631" s="276">
        <v>33883</v>
      </c>
      <c r="BF631" s="276">
        <v>20401</v>
      </c>
      <c r="BG631" s="276">
        <v>15399</v>
      </c>
      <c r="BH631" s="276">
        <v>1576</v>
      </c>
      <c r="BI631" s="276">
        <v>1149</v>
      </c>
      <c r="BJ631" s="276">
        <v>114</v>
      </c>
      <c r="BK631" s="276">
        <v>52338</v>
      </c>
      <c r="BL631" s="276">
        <v>459</v>
      </c>
      <c r="BM631" s="276">
        <v>814</v>
      </c>
      <c r="BN631" s="276">
        <v>36</v>
      </c>
      <c r="BO631" s="276">
        <v>13553</v>
      </c>
      <c r="BP631" s="276">
        <v>376</v>
      </c>
      <c r="BQ631" s="276">
        <v>699</v>
      </c>
      <c r="BR631" s="276">
        <v>4077</v>
      </c>
      <c r="BS631" s="276">
        <v>1704208</v>
      </c>
      <c r="BT631" s="276">
        <v>418</v>
      </c>
      <c r="BU631" s="276">
        <v>733</v>
      </c>
      <c r="BV631" s="276">
        <v>2989</v>
      </c>
      <c r="BW631" s="276">
        <v>2408545</v>
      </c>
      <c r="BX631" s="276">
        <v>806</v>
      </c>
      <c r="BY631" s="276">
        <v>1513</v>
      </c>
      <c r="BZ631" s="276">
        <v>785</v>
      </c>
      <c r="CA631" s="276">
        <v>545158</v>
      </c>
      <c r="CB631" s="276">
        <v>694</v>
      </c>
      <c r="CC631" s="276">
        <v>1529</v>
      </c>
      <c r="CD631" s="276">
        <v>28457</v>
      </c>
      <c r="CE631" s="276">
        <v>23218368</v>
      </c>
      <c r="CF631" s="276">
        <v>816</v>
      </c>
      <c r="CG631" s="276">
        <v>1524</v>
      </c>
      <c r="CH631" s="276">
        <v>2611</v>
      </c>
      <c r="CI631" s="276">
        <v>6869066</v>
      </c>
      <c r="CJ631" s="276">
        <v>2631</v>
      </c>
      <c r="CK631" s="276">
        <v>5867</v>
      </c>
      <c r="CL631" s="276">
        <v>1196</v>
      </c>
      <c r="CM631" s="276">
        <v>3432066</v>
      </c>
      <c r="CN631" s="276">
        <v>2870</v>
      </c>
      <c r="CO631" s="276">
        <v>6409</v>
      </c>
      <c r="CP631" s="276">
        <v>1556</v>
      </c>
      <c r="CQ631" s="276">
        <v>6790209</v>
      </c>
      <c r="CR631" s="276">
        <v>4364</v>
      </c>
      <c r="CS631" s="276">
        <v>9890</v>
      </c>
      <c r="CT631" s="276">
        <v>811</v>
      </c>
      <c r="CU631" s="276">
        <v>3856623</v>
      </c>
      <c r="CV631" s="276">
        <v>4755</v>
      </c>
      <c r="CW631" s="276">
        <v>11313</v>
      </c>
      <c r="CX631" s="276">
        <v>177</v>
      </c>
      <c r="CY631" s="276">
        <v>56742</v>
      </c>
      <c r="CZ631" s="276">
        <v>321</v>
      </c>
      <c r="DA631" s="276">
        <v>522</v>
      </c>
      <c r="DB631" s="276">
        <v>2620</v>
      </c>
      <c r="DC631" s="276">
        <v>89750</v>
      </c>
      <c r="DD631" s="276">
        <v>34</v>
      </c>
      <c r="DE631" s="276">
        <v>59</v>
      </c>
      <c r="DF631" s="276">
        <v>72</v>
      </c>
      <c r="DG631" s="276">
        <v>56374</v>
      </c>
      <c r="DH631" s="276">
        <v>783</v>
      </c>
      <c r="DI631" s="276">
        <v>1218</v>
      </c>
      <c r="DJ631" s="276">
        <v>63</v>
      </c>
      <c r="DK631" s="276">
        <v>17</v>
      </c>
      <c r="DL631" s="252"/>
      <c r="DM631" s="252"/>
      <c r="DN631" s="252"/>
      <c r="DO631" s="252"/>
      <c r="DP631" s="252"/>
      <c r="DQ631" s="252"/>
      <c r="DR631" s="252"/>
      <c r="DS631" s="252"/>
      <c r="DT631" s="252"/>
      <c r="DU631" s="252"/>
      <c r="DV631" s="252"/>
      <c r="DW631" s="252"/>
      <c r="DX631" s="252"/>
      <c r="DY631" s="252"/>
      <c r="DZ631" s="252"/>
      <c r="EA631" s="252"/>
      <c r="EB631" s="177"/>
      <c r="EC631" s="167">
        <f t="shared" ref="EC631:EC694" si="1137">MONTH(1&amp;C631)</f>
        <v>6</v>
      </c>
      <c r="ED631" s="174">
        <f t="shared" ref="ED631:ED694" si="1138">LEFT($B631,4)+IF(EC631&lt;4,1,0)</f>
        <v>2020</v>
      </c>
      <c r="EE631" s="173">
        <f>DATE($ED631,$EC631,1)</f>
        <v>43983</v>
      </c>
      <c r="EF631" s="150">
        <f t="shared" si="1135"/>
        <v>30</v>
      </c>
      <c r="EG631" s="178"/>
      <c r="EH631" s="179">
        <f>IFERROR(HLOOKUP(EH$1,$H$5:$FY$1802,MATCH($A631,$A$5:$A$1802,0),0)*HLOOKUP(EH$2,$H$5:$FY$1802,MATCH($A631,$A$5:$A$1802,0),0),$H$2)</f>
        <v>40516</v>
      </c>
      <c r="EI631" s="179">
        <f>IFERROR(HLOOKUP(EI$1,$H$5:$FY$1802,MATCH($A631,$A$5:$A$1802,0),0)*HLOOKUP(EI$2,$H$5:$FY$1802,MATCH($A631,$A$5:$A$1802,0),0),$H$2)</f>
        <v>40516</v>
      </c>
      <c r="EJ631" s="179">
        <f>IFERROR(HLOOKUP(EJ$1,$H$5:$FY$1802,MATCH($A631,$A$5:$A$1802,0),0)*HLOOKUP(EJ$2,$H$5:$FY$1802,MATCH($A631,$A$5:$A$1802,0),0),$H$2)</f>
        <v>769804</v>
      </c>
      <c r="EK631" s="179">
        <f>IFERROR(HLOOKUP(EK$1,$H$5:$FY$1802,MATCH($A631,$A$5:$A$1802,0),0)*HLOOKUP(EK$2,$H$5:$FY$1802,MATCH($A631,$A$5:$A$1802,0),0),$H$2)</f>
        <v>2917152</v>
      </c>
      <c r="EL631" s="179">
        <f>IFERROR(HLOOKUP(EL$1,$H$5:$FY$1802,MATCH($A631,$A$5:$A$1802,0),0)*HLOOKUP(EL$2,$H$5:$FY$1802,MATCH($A631,$A$5:$A$1802,0),0),$H$2)</f>
        <v>3098391</v>
      </c>
      <c r="EM631" s="179">
        <f>IFERROR(HLOOKUP(EM$1,$H$5:$FY$1802,MATCH($A631,$A$5:$A$1802,0),0)*HLOOKUP(EM$2,$H$5:$FY$1802,MATCH($A631,$A$5:$A$1802,0),0),$H$2)</f>
        <v>2123383</v>
      </c>
      <c r="EN631" s="179">
        <f>IFERROR(HLOOKUP(EN$1,$H$5:$FY$1802,MATCH($A631,$A$5:$A$1802,0),0)*HLOOKUP(EN$2,$H$5:$FY$1802,MATCH($A631,$A$5:$A$1802,0),0),$H$2)</f>
        <v>49120044</v>
      </c>
      <c r="EO631" s="179">
        <f>IFERROR(HLOOKUP(EO$1,$H$5:$FY$1802,MATCH($A631,$A$5:$A$1802,0),0)*HLOOKUP(EO$2,$H$5:$FY$1802,MATCH($A631,$A$5:$A$1802,0),0),$H$2)</f>
        <v>49728743</v>
      </c>
      <c r="EP631" s="179">
        <f>IFERROR(HLOOKUP(EP$1,$H$5:$FY$1802,MATCH($A631,$A$5:$A$1802,0),0)*HLOOKUP(EP$2,$H$5:$FY$1802,MATCH($A631,$A$5:$A$1802,0),0),$H$2)</f>
        <v>6316608</v>
      </c>
      <c r="EQ631" s="179">
        <f>IFERROR(HLOOKUP(EQ$1,$H$5:$FY$1802,MATCH($A631,$A$5:$A$1802,0),0)*HLOOKUP(EQ$2,$H$5:$FY$1802,MATCH($A631,$A$5:$A$1802,0),0),$H$2)</f>
        <v>92796</v>
      </c>
      <c r="ER631" s="179">
        <f>IFERROR(HLOOKUP(ER$1,$H$5:$FY$1802,MATCH($A631,$A$5:$A$1802,0),0)*HLOOKUP(ER$2,$H$5:$FY$1802,MATCH($A631,$A$5:$A$1802,0),0),$H$2)</f>
        <v>25164</v>
      </c>
      <c r="ES631" s="179">
        <f>IFERROR(HLOOKUP(ES$1,$H$5:$FY$1802,MATCH($A631,$A$5:$A$1802,0),0)*HLOOKUP(ES$2,$H$5:$FY$1802,MATCH($A631,$A$5:$A$1802,0),0),$H$2)</f>
        <v>2988441</v>
      </c>
      <c r="ET631" s="179">
        <f>IFERROR(HLOOKUP(ET$1,$H$5:$FY$1802,MATCH($A631,$A$5:$A$1802,0),0)*HLOOKUP(ET$2,$H$5:$FY$1802,MATCH($A631,$A$5:$A$1802,0),0),$H$2)</f>
        <v>4522357</v>
      </c>
      <c r="EU631" s="179">
        <f>IFERROR(HLOOKUP(EU$1,$H$5:$FY$1802,MATCH($A631,$A$5:$A$1802,0),0)*HLOOKUP(EU$2,$H$5:$FY$1802,MATCH($A631,$A$5:$A$1802,0),0),$H$2)</f>
        <v>1200265</v>
      </c>
      <c r="EV631" s="179">
        <f>IFERROR(HLOOKUP(EV$1,$H$5:$FY$1802,MATCH($A631,$A$5:$A$1802,0),0)*HLOOKUP(EV$2,$H$5:$FY$1802,MATCH($A631,$A$5:$A$1802,0),0),$H$2)</f>
        <v>43368468</v>
      </c>
      <c r="EW631" s="179">
        <f>IFERROR(HLOOKUP(EW$1,$H$5:$FY$1802,MATCH($A631,$A$5:$A$1802,0),0)*HLOOKUP(EW$2,$H$5:$FY$1802,MATCH($A631,$A$5:$A$1802,0),0),$H$2)</f>
        <v>15318737</v>
      </c>
      <c r="EX631" s="179">
        <f>IFERROR(HLOOKUP(EX$1,$H$5:$FY$1802,MATCH($A631,$A$5:$A$1802,0),0)*HLOOKUP(EX$2,$H$5:$FY$1802,MATCH($A631,$A$5:$A$1802,0),0),$H$2)</f>
        <v>7665164</v>
      </c>
      <c r="EY631" s="179">
        <f>IFERROR(HLOOKUP(EY$1,$H$5:$FY$1802,MATCH($A631,$A$5:$A$1802,0),0)*HLOOKUP(EY$2,$H$5:$FY$1802,MATCH($A631,$A$5:$A$1802,0),0),$H$2)</f>
        <v>15388840</v>
      </c>
      <c r="EZ631" s="179">
        <f>IFERROR(HLOOKUP(EZ$1,$H$5:$FY$1802,MATCH($A631,$A$5:$A$1802,0),0)*HLOOKUP(EZ$2,$H$5:$FY$1802,MATCH($A631,$A$5:$A$1802,0),0),$H$2)</f>
        <v>9174843</v>
      </c>
      <c r="FA631" s="179">
        <f>IFERROR(HLOOKUP(FA$1,$H$5:$FY$1802,MATCH($A631,$A$5:$A$1802,0),0)*HLOOKUP(FA$2,$H$5:$FY$1802,MATCH($A631,$A$5:$A$1802,0),0),$H$2)</f>
        <v>87696</v>
      </c>
      <c r="FB631" s="179">
        <f>IFERROR(HLOOKUP(FB$1,$H$5:$FY$1802,MATCH($A631,$A$5:$A$1802,0),0)*HLOOKUP(FB$2,$H$5:$FY$1802,MATCH($A631,$A$5:$A$1802,0),0),$H$2)</f>
        <v>92394</v>
      </c>
      <c r="FC631" s="179">
        <f>IFERROR(HLOOKUP(FC$1,$H$5:$FY$1802,MATCH($A631,$A$5:$A$1802,0),0)*HLOOKUP(FC$2,$H$5:$FY$1802,MATCH($A631,$A$5:$A$1802,0),0),$H$2)</f>
        <v>154580</v>
      </c>
      <c r="FD631" s="179">
        <f>IFERROR(HLOOKUP(FD$1,$H$5:$FY$1802,MATCH($A631,$A$5:$A$1802,0),0)*HLOOKUP(FD$2,$H$5:$FY$1802,MATCH($A631,$A$5:$A$1802,0),0),$H$2)</f>
        <v>0</v>
      </c>
      <c r="FE631" s="179">
        <f>IFERROR(HLOOKUP(FE$1,$H$5:$FY$1802,MATCH($A631,$A$5:$A$1802,0),0)*HLOOKUP(FE$2,$H$5:$FY$1802,MATCH($A631,$A$5:$A$1802,0),0),$H$2)</f>
        <v>0</v>
      </c>
      <c r="FF631" s="179">
        <f>IFERROR(HLOOKUP(FF$1,$H$5:$FY$1802,MATCH($A631,$A$5:$A$1802,0),0)*HLOOKUP(FF$2,$H$5:$FY$1802,MATCH($A631,$A$5:$A$1802,0),0),$H$2)</f>
        <v>0</v>
      </c>
      <c r="FG631" s="179">
        <f>IFERROR(HLOOKUP(FG$1,$H$5:$FY$1802,MATCH($A631,$A$5:$A$1802,0),0)*HLOOKUP(FG$2,$H$5:$FY$1802,MATCH($A631,$A$5:$A$1802,0),0),$H$2)</f>
        <v>0</v>
      </c>
      <c r="FH631" s="151"/>
      <c r="FI631" s="407">
        <f t="shared" ref="FI631:FJ694" si="1139">IFERROR(AZ631/HLOOKUP(FH$3&amp;FI$3,$U$5:$Y$9539,ROW()-4,0),"-")</f>
        <v>1.7965460137213154</v>
      </c>
      <c r="FJ631" s="407">
        <f t="shared" si="1139"/>
        <v>1.4111663118050628</v>
      </c>
      <c r="FK631" s="407">
        <f t="shared" ref="FK631:FK694" si="1140">IFERROR(BB631/HLOOKUP(FJ$3&amp;FK$3,$U$5:$Y$9539,ROW()-4,0),"-")</f>
        <v>1.6110042323970759</v>
      </c>
      <c r="FL631" s="407">
        <f t="shared" ref="FL631:FL694" si="1141">IFERROR(BC631/HLOOKUP(FK$3&amp;FL$3,$U$5:$Y$9539,ROW()-4,0),"-")</f>
        <v>1.2912658714890342</v>
      </c>
      <c r="FM631" s="407">
        <f t="shared" ref="FM631:FM694" si="1142">IFERROR(BD631/HLOOKUP(FL$3&amp;FM$3,$U$5:$Y$9539,ROW()-4,0),"-")</f>
        <v>1.2447643572957712</v>
      </c>
      <c r="FN631" s="407">
        <f t="shared" ref="FN631:FN694" si="1143">IFERROR(BE631/HLOOKUP(FM$3&amp;FN$3,$U$5:$Y$9539,ROW()-4,0),"-")</f>
        <v>1.051255002947473</v>
      </c>
      <c r="FO631" s="407">
        <f t="shared" ref="FO631:FO694" si="1144">IFERROR(BF631/HLOOKUP(FN$3&amp;FO$3,$U$5:$Y$9539,ROW()-4,0),"-")</f>
        <v>1.3862200176666439</v>
      </c>
      <c r="FP631" s="407">
        <f t="shared" ref="FP631:FP694" si="1145">IFERROR(BG631/HLOOKUP(FO$3&amp;FP$3,$U$5:$Y$9539,ROW()-4,0),"-")</f>
        <v>1.0463409662295304</v>
      </c>
      <c r="FQ631" s="407">
        <f t="shared" ref="FQ631:FQ694" si="1146">IFERROR(BH631/HLOOKUP(FP$3&amp;FQ$3,$U$5:$Y$9539,ROW()-4,0),"-")</f>
        <v>1.5728542914171657</v>
      </c>
      <c r="FR631" s="407">
        <f t="shared" ref="FR631:FR694" si="1147">IFERROR(BI631/HLOOKUP(FQ$3&amp;FR$3,$U$5:$Y$9539,ROW()-4,0),"-")</f>
        <v>1.1467065868263473</v>
      </c>
      <c r="FS631" s="408"/>
    </row>
    <row r="632" spans="1:175" ht="10.35" customHeight="1" x14ac:dyDescent="0.2">
      <c r="A632" s="74" t="str">
        <f t="shared" si="1136"/>
        <v>2020-21JULYRX9</v>
      </c>
      <c r="B632" s="163" t="str">
        <f t="shared" si="1134"/>
        <v>2020-21</v>
      </c>
      <c r="C632" s="26" t="s">
        <v>847</v>
      </c>
      <c r="D632" s="163" t="str">
        <f>INDEX($FV$16:$FW$26,MATCH($F632,$FV$16:$FV$26,0),2)</f>
        <v>Y60</v>
      </c>
      <c r="E632" s="163" t="str">
        <f>VLOOKUP($D632,$FW$8:$FX$14,2,0)</f>
        <v>Midlands</v>
      </c>
      <c r="F632" s="269" t="s">
        <v>845</v>
      </c>
      <c r="G632" s="269" t="s">
        <v>871</v>
      </c>
      <c r="H632" s="270">
        <v>78689</v>
      </c>
      <c r="I632" s="270">
        <v>62252</v>
      </c>
      <c r="J632" s="270">
        <v>237211</v>
      </c>
      <c r="K632" s="270">
        <v>4</v>
      </c>
      <c r="L632" s="270">
        <v>3</v>
      </c>
      <c r="M632" s="270">
        <v>4</v>
      </c>
      <c r="N632" s="270">
        <v>4</v>
      </c>
      <c r="O632" s="270">
        <v>55</v>
      </c>
      <c r="P632" s="270">
        <v>0</v>
      </c>
      <c r="Q632" s="270">
        <v>330</v>
      </c>
      <c r="R632" s="270">
        <v>2088</v>
      </c>
      <c r="S632" s="270">
        <v>1111</v>
      </c>
      <c r="T632" s="270">
        <v>63685</v>
      </c>
      <c r="U632" s="270">
        <v>5064</v>
      </c>
      <c r="V632" s="270">
        <v>3183</v>
      </c>
      <c r="W632" s="270">
        <v>33911</v>
      </c>
      <c r="X632" s="270">
        <v>15204</v>
      </c>
      <c r="Y632" s="270">
        <v>204</v>
      </c>
      <c r="Z632" s="270">
        <v>2060319</v>
      </c>
      <c r="AA632" s="270">
        <v>407</v>
      </c>
      <c r="AB632" s="270">
        <v>713</v>
      </c>
      <c r="AC632" s="270">
        <v>2614350</v>
      </c>
      <c r="AD632" s="270">
        <v>821</v>
      </c>
      <c r="AE632" s="270">
        <v>1834</v>
      </c>
      <c r="AF632" s="270">
        <v>36886493</v>
      </c>
      <c r="AG632" s="270">
        <v>1088</v>
      </c>
      <c r="AH632" s="270">
        <v>2187</v>
      </c>
      <c r="AI632" s="270">
        <v>38742775</v>
      </c>
      <c r="AJ632" s="270">
        <v>2548</v>
      </c>
      <c r="AK632" s="270">
        <v>6251</v>
      </c>
      <c r="AL632" s="270">
        <v>897940</v>
      </c>
      <c r="AM632" s="270">
        <v>4402</v>
      </c>
      <c r="AN632" s="270">
        <v>9862</v>
      </c>
      <c r="AO632" s="270">
        <v>4853</v>
      </c>
      <c r="AP632" s="270">
        <v>829</v>
      </c>
      <c r="AQ632" s="270">
        <v>460</v>
      </c>
      <c r="AR632" s="270">
        <v>12</v>
      </c>
      <c r="AS632" s="270">
        <v>2531</v>
      </c>
      <c r="AT632" s="270">
        <v>1033</v>
      </c>
      <c r="AU632" s="270">
        <v>18</v>
      </c>
      <c r="AV632" s="270">
        <v>35010</v>
      </c>
      <c r="AW632" s="270">
        <v>4028</v>
      </c>
      <c r="AX632" s="270">
        <v>19794</v>
      </c>
      <c r="AY632" s="270">
        <v>58832</v>
      </c>
      <c r="AZ632" s="270">
        <v>9364</v>
      </c>
      <c r="BA632" s="270">
        <v>7485</v>
      </c>
      <c r="BB632" s="270">
        <v>6002</v>
      </c>
      <c r="BC632" s="270">
        <v>4853</v>
      </c>
      <c r="BD632" s="270">
        <v>42901</v>
      </c>
      <c r="BE632" s="270">
        <v>35734</v>
      </c>
      <c r="BF632" s="270">
        <v>21877</v>
      </c>
      <c r="BG632" s="270">
        <v>15995</v>
      </c>
      <c r="BH632" s="270">
        <v>191</v>
      </c>
      <c r="BI632" s="270">
        <v>149</v>
      </c>
      <c r="BJ632" s="270">
        <v>0</v>
      </c>
      <c r="BK632" s="270">
        <v>0</v>
      </c>
      <c r="BL632" s="270">
        <v>0</v>
      </c>
      <c r="BM632" s="270">
        <v>0</v>
      </c>
      <c r="BN632" s="270">
        <v>16</v>
      </c>
      <c r="BO632" s="270">
        <v>6909</v>
      </c>
      <c r="BP632" s="270">
        <v>432</v>
      </c>
      <c r="BQ632" s="270">
        <v>705</v>
      </c>
      <c r="BR632" s="270">
        <v>5048</v>
      </c>
      <c r="BS632" s="270">
        <v>2053410</v>
      </c>
      <c r="BT632" s="270">
        <v>407</v>
      </c>
      <c r="BU632" s="270">
        <v>713</v>
      </c>
      <c r="BV632" s="270">
        <v>417</v>
      </c>
      <c r="BW632" s="270">
        <v>519602</v>
      </c>
      <c r="BX632" s="270">
        <v>1246</v>
      </c>
      <c r="BY632" s="270">
        <v>2357</v>
      </c>
      <c r="BZ632" s="270">
        <v>707</v>
      </c>
      <c r="CA632" s="270">
        <v>669351</v>
      </c>
      <c r="CB632" s="270">
        <v>947</v>
      </c>
      <c r="CC632" s="270">
        <v>2117</v>
      </c>
      <c r="CD632" s="270">
        <v>32787</v>
      </c>
      <c r="CE632" s="270">
        <v>35697540</v>
      </c>
      <c r="CF632" s="270">
        <v>1089</v>
      </c>
      <c r="CG632" s="270">
        <v>2185</v>
      </c>
      <c r="CH632" s="270">
        <v>13</v>
      </c>
      <c r="CI632" s="270">
        <v>90252</v>
      </c>
      <c r="CJ632" s="270">
        <v>6942</v>
      </c>
      <c r="CK632" s="270">
        <v>9504</v>
      </c>
      <c r="CL632" s="270">
        <v>456</v>
      </c>
      <c r="CM632" s="270">
        <v>1217613</v>
      </c>
      <c r="CN632" s="270">
        <v>2670</v>
      </c>
      <c r="CO632" s="270">
        <v>6251</v>
      </c>
      <c r="CP632" s="270">
        <v>2665</v>
      </c>
      <c r="CQ632" s="270">
        <v>11241610</v>
      </c>
      <c r="CR632" s="270">
        <v>4218</v>
      </c>
      <c r="CS632" s="270">
        <v>8638</v>
      </c>
      <c r="CT632" s="270">
        <v>99</v>
      </c>
      <c r="CU632" s="270">
        <v>441765</v>
      </c>
      <c r="CV632" s="270">
        <v>4462</v>
      </c>
      <c r="CW632" s="270">
        <v>11354</v>
      </c>
      <c r="CX632" s="270">
        <v>262</v>
      </c>
      <c r="CY632" s="270">
        <v>77637</v>
      </c>
      <c r="CZ632" s="270">
        <v>296</v>
      </c>
      <c r="DA632" s="270">
        <v>493</v>
      </c>
      <c r="DB632" s="270">
        <v>2595</v>
      </c>
      <c r="DC632" s="270">
        <v>102428</v>
      </c>
      <c r="DD632" s="270">
        <v>39</v>
      </c>
      <c r="DE632" s="270">
        <v>75</v>
      </c>
      <c r="DF632" s="270">
        <v>56</v>
      </c>
      <c r="DG632" s="270">
        <v>58804</v>
      </c>
      <c r="DH632" s="270">
        <v>1050</v>
      </c>
      <c r="DI632" s="270">
        <v>2025</v>
      </c>
      <c r="DJ632" s="270">
        <v>51</v>
      </c>
      <c r="DK632" s="270">
        <v>1915</v>
      </c>
      <c r="DL632" s="249"/>
      <c r="DM632" s="249"/>
      <c r="DN632" s="249"/>
      <c r="DO632" s="249"/>
      <c r="DP632" s="249"/>
      <c r="DQ632" s="249"/>
      <c r="DR632" s="249"/>
      <c r="DS632" s="249"/>
      <c r="DT632" s="249"/>
      <c r="DU632" s="249"/>
      <c r="DV632" s="249"/>
      <c r="DW632" s="249"/>
      <c r="DX632" s="249"/>
      <c r="DY632" s="249"/>
      <c r="DZ632" s="249"/>
      <c r="EA632" s="249"/>
      <c r="EB632" s="155"/>
      <c r="EC632" s="170">
        <f t="shared" si="1137"/>
        <v>7</v>
      </c>
      <c r="ED632" s="74">
        <f t="shared" si="1138"/>
        <v>2020</v>
      </c>
      <c r="EE632" s="165">
        <f t="shared" si="1123"/>
        <v>44013</v>
      </c>
      <c r="EF632" s="157">
        <f>DAY(EOMONTH($EE632,0))</f>
        <v>31</v>
      </c>
      <c r="EG632" s="156"/>
      <c r="EH632" s="171">
        <f>IFERROR(HLOOKUP(EH$1,$H$5:$FY$1802,MATCH($A632,$A$5:$A$1802,0),0)*HLOOKUP(EH$2,$H$5:$FY$1802,MATCH($A632,$A$5:$A$1802,0),0),$H$2)</f>
        <v>186756</v>
      </c>
      <c r="EI632" s="171">
        <f>IFERROR(HLOOKUP(EI$1,$H$5:$FY$1802,MATCH($A632,$A$5:$A$1802,0),0)*HLOOKUP(EI$2,$H$5:$FY$1802,MATCH($A632,$A$5:$A$1802,0),0),$H$2)</f>
        <v>249008</v>
      </c>
      <c r="EJ632" s="171">
        <f>IFERROR(HLOOKUP(EJ$1,$H$5:$FY$1802,MATCH($A632,$A$5:$A$1802,0),0)*HLOOKUP(EJ$2,$H$5:$FY$1802,MATCH($A632,$A$5:$A$1802,0),0),$H$2)</f>
        <v>249008</v>
      </c>
      <c r="EK632" s="171">
        <f>IFERROR(HLOOKUP(EK$1,$H$5:$FY$1802,MATCH($A632,$A$5:$A$1802,0),0)*HLOOKUP(EK$2,$H$5:$FY$1802,MATCH($A632,$A$5:$A$1802,0),0),$H$2)</f>
        <v>3423860</v>
      </c>
      <c r="EL632" s="171">
        <f>IFERROR(HLOOKUP(EL$1,$H$5:$FY$1802,MATCH($A632,$A$5:$A$1802,0),0)*HLOOKUP(EL$2,$H$5:$FY$1802,MATCH($A632,$A$5:$A$1802,0),0),$H$2)</f>
        <v>3610632</v>
      </c>
      <c r="EM632" s="171">
        <f>IFERROR(HLOOKUP(EM$1,$H$5:$FY$1802,MATCH($A632,$A$5:$A$1802,0),0)*HLOOKUP(EM$2,$H$5:$FY$1802,MATCH($A632,$A$5:$A$1802,0),0),$H$2)</f>
        <v>5837622</v>
      </c>
      <c r="EN632" s="171">
        <f>IFERROR(HLOOKUP(EN$1,$H$5:$FY$1802,MATCH($A632,$A$5:$A$1802,0),0)*HLOOKUP(EN$2,$H$5:$FY$1802,MATCH($A632,$A$5:$A$1802,0),0),$H$2)</f>
        <v>74163357</v>
      </c>
      <c r="EO632" s="171">
        <f>IFERROR(HLOOKUP(EO$1,$H$5:$FY$1802,MATCH($A632,$A$5:$A$1802,0),0)*HLOOKUP(EO$2,$H$5:$FY$1802,MATCH($A632,$A$5:$A$1802,0),0),$H$2)</f>
        <v>95040204</v>
      </c>
      <c r="EP632" s="171">
        <f>IFERROR(HLOOKUP(EP$1,$H$5:$FY$1802,MATCH($A632,$A$5:$A$1802,0),0)*HLOOKUP(EP$2,$H$5:$FY$1802,MATCH($A632,$A$5:$A$1802,0),0),$H$2)</f>
        <v>2011848</v>
      </c>
      <c r="EQ632" s="171">
        <f>IFERROR(HLOOKUP(EQ$1,$H$5:$FY$1802,MATCH($A632,$A$5:$A$1802,0),0)*HLOOKUP(EQ$2,$H$5:$FY$1802,MATCH($A632,$A$5:$A$1802,0),0),$H$2)</f>
        <v>0</v>
      </c>
      <c r="ER632" s="171">
        <f>IFERROR(HLOOKUP(ER$1,$H$5:$FY$1802,MATCH($A632,$A$5:$A$1802,0),0)*HLOOKUP(ER$2,$H$5:$FY$1802,MATCH($A632,$A$5:$A$1802,0),0),$H$2)</f>
        <v>11280</v>
      </c>
      <c r="ES632" s="171">
        <f>IFERROR(HLOOKUP(ES$1,$H$5:$FY$1802,MATCH($A632,$A$5:$A$1802,0),0)*HLOOKUP(ES$2,$H$5:$FY$1802,MATCH($A632,$A$5:$A$1802,0),0),$H$2)</f>
        <v>3599224</v>
      </c>
      <c r="ET632" s="171">
        <f>IFERROR(HLOOKUP(ET$1,$H$5:$FY$1802,MATCH($A632,$A$5:$A$1802,0),0)*HLOOKUP(ET$2,$H$5:$FY$1802,MATCH($A632,$A$5:$A$1802,0),0),$H$2)</f>
        <v>982869</v>
      </c>
      <c r="EU632" s="171">
        <f>IFERROR(HLOOKUP(EU$1,$H$5:$FY$1802,MATCH($A632,$A$5:$A$1802,0),0)*HLOOKUP(EU$2,$H$5:$FY$1802,MATCH($A632,$A$5:$A$1802,0),0),$H$2)</f>
        <v>1496719</v>
      </c>
      <c r="EV632" s="171">
        <f>IFERROR(HLOOKUP(EV$1,$H$5:$FY$1802,MATCH($A632,$A$5:$A$1802,0),0)*HLOOKUP(EV$2,$H$5:$FY$1802,MATCH($A632,$A$5:$A$1802,0),0),$H$2)</f>
        <v>71639595</v>
      </c>
      <c r="EW632" s="171">
        <f>IFERROR(HLOOKUP(EW$1,$H$5:$FY$1802,MATCH($A632,$A$5:$A$1802,0),0)*HLOOKUP(EW$2,$H$5:$FY$1802,MATCH($A632,$A$5:$A$1802,0),0),$H$2)</f>
        <v>123552</v>
      </c>
      <c r="EX632" s="171">
        <f>IFERROR(HLOOKUP(EX$1,$H$5:$FY$1802,MATCH($A632,$A$5:$A$1802,0),0)*HLOOKUP(EX$2,$H$5:$FY$1802,MATCH($A632,$A$5:$A$1802,0),0),$H$2)</f>
        <v>2850456</v>
      </c>
      <c r="EY632" s="171">
        <f>IFERROR(HLOOKUP(EY$1,$H$5:$FY$1802,MATCH($A632,$A$5:$A$1802,0),0)*HLOOKUP(EY$2,$H$5:$FY$1802,MATCH($A632,$A$5:$A$1802,0),0),$H$2)</f>
        <v>23020270</v>
      </c>
      <c r="EZ632" s="171">
        <f>IFERROR(HLOOKUP(EZ$1,$H$5:$FY$1802,MATCH($A632,$A$5:$A$1802,0),0)*HLOOKUP(EZ$2,$H$5:$FY$1802,MATCH($A632,$A$5:$A$1802,0),0),$H$2)</f>
        <v>1124046</v>
      </c>
      <c r="FA632" s="171">
        <f>IFERROR(HLOOKUP(FA$1,$H$5:$FY$1802,MATCH($A632,$A$5:$A$1802,0),0)*HLOOKUP(FA$2,$H$5:$FY$1802,MATCH($A632,$A$5:$A$1802,0),0),$H$2)</f>
        <v>113400</v>
      </c>
      <c r="FB632" s="171">
        <f>IFERROR(HLOOKUP(FB$1,$H$5:$FY$1802,MATCH($A632,$A$5:$A$1802,0),0)*HLOOKUP(FB$2,$H$5:$FY$1802,MATCH($A632,$A$5:$A$1802,0),0),$H$2)</f>
        <v>129166</v>
      </c>
      <c r="FC632" s="171">
        <f>IFERROR(HLOOKUP(FC$1,$H$5:$FY$1802,MATCH($A632,$A$5:$A$1802,0),0)*HLOOKUP(FC$2,$H$5:$FY$1802,MATCH($A632,$A$5:$A$1802,0),0),$H$2)</f>
        <v>194625</v>
      </c>
      <c r="FD632" s="171">
        <f>IFERROR(HLOOKUP(FD$1,$H$5:$FY$1802,MATCH($A632,$A$5:$A$1802,0),0)*HLOOKUP(FD$2,$H$5:$FY$1802,MATCH($A632,$A$5:$A$1802,0),0),$H$2)</f>
        <v>0</v>
      </c>
      <c r="FE632" s="171">
        <f>IFERROR(HLOOKUP(FE$1,$H$5:$FY$1802,MATCH($A632,$A$5:$A$1802,0),0)*HLOOKUP(FE$2,$H$5:$FY$1802,MATCH($A632,$A$5:$A$1802,0),0),$H$2)</f>
        <v>0</v>
      </c>
      <c r="FF632" s="171">
        <f>IFERROR(HLOOKUP(FF$1,$H$5:$FY$1802,MATCH($A632,$A$5:$A$1802,0),0)*HLOOKUP(FF$2,$H$5:$FY$1802,MATCH($A632,$A$5:$A$1802,0),0),$H$2)</f>
        <v>0</v>
      </c>
      <c r="FG632" s="171">
        <f>IFERROR(HLOOKUP(FG$1,$H$5:$FY$1802,MATCH($A632,$A$5:$A$1802,0),0)*HLOOKUP(FG$2,$H$5:$FY$1802,MATCH($A632,$A$5:$A$1802,0),0),$H$2)</f>
        <v>0</v>
      </c>
      <c r="FH632" s="152"/>
      <c r="FI632" s="405">
        <f t="shared" si="1139"/>
        <v>1.84913112164297</v>
      </c>
      <c r="FJ632" s="405">
        <f t="shared" si="1139"/>
        <v>1.4780805687203791</v>
      </c>
      <c r="FK632" s="405">
        <f t="shared" si="1140"/>
        <v>1.8856424756519008</v>
      </c>
      <c r="FL632" s="405">
        <f t="shared" si="1141"/>
        <v>1.5246622683003457</v>
      </c>
      <c r="FM632" s="405">
        <f t="shared" si="1142"/>
        <v>1.2651057179086431</v>
      </c>
      <c r="FN632" s="405">
        <f t="shared" si="1143"/>
        <v>1.0537583674913744</v>
      </c>
      <c r="FO632" s="405">
        <f t="shared" si="1144"/>
        <v>1.4388976585109181</v>
      </c>
      <c r="FP632" s="405">
        <f t="shared" si="1145"/>
        <v>1.052025782688766</v>
      </c>
      <c r="FQ632" s="405">
        <f t="shared" si="1146"/>
        <v>0.93627450980392157</v>
      </c>
      <c r="FR632" s="405">
        <f t="shared" si="1147"/>
        <v>0.73039215686274506</v>
      </c>
      <c r="FS632" s="65"/>
    </row>
    <row r="633" spans="1:175" ht="10.35" customHeight="1" x14ac:dyDescent="0.2">
      <c r="A633" s="74" t="str">
        <f t="shared" si="1136"/>
        <v>2020-21JULYRYC</v>
      </c>
      <c r="B633" s="163" t="str">
        <f t="shared" si="1134"/>
        <v>2020-21</v>
      </c>
      <c r="C633" s="26" t="s">
        <v>847</v>
      </c>
      <c r="D633" s="163" t="str">
        <f>INDEX($FV$16:$FW$26,MATCH($F633,$FV$16:$FV$26,0),2)</f>
        <v>Y61</v>
      </c>
      <c r="E633" s="163" t="str">
        <f>VLOOKUP($D633,$FW$8:$FX$14,2,0)</f>
        <v>East of England</v>
      </c>
      <c r="F633" s="271" t="s">
        <v>849</v>
      </c>
      <c r="G633" s="271" t="s">
        <v>872</v>
      </c>
      <c r="H633" s="272">
        <v>96918</v>
      </c>
      <c r="I633" s="272">
        <v>64029</v>
      </c>
      <c r="J633" s="272">
        <v>92165</v>
      </c>
      <c r="K633" s="272">
        <v>1</v>
      </c>
      <c r="L633" s="272">
        <v>1</v>
      </c>
      <c r="M633" s="272">
        <v>2</v>
      </c>
      <c r="N633" s="272">
        <v>4</v>
      </c>
      <c r="O633" s="272">
        <v>8</v>
      </c>
      <c r="P633" s="272">
        <v>0</v>
      </c>
      <c r="Q633" s="272">
        <v>352</v>
      </c>
      <c r="R633" s="272">
        <v>51</v>
      </c>
      <c r="S633" s="272">
        <v>5823</v>
      </c>
      <c r="T633" s="272">
        <v>75431</v>
      </c>
      <c r="U633" s="272">
        <v>6057</v>
      </c>
      <c r="V633" s="272">
        <v>3686</v>
      </c>
      <c r="W633" s="272">
        <v>39347</v>
      </c>
      <c r="X633" s="272">
        <v>14570</v>
      </c>
      <c r="Y633" s="272">
        <v>610</v>
      </c>
      <c r="Z633" s="272">
        <v>2428365</v>
      </c>
      <c r="AA633" s="272">
        <v>401</v>
      </c>
      <c r="AB633" s="272">
        <v>747</v>
      </c>
      <c r="AC633" s="272">
        <v>2052926</v>
      </c>
      <c r="AD633" s="272">
        <v>557</v>
      </c>
      <c r="AE633" s="272">
        <v>1064</v>
      </c>
      <c r="AF633" s="272">
        <v>45328334</v>
      </c>
      <c r="AG633" s="272">
        <v>1152</v>
      </c>
      <c r="AH633" s="272">
        <v>2351</v>
      </c>
      <c r="AI633" s="272">
        <v>37735629</v>
      </c>
      <c r="AJ633" s="272">
        <v>2590</v>
      </c>
      <c r="AK633" s="272">
        <v>6072</v>
      </c>
      <c r="AL633" s="272">
        <v>2436888</v>
      </c>
      <c r="AM633" s="272">
        <v>3995</v>
      </c>
      <c r="AN633" s="272">
        <v>8410</v>
      </c>
      <c r="AO633" s="272">
        <v>6085</v>
      </c>
      <c r="AP633" s="272">
        <v>111</v>
      </c>
      <c r="AQ633" s="272">
        <v>3522</v>
      </c>
      <c r="AR633" s="272">
        <v>1454</v>
      </c>
      <c r="AS633" s="272">
        <v>80</v>
      </c>
      <c r="AT633" s="272">
        <v>2372</v>
      </c>
      <c r="AU633" s="272">
        <v>1244</v>
      </c>
      <c r="AV633" s="272">
        <v>41468</v>
      </c>
      <c r="AW633" s="272">
        <v>2897</v>
      </c>
      <c r="AX633" s="272">
        <v>24981</v>
      </c>
      <c r="AY633" s="272">
        <v>69346</v>
      </c>
      <c r="AZ633" s="272">
        <v>14614</v>
      </c>
      <c r="BA633" s="272">
        <v>10418</v>
      </c>
      <c r="BB633" s="272">
        <v>8765</v>
      </c>
      <c r="BC633" s="272">
        <v>6385</v>
      </c>
      <c r="BD633" s="272">
        <v>57516</v>
      </c>
      <c r="BE633" s="272">
        <v>44343</v>
      </c>
      <c r="BF633" s="272">
        <v>25489</v>
      </c>
      <c r="BG633" s="272">
        <v>16484</v>
      </c>
      <c r="BH633" s="272">
        <v>978</v>
      </c>
      <c r="BI633" s="272">
        <v>689</v>
      </c>
      <c r="BJ633" s="272">
        <v>14</v>
      </c>
      <c r="BK633" s="272">
        <v>6062</v>
      </c>
      <c r="BL633" s="272">
        <v>433</v>
      </c>
      <c r="BM633" s="272">
        <v>1049</v>
      </c>
      <c r="BN633" s="272">
        <v>1</v>
      </c>
      <c r="BO633" s="272">
        <v>129</v>
      </c>
      <c r="BP633" s="272">
        <v>129</v>
      </c>
      <c r="BQ633" s="272">
        <v>129</v>
      </c>
      <c r="BR633" s="272">
        <v>6042</v>
      </c>
      <c r="BS633" s="272">
        <v>2422174</v>
      </c>
      <c r="BT633" s="272">
        <v>401</v>
      </c>
      <c r="BU633" s="272">
        <v>746</v>
      </c>
      <c r="BV633" s="272">
        <v>2023</v>
      </c>
      <c r="BW633" s="272">
        <v>2328497</v>
      </c>
      <c r="BX633" s="272">
        <v>1151</v>
      </c>
      <c r="BY633" s="272">
        <v>2181</v>
      </c>
      <c r="BZ633" s="272">
        <v>750</v>
      </c>
      <c r="CA633" s="272">
        <v>762624</v>
      </c>
      <c r="CB633" s="272">
        <v>1017</v>
      </c>
      <c r="CC633" s="272">
        <v>2158</v>
      </c>
      <c r="CD633" s="272">
        <v>36574</v>
      </c>
      <c r="CE633" s="272">
        <v>42237213</v>
      </c>
      <c r="CF633" s="272">
        <v>1155</v>
      </c>
      <c r="CG633" s="272">
        <v>2366</v>
      </c>
      <c r="CH633" s="272">
        <v>419</v>
      </c>
      <c r="CI633" s="272">
        <v>1082585</v>
      </c>
      <c r="CJ633" s="272">
        <v>2584</v>
      </c>
      <c r="CK633" s="272">
        <v>5956</v>
      </c>
      <c r="CL633" s="272">
        <v>146</v>
      </c>
      <c r="CM633" s="272">
        <v>443175</v>
      </c>
      <c r="CN633" s="272">
        <v>3035</v>
      </c>
      <c r="CO633" s="272">
        <v>7639</v>
      </c>
      <c r="CP633" s="272">
        <v>2151</v>
      </c>
      <c r="CQ633" s="272">
        <v>7804657</v>
      </c>
      <c r="CR633" s="272">
        <v>3628</v>
      </c>
      <c r="CS633" s="272">
        <v>7693</v>
      </c>
      <c r="CT633" s="272">
        <v>172</v>
      </c>
      <c r="CU633" s="272">
        <v>756499</v>
      </c>
      <c r="CV633" s="272">
        <v>4398</v>
      </c>
      <c r="CW633" s="272">
        <v>9258</v>
      </c>
      <c r="CX633" s="272">
        <v>489</v>
      </c>
      <c r="CY633" s="272">
        <v>152117</v>
      </c>
      <c r="CZ633" s="272">
        <v>311</v>
      </c>
      <c r="DA633" s="272">
        <v>552</v>
      </c>
      <c r="DB633" s="272">
        <v>3855</v>
      </c>
      <c r="DC633" s="272">
        <v>135133</v>
      </c>
      <c r="DD633" s="272">
        <v>35</v>
      </c>
      <c r="DE633" s="272">
        <v>62</v>
      </c>
      <c r="DF633" s="272">
        <v>223</v>
      </c>
      <c r="DG633" s="272">
        <v>266527</v>
      </c>
      <c r="DH633" s="272">
        <v>1195</v>
      </c>
      <c r="DI633" s="272">
        <v>2319</v>
      </c>
      <c r="DJ633" s="272">
        <v>200</v>
      </c>
      <c r="DK633" s="272">
        <v>51</v>
      </c>
      <c r="DL633" s="250"/>
      <c r="DM633" s="250"/>
      <c r="DN633" s="250"/>
      <c r="DO633" s="250"/>
      <c r="DP633" s="250"/>
      <c r="DQ633" s="250"/>
      <c r="DR633" s="250"/>
      <c r="DS633" s="250"/>
      <c r="DT633" s="250"/>
      <c r="DU633" s="250"/>
      <c r="DV633" s="250"/>
      <c r="DW633" s="250"/>
      <c r="DX633" s="250"/>
      <c r="DY633" s="250"/>
      <c r="DZ633" s="250"/>
      <c r="EA633" s="250"/>
      <c r="EB633" s="155"/>
      <c r="EC633" s="75">
        <f t="shared" si="1137"/>
        <v>7</v>
      </c>
      <c r="ED633" s="74">
        <f t="shared" si="1138"/>
        <v>2020</v>
      </c>
      <c r="EE633" s="165">
        <f t="shared" ref="EE633:EE698" si="1148">DATE($ED633,$EC633,1)</f>
        <v>44013</v>
      </c>
      <c r="EF633" s="157">
        <f t="shared" si="1135"/>
        <v>31</v>
      </c>
      <c r="EG633" s="156"/>
      <c r="EH633" s="166">
        <f>IFERROR(HLOOKUP(EH$1,$H$5:$FY$1802,MATCH($A633,$A$5:$A$1802,0),0)*HLOOKUP(EH$2,$H$5:$FY$1802,MATCH($A633,$A$5:$A$1802,0),0),$H$2)</f>
        <v>64029</v>
      </c>
      <c r="EI633" s="166">
        <f>IFERROR(HLOOKUP(EI$1,$H$5:$FY$1802,MATCH($A633,$A$5:$A$1802,0),0)*HLOOKUP(EI$2,$H$5:$FY$1802,MATCH($A633,$A$5:$A$1802,0),0),$H$2)</f>
        <v>128058</v>
      </c>
      <c r="EJ633" s="166">
        <f>IFERROR(HLOOKUP(EJ$1,$H$5:$FY$1802,MATCH($A633,$A$5:$A$1802,0),0)*HLOOKUP(EJ$2,$H$5:$FY$1802,MATCH($A633,$A$5:$A$1802,0),0),$H$2)</f>
        <v>256116</v>
      </c>
      <c r="EK633" s="166">
        <f>IFERROR(HLOOKUP(EK$1,$H$5:$FY$1802,MATCH($A633,$A$5:$A$1802,0),0)*HLOOKUP(EK$2,$H$5:$FY$1802,MATCH($A633,$A$5:$A$1802,0),0),$H$2)</f>
        <v>512232</v>
      </c>
      <c r="EL633" s="166">
        <f>IFERROR(HLOOKUP(EL$1,$H$5:$FY$1802,MATCH($A633,$A$5:$A$1802,0),0)*HLOOKUP(EL$2,$H$5:$FY$1802,MATCH($A633,$A$5:$A$1802,0),0),$H$2)</f>
        <v>4524579</v>
      </c>
      <c r="EM633" s="166">
        <f>IFERROR(HLOOKUP(EM$1,$H$5:$FY$1802,MATCH($A633,$A$5:$A$1802,0),0)*HLOOKUP(EM$2,$H$5:$FY$1802,MATCH($A633,$A$5:$A$1802,0),0),$H$2)</f>
        <v>3921904</v>
      </c>
      <c r="EN633" s="166">
        <f>IFERROR(HLOOKUP(EN$1,$H$5:$FY$1802,MATCH($A633,$A$5:$A$1802,0),0)*HLOOKUP(EN$2,$H$5:$FY$1802,MATCH($A633,$A$5:$A$1802,0),0),$H$2)</f>
        <v>92504797</v>
      </c>
      <c r="EO633" s="166">
        <f>IFERROR(HLOOKUP(EO$1,$H$5:$FY$1802,MATCH($A633,$A$5:$A$1802,0),0)*HLOOKUP(EO$2,$H$5:$FY$1802,MATCH($A633,$A$5:$A$1802,0),0),$H$2)</f>
        <v>88469040</v>
      </c>
      <c r="EP633" s="166">
        <f>IFERROR(HLOOKUP(EP$1,$H$5:$FY$1802,MATCH($A633,$A$5:$A$1802,0),0)*HLOOKUP(EP$2,$H$5:$FY$1802,MATCH($A633,$A$5:$A$1802,0),0),$H$2)</f>
        <v>5130100</v>
      </c>
      <c r="EQ633" s="166">
        <f>IFERROR(HLOOKUP(EQ$1,$H$5:$FY$1802,MATCH($A633,$A$5:$A$1802,0),0)*HLOOKUP(EQ$2,$H$5:$FY$1802,MATCH($A633,$A$5:$A$1802,0),0),$H$2)</f>
        <v>14686</v>
      </c>
      <c r="ER633" s="166">
        <f>IFERROR(HLOOKUP(ER$1,$H$5:$FY$1802,MATCH($A633,$A$5:$A$1802,0),0)*HLOOKUP(ER$2,$H$5:$FY$1802,MATCH($A633,$A$5:$A$1802,0),0),$H$2)</f>
        <v>129</v>
      </c>
      <c r="ES633" s="166">
        <f>IFERROR(HLOOKUP(ES$1,$H$5:$FY$1802,MATCH($A633,$A$5:$A$1802,0),0)*HLOOKUP(ES$2,$H$5:$FY$1802,MATCH($A633,$A$5:$A$1802,0),0),$H$2)</f>
        <v>4507332</v>
      </c>
      <c r="ET633" s="166">
        <f>IFERROR(HLOOKUP(ET$1,$H$5:$FY$1802,MATCH($A633,$A$5:$A$1802,0),0)*HLOOKUP(ET$2,$H$5:$FY$1802,MATCH($A633,$A$5:$A$1802,0),0),$H$2)</f>
        <v>4412163</v>
      </c>
      <c r="EU633" s="166">
        <f>IFERROR(HLOOKUP(EU$1,$H$5:$FY$1802,MATCH($A633,$A$5:$A$1802,0),0)*HLOOKUP(EU$2,$H$5:$FY$1802,MATCH($A633,$A$5:$A$1802,0),0),$H$2)</f>
        <v>1618500</v>
      </c>
      <c r="EV633" s="166">
        <f>IFERROR(HLOOKUP(EV$1,$H$5:$FY$1802,MATCH($A633,$A$5:$A$1802,0),0)*HLOOKUP(EV$2,$H$5:$FY$1802,MATCH($A633,$A$5:$A$1802,0),0),$H$2)</f>
        <v>86534084</v>
      </c>
      <c r="EW633" s="166">
        <f>IFERROR(HLOOKUP(EW$1,$H$5:$FY$1802,MATCH($A633,$A$5:$A$1802,0),0)*HLOOKUP(EW$2,$H$5:$FY$1802,MATCH($A633,$A$5:$A$1802,0),0),$H$2)</f>
        <v>2495564</v>
      </c>
      <c r="EX633" s="166">
        <f>IFERROR(HLOOKUP(EX$1,$H$5:$FY$1802,MATCH($A633,$A$5:$A$1802,0),0)*HLOOKUP(EX$2,$H$5:$FY$1802,MATCH($A633,$A$5:$A$1802,0),0),$H$2)</f>
        <v>1115294</v>
      </c>
      <c r="EY633" s="166">
        <f>IFERROR(HLOOKUP(EY$1,$H$5:$FY$1802,MATCH($A633,$A$5:$A$1802,0),0)*HLOOKUP(EY$2,$H$5:$FY$1802,MATCH($A633,$A$5:$A$1802,0),0),$H$2)</f>
        <v>16547643</v>
      </c>
      <c r="EZ633" s="166">
        <f>IFERROR(HLOOKUP(EZ$1,$H$5:$FY$1802,MATCH($A633,$A$5:$A$1802,0),0)*HLOOKUP(EZ$2,$H$5:$FY$1802,MATCH($A633,$A$5:$A$1802,0),0),$H$2)</f>
        <v>1592376</v>
      </c>
      <c r="FA633" s="166">
        <f>IFERROR(HLOOKUP(FA$1,$H$5:$FY$1802,MATCH($A633,$A$5:$A$1802,0),0)*HLOOKUP(FA$2,$H$5:$FY$1802,MATCH($A633,$A$5:$A$1802,0),0),$H$2)</f>
        <v>517137</v>
      </c>
      <c r="FB633" s="166">
        <f>IFERROR(HLOOKUP(FB$1,$H$5:$FY$1802,MATCH($A633,$A$5:$A$1802,0),0)*HLOOKUP(FB$2,$H$5:$FY$1802,MATCH($A633,$A$5:$A$1802,0),0),$H$2)</f>
        <v>269928</v>
      </c>
      <c r="FC633" s="166">
        <f>IFERROR(HLOOKUP(FC$1,$H$5:$FY$1802,MATCH($A633,$A$5:$A$1802,0),0)*HLOOKUP(FC$2,$H$5:$FY$1802,MATCH($A633,$A$5:$A$1802,0),0),$H$2)</f>
        <v>239010</v>
      </c>
      <c r="FD633" s="166">
        <f>IFERROR(HLOOKUP(FD$1,$H$5:$FY$1802,MATCH($A633,$A$5:$A$1802,0),0)*HLOOKUP(FD$2,$H$5:$FY$1802,MATCH($A633,$A$5:$A$1802,0),0),$H$2)</f>
        <v>0</v>
      </c>
      <c r="FE633" s="166">
        <f>IFERROR(HLOOKUP(FE$1,$H$5:$FY$1802,MATCH($A633,$A$5:$A$1802,0),0)*HLOOKUP(FE$2,$H$5:$FY$1802,MATCH($A633,$A$5:$A$1802,0),0),$H$2)</f>
        <v>0</v>
      </c>
      <c r="FF633" s="166">
        <f>IFERROR(HLOOKUP(FF$1,$H$5:$FY$1802,MATCH($A633,$A$5:$A$1802,0),0)*HLOOKUP(FF$2,$H$5:$FY$1802,MATCH($A633,$A$5:$A$1802,0),0),$H$2)</f>
        <v>0</v>
      </c>
      <c r="FG633" s="166">
        <f>IFERROR(HLOOKUP(FG$1,$H$5:$FY$1802,MATCH($A633,$A$5:$A$1802,0),0)*HLOOKUP(FG$2,$H$5:$FY$1802,MATCH($A633,$A$5:$A$1802,0),0),$H$2)</f>
        <v>0</v>
      </c>
      <c r="FH633" s="152"/>
      <c r="FI633" s="405">
        <f t="shared" si="1139"/>
        <v>2.4127455836222551</v>
      </c>
      <c r="FJ633" s="405">
        <f t="shared" si="1139"/>
        <v>1.7199933960706622</v>
      </c>
      <c r="FK633" s="405">
        <f t="shared" si="1140"/>
        <v>2.3779164405860009</v>
      </c>
      <c r="FL633" s="405">
        <f t="shared" si="1141"/>
        <v>1.7322300596852958</v>
      </c>
      <c r="FM633" s="405">
        <f t="shared" si="1142"/>
        <v>1.4617632856380409</v>
      </c>
      <c r="FN633" s="405">
        <f t="shared" si="1143"/>
        <v>1.1269728314738099</v>
      </c>
      <c r="FO633" s="405">
        <f t="shared" si="1144"/>
        <v>1.7494166094715169</v>
      </c>
      <c r="FP633" s="405">
        <f t="shared" si="1145"/>
        <v>1.1313658201784489</v>
      </c>
      <c r="FQ633" s="405">
        <f t="shared" si="1146"/>
        <v>1.6032786885245902</v>
      </c>
      <c r="FR633" s="405">
        <f t="shared" si="1147"/>
        <v>1.1295081967213114</v>
      </c>
      <c r="FS633" s="65"/>
    </row>
    <row r="634" spans="1:175" ht="10.35" customHeight="1" x14ac:dyDescent="0.2">
      <c r="A634" s="74" t="str">
        <f t="shared" si="1136"/>
        <v>2020-21JULYR1F</v>
      </c>
      <c r="B634" s="163" t="str">
        <f t="shared" si="1134"/>
        <v>2020-21</v>
      </c>
      <c r="C634" s="26" t="s">
        <v>847</v>
      </c>
      <c r="D634" s="163" t="str">
        <f>INDEX($FV$16:$FW$26,MATCH($F634,$FV$16:$FV$26,0),2)</f>
        <v>Y59</v>
      </c>
      <c r="E634" s="163" t="str">
        <f>VLOOKUP($D634,$FW$8:$FX$14,2,0)</f>
        <v>South East</v>
      </c>
      <c r="F634" s="271" t="s">
        <v>852</v>
      </c>
      <c r="G634" s="271" t="s">
        <v>873</v>
      </c>
      <c r="H634" s="272">
        <v>2917</v>
      </c>
      <c r="I634" s="272">
        <v>1455</v>
      </c>
      <c r="J634" s="272">
        <v>12680</v>
      </c>
      <c r="K634" s="272">
        <v>9</v>
      </c>
      <c r="L634" s="272">
        <v>1</v>
      </c>
      <c r="M634" s="272">
        <v>6</v>
      </c>
      <c r="N634" s="272">
        <v>27</v>
      </c>
      <c r="O634" s="272">
        <v>187</v>
      </c>
      <c r="P634" s="272">
        <v>0</v>
      </c>
      <c r="Q634" s="272">
        <v>9</v>
      </c>
      <c r="R634" s="272">
        <v>1</v>
      </c>
      <c r="S634" s="272">
        <v>6</v>
      </c>
      <c r="T634" s="272">
        <v>2242</v>
      </c>
      <c r="U634" s="272">
        <v>101</v>
      </c>
      <c r="V634" s="272">
        <v>69</v>
      </c>
      <c r="W634" s="272">
        <v>888</v>
      </c>
      <c r="X634" s="272">
        <v>836</v>
      </c>
      <c r="Y634" s="272">
        <v>68</v>
      </c>
      <c r="Z634" s="272">
        <v>59569</v>
      </c>
      <c r="AA634" s="272">
        <v>590</v>
      </c>
      <c r="AB634" s="272">
        <v>1154</v>
      </c>
      <c r="AC634" s="272">
        <v>44384</v>
      </c>
      <c r="AD634" s="272">
        <v>643</v>
      </c>
      <c r="AE634" s="272">
        <v>1189</v>
      </c>
      <c r="AF634" s="272">
        <v>1073869</v>
      </c>
      <c r="AG634" s="272">
        <v>1209</v>
      </c>
      <c r="AH634" s="272">
        <v>2468</v>
      </c>
      <c r="AI634" s="272">
        <v>2502234</v>
      </c>
      <c r="AJ634" s="272">
        <v>2993</v>
      </c>
      <c r="AK634" s="272">
        <v>6874</v>
      </c>
      <c r="AL634" s="272">
        <v>305661</v>
      </c>
      <c r="AM634" s="272">
        <v>4495</v>
      </c>
      <c r="AN634" s="272">
        <v>10125</v>
      </c>
      <c r="AO634" s="272">
        <v>183</v>
      </c>
      <c r="AP634" s="272">
        <v>1</v>
      </c>
      <c r="AQ634" s="272">
        <v>8</v>
      </c>
      <c r="AR634" s="272">
        <v>12</v>
      </c>
      <c r="AS634" s="272">
        <v>6</v>
      </c>
      <c r="AT634" s="272">
        <v>168</v>
      </c>
      <c r="AU634" s="272">
        <v>8</v>
      </c>
      <c r="AV634" s="272">
        <v>1302</v>
      </c>
      <c r="AW634" s="272">
        <v>14</v>
      </c>
      <c r="AX634" s="272">
        <v>743</v>
      </c>
      <c r="AY634" s="272">
        <v>2059</v>
      </c>
      <c r="AZ634" s="272">
        <v>155</v>
      </c>
      <c r="BA634" s="272">
        <v>132</v>
      </c>
      <c r="BB634" s="272">
        <v>110</v>
      </c>
      <c r="BC634" s="272">
        <v>94</v>
      </c>
      <c r="BD634" s="272">
        <v>1049</v>
      </c>
      <c r="BE634" s="272">
        <v>961</v>
      </c>
      <c r="BF634" s="272">
        <v>1004</v>
      </c>
      <c r="BG634" s="272">
        <v>898</v>
      </c>
      <c r="BH634" s="272">
        <v>76</v>
      </c>
      <c r="BI634" s="272">
        <v>69</v>
      </c>
      <c r="BJ634" s="272">
        <v>2</v>
      </c>
      <c r="BK634" s="272">
        <v>1321</v>
      </c>
      <c r="BL634" s="272">
        <v>661</v>
      </c>
      <c r="BM634" s="272">
        <v>731</v>
      </c>
      <c r="BN634" s="272">
        <v>0</v>
      </c>
      <c r="BO634" s="272">
        <v>0</v>
      </c>
      <c r="BP634" s="272">
        <v>0</v>
      </c>
      <c r="BQ634" s="272">
        <v>0</v>
      </c>
      <c r="BR634" s="272">
        <v>99</v>
      </c>
      <c r="BS634" s="272">
        <v>58248</v>
      </c>
      <c r="BT634" s="272">
        <v>588</v>
      </c>
      <c r="BU634" s="272">
        <v>1157</v>
      </c>
      <c r="BV634" s="272">
        <v>79</v>
      </c>
      <c r="BW634" s="272">
        <v>85817</v>
      </c>
      <c r="BX634" s="272">
        <v>1086</v>
      </c>
      <c r="BY634" s="272">
        <v>2147</v>
      </c>
      <c r="BZ634" s="272">
        <v>0</v>
      </c>
      <c r="CA634" s="272">
        <v>0</v>
      </c>
      <c r="CB634" s="272">
        <v>0</v>
      </c>
      <c r="CC634" s="272">
        <v>0</v>
      </c>
      <c r="CD634" s="272">
        <v>809</v>
      </c>
      <c r="CE634" s="272">
        <v>988052</v>
      </c>
      <c r="CF634" s="272">
        <v>1221</v>
      </c>
      <c r="CG634" s="272">
        <v>2484</v>
      </c>
      <c r="CH634" s="272">
        <v>134</v>
      </c>
      <c r="CI634" s="272">
        <v>508836</v>
      </c>
      <c r="CJ634" s="272">
        <v>3797</v>
      </c>
      <c r="CK634" s="272">
        <v>7750</v>
      </c>
      <c r="CL634" s="272">
        <v>4</v>
      </c>
      <c r="CM634" s="272">
        <v>6825</v>
      </c>
      <c r="CN634" s="272">
        <v>1706</v>
      </c>
      <c r="CO634" s="272">
        <v>2797</v>
      </c>
      <c r="CP634" s="272">
        <v>17</v>
      </c>
      <c r="CQ634" s="272">
        <v>170601</v>
      </c>
      <c r="CR634" s="272">
        <v>10035</v>
      </c>
      <c r="CS634" s="272">
        <v>22426</v>
      </c>
      <c r="CT634" s="272">
        <v>9</v>
      </c>
      <c r="CU634" s="272">
        <v>15728</v>
      </c>
      <c r="CV634" s="272">
        <v>1748</v>
      </c>
      <c r="CW634" s="272">
        <v>3763</v>
      </c>
      <c r="CX634" s="272">
        <v>8</v>
      </c>
      <c r="CY634" s="272">
        <v>2922</v>
      </c>
      <c r="CZ634" s="272">
        <v>365</v>
      </c>
      <c r="DA634" s="272">
        <v>622</v>
      </c>
      <c r="DB634" s="272">
        <v>72</v>
      </c>
      <c r="DC634" s="272">
        <v>3322</v>
      </c>
      <c r="DD634" s="272">
        <v>46</v>
      </c>
      <c r="DE634" s="272">
        <v>76</v>
      </c>
      <c r="DF634" s="272">
        <v>1</v>
      </c>
      <c r="DG634" s="272">
        <v>1932</v>
      </c>
      <c r="DH634" s="272">
        <v>1932</v>
      </c>
      <c r="DI634" s="272">
        <v>1932</v>
      </c>
      <c r="DJ634" s="272">
        <v>1</v>
      </c>
      <c r="DK634" s="272">
        <v>1</v>
      </c>
      <c r="DL634" s="250"/>
      <c r="DM634" s="250"/>
      <c r="DN634" s="250"/>
      <c r="DO634" s="250"/>
      <c r="DP634" s="250"/>
      <c r="DQ634" s="250"/>
      <c r="DR634" s="250"/>
      <c r="DS634" s="250"/>
      <c r="DT634" s="250"/>
      <c r="DU634" s="250"/>
      <c r="DV634" s="250"/>
      <c r="DW634" s="250"/>
      <c r="DX634" s="250"/>
      <c r="DY634" s="250"/>
      <c r="DZ634" s="250"/>
      <c r="EA634" s="250"/>
      <c r="EB634" s="155"/>
      <c r="EC634" s="75">
        <f t="shared" si="1137"/>
        <v>7</v>
      </c>
      <c r="ED634" s="74">
        <f t="shared" si="1138"/>
        <v>2020</v>
      </c>
      <c r="EE634" s="165">
        <f t="shared" si="1148"/>
        <v>44013</v>
      </c>
      <c r="EF634" s="157">
        <f t="shared" si="1135"/>
        <v>31</v>
      </c>
      <c r="EG634" s="156"/>
      <c r="EH634" s="166">
        <f>IFERROR(HLOOKUP(EH$1,$H$5:$FY$1802,MATCH($A634,$A$5:$A$1802,0),0)*HLOOKUP(EH$2,$H$5:$FY$1802,MATCH($A634,$A$5:$A$1802,0),0),$H$2)</f>
        <v>1455</v>
      </c>
      <c r="EI634" s="166">
        <f>IFERROR(HLOOKUP(EI$1,$H$5:$FY$1802,MATCH($A634,$A$5:$A$1802,0),0)*HLOOKUP(EI$2,$H$5:$FY$1802,MATCH($A634,$A$5:$A$1802,0),0),$H$2)</f>
        <v>8730</v>
      </c>
      <c r="EJ634" s="166">
        <f>IFERROR(HLOOKUP(EJ$1,$H$5:$FY$1802,MATCH($A634,$A$5:$A$1802,0),0)*HLOOKUP(EJ$2,$H$5:$FY$1802,MATCH($A634,$A$5:$A$1802,0),0),$H$2)</f>
        <v>39285</v>
      </c>
      <c r="EK634" s="166">
        <f>IFERROR(HLOOKUP(EK$1,$H$5:$FY$1802,MATCH($A634,$A$5:$A$1802,0),0)*HLOOKUP(EK$2,$H$5:$FY$1802,MATCH($A634,$A$5:$A$1802,0),0),$H$2)</f>
        <v>272085</v>
      </c>
      <c r="EL634" s="166">
        <f>IFERROR(HLOOKUP(EL$1,$H$5:$FY$1802,MATCH($A634,$A$5:$A$1802,0),0)*HLOOKUP(EL$2,$H$5:$FY$1802,MATCH($A634,$A$5:$A$1802,0),0),$H$2)</f>
        <v>116554</v>
      </c>
      <c r="EM634" s="166">
        <f>IFERROR(HLOOKUP(EM$1,$H$5:$FY$1802,MATCH($A634,$A$5:$A$1802,0),0)*HLOOKUP(EM$2,$H$5:$FY$1802,MATCH($A634,$A$5:$A$1802,0),0),$H$2)</f>
        <v>82041</v>
      </c>
      <c r="EN634" s="166">
        <f>IFERROR(HLOOKUP(EN$1,$H$5:$FY$1802,MATCH($A634,$A$5:$A$1802,0),0)*HLOOKUP(EN$2,$H$5:$FY$1802,MATCH($A634,$A$5:$A$1802,0),0),$H$2)</f>
        <v>2191584</v>
      </c>
      <c r="EO634" s="166">
        <f>IFERROR(HLOOKUP(EO$1,$H$5:$FY$1802,MATCH($A634,$A$5:$A$1802,0),0)*HLOOKUP(EO$2,$H$5:$FY$1802,MATCH($A634,$A$5:$A$1802,0),0),$H$2)</f>
        <v>5746664</v>
      </c>
      <c r="EP634" s="166">
        <f>IFERROR(HLOOKUP(EP$1,$H$5:$FY$1802,MATCH($A634,$A$5:$A$1802,0),0)*HLOOKUP(EP$2,$H$5:$FY$1802,MATCH($A634,$A$5:$A$1802,0),0),$H$2)</f>
        <v>688500</v>
      </c>
      <c r="EQ634" s="166">
        <f>IFERROR(HLOOKUP(EQ$1,$H$5:$FY$1802,MATCH($A634,$A$5:$A$1802,0),0)*HLOOKUP(EQ$2,$H$5:$FY$1802,MATCH($A634,$A$5:$A$1802,0),0),$H$2)</f>
        <v>1462</v>
      </c>
      <c r="ER634" s="166">
        <f>IFERROR(HLOOKUP(ER$1,$H$5:$FY$1802,MATCH($A634,$A$5:$A$1802,0),0)*HLOOKUP(ER$2,$H$5:$FY$1802,MATCH($A634,$A$5:$A$1802,0),0),$H$2)</f>
        <v>0</v>
      </c>
      <c r="ES634" s="166">
        <f>IFERROR(HLOOKUP(ES$1,$H$5:$FY$1802,MATCH($A634,$A$5:$A$1802,0),0)*HLOOKUP(ES$2,$H$5:$FY$1802,MATCH($A634,$A$5:$A$1802,0),0),$H$2)</f>
        <v>114543</v>
      </c>
      <c r="ET634" s="166">
        <f>IFERROR(HLOOKUP(ET$1,$H$5:$FY$1802,MATCH($A634,$A$5:$A$1802,0),0)*HLOOKUP(ET$2,$H$5:$FY$1802,MATCH($A634,$A$5:$A$1802,0),0),$H$2)</f>
        <v>169613</v>
      </c>
      <c r="EU634" s="166">
        <f>IFERROR(HLOOKUP(EU$1,$H$5:$FY$1802,MATCH($A634,$A$5:$A$1802,0),0)*HLOOKUP(EU$2,$H$5:$FY$1802,MATCH($A634,$A$5:$A$1802,0),0),$H$2)</f>
        <v>0</v>
      </c>
      <c r="EV634" s="166">
        <f>IFERROR(HLOOKUP(EV$1,$H$5:$FY$1802,MATCH($A634,$A$5:$A$1802,0),0)*HLOOKUP(EV$2,$H$5:$FY$1802,MATCH($A634,$A$5:$A$1802,0),0),$H$2)</f>
        <v>2009556</v>
      </c>
      <c r="EW634" s="166">
        <f>IFERROR(HLOOKUP(EW$1,$H$5:$FY$1802,MATCH($A634,$A$5:$A$1802,0),0)*HLOOKUP(EW$2,$H$5:$FY$1802,MATCH($A634,$A$5:$A$1802,0),0),$H$2)</f>
        <v>1038500</v>
      </c>
      <c r="EX634" s="166">
        <f>IFERROR(HLOOKUP(EX$1,$H$5:$FY$1802,MATCH($A634,$A$5:$A$1802,0),0)*HLOOKUP(EX$2,$H$5:$FY$1802,MATCH($A634,$A$5:$A$1802,0),0),$H$2)</f>
        <v>11188</v>
      </c>
      <c r="EY634" s="166">
        <f>IFERROR(HLOOKUP(EY$1,$H$5:$FY$1802,MATCH($A634,$A$5:$A$1802,0),0)*HLOOKUP(EY$2,$H$5:$FY$1802,MATCH($A634,$A$5:$A$1802,0),0),$H$2)</f>
        <v>381242</v>
      </c>
      <c r="EZ634" s="166">
        <f>IFERROR(HLOOKUP(EZ$1,$H$5:$FY$1802,MATCH($A634,$A$5:$A$1802,0),0)*HLOOKUP(EZ$2,$H$5:$FY$1802,MATCH($A634,$A$5:$A$1802,0),0),$H$2)</f>
        <v>33867</v>
      </c>
      <c r="FA634" s="166">
        <f>IFERROR(HLOOKUP(FA$1,$H$5:$FY$1802,MATCH($A634,$A$5:$A$1802,0),0)*HLOOKUP(FA$2,$H$5:$FY$1802,MATCH($A634,$A$5:$A$1802,0),0),$H$2)</f>
        <v>1932</v>
      </c>
      <c r="FB634" s="166">
        <f>IFERROR(HLOOKUP(FB$1,$H$5:$FY$1802,MATCH($A634,$A$5:$A$1802,0),0)*HLOOKUP(FB$2,$H$5:$FY$1802,MATCH($A634,$A$5:$A$1802,0),0),$H$2)</f>
        <v>4976</v>
      </c>
      <c r="FC634" s="166">
        <f>IFERROR(HLOOKUP(FC$1,$H$5:$FY$1802,MATCH($A634,$A$5:$A$1802,0),0)*HLOOKUP(FC$2,$H$5:$FY$1802,MATCH($A634,$A$5:$A$1802,0),0),$H$2)</f>
        <v>5472</v>
      </c>
      <c r="FD634" s="166">
        <f>IFERROR(HLOOKUP(FD$1,$H$5:$FY$1802,MATCH($A634,$A$5:$A$1802,0),0)*HLOOKUP(FD$2,$H$5:$FY$1802,MATCH($A634,$A$5:$A$1802,0),0),$H$2)</f>
        <v>0</v>
      </c>
      <c r="FE634" s="166">
        <f>IFERROR(HLOOKUP(FE$1,$H$5:$FY$1802,MATCH($A634,$A$5:$A$1802,0),0)*HLOOKUP(FE$2,$H$5:$FY$1802,MATCH($A634,$A$5:$A$1802,0),0),$H$2)</f>
        <v>0</v>
      </c>
      <c r="FF634" s="166">
        <f>IFERROR(HLOOKUP(FF$1,$H$5:$FY$1802,MATCH($A634,$A$5:$A$1802,0),0)*HLOOKUP(FF$2,$H$5:$FY$1802,MATCH($A634,$A$5:$A$1802,0),0),$H$2)</f>
        <v>0</v>
      </c>
      <c r="FG634" s="166">
        <f>IFERROR(HLOOKUP(FG$1,$H$5:$FY$1802,MATCH($A634,$A$5:$A$1802,0),0)*HLOOKUP(FG$2,$H$5:$FY$1802,MATCH($A634,$A$5:$A$1802,0),0),$H$2)</f>
        <v>0</v>
      </c>
      <c r="FH634" s="152"/>
      <c r="FI634" s="405">
        <f t="shared" si="1139"/>
        <v>1.5346534653465347</v>
      </c>
      <c r="FJ634" s="405">
        <f t="shared" si="1139"/>
        <v>1.306930693069307</v>
      </c>
      <c r="FK634" s="405">
        <f t="shared" si="1140"/>
        <v>1.5942028985507246</v>
      </c>
      <c r="FL634" s="405">
        <f t="shared" si="1141"/>
        <v>1.3623188405797102</v>
      </c>
      <c r="FM634" s="405">
        <f t="shared" si="1142"/>
        <v>1.1813063063063063</v>
      </c>
      <c r="FN634" s="405">
        <f t="shared" si="1143"/>
        <v>1.0822072072072073</v>
      </c>
      <c r="FO634" s="405">
        <f t="shared" si="1144"/>
        <v>1.200956937799043</v>
      </c>
      <c r="FP634" s="405">
        <f t="shared" si="1145"/>
        <v>1.0741626794258374</v>
      </c>
      <c r="FQ634" s="405">
        <f t="shared" si="1146"/>
        <v>1.1176470588235294</v>
      </c>
      <c r="FR634" s="405">
        <f t="shared" si="1147"/>
        <v>1.0147058823529411</v>
      </c>
      <c r="FS634" s="65"/>
    </row>
    <row r="635" spans="1:175" ht="10.35" customHeight="1" x14ac:dyDescent="0.2">
      <c r="A635" s="180" t="str">
        <f t="shared" si="1136"/>
        <v>2020-21JULYRRU</v>
      </c>
      <c r="B635" s="182" t="str">
        <f t="shared" si="1134"/>
        <v>2020-21</v>
      </c>
      <c r="C635" s="26" t="s">
        <v>847</v>
      </c>
      <c r="D635" s="182" t="str">
        <f>INDEX($FV$16:$FW$26,MATCH($F635,$FV$16:$FV$26,0),2)</f>
        <v>Y56</v>
      </c>
      <c r="E635" s="182" t="str">
        <f>VLOOKUP($D635,$FW$8:$FX$14,2,0)</f>
        <v>London</v>
      </c>
      <c r="F635" s="273" t="s">
        <v>855</v>
      </c>
      <c r="G635" s="277" t="s">
        <v>874</v>
      </c>
      <c r="H635" s="278">
        <v>140481</v>
      </c>
      <c r="I635" s="278">
        <v>103744</v>
      </c>
      <c r="J635" s="278">
        <v>177052</v>
      </c>
      <c r="K635" s="278">
        <v>2</v>
      </c>
      <c r="L635" s="278">
        <v>0</v>
      </c>
      <c r="M635" s="278">
        <v>1</v>
      </c>
      <c r="N635" s="278">
        <v>3</v>
      </c>
      <c r="O635" s="278">
        <v>59</v>
      </c>
      <c r="P635" s="278">
        <v>0</v>
      </c>
      <c r="Q635" s="278">
        <v>409</v>
      </c>
      <c r="R635" s="278">
        <v>0</v>
      </c>
      <c r="S635" s="278">
        <v>1500</v>
      </c>
      <c r="T635" s="278">
        <v>99695</v>
      </c>
      <c r="U635" s="278">
        <v>7044</v>
      </c>
      <c r="V635" s="278">
        <v>4833</v>
      </c>
      <c r="W635" s="278">
        <v>54226</v>
      </c>
      <c r="X635" s="278">
        <v>22531</v>
      </c>
      <c r="Y635" s="278">
        <v>1445</v>
      </c>
      <c r="Z635" s="278">
        <v>2527832</v>
      </c>
      <c r="AA635" s="278">
        <v>359</v>
      </c>
      <c r="AB635" s="278">
        <v>600</v>
      </c>
      <c r="AC635" s="278">
        <v>2424098</v>
      </c>
      <c r="AD635" s="278">
        <v>502</v>
      </c>
      <c r="AE635" s="278">
        <v>837</v>
      </c>
      <c r="AF635" s="278">
        <v>36349082</v>
      </c>
      <c r="AG635" s="278">
        <v>670</v>
      </c>
      <c r="AH635" s="278">
        <v>1186</v>
      </c>
      <c r="AI635" s="278">
        <v>37762111</v>
      </c>
      <c r="AJ635" s="278">
        <v>1676</v>
      </c>
      <c r="AK635" s="278">
        <v>3672</v>
      </c>
      <c r="AL635" s="278">
        <v>4897861</v>
      </c>
      <c r="AM635" s="278">
        <v>3390</v>
      </c>
      <c r="AN635" s="278">
        <v>7212</v>
      </c>
      <c r="AO635" s="278">
        <v>9091</v>
      </c>
      <c r="AP635" s="278">
        <v>400</v>
      </c>
      <c r="AQ635" s="278">
        <v>2084</v>
      </c>
      <c r="AR635" s="278">
        <v>4308</v>
      </c>
      <c r="AS635" s="278">
        <v>384</v>
      </c>
      <c r="AT635" s="278">
        <v>6223</v>
      </c>
      <c r="AU635" s="278">
        <v>0</v>
      </c>
      <c r="AV635" s="278">
        <v>55145</v>
      </c>
      <c r="AW635" s="278">
        <v>5068</v>
      </c>
      <c r="AX635" s="278">
        <v>30391</v>
      </c>
      <c r="AY635" s="278">
        <v>90604</v>
      </c>
      <c r="AZ635" s="278">
        <v>18046</v>
      </c>
      <c r="BA635" s="278">
        <v>13998</v>
      </c>
      <c r="BB635" s="278">
        <v>12195</v>
      </c>
      <c r="BC635" s="278">
        <v>9624</v>
      </c>
      <c r="BD635" s="278">
        <v>73480</v>
      </c>
      <c r="BE635" s="278">
        <v>59152</v>
      </c>
      <c r="BF635" s="278">
        <v>30889</v>
      </c>
      <c r="BG635" s="278">
        <v>24787</v>
      </c>
      <c r="BH635" s="278">
        <v>1830</v>
      </c>
      <c r="BI635" s="278">
        <v>1523</v>
      </c>
      <c r="BJ635" s="278">
        <v>57</v>
      </c>
      <c r="BK635" s="278">
        <v>25989</v>
      </c>
      <c r="BL635" s="278">
        <v>456</v>
      </c>
      <c r="BM635" s="278">
        <v>649</v>
      </c>
      <c r="BN635" s="278">
        <v>23</v>
      </c>
      <c r="BO635" s="278">
        <v>13082</v>
      </c>
      <c r="BP635" s="278">
        <v>569</v>
      </c>
      <c r="BQ635" s="278">
        <v>1066</v>
      </c>
      <c r="BR635" s="278">
        <v>6964</v>
      </c>
      <c r="BS635" s="278">
        <v>2488761</v>
      </c>
      <c r="BT635" s="278">
        <v>357</v>
      </c>
      <c r="BU635" s="278">
        <v>597</v>
      </c>
      <c r="BV635" s="278">
        <v>3417</v>
      </c>
      <c r="BW635" s="278">
        <v>2235860</v>
      </c>
      <c r="BX635" s="278">
        <v>654</v>
      </c>
      <c r="BY635" s="278">
        <v>1106</v>
      </c>
      <c r="BZ635" s="278">
        <v>986</v>
      </c>
      <c r="CA635" s="278">
        <v>499175</v>
      </c>
      <c r="CB635" s="278">
        <v>506</v>
      </c>
      <c r="CC635" s="278">
        <v>1004</v>
      </c>
      <c r="CD635" s="278">
        <v>49823</v>
      </c>
      <c r="CE635" s="278">
        <v>33614047</v>
      </c>
      <c r="CF635" s="278">
        <v>675</v>
      </c>
      <c r="CG635" s="278">
        <v>1196</v>
      </c>
      <c r="CH635" s="278">
        <v>1986</v>
      </c>
      <c r="CI635" s="278">
        <v>4402566</v>
      </c>
      <c r="CJ635" s="278">
        <v>2217</v>
      </c>
      <c r="CK635" s="278">
        <v>4555</v>
      </c>
      <c r="CL635" s="278">
        <v>288</v>
      </c>
      <c r="CM635" s="278">
        <v>576463</v>
      </c>
      <c r="CN635" s="278">
        <v>2002</v>
      </c>
      <c r="CO635" s="278">
        <v>4469</v>
      </c>
      <c r="CP635" s="278">
        <v>1391</v>
      </c>
      <c r="CQ635" s="278">
        <v>6590939</v>
      </c>
      <c r="CR635" s="278">
        <v>4738</v>
      </c>
      <c r="CS635" s="278">
        <v>9476</v>
      </c>
      <c r="CT635" s="278">
        <v>119</v>
      </c>
      <c r="CU635" s="278">
        <v>452688</v>
      </c>
      <c r="CV635" s="278">
        <v>3804</v>
      </c>
      <c r="CW635" s="278">
        <v>8107</v>
      </c>
      <c r="CX635" s="278">
        <v>568</v>
      </c>
      <c r="CY635" s="278">
        <v>160121</v>
      </c>
      <c r="CZ635" s="278">
        <v>282</v>
      </c>
      <c r="DA635" s="278">
        <v>481</v>
      </c>
      <c r="DB635" s="278">
        <v>3530</v>
      </c>
      <c r="DC635" s="278">
        <v>212208</v>
      </c>
      <c r="DD635" s="278">
        <v>60</v>
      </c>
      <c r="DE635" s="278">
        <v>124</v>
      </c>
      <c r="DF635" s="278">
        <v>201</v>
      </c>
      <c r="DG635" s="278">
        <v>287418</v>
      </c>
      <c r="DH635" s="278">
        <v>1430</v>
      </c>
      <c r="DI635" s="278">
        <v>3450</v>
      </c>
      <c r="DJ635" s="278">
        <v>183</v>
      </c>
      <c r="DK635" s="278">
        <v>0</v>
      </c>
      <c r="DL635" s="264"/>
      <c r="DM635" s="264"/>
      <c r="DN635" s="264"/>
      <c r="DO635" s="264"/>
      <c r="DP635" s="264"/>
      <c r="DQ635" s="264"/>
      <c r="DR635" s="264"/>
      <c r="DS635" s="264"/>
      <c r="DT635" s="264"/>
      <c r="DU635" s="264"/>
      <c r="DV635" s="264"/>
      <c r="DW635" s="264"/>
      <c r="DX635" s="264"/>
      <c r="DY635" s="264"/>
      <c r="DZ635" s="264"/>
      <c r="EA635" s="264"/>
      <c r="EB635" s="265"/>
      <c r="EC635" s="266">
        <f t="shared" si="1137"/>
        <v>7</v>
      </c>
      <c r="ED635" s="180">
        <f t="shared" si="1138"/>
        <v>2020</v>
      </c>
      <c r="EE635" s="185">
        <f t="shared" si="1148"/>
        <v>44013</v>
      </c>
      <c r="EF635" s="186">
        <f t="shared" si="1135"/>
        <v>31</v>
      </c>
      <c r="EG635" s="187"/>
      <c r="EH635" s="188">
        <f>IFERROR(HLOOKUP(EH$1,$H$5:$FY$1802,MATCH($A635,$A$5:$A$1802,0),0)*HLOOKUP(EH$2,$H$5:$FY$1802,MATCH($A635,$A$5:$A$1802,0),0),$H$2)</f>
        <v>0</v>
      </c>
      <c r="EI635" s="188">
        <f>IFERROR(HLOOKUP(EI$1,$H$5:$FY$1802,MATCH($A635,$A$5:$A$1802,0),0)*HLOOKUP(EI$2,$H$5:$FY$1802,MATCH($A635,$A$5:$A$1802,0),0),$H$2)</f>
        <v>103744</v>
      </c>
      <c r="EJ635" s="188">
        <f>IFERROR(HLOOKUP(EJ$1,$H$5:$FY$1802,MATCH($A635,$A$5:$A$1802,0),0)*HLOOKUP(EJ$2,$H$5:$FY$1802,MATCH($A635,$A$5:$A$1802,0),0),$H$2)</f>
        <v>311232</v>
      </c>
      <c r="EK635" s="188">
        <f>IFERROR(HLOOKUP(EK$1,$H$5:$FY$1802,MATCH($A635,$A$5:$A$1802,0),0)*HLOOKUP(EK$2,$H$5:$FY$1802,MATCH($A635,$A$5:$A$1802,0),0),$H$2)</f>
        <v>6120896</v>
      </c>
      <c r="EL635" s="188">
        <f>IFERROR(HLOOKUP(EL$1,$H$5:$FY$1802,MATCH($A635,$A$5:$A$1802,0),0)*HLOOKUP(EL$2,$H$5:$FY$1802,MATCH($A635,$A$5:$A$1802,0),0),$H$2)</f>
        <v>4226400</v>
      </c>
      <c r="EM635" s="188">
        <f>IFERROR(HLOOKUP(EM$1,$H$5:$FY$1802,MATCH($A635,$A$5:$A$1802,0),0)*HLOOKUP(EM$2,$H$5:$FY$1802,MATCH($A635,$A$5:$A$1802,0),0),$H$2)</f>
        <v>4045221</v>
      </c>
      <c r="EN635" s="188">
        <f>IFERROR(HLOOKUP(EN$1,$H$5:$FY$1802,MATCH($A635,$A$5:$A$1802,0),0)*HLOOKUP(EN$2,$H$5:$FY$1802,MATCH($A635,$A$5:$A$1802,0),0),$H$2)</f>
        <v>64312036</v>
      </c>
      <c r="EO635" s="188">
        <f>IFERROR(HLOOKUP(EO$1,$H$5:$FY$1802,MATCH($A635,$A$5:$A$1802,0),0)*HLOOKUP(EO$2,$H$5:$FY$1802,MATCH($A635,$A$5:$A$1802,0),0),$H$2)</f>
        <v>82733832</v>
      </c>
      <c r="EP635" s="188">
        <f>IFERROR(HLOOKUP(EP$1,$H$5:$FY$1802,MATCH($A635,$A$5:$A$1802,0),0)*HLOOKUP(EP$2,$H$5:$FY$1802,MATCH($A635,$A$5:$A$1802,0),0),$H$2)</f>
        <v>10421340</v>
      </c>
      <c r="EQ635" s="188">
        <f>IFERROR(HLOOKUP(EQ$1,$H$5:$FY$1802,MATCH($A635,$A$5:$A$1802,0),0)*HLOOKUP(EQ$2,$H$5:$FY$1802,MATCH($A635,$A$5:$A$1802,0),0),$H$2)</f>
        <v>36993</v>
      </c>
      <c r="ER635" s="188">
        <f>IFERROR(HLOOKUP(ER$1,$H$5:$FY$1802,MATCH($A635,$A$5:$A$1802,0),0)*HLOOKUP(ER$2,$H$5:$FY$1802,MATCH($A635,$A$5:$A$1802,0),0),$H$2)</f>
        <v>24518</v>
      </c>
      <c r="ES635" s="188">
        <f>IFERROR(HLOOKUP(ES$1,$H$5:$FY$1802,MATCH($A635,$A$5:$A$1802,0),0)*HLOOKUP(ES$2,$H$5:$FY$1802,MATCH($A635,$A$5:$A$1802,0),0),$H$2)</f>
        <v>4157508</v>
      </c>
      <c r="ET635" s="188">
        <f>IFERROR(HLOOKUP(ET$1,$H$5:$FY$1802,MATCH($A635,$A$5:$A$1802,0),0)*HLOOKUP(ET$2,$H$5:$FY$1802,MATCH($A635,$A$5:$A$1802,0),0),$H$2)</f>
        <v>3779202</v>
      </c>
      <c r="EU635" s="188">
        <f>IFERROR(HLOOKUP(EU$1,$H$5:$FY$1802,MATCH($A635,$A$5:$A$1802,0),0)*HLOOKUP(EU$2,$H$5:$FY$1802,MATCH($A635,$A$5:$A$1802,0),0),$H$2)</f>
        <v>989944</v>
      </c>
      <c r="EV635" s="188">
        <f>IFERROR(HLOOKUP(EV$1,$H$5:$FY$1802,MATCH($A635,$A$5:$A$1802,0),0)*HLOOKUP(EV$2,$H$5:$FY$1802,MATCH($A635,$A$5:$A$1802,0),0),$H$2)</f>
        <v>59588308</v>
      </c>
      <c r="EW635" s="188">
        <f>IFERROR(HLOOKUP(EW$1,$H$5:$FY$1802,MATCH($A635,$A$5:$A$1802,0),0)*HLOOKUP(EW$2,$H$5:$FY$1802,MATCH($A635,$A$5:$A$1802,0),0),$H$2)</f>
        <v>9046230</v>
      </c>
      <c r="EX635" s="188">
        <f>IFERROR(HLOOKUP(EX$1,$H$5:$FY$1802,MATCH($A635,$A$5:$A$1802,0),0)*HLOOKUP(EX$2,$H$5:$FY$1802,MATCH($A635,$A$5:$A$1802,0),0),$H$2)</f>
        <v>1287072</v>
      </c>
      <c r="EY635" s="188">
        <f>IFERROR(HLOOKUP(EY$1,$H$5:$FY$1802,MATCH($A635,$A$5:$A$1802,0),0)*HLOOKUP(EY$2,$H$5:$FY$1802,MATCH($A635,$A$5:$A$1802,0),0),$H$2)</f>
        <v>13181116</v>
      </c>
      <c r="EZ635" s="188">
        <f>IFERROR(HLOOKUP(EZ$1,$H$5:$FY$1802,MATCH($A635,$A$5:$A$1802,0),0)*HLOOKUP(EZ$2,$H$5:$FY$1802,MATCH($A635,$A$5:$A$1802,0),0),$H$2)</f>
        <v>964733</v>
      </c>
      <c r="FA635" s="188">
        <f>IFERROR(HLOOKUP(FA$1,$H$5:$FY$1802,MATCH($A635,$A$5:$A$1802,0),0)*HLOOKUP(FA$2,$H$5:$FY$1802,MATCH($A635,$A$5:$A$1802,0),0),$H$2)</f>
        <v>693450</v>
      </c>
      <c r="FB635" s="188">
        <f>IFERROR(HLOOKUP(FB$1,$H$5:$FY$1802,MATCH($A635,$A$5:$A$1802,0),0)*HLOOKUP(FB$2,$H$5:$FY$1802,MATCH($A635,$A$5:$A$1802,0),0),$H$2)</f>
        <v>273208</v>
      </c>
      <c r="FC635" s="188">
        <f>IFERROR(HLOOKUP(FC$1,$H$5:$FY$1802,MATCH($A635,$A$5:$A$1802,0),0)*HLOOKUP(FC$2,$H$5:$FY$1802,MATCH($A635,$A$5:$A$1802,0),0),$H$2)</f>
        <v>437720</v>
      </c>
      <c r="FD635" s="188">
        <f>IFERROR(HLOOKUP(FD$1,$H$5:$FY$1802,MATCH($A635,$A$5:$A$1802,0),0)*HLOOKUP(FD$2,$H$5:$FY$1802,MATCH($A635,$A$5:$A$1802,0),0),$H$2)</f>
        <v>0</v>
      </c>
      <c r="FE635" s="188">
        <f>IFERROR(HLOOKUP(FE$1,$H$5:$FY$1802,MATCH($A635,$A$5:$A$1802,0),0)*HLOOKUP(FE$2,$H$5:$FY$1802,MATCH($A635,$A$5:$A$1802,0),0),$H$2)</f>
        <v>0</v>
      </c>
      <c r="FF635" s="188">
        <f>IFERROR(HLOOKUP(FF$1,$H$5:$FY$1802,MATCH($A635,$A$5:$A$1802,0),0)*HLOOKUP(FF$2,$H$5:$FY$1802,MATCH($A635,$A$5:$A$1802,0),0),$H$2)</f>
        <v>0</v>
      </c>
      <c r="FG635" s="188">
        <f>IFERROR(HLOOKUP(FG$1,$H$5:$FY$1802,MATCH($A635,$A$5:$A$1802,0),0)*HLOOKUP(FG$2,$H$5:$FY$1802,MATCH($A635,$A$5:$A$1802,0),0),$H$2)</f>
        <v>0</v>
      </c>
      <c r="FH635" s="189"/>
      <c r="FI635" s="406">
        <f t="shared" si="1139"/>
        <v>2.5618966496308917</v>
      </c>
      <c r="FJ635" s="406">
        <f t="shared" si="1139"/>
        <v>1.9872231686541737</v>
      </c>
      <c r="FK635" s="406">
        <f t="shared" si="1140"/>
        <v>2.5232774674115457</v>
      </c>
      <c r="FL635" s="406">
        <f t="shared" si="1141"/>
        <v>1.9913097454996895</v>
      </c>
      <c r="FM635" s="406">
        <f t="shared" si="1142"/>
        <v>1.3550695238446502</v>
      </c>
      <c r="FN635" s="406">
        <f t="shared" si="1143"/>
        <v>1.0908420314978056</v>
      </c>
      <c r="FO635" s="406">
        <f t="shared" si="1144"/>
        <v>1.3709555723225777</v>
      </c>
      <c r="FP635" s="406">
        <f t="shared" si="1145"/>
        <v>1.1001287115529714</v>
      </c>
      <c r="FQ635" s="406">
        <f t="shared" si="1146"/>
        <v>1.2664359861591696</v>
      </c>
      <c r="FR635" s="406">
        <f t="shared" si="1147"/>
        <v>1.0539792387543252</v>
      </c>
      <c r="FS635" s="410"/>
    </row>
    <row r="636" spans="1:175" ht="10.35" customHeight="1" x14ac:dyDescent="0.2">
      <c r="A636" s="74" t="str">
        <f t="shared" si="1136"/>
        <v>2020-21JULYRX6</v>
      </c>
      <c r="B636" s="163" t="str">
        <f t="shared" si="1134"/>
        <v>2020-21</v>
      </c>
      <c r="C636" s="26" t="s">
        <v>847</v>
      </c>
      <c r="D636" s="163" t="str">
        <f>INDEX($FV$16:$FW$26,MATCH($F636,$FV$16:$FV$26,0),2)</f>
        <v>Y63</v>
      </c>
      <c r="E636" s="163" t="str">
        <f>VLOOKUP($D636,$FW$8:$FX$14,2,0)</f>
        <v>North East and Yorkshire</v>
      </c>
      <c r="F636" s="271" t="s">
        <v>857</v>
      </c>
      <c r="G636" s="271" t="s">
        <v>875</v>
      </c>
      <c r="H636" s="272">
        <v>44529</v>
      </c>
      <c r="I636" s="272">
        <v>28509</v>
      </c>
      <c r="J636" s="272">
        <v>114729</v>
      </c>
      <c r="K636" s="272">
        <v>4</v>
      </c>
      <c r="L636" s="272">
        <v>1</v>
      </c>
      <c r="M636" s="272">
        <v>8</v>
      </c>
      <c r="N636" s="272">
        <v>15</v>
      </c>
      <c r="O636" s="272">
        <v>34</v>
      </c>
      <c r="P636" s="272">
        <v>0</v>
      </c>
      <c r="Q636" s="272">
        <v>164</v>
      </c>
      <c r="R636" s="272">
        <v>2294</v>
      </c>
      <c r="S636" s="272">
        <v>16</v>
      </c>
      <c r="T636" s="272">
        <v>36189</v>
      </c>
      <c r="U636" s="272">
        <v>2344</v>
      </c>
      <c r="V636" s="272">
        <v>1487</v>
      </c>
      <c r="W636" s="272">
        <v>18659</v>
      </c>
      <c r="X636" s="272">
        <v>9621</v>
      </c>
      <c r="Y636" s="272">
        <v>467</v>
      </c>
      <c r="Z636" s="272">
        <v>878439</v>
      </c>
      <c r="AA636" s="272">
        <v>375</v>
      </c>
      <c r="AB636" s="272">
        <v>631</v>
      </c>
      <c r="AC636" s="272">
        <v>647656</v>
      </c>
      <c r="AD636" s="272">
        <v>436</v>
      </c>
      <c r="AE636" s="272">
        <v>741</v>
      </c>
      <c r="AF636" s="272">
        <v>22160699</v>
      </c>
      <c r="AG636" s="272">
        <v>1188</v>
      </c>
      <c r="AH636" s="272">
        <v>2357</v>
      </c>
      <c r="AI636" s="272">
        <v>28228941</v>
      </c>
      <c r="AJ636" s="272">
        <v>2934</v>
      </c>
      <c r="AK636" s="272">
        <v>6934</v>
      </c>
      <c r="AL636" s="272">
        <v>1565592</v>
      </c>
      <c r="AM636" s="272">
        <v>3352</v>
      </c>
      <c r="AN636" s="272">
        <v>7623</v>
      </c>
      <c r="AO636" s="272">
        <v>2115</v>
      </c>
      <c r="AP636" s="272">
        <v>18</v>
      </c>
      <c r="AQ636" s="272">
        <v>122</v>
      </c>
      <c r="AR636" s="272">
        <v>860</v>
      </c>
      <c r="AS636" s="272">
        <v>107</v>
      </c>
      <c r="AT636" s="272">
        <v>1868</v>
      </c>
      <c r="AU636" s="272">
        <v>0</v>
      </c>
      <c r="AV636" s="272">
        <v>20019</v>
      </c>
      <c r="AW636" s="272">
        <v>3020</v>
      </c>
      <c r="AX636" s="272">
        <v>11035</v>
      </c>
      <c r="AY636" s="272">
        <v>34074</v>
      </c>
      <c r="AZ636" s="272">
        <v>4631</v>
      </c>
      <c r="BA636" s="272">
        <v>3596</v>
      </c>
      <c r="BB636" s="272">
        <v>2893</v>
      </c>
      <c r="BC636" s="272">
        <v>2270</v>
      </c>
      <c r="BD636" s="272">
        <v>23609</v>
      </c>
      <c r="BE636" s="272">
        <v>20194</v>
      </c>
      <c r="BF636" s="272">
        <v>15080</v>
      </c>
      <c r="BG636" s="272">
        <v>10278</v>
      </c>
      <c r="BH636" s="272">
        <v>812</v>
      </c>
      <c r="BI636" s="272">
        <v>511</v>
      </c>
      <c r="BJ636" s="272">
        <v>47</v>
      </c>
      <c r="BK636" s="272">
        <v>22388</v>
      </c>
      <c r="BL636" s="272">
        <v>476</v>
      </c>
      <c r="BM636" s="272">
        <v>703</v>
      </c>
      <c r="BN636" s="272">
        <v>51</v>
      </c>
      <c r="BO636" s="272">
        <v>27964</v>
      </c>
      <c r="BP636" s="272">
        <v>548</v>
      </c>
      <c r="BQ636" s="272">
        <v>594</v>
      </c>
      <c r="BR636" s="272">
        <v>2246</v>
      </c>
      <c r="BS636" s="272">
        <v>828087</v>
      </c>
      <c r="BT636" s="272">
        <v>369</v>
      </c>
      <c r="BU636" s="272">
        <v>628</v>
      </c>
      <c r="BV636" s="272">
        <v>2244</v>
      </c>
      <c r="BW636" s="272">
        <v>2729804</v>
      </c>
      <c r="BX636" s="272">
        <v>1216</v>
      </c>
      <c r="BY636" s="272">
        <v>2355</v>
      </c>
      <c r="BZ636" s="272">
        <v>499</v>
      </c>
      <c r="CA636" s="272">
        <v>545097</v>
      </c>
      <c r="CB636" s="272">
        <v>1092</v>
      </c>
      <c r="CC636" s="272">
        <v>2201</v>
      </c>
      <c r="CD636" s="272">
        <v>15916</v>
      </c>
      <c r="CE636" s="272">
        <v>18885798</v>
      </c>
      <c r="CF636" s="272">
        <v>1187</v>
      </c>
      <c r="CG636" s="272">
        <v>2358</v>
      </c>
      <c r="CH636" s="272">
        <v>1215</v>
      </c>
      <c r="CI636" s="272">
        <v>6117041</v>
      </c>
      <c r="CJ636" s="272">
        <v>5035</v>
      </c>
      <c r="CK636" s="272">
        <v>9708</v>
      </c>
      <c r="CL636" s="272">
        <v>556</v>
      </c>
      <c r="CM636" s="272">
        <v>3023593</v>
      </c>
      <c r="CN636" s="272">
        <v>5438</v>
      </c>
      <c r="CO636" s="272">
        <v>11932</v>
      </c>
      <c r="CP636" s="272">
        <v>963</v>
      </c>
      <c r="CQ636" s="272">
        <v>5822114</v>
      </c>
      <c r="CR636" s="272">
        <v>6046</v>
      </c>
      <c r="CS636" s="272">
        <v>11595</v>
      </c>
      <c r="CT636" s="272">
        <v>188</v>
      </c>
      <c r="CU636" s="272">
        <v>1392353</v>
      </c>
      <c r="CV636" s="272">
        <v>7406</v>
      </c>
      <c r="CW636" s="272">
        <v>16187</v>
      </c>
      <c r="CX636" s="272">
        <v>82</v>
      </c>
      <c r="CY636" s="272">
        <v>38303</v>
      </c>
      <c r="CZ636" s="272">
        <v>467</v>
      </c>
      <c r="DA636" s="272">
        <v>842</v>
      </c>
      <c r="DB636" s="272">
        <v>1386</v>
      </c>
      <c r="DC636" s="272">
        <v>37042</v>
      </c>
      <c r="DD636" s="272">
        <v>27</v>
      </c>
      <c r="DE636" s="272">
        <v>53</v>
      </c>
      <c r="DF636" s="272">
        <v>1</v>
      </c>
      <c r="DG636" s="272">
        <v>2779</v>
      </c>
      <c r="DH636" s="272">
        <v>2779</v>
      </c>
      <c r="DI636" s="272">
        <v>2779</v>
      </c>
      <c r="DJ636" s="272">
        <v>1</v>
      </c>
      <c r="DK636" s="272">
        <v>0</v>
      </c>
      <c r="DL636" s="250"/>
      <c r="DM636" s="250"/>
      <c r="DN636" s="250"/>
      <c r="DO636" s="250"/>
      <c r="DP636" s="250"/>
      <c r="DQ636" s="250"/>
      <c r="DR636" s="250"/>
      <c r="DS636" s="250"/>
      <c r="DT636" s="250"/>
      <c r="DU636" s="250"/>
      <c r="DV636" s="250"/>
      <c r="DW636" s="250"/>
      <c r="DX636" s="250"/>
      <c r="DY636" s="250"/>
      <c r="DZ636" s="250"/>
      <c r="EA636" s="250"/>
      <c r="EB636" s="155"/>
      <c r="EC636" s="75">
        <f t="shared" si="1137"/>
        <v>7</v>
      </c>
      <c r="ED636" s="74">
        <f t="shared" si="1138"/>
        <v>2020</v>
      </c>
      <c r="EE636" s="165">
        <f t="shared" si="1148"/>
        <v>44013</v>
      </c>
      <c r="EF636" s="157">
        <f t="shared" si="1135"/>
        <v>31</v>
      </c>
      <c r="EG636" s="156"/>
      <c r="EH636" s="166">
        <f>IFERROR(HLOOKUP(EH$1,$H$5:$FY$1802,MATCH($A636,$A$5:$A$1802,0),0)*HLOOKUP(EH$2,$H$5:$FY$1802,MATCH($A636,$A$5:$A$1802,0),0),$H$2)</f>
        <v>28509</v>
      </c>
      <c r="EI636" s="166">
        <f>IFERROR(HLOOKUP(EI$1,$H$5:$FY$1802,MATCH($A636,$A$5:$A$1802,0),0)*HLOOKUP(EI$2,$H$5:$FY$1802,MATCH($A636,$A$5:$A$1802,0),0),$H$2)</f>
        <v>228072</v>
      </c>
      <c r="EJ636" s="166">
        <f>IFERROR(HLOOKUP(EJ$1,$H$5:$FY$1802,MATCH($A636,$A$5:$A$1802,0),0)*HLOOKUP(EJ$2,$H$5:$FY$1802,MATCH($A636,$A$5:$A$1802,0),0),$H$2)</f>
        <v>427635</v>
      </c>
      <c r="EK636" s="166">
        <f>IFERROR(HLOOKUP(EK$1,$H$5:$FY$1802,MATCH($A636,$A$5:$A$1802,0),0)*HLOOKUP(EK$2,$H$5:$FY$1802,MATCH($A636,$A$5:$A$1802,0),0),$H$2)</f>
        <v>969306</v>
      </c>
      <c r="EL636" s="166">
        <f>IFERROR(HLOOKUP(EL$1,$H$5:$FY$1802,MATCH($A636,$A$5:$A$1802,0),0)*HLOOKUP(EL$2,$H$5:$FY$1802,MATCH($A636,$A$5:$A$1802,0),0),$H$2)</f>
        <v>1479064</v>
      </c>
      <c r="EM636" s="166">
        <f>IFERROR(HLOOKUP(EM$1,$H$5:$FY$1802,MATCH($A636,$A$5:$A$1802,0),0)*HLOOKUP(EM$2,$H$5:$FY$1802,MATCH($A636,$A$5:$A$1802,0),0),$H$2)</f>
        <v>1101867</v>
      </c>
      <c r="EN636" s="166">
        <f>IFERROR(HLOOKUP(EN$1,$H$5:$FY$1802,MATCH($A636,$A$5:$A$1802,0),0)*HLOOKUP(EN$2,$H$5:$FY$1802,MATCH($A636,$A$5:$A$1802,0),0),$H$2)</f>
        <v>43979263</v>
      </c>
      <c r="EO636" s="166">
        <f>IFERROR(HLOOKUP(EO$1,$H$5:$FY$1802,MATCH($A636,$A$5:$A$1802,0),0)*HLOOKUP(EO$2,$H$5:$FY$1802,MATCH($A636,$A$5:$A$1802,0),0),$H$2)</f>
        <v>66712014</v>
      </c>
      <c r="EP636" s="166">
        <f>IFERROR(HLOOKUP(EP$1,$H$5:$FY$1802,MATCH($A636,$A$5:$A$1802,0),0)*HLOOKUP(EP$2,$H$5:$FY$1802,MATCH($A636,$A$5:$A$1802,0),0),$H$2)</f>
        <v>3559941</v>
      </c>
      <c r="EQ636" s="166">
        <f>IFERROR(HLOOKUP(EQ$1,$H$5:$FY$1802,MATCH($A636,$A$5:$A$1802,0),0)*HLOOKUP(EQ$2,$H$5:$FY$1802,MATCH($A636,$A$5:$A$1802,0),0),$H$2)</f>
        <v>33041</v>
      </c>
      <c r="ER636" s="166">
        <f>IFERROR(HLOOKUP(ER$1,$H$5:$FY$1802,MATCH($A636,$A$5:$A$1802,0),0)*HLOOKUP(ER$2,$H$5:$FY$1802,MATCH($A636,$A$5:$A$1802,0),0),$H$2)</f>
        <v>30294</v>
      </c>
      <c r="ES636" s="166">
        <f>IFERROR(HLOOKUP(ES$1,$H$5:$FY$1802,MATCH($A636,$A$5:$A$1802,0),0)*HLOOKUP(ES$2,$H$5:$FY$1802,MATCH($A636,$A$5:$A$1802,0),0),$H$2)</f>
        <v>1410488</v>
      </c>
      <c r="ET636" s="166">
        <f>IFERROR(HLOOKUP(ET$1,$H$5:$FY$1802,MATCH($A636,$A$5:$A$1802,0),0)*HLOOKUP(ET$2,$H$5:$FY$1802,MATCH($A636,$A$5:$A$1802,0),0),$H$2)</f>
        <v>5284620</v>
      </c>
      <c r="EU636" s="166">
        <f>IFERROR(HLOOKUP(EU$1,$H$5:$FY$1802,MATCH($A636,$A$5:$A$1802,0),0)*HLOOKUP(EU$2,$H$5:$FY$1802,MATCH($A636,$A$5:$A$1802,0),0),$H$2)</f>
        <v>1098299</v>
      </c>
      <c r="EV636" s="166">
        <f>IFERROR(HLOOKUP(EV$1,$H$5:$FY$1802,MATCH($A636,$A$5:$A$1802,0),0)*HLOOKUP(EV$2,$H$5:$FY$1802,MATCH($A636,$A$5:$A$1802,0),0),$H$2)</f>
        <v>37529928</v>
      </c>
      <c r="EW636" s="166">
        <f>IFERROR(HLOOKUP(EW$1,$H$5:$FY$1802,MATCH($A636,$A$5:$A$1802,0),0)*HLOOKUP(EW$2,$H$5:$FY$1802,MATCH($A636,$A$5:$A$1802,0),0),$H$2)</f>
        <v>11795220</v>
      </c>
      <c r="EX636" s="166">
        <f>IFERROR(HLOOKUP(EX$1,$H$5:$FY$1802,MATCH($A636,$A$5:$A$1802,0),0)*HLOOKUP(EX$2,$H$5:$FY$1802,MATCH($A636,$A$5:$A$1802,0),0),$H$2)</f>
        <v>6634192</v>
      </c>
      <c r="EY636" s="166">
        <f>IFERROR(HLOOKUP(EY$1,$H$5:$FY$1802,MATCH($A636,$A$5:$A$1802,0),0)*HLOOKUP(EY$2,$H$5:$FY$1802,MATCH($A636,$A$5:$A$1802,0),0),$H$2)</f>
        <v>11165985</v>
      </c>
      <c r="EZ636" s="166">
        <f>IFERROR(HLOOKUP(EZ$1,$H$5:$FY$1802,MATCH($A636,$A$5:$A$1802,0),0)*HLOOKUP(EZ$2,$H$5:$FY$1802,MATCH($A636,$A$5:$A$1802,0),0),$H$2)</f>
        <v>3043156</v>
      </c>
      <c r="FA636" s="166">
        <f>IFERROR(HLOOKUP(FA$1,$H$5:$FY$1802,MATCH($A636,$A$5:$A$1802,0),0)*HLOOKUP(FA$2,$H$5:$FY$1802,MATCH($A636,$A$5:$A$1802,0),0),$H$2)</f>
        <v>2779</v>
      </c>
      <c r="FB636" s="166">
        <f>IFERROR(HLOOKUP(FB$1,$H$5:$FY$1802,MATCH($A636,$A$5:$A$1802,0),0)*HLOOKUP(FB$2,$H$5:$FY$1802,MATCH($A636,$A$5:$A$1802,0),0),$H$2)</f>
        <v>69044</v>
      </c>
      <c r="FC636" s="166">
        <f>IFERROR(HLOOKUP(FC$1,$H$5:$FY$1802,MATCH($A636,$A$5:$A$1802,0),0)*HLOOKUP(FC$2,$H$5:$FY$1802,MATCH($A636,$A$5:$A$1802,0),0),$H$2)</f>
        <v>73458</v>
      </c>
      <c r="FD636" s="166">
        <f>IFERROR(HLOOKUP(FD$1,$H$5:$FY$1802,MATCH($A636,$A$5:$A$1802,0),0)*HLOOKUP(FD$2,$H$5:$FY$1802,MATCH($A636,$A$5:$A$1802,0),0),$H$2)</f>
        <v>0</v>
      </c>
      <c r="FE636" s="166">
        <f>IFERROR(HLOOKUP(FE$1,$H$5:$FY$1802,MATCH($A636,$A$5:$A$1802,0),0)*HLOOKUP(FE$2,$H$5:$FY$1802,MATCH($A636,$A$5:$A$1802,0),0),$H$2)</f>
        <v>0</v>
      </c>
      <c r="FF636" s="166">
        <f>IFERROR(HLOOKUP(FF$1,$H$5:$FY$1802,MATCH($A636,$A$5:$A$1802,0),0)*HLOOKUP(FF$2,$H$5:$FY$1802,MATCH($A636,$A$5:$A$1802,0),0),$H$2)</f>
        <v>0</v>
      </c>
      <c r="FG636" s="166">
        <f>IFERROR(HLOOKUP(FG$1,$H$5:$FY$1802,MATCH($A636,$A$5:$A$1802,0),0)*HLOOKUP(FG$2,$H$5:$FY$1802,MATCH($A636,$A$5:$A$1802,0),0),$H$2)</f>
        <v>0</v>
      </c>
      <c r="FH636" s="152"/>
      <c r="FI636" s="405">
        <f t="shared" si="1139"/>
        <v>1.9756825938566553</v>
      </c>
      <c r="FJ636" s="405">
        <f t="shared" si="1139"/>
        <v>1.5341296928327646</v>
      </c>
      <c r="FK636" s="405">
        <f t="shared" si="1140"/>
        <v>1.945527908540686</v>
      </c>
      <c r="FL636" s="405">
        <f t="shared" si="1141"/>
        <v>1.5265635507733692</v>
      </c>
      <c r="FM636" s="405">
        <f t="shared" si="1142"/>
        <v>1.265287528806474</v>
      </c>
      <c r="FN636" s="405">
        <f t="shared" si="1143"/>
        <v>1.0822659306500884</v>
      </c>
      <c r="FO636" s="405">
        <f t="shared" si="1144"/>
        <v>1.5674046356927553</v>
      </c>
      <c r="FP636" s="405">
        <f t="shared" si="1145"/>
        <v>1.0682881197380729</v>
      </c>
      <c r="FQ636" s="405">
        <f t="shared" si="1146"/>
        <v>1.7387580299785867</v>
      </c>
      <c r="FR636" s="405">
        <f t="shared" si="1147"/>
        <v>1.0942184154175589</v>
      </c>
      <c r="FS636" s="65"/>
    </row>
    <row r="637" spans="1:175" ht="10.35" customHeight="1" x14ac:dyDescent="0.2">
      <c r="A637" s="74" t="str">
        <f t="shared" si="1136"/>
        <v>2020-21JULYRX7</v>
      </c>
      <c r="B637" s="163" t="str">
        <f t="shared" si="1134"/>
        <v>2020-21</v>
      </c>
      <c r="C637" s="26" t="s">
        <v>847</v>
      </c>
      <c r="D637" s="163" t="str">
        <f>INDEX($FV$16:$FW$26,MATCH($F637,$FV$16:$FV$26,0),2)</f>
        <v>Y62</v>
      </c>
      <c r="E637" s="163" t="str">
        <f>VLOOKUP($D637,$FW$8:$FX$14,2,0)</f>
        <v>North West</v>
      </c>
      <c r="F637" s="271" t="s">
        <v>859</v>
      </c>
      <c r="G637" s="271" t="s">
        <v>876</v>
      </c>
      <c r="H637" s="272">
        <v>114801</v>
      </c>
      <c r="I637" s="272">
        <v>90806</v>
      </c>
      <c r="J637" s="272">
        <v>73021</v>
      </c>
      <c r="K637" s="272">
        <v>1</v>
      </c>
      <c r="L637" s="272">
        <v>1</v>
      </c>
      <c r="M637" s="272">
        <v>1</v>
      </c>
      <c r="N637" s="272">
        <v>1</v>
      </c>
      <c r="O637" s="272">
        <v>1</v>
      </c>
      <c r="P637" s="272">
        <v>0</v>
      </c>
      <c r="Q637" s="272">
        <v>234</v>
      </c>
      <c r="R637" s="272">
        <v>15462</v>
      </c>
      <c r="S637" s="272">
        <v>1932</v>
      </c>
      <c r="T637" s="272">
        <v>96529</v>
      </c>
      <c r="U637" s="272">
        <v>7642</v>
      </c>
      <c r="V637" s="272">
        <v>5035</v>
      </c>
      <c r="W637" s="272">
        <v>48575</v>
      </c>
      <c r="X637" s="272">
        <v>17245</v>
      </c>
      <c r="Y637" s="272">
        <v>3352</v>
      </c>
      <c r="Z637" s="272">
        <v>3255461</v>
      </c>
      <c r="AA637" s="272">
        <v>426</v>
      </c>
      <c r="AB637" s="272">
        <v>715</v>
      </c>
      <c r="AC637" s="272">
        <v>2829104</v>
      </c>
      <c r="AD637" s="272">
        <v>562</v>
      </c>
      <c r="AE637" s="272">
        <v>959</v>
      </c>
      <c r="AF637" s="272">
        <v>60932677</v>
      </c>
      <c r="AG637" s="272">
        <v>1254</v>
      </c>
      <c r="AH637" s="272">
        <v>2522</v>
      </c>
      <c r="AI637" s="272">
        <v>64316558</v>
      </c>
      <c r="AJ637" s="272">
        <v>3730</v>
      </c>
      <c r="AK637" s="272">
        <v>8532</v>
      </c>
      <c r="AL637" s="272">
        <v>19859027</v>
      </c>
      <c r="AM637" s="272">
        <v>5925</v>
      </c>
      <c r="AN637" s="272">
        <v>11527</v>
      </c>
      <c r="AO637" s="272">
        <v>10422</v>
      </c>
      <c r="AP637" s="272">
        <v>502</v>
      </c>
      <c r="AQ637" s="272">
        <v>6806</v>
      </c>
      <c r="AR637" s="272">
        <v>1248</v>
      </c>
      <c r="AS637" s="272">
        <v>668</v>
      </c>
      <c r="AT637" s="272">
        <v>2446</v>
      </c>
      <c r="AU637" s="272">
        <v>777</v>
      </c>
      <c r="AV637" s="272">
        <v>52567</v>
      </c>
      <c r="AW637" s="272">
        <v>5534</v>
      </c>
      <c r="AX637" s="272">
        <v>28006</v>
      </c>
      <c r="AY637" s="272">
        <v>86107</v>
      </c>
      <c r="AZ637" s="272">
        <v>16595</v>
      </c>
      <c r="BA637" s="272">
        <v>13450</v>
      </c>
      <c r="BB637" s="272">
        <v>10930</v>
      </c>
      <c r="BC637" s="272">
        <v>8926</v>
      </c>
      <c r="BD637" s="272">
        <v>62137</v>
      </c>
      <c r="BE637" s="272">
        <v>51648</v>
      </c>
      <c r="BF637" s="272">
        <v>24243</v>
      </c>
      <c r="BG637" s="272">
        <v>18301</v>
      </c>
      <c r="BH637" s="272">
        <v>4142</v>
      </c>
      <c r="BI637" s="272">
        <v>3286</v>
      </c>
      <c r="BJ637" s="272">
        <v>79</v>
      </c>
      <c r="BK637" s="272">
        <v>40625</v>
      </c>
      <c r="BL637" s="272">
        <v>514</v>
      </c>
      <c r="BM637" s="272">
        <v>954</v>
      </c>
      <c r="BN637" s="272">
        <v>52</v>
      </c>
      <c r="BO637" s="272">
        <v>24499</v>
      </c>
      <c r="BP637" s="272">
        <v>471</v>
      </c>
      <c r="BQ637" s="272">
        <v>928</v>
      </c>
      <c r="BR637" s="272">
        <v>7511</v>
      </c>
      <c r="BS637" s="272">
        <v>3190337</v>
      </c>
      <c r="BT637" s="272">
        <v>425</v>
      </c>
      <c r="BU637" s="272">
        <v>710</v>
      </c>
      <c r="BV637" s="272">
        <v>3309</v>
      </c>
      <c r="BW637" s="272">
        <v>4411463</v>
      </c>
      <c r="BX637" s="272">
        <v>1333</v>
      </c>
      <c r="BY637" s="272">
        <v>2638</v>
      </c>
      <c r="BZ637" s="272">
        <v>1665</v>
      </c>
      <c r="CA637" s="272">
        <v>2126292</v>
      </c>
      <c r="CB637" s="272">
        <v>1277</v>
      </c>
      <c r="CC637" s="272">
        <v>2730</v>
      </c>
      <c r="CD637" s="272">
        <v>43601</v>
      </c>
      <c r="CE637" s="272">
        <v>54394922</v>
      </c>
      <c r="CF637" s="272">
        <v>1248</v>
      </c>
      <c r="CG637" s="272">
        <v>2504</v>
      </c>
      <c r="CH637" s="272">
        <v>3123</v>
      </c>
      <c r="CI637" s="272">
        <v>12164458</v>
      </c>
      <c r="CJ637" s="272">
        <v>3895</v>
      </c>
      <c r="CK637" s="272">
        <v>8341</v>
      </c>
      <c r="CL637" s="272">
        <v>1402</v>
      </c>
      <c r="CM637" s="272">
        <v>4483093</v>
      </c>
      <c r="CN637" s="272">
        <v>3198</v>
      </c>
      <c r="CO637" s="272">
        <v>7199</v>
      </c>
      <c r="CP637" s="272">
        <v>1708</v>
      </c>
      <c r="CQ637" s="272">
        <v>7617690</v>
      </c>
      <c r="CR637" s="272">
        <v>4460</v>
      </c>
      <c r="CS637" s="272">
        <v>9947</v>
      </c>
      <c r="CT637" s="272">
        <v>1128</v>
      </c>
      <c r="CU637" s="272">
        <v>5011700</v>
      </c>
      <c r="CV637" s="272">
        <v>4443</v>
      </c>
      <c r="CW637" s="272">
        <v>9858</v>
      </c>
      <c r="CX637" s="272">
        <v>210</v>
      </c>
      <c r="CY637" s="272">
        <v>76719</v>
      </c>
      <c r="CZ637" s="272">
        <v>365</v>
      </c>
      <c r="DA637" s="272">
        <v>638</v>
      </c>
      <c r="DB637" s="272">
        <v>3546</v>
      </c>
      <c r="DC637" s="272">
        <v>105526</v>
      </c>
      <c r="DD637" s="272">
        <v>30</v>
      </c>
      <c r="DE637" s="272">
        <v>52</v>
      </c>
      <c r="DF637" s="272">
        <v>96</v>
      </c>
      <c r="DG637" s="272">
        <v>162849</v>
      </c>
      <c r="DH637" s="272">
        <v>1696</v>
      </c>
      <c r="DI637" s="272">
        <v>3145</v>
      </c>
      <c r="DJ637" s="272">
        <v>83</v>
      </c>
      <c r="DK637" s="272">
        <v>0</v>
      </c>
      <c r="DL637" s="250"/>
      <c r="DM637" s="250"/>
      <c r="DN637" s="250"/>
      <c r="DO637" s="250"/>
      <c r="DP637" s="250"/>
      <c r="DQ637" s="250"/>
      <c r="DR637" s="250"/>
      <c r="DS637" s="250"/>
      <c r="DT637" s="250"/>
      <c r="DU637" s="250"/>
      <c r="DV637" s="250"/>
      <c r="DW637" s="250"/>
      <c r="DX637" s="250"/>
      <c r="DY637" s="250"/>
      <c r="DZ637" s="250"/>
      <c r="EA637" s="250"/>
      <c r="EB637" s="155"/>
      <c r="EC637" s="75">
        <f t="shared" si="1137"/>
        <v>7</v>
      </c>
      <c r="ED637" s="74">
        <f t="shared" si="1138"/>
        <v>2020</v>
      </c>
      <c r="EE637" s="165">
        <f t="shared" si="1148"/>
        <v>44013</v>
      </c>
      <c r="EF637" s="157">
        <f t="shared" si="1135"/>
        <v>31</v>
      </c>
      <c r="EG637" s="156"/>
      <c r="EH637" s="166">
        <f>IFERROR(HLOOKUP(EH$1,$H$5:$FY$1802,MATCH($A637,$A$5:$A$1802,0),0)*HLOOKUP(EH$2,$H$5:$FY$1802,MATCH($A637,$A$5:$A$1802,0),0),$H$2)</f>
        <v>90806</v>
      </c>
      <c r="EI637" s="166">
        <f>IFERROR(HLOOKUP(EI$1,$H$5:$FY$1802,MATCH($A637,$A$5:$A$1802,0),0)*HLOOKUP(EI$2,$H$5:$FY$1802,MATCH($A637,$A$5:$A$1802,0),0),$H$2)</f>
        <v>90806</v>
      </c>
      <c r="EJ637" s="166">
        <f>IFERROR(HLOOKUP(EJ$1,$H$5:$FY$1802,MATCH($A637,$A$5:$A$1802,0),0)*HLOOKUP(EJ$2,$H$5:$FY$1802,MATCH($A637,$A$5:$A$1802,0),0),$H$2)</f>
        <v>90806</v>
      </c>
      <c r="EK637" s="166">
        <f>IFERROR(HLOOKUP(EK$1,$H$5:$FY$1802,MATCH($A637,$A$5:$A$1802,0),0)*HLOOKUP(EK$2,$H$5:$FY$1802,MATCH($A637,$A$5:$A$1802,0),0),$H$2)</f>
        <v>90806</v>
      </c>
      <c r="EL637" s="166">
        <f>IFERROR(HLOOKUP(EL$1,$H$5:$FY$1802,MATCH($A637,$A$5:$A$1802,0),0)*HLOOKUP(EL$2,$H$5:$FY$1802,MATCH($A637,$A$5:$A$1802,0),0),$H$2)</f>
        <v>5464030</v>
      </c>
      <c r="EM637" s="166">
        <f>IFERROR(HLOOKUP(EM$1,$H$5:$FY$1802,MATCH($A637,$A$5:$A$1802,0),0)*HLOOKUP(EM$2,$H$5:$FY$1802,MATCH($A637,$A$5:$A$1802,0),0),$H$2)</f>
        <v>4828565</v>
      </c>
      <c r="EN637" s="166">
        <f>IFERROR(HLOOKUP(EN$1,$H$5:$FY$1802,MATCH($A637,$A$5:$A$1802,0),0)*HLOOKUP(EN$2,$H$5:$FY$1802,MATCH($A637,$A$5:$A$1802,0),0),$H$2)</f>
        <v>122506150</v>
      </c>
      <c r="EO637" s="166">
        <f>IFERROR(HLOOKUP(EO$1,$H$5:$FY$1802,MATCH($A637,$A$5:$A$1802,0),0)*HLOOKUP(EO$2,$H$5:$FY$1802,MATCH($A637,$A$5:$A$1802,0),0),$H$2)</f>
        <v>147134340</v>
      </c>
      <c r="EP637" s="166">
        <f>IFERROR(HLOOKUP(EP$1,$H$5:$FY$1802,MATCH($A637,$A$5:$A$1802,0),0)*HLOOKUP(EP$2,$H$5:$FY$1802,MATCH($A637,$A$5:$A$1802,0),0),$H$2)</f>
        <v>38638504</v>
      </c>
      <c r="EQ637" s="166">
        <f>IFERROR(HLOOKUP(EQ$1,$H$5:$FY$1802,MATCH($A637,$A$5:$A$1802,0),0)*HLOOKUP(EQ$2,$H$5:$FY$1802,MATCH($A637,$A$5:$A$1802,0),0),$H$2)</f>
        <v>75366</v>
      </c>
      <c r="ER637" s="166">
        <f>IFERROR(HLOOKUP(ER$1,$H$5:$FY$1802,MATCH($A637,$A$5:$A$1802,0),0)*HLOOKUP(ER$2,$H$5:$FY$1802,MATCH($A637,$A$5:$A$1802,0),0),$H$2)</f>
        <v>48256</v>
      </c>
      <c r="ES637" s="166">
        <f>IFERROR(HLOOKUP(ES$1,$H$5:$FY$1802,MATCH($A637,$A$5:$A$1802,0),0)*HLOOKUP(ES$2,$H$5:$FY$1802,MATCH($A637,$A$5:$A$1802,0),0),$H$2)</f>
        <v>5332810</v>
      </c>
      <c r="ET637" s="166">
        <f>IFERROR(HLOOKUP(ET$1,$H$5:$FY$1802,MATCH($A637,$A$5:$A$1802,0),0)*HLOOKUP(ET$2,$H$5:$FY$1802,MATCH($A637,$A$5:$A$1802,0),0),$H$2)</f>
        <v>8729142</v>
      </c>
      <c r="EU637" s="166">
        <f>IFERROR(HLOOKUP(EU$1,$H$5:$FY$1802,MATCH($A637,$A$5:$A$1802,0),0)*HLOOKUP(EU$2,$H$5:$FY$1802,MATCH($A637,$A$5:$A$1802,0),0),$H$2)</f>
        <v>4545450</v>
      </c>
      <c r="EV637" s="166">
        <f>IFERROR(HLOOKUP(EV$1,$H$5:$FY$1802,MATCH($A637,$A$5:$A$1802,0),0)*HLOOKUP(EV$2,$H$5:$FY$1802,MATCH($A637,$A$5:$A$1802,0),0),$H$2)</f>
        <v>109176904</v>
      </c>
      <c r="EW637" s="166">
        <f>IFERROR(HLOOKUP(EW$1,$H$5:$FY$1802,MATCH($A637,$A$5:$A$1802,0),0)*HLOOKUP(EW$2,$H$5:$FY$1802,MATCH($A637,$A$5:$A$1802,0),0),$H$2)</f>
        <v>26048943</v>
      </c>
      <c r="EX637" s="166">
        <f>IFERROR(HLOOKUP(EX$1,$H$5:$FY$1802,MATCH($A637,$A$5:$A$1802,0),0)*HLOOKUP(EX$2,$H$5:$FY$1802,MATCH($A637,$A$5:$A$1802,0),0),$H$2)</f>
        <v>10092998</v>
      </c>
      <c r="EY637" s="166">
        <f>IFERROR(HLOOKUP(EY$1,$H$5:$FY$1802,MATCH($A637,$A$5:$A$1802,0),0)*HLOOKUP(EY$2,$H$5:$FY$1802,MATCH($A637,$A$5:$A$1802,0),0),$H$2)</f>
        <v>16989476</v>
      </c>
      <c r="EZ637" s="166">
        <f>IFERROR(HLOOKUP(EZ$1,$H$5:$FY$1802,MATCH($A637,$A$5:$A$1802,0),0)*HLOOKUP(EZ$2,$H$5:$FY$1802,MATCH($A637,$A$5:$A$1802,0),0),$H$2)</f>
        <v>11119824</v>
      </c>
      <c r="FA637" s="166">
        <f>IFERROR(HLOOKUP(FA$1,$H$5:$FY$1802,MATCH($A637,$A$5:$A$1802,0),0)*HLOOKUP(FA$2,$H$5:$FY$1802,MATCH($A637,$A$5:$A$1802,0),0),$H$2)</f>
        <v>301920</v>
      </c>
      <c r="FB637" s="166">
        <f>IFERROR(HLOOKUP(FB$1,$H$5:$FY$1802,MATCH($A637,$A$5:$A$1802,0),0)*HLOOKUP(FB$2,$H$5:$FY$1802,MATCH($A637,$A$5:$A$1802,0),0),$H$2)</f>
        <v>133980</v>
      </c>
      <c r="FC637" s="166">
        <f>IFERROR(HLOOKUP(FC$1,$H$5:$FY$1802,MATCH($A637,$A$5:$A$1802,0),0)*HLOOKUP(FC$2,$H$5:$FY$1802,MATCH($A637,$A$5:$A$1802,0),0),$H$2)</f>
        <v>184392</v>
      </c>
      <c r="FD637" s="166">
        <f>IFERROR(HLOOKUP(FD$1,$H$5:$FY$1802,MATCH($A637,$A$5:$A$1802,0),0)*HLOOKUP(FD$2,$H$5:$FY$1802,MATCH($A637,$A$5:$A$1802,0),0),$H$2)</f>
        <v>0</v>
      </c>
      <c r="FE637" s="166">
        <f>IFERROR(HLOOKUP(FE$1,$H$5:$FY$1802,MATCH($A637,$A$5:$A$1802,0),0)*HLOOKUP(FE$2,$H$5:$FY$1802,MATCH($A637,$A$5:$A$1802,0),0),$H$2)</f>
        <v>0</v>
      </c>
      <c r="FF637" s="166">
        <f>IFERROR(HLOOKUP(FF$1,$H$5:$FY$1802,MATCH($A637,$A$5:$A$1802,0),0)*HLOOKUP(FF$2,$H$5:$FY$1802,MATCH($A637,$A$5:$A$1802,0),0),$H$2)</f>
        <v>0</v>
      </c>
      <c r="FG637" s="166">
        <f>IFERROR(HLOOKUP(FG$1,$H$5:$FY$1802,MATCH($A637,$A$5:$A$1802,0),0)*HLOOKUP(FG$2,$H$5:$FY$1802,MATCH($A637,$A$5:$A$1802,0),0),$H$2)</f>
        <v>0</v>
      </c>
      <c r="FH637" s="152"/>
      <c r="FI637" s="405">
        <f t="shared" si="1139"/>
        <v>2.171551949751374</v>
      </c>
      <c r="FJ637" s="405">
        <f t="shared" si="1139"/>
        <v>1.760010468463753</v>
      </c>
      <c r="FK637" s="405">
        <f t="shared" si="1140"/>
        <v>2.1708043694141015</v>
      </c>
      <c r="FL637" s="405">
        <f t="shared" si="1141"/>
        <v>1.77279046673287</v>
      </c>
      <c r="FM637" s="405">
        <f t="shared" si="1142"/>
        <v>1.2791971178589809</v>
      </c>
      <c r="FN637" s="405">
        <f t="shared" si="1143"/>
        <v>1.0632629953679877</v>
      </c>
      <c r="FO637" s="405">
        <f t="shared" si="1144"/>
        <v>1.4057987822557263</v>
      </c>
      <c r="FP637" s="405">
        <f t="shared" si="1145"/>
        <v>1.0612351406204696</v>
      </c>
      <c r="FQ637" s="405">
        <f t="shared" si="1146"/>
        <v>1.2356801909307875</v>
      </c>
      <c r="FR637" s="405">
        <f t="shared" si="1147"/>
        <v>0.98031026252983289</v>
      </c>
      <c r="FS637" s="65"/>
    </row>
    <row r="638" spans="1:175" ht="10.35" customHeight="1" x14ac:dyDescent="0.2">
      <c r="A638" s="180" t="str">
        <f t="shared" si="1136"/>
        <v>2020-21JULYRYE</v>
      </c>
      <c r="B638" s="182" t="str">
        <f t="shared" si="1134"/>
        <v>2020-21</v>
      </c>
      <c r="C638" s="26" t="s">
        <v>847</v>
      </c>
      <c r="D638" s="182" t="str">
        <f>INDEX($FV$16:$FW$26,MATCH($F638,$FV$16:$FV$26,0),2)</f>
        <v>Y59</v>
      </c>
      <c r="E638" s="182" t="str">
        <f>VLOOKUP($D638,$FW$8:$FX$14,2,0)</f>
        <v>South East</v>
      </c>
      <c r="F638" s="273" t="s">
        <v>861</v>
      </c>
      <c r="G638" s="273" t="s">
        <v>877</v>
      </c>
      <c r="H638" s="274">
        <v>64061</v>
      </c>
      <c r="I638" s="274">
        <v>37109</v>
      </c>
      <c r="J638" s="274">
        <v>165145</v>
      </c>
      <c r="K638" s="274">
        <v>4</v>
      </c>
      <c r="L638" s="274">
        <v>3</v>
      </c>
      <c r="M638" s="274">
        <v>4</v>
      </c>
      <c r="N638" s="274">
        <v>5</v>
      </c>
      <c r="O638" s="274">
        <v>52</v>
      </c>
      <c r="P638" s="274">
        <v>0</v>
      </c>
      <c r="Q638" s="274">
        <v>294</v>
      </c>
      <c r="R638" s="274">
        <v>0</v>
      </c>
      <c r="S638" s="274">
        <v>94</v>
      </c>
      <c r="T638" s="274">
        <v>49175</v>
      </c>
      <c r="U638" s="274">
        <v>3639</v>
      </c>
      <c r="V638" s="274">
        <v>2142</v>
      </c>
      <c r="W638" s="274">
        <v>20504</v>
      </c>
      <c r="X638" s="274">
        <v>16627</v>
      </c>
      <c r="Y638" s="274">
        <v>1233</v>
      </c>
      <c r="Z638" s="274">
        <v>1324328</v>
      </c>
      <c r="AA638" s="274">
        <v>364</v>
      </c>
      <c r="AB638" s="274">
        <v>679</v>
      </c>
      <c r="AC638" s="274">
        <v>1150185</v>
      </c>
      <c r="AD638" s="274">
        <v>537</v>
      </c>
      <c r="AE638" s="274">
        <v>1018</v>
      </c>
      <c r="AF638" s="274">
        <v>16961922</v>
      </c>
      <c r="AG638" s="274">
        <v>827</v>
      </c>
      <c r="AH638" s="274">
        <v>1582</v>
      </c>
      <c r="AI638" s="274">
        <v>38015753</v>
      </c>
      <c r="AJ638" s="274">
        <v>2286</v>
      </c>
      <c r="AK638" s="274">
        <v>5170</v>
      </c>
      <c r="AL638" s="274">
        <v>4636350</v>
      </c>
      <c r="AM638" s="274">
        <v>3760</v>
      </c>
      <c r="AN638" s="274">
        <v>8560</v>
      </c>
      <c r="AO638" s="274">
        <v>4258</v>
      </c>
      <c r="AP638" s="274">
        <v>42</v>
      </c>
      <c r="AQ638" s="274">
        <v>135</v>
      </c>
      <c r="AR638" s="274">
        <v>193</v>
      </c>
      <c r="AS638" s="274">
        <v>537</v>
      </c>
      <c r="AT638" s="274">
        <v>3544</v>
      </c>
      <c r="AU638" s="274">
        <v>373</v>
      </c>
      <c r="AV638" s="274">
        <v>24775</v>
      </c>
      <c r="AW638" s="274">
        <v>3056</v>
      </c>
      <c r="AX638" s="274">
        <v>17086</v>
      </c>
      <c r="AY638" s="274">
        <v>44917</v>
      </c>
      <c r="AZ638" s="274">
        <v>7563</v>
      </c>
      <c r="BA638" s="274">
        <v>5668</v>
      </c>
      <c r="BB638" s="274">
        <v>4503</v>
      </c>
      <c r="BC638" s="274">
        <v>3437</v>
      </c>
      <c r="BD638" s="274">
        <v>27441</v>
      </c>
      <c r="BE638" s="274">
        <v>22237</v>
      </c>
      <c r="BF638" s="274">
        <v>24173</v>
      </c>
      <c r="BG638" s="274">
        <v>18995</v>
      </c>
      <c r="BH638" s="274">
        <v>2038</v>
      </c>
      <c r="BI638" s="274">
        <v>1471</v>
      </c>
      <c r="BJ638" s="274">
        <v>35</v>
      </c>
      <c r="BK638" s="274">
        <v>19480</v>
      </c>
      <c r="BL638" s="274">
        <v>557</v>
      </c>
      <c r="BM638" s="274">
        <v>1053</v>
      </c>
      <c r="BN638" s="274">
        <v>44</v>
      </c>
      <c r="BO638" s="274">
        <v>17378</v>
      </c>
      <c r="BP638" s="274">
        <v>395</v>
      </c>
      <c r="BQ638" s="274">
        <v>928</v>
      </c>
      <c r="BR638" s="274">
        <v>3560</v>
      </c>
      <c r="BS638" s="274">
        <v>1287470</v>
      </c>
      <c r="BT638" s="274">
        <v>362</v>
      </c>
      <c r="BU638" s="274">
        <v>674</v>
      </c>
      <c r="BV638" s="274">
        <v>1850</v>
      </c>
      <c r="BW638" s="274">
        <v>1574027</v>
      </c>
      <c r="BX638" s="274">
        <v>851</v>
      </c>
      <c r="BY638" s="274">
        <v>1567</v>
      </c>
      <c r="BZ638" s="274">
        <v>499</v>
      </c>
      <c r="CA638" s="274">
        <v>318807</v>
      </c>
      <c r="CB638" s="274">
        <v>639</v>
      </c>
      <c r="CC638" s="274">
        <v>1434</v>
      </c>
      <c r="CD638" s="274">
        <v>18155</v>
      </c>
      <c r="CE638" s="274">
        <v>15069088</v>
      </c>
      <c r="CF638" s="274">
        <v>830</v>
      </c>
      <c r="CG638" s="274">
        <v>1586</v>
      </c>
      <c r="CH638" s="274">
        <v>2397</v>
      </c>
      <c r="CI638" s="274">
        <v>7187822</v>
      </c>
      <c r="CJ638" s="274">
        <v>2999</v>
      </c>
      <c r="CK638" s="274">
        <v>6355</v>
      </c>
      <c r="CL638" s="274">
        <v>736</v>
      </c>
      <c r="CM638" s="274">
        <v>1592428</v>
      </c>
      <c r="CN638" s="274">
        <v>2164</v>
      </c>
      <c r="CO638" s="274">
        <v>4705</v>
      </c>
      <c r="CP638" s="274">
        <v>300</v>
      </c>
      <c r="CQ638" s="274">
        <v>2025759</v>
      </c>
      <c r="CR638" s="274">
        <v>6753</v>
      </c>
      <c r="CS638" s="274">
        <v>15223</v>
      </c>
      <c r="CT638" s="274">
        <v>52</v>
      </c>
      <c r="CU638" s="274">
        <v>216902</v>
      </c>
      <c r="CV638" s="274">
        <v>4171</v>
      </c>
      <c r="CW638" s="274">
        <v>11963</v>
      </c>
      <c r="CX638" s="274">
        <v>186</v>
      </c>
      <c r="CY638" s="274">
        <v>69053</v>
      </c>
      <c r="CZ638" s="274">
        <v>371</v>
      </c>
      <c r="DA638" s="274">
        <v>516</v>
      </c>
      <c r="DB638" s="274">
        <v>2713</v>
      </c>
      <c r="DC638" s="274">
        <v>104209</v>
      </c>
      <c r="DD638" s="274">
        <v>38</v>
      </c>
      <c r="DE638" s="274">
        <v>75</v>
      </c>
      <c r="DF638" s="274">
        <v>110</v>
      </c>
      <c r="DG638" s="274">
        <v>220352</v>
      </c>
      <c r="DH638" s="274">
        <v>2003</v>
      </c>
      <c r="DI638" s="274">
        <v>3904</v>
      </c>
      <c r="DJ638" s="274">
        <v>109</v>
      </c>
      <c r="DK638" s="274">
        <v>0</v>
      </c>
      <c r="DL638" s="251"/>
      <c r="DM638" s="251"/>
      <c r="DN638" s="251"/>
      <c r="DO638" s="251"/>
      <c r="DP638" s="251"/>
      <c r="DQ638" s="251"/>
      <c r="DR638" s="251"/>
      <c r="DS638" s="251"/>
      <c r="DT638" s="251"/>
      <c r="DU638" s="251"/>
      <c r="DV638" s="251"/>
      <c r="DW638" s="251"/>
      <c r="DX638" s="251"/>
      <c r="DY638" s="251"/>
      <c r="DZ638" s="251"/>
      <c r="EA638" s="251"/>
      <c r="EB638" s="183"/>
      <c r="EC638" s="184">
        <f t="shared" si="1137"/>
        <v>7</v>
      </c>
      <c r="ED638" s="180">
        <f t="shared" si="1138"/>
        <v>2020</v>
      </c>
      <c r="EE638" s="185">
        <f t="shared" si="1148"/>
        <v>44013</v>
      </c>
      <c r="EF638" s="186">
        <f t="shared" si="1135"/>
        <v>31</v>
      </c>
      <c r="EG638" s="187"/>
      <c r="EH638" s="188">
        <f>IFERROR(HLOOKUP(EH$1,$H$5:$FY$1802,MATCH($A638,$A$5:$A$1802,0),0)*HLOOKUP(EH$2,$H$5:$FY$1802,MATCH($A638,$A$5:$A$1802,0),0),$H$2)</f>
        <v>111327</v>
      </c>
      <c r="EI638" s="188">
        <f>IFERROR(HLOOKUP(EI$1,$H$5:$FY$1802,MATCH($A638,$A$5:$A$1802,0),0)*HLOOKUP(EI$2,$H$5:$FY$1802,MATCH($A638,$A$5:$A$1802,0),0),$H$2)</f>
        <v>148436</v>
      </c>
      <c r="EJ638" s="188">
        <f>IFERROR(HLOOKUP(EJ$1,$H$5:$FY$1802,MATCH($A638,$A$5:$A$1802,0),0)*HLOOKUP(EJ$2,$H$5:$FY$1802,MATCH($A638,$A$5:$A$1802,0),0),$H$2)</f>
        <v>185545</v>
      </c>
      <c r="EK638" s="188">
        <f>IFERROR(HLOOKUP(EK$1,$H$5:$FY$1802,MATCH($A638,$A$5:$A$1802,0),0)*HLOOKUP(EK$2,$H$5:$FY$1802,MATCH($A638,$A$5:$A$1802,0),0),$H$2)</f>
        <v>1929668</v>
      </c>
      <c r="EL638" s="188">
        <f>IFERROR(HLOOKUP(EL$1,$H$5:$FY$1802,MATCH($A638,$A$5:$A$1802,0),0)*HLOOKUP(EL$2,$H$5:$FY$1802,MATCH($A638,$A$5:$A$1802,0),0),$H$2)</f>
        <v>2470881</v>
      </c>
      <c r="EM638" s="188">
        <f>IFERROR(HLOOKUP(EM$1,$H$5:$FY$1802,MATCH($A638,$A$5:$A$1802,0),0)*HLOOKUP(EM$2,$H$5:$FY$1802,MATCH($A638,$A$5:$A$1802,0),0),$H$2)</f>
        <v>2180556</v>
      </c>
      <c r="EN638" s="188">
        <f>IFERROR(HLOOKUP(EN$1,$H$5:$FY$1802,MATCH($A638,$A$5:$A$1802,0),0)*HLOOKUP(EN$2,$H$5:$FY$1802,MATCH($A638,$A$5:$A$1802,0),0),$H$2)</f>
        <v>32437328</v>
      </c>
      <c r="EO638" s="188">
        <f>IFERROR(HLOOKUP(EO$1,$H$5:$FY$1802,MATCH($A638,$A$5:$A$1802,0),0)*HLOOKUP(EO$2,$H$5:$FY$1802,MATCH($A638,$A$5:$A$1802,0),0),$H$2)</f>
        <v>85961590</v>
      </c>
      <c r="EP638" s="188">
        <f>IFERROR(HLOOKUP(EP$1,$H$5:$FY$1802,MATCH($A638,$A$5:$A$1802,0),0)*HLOOKUP(EP$2,$H$5:$FY$1802,MATCH($A638,$A$5:$A$1802,0),0),$H$2)</f>
        <v>10554480</v>
      </c>
      <c r="EQ638" s="188">
        <f>IFERROR(HLOOKUP(EQ$1,$H$5:$FY$1802,MATCH($A638,$A$5:$A$1802,0),0)*HLOOKUP(EQ$2,$H$5:$FY$1802,MATCH($A638,$A$5:$A$1802,0),0),$H$2)</f>
        <v>36855</v>
      </c>
      <c r="ER638" s="188">
        <f>IFERROR(HLOOKUP(ER$1,$H$5:$FY$1802,MATCH($A638,$A$5:$A$1802,0),0)*HLOOKUP(ER$2,$H$5:$FY$1802,MATCH($A638,$A$5:$A$1802,0),0),$H$2)</f>
        <v>40832</v>
      </c>
      <c r="ES638" s="188">
        <f>IFERROR(HLOOKUP(ES$1,$H$5:$FY$1802,MATCH($A638,$A$5:$A$1802,0),0)*HLOOKUP(ES$2,$H$5:$FY$1802,MATCH($A638,$A$5:$A$1802,0),0),$H$2)</f>
        <v>2399440</v>
      </c>
      <c r="ET638" s="188">
        <f>IFERROR(HLOOKUP(ET$1,$H$5:$FY$1802,MATCH($A638,$A$5:$A$1802,0),0)*HLOOKUP(ET$2,$H$5:$FY$1802,MATCH($A638,$A$5:$A$1802,0),0),$H$2)</f>
        <v>2898950</v>
      </c>
      <c r="EU638" s="188">
        <f>IFERROR(HLOOKUP(EU$1,$H$5:$FY$1802,MATCH($A638,$A$5:$A$1802,0),0)*HLOOKUP(EU$2,$H$5:$FY$1802,MATCH($A638,$A$5:$A$1802,0),0),$H$2)</f>
        <v>715566</v>
      </c>
      <c r="EV638" s="188">
        <f>IFERROR(HLOOKUP(EV$1,$H$5:$FY$1802,MATCH($A638,$A$5:$A$1802,0),0)*HLOOKUP(EV$2,$H$5:$FY$1802,MATCH($A638,$A$5:$A$1802,0),0),$H$2)</f>
        <v>28793830</v>
      </c>
      <c r="EW638" s="188">
        <f>IFERROR(HLOOKUP(EW$1,$H$5:$FY$1802,MATCH($A638,$A$5:$A$1802,0),0)*HLOOKUP(EW$2,$H$5:$FY$1802,MATCH($A638,$A$5:$A$1802,0),0),$H$2)</f>
        <v>15232935</v>
      </c>
      <c r="EX638" s="188">
        <f>IFERROR(HLOOKUP(EX$1,$H$5:$FY$1802,MATCH($A638,$A$5:$A$1802,0),0)*HLOOKUP(EX$2,$H$5:$FY$1802,MATCH($A638,$A$5:$A$1802,0),0),$H$2)</f>
        <v>3462880</v>
      </c>
      <c r="EY638" s="188">
        <f>IFERROR(HLOOKUP(EY$1,$H$5:$FY$1802,MATCH($A638,$A$5:$A$1802,0),0)*HLOOKUP(EY$2,$H$5:$FY$1802,MATCH($A638,$A$5:$A$1802,0),0),$H$2)</f>
        <v>4566900</v>
      </c>
      <c r="EZ638" s="188">
        <f>IFERROR(HLOOKUP(EZ$1,$H$5:$FY$1802,MATCH($A638,$A$5:$A$1802,0),0)*HLOOKUP(EZ$2,$H$5:$FY$1802,MATCH($A638,$A$5:$A$1802,0),0),$H$2)</f>
        <v>622076</v>
      </c>
      <c r="FA638" s="188">
        <f>IFERROR(HLOOKUP(FA$1,$H$5:$FY$1802,MATCH($A638,$A$5:$A$1802,0),0)*HLOOKUP(FA$2,$H$5:$FY$1802,MATCH($A638,$A$5:$A$1802,0),0),$H$2)</f>
        <v>429440</v>
      </c>
      <c r="FB638" s="188">
        <f>IFERROR(HLOOKUP(FB$1,$H$5:$FY$1802,MATCH($A638,$A$5:$A$1802,0),0)*HLOOKUP(FB$2,$H$5:$FY$1802,MATCH($A638,$A$5:$A$1802,0),0),$H$2)</f>
        <v>95976</v>
      </c>
      <c r="FC638" s="188">
        <f>IFERROR(HLOOKUP(FC$1,$H$5:$FY$1802,MATCH($A638,$A$5:$A$1802,0),0)*HLOOKUP(FC$2,$H$5:$FY$1802,MATCH($A638,$A$5:$A$1802,0),0),$H$2)</f>
        <v>203475</v>
      </c>
      <c r="FD638" s="188">
        <f>IFERROR(HLOOKUP(FD$1,$H$5:$FY$1802,MATCH($A638,$A$5:$A$1802,0),0)*HLOOKUP(FD$2,$H$5:$FY$1802,MATCH($A638,$A$5:$A$1802,0),0),$H$2)</f>
        <v>0</v>
      </c>
      <c r="FE638" s="188">
        <f>IFERROR(HLOOKUP(FE$1,$H$5:$FY$1802,MATCH($A638,$A$5:$A$1802,0),0)*HLOOKUP(FE$2,$H$5:$FY$1802,MATCH($A638,$A$5:$A$1802,0),0),$H$2)</f>
        <v>0</v>
      </c>
      <c r="FF638" s="188">
        <f>IFERROR(HLOOKUP(FF$1,$H$5:$FY$1802,MATCH($A638,$A$5:$A$1802,0),0)*HLOOKUP(FF$2,$H$5:$FY$1802,MATCH($A638,$A$5:$A$1802,0),0),$H$2)</f>
        <v>0</v>
      </c>
      <c r="FG638" s="188">
        <f>IFERROR(HLOOKUP(FG$1,$H$5:$FY$1802,MATCH($A638,$A$5:$A$1802,0),0)*HLOOKUP(FG$2,$H$5:$FY$1802,MATCH($A638,$A$5:$A$1802,0),0),$H$2)</f>
        <v>0</v>
      </c>
      <c r="FH638" s="189"/>
      <c r="FI638" s="406">
        <f t="shared" si="1139"/>
        <v>2.0783182192910141</v>
      </c>
      <c r="FJ638" s="406">
        <f t="shared" si="1139"/>
        <v>1.5575707611981313</v>
      </c>
      <c r="FK638" s="406">
        <f t="shared" si="1140"/>
        <v>2.1022408963585435</v>
      </c>
      <c r="FL638" s="406">
        <f t="shared" si="1141"/>
        <v>1.6045751633986929</v>
      </c>
      <c r="FM638" s="406">
        <f t="shared" si="1142"/>
        <v>1.3383242294186499</v>
      </c>
      <c r="FN638" s="406">
        <f t="shared" si="1143"/>
        <v>1.0845200936402652</v>
      </c>
      <c r="FO638" s="406">
        <f t="shared" si="1144"/>
        <v>1.4538401395320864</v>
      </c>
      <c r="FP638" s="406">
        <f t="shared" si="1145"/>
        <v>1.1424189571179406</v>
      </c>
      <c r="FQ638" s="406">
        <f t="shared" si="1146"/>
        <v>1.6528791565287915</v>
      </c>
      <c r="FR638" s="406">
        <f t="shared" si="1147"/>
        <v>1.1930251419302513</v>
      </c>
      <c r="FS638" s="410"/>
    </row>
    <row r="639" spans="1:175" ht="10.35" customHeight="1" x14ac:dyDescent="0.2">
      <c r="A639" s="74" t="str">
        <f t="shared" si="1136"/>
        <v>2020-21JULYRYD</v>
      </c>
      <c r="B639" s="163" t="str">
        <f t="shared" si="1134"/>
        <v>2020-21</v>
      </c>
      <c r="C639" s="26" t="s">
        <v>847</v>
      </c>
      <c r="D639" s="163" t="str">
        <f>INDEX($FV$16:$FW$26,MATCH($F639,$FV$16:$FV$26,0),2)</f>
        <v>Y59</v>
      </c>
      <c r="E639" s="163" t="str">
        <f>VLOOKUP($D639,$FW$8:$FX$14,2,0)</f>
        <v>South East</v>
      </c>
      <c r="F639" s="271" t="s">
        <v>863</v>
      </c>
      <c r="G639" s="271" t="s">
        <v>878</v>
      </c>
      <c r="H639" s="272">
        <v>82674</v>
      </c>
      <c r="I639" s="272">
        <v>62772</v>
      </c>
      <c r="J639" s="272">
        <v>154493</v>
      </c>
      <c r="K639" s="272">
        <v>2</v>
      </c>
      <c r="L639" s="272">
        <v>1</v>
      </c>
      <c r="M639" s="272">
        <v>1</v>
      </c>
      <c r="N639" s="272">
        <v>2</v>
      </c>
      <c r="O639" s="272">
        <v>51</v>
      </c>
      <c r="P639" s="272">
        <v>0</v>
      </c>
      <c r="Q639" s="272">
        <v>299</v>
      </c>
      <c r="R639" s="272">
        <v>48</v>
      </c>
      <c r="S639" s="272">
        <v>1</v>
      </c>
      <c r="T639" s="272">
        <v>61167</v>
      </c>
      <c r="U639" s="272">
        <v>3904</v>
      </c>
      <c r="V639" s="272">
        <v>2338</v>
      </c>
      <c r="W639" s="272">
        <v>30145</v>
      </c>
      <c r="X639" s="272">
        <v>20363</v>
      </c>
      <c r="Y639" s="272">
        <v>392</v>
      </c>
      <c r="Z639" s="272">
        <v>1865060</v>
      </c>
      <c r="AA639" s="272">
        <v>478</v>
      </c>
      <c r="AB639" s="272">
        <v>879</v>
      </c>
      <c r="AC639" s="272">
        <v>1311986</v>
      </c>
      <c r="AD639" s="272">
        <v>561</v>
      </c>
      <c r="AE639" s="272">
        <v>1074</v>
      </c>
      <c r="AF639" s="272">
        <v>33780135</v>
      </c>
      <c r="AG639" s="272">
        <v>1121</v>
      </c>
      <c r="AH639" s="272">
        <v>2102</v>
      </c>
      <c r="AI639" s="272">
        <v>105329211</v>
      </c>
      <c r="AJ639" s="272">
        <v>5173</v>
      </c>
      <c r="AK639" s="272">
        <v>12001</v>
      </c>
      <c r="AL639" s="272">
        <v>2505223</v>
      </c>
      <c r="AM639" s="272">
        <v>6391</v>
      </c>
      <c r="AN639" s="272">
        <v>15548</v>
      </c>
      <c r="AO639" s="272">
        <v>4117</v>
      </c>
      <c r="AP639" s="272">
        <v>142</v>
      </c>
      <c r="AQ639" s="272">
        <v>595</v>
      </c>
      <c r="AR639" s="272">
        <v>1822</v>
      </c>
      <c r="AS639" s="272">
        <v>443</v>
      </c>
      <c r="AT639" s="272">
        <v>2937</v>
      </c>
      <c r="AU639" s="272">
        <v>1552</v>
      </c>
      <c r="AV639" s="272">
        <v>34589</v>
      </c>
      <c r="AW639" s="272">
        <v>2002</v>
      </c>
      <c r="AX639" s="272">
        <v>20459</v>
      </c>
      <c r="AY639" s="272">
        <v>57050</v>
      </c>
      <c r="AZ639" s="272">
        <v>8302</v>
      </c>
      <c r="BA639" s="272">
        <v>6089</v>
      </c>
      <c r="BB639" s="272">
        <v>4927</v>
      </c>
      <c r="BC639" s="272">
        <v>3670</v>
      </c>
      <c r="BD639" s="272">
        <v>41669</v>
      </c>
      <c r="BE639" s="272">
        <v>32263</v>
      </c>
      <c r="BF639" s="272">
        <v>36446</v>
      </c>
      <c r="BG639" s="272">
        <v>21464</v>
      </c>
      <c r="BH639" s="272">
        <v>665</v>
      </c>
      <c r="BI639" s="272">
        <v>418</v>
      </c>
      <c r="BJ639" s="272">
        <v>58</v>
      </c>
      <c r="BK639" s="272">
        <v>35709</v>
      </c>
      <c r="BL639" s="272">
        <v>616</v>
      </c>
      <c r="BM639" s="272">
        <v>1164</v>
      </c>
      <c r="BN639" s="272">
        <v>83</v>
      </c>
      <c r="BO639" s="272">
        <v>50079</v>
      </c>
      <c r="BP639" s="272">
        <v>603</v>
      </c>
      <c r="BQ639" s="272">
        <v>1188</v>
      </c>
      <c r="BR639" s="272">
        <v>3763</v>
      </c>
      <c r="BS639" s="272">
        <v>1779272</v>
      </c>
      <c r="BT639" s="272">
        <v>473</v>
      </c>
      <c r="BU639" s="272">
        <v>869</v>
      </c>
      <c r="BV639" s="272">
        <v>2085</v>
      </c>
      <c r="BW639" s="272">
        <v>2251014</v>
      </c>
      <c r="BX639" s="272">
        <v>1080</v>
      </c>
      <c r="BY639" s="272">
        <v>2004</v>
      </c>
      <c r="BZ639" s="272">
        <v>938</v>
      </c>
      <c r="CA639" s="272">
        <v>1026840</v>
      </c>
      <c r="CB639" s="272">
        <v>1095</v>
      </c>
      <c r="CC639" s="272">
        <v>2124</v>
      </c>
      <c r="CD639" s="272">
        <v>27122</v>
      </c>
      <c r="CE639" s="272">
        <v>30502281</v>
      </c>
      <c r="CF639" s="272">
        <v>1125</v>
      </c>
      <c r="CG639" s="272">
        <v>2105</v>
      </c>
      <c r="CH639" s="272">
        <v>1200</v>
      </c>
      <c r="CI639" s="272">
        <v>9192977</v>
      </c>
      <c r="CJ639" s="272">
        <v>7661</v>
      </c>
      <c r="CK639" s="272">
        <v>15665</v>
      </c>
      <c r="CL639" s="272">
        <v>551</v>
      </c>
      <c r="CM639" s="272">
        <v>4684749</v>
      </c>
      <c r="CN639" s="272">
        <v>8502</v>
      </c>
      <c r="CO639" s="272">
        <v>18830</v>
      </c>
      <c r="CP639" s="272">
        <v>828</v>
      </c>
      <c r="CQ639" s="272">
        <v>8617163</v>
      </c>
      <c r="CR639" s="272">
        <v>10407</v>
      </c>
      <c r="CS639" s="272">
        <v>22536</v>
      </c>
      <c r="CT639" s="272">
        <v>114</v>
      </c>
      <c r="CU639" s="272">
        <v>1268285</v>
      </c>
      <c r="CV639" s="272">
        <v>11125</v>
      </c>
      <c r="CW639" s="272">
        <v>21288</v>
      </c>
      <c r="CX639" s="272">
        <v>27</v>
      </c>
      <c r="CY639" s="272">
        <v>8181</v>
      </c>
      <c r="CZ639" s="272">
        <v>303</v>
      </c>
      <c r="DA639" s="272">
        <v>577</v>
      </c>
      <c r="DB639" s="272">
        <v>2619</v>
      </c>
      <c r="DC639" s="272">
        <v>126506</v>
      </c>
      <c r="DD639" s="272">
        <v>48</v>
      </c>
      <c r="DE639" s="272">
        <v>61</v>
      </c>
      <c r="DF639" s="272">
        <v>148</v>
      </c>
      <c r="DG639" s="272">
        <v>153727</v>
      </c>
      <c r="DH639" s="272">
        <v>1039</v>
      </c>
      <c r="DI639" s="272">
        <v>1931</v>
      </c>
      <c r="DJ639" s="272">
        <v>142</v>
      </c>
      <c r="DK639" s="272">
        <v>4</v>
      </c>
      <c r="DL639" s="250"/>
      <c r="DM639" s="250"/>
      <c r="DN639" s="250"/>
      <c r="DO639" s="250"/>
      <c r="DP639" s="250"/>
      <c r="DQ639" s="250"/>
      <c r="DR639" s="250"/>
      <c r="DS639" s="250"/>
      <c r="DT639" s="250"/>
      <c r="DU639" s="250"/>
      <c r="DV639" s="250"/>
      <c r="DW639" s="250"/>
      <c r="DX639" s="250"/>
      <c r="DY639" s="250"/>
      <c r="DZ639" s="250"/>
      <c r="EA639" s="250"/>
      <c r="EB639" s="95"/>
      <c r="EC639" s="75">
        <f t="shared" si="1137"/>
        <v>7</v>
      </c>
      <c r="ED639" s="74">
        <f t="shared" si="1138"/>
        <v>2020</v>
      </c>
      <c r="EE639" s="165">
        <f t="shared" si="1148"/>
        <v>44013</v>
      </c>
      <c r="EF639" s="157">
        <f t="shared" si="1135"/>
        <v>31</v>
      </c>
      <c r="EG639" s="156"/>
      <c r="EH639" s="166">
        <f>IFERROR(HLOOKUP(EH$1,$H$5:$FY$1802,MATCH($A639,$A$5:$A$1802,0),0)*HLOOKUP(EH$2,$H$5:$FY$1802,MATCH($A639,$A$5:$A$1802,0),0),$H$2)</f>
        <v>62772</v>
      </c>
      <c r="EI639" s="166">
        <f>IFERROR(HLOOKUP(EI$1,$H$5:$FY$1802,MATCH($A639,$A$5:$A$1802,0),0)*HLOOKUP(EI$2,$H$5:$FY$1802,MATCH($A639,$A$5:$A$1802,0),0),$H$2)</f>
        <v>62772</v>
      </c>
      <c r="EJ639" s="166">
        <f>IFERROR(HLOOKUP(EJ$1,$H$5:$FY$1802,MATCH($A639,$A$5:$A$1802,0),0)*HLOOKUP(EJ$2,$H$5:$FY$1802,MATCH($A639,$A$5:$A$1802,0),0),$H$2)</f>
        <v>125544</v>
      </c>
      <c r="EK639" s="166">
        <f>IFERROR(HLOOKUP(EK$1,$H$5:$FY$1802,MATCH($A639,$A$5:$A$1802,0),0)*HLOOKUP(EK$2,$H$5:$FY$1802,MATCH($A639,$A$5:$A$1802,0),0),$H$2)</f>
        <v>3201372</v>
      </c>
      <c r="EL639" s="166">
        <f>IFERROR(HLOOKUP(EL$1,$H$5:$FY$1802,MATCH($A639,$A$5:$A$1802,0),0)*HLOOKUP(EL$2,$H$5:$FY$1802,MATCH($A639,$A$5:$A$1802,0),0),$H$2)</f>
        <v>3431616</v>
      </c>
      <c r="EM639" s="166">
        <f>IFERROR(HLOOKUP(EM$1,$H$5:$FY$1802,MATCH($A639,$A$5:$A$1802,0),0)*HLOOKUP(EM$2,$H$5:$FY$1802,MATCH($A639,$A$5:$A$1802,0),0),$H$2)</f>
        <v>2511012</v>
      </c>
      <c r="EN639" s="166">
        <f>IFERROR(HLOOKUP(EN$1,$H$5:$FY$1802,MATCH($A639,$A$5:$A$1802,0),0)*HLOOKUP(EN$2,$H$5:$FY$1802,MATCH($A639,$A$5:$A$1802,0),0),$H$2)</f>
        <v>63364790</v>
      </c>
      <c r="EO639" s="166">
        <f>IFERROR(HLOOKUP(EO$1,$H$5:$FY$1802,MATCH($A639,$A$5:$A$1802,0),0)*HLOOKUP(EO$2,$H$5:$FY$1802,MATCH($A639,$A$5:$A$1802,0),0),$H$2)</f>
        <v>244376363</v>
      </c>
      <c r="EP639" s="166">
        <f>IFERROR(HLOOKUP(EP$1,$H$5:$FY$1802,MATCH($A639,$A$5:$A$1802,0),0)*HLOOKUP(EP$2,$H$5:$FY$1802,MATCH($A639,$A$5:$A$1802,0),0),$H$2)</f>
        <v>6094816</v>
      </c>
      <c r="EQ639" s="166">
        <f>IFERROR(HLOOKUP(EQ$1,$H$5:$FY$1802,MATCH($A639,$A$5:$A$1802,0),0)*HLOOKUP(EQ$2,$H$5:$FY$1802,MATCH($A639,$A$5:$A$1802,0),0),$H$2)</f>
        <v>67512</v>
      </c>
      <c r="ER639" s="166">
        <f>IFERROR(HLOOKUP(ER$1,$H$5:$FY$1802,MATCH($A639,$A$5:$A$1802,0),0)*HLOOKUP(ER$2,$H$5:$FY$1802,MATCH($A639,$A$5:$A$1802,0),0),$H$2)</f>
        <v>98604</v>
      </c>
      <c r="ES639" s="166">
        <f>IFERROR(HLOOKUP(ES$1,$H$5:$FY$1802,MATCH($A639,$A$5:$A$1802,0),0)*HLOOKUP(ES$2,$H$5:$FY$1802,MATCH($A639,$A$5:$A$1802,0),0),$H$2)</f>
        <v>3270047</v>
      </c>
      <c r="ET639" s="166">
        <f>IFERROR(HLOOKUP(ET$1,$H$5:$FY$1802,MATCH($A639,$A$5:$A$1802,0),0)*HLOOKUP(ET$2,$H$5:$FY$1802,MATCH($A639,$A$5:$A$1802,0),0),$H$2)</f>
        <v>4178340</v>
      </c>
      <c r="EU639" s="166">
        <f>IFERROR(HLOOKUP(EU$1,$H$5:$FY$1802,MATCH($A639,$A$5:$A$1802,0),0)*HLOOKUP(EU$2,$H$5:$FY$1802,MATCH($A639,$A$5:$A$1802,0),0),$H$2)</f>
        <v>1992312</v>
      </c>
      <c r="EV639" s="166">
        <f>IFERROR(HLOOKUP(EV$1,$H$5:$FY$1802,MATCH($A639,$A$5:$A$1802,0),0)*HLOOKUP(EV$2,$H$5:$FY$1802,MATCH($A639,$A$5:$A$1802,0),0),$H$2)</f>
        <v>57091810</v>
      </c>
      <c r="EW639" s="166">
        <f>IFERROR(HLOOKUP(EW$1,$H$5:$FY$1802,MATCH($A639,$A$5:$A$1802,0),0)*HLOOKUP(EW$2,$H$5:$FY$1802,MATCH($A639,$A$5:$A$1802,0),0),$H$2)</f>
        <v>18798000</v>
      </c>
      <c r="EX639" s="166">
        <f>IFERROR(HLOOKUP(EX$1,$H$5:$FY$1802,MATCH($A639,$A$5:$A$1802,0),0)*HLOOKUP(EX$2,$H$5:$FY$1802,MATCH($A639,$A$5:$A$1802,0),0),$H$2)</f>
        <v>10375330</v>
      </c>
      <c r="EY639" s="166">
        <f>IFERROR(HLOOKUP(EY$1,$H$5:$FY$1802,MATCH($A639,$A$5:$A$1802,0),0)*HLOOKUP(EY$2,$H$5:$FY$1802,MATCH($A639,$A$5:$A$1802,0),0),$H$2)</f>
        <v>18659808</v>
      </c>
      <c r="EZ639" s="166">
        <f>IFERROR(HLOOKUP(EZ$1,$H$5:$FY$1802,MATCH($A639,$A$5:$A$1802,0),0)*HLOOKUP(EZ$2,$H$5:$FY$1802,MATCH($A639,$A$5:$A$1802,0),0),$H$2)</f>
        <v>2426832</v>
      </c>
      <c r="FA639" s="166">
        <f>IFERROR(HLOOKUP(FA$1,$H$5:$FY$1802,MATCH($A639,$A$5:$A$1802,0),0)*HLOOKUP(FA$2,$H$5:$FY$1802,MATCH($A639,$A$5:$A$1802,0),0),$H$2)</f>
        <v>285788</v>
      </c>
      <c r="FB639" s="166">
        <f>IFERROR(HLOOKUP(FB$1,$H$5:$FY$1802,MATCH($A639,$A$5:$A$1802,0),0)*HLOOKUP(FB$2,$H$5:$FY$1802,MATCH($A639,$A$5:$A$1802,0),0),$H$2)</f>
        <v>15579</v>
      </c>
      <c r="FC639" s="166">
        <f>IFERROR(HLOOKUP(FC$1,$H$5:$FY$1802,MATCH($A639,$A$5:$A$1802,0),0)*HLOOKUP(FC$2,$H$5:$FY$1802,MATCH($A639,$A$5:$A$1802,0),0),$H$2)</f>
        <v>159759</v>
      </c>
      <c r="FD639" s="166">
        <f>IFERROR(HLOOKUP(FD$1,$H$5:$FY$1802,MATCH($A639,$A$5:$A$1802,0),0)*HLOOKUP(FD$2,$H$5:$FY$1802,MATCH($A639,$A$5:$A$1802,0),0),$H$2)</f>
        <v>0</v>
      </c>
      <c r="FE639" s="166">
        <f>IFERROR(HLOOKUP(FE$1,$H$5:$FY$1802,MATCH($A639,$A$5:$A$1802,0),0)*HLOOKUP(FE$2,$H$5:$FY$1802,MATCH($A639,$A$5:$A$1802,0),0),$H$2)</f>
        <v>0</v>
      </c>
      <c r="FF639" s="166">
        <f>IFERROR(HLOOKUP(FF$1,$H$5:$FY$1802,MATCH($A639,$A$5:$A$1802,0),0)*HLOOKUP(FF$2,$H$5:$FY$1802,MATCH($A639,$A$5:$A$1802,0),0),$H$2)</f>
        <v>0</v>
      </c>
      <c r="FG639" s="166">
        <f>IFERROR(HLOOKUP(FG$1,$H$5:$FY$1802,MATCH($A639,$A$5:$A$1802,0),0)*HLOOKUP(FG$2,$H$5:$FY$1802,MATCH($A639,$A$5:$A$1802,0),0),$H$2)</f>
        <v>0</v>
      </c>
      <c r="FH639" s="152"/>
      <c r="FI639" s="405">
        <f t="shared" si="1139"/>
        <v>2.1265368852459017</v>
      </c>
      <c r="FJ639" s="405">
        <f t="shared" si="1139"/>
        <v>1.5596823770491803</v>
      </c>
      <c r="FK639" s="405">
        <f t="shared" si="1140"/>
        <v>2.1073567151411461</v>
      </c>
      <c r="FL639" s="405">
        <f t="shared" si="1141"/>
        <v>1.5697177074422584</v>
      </c>
      <c r="FM639" s="405">
        <f t="shared" si="1142"/>
        <v>1.3822856195057223</v>
      </c>
      <c r="FN639" s="405">
        <f t="shared" si="1143"/>
        <v>1.0702604080278653</v>
      </c>
      <c r="FO639" s="405">
        <f t="shared" si="1144"/>
        <v>1.7898148602858126</v>
      </c>
      <c r="FP639" s="405">
        <f t="shared" si="1145"/>
        <v>1.0540686539311497</v>
      </c>
      <c r="FQ639" s="405">
        <f t="shared" si="1146"/>
        <v>1.6964285714285714</v>
      </c>
      <c r="FR639" s="405">
        <f t="shared" si="1147"/>
        <v>1.0663265306122449</v>
      </c>
      <c r="FS639" s="65"/>
    </row>
    <row r="640" spans="1:175" ht="10.35" customHeight="1" x14ac:dyDescent="0.2">
      <c r="A640" s="74" t="str">
        <f t="shared" si="1136"/>
        <v>2020-21JULYRYF</v>
      </c>
      <c r="B640" s="163" t="str">
        <f t="shared" si="1134"/>
        <v>2020-21</v>
      </c>
      <c r="C640" s="26" t="s">
        <v>847</v>
      </c>
      <c r="D640" s="163" t="str">
        <f>INDEX($FV$16:$FW$26,MATCH($F640,$FV$16:$FV$26,0),2)</f>
        <v>Y58</v>
      </c>
      <c r="E640" s="163" t="str">
        <f>VLOOKUP($D640,$FW$8:$FX$14,2,0)</f>
        <v>South West</v>
      </c>
      <c r="F640" s="271" t="s">
        <v>865</v>
      </c>
      <c r="G640" s="271" t="s">
        <v>879</v>
      </c>
      <c r="H640" s="272">
        <v>98350</v>
      </c>
      <c r="I640" s="272">
        <v>73406</v>
      </c>
      <c r="J640" s="272">
        <v>197652</v>
      </c>
      <c r="K640" s="272">
        <v>3</v>
      </c>
      <c r="L640" s="272">
        <v>2</v>
      </c>
      <c r="M640" s="272">
        <v>3</v>
      </c>
      <c r="N640" s="272">
        <v>3</v>
      </c>
      <c r="O640" s="272">
        <v>12</v>
      </c>
      <c r="P640" s="272">
        <v>0</v>
      </c>
      <c r="Q640" s="272">
        <v>218</v>
      </c>
      <c r="R640" s="272">
        <v>23</v>
      </c>
      <c r="S640" s="272">
        <v>5633</v>
      </c>
      <c r="T640" s="272">
        <v>73851</v>
      </c>
      <c r="U640" s="272">
        <v>4796</v>
      </c>
      <c r="V640" s="272">
        <v>2829</v>
      </c>
      <c r="W640" s="272">
        <v>38674</v>
      </c>
      <c r="X640" s="272">
        <v>17674</v>
      </c>
      <c r="Y640" s="272">
        <v>690</v>
      </c>
      <c r="Z640" s="272">
        <v>1953442</v>
      </c>
      <c r="AA640" s="272">
        <v>407</v>
      </c>
      <c r="AB640" s="272">
        <v>762</v>
      </c>
      <c r="AC640" s="272">
        <v>1413030</v>
      </c>
      <c r="AD640" s="272">
        <v>499</v>
      </c>
      <c r="AE640" s="272">
        <v>962</v>
      </c>
      <c r="AF640" s="272">
        <v>46381346</v>
      </c>
      <c r="AG640" s="272">
        <v>1199</v>
      </c>
      <c r="AH640" s="272">
        <v>2413</v>
      </c>
      <c r="AI640" s="272">
        <v>51881078</v>
      </c>
      <c r="AJ640" s="272">
        <v>2935</v>
      </c>
      <c r="AK640" s="272">
        <v>6837</v>
      </c>
      <c r="AL640" s="272">
        <v>3223691</v>
      </c>
      <c r="AM640" s="272">
        <v>4672</v>
      </c>
      <c r="AN640" s="272">
        <v>10620</v>
      </c>
      <c r="AO640" s="272">
        <v>3137</v>
      </c>
      <c r="AP640" s="272">
        <v>365</v>
      </c>
      <c r="AQ640" s="272">
        <v>1058</v>
      </c>
      <c r="AR640" s="272">
        <v>3765</v>
      </c>
      <c r="AS640" s="272">
        <v>410</v>
      </c>
      <c r="AT640" s="272">
        <v>1304</v>
      </c>
      <c r="AU640" s="272">
        <v>5</v>
      </c>
      <c r="AV640" s="272">
        <v>38980</v>
      </c>
      <c r="AW640" s="272">
        <v>3405</v>
      </c>
      <c r="AX640" s="272">
        <v>28329</v>
      </c>
      <c r="AY640" s="272">
        <v>70714</v>
      </c>
      <c r="AZ640" s="272">
        <v>10658</v>
      </c>
      <c r="BA640" s="272">
        <v>8310</v>
      </c>
      <c r="BB640" s="272">
        <v>6291</v>
      </c>
      <c r="BC640" s="272">
        <v>4966</v>
      </c>
      <c r="BD640" s="272">
        <v>50807</v>
      </c>
      <c r="BE640" s="272">
        <v>42434</v>
      </c>
      <c r="BF640" s="272">
        <v>26216</v>
      </c>
      <c r="BG640" s="272">
        <v>18794</v>
      </c>
      <c r="BH640" s="272">
        <v>1017</v>
      </c>
      <c r="BI640" s="272">
        <v>732</v>
      </c>
      <c r="BJ640" s="272">
        <v>49</v>
      </c>
      <c r="BK640" s="272">
        <v>23951</v>
      </c>
      <c r="BL640" s="272">
        <v>489</v>
      </c>
      <c r="BM640" s="272">
        <v>898</v>
      </c>
      <c r="BN640" s="272">
        <v>38</v>
      </c>
      <c r="BO640" s="272">
        <v>18496</v>
      </c>
      <c r="BP640" s="272">
        <v>487</v>
      </c>
      <c r="BQ640" s="272">
        <v>958</v>
      </c>
      <c r="BR640" s="272">
        <v>4709</v>
      </c>
      <c r="BS640" s="272">
        <v>1910995</v>
      </c>
      <c r="BT640" s="272">
        <v>406</v>
      </c>
      <c r="BU640" s="272">
        <v>760</v>
      </c>
      <c r="BV640" s="272">
        <v>1865</v>
      </c>
      <c r="BW640" s="272">
        <v>2536236</v>
      </c>
      <c r="BX640" s="272">
        <v>1360</v>
      </c>
      <c r="BY640" s="272">
        <v>2580</v>
      </c>
      <c r="BZ640" s="272">
        <v>805</v>
      </c>
      <c r="CA640" s="272">
        <v>960794</v>
      </c>
      <c r="CB640" s="272">
        <v>1194</v>
      </c>
      <c r="CC640" s="272">
        <v>2562</v>
      </c>
      <c r="CD640" s="272">
        <v>36004</v>
      </c>
      <c r="CE640" s="272">
        <v>42884316</v>
      </c>
      <c r="CF640" s="272">
        <v>1191</v>
      </c>
      <c r="CG640" s="272">
        <v>2398</v>
      </c>
      <c r="CH640" s="272">
        <v>1858</v>
      </c>
      <c r="CI640" s="272">
        <v>5821347</v>
      </c>
      <c r="CJ640" s="272">
        <v>3133</v>
      </c>
      <c r="CK640" s="272">
        <v>6460</v>
      </c>
      <c r="CL640" s="272">
        <v>300</v>
      </c>
      <c r="CM640" s="272">
        <v>813588</v>
      </c>
      <c r="CN640" s="272">
        <v>2712</v>
      </c>
      <c r="CO640" s="272">
        <v>5575</v>
      </c>
      <c r="CP640" s="272">
        <v>1033</v>
      </c>
      <c r="CQ640" s="272">
        <v>5150325</v>
      </c>
      <c r="CR640" s="272">
        <v>4986</v>
      </c>
      <c r="CS640" s="272">
        <v>10713</v>
      </c>
      <c r="CT640" s="272">
        <v>73</v>
      </c>
      <c r="CU640" s="272">
        <v>274637</v>
      </c>
      <c r="CV640" s="272">
        <v>3762</v>
      </c>
      <c r="CW640" s="272">
        <v>8960</v>
      </c>
      <c r="CX640" s="272">
        <v>404</v>
      </c>
      <c r="CY640" s="272">
        <v>154287</v>
      </c>
      <c r="CZ640" s="272">
        <v>382</v>
      </c>
      <c r="DA640" s="272">
        <v>655</v>
      </c>
      <c r="DB640" s="272">
        <v>2678</v>
      </c>
      <c r="DC640" s="272">
        <v>85215</v>
      </c>
      <c r="DD640" s="272">
        <v>32</v>
      </c>
      <c r="DE640" s="272">
        <v>54</v>
      </c>
      <c r="DF640" s="272">
        <v>182</v>
      </c>
      <c r="DG640" s="272">
        <v>184090</v>
      </c>
      <c r="DH640" s="272">
        <v>1011</v>
      </c>
      <c r="DI640" s="272">
        <v>1929</v>
      </c>
      <c r="DJ640" s="272">
        <v>175</v>
      </c>
      <c r="DK640" s="272">
        <v>8</v>
      </c>
      <c r="DL640" s="250"/>
      <c r="DM640" s="250"/>
      <c r="DN640" s="250"/>
      <c r="DO640" s="250"/>
      <c r="DP640" s="250"/>
      <c r="DQ640" s="250"/>
      <c r="DR640" s="250"/>
      <c r="DS640" s="250"/>
      <c r="DT640" s="250"/>
      <c r="DU640" s="250"/>
      <c r="DV640" s="250"/>
      <c r="DW640" s="250"/>
      <c r="DX640" s="250"/>
      <c r="DY640" s="250"/>
      <c r="DZ640" s="250"/>
      <c r="EA640" s="250"/>
      <c r="EB640" s="155"/>
      <c r="EC640" s="75">
        <f t="shared" si="1137"/>
        <v>7</v>
      </c>
      <c r="ED640" s="74">
        <f t="shared" si="1138"/>
        <v>2020</v>
      </c>
      <c r="EE640" s="165">
        <f t="shared" si="1148"/>
        <v>44013</v>
      </c>
      <c r="EF640" s="157">
        <f t="shared" si="1135"/>
        <v>31</v>
      </c>
      <c r="EG640" s="156"/>
      <c r="EH640" s="166">
        <f>IFERROR(HLOOKUP(EH$1,$H$5:$FY$1802,MATCH($A640,$A$5:$A$1802,0),0)*HLOOKUP(EH$2,$H$5:$FY$1802,MATCH($A640,$A$5:$A$1802,0),0),$H$2)</f>
        <v>146812</v>
      </c>
      <c r="EI640" s="166">
        <f>IFERROR(HLOOKUP(EI$1,$H$5:$FY$1802,MATCH($A640,$A$5:$A$1802,0),0)*HLOOKUP(EI$2,$H$5:$FY$1802,MATCH($A640,$A$5:$A$1802,0),0),$H$2)</f>
        <v>220218</v>
      </c>
      <c r="EJ640" s="166">
        <f>IFERROR(HLOOKUP(EJ$1,$H$5:$FY$1802,MATCH($A640,$A$5:$A$1802,0),0)*HLOOKUP(EJ$2,$H$5:$FY$1802,MATCH($A640,$A$5:$A$1802,0),0),$H$2)</f>
        <v>220218</v>
      </c>
      <c r="EK640" s="166">
        <f>IFERROR(HLOOKUP(EK$1,$H$5:$FY$1802,MATCH($A640,$A$5:$A$1802,0),0)*HLOOKUP(EK$2,$H$5:$FY$1802,MATCH($A640,$A$5:$A$1802,0),0),$H$2)</f>
        <v>880872</v>
      </c>
      <c r="EL640" s="166">
        <f>IFERROR(HLOOKUP(EL$1,$H$5:$FY$1802,MATCH($A640,$A$5:$A$1802,0),0)*HLOOKUP(EL$2,$H$5:$FY$1802,MATCH($A640,$A$5:$A$1802,0),0),$H$2)</f>
        <v>3654552</v>
      </c>
      <c r="EM640" s="166">
        <f>IFERROR(HLOOKUP(EM$1,$H$5:$FY$1802,MATCH($A640,$A$5:$A$1802,0),0)*HLOOKUP(EM$2,$H$5:$FY$1802,MATCH($A640,$A$5:$A$1802,0),0),$H$2)</f>
        <v>2721498</v>
      </c>
      <c r="EN640" s="166">
        <f>IFERROR(HLOOKUP(EN$1,$H$5:$FY$1802,MATCH($A640,$A$5:$A$1802,0),0)*HLOOKUP(EN$2,$H$5:$FY$1802,MATCH($A640,$A$5:$A$1802,0),0),$H$2)</f>
        <v>93320362</v>
      </c>
      <c r="EO640" s="166">
        <f>IFERROR(HLOOKUP(EO$1,$H$5:$FY$1802,MATCH($A640,$A$5:$A$1802,0),0)*HLOOKUP(EO$2,$H$5:$FY$1802,MATCH($A640,$A$5:$A$1802,0),0),$H$2)</f>
        <v>120837138</v>
      </c>
      <c r="EP640" s="166">
        <f>IFERROR(HLOOKUP(EP$1,$H$5:$FY$1802,MATCH($A640,$A$5:$A$1802,0),0)*HLOOKUP(EP$2,$H$5:$FY$1802,MATCH($A640,$A$5:$A$1802,0),0),$H$2)</f>
        <v>7327800</v>
      </c>
      <c r="EQ640" s="166">
        <f>IFERROR(HLOOKUP(EQ$1,$H$5:$FY$1802,MATCH($A640,$A$5:$A$1802,0),0)*HLOOKUP(EQ$2,$H$5:$FY$1802,MATCH($A640,$A$5:$A$1802,0),0),$H$2)</f>
        <v>44002</v>
      </c>
      <c r="ER640" s="166">
        <f>IFERROR(HLOOKUP(ER$1,$H$5:$FY$1802,MATCH($A640,$A$5:$A$1802,0),0)*HLOOKUP(ER$2,$H$5:$FY$1802,MATCH($A640,$A$5:$A$1802,0),0),$H$2)</f>
        <v>36404</v>
      </c>
      <c r="ES640" s="166">
        <f>IFERROR(HLOOKUP(ES$1,$H$5:$FY$1802,MATCH($A640,$A$5:$A$1802,0),0)*HLOOKUP(ES$2,$H$5:$FY$1802,MATCH($A640,$A$5:$A$1802,0),0),$H$2)</f>
        <v>3578840</v>
      </c>
      <c r="ET640" s="166">
        <f>IFERROR(HLOOKUP(ET$1,$H$5:$FY$1802,MATCH($A640,$A$5:$A$1802,0),0)*HLOOKUP(ET$2,$H$5:$FY$1802,MATCH($A640,$A$5:$A$1802,0),0),$H$2)</f>
        <v>4811700</v>
      </c>
      <c r="EU640" s="166">
        <f>IFERROR(HLOOKUP(EU$1,$H$5:$FY$1802,MATCH($A640,$A$5:$A$1802,0),0)*HLOOKUP(EU$2,$H$5:$FY$1802,MATCH($A640,$A$5:$A$1802,0),0),$H$2)</f>
        <v>2062410</v>
      </c>
      <c r="EV640" s="166">
        <f>IFERROR(HLOOKUP(EV$1,$H$5:$FY$1802,MATCH($A640,$A$5:$A$1802,0),0)*HLOOKUP(EV$2,$H$5:$FY$1802,MATCH($A640,$A$5:$A$1802,0),0),$H$2)</f>
        <v>86337592</v>
      </c>
      <c r="EW640" s="166">
        <f>IFERROR(HLOOKUP(EW$1,$H$5:$FY$1802,MATCH($A640,$A$5:$A$1802,0),0)*HLOOKUP(EW$2,$H$5:$FY$1802,MATCH($A640,$A$5:$A$1802,0),0),$H$2)</f>
        <v>12002680</v>
      </c>
      <c r="EX640" s="166">
        <f>IFERROR(HLOOKUP(EX$1,$H$5:$FY$1802,MATCH($A640,$A$5:$A$1802,0),0)*HLOOKUP(EX$2,$H$5:$FY$1802,MATCH($A640,$A$5:$A$1802,0),0),$H$2)</f>
        <v>1672500</v>
      </c>
      <c r="EY640" s="166">
        <f>IFERROR(HLOOKUP(EY$1,$H$5:$FY$1802,MATCH($A640,$A$5:$A$1802,0),0)*HLOOKUP(EY$2,$H$5:$FY$1802,MATCH($A640,$A$5:$A$1802,0),0),$H$2)</f>
        <v>11066529</v>
      </c>
      <c r="EZ640" s="166">
        <f>IFERROR(HLOOKUP(EZ$1,$H$5:$FY$1802,MATCH($A640,$A$5:$A$1802,0),0)*HLOOKUP(EZ$2,$H$5:$FY$1802,MATCH($A640,$A$5:$A$1802,0),0),$H$2)</f>
        <v>654080</v>
      </c>
      <c r="FA640" s="166">
        <f>IFERROR(HLOOKUP(FA$1,$H$5:$FY$1802,MATCH($A640,$A$5:$A$1802,0),0)*HLOOKUP(FA$2,$H$5:$FY$1802,MATCH($A640,$A$5:$A$1802,0),0),$H$2)</f>
        <v>351078</v>
      </c>
      <c r="FB640" s="166">
        <f>IFERROR(HLOOKUP(FB$1,$H$5:$FY$1802,MATCH($A640,$A$5:$A$1802,0),0)*HLOOKUP(FB$2,$H$5:$FY$1802,MATCH($A640,$A$5:$A$1802,0),0),$H$2)</f>
        <v>264620</v>
      </c>
      <c r="FC640" s="166">
        <f>IFERROR(HLOOKUP(FC$1,$H$5:$FY$1802,MATCH($A640,$A$5:$A$1802,0),0)*HLOOKUP(FC$2,$H$5:$FY$1802,MATCH($A640,$A$5:$A$1802,0),0),$H$2)</f>
        <v>144612</v>
      </c>
      <c r="FD640" s="166">
        <f>IFERROR(HLOOKUP(FD$1,$H$5:$FY$1802,MATCH($A640,$A$5:$A$1802,0),0)*HLOOKUP(FD$2,$H$5:$FY$1802,MATCH($A640,$A$5:$A$1802,0),0),$H$2)</f>
        <v>0</v>
      </c>
      <c r="FE640" s="166">
        <f>IFERROR(HLOOKUP(FE$1,$H$5:$FY$1802,MATCH($A640,$A$5:$A$1802,0),0)*HLOOKUP(FE$2,$H$5:$FY$1802,MATCH($A640,$A$5:$A$1802,0),0),$H$2)</f>
        <v>0</v>
      </c>
      <c r="FF640" s="166">
        <f>IFERROR(HLOOKUP(FF$1,$H$5:$FY$1802,MATCH($A640,$A$5:$A$1802,0),0)*HLOOKUP(FF$2,$H$5:$FY$1802,MATCH($A640,$A$5:$A$1802,0),0),$H$2)</f>
        <v>0</v>
      </c>
      <c r="FG640" s="166">
        <f>IFERROR(HLOOKUP(FG$1,$H$5:$FY$1802,MATCH($A640,$A$5:$A$1802,0),0)*HLOOKUP(FG$2,$H$5:$FY$1802,MATCH($A640,$A$5:$A$1802,0),0),$H$2)</f>
        <v>0</v>
      </c>
      <c r="FH640" s="152"/>
      <c r="FI640" s="405">
        <f t="shared" si="1139"/>
        <v>2.2222685571309424</v>
      </c>
      <c r="FJ640" s="405">
        <f t="shared" si="1139"/>
        <v>1.7326939115929942</v>
      </c>
      <c r="FK640" s="405">
        <f t="shared" si="1140"/>
        <v>2.2237539766702015</v>
      </c>
      <c r="FL640" s="405">
        <f t="shared" si="1141"/>
        <v>1.7553905973842348</v>
      </c>
      <c r="FM640" s="405">
        <f t="shared" si="1142"/>
        <v>1.3137249831928428</v>
      </c>
      <c r="FN640" s="405">
        <f t="shared" si="1143"/>
        <v>1.0972229404768061</v>
      </c>
      <c r="FO640" s="405">
        <f t="shared" si="1144"/>
        <v>1.4833088152087812</v>
      </c>
      <c r="FP640" s="405">
        <f t="shared" si="1145"/>
        <v>1.0633699219192034</v>
      </c>
      <c r="FQ640" s="405">
        <f t="shared" si="1146"/>
        <v>1.4739130434782608</v>
      </c>
      <c r="FR640" s="405">
        <f t="shared" si="1147"/>
        <v>1.0608695652173914</v>
      </c>
      <c r="FS640" s="65"/>
    </row>
    <row r="641" spans="1:175" ht="10.35" customHeight="1" x14ac:dyDescent="0.2">
      <c r="A641" s="74" t="str">
        <f t="shared" si="1136"/>
        <v>2020-21JULYRYA</v>
      </c>
      <c r="B641" s="163" t="str">
        <f t="shared" si="1134"/>
        <v>2020-21</v>
      </c>
      <c r="C641" s="26" t="s">
        <v>847</v>
      </c>
      <c r="D641" s="163" t="str">
        <f>INDEX($FV$16:$FW$26,MATCH($F641,$FV$16:$FV$26,0),2)</f>
        <v>Y60</v>
      </c>
      <c r="E641" s="163" t="str">
        <f>VLOOKUP($D641,$FW$8:$FX$14,2,0)</f>
        <v>Midlands</v>
      </c>
      <c r="F641" s="271" t="s">
        <v>867</v>
      </c>
      <c r="G641" s="271" t="s">
        <v>883</v>
      </c>
      <c r="H641" s="272">
        <v>108470</v>
      </c>
      <c r="I641" s="272">
        <v>73123</v>
      </c>
      <c r="J641" s="272">
        <v>79676</v>
      </c>
      <c r="K641" s="272">
        <v>1</v>
      </c>
      <c r="L641" s="272">
        <v>1</v>
      </c>
      <c r="M641" s="272">
        <v>1</v>
      </c>
      <c r="N641" s="272">
        <v>2</v>
      </c>
      <c r="O641" s="272">
        <v>3</v>
      </c>
      <c r="P641" s="272">
        <v>0</v>
      </c>
      <c r="Q641" s="272">
        <v>397</v>
      </c>
      <c r="R641" s="272">
        <v>0</v>
      </c>
      <c r="S641" s="272">
        <v>123</v>
      </c>
      <c r="T641" s="272">
        <v>92669</v>
      </c>
      <c r="U641" s="272">
        <v>6360</v>
      </c>
      <c r="V641" s="272">
        <v>3669</v>
      </c>
      <c r="W641" s="272">
        <v>38938</v>
      </c>
      <c r="X641" s="272">
        <v>34567</v>
      </c>
      <c r="Y641" s="272">
        <v>2038</v>
      </c>
      <c r="Z641" s="272">
        <v>2639988</v>
      </c>
      <c r="AA641" s="272">
        <v>415</v>
      </c>
      <c r="AB641" s="272">
        <v>734</v>
      </c>
      <c r="AC641" s="272">
        <v>1742404</v>
      </c>
      <c r="AD641" s="272">
        <v>475</v>
      </c>
      <c r="AE641" s="272">
        <v>834</v>
      </c>
      <c r="AF641" s="272">
        <v>26518857</v>
      </c>
      <c r="AG641" s="272">
        <v>681</v>
      </c>
      <c r="AH641" s="272">
        <v>1223</v>
      </c>
      <c r="AI641" s="272">
        <v>47252510</v>
      </c>
      <c r="AJ641" s="272">
        <v>1367</v>
      </c>
      <c r="AK641" s="272">
        <v>2726</v>
      </c>
      <c r="AL641" s="272">
        <v>4134665</v>
      </c>
      <c r="AM641" s="272">
        <v>2029</v>
      </c>
      <c r="AN641" s="272">
        <v>4405</v>
      </c>
      <c r="AO641" s="272">
        <v>3318</v>
      </c>
      <c r="AP641" s="272">
        <v>18</v>
      </c>
      <c r="AQ641" s="272">
        <v>8</v>
      </c>
      <c r="AR641" s="272">
        <v>0</v>
      </c>
      <c r="AS641" s="272">
        <v>200</v>
      </c>
      <c r="AT641" s="272">
        <v>3092</v>
      </c>
      <c r="AU641" s="272">
        <v>3237</v>
      </c>
      <c r="AV641" s="272">
        <v>47588</v>
      </c>
      <c r="AW641" s="272">
        <v>6428</v>
      </c>
      <c r="AX641" s="272">
        <v>35335</v>
      </c>
      <c r="AY641" s="272">
        <v>89351</v>
      </c>
      <c r="AZ641" s="272">
        <v>12835</v>
      </c>
      <c r="BA641" s="272">
        <v>9234</v>
      </c>
      <c r="BB641" s="272">
        <v>7404</v>
      </c>
      <c r="BC641" s="272">
        <v>5383</v>
      </c>
      <c r="BD641" s="272">
        <v>49833</v>
      </c>
      <c r="BE641" s="272">
        <v>41314</v>
      </c>
      <c r="BF641" s="272">
        <v>54199</v>
      </c>
      <c r="BG641" s="272">
        <v>36086</v>
      </c>
      <c r="BH641" s="272">
        <v>4241</v>
      </c>
      <c r="BI641" s="272">
        <v>2116</v>
      </c>
      <c r="BJ641" s="272">
        <v>63</v>
      </c>
      <c r="BK641" s="272">
        <v>31896</v>
      </c>
      <c r="BL641" s="272">
        <v>506</v>
      </c>
      <c r="BM641" s="272">
        <v>943</v>
      </c>
      <c r="BN641" s="272">
        <v>52</v>
      </c>
      <c r="BO641" s="272">
        <v>21039</v>
      </c>
      <c r="BP641" s="272">
        <v>405</v>
      </c>
      <c r="BQ641" s="272">
        <v>616</v>
      </c>
      <c r="BR641" s="272">
        <v>6245</v>
      </c>
      <c r="BS641" s="272">
        <v>2587053</v>
      </c>
      <c r="BT641" s="272">
        <v>414</v>
      </c>
      <c r="BU641" s="272">
        <v>731</v>
      </c>
      <c r="BV641" s="272">
        <v>3241</v>
      </c>
      <c r="BW641" s="272">
        <v>2232088</v>
      </c>
      <c r="BX641" s="272">
        <v>689</v>
      </c>
      <c r="BY641" s="272">
        <v>1226</v>
      </c>
      <c r="BZ641" s="272">
        <v>790</v>
      </c>
      <c r="CA641" s="272">
        <v>488791</v>
      </c>
      <c r="CB641" s="272">
        <v>619</v>
      </c>
      <c r="CC641" s="272">
        <v>1260</v>
      </c>
      <c r="CD641" s="272">
        <v>34907</v>
      </c>
      <c r="CE641" s="272">
        <v>23797978</v>
      </c>
      <c r="CF641" s="272">
        <v>682</v>
      </c>
      <c r="CG641" s="272">
        <v>1222</v>
      </c>
      <c r="CH641" s="272">
        <v>3309</v>
      </c>
      <c r="CI641" s="272">
        <v>6989673</v>
      </c>
      <c r="CJ641" s="272">
        <v>2112</v>
      </c>
      <c r="CK641" s="272">
        <v>4471</v>
      </c>
      <c r="CL641" s="272">
        <v>643</v>
      </c>
      <c r="CM641" s="272">
        <v>1167895</v>
      </c>
      <c r="CN641" s="272">
        <v>1816</v>
      </c>
      <c r="CO641" s="272">
        <v>3763</v>
      </c>
      <c r="CP641" s="272">
        <v>1444</v>
      </c>
      <c r="CQ641" s="272">
        <v>4251855</v>
      </c>
      <c r="CR641" s="272">
        <v>2944</v>
      </c>
      <c r="CS641" s="272">
        <v>5398</v>
      </c>
      <c r="CT641" s="272">
        <v>313</v>
      </c>
      <c r="CU641" s="272">
        <v>805981</v>
      </c>
      <c r="CV641" s="272">
        <v>2575</v>
      </c>
      <c r="CW641" s="272">
        <v>5569</v>
      </c>
      <c r="CX641" s="272">
        <v>355</v>
      </c>
      <c r="CY641" s="272">
        <v>102754</v>
      </c>
      <c r="CZ641" s="272">
        <v>289</v>
      </c>
      <c r="DA641" s="272">
        <v>503</v>
      </c>
      <c r="DB641" s="272">
        <v>3938</v>
      </c>
      <c r="DC641" s="272">
        <v>101356</v>
      </c>
      <c r="DD641" s="272">
        <v>26</v>
      </c>
      <c r="DE641" s="272">
        <v>40</v>
      </c>
      <c r="DF641" s="272">
        <v>136</v>
      </c>
      <c r="DG641" s="272">
        <v>85278</v>
      </c>
      <c r="DH641" s="272">
        <v>627</v>
      </c>
      <c r="DI641" s="272">
        <v>1263</v>
      </c>
      <c r="DJ641" s="272">
        <v>124</v>
      </c>
      <c r="DK641" s="272">
        <v>1611</v>
      </c>
      <c r="DL641" s="250"/>
      <c r="DM641" s="250"/>
      <c r="DN641" s="250"/>
      <c r="DO641" s="250"/>
      <c r="DP641" s="250"/>
      <c r="DQ641" s="250"/>
      <c r="DR641" s="250"/>
      <c r="DS641" s="250"/>
      <c r="DT641" s="250"/>
      <c r="DU641" s="250"/>
      <c r="DV641" s="250"/>
      <c r="DW641" s="250"/>
      <c r="DX641" s="250"/>
      <c r="DY641" s="250"/>
      <c r="DZ641" s="250"/>
      <c r="EA641" s="250"/>
      <c r="EB641" s="155"/>
      <c r="EC641" s="75">
        <f t="shared" si="1137"/>
        <v>7</v>
      </c>
      <c r="ED641" s="74">
        <f t="shared" si="1138"/>
        <v>2020</v>
      </c>
      <c r="EE641" s="165">
        <f t="shared" si="1148"/>
        <v>44013</v>
      </c>
      <c r="EF641" s="157">
        <f t="shared" si="1135"/>
        <v>31</v>
      </c>
      <c r="EG641" s="156"/>
      <c r="EH641" s="166">
        <f>IFERROR(HLOOKUP(EH$1,$H$5:$FY$1802,MATCH($A641,$A$5:$A$1802,0),0)*HLOOKUP(EH$2,$H$5:$FY$1802,MATCH($A641,$A$5:$A$1802,0),0),$H$2)</f>
        <v>73123</v>
      </c>
      <c r="EI641" s="166">
        <f>IFERROR(HLOOKUP(EI$1,$H$5:$FY$1802,MATCH($A641,$A$5:$A$1802,0),0)*HLOOKUP(EI$2,$H$5:$FY$1802,MATCH($A641,$A$5:$A$1802,0),0),$H$2)</f>
        <v>73123</v>
      </c>
      <c r="EJ641" s="166">
        <f>IFERROR(HLOOKUP(EJ$1,$H$5:$FY$1802,MATCH($A641,$A$5:$A$1802,0),0)*HLOOKUP(EJ$2,$H$5:$FY$1802,MATCH($A641,$A$5:$A$1802,0),0),$H$2)</f>
        <v>146246</v>
      </c>
      <c r="EK641" s="166">
        <f>IFERROR(HLOOKUP(EK$1,$H$5:$FY$1802,MATCH($A641,$A$5:$A$1802,0),0)*HLOOKUP(EK$2,$H$5:$FY$1802,MATCH($A641,$A$5:$A$1802,0),0),$H$2)</f>
        <v>219369</v>
      </c>
      <c r="EL641" s="166">
        <f>IFERROR(HLOOKUP(EL$1,$H$5:$FY$1802,MATCH($A641,$A$5:$A$1802,0),0)*HLOOKUP(EL$2,$H$5:$FY$1802,MATCH($A641,$A$5:$A$1802,0),0),$H$2)</f>
        <v>4668240</v>
      </c>
      <c r="EM641" s="166">
        <f>IFERROR(HLOOKUP(EM$1,$H$5:$FY$1802,MATCH($A641,$A$5:$A$1802,0),0)*HLOOKUP(EM$2,$H$5:$FY$1802,MATCH($A641,$A$5:$A$1802,0),0),$H$2)</f>
        <v>3059946</v>
      </c>
      <c r="EN641" s="166">
        <f>IFERROR(HLOOKUP(EN$1,$H$5:$FY$1802,MATCH($A641,$A$5:$A$1802,0),0)*HLOOKUP(EN$2,$H$5:$FY$1802,MATCH($A641,$A$5:$A$1802,0),0),$H$2)</f>
        <v>47621174</v>
      </c>
      <c r="EO641" s="166">
        <f>IFERROR(HLOOKUP(EO$1,$H$5:$FY$1802,MATCH($A641,$A$5:$A$1802,0),0)*HLOOKUP(EO$2,$H$5:$FY$1802,MATCH($A641,$A$5:$A$1802,0),0),$H$2)</f>
        <v>94229642</v>
      </c>
      <c r="EP641" s="166">
        <f>IFERROR(HLOOKUP(EP$1,$H$5:$FY$1802,MATCH($A641,$A$5:$A$1802,0),0)*HLOOKUP(EP$2,$H$5:$FY$1802,MATCH($A641,$A$5:$A$1802,0),0),$H$2)</f>
        <v>8977390</v>
      </c>
      <c r="EQ641" s="166">
        <f>IFERROR(HLOOKUP(EQ$1,$H$5:$FY$1802,MATCH($A641,$A$5:$A$1802,0),0)*HLOOKUP(EQ$2,$H$5:$FY$1802,MATCH($A641,$A$5:$A$1802,0),0),$H$2)</f>
        <v>59409</v>
      </c>
      <c r="ER641" s="166">
        <f>IFERROR(HLOOKUP(ER$1,$H$5:$FY$1802,MATCH($A641,$A$5:$A$1802,0),0)*HLOOKUP(ER$2,$H$5:$FY$1802,MATCH($A641,$A$5:$A$1802,0),0),$H$2)</f>
        <v>32032</v>
      </c>
      <c r="ES641" s="166">
        <f>IFERROR(HLOOKUP(ES$1,$H$5:$FY$1802,MATCH($A641,$A$5:$A$1802,0),0)*HLOOKUP(ES$2,$H$5:$FY$1802,MATCH($A641,$A$5:$A$1802,0),0),$H$2)</f>
        <v>4565095</v>
      </c>
      <c r="ET641" s="166">
        <f>IFERROR(HLOOKUP(ET$1,$H$5:$FY$1802,MATCH($A641,$A$5:$A$1802,0),0)*HLOOKUP(ET$2,$H$5:$FY$1802,MATCH($A641,$A$5:$A$1802,0),0),$H$2)</f>
        <v>3973466</v>
      </c>
      <c r="EU641" s="166">
        <f>IFERROR(HLOOKUP(EU$1,$H$5:$FY$1802,MATCH($A641,$A$5:$A$1802,0),0)*HLOOKUP(EU$2,$H$5:$FY$1802,MATCH($A641,$A$5:$A$1802,0),0),$H$2)</f>
        <v>995400</v>
      </c>
      <c r="EV641" s="166">
        <f>IFERROR(HLOOKUP(EV$1,$H$5:$FY$1802,MATCH($A641,$A$5:$A$1802,0),0)*HLOOKUP(EV$2,$H$5:$FY$1802,MATCH($A641,$A$5:$A$1802,0),0),$H$2)</f>
        <v>42656354</v>
      </c>
      <c r="EW641" s="166">
        <f>IFERROR(HLOOKUP(EW$1,$H$5:$FY$1802,MATCH($A641,$A$5:$A$1802,0),0)*HLOOKUP(EW$2,$H$5:$FY$1802,MATCH($A641,$A$5:$A$1802,0),0),$H$2)</f>
        <v>14794539</v>
      </c>
      <c r="EX641" s="166">
        <f>IFERROR(HLOOKUP(EX$1,$H$5:$FY$1802,MATCH($A641,$A$5:$A$1802,0),0)*HLOOKUP(EX$2,$H$5:$FY$1802,MATCH($A641,$A$5:$A$1802,0),0),$H$2)</f>
        <v>2419609</v>
      </c>
      <c r="EY641" s="166">
        <f>IFERROR(HLOOKUP(EY$1,$H$5:$FY$1802,MATCH($A641,$A$5:$A$1802,0),0)*HLOOKUP(EY$2,$H$5:$FY$1802,MATCH($A641,$A$5:$A$1802,0),0),$H$2)</f>
        <v>7794712</v>
      </c>
      <c r="EZ641" s="166">
        <f>IFERROR(HLOOKUP(EZ$1,$H$5:$FY$1802,MATCH($A641,$A$5:$A$1802,0),0)*HLOOKUP(EZ$2,$H$5:$FY$1802,MATCH($A641,$A$5:$A$1802,0),0),$H$2)</f>
        <v>1743097</v>
      </c>
      <c r="FA641" s="166">
        <f>IFERROR(HLOOKUP(FA$1,$H$5:$FY$1802,MATCH($A641,$A$5:$A$1802,0),0)*HLOOKUP(FA$2,$H$5:$FY$1802,MATCH($A641,$A$5:$A$1802,0),0),$H$2)</f>
        <v>171768</v>
      </c>
      <c r="FB641" s="166">
        <f>IFERROR(HLOOKUP(FB$1,$H$5:$FY$1802,MATCH($A641,$A$5:$A$1802,0),0)*HLOOKUP(FB$2,$H$5:$FY$1802,MATCH($A641,$A$5:$A$1802,0),0),$H$2)</f>
        <v>178565</v>
      </c>
      <c r="FC641" s="166">
        <f>IFERROR(HLOOKUP(FC$1,$H$5:$FY$1802,MATCH($A641,$A$5:$A$1802,0),0)*HLOOKUP(FC$2,$H$5:$FY$1802,MATCH($A641,$A$5:$A$1802,0),0),$H$2)</f>
        <v>157520</v>
      </c>
      <c r="FD641" s="166">
        <f>IFERROR(HLOOKUP(FD$1,$H$5:$FY$1802,MATCH($A641,$A$5:$A$1802,0),0)*HLOOKUP(FD$2,$H$5:$FY$1802,MATCH($A641,$A$5:$A$1802,0),0),$H$2)</f>
        <v>0</v>
      </c>
      <c r="FE641" s="166">
        <f>IFERROR(HLOOKUP(FE$1,$H$5:$FY$1802,MATCH($A641,$A$5:$A$1802,0),0)*HLOOKUP(FE$2,$H$5:$FY$1802,MATCH($A641,$A$5:$A$1802,0),0),$H$2)</f>
        <v>0</v>
      </c>
      <c r="FF641" s="166">
        <f>IFERROR(HLOOKUP(FF$1,$H$5:$FY$1802,MATCH($A641,$A$5:$A$1802,0),0)*HLOOKUP(FF$2,$H$5:$FY$1802,MATCH($A641,$A$5:$A$1802,0),0),$H$2)</f>
        <v>0</v>
      </c>
      <c r="FG641" s="166">
        <f>IFERROR(HLOOKUP(FG$1,$H$5:$FY$1802,MATCH($A641,$A$5:$A$1802,0),0)*HLOOKUP(FG$2,$H$5:$FY$1802,MATCH($A641,$A$5:$A$1802,0),0),$H$2)</f>
        <v>0</v>
      </c>
      <c r="FH641" s="152"/>
      <c r="FI641" s="405">
        <f t="shared" si="1139"/>
        <v>2.0180817610062891</v>
      </c>
      <c r="FJ641" s="405">
        <f t="shared" si="1139"/>
        <v>1.4518867924528303</v>
      </c>
      <c r="FK641" s="405">
        <f t="shared" si="1140"/>
        <v>2.0179885527391659</v>
      </c>
      <c r="FL641" s="405">
        <f t="shared" si="1141"/>
        <v>1.4671572635595531</v>
      </c>
      <c r="FM641" s="405">
        <f t="shared" si="1142"/>
        <v>1.2798037906415327</v>
      </c>
      <c r="FN641" s="405">
        <f t="shared" si="1143"/>
        <v>1.0610200832092043</v>
      </c>
      <c r="FO641" s="405">
        <f t="shared" si="1144"/>
        <v>1.5679405213064483</v>
      </c>
      <c r="FP641" s="405">
        <f t="shared" si="1145"/>
        <v>1.0439436456736193</v>
      </c>
      <c r="FQ641" s="405">
        <f t="shared" si="1146"/>
        <v>2.0809617271835132</v>
      </c>
      <c r="FR641" s="405">
        <f t="shared" si="1147"/>
        <v>1.0382728164867516</v>
      </c>
      <c r="FS641" s="65"/>
    </row>
    <row r="642" spans="1:175" ht="10.35" customHeight="1" x14ac:dyDescent="0.2">
      <c r="A642" s="174" t="str">
        <f t="shared" si="1136"/>
        <v>2020-21JULYRX8</v>
      </c>
      <c r="B642" s="176" t="str">
        <f t="shared" ref="B642:B705" si="1149">IF($C642="April",LEFT($B631,4)+1&amp;"-"&amp;RIGHT($B631,2)+1,$B631)</f>
        <v>2020-21</v>
      </c>
      <c r="C642" s="175" t="s">
        <v>847</v>
      </c>
      <c r="D642" s="176" t="str">
        <f>INDEX($FV$16:$FW$26,MATCH($F642,$FV$16:$FV$26,0),2)</f>
        <v>Y63</v>
      </c>
      <c r="E642" s="176" t="str">
        <f>VLOOKUP($D642,$FW$8:$FX$14,2,0)</f>
        <v>North East and Yorkshire</v>
      </c>
      <c r="F642" s="275" t="s">
        <v>869</v>
      </c>
      <c r="G642" s="275" t="s">
        <v>881</v>
      </c>
      <c r="H642" s="276">
        <v>89299</v>
      </c>
      <c r="I642" s="276">
        <v>46634</v>
      </c>
      <c r="J642" s="276">
        <v>185917</v>
      </c>
      <c r="K642" s="276">
        <v>4</v>
      </c>
      <c r="L642" s="276">
        <v>1</v>
      </c>
      <c r="M642" s="276">
        <v>1</v>
      </c>
      <c r="N642" s="276">
        <v>23</v>
      </c>
      <c r="O642" s="276">
        <v>79</v>
      </c>
      <c r="P642" s="276">
        <v>0</v>
      </c>
      <c r="Q642" s="276">
        <v>235</v>
      </c>
      <c r="R642" s="276">
        <v>207</v>
      </c>
      <c r="S642" s="276">
        <v>244</v>
      </c>
      <c r="T642" s="276">
        <v>67636</v>
      </c>
      <c r="U642" s="276">
        <v>4820</v>
      </c>
      <c r="V642" s="276">
        <v>3141</v>
      </c>
      <c r="W642" s="276">
        <v>34831</v>
      </c>
      <c r="X642" s="276">
        <v>15031</v>
      </c>
      <c r="Y642" s="276">
        <v>1012</v>
      </c>
      <c r="Z642" s="276">
        <v>2019697</v>
      </c>
      <c r="AA642" s="276">
        <v>419</v>
      </c>
      <c r="AB642" s="276">
        <v>721</v>
      </c>
      <c r="AC642" s="276">
        <v>1553158</v>
      </c>
      <c r="AD642" s="276">
        <v>494</v>
      </c>
      <c r="AE642" s="276">
        <v>891</v>
      </c>
      <c r="AF642" s="276">
        <v>32548609</v>
      </c>
      <c r="AG642" s="276">
        <v>934</v>
      </c>
      <c r="AH642" s="276">
        <v>1852</v>
      </c>
      <c r="AI642" s="276">
        <v>28161392</v>
      </c>
      <c r="AJ642" s="276">
        <v>1874</v>
      </c>
      <c r="AK642" s="276">
        <v>4302</v>
      </c>
      <c r="AL642" s="276">
        <v>3420514</v>
      </c>
      <c r="AM642" s="276">
        <v>3380</v>
      </c>
      <c r="AN642" s="276">
        <v>7919</v>
      </c>
      <c r="AO642" s="276">
        <v>5177</v>
      </c>
      <c r="AP642" s="276">
        <v>546</v>
      </c>
      <c r="AQ642" s="276">
        <v>1177</v>
      </c>
      <c r="AR642" s="276">
        <v>4987</v>
      </c>
      <c r="AS642" s="276">
        <v>1685</v>
      </c>
      <c r="AT642" s="276">
        <v>1769</v>
      </c>
      <c r="AU642" s="276">
        <v>5163</v>
      </c>
      <c r="AV642" s="276">
        <v>36613</v>
      </c>
      <c r="AW642" s="276">
        <v>5675</v>
      </c>
      <c r="AX642" s="276">
        <v>20171</v>
      </c>
      <c r="AY642" s="276">
        <v>62459</v>
      </c>
      <c r="AZ642" s="276">
        <v>9296</v>
      </c>
      <c r="BA642" s="276">
        <v>7322</v>
      </c>
      <c r="BB642" s="276">
        <v>5920</v>
      </c>
      <c r="BC642" s="276">
        <v>4741</v>
      </c>
      <c r="BD642" s="276">
        <v>45352</v>
      </c>
      <c r="BE642" s="276">
        <v>37814</v>
      </c>
      <c r="BF642" s="276">
        <v>21721</v>
      </c>
      <c r="BG642" s="276">
        <v>16180</v>
      </c>
      <c r="BH642" s="276">
        <v>1711</v>
      </c>
      <c r="BI642" s="276">
        <v>1210</v>
      </c>
      <c r="BJ642" s="276">
        <v>131</v>
      </c>
      <c r="BK642" s="276">
        <v>63596</v>
      </c>
      <c r="BL642" s="276">
        <v>485</v>
      </c>
      <c r="BM642" s="276">
        <v>852</v>
      </c>
      <c r="BN642" s="276">
        <v>53</v>
      </c>
      <c r="BO642" s="276">
        <v>19127</v>
      </c>
      <c r="BP642" s="276">
        <v>361</v>
      </c>
      <c r="BQ642" s="276">
        <v>664</v>
      </c>
      <c r="BR642" s="276">
        <v>4636</v>
      </c>
      <c r="BS642" s="276">
        <v>1936974</v>
      </c>
      <c r="BT642" s="276">
        <v>418</v>
      </c>
      <c r="BU642" s="276">
        <v>718</v>
      </c>
      <c r="BV642" s="276">
        <v>3003</v>
      </c>
      <c r="BW642" s="276">
        <v>2854092</v>
      </c>
      <c r="BX642" s="276">
        <v>950</v>
      </c>
      <c r="BY642" s="276">
        <v>1887</v>
      </c>
      <c r="BZ642" s="276">
        <v>824</v>
      </c>
      <c r="CA642" s="276">
        <v>623026</v>
      </c>
      <c r="CB642" s="276">
        <v>756</v>
      </c>
      <c r="CC642" s="276">
        <v>1663</v>
      </c>
      <c r="CD642" s="276">
        <v>31004</v>
      </c>
      <c r="CE642" s="276">
        <v>29071491</v>
      </c>
      <c r="CF642" s="276">
        <v>938</v>
      </c>
      <c r="CG642" s="276">
        <v>1852</v>
      </c>
      <c r="CH642" s="276">
        <v>2700</v>
      </c>
      <c r="CI642" s="276">
        <v>8546735</v>
      </c>
      <c r="CJ642" s="276">
        <v>3165</v>
      </c>
      <c r="CK642" s="276">
        <v>6890</v>
      </c>
      <c r="CL642" s="276">
        <v>1458</v>
      </c>
      <c r="CM642" s="276">
        <v>4399798</v>
      </c>
      <c r="CN642" s="276">
        <v>3018</v>
      </c>
      <c r="CO642" s="276">
        <v>6543</v>
      </c>
      <c r="CP642" s="276">
        <v>1530</v>
      </c>
      <c r="CQ642" s="276">
        <v>7971071</v>
      </c>
      <c r="CR642" s="276">
        <v>5210</v>
      </c>
      <c r="CS642" s="276">
        <v>12100</v>
      </c>
      <c r="CT642" s="276">
        <v>833</v>
      </c>
      <c r="CU642" s="276">
        <v>4316436</v>
      </c>
      <c r="CV642" s="276">
        <v>5182</v>
      </c>
      <c r="CW642" s="276">
        <v>12870</v>
      </c>
      <c r="CX642" s="276">
        <v>195</v>
      </c>
      <c r="CY642" s="276">
        <v>62623</v>
      </c>
      <c r="CZ642" s="276">
        <v>321</v>
      </c>
      <c r="DA642" s="276">
        <v>539</v>
      </c>
      <c r="DB642" s="276">
        <v>2933</v>
      </c>
      <c r="DC642" s="276">
        <v>101845</v>
      </c>
      <c r="DD642" s="276">
        <v>35</v>
      </c>
      <c r="DE642" s="276">
        <v>60</v>
      </c>
      <c r="DF642" s="276">
        <v>69</v>
      </c>
      <c r="DG642" s="276">
        <v>56961</v>
      </c>
      <c r="DH642" s="276">
        <v>826</v>
      </c>
      <c r="DI642" s="276">
        <v>1696</v>
      </c>
      <c r="DJ642" s="276">
        <v>57</v>
      </c>
      <c r="DK642" s="276">
        <v>0</v>
      </c>
      <c r="DL642" s="252"/>
      <c r="DM642" s="252"/>
      <c r="DN642" s="252"/>
      <c r="DO642" s="252"/>
      <c r="DP642" s="252"/>
      <c r="DQ642" s="252"/>
      <c r="DR642" s="252"/>
      <c r="DS642" s="252"/>
      <c r="DT642" s="252"/>
      <c r="DU642" s="252"/>
      <c r="DV642" s="252"/>
      <c r="DW642" s="252"/>
      <c r="DX642" s="252"/>
      <c r="DY642" s="252"/>
      <c r="DZ642" s="252"/>
      <c r="EA642" s="252"/>
      <c r="EB642" s="177"/>
      <c r="EC642" s="167">
        <f t="shared" si="1137"/>
        <v>7</v>
      </c>
      <c r="ED642" s="174">
        <f t="shared" si="1138"/>
        <v>2020</v>
      </c>
      <c r="EE642" s="173">
        <f t="shared" si="1148"/>
        <v>44013</v>
      </c>
      <c r="EF642" s="150">
        <f>DAY(EOMONTH($EE642,0))</f>
        <v>31</v>
      </c>
      <c r="EG642" s="178"/>
      <c r="EH642" s="179">
        <f>IFERROR(HLOOKUP(EH$1,$H$5:$FY$1802,MATCH($A642,$A$5:$A$1802,0),0)*HLOOKUP(EH$2,$H$5:$FY$1802,MATCH($A642,$A$5:$A$1802,0),0),$H$2)</f>
        <v>46634</v>
      </c>
      <c r="EI642" s="179">
        <f>IFERROR(HLOOKUP(EI$1,$H$5:$FY$1802,MATCH($A642,$A$5:$A$1802,0),0)*HLOOKUP(EI$2,$H$5:$FY$1802,MATCH($A642,$A$5:$A$1802,0),0),$H$2)</f>
        <v>46634</v>
      </c>
      <c r="EJ642" s="179">
        <f>IFERROR(HLOOKUP(EJ$1,$H$5:$FY$1802,MATCH($A642,$A$5:$A$1802,0),0)*HLOOKUP(EJ$2,$H$5:$FY$1802,MATCH($A642,$A$5:$A$1802,0),0),$H$2)</f>
        <v>1072582</v>
      </c>
      <c r="EK642" s="179">
        <f>IFERROR(HLOOKUP(EK$1,$H$5:$FY$1802,MATCH($A642,$A$5:$A$1802,0),0)*HLOOKUP(EK$2,$H$5:$FY$1802,MATCH($A642,$A$5:$A$1802,0),0),$H$2)</f>
        <v>3684086</v>
      </c>
      <c r="EL642" s="179">
        <f>IFERROR(HLOOKUP(EL$1,$H$5:$FY$1802,MATCH($A642,$A$5:$A$1802,0),0)*HLOOKUP(EL$2,$H$5:$FY$1802,MATCH($A642,$A$5:$A$1802,0),0),$H$2)</f>
        <v>3475220</v>
      </c>
      <c r="EM642" s="179">
        <f>IFERROR(HLOOKUP(EM$1,$H$5:$FY$1802,MATCH($A642,$A$5:$A$1802,0),0)*HLOOKUP(EM$2,$H$5:$FY$1802,MATCH($A642,$A$5:$A$1802,0),0),$H$2)</f>
        <v>2798631</v>
      </c>
      <c r="EN642" s="179">
        <f>IFERROR(HLOOKUP(EN$1,$H$5:$FY$1802,MATCH($A642,$A$5:$A$1802,0),0)*HLOOKUP(EN$2,$H$5:$FY$1802,MATCH($A642,$A$5:$A$1802,0),0),$H$2)</f>
        <v>64507012</v>
      </c>
      <c r="EO642" s="179">
        <f>IFERROR(HLOOKUP(EO$1,$H$5:$FY$1802,MATCH($A642,$A$5:$A$1802,0),0)*HLOOKUP(EO$2,$H$5:$FY$1802,MATCH($A642,$A$5:$A$1802,0),0),$H$2)</f>
        <v>64663362</v>
      </c>
      <c r="EP642" s="179">
        <f>IFERROR(HLOOKUP(EP$1,$H$5:$FY$1802,MATCH($A642,$A$5:$A$1802,0),0)*HLOOKUP(EP$2,$H$5:$FY$1802,MATCH($A642,$A$5:$A$1802,0),0),$H$2)</f>
        <v>8014028</v>
      </c>
      <c r="EQ642" s="179">
        <f>IFERROR(HLOOKUP(EQ$1,$H$5:$FY$1802,MATCH($A642,$A$5:$A$1802,0),0)*HLOOKUP(EQ$2,$H$5:$FY$1802,MATCH($A642,$A$5:$A$1802,0),0),$H$2)</f>
        <v>111612</v>
      </c>
      <c r="ER642" s="179">
        <f>IFERROR(HLOOKUP(ER$1,$H$5:$FY$1802,MATCH($A642,$A$5:$A$1802,0),0)*HLOOKUP(ER$2,$H$5:$FY$1802,MATCH($A642,$A$5:$A$1802,0),0),$H$2)</f>
        <v>35192</v>
      </c>
      <c r="ES642" s="179">
        <f>IFERROR(HLOOKUP(ES$1,$H$5:$FY$1802,MATCH($A642,$A$5:$A$1802,0),0)*HLOOKUP(ES$2,$H$5:$FY$1802,MATCH($A642,$A$5:$A$1802,0),0),$H$2)</f>
        <v>3328648</v>
      </c>
      <c r="ET642" s="179">
        <f>IFERROR(HLOOKUP(ET$1,$H$5:$FY$1802,MATCH($A642,$A$5:$A$1802,0),0)*HLOOKUP(ET$2,$H$5:$FY$1802,MATCH($A642,$A$5:$A$1802,0),0),$H$2)</f>
        <v>5666661</v>
      </c>
      <c r="EU642" s="179">
        <f>IFERROR(HLOOKUP(EU$1,$H$5:$FY$1802,MATCH($A642,$A$5:$A$1802,0),0)*HLOOKUP(EU$2,$H$5:$FY$1802,MATCH($A642,$A$5:$A$1802,0),0),$H$2)</f>
        <v>1370312</v>
      </c>
      <c r="EV642" s="179">
        <f>IFERROR(HLOOKUP(EV$1,$H$5:$FY$1802,MATCH($A642,$A$5:$A$1802,0),0)*HLOOKUP(EV$2,$H$5:$FY$1802,MATCH($A642,$A$5:$A$1802,0),0),$H$2)</f>
        <v>57419408</v>
      </c>
      <c r="EW642" s="179">
        <f>IFERROR(HLOOKUP(EW$1,$H$5:$FY$1802,MATCH($A642,$A$5:$A$1802,0),0)*HLOOKUP(EW$2,$H$5:$FY$1802,MATCH($A642,$A$5:$A$1802,0),0),$H$2)</f>
        <v>18603000</v>
      </c>
      <c r="EX642" s="179">
        <f>IFERROR(HLOOKUP(EX$1,$H$5:$FY$1802,MATCH($A642,$A$5:$A$1802,0),0)*HLOOKUP(EX$2,$H$5:$FY$1802,MATCH($A642,$A$5:$A$1802,0),0),$H$2)</f>
        <v>9539694</v>
      </c>
      <c r="EY642" s="179">
        <f>IFERROR(HLOOKUP(EY$1,$H$5:$FY$1802,MATCH($A642,$A$5:$A$1802,0),0)*HLOOKUP(EY$2,$H$5:$FY$1802,MATCH($A642,$A$5:$A$1802,0),0),$H$2)</f>
        <v>18513000</v>
      </c>
      <c r="EZ642" s="179">
        <f>IFERROR(HLOOKUP(EZ$1,$H$5:$FY$1802,MATCH($A642,$A$5:$A$1802,0),0)*HLOOKUP(EZ$2,$H$5:$FY$1802,MATCH($A642,$A$5:$A$1802,0),0),$H$2)</f>
        <v>10720710</v>
      </c>
      <c r="FA642" s="179">
        <f>IFERROR(HLOOKUP(FA$1,$H$5:$FY$1802,MATCH($A642,$A$5:$A$1802,0),0)*HLOOKUP(FA$2,$H$5:$FY$1802,MATCH($A642,$A$5:$A$1802,0),0),$H$2)</f>
        <v>117024</v>
      </c>
      <c r="FB642" s="179">
        <f>IFERROR(HLOOKUP(FB$1,$H$5:$FY$1802,MATCH($A642,$A$5:$A$1802,0),0)*HLOOKUP(FB$2,$H$5:$FY$1802,MATCH($A642,$A$5:$A$1802,0),0),$H$2)</f>
        <v>105105</v>
      </c>
      <c r="FC642" s="179">
        <f>IFERROR(HLOOKUP(FC$1,$H$5:$FY$1802,MATCH($A642,$A$5:$A$1802,0),0)*HLOOKUP(FC$2,$H$5:$FY$1802,MATCH($A642,$A$5:$A$1802,0),0),$H$2)</f>
        <v>175980</v>
      </c>
      <c r="FD642" s="179">
        <f>IFERROR(HLOOKUP(FD$1,$H$5:$FY$1802,MATCH($A642,$A$5:$A$1802,0),0)*HLOOKUP(FD$2,$H$5:$FY$1802,MATCH($A642,$A$5:$A$1802,0),0),$H$2)</f>
        <v>0</v>
      </c>
      <c r="FE642" s="179">
        <f>IFERROR(HLOOKUP(FE$1,$H$5:$FY$1802,MATCH($A642,$A$5:$A$1802,0),0)*HLOOKUP(FE$2,$H$5:$FY$1802,MATCH($A642,$A$5:$A$1802,0),0),$H$2)</f>
        <v>0</v>
      </c>
      <c r="FF642" s="179">
        <f>IFERROR(HLOOKUP(FF$1,$H$5:$FY$1802,MATCH($A642,$A$5:$A$1802,0),0)*HLOOKUP(FF$2,$H$5:$FY$1802,MATCH($A642,$A$5:$A$1802,0),0),$H$2)</f>
        <v>0</v>
      </c>
      <c r="FG642" s="179">
        <f>IFERROR(HLOOKUP(FG$1,$H$5:$FY$1802,MATCH($A642,$A$5:$A$1802,0),0)*HLOOKUP(FG$2,$H$5:$FY$1802,MATCH($A642,$A$5:$A$1802,0),0),$H$2)</f>
        <v>0</v>
      </c>
      <c r="FH642" s="151"/>
      <c r="FI642" s="407">
        <f t="shared" si="1139"/>
        <v>1.9286307053941909</v>
      </c>
      <c r="FJ642" s="407">
        <f t="shared" si="1139"/>
        <v>1.5190871369294605</v>
      </c>
      <c r="FK642" s="407">
        <f t="shared" si="1140"/>
        <v>1.8847500795924865</v>
      </c>
      <c r="FL642" s="407">
        <f t="shared" si="1141"/>
        <v>1.5093919134033746</v>
      </c>
      <c r="FM642" s="407">
        <f t="shared" si="1142"/>
        <v>1.3020585110964371</v>
      </c>
      <c r="FN642" s="407">
        <f t="shared" si="1143"/>
        <v>1.0856421004277799</v>
      </c>
      <c r="FO642" s="407">
        <f t="shared" si="1144"/>
        <v>1.4450801676535161</v>
      </c>
      <c r="FP642" s="407">
        <f t="shared" si="1145"/>
        <v>1.0764420198256937</v>
      </c>
      <c r="FQ642" s="407">
        <f t="shared" si="1146"/>
        <v>1.6907114624505928</v>
      </c>
      <c r="FR642" s="407">
        <f t="shared" si="1147"/>
        <v>1.1956521739130435</v>
      </c>
      <c r="FS642" s="408"/>
    </row>
    <row r="643" spans="1:175" ht="10.35" customHeight="1" x14ac:dyDescent="0.2">
      <c r="A643" s="74" t="str">
        <f t="shared" si="1136"/>
        <v>2020-21AUGUSTRX9</v>
      </c>
      <c r="B643" s="163" t="str">
        <f t="shared" si="1149"/>
        <v>2020-21</v>
      </c>
      <c r="C643" s="26" t="s">
        <v>827</v>
      </c>
      <c r="D643" s="163" t="str">
        <f>INDEX($FV$16:$FW$26,MATCH($F643,$FV$16:$FV$26,0),2)</f>
        <v>Y60</v>
      </c>
      <c r="E643" s="163" t="str">
        <f>VLOOKUP($D643,$FW$8:$FX$14,2,0)</f>
        <v>Midlands</v>
      </c>
      <c r="F643" s="269" t="s">
        <v>845</v>
      </c>
      <c r="G643" s="269" t="s">
        <v>871</v>
      </c>
      <c r="H643" s="270">
        <v>84462</v>
      </c>
      <c r="I643" s="270">
        <v>66827</v>
      </c>
      <c r="J643" s="270">
        <v>239845</v>
      </c>
      <c r="K643" s="270">
        <v>4</v>
      </c>
      <c r="L643" s="270">
        <v>3</v>
      </c>
      <c r="M643" s="270">
        <v>4</v>
      </c>
      <c r="N643" s="270">
        <v>4</v>
      </c>
      <c r="O643" s="270">
        <v>45</v>
      </c>
      <c r="P643" s="270">
        <v>0</v>
      </c>
      <c r="Q643" s="270">
        <v>339</v>
      </c>
      <c r="R643" s="270">
        <v>1929</v>
      </c>
      <c r="S643" s="270">
        <v>980</v>
      </c>
      <c r="T643" s="270">
        <v>65193</v>
      </c>
      <c r="U643" s="270">
        <v>5520</v>
      </c>
      <c r="V643" s="270">
        <v>3425</v>
      </c>
      <c r="W643" s="270">
        <v>36374</v>
      </c>
      <c r="X643" s="270">
        <v>13714</v>
      </c>
      <c r="Y643" s="270">
        <v>222</v>
      </c>
      <c r="Z643" s="270">
        <v>2389560</v>
      </c>
      <c r="AA643" s="270">
        <v>433</v>
      </c>
      <c r="AB643" s="270">
        <v>776</v>
      </c>
      <c r="AC643" s="270">
        <v>2965381</v>
      </c>
      <c r="AD643" s="270">
        <v>866</v>
      </c>
      <c r="AE643" s="270">
        <v>1944</v>
      </c>
      <c r="AF643" s="270">
        <v>49436863</v>
      </c>
      <c r="AG643" s="270">
        <v>1359</v>
      </c>
      <c r="AH643" s="270">
        <v>2780</v>
      </c>
      <c r="AI643" s="270">
        <v>50930585</v>
      </c>
      <c r="AJ643" s="270">
        <v>3714</v>
      </c>
      <c r="AK643" s="270">
        <v>9009</v>
      </c>
      <c r="AL643" s="270">
        <v>1077155</v>
      </c>
      <c r="AM643" s="270">
        <v>4852</v>
      </c>
      <c r="AN643" s="270">
        <v>11152</v>
      </c>
      <c r="AO643" s="270">
        <v>5518</v>
      </c>
      <c r="AP643" s="270">
        <v>991</v>
      </c>
      <c r="AQ643" s="270">
        <v>669</v>
      </c>
      <c r="AR643" s="270">
        <v>3</v>
      </c>
      <c r="AS643" s="270">
        <v>2420</v>
      </c>
      <c r="AT643" s="270">
        <v>1438</v>
      </c>
      <c r="AU643" s="270">
        <v>12</v>
      </c>
      <c r="AV643" s="270">
        <v>35552</v>
      </c>
      <c r="AW643" s="270">
        <v>3907</v>
      </c>
      <c r="AX643" s="270">
        <v>20216</v>
      </c>
      <c r="AY643" s="270">
        <v>59675</v>
      </c>
      <c r="AZ643" s="270">
        <v>10034</v>
      </c>
      <c r="BA643" s="270">
        <v>8029</v>
      </c>
      <c r="BB643" s="270">
        <v>6380</v>
      </c>
      <c r="BC643" s="270">
        <v>5169</v>
      </c>
      <c r="BD643" s="270">
        <v>46829</v>
      </c>
      <c r="BE643" s="270">
        <v>38328</v>
      </c>
      <c r="BF643" s="270">
        <v>20195</v>
      </c>
      <c r="BG643" s="270">
        <v>14444</v>
      </c>
      <c r="BH643" s="270">
        <v>217</v>
      </c>
      <c r="BI643" s="270">
        <v>157</v>
      </c>
      <c r="BJ643" s="270">
        <v>0</v>
      </c>
      <c r="BK643" s="270">
        <v>0</v>
      </c>
      <c r="BL643" s="270">
        <v>0</v>
      </c>
      <c r="BM643" s="270">
        <v>0</v>
      </c>
      <c r="BN643" s="270">
        <v>17</v>
      </c>
      <c r="BO643" s="270">
        <v>7405</v>
      </c>
      <c r="BP643" s="270">
        <v>436</v>
      </c>
      <c r="BQ643" s="270">
        <v>873</v>
      </c>
      <c r="BR643" s="270">
        <v>5503</v>
      </c>
      <c r="BS643" s="270">
        <v>2382155</v>
      </c>
      <c r="BT643" s="270">
        <v>433</v>
      </c>
      <c r="BU643" s="270">
        <v>775</v>
      </c>
      <c r="BV643" s="270">
        <v>473</v>
      </c>
      <c r="BW643" s="270">
        <v>750981</v>
      </c>
      <c r="BX643" s="270">
        <v>1588</v>
      </c>
      <c r="BY643" s="270">
        <v>3242</v>
      </c>
      <c r="BZ643" s="270">
        <v>752</v>
      </c>
      <c r="CA643" s="270">
        <v>897586</v>
      </c>
      <c r="CB643" s="270">
        <v>1194</v>
      </c>
      <c r="CC643" s="270">
        <v>2961</v>
      </c>
      <c r="CD643" s="270">
        <v>35149</v>
      </c>
      <c r="CE643" s="270">
        <v>47788296</v>
      </c>
      <c r="CF643" s="270">
        <v>1360</v>
      </c>
      <c r="CG643" s="270">
        <v>2769</v>
      </c>
      <c r="CH643" s="270">
        <v>13</v>
      </c>
      <c r="CI643" s="270">
        <v>50452</v>
      </c>
      <c r="CJ643" s="270">
        <v>3881</v>
      </c>
      <c r="CK643" s="270">
        <v>4531</v>
      </c>
      <c r="CL643" s="270">
        <v>383</v>
      </c>
      <c r="CM643" s="270">
        <v>1431836</v>
      </c>
      <c r="CN643" s="270">
        <v>3738</v>
      </c>
      <c r="CO643" s="270">
        <v>9318</v>
      </c>
      <c r="CP643" s="270">
        <v>2231</v>
      </c>
      <c r="CQ643" s="270">
        <v>12132718</v>
      </c>
      <c r="CR643" s="270">
        <v>5438</v>
      </c>
      <c r="CS643" s="270">
        <v>11313</v>
      </c>
      <c r="CT643" s="270">
        <v>80</v>
      </c>
      <c r="CU643" s="270">
        <v>506959</v>
      </c>
      <c r="CV643" s="270">
        <v>6337</v>
      </c>
      <c r="CW643" s="270">
        <v>13818</v>
      </c>
      <c r="CX643" s="270">
        <v>316</v>
      </c>
      <c r="CY643" s="270">
        <v>92532</v>
      </c>
      <c r="CZ643" s="270">
        <v>293</v>
      </c>
      <c r="DA643" s="270">
        <v>485</v>
      </c>
      <c r="DB643" s="270">
        <v>2806</v>
      </c>
      <c r="DC643" s="270">
        <v>114561</v>
      </c>
      <c r="DD643" s="270">
        <v>41</v>
      </c>
      <c r="DE643" s="270">
        <v>74</v>
      </c>
      <c r="DF643" s="270">
        <v>64</v>
      </c>
      <c r="DG643" s="270">
        <v>75546</v>
      </c>
      <c r="DH643" s="270">
        <v>1180</v>
      </c>
      <c r="DI643" s="270">
        <v>2671</v>
      </c>
      <c r="DJ643" s="270">
        <v>57</v>
      </c>
      <c r="DK643" s="270">
        <v>1691</v>
      </c>
      <c r="DL643" s="249"/>
      <c r="DM643" s="249"/>
      <c r="DN643" s="249"/>
      <c r="DO643" s="249"/>
      <c r="DP643" s="249"/>
      <c r="DQ643" s="249"/>
      <c r="DR643" s="249"/>
      <c r="DS643" s="249"/>
      <c r="DT643" s="249"/>
      <c r="DU643" s="249"/>
      <c r="DV643" s="249"/>
      <c r="DW643" s="249"/>
      <c r="DX643" s="249"/>
      <c r="DY643" s="249"/>
      <c r="DZ643" s="249"/>
      <c r="EA643" s="249"/>
      <c r="EB643" s="155"/>
      <c r="EC643" s="170">
        <f t="shared" si="1137"/>
        <v>8</v>
      </c>
      <c r="ED643" s="74">
        <f t="shared" si="1138"/>
        <v>2020</v>
      </c>
      <c r="EE643" s="165">
        <f t="shared" si="1148"/>
        <v>44044</v>
      </c>
      <c r="EF643" s="157">
        <f>DAY(EOMONTH($EE643,0))</f>
        <v>31</v>
      </c>
      <c r="EG643" s="156"/>
      <c r="EH643" s="171">
        <f>IFERROR(HLOOKUP(EH$1,$H$5:$FY$1802,MATCH($A643,$A$5:$A$1802,0),0)*HLOOKUP(EH$2,$H$5:$FY$1802,MATCH($A643,$A$5:$A$1802,0),0),$H$2)</f>
        <v>200481</v>
      </c>
      <c r="EI643" s="171">
        <f>IFERROR(HLOOKUP(EI$1,$H$5:$FY$1802,MATCH($A643,$A$5:$A$1802,0),0)*HLOOKUP(EI$2,$H$5:$FY$1802,MATCH($A643,$A$5:$A$1802,0),0),$H$2)</f>
        <v>267308</v>
      </c>
      <c r="EJ643" s="171">
        <f>IFERROR(HLOOKUP(EJ$1,$H$5:$FY$1802,MATCH($A643,$A$5:$A$1802,0),0)*HLOOKUP(EJ$2,$H$5:$FY$1802,MATCH($A643,$A$5:$A$1802,0),0),$H$2)</f>
        <v>267308</v>
      </c>
      <c r="EK643" s="171">
        <f>IFERROR(HLOOKUP(EK$1,$H$5:$FY$1802,MATCH($A643,$A$5:$A$1802,0),0)*HLOOKUP(EK$2,$H$5:$FY$1802,MATCH($A643,$A$5:$A$1802,0),0),$H$2)</f>
        <v>3007215</v>
      </c>
      <c r="EL643" s="171">
        <f>IFERROR(HLOOKUP(EL$1,$H$5:$FY$1802,MATCH($A643,$A$5:$A$1802,0),0)*HLOOKUP(EL$2,$H$5:$FY$1802,MATCH($A643,$A$5:$A$1802,0),0),$H$2)</f>
        <v>4283520</v>
      </c>
      <c r="EM643" s="171">
        <f>IFERROR(HLOOKUP(EM$1,$H$5:$FY$1802,MATCH($A643,$A$5:$A$1802,0),0)*HLOOKUP(EM$2,$H$5:$FY$1802,MATCH($A643,$A$5:$A$1802,0),0),$H$2)</f>
        <v>6658200</v>
      </c>
      <c r="EN643" s="171">
        <f>IFERROR(HLOOKUP(EN$1,$H$5:$FY$1802,MATCH($A643,$A$5:$A$1802,0),0)*HLOOKUP(EN$2,$H$5:$FY$1802,MATCH($A643,$A$5:$A$1802,0),0),$H$2)</f>
        <v>101119720</v>
      </c>
      <c r="EO643" s="171">
        <f>IFERROR(HLOOKUP(EO$1,$H$5:$FY$1802,MATCH($A643,$A$5:$A$1802,0),0)*HLOOKUP(EO$2,$H$5:$FY$1802,MATCH($A643,$A$5:$A$1802,0),0),$H$2)</f>
        <v>123549426</v>
      </c>
      <c r="EP643" s="171">
        <f>IFERROR(HLOOKUP(EP$1,$H$5:$FY$1802,MATCH($A643,$A$5:$A$1802,0),0)*HLOOKUP(EP$2,$H$5:$FY$1802,MATCH($A643,$A$5:$A$1802,0),0),$H$2)</f>
        <v>2475744</v>
      </c>
      <c r="EQ643" s="171">
        <f>IFERROR(HLOOKUP(EQ$1,$H$5:$FY$1802,MATCH($A643,$A$5:$A$1802,0),0)*HLOOKUP(EQ$2,$H$5:$FY$1802,MATCH($A643,$A$5:$A$1802,0),0),$H$2)</f>
        <v>0</v>
      </c>
      <c r="ER643" s="171">
        <f>IFERROR(HLOOKUP(ER$1,$H$5:$FY$1802,MATCH($A643,$A$5:$A$1802,0),0)*HLOOKUP(ER$2,$H$5:$FY$1802,MATCH($A643,$A$5:$A$1802,0),0),$H$2)</f>
        <v>14841</v>
      </c>
      <c r="ES643" s="171">
        <f>IFERROR(HLOOKUP(ES$1,$H$5:$FY$1802,MATCH($A643,$A$5:$A$1802,0),0)*HLOOKUP(ES$2,$H$5:$FY$1802,MATCH($A643,$A$5:$A$1802,0),0),$H$2)</f>
        <v>4264825</v>
      </c>
      <c r="ET643" s="171">
        <f>IFERROR(HLOOKUP(ET$1,$H$5:$FY$1802,MATCH($A643,$A$5:$A$1802,0),0)*HLOOKUP(ET$2,$H$5:$FY$1802,MATCH($A643,$A$5:$A$1802,0),0),$H$2)</f>
        <v>1533466</v>
      </c>
      <c r="EU643" s="171">
        <f>IFERROR(HLOOKUP(EU$1,$H$5:$FY$1802,MATCH($A643,$A$5:$A$1802,0),0)*HLOOKUP(EU$2,$H$5:$FY$1802,MATCH($A643,$A$5:$A$1802,0),0),$H$2)</f>
        <v>2226672</v>
      </c>
      <c r="EV643" s="171">
        <f>IFERROR(HLOOKUP(EV$1,$H$5:$FY$1802,MATCH($A643,$A$5:$A$1802,0),0)*HLOOKUP(EV$2,$H$5:$FY$1802,MATCH($A643,$A$5:$A$1802,0),0),$H$2)</f>
        <v>97327581</v>
      </c>
      <c r="EW643" s="171">
        <f>IFERROR(HLOOKUP(EW$1,$H$5:$FY$1802,MATCH($A643,$A$5:$A$1802,0),0)*HLOOKUP(EW$2,$H$5:$FY$1802,MATCH($A643,$A$5:$A$1802,0),0),$H$2)</f>
        <v>58903</v>
      </c>
      <c r="EX643" s="171">
        <f>IFERROR(HLOOKUP(EX$1,$H$5:$FY$1802,MATCH($A643,$A$5:$A$1802,0),0)*HLOOKUP(EX$2,$H$5:$FY$1802,MATCH($A643,$A$5:$A$1802,0),0),$H$2)</f>
        <v>3568794</v>
      </c>
      <c r="EY643" s="171">
        <f>IFERROR(HLOOKUP(EY$1,$H$5:$FY$1802,MATCH($A643,$A$5:$A$1802,0),0)*HLOOKUP(EY$2,$H$5:$FY$1802,MATCH($A643,$A$5:$A$1802,0),0),$H$2)</f>
        <v>25239303</v>
      </c>
      <c r="EZ643" s="171">
        <f>IFERROR(HLOOKUP(EZ$1,$H$5:$FY$1802,MATCH($A643,$A$5:$A$1802,0),0)*HLOOKUP(EZ$2,$H$5:$FY$1802,MATCH($A643,$A$5:$A$1802,0),0),$H$2)</f>
        <v>1105440</v>
      </c>
      <c r="FA643" s="171">
        <f>IFERROR(HLOOKUP(FA$1,$H$5:$FY$1802,MATCH($A643,$A$5:$A$1802,0),0)*HLOOKUP(FA$2,$H$5:$FY$1802,MATCH($A643,$A$5:$A$1802,0),0),$H$2)</f>
        <v>170944</v>
      </c>
      <c r="FB643" s="171">
        <f>IFERROR(HLOOKUP(FB$1,$H$5:$FY$1802,MATCH($A643,$A$5:$A$1802,0),0)*HLOOKUP(FB$2,$H$5:$FY$1802,MATCH($A643,$A$5:$A$1802,0),0),$H$2)</f>
        <v>153260</v>
      </c>
      <c r="FC643" s="171">
        <f>IFERROR(HLOOKUP(FC$1,$H$5:$FY$1802,MATCH($A643,$A$5:$A$1802,0),0)*HLOOKUP(FC$2,$H$5:$FY$1802,MATCH($A643,$A$5:$A$1802,0),0),$H$2)</f>
        <v>207644</v>
      </c>
      <c r="FD643" s="171">
        <f>IFERROR(HLOOKUP(FD$1,$H$5:$FY$1802,MATCH($A643,$A$5:$A$1802,0),0)*HLOOKUP(FD$2,$H$5:$FY$1802,MATCH($A643,$A$5:$A$1802,0),0),$H$2)</f>
        <v>0</v>
      </c>
      <c r="FE643" s="171">
        <f>IFERROR(HLOOKUP(FE$1,$H$5:$FY$1802,MATCH($A643,$A$5:$A$1802,0),0)*HLOOKUP(FE$2,$H$5:$FY$1802,MATCH($A643,$A$5:$A$1802,0),0),$H$2)</f>
        <v>0</v>
      </c>
      <c r="FF643" s="171">
        <f>IFERROR(HLOOKUP(FF$1,$H$5:$FY$1802,MATCH($A643,$A$5:$A$1802,0),0)*HLOOKUP(FF$2,$H$5:$FY$1802,MATCH($A643,$A$5:$A$1802,0),0),$H$2)</f>
        <v>0</v>
      </c>
      <c r="FG643" s="171">
        <f>IFERROR(HLOOKUP(FG$1,$H$5:$FY$1802,MATCH($A643,$A$5:$A$1802,0),0)*HLOOKUP(FG$2,$H$5:$FY$1802,MATCH($A643,$A$5:$A$1802,0),0),$H$2)</f>
        <v>0</v>
      </c>
      <c r="FH643" s="152"/>
      <c r="FI643" s="405">
        <f t="shared" si="1139"/>
        <v>1.8177536231884057</v>
      </c>
      <c r="FJ643" s="405">
        <f t="shared" si="1139"/>
        <v>1.4545289855072463</v>
      </c>
      <c r="FK643" s="405">
        <f t="shared" si="1140"/>
        <v>1.8627737226277372</v>
      </c>
      <c r="FL643" s="405">
        <f t="shared" si="1141"/>
        <v>1.5091970802919707</v>
      </c>
      <c r="FM643" s="405">
        <f t="shared" si="1142"/>
        <v>1.2874305822840491</v>
      </c>
      <c r="FN643" s="405">
        <f t="shared" si="1143"/>
        <v>1.0537196898883818</v>
      </c>
      <c r="FO643" s="405">
        <f t="shared" si="1144"/>
        <v>1.472582762140878</v>
      </c>
      <c r="FP643" s="405">
        <f t="shared" si="1145"/>
        <v>1.0532302756307423</v>
      </c>
      <c r="FQ643" s="405">
        <f t="shared" si="1146"/>
        <v>0.97747747747747749</v>
      </c>
      <c r="FR643" s="405">
        <f t="shared" si="1147"/>
        <v>0.7072072072072072</v>
      </c>
      <c r="FS643" s="65"/>
    </row>
    <row r="644" spans="1:175" ht="10.35" customHeight="1" x14ac:dyDescent="0.2">
      <c r="A644" s="74" t="str">
        <f t="shared" si="1136"/>
        <v>2020-21AUGUSTRYC</v>
      </c>
      <c r="B644" s="163" t="str">
        <f t="shared" si="1149"/>
        <v>2020-21</v>
      </c>
      <c r="C644" s="26" t="s">
        <v>827</v>
      </c>
      <c r="D644" s="163" t="str">
        <f>INDEX($FV$16:$FW$26,MATCH($F644,$FV$16:$FV$26,0),2)</f>
        <v>Y61</v>
      </c>
      <c r="E644" s="163" t="str">
        <f>VLOOKUP($D644,$FW$8:$FX$14,2,0)</f>
        <v>East of England</v>
      </c>
      <c r="F644" s="271" t="s">
        <v>849</v>
      </c>
      <c r="G644" s="271" t="s">
        <v>872</v>
      </c>
      <c r="H644" s="272">
        <v>104368</v>
      </c>
      <c r="I644" s="272">
        <v>69415</v>
      </c>
      <c r="J644" s="272">
        <v>142934</v>
      </c>
      <c r="K644" s="272">
        <v>2</v>
      </c>
      <c r="L644" s="272">
        <v>1</v>
      </c>
      <c r="M644" s="272">
        <v>4</v>
      </c>
      <c r="N644" s="272">
        <v>5</v>
      </c>
      <c r="O644" s="272">
        <v>32</v>
      </c>
      <c r="P644" s="272">
        <v>0</v>
      </c>
      <c r="Q644" s="272">
        <v>429</v>
      </c>
      <c r="R644" s="272">
        <v>44</v>
      </c>
      <c r="S644" s="272">
        <v>5537</v>
      </c>
      <c r="T644" s="272">
        <v>77498</v>
      </c>
      <c r="U644" s="272">
        <v>6690</v>
      </c>
      <c r="V644" s="272">
        <v>4157</v>
      </c>
      <c r="W644" s="272">
        <v>41495</v>
      </c>
      <c r="X644" s="272">
        <v>14226</v>
      </c>
      <c r="Y644" s="272">
        <v>493</v>
      </c>
      <c r="Z644" s="272">
        <v>2862928</v>
      </c>
      <c r="AA644" s="272">
        <v>428</v>
      </c>
      <c r="AB644" s="272">
        <v>800</v>
      </c>
      <c r="AC644" s="272">
        <v>2631419</v>
      </c>
      <c r="AD644" s="272">
        <v>633</v>
      </c>
      <c r="AE644" s="272">
        <v>1171</v>
      </c>
      <c r="AF644" s="272">
        <v>55800610</v>
      </c>
      <c r="AG644" s="272">
        <v>1345</v>
      </c>
      <c r="AH644" s="272">
        <v>2806</v>
      </c>
      <c r="AI644" s="272">
        <v>47496995</v>
      </c>
      <c r="AJ644" s="272">
        <v>3339</v>
      </c>
      <c r="AK644" s="272">
        <v>8043</v>
      </c>
      <c r="AL644" s="272">
        <v>2389166</v>
      </c>
      <c r="AM644" s="272">
        <v>4846</v>
      </c>
      <c r="AN644" s="272">
        <v>10171</v>
      </c>
      <c r="AO644" s="272">
        <v>6398</v>
      </c>
      <c r="AP644" s="272">
        <v>150</v>
      </c>
      <c r="AQ644" s="272">
        <v>4064</v>
      </c>
      <c r="AR644" s="272">
        <v>1140</v>
      </c>
      <c r="AS644" s="272">
        <v>79</v>
      </c>
      <c r="AT644" s="272">
        <v>2105</v>
      </c>
      <c r="AU644" s="272">
        <v>1162</v>
      </c>
      <c r="AV644" s="272">
        <v>42679</v>
      </c>
      <c r="AW644" s="272">
        <v>2662</v>
      </c>
      <c r="AX644" s="272">
        <v>25759</v>
      </c>
      <c r="AY644" s="272">
        <v>71100</v>
      </c>
      <c r="AZ644" s="272">
        <v>16171</v>
      </c>
      <c r="BA644" s="272">
        <v>11535</v>
      </c>
      <c r="BB644" s="272">
        <v>9915</v>
      </c>
      <c r="BC644" s="272">
        <v>7207</v>
      </c>
      <c r="BD644" s="272">
        <v>63213</v>
      </c>
      <c r="BE644" s="272">
        <v>47169</v>
      </c>
      <c r="BF644" s="272">
        <v>26389</v>
      </c>
      <c r="BG644" s="272">
        <v>16290</v>
      </c>
      <c r="BH644" s="272">
        <v>859</v>
      </c>
      <c r="BI644" s="272">
        <v>555</v>
      </c>
      <c r="BJ644" s="272">
        <v>11</v>
      </c>
      <c r="BK644" s="272">
        <v>5377</v>
      </c>
      <c r="BL644" s="272">
        <v>489</v>
      </c>
      <c r="BM644" s="272">
        <v>697</v>
      </c>
      <c r="BN644" s="272">
        <v>0</v>
      </c>
      <c r="BO644" s="272">
        <v>0</v>
      </c>
      <c r="BP644" s="272">
        <v>0</v>
      </c>
      <c r="BQ644" s="272">
        <v>0</v>
      </c>
      <c r="BR644" s="272">
        <v>6679</v>
      </c>
      <c r="BS644" s="272">
        <v>2857551</v>
      </c>
      <c r="BT644" s="272">
        <v>428</v>
      </c>
      <c r="BU644" s="272">
        <v>802</v>
      </c>
      <c r="BV644" s="272">
        <v>2041</v>
      </c>
      <c r="BW644" s="272">
        <v>2748075</v>
      </c>
      <c r="BX644" s="272">
        <v>1346</v>
      </c>
      <c r="BY644" s="272">
        <v>2578</v>
      </c>
      <c r="BZ644" s="272">
        <v>769</v>
      </c>
      <c r="CA644" s="272">
        <v>911172</v>
      </c>
      <c r="CB644" s="272">
        <v>1185</v>
      </c>
      <c r="CC644" s="272">
        <v>2600</v>
      </c>
      <c r="CD644" s="272">
        <v>38685</v>
      </c>
      <c r="CE644" s="272">
        <v>52141363</v>
      </c>
      <c r="CF644" s="272">
        <v>1348</v>
      </c>
      <c r="CG644" s="272">
        <v>2819</v>
      </c>
      <c r="CH644" s="272">
        <v>468</v>
      </c>
      <c r="CI644" s="272">
        <v>1583988</v>
      </c>
      <c r="CJ644" s="272">
        <v>3385</v>
      </c>
      <c r="CK644" s="272">
        <v>7416</v>
      </c>
      <c r="CL644" s="272">
        <v>147</v>
      </c>
      <c r="CM644" s="272">
        <v>440752</v>
      </c>
      <c r="CN644" s="272">
        <v>2998</v>
      </c>
      <c r="CO644" s="272">
        <v>7389</v>
      </c>
      <c r="CP644" s="272">
        <v>1845</v>
      </c>
      <c r="CQ644" s="272">
        <v>9473661</v>
      </c>
      <c r="CR644" s="272">
        <v>5135</v>
      </c>
      <c r="CS644" s="272">
        <v>12204</v>
      </c>
      <c r="CT644" s="272">
        <v>155</v>
      </c>
      <c r="CU644" s="272">
        <v>827483</v>
      </c>
      <c r="CV644" s="272">
        <v>5339</v>
      </c>
      <c r="CW644" s="272">
        <v>12073</v>
      </c>
      <c r="CX644" s="272">
        <v>501</v>
      </c>
      <c r="CY644" s="272">
        <v>151885</v>
      </c>
      <c r="CZ644" s="272">
        <v>303</v>
      </c>
      <c r="DA644" s="272">
        <v>548</v>
      </c>
      <c r="DB644" s="272">
        <v>4428</v>
      </c>
      <c r="DC644" s="272">
        <v>157850</v>
      </c>
      <c r="DD644" s="272">
        <v>36</v>
      </c>
      <c r="DE644" s="272">
        <v>64</v>
      </c>
      <c r="DF644" s="272">
        <v>210</v>
      </c>
      <c r="DG644" s="272">
        <v>342072</v>
      </c>
      <c r="DH644" s="272">
        <v>1629</v>
      </c>
      <c r="DI644" s="272">
        <v>3293</v>
      </c>
      <c r="DJ644" s="272">
        <v>181</v>
      </c>
      <c r="DK644" s="272">
        <v>44</v>
      </c>
      <c r="DL644" s="250"/>
      <c r="DM644" s="250"/>
      <c r="DN644" s="250"/>
      <c r="DO644" s="250"/>
      <c r="DP644" s="250"/>
      <c r="DQ644" s="250"/>
      <c r="DR644" s="250"/>
      <c r="DS644" s="250"/>
      <c r="DT644" s="250"/>
      <c r="DU644" s="250"/>
      <c r="DV644" s="250"/>
      <c r="DW644" s="250"/>
      <c r="DX644" s="250"/>
      <c r="DY644" s="250"/>
      <c r="DZ644" s="250"/>
      <c r="EA644" s="250"/>
      <c r="EB644" s="155"/>
      <c r="EC644" s="75">
        <f t="shared" si="1137"/>
        <v>8</v>
      </c>
      <c r="ED644" s="74">
        <f t="shared" si="1138"/>
        <v>2020</v>
      </c>
      <c r="EE644" s="165">
        <f t="shared" si="1148"/>
        <v>44044</v>
      </c>
      <c r="EF644" s="157">
        <f t="shared" ref="EF644:EF707" si="1150">DAY(EOMONTH($EE644,0))</f>
        <v>31</v>
      </c>
      <c r="EG644" s="156"/>
      <c r="EH644" s="166">
        <f>IFERROR(HLOOKUP(EH$1,$H$5:$FY$1802,MATCH($A644,$A$5:$A$1802,0),0)*HLOOKUP(EH$2,$H$5:$FY$1802,MATCH($A644,$A$5:$A$1802,0),0),$H$2)</f>
        <v>69415</v>
      </c>
      <c r="EI644" s="166">
        <f>IFERROR(HLOOKUP(EI$1,$H$5:$FY$1802,MATCH($A644,$A$5:$A$1802,0),0)*HLOOKUP(EI$2,$H$5:$FY$1802,MATCH($A644,$A$5:$A$1802,0),0),$H$2)</f>
        <v>277660</v>
      </c>
      <c r="EJ644" s="166">
        <f>IFERROR(HLOOKUP(EJ$1,$H$5:$FY$1802,MATCH($A644,$A$5:$A$1802,0),0)*HLOOKUP(EJ$2,$H$5:$FY$1802,MATCH($A644,$A$5:$A$1802,0),0),$H$2)</f>
        <v>347075</v>
      </c>
      <c r="EK644" s="166">
        <f>IFERROR(HLOOKUP(EK$1,$H$5:$FY$1802,MATCH($A644,$A$5:$A$1802,0),0)*HLOOKUP(EK$2,$H$5:$FY$1802,MATCH($A644,$A$5:$A$1802,0),0),$H$2)</f>
        <v>2221280</v>
      </c>
      <c r="EL644" s="166">
        <f>IFERROR(HLOOKUP(EL$1,$H$5:$FY$1802,MATCH($A644,$A$5:$A$1802,0),0)*HLOOKUP(EL$2,$H$5:$FY$1802,MATCH($A644,$A$5:$A$1802,0),0),$H$2)</f>
        <v>5352000</v>
      </c>
      <c r="EM644" s="166">
        <f>IFERROR(HLOOKUP(EM$1,$H$5:$FY$1802,MATCH($A644,$A$5:$A$1802,0),0)*HLOOKUP(EM$2,$H$5:$FY$1802,MATCH($A644,$A$5:$A$1802,0),0),$H$2)</f>
        <v>4867847</v>
      </c>
      <c r="EN644" s="166">
        <f>IFERROR(HLOOKUP(EN$1,$H$5:$FY$1802,MATCH($A644,$A$5:$A$1802,0),0)*HLOOKUP(EN$2,$H$5:$FY$1802,MATCH($A644,$A$5:$A$1802,0),0),$H$2)</f>
        <v>116434970</v>
      </c>
      <c r="EO644" s="166">
        <f>IFERROR(HLOOKUP(EO$1,$H$5:$FY$1802,MATCH($A644,$A$5:$A$1802,0),0)*HLOOKUP(EO$2,$H$5:$FY$1802,MATCH($A644,$A$5:$A$1802,0),0),$H$2)</f>
        <v>114419718</v>
      </c>
      <c r="EP644" s="166">
        <f>IFERROR(HLOOKUP(EP$1,$H$5:$FY$1802,MATCH($A644,$A$5:$A$1802,0),0)*HLOOKUP(EP$2,$H$5:$FY$1802,MATCH($A644,$A$5:$A$1802,0),0),$H$2)</f>
        <v>5014303</v>
      </c>
      <c r="EQ644" s="166">
        <f>IFERROR(HLOOKUP(EQ$1,$H$5:$FY$1802,MATCH($A644,$A$5:$A$1802,0),0)*HLOOKUP(EQ$2,$H$5:$FY$1802,MATCH($A644,$A$5:$A$1802,0),0),$H$2)</f>
        <v>7667</v>
      </c>
      <c r="ER644" s="166">
        <f>IFERROR(HLOOKUP(ER$1,$H$5:$FY$1802,MATCH($A644,$A$5:$A$1802,0),0)*HLOOKUP(ER$2,$H$5:$FY$1802,MATCH($A644,$A$5:$A$1802,0),0),$H$2)</f>
        <v>0</v>
      </c>
      <c r="ES644" s="166">
        <f>IFERROR(HLOOKUP(ES$1,$H$5:$FY$1802,MATCH($A644,$A$5:$A$1802,0),0)*HLOOKUP(ES$2,$H$5:$FY$1802,MATCH($A644,$A$5:$A$1802,0),0),$H$2)</f>
        <v>5356558</v>
      </c>
      <c r="ET644" s="166">
        <f>IFERROR(HLOOKUP(ET$1,$H$5:$FY$1802,MATCH($A644,$A$5:$A$1802,0),0)*HLOOKUP(ET$2,$H$5:$FY$1802,MATCH($A644,$A$5:$A$1802,0),0),$H$2)</f>
        <v>5261698</v>
      </c>
      <c r="EU644" s="166">
        <f>IFERROR(HLOOKUP(EU$1,$H$5:$FY$1802,MATCH($A644,$A$5:$A$1802,0),0)*HLOOKUP(EU$2,$H$5:$FY$1802,MATCH($A644,$A$5:$A$1802,0),0),$H$2)</f>
        <v>1999400</v>
      </c>
      <c r="EV644" s="166">
        <f>IFERROR(HLOOKUP(EV$1,$H$5:$FY$1802,MATCH($A644,$A$5:$A$1802,0),0)*HLOOKUP(EV$2,$H$5:$FY$1802,MATCH($A644,$A$5:$A$1802,0),0),$H$2)</f>
        <v>109053015</v>
      </c>
      <c r="EW644" s="166">
        <f>IFERROR(HLOOKUP(EW$1,$H$5:$FY$1802,MATCH($A644,$A$5:$A$1802,0),0)*HLOOKUP(EW$2,$H$5:$FY$1802,MATCH($A644,$A$5:$A$1802,0),0),$H$2)</f>
        <v>3470688</v>
      </c>
      <c r="EX644" s="166">
        <f>IFERROR(HLOOKUP(EX$1,$H$5:$FY$1802,MATCH($A644,$A$5:$A$1802,0),0)*HLOOKUP(EX$2,$H$5:$FY$1802,MATCH($A644,$A$5:$A$1802,0),0),$H$2)</f>
        <v>1086183</v>
      </c>
      <c r="EY644" s="166">
        <f>IFERROR(HLOOKUP(EY$1,$H$5:$FY$1802,MATCH($A644,$A$5:$A$1802,0),0)*HLOOKUP(EY$2,$H$5:$FY$1802,MATCH($A644,$A$5:$A$1802,0),0),$H$2)</f>
        <v>22516380</v>
      </c>
      <c r="EZ644" s="166">
        <f>IFERROR(HLOOKUP(EZ$1,$H$5:$FY$1802,MATCH($A644,$A$5:$A$1802,0),0)*HLOOKUP(EZ$2,$H$5:$FY$1802,MATCH($A644,$A$5:$A$1802,0),0),$H$2)</f>
        <v>1871315</v>
      </c>
      <c r="FA644" s="166">
        <f>IFERROR(HLOOKUP(FA$1,$H$5:$FY$1802,MATCH($A644,$A$5:$A$1802,0),0)*HLOOKUP(FA$2,$H$5:$FY$1802,MATCH($A644,$A$5:$A$1802,0),0),$H$2)</f>
        <v>691530</v>
      </c>
      <c r="FB644" s="166">
        <f>IFERROR(HLOOKUP(FB$1,$H$5:$FY$1802,MATCH($A644,$A$5:$A$1802,0),0)*HLOOKUP(FB$2,$H$5:$FY$1802,MATCH($A644,$A$5:$A$1802,0),0),$H$2)</f>
        <v>274548</v>
      </c>
      <c r="FC644" s="166">
        <f>IFERROR(HLOOKUP(FC$1,$H$5:$FY$1802,MATCH($A644,$A$5:$A$1802,0),0)*HLOOKUP(FC$2,$H$5:$FY$1802,MATCH($A644,$A$5:$A$1802,0),0),$H$2)</f>
        <v>283392</v>
      </c>
      <c r="FD644" s="166">
        <f>IFERROR(HLOOKUP(FD$1,$H$5:$FY$1802,MATCH($A644,$A$5:$A$1802,0),0)*HLOOKUP(FD$2,$H$5:$FY$1802,MATCH($A644,$A$5:$A$1802,0),0),$H$2)</f>
        <v>0</v>
      </c>
      <c r="FE644" s="166">
        <f>IFERROR(HLOOKUP(FE$1,$H$5:$FY$1802,MATCH($A644,$A$5:$A$1802,0),0)*HLOOKUP(FE$2,$H$5:$FY$1802,MATCH($A644,$A$5:$A$1802,0),0),$H$2)</f>
        <v>0</v>
      </c>
      <c r="FF644" s="166">
        <f>IFERROR(HLOOKUP(FF$1,$H$5:$FY$1802,MATCH($A644,$A$5:$A$1802,0),0)*HLOOKUP(FF$2,$H$5:$FY$1802,MATCH($A644,$A$5:$A$1802,0),0),$H$2)</f>
        <v>0</v>
      </c>
      <c r="FG644" s="166">
        <f>IFERROR(HLOOKUP(FG$1,$H$5:$FY$1802,MATCH($A644,$A$5:$A$1802,0),0)*HLOOKUP(FG$2,$H$5:$FY$1802,MATCH($A644,$A$5:$A$1802,0),0),$H$2)</f>
        <v>0</v>
      </c>
      <c r="FH644" s="152"/>
      <c r="FI644" s="405">
        <f t="shared" si="1139"/>
        <v>2.4171898355754857</v>
      </c>
      <c r="FJ644" s="405">
        <f t="shared" si="1139"/>
        <v>1.7242152466367713</v>
      </c>
      <c r="FK644" s="405">
        <f t="shared" si="1140"/>
        <v>2.385133509742603</v>
      </c>
      <c r="FL644" s="405">
        <f t="shared" si="1141"/>
        <v>1.7337021890786626</v>
      </c>
      <c r="FM644" s="405">
        <f t="shared" si="1142"/>
        <v>1.5233883600433786</v>
      </c>
      <c r="FN644" s="405">
        <f t="shared" si="1143"/>
        <v>1.1367393661886975</v>
      </c>
      <c r="FO644" s="405">
        <f t="shared" si="1144"/>
        <v>1.8549838324195136</v>
      </c>
      <c r="FP644" s="405">
        <f t="shared" si="1145"/>
        <v>1.1450864614086884</v>
      </c>
      <c r="FQ644" s="405">
        <f t="shared" si="1146"/>
        <v>1.7423935091277891</v>
      </c>
      <c r="FR644" s="405">
        <f t="shared" si="1147"/>
        <v>1.1257606490872212</v>
      </c>
      <c r="FS644" s="65"/>
    </row>
    <row r="645" spans="1:175" ht="10.35" customHeight="1" x14ac:dyDescent="0.2">
      <c r="A645" s="74" t="str">
        <f t="shared" si="1136"/>
        <v>2020-21AUGUSTR1F</v>
      </c>
      <c r="B645" s="163" t="str">
        <f t="shared" si="1149"/>
        <v>2020-21</v>
      </c>
      <c r="C645" s="26" t="s">
        <v>827</v>
      </c>
      <c r="D645" s="163" t="str">
        <f>INDEX($FV$16:$FW$26,MATCH($F645,$FV$16:$FV$26,0),2)</f>
        <v>Y59</v>
      </c>
      <c r="E645" s="163" t="str">
        <f>VLOOKUP($D645,$FW$8:$FX$14,2,0)</f>
        <v>South East</v>
      </c>
      <c r="F645" s="271" t="s">
        <v>852</v>
      </c>
      <c r="G645" s="271" t="s">
        <v>873</v>
      </c>
      <c r="H645" s="272">
        <v>3438</v>
      </c>
      <c r="I645" s="272">
        <v>1824</v>
      </c>
      <c r="J645" s="272">
        <v>14448</v>
      </c>
      <c r="K645" s="272">
        <v>8</v>
      </c>
      <c r="L645" s="272">
        <v>1</v>
      </c>
      <c r="M645" s="272">
        <v>12</v>
      </c>
      <c r="N645" s="272">
        <v>36</v>
      </c>
      <c r="O645" s="272">
        <v>116</v>
      </c>
      <c r="P645" s="272">
        <v>0</v>
      </c>
      <c r="Q645" s="272">
        <v>19</v>
      </c>
      <c r="R645" s="272">
        <v>0</v>
      </c>
      <c r="S645" s="272">
        <v>5</v>
      </c>
      <c r="T645" s="272">
        <v>2501</v>
      </c>
      <c r="U645" s="272">
        <v>113</v>
      </c>
      <c r="V645" s="272">
        <v>60</v>
      </c>
      <c r="W645" s="272">
        <v>1118</v>
      </c>
      <c r="X645" s="272">
        <v>808</v>
      </c>
      <c r="Y645" s="272">
        <v>49</v>
      </c>
      <c r="Z645" s="272">
        <v>65536</v>
      </c>
      <c r="AA645" s="272">
        <v>580</v>
      </c>
      <c r="AB645" s="272">
        <v>1160</v>
      </c>
      <c r="AC645" s="272">
        <v>45281</v>
      </c>
      <c r="AD645" s="272">
        <v>755</v>
      </c>
      <c r="AE645" s="272">
        <v>1381</v>
      </c>
      <c r="AF645" s="272">
        <v>1772180</v>
      </c>
      <c r="AG645" s="272">
        <v>1585</v>
      </c>
      <c r="AH645" s="272">
        <v>3498</v>
      </c>
      <c r="AI645" s="272">
        <v>3866640</v>
      </c>
      <c r="AJ645" s="272">
        <v>4785</v>
      </c>
      <c r="AK645" s="272">
        <v>11463</v>
      </c>
      <c r="AL645" s="272">
        <v>302987</v>
      </c>
      <c r="AM645" s="272">
        <v>6183</v>
      </c>
      <c r="AN645" s="272">
        <v>15752</v>
      </c>
      <c r="AO645" s="272">
        <v>272</v>
      </c>
      <c r="AP645" s="272">
        <v>1</v>
      </c>
      <c r="AQ645" s="272">
        <v>22</v>
      </c>
      <c r="AR645" s="272">
        <v>26</v>
      </c>
      <c r="AS645" s="272">
        <v>9</v>
      </c>
      <c r="AT645" s="272">
        <v>240</v>
      </c>
      <c r="AU645" s="272">
        <v>14</v>
      </c>
      <c r="AV645" s="272">
        <v>1351</v>
      </c>
      <c r="AW645" s="272">
        <v>24</v>
      </c>
      <c r="AX645" s="272">
        <v>854</v>
      </c>
      <c r="AY645" s="272">
        <v>2229</v>
      </c>
      <c r="AZ645" s="272">
        <v>169</v>
      </c>
      <c r="BA645" s="272">
        <v>141</v>
      </c>
      <c r="BB645" s="272">
        <v>95</v>
      </c>
      <c r="BC645" s="272">
        <v>79</v>
      </c>
      <c r="BD645" s="272">
        <v>1349</v>
      </c>
      <c r="BE645" s="272">
        <v>1206</v>
      </c>
      <c r="BF645" s="272">
        <v>1008</v>
      </c>
      <c r="BG645" s="272">
        <v>851</v>
      </c>
      <c r="BH645" s="272">
        <v>59</v>
      </c>
      <c r="BI645" s="272">
        <v>49</v>
      </c>
      <c r="BJ645" s="272">
        <v>4</v>
      </c>
      <c r="BK645" s="272">
        <v>2336</v>
      </c>
      <c r="BL645" s="272">
        <v>584</v>
      </c>
      <c r="BM645" s="272">
        <v>1083</v>
      </c>
      <c r="BN645" s="272">
        <v>0</v>
      </c>
      <c r="BO645" s="272">
        <v>0</v>
      </c>
      <c r="BP645" s="272">
        <v>0</v>
      </c>
      <c r="BQ645" s="272">
        <v>0</v>
      </c>
      <c r="BR645" s="272">
        <v>109</v>
      </c>
      <c r="BS645" s="272">
        <v>63200</v>
      </c>
      <c r="BT645" s="272">
        <v>580</v>
      </c>
      <c r="BU645" s="272">
        <v>1128</v>
      </c>
      <c r="BV645" s="272">
        <v>102</v>
      </c>
      <c r="BW645" s="272">
        <v>159514</v>
      </c>
      <c r="BX645" s="272">
        <v>1564</v>
      </c>
      <c r="BY645" s="272">
        <v>2910</v>
      </c>
      <c r="BZ645" s="272">
        <v>2</v>
      </c>
      <c r="CA645" s="272">
        <v>3579</v>
      </c>
      <c r="CB645" s="272">
        <v>1790</v>
      </c>
      <c r="CC645" s="272">
        <v>2028</v>
      </c>
      <c r="CD645" s="272">
        <v>1014</v>
      </c>
      <c r="CE645" s="272">
        <v>1609087</v>
      </c>
      <c r="CF645" s="272">
        <v>1587</v>
      </c>
      <c r="CG645" s="272">
        <v>3506</v>
      </c>
      <c r="CH645" s="272">
        <v>121</v>
      </c>
      <c r="CI645" s="272">
        <v>565672</v>
      </c>
      <c r="CJ645" s="272">
        <v>4675</v>
      </c>
      <c r="CK645" s="272">
        <v>10217</v>
      </c>
      <c r="CL645" s="272">
        <v>1</v>
      </c>
      <c r="CM645" s="272">
        <v>973</v>
      </c>
      <c r="CN645" s="272">
        <v>973</v>
      </c>
      <c r="CO645" s="272">
        <v>973</v>
      </c>
      <c r="CP645" s="272">
        <v>12</v>
      </c>
      <c r="CQ645" s="272">
        <v>112376</v>
      </c>
      <c r="CR645" s="272">
        <v>9365</v>
      </c>
      <c r="CS645" s="272">
        <v>23255</v>
      </c>
      <c r="CT645" s="272">
        <v>3</v>
      </c>
      <c r="CU645" s="272">
        <v>6855</v>
      </c>
      <c r="CV645" s="272">
        <v>2285</v>
      </c>
      <c r="CW645" s="272">
        <v>4952</v>
      </c>
      <c r="CX645" s="272">
        <v>13</v>
      </c>
      <c r="CY645" s="272">
        <v>4201</v>
      </c>
      <c r="CZ645" s="272">
        <v>323</v>
      </c>
      <c r="DA645" s="272">
        <v>661</v>
      </c>
      <c r="DB645" s="272">
        <v>88</v>
      </c>
      <c r="DC645" s="272">
        <v>3524</v>
      </c>
      <c r="DD645" s="272">
        <v>40</v>
      </c>
      <c r="DE645" s="272">
        <v>77</v>
      </c>
      <c r="DF645" s="272">
        <v>0</v>
      </c>
      <c r="DG645" s="272">
        <v>0</v>
      </c>
      <c r="DH645" s="272">
        <v>0</v>
      </c>
      <c r="DI645" s="272">
        <v>0</v>
      </c>
      <c r="DJ645" s="272">
        <v>0</v>
      </c>
      <c r="DK645" s="272">
        <v>0</v>
      </c>
      <c r="DL645" s="250"/>
      <c r="DM645" s="250"/>
      <c r="DN645" s="250"/>
      <c r="DO645" s="250"/>
      <c r="DP645" s="250"/>
      <c r="DQ645" s="250"/>
      <c r="DR645" s="250"/>
      <c r="DS645" s="250"/>
      <c r="DT645" s="250"/>
      <c r="DU645" s="250"/>
      <c r="DV645" s="250"/>
      <c r="DW645" s="250"/>
      <c r="DX645" s="250"/>
      <c r="DY645" s="250"/>
      <c r="DZ645" s="250"/>
      <c r="EA645" s="250"/>
      <c r="EB645" s="155"/>
      <c r="EC645" s="75">
        <f t="shared" si="1137"/>
        <v>8</v>
      </c>
      <c r="ED645" s="74">
        <f t="shared" si="1138"/>
        <v>2020</v>
      </c>
      <c r="EE645" s="165">
        <f t="shared" si="1148"/>
        <v>44044</v>
      </c>
      <c r="EF645" s="157">
        <f t="shared" si="1150"/>
        <v>31</v>
      </c>
      <c r="EG645" s="156"/>
      <c r="EH645" s="166">
        <f>IFERROR(HLOOKUP(EH$1,$H$5:$FY$1802,MATCH($A645,$A$5:$A$1802,0),0)*HLOOKUP(EH$2,$H$5:$FY$1802,MATCH($A645,$A$5:$A$1802,0),0),$H$2)</f>
        <v>1824</v>
      </c>
      <c r="EI645" s="166">
        <f>IFERROR(HLOOKUP(EI$1,$H$5:$FY$1802,MATCH($A645,$A$5:$A$1802,0),0)*HLOOKUP(EI$2,$H$5:$FY$1802,MATCH($A645,$A$5:$A$1802,0),0),$H$2)</f>
        <v>21888</v>
      </c>
      <c r="EJ645" s="166">
        <f>IFERROR(HLOOKUP(EJ$1,$H$5:$FY$1802,MATCH($A645,$A$5:$A$1802,0),0)*HLOOKUP(EJ$2,$H$5:$FY$1802,MATCH($A645,$A$5:$A$1802,0),0),$H$2)</f>
        <v>65664</v>
      </c>
      <c r="EK645" s="166">
        <f>IFERROR(HLOOKUP(EK$1,$H$5:$FY$1802,MATCH($A645,$A$5:$A$1802,0),0)*HLOOKUP(EK$2,$H$5:$FY$1802,MATCH($A645,$A$5:$A$1802,0),0),$H$2)</f>
        <v>211584</v>
      </c>
      <c r="EL645" s="166">
        <f>IFERROR(HLOOKUP(EL$1,$H$5:$FY$1802,MATCH($A645,$A$5:$A$1802,0),0)*HLOOKUP(EL$2,$H$5:$FY$1802,MATCH($A645,$A$5:$A$1802,0),0),$H$2)</f>
        <v>131080</v>
      </c>
      <c r="EM645" s="166">
        <f>IFERROR(HLOOKUP(EM$1,$H$5:$FY$1802,MATCH($A645,$A$5:$A$1802,0),0)*HLOOKUP(EM$2,$H$5:$FY$1802,MATCH($A645,$A$5:$A$1802,0),0),$H$2)</f>
        <v>82860</v>
      </c>
      <c r="EN645" s="166">
        <f>IFERROR(HLOOKUP(EN$1,$H$5:$FY$1802,MATCH($A645,$A$5:$A$1802,0),0)*HLOOKUP(EN$2,$H$5:$FY$1802,MATCH($A645,$A$5:$A$1802,0),0),$H$2)</f>
        <v>3910764</v>
      </c>
      <c r="EO645" s="166">
        <f>IFERROR(HLOOKUP(EO$1,$H$5:$FY$1802,MATCH($A645,$A$5:$A$1802,0),0)*HLOOKUP(EO$2,$H$5:$FY$1802,MATCH($A645,$A$5:$A$1802,0),0),$H$2)</f>
        <v>9262104</v>
      </c>
      <c r="EP645" s="166">
        <f>IFERROR(HLOOKUP(EP$1,$H$5:$FY$1802,MATCH($A645,$A$5:$A$1802,0),0)*HLOOKUP(EP$2,$H$5:$FY$1802,MATCH($A645,$A$5:$A$1802,0),0),$H$2)</f>
        <v>771848</v>
      </c>
      <c r="EQ645" s="166">
        <f>IFERROR(HLOOKUP(EQ$1,$H$5:$FY$1802,MATCH($A645,$A$5:$A$1802,0),0)*HLOOKUP(EQ$2,$H$5:$FY$1802,MATCH($A645,$A$5:$A$1802,0),0),$H$2)</f>
        <v>4332</v>
      </c>
      <c r="ER645" s="166">
        <f>IFERROR(HLOOKUP(ER$1,$H$5:$FY$1802,MATCH($A645,$A$5:$A$1802,0),0)*HLOOKUP(ER$2,$H$5:$FY$1802,MATCH($A645,$A$5:$A$1802,0),0),$H$2)</f>
        <v>0</v>
      </c>
      <c r="ES645" s="166">
        <f>IFERROR(HLOOKUP(ES$1,$H$5:$FY$1802,MATCH($A645,$A$5:$A$1802,0),0)*HLOOKUP(ES$2,$H$5:$FY$1802,MATCH($A645,$A$5:$A$1802,0),0),$H$2)</f>
        <v>122952</v>
      </c>
      <c r="ET645" s="166">
        <f>IFERROR(HLOOKUP(ET$1,$H$5:$FY$1802,MATCH($A645,$A$5:$A$1802,0),0)*HLOOKUP(ET$2,$H$5:$FY$1802,MATCH($A645,$A$5:$A$1802,0),0),$H$2)</f>
        <v>296820</v>
      </c>
      <c r="EU645" s="166">
        <f>IFERROR(HLOOKUP(EU$1,$H$5:$FY$1802,MATCH($A645,$A$5:$A$1802,0),0)*HLOOKUP(EU$2,$H$5:$FY$1802,MATCH($A645,$A$5:$A$1802,0),0),$H$2)</f>
        <v>4056</v>
      </c>
      <c r="EV645" s="166">
        <f>IFERROR(HLOOKUP(EV$1,$H$5:$FY$1802,MATCH($A645,$A$5:$A$1802,0),0)*HLOOKUP(EV$2,$H$5:$FY$1802,MATCH($A645,$A$5:$A$1802,0),0),$H$2)</f>
        <v>3555084</v>
      </c>
      <c r="EW645" s="166">
        <f>IFERROR(HLOOKUP(EW$1,$H$5:$FY$1802,MATCH($A645,$A$5:$A$1802,0),0)*HLOOKUP(EW$2,$H$5:$FY$1802,MATCH($A645,$A$5:$A$1802,0),0),$H$2)</f>
        <v>1236257</v>
      </c>
      <c r="EX645" s="166">
        <f>IFERROR(HLOOKUP(EX$1,$H$5:$FY$1802,MATCH($A645,$A$5:$A$1802,0),0)*HLOOKUP(EX$2,$H$5:$FY$1802,MATCH($A645,$A$5:$A$1802,0),0),$H$2)</f>
        <v>973</v>
      </c>
      <c r="EY645" s="166">
        <f>IFERROR(HLOOKUP(EY$1,$H$5:$FY$1802,MATCH($A645,$A$5:$A$1802,0),0)*HLOOKUP(EY$2,$H$5:$FY$1802,MATCH($A645,$A$5:$A$1802,0),0),$H$2)</f>
        <v>279060</v>
      </c>
      <c r="EZ645" s="166">
        <f>IFERROR(HLOOKUP(EZ$1,$H$5:$FY$1802,MATCH($A645,$A$5:$A$1802,0),0)*HLOOKUP(EZ$2,$H$5:$FY$1802,MATCH($A645,$A$5:$A$1802,0),0),$H$2)</f>
        <v>14856</v>
      </c>
      <c r="FA645" s="166">
        <f>IFERROR(HLOOKUP(FA$1,$H$5:$FY$1802,MATCH($A645,$A$5:$A$1802,0),0)*HLOOKUP(FA$2,$H$5:$FY$1802,MATCH($A645,$A$5:$A$1802,0),0),$H$2)</f>
        <v>0</v>
      </c>
      <c r="FB645" s="166">
        <f>IFERROR(HLOOKUP(FB$1,$H$5:$FY$1802,MATCH($A645,$A$5:$A$1802,0),0)*HLOOKUP(FB$2,$H$5:$FY$1802,MATCH($A645,$A$5:$A$1802,0),0),$H$2)</f>
        <v>8593</v>
      </c>
      <c r="FC645" s="166">
        <f>IFERROR(HLOOKUP(FC$1,$H$5:$FY$1802,MATCH($A645,$A$5:$A$1802,0),0)*HLOOKUP(FC$2,$H$5:$FY$1802,MATCH($A645,$A$5:$A$1802,0),0),$H$2)</f>
        <v>6776</v>
      </c>
      <c r="FD645" s="166">
        <f>IFERROR(HLOOKUP(FD$1,$H$5:$FY$1802,MATCH($A645,$A$5:$A$1802,0),0)*HLOOKUP(FD$2,$H$5:$FY$1802,MATCH($A645,$A$5:$A$1802,0),0),$H$2)</f>
        <v>0</v>
      </c>
      <c r="FE645" s="166">
        <f>IFERROR(HLOOKUP(FE$1,$H$5:$FY$1802,MATCH($A645,$A$5:$A$1802,0),0)*HLOOKUP(FE$2,$H$5:$FY$1802,MATCH($A645,$A$5:$A$1802,0),0),$H$2)</f>
        <v>0</v>
      </c>
      <c r="FF645" s="166">
        <f>IFERROR(HLOOKUP(FF$1,$H$5:$FY$1802,MATCH($A645,$A$5:$A$1802,0),0)*HLOOKUP(FF$2,$H$5:$FY$1802,MATCH($A645,$A$5:$A$1802,0),0),$H$2)</f>
        <v>0</v>
      </c>
      <c r="FG645" s="166">
        <f>IFERROR(HLOOKUP(FG$1,$H$5:$FY$1802,MATCH($A645,$A$5:$A$1802,0),0)*HLOOKUP(FG$2,$H$5:$FY$1802,MATCH($A645,$A$5:$A$1802,0),0),$H$2)</f>
        <v>0</v>
      </c>
      <c r="FH645" s="152"/>
      <c r="FI645" s="405">
        <f t="shared" si="1139"/>
        <v>1.4955752212389382</v>
      </c>
      <c r="FJ645" s="405">
        <f t="shared" si="1139"/>
        <v>1.247787610619469</v>
      </c>
      <c r="FK645" s="405">
        <f t="shared" si="1140"/>
        <v>1.5833333333333333</v>
      </c>
      <c r="FL645" s="405">
        <f t="shared" si="1141"/>
        <v>1.3166666666666667</v>
      </c>
      <c r="FM645" s="405">
        <f t="shared" si="1142"/>
        <v>1.206618962432916</v>
      </c>
      <c r="FN645" s="405">
        <f t="shared" si="1143"/>
        <v>1.0787119856887299</v>
      </c>
      <c r="FO645" s="405">
        <f t="shared" si="1144"/>
        <v>1.2475247524752475</v>
      </c>
      <c r="FP645" s="405">
        <f t="shared" si="1145"/>
        <v>1.0532178217821782</v>
      </c>
      <c r="FQ645" s="405">
        <f t="shared" si="1146"/>
        <v>1.2040816326530612</v>
      </c>
      <c r="FR645" s="405">
        <f t="shared" si="1147"/>
        <v>1</v>
      </c>
      <c r="FS645" s="65"/>
    </row>
    <row r="646" spans="1:175" ht="10.35" customHeight="1" x14ac:dyDescent="0.2">
      <c r="A646" s="180" t="str">
        <f t="shared" si="1136"/>
        <v>2020-21AUGUSTRRU</v>
      </c>
      <c r="B646" s="182" t="str">
        <f t="shared" si="1149"/>
        <v>2020-21</v>
      </c>
      <c r="C646" s="26" t="s">
        <v>827</v>
      </c>
      <c r="D646" s="182" t="str">
        <f>INDEX($FV$16:$FW$26,MATCH($F646,$FV$16:$FV$26,0),2)</f>
        <v>Y56</v>
      </c>
      <c r="E646" s="182" t="str">
        <f>VLOOKUP($D646,$FW$8:$FX$14,2,0)</f>
        <v>London</v>
      </c>
      <c r="F646" s="273" t="s">
        <v>855</v>
      </c>
      <c r="G646" s="277" t="s">
        <v>874</v>
      </c>
      <c r="H646" s="278">
        <v>152149</v>
      </c>
      <c r="I646" s="278">
        <v>113933</v>
      </c>
      <c r="J646" s="278">
        <v>247872</v>
      </c>
      <c r="K646" s="278">
        <v>2</v>
      </c>
      <c r="L646" s="278">
        <v>0</v>
      </c>
      <c r="M646" s="278">
        <v>1</v>
      </c>
      <c r="N646" s="278">
        <v>4</v>
      </c>
      <c r="O646" s="278">
        <v>71</v>
      </c>
      <c r="P646" s="278">
        <v>0</v>
      </c>
      <c r="Q646" s="278">
        <v>490</v>
      </c>
      <c r="R646" s="278">
        <v>0</v>
      </c>
      <c r="S646" s="278">
        <v>1525</v>
      </c>
      <c r="T646" s="278">
        <v>104011</v>
      </c>
      <c r="U646" s="278">
        <v>7886</v>
      </c>
      <c r="V646" s="278">
        <v>5419</v>
      </c>
      <c r="W646" s="278">
        <v>57305</v>
      </c>
      <c r="X646" s="278">
        <v>22307</v>
      </c>
      <c r="Y646" s="278">
        <v>1558</v>
      </c>
      <c r="Z646" s="278">
        <v>2863885</v>
      </c>
      <c r="AA646" s="278">
        <v>363</v>
      </c>
      <c r="AB646" s="278">
        <v>624</v>
      </c>
      <c r="AC646" s="278">
        <v>2883450</v>
      </c>
      <c r="AD646" s="278">
        <v>532</v>
      </c>
      <c r="AE646" s="278">
        <v>919</v>
      </c>
      <c r="AF646" s="278">
        <v>48850424</v>
      </c>
      <c r="AG646" s="278">
        <v>852</v>
      </c>
      <c r="AH646" s="278">
        <v>1620</v>
      </c>
      <c r="AI646" s="278">
        <v>48114105</v>
      </c>
      <c r="AJ646" s="278">
        <v>2157</v>
      </c>
      <c r="AK646" s="278">
        <v>4876</v>
      </c>
      <c r="AL646" s="278">
        <v>6483017</v>
      </c>
      <c r="AM646" s="278">
        <v>4161</v>
      </c>
      <c r="AN646" s="278">
        <v>8626</v>
      </c>
      <c r="AO646" s="278">
        <v>9860</v>
      </c>
      <c r="AP646" s="278">
        <v>366</v>
      </c>
      <c r="AQ646" s="278">
        <v>1959</v>
      </c>
      <c r="AR646" s="278">
        <v>3354</v>
      </c>
      <c r="AS646" s="278">
        <v>358</v>
      </c>
      <c r="AT646" s="278">
        <v>7177</v>
      </c>
      <c r="AU646" s="278">
        <v>0</v>
      </c>
      <c r="AV646" s="278">
        <v>57523</v>
      </c>
      <c r="AW646" s="278">
        <v>5404</v>
      </c>
      <c r="AX646" s="278">
        <v>31224</v>
      </c>
      <c r="AY646" s="278">
        <v>94151</v>
      </c>
      <c r="AZ646" s="278">
        <v>20269</v>
      </c>
      <c r="BA646" s="278">
        <v>15757</v>
      </c>
      <c r="BB646" s="278">
        <v>13701</v>
      </c>
      <c r="BC646" s="278">
        <v>10826</v>
      </c>
      <c r="BD646" s="278">
        <v>78933</v>
      </c>
      <c r="BE646" s="278">
        <v>62809</v>
      </c>
      <c r="BF646" s="278">
        <v>32493</v>
      </c>
      <c r="BG646" s="278">
        <v>24793</v>
      </c>
      <c r="BH646" s="278">
        <v>2057</v>
      </c>
      <c r="BI646" s="278">
        <v>1643</v>
      </c>
      <c r="BJ646" s="278">
        <v>44</v>
      </c>
      <c r="BK646" s="278">
        <v>20548</v>
      </c>
      <c r="BL646" s="278">
        <v>467</v>
      </c>
      <c r="BM646" s="278">
        <v>760</v>
      </c>
      <c r="BN646" s="278">
        <v>24</v>
      </c>
      <c r="BO646" s="278">
        <v>11326</v>
      </c>
      <c r="BP646" s="278">
        <v>472</v>
      </c>
      <c r="BQ646" s="278">
        <v>880</v>
      </c>
      <c r="BR646" s="278">
        <v>7818</v>
      </c>
      <c r="BS646" s="278">
        <v>2832011</v>
      </c>
      <c r="BT646" s="278">
        <v>362</v>
      </c>
      <c r="BU646" s="278">
        <v>621</v>
      </c>
      <c r="BV646" s="278">
        <v>3333</v>
      </c>
      <c r="BW646" s="278">
        <v>2829316</v>
      </c>
      <c r="BX646" s="278">
        <v>849</v>
      </c>
      <c r="BY646" s="278">
        <v>1540</v>
      </c>
      <c r="BZ646" s="278">
        <v>1008</v>
      </c>
      <c r="CA646" s="278">
        <v>727650</v>
      </c>
      <c r="CB646" s="278">
        <v>722</v>
      </c>
      <c r="CC646" s="278">
        <v>1514</v>
      </c>
      <c r="CD646" s="278">
        <v>52964</v>
      </c>
      <c r="CE646" s="278">
        <v>45293458</v>
      </c>
      <c r="CF646" s="278">
        <v>855</v>
      </c>
      <c r="CG646" s="278">
        <v>1626</v>
      </c>
      <c r="CH646" s="278">
        <v>1865</v>
      </c>
      <c r="CI646" s="278">
        <v>5564233</v>
      </c>
      <c r="CJ646" s="278">
        <v>2984</v>
      </c>
      <c r="CK646" s="278">
        <v>6453</v>
      </c>
      <c r="CL646" s="278">
        <v>281</v>
      </c>
      <c r="CM646" s="278">
        <v>734526</v>
      </c>
      <c r="CN646" s="278">
        <v>2614</v>
      </c>
      <c r="CO646" s="278">
        <v>5830</v>
      </c>
      <c r="CP646" s="278">
        <v>1245</v>
      </c>
      <c r="CQ646" s="278">
        <v>6670372</v>
      </c>
      <c r="CR646" s="278">
        <v>5358</v>
      </c>
      <c r="CS646" s="278">
        <v>10724</v>
      </c>
      <c r="CT646" s="278">
        <v>109</v>
      </c>
      <c r="CU646" s="278">
        <v>553341</v>
      </c>
      <c r="CV646" s="278">
        <v>5077</v>
      </c>
      <c r="CW646" s="278">
        <v>12385</v>
      </c>
      <c r="CX646" s="278">
        <v>614</v>
      </c>
      <c r="CY646" s="278">
        <v>180836</v>
      </c>
      <c r="CZ646" s="278">
        <v>295</v>
      </c>
      <c r="DA646" s="278">
        <v>520</v>
      </c>
      <c r="DB646" s="278">
        <v>3835</v>
      </c>
      <c r="DC646" s="278">
        <v>251569</v>
      </c>
      <c r="DD646" s="278">
        <v>66</v>
      </c>
      <c r="DE646" s="278">
        <v>134</v>
      </c>
      <c r="DF646" s="278">
        <v>198</v>
      </c>
      <c r="DG646" s="278">
        <v>367928</v>
      </c>
      <c r="DH646" s="278">
        <v>1858</v>
      </c>
      <c r="DI646" s="278">
        <v>4316</v>
      </c>
      <c r="DJ646" s="278">
        <v>184</v>
      </c>
      <c r="DK646" s="278">
        <v>0</v>
      </c>
      <c r="DL646" s="264"/>
      <c r="DM646" s="264"/>
      <c r="DN646" s="264"/>
      <c r="DO646" s="264"/>
      <c r="DP646" s="264"/>
      <c r="DQ646" s="264"/>
      <c r="DR646" s="264"/>
      <c r="DS646" s="264"/>
      <c r="DT646" s="264"/>
      <c r="DU646" s="264"/>
      <c r="DV646" s="264"/>
      <c r="DW646" s="264"/>
      <c r="DX646" s="264"/>
      <c r="DY646" s="264"/>
      <c r="DZ646" s="264"/>
      <c r="EA646" s="264"/>
      <c r="EB646" s="265"/>
      <c r="EC646" s="266">
        <f t="shared" si="1137"/>
        <v>8</v>
      </c>
      <c r="ED646" s="180">
        <f t="shared" si="1138"/>
        <v>2020</v>
      </c>
      <c r="EE646" s="185">
        <f t="shared" si="1148"/>
        <v>44044</v>
      </c>
      <c r="EF646" s="186">
        <f t="shared" si="1150"/>
        <v>31</v>
      </c>
      <c r="EG646" s="187"/>
      <c r="EH646" s="188">
        <f>IFERROR(HLOOKUP(EH$1,$H$5:$FY$1802,MATCH($A646,$A$5:$A$1802,0),0)*HLOOKUP(EH$2,$H$5:$FY$1802,MATCH($A646,$A$5:$A$1802,0),0),$H$2)</f>
        <v>0</v>
      </c>
      <c r="EI646" s="188">
        <f>IFERROR(HLOOKUP(EI$1,$H$5:$FY$1802,MATCH($A646,$A$5:$A$1802,0),0)*HLOOKUP(EI$2,$H$5:$FY$1802,MATCH($A646,$A$5:$A$1802,0),0),$H$2)</f>
        <v>113933</v>
      </c>
      <c r="EJ646" s="188">
        <f>IFERROR(HLOOKUP(EJ$1,$H$5:$FY$1802,MATCH($A646,$A$5:$A$1802,0),0)*HLOOKUP(EJ$2,$H$5:$FY$1802,MATCH($A646,$A$5:$A$1802,0),0),$H$2)</f>
        <v>455732</v>
      </c>
      <c r="EK646" s="188">
        <f>IFERROR(HLOOKUP(EK$1,$H$5:$FY$1802,MATCH($A646,$A$5:$A$1802,0),0)*HLOOKUP(EK$2,$H$5:$FY$1802,MATCH($A646,$A$5:$A$1802,0),0),$H$2)</f>
        <v>8089243</v>
      </c>
      <c r="EL646" s="188">
        <f>IFERROR(HLOOKUP(EL$1,$H$5:$FY$1802,MATCH($A646,$A$5:$A$1802,0),0)*HLOOKUP(EL$2,$H$5:$FY$1802,MATCH($A646,$A$5:$A$1802,0),0),$H$2)</f>
        <v>4920864</v>
      </c>
      <c r="EM646" s="188">
        <f>IFERROR(HLOOKUP(EM$1,$H$5:$FY$1802,MATCH($A646,$A$5:$A$1802,0),0)*HLOOKUP(EM$2,$H$5:$FY$1802,MATCH($A646,$A$5:$A$1802,0),0),$H$2)</f>
        <v>4980061</v>
      </c>
      <c r="EN646" s="188">
        <f>IFERROR(HLOOKUP(EN$1,$H$5:$FY$1802,MATCH($A646,$A$5:$A$1802,0),0)*HLOOKUP(EN$2,$H$5:$FY$1802,MATCH($A646,$A$5:$A$1802,0),0),$H$2)</f>
        <v>92834100</v>
      </c>
      <c r="EO646" s="188">
        <f>IFERROR(HLOOKUP(EO$1,$H$5:$FY$1802,MATCH($A646,$A$5:$A$1802,0),0)*HLOOKUP(EO$2,$H$5:$FY$1802,MATCH($A646,$A$5:$A$1802,0),0),$H$2)</f>
        <v>108768932</v>
      </c>
      <c r="EP646" s="188">
        <f>IFERROR(HLOOKUP(EP$1,$H$5:$FY$1802,MATCH($A646,$A$5:$A$1802,0),0)*HLOOKUP(EP$2,$H$5:$FY$1802,MATCH($A646,$A$5:$A$1802,0),0),$H$2)</f>
        <v>13439308</v>
      </c>
      <c r="EQ646" s="188">
        <f>IFERROR(HLOOKUP(EQ$1,$H$5:$FY$1802,MATCH($A646,$A$5:$A$1802,0),0)*HLOOKUP(EQ$2,$H$5:$FY$1802,MATCH($A646,$A$5:$A$1802,0),0),$H$2)</f>
        <v>33440</v>
      </c>
      <c r="ER646" s="188">
        <f>IFERROR(HLOOKUP(ER$1,$H$5:$FY$1802,MATCH($A646,$A$5:$A$1802,0),0)*HLOOKUP(ER$2,$H$5:$FY$1802,MATCH($A646,$A$5:$A$1802,0),0),$H$2)</f>
        <v>21120</v>
      </c>
      <c r="ES646" s="188">
        <f>IFERROR(HLOOKUP(ES$1,$H$5:$FY$1802,MATCH($A646,$A$5:$A$1802,0),0)*HLOOKUP(ES$2,$H$5:$FY$1802,MATCH($A646,$A$5:$A$1802,0),0),$H$2)</f>
        <v>4854978</v>
      </c>
      <c r="ET646" s="188">
        <f>IFERROR(HLOOKUP(ET$1,$H$5:$FY$1802,MATCH($A646,$A$5:$A$1802,0),0)*HLOOKUP(ET$2,$H$5:$FY$1802,MATCH($A646,$A$5:$A$1802,0),0),$H$2)</f>
        <v>5132820</v>
      </c>
      <c r="EU646" s="188">
        <f>IFERROR(HLOOKUP(EU$1,$H$5:$FY$1802,MATCH($A646,$A$5:$A$1802,0),0)*HLOOKUP(EU$2,$H$5:$FY$1802,MATCH($A646,$A$5:$A$1802,0),0),$H$2)</f>
        <v>1526112</v>
      </c>
      <c r="EV646" s="188">
        <f>IFERROR(HLOOKUP(EV$1,$H$5:$FY$1802,MATCH($A646,$A$5:$A$1802,0),0)*HLOOKUP(EV$2,$H$5:$FY$1802,MATCH($A646,$A$5:$A$1802,0),0),$H$2)</f>
        <v>86119464</v>
      </c>
      <c r="EW646" s="188">
        <f>IFERROR(HLOOKUP(EW$1,$H$5:$FY$1802,MATCH($A646,$A$5:$A$1802,0),0)*HLOOKUP(EW$2,$H$5:$FY$1802,MATCH($A646,$A$5:$A$1802,0),0),$H$2)</f>
        <v>12034845</v>
      </c>
      <c r="EX646" s="188">
        <f>IFERROR(HLOOKUP(EX$1,$H$5:$FY$1802,MATCH($A646,$A$5:$A$1802,0),0)*HLOOKUP(EX$2,$H$5:$FY$1802,MATCH($A646,$A$5:$A$1802,0),0),$H$2)</f>
        <v>1638230</v>
      </c>
      <c r="EY646" s="188">
        <f>IFERROR(HLOOKUP(EY$1,$H$5:$FY$1802,MATCH($A646,$A$5:$A$1802,0),0)*HLOOKUP(EY$2,$H$5:$FY$1802,MATCH($A646,$A$5:$A$1802,0),0),$H$2)</f>
        <v>13351380</v>
      </c>
      <c r="EZ646" s="188">
        <f>IFERROR(HLOOKUP(EZ$1,$H$5:$FY$1802,MATCH($A646,$A$5:$A$1802,0),0)*HLOOKUP(EZ$2,$H$5:$FY$1802,MATCH($A646,$A$5:$A$1802,0),0),$H$2)</f>
        <v>1349965</v>
      </c>
      <c r="FA646" s="188">
        <f>IFERROR(HLOOKUP(FA$1,$H$5:$FY$1802,MATCH($A646,$A$5:$A$1802,0),0)*HLOOKUP(FA$2,$H$5:$FY$1802,MATCH($A646,$A$5:$A$1802,0),0),$H$2)</f>
        <v>854568</v>
      </c>
      <c r="FB646" s="188">
        <f>IFERROR(HLOOKUP(FB$1,$H$5:$FY$1802,MATCH($A646,$A$5:$A$1802,0),0)*HLOOKUP(FB$2,$H$5:$FY$1802,MATCH($A646,$A$5:$A$1802,0),0),$H$2)</f>
        <v>319280</v>
      </c>
      <c r="FC646" s="188">
        <f>IFERROR(HLOOKUP(FC$1,$H$5:$FY$1802,MATCH($A646,$A$5:$A$1802,0),0)*HLOOKUP(FC$2,$H$5:$FY$1802,MATCH($A646,$A$5:$A$1802,0),0),$H$2)</f>
        <v>513890</v>
      </c>
      <c r="FD646" s="188">
        <f>IFERROR(HLOOKUP(FD$1,$H$5:$FY$1802,MATCH($A646,$A$5:$A$1802,0),0)*HLOOKUP(FD$2,$H$5:$FY$1802,MATCH($A646,$A$5:$A$1802,0),0),$H$2)</f>
        <v>0</v>
      </c>
      <c r="FE646" s="188">
        <f>IFERROR(HLOOKUP(FE$1,$H$5:$FY$1802,MATCH($A646,$A$5:$A$1802,0),0)*HLOOKUP(FE$2,$H$5:$FY$1802,MATCH($A646,$A$5:$A$1802,0),0),$H$2)</f>
        <v>0</v>
      </c>
      <c r="FF646" s="188">
        <f>IFERROR(HLOOKUP(FF$1,$H$5:$FY$1802,MATCH($A646,$A$5:$A$1802,0),0)*HLOOKUP(FF$2,$H$5:$FY$1802,MATCH($A646,$A$5:$A$1802,0),0),$H$2)</f>
        <v>0</v>
      </c>
      <c r="FG646" s="188">
        <f>IFERROR(HLOOKUP(FG$1,$H$5:$FY$1802,MATCH($A646,$A$5:$A$1802,0),0)*HLOOKUP(FG$2,$H$5:$FY$1802,MATCH($A646,$A$5:$A$1802,0),0),$H$2)</f>
        <v>0</v>
      </c>
      <c r="FH646" s="189"/>
      <c r="FI646" s="406">
        <f t="shared" si="1139"/>
        <v>2.5702510778594978</v>
      </c>
      <c r="FJ646" s="406">
        <f t="shared" si="1139"/>
        <v>1.9980978950038042</v>
      </c>
      <c r="FK646" s="406">
        <f t="shared" si="1140"/>
        <v>2.5283262594574647</v>
      </c>
      <c r="FL646" s="406">
        <f t="shared" si="1141"/>
        <v>1.9977855692932276</v>
      </c>
      <c r="FM646" s="406">
        <f t="shared" si="1142"/>
        <v>1.3774190733792864</v>
      </c>
      <c r="FN646" s="406">
        <f t="shared" si="1143"/>
        <v>1.0960474653171626</v>
      </c>
      <c r="FO646" s="406">
        <f t="shared" si="1144"/>
        <v>1.4566279643161339</v>
      </c>
      <c r="FP646" s="406">
        <f t="shared" si="1145"/>
        <v>1.1114448379432464</v>
      </c>
      <c r="FQ646" s="406">
        <f t="shared" si="1146"/>
        <v>1.3202824133504494</v>
      </c>
      <c r="FR646" s="406">
        <f t="shared" si="1147"/>
        <v>1.0545571245186136</v>
      </c>
      <c r="FS646" s="410"/>
    </row>
    <row r="647" spans="1:175" ht="10.35" customHeight="1" x14ac:dyDescent="0.2">
      <c r="A647" s="74" t="str">
        <f t="shared" si="1136"/>
        <v>2020-21AUGUSTRX6</v>
      </c>
      <c r="B647" s="163" t="str">
        <f t="shared" si="1149"/>
        <v>2020-21</v>
      </c>
      <c r="C647" s="26" t="s">
        <v>827</v>
      </c>
      <c r="D647" s="163" t="str">
        <f>INDEX($FV$16:$FW$26,MATCH($F647,$FV$16:$FV$26,0),2)</f>
        <v>Y63</v>
      </c>
      <c r="E647" s="163" t="str">
        <f>VLOOKUP($D647,$FW$8:$FX$14,2,0)</f>
        <v>North East and Yorkshire</v>
      </c>
      <c r="F647" s="271" t="s">
        <v>857</v>
      </c>
      <c r="G647" s="271" t="s">
        <v>875</v>
      </c>
      <c r="H647" s="272">
        <v>46221</v>
      </c>
      <c r="I647" s="272">
        <v>31059</v>
      </c>
      <c r="J647" s="272">
        <v>209024</v>
      </c>
      <c r="K647" s="272">
        <v>7</v>
      </c>
      <c r="L647" s="272">
        <v>1</v>
      </c>
      <c r="M647" s="272">
        <v>14</v>
      </c>
      <c r="N647" s="272">
        <v>26</v>
      </c>
      <c r="O647" s="272">
        <v>56</v>
      </c>
      <c r="P647" s="272">
        <v>0</v>
      </c>
      <c r="Q647" s="272">
        <v>171</v>
      </c>
      <c r="R647" s="272">
        <v>2423</v>
      </c>
      <c r="S647" s="272">
        <v>13</v>
      </c>
      <c r="T647" s="272">
        <v>36308</v>
      </c>
      <c r="U647" s="272">
        <v>2485</v>
      </c>
      <c r="V647" s="272">
        <v>1588</v>
      </c>
      <c r="W647" s="272">
        <v>19186</v>
      </c>
      <c r="X647" s="272">
        <v>8837</v>
      </c>
      <c r="Y647" s="272">
        <v>378</v>
      </c>
      <c r="Z647" s="272">
        <v>963014</v>
      </c>
      <c r="AA647" s="272">
        <v>388</v>
      </c>
      <c r="AB647" s="272">
        <v>669</v>
      </c>
      <c r="AC647" s="272">
        <v>711984</v>
      </c>
      <c r="AD647" s="272">
        <v>448</v>
      </c>
      <c r="AE647" s="272">
        <v>785</v>
      </c>
      <c r="AF647" s="272">
        <v>27005079</v>
      </c>
      <c r="AG647" s="272">
        <v>1408</v>
      </c>
      <c r="AH647" s="272">
        <v>2884</v>
      </c>
      <c r="AI647" s="272">
        <v>34278916</v>
      </c>
      <c r="AJ647" s="272">
        <v>3879</v>
      </c>
      <c r="AK647" s="272">
        <v>9362</v>
      </c>
      <c r="AL647" s="272">
        <v>1385729</v>
      </c>
      <c r="AM647" s="272">
        <v>3666</v>
      </c>
      <c r="AN647" s="272">
        <v>8976</v>
      </c>
      <c r="AO647" s="272">
        <v>2552</v>
      </c>
      <c r="AP647" s="272">
        <v>38</v>
      </c>
      <c r="AQ647" s="272">
        <v>135</v>
      </c>
      <c r="AR647" s="272">
        <v>963</v>
      </c>
      <c r="AS647" s="272">
        <v>134</v>
      </c>
      <c r="AT647" s="272">
        <v>2245</v>
      </c>
      <c r="AU647" s="272">
        <v>0</v>
      </c>
      <c r="AV647" s="272">
        <v>20394</v>
      </c>
      <c r="AW647" s="272">
        <v>2971</v>
      </c>
      <c r="AX647" s="272">
        <v>10391</v>
      </c>
      <c r="AY647" s="272">
        <v>33756</v>
      </c>
      <c r="AZ647" s="272">
        <v>4998</v>
      </c>
      <c r="BA647" s="272">
        <v>3792</v>
      </c>
      <c r="BB647" s="272">
        <v>3223</v>
      </c>
      <c r="BC647" s="272">
        <v>2459</v>
      </c>
      <c r="BD647" s="272">
        <v>24740</v>
      </c>
      <c r="BE647" s="272">
        <v>20927</v>
      </c>
      <c r="BF647" s="272">
        <v>14227</v>
      </c>
      <c r="BG647" s="272">
        <v>9417</v>
      </c>
      <c r="BH647" s="272">
        <v>654</v>
      </c>
      <c r="BI647" s="272">
        <v>408</v>
      </c>
      <c r="BJ647" s="272">
        <v>30</v>
      </c>
      <c r="BK647" s="272">
        <v>12590</v>
      </c>
      <c r="BL647" s="272">
        <v>420</v>
      </c>
      <c r="BM647" s="272">
        <v>723</v>
      </c>
      <c r="BN647" s="272">
        <v>61</v>
      </c>
      <c r="BO647" s="272">
        <v>27364</v>
      </c>
      <c r="BP647" s="272">
        <v>449</v>
      </c>
      <c r="BQ647" s="272">
        <v>917</v>
      </c>
      <c r="BR647" s="272">
        <v>2394</v>
      </c>
      <c r="BS647" s="272">
        <v>923060</v>
      </c>
      <c r="BT647" s="272">
        <v>386</v>
      </c>
      <c r="BU647" s="272">
        <v>664</v>
      </c>
      <c r="BV647" s="272">
        <v>2331</v>
      </c>
      <c r="BW647" s="272">
        <v>3406094</v>
      </c>
      <c r="BX647" s="272">
        <v>1461</v>
      </c>
      <c r="BY647" s="272">
        <v>2969</v>
      </c>
      <c r="BZ647" s="272">
        <v>511</v>
      </c>
      <c r="CA647" s="272">
        <v>715417</v>
      </c>
      <c r="CB647" s="272">
        <v>1400</v>
      </c>
      <c r="CC647" s="272">
        <v>2979</v>
      </c>
      <c r="CD647" s="272">
        <v>16344</v>
      </c>
      <c r="CE647" s="272">
        <v>22883568</v>
      </c>
      <c r="CF647" s="272">
        <v>1400</v>
      </c>
      <c r="CG647" s="272">
        <v>2864</v>
      </c>
      <c r="CH647" s="272">
        <v>1194</v>
      </c>
      <c r="CI647" s="272">
        <v>7026798</v>
      </c>
      <c r="CJ647" s="272">
        <v>5885</v>
      </c>
      <c r="CK647" s="272">
        <v>12045</v>
      </c>
      <c r="CL647" s="272">
        <v>484</v>
      </c>
      <c r="CM647" s="272">
        <v>2923604</v>
      </c>
      <c r="CN647" s="272">
        <v>6041</v>
      </c>
      <c r="CO647" s="272">
        <v>13837</v>
      </c>
      <c r="CP647" s="272">
        <v>977</v>
      </c>
      <c r="CQ647" s="272">
        <v>6790434</v>
      </c>
      <c r="CR647" s="272">
        <v>6950</v>
      </c>
      <c r="CS647" s="272">
        <v>13356</v>
      </c>
      <c r="CT647" s="272">
        <v>190</v>
      </c>
      <c r="CU647" s="272">
        <v>1841747</v>
      </c>
      <c r="CV647" s="272">
        <v>9693</v>
      </c>
      <c r="CW647" s="272">
        <v>24574</v>
      </c>
      <c r="CX647" s="272">
        <v>89</v>
      </c>
      <c r="CY647" s="272">
        <v>40083</v>
      </c>
      <c r="CZ647" s="272">
        <v>450</v>
      </c>
      <c r="DA647" s="272">
        <v>825</v>
      </c>
      <c r="DB647" s="272">
        <v>1402</v>
      </c>
      <c r="DC647" s="272">
        <v>40982</v>
      </c>
      <c r="DD647" s="272">
        <v>29</v>
      </c>
      <c r="DE647" s="272">
        <v>59</v>
      </c>
      <c r="DF647" s="272">
        <v>1</v>
      </c>
      <c r="DG647" s="272">
        <v>2200</v>
      </c>
      <c r="DH647" s="272">
        <v>2200</v>
      </c>
      <c r="DI647" s="272">
        <v>2200</v>
      </c>
      <c r="DJ647" s="272">
        <v>0</v>
      </c>
      <c r="DK647" s="272">
        <v>0</v>
      </c>
      <c r="DL647" s="250"/>
      <c r="DM647" s="250"/>
      <c r="DN647" s="250"/>
      <c r="DO647" s="250"/>
      <c r="DP647" s="250"/>
      <c r="DQ647" s="250"/>
      <c r="DR647" s="250"/>
      <c r="DS647" s="250"/>
      <c r="DT647" s="250"/>
      <c r="DU647" s="250"/>
      <c r="DV647" s="250"/>
      <c r="DW647" s="250"/>
      <c r="DX647" s="250"/>
      <c r="DY647" s="250"/>
      <c r="DZ647" s="250"/>
      <c r="EA647" s="250"/>
      <c r="EB647" s="155"/>
      <c r="EC647" s="75">
        <f t="shared" si="1137"/>
        <v>8</v>
      </c>
      <c r="ED647" s="74">
        <f t="shared" si="1138"/>
        <v>2020</v>
      </c>
      <c r="EE647" s="165">
        <f t="shared" si="1148"/>
        <v>44044</v>
      </c>
      <c r="EF647" s="157">
        <f t="shared" si="1150"/>
        <v>31</v>
      </c>
      <c r="EG647" s="156"/>
      <c r="EH647" s="166">
        <f>IFERROR(HLOOKUP(EH$1,$H$5:$FY$1802,MATCH($A647,$A$5:$A$1802,0),0)*HLOOKUP(EH$2,$H$5:$FY$1802,MATCH($A647,$A$5:$A$1802,0),0),$H$2)</f>
        <v>31059</v>
      </c>
      <c r="EI647" s="166">
        <f>IFERROR(HLOOKUP(EI$1,$H$5:$FY$1802,MATCH($A647,$A$5:$A$1802,0),0)*HLOOKUP(EI$2,$H$5:$FY$1802,MATCH($A647,$A$5:$A$1802,0),0),$H$2)</f>
        <v>434826</v>
      </c>
      <c r="EJ647" s="166">
        <f>IFERROR(HLOOKUP(EJ$1,$H$5:$FY$1802,MATCH($A647,$A$5:$A$1802,0),0)*HLOOKUP(EJ$2,$H$5:$FY$1802,MATCH($A647,$A$5:$A$1802,0),0),$H$2)</f>
        <v>807534</v>
      </c>
      <c r="EK647" s="166">
        <f>IFERROR(HLOOKUP(EK$1,$H$5:$FY$1802,MATCH($A647,$A$5:$A$1802,0),0)*HLOOKUP(EK$2,$H$5:$FY$1802,MATCH($A647,$A$5:$A$1802,0),0),$H$2)</f>
        <v>1739304</v>
      </c>
      <c r="EL647" s="166">
        <f>IFERROR(HLOOKUP(EL$1,$H$5:$FY$1802,MATCH($A647,$A$5:$A$1802,0),0)*HLOOKUP(EL$2,$H$5:$FY$1802,MATCH($A647,$A$5:$A$1802,0),0),$H$2)</f>
        <v>1662465</v>
      </c>
      <c r="EM647" s="166">
        <f>IFERROR(HLOOKUP(EM$1,$H$5:$FY$1802,MATCH($A647,$A$5:$A$1802,0),0)*HLOOKUP(EM$2,$H$5:$FY$1802,MATCH($A647,$A$5:$A$1802,0),0),$H$2)</f>
        <v>1246580</v>
      </c>
      <c r="EN647" s="166">
        <f>IFERROR(HLOOKUP(EN$1,$H$5:$FY$1802,MATCH($A647,$A$5:$A$1802,0),0)*HLOOKUP(EN$2,$H$5:$FY$1802,MATCH($A647,$A$5:$A$1802,0),0),$H$2)</f>
        <v>55332424</v>
      </c>
      <c r="EO647" s="166">
        <f>IFERROR(HLOOKUP(EO$1,$H$5:$FY$1802,MATCH($A647,$A$5:$A$1802,0),0)*HLOOKUP(EO$2,$H$5:$FY$1802,MATCH($A647,$A$5:$A$1802,0),0),$H$2)</f>
        <v>82731994</v>
      </c>
      <c r="EP647" s="166">
        <f>IFERROR(HLOOKUP(EP$1,$H$5:$FY$1802,MATCH($A647,$A$5:$A$1802,0),0)*HLOOKUP(EP$2,$H$5:$FY$1802,MATCH($A647,$A$5:$A$1802,0),0),$H$2)</f>
        <v>3392928</v>
      </c>
      <c r="EQ647" s="166">
        <f>IFERROR(HLOOKUP(EQ$1,$H$5:$FY$1802,MATCH($A647,$A$5:$A$1802,0),0)*HLOOKUP(EQ$2,$H$5:$FY$1802,MATCH($A647,$A$5:$A$1802,0),0),$H$2)</f>
        <v>21690</v>
      </c>
      <c r="ER647" s="166">
        <f>IFERROR(HLOOKUP(ER$1,$H$5:$FY$1802,MATCH($A647,$A$5:$A$1802,0),0)*HLOOKUP(ER$2,$H$5:$FY$1802,MATCH($A647,$A$5:$A$1802,0),0),$H$2)</f>
        <v>55937</v>
      </c>
      <c r="ES647" s="166">
        <f>IFERROR(HLOOKUP(ES$1,$H$5:$FY$1802,MATCH($A647,$A$5:$A$1802,0),0)*HLOOKUP(ES$2,$H$5:$FY$1802,MATCH($A647,$A$5:$A$1802,0),0),$H$2)</f>
        <v>1589616</v>
      </c>
      <c r="ET647" s="166">
        <f>IFERROR(HLOOKUP(ET$1,$H$5:$FY$1802,MATCH($A647,$A$5:$A$1802,0),0)*HLOOKUP(ET$2,$H$5:$FY$1802,MATCH($A647,$A$5:$A$1802,0),0),$H$2)</f>
        <v>6920739</v>
      </c>
      <c r="EU647" s="166">
        <f>IFERROR(HLOOKUP(EU$1,$H$5:$FY$1802,MATCH($A647,$A$5:$A$1802,0),0)*HLOOKUP(EU$2,$H$5:$FY$1802,MATCH($A647,$A$5:$A$1802,0),0),$H$2)</f>
        <v>1522269</v>
      </c>
      <c r="EV647" s="166">
        <f>IFERROR(HLOOKUP(EV$1,$H$5:$FY$1802,MATCH($A647,$A$5:$A$1802,0),0)*HLOOKUP(EV$2,$H$5:$FY$1802,MATCH($A647,$A$5:$A$1802,0),0),$H$2)</f>
        <v>46809216</v>
      </c>
      <c r="EW647" s="166">
        <f>IFERROR(HLOOKUP(EW$1,$H$5:$FY$1802,MATCH($A647,$A$5:$A$1802,0),0)*HLOOKUP(EW$2,$H$5:$FY$1802,MATCH($A647,$A$5:$A$1802,0),0),$H$2)</f>
        <v>14381730</v>
      </c>
      <c r="EX647" s="166">
        <f>IFERROR(HLOOKUP(EX$1,$H$5:$FY$1802,MATCH($A647,$A$5:$A$1802,0),0)*HLOOKUP(EX$2,$H$5:$FY$1802,MATCH($A647,$A$5:$A$1802,0),0),$H$2)</f>
        <v>6697108</v>
      </c>
      <c r="EY647" s="166">
        <f>IFERROR(HLOOKUP(EY$1,$H$5:$FY$1802,MATCH($A647,$A$5:$A$1802,0),0)*HLOOKUP(EY$2,$H$5:$FY$1802,MATCH($A647,$A$5:$A$1802,0),0),$H$2)</f>
        <v>13048812</v>
      </c>
      <c r="EZ647" s="166">
        <f>IFERROR(HLOOKUP(EZ$1,$H$5:$FY$1802,MATCH($A647,$A$5:$A$1802,0),0)*HLOOKUP(EZ$2,$H$5:$FY$1802,MATCH($A647,$A$5:$A$1802,0),0),$H$2)</f>
        <v>4669060</v>
      </c>
      <c r="FA647" s="166">
        <f>IFERROR(HLOOKUP(FA$1,$H$5:$FY$1802,MATCH($A647,$A$5:$A$1802,0),0)*HLOOKUP(FA$2,$H$5:$FY$1802,MATCH($A647,$A$5:$A$1802,0),0),$H$2)</f>
        <v>2200</v>
      </c>
      <c r="FB647" s="166">
        <f>IFERROR(HLOOKUP(FB$1,$H$5:$FY$1802,MATCH($A647,$A$5:$A$1802,0),0)*HLOOKUP(FB$2,$H$5:$FY$1802,MATCH($A647,$A$5:$A$1802,0),0),$H$2)</f>
        <v>73425</v>
      </c>
      <c r="FC647" s="166">
        <f>IFERROR(HLOOKUP(FC$1,$H$5:$FY$1802,MATCH($A647,$A$5:$A$1802,0),0)*HLOOKUP(FC$2,$H$5:$FY$1802,MATCH($A647,$A$5:$A$1802,0),0),$H$2)</f>
        <v>82718</v>
      </c>
      <c r="FD647" s="166">
        <f>IFERROR(HLOOKUP(FD$1,$H$5:$FY$1802,MATCH($A647,$A$5:$A$1802,0),0)*HLOOKUP(FD$2,$H$5:$FY$1802,MATCH($A647,$A$5:$A$1802,0),0),$H$2)</f>
        <v>0</v>
      </c>
      <c r="FE647" s="166">
        <f>IFERROR(HLOOKUP(FE$1,$H$5:$FY$1802,MATCH($A647,$A$5:$A$1802,0),0)*HLOOKUP(FE$2,$H$5:$FY$1802,MATCH($A647,$A$5:$A$1802,0),0),$H$2)</f>
        <v>0</v>
      </c>
      <c r="FF647" s="166">
        <f>IFERROR(HLOOKUP(FF$1,$H$5:$FY$1802,MATCH($A647,$A$5:$A$1802,0),0)*HLOOKUP(FF$2,$H$5:$FY$1802,MATCH($A647,$A$5:$A$1802,0),0),$H$2)</f>
        <v>0</v>
      </c>
      <c r="FG647" s="166">
        <f>IFERROR(HLOOKUP(FG$1,$H$5:$FY$1802,MATCH($A647,$A$5:$A$1802,0),0)*HLOOKUP(FG$2,$H$5:$FY$1802,MATCH($A647,$A$5:$A$1802,0),0),$H$2)</f>
        <v>0</v>
      </c>
      <c r="FH647" s="152"/>
      <c r="FI647" s="405">
        <f t="shared" si="1139"/>
        <v>2.0112676056338028</v>
      </c>
      <c r="FJ647" s="405">
        <f t="shared" si="1139"/>
        <v>1.5259557344064387</v>
      </c>
      <c r="FK647" s="405">
        <f t="shared" si="1140"/>
        <v>2.0295969773299749</v>
      </c>
      <c r="FL647" s="405">
        <f t="shared" si="1141"/>
        <v>1.5484886649874054</v>
      </c>
      <c r="FM647" s="405">
        <f t="shared" si="1142"/>
        <v>1.2894819138955489</v>
      </c>
      <c r="FN647" s="405">
        <f t="shared" si="1143"/>
        <v>1.0907432502866674</v>
      </c>
      <c r="FO647" s="405">
        <f t="shared" si="1144"/>
        <v>1.6099354984723322</v>
      </c>
      <c r="FP647" s="405">
        <f t="shared" si="1145"/>
        <v>1.0656331334163178</v>
      </c>
      <c r="FQ647" s="405">
        <f t="shared" si="1146"/>
        <v>1.7301587301587302</v>
      </c>
      <c r="FR647" s="405">
        <f t="shared" si="1147"/>
        <v>1.0793650793650793</v>
      </c>
      <c r="FS647" s="65"/>
    </row>
    <row r="648" spans="1:175" ht="10.35" customHeight="1" x14ac:dyDescent="0.2">
      <c r="A648" s="74" t="str">
        <f t="shared" si="1136"/>
        <v>2020-21AUGUSTRX7</v>
      </c>
      <c r="B648" s="163" t="str">
        <f t="shared" si="1149"/>
        <v>2020-21</v>
      </c>
      <c r="C648" s="26" t="s">
        <v>827</v>
      </c>
      <c r="D648" s="163" t="str">
        <f>INDEX($FV$16:$FW$26,MATCH($F648,$FV$16:$FV$26,0),2)</f>
        <v>Y62</v>
      </c>
      <c r="E648" s="163" t="str">
        <f>VLOOKUP($D648,$FW$8:$FX$14,2,0)</f>
        <v>North West</v>
      </c>
      <c r="F648" s="271" t="s">
        <v>859</v>
      </c>
      <c r="G648" s="271" t="s">
        <v>876</v>
      </c>
      <c r="H648" s="272">
        <v>121982</v>
      </c>
      <c r="I648" s="272">
        <v>105185</v>
      </c>
      <c r="J648" s="272">
        <v>143121</v>
      </c>
      <c r="K648" s="272">
        <v>1</v>
      </c>
      <c r="L648" s="272">
        <v>1</v>
      </c>
      <c r="M648" s="272">
        <v>1</v>
      </c>
      <c r="N648" s="272">
        <v>1</v>
      </c>
      <c r="O648" s="272">
        <v>28</v>
      </c>
      <c r="P648" s="272">
        <v>0</v>
      </c>
      <c r="Q648" s="272">
        <v>245</v>
      </c>
      <c r="R648" s="272">
        <v>16674</v>
      </c>
      <c r="S648" s="272">
        <v>1903</v>
      </c>
      <c r="T648" s="272">
        <v>96134</v>
      </c>
      <c r="U648" s="272">
        <v>8528</v>
      </c>
      <c r="V648" s="272">
        <v>5752</v>
      </c>
      <c r="W648" s="272">
        <v>49476</v>
      </c>
      <c r="X648" s="272">
        <v>16503</v>
      </c>
      <c r="Y648" s="272">
        <v>2990</v>
      </c>
      <c r="Z648" s="272">
        <v>3815333</v>
      </c>
      <c r="AA648" s="272">
        <v>447</v>
      </c>
      <c r="AB648" s="272">
        <v>755</v>
      </c>
      <c r="AC648" s="272">
        <v>3561496</v>
      </c>
      <c r="AD648" s="272">
        <v>619</v>
      </c>
      <c r="AE648" s="272">
        <v>1068</v>
      </c>
      <c r="AF648" s="272">
        <v>81989444</v>
      </c>
      <c r="AG648" s="272">
        <v>1657</v>
      </c>
      <c r="AH648" s="272">
        <v>3570</v>
      </c>
      <c r="AI648" s="272">
        <v>88487011</v>
      </c>
      <c r="AJ648" s="272">
        <v>5362</v>
      </c>
      <c r="AK648" s="272">
        <v>12427</v>
      </c>
      <c r="AL648" s="272">
        <v>21808664</v>
      </c>
      <c r="AM648" s="272">
        <v>7294</v>
      </c>
      <c r="AN648" s="272">
        <v>13677</v>
      </c>
      <c r="AO648" s="272">
        <v>9672</v>
      </c>
      <c r="AP648" s="272">
        <v>451</v>
      </c>
      <c r="AQ648" s="272">
        <v>6339</v>
      </c>
      <c r="AR648" s="272">
        <v>1215</v>
      </c>
      <c r="AS648" s="272">
        <v>700</v>
      </c>
      <c r="AT648" s="272">
        <v>2182</v>
      </c>
      <c r="AU648" s="272">
        <v>770</v>
      </c>
      <c r="AV648" s="272">
        <v>51992</v>
      </c>
      <c r="AW648" s="272">
        <v>6389</v>
      </c>
      <c r="AX648" s="272">
        <v>28081</v>
      </c>
      <c r="AY648" s="272">
        <v>86462</v>
      </c>
      <c r="AZ648" s="272">
        <v>18449</v>
      </c>
      <c r="BA648" s="272">
        <v>15047</v>
      </c>
      <c r="BB648" s="272">
        <v>12304</v>
      </c>
      <c r="BC648" s="272">
        <v>10225</v>
      </c>
      <c r="BD648" s="272">
        <v>64368</v>
      </c>
      <c r="BE648" s="272">
        <v>52739</v>
      </c>
      <c r="BF648" s="272">
        <v>23733</v>
      </c>
      <c r="BG648" s="272">
        <v>17548</v>
      </c>
      <c r="BH648" s="272">
        <v>3610</v>
      </c>
      <c r="BI648" s="272">
        <v>2927</v>
      </c>
      <c r="BJ648" s="272">
        <v>143</v>
      </c>
      <c r="BK648" s="272">
        <v>64173</v>
      </c>
      <c r="BL648" s="272">
        <v>449</v>
      </c>
      <c r="BM648" s="272">
        <v>735</v>
      </c>
      <c r="BN648" s="272">
        <v>41</v>
      </c>
      <c r="BO648" s="272">
        <v>18468</v>
      </c>
      <c r="BP648" s="272">
        <v>450</v>
      </c>
      <c r="BQ648" s="272">
        <v>873</v>
      </c>
      <c r="BR648" s="272">
        <v>8344</v>
      </c>
      <c r="BS648" s="272">
        <v>3732692</v>
      </c>
      <c r="BT648" s="272">
        <v>447</v>
      </c>
      <c r="BU648" s="272">
        <v>754</v>
      </c>
      <c r="BV648" s="272">
        <v>3460</v>
      </c>
      <c r="BW648" s="272">
        <v>6230049</v>
      </c>
      <c r="BX648" s="272">
        <v>1801</v>
      </c>
      <c r="BY648" s="272">
        <v>3736</v>
      </c>
      <c r="BZ648" s="272">
        <v>1815</v>
      </c>
      <c r="CA648" s="272">
        <v>3179814</v>
      </c>
      <c r="CB648" s="272">
        <v>1752</v>
      </c>
      <c r="CC648" s="272">
        <v>3805</v>
      </c>
      <c r="CD648" s="272">
        <v>44201</v>
      </c>
      <c r="CE648" s="272">
        <v>72579581</v>
      </c>
      <c r="CF648" s="272">
        <v>1642</v>
      </c>
      <c r="CG648" s="272">
        <v>3542</v>
      </c>
      <c r="CH648" s="272">
        <v>3093</v>
      </c>
      <c r="CI648" s="272">
        <v>17313378</v>
      </c>
      <c r="CJ648" s="272">
        <v>5598</v>
      </c>
      <c r="CK648" s="272">
        <v>12644</v>
      </c>
      <c r="CL648" s="272">
        <v>1349</v>
      </c>
      <c r="CM648" s="272">
        <v>6080478</v>
      </c>
      <c r="CN648" s="272">
        <v>4507</v>
      </c>
      <c r="CO648" s="272">
        <v>10284</v>
      </c>
      <c r="CP648" s="272">
        <v>1539</v>
      </c>
      <c r="CQ648" s="272">
        <v>9924282</v>
      </c>
      <c r="CR648" s="272">
        <v>6449</v>
      </c>
      <c r="CS648" s="272">
        <v>15252</v>
      </c>
      <c r="CT648" s="272">
        <v>1081</v>
      </c>
      <c r="CU648" s="272">
        <v>6493656</v>
      </c>
      <c r="CV648" s="272">
        <v>6007</v>
      </c>
      <c r="CW648" s="272">
        <v>13677</v>
      </c>
      <c r="CX648" s="272">
        <v>183</v>
      </c>
      <c r="CY648" s="272">
        <v>63735</v>
      </c>
      <c r="CZ648" s="272">
        <v>348</v>
      </c>
      <c r="DA648" s="272">
        <v>706</v>
      </c>
      <c r="DB648" s="272">
        <v>3845</v>
      </c>
      <c r="DC648" s="272">
        <v>116963</v>
      </c>
      <c r="DD648" s="272">
        <v>30</v>
      </c>
      <c r="DE648" s="272">
        <v>53</v>
      </c>
      <c r="DF648" s="272">
        <v>100</v>
      </c>
      <c r="DG648" s="272">
        <v>180230</v>
      </c>
      <c r="DH648" s="272">
        <v>1802</v>
      </c>
      <c r="DI648" s="272">
        <v>2992</v>
      </c>
      <c r="DJ648" s="272">
        <v>85</v>
      </c>
      <c r="DK648" s="272">
        <v>0</v>
      </c>
      <c r="DL648" s="250"/>
      <c r="DM648" s="250"/>
      <c r="DN648" s="250"/>
      <c r="DO648" s="250"/>
      <c r="DP648" s="250"/>
      <c r="DQ648" s="250"/>
      <c r="DR648" s="250"/>
      <c r="DS648" s="250"/>
      <c r="DT648" s="250"/>
      <c r="DU648" s="250"/>
      <c r="DV648" s="250"/>
      <c r="DW648" s="250"/>
      <c r="DX648" s="250"/>
      <c r="DY648" s="250"/>
      <c r="DZ648" s="250"/>
      <c r="EA648" s="250"/>
      <c r="EB648" s="155"/>
      <c r="EC648" s="75">
        <f t="shared" si="1137"/>
        <v>8</v>
      </c>
      <c r="ED648" s="74">
        <f t="shared" si="1138"/>
        <v>2020</v>
      </c>
      <c r="EE648" s="165">
        <f t="shared" si="1148"/>
        <v>44044</v>
      </c>
      <c r="EF648" s="157">
        <f t="shared" si="1150"/>
        <v>31</v>
      </c>
      <c r="EG648" s="156"/>
      <c r="EH648" s="166">
        <f>IFERROR(HLOOKUP(EH$1,$H$5:$FY$1802,MATCH($A648,$A$5:$A$1802,0),0)*HLOOKUP(EH$2,$H$5:$FY$1802,MATCH($A648,$A$5:$A$1802,0),0),$H$2)</f>
        <v>105185</v>
      </c>
      <c r="EI648" s="166">
        <f>IFERROR(HLOOKUP(EI$1,$H$5:$FY$1802,MATCH($A648,$A$5:$A$1802,0),0)*HLOOKUP(EI$2,$H$5:$FY$1802,MATCH($A648,$A$5:$A$1802,0),0),$H$2)</f>
        <v>105185</v>
      </c>
      <c r="EJ648" s="166">
        <f>IFERROR(HLOOKUP(EJ$1,$H$5:$FY$1802,MATCH($A648,$A$5:$A$1802,0),0)*HLOOKUP(EJ$2,$H$5:$FY$1802,MATCH($A648,$A$5:$A$1802,0),0),$H$2)</f>
        <v>105185</v>
      </c>
      <c r="EK648" s="166">
        <f>IFERROR(HLOOKUP(EK$1,$H$5:$FY$1802,MATCH($A648,$A$5:$A$1802,0),0)*HLOOKUP(EK$2,$H$5:$FY$1802,MATCH($A648,$A$5:$A$1802,0),0),$H$2)</f>
        <v>2945180</v>
      </c>
      <c r="EL648" s="166">
        <f>IFERROR(HLOOKUP(EL$1,$H$5:$FY$1802,MATCH($A648,$A$5:$A$1802,0),0)*HLOOKUP(EL$2,$H$5:$FY$1802,MATCH($A648,$A$5:$A$1802,0),0),$H$2)</f>
        <v>6438640</v>
      </c>
      <c r="EM648" s="166">
        <f>IFERROR(HLOOKUP(EM$1,$H$5:$FY$1802,MATCH($A648,$A$5:$A$1802,0),0)*HLOOKUP(EM$2,$H$5:$FY$1802,MATCH($A648,$A$5:$A$1802,0),0),$H$2)</f>
        <v>6143136</v>
      </c>
      <c r="EN648" s="166">
        <f>IFERROR(HLOOKUP(EN$1,$H$5:$FY$1802,MATCH($A648,$A$5:$A$1802,0),0)*HLOOKUP(EN$2,$H$5:$FY$1802,MATCH($A648,$A$5:$A$1802,0),0),$H$2)</f>
        <v>176629320</v>
      </c>
      <c r="EO648" s="166">
        <f>IFERROR(HLOOKUP(EO$1,$H$5:$FY$1802,MATCH($A648,$A$5:$A$1802,0),0)*HLOOKUP(EO$2,$H$5:$FY$1802,MATCH($A648,$A$5:$A$1802,0),0),$H$2)</f>
        <v>205082781</v>
      </c>
      <c r="EP648" s="166">
        <f>IFERROR(HLOOKUP(EP$1,$H$5:$FY$1802,MATCH($A648,$A$5:$A$1802,0),0)*HLOOKUP(EP$2,$H$5:$FY$1802,MATCH($A648,$A$5:$A$1802,0),0),$H$2)</f>
        <v>40894230</v>
      </c>
      <c r="EQ648" s="166">
        <f>IFERROR(HLOOKUP(EQ$1,$H$5:$FY$1802,MATCH($A648,$A$5:$A$1802,0),0)*HLOOKUP(EQ$2,$H$5:$FY$1802,MATCH($A648,$A$5:$A$1802,0),0),$H$2)</f>
        <v>105105</v>
      </c>
      <c r="ER648" s="166">
        <f>IFERROR(HLOOKUP(ER$1,$H$5:$FY$1802,MATCH($A648,$A$5:$A$1802,0),0)*HLOOKUP(ER$2,$H$5:$FY$1802,MATCH($A648,$A$5:$A$1802,0),0),$H$2)</f>
        <v>35793</v>
      </c>
      <c r="ES648" s="166">
        <f>IFERROR(HLOOKUP(ES$1,$H$5:$FY$1802,MATCH($A648,$A$5:$A$1802,0),0)*HLOOKUP(ES$2,$H$5:$FY$1802,MATCH($A648,$A$5:$A$1802,0),0),$H$2)</f>
        <v>6291376</v>
      </c>
      <c r="ET648" s="166">
        <f>IFERROR(HLOOKUP(ET$1,$H$5:$FY$1802,MATCH($A648,$A$5:$A$1802,0),0)*HLOOKUP(ET$2,$H$5:$FY$1802,MATCH($A648,$A$5:$A$1802,0),0),$H$2)</f>
        <v>12926560</v>
      </c>
      <c r="EU648" s="166">
        <f>IFERROR(HLOOKUP(EU$1,$H$5:$FY$1802,MATCH($A648,$A$5:$A$1802,0),0)*HLOOKUP(EU$2,$H$5:$FY$1802,MATCH($A648,$A$5:$A$1802,0),0),$H$2)</f>
        <v>6906075</v>
      </c>
      <c r="EV648" s="166">
        <f>IFERROR(HLOOKUP(EV$1,$H$5:$FY$1802,MATCH($A648,$A$5:$A$1802,0),0)*HLOOKUP(EV$2,$H$5:$FY$1802,MATCH($A648,$A$5:$A$1802,0),0),$H$2)</f>
        <v>156559942</v>
      </c>
      <c r="EW648" s="166">
        <f>IFERROR(HLOOKUP(EW$1,$H$5:$FY$1802,MATCH($A648,$A$5:$A$1802,0),0)*HLOOKUP(EW$2,$H$5:$FY$1802,MATCH($A648,$A$5:$A$1802,0),0),$H$2)</f>
        <v>39107892</v>
      </c>
      <c r="EX648" s="166">
        <f>IFERROR(HLOOKUP(EX$1,$H$5:$FY$1802,MATCH($A648,$A$5:$A$1802,0),0)*HLOOKUP(EX$2,$H$5:$FY$1802,MATCH($A648,$A$5:$A$1802,0),0),$H$2)</f>
        <v>13873116</v>
      </c>
      <c r="EY648" s="166">
        <f>IFERROR(HLOOKUP(EY$1,$H$5:$FY$1802,MATCH($A648,$A$5:$A$1802,0),0)*HLOOKUP(EY$2,$H$5:$FY$1802,MATCH($A648,$A$5:$A$1802,0),0),$H$2)</f>
        <v>23472828</v>
      </c>
      <c r="EZ648" s="166">
        <f>IFERROR(HLOOKUP(EZ$1,$H$5:$FY$1802,MATCH($A648,$A$5:$A$1802,0),0)*HLOOKUP(EZ$2,$H$5:$FY$1802,MATCH($A648,$A$5:$A$1802,0),0),$H$2)</f>
        <v>14784837</v>
      </c>
      <c r="FA648" s="166">
        <f>IFERROR(HLOOKUP(FA$1,$H$5:$FY$1802,MATCH($A648,$A$5:$A$1802,0),0)*HLOOKUP(FA$2,$H$5:$FY$1802,MATCH($A648,$A$5:$A$1802,0),0),$H$2)</f>
        <v>299200</v>
      </c>
      <c r="FB648" s="166">
        <f>IFERROR(HLOOKUP(FB$1,$H$5:$FY$1802,MATCH($A648,$A$5:$A$1802,0),0)*HLOOKUP(FB$2,$H$5:$FY$1802,MATCH($A648,$A$5:$A$1802,0),0),$H$2)</f>
        <v>129198</v>
      </c>
      <c r="FC648" s="166">
        <f>IFERROR(HLOOKUP(FC$1,$H$5:$FY$1802,MATCH($A648,$A$5:$A$1802,0),0)*HLOOKUP(FC$2,$H$5:$FY$1802,MATCH($A648,$A$5:$A$1802,0),0),$H$2)</f>
        <v>203785</v>
      </c>
      <c r="FD648" s="166">
        <f>IFERROR(HLOOKUP(FD$1,$H$5:$FY$1802,MATCH($A648,$A$5:$A$1802,0),0)*HLOOKUP(FD$2,$H$5:$FY$1802,MATCH($A648,$A$5:$A$1802,0),0),$H$2)</f>
        <v>0</v>
      </c>
      <c r="FE648" s="166">
        <f>IFERROR(HLOOKUP(FE$1,$H$5:$FY$1802,MATCH($A648,$A$5:$A$1802,0),0)*HLOOKUP(FE$2,$H$5:$FY$1802,MATCH($A648,$A$5:$A$1802,0),0),$H$2)</f>
        <v>0</v>
      </c>
      <c r="FF648" s="166">
        <f>IFERROR(HLOOKUP(FF$1,$H$5:$FY$1802,MATCH($A648,$A$5:$A$1802,0),0)*HLOOKUP(FF$2,$H$5:$FY$1802,MATCH($A648,$A$5:$A$1802,0),0),$H$2)</f>
        <v>0</v>
      </c>
      <c r="FG648" s="166">
        <f>IFERROR(HLOOKUP(FG$1,$H$5:$FY$1802,MATCH($A648,$A$5:$A$1802,0),0)*HLOOKUP(FG$2,$H$5:$FY$1802,MATCH($A648,$A$5:$A$1802,0),0),$H$2)</f>
        <v>0</v>
      </c>
      <c r="FH648" s="152"/>
      <c r="FI648" s="405">
        <f t="shared" si="1139"/>
        <v>2.1633442776735459</v>
      </c>
      <c r="FJ648" s="405">
        <f t="shared" si="1139"/>
        <v>1.7644230769230769</v>
      </c>
      <c r="FK648" s="405">
        <f t="shared" si="1140"/>
        <v>2.1390820584144645</v>
      </c>
      <c r="FL648" s="405">
        <f t="shared" si="1141"/>
        <v>1.7776425591098748</v>
      </c>
      <c r="FM648" s="405">
        <f t="shared" si="1142"/>
        <v>1.3009944215377152</v>
      </c>
      <c r="FN648" s="405">
        <f t="shared" si="1143"/>
        <v>1.0659511682431886</v>
      </c>
      <c r="FO648" s="405">
        <f t="shared" si="1144"/>
        <v>1.4381021632430466</v>
      </c>
      <c r="FP648" s="405">
        <f t="shared" si="1145"/>
        <v>1.0633218202751016</v>
      </c>
      <c r="FQ648" s="405">
        <f t="shared" si="1146"/>
        <v>1.2073578595317727</v>
      </c>
      <c r="FR648" s="405">
        <f t="shared" si="1147"/>
        <v>0.97892976588628766</v>
      </c>
      <c r="FS648" s="65"/>
    </row>
    <row r="649" spans="1:175" ht="10.35" customHeight="1" x14ac:dyDescent="0.2">
      <c r="A649" s="180" t="str">
        <f t="shared" si="1136"/>
        <v>2020-21AUGUSTRYE</v>
      </c>
      <c r="B649" s="182" t="str">
        <f t="shared" si="1149"/>
        <v>2020-21</v>
      </c>
      <c r="C649" s="26" t="s">
        <v>827</v>
      </c>
      <c r="D649" s="182" t="str">
        <f>INDEX($FV$16:$FW$26,MATCH($F649,$FV$16:$FV$26,0),2)</f>
        <v>Y59</v>
      </c>
      <c r="E649" s="182" t="str">
        <f>VLOOKUP($D649,$FW$8:$FX$14,2,0)</f>
        <v>South East</v>
      </c>
      <c r="F649" s="273" t="s">
        <v>861</v>
      </c>
      <c r="G649" s="273" t="s">
        <v>877</v>
      </c>
      <c r="H649" s="274">
        <v>71243</v>
      </c>
      <c r="I649" s="274">
        <v>41864</v>
      </c>
      <c r="J649" s="274">
        <v>210815</v>
      </c>
      <c r="K649" s="274">
        <v>5</v>
      </c>
      <c r="L649" s="274">
        <v>3</v>
      </c>
      <c r="M649" s="274">
        <v>4</v>
      </c>
      <c r="N649" s="274">
        <v>5</v>
      </c>
      <c r="O649" s="274">
        <v>66</v>
      </c>
      <c r="P649" s="274">
        <v>0</v>
      </c>
      <c r="Q649" s="274">
        <v>318</v>
      </c>
      <c r="R649" s="274">
        <v>0</v>
      </c>
      <c r="S649" s="274">
        <v>90</v>
      </c>
      <c r="T649" s="274">
        <v>51301</v>
      </c>
      <c r="U649" s="274">
        <v>3676</v>
      </c>
      <c r="V649" s="274">
        <v>2186</v>
      </c>
      <c r="W649" s="274">
        <v>21633</v>
      </c>
      <c r="X649" s="274">
        <v>17102</v>
      </c>
      <c r="Y649" s="274">
        <v>1068</v>
      </c>
      <c r="Z649" s="274">
        <v>1430531</v>
      </c>
      <c r="AA649" s="274">
        <v>389</v>
      </c>
      <c r="AB649" s="274">
        <v>725</v>
      </c>
      <c r="AC649" s="274">
        <v>1231981</v>
      </c>
      <c r="AD649" s="274">
        <v>564</v>
      </c>
      <c r="AE649" s="274">
        <v>1111</v>
      </c>
      <c r="AF649" s="274">
        <v>22201378</v>
      </c>
      <c r="AG649" s="274">
        <v>1026</v>
      </c>
      <c r="AH649" s="274">
        <v>2048</v>
      </c>
      <c r="AI649" s="274">
        <v>56345742</v>
      </c>
      <c r="AJ649" s="274">
        <v>3295</v>
      </c>
      <c r="AK649" s="274">
        <v>7698</v>
      </c>
      <c r="AL649" s="274">
        <v>5456776</v>
      </c>
      <c r="AM649" s="274">
        <v>5109</v>
      </c>
      <c r="AN649" s="274">
        <v>11277</v>
      </c>
      <c r="AO649" s="274">
        <v>5022</v>
      </c>
      <c r="AP649" s="274">
        <v>90</v>
      </c>
      <c r="AQ649" s="274">
        <v>218</v>
      </c>
      <c r="AR649" s="274">
        <v>269</v>
      </c>
      <c r="AS649" s="274">
        <v>692</v>
      </c>
      <c r="AT649" s="274">
        <v>4022</v>
      </c>
      <c r="AU649" s="274">
        <v>310</v>
      </c>
      <c r="AV649" s="274">
        <v>25625</v>
      </c>
      <c r="AW649" s="274">
        <v>2910</v>
      </c>
      <c r="AX649" s="274">
        <v>17744</v>
      </c>
      <c r="AY649" s="274">
        <v>46279</v>
      </c>
      <c r="AZ649" s="274">
        <v>7839</v>
      </c>
      <c r="BA649" s="274">
        <v>5804</v>
      </c>
      <c r="BB649" s="274">
        <v>4712</v>
      </c>
      <c r="BC649" s="274">
        <v>3513</v>
      </c>
      <c r="BD649" s="274">
        <v>29519</v>
      </c>
      <c r="BE649" s="274">
        <v>23672</v>
      </c>
      <c r="BF649" s="274">
        <v>25958</v>
      </c>
      <c r="BG649" s="274">
        <v>19910</v>
      </c>
      <c r="BH649" s="274">
        <v>1721</v>
      </c>
      <c r="BI649" s="274">
        <v>1277</v>
      </c>
      <c r="BJ649" s="274">
        <v>25</v>
      </c>
      <c r="BK649" s="274">
        <v>12713</v>
      </c>
      <c r="BL649" s="274">
        <v>509</v>
      </c>
      <c r="BM649" s="274">
        <v>749</v>
      </c>
      <c r="BN649" s="274">
        <v>33</v>
      </c>
      <c r="BO649" s="274">
        <v>10516</v>
      </c>
      <c r="BP649" s="274">
        <v>319</v>
      </c>
      <c r="BQ649" s="274">
        <v>644</v>
      </c>
      <c r="BR649" s="274">
        <v>3618</v>
      </c>
      <c r="BS649" s="274">
        <v>1407302</v>
      </c>
      <c r="BT649" s="274">
        <v>389</v>
      </c>
      <c r="BU649" s="274">
        <v>725</v>
      </c>
      <c r="BV649" s="274">
        <v>1923</v>
      </c>
      <c r="BW649" s="274">
        <v>1989337</v>
      </c>
      <c r="BX649" s="274">
        <v>1034</v>
      </c>
      <c r="BY649" s="274">
        <v>1964</v>
      </c>
      <c r="BZ649" s="274">
        <v>430</v>
      </c>
      <c r="CA649" s="274">
        <v>389286</v>
      </c>
      <c r="CB649" s="274">
        <v>905</v>
      </c>
      <c r="CC649" s="274">
        <v>1870</v>
      </c>
      <c r="CD649" s="274">
        <v>19280</v>
      </c>
      <c r="CE649" s="274">
        <v>19822755</v>
      </c>
      <c r="CF649" s="274">
        <v>1028</v>
      </c>
      <c r="CG649" s="274">
        <v>2063</v>
      </c>
      <c r="CH649" s="274">
        <v>2326</v>
      </c>
      <c r="CI649" s="274">
        <v>9326993</v>
      </c>
      <c r="CJ649" s="274">
        <v>4010</v>
      </c>
      <c r="CK649" s="274">
        <v>8420</v>
      </c>
      <c r="CL649" s="274">
        <v>712</v>
      </c>
      <c r="CM649" s="274">
        <v>2205716</v>
      </c>
      <c r="CN649" s="274">
        <v>3098</v>
      </c>
      <c r="CO649" s="274">
        <v>6791</v>
      </c>
      <c r="CP649" s="274">
        <v>275</v>
      </c>
      <c r="CQ649" s="274">
        <v>2527346</v>
      </c>
      <c r="CR649" s="274">
        <v>9190</v>
      </c>
      <c r="CS649" s="274">
        <v>17487</v>
      </c>
      <c r="CT649" s="274">
        <v>46</v>
      </c>
      <c r="CU649" s="274">
        <v>338561</v>
      </c>
      <c r="CV649" s="274">
        <v>7360</v>
      </c>
      <c r="CW649" s="274">
        <v>14541</v>
      </c>
      <c r="CX649" s="274">
        <v>184</v>
      </c>
      <c r="CY649" s="274">
        <v>58928</v>
      </c>
      <c r="CZ649" s="274">
        <v>320</v>
      </c>
      <c r="DA649" s="274">
        <v>579</v>
      </c>
      <c r="DB649" s="274">
        <v>2752</v>
      </c>
      <c r="DC649" s="274">
        <v>100802</v>
      </c>
      <c r="DD649" s="274">
        <v>37</v>
      </c>
      <c r="DE649" s="274">
        <v>72</v>
      </c>
      <c r="DF649" s="274">
        <v>98</v>
      </c>
      <c r="DG649" s="274">
        <v>205520</v>
      </c>
      <c r="DH649" s="274">
        <v>2097</v>
      </c>
      <c r="DI649" s="274">
        <v>4389</v>
      </c>
      <c r="DJ649" s="274">
        <v>90</v>
      </c>
      <c r="DK649" s="274">
        <v>0</v>
      </c>
      <c r="DL649" s="251"/>
      <c r="DM649" s="251"/>
      <c r="DN649" s="251"/>
      <c r="DO649" s="251"/>
      <c r="DP649" s="251"/>
      <c r="DQ649" s="251"/>
      <c r="DR649" s="251"/>
      <c r="DS649" s="251"/>
      <c r="DT649" s="251"/>
      <c r="DU649" s="251"/>
      <c r="DV649" s="251"/>
      <c r="DW649" s="251"/>
      <c r="DX649" s="251"/>
      <c r="DY649" s="251"/>
      <c r="DZ649" s="251"/>
      <c r="EA649" s="251"/>
      <c r="EB649" s="183"/>
      <c r="EC649" s="184">
        <f t="shared" si="1137"/>
        <v>8</v>
      </c>
      <c r="ED649" s="180">
        <f t="shared" si="1138"/>
        <v>2020</v>
      </c>
      <c r="EE649" s="185">
        <f t="shared" si="1148"/>
        <v>44044</v>
      </c>
      <c r="EF649" s="186">
        <f t="shared" si="1150"/>
        <v>31</v>
      </c>
      <c r="EG649" s="187"/>
      <c r="EH649" s="188">
        <f>IFERROR(HLOOKUP(EH$1,$H$5:$FY$1802,MATCH($A649,$A$5:$A$1802,0),0)*HLOOKUP(EH$2,$H$5:$FY$1802,MATCH($A649,$A$5:$A$1802,0),0),$H$2)</f>
        <v>125592</v>
      </c>
      <c r="EI649" s="188">
        <f>IFERROR(HLOOKUP(EI$1,$H$5:$FY$1802,MATCH($A649,$A$5:$A$1802,0),0)*HLOOKUP(EI$2,$H$5:$FY$1802,MATCH($A649,$A$5:$A$1802,0),0),$H$2)</f>
        <v>167456</v>
      </c>
      <c r="EJ649" s="188">
        <f>IFERROR(HLOOKUP(EJ$1,$H$5:$FY$1802,MATCH($A649,$A$5:$A$1802,0),0)*HLOOKUP(EJ$2,$H$5:$FY$1802,MATCH($A649,$A$5:$A$1802,0),0),$H$2)</f>
        <v>209320</v>
      </c>
      <c r="EK649" s="188">
        <f>IFERROR(HLOOKUP(EK$1,$H$5:$FY$1802,MATCH($A649,$A$5:$A$1802,0),0)*HLOOKUP(EK$2,$H$5:$FY$1802,MATCH($A649,$A$5:$A$1802,0),0),$H$2)</f>
        <v>2763024</v>
      </c>
      <c r="EL649" s="188">
        <f>IFERROR(HLOOKUP(EL$1,$H$5:$FY$1802,MATCH($A649,$A$5:$A$1802,0),0)*HLOOKUP(EL$2,$H$5:$FY$1802,MATCH($A649,$A$5:$A$1802,0),0),$H$2)</f>
        <v>2665100</v>
      </c>
      <c r="EM649" s="188">
        <f>IFERROR(HLOOKUP(EM$1,$H$5:$FY$1802,MATCH($A649,$A$5:$A$1802,0),0)*HLOOKUP(EM$2,$H$5:$FY$1802,MATCH($A649,$A$5:$A$1802,0),0),$H$2)</f>
        <v>2428646</v>
      </c>
      <c r="EN649" s="188">
        <f>IFERROR(HLOOKUP(EN$1,$H$5:$FY$1802,MATCH($A649,$A$5:$A$1802,0),0)*HLOOKUP(EN$2,$H$5:$FY$1802,MATCH($A649,$A$5:$A$1802,0),0),$H$2)</f>
        <v>44304384</v>
      </c>
      <c r="EO649" s="188">
        <f>IFERROR(HLOOKUP(EO$1,$H$5:$FY$1802,MATCH($A649,$A$5:$A$1802,0),0)*HLOOKUP(EO$2,$H$5:$FY$1802,MATCH($A649,$A$5:$A$1802,0),0),$H$2)</f>
        <v>131651196</v>
      </c>
      <c r="EP649" s="188">
        <f>IFERROR(HLOOKUP(EP$1,$H$5:$FY$1802,MATCH($A649,$A$5:$A$1802,0),0)*HLOOKUP(EP$2,$H$5:$FY$1802,MATCH($A649,$A$5:$A$1802,0),0),$H$2)</f>
        <v>12043836</v>
      </c>
      <c r="EQ649" s="188">
        <f>IFERROR(HLOOKUP(EQ$1,$H$5:$FY$1802,MATCH($A649,$A$5:$A$1802,0),0)*HLOOKUP(EQ$2,$H$5:$FY$1802,MATCH($A649,$A$5:$A$1802,0),0),$H$2)</f>
        <v>18725</v>
      </c>
      <c r="ER649" s="188">
        <f>IFERROR(HLOOKUP(ER$1,$H$5:$FY$1802,MATCH($A649,$A$5:$A$1802,0),0)*HLOOKUP(ER$2,$H$5:$FY$1802,MATCH($A649,$A$5:$A$1802,0),0),$H$2)</f>
        <v>21252</v>
      </c>
      <c r="ES649" s="188">
        <f>IFERROR(HLOOKUP(ES$1,$H$5:$FY$1802,MATCH($A649,$A$5:$A$1802,0),0)*HLOOKUP(ES$2,$H$5:$FY$1802,MATCH($A649,$A$5:$A$1802,0),0),$H$2)</f>
        <v>2623050</v>
      </c>
      <c r="ET649" s="188">
        <f>IFERROR(HLOOKUP(ET$1,$H$5:$FY$1802,MATCH($A649,$A$5:$A$1802,0),0)*HLOOKUP(ET$2,$H$5:$FY$1802,MATCH($A649,$A$5:$A$1802,0),0),$H$2)</f>
        <v>3776772</v>
      </c>
      <c r="EU649" s="188">
        <f>IFERROR(HLOOKUP(EU$1,$H$5:$FY$1802,MATCH($A649,$A$5:$A$1802,0),0)*HLOOKUP(EU$2,$H$5:$FY$1802,MATCH($A649,$A$5:$A$1802,0),0),$H$2)</f>
        <v>804100</v>
      </c>
      <c r="EV649" s="188">
        <f>IFERROR(HLOOKUP(EV$1,$H$5:$FY$1802,MATCH($A649,$A$5:$A$1802,0),0)*HLOOKUP(EV$2,$H$5:$FY$1802,MATCH($A649,$A$5:$A$1802,0),0),$H$2)</f>
        <v>39774640</v>
      </c>
      <c r="EW649" s="188">
        <f>IFERROR(HLOOKUP(EW$1,$H$5:$FY$1802,MATCH($A649,$A$5:$A$1802,0),0)*HLOOKUP(EW$2,$H$5:$FY$1802,MATCH($A649,$A$5:$A$1802,0),0),$H$2)</f>
        <v>19584920</v>
      </c>
      <c r="EX649" s="188">
        <f>IFERROR(HLOOKUP(EX$1,$H$5:$FY$1802,MATCH($A649,$A$5:$A$1802,0),0)*HLOOKUP(EX$2,$H$5:$FY$1802,MATCH($A649,$A$5:$A$1802,0),0),$H$2)</f>
        <v>4835192</v>
      </c>
      <c r="EY649" s="188">
        <f>IFERROR(HLOOKUP(EY$1,$H$5:$FY$1802,MATCH($A649,$A$5:$A$1802,0),0)*HLOOKUP(EY$2,$H$5:$FY$1802,MATCH($A649,$A$5:$A$1802,0),0),$H$2)</f>
        <v>4808925</v>
      </c>
      <c r="EZ649" s="188">
        <f>IFERROR(HLOOKUP(EZ$1,$H$5:$FY$1802,MATCH($A649,$A$5:$A$1802,0),0)*HLOOKUP(EZ$2,$H$5:$FY$1802,MATCH($A649,$A$5:$A$1802,0),0),$H$2)</f>
        <v>668886</v>
      </c>
      <c r="FA649" s="188">
        <f>IFERROR(HLOOKUP(FA$1,$H$5:$FY$1802,MATCH($A649,$A$5:$A$1802,0),0)*HLOOKUP(FA$2,$H$5:$FY$1802,MATCH($A649,$A$5:$A$1802,0),0),$H$2)</f>
        <v>430122</v>
      </c>
      <c r="FB649" s="188">
        <f>IFERROR(HLOOKUP(FB$1,$H$5:$FY$1802,MATCH($A649,$A$5:$A$1802,0),0)*HLOOKUP(FB$2,$H$5:$FY$1802,MATCH($A649,$A$5:$A$1802,0),0),$H$2)</f>
        <v>106536</v>
      </c>
      <c r="FC649" s="188">
        <f>IFERROR(HLOOKUP(FC$1,$H$5:$FY$1802,MATCH($A649,$A$5:$A$1802,0),0)*HLOOKUP(FC$2,$H$5:$FY$1802,MATCH($A649,$A$5:$A$1802,0),0),$H$2)</f>
        <v>198144</v>
      </c>
      <c r="FD649" s="188">
        <f>IFERROR(HLOOKUP(FD$1,$H$5:$FY$1802,MATCH($A649,$A$5:$A$1802,0),0)*HLOOKUP(FD$2,$H$5:$FY$1802,MATCH($A649,$A$5:$A$1802,0),0),$H$2)</f>
        <v>0</v>
      </c>
      <c r="FE649" s="188">
        <f>IFERROR(HLOOKUP(FE$1,$H$5:$FY$1802,MATCH($A649,$A$5:$A$1802,0),0)*HLOOKUP(FE$2,$H$5:$FY$1802,MATCH($A649,$A$5:$A$1802,0),0),$H$2)</f>
        <v>0</v>
      </c>
      <c r="FF649" s="188">
        <f>IFERROR(HLOOKUP(FF$1,$H$5:$FY$1802,MATCH($A649,$A$5:$A$1802,0),0)*HLOOKUP(FF$2,$H$5:$FY$1802,MATCH($A649,$A$5:$A$1802,0),0),$H$2)</f>
        <v>0</v>
      </c>
      <c r="FG649" s="188">
        <f>IFERROR(HLOOKUP(FG$1,$H$5:$FY$1802,MATCH($A649,$A$5:$A$1802,0),0)*HLOOKUP(FG$2,$H$5:$FY$1802,MATCH($A649,$A$5:$A$1802,0),0),$H$2)</f>
        <v>0</v>
      </c>
      <c r="FH649" s="189"/>
      <c r="FI649" s="406">
        <f t="shared" si="1139"/>
        <v>2.1324809575625681</v>
      </c>
      <c r="FJ649" s="406">
        <f t="shared" si="1139"/>
        <v>1.5788900979325353</v>
      </c>
      <c r="FK649" s="406">
        <f t="shared" si="1140"/>
        <v>2.1555352241537054</v>
      </c>
      <c r="FL649" s="406">
        <f t="shared" si="1141"/>
        <v>1.6070448307410796</v>
      </c>
      <c r="FM649" s="406">
        <f t="shared" si="1142"/>
        <v>1.3645356631072898</v>
      </c>
      <c r="FN649" s="406">
        <f t="shared" si="1143"/>
        <v>1.0942541487542181</v>
      </c>
      <c r="FO649" s="406">
        <f t="shared" si="1144"/>
        <v>1.5178341714419366</v>
      </c>
      <c r="FP649" s="406">
        <f t="shared" si="1145"/>
        <v>1.1641913226523213</v>
      </c>
      <c r="FQ649" s="406">
        <f t="shared" si="1146"/>
        <v>1.6114232209737829</v>
      </c>
      <c r="FR649" s="406">
        <f t="shared" si="1147"/>
        <v>1.1956928838951311</v>
      </c>
      <c r="FS649" s="410"/>
    </row>
    <row r="650" spans="1:175" ht="10.35" customHeight="1" x14ac:dyDescent="0.2">
      <c r="A650" s="74" t="str">
        <f t="shared" si="1136"/>
        <v>2020-21AUGUSTRYD</v>
      </c>
      <c r="B650" s="163" t="str">
        <f t="shared" si="1149"/>
        <v>2020-21</v>
      </c>
      <c r="C650" s="26" t="s">
        <v>827</v>
      </c>
      <c r="D650" s="163" t="str">
        <f>INDEX($FV$16:$FW$26,MATCH($F650,$FV$16:$FV$26,0),2)</f>
        <v>Y59</v>
      </c>
      <c r="E650" s="163" t="str">
        <f>VLOOKUP($D650,$FW$8:$FX$14,2,0)</f>
        <v>South East</v>
      </c>
      <c r="F650" s="271" t="s">
        <v>863</v>
      </c>
      <c r="G650" s="271" t="s">
        <v>878</v>
      </c>
      <c r="H650" s="272">
        <v>91053</v>
      </c>
      <c r="I650" s="272">
        <v>69541</v>
      </c>
      <c r="J650" s="272">
        <v>241717</v>
      </c>
      <c r="K650" s="272">
        <v>3</v>
      </c>
      <c r="L650" s="272">
        <v>1</v>
      </c>
      <c r="M650" s="272">
        <v>2</v>
      </c>
      <c r="N650" s="272">
        <v>15</v>
      </c>
      <c r="O650" s="272">
        <v>67</v>
      </c>
      <c r="P650" s="272">
        <v>0</v>
      </c>
      <c r="Q650" s="272">
        <v>309</v>
      </c>
      <c r="R650" s="272">
        <v>45</v>
      </c>
      <c r="S650" s="272">
        <v>0</v>
      </c>
      <c r="T650" s="272">
        <v>64466</v>
      </c>
      <c r="U650" s="272">
        <v>4319</v>
      </c>
      <c r="V650" s="272">
        <v>2670</v>
      </c>
      <c r="W650" s="272">
        <v>32580</v>
      </c>
      <c r="X650" s="272">
        <v>20476</v>
      </c>
      <c r="Y650" s="272">
        <v>371</v>
      </c>
      <c r="Z650" s="272">
        <v>2047731</v>
      </c>
      <c r="AA650" s="272">
        <v>474</v>
      </c>
      <c r="AB650" s="272">
        <v>887</v>
      </c>
      <c r="AC650" s="272">
        <v>1556580</v>
      </c>
      <c r="AD650" s="272">
        <v>583</v>
      </c>
      <c r="AE650" s="272">
        <v>1058</v>
      </c>
      <c r="AF650" s="272">
        <v>37084529</v>
      </c>
      <c r="AG650" s="272">
        <v>1138</v>
      </c>
      <c r="AH650" s="272">
        <v>2098</v>
      </c>
      <c r="AI650" s="272">
        <v>115920413</v>
      </c>
      <c r="AJ650" s="272">
        <v>5661</v>
      </c>
      <c r="AK650" s="272">
        <v>12713</v>
      </c>
      <c r="AL650" s="272">
        <v>2669358</v>
      </c>
      <c r="AM650" s="272">
        <v>7195</v>
      </c>
      <c r="AN650" s="272">
        <v>17630</v>
      </c>
      <c r="AO650" s="272">
        <v>4787</v>
      </c>
      <c r="AP650" s="272">
        <v>167</v>
      </c>
      <c r="AQ650" s="272">
        <v>728</v>
      </c>
      <c r="AR650" s="272">
        <v>2094</v>
      </c>
      <c r="AS650" s="272">
        <v>493</v>
      </c>
      <c r="AT650" s="272">
        <v>3399</v>
      </c>
      <c r="AU650" s="272">
        <v>1714</v>
      </c>
      <c r="AV650" s="272">
        <v>36207</v>
      </c>
      <c r="AW650" s="272">
        <v>1824</v>
      </c>
      <c r="AX650" s="272">
        <v>21648</v>
      </c>
      <c r="AY650" s="272">
        <v>59679</v>
      </c>
      <c r="AZ650" s="272">
        <v>9212</v>
      </c>
      <c r="BA650" s="272">
        <v>6677</v>
      </c>
      <c r="BB650" s="272">
        <v>5615</v>
      </c>
      <c r="BC650" s="272">
        <v>4150</v>
      </c>
      <c r="BD650" s="272">
        <v>45374</v>
      </c>
      <c r="BE650" s="272">
        <v>34719</v>
      </c>
      <c r="BF650" s="272">
        <v>38177</v>
      </c>
      <c r="BG650" s="272">
        <v>21543</v>
      </c>
      <c r="BH650" s="272">
        <v>654</v>
      </c>
      <c r="BI650" s="272">
        <v>388</v>
      </c>
      <c r="BJ650" s="272">
        <v>92</v>
      </c>
      <c r="BK650" s="272">
        <v>62327</v>
      </c>
      <c r="BL650" s="272">
        <v>677</v>
      </c>
      <c r="BM650" s="272">
        <v>1155</v>
      </c>
      <c r="BN650" s="272">
        <v>98</v>
      </c>
      <c r="BO650" s="272">
        <v>53033</v>
      </c>
      <c r="BP650" s="272">
        <v>541</v>
      </c>
      <c r="BQ650" s="272">
        <v>988</v>
      </c>
      <c r="BR650" s="272">
        <v>4129</v>
      </c>
      <c r="BS650" s="272">
        <v>1932371</v>
      </c>
      <c r="BT650" s="272">
        <v>468</v>
      </c>
      <c r="BU650" s="272">
        <v>879</v>
      </c>
      <c r="BV650" s="272">
        <v>2107</v>
      </c>
      <c r="BW650" s="272">
        <v>2330677</v>
      </c>
      <c r="BX650" s="272">
        <v>1106</v>
      </c>
      <c r="BY650" s="272">
        <v>2025</v>
      </c>
      <c r="BZ650" s="272">
        <v>956</v>
      </c>
      <c r="CA650" s="272">
        <v>986860</v>
      </c>
      <c r="CB650" s="272">
        <v>1032</v>
      </c>
      <c r="CC650" s="272">
        <v>2014</v>
      </c>
      <c r="CD650" s="272">
        <v>29517</v>
      </c>
      <c r="CE650" s="272">
        <v>33766992</v>
      </c>
      <c r="CF650" s="272">
        <v>1144</v>
      </c>
      <c r="CG650" s="272">
        <v>2104</v>
      </c>
      <c r="CH650" s="272">
        <v>1061</v>
      </c>
      <c r="CI650" s="272">
        <v>8991045</v>
      </c>
      <c r="CJ650" s="272">
        <v>8474</v>
      </c>
      <c r="CK650" s="272">
        <v>18223</v>
      </c>
      <c r="CL650" s="272">
        <v>514</v>
      </c>
      <c r="CM650" s="272">
        <v>4156071</v>
      </c>
      <c r="CN650" s="272">
        <v>8086</v>
      </c>
      <c r="CO650" s="272">
        <v>16883</v>
      </c>
      <c r="CP650" s="272">
        <v>676</v>
      </c>
      <c r="CQ650" s="272">
        <v>7712485</v>
      </c>
      <c r="CR650" s="272">
        <v>11409</v>
      </c>
      <c r="CS650" s="272">
        <v>23368</v>
      </c>
      <c r="CT650" s="272">
        <v>117</v>
      </c>
      <c r="CU650" s="272">
        <v>1210197</v>
      </c>
      <c r="CV650" s="272">
        <v>10344</v>
      </c>
      <c r="CW650" s="272">
        <v>21508</v>
      </c>
      <c r="CX650" s="272">
        <v>20</v>
      </c>
      <c r="CY650" s="272">
        <v>6072</v>
      </c>
      <c r="CZ650" s="272">
        <v>304</v>
      </c>
      <c r="DA650" s="272">
        <v>540</v>
      </c>
      <c r="DB650" s="272">
        <v>2858</v>
      </c>
      <c r="DC650" s="272">
        <v>134352</v>
      </c>
      <c r="DD650" s="272">
        <v>47</v>
      </c>
      <c r="DE650" s="272">
        <v>61</v>
      </c>
      <c r="DF650" s="272">
        <v>143</v>
      </c>
      <c r="DG650" s="272">
        <v>147860</v>
      </c>
      <c r="DH650" s="272">
        <v>1034</v>
      </c>
      <c r="DI650" s="272">
        <v>2012</v>
      </c>
      <c r="DJ650" s="272">
        <v>139</v>
      </c>
      <c r="DK650" s="272">
        <v>0</v>
      </c>
      <c r="DL650" s="250"/>
      <c r="DM650" s="250"/>
      <c r="DN650" s="250"/>
      <c r="DO650" s="250"/>
      <c r="DP650" s="250"/>
      <c r="DQ650" s="250"/>
      <c r="DR650" s="250"/>
      <c r="DS650" s="250"/>
      <c r="DT650" s="250"/>
      <c r="DU650" s="250"/>
      <c r="DV650" s="250"/>
      <c r="DW650" s="250"/>
      <c r="DX650" s="250"/>
      <c r="DY650" s="250"/>
      <c r="DZ650" s="250"/>
      <c r="EA650" s="250"/>
      <c r="EB650" s="95"/>
      <c r="EC650" s="75">
        <f t="shared" si="1137"/>
        <v>8</v>
      </c>
      <c r="ED650" s="74">
        <f t="shared" si="1138"/>
        <v>2020</v>
      </c>
      <c r="EE650" s="165">
        <f t="shared" si="1148"/>
        <v>44044</v>
      </c>
      <c r="EF650" s="157">
        <f t="shared" si="1150"/>
        <v>31</v>
      </c>
      <c r="EG650" s="156"/>
      <c r="EH650" s="166">
        <f>IFERROR(HLOOKUP(EH$1,$H$5:$FY$1802,MATCH($A650,$A$5:$A$1802,0),0)*HLOOKUP(EH$2,$H$5:$FY$1802,MATCH($A650,$A$5:$A$1802,0),0),$H$2)</f>
        <v>69541</v>
      </c>
      <c r="EI650" s="166">
        <f>IFERROR(HLOOKUP(EI$1,$H$5:$FY$1802,MATCH($A650,$A$5:$A$1802,0),0)*HLOOKUP(EI$2,$H$5:$FY$1802,MATCH($A650,$A$5:$A$1802,0),0),$H$2)</f>
        <v>139082</v>
      </c>
      <c r="EJ650" s="166">
        <f>IFERROR(HLOOKUP(EJ$1,$H$5:$FY$1802,MATCH($A650,$A$5:$A$1802,0),0)*HLOOKUP(EJ$2,$H$5:$FY$1802,MATCH($A650,$A$5:$A$1802,0),0),$H$2)</f>
        <v>1043115</v>
      </c>
      <c r="EK650" s="166">
        <f>IFERROR(HLOOKUP(EK$1,$H$5:$FY$1802,MATCH($A650,$A$5:$A$1802,0),0)*HLOOKUP(EK$2,$H$5:$FY$1802,MATCH($A650,$A$5:$A$1802,0),0),$H$2)</f>
        <v>4659247</v>
      </c>
      <c r="EL650" s="166">
        <f>IFERROR(HLOOKUP(EL$1,$H$5:$FY$1802,MATCH($A650,$A$5:$A$1802,0),0)*HLOOKUP(EL$2,$H$5:$FY$1802,MATCH($A650,$A$5:$A$1802,0),0),$H$2)</f>
        <v>3830953</v>
      </c>
      <c r="EM650" s="166">
        <f>IFERROR(HLOOKUP(EM$1,$H$5:$FY$1802,MATCH($A650,$A$5:$A$1802,0),0)*HLOOKUP(EM$2,$H$5:$FY$1802,MATCH($A650,$A$5:$A$1802,0),0),$H$2)</f>
        <v>2824860</v>
      </c>
      <c r="EN650" s="166">
        <f>IFERROR(HLOOKUP(EN$1,$H$5:$FY$1802,MATCH($A650,$A$5:$A$1802,0),0)*HLOOKUP(EN$2,$H$5:$FY$1802,MATCH($A650,$A$5:$A$1802,0),0),$H$2)</f>
        <v>68352840</v>
      </c>
      <c r="EO650" s="166">
        <f>IFERROR(HLOOKUP(EO$1,$H$5:$FY$1802,MATCH($A650,$A$5:$A$1802,0),0)*HLOOKUP(EO$2,$H$5:$FY$1802,MATCH($A650,$A$5:$A$1802,0),0),$H$2)</f>
        <v>260311388</v>
      </c>
      <c r="EP650" s="166">
        <f>IFERROR(HLOOKUP(EP$1,$H$5:$FY$1802,MATCH($A650,$A$5:$A$1802,0),0)*HLOOKUP(EP$2,$H$5:$FY$1802,MATCH($A650,$A$5:$A$1802,0),0),$H$2)</f>
        <v>6540730</v>
      </c>
      <c r="EQ650" s="166">
        <f>IFERROR(HLOOKUP(EQ$1,$H$5:$FY$1802,MATCH($A650,$A$5:$A$1802,0),0)*HLOOKUP(EQ$2,$H$5:$FY$1802,MATCH($A650,$A$5:$A$1802,0),0),$H$2)</f>
        <v>106260</v>
      </c>
      <c r="ER650" s="166">
        <f>IFERROR(HLOOKUP(ER$1,$H$5:$FY$1802,MATCH($A650,$A$5:$A$1802,0),0)*HLOOKUP(ER$2,$H$5:$FY$1802,MATCH($A650,$A$5:$A$1802,0),0),$H$2)</f>
        <v>96824</v>
      </c>
      <c r="ES650" s="166">
        <f>IFERROR(HLOOKUP(ES$1,$H$5:$FY$1802,MATCH($A650,$A$5:$A$1802,0),0)*HLOOKUP(ES$2,$H$5:$FY$1802,MATCH($A650,$A$5:$A$1802,0),0),$H$2)</f>
        <v>3629391</v>
      </c>
      <c r="ET650" s="166">
        <f>IFERROR(HLOOKUP(ET$1,$H$5:$FY$1802,MATCH($A650,$A$5:$A$1802,0),0)*HLOOKUP(ET$2,$H$5:$FY$1802,MATCH($A650,$A$5:$A$1802,0),0),$H$2)</f>
        <v>4266675</v>
      </c>
      <c r="EU650" s="166">
        <f>IFERROR(HLOOKUP(EU$1,$H$5:$FY$1802,MATCH($A650,$A$5:$A$1802,0),0)*HLOOKUP(EU$2,$H$5:$FY$1802,MATCH($A650,$A$5:$A$1802,0),0),$H$2)</f>
        <v>1925384</v>
      </c>
      <c r="EV650" s="166">
        <f>IFERROR(HLOOKUP(EV$1,$H$5:$FY$1802,MATCH($A650,$A$5:$A$1802,0),0)*HLOOKUP(EV$2,$H$5:$FY$1802,MATCH($A650,$A$5:$A$1802,0),0),$H$2)</f>
        <v>62103768</v>
      </c>
      <c r="EW650" s="166">
        <f>IFERROR(HLOOKUP(EW$1,$H$5:$FY$1802,MATCH($A650,$A$5:$A$1802,0),0)*HLOOKUP(EW$2,$H$5:$FY$1802,MATCH($A650,$A$5:$A$1802,0),0),$H$2)</f>
        <v>19334603</v>
      </c>
      <c r="EX650" s="166">
        <f>IFERROR(HLOOKUP(EX$1,$H$5:$FY$1802,MATCH($A650,$A$5:$A$1802,0),0)*HLOOKUP(EX$2,$H$5:$FY$1802,MATCH($A650,$A$5:$A$1802,0),0),$H$2)</f>
        <v>8677862</v>
      </c>
      <c r="EY650" s="166">
        <f>IFERROR(HLOOKUP(EY$1,$H$5:$FY$1802,MATCH($A650,$A$5:$A$1802,0),0)*HLOOKUP(EY$2,$H$5:$FY$1802,MATCH($A650,$A$5:$A$1802,0),0),$H$2)</f>
        <v>15796768</v>
      </c>
      <c r="EZ650" s="166">
        <f>IFERROR(HLOOKUP(EZ$1,$H$5:$FY$1802,MATCH($A650,$A$5:$A$1802,0),0)*HLOOKUP(EZ$2,$H$5:$FY$1802,MATCH($A650,$A$5:$A$1802,0),0),$H$2)</f>
        <v>2516436</v>
      </c>
      <c r="FA650" s="166">
        <f>IFERROR(HLOOKUP(FA$1,$H$5:$FY$1802,MATCH($A650,$A$5:$A$1802,0),0)*HLOOKUP(FA$2,$H$5:$FY$1802,MATCH($A650,$A$5:$A$1802,0),0),$H$2)</f>
        <v>287716</v>
      </c>
      <c r="FB650" s="166">
        <f>IFERROR(HLOOKUP(FB$1,$H$5:$FY$1802,MATCH($A650,$A$5:$A$1802,0),0)*HLOOKUP(FB$2,$H$5:$FY$1802,MATCH($A650,$A$5:$A$1802,0),0),$H$2)</f>
        <v>10800</v>
      </c>
      <c r="FC650" s="166">
        <f>IFERROR(HLOOKUP(FC$1,$H$5:$FY$1802,MATCH($A650,$A$5:$A$1802,0),0)*HLOOKUP(FC$2,$H$5:$FY$1802,MATCH($A650,$A$5:$A$1802,0),0),$H$2)</f>
        <v>174338</v>
      </c>
      <c r="FD650" s="166">
        <f>IFERROR(HLOOKUP(FD$1,$H$5:$FY$1802,MATCH($A650,$A$5:$A$1802,0),0)*HLOOKUP(FD$2,$H$5:$FY$1802,MATCH($A650,$A$5:$A$1802,0),0),$H$2)</f>
        <v>0</v>
      </c>
      <c r="FE650" s="166">
        <f>IFERROR(HLOOKUP(FE$1,$H$5:$FY$1802,MATCH($A650,$A$5:$A$1802,0),0)*HLOOKUP(FE$2,$H$5:$FY$1802,MATCH($A650,$A$5:$A$1802,0),0),$H$2)</f>
        <v>0</v>
      </c>
      <c r="FF650" s="166">
        <f>IFERROR(HLOOKUP(FF$1,$H$5:$FY$1802,MATCH($A650,$A$5:$A$1802,0),0)*HLOOKUP(FF$2,$H$5:$FY$1802,MATCH($A650,$A$5:$A$1802,0),0),$H$2)</f>
        <v>0</v>
      </c>
      <c r="FG650" s="166">
        <f>IFERROR(HLOOKUP(FG$1,$H$5:$FY$1802,MATCH($A650,$A$5:$A$1802,0),0)*HLOOKUP(FG$2,$H$5:$FY$1802,MATCH($A650,$A$5:$A$1802,0),0),$H$2)</f>
        <v>0</v>
      </c>
      <c r="FH650" s="152"/>
      <c r="FI650" s="405">
        <f t="shared" si="1139"/>
        <v>2.1329011345218802</v>
      </c>
      <c r="FJ650" s="405">
        <f t="shared" si="1139"/>
        <v>1.5459597128965039</v>
      </c>
      <c r="FK650" s="405">
        <f t="shared" si="1140"/>
        <v>2.1029962546816479</v>
      </c>
      <c r="FL650" s="405">
        <f t="shared" si="1141"/>
        <v>1.5543071161048689</v>
      </c>
      <c r="FM650" s="405">
        <f t="shared" si="1142"/>
        <v>1.3926949048496009</v>
      </c>
      <c r="FN650" s="405">
        <f t="shared" si="1143"/>
        <v>1.0656537753222837</v>
      </c>
      <c r="FO650" s="405">
        <f t="shared" si="1144"/>
        <v>1.8644754834928696</v>
      </c>
      <c r="FP650" s="405">
        <f t="shared" si="1145"/>
        <v>1.0521097870677867</v>
      </c>
      <c r="FQ650" s="405">
        <f t="shared" si="1146"/>
        <v>1.7628032345013478</v>
      </c>
      <c r="FR650" s="405">
        <f t="shared" si="1147"/>
        <v>1.045822102425876</v>
      </c>
      <c r="FS650" s="65"/>
    </row>
    <row r="651" spans="1:175" ht="10.35" customHeight="1" x14ac:dyDescent="0.2">
      <c r="A651" s="74" t="str">
        <f t="shared" si="1136"/>
        <v>2020-21AUGUSTRYF</v>
      </c>
      <c r="B651" s="163" t="str">
        <f t="shared" si="1149"/>
        <v>2020-21</v>
      </c>
      <c r="C651" s="26" t="s">
        <v>827</v>
      </c>
      <c r="D651" s="163" t="str">
        <f>INDEX($FV$16:$FW$26,MATCH($F651,$FV$16:$FV$26,0),2)</f>
        <v>Y58</v>
      </c>
      <c r="E651" s="163" t="str">
        <f>VLOOKUP($D651,$FW$8:$FX$14,2,0)</f>
        <v>South West</v>
      </c>
      <c r="F651" s="271" t="s">
        <v>865</v>
      </c>
      <c r="G651" s="271" t="s">
        <v>879</v>
      </c>
      <c r="H651" s="272">
        <v>108757</v>
      </c>
      <c r="I651" s="272">
        <v>84284</v>
      </c>
      <c r="J651" s="272">
        <v>269041</v>
      </c>
      <c r="K651" s="272">
        <v>3</v>
      </c>
      <c r="L651" s="272">
        <v>2</v>
      </c>
      <c r="M651" s="272">
        <v>3</v>
      </c>
      <c r="N651" s="272">
        <v>3</v>
      </c>
      <c r="O651" s="272">
        <v>32</v>
      </c>
      <c r="P651" s="272">
        <v>0</v>
      </c>
      <c r="Q651" s="272">
        <v>198</v>
      </c>
      <c r="R651" s="272">
        <v>21</v>
      </c>
      <c r="S651" s="272">
        <v>5531</v>
      </c>
      <c r="T651" s="272">
        <v>77115</v>
      </c>
      <c r="U651" s="272">
        <v>6065</v>
      </c>
      <c r="V651" s="272">
        <v>3583</v>
      </c>
      <c r="W651" s="272">
        <v>41124</v>
      </c>
      <c r="X651" s="272">
        <v>16935</v>
      </c>
      <c r="Y651" s="272">
        <v>604</v>
      </c>
      <c r="Z651" s="272">
        <v>2686696</v>
      </c>
      <c r="AA651" s="272">
        <v>443</v>
      </c>
      <c r="AB651" s="272">
        <v>837</v>
      </c>
      <c r="AC651" s="272">
        <v>1952368</v>
      </c>
      <c r="AD651" s="272">
        <v>545</v>
      </c>
      <c r="AE651" s="272">
        <v>1039</v>
      </c>
      <c r="AF651" s="272">
        <v>59898913</v>
      </c>
      <c r="AG651" s="272">
        <v>1457</v>
      </c>
      <c r="AH651" s="272">
        <v>2973</v>
      </c>
      <c r="AI651" s="272">
        <v>72116953</v>
      </c>
      <c r="AJ651" s="272">
        <v>4258</v>
      </c>
      <c r="AK651" s="272">
        <v>10364</v>
      </c>
      <c r="AL651" s="272">
        <v>3684125</v>
      </c>
      <c r="AM651" s="272">
        <v>6100</v>
      </c>
      <c r="AN651" s="272">
        <v>14297</v>
      </c>
      <c r="AO651" s="272">
        <v>3817</v>
      </c>
      <c r="AP651" s="272">
        <v>475</v>
      </c>
      <c r="AQ651" s="272">
        <v>1278</v>
      </c>
      <c r="AR651" s="272">
        <v>1887</v>
      </c>
      <c r="AS651" s="272">
        <v>537</v>
      </c>
      <c r="AT651" s="272">
        <v>1527</v>
      </c>
      <c r="AU651" s="272">
        <v>1</v>
      </c>
      <c r="AV651" s="272">
        <v>39993</v>
      </c>
      <c r="AW651" s="272">
        <v>3205</v>
      </c>
      <c r="AX651" s="272">
        <v>30100</v>
      </c>
      <c r="AY651" s="272">
        <v>73298</v>
      </c>
      <c r="AZ651" s="272">
        <v>13313</v>
      </c>
      <c r="BA651" s="272">
        <v>10117</v>
      </c>
      <c r="BB651" s="272">
        <v>7975</v>
      </c>
      <c r="BC651" s="272">
        <v>6096</v>
      </c>
      <c r="BD651" s="272">
        <v>55174</v>
      </c>
      <c r="BE651" s="272">
        <v>45007</v>
      </c>
      <c r="BF651" s="272">
        <v>26084</v>
      </c>
      <c r="BG651" s="272">
        <v>17953</v>
      </c>
      <c r="BH651" s="272">
        <v>856</v>
      </c>
      <c r="BI651" s="272">
        <v>630</v>
      </c>
      <c r="BJ651" s="272">
        <v>30</v>
      </c>
      <c r="BK651" s="272">
        <v>17489</v>
      </c>
      <c r="BL651" s="272">
        <v>583</v>
      </c>
      <c r="BM651" s="272">
        <v>892</v>
      </c>
      <c r="BN651" s="272">
        <v>45</v>
      </c>
      <c r="BO651" s="272">
        <v>20894</v>
      </c>
      <c r="BP651" s="272">
        <v>464</v>
      </c>
      <c r="BQ651" s="272">
        <v>718</v>
      </c>
      <c r="BR651" s="272">
        <v>5990</v>
      </c>
      <c r="BS651" s="272">
        <v>2648313</v>
      </c>
      <c r="BT651" s="272">
        <v>442</v>
      </c>
      <c r="BU651" s="272">
        <v>833</v>
      </c>
      <c r="BV651" s="272">
        <v>1858</v>
      </c>
      <c r="BW651" s="272">
        <v>3098285</v>
      </c>
      <c r="BX651" s="272">
        <v>1668</v>
      </c>
      <c r="BY651" s="272">
        <v>3362</v>
      </c>
      <c r="BZ651" s="272">
        <v>819</v>
      </c>
      <c r="CA651" s="272">
        <v>1220803</v>
      </c>
      <c r="CB651" s="272">
        <v>1491</v>
      </c>
      <c r="CC651" s="272">
        <v>3224</v>
      </c>
      <c r="CD651" s="272">
        <v>38447</v>
      </c>
      <c r="CE651" s="272">
        <v>55579825</v>
      </c>
      <c r="CF651" s="272">
        <v>1446</v>
      </c>
      <c r="CG651" s="272">
        <v>2954</v>
      </c>
      <c r="CH651" s="272">
        <v>1782</v>
      </c>
      <c r="CI651" s="272">
        <v>8028285</v>
      </c>
      <c r="CJ651" s="272">
        <v>4505</v>
      </c>
      <c r="CK651" s="272">
        <v>9778</v>
      </c>
      <c r="CL651" s="272">
        <v>280</v>
      </c>
      <c r="CM651" s="272">
        <v>1170372</v>
      </c>
      <c r="CN651" s="272">
        <v>4180</v>
      </c>
      <c r="CO651" s="272">
        <v>9414</v>
      </c>
      <c r="CP651" s="272">
        <v>956</v>
      </c>
      <c r="CQ651" s="272">
        <v>6416989</v>
      </c>
      <c r="CR651" s="272">
        <v>6712</v>
      </c>
      <c r="CS651" s="272">
        <v>14540</v>
      </c>
      <c r="CT651" s="272">
        <v>53</v>
      </c>
      <c r="CU651" s="272">
        <v>461617</v>
      </c>
      <c r="CV651" s="272">
        <v>8710</v>
      </c>
      <c r="CW651" s="272">
        <v>19228</v>
      </c>
      <c r="CX651" s="272">
        <v>445</v>
      </c>
      <c r="CY651" s="272">
        <v>172500</v>
      </c>
      <c r="CZ651" s="272">
        <v>388</v>
      </c>
      <c r="DA651" s="272">
        <v>678</v>
      </c>
      <c r="DB651" s="272">
        <v>3361</v>
      </c>
      <c r="DC651" s="272">
        <v>112021</v>
      </c>
      <c r="DD651" s="272">
        <v>33</v>
      </c>
      <c r="DE651" s="272">
        <v>56</v>
      </c>
      <c r="DF651" s="272">
        <v>188</v>
      </c>
      <c r="DG651" s="272">
        <v>274943</v>
      </c>
      <c r="DH651" s="272">
        <v>1462</v>
      </c>
      <c r="DI651" s="272">
        <v>2656</v>
      </c>
      <c r="DJ651" s="272">
        <v>176</v>
      </c>
      <c r="DK651" s="272">
        <v>9</v>
      </c>
      <c r="DL651" s="250"/>
      <c r="DM651" s="250"/>
      <c r="DN651" s="250"/>
      <c r="DO651" s="250"/>
      <c r="DP651" s="250"/>
      <c r="DQ651" s="250"/>
      <c r="DR651" s="250"/>
      <c r="DS651" s="250"/>
      <c r="DT651" s="250"/>
      <c r="DU651" s="250"/>
      <c r="DV651" s="250"/>
      <c r="DW651" s="250"/>
      <c r="DX651" s="250"/>
      <c r="DY651" s="250"/>
      <c r="DZ651" s="250"/>
      <c r="EA651" s="250"/>
      <c r="EB651" s="155"/>
      <c r="EC651" s="75">
        <f t="shared" si="1137"/>
        <v>8</v>
      </c>
      <c r="ED651" s="74">
        <f t="shared" si="1138"/>
        <v>2020</v>
      </c>
      <c r="EE651" s="165">
        <f t="shared" si="1148"/>
        <v>44044</v>
      </c>
      <c r="EF651" s="157">
        <f t="shared" si="1150"/>
        <v>31</v>
      </c>
      <c r="EG651" s="156"/>
      <c r="EH651" s="166">
        <f>IFERROR(HLOOKUP(EH$1,$H$5:$FY$1802,MATCH($A651,$A$5:$A$1802,0),0)*HLOOKUP(EH$2,$H$5:$FY$1802,MATCH($A651,$A$5:$A$1802,0),0),$H$2)</f>
        <v>168568</v>
      </c>
      <c r="EI651" s="166">
        <f>IFERROR(HLOOKUP(EI$1,$H$5:$FY$1802,MATCH($A651,$A$5:$A$1802,0),0)*HLOOKUP(EI$2,$H$5:$FY$1802,MATCH($A651,$A$5:$A$1802,0),0),$H$2)</f>
        <v>252852</v>
      </c>
      <c r="EJ651" s="166">
        <f>IFERROR(HLOOKUP(EJ$1,$H$5:$FY$1802,MATCH($A651,$A$5:$A$1802,0),0)*HLOOKUP(EJ$2,$H$5:$FY$1802,MATCH($A651,$A$5:$A$1802,0),0),$H$2)</f>
        <v>252852</v>
      </c>
      <c r="EK651" s="166">
        <f>IFERROR(HLOOKUP(EK$1,$H$5:$FY$1802,MATCH($A651,$A$5:$A$1802,0),0)*HLOOKUP(EK$2,$H$5:$FY$1802,MATCH($A651,$A$5:$A$1802,0),0),$H$2)</f>
        <v>2697088</v>
      </c>
      <c r="EL651" s="166">
        <f>IFERROR(HLOOKUP(EL$1,$H$5:$FY$1802,MATCH($A651,$A$5:$A$1802,0),0)*HLOOKUP(EL$2,$H$5:$FY$1802,MATCH($A651,$A$5:$A$1802,0),0),$H$2)</f>
        <v>5076405</v>
      </c>
      <c r="EM651" s="166">
        <f>IFERROR(HLOOKUP(EM$1,$H$5:$FY$1802,MATCH($A651,$A$5:$A$1802,0),0)*HLOOKUP(EM$2,$H$5:$FY$1802,MATCH($A651,$A$5:$A$1802,0),0),$H$2)</f>
        <v>3722737</v>
      </c>
      <c r="EN651" s="166">
        <f>IFERROR(HLOOKUP(EN$1,$H$5:$FY$1802,MATCH($A651,$A$5:$A$1802,0),0)*HLOOKUP(EN$2,$H$5:$FY$1802,MATCH($A651,$A$5:$A$1802,0),0),$H$2)</f>
        <v>122261652</v>
      </c>
      <c r="EO651" s="166">
        <f>IFERROR(HLOOKUP(EO$1,$H$5:$FY$1802,MATCH($A651,$A$5:$A$1802,0),0)*HLOOKUP(EO$2,$H$5:$FY$1802,MATCH($A651,$A$5:$A$1802,0),0),$H$2)</f>
        <v>175514340</v>
      </c>
      <c r="EP651" s="166">
        <f>IFERROR(HLOOKUP(EP$1,$H$5:$FY$1802,MATCH($A651,$A$5:$A$1802,0),0)*HLOOKUP(EP$2,$H$5:$FY$1802,MATCH($A651,$A$5:$A$1802,0),0),$H$2)</f>
        <v>8635388</v>
      </c>
      <c r="EQ651" s="166">
        <f>IFERROR(HLOOKUP(EQ$1,$H$5:$FY$1802,MATCH($A651,$A$5:$A$1802,0),0)*HLOOKUP(EQ$2,$H$5:$FY$1802,MATCH($A651,$A$5:$A$1802,0),0),$H$2)</f>
        <v>26760</v>
      </c>
      <c r="ER651" s="166">
        <f>IFERROR(HLOOKUP(ER$1,$H$5:$FY$1802,MATCH($A651,$A$5:$A$1802,0),0)*HLOOKUP(ER$2,$H$5:$FY$1802,MATCH($A651,$A$5:$A$1802,0),0),$H$2)</f>
        <v>32310</v>
      </c>
      <c r="ES651" s="166">
        <f>IFERROR(HLOOKUP(ES$1,$H$5:$FY$1802,MATCH($A651,$A$5:$A$1802,0),0)*HLOOKUP(ES$2,$H$5:$FY$1802,MATCH($A651,$A$5:$A$1802,0),0),$H$2)</f>
        <v>4989670</v>
      </c>
      <c r="ET651" s="166">
        <f>IFERROR(HLOOKUP(ET$1,$H$5:$FY$1802,MATCH($A651,$A$5:$A$1802,0),0)*HLOOKUP(ET$2,$H$5:$FY$1802,MATCH($A651,$A$5:$A$1802,0),0),$H$2)</f>
        <v>6246596</v>
      </c>
      <c r="EU651" s="166">
        <f>IFERROR(HLOOKUP(EU$1,$H$5:$FY$1802,MATCH($A651,$A$5:$A$1802,0),0)*HLOOKUP(EU$2,$H$5:$FY$1802,MATCH($A651,$A$5:$A$1802,0),0),$H$2)</f>
        <v>2640456</v>
      </c>
      <c r="EV651" s="166">
        <f>IFERROR(HLOOKUP(EV$1,$H$5:$FY$1802,MATCH($A651,$A$5:$A$1802,0),0)*HLOOKUP(EV$2,$H$5:$FY$1802,MATCH($A651,$A$5:$A$1802,0),0),$H$2)</f>
        <v>113572438</v>
      </c>
      <c r="EW651" s="166">
        <f>IFERROR(HLOOKUP(EW$1,$H$5:$FY$1802,MATCH($A651,$A$5:$A$1802,0),0)*HLOOKUP(EW$2,$H$5:$FY$1802,MATCH($A651,$A$5:$A$1802,0),0),$H$2)</f>
        <v>17424396</v>
      </c>
      <c r="EX651" s="166">
        <f>IFERROR(HLOOKUP(EX$1,$H$5:$FY$1802,MATCH($A651,$A$5:$A$1802,0),0)*HLOOKUP(EX$2,$H$5:$FY$1802,MATCH($A651,$A$5:$A$1802,0),0),$H$2)</f>
        <v>2635920</v>
      </c>
      <c r="EY651" s="166">
        <f>IFERROR(HLOOKUP(EY$1,$H$5:$FY$1802,MATCH($A651,$A$5:$A$1802,0),0)*HLOOKUP(EY$2,$H$5:$FY$1802,MATCH($A651,$A$5:$A$1802,0),0),$H$2)</f>
        <v>13900240</v>
      </c>
      <c r="EZ651" s="166">
        <f>IFERROR(HLOOKUP(EZ$1,$H$5:$FY$1802,MATCH($A651,$A$5:$A$1802,0),0)*HLOOKUP(EZ$2,$H$5:$FY$1802,MATCH($A651,$A$5:$A$1802,0),0),$H$2)</f>
        <v>1019084</v>
      </c>
      <c r="FA651" s="166">
        <f>IFERROR(HLOOKUP(FA$1,$H$5:$FY$1802,MATCH($A651,$A$5:$A$1802,0),0)*HLOOKUP(FA$2,$H$5:$FY$1802,MATCH($A651,$A$5:$A$1802,0),0),$H$2)</f>
        <v>499328</v>
      </c>
      <c r="FB651" s="166">
        <f>IFERROR(HLOOKUP(FB$1,$H$5:$FY$1802,MATCH($A651,$A$5:$A$1802,0),0)*HLOOKUP(FB$2,$H$5:$FY$1802,MATCH($A651,$A$5:$A$1802,0),0),$H$2)</f>
        <v>301710</v>
      </c>
      <c r="FC651" s="166">
        <f>IFERROR(HLOOKUP(FC$1,$H$5:$FY$1802,MATCH($A651,$A$5:$A$1802,0),0)*HLOOKUP(FC$2,$H$5:$FY$1802,MATCH($A651,$A$5:$A$1802,0),0),$H$2)</f>
        <v>188216</v>
      </c>
      <c r="FD651" s="166">
        <f>IFERROR(HLOOKUP(FD$1,$H$5:$FY$1802,MATCH($A651,$A$5:$A$1802,0),0)*HLOOKUP(FD$2,$H$5:$FY$1802,MATCH($A651,$A$5:$A$1802,0),0),$H$2)</f>
        <v>0</v>
      </c>
      <c r="FE651" s="166">
        <f>IFERROR(HLOOKUP(FE$1,$H$5:$FY$1802,MATCH($A651,$A$5:$A$1802,0),0)*HLOOKUP(FE$2,$H$5:$FY$1802,MATCH($A651,$A$5:$A$1802,0),0),$H$2)</f>
        <v>0</v>
      </c>
      <c r="FF651" s="166">
        <f>IFERROR(HLOOKUP(FF$1,$H$5:$FY$1802,MATCH($A651,$A$5:$A$1802,0),0)*HLOOKUP(FF$2,$H$5:$FY$1802,MATCH($A651,$A$5:$A$1802,0),0),$H$2)</f>
        <v>0</v>
      </c>
      <c r="FG651" s="166">
        <f>IFERROR(HLOOKUP(FG$1,$H$5:$FY$1802,MATCH($A651,$A$5:$A$1802,0),0)*HLOOKUP(FG$2,$H$5:$FY$1802,MATCH($A651,$A$5:$A$1802,0),0),$H$2)</f>
        <v>0</v>
      </c>
      <c r="FH651" s="152"/>
      <c r="FI651" s="405">
        <f t="shared" si="1139"/>
        <v>2.1950535861500411</v>
      </c>
      <c r="FJ651" s="405">
        <f t="shared" si="1139"/>
        <v>1.6680956306677659</v>
      </c>
      <c r="FK651" s="405">
        <f t="shared" si="1140"/>
        <v>2.2257884454367849</v>
      </c>
      <c r="FL651" s="405">
        <f t="shared" si="1141"/>
        <v>1.7013675690761931</v>
      </c>
      <c r="FM651" s="405">
        <f t="shared" si="1142"/>
        <v>1.3416496449761697</v>
      </c>
      <c r="FN651" s="405">
        <f t="shared" si="1143"/>
        <v>1.0944217488571151</v>
      </c>
      <c r="FO651" s="405">
        <f t="shared" si="1144"/>
        <v>1.5402421021552997</v>
      </c>
      <c r="FP651" s="405">
        <f t="shared" si="1145"/>
        <v>1.0601121936817242</v>
      </c>
      <c r="FQ651" s="405">
        <f t="shared" si="1146"/>
        <v>1.4172185430463575</v>
      </c>
      <c r="FR651" s="405">
        <f t="shared" si="1147"/>
        <v>1.0430463576158941</v>
      </c>
      <c r="FS651" s="65"/>
    </row>
    <row r="652" spans="1:175" ht="10.35" customHeight="1" x14ac:dyDescent="0.2">
      <c r="A652" s="74" t="str">
        <f t="shared" si="1136"/>
        <v>2020-21AUGUSTRYA</v>
      </c>
      <c r="B652" s="163" t="str">
        <f t="shared" si="1149"/>
        <v>2020-21</v>
      </c>
      <c r="C652" s="26" t="s">
        <v>827</v>
      </c>
      <c r="D652" s="163" t="str">
        <f>INDEX($FV$16:$FW$26,MATCH($F652,$FV$16:$FV$26,0),2)</f>
        <v>Y60</v>
      </c>
      <c r="E652" s="163" t="str">
        <f>VLOOKUP($D652,$FW$8:$FX$14,2,0)</f>
        <v>Midlands</v>
      </c>
      <c r="F652" s="271" t="s">
        <v>867</v>
      </c>
      <c r="G652" s="271" t="s">
        <v>883</v>
      </c>
      <c r="H652" s="272">
        <v>112534</v>
      </c>
      <c r="I652" s="272">
        <v>77550</v>
      </c>
      <c r="J652" s="272">
        <v>98210</v>
      </c>
      <c r="K652" s="272">
        <v>1</v>
      </c>
      <c r="L652" s="272">
        <v>1</v>
      </c>
      <c r="M652" s="272">
        <v>2</v>
      </c>
      <c r="N652" s="272">
        <v>2</v>
      </c>
      <c r="O652" s="272">
        <v>9</v>
      </c>
      <c r="P652" s="272">
        <v>0</v>
      </c>
      <c r="Q652" s="272">
        <v>359</v>
      </c>
      <c r="R652" s="272">
        <v>0</v>
      </c>
      <c r="S652" s="272">
        <v>93</v>
      </c>
      <c r="T652" s="272">
        <v>94083</v>
      </c>
      <c r="U652" s="272">
        <v>6202</v>
      </c>
      <c r="V652" s="272">
        <v>3553</v>
      </c>
      <c r="W652" s="272">
        <v>40900</v>
      </c>
      <c r="X652" s="272">
        <v>34804</v>
      </c>
      <c r="Y652" s="272">
        <v>1850</v>
      </c>
      <c r="Z652" s="272">
        <v>2581419</v>
      </c>
      <c r="AA652" s="272">
        <v>416</v>
      </c>
      <c r="AB652" s="272">
        <v>729</v>
      </c>
      <c r="AC652" s="272">
        <v>1661439</v>
      </c>
      <c r="AD652" s="272">
        <v>468</v>
      </c>
      <c r="AE652" s="272">
        <v>818</v>
      </c>
      <c r="AF652" s="272">
        <v>29817139</v>
      </c>
      <c r="AG652" s="272">
        <v>729</v>
      </c>
      <c r="AH652" s="272">
        <v>1341</v>
      </c>
      <c r="AI652" s="272">
        <v>61081893</v>
      </c>
      <c r="AJ652" s="272">
        <v>1755</v>
      </c>
      <c r="AK652" s="272">
        <v>3742</v>
      </c>
      <c r="AL652" s="272">
        <v>4500879</v>
      </c>
      <c r="AM652" s="272">
        <v>2433</v>
      </c>
      <c r="AN652" s="272">
        <v>5693</v>
      </c>
      <c r="AO652" s="272">
        <v>3745</v>
      </c>
      <c r="AP652" s="272">
        <v>37</v>
      </c>
      <c r="AQ652" s="272">
        <v>22</v>
      </c>
      <c r="AR652" s="272">
        <v>0</v>
      </c>
      <c r="AS652" s="272">
        <v>246</v>
      </c>
      <c r="AT652" s="272">
        <v>3440</v>
      </c>
      <c r="AU652" s="272">
        <v>3355</v>
      </c>
      <c r="AV652" s="272">
        <v>48980</v>
      </c>
      <c r="AW652" s="272">
        <v>5834</v>
      </c>
      <c r="AX652" s="272">
        <v>35524</v>
      </c>
      <c r="AY652" s="272">
        <v>90338</v>
      </c>
      <c r="AZ652" s="272">
        <v>12288</v>
      </c>
      <c r="BA652" s="272">
        <v>8860</v>
      </c>
      <c r="BB652" s="272">
        <v>7042</v>
      </c>
      <c r="BC652" s="272">
        <v>5141</v>
      </c>
      <c r="BD652" s="272">
        <v>52748</v>
      </c>
      <c r="BE652" s="272">
        <v>43271</v>
      </c>
      <c r="BF652" s="272">
        <v>57987</v>
      </c>
      <c r="BG652" s="272">
        <v>36196</v>
      </c>
      <c r="BH652" s="272">
        <v>4248</v>
      </c>
      <c r="BI652" s="272">
        <v>1909</v>
      </c>
      <c r="BJ652" s="272">
        <v>73</v>
      </c>
      <c r="BK652" s="272">
        <v>37908</v>
      </c>
      <c r="BL652" s="272">
        <v>519</v>
      </c>
      <c r="BM652" s="272">
        <v>813</v>
      </c>
      <c r="BN652" s="272">
        <v>67</v>
      </c>
      <c r="BO652" s="272">
        <v>31135</v>
      </c>
      <c r="BP652" s="272">
        <v>465</v>
      </c>
      <c r="BQ652" s="272">
        <v>766</v>
      </c>
      <c r="BR652" s="272">
        <v>6062</v>
      </c>
      <c r="BS652" s="272">
        <v>2512376</v>
      </c>
      <c r="BT652" s="272">
        <v>414</v>
      </c>
      <c r="BU652" s="272">
        <v>727</v>
      </c>
      <c r="BV652" s="272">
        <v>3182</v>
      </c>
      <c r="BW652" s="272">
        <v>2377637</v>
      </c>
      <c r="BX652" s="272">
        <v>747</v>
      </c>
      <c r="BY652" s="272">
        <v>1385</v>
      </c>
      <c r="BZ652" s="272">
        <v>874</v>
      </c>
      <c r="CA652" s="272">
        <v>622149</v>
      </c>
      <c r="CB652" s="272">
        <v>712</v>
      </c>
      <c r="CC652" s="272">
        <v>1323</v>
      </c>
      <c r="CD652" s="272">
        <v>36844</v>
      </c>
      <c r="CE652" s="272">
        <v>26817353</v>
      </c>
      <c r="CF652" s="272">
        <v>728</v>
      </c>
      <c r="CG652" s="272">
        <v>1339</v>
      </c>
      <c r="CH652" s="272">
        <v>2995</v>
      </c>
      <c r="CI652" s="272">
        <v>8006104</v>
      </c>
      <c r="CJ652" s="272">
        <v>2673</v>
      </c>
      <c r="CK652" s="272">
        <v>5697</v>
      </c>
      <c r="CL652" s="272">
        <v>700</v>
      </c>
      <c r="CM652" s="272">
        <v>1707611</v>
      </c>
      <c r="CN652" s="272">
        <v>2439</v>
      </c>
      <c r="CO652" s="272">
        <v>5489</v>
      </c>
      <c r="CP652" s="272">
        <v>1260</v>
      </c>
      <c r="CQ652" s="272">
        <v>4786874</v>
      </c>
      <c r="CR652" s="272">
        <v>3799</v>
      </c>
      <c r="CS652" s="272">
        <v>7549</v>
      </c>
      <c r="CT652" s="272">
        <v>250</v>
      </c>
      <c r="CU652" s="272">
        <v>821936</v>
      </c>
      <c r="CV652" s="272">
        <v>3288</v>
      </c>
      <c r="CW652" s="272">
        <v>7313</v>
      </c>
      <c r="CX652" s="272">
        <v>346</v>
      </c>
      <c r="CY652" s="272">
        <v>104529</v>
      </c>
      <c r="CZ652" s="272">
        <v>302</v>
      </c>
      <c r="DA652" s="272">
        <v>505</v>
      </c>
      <c r="DB652" s="272">
        <v>3800</v>
      </c>
      <c r="DC652" s="272">
        <v>89630</v>
      </c>
      <c r="DD652" s="272">
        <v>24</v>
      </c>
      <c r="DE652" s="272">
        <v>42</v>
      </c>
      <c r="DF652" s="272">
        <v>106</v>
      </c>
      <c r="DG652" s="272">
        <v>78951</v>
      </c>
      <c r="DH652" s="272">
        <v>745</v>
      </c>
      <c r="DI652" s="272">
        <v>1490</v>
      </c>
      <c r="DJ652" s="272">
        <v>100</v>
      </c>
      <c r="DK652" s="272">
        <v>1284</v>
      </c>
      <c r="DL652" s="250"/>
      <c r="DM652" s="250"/>
      <c r="DN652" s="250"/>
      <c r="DO652" s="250"/>
      <c r="DP652" s="250"/>
      <c r="DQ652" s="250"/>
      <c r="DR652" s="250"/>
      <c r="DS652" s="250"/>
      <c r="DT652" s="250"/>
      <c r="DU652" s="250"/>
      <c r="DV652" s="250"/>
      <c r="DW652" s="250"/>
      <c r="DX652" s="250"/>
      <c r="DY652" s="250"/>
      <c r="DZ652" s="250"/>
      <c r="EA652" s="250"/>
      <c r="EB652" s="155"/>
      <c r="EC652" s="75">
        <f t="shared" si="1137"/>
        <v>8</v>
      </c>
      <c r="ED652" s="74">
        <f t="shared" si="1138"/>
        <v>2020</v>
      </c>
      <c r="EE652" s="165">
        <f t="shared" si="1148"/>
        <v>44044</v>
      </c>
      <c r="EF652" s="157">
        <f t="shared" si="1150"/>
        <v>31</v>
      </c>
      <c r="EG652" s="156"/>
      <c r="EH652" s="166">
        <f>IFERROR(HLOOKUP(EH$1,$H$5:$FY$1802,MATCH($A652,$A$5:$A$1802,0),0)*HLOOKUP(EH$2,$H$5:$FY$1802,MATCH($A652,$A$5:$A$1802,0),0),$H$2)</f>
        <v>77550</v>
      </c>
      <c r="EI652" s="166">
        <f>IFERROR(HLOOKUP(EI$1,$H$5:$FY$1802,MATCH($A652,$A$5:$A$1802,0),0)*HLOOKUP(EI$2,$H$5:$FY$1802,MATCH($A652,$A$5:$A$1802,0),0),$H$2)</f>
        <v>155100</v>
      </c>
      <c r="EJ652" s="166">
        <f>IFERROR(HLOOKUP(EJ$1,$H$5:$FY$1802,MATCH($A652,$A$5:$A$1802,0),0)*HLOOKUP(EJ$2,$H$5:$FY$1802,MATCH($A652,$A$5:$A$1802,0),0),$H$2)</f>
        <v>155100</v>
      </c>
      <c r="EK652" s="166">
        <f>IFERROR(HLOOKUP(EK$1,$H$5:$FY$1802,MATCH($A652,$A$5:$A$1802,0),0)*HLOOKUP(EK$2,$H$5:$FY$1802,MATCH($A652,$A$5:$A$1802,0),0),$H$2)</f>
        <v>697950</v>
      </c>
      <c r="EL652" s="166">
        <f>IFERROR(HLOOKUP(EL$1,$H$5:$FY$1802,MATCH($A652,$A$5:$A$1802,0),0)*HLOOKUP(EL$2,$H$5:$FY$1802,MATCH($A652,$A$5:$A$1802,0),0),$H$2)</f>
        <v>4521258</v>
      </c>
      <c r="EM652" s="166">
        <f>IFERROR(HLOOKUP(EM$1,$H$5:$FY$1802,MATCH($A652,$A$5:$A$1802,0),0)*HLOOKUP(EM$2,$H$5:$FY$1802,MATCH($A652,$A$5:$A$1802,0),0),$H$2)</f>
        <v>2906354</v>
      </c>
      <c r="EN652" s="166">
        <f>IFERROR(HLOOKUP(EN$1,$H$5:$FY$1802,MATCH($A652,$A$5:$A$1802,0),0)*HLOOKUP(EN$2,$H$5:$FY$1802,MATCH($A652,$A$5:$A$1802,0),0),$H$2)</f>
        <v>54846900</v>
      </c>
      <c r="EO652" s="166">
        <f>IFERROR(HLOOKUP(EO$1,$H$5:$FY$1802,MATCH($A652,$A$5:$A$1802,0),0)*HLOOKUP(EO$2,$H$5:$FY$1802,MATCH($A652,$A$5:$A$1802,0),0),$H$2)</f>
        <v>130236568</v>
      </c>
      <c r="EP652" s="166">
        <f>IFERROR(HLOOKUP(EP$1,$H$5:$FY$1802,MATCH($A652,$A$5:$A$1802,0),0)*HLOOKUP(EP$2,$H$5:$FY$1802,MATCH($A652,$A$5:$A$1802,0),0),$H$2)</f>
        <v>10532050</v>
      </c>
      <c r="EQ652" s="166">
        <f>IFERROR(HLOOKUP(EQ$1,$H$5:$FY$1802,MATCH($A652,$A$5:$A$1802,0),0)*HLOOKUP(EQ$2,$H$5:$FY$1802,MATCH($A652,$A$5:$A$1802,0),0),$H$2)</f>
        <v>59349</v>
      </c>
      <c r="ER652" s="166">
        <f>IFERROR(HLOOKUP(ER$1,$H$5:$FY$1802,MATCH($A652,$A$5:$A$1802,0),0)*HLOOKUP(ER$2,$H$5:$FY$1802,MATCH($A652,$A$5:$A$1802,0),0),$H$2)</f>
        <v>51322</v>
      </c>
      <c r="ES652" s="166">
        <f>IFERROR(HLOOKUP(ES$1,$H$5:$FY$1802,MATCH($A652,$A$5:$A$1802,0),0)*HLOOKUP(ES$2,$H$5:$FY$1802,MATCH($A652,$A$5:$A$1802,0),0),$H$2)</f>
        <v>4407074</v>
      </c>
      <c r="ET652" s="166">
        <f>IFERROR(HLOOKUP(ET$1,$H$5:$FY$1802,MATCH($A652,$A$5:$A$1802,0),0)*HLOOKUP(ET$2,$H$5:$FY$1802,MATCH($A652,$A$5:$A$1802,0),0),$H$2)</f>
        <v>4407070</v>
      </c>
      <c r="EU652" s="166">
        <f>IFERROR(HLOOKUP(EU$1,$H$5:$FY$1802,MATCH($A652,$A$5:$A$1802,0),0)*HLOOKUP(EU$2,$H$5:$FY$1802,MATCH($A652,$A$5:$A$1802,0),0),$H$2)</f>
        <v>1156302</v>
      </c>
      <c r="EV652" s="166">
        <f>IFERROR(HLOOKUP(EV$1,$H$5:$FY$1802,MATCH($A652,$A$5:$A$1802,0),0)*HLOOKUP(EV$2,$H$5:$FY$1802,MATCH($A652,$A$5:$A$1802,0),0),$H$2)</f>
        <v>49334116</v>
      </c>
      <c r="EW652" s="166">
        <f>IFERROR(HLOOKUP(EW$1,$H$5:$FY$1802,MATCH($A652,$A$5:$A$1802,0),0)*HLOOKUP(EW$2,$H$5:$FY$1802,MATCH($A652,$A$5:$A$1802,0),0),$H$2)</f>
        <v>17062515</v>
      </c>
      <c r="EX652" s="166">
        <f>IFERROR(HLOOKUP(EX$1,$H$5:$FY$1802,MATCH($A652,$A$5:$A$1802,0),0)*HLOOKUP(EX$2,$H$5:$FY$1802,MATCH($A652,$A$5:$A$1802,0),0),$H$2)</f>
        <v>3842300</v>
      </c>
      <c r="EY652" s="166">
        <f>IFERROR(HLOOKUP(EY$1,$H$5:$FY$1802,MATCH($A652,$A$5:$A$1802,0),0)*HLOOKUP(EY$2,$H$5:$FY$1802,MATCH($A652,$A$5:$A$1802,0),0),$H$2)</f>
        <v>9511740</v>
      </c>
      <c r="EZ652" s="166">
        <f>IFERROR(HLOOKUP(EZ$1,$H$5:$FY$1802,MATCH($A652,$A$5:$A$1802,0),0)*HLOOKUP(EZ$2,$H$5:$FY$1802,MATCH($A652,$A$5:$A$1802,0),0),$H$2)</f>
        <v>1828250</v>
      </c>
      <c r="FA652" s="166">
        <f>IFERROR(HLOOKUP(FA$1,$H$5:$FY$1802,MATCH($A652,$A$5:$A$1802,0),0)*HLOOKUP(FA$2,$H$5:$FY$1802,MATCH($A652,$A$5:$A$1802,0),0),$H$2)</f>
        <v>157940</v>
      </c>
      <c r="FB652" s="166">
        <f>IFERROR(HLOOKUP(FB$1,$H$5:$FY$1802,MATCH($A652,$A$5:$A$1802,0),0)*HLOOKUP(FB$2,$H$5:$FY$1802,MATCH($A652,$A$5:$A$1802,0),0),$H$2)</f>
        <v>174730</v>
      </c>
      <c r="FC652" s="166">
        <f>IFERROR(HLOOKUP(FC$1,$H$5:$FY$1802,MATCH($A652,$A$5:$A$1802,0),0)*HLOOKUP(FC$2,$H$5:$FY$1802,MATCH($A652,$A$5:$A$1802,0),0),$H$2)</f>
        <v>159600</v>
      </c>
      <c r="FD652" s="166">
        <f>IFERROR(HLOOKUP(FD$1,$H$5:$FY$1802,MATCH($A652,$A$5:$A$1802,0),0)*HLOOKUP(FD$2,$H$5:$FY$1802,MATCH($A652,$A$5:$A$1802,0),0),$H$2)</f>
        <v>0</v>
      </c>
      <c r="FE652" s="166">
        <f>IFERROR(HLOOKUP(FE$1,$H$5:$FY$1802,MATCH($A652,$A$5:$A$1802,0),0)*HLOOKUP(FE$2,$H$5:$FY$1802,MATCH($A652,$A$5:$A$1802,0),0),$H$2)</f>
        <v>0</v>
      </c>
      <c r="FF652" s="166">
        <f>IFERROR(HLOOKUP(FF$1,$H$5:$FY$1802,MATCH($A652,$A$5:$A$1802,0),0)*HLOOKUP(FF$2,$H$5:$FY$1802,MATCH($A652,$A$5:$A$1802,0),0),$H$2)</f>
        <v>0</v>
      </c>
      <c r="FG652" s="166">
        <f>IFERROR(HLOOKUP(FG$1,$H$5:$FY$1802,MATCH($A652,$A$5:$A$1802,0),0)*HLOOKUP(FG$2,$H$5:$FY$1802,MATCH($A652,$A$5:$A$1802,0),0),$H$2)</f>
        <v>0</v>
      </c>
      <c r="FH652" s="152"/>
      <c r="FI652" s="405">
        <f t="shared" si="1139"/>
        <v>1.981296356014189</v>
      </c>
      <c r="FJ652" s="405">
        <f t="shared" si="1139"/>
        <v>1.4285714285714286</v>
      </c>
      <c r="FK652" s="405">
        <f t="shared" si="1140"/>
        <v>1.9819870531944834</v>
      </c>
      <c r="FL652" s="405">
        <f t="shared" si="1141"/>
        <v>1.4469462426118773</v>
      </c>
      <c r="FM652" s="405">
        <f t="shared" si="1142"/>
        <v>1.289682151589242</v>
      </c>
      <c r="FN652" s="405">
        <f t="shared" si="1143"/>
        <v>1.0579706601466992</v>
      </c>
      <c r="FO652" s="405">
        <f t="shared" si="1144"/>
        <v>1.6661015975175266</v>
      </c>
      <c r="FP652" s="405">
        <f t="shared" si="1145"/>
        <v>1.0399954028272613</v>
      </c>
      <c r="FQ652" s="405">
        <f t="shared" si="1146"/>
        <v>2.2962162162162163</v>
      </c>
      <c r="FR652" s="405">
        <f t="shared" si="1147"/>
        <v>1.0318918918918918</v>
      </c>
      <c r="FS652" s="65"/>
    </row>
    <row r="653" spans="1:175" ht="10.35" customHeight="1" x14ac:dyDescent="0.2">
      <c r="A653" s="174" t="str">
        <f t="shared" si="1136"/>
        <v>2020-21AUGUSTRX8</v>
      </c>
      <c r="B653" s="176" t="str">
        <f t="shared" si="1149"/>
        <v>2020-21</v>
      </c>
      <c r="C653" s="175" t="s">
        <v>827</v>
      </c>
      <c r="D653" s="176" t="str">
        <f>INDEX($FV$16:$FW$26,MATCH($F653,$FV$16:$FV$26,0),2)</f>
        <v>Y63</v>
      </c>
      <c r="E653" s="176" t="str">
        <f>VLOOKUP($D653,$FW$8:$FX$14,2,0)</f>
        <v>North East and Yorkshire</v>
      </c>
      <c r="F653" s="275" t="s">
        <v>869</v>
      </c>
      <c r="G653" s="275" t="s">
        <v>881</v>
      </c>
      <c r="H653" s="276">
        <v>93924</v>
      </c>
      <c r="I653" s="276">
        <v>50619</v>
      </c>
      <c r="J653" s="276">
        <v>268841</v>
      </c>
      <c r="K653" s="276">
        <v>5</v>
      </c>
      <c r="L653" s="276">
        <v>1</v>
      </c>
      <c r="M653" s="276">
        <v>3</v>
      </c>
      <c r="N653" s="276">
        <v>33</v>
      </c>
      <c r="O653" s="276">
        <v>104</v>
      </c>
      <c r="P653" s="276">
        <v>0</v>
      </c>
      <c r="Q653" s="276">
        <v>269</v>
      </c>
      <c r="R653" s="276">
        <v>193</v>
      </c>
      <c r="S653" s="276">
        <v>214</v>
      </c>
      <c r="T653" s="276">
        <v>68558</v>
      </c>
      <c r="U653" s="276">
        <v>4978</v>
      </c>
      <c r="V653" s="276">
        <v>3257</v>
      </c>
      <c r="W653" s="276">
        <v>35758</v>
      </c>
      <c r="X653" s="276">
        <v>14727</v>
      </c>
      <c r="Y653" s="276">
        <v>885</v>
      </c>
      <c r="Z653" s="276">
        <v>2208172</v>
      </c>
      <c r="AA653" s="276">
        <v>444</v>
      </c>
      <c r="AB653" s="276">
        <v>764</v>
      </c>
      <c r="AC653" s="276">
        <v>1743303</v>
      </c>
      <c r="AD653" s="276">
        <v>535</v>
      </c>
      <c r="AE653" s="276">
        <v>965</v>
      </c>
      <c r="AF653" s="276">
        <v>39663315</v>
      </c>
      <c r="AG653" s="276">
        <v>1109</v>
      </c>
      <c r="AH653" s="276">
        <v>2280</v>
      </c>
      <c r="AI653" s="276">
        <v>35277503</v>
      </c>
      <c r="AJ653" s="276">
        <v>2395</v>
      </c>
      <c r="AK653" s="276">
        <v>5696</v>
      </c>
      <c r="AL653" s="276">
        <v>3563571</v>
      </c>
      <c r="AM653" s="276">
        <v>4027</v>
      </c>
      <c r="AN653" s="276">
        <v>9743</v>
      </c>
      <c r="AO653" s="276">
        <v>5999</v>
      </c>
      <c r="AP653" s="276">
        <v>609</v>
      </c>
      <c r="AQ653" s="276">
        <v>1423</v>
      </c>
      <c r="AR653" s="276">
        <v>4979</v>
      </c>
      <c r="AS653" s="276">
        <v>1890</v>
      </c>
      <c r="AT653" s="276">
        <v>2077</v>
      </c>
      <c r="AU653" s="276">
        <v>4779</v>
      </c>
      <c r="AV653" s="276">
        <v>37415</v>
      </c>
      <c r="AW653" s="276">
        <v>5341</v>
      </c>
      <c r="AX653" s="276">
        <v>19803</v>
      </c>
      <c r="AY653" s="276">
        <v>62559</v>
      </c>
      <c r="AZ653" s="276">
        <v>9825</v>
      </c>
      <c r="BA653" s="276">
        <v>7771</v>
      </c>
      <c r="BB653" s="276">
        <v>6244</v>
      </c>
      <c r="BC653" s="276">
        <v>5043</v>
      </c>
      <c r="BD653" s="276">
        <v>47650</v>
      </c>
      <c r="BE653" s="276">
        <v>39085</v>
      </c>
      <c r="BF653" s="276">
        <v>22173</v>
      </c>
      <c r="BG653" s="276">
        <v>15966</v>
      </c>
      <c r="BH653" s="276">
        <v>1365</v>
      </c>
      <c r="BI653" s="276">
        <v>975</v>
      </c>
      <c r="BJ653" s="276">
        <v>133</v>
      </c>
      <c r="BK653" s="276">
        <v>67701</v>
      </c>
      <c r="BL653" s="276">
        <v>509</v>
      </c>
      <c r="BM653" s="276">
        <v>899</v>
      </c>
      <c r="BN653" s="276">
        <v>53</v>
      </c>
      <c r="BO653" s="276">
        <v>26203</v>
      </c>
      <c r="BP653" s="276">
        <v>494</v>
      </c>
      <c r="BQ653" s="276">
        <v>977</v>
      </c>
      <c r="BR653" s="276">
        <v>4792</v>
      </c>
      <c r="BS653" s="276">
        <v>2114268</v>
      </c>
      <c r="BT653" s="276">
        <v>441</v>
      </c>
      <c r="BU653" s="276">
        <v>755</v>
      </c>
      <c r="BV653" s="276">
        <v>2912</v>
      </c>
      <c r="BW653" s="276">
        <v>3219997</v>
      </c>
      <c r="BX653" s="276">
        <v>1106</v>
      </c>
      <c r="BY653" s="276">
        <v>2200</v>
      </c>
      <c r="BZ653" s="276">
        <v>865</v>
      </c>
      <c r="CA653" s="276">
        <v>873728</v>
      </c>
      <c r="CB653" s="276">
        <v>1010</v>
      </c>
      <c r="CC653" s="276">
        <v>2258</v>
      </c>
      <c r="CD653" s="276">
        <v>31981</v>
      </c>
      <c r="CE653" s="276">
        <v>35569590</v>
      </c>
      <c r="CF653" s="276">
        <v>1112</v>
      </c>
      <c r="CG653" s="276">
        <v>2289</v>
      </c>
      <c r="CH653" s="276">
        <v>2391</v>
      </c>
      <c r="CI653" s="276">
        <v>9129704</v>
      </c>
      <c r="CJ653" s="276">
        <v>3818</v>
      </c>
      <c r="CK653" s="276">
        <v>8380</v>
      </c>
      <c r="CL653" s="276">
        <v>1358</v>
      </c>
      <c r="CM653" s="276">
        <v>5844531</v>
      </c>
      <c r="CN653" s="276">
        <v>4304</v>
      </c>
      <c r="CO653" s="276">
        <v>9617</v>
      </c>
      <c r="CP653" s="276">
        <v>1372</v>
      </c>
      <c r="CQ653" s="276">
        <v>8765848</v>
      </c>
      <c r="CR653" s="276">
        <v>6389</v>
      </c>
      <c r="CS653" s="276">
        <v>15057</v>
      </c>
      <c r="CT653" s="276">
        <v>876</v>
      </c>
      <c r="CU653" s="276">
        <v>5963186</v>
      </c>
      <c r="CV653" s="276">
        <v>6807</v>
      </c>
      <c r="CW653" s="276">
        <v>16126</v>
      </c>
      <c r="CX653" s="276">
        <v>214</v>
      </c>
      <c r="CY653" s="276">
        <v>73152</v>
      </c>
      <c r="CZ653" s="276">
        <v>342</v>
      </c>
      <c r="DA653" s="276">
        <v>591</v>
      </c>
      <c r="DB653" s="276">
        <v>3051</v>
      </c>
      <c r="DC653" s="276">
        <v>109511</v>
      </c>
      <c r="DD653" s="276">
        <v>36</v>
      </c>
      <c r="DE653" s="276">
        <v>63</v>
      </c>
      <c r="DF653" s="276">
        <v>64</v>
      </c>
      <c r="DG653" s="276">
        <v>66709</v>
      </c>
      <c r="DH653" s="276">
        <v>1042</v>
      </c>
      <c r="DI653" s="276">
        <v>2099</v>
      </c>
      <c r="DJ653" s="276">
        <v>56</v>
      </c>
      <c r="DK653" s="276">
        <v>0</v>
      </c>
      <c r="DL653" s="252"/>
      <c r="DM653" s="252"/>
      <c r="DN653" s="252"/>
      <c r="DO653" s="252"/>
      <c r="DP653" s="252"/>
      <c r="DQ653" s="252"/>
      <c r="DR653" s="252"/>
      <c r="DS653" s="252"/>
      <c r="DT653" s="252"/>
      <c r="DU653" s="252"/>
      <c r="DV653" s="252"/>
      <c r="DW653" s="252"/>
      <c r="DX653" s="252"/>
      <c r="DY653" s="252"/>
      <c r="DZ653" s="252"/>
      <c r="EA653" s="252"/>
      <c r="EB653" s="177"/>
      <c r="EC653" s="167">
        <f t="shared" si="1137"/>
        <v>8</v>
      </c>
      <c r="ED653" s="174">
        <f t="shared" si="1138"/>
        <v>2020</v>
      </c>
      <c r="EE653" s="173">
        <f t="shared" si="1148"/>
        <v>44044</v>
      </c>
      <c r="EF653" s="150">
        <f t="shared" si="1150"/>
        <v>31</v>
      </c>
      <c r="EG653" s="178"/>
      <c r="EH653" s="179">
        <f>IFERROR(HLOOKUP(EH$1,$H$5:$FY$1802,MATCH($A653,$A$5:$A$1802,0),0)*HLOOKUP(EH$2,$H$5:$FY$1802,MATCH($A653,$A$5:$A$1802,0),0),$H$2)</f>
        <v>50619</v>
      </c>
      <c r="EI653" s="179">
        <f>IFERROR(HLOOKUP(EI$1,$H$5:$FY$1802,MATCH($A653,$A$5:$A$1802,0),0)*HLOOKUP(EI$2,$H$5:$FY$1802,MATCH($A653,$A$5:$A$1802,0),0),$H$2)</f>
        <v>151857</v>
      </c>
      <c r="EJ653" s="179">
        <f>IFERROR(HLOOKUP(EJ$1,$H$5:$FY$1802,MATCH($A653,$A$5:$A$1802,0),0)*HLOOKUP(EJ$2,$H$5:$FY$1802,MATCH($A653,$A$5:$A$1802,0),0),$H$2)</f>
        <v>1670427</v>
      </c>
      <c r="EK653" s="179">
        <f>IFERROR(HLOOKUP(EK$1,$H$5:$FY$1802,MATCH($A653,$A$5:$A$1802,0),0)*HLOOKUP(EK$2,$H$5:$FY$1802,MATCH($A653,$A$5:$A$1802,0),0),$H$2)</f>
        <v>5264376</v>
      </c>
      <c r="EL653" s="179">
        <f>IFERROR(HLOOKUP(EL$1,$H$5:$FY$1802,MATCH($A653,$A$5:$A$1802,0),0)*HLOOKUP(EL$2,$H$5:$FY$1802,MATCH($A653,$A$5:$A$1802,0),0),$H$2)</f>
        <v>3803192</v>
      </c>
      <c r="EM653" s="179">
        <f>IFERROR(HLOOKUP(EM$1,$H$5:$FY$1802,MATCH($A653,$A$5:$A$1802,0),0)*HLOOKUP(EM$2,$H$5:$FY$1802,MATCH($A653,$A$5:$A$1802,0),0),$H$2)</f>
        <v>3143005</v>
      </c>
      <c r="EN653" s="179">
        <f>IFERROR(HLOOKUP(EN$1,$H$5:$FY$1802,MATCH($A653,$A$5:$A$1802,0),0)*HLOOKUP(EN$2,$H$5:$FY$1802,MATCH($A653,$A$5:$A$1802,0),0),$H$2)</f>
        <v>81528240</v>
      </c>
      <c r="EO653" s="179">
        <f>IFERROR(HLOOKUP(EO$1,$H$5:$FY$1802,MATCH($A653,$A$5:$A$1802,0),0)*HLOOKUP(EO$2,$H$5:$FY$1802,MATCH($A653,$A$5:$A$1802,0),0),$H$2)</f>
        <v>83884992</v>
      </c>
      <c r="EP653" s="179">
        <f>IFERROR(HLOOKUP(EP$1,$H$5:$FY$1802,MATCH($A653,$A$5:$A$1802,0),0)*HLOOKUP(EP$2,$H$5:$FY$1802,MATCH($A653,$A$5:$A$1802,0),0),$H$2)</f>
        <v>8622555</v>
      </c>
      <c r="EQ653" s="179">
        <f>IFERROR(HLOOKUP(EQ$1,$H$5:$FY$1802,MATCH($A653,$A$5:$A$1802,0),0)*HLOOKUP(EQ$2,$H$5:$FY$1802,MATCH($A653,$A$5:$A$1802,0),0),$H$2)</f>
        <v>119567</v>
      </c>
      <c r="ER653" s="179">
        <f>IFERROR(HLOOKUP(ER$1,$H$5:$FY$1802,MATCH($A653,$A$5:$A$1802,0),0)*HLOOKUP(ER$2,$H$5:$FY$1802,MATCH($A653,$A$5:$A$1802,0),0),$H$2)</f>
        <v>51781</v>
      </c>
      <c r="ES653" s="179">
        <f>IFERROR(HLOOKUP(ES$1,$H$5:$FY$1802,MATCH($A653,$A$5:$A$1802,0),0)*HLOOKUP(ES$2,$H$5:$FY$1802,MATCH($A653,$A$5:$A$1802,0),0),$H$2)</f>
        <v>3617960</v>
      </c>
      <c r="ET653" s="179">
        <f>IFERROR(HLOOKUP(ET$1,$H$5:$FY$1802,MATCH($A653,$A$5:$A$1802,0),0)*HLOOKUP(ET$2,$H$5:$FY$1802,MATCH($A653,$A$5:$A$1802,0),0),$H$2)</f>
        <v>6406400</v>
      </c>
      <c r="EU653" s="179">
        <f>IFERROR(HLOOKUP(EU$1,$H$5:$FY$1802,MATCH($A653,$A$5:$A$1802,0),0)*HLOOKUP(EU$2,$H$5:$FY$1802,MATCH($A653,$A$5:$A$1802,0),0),$H$2)</f>
        <v>1953170</v>
      </c>
      <c r="EV653" s="179">
        <f>IFERROR(HLOOKUP(EV$1,$H$5:$FY$1802,MATCH($A653,$A$5:$A$1802,0),0)*HLOOKUP(EV$2,$H$5:$FY$1802,MATCH($A653,$A$5:$A$1802,0),0),$H$2)</f>
        <v>73204509</v>
      </c>
      <c r="EW653" s="179">
        <f>IFERROR(HLOOKUP(EW$1,$H$5:$FY$1802,MATCH($A653,$A$5:$A$1802,0),0)*HLOOKUP(EW$2,$H$5:$FY$1802,MATCH($A653,$A$5:$A$1802,0),0),$H$2)</f>
        <v>20036580</v>
      </c>
      <c r="EX653" s="179">
        <f>IFERROR(HLOOKUP(EX$1,$H$5:$FY$1802,MATCH($A653,$A$5:$A$1802,0),0)*HLOOKUP(EX$2,$H$5:$FY$1802,MATCH($A653,$A$5:$A$1802,0),0),$H$2)</f>
        <v>13059886</v>
      </c>
      <c r="EY653" s="179">
        <f>IFERROR(HLOOKUP(EY$1,$H$5:$FY$1802,MATCH($A653,$A$5:$A$1802,0),0)*HLOOKUP(EY$2,$H$5:$FY$1802,MATCH($A653,$A$5:$A$1802,0),0),$H$2)</f>
        <v>20658204</v>
      </c>
      <c r="EZ653" s="179">
        <f>IFERROR(HLOOKUP(EZ$1,$H$5:$FY$1802,MATCH($A653,$A$5:$A$1802,0),0)*HLOOKUP(EZ$2,$H$5:$FY$1802,MATCH($A653,$A$5:$A$1802,0),0),$H$2)</f>
        <v>14126376</v>
      </c>
      <c r="FA653" s="179">
        <f>IFERROR(HLOOKUP(FA$1,$H$5:$FY$1802,MATCH($A653,$A$5:$A$1802,0),0)*HLOOKUP(FA$2,$H$5:$FY$1802,MATCH($A653,$A$5:$A$1802,0),0),$H$2)</f>
        <v>134336</v>
      </c>
      <c r="FB653" s="179">
        <f>IFERROR(HLOOKUP(FB$1,$H$5:$FY$1802,MATCH($A653,$A$5:$A$1802,0),0)*HLOOKUP(FB$2,$H$5:$FY$1802,MATCH($A653,$A$5:$A$1802,0),0),$H$2)</f>
        <v>126474</v>
      </c>
      <c r="FC653" s="179">
        <f>IFERROR(HLOOKUP(FC$1,$H$5:$FY$1802,MATCH($A653,$A$5:$A$1802,0),0)*HLOOKUP(FC$2,$H$5:$FY$1802,MATCH($A653,$A$5:$A$1802,0),0),$H$2)</f>
        <v>192213</v>
      </c>
      <c r="FD653" s="179">
        <f>IFERROR(HLOOKUP(FD$1,$H$5:$FY$1802,MATCH($A653,$A$5:$A$1802,0),0)*HLOOKUP(FD$2,$H$5:$FY$1802,MATCH($A653,$A$5:$A$1802,0),0),$H$2)</f>
        <v>0</v>
      </c>
      <c r="FE653" s="179">
        <f>IFERROR(HLOOKUP(FE$1,$H$5:$FY$1802,MATCH($A653,$A$5:$A$1802,0),0)*HLOOKUP(FE$2,$H$5:$FY$1802,MATCH($A653,$A$5:$A$1802,0),0),$H$2)</f>
        <v>0</v>
      </c>
      <c r="FF653" s="179">
        <f>IFERROR(HLOOKUP(FF$1,$H$5:$FY$1802,MATCH($A653,$A$5:$A$1802,0),0)*HLOOKUP(FF$2,$H$5:$FY$1802,MATCH($A653,$A$5:$A$1802,0),0),$H$2)</f>
        <v>0</v>
      </c>
      <c r="FG653" s="179">
        <f>IFERROR(HLOOKUP(FG$1,$H$5:$FY$1802,MATCH($A653,$A$5:$A$1802,0),0)*HLOOKUP(FG$2,$H$5:$FY$1802,MATCH($A653,$A$5:$A$1802,0),0),$H$2)</f>
        <v>0</v>
      </c>
      <c r="FH653" s="151"/>
      <c r="FI653" s="407">
        <f t="shared" si="1139"/>
        <v>1.9736842105263157</v>
      </c>
      <c r="FJ653" s="407">
        <f t="shared" si="1139"/>
        <v>1.5610687022900764</v>
      </c>
      <c r="FK653" s="407">
        <f t="shared" si="1140"/>
        <v>1.9171016272643537</v>
      </c>
      <c r="FL653" s="407">
        <f t="shared" si="1141"/>
        <v>1.5483573840957936</v>
      </c>
      <c r="FM653" s="407">
        <f t="shared" si="1142"/>
        <v>1.3325689356227977</v>
      </c>
      <c r="FN653" s="407">
        <f t="shared" si="1143"/>
        <v>1.0930421164494659</v>
      </c>
      <c r="FO653" s="407">
        <f t="shared" si="1144"/>
        <v>1.5056019555917701</v>
      </c>
      <c r="FP653" s="407">
        <f t="shared" si="1145"/>
        <v>1.0841311876145854</v>
      </c>
      <c r="FQ653" s="407">
        <f t="shared" si="1146"/>
        <v>1.5423728813559323</v>
      </c>
      <c r="FR653" s="407">
        <f t="shared" si="1147"/>
        <v>1.1016949152542372</v>
      </c>
      <c r="FS653" s="408"/>
    </row>
    <row r="654" spans="1:175" ht="10.35" customHeight="1" x14ac:dyDescent="0.2">
      <c r="A654" s="74" t="str">
        <f t="shared" si="1136"/>
        <v>2020-21SEPTEMBERRX9</v>
      </c>
      <c r="B654" s="163" t="str">
        <f t="shared" si="1149"/>
        <v>2020-21</v>
      </c>
      <c r="C654" s="26" t="s">
        <v>830</v>
      </c>
      <c r="D654" s="163" t="str">
        <f>INDEX($FV$16:$FW$26,MATCH($F654,$FV$16:$FV$26,0),2)</f>
        <v>Y60</v>
      </c>
      <c r="E654" s="163" t="str">
        <f>VLOOKUP($D654,$FW$8:$FX$14,2,0)</f>
        <v>Midlands</v>
      </c>
      <c r="F654" s="269" t="s">
        <v>845</v>
      </c>
      <c r="G654" s="269" t="s">
        <v>871</v>
      </c>
      <c r="H654" s="270">
        <v>89023</v>
      </c>
      <c r="I654" s="270">
        <v>70818</v>
      </c>
      <c r="J654" s="270">
        <v>437922</v>
      </c>
      <c r="K654" s="270">
        <v>6</v>
      </c>
      <c r="L654" s="270">
        <v>3</v>
      </c>
      <c r="M654" s="270">
        <v>4</v>
      </c>
      <c r="N654" s="270">
        <v>29</v>
      </c>
      <c r="O654" s="270">
        <v>87</v>
      </c>
      <c r="P654" s="270">
        <v>0</v>
      </c>
      <c r="Q654" s="270">
        <v>356</v>
      </c>
      <c r="R654" s="270">
        <v>2053</v>
      </c>
      <c r="S654" s="270">
        <v>836</v>
      </c>
      <c r="T654" s="270">
        <v>64554</v>
      </c>
      <c r="U654" s="270">
        <v>6259</v>
      </c>
      <c r="V654" s="270">
        <v>3957</v>
      </c>
      <c r="W654" s="270">
        <v>37545</v>
      </c>
      <c r="X654" s="270">
        <v>11316</v>
      </c>
      <c r="Y654" s="270">
        <v>171</v>
      </c>
      <c r="Z654" s="270">
        <v>2911633</v>
      </c>
      <c r="AA654" s="270">
        <v>465</v>
      </c>
      <c r="AB654" s="270">
        <v>840</v>
      </c>
      <c r="AC654" s="270">
        <v>3828056</v>
      </c>
      <c r="AD654" s="270">
        <v>967</v>
      </c>
      <c r="AE654" s="270">
        <v>2199</v>
      </c>
      <c r="AF654" s="270">
        <v>63370328</v>
      </c>
      <c r="AG654" s="270">
        <v>1688</v>
      </c>
      <c r="AH654" s="270">
        <v>3485</v>
      </c>
      <c r="AI654" s="270">
        <v>64924318</v>
      </c>
      <c r="AJ654" s="270">
        <v>5737</v>
      </c>
      <c r="AK654" s="270">
        <v>14070</v>
      </c>
      <c r="AL654" s="270">
        <v>1164644</v>
      </c>
      <c r="AM654" s="270">
        <v>6811</v>
      </c>
      <c r="AN654" s="270">
        <v>16948</v>
      </c>
      <c r="AO654" s="270">
        <v>5563</v>
      </c>
      <c r="AP654" s="270">
        <v>1085</v>
      </c>
      <c r="AQ654" s="270">
        <v>573</v>
      </c>
      <c r="AR654" s="270">
        <v>9</v>
      </c>
      <c r="AS654" s="270">
        <v>2311</v>
      </c>
      <c r="AT654" s="270">
        <v>1594</v>
      </c>
      <c r="AU654" s="270">
        <v>11</v>
      </c>
      <c r="AV654" s="270">
        <v>35061</v>
      </c>
      <c r="AW654" s="270">
        <v>4128</v>
      </c>
      <c r="AX654" s="270">
        <v>19802</v>
      </c>
      <c r="AY654" s="270">
        <v>58991</v>
      </c>
      <c r="AZ654" s="270">
        <v>11333</v>
      </c>
      <c r="BA654" s="270">
        <v>8866</v>
      </c>
      <c r="BB654" s="270">
        <v>7329</v>
      </c>
      <c r="BC654" s="270">
        <v>5834</v>
      </c>
      <c r="BD654" s="270">
        <v>48979</v>
      </c>
      <c r="BE654" s="270">
        <v>39610</v>
      </c>
      <c r="BF654" s="270">
        <v>17219</v>
      </c>
      <c r="BG654" s="270">
        <v>11997</v>
      </c>
      <c r="BH654" s="270">
        <v>197</v>
      </c>
      <c r="BI654" s="270">
        <v>128</v>
      </c>
      <c r="BJ654" s="270">
        <v>0</v>
      </c>
      <c r="BK654" s="270">
        <v>0</v>
      </c>
      <c r="BL654" s="270">
        <v>0</v>
      </c>
      <c r="BM654" s="270">
        <v>0</v>
      </c>
      <c r="BN654" s="270">
        <v>15</v>
      </c>
      <c r="BO654" s="270">
        <v>6384</v>
      </c>
      <c r="BP654" s="270">
        <v>426</v>
      </c>
      <c r="BQ654" s="270">
        <v>624</v>
      </c>
      <c r="BR654" s="270">
        <v>6244</v>
      </c>
      <c r="BS654" s="270">
        <v>2905249</v>
      </c>
      <c r="BT654" s="270">
        <v>465</v>
      </c>
      <c r="BU654" s="270">
        <v>840</v>
      </c>
      <c r="BV654" s="270">
        <v>504</v>
      </c>
      <c r="BW654" s="270">
        <v>984595</v>
      </c>
      <c r="BX654" s="270">
        <v>1954</v>
      </c>
      <c r="BY654" s="270">
        <v>3843</v>
      </c>
      <c r="BZ654" s="270">
        <v>771</v>
      </c>
      <c r="CA654" s="270">
        <v>1303451</v>
      </c>
      <c r="CB654" s="270">
        <v>1691</v>
      </c>
      <c r="CC654" s="270">
        <v>3956</v>
      </c>
      <c r="CD654" s="270">
        <v>36270</v>
      </c>
      <c r="CE654" s="270">
        <v>61082282</v>
      </c>
      <c r="CF654" s="270">
        <v>1684</v>
      </c>
      <c r="CG654" s="270">
        <v>3468</v>
      </c>
      <c r="CH654" s="270">
        <v>10</v>
      </c>
      <c r="CI654" s="270">
        <v>62949</v>
      </c>
      <c r="CJ654" s="270">
        <v>6295</v>
      </c>
      <c r="CK654" s="270">
        <v>11044</v>
      </c>
      <c r="CL654" s="270">
        <v>368</v>
      </c>
      <c r="CM654" s="270">
        <v>2805938</v>
      </c>
      <c r="CN654" s="270">
        <v>7625</v>
      </c>
      <c r="CO654" s="270">
        <v>19421</v>
      </c>
      <c r="CP654" s="270">
        <v>2284</v>
      </c>
      <c r="CQ654" s="270">
        <v>14197395</v>
      </c>
      <c r="CR654" s="270">
        <v>6216</v>
      </c>
      <c r="CS654" s="270">
        <v>12451</v>
      </c>
      <c r="CT654" s="270">
        <v>128</v>
      </c>
      <c r="CU654" s="270">
        <v>1071425</v>
      </c>
      <c r="CV654" s="270">
        <v>8371</v>
      </c>
      <c r="CW654" s="270">
        <v>20028</v>
      </c>
      <c r="CX654" s="270">
        <v>324</v>
      </c>
      <c r="CY654" s="270">
        <v>98247</v>
      </c>
      <c r="CZ654" s="270">
        <v>303</v>
      </c>
      <c r="DA654" s="270">
        <v>543</v>
      </c>
      <c r="DB654" s="270">
        <v>3294</v>
      </c>
      <c r="DC654" s="270">
        <v>146878</v>
      </c>
      <c r="DD654" s="270">
        <v>45</v>
      </c>
      <c r="DE654" s="270">
        <v>80</v>
      </c>
      <c r="DF654" s="270">
        <v>69</v>
      </c>
      <c r="DG654" s="270">
        <v>117152</v>
      </c>
      <c r="DH654" s="270">
        <v>1698</v>
      </c>
      <c r="DI654" s="270">
        <v>3440</v>
      </c>
      <c r="DJ654" s="270">
        <v>60</v>
      </c>
      <c r="DK654" s="270">
        <v>1824</v>
      </c>
      <c r="DL654" s="249"/>
      <c r="DM654" s="249"/>
      <c r="DN654" s="249"/>
      <c r="DO654" s="249"/>
      <c r="DP654" s="249"/>
      <c r="DQ654" s="249"/>
      <c r="DR654" s="249"/>
      <c r="DS654" s="249"/>
      <c r="DT654" s="249"/>
      <c r="DU654" s="249"/>
      <c r="DV654" s="249"/>
      <c r="DW654" s="249"/>
      <c r="DX654" s="249"/>
      <c r="DY654" s="249"/>
      <c r="DZ654" s="249"/>
      <c r="EA654" s="249"/>
      <c r="EB654" s="155"/>
      <c r="EC654" s="170">
        <f t="shared" si="1137"/>
        <v>9</v>
      </c>
      <c r="ED654" s="74">
        <f t="shared" si="1138"/>
        <v>2020</v>
      </c>
      <c r="EE654" s="165">
        <f t="shared" si="1148"/>
        <v>44075</v>
      </c>
      <c r="EF654" s="157">
        <f>DAY(EOMONTH($EE654,0))</f>
        <v>30</v>
      </c>
      <c r="EG654" s="156"/>
      <c r="EH654" s="171">
        <f>IFERROR(HLOOKUP(EH$1,$H$5:$FY$1802,MATCH($A654,$A$5:$A$1802,0),0)*HLOOKUP(EH$2,$H$5:$FY$1802,MATCH($A654,$A$5:$A$1802,0),0),$H$2)</f>
        <v>212454</v>
      </c>
      <c r="EI654" s="171">
        <f>IFERROR(HLOOKUP(EI$1,$H$5:$FY$1802,MATCH($A654,$A$5:$A$1802,0),0)*HLOOKUP(EI$2,$H$5:$FY$1802,MATCH($A654,$A$5:$A$1802,0),0),$H$2)</f>
        <v>283272</v>
      </c>
      <c r="EJ654" s="171">
        <f>IFERROR(HLOOKUP(EJ$1,$H$5:$FY$1802,MATCH($A654,$A$5:$A$1802,0),0)*HLOOKUP(EJ$2,$H$5:$FY$1802,MATCH($A654,$A$5:$A$1802,0),0),$H$2)</f>
        <v>2053722</v>
      </c>
      <c r="EK654" s="171">
        <f>IFERROR(HLOOKUP(EK$1,$H$5:$FY$1802,MATCH($A654,$A$5:$A$1802,0),0)*HLOOKUP(EK$2,$H$5:$FY$1802,MATCH($A654,$A$5:$A$1802,0),0),$H$2)</f>
        <v>6161166</v>
      </c>
      <c r="EL654" s="171">
        <f>IFERROR(HLOOKUP(EL$1,$H$5:$FY$1802,MATCH($A654,$A$5:$A$1802,0),0)*HLOOKUP(EL$2,$H$5:$FY$1802,MATCH($A654,$A$5:$A$1802,0),0),$H$2)</f>
        <v>5257560</v>
      </c>
      <c r="EM654" s="171">
        <f>IFERROR(HLOOKUP(EM$1,$H$5:$FY$1802,MATCH($A654,$A$5:$A$1802,0),0)*HLOOKUP(EM$2,$H$5:$FY$1802,MATCH($A654,$A$5:$A$1802,0),0),$H$2)</f>
        <v>8701443</v>
      </c>
      <c r="EN654" s="171">
        <f>IFERROR(HLOOKUP(EN$1,$H$5:$FY$1802,MATCH($A654,$A$5:$A$1802,0),0)*HLOOKUP(EN$2,$H$5:$FY$1802,MATCH($A654,$A$5:$A$1802,0),0),$H$2)</f>
        <v>130844325</v>
      </c>
      <c r="EO654" s="171">
        <f>IFERROR(HLOOKUP(EO$1,$H$5:$FY$1802,MATCH($A654,$A$5:$A$1802,0),0)*HLOOKUP(EO$2,$H$5:$FY$1802,MATCH($A654,$A$5:$A$1802,0),0),$H$2)</f>
        <v>159216120</v>
      </c>
      <c r="EP654" s="171">
        <f>IFERROR(HLOOKUP(EP$1,$H$5:$FY$1802,MATCH($A654,$A$5:$A$1802,0),0)*HLOOKUP(EP$2,$H$5:$FY$1802,MATCH($A654,$A$5:$A$1802,0),0),$H$2)</f>
        <v>2898108</v>
      </c>
      <c r="EQ654" s="171">
        <f>IFERROR(HLOOKUP(EQ$1,$H$5:$FY$1802,MATCH($A654,$A$5:$A$1802,0),0)*HLOOKUP(EQ$2,$H$5:$FY$1802,MATCH($A654,$A$5:$A$1802,0),0),$H$2)</f>
        <v>0</v>
      </c>
      <c r="ER654" s="171">
        <f>IFERROR(HLOOKUP(ER$1,$H$5:$FY$1802,MATCH($A654,$A$5:$A$1802,0),0)*HLOOKUP(ER$2,$H$5:$FY$1802,MATCH($A654,$A$5:$A$1802,0),0),$H$2)</f>
        <v>9360</v>
      </c>
      <c r="ES654" s="171">
        <f>IFERROR(HLOOKUP(ES$1,$H$5:$FY$1802,MATCH($A654,$A$5:$A$1802,0),0)*HLOOKUP(ES$2,$H$5:$FY$1802,MATCH($A654,$A$5:$A$1802,0),0),$H$2)</f>
        <v>5244960</v>
      </c>
      <c r="ET654" s="171">
        <f>IFERROR(HLOOKUP(ET$1,$H$5:$FY$1802,MATCH($A654,$A$5:$A$1802,0),0)*HLOOKUP(ET$2,$H$5:$FY$1802,MATCH($A654,$A$5:$A$1802,0),0),$H$2)</f>
        <v>1936872</v>
      </c>
      <c r="EU654" s="171">
        <f>IFERROR(HLOOKUP(EU$1,$H$5:$FY$1802,MATCH($A654,$A$5:$A$1802,0),0)*HLOOKUP(EU$2,$H$5:$FY$1802,MATCH($A654,$A$5:$A$1802,0),0),$H$2)</f>
        <v>3050076</v>
      </c>
      <c r="EV654" s="171">
        <f>IFERROR(HLOOKUP(EV$1,$H$5:$FY$1802,MATCH($A654,$A$5:$A$1802,0),0)*HLOOKUP(EV$2,$H$5:$FY$1802,MATCH($A654,$A$5:$A$1802,0),0),$H$2)</f>
        <v>125784360</v>
      </c>
      <c r="EW654" s="171">
        <f>IFERROR(HLOOKUP(EW$1,$H$5:$FY$1802,MATCH($A654,$A$5:$A$1802,0),0)*HLOOKUP(EW$2,$H$5:$FY$1802,MATCH($A654,$A$5:$A$1802,0),0),$H$2)</f>
        <v>110440</v>
      </c>
      <c r="EX654" s="171">
        <f>IFERROR(HLOOKUP(EX$1,$H$5:$FY$1802,MATCH($A654,$A$5:$A$1802,0),0)*HLOOKUP(EX$2,$H$5:$FY$1802,MATCH($A654,$A$5:$A$1802,0),0),$H$2)</f>
        <v>7146928</v>
      </c>
      <c r="EY654" s="171">
        <f>IFERROR(HLOOKUP(EY$1,$H$5:$FY$1802,MATCH($A654,$A$5:$A$1802,0),0)*HLOOKUP(EY$2,$H$5:$FY$1802,MATCH($A654,$A$5:$A$1802,0),0),$H$2)</f>
        <v>28438084</v>
      </c>
      <c r="EZ654" s="171">
        <f>IFERROR(HLOOKUP(EZ$1,$H$5:$FY$1802,MATCH($A654,$A$5:$A$1802,0),0)*HLOOKUP(EZ$2,$H$5:$FY$1802,MATCH($A654,$A$5:$A$1802,0),0),$H$2)</f>
        <v>2563584</v>
      </c>
      <c r="FA654" s="171">
        <f>IFERROR(HLOOKUP(FA$1,$H$5:$FY$1802,MATCH($A654,$A$5:$A$1802,0),0)*HLOOKUP(FA$2,$H$5:$FY$1802,MATCH($A654,$A$5:$A$1802,0),0),$H$2)</f>
        <v>237360</v>
      </c>
      <c r="FB654" s="171">
        <f>IFERROR(HLOOKUP(FB$1,$H$5:$FY$1802,MATCH($A654,$A$5:$A$1802,0),0)*HLOOKUP(FB$2,$H$5:$FY$1802,MATCH($A654,$A$5:$A$1802,0),0),$H$2)</f>
        <v>175932</v>
      </c>
      <c r="FC654" s="171">
        <f>IFERROR(HLOOKUP(FC$1,$H$5:$FY$1802,MATCH($A654,$A$5:$A$1802,0),0)*HLOOKUP(FC$2,$H$5:$FY$1802,MATCH($A654,$A$5:$A$1802,0),0),$H$2)</f>
        <v>263520</v>
      </c>
      <c r="FD654" s="171">
        <f>IFERROR(HLOOKUP(FD$1,$H$5:$FY$1802,MATCH($A654,$A$5:$A$1802,0),0)*HLOOKUP(FD$2,$H$5:$FY$1802,MATCH($A654,$A$5:$A$1802,0),0),$H$2)</f>
        <v>0</v>
      </c>
      <c r="FE654" s="171">
        <f>IFERROR(HLOOKUP(FE$1,$H$5:$FY$1802,MATCH($A654,$A$5:$A$1802,0),0)*HLOOKUP(FE$2,$H$5:$FY$1802,MATCH($A654,$A$5:$A$1802,0),0),$H$2)</f>
        <v>0</v>
      </c>
      <c r="FF654" s="171">
        <f>IFERROR(HLOOKUP(FF$1,$H$5:$FY$1802,MATCH($A654,$A$5:$A$1802,0),0)*HLOOKUP(FF$2,$H$5:$FY$1802,MATCH($A654,$A$5:$A$1802,0),0),$H$2)</f>
        <v>0</v>
      </c>
      <c r="FG654" s="171">
        <f>IFERROR(HLOOKUP(FG$1,$H$5:$FY$1802,MATCH($A654,$A$5:$A$1802,0),0)*HLOOKUP(FG$2,$H$5:$FY$1802,MATCH($A654,$A$5:$A$1802,0),0),$H$2)</f>
        <v>0</v>
      </c>
      <c r="FH654" s="152"/>
      <c r="FI654" s="405">
        <f t="shared" si="1139"/>
        <v>1.8106726314107684</v>
      </c>
      <c r="FJ654" s="405">
        <f t="shared" si="1139"/>
        <v>1.4165202108963093</v>
      </c>
      <c r="FK654" s="405">
        <f t="shared" si="1140"/>
        <v>1.8521607278241092</v>
      </c>
      <c r="FL654" s="405">
        <f t="shared" si="1141"/>
        <v>1.4743492544857215</v>
      </c>
      <c r="FM654" s="405">
        <f t="shared" si="1142"/>
        <v>1.3045412172060193</v>
      </c>
      <c r="FN654" s="405">
        <f t="shared" si="1143"/>
        <v>1.0550006658676254</v>
      </c>
      <c r="FO654" s="405">
        <f t="shared" si="1144"/>
        <v>1.5216507599858606</v>
      </c>
      <c r="FP654" s="405">
        <f t="shared" si="1145"/>
        <v>1.0601802757158005</v>
      </c>
      <c r="FQ654" s="405">
        <f t="shared" si="1146"/>
        <v>1.1520467836257311</v>
      </c>
      <c r="FR654" s="405">
        <f t="shared" si="1147"/>
        <v>0.74853801169590639</v>
      </c>
      <c r="FS654" s="65"/>
    </row>
    <row r="655" spans="1:175" ht="10.35" customHeight="1" x14ac:dyDescent="0.2">
      <c r="A655" s="74" t="str">
        <f t="shared" si="1136"/>
        <v>2020-21SEPTEMBERRYC</v>
      </c>
      <c r="B655" s="163" t="str">
        <f t="shared" si="1149"/>
        <v>2020-21</v>
      </c>
      <c r="C655" s="26" t="s">
        <v>830</v>
      </c>
      <c r="D655" s="163" t="str">
        <f>INDEX($FV$16:$FW$26,MATCH($F655,$FV$16:$FV$26,0),2)</f>
        <v>Y61</v>
      </c>
      <c r="E655" s="163" t="str">
        <f>VLOOKUP($D655,$FW$8:$FX$14,2,0)</f>
        <v>East of England</v>
      </c>
      <c r="F655" s="271" t="s">
        <v>849</v>
      </c>
      <c r="G655" s="271" t="s">
        <v>872</v>
      </c>
      <c r="H655" s="272">
        <v>99693</v>
      </c>
      <c r="I655" s="272">
        <v>66509</v>
      </c>
      <c r="J655" s="272">
        <v>136954</v>
      </c>
      <c r="K655" s="272">
        <v>2</v>
      </c>
      <c r="L655" s="272">
        <v>1</v>
      </c>
      <c r="M655" s="272">
        <v>4</v>
      </c>
      <c r="N655" s="272">
        <v>6</v>
      </c>
      <c r="O655" s="272">
        <v>28</v>
      </c>
      <c r="P655" s="272">
        <v>0</v>
      </c>
      <c r="Q655" s="272">
        <v>402</v>
      </c>
      <c r="R655" s="272">
        <v>49</v>
      </c>
      <c r="S655" s="272">
        <v>5639</v>
      </c>
      <c r="T655" s="272">
        <v>74804</v>
      </c>
      <c r="U655" s="272">
        <v>6273</v>
      </c>
      <c r="V655" s="272">
        <v>3894</v>
      </c>
      <c r="W655" s="272">
        <v>41170</v>
      </c>
      <c r="X655" s="272">
        <v>12312</v>
      </c>
      <c r="Y655" s="272">
        <v>457</v>
      </c>
      <c r="Z655" s="272">
        <v>2671572</v>
      </c>
      <c r="AA655" s="272">
        <v>426</v>
      </c>
      <c r="AB655" s="272">
        <v>792</v>
      </c>
      <c r="AC655" s="272">
        <v>2495963</v>
      </c>
      <c r="AD655" s="272">
        <v>641</v>
      </c>
      <c r="AE655" s="272">
        <v>1193</v>
      </c>
      <c r="AF655" s="272">
        <v>56625021</v>
      </c>
      <c r="AG655" s="272">
        <v>1375</v>
      </c>
      <c r="AH655" s="272">
        <v>2824</v>
      </c>
      <c r="AI655" s="272">
        <v>43167123</v>
      </c>
      <c r="AJ655" s="272">
        <v>3506</v>
      </c>
      <c r="AK655" s="272">
        <v>8567</v>
      </c>
      <c r="AL655" s="272">
        <v>2318692</v>
      </c>
      <c r="AM655" s="272">
        <v>5074</v>
      </c>
      <c r="AN655" s="272">
        <v>10467</v>
      </c>
      <c r="AO655" s="272">
        <v>6424</v>
      </c>
      <c r="AP655" s="272">
        <v>140</v>
      </c>
      <c r="AQ655" s="272">
        <v>4219</v>
      </c>
      <c r="AR655" s="272">
        <v>1191</v>
      </c>
      <c r="AS655" s="272">
        <v>74</v>
      </c>
      <c r="AT655" s="272">
        <v>1991</v>
      </c>
      <c r="AU655" s="272">
        <v>947</v>
      </c>
      <c r="AV655" s="272">
        <v>41295</v>
      </c>
      <c r="AW655" s="272">
        <v>2502</v>
      </c>
      <c r="AX655" s="272">
        <v>24583</v>
      </c>
      <c r="AY655" s="272">
        <v>68380</v>
      </c>
      <c r="AZ655" s="272">
        <v>15075</v>
      </c>
      <c r="BA655" s="272">
        <v>10736</v>
      </c>
      <c r="BB655" s="272">
        <v>9339</v>
      </c>
      <c r="BC655" s="272">
        <v>6780</v>
      </c>
      <c r="BD655" s="272">
        <v>61955</v>
      </c>
      <c r="BE655" s="272">
        <v>46442</v>
      </c>
      <c r="BF655" s="272">
        <v>23061</v>
      </c>
      <c r="BG655" s="272">
        <v>14049</v>
      </c>
      <c r="BH655" s="272">
        <v>815</v>
      </c>
      <c r="BI655" s="272">
        <v>513</v>
      </c>
      <c r="BJ655" s="272">
        <v>9</v>
      </c>
      <c r="BK655" s="272">
        <v>4459</v>
      </c>
      <c r="BL655" s="272">
        <v>495</v>
      </c>
      <c r="BM655" s="272">
        <v>1620</v>
      </c>
      <c r="BN655" s="272">
        <v>1</v>
      </c>
      <c r="BO655" s="272">
        <v>211</v>
      </c>
      <c r="BP655" s="272">
        <v>211</v>
      </c>
      <c r="BQ655" s="272">
        <v>211</v>
      </c>
      <c r="BR655" s="272">
        <v>6263</v>
      </c>
      <c r="BS655" s="272">
        <v>2666902</v>
      </c>
      <c r="BT655" s="272">
        <v>426</v>
      </c>
      <c r="BU655" s="272">
        <v>792</v>
      </c>
      <c r="BV655" s="272">
        <v>2257</v>
      </c>
      <c r="BW655" s="272">
        <v>3088419</v>
      </c>
      <c r="BX655" s="272">
        <v>1368</v>
      </c>
      <c r="BY655" s="272">
        <v>2627</v>
      </c>
      <c r="BZ655" s="272">
        <v>728</v>
      </c>
      <c r="CA655" s="272">
        <v>858244</v>
      </c>
      <c r="CB655" s="272">
        <v>1179</v>
      </c>
      <c r="CC655" s="272">
        <v>2494</v>
      </c>
      <c r="CD655" s="272">
        <v>38185</v>
      </c>
      <c r="CE655" s="272">
        <v>52678358</v>
      </c>
      <c r="CF655" s="272">
        <v>1380</v>
      </c>
      <c r="CG655" s="272">
        <v>2852</v>
      </c>
      <c r="CH655" s="272">
        <v>456</v>
      </c>
      <c r="CI655" s="272">
        <v>1646114</v>
      </c>
      <c r="CJ655" s="272">
        <v>3610</v>
      </c>
      <c r="CK655" s="272">
        <v>8156</v>
      </c>
      <c r="CL655" s="272">
        <v>128</v>
      </c>
      <c r="CM655" s="272">
        <v>467219</v>
      </c>
      <c r="CN655" s="272">
        <v>3650</v>
      </c>
      <c r="CO655" s="272">
        <v>8138</v>
      </c>
      <c r="CP655" s="272">
        <v>1731</v>
      </c>
      <c r="CQ655" s="272">
        <v>10016014</v>
      </c>
      <c r="CR655" s="272">
        <v>5786</v>
      </c>
      <c r="CS655" s="272">
        <v>13515</v>
      </c>
      <c r="CT655" s="272">
        <v>165</v>
      </c>
      <c r="CU655" s="272">
        <v>895353</v>
      </c>
      <c r="CV655" s="272">
        <v>5426</v>
      </c>
      <c r="CW655" s="272">
        <v>11977</v>
      </c>
      <c r="CX655" s="272">
        <v>467</v>
      </c>
      <c r="CY655" s="272">
        <v>133875</v>
      </c>
      <c r="CZ655" s="272">
        <v>287</v>
      </c>
      <c r="DA655" s="272">
        <v>515</v>
      </c>
      <c r="DB655" s="272">
        <v>4172</v>
      </c>
      <c r="DC655" s="272">
        <v>144101</v>
      </c>
      <c r="DD655" s="272">
        <v>35</v>
      </c>
      <c r="DE655" s="272">
        <v>61</v>
      </c>
      <c r="DF655" s="272">
        <v>222</v>
      </c>
      <c r="DG655" s="272">
        <v>334192</v>
      </c>
      <c r="DH655" s="272">
        <v>1505</v>
      </c>
      <c r="DI655" s="272">
        <v>2917</v>
      </c>
      <c r="DJ655" s="272">
        <v>186</v>
      </c>
      <c r="DK655" s="272">
        <v>49</v>
      </c>
      <c r="DL655" s="250"/>
      <c r="DM655" s="250"/>
      <c r="DN655" s="250"/>
      <c r="DO655" s="250"/>
      <c r="DP655" s="250"/>
      <c r="DQ655" s="250"/>
      <c r="DR655" s="250"/>
      <c r="DS655" s="250"/>
      <c r="DT655" s="250"/>
      <c r="DU655" s="250"/>
      <c r="DV655" s="250"/>
      <c r="DW655" s="250"/>
      <c r="DX655" s="250"/>
      <c r="DY655" s="250"/>
      <c r="DZ655" s="250"/>
      <c r="EA655" s="250"/>
      <c r="EB655" s="155"/>
      <c r="EC655" s="75">
        <f t="shared" si="1137"/>
        <v>9</v>
      </c>
      <c r="ED655" s="74">
        <f t="shared" si="1138"/>
        <v>2020</v>
      </c>
      <c r="EE655" s="165">
        <f t="shared" si="1148"/>
        <v>44075</v>
      </c>
      <c r="EF655" s="157">
        <f t="shared" si="1150"/>
        <v>30</v>
      </c>
      <c r="EG655" s="156"/>
      <c r="EH655" s="166">
        <f>IFERROR(HLOOKUP(EH$1,$H$5:$FY$1802,MATCH($A655,$A$5:$A$1802,0),0)*HLOOKUP(EH$2,$H$5:$FY$1802,MATCH($A655,$A$5:$A$1802,0),0),$H$2)</f>
        <v>66509</v>
      </c>
      <c r="EI655" s="166">
        <f>IFERROR(HLOOKUP(EI$1,$H$5:$FY$1802,MATCH($A655,$A$5:$A$1802,0),0)*HLOOKUP(EI$2,$H$5:$FY$1802,MATCH($A655,$A$5:$A$1802,0),0),$H$2)</f>
        <v>266036</v>
      </c>
      <c r="EJ655" s="166">
        <f>IFERROR(HLOOKUP(EJ$1,$H$5:$FY$1802,MATCH($A655,$A$5:$A$1802,0),0)*HLOOKUP(EJ$2,$H$5:$FY$1802,MATCH($A655,$A$5:$A$1802,0),0),$H$2)</f>
        <v>399054</v>
      </c>
      <c r="EK655" s="166">
        <f>IFERROR(HLOOKUP(EK$1,$H$5:$FY$1802,MATCH($A655,$A$5:$A$1802,0),0)*HLOOKUP(EK$2,$H$5:$FY$1802,MATCH($A655,$A$5:$A$1802,0),0),$H$2)</f>
        <v>1862252</v>
      </c>
      <c r="EL655" s="166">
        <f>IFERROR(HLOOKUP(EL$1,$H$5:$FY$1802,MATCH($A655,$A$5:$A$1802,0),0)*HLOOKUP(EL$2,$H$5:$FY$1802,MATCH($A655,$A$5:$A$1802,0),0),$H$2)</f>
        <v>4968216</v>
      </c>
      <c r="EM655" s="166">
        <f>IFERROR(HLOOKUP(EM$1,$H$5:$FY$1802,MATCH($A655,$A$5:$A$1802,0),0)*HLOOKUP(EM$2,$H$5:$FY$1802,MATCH($A655,$A$5:$A$1802,0),0),$H$2)</f>
        <v>4645542</v>
      </c>
      <c r="EN655" s="166">
        <f>IFERROR(HLOOKUP(EN$1,$H$5:$FY$1802,MATCH($A655,$A$5:$A$1802,0),0)*HLOOKUP(EN$2,$H$5:$FY$1802,MATCH($A655,$A$5:$A$1802,0),0),$H$2)</f>
        <v>116264080</v>
      </c>
      <c r="EO655" s="166">
        <f>IFERROR(HLOOKUP(EO$1,$H$5:$FY$1802,MATCH($A655,$A$5:$A$1802,0),0)*HLOOKUP(EO$2,$H$5:$FY$1802,MATCH($A655,$A$5:$A$1802,0),0),$H$2)</f>
        <v>105476904</v>
      </c>
      <c r="EP655" s="166">
        <f>IFERROR(HLOOKUP(EP$1,$H$5:$FY$1802,MATCH($A655,$A$5:$A$1802,0),0)*HLOOKUP(EP$2,$H$5:$FY$1802,MATCH($A655,$A$5:$A$1802,0),0),$H$2)</f>
        <v>4783419</v>
      </c>
      <c r="EQ655" s="166">
        <f>IFERROR(HLOOKUP(EQ$1,$H$5:$FY$1802,MATCH($A655,$A$5:$A$1802,0),0)*HLOOKUP(EQ$2,$H$5:$FY$1802,MATCH($A655,$A$5:$A$1802,0),0),$H$2)</f>
        <v>14580</v>
      </c>
      <c r="ER655" s="166">
        <f>IFERROR(HLOOKUP(ER$1,$H$5:$FY$1802,MATCH($A655,$A$5:$A$1802,0),0)*HLOOKUP(ER$2,$H$5:$FY$1802,MATCH($A655,$A$5:$A$1802,0),0),$H$2)</f>
        <v>211</v>
      </c>
      <c r="ES655" s="166">
        <f>IFERROR(HLOOKUP(ES$1,$H$5:$FY$1802,MATCH($A655,$A$5:$A$1802,0),0)*HLOOKUP(ES$2,$H$5:$FY$1802,MATCH($A655,$A$5:$A$1802,0),0),$H$2)</f>
        <v>4960296</v>
      </c>
      <c r="ET655" s="166">
        <f>IFERROR(HLOOKUP(ET$1,$H$5:$FY$1802,MATCH($A655,$A$5:$A$1802,0),0)*HLOOKUP(ET$2,$H$5:$FY$1802,MATCH($A655,$A$5:$A$1802,0),0),$H$2)</f>
        <v>5929139</v>
      </c>
      <c r="EU655" s="166">
        <f>IFERROR(HLOOKUP(EU$1,$H$5:$FY$1802,MATCH($A655,$A$5:$A$1802,0),0)*HLOOKUP(EU$2,$H$5:$FY$1802,MATCH($A655,$A$5:$A$1802,0),0),$H$2)</f>
        <v>1815632</v>
      </c>
      <c r="EV655" s="166">
        <f>IFERROR(HLOOKUP(EV$1,$H$5:$FY$1802,MATCH($A655,$A$5:$A$1802,0),0)*HLOOKUP(EV$2,$H$5:$FY$1802,MATCH($A655,$A$5:$A$1802,0),0),$H$2)</f>
        <v>108903620</v>
      </c>
      <c r="EW655" s="166">
        <f>IFERROR(HLOOKUP(EW$1,$H$5:$FY$1802,MATCH($A655,$A$5:$A$1802,0),0)*HLOOKUP(EW$2,$H$5:$FY$1802,MATCH($A655,$A$5:$A$1802,0),0),$H$2)</f>
        <v>3719136</v>
      </c>
      <c r="EX655" s="166">
        <f>IFERROR(HLOOKUP(EX$1,$H$5:$FY$1802,MATCH($A655,$A$5:$A$1802,0),0)*HLOOKUP(EX$2,$H$5:$FY$1802,MATCH($A655,$A$5:$A$1802,0),0),$H$2)</f>
        <v>1041664</v>
      </c>
      <c r="EY655" s="166">
        <f>IFERROR(HLOOKUP(EY$1,$H$5:$FY$1802,MATCH($A655,$A$5:$A$1802,0),0)*HLOOKUP(EY$2,$H$5:$FY$1802,MATCH($A655,$A$5:$A$1802,0),0),$H$2)</f>
        <v>23394465</v>
      </c>
      <c r="EZ655" s="166">
        <f>IFERROR(HLOOKUP(EZ$1,$H$5:$FY$1802,MATCH($A655,$A$5:$A$1802,0),0)*HLOOKUP(EZ$2,$H$5:$FY$1802,MATCH($A655,$A$5:$A$1802,0),0),$H$2)</f>
        <v>1976205</v>
      </c>
      <c r="FA655" s="166">
        <f>IFERROR(HLOOKUP(FA$1,$H$5:$FY$1802,MATCH($A655,$A$5:$A$1802,0),0)*HLOOKUP(FA$2,$H$5:$FY$1802,MATCH($A655,$A$5:$A$1802,0),0),$H$2)</f>
        <v>647574</v>
      </c>
      <c r="FB655" s="166">
        <f>IFERROR(HLOOKUP(FB$1,$H$5:$FY$1802,MATCH($A655,$A$5:$A$1802,0),0)*HLOOKUP(FB$2,$H$5:$FY$1802,MATCH($A655,$A$5:$A$1802,0),0),$H$2)</f>
        <v>240505</v>
      </c>
      <c r="FC655" s="166">
        <f>IFERROR(HLOOKUP(FC$1,$H$5:$FY$1802,MATCH($A655,$A$5:$A$1802,0),0)*HLOOKUP(FC$2,$H$5:$FY$1802,MATCH($A655,$A$5:$A$1802,0),0),$H$2)</f>
        <v>254492</v>
      </c>
      <c r="FD655" s="166">
        <f>IFERROR(HLOOKUP(FD$1,$H$5:$FY$1802,MATCH($A655,$A$5:$A$1802,0),0)*HLOOKUP(FD$2,$H$5:$FY$1802,MATCH($A655,$A$5:$A$1802,0),0),$H$2)</f>
        <v>0</v>
      </c>
      <c r="FE655" s="166">
        <f>IFERROR(HLOOKUP(FE$1,$H$5:$FY$1802,MATCH($A655,$A$5:$A$1802,0),0)*HLOOKUP(FE$2,$H$5:$FY$1802,MATCH($A655,$A$5:$A$1802,0),0),$H$2)</f>
        <v>0</v>
      </c>
      <c r="FF655" s="166">
        <f>IFERROR(HLOOKUP(FF$1,$H$5:$FY$1802,MATCH($A655,$A$5:$A$1802,0),0)*HLOOKUP(FF$2,$H$5:$FY$1802,MATCH($A655,$A$5:$A$1802,0),0),$H$2)</f>
        <v>0</v>
      </c>
      <c r="FG655" s="166">
        <f>IFERROR(HLOOKUP(FG$1,$H$5:$FY$1802,MATCH($A655,$A$5:$A$1802,0),0)*HLOOKUP(FG$2,$H$5:$FY$1802,MATCH($A655,$A$5:$A$1802,0),0),$H$2)</f>
        <v>0</v>
      </c>
      <c r="FH655" s="152"/>
      <c r="FI655" s="405">
        <f t="shared" si="1139"/>
        <v>2.4031563845050217</v>
      </c>
      <c r="FJ655" s="405">
        <f t="shared" si="1139"/>
        <v>1.7114618205005578</v>
      </c>
      <c r="FK655" s="405">
        <f t="shared" si="1140"/>
        <v>2.3983050847457625</v>
      </c>
      <c r="FL655" s="405">
        <f t="shared" si="1141"/>
        <v>1.7411402157164868</v>
      </c>
      <c r="FM655" s="405">
        <f t="shared" si="1142"/>
        <v>1.5048579062424094</v>
      </c>
      <c r="FN655" s="405">
        <f t="shared" si="1143"/>
        <v>1.1280544085499149</v>
      </c>
      <c r="FO655" s="405">
        <f t="shared" si="1144"/>
        <v>1.8730506822612085</v>
      </c>
      <c r="FP655" s="405">
        <f t="shared" si="1145"/>
        <v>1.1410818713450293</v>
      </c>
      <c r="FQ655" s="405">
        <f t="shared" si="1146"/>
        <v>1.7833698030634573</v>
      </c>
      <c r="FR655" s="405">
        <f t="shared" si="1147"/>
        <v>1.1225382932166301</v>
      </c>
      <c r="FS655" s="65"/>
    </row>
    <row r="656" spans="1:175" ht="10.35" customHeight="1" x14ac:dyDescent="0.2">
      <c r="A656" s="74" t="str">
        <f t="shared" si="1136"/>
        <v>2020-21SEPTEMBERR1F</v>
      </c>
      <c r="B656" s="163" t="str">
        <f t="shared" si="1149"/>
        <v>2020-21</v>
      </c>
      <c r="C656" s="26" t="s">
        <v>830</v>
      </c>
      <c r="D656" s="163" t="str">
        <f>INDEX($FV$16:$FW$26,MATCH($F656,$FV$16:$FV$26,0),2)</f>
        <v>Y59</v>
      </c>
      <c r="E656" s="163" t="str">
        <f>VLOOKUP($D656,$FW$8:$FX$14,2,0)</f>
        <v>South East</v>
      </c>
      <c r="F656" s="271" t="s">
        <v>852</v>
      </c>
      <c r="G656" s="271" t="s">
        <v>873</v>
      </c>
      <c r="H656" s="272">
        <v>3354</v>
      </c>
      <c r="I656" s="272">
        <v>1784</v>
      </c>
      <c r="J656" s="272">
        <v>16382</v>
      </c>
      <c r="K656" s="272">
        <v>9</v>
      </c>
      <c r="L656" s="272">
        <v>1</v>
      </c>
      <c r="M656" s="272">
        <v>17</v>
      </c>
      <c r="N656" s="272">
        <v>48</v>
      </c>
      <c r="O656" s="272">
        <v>114</v>
      </c>
      <c r="P656" s="272">
        <v>0</v>
      </c>
      <c r="Q656" s="272">
        <v>21</v>
      </c>
      <c r="R656" s="272">
        <v>0</v>
      </c>
      <c r="S656" s="272">
        <v>1</v>
      </c>
      <c r="T656" s="272">
        <v>2339</v>
      </c>
      <c r="U656" s="272">
        <v>129</v>
      </c>
      <c r="V656" s="272">
        <v>88</v>
      </c>
      <c r="W656" s="272">
        <v>1102</v>
      </c>
      <c r="X656" s="272">
        <v>684</v>
      </c>
      <c r="Y656" s="272">
        <v>44</v>
      </c>
      <c r="Z656" s="272">
        <v>88686</v>
      </c>
      <c r="AA656" s="272">
        <v>687</v>
      </c>
      <c r="AB656" s="272">
        <v>1331</v>
      </c>
      <c r="AC656" s="272">
        <v>78773</v>
      </c>
      <c r="AD656" s="272">
        <v>895</v>
      </c>
      <c r="AE656" s="272">
        <v>1543</v>
      </c>
      <c r="AF656" s="272">
        <v>1969860</v>
      </c>
      <c r="AG656" s="272">
        <v>1788</v>
      </c>
      <c r="AH656" s="272">
        <v>3792</v>
      </c>
      <c r="AI656" s="272">
        <v>3783492</v>
      </c>
      <c r="AJ656" s="272">
        <v>5531</v>
      </c>
      <c r="AK656" s="272">
        <v>13260</v>
      </c>
      <c r="AL656" s="272">
        <v>357902</v>
      </c>
      <c r="AM656" s="272">
        <v>8134</v>
      </c>
      <c r="AN656" s="272">
        <v>15652</v>
      </c>
      <c r="AO656" s="272">
        <v>220</v>
      </c>
      <c r="AP656" s="272">
        <v>1</v>
      </c>
      <c r="AQ656" s="272">
        <v>19</v>
      </c>
      <c r="AR656" s="272">
        <v>49</v>
      </c>
      <c r="AS656" s="272">
        <v>12</v>
      </c>
      <c r="AT656" s="272">
        <v>188</v>
      </c>
      <c r="AU656" s="272">
        <v>8</v>
      </c>
      <c r="AV656" s="272">
        <v>1375</v>
      </c>
      <c r="AW656" s="272">
        <v>21</v>
      </c>
      <c r="AX656" s="272">
        <v>723</v>
      </c>
      <c r="AY656" s="272">
        <v>2119</v>
      </c>
      <c r="AZ656" s="272">
        <v>185</v>
      </c>
      <c r="BA656" s="272">
        <v>164</v>
      </c>
      <c r="BB656" s="272">
        <v>125</v>
      </c>
      <c r="BC656" s="272">
        <v>112</v>
      </c>
      <c r="BD656" s="272">
        <v>1285</v>
      </c>
      <c r="BE656" s="272">
        <v>1165</v>
      </c>
      <c r="BF656" s="272">
        <v>828</v>
      </c>
      <c r="BG656" s="272">
        <v>722</v>
      </c>
      <c r="BH656" s="272">
        <v>50</v>
      </c>
      <c r="BI656" s="272">
        <v>45</v>
      </c>
      <c r="BJ656" s="272">
        <v>1</v>
      </c>
      <c r="BK656" s="272">
        <v>1502</v>
      </c>
      <c r="BL656" s="272">
        <v>1502</v>
      </c>
      <c r="BM656" s="272">
        <v>1502</v>
      </c>
      <c r="BN656" s="272">
        <v>0</v>
      </c>
      <c r="BO656" s="272">
        <v>0</v>
      </c>
      <c r="BP656" s="272">
        <v>0</v>
      </c>
      <c r="BQ656" s="272">
        <v>0</v>
      </c>
      <c r="BR656" s="272">
        <v>128</v>
      </c>
      <c r="BS656" s="272">
        <v>87184</v>
      </c>
      <c r="BT656" s="272">
        <v>681</v>
      </c>
      <c r="BU656" s="272">
        <v>1281</v>
      </c>
      <c r="BV656" s="272">
        <v>77</v>
      </c>
      <c r="BW656" s="272">
        <v>145364</v>
      </c>
      <c r="BX656" s="272">
        <v>1888</v>
      </c>
      <c r="BY656" s="272">
        <v>4257</v>
      </c>
      <c r="BZ656" s="272">
        <v>5</v>
      </c>
      <c r="CA656" s="272">
        <v>3829</v>
      </c>
      <c r="CB656" s="272">
        <v>766</v>
      </c>
      <c r="CC656" s="272">
        <v>2125</v>
      </c>
      <c r="CD656" s="272">
        <v>1020</v>
      </c>
      <c r="CE656" s="272">
        <v>1820667</v>
      </c>
      <c r="CF656" s="272">
        <v>1785</v>
      </c>
      <c r="CG656" s="272">
        <v>3774</v>
      </c>
      <c r="CH656" s="272">
        <v>129</v>
      </c>
      <c r="CI656" s="272">
        <v>905923</v>
      </c>
      <c r="CJ656" s="272">
        <v>7023</v>
      </c>
      <c r="CK656" s="272">
        <v>14552</v>
      </c>
      <c r="CL656" s="272">
        <v>7</v>
      </c>
      <c r="CM656" s="272">
        <v>57929</v>
      </c>
      <c r="CN656" s="272">
        <v>8276</v>
      </c>
      <c r="CO656" s="272">
        <v>20463</v>
      </c>
      <c r="CP656" s="272">
        <v>16</v>
      </c>
      <c r="CQ656" s="272">
        <v>224860</v>
      </c>
      <c r="CR656" s="272">
        <v>14054</v>
      </c>
      <c r="CS656" s="272">
        <v>24411</v>
      </c>
      <c r="CT656" s="272">
        <v>12</v>
      </c>
      <c r="CU656" s="272">
        <v>13132</v>
      </c>
      <c r="CV656" s="272">
        <v>1094</v>
      </c>
      <c r="CW656" s="272">
        <v>2787</v>
      </c>
      <c r="CX656" s="272">
        <v>9</v>
      </c>
      <c r="CY656" s="272">
        <v>2878</v>
      </c>
      <c r="CZ656" s="272">
        <v>320</v>
      </c>
      <c r="DA656" s="272">
        <v>459</v>
      </c>
      <c r="DB656" s="272">
        <v>93</v>
      </c>
      <c r="DC656" s="272">
        <v>3996</v>
      </c>
      <c r="DD656" s="272">
        <v>43</v>
      </c>
      <c r="DE656" s="272">
        <v>73</v>
      </c>
      <c r="DF656" s="272">
        <v>0</v>
      </c>
      <c r="DG656" s="272">
        <v>0</v>
      </c>
      <c r="DH656" s="272">
        <v>0</v>
      </c>
      <c r="DI656" s="272">
        <v>0</v>
      </c>
      <c r="DJ656" s="272">
        <v>0</v>
      </c>
      <c r="DK656" s="272">
        <v>0</v>
      </c>
      <c r="DL656" s="250"/>
      <c r="DM656" s="250"/>
      <c r="DN656" s="250"/>
      <c r="DO656" s="250"/>
      <c r="DP656" s="250"/>
      <c r="DQ656" s="250"/>
      <c r="DR656" s="250"/>
      <c r="DS656" s="250"/>
      <c r="DT656" s="250"/>
      <c r="DU656" s="250"/>
      <c r="DV656" s="250"/>
      <c r="DW656" s="250"/>
      <c r="DX656" s="250"/>
      <c r="DY656" s="250"/>
      <c r="DZ656" s="250"/>
      <c r="EA656" s="250"/>
      <c r="EB656" s="155"/>
      <c r="EC656" s="75">
        <f t="shared" si="1137"/>
        <v>9</v>
      </c>
      <c r="ED656" s="74">
        <f t="shared" si="1138"/>
        <v>2020</v>
      </c>
      <c r="EE656" s="165">
        <f t="shared" si="1148"/>
        <v>44075</v>
      </c>
      <c r="EF656" s="157">
        <f t="shared" si="1150"/>
        <v>30</v>
      </c>
      <c r="EG656" s="156"/>
      <c r="EH656" s="166">
        <f>IFERROR(HLOOKUP(EH$1,$H$5:$FY$1802,MATCH($A656,$A$5:$A$1802,0),0)*HLOOKUP(EH$2,$H$5:$FY$1802,MATCH($A656,$A$5:$A$1802,0),0),$H$2)</f>
        <v>1784</v>
      </c>
      <c r="EI656" s="166">
        <f>IFERROR(HLOOKUP(EI$1,$H$5:$FY$1802,MATCH($A656,$A$5:$A$1802,0),0)*HLOOKUP(EI$2,$H$5:$FY$1802,MATCH($A656,$A$5:$A$1802,0),0),$H$2)</f>
        <v>30328</v>
      </c>
      <c r="EJ656" s="166">
        <f>IFERROR(HLOOKUP(EJ$1,$H$5:$FY$1802,MATCH($A656,$A$5:$A$1802,0),0)*HLOOKUP(EJ$2,$H$5:$FY$1802,MATCH($A656,$A$5:$A$1802,0),0),$H$2)</f>
        <v>85632</v>
      </c>
      <c r="EK656" s="166">
        <f>IFERROR(HLOOKUP(EK$1,$H$5:$FY$1802,MATCH($A656,$A$5:$A$1802,0),0)*HLOOKUP(EK$2,$H$5:$FY$1802,MATCH($A656,$A$5:$A$1802,0),0),$H$2)</f>
        <v>203376</v>
      </c>
      <c r="EL656" s="166">
        <f>IFERROR(HLOOKUP(EL$1,$H$5:$FY$1802,MATCH($A656,$A$5:$A$1802,0),0)*HLOOKUP(EL$2,$H$5:$FY$1802,MATCH($A656,$A$5:$A$1802,0),0),$H$2)</f>
        <v>171699</v>
      </c>
      <c r="EM656" s="166">
        <f>IFERROR(HLOOKUP(EM$1,$H$5:$FY$1802,MATCH($A656,$A$5:$A$1802,0),0)*HLOOKUP(EM$2,$H$5:$FY$1802,MATCH($A656,$A$5:$A$1802,0),0),$H$2)</f>
        <v>135784</v>
      </c>
      <c r="EN656" s="166">
        <f>IFERROR(HLOOKUP(EN$1,$H$5:$FY$1802,MATCH($A656,$A$5:$A$1802,0),0)*HLOOKUP(EN$2,$H$5:$FY$1802,MATCH($A656,$A$5:$A$1802,0),0),$H$2)</f>
        <v>4178784</v>
      </c>
      <c r="EO656" s="166">
        <f>IFERROR(HLOOKUP(EO$1,$H$5:$FY$1802,MATCH($A656,$A$5:$A$1802,0),0)*HLOOKUP(EO$2,$H$5:$FY$1802,MATCH($A656,$A$5:$A$1802,0),0),$H$2)</f>
        <v>9069840</v>
      </c>
      <c r="EP656" s="166">
        <f>IFERROR(HLOOKUP(EP$1,$H$5:$FY$1802,MATCH($A656,$A$5:$A$1802,0),0)*HLOOKUP(EP$2,$H$5:$FY$1802,MATCH($A656,$A$5:$A$1802,0),0),$H$2)</f>
        <v>688688</v>
      </c>
      <c r="EQ656" s="166">
        <f>IFERROR(HLOOKUP(EQ$1,$H$5:$FY$1802,MATCH($A656,$A$5:$A$1802,0),0)*HLOOKUP(EQ$2,$H$5:$FY$1802,MATCH($A656,$A$5:$A$1802,0),0),$H$2)</f>
        <v>1502</v>
      </c>
      <c r="ER656" s="166">
        <f>IFERROR(HLOOKUP(ER$1,$H$5:$FY$1802,MATCH($A656,$A$5:$A$1802,0),0)*HLOOKUP(ER$2,$H$5:$FY$1802,MATCH($A656,$A$5:$A$1802,0),0),$H$2)</f>
        <v>0</v>
      </c>
      <c r="ES656" s="166">
        <f>IFERROR(HLOOKUP(ES$1,$H$5:$FY$1802,MATCH($A656,$A$5:$A$1802,0),0)*HLOOKUP(ES$2,$H$5:$FY$1802,MATCH($A656,$A$5:$A$1802,0),0),$H$2)</f>
        <v>163968</v>
      </c>
      <c r="ET656" s="166">
        <f>IFERROR(HLOOKUP(ET$1,$H$5:$FY$1802,MATCH($A656,$A$5:$A$1802,0),0)*HLOOKUP(ET$2,$H$5:$FY$1802,MATCH($A656,$A$5:$A$1802,0),0),$H$2)</f>
        <v>327789</v>
      </c>
      <c r="EU656" s="166">
        <f>IFERROR(HLOOKUP(EU$1,$H$5:$FY$1802,MATCH($A656,$A$5:$A$1802,0),0)*HLOOKUP(EU$2,$H$5:$FY$1802,MATCH($A656,$A$5:$A$1802,0),0),$H$2)</f>
        <v>10625</v>
      </c>
      <c r="EV656" s="166">
        <f>IFERROR(HLOOKUP(EV$1,$H$5:$FY$1802,MATCH($A656,$A$5:$A$1802,0),0)*HLOOKUP(EV$2,$H$5:$FY$1802,MATCH($A656,$A$5:$A$1802,0),0),$H$2)</f>
        <v>3849480</v>
      </c>
      <c r="EW656" s="166">
        <f>IFERROR(HLOOKUP(EW$1,$H$5:$FY$1802,MATCH($A656,$A$5:$A$1802,0),0)*HLOOKUP(EW$2,$H$5:$FY$1802,MATCH($A656,$A$5:$A$1802,0),0),$H$2)</f>
        <v>1877208</v>
      </c>
      <c r="EX656" s="166">
        <f>IFERROR(HLOOKUP(EX$1,$H$5:$FY$1802,MATCH($A656,$A$5:$A$1802,0),0)*HLOOKUP(EX$2,$H$5:$FY$1802,MATCH($A656,$A$5:$A$1802,0),0),$H$2)</f>
        <v>143241</v>
      </c>
      <c r="EY656" s="166">
        <f>IFERROR(HLOOKUP(EY$1,$H$5:$FY$1802,MATCH($A656,$A$5:$A$1802,0),0)*HLOOKUP(EY$2,$H$5:$FY$1802,MATCH($A656,$A$5:$A$1802,0),0),$H$2)</f>
        <v>390576</v>
      </c>
      <c r="EZ656" s="166">
        <f>IFERROR(HLOOKUP(EZ$1,$H$5:$FY$1802,MATCH($A656,$A$5:$A$1802,0),0)*HLOOKUP(EZ$2,$H$5:$FY$1802,MATCH($A656,$A$5:$A$1802,0),0),$H$2)</f>
        <v>33444</v>
      </c>
      <c r="FA656" s="166">
        <f>IFERROR(HLOOKUP(FA$1,$H$5:$FY$1802,MATCH($A656,$A$5:$A$1802,0),0)*HLOOKUP(FA$2,$H$5:$FY$1802,MATCH($A656,$A$5:$A$1802,0),0),$H$2)</f>
        <v>0</v>
      </c>
      <c r="FB656" s="166">
        <f>IFERROR(HLOOKUP(FB$1,$H$5:$FY$1802,MATCH($A656,$A$5:$A$1802,0),0)*HLOOKUP(FB$2,$H$5:$FY$1802,MATCH($A656,$A$5:$A$1802,0),0),$H$2)</f>
        <v>4131</v>
      </c>
      <c r="FC656" s="166">
        <f>IFERROR(HLOOKUP(FC$1,$H$5:$FY$1802,MATCH($A656,$A$5:$A$1802,0),0)*HLOOKUP(FC$2,$H$5:$FY$1802,MATCH($A656,$A$5:$A$1802,0),0),$H$2)</f>
        <v>6789</v>
      </c>
      <c r="FD656" s="166">
        <f>IFERROR(HLOOKUP(FD$1,$H$5:$FY$1802,MATCH($A656,$A$5:$A$1802,0),0)*HLOOKUP(FD$2,$H$5:$FY$1802,MATCH($A656,$A$5:$A$1802,0),0),$H$2)</f>
        <v>0</v>
      </c>
      <c r="FE656" s="166">
        <f>IFERROR(HLOOKUP(FE$1,$H$5:$FY$1802,MATCH($A656,$A$5:$A$1802,0),0)*HLOOKUP(FE$2,$H$5:$FY$1802,MATCH($A656,$A$5:$A$1802,0),0),$H$2)</f>
        <v>0</v>
      </c>
      <c r="FF656" s="166">
        <f>IFERROR(HLOOKUP(FF$1,$H$5:$FY$1802,MATCH($A656,$A$5:$A$1802,0),0)*HLOOKUP(FF$2,$H$5:$FY$1802,MATCH($A656,$A$5:$A$1802,0),0),$H$2)</f>
        <v>0</v>
      </c>
      <c r="FG656" s="166">
        <f>IFERROR(HLOOKUP(FG$1,$H$5:$FY$1802,MATCH($A656,$A$5:$A$1802,0),0)*HLOOKUP(FG$2,$H$5:$FY$1802,MATCH($A656,$A$5:$A$1802,0),0),$H$2)</f>
        <v>0</v>
      </c>
      <c r="FH656" s="152"/>
      <c r="FI656" s="405">
        <f t="shared" si="1139"/>
        <v>1.4341085271317831</v>
      </c>
      <c r="FJ656" s="405">
        <f t="shared" si="1139"/>
        <v>1.2713178294573644</v>
      </c>
      <c r="FK656" s="405">
        <f t="shared" si="1140"/>
        <v>1.4204545454545454</v>
      </c>
      <c r="FL656" s="405">
        <f t="shared" si="1141"/>
        <v>1.2727272727272727</v>
      </c>
      <c r="FM656" s="405">
        <f t="shared" si="1142"/>
        <v>1.1660617059891107</v>
      </c>
      <c r="FN656" s="405">
        <f t="shared" si="1143"/>
        <v>1.057168784029038</v>
      </c>
      <c r="FO656" s="405">
        <f t="shared" si="1144"/>
        <v>1.2105263157894737</v>
      </c>
      <c r="FP656" s="405">
        <f t="shared" si="1145"/>
        <v>1.0555555555555556</v>
      </c>
      <c r="FQ656" s="405">
        <f t="shared" si="1146"/>
        <v>1.1363636363636365</v>
      </c>
      <c r="FR656" s="405">
        <f t="shared" si="1147"/>
        <v>1.0227272727272727</v>
      </c>
      <c r="FS656" s="65"/>
    </row>
    <row r="657" spans="1:180" ht="10.35" customHeight="1" x14ac:dyDescent="0.2">
      <c r="A657" s="180" t="str">
        <f t="shared" si="1136"/>
        <v>2020-21SEPTEMBERRRU</v>
      </c>
      <c r="B657" s="182" t="str">
        <f t="shared" si="1149"/>
        <v>2020-21</v>
      </c>
      <c r="C657" s="26" t="s">
        <v>830</v>
      </c>
      <c r="D657" s="182" t="str">
        <f>INDEX($FV$16:$FW$26,MATCH($F657,$FV$16:$FV$26,0),2)</f>
        <v>Y56</v>
      </c>
      <c r="E657" s="182" t="str">
        <f>VLOOKUP($D657,$FW$8:$FX$14,2,0)</f>
        <v>London</v>
      </c>
      <c r="F657" s="273" t="s">
        <v>855</v>
      </c>
      <c r="G657" s="277" t="s">
        <v>874</v>
      </c>
      <c r="H657" s="278">
        <v>153476</v>
      </c>
      <c r="I657" s="278">
        <v>115493</v>
      </c>
      <c r="J657" s="278">
        <v>249775</v>
      </c>
      <c r="K657" s="278">
        <v>2</v>
      </c>
      <c r="L657" s="278">
        <v>0</v>
      </c>
      <c r="M657" s="278">
        <v>1</v>
      </c>
      <c r="N657" s="278">
        <v>5</v>
      </c>
      <c r="O657" s="278">
        <v>67</v>
      </c>
      <c r="P657" s="278">
        <v>0</v>
      </c>
      <c r="Q657" s="278">
        <v>499</v>
      </c>
      <c r="R657" s="278">
        <v>0</v>
      </c>
      <c r="S657" s="278">
        <v>1532</v>
      </c>
      <c r="T657" s="278">
        <v>101613</v>
      </c>
      <c r="U657" s="278">
        <v>7511</v>
      </c>
      <c r="V657" s="278">
        <v>5272</v>
      </c>
      <c r="W657" s="278">
        <v>57842</v>
      </c>
      <c r="X657" s="278">
        <v>20982</v>
      </c>
      <c r="Y657" s="278">
        <v>1558</v>
      </c>
      <c r="Z657" s="278">
        <v>2595995</v>
      </c>
      <c r="AA657" s="278">
        <v>346</v>
      </c>
      <c r="AB657" s="278">
        <v>589</v>
      </c>
      <c r="AC657" s="278">
        <v>2851714</v>
      </c>
      <c r="AD657" s="278">
        <v>541</v>
      </c>
      <c r="AE657" s="278">
        <v>931</v>
      </c>
      <c r="AF657" s="278">
        <v>58608148</v>
      </c>
      <c r="AG657" s="278">
        <v>1013</v>
      </c>
      <c r="AH657" s="278">
        <v>2022</v>
      </c>
      <c r="AI657" s="278">
        <v>59848661</v>
      </c>
      <c r="AJ657" s="278">
        <v>2852</v>
      </c>
      <c r="AK657" s="278">
        <v>6829</v>
      </c>
      <c r="AL657" s="278">
        <v>8495039</v>
      </c>
      <c r="AM657" s="278">
        <v>5453</v>
      </c>
      <c r="AN657" s="278">
        <v>11650</v>
      </c>
      <c r="AO657" s="278">
        <v>8763</v>
      </c>
      <c r="AP657" s="278">
        <v>289</v>
      </c>
      <c r="AQ657" s="278">
        <v>1286</v>
      </c>
      <c r="AR657" s="278">
        <v>2350</v>
      </c>
      <c r="AS657" s="278">
        <v>357</v>
      </c>
      <c r="AT657" s="278">
        <v>6831</v>
      </c>
      <c r="AU657" s="278">
        <v>0</v>
      </c>
      <c r="AV657" s="278">
        <v>56766</v>
      </c>
      <c r="AW657" s="278">
        <v>5420</v>
      </c>
      <c r="AX657" s="278">
        <v>30664</v>
      </c>
      <c r="AY657" s="278">
        <v>92850</v>
      </c>
      <c r="AZ657" s="278">
        <v>19436</v>
      </c>
      <c r="BA657" s="278">
        <v>15142</v>
      </c>
      <c r="BB657" s="278">
        <v>13405</v>
      </c>
      <c r="BC657" s="278">
        <v>10595</v>
      </c>
      <c r="BD657" s="278">
        <v>81424</v>
      </c>
      <c r="BE657" s="278">
        <v>63450</v>
      </c>
      <c r="BF657" s="278">
        <v>31866</v>
      </c>
      <c r="BG657" s="278">
        <v>23285</v>
      </c>
      <c r="BH657" s="278">
        <v>2132</v>
      </c>
      <c r="BI657" s="278">
        <v>1640</v>
      </c>
      <c r="BJ657" s="278">
        <v>80</v>
      </c>
      <c r="BK657" s="278">
        <v>31674</v>
      </c>
      <c r="BL657" s="278">
        <v>396</v>
      </c>
      <c r="BM657" s="278">
        <v>693</v>
      </c>
      <c r="BN657" s="278">
        <v>29</v>
      </c>
      <c r="BO657" s="278">
        <v>13201</v>
      </c>
      <c r="BP657" s="278">
        <v>455</v>
      </c>
      <c r="BQ657" s="278">
        <v>904</v>
      </c>
      <c r="BR657" s="278">
        <v>7402</v>
      </c>
      <c r="BS657" s="278">
        <v>2551120</v>
      </c>
      <c r="BT657" s="278">
        <v>345</v>
      </c>
      <c r="BU657" s="278">
        <v>586</v>
      </c>
      <c r="BV657" s="278">
        <v>3272</v>
      </c>
      <c r="BW657" s="278">
        <v>3359770</v>
      </c>
      <c r="BX657" s="278">
        <v>1027</v>
      </c>
      <c r="BY657" s="278">
        <v>2022</v>
      </c>
      <c r="BZ657" s="278">
        <v>1051</v>
      </c>
      <c r="CA657" s="278">
        <v>888309</v>
      </c>
      <c r="CB657" s="278">
        <v>845</v>
      </c>
      <c r="CC657" s="278">
        <v>1876</v>
      </c>
      <c r="CD657" s="278">
        <v>53519</v>
      </c>
      <c r="CE657" s="278">
        <v>54360069</v>
      </c>
      <c r="CF657" s="278">
        <v>1016</v>
      </c>
      <c r="CG657" s="278">
        <v>2025</v>
      </c>
      <c r="CH657" s="278">
        <v>1681</v>
      </c>
      <c r="CI657" s="278">
        <v>6846521</v>
      </c>
      <c r="CJ657" s="278">
        <v>4073</v>
      </c>
      <c r="CK657" s="278">
        <v>9039</v>
      </c>
      <c r="CL657" s="278">
        <v>326</v>
      </c>
      <c r="CM657" s="278">
        <v>1163993</v>
      </c>
      <c r="CN657" s="278">
        <v>3571</v>
      </c>
      <c r="CO657" s="278">
        <v>8649</v>
      </c>
      <c r="CP657" s="278">
        <v>1227</v>
      </c>
      <c r="CQ657" s="278">
        <v>8128027</v>
      </c>
      <c r="CR657" s="278">
        <v>6624</v>
      </c>
      <c r="CS657" s="278">
        <v>13536</v>
      </c>
      <c r="CT657" s="278">
        <v>129</v>
      </c>
      <c r="CU657" s="278">
        <v>812767</v>
      </c>
      <c r="CV657" s="278">
        <v>6301</v>
      </c>
      <c r="CW657" s="278">
        <v>15018</v>
      </c>
      <c r="CX657" s="278">
        <v>656</v>
      </c>
      <c r="CY657" s="278">
        <v>195345</v>
      </c>
      <c r="CZ657" s="278">
        <v>298</v>
      </c>
      <c r="DA657" s="278">
        <v>518</v>
      </c>
      <c r="DB657" s="278">
        <v>3627</v>
      </c>
      <c r="DC657" s="278">
        <v>234485</v>
      </c>
      <c r="DD657" s="278">
        <v>65</v>
      </c>
      <c r="DE657" s="278">
        <v>127</v>
      </c>
      <c r="DF657" s="278">
        <v>170</v>
      </c>
      <c r="DG657" s="278">
        <v>325585</v>
      </c>
      <c r="DH657" s="278">
        <v>1915</v>
      </c>
      <c r="DI657" s="278">
        <v>4137</v>
      </c>
      <c r="DJ657" s="278">
        <v>147</v>
      </c>
      <c r="DK657" s="278">
        <v>0</v>
      </c>
      <c r="DL657" s="264"/>
      <c r="DM657" s="264"/>
      <c r="DN657" s="264"/>
      <c r="DO657" s="264"/>
      <c r="DP657" s="264"/>
      <c r="DQ657" s="264"/>
      <c r="DR657" s="264"/>
      <c r="DS657" s="264"/>
      <c r="DT657" s="264"/>
      <c r="DU657" s="264"/>
      <c r="DV657" s="264"/>
      <c r="DW657" s="264"/>
      <c r="DX657" s="264"/>
      <c r="DY657" s="264"/>
      <c r="DZ657" s="264"/>
      <c r="EA657" s="264"/>
      <c r="EB657" s="265"/>
      <c r="EC657" s="266">
        <f t="shared" si="1137"/>
        <v>9</v>
      </c>
      <c r="ED657" s="180">
        <f t="shared" si="1138"/>
        <v>2020</v>
      </c>
      <c r="EE657" s="185">
        <f t="shared" si="1148"/>
        <v>44075</v>
      </c>
      <c r="EF657" s="186">
        <f t="shared" si="1150"/>
        <v>30</v>
      </c>
      <c r="EG657" s="187"/>
      <c r="EH657" s="188">
        <f>IFERROR(HLOOKUP(EH$1,$H$5:$FY$1802,MATCH($A657,$A$5:$A$1802,0),0)*HLOOKUP(EH$2,$H$5:$FY$1802,MATCH($A657,$A$5:$A$1802,0),0),$H$2)</f>
        <v>0</v>
      </c>
      <c r="EI657" s="188">
        <f>IFERROR(HLOOKUP(EI$1,$H$5:$FY$1802,MATCH($A657,$A$5:$A$1802,0),0)*HLOOKUP(EI$2,$H$5:$FY$1802,MATCH($A657,$A$5:$A$1802,0),0),$H$2)</f>
        <v>115493</v>
      </c>
      <c r="EJ657" s="188">
        <f>IFERROR(HLOOKUP(EJ$1,$H$5:$FY$1802,MATCH($A657,$A$5:$A$1802,0),0)*HLOOKUP(EJ$2,$H$5:$FY$1802,MATCH($A657,$A$5:$A$1802,0),0),$H$2)</f>
        <v>577465</v>
      </c>
      <c r="EK657" s="188">
        <f>IFERROR(HLOOKUP(EK$1,$H$5:$FY$1802,MATCH($A657,$A$5:$A$1802,0),0)*HLOOKUP(EK$2,$H$5:$FY$1802,MATCH($A657,$A$5:$A$1802,0),0),$H$2)</f>
        <v>7738031</v>
      </c>
      <c r="EL657" s="188">
        <f>IFERROR(HLOOKUP(EL$1,$H$5:$FY$1802,MATCH($A657,$A$5:$A$1802,0),0)*HLOOKUP(EL$2,$H$5:$FY$1802,MATCH($A657,$A$5:$A$1802,0),0),$H$2)</f>
        <v>4423979</v>
      </c>
      <c r="EM657" s="188">
        <f>IFERROR(HLOOKUP(EM$1,$H$5:$FY$1802,MATCH($A657,$A$5:$A$1802,0),0)*HLOOKUP(EM$2,$H$5:$FY$1802,MATCH($A657,$A$5:$A$1802,0),0),$H$2)</f>
        <v>4908232</v>
      </c>
      <c r="EN657" s="188">
        <f>IFERROR(HLOOKUP(EN$1,$H$5:$FY$1802,MATCH($A657,$A$5:$A$1802,0),0)*HLOOKUP(EN$2,$H$5:$FY$1802,MATCH($A657,$A$5:$A$1802,0),0),$H$2)</f>
        <v>116956524</v>
      </c>
      <c r="EO657" s="188">
        <f>IFERROR(HLOOKUP(EO$1,$H$5:$FY$1802,MATCH($A657,$A$5:$A$1802,0),0)*HLOOKUP(EO$2,$H$5:$FY$1802,MATCH($A657,$A$5:$A$1802,0),0),$H$2)</f>
        <v>143286078</v>
      </c>
      <c r="EP657" s="188">
        <f>IFERROR(HLOOKUP(EP$1,$H$5:$FY$1802,MATCH($A657,$A$5:$A$1802,0),0)*HLOOKUP(EP$2,$H$5:$FY$1802,MATCH($A657,$A$5:$A$1802,0),0),$H$2)</f>
        <v>18150700</v>
      </c>
      <c r="EQ657" s="188">
        <f>IFERROR(HLOOKUP(EQ$1,$H$5:$FY$1802,MATCH($A657,$A$5:$A$1802,0),0)*HLOOKUP(EQ$2,$H$5:$FY$1802,MATCH($A657,$A$5:$A$1802,0),0),$H$2)</f>
        <v>55440</v>
      </c>
      <c r="ER657" s="188">
        <f>IFERROR(HLOOKUP(ER$1,$H$5:$FY$1802,MATCH($A657,$A$5:$A$1802,0),0)*HLOOKUP(ER$2,$H$5:$FY$1802,MATCH($A657,$A$5:$A$1802,0),0),$H$2)</f>
        <v>26216</v>
      </c>
      <c r="ES657" s="188">
        <f>IFERROR(HLOOKUP(ES$1,$H$5:$FY$1802,MATCH($A657,$A$5:$A$1802,0),0)*HLOOKUP(ES$2,$H$5:$FY$1802,MATCH($A657,$A$5:$A$1802,0),0),$H$2)</f>
        <v>4337572</v>
      </c>
      <c r="ET657" s="188">
        <f>IFERROR(HLOOKUP(ET$1,$H$5:$FY$1802,MATCH($A657,$A$5:$A$1802,0),0)*HLOOKUP(ET$2,$H$5:$FY$1802,MATCH($A657,$A$5:$A$1802,0),0),$H$2)</f>
        <v>6615984</v>
      </c>
      <c r="EU657" s="188">
        <f>IFERROR(HLOOKUP(EU$1,$H$5:$FY$1802,MATCH($A657,$A$5:$A$1802,0),0)*HLOOKUP(EU$2,$H$5:$FY$1802,MATCH($A657,$A$5:$A$1802,0),0),$H$2)</f>
        <v>1971676</v>
      </c>
      <c r="EV657" s="188">
        <f>IFERROR(HLOOKUP(EV$1,$H$5:$FY$1802,MATCH($A657,$A$5:$A$1802,0),0)*HLOOKUP(EV$2,$H$5:$FY$1802,MATCH($A657,$A$5:$A$1802,0),0),$H$2)</f>
        <v>108375975</v>
      </c>
      <c r="EW657" s="188">
        <f>IFERROR(HLOOKUP(EW$1,$H$5:$FY$1802,MATCH($A657,$A$5:$A$1802,0),0)*HLOOKUP(EW$2,$H$5:$FY$1802,MATCH($A657,$A$5:$A$1802,0),0),$H$2)</f>
        <v>15194559</v>
      </c>
      <c r="EX657" s="188">
        <f>IFERROR(HLOOKUP(EX$1,$H$5:$FY$1802,MATCH($A657,$A$5:$A$1802,0),0)*HLOOKUP(EX$2,$H$5:$FY$1802,MATCH($A657,$A$5:$A$1802,0),0),$H$2)</f>
        <v>2819574</v>
      </c>
      <c r="EY657" s="188">
        <f>IFERROR(HLOOKUP(EY$1,$H$5:$FY$1802,MATCH($A657,$A$5:$A$1802,0),0)*HLOOKUP(EY$2,$H$5:$FY$1802,MATCH($A657,$A$5:$A$1802,0),0),$H$2)</f>
        <v>16608672</v>
      </c>
      <c r="EZ657" s="188">
        <f>IFERROR(HLOOKUP(EZ$1,$H$5:$FY$1802,MATCH($A657,$A$5:$A$1802,0),0)*HLOOKUP(EZ$2,$H$5:$FY$1802,MATCH($A657,$A$5:$A$1802,0),0),$H$2)</f>
        <v>1937322</v>
      </c>
      <c r="FA657" s="188">
        <f>IFERROR(HLOOKUP(FA$1,$H$5:$FY$1802,MATCH($A657,$A$5:$A$1802,0),0)*HLOOKUP(FA$2,$H$5:$FY$1802,MATCH($A657,$A$5:$A$1802,0),0),$H$2)</f>
        <v>703290</v>
      </c>
      <c r="FB657" s="188">
        <f>IFERROR(HLOOKUP(FB$1,$H$5:$FY$1802,MATCH($A657,$A$5:$A$1802,0),0)*HLOOKUP(FB$2,$H$5:$FY$1802,MATCH($A657,$A$5:$A$1802,0),0),$H$2)</f>
        <v>339808</v>
      </c>
      <c r="FC657" s="188">
        <f>IFERROR(HLOOKUP(FC$1,$H$5:$FY$1802,MATCH($A657,$A$5:$A$1802,0),0)*HLOOKUP(FC$2,$H$5:$FY$1802,MATCH($A657,$A$5:$A$1802,0),0),$H$2)</f>
        <v>460629</v>
      </c>
      <c r="FD657" s="188">
        <f>IFERROR(HLOOKUP(FD$1,$H$5:$FY$1802,MATCH($A657,$A$5:$A$1802,0),0)*HLOOKUP(FD$2,$H$5:$FY$1802,MATCH($A657,$A$5:$A$1802,0),0),$H$2)</f>
        <v>0</v>
      </c>
      <c r="FE657" s="188">
        <f>IFERROR(HLOOKUP(FE$1,$H$5:$FY$1802,MATCH($A657,$A$5:$A$1802,0),0)*HLOOKUP(FE$2,$H$5:$FY$1802,MATCH($A657,$A$5:$A$1802,0),0),$H$2)</f>
        <v>0</v>
      </c>
      <c r="FF657" s="188">
        <f>IFERROR(HLOOKUP(FF$1,$H$5:$FY$1802,MATCH($A657,$A$5:$A$1802,0),0)*HLOOKUP(FF$2,$H$5:$FY$1802,MATCH($A657,$A$5:$A$1802,0),0),$H$2)</f>
        <v>0</v>
      </c>
      <c r="FG657" s="188">
        <f>IFERROR(HLOOKUP(FG$1,$H$5:$FY$1802,MATCH($A657,$A$5:$A$1802,0),0)*HLOOKUP(FG$2,$H$5:$FY$1802,MATCH($A657,$A$5:$A$1802,0),0),$H$2)</f>
        <v>0</v>
      </c>
      <c r="FH657" s="189"/>
      <c r="FI657" s="406">
        <f t="shared" si="1139"/>
        <v>2.5876714152576223</v>
      </c>
      <c r="FJ657" s="406">
        <f t="shared" si="1139"/>
        <v>2.0159765677007058</v>
      </c>
      <c r="FK657" s="406">
        <f t="shared" si="1140"/>
        <v>2.5426783004552354</v>
      </c>
      <c r="FL657" s="406">
        <f t="shared" si="1141"/>
        <v>2.0096737481031868</v>
      </c>
      <c r="FM657" s="406">
        <f t="shared" si="1142"/>
        <v>1.407696829293593</v>
      </c>
      <c r="FN657" s="406">
        <f t="shared" si="1143"/>
        <v>1.0969537706165071</v>
      </c>
      <c r="FO657" s="406">
        <f t="shared" si="1144"/>
        <v>1.5187303402916785</v>
      </c>
      <c r="FP657" s="406">
        <f t="shared" si="1145"/>
        <v>1.1097607473072157</v>
      </c>
      <c r="FQ657" s="406">
        <f t="shared" si="1146"/>
        <v>1.368421052631579</v>
      </c>
      <c r="FR657" s="406">
        <f t="shared" si="1147"/>
        <v>1.0526315789473684</v>
      </c>
      <c r="FS657" s="410"/>
    </row>
    <row r="658" spans="1:180" ht="10.35" customHeight="1" x14ac:dyDescent="0.2">
      <c r="A658" s="74" t="str">
        <f t="shared" si="1136"/>
        <v>2020-21SEPTEMBERRX6</v>
      </c>
      <c r="B658" s="163" t="str">
        <f t="shared" si="1149"/>
        <v>2020-21</v>
      </c>
      <c r="C658" s="26" t="s">
        <v>830</v>
      </c>
      <c r="D658" s="163" t="str">
        <f>INDEX($FV$16:$FW$26,MATCH($F658,$FV$16:$FV$26,0),2)</f>
        <v>Y63</v>
      </c>
      <c r="E658" s="163" t="str">
        <f>VLOOKUP($D658,$FW$8:$FX$14,2,0)</f>
        <v>North East and Yorkshire</v>
      </c>
      <c r="F658" s="271" t="s">
        <v>857</v>
      </c>
      <c r="G658" s="271" t="s">
        <v>875</v>
      </c>
      <c r="H658" s="272">
        <v>43864</v>
      </c>
      <c r="I658" s="272">
        <v>30789</v>
      </c>
      <c r="J658" s="272">
        <v>314245</v>
      </c>
      <c r="K658" s="272">
        <v>10</v>
      </c>
      <c r="L658" s="272">
        <v>1</v>
      </c>
      <c r="M658" s="272">
        <v>22</v>
      </c>
      <c r="N658" s="272">
        <v>38</v>
      </c>
      <c r="O658" s="272">
        <v>84</v>
      </c>
      <c r="P658" s="272">
        <v>0</v>
      </c>
      <c r="Q658" s="272">
        <v>148</v>
      </c>
      <c r="R658" s="272">
        <v>2269</v>
      </c>
      <c r="S658" s="272">
        <v>10</v>
      </c>
      <c r="T658" s="272">
        <v>34851</v>
      </c>
      <c r="U658" s="272">
        <v>2354</v>
      </c>
      <c r="V658" s="272">
        <v>1472</v>
      </c>
      <c r="W658" s="272">
        <v>19032</v>
      </c>
      <c r="X658" s="272">
        <v>7741</v>
      </c>
      <c r="Y658" s="272">
        <v>442</v>
      </c>
      <c r="Z658" s="272">
        <v>912393</v>
      </c>
      <c r="AA658" s="272">
        <v>388</v>
      </c>
      <c r="AB658" s="272">
        <v>660</v>
      </c>
      <c r="AC658" s="272">
        <v>654641</v>
      </c>
      <c r="AD658" s="272">
        <v>445</v>
      </c>
      <c r="AE658" s="272">
        <v>801</v>
      </c>
      <c r="AF658" s="272">
        <v>27778122</v>
      </c>
      <c r="AG658" s="272">
        <v>1460</v>
      </c>
      <c r="AH658" s="272">
        <v>2906</v>
      </c>
      <c r="AI658" s="272">
        <v>34310853</v>
      </c>
      <c r="AJ658" s="272">
        <v>4432</v>
      </c>
      <c r="AK658" s="272">
        <v>10795</v>
      </c>
      <c r="AL658" s="272">
        <v>1994417</v>
      </c>
      <c r="AM658" s="272">
        <v>4512</v>
      </c>
      <c r="AN658" s="272">
        <v>10368</v>
      </c>
      <c r="AO658" s="272">
        <v>2516</v>
      </c>
      <c r="AP658" s="272">
        <v>24</v>
      </c>
      <c r="AQ658" s="272">
        <v>118</v>
      </c>
      <c r="AR658" s="272">
        <v>891</v>
      </c>
      <c r="AS658" s="272">
        <v>160</v>
      </c>
      <c r="AT658" s="272">
        <v>2214</v>
      </c>
      <c r="AU658" s="272">
        <v>0</v>
      </c>
      <c r="AV658" s="272">
        <v>19617</v>
      </c>
      <c r="AW658" s="272">
        <v>2944</v>
      </c>
      <c r="AX658" s="272">
        <v>9774</v>
      </c>
      <c r="AY658" s="272">
        <v>32335</v>
      </c>
      <c r="AZ658" s="272">
        <v>4801</v>
      </c>
      <c r="BA658" s="272">
        <v>3644</v>
      </c>
      <c r="BB658" s="272">
        <v>2970</v>
      </c>
      <c r="BC658" s="272">
        <v>2266</v>
      </c>
      <c r="BD658" s="272">
        <v>24753</v>
      </c>
      <c r="BE658" s="272">
        <v>20665</v>
      </c>
      <c r="BF658" s="272">
        <v>13007</v>
      </c>
      <c r="BG658" s="272">
        <v>8295</v>
      </c>
      <c r="BH658" s="272">
        <v>767</v>
      </c>
      <c r="BI658" s="272">
        <v>485</v>
      </c>
      <c r="BJ658" s="272">
        <v>43</v>
      </c>
      <c r="BK658" s="272">
        <v>22007</v>
      </c>
      <c r="BL658" s="272">
        <v>512</v>
      </c>
      <c r="BM658" s="272">
        <v>749</v>
      </c>
      <c r="BN658" s="272">
        <v>61</v>
      </c>
      <c r="BO658" s="272">
        <v>25080</v>
      </c>
      <c r="BP658" s="272">
        <v>411</v>
      </c>
      <c r="BQ658" s="272">
        <v>825</v>
      </c>
      <c r="BR658" s="272">
        <v>2250</v>
      </c>
      <c r="BS658" s="272">
        <v>865306</v>
      </c>
      <c r="BT658" s="272">
        <v>385</v>
      </c>
      <c r="BU658" s="272">
        <v>655</v>
      </c>
      <c r="BV658" s="272">
        <v>2503</v>
      </c>
      <c r="BW658" s="272">
        <v>3803290</v>
      </c>
      <c r="BX658" s="272">
        <v>1519</v>
      </c>
      <c r="BY658" s="272">
        <v>3033</v>
      </c>
      <c r="BZ658" s="272">
        <v>572</v>
      </c>
      <c r="CA658" s="272">
        <v>804236</v>
      </c>
      <c r="CB658" s="272">
        <v>1406</v>
      </c>
      <c r="CC658" s="272">
        <v>2996</v>
      </c>
      <c r="CD658" s="272">
        <v>15957</v>
      </c>
      <c r="CE658" s="272">
        <v>23170596</v>
      </c>
      <c r="CF658" s="272">
        <v>1452</v>
      </c>
      <c r="CG658" s="272">
        <v>2889</v>
      </c>
      <c r="CH658" s="272">
        <v>1190</v>
      </c>
      <c r="CI658" s="272">
        <v>7843373</v>
      </c>
      <c r="CJ658" s="272">
        <v>6591</v>
      </c>
      <c r="CK658" s="272">
        <v>12890</v>
      </c>
      <c r="CL658" s="272">
        <v>506</v>
      </c>
      <c r="CM658" s="272">
        <v>3649394</v>
      </c>
      <c r="CN658" s="272">
        <v>7212</v>
      </c>
      <c r="CO658" s="272">
        <v>15242</v>
      </c>
      <c r="CP658" s="272">
        <v>908</v>
      </c>
      <c r="CQ658" s="272">
        <v>7189879</v>
      </c>
      <c r="CR658" s="272">
        <v>7918</v>
      </c>
      <c r="CS658" s="272">
        <v>15770</v>
      </c>
      <c r="CT658" s="272">
        <v>144</v>
      </c>
      <c r="CU658" s="272">
        <v>1712029</v>
      </c>
      <c r="CV658" s="272">
        <v>11889</v>
      </c>
      <c r="CW658" s="272">
        <v>27395</v>
      </c>
      <c r="CX658" s="272">
        <v>91</v>
      </c>
      <c r="CY658" s="272">
        <v>42642</v>
      </c>
      <c r="CZ658" s="272">
        <v>469</v>
      </c>
      <c r="DA658" s="272">
        <v>690</v>
      </c>
      <c r="DB658" s="272">
        <v>1357</v>
      </c>
      <c r="DC658" s="272">
        <v>43370</v>
      </c>
      <c r="DD658" s="272">
        <v>32</v>
      </c>
      <c r="DE658" s="272">
        <v>64</v>
      </c>
      <c r="DF658" s="272">
        <v>1</v>
      </c>
      <c r="DG658" s="272">
        <v>5581</v>
      </c>
      <c r="DH658" s="272">
        <v>5581</v>
      </c>
      <c r="DI658" s="272">
        <v>5581</v>
      </c>
      <c r="DJ658" s="272">
        <v>1</v>
      </c>
      <c r="DK658" s="272">
        <v>0</v>
      </c>
      <c r="DL658" s="250"/>
      <c r="DM658" s="250"/>
      <c r="DN658" s="250"/>
      <c r="DO658" s="250"/>
      <c r="DP658" s="250"/>
      <c r="DQ658" s="250"/>
      <c r="DR658" s="250"/>
      <c r="DS658" s="250"/>
      <c r="DT658" s="250"/>
      <c r="DU658" s="250"/>
      <c r="DV658" s="250"/>
      <c r="DW658" s="250"/>
      <c r="DX658" s="250"/>
      <c r="DY658" s="250"/>
      <c r="DZ658" s="250"/>
      <c r="EA658" s="250"/>
      <c r="EB658" s="155"/>
      <c r="EC658" s="75">
        <f t="shared" si="1137"/>
        <v>9</v>
      </c>
      <c r="ED658" s="74">
        <f t="shared" si="1138"/>
        <v>2020</v>
      </c>
      <c r="EE658" s="165">
        <f t="shared" si="1148"/>
        <v>44075</v>
      </c>
      <c r="EF658" s="157">
        <f t="shared" si="1150"/>
        <v>30</v>
      </c>
      <c r="EG658" s="156"/>
      <c r="EH658" s="166">
        <f>IFERROR(HLOOKUP(EH$1,$H$5:$FY$1802,MATCH($A658,$A$5:$A$1802,0),0)*HLOOKUP(EH$2,$H$5:$FY$1802,MATCH($A658,$A$5:$A$1802,0),0),$H$2)</f>
        <v>30789</v>
      </c>
      <c r="EI658" s="166">
        <f>IFERROR(HLOOKUP(EI$1,$H$5:$FY$1802,MATCH($A658,$A$5:$A$1802,0),0)*HLOOKUP(EI$2,$H$5:$FY$1802,MATCH($A658,$A$5:$A$1802,0),0),$H$2)</f>
        <v>677358</v>
      </c>
      <c r="EJ658" s="166">
        <f>IFERROR(HLOOKUP(EJ$1,$H$5:$FY$1802,MATCH($A658,$A$5:$A$1802,0),0)*HLOOKUP(EJ$2,$H$5:$FY$1802,MATCH($A658,$A$5:$A$1802,0),0),$H$2)</f>
        <v>1169982</v>
      </c>
      <c r="EK658" s="166">
        <f>IFERROR(HLOOKUP(EK$1,$H$5:$FY$1802,MATCH($A658,$A$5:$A$1802,0),0)*HLOOKUP(EK$2,$H$5:$FY$1802,MATCH($A658,$A$5:$A$1802,0),0),$H$2)</f>
        <v>2586276</v>
      </c>
      <c r="EL658" s="166">
        <f>IFERROR(HLOOKUP(EL$1,$H$5:$FY$1802,MATCH($A658,$A$5:$A$1802,0),0)*HLOOKUP(EL$2,$H$5:$FY$1802,MATCH($A658,$A$5:$A$1802,0),0),$H$2)</f>
        <v>1553640</v>
      </c>
      <c r="EM658" s="166">
        <f>IFERROR(HLOOKUP(EM$1,$H$5:$FY$1802,MATCH($A658,$A$5:$A$1802,0),0)*HLOOKUP(EM$2,$H$5:$FY$1802,MATCH($A658,$A$5:$A$1802,0),0),$H$2)</f>
        <v>1179072</v>
      </c>
      <c r="EN658" s="166">
        <f>IFERROR(HLOOKUP(EN$1,$H$5:$FY$1802,MATCH($A658,$A$5:$A$1802,0),0)*HLOOKUP(EN$2,$H$5:$FY$1802,MATCH($A658,$A$5:$A$1802,0),0),$H$2)</f>
        <v>55306992</v>
      </c>
      <c r="EO658" s="166">
        <f>IFERROR(HLOOKUP(EO$1,$H$5:$FY$1802,MATCH($A658,$A$5:$A$1802,0),0)*HLOOKUP(EO$2,$H$5:$FY$1802,MATCH($A658,$A$5:$A$1802,0),0),$H$2)</f>
        <v>83564095</v>
      </c>
      <c r="EP658" s="166">
        <f>IFERROR(HLOOKUP(EP$1,$H$5:$FY$1802,MATCH($A658,$A$5:$A$1802,0),0)*HLOOKUP(EP$2,$H$5:$FY$1802,MATCH($A658,$A$5:$A$1802,0),0),$H$2)</f>
        <v>4582656</v>
      </c>
      <c r="EQ658" s="166">
        <f>IFERROR(HLOOKUP(EQ$1,$H$5:$FY$1802,MATCH($A658,$A$5:$A$1802,0),0)*HLOOKUP(EQ$2,$H$5:$FY$1802,MATCH($A658,$A$5:$A$1802,0),0),$H$2)</f>
        <v>32207</v>
      </c>
      <c r="ER658" s="166">
        <f>IFERROR(HLOOKUP(ER$1,$H$5:$FY$1802,MATCH($A658,$A$5:$A$1802,0),0)*HLOOKUP(ER$2,$H$5:$FY$1802,MATCH($A658,$A$5:$A$1802,0),0),$H$2)</f>
        <v>50325</v>
      </c>
      <c r="ES658" s="166">
        <f>IFERROR(HLOOKUP(ES$1,$H$5:$FY$1802,MATCH($A658,$A$5:$A$1802,0),0)*HLOOKUP(ES$2,$H$5:$FY$1802,MATCH($A658,$A$5:$A$1802,0),0),$H$2)</f>
        <v>1473750</v>
      </c>
      <c r="ET658" s="166">
        <f>IFERROR(HLOOKUP(ET$1,$H$5:$FY$1802,MATCH($A658,$A$5:$A$1802,0),0)*HLOOKUP(ET$2,$H$5:$FY$1802,MATCH($A658,$A$5:$A$1802,0),0),$H$2)</f>
        <v>7591599</v>
      </c>
      <c r="EU658" s="166">
        <f>IFERROR(HLOOKUP(EU$1,$H$5:$FY$1802,MATCH($A658,$A$5:$A$1802,0),0)*HLOOKUP(EU$2,$H$5:$FY$1802,MATCH($A658,$A$5:$A$1802,0),0),$H$2)</f>
        <v>1713712</v>
      </c>
      <c r="EV658" s="166">
        <f>IFERROR(HLOOKUP(EV$1,$H$5:$FY$1802,MATCH($A658,$A$5:$A$1802,0),0)*HLOOKUP(EV$2,$H$5:$FY$1802,MATCH($A658,$A$5:$A$1802,0),0),$H$2)</f>
        <v>46099773</v>
      </c>
      <c r="EW658" s="166">
        <f>IFERROR(HLOOKUP(EW$1,$H$5:$FY$1802,MATCH($A658,$A$5:$A$1802,0),0)*HLOOKUP(EW$2,$H$5:$FY$1802,MATCH($A658,$A$5:$A$1802,0),0),$H$2)</f>
        <v>15339100</v>
      </c>
      <c r="EX658" s="166">
        <f>IFERROR(HLOOKUP(EX$1,$H$5:$FY$1802,MATCH($A658,$A$5:$A$1802,0),0)*HLOOKUP(EX$2,$H$5:$FY$1802,MATCH($A658,$A$5:$A$1802,0),0),$H$2)</f>
        <v>7712452</v>
      </c>
      <c r="EY658" s="166">
        <f>IFERROR(HLOOKUP(EY$1,$H$5:$FY$1802,MATCH($A658,$A$5:$A$1802,0),0)*HLOOKUP(EY$2,$H$5:$FY$1802,MATCH($A658,$A$5:$A$1802,0),0),$H$2)</f>
        <v>14319160</v>
      </c>
      <c r="EZ658" s="166">
        <f>IFERROR(HLOOKUP(EZ$1,$H$5:$FY$1802,MATCH($A658,$A$5:$A$1802,0),0)*HLOOKUP(EZ$2,$H$5:$FY$1802,MATCH($A658,$A$5:$A$1802,0),0),$H$2)</f>
        <v>3944880</v>
      </c>
      <c r="FA658" s="166">
        <f>IFERROR(HLOOKUP(FA$1,$H$5:$FY$1802,MATCH($A658,$A$5:$A$1802,0),0)*HLOOKUP(FA$2,$H$5:$FY$1802,MATCH($A658,$A$5:$A$1802,0),0),$H$2)</f>
        <v>5581</v>
      </c>
      <c r="FB658" s="166">
        <f>IFERROR(HLOOKUP(FB$1,$H$5:$FY$1802,MATCH($A658,$A$5:$A$1802,0),0)*HLOOKUP(FB$2,$H$5:$FY$1802,MATCH($A658,$A$5:$A$1802,0),0),$H$2)</f>
        <v>62790</v>
      </c>
      <c r="FC658" s="166">
        <f>IFERROR(HLOOKUP(FC$1,$H$5:$FY$1802,MATCH($A658,$A$5:$A$1802,0),0)*HLOOKUP(FC$2,$H$5:$FY$1802,MATCH($A658,$A$5:$A$1802,0),0),$H$2)</f>
        <v>86848</v>
      </c>
      <c r="FD658" s="166">
        <f>IFERROR(HLOOKUP(FD$1,$H$5:$FY$1802,MATCH($A658,$A$5:$A$1802,0),0)*HLOOKUP(FD$2,$H$5:$FY$1802,MATCH($A658,$A$5:$A$1802,0),0),$H$2)</f>
        <v>0</v>
      </c>
      <c r="FE658" s="166">
        <f>IFERROR(HLOOKUP(FE$1,$H$5:$FY$1802,MATCH($A658,$A$5:$A$1802,0),0)*HLOOKUP(FE$2,$H$5:$FY$1802,MATCH($A658,$A$5:$A$1802,0),0),$H$2)</f>
        <v>0</v>
      </c>
      <c r="FF658" s="166">
        <f>IFERROR(HLOOKUP(FF$1,$H$5:$FY$1802,MATCH($A658,$A$5:$A$1802,0),0)*HLOOKUP(FF$2,$H$5:$FY$1802,MATCH($A658,$A$5:$A$1802,0),0),$H$2)</f>
        <v>0</v>
      </c>
      <c r="FG658" s="166">
        <f>IFERROR(HLOOKUP(FG$1,$H$5:$FY$1802,MATCH($A658,$A$5:$A$1802,0),0)*HLOOKUP(FG$2,$H$5:$FY$1802,MATCH($A658,$A$5:$A$1802,0),0),$H$2)</f>
        <v>0</v>
      </c>
      <c r="FH658" s="152"/>
      <c r="FI658" s="405">
        <f t="shared" si="1139"/>
        <v>2.0395072217502124</v>
      </c>
      <c r="FJ658" s="405">
        <f t="shared" si="1139"/>
        <v>1.5480033984706882</v>
      </c>
      <c r="FK658" s="405">
        <f t="shared" si="1140"/>
        <v>2.0176630434782608</v>
      </c>
      <c r="FL658" s="405">
        <f t="shared" si="1141"/>
        <v>1.5394021739130435</v>
      </c>
      <c r="FM658" s="405">
        <f t="shared" si="1142"/>
        <v>1.3005989911727616</v>
      </c>
      <c r="FN658" s="405">
        <f t="shared" si="1143"/>
        <v>1.0858028583438419</v>
      </c>
      <c r="FO658" s="405">
        <f t="shared" si="1144"/>
        <v>1.6802738664255263</v>
      </c>
      <c r="FP658" s="405">
        <f t="shared" si="1145"/>
        <v>1.0715669810102053</v>
      </c>
      <c r="FQ658" s="405">
        <f t="shared" si="1146"/>
        <v>1.7352941176470589</v>
      </c>
      <c r="FR658" s="405">
        <f t="shared" si="1147"/>
        <v>1.0972850678733033</v>
      </c>
      <c r="FS658" s="65"/>
    </row>
    <row r="659" spans="1:180" ht="10.35" customHeight="1" x14ac:dyDescent="0.2">
      <c r="A659" s="74" t="str">
        <f t="shared" si="1136"/>
        <v>2020-21SEPTEMBERRX7</v>
      </c>
      <c r="B659" s="163" t="str">
        <f t="shared" si="1149"/>
        <v>2020-21</v>
      </c>
      <c r="C659" s="26" t="s">
        <v>830</v>
      </c>
      <c r="D659" s="163" t="str">
        <f>INDEX($FV$16:$FW$26,MATCH($F659,$FV$16:$FV$26,0),2)</f>
        <v>Y62</v>
      </c>
      <c r="E659" s="163" t="str">
        <f>VLOOKUP($D659,$FW$8:$FX$14,2,0)</f>
        <v>North West</v>
      </c>
      <c r="F659" s="271" t="s">
        <v>859</v>
      </c>
      <c r="G659" s="271" t="s">
        <v>876</v>
      </c>
      <c r="H659" s="272">
        <v>126257</v>
      </c>
      <c r="I659" s="272">
        <v>106554</v>
      </c>
      <c r="J659" s="272">
        <v>415836</v>
      </c>
      <c r="K659" s="272">
        <v>4</v>
      </c>
      <c r="L659" s="272">
        <v>1</v>
      </c>
      <c r="M659" s="272">
        <v>1</v>
      </c>
      <c r="N659" s="272">
        <v>24</v>
      </c>
      <c r="O659" s="272">
        <v>77</v>
      </c>
      <c r="P659" s="272">
        <v>0</v>
      </c>
      <c r="Q659" s="272">
        <v>156</v>
      </c>
      <c r="R659" s="272">
        <v>15575</v>
      </c>
      <c r="S659" s="272">
        <v>1740</v>
      </c>
      <c r="T659" s="272">
        <v>93130</v>
      </c>
      <c r="U659" s="272">
        <v>8539</v>
      </c>
      <c r="V659" s="272">
        <v>5825</v>
      </c>
      <c r="W659" s="272">
        <v>49551</v>
      </c>
      <c r="X659" s="272">
        <v>15070</v>
      </c>
      <c r="Y659" s="272">
        <v>2832</v>
      </c>
      <c r="Z659" s="272">
        <v>3817535</v>
      </c>
      <c r="AA659" s="272">
        <v>447</v>
      </c>
      <c r="AB659" s="272">
        <v>747</v>
      </c>
      <c r="AC659" s="272">
        <v>3645017</v>
      </c>
      <c r="AD659" s="272">
        <v>626</v>
      </c>
      <c r="AE659" s="272">
        <v>1078</v>
      </c>
      <c r="AF659" s="272">
        <v>95948939</v>
      </c>
      <c r="AG659" s="272">
        <v>1936</v>
      </c>
      <c r="AH659" s="272">
        <v>4234</v>
      </c>
      <c r="AI659" s="272">
        <v>89766406</v>
      </c>
      <c r="AJ659" s="272">
        <v>5957</v>
      </c>
      <c r="AK659" s="272">
        <v>13895</v>
      </c>
      <c r="AL659" s="272">
        <v>22362133</v>
      </c>
      <c r="AM659" s="272">
        <v>7896</v>
      </c>
      <c r="AN659" s="272">
        <v>15178</v>
      </c>
      <c r="AO659" s="272">
        <v>8921</v>
      </c>
      <c r="AP659" s="272">
        <v>356</v>
      </c>
      <c r="AQ659" s="272">
        <v>5814</v>
      </c>
      <c r="AR659" s="272">
        <v>1027</v>
      </c>
      <c r="AS659" s="272">
        <v>733</v>
      </c>
      <c r="AT659" s="272">
        <v>2018</v>
      </c>
      <c r="AU659" s="272">
        <v>739</v>
      </c>
      <c r="AV659" s="272">
        <v>49894</v>
      </c>
      <c r="AW659" s="272">
        <v>6971</v>
      </c>
      <c r="AX659" s="272">
        <v>27344</v>
      </c>
      <c r="AY659" s="272">
        <v>84209</v>
      </c>
      <c r="AZ659" s="272">
        <v>18123</v>
      </c>
      <c r="BA659" s="272">
        <v>14728</v>
      </c>
      <c r="BB659" s="272">
        <v>12247</v>
      </c>
      <c r="BC659" s="272">
        <v>10135</v>
      </c>
      <c r="BD659" s="272">
        <v>64288</v>
      </c>
      <c r="BE659" s="272">
        <v>52468</v>
      </c>
      <c r="BF659" s="272">
        <v>21738</v>
      </c>
      <c r="BG659" s="272">
        <v>16068</v>
      </c>
      <c r="BH659" s="272">
        <v>3386</v>
      </c>
      <c r="BI659" s="272">
        <v>2748</v>
      </c>
      <c r="BJ659" s="272">
        <v>98</v>
      </c>
      <c r="BK659" s="272">
        <v>52210</v>
      </c>
      <c r="BL659" s="272">
        <v>533</v>
      </c>
      <c r="BM659" s="272">
        <v>930</v>
      </c>
      <c r="BN659" s="272">
        <v>58</v>
      </c>
      <c r="BO659" s="272">
        <v>32902</v>
      </c>
      <c r="BP659" s="272">
        <v>567</v>
      </c>
      <c r="BQ659" s="272">
        <v>1127</v>
      </c>
      <c r="BR659" s="272">
        <v>8383</v>
      </c>
      <c r="BS659" s="272">
        <v>3732423</v>
      </c>
      <c r="BT659" s="272">
        <v>445</v>
      </c>
      <c r="BU659" s="272">
        <v>744</v>
      </c>
      <c r="BV659" s="272">
        <v>3312</v>
      </c>
      <c r="BW659" s="272">
        <v>7234217</v>
      </c>
      <c r="BX659" s="272">
        <v>2184</v>
      </c>
      <c r="BY659" s="272">
        <v>4626</v>
      </c>
      <c r="BZ659" s="272">
        <v>1701</v>
      </c>
      <c r="CA659" s="272">
        <v>3498064</v>
      </c>
      <c r="CB659" s="272">
        <v>2056</v>
      </c>
      <c r="CC659" s="272">
        <v>4545</v>
      </c>
      <c r="CD659" s="272">
        <v>44538</v>
      </c>
      <c r="CE659" s="272">
        <v>85216658</v>
      </c>
      <c r="CF659" s="272">
        <v>1913</v>
      </c>
      <c r="CG659" s="272">
        <v>4197</v>
      </c>
      <c r="CH659" s="272">
        <v>2791</v>
      </c>
      <c r="CI659" s="272">
        <v>18228425</v>
      </c>
      <c r="CJ659" s="272">
        <v>6531</v>
      </c>
      <c r="CK659" s="272">
        <v>15013</v>
      </c>
      <c r="CL659" s="272">
        <v>1362</v>
      </c>
      <c r="CM659" s="272">
        <v>7355980</v>
      </c>
      <c r="CN659" s="272">
        <v>5401</v>
      </c>
      <c r="CO659" s="272">
        <v>12320</v>
      </c>
      <c r="CP659" s="272">
        <v>1411</v>
      </c>
      <c r="CQ659" s="272">
        <v>9533959</v>
      </c>
      <c r="CR659" s="272">
        <v>6757</v>
      </c>
      <c r="CS659" s="272">
        <v>14121</v>
      </c>
      <c r="CT659" s="272">
        <v>913</v>
      </c>
      <c r="CU659" s="272">
        <v>6877293</v>
      </c>
      <c r="CV659" s="272">
        <v>7533</v>
      </c>
      <c r="CW659" s="272">
        <v>16862</v>
      </c>
      <c r="CX659" s="272">
        <v>149</v>
      </c>
      <c r="CY659" s="272">
        <v>51314</v>
      </c>
      <c r="CZ659" s="272">
        <v>344</v>
      </c>
      <c r="DA659" s="272">
        <v>630</v>
      </c>
      <c r="DB659" s="272">
        <v>3937</v>
      </c>
      <c r="DC659" s="272">
        <v>123116</v>
      </c>
      <c r="DD659" s="272">
        <v>31</v>
      </c>
      <c r="DE659" s="272">
        <v>59</v>
      </c>
      <c r="DF659" s="272">
        <v>79</v>
      </c>
      <c r="DG659" s="272">
        <v>183376</v>
      </c>
      <c r="DH659" s="272">
        <v>2321</v>
      </c>
      <c r="DI659" s="272">
        <v>6499</v>
      </c>
      <c r="DJ659" s="272">
        <v>65</v>
      </c>
      <c r="DK659" s="272">
        <v>0</v>
      </c>
      <c r="DL659" s="250"/>
      <c r="DM659" s="250"/>
      <c r="DN659" s="250"/>
      <c r="DO659" s="250"/>
      <c r="DP659" s="250"/>
      <c r="DQ659" s="250"/>
      <c r="DR659" s="250"/>
      <c r="DS659" s="250"/>
      <c r="DT659" s="250"/>
      <c r="DU659" s="250"/>
      <c r="DV659" s="250"/>
      <c r="DW659" s="250"/>
      <c r="DX659" s="250"/>
      <c r="DY659" s="250"/>
      <c r="DZ659" s="250"/>
      <c r="EA659" s="250"/>
      <c r="EB659" s="155"/>
      <c r="EC659" s="75">
        <f t="shared" si="1137"/>
        <v>9</v>
      </c>
      <c r="ED659" s="74">
        <f t="shared" si="1138"/>
        <v>2020</v>
      </c>
      <c r="EE659" s="165">
        <f t="shared" si="1148"/>
        <v>44075</v>
      </c>
      <c r="EF659" s="157">
        <f t="shared" si="1150"/>
        <v>30</v>
      </c>
      <c r="EG659" s="156"/>
      <c r="EH659" s="166">
        <f>IFERROR(HLOOKUP(EH$1,$H$5:$FY$1802,MATCH($A659,$A$5:$A$1802,0),0)*HLOOKUP(EH$2,$H$5:$FY$1802,MATCH($A659,$A$5:$A$1802,0),0),$H$2)</f>
        <v>106554</v>
      </c>
      <c r="EI659" s="166">
        <f>IFERROR(HLOOKUP(EI$1,$H$5:$FY$1802,MATCH($A659,$A$5:$A$1802,0),0)*HLOOKUP(EI$2,$H$5:$FY$1802,MATCH($A659,$A$5:$A$1802,0),0),$H$2)</f>
        <v>106554</v>
      </c>
      <c r="EJ659" s="166">
        <f>IFERROR(HLOOKUP(EJ$1,$H$5:$FY$1802,MATCH($A659,$A$5:$A$1802,0),0)*HLOOKUP(EJ$2,$H$5:$FY$1802,MATCH($A659,$A$5:$A$1802,0),0),$H$2)</f>
        <v>2557296</v>
      </c>
      <c r="EK659" s="166">
        <f>IFERROR(HLOOKUP(EK$1,$H$5:$FY$1802,MATCH($A659,$A$5:$A$1802,0),0)*HLOOKUP(EK$2,$H$5:$FY$1802,MATCH($A659,$A$5:$A$1802,0),0),$H$2)</f>
        <v>8204658</v>
      </c>
      <c r="EL659" s="166">
        <f>IFERROR(HLOOKUP(EL$1,$H$5:$FY$1802,MATCH($A659,$A$5:$A$1802,0),0)*HLOOKUP(EL$2,$H$5:$FY$1802,MATCH($A659,$A$5:$A$1802,0),0),$H$2)</f>
        <v>6378633</v>
      </c>
      <c r="EM659" s="166">
        <f>IFERROR(HLOOKUP(EM$1,$H$5:$FY$1802,MATCH($A659,$A$5:$A$1802,0),0)*HLOOKUP(EM$2,$H$5:$FY$1802,MATCH($A659,$A$5:$A$1802,0),0),$H$2)</f>
        <v>6279350</v>
      </c>
      <c r="EN659" s="166">
        <f>IFERROR(HLOOKUP(EN$1,$H$5:$FY$1802,MATCH($A659,$A$5:$A$1802,0),0)*HLOOKUP(EN$2,$H$5:$FY$1802,MATCH($A659,$A$5:$A$1802,0),0),$H$2)</f>
        <v>209798934</v>
      </c>
      <c r="EO659" s="166">
        <f>IFERROR(HLOOKUP(EO$1,$H$5:$FY$1802,MATCH($A659,$A$5:$A$1802,0),0)*HLOOKUP(EO$2,$H$5:$FY$1802,MATCH($A659,$A$5:$A$1802,0),0),$H$2)</f>
        <v>209397650</v>
      </c>
      <c r="EP659" s="166">
        <f>IFERROR(HLOOKUP(EP$1,$H$5:$FY$1802,MATCH($A659,$A$5:$A$1802,0),0)*HLOOKUP(EP$2,$H$5:$FY$1802,MATCH($A659,$A$5:$A$1802,0),0),$H$2)</f>
        <v>42984096</v>
      </c>
      <c r="EQ659" s="166">
        <f>IFERROR(HLOOKUP(EQ$1,$H$5:$FY$1802,MATCH($A659,$A$5:$A$1802,0),0)*HLOOKUP(EQ$2,$H$5:$FY$1802,MATCH($A659,$A$5:$A$1802,0),0),$H$2)</f>
        <v>91140</v>
      </c>
      <c r="ER659" s="166">
        <f>IFERROR(HLOOKUP(ER$1,$H$5:$FY$1802,MATCH($A659,$A$5:$A$1802,0),0)*HLOOKUP(ER$2,$H$5:$FY$1802,MATCH($A659,$A$5:$A$1802,0),0),$H$2)</f>
        <v>65366</v>
      </c>
      <c r="ES659" s="166">
        <f>IFERROR(HLOOKUP(ES$1,$H$5:$FY$1802,MATCH($A659,$A$5:$A$1802,0),0)*HLOOKUP(ES$2,$H$5:$FY$1802,MATCH($A659,$A$5:$A$1802,0),0),$H$2)</f>
        <v>6236952</v>
      </c>
      <c r="ET659" s="166">
        <f>IFERROR(HLOOKUP(ET$1,$H$5:$FY$1802,MATCH($A659,$A$5:$A$1802,0),0)*HLOOKUP(ET$2,$H$5:$FY$1802,MATCH($A659,$A$5:$A$1802,0),0),$H$2)</f>
        <v>15321312</v>
      </c>
      <c r="EU659" s="166">
        <f>IFERROR(HLOOKUP(EU$1,$H$5:$FY$1802,MATCH($A659,$A$5:$A$1802,0),0)*HLOOKUP(EU$2,$H$5:$FY$1802,MATCH($A659,$A$5:$A$1802,0),0),$H$2)</f>
        <v>7731045</v>
      </c>
      <c r="EV659" s="166">
        <f>IFERROR(HLOOKUP(EV$1,$H$5:$FY$1802,MATCH($A659,$A$5:$A$1802,0),0)*HLOOKUP(EV$2,$H$5:$FY$1802,MATCH($A659,$A$5:$A$1802,0),0),$H$2)</f>
        <v>186925986</v>
      </c>
      <c r="EW659" s="166">
        <f>IFERROR(HLOOKUP(EW$1,$H$5:$FY$1802,MATCH($A659,$A$5:$A$1802,0),0)*HLOOKUP(EW$2,$H$5:$FY$1802,MATCH($A659,$A$5:$A$1802,0),0),$H$2)</f>
        <v>41901283</v>
      </c>
      <c r="EX659" s="166">
        <f>IFERROR(HLOOKUP(EX$1,$H$5:$FY$1802,MATCH($A659,$A$5:$A$1802,0),0)*HLOOKUP(EX$2,$H$5:$FY$1802,MATCH($A659,$A$5:$A$1802,0),0),$H$2)</f>
        <v>16779840</v>
      </c>
      <c r="EY659" s="166">
        <f>IFERROR(HLOOKUP(EY$1,$H$5:$FY$1802,MATCH($A659,$A$5:$A$1802,0),0)*HLOOKUP(EY$2,$H$5:$FY$1802,MATCH($A659,$A$5:$A$1802,0),0),$H$2)</f>
        <v>19924731</v>
      </c>
      <c r="EZ659" s="166">
        <f>IFERROR(HLOOKUP(EZ$1,$H$5:$FY$1802,MATCH($A659,$A$5:$A$1802,0),0)*HLOOKUP(EZ$2,$H$5:$FY$1802,MATCH($A659,$A$5:$A$1802,0),0),$H$2)</f>
        <v>15395006</v>
      </c>
      <c r="FA659" s="166">
        <f>IFERROR(HLOOKUP(FA$1,$H$5:$FY$1802,MATCH($A659,$A$5:$A$1802,0),0)*HLOOKUP(FA$2,$H$5:$FY$1802,MATCH($A659,$A$5:$A$1802,0),0),$H$2)</f>
        <v>513421</v>
      </c>
      <c r="FB659" s="166">
        <f>IFERROR(HLOOKUP(FB$1,$H$5:$FY$1802,MATCH($A659,$A$5:$A$1802,0),0)*HLOOKUP(FB$2,$H$5:$FY$1802,MATCH($A659,$A$5:$A$1802,0),0),$H$2)</f>
        <v>93870</v>
      </c>
      <c r="FC659" s="166">
        <f>IFERROR(HLOOKUP(FC$1,$H$5:$FY$1802,MATCH($A659,$A$5:$A$1802,0),0)*HLOOKUP(FC$2,$H$5:$FY$1802,MATCH($A659,$A$5:$A$1802,0),0),$H$2)</f>
        <v>232283</v>
      </c>
      <c r="FD659" s="166">
        <f>IFERROR(HLOOKUP(FD$1,$H$5:$FY$1802,MATCH($A659,$A$5:$A$1802,0),0)*HLOOKUP(FD$2,$H$5:$FY$1802,MATCH($A659,$A$5:$A$1802,0),0),$H$2)</f>
        <v>0</v>
      </c>
      <c r="FE659" s="166">
        <f>IFERROR(HLOOKUP(FE$1,$H$5:$FY$1802,MATCH($A659,$A$5:$A$1802,0),0)*HLOOKUP(FE$2,$H$5:$FY$1802,MATCH($A659,$A$5:$A$1802,0),0),$H$2)</f>
        <v>0</v>
      </c>
      <c r="FF659" s="166">
        <f>IFERROR(HLOOKUP(FF$1,$H$5:$FY$1802,MATCH($A659,$A$5:$A$1802,0),0)*HLOOKUP(FF$2,$H$5:$FY$1802,MATCH($A659,$A$5:$A$1802,0),0),$H$2)</f>
        <v>0</v>
      </c>
      <c r="FG659" s="166">
        <f>IFERROR(HLOOKUP(FG$1,$H$5:$FY$1802,MATCH($A659,$A$5:$A$1802,0),0)*HLOOKUP(FG$2,$H$5:$FY$1802,MATCH($A659,$A$5:$A$1802,0),0),$H$2)</f>
        <v>0</v>
      </c>
      <c r="FH659" s="152"/>
      <c r="FI659" s="405">
        <f t="shared" si="1139"/>
        <v>2.1223796697505564</v>
      </c>
      <c r="FJ659" s="405">
        <f t="shared" si="1139"/>
        <v>1.7247921302260218</v>
      </c>
      <c r="FK659" s="405">
        <f t="shared" si="1140"/>
        <v>2.1024892703862661</v>
      </c>
      <c r="FL659" s="405">
        <f t="shared" si="1141"/>
        <v>1.7399141630901287</v>
      </c>
      <c r="FM659" s="405">
        <f t="shared" si="1142"/>
        <v>1.297410748521725</v>
      </c>
      <c r="FN659" s="405">
        <f t="shared" si="1143"/>
        <v>1.0588686403907086</v>
      </c>
      <c r="FO659" s="405">
        <f t="shared" si="1144"/>
        <v>1.4424684804246848</v>
      </c>
      <c r="FP659" s="405">
        <f t="shared" si="1145"/>
        <v>1.0662242866622429</v>
      </c>
      <c r="FQ659" s="405">
        <f t="shared" si="1146"/>
        <v>1.1956214689265536</v>
      </c>
      <c r="FR659" s="405">
        <f t="shared" si="1147"/>
        <v>0.97033898305084743</v>
      </c>
      <c r="FS659" s="65"/>
    </row>
    <row r="660" spans="1:180" ht="10.35" customHeight="1" x14ac:dyDescent="0.2">
      <c r="A660" s="180" t="str">
        <f t="shared" si="1136"/>
        <v>2020-21SEPTEMBERRYE</v>
      </c>
      <c r="B660" s="182" t="str">
        <f t="shared" si="1149"/>
        <v>2020-21</v>
      </c>
      <c r="C660" s="26" t="s">
        <v>830</v>
      </c>
      <c r="D660" s="182" t="str">
        <f>INDEX($FV$16:$FW$26,MATCH($F660,$FV$16:$FV$26,0),2)</f>
        <v>Y59</v>
      </c>
      <c r="E660" s="182" t="str">
        <f>VLOOKUP($D660,$FW$8:$FX$14,2,0)</f>
        <v>South East</v>
      </c>
      <c r="F660" s="273" t="s">
        <v>861</v>
      </c>
      <c r="G660" s="273" t="s">
        <v>877</v>
      </c>
      <c r="H660" s="274">
        <v>68913</v>
      </c>
      <c r="I660" s="274">
        <v>41167</v>
      </c>
      <c r="J660" s="274">
        <v>190259</v>
      </c>
      <c r="K660" s="274">
        <v>5</v>
      </c>
      <c r="L660" s="274">
        <v>3</v>
      </c>
      <c r="M660" s="274">
        <v>4</v>
      </c>
      <c r="N660" s="274">
        <v>5</v>
      </c>
      <c r="O660" s="274">
        <v>54</v>
      </c>
      <c r="P660" s="274">
        <v>0</v>
      </c>
      <c r="Q660" s="274">
        <v>273</v>
      </c>
      <c r="R660" s="274">
        <v>0</v>
      </c>
      <c r="S660" s="274">
        <v>74</v>
      </c>
      <c r="T660" s="274">
        <v>50561</v>
      </c>
      <c r="U660" s="274">
        <v>3460</v>
      </c>
      <c r="V660" s="274">
        <v>2055</v>
      </c>
      <c r="W660" s="274">
        <v>21688</v>
      </c>
      <c r="X660" s="274">
        <v>16611</v>
      </c>
      <c r="Y660" s="274">
        <v>1057</v>
      </c>
      <c r="Z660" s="274">
        <v>1312579</v>
      </c>
      <c r="AA660" s="274">
        <v>379</v>
      </c>
      <c r="AB660" s="274">
        <v>715</v>
      </c>
      <c r="AC660" s="274">
        <v>1106947</v>
      </c>
      <c r="AD660" s="274">
        <v>539</v>
      </c>
      <c r="AE660" s="274">
        <v>1029</v>
      </c>
      <c r="AF660" s="274">
        <v>21509964</v>
      </c>
      <c r="AG660" s="274">
        <v>992</v>
      </c>
      <c r="AH660" s="274">
        <v>1939</v>
      </c>
      <c r="AI660" s="274">
        <v>53176511</v>
      </c>
      <c r="AJ660" s="274">
        <v>3201</v>
      </c>
      <c r="AK660" s="274">
        <v>7219</v>
      </c>
      <c r="AL660" s="274">
        <v>5313644</v>
      </c>
      <c r="AM660" s="274">
        <v>5027</v>
      </c>
      <c r="AN660" s="274">
        <v>11305</v>
      </c>
      <c r="AO660" s="274">
        <v>4958</v>
      </c>
      <c r="AP660" s="274">
        <v>78</v>
      </c>
      <c r="AQ660" s="274">
        <v>163</v>
      </c>
      <c r="AR660" s="274">
        <v>210</v>
      </c>
      <c r="AS660" s="274">
        <v>610</v>
      </c>
      <c r="AT660" s="274">
        <v>4107</v>
      </c>
      <c r="AU660" s="274">
        <v>362</v>
      </c>
      <c r="AV660" s="274">
        <v>24968</v>
      </c>
      <c r="AW660" s="274">
        <v>3149</v>
      </c>
      <c r="AX660" s="274">
        <v>17486</v>
      </c>
      <c r="AY660" s="274">
        <v>45603</v>
      </c>
      <c r="AZ660" s="274">
        <v>7363</v>
      </c>
      <c r="BA660" s="274">
        <v>5406</v>
      </c>
      <c r="BB660" s="274">
        <v>4352</v>
      </c>
      <c r="BC660" s="274">
        <v>3218</v>
      </c>
      <c r="BD660" s="274">
        <v>29295</v>
      </c>
      <c r="BE660" s="274">
        <v>23506</v>
      </c>
      <c r="BF660" s="274">
        <v>25197</v>
      </c>
      <c r="BG660" s="274">
        <v>19157</v>
      </c>
      <c r="BH660" s="274">
        <v>1734</v>
      </c>
      <c r="BI660" s="274">
        <v>1254</v>
      </c>
      <c r="BJ660" s="274">
        <v>37</v>
      </c>
      <c r="BK660" s="274">
        <v>21503</v>
      </c>
      <c r="BL660" s="274">
        <v>581</v>
      </c>
      <c r="BM660" s="274">
        <v>1156</v>
      </c>
      <c r="BN660" s="274">
        <v>39</v>
      </c>
      <c r="BO660" s="274">
        <v>14154</v>
      </c>
      <c r="BP660" s="274">
        <v>363</v>
      </c>
      <c r="BQ660" s="274">
        <v>800</v>
      </c>
      <c r="BR660" s="274">
        <v>3384</v>
      </c>
      <c r="BS660" s="274">
        <v>1276922</v>
      </c>
      <c r="BT660" s="274">
        <v>377</v>
      </c>
      <c r="BU660" s="274">
        <v>713</v>
      </c>
      <c r="BV660" s="274">
        <v>1992</v>
      </c>
      <c r="BW660" s="274">
        <v>1992154</v>
      </c>
      <c r="BX660" s="274">
        <v>1000</v>
      </c>
      <c r="BY660" s="274">
        <v>1911</v>
      </c>
      <c r="BZ660" s="274">
        <v>483</v>
      </c>
      <c r="CA660" s="274">
        <v>423854</v>
      </c>
      <c r="CB660" s="274">
        <v>878</v>
      </c>
      <c r="CC660" s="274">
        <v>1959</v>
      </c>
      <c r="CD660" s="274">
        <v>19213</v>
      </c>
      <c r="CE660" s="274">
        <v>19093956</v>
      </c>
      <c r="CF660" s="274">
        <v>994</v>
      </c>
      <c r="CG660" s="274">
        <v>1943</v>
      </c>
      <c r="CH660" s="274">
        <v>2311</v>
      </c>
      <c r="CI660" s="274">
        <v>8490111</v>
      </c>
      <c r="CJ660" s="274">
        <v>3674</v>
      </c>
      <c r="CK660" s="274">
        <v>7809</v>
      </c>
      <c r="CL660" s="274">
        <v>717</v>
      </c>
      <c r="CM660" s="274">
        <v>2080047</v>
      </c>
      <c r="CN660" s="274">
        <v>2901</v>
      </c>
      <c r="CO660" s="274">
        <v>6369</v>
      </c>
      <c r="CP660" s="274">
        <v>298</v>
      </c>
      <c r="CQ660" s="274">
        <v>2520375</v>
      </c>
      <c r="CR660" s="274">
        <v>8458</v>
      </c>
      <c r="CS660" s="274">
        <v>16224</v>
      </c>
      <c r="CT660" s="274">
        <v>36</v>
      </c>
      <c r="CU660" s="274">
        <v>248555</v>
      </c>
      <c r="CV660" s="274">
        <v>6904</v>
      </c>
      <c r="CW660" s="274">
        <v>14700</v>
      </c>
      <c r="CX660" s="274">
        <v>172</v>
      </c>
      <c r="CY660" s="274">
        <v>53707</v>
      </c>
      <c r="CZ660" s="274">
        <v>312</v>
      </c>
      <c r="DA660" s="274">
        <v>490</v>
      </c>
      <c r="DB660" s="274">
        <v>2716</v>
      </c>
      <c r="DC660" s="274">
        <v>101215</v>
      </c>
      <c r="DD660" s="274">
        <v>37</v>
      </c>
      <c r="DE660" s="274">
        <v>72</v>
      </c>
      <c r="DF660" s="274">
        <v>94</v>
      </c>
      <c r="DG660" s="274">
        <v>193650</v>
      </c>
      <c r="DH660" s="274">
        <v>2060</v>
      </c>
      <c r="DI660" s="274">
        <v>4061</v>
      </c>
      <c r="DJ660" s="274">
        <v>89</v>
      </c>
      <c r="DK660" s="274">
        <v>0</v>
      </c>
      <c r="DL660" s="251"/>
      <c r="DM660" s="251"/>
      <c r="DN660" s="251"/>
      <c r="DO660" s="251"/>
      <c r="DP660" s="251"/>
      <c r="DQ660" s="251"/>
      <c r="DR660" s="251"/>
      <c r="DS660" s="251"/>
      <c r="DT660" s="251"/>
      <c r="DU660" s="251"/>
      <c r="DV660" s="251"/>
      <c r="DW660" s="251"/>
      <c r="DX660" s="251"/>
      <c r="DY660" s="251"/>
      <c r="DZ660" s="251"/>
      <c r="EA660" s="251"/>
      <c r="EB660" s="183"/>
      <c r="EC660" s="184">
        <f t="shared" si="1137"/>
        <v>9</v>
      </c>
      <c r="ED660" s="180">
        <f t="shared" si="1138"/>
        <v>2020</v>
      </c>
      <c r="EE660" s="185">
        <f t="shared" si="1148"/>
        <v>44075</v>
      </c>
      <c r="EF660" s="186">
        <f t="shared" si="1150"/>
        <v>30</v>
      </c>
      <c r="EG660" s="187"/>
      <c r="EH660" s="188">
        <f>IFERROR(HLOOKUP(EH$1,$H$5:$FY$1802,MATCH($A660,$A$5:$A$1802,0),0)*HLOOKUP(EH$2,$H$5:$FY$1802,MATCH($A660,$A$5:$A$1802,0),0),$H$2)</f>
        <v>123501</v>
      </c>
      <c r="EI660" s="188">
        <f>IFERROR(HLOOKUP(EI$1,$H$5:$FY$1802,MATCH($A660,$A$5:$A$1802,0),0)*HLOOKUP(EI$2,$H$5:$FY$1802,MATCH($A660,$A$5:$A$1802,0),0),$H$2)</f>
        <v>164668</v>
      </c>
      <c r="EJ660" s="188">
        <f>IFERROR(HLOOKUP(EJ$1,$H$5:$FY$1802,MATCH($A660,$A$5:$A$1802,0),0)*HLOOKUP(EJ$2,$H$5:$FY$1802,MATCH($A660,$A$5:$A$1802,0),0),$H$2)</f>
        <v>205835</v>
      </c>
      <c r="EK660" s="188">
        <f>IFERROR(HLOOKUP(EK$1,$H$5:$FY$1802,MATCH($A660,$A$5:$A$1802,0),0)*HLOOKUP(EK$2,$H$5:$FY$1802,MATCH($A660,$A$5:$A$1802,0),0),$H$2)</f>
        <v>2223018</v>
      </c>
      <c r="EL660" s="188">
        <f>IFERROR(HLOOKUP(EL$1,$H$5:$FY$1802,MATCH($A660,$A$5:$A$1802,0),0)*HLOOKUP(EL$2,$H$5:$FY$1802,MATCH($A660,$A$5:$A$1802,0),0),$H$2)</f>
        <v>2473900</v>
      </c>
      <c r="EM660" s="188">
        <f>IFERROR(HLOOKUP(EM$1,$H$5:$FY$1802,MATCH($A660,$A$5:$A$1802,0),0)*HLOOKUP(EM$2,$H$5:$FY$1802,MATCH($A660,$A$5:$A$1802,0),0),$H$2)</f>
        <v>2114595</v>
      </c>
      <c r="EN660" s="188">
        <f>IFERROR(HLOOKUP(EN$1,$H$5:$FY$1802,MATCH($A660,$A$5:$A$1802,0),0)*HLOOKUP(EN$2,$H$5:$FY$1802,MATCH($A660,$A$5:$A$1802,0),0),$H$2)</f>
        <v>42053032</v>
      </c>
      <c r="EO660" s="188">
        <f>IFERROR(HLOOKUP(EO$1,$H$5:$FY$1802,MATCH($A660,$A$5:$A$1802,0),0)*HLOOKUP(EO$2,$H$5:$FY$1802,MATCH($A660,$A$5:$A$1802,0),0),$H$2)</f>
        <v>119914809</v>
      </c>
      <c r="EP660" s="188">
        <f>IFERROR(HLOOKUP(EP$1,$H$5:$FY$1802,MATCH($A660,$A$5:$A$1802,0),0)*HLOOKUP(EP$2,$H$5:$FY$1802,MATCH($A660,$A$5:$A$1802,0),0),$H$2)</f>
        <v>11949385</v>
      </c>
      <c r="EQ660" s="188">
        <f>IFERROR(HLOOKUP(EQ$1,$H$5:$FY$1802,MATCH($A660,$A$5:$A$1802,0),0)*HLOOKUP(EQ$2,$H$5:$FY$1802,MATCH($A660,$A$5:$A$1802,0),0),$H$2)</f>
        <v>42772</v>
      </c>
      <c r="ER660" s="188">
        <f>IFERROR(HLOOKUP(ER$1,$H$5:$FY$1802,MATCH($A660,$A$5:$A$1802,0),0)*HLOOKUP(ER$2,$H$5:$FY$1802,MATCH($A660,$A$5:$A$1802,0),0),$H$2)</f>
        <v>31200</v>
      </c>
      <c r="ES660" s="188">
        <f>IFERROR(HLOOKUP(ES$1,$H$5:$FY$1802,MATCH($A660,$A$5:$A$1802,0),0)*HLOOKUP(ES$2,$H$5:$FY$1802,MATCH($A660,$A$5:$A$1802,0),0),$H$2)</f>
        <v>2412792</v>
      </c>
      <c r="ET660" s="188">
        <f>IFERROR(HLOOKUP(ET$1,$H$5:$FY$1802,MATCH($A660,$A$5:$A$1802,0),0)*HLOOKUP(ET$2,$H$5:$FY$1802,MATCH($A660,$A$5:$A$1802,0),0),$H$2)</f>
        <v>3806712</v>
      </c>
      <c r="EU660" s="188">
        <f>IFERROR(HLOOKUP(EU$1,$H$5:$FY$1802,MATCH($A660,$A$5:$A$1802,0),0)*HLOOKUP(EU$2,$H$5:$FY$1802,MATCH($A660,$A$5:$A$1802,0),0),$H$2)</f>
        <v>946197</v>
      </c>
      <c r="EV660" s="188">
        <f>IFERROR(HLOOKUP(EV$1,$H$5:$FY$1802,MATCH($A660,$A$5:$A$1802,0),0)*HLOOKUP(EV$2,$H$5:$FY$1802,MATCH($A660,$A$5:$A$1802,0),0),$H$2)</f>
        <v>37330859</v>
      </c>
      <c r="EW660" s="188">
        <f>IFERROR(HLOOKUP(EW$1,$H$5:$FY$1802,MATCH($A660,$A$5:$A$1802,0),0)*HLOOKUP(EW$2,$H$5:$FY$1802,MATCH($A660,$A$5:$A$1802,0),0),$H$2)</f>
        <v>18046599</v>
      </c>
      <c r="EX660" s="188">
        <f>IFERROR(HLOOKUP(EX$1,$H$5:$FY$1802,MATCH($A660,$A$5:$A$1802,0),0)*HLOOKUP(EX$2,$H$5:$FY$1802,MATCH($A660,$A$5:$A$1802,0),0),$H$2)</f>
        <v>4566573</v>
      </c>
      <c r="EY660" s="188">
        <f>IFERROR(HLOOKUP(EY$1,$H$5:$FY$1802,MATCH($A660,$A$5:$A$1802,0),0)*HLOOKUP(EY$2,$H$5:$FY$1802,MATCH($A660,$A$5:$A$1802,0),0),$H$2)</f>
        <v>4834752</v>
      </c>
      <c r="EZ660" s="188">
        <f>IFERROR(HLOOKUP(EZ$1,$H$5:$FY$1802,MATCH($A660,$A$5:$A$1802,0),0)*HLOOKUP(EZ$2,$H$5:$FY$1802,MATCH($A660,$A$5:$A$1802,0),0),$H$2)</f>
        <v>529200</v>
      </c>
      <c r="FA660" s="188">
        <f>IFERROR(HLOOKUP(FA$1,$H$5:$FY$1802,MATCH($A660,$A$5:$A$1802,0),0)*HLOOKUP(FA$2,$H$5:$FY$1802,MATCH($A660,$A$5:$A$1802,0),0),$H$2)</f>
        <v>381734</v>
      </c>
      <c r="FB660" s="188">
        <f>IFERROR(HLOOKUP(FB$1,$H$5:$FY$1802,MATCH($A660,$A$5:$A$1802,0),0)*HLOOKUP(FB$2,$H$5:$FY$1802,MATCH($A660,$A$5:$A$1802,0),0),$H$2)</f>
        <v>84280</v>
      </c>
      <c r="FC660" s="188">
        <f>IFERROR(HLOOKUP(FC$1,$H$5:$FY$1802,MATCH($A660,$A$5:$A$1802,0),0)*HLOOKUP(FC$2,$H$5:$FY$1802,MATCH($A660,$A$5:$A$1802,0),0),$H$2)</f>
        <v>195552</v>
      </c>
      <c r="FD660" s="188">
        <f>IFERROR(HLOOKUP(FD$1,$H$5:$FY$1802,MATCH($A660,$A$5:$A$1802,0),0)*HLOOKUP(FD$2,$H$5:$FY$1802,MATCH($A660,$A$5:$A$1802,0),0),$H$2)</f>
        <v>0</v>
      </c>
      <c r="FE660" s="188">
        <f>IFERROR(HLOOKUP(FE$1,$H$5:$FY$1802,MATCH($A660,$A$5:$A$1802,0),0)*HLOOKUP(FE$2,$H$5:$FY$1802,MATCH($A660,$A$5:$A$1802,0),0),$H$2)</f>
        <v>0</v>
      </c>
      <c r="FF660" s="188">
        <f>IFERROR(HLOOKUP(FF$1,$H$5:$FY$1802,MATCH($A660,$A$5:$A$1802,0),0)*HLOOKUP(FF$2,$H$5:$FY$1802,MATCH($A660,$A$5:$A$1802,0),0),$H$2)</f>
        <v>0</v>
      </c>
      <c r="FG660" s="188">
        <f>IFERROR(HLOOKUP(FG$1,$H$5:$FY$1802,MATCH($A660,$A$5:$A$1802,0),0)*HLOOKUP(FG$2,$H$5:$FY$1802,MATCH($A660,$A$5:$A$1802,0),0),$H$2)</f>
        <v>0</v>
      </c>
      <c r="FH660" s="189"/>
      <c r="FI660" s="406">
        <f t="shared" si="1139"/>
        <v>2.1280346820809251</v>
      </c>
      <c r="FJ660" s="406">
        <f t="shared" si="1139"/>
        <v>1.56242774566474</v>
      </c>
      <c r="FK660" s="406">
        <f t="shared" si="1140"/>
        <v>2.1177615571776154</v>
      </c>
      <c r="FL660" s="406">
        <f t="shared" si="1141"/>
        <v>1.5659367396593673</v>
      </c>
      <c r="FM660" s="406">
        <f t="shared" si="1142"/>
        <v>1.3507469568424935</v>
      </c>
      <c r="FN660" s="406">
        <f t="shared" si="1143"/>
        <v>1.08382515676872</v>
      </c>
      <c r="FO660" s="406">
        <f t="shared" si="1144"/>
        <v>1.5168864005779303</v>
      </c>
      <c r="FP660" s="406">
        <f t="shared" si="1145"/>
        <v>1.1532719282403228</v>
      </c>
      <c r="FQ660" s="406">
        <f t="shared" si="1146"/>
        <v>1.6404919583727531</v>
      </c>
      <c r="FR660" s="406">
        <f t="shared" si="1147"/>
        <v>1.1863765373699149</v>
      </c>
      <c r="FS660" s="410"/>
    </row>
    <row r="661" spans="1:180" ht="10.35" customHeight="1" x14ac:dyDescent="0.2">
      <c r="A661" s="74" t="str">
        <f t="shared" si="1136"/>
        <v>2020-21SEPTEMBERRYD</v>
      </c>
      <c r="B661" s="163" t="str">
        <f t="shared" si="1149"/>
        <v>2020-21</v>
      </c>
      <c r="C661" s="26" t="s">
        <v>830</v>
      </c>
      <c r="D661" s="163" t="str">
        <f>INDEX($FV$16:$FW$26,MATCH($F661,$FV$16:$FV$26,0),2)</f>
        <v>Y59</v>
      </c>
      <c r="E661" s="163" t="str">
        <f>VLOOKUP($D661,$FW$8:$FX$14,2,0)</f>
        <v>South East</v>
      </c>
      <c r="F661" s="271" t="s">
        <v>863</v>
      </c>
      <c r="G661" s="271" t="s">
        <v>878</v>
      </c>
      <c r="H661" s="272">
        <v>83333</v>
      </c>
      <c r="I661" s="272">
        <v>64025</v>
      </c>
      <c r="J661" s="272">
        <v>164792</v>
      </c>
      <c r="K661" s="272">
        <v>3</v>
      </c>
      <c r="L661" s="272">
        <v>1</v>
      </c>
      <c r="M661" s="272">
        <v>1</v>
      </c>
      <c r="N661" s="272">
        <v>2</v>
      </c>
      <c r="O661" s="272">
        <v>52</v>
      </c>
      <c r="P661" s="272">
        <v>0</v>
      </c>
      <c r="Q661" s="272">
        <v>264</v>
      </c>
      <c r="R661" s="272">
        <v>39</v>
      </c>
      <c r="S661" s="272">
        <v>0</v>
      </c>
      <c r="T661" s="272">
        <v>61433</v>
      </c>
      <c r="U661" s="272">
        <v>3972</v>
      </c>
      <c r="V661" s="272">
        <v>2434</v>
      </c>
      <c r="W661" s="272">
        <v>31331</v>
      </c>
      <c r="X661" s="272">
        <v>19939</v>
      </c>
      <c r="Y661" s="272">
        <v>333</v>
      </c>
      <c r="Z661" s="272">
        <v>1845682</v>
      </c>
      <c r="AA661" s="272">
        <v>465</v>
      </c>
      <c r="AB661" s="272">
        <v>864</v>
      </c>
      <c r="AC661" s="272">
        <v>1363982</v>
      </c>
      <c r="AD661" s="272">
        <v>560</v>
      </c>
      <c r="AE661" s="272">
        <v>1058</v>
      </c>
      <c r="AF661" s="272">
        <v>35621952</v>
      </c>
      <c r="AG661" s="272">
        <v>1137</v>
      </c>
      <c r="AH661" s="272">
        <v>2130</v>
      </c>
      <c r="AI661" s="272">
        <v>106333598</v>
      </c>
      <c r="AJ661" s="272">
        <v>5333</v>
      </c>
      <c r="AK661" s="272">
        <v>11751</v>
      </c>
      <c r="AL661" s="272">
        <v>2506102</v>
      </c>
      <c r="AM661" s="272">
        <v>7526</v>
      </c>
      <c r="AN661" s="272">
        <v>17451</v>
      </c>
      <c r="AO661" s="272">
        <v>4219</v>
      </c>
      <c r="AP661" s="272">
        <v>145</v>
      </c>
      <c r="AQ661" s="272">
        <v>619</v>
      </c>
      <c r="AR661" s="272">
        <v>1925</v>
      </c>
      <c r="AS661" s="272">
        <v>456</v>
      </c>
      <c r="AT661" s="272">
        <v>2999</v>
      </c>
      <c r="AU661" s="272">
        <v>1593</v>
      </c>
      <c r="AV661" s="272">
        <v>35073</v>
      </c>
      <c r="AW661" s="272">
        <v>1894</v>
      </c>
      <c r="AX661" s="272">
        <v>20247</v>
      </c>
      <c r="AY661" s="272">
        <v>57214</v>
      </c>
      <c r="AZ661" s="272">
        <v>8180</v>
      </c>
      <c r="BA661" s="272">
        <v>6057</v>
      </c>
      <c r="BB661" s="272">
        <v>4946</v>
      </c>
      <c r="BC661" s="272">
        <v>3711</v>
      </c>
      <c r="BD661" s="272">
        <v>43073</v>
      </c>
      <c r="BE661" s="272">
        <v>33157</v>
      </c>
      <c r="BF661" s="272">
        <v>35995</v>
      </c>
      <c r="BG661" s="272">
        <v>20895</v>
      </c>
      <c r="BH661" s="272">
        <v>595</v>
      </c>
      <c r="BI661" s="272">
        <v>343</v>
      </c>
      <c r="BJ661" s="272">
        <v>84</v>
      </c>
      <c r="BK661" s="272">
        <v>53521</v>
      </c>
      <c r="BL661" s="272">
        <v>637</v>
      </c>
      <c r="BM661" s="272">
        <v>1179</v>
      </c>
      <c r="BN661" s="272">
        <v>96</v>
      </c>
      <c r="BO661" s="272">
        <v>44715</v>
      </c>
      <c r="BP661" s="272">
        <v>466</v>
      </c>
      <c r="BQ661" s="272">
        <v>1007</v>
      </c>
      <c r="BR661" s="272">
        <v>3792</v>
      </c>
      <c r="BS661" s="272">
        <v>1747446</v>
      </c>
      <c r="BT661" s="272">
        <v>461</v>
      </c>
      <c r="BU661" s="272">
        <v>855</v>
      </c>
      <c r="BV661" s="272">
        <v>2223</v>
      </c>
      <c r="BW661" s="272">
        <v>2502886</v>
      </c>
      <c r="BX661" s="272">
        <v>1126</v>
      </c>
      <c r="BY661" s="272">
        <v>2076</v>
      </c>
      <c r="BZ661" s="272">
        <v>978</v>
      </c>
      <c r="CA661" s="272">
        <v>954609</v>
      </c>
      <c r="CB661" s="272">
        <v>976</v>
      </c>
      <c r="CC661" s="272">
        <v>1976</v>
      </c>
      <c r="CD661" s="272">
        <v>28130</v>
      </c>
      <c r="CE661" s="272">
        <v>32164457</v>
      </c>
      <c r="CF661" s="272">
        <v>1143</v>
      </c>
      <c r="CG661" s="272">
        <v>2141</v>
      </c>
      <c r="CH661" s="272">
        <v>937</v>
      </c>
      <c r="CI661" s="272">
        <v>6898533</v>
      </c>
      <c r="CJ661" s="272">
        <v>7362</v>
      </c>
      <c r="CK661" s="272">
        <v>14880</v>
      </c>
      <c r="CL661" s="272">
        <v>411</v>
      </c>
      <c r="CM661" s="272">
        <v>2775239</v>
      </c>
      <c r="CN661" s="272">
        <v>6752</v>
      </c>
      <c r="CO661" s="272">
        <v>15048</v>
      </c>
      <c r="CP661" s="272">
        <v>601</v>
      </c>
      <c r="CQ661" s="272">
        <v>5677725</v>
      </c>
      <c r="CR661" s="272">
        <v>9447</v>
      </c>
      <c r="CS661" s="272">
        <v>19599</v>
      </c>
      <c r="CT661" s="272">
        <v>77</v>
      </c>
      <c r="CU661" s="272">
        <v>711174</v>
      </c>
      <c r="CV661" s="272">
        <v>9236</v>
      </c>
      <c r="CW661" s="272">
        <v>20909</v>
      </c>
      <c r="CX661" s="272">
        <v>23</v>
      </c>
      <c r="CY661" s="272">
        <v>5350</v>
      </c>
      <c r="CZ661" s="272">
        <v>233</v>
      </c>
      <c r="DA661" s="272">
        <v>397</v>
      </c>
      <c r="DB661" s="272">
        <v>2642</v>
      </c>
      <c r="DC661" s="272">
        <v>120145</v>
      </c>
      <c r="DD661" s="272">
        <v>45</v>
      </c>
      <c r="DE661" s="272">
        <v>59</v>
      </c>
      <c r="DF661" s="272">
        <v>122</v>
      </c>
      <c r="DG661" s="272">
        <v>135386</v>
      </c>
      <c r="DH661" s="272">
        <v>1110</v>
      </c>
      <c r="DI661" s="272">
        <v>2195</v>
      </c>
      <c r="DJ661" s="272">
        <v>119</v>
      </c>
      <c r="DK661" s="272">
        <v>0</v>
      </c>
      <c r="DL661" s="250"/>
      <c r="DM661" s="250"/>
      <c r="DN661" s="250"/>
      <c r="DO661" s="250"/>
      <c r="DP661" s="250"/>
      <c r="DQ661" s="250"/>
      <c r="DR661" s="250"/>
      <c r="DS661" s="250"/>
      <c r="DT661" s="250"/>
      <c r="DU661" s="250"/>
      <c r="DV661" s="250"/>
      <c r="DW661" s="250"/>
      <c r="DX661" s="250"/>
      <c r="DY661" s="250"/>
      <c r="DZ661" s="250"/>
      <c r="EA661" s="250"/>
      <c r="EB661" s="95"/>
      <c r="EC661" s="75">
        <f t="shared" si="1137"/>
        <v>9</v>
      </c>
      <c r="ED661" s="74">
        <f t="shared" si="1138"/>
        <v>2020</v>
      </c>
      <c r="EE661" s="165">
        <f t="shared" si="1148"/>
        <v>44075</v>
      </c>
      <c r="EF661" s="157">
        <f t="shared" si="1150"/>
        <v>30</v>
      </c>
      <c r="EG661" s="156"/>
      <c r="EH661" s="166">
        <f>IFERROR(HLOOKUP(EH$1,$H$5:$FY$1802,MATCH($A661,$A$5:$A$1802,0),0)*HLOOKUP(EH$2,$H$5:$FY$1802,MATCH($A661,$A$5:$A$1802,0),0),$H$2)</f>
        <v>64025</v>
      </c>
      <c r="EI661" s="166">
        <f>IFERROR(HLOOKUP(EI$1,$H$5:$FY$1802,MATCH($A661,$A$5:$A$1802,0),0)*HLOOKUP(EI$2,$H$5:$FY$1802,MATCH($A661,$A$5:$A$1802,0),0),$H$2)</f>
        <v>64025</v>
      </c>
      <c r="EJ661" s="166">
        <f>IFERROR(HLOOKUP(EJ$1,$H$5:$FY$1802,MATCH($A661,$A$5:$A$1802,0),0)*HLOOKUP(EJ$2,$H$5:$FY$1802,MATCH($A661,$A$5:$A$1802,0),0),$H$2)</f>
        <v>128050</v>
      </c>
      <c r="EK661" s="166">
        <f>IFERROR(HLOOKUP(EK$1,$H$5:$FY$1802,MATCH($A661,$A$5:$A$1802,0),0)*HLOOKUP(EK$2,$H$5:$FY$1802,MATCH($A661,$A$5:$A$1802,0),0),$H$2)</f>
        <v>3329300</v>
      </c>
      <c r="EL661" s="166">
        <f>IFERROR(HLOOKUP(EL$1,$H$5:$FY$1802,MATCH($A661,$A$5:$A$1802,0),0)*HLOOKUP(EL$2,$H$5:$FY$1802,MATCH($A661,$A$5:$A$1802,0),0),$H$2)</f>
        <v>3431808</v>
      </c>
      <c r="EM661" s="166">
        <f>IFERROR(HLOOKUP(EM$1,$H$5:$FY$1802,MATCH($A661,$A$5:$A$1802,0),0)*HLOOKUP(EM$2,$H$5:$FY$1802,MATCH($A661,$A$5:$A$1802,0),0),$H$2)</f>
        <v>2575172</v>
      </c>
      <c r="EN661" s="166">
        <f>IFERROR(HLOOKUP(EN$1,$H$5:$FY$1802,MATCH($A661,$A$5:$A$1802,0),0)*HLOOKUP(EN$2,$H$5:$FY$1802,MATCH($A661,$A$5:$A$1802,0),0),$H$2)</f>
        <v>66735030</v>
      </c>
      <c r="EO661" s="166">
        <f>IFERROR(HLOOKUP(EO$1,$H$5:$FY$1802,MATCH($A661,$A$5:$A$1802,0),0)*HLOOKUP(EO$2,$H$5:$FY$1802,MATCH($A661,$A$5:$A$1802,0),0),$H$2)</f>
        <v>234303189</v>
      </c>
      <c r="EP661" s="166">
        <f>IFERROR(HLOOKUP(EP$1,$H$5:$FY$1802,MATCH($A661,$A$5:$A$1802,0),0)*HLOOKUP(EP$2,$H$5:$FY$1802,MATCH($A661,$A$5:$A$1802,0),0),$H$2)</f>
        <v>5811183</v>
      </c>
      <c r="EQ661" s="166">
        <f>IFERROR(HLOOKUP(EQ$1,$H$5:$FY$1802,MATCH($A661,$A$5:$A$1802,0),0)*HLOOKUP(EQ$2,$H$5:$FY$1802,MATCH($A661,$A$5:$A$1802,0),0),$H$2)</f>
        <v>99036</v>
      </c>
      <c r="ER661" s="166">
        <f>IFERROR(HLOOKUP(ER$1,$H$5:$FY$1802,MATCH($A661,$A$5:$A$1802,0),0)*HLOOKUP(ER$2,$H$5:$FY$1802,MATCH($A661,$A$5:$A$1802,0),0),$H$2)</f>
        <v>96672</v>
      </c>
      <c r="ES661" s="166">
        <f>IFERROR(HLOOKUP(ES$1,$H$5:$FY$1802,MATCH($A661,$A$5:$A$1802,0),0)*HLOOKUP(ES$2,$H$5:$FY$1802,MATCH($A661,$A$5:$A$1802,0),0),$H$2)</f>
        <v>3242160</v>
      </c>
      <c r="ET661" s="166">
        <f>IFERROR(HLOOKUP(ET$1,$H$5:$FY$1802,MATCH($A661,$A$5:$A$1802,0),0)*HLOOKUP(ET$2,$H$5:$FY$1802,MATCH($A661,$A$5:$A$1802,0),0),$H$2)</f>
        <v>4614948</v>
      </c>
      <c r="EU661" s="166">
        <f>IFERROR(HLOOKUP(EU$1,$H$5:$FY$1802,MATCH($A661,$A$5:$A$1802,0),0)*HLOOKUP(EU$2,$H$5:$FY$1802,MATCH($A661,$A$5:$A$1802,0),0),$H$2)</f>
        <v>1932528</v>
      </c>
      <c r="EV661" s="166">
        <f>IFERROR(HLOOKUP(EV$1,$H$5:$FY$1802,MATCH($A661,$A$5:$A$1802,0),0)*HLOOKUP(EV$2,$H$5:$FY$1802,MATCH($A661,$A$5:$A$1802,0),0),$H$2)</f>
        <v>60226330</v>
      </c>
      <c r="EW661" s="166">
        <f>IFERROR(HLOOKUP(EW$1,$H$5:$FY$1802,MATCH($A661,$A$5:$A$1802,0),0)*HLOOKUP(EW$2,$H$5:$FY$1802,MATCH($A661,$A$5:$A$1802,0),0),$H$2)</f>
        <v>13942560</v>
      </c>
      <c r="EX661" s="166">
        <f>IFERROR(HLOOKUP(EX$1,$H$5:$FY$1802,MATCH($A661,$A$5:$A$1802,0),0)*HLOOKUP(EX$2,$H$5:$FY$1802,MATCH($A661,$A$5:$A$1802,0),0),$H$2)</f>
        <v>6184728</v>
      </c>
      <c r="EY661" s="166">
        <f>IFERROR(HLOOKUP(EY$1,$H$5:$FY$1802,MATCH($A661,$A$5:$A$1802,0),0)*HLOOKUP(EY$2,$H$5:$FY$1802,MATCH($A661,$A$5:$A$1802,0),0),$H$2)</f>
        <v>11778999</v>
      </c>
      <c r="EZ661" s="166">
        <f>IFERROR(HLOOKUP(EZ$1,$H$5:$FY$1802,MATCH($A661,$A$5:$A$1802,0),0)*HLOOKUP(EZ$2,$H$5:$FY$1802,MATCH($A661,$A$5:$A$1802,0),0),$H$2)</f>
        <v>1609993</v>
      </c>
      <c r="FA661" s="166">
        <f>IFERROR(HLOOKUP(FA$1,$H$5:$FY$1802,MATCH($A661,$A$5:$A$1802,0),0)*HLOOKUP(FA$2,$H$5:$FY$1802,MATCH($A661,$A$5:$A$1802,0),0),$H$2)</f>
        <v>267790</v>
      </c>
      <c r="FB661" s="166">
        <f>IFERROR(HLOOKUP(FB$1,$H$5:$FY$1802,MATCH($A661,$A$5:$A$1802,0),0)*HLOOKUP(FB$2,$H$5:$FY$1802,MATCH($A661,$A$5:$A$1802,0),0),$H$2)</f>
        <v>9131</v>
      </c>
      <c r="FC661" s="166">
        <f>IFERROR(HLOOKUP(FC$1,$H$5:$FY$1802,MATCH($A661,$A$5:$A$1802,0),0)*HLOOKUP(FC$2,$H$5:$FY$1802,MATCH($A661,$A$5:$A$1802,0),0),$H$2)</f>
        <v>155878</v>
      </c>
      <c r="FD661" s="166">
        <f>IFERROR(HLOOKUP(FD$1,$H$5:$FY$1802,MATCH($A661,$A$5:$A$1802,0),0)*HLOOKUP(FD$2,$H$5:$FY$1802,MATCH($A661,$A$5:$A$1802,0),0),$H$2)</f>
        <v>0</v>
      </c>
      <c r="FE661" s="166">
        <f>IFERROR(HLOOKUP(FE$1,$H$5:$FY$1802,MATCH($A661,$A$5:$A$1802,0),0)*HLOOKUP(FE$2,$H$5:$FY$1802,MATCH($A661,$A$5:$A$1802,0),0),$H$2)</f>
        <v>0</v>
      </c>
      <c r="FF661" s="166">
        <f>IFERROR(HLOOKUP(FF$1,$H$5:$FY$1802,MATCH($A661,$A$5:$A$1802,0),0)*HLOOKUP(FF$2,$H$5:$FY$1802,MATCH($A661,$A$5:$A$1802,0),0),$H$2)</f>
        <v>0</v>
      </c>
      <c r="FG661" s="166">
        <f>IFERROR(HLOOKUP(FG$1,$H$5:$FY$1802,MATCH($A661,$A$5:$A$1802,0),0)*HLOOKUP(FG$2,$H$5:$FY$1802,MATCH($A661,$A$5:$A$1802,0),0),$H$2)</f>
        <v>0</v>
      </c>
      <c r="FH661" s="152"/>
      <c r="FI661" s="405">
        <f t="shared" si="1139"/>
        <v>2.0594159113796575</v>
      </c>
      <c r="FJ661" s="405">
        <f t="shared" si="1139"/>
        <v>1.5249244712990937</v>
      </c>
      <c r="FK661" s="405">
        <f t="shared" si="1140"/>
        <v>2.0320460147904682</v>
      </c>
      <c r="FL661" s="405">
        <f t="shared" si="1141"/>
        <v>1.5246507806080525</v>
      </c>
      <c r="FM661" s="405">
        <f t="shared" si="1142"/>
        <v>1.3747725894481504</v>
      </c>
      <c r="FN661" s="405">
        <f t="shared" si="1143"/>
        <v>1.0582809358143692</v>
      </c>
      <c r="FO661" s="405">
        <f t="shared" si="1144"/>
        <v>1.8052560308942274</v>
      </c>
      <c r="FP661" s="405">
        <f t="shared" si="1145"/>
        <v>1.0479462360198606</v>
      </c>
      <c r="FQ661" s="405">
        <f t="shared" si="1146"/>
        <v>1.7867867867867868</v>
      </c>
      <c r="FR661" s="405">
        <f t="shared" si="1147"/>
        <v>1.03003003003003</v>
      </c>
      <c r="FS661" s="65"/>
    </row>
    <row r="662" spans="1:180" ht="10.35" customHeight="1" x14ac:dyDescent="0.2">
      <c r="A662" s="74" t="str">
        <f t="shared" si="1136"/>
        <v>2020-21SEPTEMBERRYF</v>
      </c>
      <c r="B662" s="163" t="str">
        <f t="shared" si="1149"/>
        <v>2020-21</v>
      </c>
      <c r="C662" s="26" t="s">
        <v>830</v>
      </c>
      <c r="D662" s="163" t="str">
        <f>INDEX($FV$16:$FW$26,MATCH($F662,$FV$16:$FV$26,0),2)</f>
        <v>Y58</v>
      </c>
      <c r="E662" s="163" t="str">
        <f>VLOOKUP($D662,$FW$8:$FX$14,2,0)</f>
        <v>South West</v>
      </c>
      <c r="F662" s="271" t="s">
        <v>865</v>
      </c>
      <c r="G662" s="271" t="s">
        <v>879</v>
      </c>
      <c r="H662" s="272">
        <v>109039</v>
      </c>
      <c r="I662" s="272">
        <v>83268</v>
      </c>
      <c r="J662" s="272">
        <v>300029</v>
      </c>
      <c r="K662" s="272">
        <v>4</v>
      </c>
      <c r="L662" s="272">
        <v>2</v>
      </c>
      <c r="M662" s="272">
        <v>3</v>
      </c>
      <c r="N662" s="272">
        <v>3</v>
      </c>
      <c r="O662" s="272">
        <v>41</v>
      </c>
      <c r="P662" s="272">
        <v>0</v>
      </c>
      <c r="Q662" s="272">
        <v>273</v>
      </c>
      <c r="R662" s="272">
        <v>20</v>
      </c>
      <c r="S662" s="272">
        <v>5379</v>
      </c>
      <c r="T662" s="272">
        <v>75410</v>
      </c>
      <c r="U662" s="272">
        <v>7629</v>
      </c>
      <c r="V662" s="272">
        <v>4702</v>
      </c>
      <c r="W662" s="272">
        <v>40132</v>
      </c>
      <c r="X662" s="272">
        <v>14382</v>
      </c>
      <c r="Y662" s="272">
        <v>513</v>
      </c>
      <c r="Z662" s="272">
        <v>3542345</v>
      </c>
      <c r="AA662" s="272">
        <v>464</v>
      </c>
      <c r="AB662" s="272">
        <v>862</v>
      </c>
      <c r="AC662" s="272">
        <v>2742029</v>
      </c>
      <c r="AD662" s="272">
        <v>583</v>
      </c>
      <c r="AE662" s="272">
        <v>1095</v>
      </c>
      <c r="AF662" s="272">
        <v>66230887</v>
      </c>
      <c r="AG662" s="272">
        <v>1650</v>
      </c>
      <c r="AH662" s="272">
        <v>3374</v>
      </c>
      <c r="AI662" s="272">
        <v>81770672</v>
      </c>
      <c r="AJ662" s="272">
        <v>5686</v>
      </c>
      <c r="AK662" s="272">
        <v>14067</v>
      </c>
      <c r="AL662" s="272">
        <v>3839996</v>
      </c>
      <c r="AM662" s="272">
        <v>7485</v>
      </c>
      <c r="AN662" s="272">
        <v>17534</v>
      </c>
      <c r="AO662" s="272">
        <v>4323</v>
      </c>
      <c r="AP662" s="272">
        <v>545</v>
      </c>
      <c r="AQ662" s="272">
        <v>1246</v>
      </c>
      <c r="AR662" s="272">
        <v>1782</v>
      </c>
      <c r="AS662" s="272">
        <v>634</v>
      </c>
      <c r="AT662" s="272">
        <v>1898</v>
      </c>
      <c r="AU662" s="272">
        <v>2</v>
      </c>
      <c r="AV662" s="272">
        <v>39133</v>
      </c>
      <c r="AW662" s="272">
        <v>3448</v>
      </c>
      <c r="AX662" s="272">
        <v>28506</v>
      </c>
      <c r="AY662" s="272">
        <v>71087</v>
      </c>
      <c r="AZ662" s="272">
        <v>16036</v>
      </c>
      <c r="BA662" s="272">
        <v>12153</v>
      </c>
      <c r="BB662" s="272">
        <v>9931</v>
      </c>
      <c r="BC662" s="272">
        <v>7597</v>
      </c>
      <c r="BD662" s="272">
        <v>54316</v>
      </c>
      <c r="BE662" s="272">
        <v>43913</v>
      </c>
      <c r="BF662" s="272">
        <v>22850</v>
      </c>
      <c r="BG662" s="272">
        <v>15216</v>
      </c>
      <c r="BH662" s="272">
        <v>774</v>
      </c>
      <c r="BI662" s="272">
        <v>541</v>
      </c>
      <c r="BJ662" s="272">
        <v>63</v>
      </c>
      <c r="BK662" s="272">
        <v>38124</v>
      </c>
      <c r="BL662" s="272">
        <v>605</v>
      </c>
      <c r="BM662" s="272">
        <v>1003</v>
      </c>
      <c r="BN662" s="272">
        <v>44</v>
      </c>
      <c r="BO662" s="272">
        <v>23192</v>
      </c>
      <c r="BP662" s="272">
        <v>527</v>
      </c>
      <c r="BQ662" s="272">
        <v>979</v>
      </c>
      <c r="BR662" s="272">
        <v>7522</v>
      </c>
      <c r="BS662" s="272">
        <v>3481029</v>
      </c>
      <c r="BT662" s="272">
        <v>463</v>
      </c>
      <c r="BU662" s="272">
        <v>859</v>
      </c>
      <c r="BV662" s="272">
        <v>2037</v>
      </c>
      <c r="BW662" s="272">
        <v>3637696</v>
      </c>
      <c r="BX662" s="272">
        <v>1786</v>
      </c>
      <c r="BY662" s="272">
        <v>3465</v>
      </c>
      <c r="BZ662" s="272">
        <v>908</v>
      </c>
      <c r="CA662" s="272">
        <v>1457345</v>
      </c>
      <c r="CB662" s="272">
        <v>1605</v>
      </c>
      <c r="CC662" s="272">
        <v>3381</v>
      </c>
      <c r="CD662" s="272">
        <v>37187</v>
      </c>
      <c r="CE662" s="272">
        <v>61135846</v>
      </c>
      <c r="CF662" s="272">
        <v>1644</v>
      </c>
      <c r="CG662" s="272">
        <v>3372</v>
      </c>
      <c r="CH662" s="272">
        <v>1771</v>
      </c>
      <c r="CI662" s="272">
        <v>10922841</v>
      </c>
      <c r="CJ662" s="272">
        <v>6168</v>
      </c>
      <c r="CK662" s="272">
        <v>12930</v>
      </c>
      <c r="CL662" s="272">
        <v>317</v>
      </c>
      <c r="CM662" s="272">
        <v>1630915</v>
      </c>
      <c r="CN662" s="272">
        <v>5145</v>
      </c>
      <c r="CO662" s="272">
        <v>12574</v>
      </c>
      <c r="CP662" s="272">
        <v>931</v>
      </c>
      <c r="CQ662" s="272">
        <v>7755800</v>
      </c>
      <c r="CR662" s="272">
        <v>8331</v>
      </c>
      <c r="CS662" s="272">
        <v>17862</v>
      </c>
      <c r="CT662" s="272">
        <v>56</v>
      </c>
      <c r="CU662" s="272">
        <v>428537</v>
      </c>
      <c r="CV662" s="272">
        <v>7652</v>
      </c>
      <c r="CW662" s="272">
        <v>18855</v>
      </c>
      <c r="CX662" s="272">
        <v>519</v>
      </c>
      <c r="CY662" s="272">
        <v>210772</v>
      </c>
      <c r="CZ662" s="272">
        <v>406</v>
      </c>
      <c r="DA662" s="272">
        <v>709</v>
      </c>
      <c r="DB662" s="272">
        <v>4426</v>
      </c>
      <c r="DC662" s="272">
        <v>158877</v>
      </c>
      <c r="DD662" s="272">
        <v>36</v>
      </c>
      <c r="DE662" s="272">
        <v>57</v>
      </c>
      <c r="DF662" s="272">
        <v>179</v>
      </c>
      <c r="DG662" s="272">
        <v>283258</v>
      </c>
      <c r="DH662" s="272">
        <v>1582</v>
      </c>
      <c r="DI662" s="272">
        <v>3352</v>
      </c>
      <c r="DJ662" s="272">
        <v>166</v>
      </c>
      <c r="DK662" s="272">
        <v>4</v>
      </c>
      <c r="DL662" s="250"/>
      <c r="DM662" s="250"/>
      <c r="DN662" s="250"/>
      <c r="DO662" s="250"/>
      <c r="DP662" s="250"/>
      <c r="DQ662" s="250"/>
      <c r="DR662" s="250"/>
      <c r="DS662" s="250"/>
      <c r="DT662" s="250"/>
      <c r="DU662" s="250"/>
      <c r="DV662" s="250"/>
      <c r="DW662" s="250"/>
      <c r="DX662" s="250"/>
      <c r="DY662" s="250"/>
      <c r="DZ662" s="250"/>
      <c r="EA662" s="250"/>
      <c r="EB662" s="155"/>
      <c r="EC662" s="75">
        <f t="shared" si="1137"/>
        <v>9</v>
      </c>
      <c r="ED662" s="74">
        <f t="shared" si="1138"/>
        <v>2020</v>
      </c>
      <c r="EE662" s="165">
        <f t="shared" si="1148"/>
        <v>44075</v>
      </c>
      <c r="EF662" s="157">
        <f t="shared" si="1150"/>
        <v>30</v>
      </c>
      <c r="EG662" s="156"/>
      <c r="EH662" s="166">
        <f>IFERROR(HLOOKUP(EH$1,$H$5:$FY$1802,MATCH($A662,$A$5:$A$1802,0),0)*HLOOKUP(EH$2,$H$5:$FY$1802,MATCH($A662,$A$5:$A$1802,0),0),$H$2)</f>
        <v>166536</v>
      </c>
      <c r="EI662" s="166">
        <f>IFERROR(HLOOKUP(EI$1,$H$5:$FY$1802,MATCH($A662,$A$5:$A$1802,0),0)*HLOOKUP(EI$2,$H$5:$FY$1802,MATCH($A662,$A$5:$A$1802,0),0),$H$2)</f>
        <v>249804</v>
      </c>
      <c r="EJ662" s="166">
        <f>IFERROR(HLOOKUP(EJ$1,$H$5:$FY$1802,MATCH($A662,$A$5:$A$1802,0),0)*HLOOKUP(EJ$2,$H$5:$FY$1802,MATCH($A662,$A$5:$A$1802,0),0),$H$2)</f>
        <v>249804</v>
      </c>
      <c r="EK662" s="166">
        <f>IFERROR(HLOOKUP(EK$1,$H$5:$FY$1802,MATCH($A662,$A$5:$A$1802,0),0)*HLOOKUP(EK$2,$H$5:$FY$1802,MATCH($A662,$A$5:$A$1802,0),0),$H$2)</f>
        <v>3413988</v>
      </c>
      <c r="EL662" s="166">
        <f>IFERROR(HLOOKUP(EL$1,$H$5:$FY$1802,MATCH($A662,$A$5:$A$1802,0),0)*HLOOKUP(EL$2,$H$5:$FY$1802,MATCH($A662,$A$5:$A$1802,0),0),$H$2)</f>
        <v>6576198</v>
      </c>
      <c r="EM662" s="166">
        <f>IFERROR(HLOOKUP(EM$1,$H$5:$FY$1802,MATCH($A662,$A$5:$A$1802,0),0)*HLOOKUP(EM$2,$H$5:$FY$1802,MATCH($A662,$A$5:$A$1802,0),0),$H$2)</f>
        <v>5148690</v>
      </c>
      <c r="EN662" s="166">
        <f>IFERROR(HLOOKUP(EN$1,$H$5:$FY$1802,MATCH($A662,$A$5:$A$1802,0),0)*HLOOKUP(EN$2,$H$5:$FY$1802,MATCH($A662,$A$5:$A$1802,0),0),$H$2)</f>
        <v>135405368</v>
      </c>
      <c r="EO662" s="166">
        <f>IFERROR(HLOOKUP(EO$1,$H$5:$FY$1802,MATCH($A662,$A$5:$A$1802,0),0)*HLOOKUP(EO$2,$H$5:$FY$1802,MATCH($A662,$A$5:$A$1802,0),0),$H$2)</f>
        <v>202311594</v>
      </c>
      <c r="EP662" s="166">
        <f>IFERROR(HLOOKUP(EP$1,$H$5:$FY$1802,MATCH($A662,$A$5:$A$1802,0),0)*HLOOKUP(EP$2,$H$5:$FY$1802,MATCH($A662,$A$5:$A$1802,0),0),$H$2)</f>
        <v>8994942</v>
      </c>
      <c r="EQ662" s="166">
        <f>IFERROR(HLOOKUP(EQ$1,$H$5:$FY$1802,MATCH($A662,$A$5:$A$1802,0),0)*HLOOKUP(EQ$2,$H$5:$FY$1802,MATCH($A662,$A$5:$A$1802,0),0),$H$2)</f>
        <v>63189</v>
      </c>
      <c r="ER662" s="166">
        <f>IFERROR(HLOOKUP(ER$1,$H$5:$FY$1802,MATCH($A662,$A$5:$A$1802,0),0)*HLOOKUP(ER$2,$H$5:$FY$1802,MATCH($A662,$A$5:$A$1802,0),0),$H$2)</f>
        <v>43076</v>
      </c>
      <c r="ES662" s="166">
        <f>IFERROR(HLOOKUP(ES$1,$H$5:$FY$1802,MATCH($A662,$A$5:$A$1802,0),0)*HLOOKUP(ES$2,$H$5:$FY$1802,MATCH($A662,$A$5:$A$1802,0),0),$H$2)</f>
        <v>6461398</v>
      </c>
      <c r="ET662" s="166">
        <f>IFERROR(HLOOKUP(ET$1,$H$5:$FY$1802,MATCH($A662,$A$5:$A$1802,0),0)*HLOOKUP(ET$2,$H$5:$FY$1802,MATCH($A662,$A$5:$A$1802,0),0),$H$2)</f>
        <v>7058205</v>
      </c>
      <c r="EU662" s="166">
        <f>IFERROR(HLOOKUP(EU$1,$H$5:$FY$1802,MATCH($A662,$A$5:$A$1802,0),0)*HLOOKUP(EU$2,$H$5:$FY$1802,MATCH($A662,$A$5:$A$1802,0),0),$H$2)</f>
        <v>3069948</v>
      </c>
      <c r="EV662" s="166">
        <f>IFERROR(HLOOKUP(EV$1,$H$5:$FY$1802,MATCH($A662,$A$5:$A$1802,0),0)*HLOOKUP(EV$2,$H$5:$FY$1802,MATCH($A662,$A$5:$A$1802,0),0),$H$2)</f>
        <v>125394564</v>
      </c>
      <c r="EW662" s="166">
        <f>IFERROR(HLOOKUP(EW$1,$H$5:$FY$1802,MATCH($A662,$A$5:$A$1802,0),0)*HLOOKUP(EW$2,$H$5:$FY$1802,MATCH($A662,$A$5:$A$1802,0),0),$H$2)</f>
        <v>22899030</v>
      </c>
      <c r="EX662" s="166">
        <f>IFERROR(HLOOKUP(EX$1,$H$5:$FY$1802,MATCH($A662,$A$5:$A$1802,0),0)*HLOOKUP(EX$2,$H$5:$FY$1802,MATCH($A662,$A$5:$A$1802,0),0),$H$2)</f>
        <v>3985958</v>
      </c>
      <c r="EY662" s="166">
        <f>IFERROR(HLOOKUP(EY$1,$H$5:$FY$1802,MATCH($A662,$A$5:$A$1802,0),0)*HLOOKUP(EY$2,$H$5:$FY$1802,MATCH($A662,$A$5:$A$1802,0),0),$H$2)</f>
        <v>16629522</v>
      </c>
      <c r="EZ662" s="166">
        <f>IFERROR(HLOOKUP(EZ$1,$H$5:$FY$1802,MATCH($A662,$A$5:$A$1802,0),0)*HLOOKUP(EZ$2,$H$5:$FY$1802,MATCH($A662,$A$5:$A$1802,0),0),$H$2)</f>
        <v>1055880</v>
      </c>
      <c r="FA662" s="166">
        <f>IFERROR(HLOOKUP(FA$1,$H$5:$FY$1802,MATCH($A662,$A$5:$A$1802,0),0)*HLOOKUP(FA$2,$H$5:$FY$1802,MATCH($A662,$A$5:$A$1802,0),0),$H$2)</f>
        <v>600008</v>
      </c>
      <c r="FB662" s="166">
        <f>IFERROR(HLOOKUP(FB$1,$H$5:$FY$1802,MATCH($A662,$A$5:$A$1802,0),0)*HLOOKUP(FB$2,$H$5:$FY$1802,MATCH($A662,$A$5:$A$1802,0),0),$H$2)</f>
        <v>367971</v>
      </c>
      <c r="FC662" s="166">
        <f>IFERROR(HLOOKUP(FC$1,$H$5:$FY$1802,MATCH($A662,$A$5:$A$1802,0),0)*HLOOKUP(FC$2,$H$5:$FY$1802,MATCH($A662,$A$5:$A$1802,0),0),$H$2)</f>
        <v>252282</v>
      </c>
      <c r="FD662" s="166">
        <f>IFERROR(HLOOKUP(FD$1,$H$5:$FY$1802,MATCH($A662,$A$5:$A$1802,0),0)*HLOOKUP(FD$2,$H$5:$FY$1802,MATCH($A662,$A$5:$A$1802,0),0),$H$2)</f>
        <v>0</v>
      </c>
      <c r="FE662" s="166">
        <f>IFERROR(HLOOKUP(FE$1,$H$5:$FY$1802,MATCH($A662,$A$5:$A$1802,0),0)*HLOOKUP(FE$2,$H$5:$FY$1802,MATCH($A662,$A$5:$A$1802,0),0),$H$2)</f>
        <v>0</v>
      </c>
      <c r="FF662" s="166">
        <f>IFERROR(HLOOKUP(FF$1,$H$5:$FY$1802,MATCH($A662,$A$5:$A$1802,0),0)*HLOOKUP(FF$2,$H$5:$FY$1802,MATCH($A662,$A$5:$A$1802,0),0),$H$2)</f>
        <v>0</v>
      </c>
      <c r="FG662" s="166">
        <f>IFERROR(HLOOKUP(FG$1,$H$5:$FY$1802,MATCH($A662,$A$5:$A$1802,0),0)*HLOOKUP(FG$2,$H$5:$FY$1802,MATCH($A662,$A$5:$A$1802,0),0),$H$2)</f>
        <v>0</v>
      </c>
      <c r="FH662" s="152"/>
      <c r="FI662" s="405">
        <f t="shared" si="1139"/>
        <v>2.1019792895530212</v>
      </c>
      <c r="FJ662" s="405">
        <f t="shared" si="1139"/>
        <v>1.593000393236335</v>
      </c>
      <c r="FK662" s="405">
        <f t="shared" si="1140"/>
        <v>2.1120799659719269</v>
      </c>
      <c r="FL662" s="405">
        <f t="shared" si="1141"/>
        <v>1.6156954487452149</v>
      </c>
      <c r="FM662" s="405">
        <f t="shared" si="1142"/>
        <v>1.3534336688926543</v>
      </c>
      <c r="FN662" s="405">
        <f t="shared" si="1143"/>
        <v>1.0942140934914781</v>
      </c>
      <c r="FO662" s="405">
        <f t="shared" si="1144"/>
        <v>1.5887915449867891</v>
      </c>
      <c r="FP662" s="405">
        <f t="shared" si="1145"/>
        <v>1.0579891531080516</v>
      </c>
      <c r="FQ662" s="405">
        <f t="shared" si="1146"/>
        <v>1.5087719298245614</v>
      </c>
      <c r="FR662" s="405">
        <f t="shared" si="1147"/>
        <v>1.0545808966861598</v>
      </c>
      <c r="FS662" s="65"/>
    </row>
    <row r="663" spans="1:180" ht="10.35" customHeight="1" x14ac:dyDescent="0.2">
      <c r="A663" s="74" t="str">
        <f t="shared" si="1136"/>
        <v>2020-21SEPTEMBERRYA</v>
      </c>
      <c r="B663" s="163" t="str">
        <f t="shared" si="1149"/>
        <v>2020-21</v>
      </c>
      <c r="C663" s="26" t="s">
        <v>830</v>
      </c>
      <c r="D663" s="163" t="str">
        <f>INDEX($FV$16:$FW$26,MATCH($F663,$FV$16:$FV$26,0),2)</f>
        <v>Y60</v>
      </c>
      <c r="E663" s="163" t="str">
        <f>VLOOKUP($D663,$FW$8:$FX$14,2,0)</f>
        <v>Midlands</v>
      </c>
      <c r="F663" s="271" t="s">
        <v>867</v>
      </c>
      <c r="G663" s="271" t="s">
        <v>883</v>
      </c>
      <c r="H663" s="272">
        <v>114189</v>
      </c>
      <c r="I663" s="272">
        <v>80885</v>
      </c>
      <c r="J663" s="272">
        <v>88113</v>
      </c>
      <c r="K663" s="272">
        <v>1</v>
      </c>
      <c r="L663" s="272">
        <v>1</v>
      </c>
      <c r="M663" s="272">
        <v>1</v>
      </c>
      <c r="N663" s="272">
        <v>2</v>
      </c>
      <c r="O663" s="272">
        <v>4</v>
      </c>
      <c r="P663" s="272">
        <v>0</v>
      </c>
      <c r="Q663" s="272">
        <v>379</v>
      </c>
      <c r="R663" s="272">
        <v>0</v>
      </c>
      <c r="S663" s="272">
        <v>117</v>
      </c>
      <c r="T663" s="272">
        <v>93037</v>
      </c>
      <c r="U663" s="272">
        <v>6599</v>
      </c>
      <c r="V663" s="272">
        <v>3909</v>
      </c>
      <c r="W663" s="272">
        <v>41405</v>
      </c>
      <c r="X663" s="272">
        <v>32879</v>
      </c>
      <c r="Y663" s="272">
        <v>1615</v>
      </c>
      <c r="Z663" s="272">
        <v>2801955</v>
      </c>
      <c r="AA663" s="272">
        <v>425</v>
      </c>
      <c r="AB663" s="272">
        <v>746</v>
      </c>
      <c r="AC663" s="272">
        <v>1883725</v>
      </c>
      <c r="AD663" s="272">
        <v>482</v>
      </c>
      <c r="AE663" s="272">
        <v>869</v>
      </c>
      <c r="AF663" s="272">
        <v>32917398</v>
      </c>
      <c r="AG663" s="272">
        <v>795</v>
      </c>
      <c r="AH663" s="272">
        <v>1476</v>
      </c>
      <c r="AI663" s="272">
        <v>78584520</v>
      </c>
      <c r="AJ663" s="272">
        <v>2390</v>
      </c>
      <c r="AK663" s="272">
        <v>5351</v>
      </c>
      <c r="AL663" s="272">
        <v>5323984</v>
      </c>
      <c r="AM663" s="272">
        <v>3297</v>
      </c>
      <c r="AN663" s="272">
        <v>7816</v>
      </c>
      <c r="AO663" s="272">
        <v>4064</v>
      </c>
      <c r="AP663" s="272">
        <v>20</v>
      </c>
      <c r="AQ663" s="272">
        <v>12</v>
      </c>
      <c r="AR663" s="272">
        <v>0</v>
      </c>
      <c r="AS663" s="272">
        <v>241</v>
      </c>
      <c r="AT663" s="272">
        <v>3791</v>
      </c>
      <c r="AU663" s="272">
        <v>3234</v>
      </c>
      <c r="AV663" s="272">
        <v>48411</v>
      </c>
      <c r="AW663" s="272">
        <v>5463</v>
      </c>
      <c r="AX663" s="272">
        <v>35099</v>
      </c>
      <c r="AY663" s="272">
        <v>88973</v>
      </c>
      <c r="AZ663" s="272">
        <v>12965</v>
      </c>
      <c r="BA663" s="272">
        <v>9346</v>
      </c>
      <c r="BB663" s="272">
        <v>7629</v>
      </c>
      <c r="BC663" s="272">
        <v>5578</v>
      </c>
      <c r="BD663" s="272">
        <v>53853</v>
      </c>
      <c r="BE663" s="272">
        <v>43404</v>
      </c>
      <c r="BF663" s="272">
        <v>58608</v>
      </c>
      <c r="BG663" s="272">
        <v>34076</v>
      </c>
      <c r="BH663" s="272">
        <v>3966</v>
      </c>
      <c r="BI663" s="272">
        <v>1663</v>
      </c>
      <c r="BJ663" s="272">
        <v>151</v>
      </c>
      <c r="BK663" s="272">
        <v>74440</v>
      </c>
      <c r="BL663" s="272">
        <v>493</v>
      </c>
      <c r="BM663" s="272">
        <v>827</v>
      </c>
      <c r="BN663" s="272">
        <v>67</v>
      </c>
      <c r="BO663" s="272">
        <v>32013</v>
      </c>
      <c r="BP663" s="272">
        <v>478</v>
      </c>
      <c r="BQ663" s="272">
        <v>965</v>
      </c>
      <c r="BR663" s="272">
        <v>6381</v>
      </c>
      <c r="BS663" s="272">
        <v>2695502</v>
      </c>
      <c r="BT663" s="272">
        <v>422</v>
      </c>
      <c r="BU663" s="272">
        <v>742</v>
      </c>
      <c r="BV663" s="272">
        <v>3480</v>
      </c>
      <c r="BW663" s="272">
        <v>2842775</v>
      </c>
      <c r="BX663" s="272">
        <v>817</v>
      </c>
      <c r="BY663" s="272">
        <v>1488</v>
      </c>
      <c r="BZ663" s="272">
        <v>844</v>
      </c>
      <c r="CA663" s="272">
        <v>648586</v>
      </c>
      <c r="CB663" s="272">
        <v>768</v>
      </c>
      <c r="CC663" s="272">
        <v>1535</v>
      </c>
      <c r="CD663" s="272">
        <v>37081</v>
      </c>
      <c r="CE663" s="272">
        <v>29426037</v>
      </c>
      <c r="CF663" s="272">
        <v>794</v>
      </c>
      <c r="CG663" s="272">
        <v>1473</v>
      </c>
      <c r="CH663" s="272">
        <v>2967</v>
      </c>
      <c r="CI663" s="272">
        <v>10136806</v>
      </c>
      <c r="CJ663" s="272">
        <v>3417</v>
      </c>
      <c r="CK663" s="272">
        <v>7462</v>
      </c>
      <c r="CL663" s="272">
        <v>570</v>
      </c>
      <c r="CM663" s="272">
        <v>1733081</v>
      </c>
      <c r="CN663" s="272">
        <v>3040</v>
      </c>
      <c r="CO663" s="272">
        <v>6475</v>
      </c>
      <c r="CP663" s="272">
        <v>1459</v>
      </c>
      <c r="CQ663" s="272">
        <v>7099867</v>
      </c>
      <c r="CR663" s="272">
        <v>4866</v>
      </c>
      <c r="CS663" s="272">
        <v>10457</v>
      </c>
      <c r="CT663" s="272">
        <v>221</v>
      </c>
      <c r="CU663" s="272">
        <v>1224986</v>
      </c>
      <c r="CV663" s="272">
        <v>5543</v>
      </c>
      <c r="CW663" s="272">
        <v>14321</v>
      </c>
      <c r="CX663" s="272">
        <v>313</v>
      </c>
      <c r="CY663" s="272">
        <v>96974</v>
      </c>
      <c r="CZ663" s="272">
        <v>310</v>
      </c>
      <c r="DA663" s="272">
        <v>536</v>
      </c>
      <c r="DB663" s="272">
        <v>3806</v>
      </c>
      <c r="DC663" s="272">
        <v>88091</v>
      </c>
      <c r="DD663" s="272">
        <v>23</v>
      </c>
      <c r="DE663" s="272">
        <v>41</v>
      </c>
      <c r="DF663" s="272">
        <v>141</v>
      </c>
      <c r="DG663" s="272">
        <v>111738</v>
      </c>
      <c r="DH663" s="272">
        <v>792</v>
      </c>
      <c r="DI663" s="272">
        <v>1519</v>
      </c>
      <c r="DJ663" s="272">
        <v>131</v>
      </c>
      <c r="DK663" s="272">
        <v>1141</v>
      </c>
      <c r="DL663" s="250"/>
      <c r="DM663" s="250"/>
      <c r="DN663" s="250"/>
      <c r="DO663" s="250"/>
      <c r="DP663" s="250"/>
      <c r="DQ663" s="250"/>
      <c r="DR663" s="250"/>
      <c r="DS663" s="250"/>
      <c r="DT663" s="250"/>
      <c r="DU663" s="250"/>
      <c r="DV663" s="250"/>
      <c r="DW663" s="250"/>
      <c r="DX663" s="250"/>
      <c r="DY663" s="250"/>
      <c r="DZ663" s="250"/>
      <c r="EA663" s="250"/>
      <c r="EB663" s="155"/>
      <c r="EC663" s="75">
        <f t="shared" si="1137"/>
        <v>9</v>
      </c>
      <c r="ED663" s="74">
        <f t="shared" si="1138"/>
        <v>2020</v>
      </c>
      <c r="EE663" s="165">
        <f t="shared" si="1148"/>
        <v>44075</v>
      </c>
      <c r="EF663" s="157">
        <f t="shared" si="1150"/>
        <v>30</v>
      </c>
      <c r="EG663" s="156"/>
      <c r="EH663" s="166">
        <f>IFERROR(HLOOKUP(EH$1,$H$5:$FY$1802,MATCH($A663,$A$5:$A$1802,0),0)*HLOOKUP(EH$2,$H$5:$FY$1802,MATCH($A663,$A$5:$A$1802,0),0),$H$2)</f>
        <v>80885</v>
      </c>
      <c r="EI663" s="166">
        <f>IFERROR(HLOOKUP(EI$1,$H$5:$FY$1802,MATCH($A663,$A$5:$A$1802,0),0)*HLOOKUP(EI$2,$H$5:$FY$1802,MATCH($A663,$A$5:$A$1802,0),0),$H$2)</f>
        <v>80885</v>
      </c>
      <c r="EJ663" s="166">
        <f>IFERROR(HLOOKUP(EJ$1,$H$5:$FY$1802,MATCH($A663,$A$5:$A$1802,0),0)*HLOOKUP(EJ$2,$H$5:$FY$1802,MATCH($A663,$A$5:$A$1802,0),0),$H$2)</f>
        <v>161770</v>
      </c>
      <c r="EK663" s="166">
        <f>IFERROR(HLOOKUP(EK$1,$H$5:$FY$1802,MATCH($A663,$A$5:$A$1802,0),0)*HLOOKUP(EK$2,$H$5:$FY$1802,MATCH($A663,$A$5:$A$1802,0),0),$H$2)</f>
        <v>323540</v>
      </c>
      <c r="EL663" s="166">
        <f>IFERROR(HLOOKUP(EL$1,$H$5:$FY$1802,MATCH($A663,$A$5:$A$1802,0),0)*HLOOKUP(EL$2,$H$5:$FY$1802,MATCH($A663,$A$5:$A$1802,0),0),$H$2)</f>
        <v>4922854</v>
      </c>
      <c r="EM663" s="166">
        <f>IFERROR(HLOOKUP(EM$1,$H$5:$FY$1802,MATCH($A663,$A$5:$A$1802,0),0)*HLOOKUP(EM$2,$H$5:$FY$1802,MATCH($A663,$A$5:$A$1802,0),0),$H$2)</f>
        <v>3396921</v>
      </c>
      <c r="EN663" s="166">
        <f>IFERROR(HLOOKUP(EN$1,$H$5:$FY$1802,MATCH($A663,$A$5:$A$1802,0),0)*HLOOKUP(EN$2,$H$5:$FY$1802,MATCH($A663,$A$5:$A$1802,0),0),$H$2)</f>
        <v>61113780</v>
      </c>
      <c r="EO663" s="166">
        <f>IFERROR(HLOOKUP(EO$1,$H$5:$FY$1802,MATCH($A663,$A$5:$A$1802,0),0)*HLOOKUP(EO$2,$H$5:$FY$1802,MATCH($A663,$A$5:$A$1802,0),0),$H$2)</f>
        <v>175935529</v>
      </c>
      <c r="EP663" s="166">
        <f>IFERROR(HLOOKUP(EP$1,$H$5:$FY$1802,MATCH($A663,$A$5:$A$1802,0),0)*HLOOKUP(EP$2,$H$5:$FY$1802,MATCH($A663,$A$5:$A$1802,0),0),$H$2)</f>
        <v>12622840</v>
      </c>
      <c r="EQ663" s="166">
        <f>IFERROR(HLOOKUP(EQ$1,$H$5:$FY$1802,MATCH($A663,$A$5:$A$1802,0),0)*HLOOKUP(EQ$2,$H$5:$FY$1802,MATCH($A663,$A$5:$A$1802,0),0),$H$2)</f>
        <v>124877</v>
      </c>
      <c r="ER663" s="166">
        <f>IFERROR(HLOOKUP(ER$1,$H$5:$FY$1802,MATCH($A663,$A$5:$A$1802,0),0)*HLOOKUP(ER$2,$H$5:$FY$1802,MATCH($A663,$A$5:$A$1802,0),0),$H$2)</f>
        <v>64655</v>
      </c>
      <c r="ES663" s="166">
        <f>IFERROR(HLOOKUP(ES$1,$H$5:$FY$1802,MATCH($A663,$A$5:$A$1802,0),0)*HLOOKUP(ES$2,$H$5:$FY$1802,MATCH($A663,$A$5:$A$1802,0),0),$H$2)</f>
        <v>4734702</v>
      </c>
      <c r="ET663" s="166">
        <f>IFERROR(HLOOKUP(ET$1,$H$5:$FY$1802,MATCH($A663,$A$5:$A$1802,0),0)*HLOOKUP(ET$2,$H$5:$FY$1802,MATCH($A663,$A$5:$A$1802,0),0),$H$2)</f>
        <v>5178240</v>
      </c>
      <c r="EU663" s="166">
        <f>IFERROR(HLOOKUP(EU$1,$H$5:$FY$1802,MATCH($A663,$A$5:$A$1802,0),0)*HLOOKUP(EU$2,$H$5:$FY$1802,MATCH($A663,$A$5:$A$1802,0),0),$H$2)</f>
        <v>1295540</v>
      </c>
      <c r="EV663" s="166">
        <f>IFERROR(HLOOKUP(EV$1,$H$5:$FY$1802,MATCH($A663,$A$5:$A$1802,0),0)*HLOOKUP(EV$2,$H$5:$FY$1802,MATCH($A663,$A$5:$A$1802,0),0),$H$2)</f>
        <v>54620313</v>
      </c>
      <c r="EW663" s="166">
        <f>IFERROR(HLOOKUP(EW$1,$H$5:$FY$1802,MATCH($A663,$A$5:$A$1802,0),0)*HLOOKUP(EW$2,$H$5:$FY$1802,MATCH($A663,$A$5:$A$1802,0),0),$H$2)</f>
        <v>22139754</v>
      </c>
      <c r="EX663" s="166">
        <f>IFERROR(HLOOKUP(EX$1,$H$5:$FY$1802,MATCH($A663,$A$5:$A$1802,0),0)*HLOOKUP(EX$2,$H$5:$FY$1802,MATCH($A663,$A$5:$A$1802,0),0),$H$2)</f>
        <v>3690750</v>
      </c>
      <c r="EY663" s="166">
        <f>IFERROR(HLOOKUP(EY$1,$H$5:$FY$1802,MATCH($A663,$A$5:$A$1802,0),0)*HLOOKUP(EY$2,$H$5:$FY$1802,MATCH($A663,$A$5:$A$1802,0),0),$H$2)</f>
        <v>15256763</v>
      </c>
      <c r="EZ663" s="166">
        <f>IFERROR(HLOOKUP(EZ$1,$H$5:$FY$1802,MATCH($A663,$A$5:$A$1802,0),0)*HLOOKUP(EZ$2,$H$5:$FY$1802,MATCH($A663,$A$5:$A$1802,0),0),$H$2)</f>
        <v>3164941</v>
      </c>
      <c r="FA663" s="166">
        <f>IFERROR(HLOOKUP(FA$1,$H$5:$FY$1802,MATCH($A663,$A$5:$A$1802,0),0)*HLOOKUP(FA$2,$H$5:$FY$1802,MATCH($A663,$A$5:$A$1802,0),0),$H$2)</f>
        <v>214179</v>
      </c>
      <c r="FB663" s="166">
        <f>IFERROR(HLOOKUP(FB$1,$H$5:$FY$1802,MATCH($A663,$A$5:$A$1802,0),0)*HLOOKUP(FB$2,$H$5:$FY$1802,MATCH($A663,$A$5:$A$1802,0),0),$H$2)</f>
        <v>167768</v>
      </c>
      <c r="FC663" s="166">
        <f>IFERROR(HLOOKUP(FC$1,$H$5:$FY$1802,MATCH($A663,$A$5:$A$1802,0),0)*HLOOKUP(FC$2,$H$5:$FY$1802,MATCH($A663,$A$5:$A$1802,0),0),$H$2)</f>
        <v>156046</v>
      </c>
      <c r="FD663" s="166">
        <f>IFERROR(HLOOKUP(FD$1,$H$5:$FY$1802,MATCH($A663,$A$5:$A$1802,0),0)*HLOOKUP(FD$2,$H$5:$FY$1802,MATCH($A663,$A$5:$A$1802,0),0),$H$2)</f>
        <v>0</v>
      </c>
      <c r="FE663" s="166">
        <f>IFERROR(HLOOKUP(FE$1,$H$5:$FY$1802,MATCH($A663,$A$5:$A$1802,0),0)*HLOOKUP(FE$2,$H$5:$FY$1802,MATCH($A663,$A$5:$A$1802,0),0),$H$2)</f>
        <v>0</v>
      </c>
      <c r="FF663" s="166">
        <f>IFERROR(HLOOKUP(FF$1,$H$5:$FY$1802,MATCH($A663,$A$5:$A$1802,0),0)*HLOOKUP(FF$2,$H$5:$FY$1802,MATCH($A663,$A$5:$A$1802,0),0),$H$2)</f>
        <v>0</v>
      </c>
      <c r="FG663" s="166">
        <f>IFERROR(HLOOKUP(FG$1,$H$5:$FY$1802,MATCH($A663,$A$5:$A$1802,0),0)*HLOOKUP(FG$2,$H$5:$FY$1802,MATCH($A663,$A$5:$A$1802,0),0),$H$2)</f>
        <v>0</v>
      </c>
      <c r="FH663" s="152"/>
      <c r="FI663" s="405">
        <f t="shared" si="1139"/>
        <v>1.9646916199424156</v>
      </c>
      <c r="FJ663" s="405">
        <f t="shared" si="1139"/>
        <v>1.4162751932110926</v>
      </c>
      <c r="FK663" s="405">
        <f t="shared" si="1140"/>
        <v>1.9516500383729853</v>
      </c>
      <c r="FL663" s="405">
        <f t="shared" si="1141"/>
        <v>1.4269634177539012</v>
      </c>
      <c r="FM663" s="405">
        <f t="shared" si="1142"/>
        <v>1.3006400193213381</v>
      </c>
      <c r="FN663" s="405">
        <f t="shared" si="1143"/>
        <v>1.0482791933341384</v>
      </c>
      <c r="FO663" s="405">
        <f t="shared" si="1144"/>
        <v>1.7825359652057544</v>
      </c>
      <c r="FP663" s="405">
        <f t="shared" si="1145"/>
        <v>1.0364062167340855</v>
      </c>
      <c r="FQ663" s="405">
        <f t="shared" si="1146"/>
        <v>2.4557275541795667</v>
      </c>
      <c r="FR663" s="405">
        <f t="shared" si="1147"/>
        <v>1.0297213622291022</v>
      </c>
      <c r="FS663" s="65"/>
    </row>
    <row r="664" spans="1:180" ht="10.35" customHeight="1" x14ac:dyDescent="0.2">
      <c r="A664" s="174" t="str">
        <f t="shared" si="1136"/>
        <v>2020-21SEPTEMBERRX8</v>
      </c>
      <c r="B664" s="176" t="str">
        <f t="shared" si="1149"/>
        <v>2020-21</v>
      </c>
      <c r="C664" s="175" t="s">
        <v>830</v>
      </c>
      <c r="D664" s="176" t="str">
        <f>INDEX($FV$16:$FW$26,MATCH($F664,$FV$16:$FV$26,0),2)</f>
        <v>Y63</v>
      </c>
      <c r="E664" s="176" t="str">
        <f>VLOOKUP($D664,$FW$8:$FX$14,2,0)</f>
        <v>North East and Yorkshire</v>
      </c>
      <c r="F664" s="275" t="s">
        <v>869</v>
      </c>
      <c r="G664" s="275" t="s">
        <v>881</v>
      </c>
      <c r="H664" s="276">
        <v>95664</v>
      </c>
      <c r="I664" s="276">
        <v>52683</v>
      </c>
      <c r="J664" s="276">
        <v>584360</v>
      </c>
      <c r="K664" s="276">
        <v>11</v>
      </c>
      <c r="L664" s="276">
        <v>1</v>
      </c>
      <c r="M664" s="276">
        <v>37</v>
      </c>
      <c r="N664" s="276">
        <v>74</v>
      </c>
      <c r="O664" s="276">
        <v>155</v>
      </c>
      <c r="P664" s="276">
        <v>0</v>
      </c>
      <c r="Q664" s="276">
        <v>278</v>
      </c>
      <c r="R664" s="276">
        <v>299</v>
      </c>
      <c r="S664" s="276">
        <v>938</v>
      </c>
      <c r="T664" s="276">
        <v>67148</v>
      </c>
      <c r="U664" s="276">
        <v>5193</v>
      </c>
      <c r="V664" s="276">
        <v>3481</v>
      </c>
      <c r="W664" s="276">
        <v>36917</v>
      </c>
      <c r="X664" s="276">
        <v>11465</v>
      </c>
      <c r="Y664" s="276">
        <v>543</v>
      </c>
      <c r="Z664" s="276">
        <v>2417962</v>
      </c>
      <c r="AA664" s="276">
        <v>466</v>
      </c>
      <c r="AB664" s="276">
        <v>802</v>
      </c>
      <c r="AC664" s="276">
        <v>1985203</v>
      </c>
      <c r="AD664" s="276">
        <v>570</v>
      </c>
      <c r="AE664" s="276">
        <v>1026</v>
      </c>
      <c r="AF664" s="276">
        <v>50285643</v>
      </c>
      <c r="AG664" s="276">
        <v>1362</v>
      </c>
      <c r="AH664" s="276">
        <v>2847</v>
      </c>
      <c r="AI664" s="276">
        <v>39572850</v>
      </c>
      <c r="AJ664" s="276">
        <v>3452</v>
      </c>
      <c r="AK664" s="276">
        <v>8527</v>
      </c>
      <c r="AL664" s="276">
        <v>2626316</v>
      </c>
      <c r="AM664" s="276">
        <v>4837</v>
      </c>
      <c r="AN664" s="276">
        <v>10961</v>
      </c>
      <c r="AO664" s="276">
        <v>5996</v>
      </c>
      <c r="AP664" s="276">
        <v>652</v>
      </c>
      <c r="AQ664" s="276">
        <v>1452</v>
      </c>
      <c r="AR664" s="276">
        <v>4539</v>
      </c>
      <c r="AS664" s="276">
        <v>1402</v>
      </c>
      <c r="AT664" s="276">
        <v>2490</v>
      </c>
      <c r="AU664" s="276">
        <v>3428</v>
      </c>
      <c r="AV664" s="276">
        <v>36831</v>
      </c>
      <c r="AW664" s="276">
        <v>5269</v>
      </c>
      <c r="AX664" s="276">
        <v>19052</v>
      </c>
      <c r="AY664" s="276">
        <v>61152</v>
      </c>
      <c r="AZ664" s="276">
        <v>10156</v>
      </c>
      <c r="BA664" s="276">
        <v>7995</v>
      </c>
      <c r="BB664" s="276">
        <v>6610</v>
      </c>
      <c r="BC664" s="276">
        <v>5307</v>
      </c>
      <c r="BD664" s="276">
        <v>49090</v>
      </c>
      <c r="BE664" s="276">
        <v>40166</v>
      </c>
      <c r="BF664" s="276">
        <v>17779</v>
      </c>
      <c r="BG664" s="276">
        <v>12440</v>
      </c>
      <c r="BH664" s="276">
        <v>851</v>
      </c>
      <c r="BI664" s="276">
        <v>598</v>
      </c>
      <c r="BJ664" s="276">
        <v>139</v>
      </c>
      <c r="BK664" s="276">
        <v>71441</v>
      </c>
      <c r="BL664" s="276">
        <v>514</v>
      </c>
      <c r="BM664" s="276">
        <v>950</v>
      </c>
      <c r="BN664" s="276">
        <v>58</v>
      </c>
      <c r="BO664" s="276">
        <v>24984</v>
      </c>
      <c r="BP664" s="276">
        <v>431</v>
      </c>
      <c r="BQ664" s="276">
        <v>746</v>
      </c>
      <c r="BR664" s="276">
        <v>4996</v>
      </c>
      <c r="BS664" s="276">
        <v>2321537</v>
      </c>
      <c r="BT664" s="276">
        <v>465</v>
      </c>
      <c r="BU664" s="276">
        <v>799</v>
      </c>
      <c r="BV664" s="276">
        <v>3048</v>
      </c>
      <c r="BW664" s="276">
        <v>4386244</v>
      </c>
      <c r="BX664" s="276">
        <v>1439</v>
      </c>
      <c r="BY664" s="276">
        <v>2950</v>
      </c>
      <c r="BZ664" s="276">
        <v>925</v>
      </c>
      <c r="CA664" s="276">
        <v>1216142</v>
      </c>
      <c r="CB664" s="276">
        <v>1315</v>
      </c>
      <c r="CC664" s="276">
        <v>2854</v>
      </c>
      <c r="CD664" s="276">
        <v>32944</v>
      </c>
      <c r="CE664" s="276">
        <v>44683257</v>
      </c>
      <c r="CF664" s="276">
        <v>1356</v>
      </c>
      <c r="CG664" s="276">
        <v>2840</v>
      </c>
      <c r="CH664" s="276">
        <v>2379</v>
      </c>
      <c r="CI664" s="276">
        <v>11567543</v>
      </c>
      <c r="CJ664" s="276">
        <v>4862</v>
      </c>
      <c r="CK664" s="276">
        <v>10159</v>
      </c>
      <c r="CL664" s="276">
        <v>1383</v>
      </c>
      <c r="CM664" s="276">
        <v>7095863</v>
      </c>
      <c r="CN664" s="276">
        <v>5131</v>
      </c>
      <c r="CO664" s="276">
        <v>10811</v>
      </c>
      <c r="CP664" s="276">
        <v>1616</v>
      </c>
      <c r="CQ664" s="276">
        <v>11657455</v>
      </c>
      <c r="CR664" s="276">
        <v>7214</v>
      </c>
      <c r="CS664" s="276">
        <v>16322</v>
      </c>
      <c r="CT664" s="276">
        <v>718</v>
      </c>
      <c r="CU664" s="276">
        <v>5990544</v>
      </c>
      <c r="CV664" s="276">
        <v>8343</v>
      </c>
      <c r="CW664" s="276">
        <v>20356</v>
      </c>
      <c r="CX664" s="276">
        <v>202</v>
      </c>
      <c r="CY664" s="276">
        <v>71585</v>
      </c>
      <c r="CZ664" s="276">
        <v>354</v>
      </c>
      <c r="DA664" s="276">
        <v>516</v>
      </c>
      <c r="DB664" s="276">
        <v>3124</v>
      </c>
      <c r="DC664" s="276">
        <v>125549</v>
      </c>
      <c r="DD664" s="276">
        <v>40</v>
      </c>
      <c r="DE664" s="276">
        <v>76</v>
      </c>
      <c r="DF664" s="276">
        <v>93</v>
      </c>
      <c r="DG664" s="276">
        <v>121687</v>
      </c>
      <c r="DH664" s="276">
        <v>1308</v>
      </c>
      <c r="DI664" s="276">
        <v>2724</v>
      </c>
      <c r="DJ664" s="276">
        <v>86</v>
      </c>
      <c r="DK664" s="276">
        <v>0</v>
      </c>
      <c r="DL664" s="252"/>
      <c r="DM664" s="252"/>
      <c r="DN664" s="252"/>
      <c r="DO664" s="252"/>
      <c r="DP664" s="252"/>
      <c r="DQ664" s="252"/>
      <c r="DR664" s="252"/>
      <c r="DS664" s="252"/>
      <c r="DT664" s="252"/>
      <c r="DU664" s="252"/>
      <c r="DV664" s="252"/>
      <c r="DW664" s="252"/>
      <c r="DX664" s="252"/>
      <c r="DY664" s="252"/>
      <c r="DZ664" s="252"/>
      <c r="EA664" s="252"/>
      <c r="EB664" s="177"/>
      <c r="EC664" s="167">
        <f t="shared" si="1137"/>
        <v>9</v>
      </c>
      <c r="ED664" s="174">
        <f t="shared" si="1138"/>
        <v>2020</v>
      </c>
      <c r="EE664" s="173">
        <f t="shared" si="1148"/>
        <v>44075</v>
      </c>
      <c r="EF664" s="150">
        <f t="shared" si="1150"/>
        <v>30</v>
      </c>
      <c r="EG664" s="178"/>
      <c r="EH664" s="179">
        <f>IFERROR(HLOOKUP(EH$1,$H$5:$FY$1802,MATCH($A664,$A$5:$A$1802,0),0)*HLOOKUP(EH$2,$H$5:$FY$1802,MATCH($A664,$A$5:$A$1802,0),0),$H$2)</f>
        <v>52683</v>
      </c>
      <c r="EI664" s="179">
        <f>IFERROR(HLOOKUP(EI$1,$H$5:$FY$1802,MATCH($A664,$A$5:$A$1802,0),0)*HLOOKUP(EI$2,$H$5:$FY$1802,MATCH($A664,$A$5:$A$1802,0),0),$H$2)</f>
        <v>1949271</v>
      </c>
      <c r="EJ664" s="179">
        <f>IFERROR(HLOOKUP(EJ$1,$H$5:$FY$1802,MATCH($A664,$A$5:$A$1802,0),0)*HLOOKUP(EJ$2,$H$5:$FY$1802,MATCH($A664,$A$5:$A$1802,0),0),$H$2)</f>
        <v>3898542</v>
      </c>
      <c r="EK664" s="179">
        <f>IFERROR(HLOOKUP(EK$1,$H$5:$FY$1802,MATCH($A664,$A$5:$A$1802,0),0)*HLOOKUP(EK$2,$H$5:$FY$1802,MATCH($A664,$A$5:$A$1802,0),0),$H$2)</f>
        <v>8165865</v>
      </c>
      <c r="EL664" s="179">
        <f>IFERROR(HLOOKUP(EL$1,$H$5:$FY$1802,MATCH($A664,$A$5:$A$1802,0),0)*HLOOKUP(EL$2,$H$5:$FY$1802,MATCH($A664,$A$5:$A$1802,0),0),$H$2)</f>
        <v>4164786</v>
      </c>
      <c r="EM664" s="179">
        <f>IFERROR(HLOOKUP(EM$1,$H$5:$FY$1802,MATCH($A664,$A$5:$A$1802,0),0)*HLOOKUP(EM$2,$H$5:$FY$1802,MATCH($A664,$A$5:$A$1802,0),0),$H$2)</f>
        <v>3571506</v>
      </c>
      <c r="EN664" s="179">
        <f>IFERROR(HLOOKUP(EN$1,$H$5:$FY$1802,MATCH($A664,$A$5:$A$1802,0),0)*HLOOKUP(EN$2,$H$5:$FY$1802,MATCH($A664,$A$5:$A$1802,0),0),$H$2)</f>
        <v>105102699</v>
      </c>
      <c r="EO664" s="179">
        <f>IFERROR(HLOOKUP(EO$1,$H$5:$FY$1802,MATCH($A664,$A$5:$A$1802,0),0)*HLOOKUP(EO$2,$H$5:$FY$1802,MATCH($A664,$A$5:$A$1802,0),0),$H$2)</f>
        <v>97762055</v>
      </c>
      <c r="EP664" s="179">
        <f>IFERROR(HLOOKUP(EP$1,$H$5:$FY$1802,MATCH($A664,$A$5:$A$1802,0),0)*HLOOKUP(EP$2,$H$5:$FY$1802,MATCH($A664,$A$5:$A$1802,0),0),$H$2)</f>
        <v>5951823</v>
      </c>
      <c r="EQ664" s="179">
        <f>IFERROR(HLOOKUP(EQ$1,$H$5:$FY$1802,MATCH($A664,$A$5:$A$1802,0),0)*HLOOKUP(EQ$2,$H$5:$FY$1802,MATCH($A664,$A$5:$A$1802,0),0),$H$2)</f>
        <v>132050</v>
      </c>
      <c r="ER664" s="179">
        <f>IFERROR(HLOOKUP(ER$1,$H$5:$FY$1802,MATCH($A664,$A$5:$A$1802,0),0)*HLOOKUP(ER$2,$H$5:$FY$1802,MATCH($A664,$A$5:$A$1802,0),0),$H$2)</f>
        <v>43268</v>
      </c>
      <c r="ES664" s="179">
        <f>IFERROR(HLOOKUP(ES$1,$H$5:$FY$1802,MATCH($A664,$A$5:$A$1802,0),0)*HLOOKUP(ES$2,$H$5:$FY$1802,MATCH($A664,$A$5:$A$1802,0),0),$H$2)</f>
        <v>3991804</v>
      </c>
      <c r="ET664" s="179">
        <f>IFERROR(HLOOKUP(ET$1,$H$5:$FY$1802,MATCH($A664,$A$5:$A$1802,0),0)*HLOOKUP(ET$2,$H$5:$FY$1802,MATCH($A664,$A$5:$A$1802,0),0),$H$2)</f>
        <v>8991600</v>
      </c>
      <c r="EU664" s="179">
        <f>IFERROR(HLOOKUP(EU$1,$H$5:$FY$1802,MATCH($A664,$A$5:$A$1802,0),0)*HLOOKUP(EU$2,$H$5:$FY$1802,MATCH($A664,$A$5:$A$1802,0),0),$H$2)</f>
        <v>2639950</v>
      </c>
      <c r="EV664" s="179">
        <f>IFERROR(HLOOKUP(EV$1,$H$5:$FY$1802,MATCH($A664,$A$5:$A$1802,0),0)*HLOOKUP(EV$2,$H$5:$FY$1802,MATCH($A664,$A$5:$A$1802,0),0),$H$2)</f>
        <v>93560960</v>
      </c>
      <c r="EW664" s="179">
        <f>IFERROR(HLOOKUP(EW$1,$H$5:$FY$1802,MATCH($A664,$A$5:$A$1802,0),0)*HLOOKUP(EW$2,$H$5:$FY$1802,MATCH($A664,$A$5:$A$1802,0),0),$H$2)</f>
        <v>24168261</v>
      </c>
      <c r="EX664" s="179">
        <f>IFERROR(HLOOKUP(EX$1,$H$5:$FY$1802,MATCH($A664,$A$5:$A$1802,0),0)*HLOOKUP(EX$2,$H$5:$FY$1802,MATCH($A664,$A$5:$A$1802,0),0),$H$2)</f>
        <v>14951613</v>
      </c>
      <c r="EY664" s="179">
        <f>IFERROR(HLOOKUP(EY$1,$H$5:$FY$1802,MATCH($A664,$A$5:$A$1802,0),0)*HLOOKUP(EY$2,$H$5:$FY$1802,MATCH($A664,$A$5:$A$1802,0),0),$H$2)</f>
        <v>26376352</v>
      </c>
      <c r="EZ664" s="179">
        <f>IFERROR(HLOOKUP(EZ$1,$H$5:$FY$1802,MATCH($A664,$A$5:$A$1802,0),0)*HLOOKUP(EZ$2,$H$5:$FY$1802,MATCH($A664,$A$5:$A$1802,0),0),$H$2)</f>
        <v>14615608</v>
      </c>
      <c r="FA664" s="179">
        <f>IFERROR(HLOOKUP(FA$1,$H$5:$FY$1802,MATCH($A664,$A$5:$A$1802,0),0)*HLOOKUP(FA$2,$H$5:$FY$1802,MATCH($A664,$A$5:$A$1802,0),0),$H$2)</f>
        <v>253332</v>
      </c>
      <c r="FB664" s="179">
        <f>IFERROR(HLOOKUP(FB$1,$H$5:$FY$1802,MATCH($A664,$A$5:$A$1802,0),0)*HLOOKUP(FB$2,$H$5:$FY$1802,MATCH($A664,$A$5:$A$1802,0),0),$H$2)</f>
        <v>104232</v>
      </c>
      <c r="FC664" s="179">
        <f>IFERROR(HLOOKUP(FC$1,$H$5:$FY$1802,MATCH($A664,$A$5:$A$1802,0),0)*HLOOKUP(FC$2,$H$5:$FY$1802,MATCH($A664,$A$5:$A$1802,0),0),$H$2)</f>
        <v>237424</v>
      </c>
      <c r="FD664" s="179">
        <f>IFERROR(HLOOKUP(FD$1,$H$5:$FY$1802,MATCH($A664,$A$5:$A$1802,0),0)*HLOOKUP(FD$2,$H$5:$FY$1802,MATCH($A664,$A$5:$A$1802,0),0),$H$2)</f>
        <v>0</v>
      </c>
      <c r="FE664" s="179">
        <f>IFERROR(HLOOKUP(FE$1,$H$5:$FY$1802,MATCH($A664,$A$5:$A$1802,0),0)*HLOOKUP(FE$2,$H$5:$FY$1802,MATCH($A664,$A$5:$A$1802,0),0),$H$2)</f>
        <v>0</v>
      </c>
      <c r="FF664" s="179">
        <f>IFERROR(HLOOKUP(FF$1,$H$5:$FY$1802,MATCH($A664,$A$5:$A$1802,0),0)*HLOOKUP(FF$2,$H$5:$FY$1802,MATCH($A664,$A$5:$A$1802,0),0),$H$2)</f>
        <v>0</v>
      </c>
      <c r="FG664" s="179">
        <f>IFERROR(HLOOKUP(FG$1,$H$5:$FY$1802,MATCH($A664,$A$5:$A$1802,0),0)*HLOOKUP(FG$2,$H$5:$FY$1802,MATCH($A664,$A$5:$A$1802,0),0),$H$2)</f>
        <v>0</v>
      </c>
      <c r="FH664" s="151"/>
      <c r="FI664" s="407">
        <f t="shared" si="1139"/>
        <v>1.9557096090891586</v>
      </c>
      <c r="FJ664" s="407">
        <f t="shared" si="1139"/>
        <v>1.5395725014442518</v>
      </c>
      <c r="FK664" s="407">
        <f t="shared" si="1140"/>
        <v>1.898879632289572</v>
      </c>
      <c r="FL664" s="407">
        <f t="shared" si="1141"/>
        <v>1.5245619074978454</v>
      </c>
      <c r="FM664" s="407">
        <f t="shared" si="1142"/>
        <v>1.3297396863233741</v>
      </c>
      <c r="FN664" s="407">
        <f t="shared" si="1143"/>
        <v>1.0880082346886257</v>
      </c>
      <c r="FO664" s="407">
        <f t="shared" si="1144"/>
        <v>1.5507195813344963</v>
      </c>
      <c r="FP664" s="407">
        <f t="shared" si="1145"/>
        <v>1.085041430440471</v>
      </c>
      <c r="FQ664" s="407">
        <f t="shared" si="1146"/>
        <v>1.5672191528545121</v>
      </c>
      <c r="FR664" s="407">
        <f t="shared" si="1147"/>
        <v>1.1012891344383058</v>
      </c>
      <c r="FS664" s="408"/>
    </row>
    <row r="665" spans="1:180" ht="10.35" customHeight="1" x14ac:dyDescent="0.2">
      <c r="A665" s="74" t="str">
        <f t="shared" si="1136"/>
        <v>2020-21OCTOBERRX9</v>
      </c>
      <c r="B665" s="163" t="str">
        <f t="shared" si="1149"/>
        <v>2020-21</v>
      </c>
      <c r="C665" s="26" t="s">
        <v>833</v>
      </c>
      <c r="D665" s="163" t="str">
        <f>INDEX($FV$16:$FW$26,MATCH($F665,$FV$16:$FV$26,0),2)</f>
        <v>Y60</v>
      </c>
      <c r="E665" s="163" t="str">
        <f>VLOOKUP($D665,$FW$8:$FX$14,2,0)</f>
        <v>Midlands</v>
      </c>
      <c r="F665" s="269" t="s">
        <v>845</v>
      </c>
      <c r="G665" s="269" t="s">
        <v>871</v>
      </c>
      <c r="H665" s="270">
        <v>96700</v>
      </c>
      <c r="I665" s="270">
        <v>77400</v>
      </c>
      <c r="J665" s="270">
        <v>607187</v>
      </c>
      <c r="K665" s="270">
        <v>8</v>
      </c>
      <c r="L665" s="270">
        <v>3</v>
      </c>
      <c r="M665" s="270">
        <v>15</v>
      </c>
      <c r="N665" s="270">
        <v>44</v>
      </c>
      <c r="O665" s="270">
        <v>102</v>
      </c>
      <c r="P665" s="270">
        <v>0</v>
      </c>
      <c r="Q665" s="270">
        <v>403</v>
      </c>
      <c r="R665" s="270">
        <v>2121</v>
      </c>
      <c r="S665" s="270">
        <v>706</v>
      </c>
      <c r="T665" s="270">
        <v>67883</v>
      </c>
      <c r="U665" s="270">
        <v>6706</v>
      </c>
      <c r="V665" s="270">
        <v>4213</v>
      </c>
      <c r="W665" s="270">
        <v>39697</v>
      </c>
      <c r="X665" s="270">
        <v>11648</v>
      </c>
      <c r="Y665" s="270">
        <v>165</v>
      </c>
      <c r="Z665" s="270">
        <v>3134247</v>
      </c>
      <c r="AA665" s="270">
        <v>467</v>
      </c>
      <c r="AB665" s="270">
        <v>832</v>
      </c>
      <c r="AC665" s="270">
        <v>4144913</v>
      </c>
      <c r="AD665" s="270">
        <v>984</v>
      </c>
      <c r="AE665" s="270">
        <v>2247</v>
      </c>
      <c r="AF665" s="270">
        <v>71918671</v>
      </c>
      <c r="AG665" s="270">
        <v>1812</v>
      </c>
      <c r="AH665" s="270">
        <v>3795</v>
      </c>
      <c r="AI665" s="270">
        <v>69800414</v>
      </c>
      <c r="AJ665" s="270">
        <v>5992</v>
      </c>
      <c r="AK665" s="270">
        <v>14528</v>
      </c>
      <c r="AL665" s="270">
        <v>1074944</v>
      </c>
      <c r="AM665" s="270">
        <v>6515</v>
      </c>
      <c r="AN665" s="270">
        <v>15812</v>
      </c>
      <c r="AO665" s="270">
        <v>6052</v>
      </c>
      <c r="AP665" s="270">
        <v>1305</v>
      </c>
      <c r="AQ665" s="270">
        <v>466</v>
      </c>
      <c r="AR665" s="270">
        <v>13</v>
      </c>
      <c r="AS665" s="270">
        <v>3321</v>
      </c>
      <c r="AT665" s="270">
        <v>960</v>
      </c>
      <c r="AU665" s="270">
        <v>10</v>
      </c>
      <c r="AV665" s="270">
        <v>36456</v>
      </c>
      <c r="AW665" s="270">
        <v>4207</v>
      </c>
      <c r="AX665" s="270">
        <v>21168</v>
      </c>
      <c r="AY665" s="270">
        <v>61831</v>
      </c>
      <c r="AZ665" s="270">
        <v>12384</v>
      </c>
      <c r="BA665" s="270">
        <v>9690</v>
      </c>
      <c r="BB665" s="270">
        <v>7922</v>
      </c>
      <c r="BC665" s="270">
        <v>6304</v>
      </c>
      <c r="BD665" s="270">
        <v>51683</v>
      </c>
      <c r="BE665" s="270">
        <v>41845</v>
      </c>
      <c r="BF665" s="270">
        <v>17570</v>
      </c>
      <c r="BG665" s="270">
        <v>12357</v>
      </c>
      <c r="BH665" s="270">
        <v>171</v>
      </c>
      <c r="BI665" s="270">
        <v>116</v>
      </c>
      <c r="BJ665" s="270">
        <v>0</v>
      </c>
      <c r="BK665" s="270">
        <v>0</v>
      </c>
      <c r="BL665" s="270">
        <v>0</v>
      </c>
      <c r="BM665" s="270">
        <v>0</v>
      </c>
      <c r="BN665" s="270">
        <v>15</v>
      </c>
      <c r="BO665" s="270">
        <v>6475</v>
      </c>
      <c r="BP665" s="270">
        <v>432</v>
      </c>
      <c r="BQ665" s="270">
        <v>759</v>
      </c>
      <c r="BR665" s="270">
        <v>6691</v>
      </c>
      <c r="BS665" s="270">
        <v>3127772</v>
      </c>
      <c r="BT665" s="270">
        <v>467</v>
      </c>
      <c r="BU665" s="270">
        <v>832</v>
      </c>
      <c r="BV665" s="270">
        <v>434</v>
      </c>
      <c r="BW665" s="270">
        <v>870588</v>
      </c>
      <c r="BX665" s="270">
        <v>2006</v>
      </c>
      <c r="BY665" s="270">
        <v>4194</v>
      </c>
      <c r="BZ665" s="270">
        <v>825</v>
      </c>
      <c r="CA665" s="270">
        <v>1483864</v>
      </c>
      <c r="CB665" s="270">
        <v>1799</v>
      </c>
      <c r="CC665" s="270">
        <v>4122</v>
      </c>
      <c r="CD665" s="270">
        <v>38438</v>
      </c>
      <c r="CE665" s="270">
        <v>69564219</v>
      </c>
      <c r="CF665" s="270">
        <v>1810</v>
      </c>
      <c r="CG665" s="270">
        <v>3783</v>
      </c>
      <c r="CH665" s="270">
        <v>13</v>
      </c>
      <c r="CI665" s="270">
        <v>113592</v>
      </c>
      <c r="CJ665" s="270">
        <v>8738</v>
      </c>
      <c r="CK665" s="270">
        <v>18986</v>
      </c>
      <c r="CL665" s="270">
        <v>405</v>
      </c>
      <c r="CM665" s="270">
        <v>3131280</v>
      </c>
      <c r="CN665" s="270">
        <v>7732</v>
      </c>
      <c r="CO665" s="270">
        <v>17536</v>
      </c>
      <c r="CP665" s="270">
        <v>2326</v>
      </c>
      <c r="CQ665" s="270">
        <v>14594183</v>
      </c>
      <c r="CR665" s="270">
        <v>6274</v>
      </c>
      <c r="CS665" s="270">
        <v>13109</v>
      </c>
      <c r="CT665" s="270">
        <v>119</v>
      </c>
      <c r="CU665" s="270">
        <v>1271843</v>
      </c>
      <c r="CV665" s="270">
        <v>10688</v>
      </c>
      <c r="CW665" s="270">
        <v>30913</v>
      </c>
      <c r="CX665" s="270">
        <v>367</v>
      </c>
      <c r="CY665" s="270">
        <v>126454</v>
      </c>
      <c r="CZ665" s="270">
        <v>345</v>
      </c>
      <c r="DA665" s="270">
        <v>527</v>
      </c>
      <c r="DB665" s="270">
        <v>3464</v>
      </c>
      <c r="DC665" s="270">
        <v>158308</v>
      </c>
      <c r="DD665" s="270">
        <v>46</v>
      </c>
      <c r="DE665" s="270">
        <v>89</v>
      </c>
      <c r="DF665" s="270">
        <v>45</v>
      </c>
      <c r="DG665" s="270">
        <v>71276</v>
      </c>
      <c r="DH665" s="270">
        <v>1584</v>
      </c>
      <c r="DI665" s="270">
        <v>3759</v>
      </c>
      <c r="DJ665" s="270">
        <v>41</v>
      </c>
      <c r="DK665" s="270">
        <v>1859</v>
      </c>
      <c r="DL665" s="249"/>
      <c r="DM665" s="249"/>
      <c r="DN665" s="249"/>
      <c r="DO665" s="249"/>
      <c r="DP665" s="249"/>
      <c r="DQ665" s="249"/>
      <c r="DR665" s="249"/>
      <c r="DS665" s="249"/>
      <c r="DT665" s="249"/>
      <c r="DU665" s="249"/>
      <c r="DV665" s="249"/>
      <c r="DW665" s="249"/>
      <c r="DX665" s="249"/>
      <c r="DY665" s="249"/>
      <c r="DZ665" s="249"/>
      <c r="EA665" s="249"/>
      <c r="EB665" s="155"/>
      <c r="EC665" s="170">
        <f t="shared" si="1137"/>
        <v>10</v>
      </c>
      <c r="ED665" s="74">
        <f t="shared" si="1138"/>
        <v>2020</v>
      </c>
      <c r="EE665" s="165">
        <f t="shared" si="1148"/>
        <v>44105</v>
      </c>
      <c r="EF665" s="157">
        <f>DAY(EOMONTH($EE665,0))</f>
        <v>31</v>
      </c>
      <c r="EG665" s="156"/>
      <c r="EH665" s="171">
        <f>IFERROR(HLOOKUP(EH$1,$H$5:$FY$1802,MATCH($A665,$A$5:$A$1802,0),0)*HLOOKUP(EH$2,$H$5:$FY$1802,MATCH($A665,$A$5:$A$1802,0),0),$H$2)</f>
        <v>232200</v>
      </c>
      <c r="EI665" s="171">
        <f>IFERROR(HLOOKUP(EI$1,$H$5:$FY$1802,MATCH($A665,$A$5:$A$1802,0),0)*HLOOKUP(EI$2,$H$5:$FY$1802,MATCH($A665,$A$5:$A$1802,0),0),$H$2)</f>
        <v>1161000</v>
      </c>
      <c r="EJ665" s="171">
        <f>IFERROR(HLOOKUP(EJ$1,$H$5:$FY$1802,MATCH($A665,$A$5:$A$1802,0),0)*HLOOKUP(EJ$2,$H$5:$FY$1802,MATCH($A665,$A$5:$A$1802,0),0),$H$2)</f>
        <v>3405600</v>
      </c>
      <c r="EK665" s="171">
        <f>IFERROR(HLOOKUP(EK$1,$H$5:$FY$1802,MATCH($A665,$A$5:$A$1802,0),0)*HLOOKUP(EK$2,$H$5:$FY$1802,MATCH($A665,$A$5:$A$1802,0),0),$H$2)</f>
        <v>7894800</v>
      </c>
      <c r="EL665" s="171">
        <f>IFERROR(HLOOKUP(EL$1,$H$5:$FY$1802,MATCH($A665,$A$5:$A$1802,0),0)*HLOOKUP(EL$2,$H$5:$FY$1802,MATCH($A665,$A$5:$A$1802,0),0),$H$2)</f>
        <v>5579392</v>
      </c>
      <c r="EM665" s="171">
        <f>IFERROR(HLOOKUP(EM$1,$H$5:$FY$1802,MATCH($A665,$A$5:$A$1802,0),0)*HLOOKUP(EM$2,$H$5:$FY$1802,MATCH($A665,$A$5:$A$1802,0),0),$H$2)</f>
        <v>9466611</v>
      </c>
      <c r="EN665" s="171">
        <f>IFERROR(HLOOKUP(EN$1,$H$5:$FY$1802,MATCH($A665,$A$5:$A$1802,0),0)*HLOOKUP(EN$2,$H$5:$FY$1802,MATCH($A665,$A$5:$A$1802,0),0),$H$2)</f>
        <v>150650115</v>
      </c>
      <c r="EO665" s="171">
        <f>IFERROR(HLOOKUP(EO$1,$H$5:$FY$1802,MATCH($A665,$A$5:$A$1802,0),0)*HLOOKUP(EO$2,$H$5:$FY$1802,MATCH($A665,$A$5:$A$1802,0),0),$H$2)</f>
        <v>169222144</v>
      </c>
      <c r="EP665" s="171">
        <f>IFERROR(HLOOKUP(EP$1,$H$5:$FY$1802,MATCH($A665,$A$5:$A$1802,0),0)*HLOOKUP(EP$2,$H$5:$FY$1802,MATCH($A665,$A$5:$A$1802,0),0),$H$2)</f>
        <v>2608980</v>
      </c>
      <c r="EQ665" s="171">
        <f>IFERROR(HLOOKUP(EQ$1,$H$5:$FY$1802,MATCH($A665,$A$5:$A$1802,0),0)*HLOOKUP(EQ$2,$H$5:$FY$1802,MATCH($A665,$A$5:$A$1802,0),0),$H$2)</f>
        <v>0</v>
      </c>
      <c r="ER665" s="171">
        <f>IFERROR(HLOOKUP(ER$1,$H$5:$FY$1802,MATCH($A665,$A$5:$A$1802,0),0)*HLOOKUP(ER$2,$H$5:$FY$1802,MATCH($A665,$A$5:$A$1802,0),0),$H$2)</f>
        <v>11385</v>
      </c>
      <c r="ES665" s="171">
        <f>IFERROR(HLOOKUP(ES$1,$H$5:$FY$1802,MATCH($A665,$A$5:$A$1802,0),0)*HLOOKUP(ES$2,$H$5:$FY$1802,MATCH($A665,$A$5:$A$1802,0),0),$H$2)</f>
        <v>5566912</v>
      </c>
      <c r="ET665" s="171">
        <f>IFERROR(HLOOKUP(ET$1,$H$5:$FY$1802,MATCH($A665,$A$5:$A$1802,0),0)*HLOOKUP(ET$2,$H$5:$FY$1802,MATCH($A665,$A$5:$A$1802,0),0),$H$2)</f>
        <v>1820196</v>
      </c>
      <c r="EU665" s="171">
        <f>IFERROR(HLOOKUP(EU$1,$H$5:$FY$1802,MATCH($A665,$A$5:$A$1802,0),0)*HLOOKUP(EU$2,$H$5:$FY$1802,MATCH($A665,$A$5:$A$1802,0),0),$H$2)</f>
        <v>3400650</v>
      </c>
      <c r="EV665" s="171">
        <f>IFERROR(HLOOKUP(EV$1,$H$5:$FY$1802,MATCH($A665,$A$5:$A$1802,0),0)*HLOOKUP(EV$2,$H$5:$FY$1802,MATCH($A665,$A$5:$A$1802,0),0),$H$2)</f>
        <v>145410954</v>
      </c>
      <c r="EW665" s="171">
        <f>IFERROR(HLOOKUP(EW$1,$H$5:$FY$1802,MATCH($A665,$A$5:$A$1802,0),0)*HLOOKUP(EW$2,$H$5:$FY$1802,MATCH($A665,$A$5:$A$1802,0),0),$H$2)</f>
        <v>246818</v>
      </c>
      <c r="EX665" s="171">
        <f>IFERROR(HLOOKUP(EX$1,$H$5:$FY$1802,MATCH($A665,$A$5:$A$1802,0),0)*HLOOKUP(EX$2,$H$5:$FY$1802,MATCH($A665,$A$5:$A$1802,0),0),$H$2)</f>
        <v>7102080</v>
      </c>
      <c r="EY665" s="171">
        <f>IFERROR(HLOOKUP(EY$1,$H$5:$FY$1802,MATCH($A665,$A$5:$A$1802,0),0)*HLOOKUP(EY$2,$H$5:$FY$1802,MATCH($A665,$A$5:$A$1802,0),0),$H$2)</f>
        <v>30491534</v>
      </c>
      <c r="EZ665" s="171">
        <f>IFERROR(HLOOKUP(EZ$1,$H$5:$FY$1802,MATCH($A665,$A$5:$A$1802,0),0)*HLOOKUP(EZ$2,$H$5:$FY$1802,MATCH($A665,$A$5:$A$1802,0),0),$H$2)</f>
        <v>3678647</v>
      </c>
      <c r="FA665" s="171">
        <f>IFERROR(HLOOKUP(FA$1,$H$5:$FY$1802,MATCH($A665,$A$5:$A$1802,0),0)*HLOOKUP(FA$2,$H$5:$FY$1802,MATCH($A665,$A$5:$A$1802,0),0),$H$2)</f>
        <v>169155</v>
      </c>
      <c r="FB665" s="171">
        <f>IFERROR(HLOOKUP(FB$1,$H$5:$FY$1802,MATCH($A665,$A$5:$A$1802,0),0)*HLOOKUP(FB$2,$H$5:$FY$1802,MATCH($A665,$A$5:$A$1802,0),0),$H$2)</f>
        <v>193409</v>
      </c>
      <c r="FC665" s="171">
        <f>IFERROR(HLOOKUP(FC$1,$H$5:$FY$1802,MATCH($A665,$A$5:$A$1802,0),0)*HLOOKUP(FC$2,$H$5:$FY$1802,MATCH($A665,$A$5:$A$1802,0),0),$H$2)</f>
        <v>308296</v>
      </c>
      <c r="FD665" s="171">
        <f>IFERROR(HLOOKUP(FD$1,$H$5:$FY$1802,MATCH($A665,$A$5:$A$1802,0),0)*HLOOKUP(FD$2,$H$5:$FY$1802,MATCH($A665,$A$5:$A$1802,0),0),$H$2)</f>
        <v>0</v>
      </c>
      <c r="FE665" s="171">
        <f>IFERROR(HLOOKUP(FE$1,$H$5:$FY$1802,MATCH($A665,$A$5:$A$1802,0),0)*HLOOKUP(FE$2,$H$5:$FY$1802,MATCH($A665,$A$5:$A$1802,0),0),$H$2)</f>
        <v>0</v>
      </c>
      <c r="FF665" s="171">
        <f>IFERROR(HLOOKUP(FF$1,$H$5:$FY$1802,MATCH($A665,$A$5:$A$1802,0),0)*HLOOKUP(FF$2,$H$5:$FY$1802,MATCH($A665,$A$5:$A$1802,0),0),$H$2)</f>
        <v>0</v>
      </c>
      <c r="FG665" s="171">
        <f>IFERROR(HLOOKUP(FG$1,$H$5:$FY$1802,MATCH($A665,$A$5:$A$1802,0),0)*HLOOKUP(FG$2,$H$5:$FY$1802,MATCH($A665,$A$5:$A$1802,0),0),$H$2)</f>
        <v>0</v>
      </c>
      <c r="FH665" s="152"/>
      <c r="FI665" s="405">
        <f t="shared" si="1139"/>
        <v>1.846704443781688</v>
      </c>
      <c r="FJ665" s="405">
        <f t="shared" si="1139"/>
        <v>1.4449746495675515</v>
      </c>
      <c r="FK665" s="405">
        <f t="shared" si="1140"/>
        <v>1.8803702824590554</v>
      </c>
      <c r="FL665" s="405">
        <f t="shared" si="1141"/>
        <v>1.4963209114645146</v>
      </c>
      <c r="FM665" s="405">
        <f t="shared" si="1142"/>
        <v>1.3019371740937602</v>
      </c>
      <c r="FN665" s="405">
        <f t="shared" si="1143"/>
        <v>1.0541098823588684</v>
      </c>
      <c r="FO665" s="405">
        <f t="shared" si="1144"/>
        <v>1.5084134615384615</v>
      </c>
      <c r="FP665" s="405">
        <f t="shared" si="1145"/>
        <v>1.0608688186813187</v>
      </c>
      <c r="FQ665" s="405">
        <f t="shared" si="1146"/>
        <v>1.0363636363636364</v>
      </c>
      <c r="FR665" s="405">
        <f t="shared" si="1147"/>
        <v>0.70303030303030301</v>
      </c>
      <c r="FS665" s="65"/>
    </row>
    <row r="666" spans="1:180" ht="10.35" customHeight="1" x14ac:dyDescent="0.2">
      <c r="A666" s="74" t="str">
        <f t="shared" si="1136"/>
        <v>2020-21OCTOBERRYC</v>
      </c>
      <c r="B666" s="163" t="str">
        <f t="shared" si="1149"/>
        <v>2020-21</v>
      </c>
      <c r="C666" s="26" t="s">
        <v>833</v>
      </c>
      <c r="D666" s="163" t="str">
        <f>INDEX($FV$16:$FW$26,MATCH($F666,$FV$16:$FV$26,0),2)</f>
        <v>Y61</v>
      </c>
      <c r="E666" s="163" t="str">
        <f>VLOOKUP($D666,$FW$8:$FX$14,2,0)</f>
        <v>East of England</v>
      </c>
      <c r="F666" s="271" t="s">
        <v>849</v>
      </c>
      <c r="G666" s="271" t="s">
        <v>872</v>
      </c>
      <c r="H666" s="272">
        <v>107027</v>
      </c>
      <c r="I666" s="272">
        <v>72037</v>
      </c>
      <c r="J666" s="272">
        <v>174701</v>
      </c>
      <c r="K666" s="272">
        <v>2</v>
      </c>
      <c r="L666" s="272">
        <v>1</v>
      </c>
      <c r="M666" s="272">
        <v>4</v>
      </c>
      <c r="N666" s="272">
        <v>6</v>
      </c>
      <c r="O666" s="272">
        <v>39</v>
      </c>
      <c r="P666" s="272">
        <v>0</v>
      </c>
      <c r="Q666" s="272">
        <v>364</v>
      </c>
      <c r="R666" s="272">
        <v>72</v>
      </c>
      <c r="S666" s="272">
        <v>5022</v>
      </c>
      <c r="T666" s="272">
        <v>77709</v>
      </c>
      <c r="U666" s="272">
        <v>6293</v>
      </c>
      <c r="V666" s="272">
        <v>3873</v>
      </c>
      <c r="W666" s="272">
        <v>42921</v>
      </c>
      <c r="X666" s="272">
        <v>13291</v>
      </c>
      <c r="Y666" s="272">
        <v>400</v>
      </c>
      <c r="Z666" s="272">
        <v>2689706</v>
      </c>
      <c r="AA666" s="272">
        <v>427</v>
      </c>
      <c r="AB666" s="272">
        <v>793</v>
      </c>
      <c r="AC666" s="272">
        <v>2403711</v>
      </c>
      <c r="AD666" s="272">
        <v>621</v>
      </c>
      <c r="AE666" s="272">
        <v>1178</v>
      </c>
      <c r="AF666" s="272">
        <v>61145838</v>
      </c>
      <c r="AG666" s="272">
        <v>1425</v>
      </c>
      <c r="AH666" s="272">
        <v>2923</v>
      </c>
      <c r="AI666" s="272">
        <v>48978623</v>
      </c>
      <c r="AJ666" s="272">
        <v>3685</v>
      </c>
      <c r="AK666" s="272">
        <v>9145</v>
      </c>
      <c r="AL666" s="272">
        <v>2034139</v>
      </c>
      <c r="AM666" s="272">
        <v>5085</v>
      </c>
      <c r="AN666" s="272">
        <v>11962</v>
      </c>
      <c r="AO666" s="272">
        <v>6982</v>
      </c>
      <c r="AP666" s="272">
        <v>136</v>
      </c>
      <c r="AQ666" s="272">
        <v>4376</v>
      </c>
      <c r="AR666" s="272">
        <v>1309</v>
      </c>
      <c r="AS666" s="272">
        <v>80</v>
      </c>
      <c r="AT666" s="272">
        <v>2390</v>
      </c>
      <c r="AU666" s="272">
        <v>1087</v>
      </c>
      <c r="AV666" s="272">
        <v>43085</v>
      </c>
      <c r="AW666" s="272">
        <v>2610</v>
      </c>
      <c r="AX666" s="272">
        <v>25032</v>
      </c>
      <c r="AY666" s="272">
        <v>70727</v>
      </c>
      <c r="AZ666" s="272">
        <v>15129</v>
      </c>
      <c r="BA666" s="272">
        <v>10843</v>
      </c>
      <c r="BB666" s="272">
        <v>9137</v>
      </c>
      <c r="BC666" s="272">
        <v>6680</v>
      </c>
      <c r="BD666" s="272">
        <v>64785</v>
      </c>
      <c r="BE666" s="272">
        <v>48204</v>
      </c>
      <c r="BF666" s="272">
        <v>25283</v>
      </c>
      <c r="BG666" s="272">
        <v>15213</v>
      </c>
      <c r="BH666" s="272">
        <v>700</v>
      </c>
      <c r="BI666" s="272">
        <v>441</v>
      </c>
      <c r="BJ666" s="272">
        <v>12</v>
      </c>
      <c r="BK666" s="272">
        <v>6158</v>
      </c>
      <c r="BL666" s="272">
        <v>513</v>
      </c>
      <c r="BM666" s="272">
        <v>1052</v>
      </c>
      <c r="BN666" s="272">
        <v>0</v>
      </c>
      <c r="BO666" s="272">
        <v>0</v>
      </c>
      <c r="BP666" s="272">
        <v>0</v>
      </c>
      <c r="BQ666" s="272">
        <v>0</v>
      </c>
      <c r="BR666" s="272">
        <v>6281</v>
      </c>
      <c r="BS666" s="272">
        <v>2683548</v>
      </c>
      <c r="BT666" s="272">
        <v>427</v>
      </c>
      <c r="BU666" s="272">
        <v>792</v>
      </c>
      <c r="BV666" s="272">
        <v>2572</v>
      </c>
      <c r="BW666" s="272">
        <v>3691196</v>
      </c>
      <c r="BX666" s="272">
        <v>1435</v>
      </c>
      <c r="BY666" s="272">
        <v>2767</v>
      </c>
      <c r="BZ666" s="272">
        <v>784</v>
      </c>
      <c r="CA666" s="272">
        <v>923847</v>
      </c>
      <c r="CB666" s="272">
        <v>1178</v>
      </c>
      <c r="CC666" s="272">
        <v>2534</v>
      </c>
      <c r="CD666" s="272">
        <v>39565</v>
      </c>
      <c r="CE666" s="272">
        <v>56530795</v>
      </c>
      <c r="CF666" s="272">
        <v>1429</v>
      </c>
      <c r="CG666" s="272">
        <v>2939</v>
      </c>
      <c r="CH666" s="272">
        <v>551</v>
      </c>
      <c r="CI666" s="272">
        <v>2245100</v>
      </c>
      <c r="CJ666" s="272">
        <v>4075</v>
      </c>
      <c r="CK666" s="272">
        <v>9551</v>
      </c>
      <c r="CL666" s="272">
        <v>158</v>
      </c>
      <c r="CM666" s="272">
        <v>652683</v>
      </c>
      <c r="CN666" s="272">
        <v>4131</v>
      </c>
      <c r="CO666" s="272">
        <v>11820</v>
      </c>
      <c r="CP666" s="272">
        <v>1842</v>
      </c>
      <c r="CQ666" s="272">
        <v>12280692</v>
      </c>
      <c r="CR666" s="272">
        <v>6667</v>
      </c>
      <c r="CS666" s="272">
        <v>15562</v>
      </c>
      <c r="CT666" s="272">
        <v>177</v>
      </c>
      <c r="CU666" s="272">
        <v>950959</v>
      </c>
      <c r="CV666" s="272">
        <v>5373</v>
      </c>
      <c r="CW666" s="272">
        <v>12365</v>
      </c>
      <c r="CX666" s="272">
        <v>526</v>
      </c>
      <c r="CY666" s="272">
        <v>150047</v>
      </c>
      <c r="CZ666" s="272">
        <v>285</v>
      </c>
      <c r="DA666" s="272">
        <v>485</v>
      </c>
      <c r="DB666" s="272">
        <v>4365</v>
      </c>
      <c r="DC666" s="272">
        <v>151495</v>
      </c>
      <c r="DD666" s="272">
        <v>35</v>
      </c>
      <c r="DE666" s="272">
        <v>62</v>
      </c>
      <c r="DF666" s="272">
        <v>169</v>
      </c>
      <c r="DG666" s="272">
        <v>243840</v>
      </c>
      <c r="DH666" s="272">
        <v>1443</v>
      </c>
      <c r="DI666" s="272">
        <v>3126</v>
      </c>
      <c r="DJ666" s="272">
        <v>144</v>
      </c>
      <c r="DK666" s="272">
        <v>72</v>
      </c>
      <c r="DL666" s="250"/>
      <c r="DM666" s="250"/>
      <c r="DN666" s="250"/>
      <c r="DO666" s="250"/>
      <c r="DP666" s="250"/>
      <c r="DQ666" s="250"/>
      <c r="DR666" s="250"/>
      <c r="DS666" s="250"/>
      <c r="DT666" s="250"/>
      <c r="DU666" s="250"/>
      <c r="DV666" s="250"/>
      <c r="DW666" s="250"/>
      <c r="DX666" s="250"/>
      <c r="DY666" s="250"/>
      <c r="DZ666" s="250"/>
      <c r="EA666" s="250"/>
      <c r="EB666" s="155"/>
      <c r="EC666" s="75">
        <f t="shared" si="1137"/>
        <v>10</v>
      </c>
      <c r="ED666" s="74">
        <f t="shared" si="1138"/>
        <v>2020</v>
      </c>
      <c r="EE666" s="165">
        <f t="shared" si="1148"/>
        <v>44105</v>
      </c>
      <c r="EF666" s="157">
        <f t="shared" si="1150"/>
        <v>31</v>
      </c>
      <c r="EG666" s="156"/>
      <c r="EH666" s="166">
        <f>IFERROR(HLOOKUP(EH$1,$H$5:$FY$1802,MATCH($A666,$A$5:$A$1802,0),0)*HLOOKUP(EH$2,$H$5:$FY$1802,MATCH($A666,$A$5:$A$1802,0),0),$H$2)</f>
        <v>72037</v>
      </c>
      <c r="EI666" s="166">
        <f>IFERROR(HLOOKUP(EI$1,$H$5:$FY$1802,MATCH($A666,$A$5:$A$1802,0),0)*HLOOKUP(EI$2,$H$5:$FY$1802,MATCH($A666,$A$5:$A$1802,0),0),$H$2)</f>
        <v>288148</v>
      </c>
      <c r="EJ666" s="166">
        <f>IFERROR(HLOOKUP(EJ$1,$H$5:$FY$1802,MATCH($A666,$A$5:$A$1802,0),0)*HLOOKUP(EJ$2,$H$5:$FY$1802,MATCH($A666,$A$5:$A$1802,0),0),$H$2)</f>
        <v>432222</v>
      </c>
      <c r="EK666" s="166">
        <f>IFERROR(HLOOKUP(EK$1,$H$5:$FY$1802,MATCH($A666,$A$5:$A$1802,0),0)*HLOOKUP(EK$2,$H$5:$FY$1802,MATCH($A666,$A$5:$A$1802,0),0),$H$2)</f>
        <v>2809443</v>
      </c>
      <c r="EL666" s="166">
        <f>IFERROR(HLOOKUP(EL$1,$H$5:$FY$1802,MATCH($A666,$A$5:$A$1802,0),0)*HLOOKUP(EL$2,$H$5:$FY$1802,MATCH($A666,$A$5:$A$1802,0),0),$H$2)</f>
        <v>4990349</v>
      </c>
      <c r="EM666" s="166">
        <f>IFERROR(HLOOKUP(EM$1,$H$5:$FY$1802,MATCH($A666,$A$5:$A$1802,0),0)*HLOOKUP(EM$2,$H$5:$FY$1802,MATCH($A666,$A$5:$A$1802,0),0),$H$2)</f>
        <v>4562394</v>
      </c>
      <c r="EN666" s="166">
        <f>IFERROR(HLOOKUP(EN$1,$H$5:$FY$1802,MATCH($A666,$A$5:$A$1802,0),0)*HLOOKUP(EN$2,$H$5:$FY$1802,MATCH($A666,$A$5:$A$1802,0),0),$H$2)</f>
        <v>125458083</v>
      </c>
      <c r="EO666" s="166">
        <f>IFERROR(HLOOKUP(EO$1,$H$5:$FY$1802,MATCH($A666,$A$5:$A$1802,0),0)*HLOOKUP(EO$2,$H$5:$FY$1802,MATCH($A666,$A$5:$A$1802,0),0),$H$2)</f>
        <v>121546195</v>
      </c>
      <c r="EP666" s="166">
        <f>IFERROR(HLOOKUP(EP$1,$H$5:$FY$1802,MATCH($A666,$A$5:$A$1802,0),0)*HLOOKUP(EP$2,$H$5:$FY$1802,MATCH($A666,$A$5:$A$1802,0),0),$H$2)</f>
        <v>4784800</v>
      </c>
      <c r="EQ666" s="166">
        <f>IFERROR(HLOOKUP(EQ$1,$H$5:$FY$1802,MATCH($A666,$A$5:$A$1802,0),0)*HLOOKUP(EQ$2,$H$5:$FY$1802,MATCH($A666,$A$5:$A$1802,0),0),$H$2)</f>
        <v>12624</v>
      </c>
      <c r="ER666" s="166">
        <f>IFERROR(HLOOKUP(ER$1,$H$5:$FY$1802,MATCH($A666,$A$5:$A$1802,0),0)*HLOOKUP(ER$2,$H$5:$FY$1802,MATCH($A666,$A$5:$A$1802,0),0),$H$2)</f>
        <v>0</v>
      </c>
      <c r="ES666" s="166">
        <f>IFERROR(HLOOKUP(ES$1,$H$5:$FY$1802,MATCH($A666,$A$5:$A$1802,0),0)*HLOOKUP(ES$2,$H$5:$FY$1802,MATCH($A666,$A$5:$A$1802,0),0),$H$2)</f>
        <v>4974552</v>
      </c>
      <c r="ET666" s="166">
        <f>IFERROR(HLOOKUP(ET$1,$H$5:$FY$1802,MATCH($A666,$A$5:$A$1802,0),0)*HLOOKUP(ET$2,$H$5:$FY$1802,MATCH($A666,$A$5:$A$1802,0),0),$H$2)</f>
        <v>7116724</v>
      </c>
      <c r="EU666" s="166">
        <f>IFERROR(HLOOKUP(EU$1,$H$5:$FY$1802,MATCH($A666,$A$5:$A$1802,0),0)*HLOOKUP(EU$2,$H$5:$FY$1802,MATCH($A666,$A$5:$A$1802,0),0),$H$2)</f>
        <v>1986656</v>
      </c>
      <c r="EV666" s="166">
        <f>IFERROR(HLOOKUP(EV$1,$H$5:$FY$1802,MATCH($A666,$A$5:$A$1802,0),0)*HLOOKUP(EV$2,$H$5:$FY$1802,MATCH($A666,$A$5:$A$1802,0),0),$H$2)</f>
        <v>116281535</v>
      </c>
      <c r="EW666" s="166">
        <f>IFERROR(HLOOKUP(EW$1,$H$5:$FY$1802,MATCH($A666,$A$5:$A$1802,0),0)*HLOOKUP(EW$2,$H$5:$FY$1802,MATCH($A666,$A$5:$A$1802,0),0),$H$2)</f>
        <v>5262601</v>
      </c>
      <c r="EX666" s="166">
        <f>IFERROR(HLOOKUP(EX$1,$H$5:$FY$1802,MATCH($A666,$A$5:$A$1802,0),0)*HLOOKUP(EX$2,$H$5:$FY$1802,MATCH($A666,$A$5:$A$1802,0),0),$H$2)</f>
        <v>1867560</v>
      </c>
      <c r="EY666" s="166">
        <f>IFERROR(HLOOKUP(EY$1,$H$5:$FY$1802,MATCH($A666,$A$5:$A$1802,0),0)*HLOOKUP(EY$2,$H$5:$FY$1802,MATCH($A666,$A$5:$A$1802,0),0),$H$2)</f>
        <v>28665204</v>
      </c>
      <c r="EZ666" s="166">
        <f>IFERROR(HLOOKUP(EZ$1,$H$5:$FY$1802,MATCH($A666,$A$5:$A$1802,0),0)*HLOOKUP(EZ$2,$H$5:$FY$1802,MATCH($A666,$A$5:$A$1802,0),0),$H$2)</f>
        <v>2188605</v>
      </c>
      <c r="FA666" s="166">
        <f>IFERROR(HLOOKUP(FA$1,$H$5:$FY$1802,MATCH($A666,$A$5:$A$1802,0),0)*HLOOKUP(FA$2,$H$5:$FY$1802,MATCH($A666,$A$5:$A$1802,0),0),$H$2)</f>
        <v>528294</v>
      </c>
      <c r="FB666" s="166">
        <f>IFERROR(HLOOKUP(FB$1,$H$5:$FY$1802,MATCH($A666,$A$5:$A$1802,0),0)*HLOOKUP(FB$2,$H$5:$FY$1802,MATCH($A666,$A$5:$A$1802,0),0),$H$2)</f>
        <v>255110</v>
      </c>
      <c r="FC666" s="166">
        <f>IFERROR(HLOOKUP(FC$1,$H$5:$FY$1802,MATCH($A666,$A$5:$A$1802,0),0)*HLOOKUP(FC$2,$H$5:$FY$1802,MATCH($A666,$A$5:$A$1802,0),0),$H$2)</f>
        <v>270630</v>
      </c>
      <c r="FD666" s="166">
        <f>IFERROR(HLOOKUP(FD$1,$H$5:$FY$1802,MATCH($A666,$A$5:$A$1802,0),0)*HLOOKUP(FD$2,$H$5:$FY$1802,MATCH($A666,$A$5:$A$1802,0),0),$H$2)</f>
        <v>0</v>
      </c>
      <c r="FE666" s="166">
        <f>IFERROR(HLOOKUP(FE$1,$H$5:$FY$1802,MATCH($A666,$A$5:$A$1802,0),0)*HLOOKUP(FE$2,$H$5:$FY$1802,MATCH($A666,$A$5:$A$1802,0),0),$H$2)</f>
        <v>0</v>
      </c>
      <c r="FF666" s="166">
        <f>IFERROR(HLOOKUP(FF$1,$H$5:$FY$1802,MATCH($A666,$A$5:$A$1802,0),0)*HLOOKUP(FF$2,$H$5:$FY$1802,MATCH($A666,$A$5:$A$1802,0),0),$H$2)</f>
        <v>0</v>
      </c>
      <c r="FG666" s="166">
        <f>IFERROR(HLOOKUP(FG$1,$H$5:$FY$1802,MATCH($A666,$A$5:$A$1802,0),0)*HLOOKUP(FG$2,$H$5:$FY$1802,MATCH($A666,$A$5:$A$1802,0),0),$H$2)</f>
        <v>0</v>
      </c>
      <c r="FH666" s="152"/>
      <c r="FI666" s="405">
        <f t="shared" si="1139"/>
        <v>2.4040997934212616</v>
      </c>
      <c r="FJ666" s="405">
        <f t="shared" si="1139"/>
        <v>1.7230255839822024</v>
      </c>
      <c r="FK666" s="405">
        <f t="shared" si="1140"/>
        <v>2.3591531112832431</v>
      </c>
      <c r="FL666" s="405">
        <f t="shared" si="1141"/>
        <v>1.7247611670539633</v>
      </c>
      <c r="FM666" s="405">
        <f t="shared" si="1142"/>
        <v>1.5094009925211436</v>
      </c>
      <c r="FN666" s="405">
        <f t="shared" si="1143"/>
        <v>1.1230866009645628</v>
      </c>
      <c r="FO666" s="405">
        <f t="shared" si="1144"/>
        <v>1.9022646903919946</v>
      </c>
      <c r="FP666" s="405">
        <f t="shared" si="1145"/>
        <v>1.1446091340004514</v>
      </c>
      <c r="FQ666" s="405">
        <f t="shared" si="1146"/>
        <v>1.75</v>
      </c>
      <c r="FR666" s="405">
        <f t="shared" si="1147"/>
        <v>1.1025</v>
      </c>
      <c r="FS666" s="65"/>
    </row>
    <row r="667" spans="1:180" ht="10.35" customHeight="1" x14ac:dyDescent="0.2">
      <c r="A667" s="74" t="str">
        <f t="shared" si="1136"/>
        <v>2020-21OCTOBERR1F</v>
      </c>
      <c r="B667" s="163" t="str">
        <f t="shared" si="1149"/>
        <v>2020-21</v>
      </c>
      <c r="C667" s="26" t="s">
        <v>833</v>
      </c>
      <c r="D667" s="163" t="str">
        <f>INDEX($FV$16:$FW$26,MATCH($F667,$FV$16:$FV$26,0),2)</f>
        <v>Y59</v>
      </c>
      <c r="E667" s="163" t="str">
        <f>VLOOKUP($D667,$FW$8:$FX$14,2,0)</f>
        <v>South East</v>
      </c>
      <c r="F667" s="271" t="s">
        <v>852</v>
      </c>
      <c r="G667" s="271" t="s">
        <v>873</v>
      </c>
      <c r="H667" s="272">
        <v>2968</v>
      </c>
      <c r="I667" s="272">
        <v>1441</v>
      </c>
      <c r="J667" s="272">
        <v>14203</v>
      </c>
      <c r="K667" s="272">
        <v>10</v>
      </c>
      <c r="L667" s="272">
        <v>1</v>
      </c>
      <c r="M667" s="272">
        <v>14</v>
      </c>
      <c r="N667" s="272">
        <v>39</v>
      </c>
      <c r="O667" s="272">
        <v>244</v>
      </c>
      <c r="P667" s="272">
        <v>0</v>
      </c>
      <c r="Q667" s="272">
        <v>13</v>
      </c>
      <c r="R667" s="272">
        <v>0</v>
      </c>
      <c r="S667" s="272">
        <v>2</v>
      </c>
      <c r="T667" s="272">
        <v>2203</v>
      </c>
      <c r="U667" s="272">
        <v>115</v>
      </c>
      <c r="V667" s="272">
        <v>71</v>
      </c>
      <c r="W667" s="272">
        <v>943</v>
      </c>
      <c r="X667" s="272">
        <v>742</v>
      </c>
      <c r="Y667" s="272">
        <v>47</v>
      </c>
      <c r="Z667" s="272">
        <v>63229</v>
      </c>
      <c r="AA667" s="272">
        <v>550</v>
      </c>
      <c r="AB667" s="272">
        <v>969</v>
      </c>
      <c r="AC667" s="272">
        <v>48117</v>
      </c>
      <c r="AD667" s="272">
        <v>678</v>
      </c>
      <c r="AE667" s="272">
        <v>1243</v>
      </c>
      <c r="AF667" s="272">
        <v>1274387</v>
      </c>
      <c r="AG667" s="272">
        <v>1351</v>
      </c>
      <c r="AH667" s="272">
        <v>2765</v>
      </c>
      <c r="AI667" s="272">
        <v>3053102</v>
      </c>
      <c r="AJ667" s="272">
        <v>4115</v>
      </c>
      <c r="AK667" s="272">
        <v>10037</v>
      </c>
      <c r="AL667" s="272">
        <v>220382</v>
      </c>
      <c r="AM667" s="272">
        <v>4689</v>
      </c>
      <c r="AN667" s="272">
        <v>10515</v>
      </c>
      <c r="AO667" s="272">
        <v>161</v>
      </c>
      <c r="AP667" s="272">
        <v>0</v>
      </c>
      <c r="AQ667" s="272">
        <v>8</v>
      </c>
      <c r="AR667" s="272">
        <v>31</v>
      </c>
      <c r="AS667" s="272">
        <v>4</v>
      </c>
      <c r="AT667" s="272">
        <v>149</v>
      </c>
      <c r="AU667" s="272">
        <v>7</v>
      </c>
      <c r="AV667" s="272">
        <v>1269</v>
      </c>
      <c r="AW667" s="272">
        <v>27</v>
      </c>
      <c r="AX667" s="272">
        <v>746</v>
      </c>
      <c r="AY667" s="272">
        <v>2042</v>
      </c>
      <c r="AZ667" s="272">
        <v>166</v>
      </c>
      <c r="BA667" s="272">
        <v>145</v>
      </c>
      <c r="BB667" s="272">
        <v>103</v>
      </c>
      <c r="BC667" s="272">
        <v>89</v>
      </c>
      <c r="BD667" s="272">
        <v>1070</v>
      </c>
      <c r="BE667" s="272">
        <v>995</v>
      </c>
      <c r="BF667" s="272">
        <v>900</v>
      </c>
      <c r="BG667" s="272">
        <v>778</v>
      </c>
      <c r="BH667" s="272">
        <v>55</v>
      </c>
      <c r="BI667" s="272">
        <v>49</v>
      </c>
      <c r="BJ667" s="272">
        <v>2</v>
      </c>
      <c r="BK667" s="272">
        <v>1397</v>
      </c>
      <c r="BL667" s="272">
        <v>699</v>
      </c>
      <c r="BM667" s="272">
        <v>882</v>
      </c>
      <c r="BN667" s="272">
        <v>0</v>
      </c>
      <c r="BO667" s="272">
        <v>0</v>
      </c>
      <c r="BP667" s="272">
        <v>0</v>
      </c>
      <c r="BQ667" s="272">
        <v>0</v>
      </c>
      <c r="BR667" s="272">
        <v>113</v>
      </c>
      <c r="BS667" s="272">
        <v>61832</v>
      </c>
      <c r="BT667" s="272">
        <v>547</v>
      </c>
      <c r="BU667" s="272">
        <v>971</v>
      </c>
      <c r="BV667" s="272">
        <v>90</v>
      </c>
      <c r="BW667" s="272">
        <v>147870</v>
      </c>
      <c r="BX667" s="272">
        <v>1643</v>
      </c>
      <c r="BY667" s="272">
        <v>3525</v>
      </c>
      <c r="BZ667" s="272">
        <v>1</v>
      </c>
      <c r="CA667" s="272">
        <v>5</v>
      </c>
      <c r="CB667" s="272">
        <v>5</v>
      </c>
      <c r="CC667" s="272">
        <v>5</v>
      </c>
      <c r="CD667" s="272">
        <v>852</v>
      </c>
      <c r="CE667" s="272">
        <v>1126512</v>
      </c>
      <c r="CF667" s="272">
        <v>1322</v>
      </c>
      <c r="CG667" s="272">
        <v>2608</v>
      </c>
      <c r="CH667" s="272">
        <v>172</v>
      </c>
      <c r="CI667" s="272">
        <v>889031</v>
      </c>
      <c r="CJ667" s="272">
        <v>5169</v>
      </c>
      <c r="CK667" s="272">
        <v>10907</v>
      </c>
      <c r="CL667" s="272">
        <v>0</v>
      </c>
      <c r="CM667" s="272">
        <v>0</v>
      </c>
      <c r="CN667" s="272">
        <v>0</v>
      </c>
      <c r="CO667" s="272">
        <v>0</v>
      </c>
      <c r="CP667" s="272">
        <v>14</v>
      </c>
      <c r="CQ667" s="272">
        <v>125716</v>
      </c>
      <c r="CR667" s="272">
        <v>8980</v>
      </c>
      <c r="CS667" s="272">
        <v>16006</v>
      </c>
      <c r="CT667" s="272">
        <v>2</v>
      </c>
      <c r="CU667" s="272">
        <v>2235</v>
      </c>
      <c r="CV667" s="272">
        <v>1118</v>
      </c>
      <c r="CW667" s="272">
        <v>1817</v>
      </c>
      <c r="CX667" s="272">
        <v>13</v>
      </c>
      <c r="CY667" s="272">
        <v>3407</v>
      </c>
      <c r="CZ667" s="272">
        <v>262</v>
      </c>
      <c r="DA667" s="272">
        <v>383</v>
      </c>
      <c r="DB667" s="272">
        <v>93</v>
      </c>
      <c r="DC667" s="272">
        <v>3768</v>
      </c>
      <c r="DD667" s="272">
        <v>41</v>
      </c>
      <c r="DE667" s="272">
        <v>72</v>
      </c>
      <c r="DF667" s="272">
        <v>1</v>
      </c>
      <c r="DG667" s="272">
        <v>2278</v>
      </c>
      <c r="DH667" s="272">
        <v>2278</v>
      </c>
      <c r="DI667" s="272">
        <v>2278</v>
      </c>
      <c r="DJ667" s="272">
        <v>1</v>
      </c>
      <c r="DK667" s="272">
        <v>0</v>
      </c>
      <c r="DL667" s="250"/>
      <c r="DM667" s="250"/>
      <c r="DN667" s="250"/>
      <c r="DO667" s="250"/>
      <c r="DP667" s="250"/>
      <c r="DQ667" s="250"/>
      <c r="DR667" s="250"/>
      <c r="DS667" s="250"/>
      <c r="DT667" s="250"/>
      <c r="DU667" s="250"/>
      <c r="DV667" s="250"/>
      <c r="DW667" s="250"/>
      <c r="DX667" s="250"/>
      <c r="DY667" s="250"/>
      <c r="DZ667" s="250"/>
      <c r="EA667" s="250"/>
      <c r="EB667" s="155"/>
      <c r="EC667" s="75">
        <f t="shared" si="1137"/>
        <v>10</v>
      </c>
      <c r="ED667" s="74">
        <f t="shared" si="1138"/>
        <v>2020</v>
      </c>
      <c r="EE667" s="165">
        <f t="shared" si="1148"/>
        <v>44105</v>
      </c>
      <c r="EF667" s="157">
        <f t="shared" si="1150"/>
        <v>31</v>
      </c>
      <c r="EG667" s="156"/>
      <c r="EH667" s="166">
        <f>IFERROR(HLOOKUP(EH$1,$H$5:$FY$1802,MATCH($A667,$A$5:$A$1802,0),0)*HLOOKUP(EH$2,$H$5:$FY$1802,MATCH($A667,$A$5:$A$1802,0),0),$H$2)</f>
        <v>1441</v>
      </c>
      <c r="EI667" s="166">
        <f>IFERROR(HLOOKUP(EI$1,$H$5:$FY$1802,MATCH($A667,$A$5:$A$1802,0),0)*HLOOKUP(EI$2,$H$5:$FY$1802,MATCH($A667,$A$5:$A$1802,0),0),$H$2)</f>
        <v>20174</v>
      </c>
      <c r="EJ667" s="166">
        <f>IFERROR(HLOOKUP(EJ$1,$H$5:$FY$1802,MATCH($A667,$A$5:$A$1802,0),0)*HLOOKUP(EJ$2,$H$5:$FY$1802,MATCH($A667,$A$5:$A$1802,0),0),$H$2)</f>
        <v>56199</v>
      </c>
      <c r="EK667" s="166">
        <f>IFERROR(HLOOKUP(EK$1,$H$5:$FY$1802,MATCH($A667,$A$5:$A$1802,0),0)*HLOOKUP(EK$2,$H$5:$FY$1802,MATCH($A667,$A$5:$A$1802,0),0),$H$2)</f>
        <v>351604</v>
      </c>
      <c r="EL667" s="166">
        <f>IFERROR(HLOOKUP(EL$1,$H$5:$FY$1802,MATCH($A667,$A$5:$A$1802,0),0)*HLOOKUP(EL$2,$H$5:$FY$1802,MATCH($A667,$A$5:$A$1802,0),0),$H$2)</f>
        <v>111435</v>
      </c>
      <c r="EM667" s="166">
        <f>IFERROR(HLOOKUP(EM$1,$H$5:$FY$1802,MATCH($A667,$A$5:$A$1802,0),0)*HLOOKUP(EM$2,$H$5:$FY$1802,MATCH($A667,$A$5:$A$1802,0),0),$H$2)</f>
        <v>88253</v>
      </c>
      <c r="EN667" s="166">
        <f>IFERROR(HLOOKUP(EN$1,$H$5:$FY$1802,MATCH($A667,$A$5:$A$1802,0),0)*HLOOKUP(EN$2,$H$5:$FY$1802,MATCH($A667,$A$5:$A$1802,0),0),$H$2)</f>
        <v>2607395</v>
      </c>
      <c r="EO667" s="166">
        <f>IFERROR(HLOOKUP(EO$1,$H$5:$FY$1802,MATCH($A667,$A$5:$A$1802,0),0)*HLOOKUP(EO$2,$H$5:$FY$1802,MATCH($A667,$A$5:$A$1802,0),0),$H$2)</f>
        <v>7447454</v>
      </c>
      <c r="EP667" s="166">
        <f>IFERROR(HLOOKUP(EP$1,$H$5:$FY$1802,MATCH($A667,$A$5:$A$1802,0),0)*HLOOKUP(EP$2,$H$5:$FY$1802,MATCH($A667,$A$5:$A$1802,0),0),$H$2)</f>
        <v>494205</v>
      </c>
      <c r="EQ667" s="166">
        <f>IFERROR(HLOOKUP(EQ$1,$H$5:$FY$1802,MATCH($A667,$A$5:$A$1802,0),0)*HLOOKUP(EQ$2,$H$5:$FY$1802,MATCH($A667,$A$5:$A$1802,0),0),$H$2)</f>
        <v>1764</v>
      </c>
      <c r="ER667" s="166">
        <f>IFERROR(HLOOKUP(ER$1,$H$5:$FY$1802,MATCH($A667,$A$5:$A$1802,0),0)*HLOOKUP(ER$2,$H$5:$FY$1802,MATCH($A667,$A$5:$A$1802,0),0),$H$2)</f>
        <v>0</v>
      </c>
      <c r="ES667" s="166">
        <f>IFERROR(HLOOKUP(ES$1,$H$5:$FY$1802,MATCH($A667,$A$5:$A$1802,0),0)*HLOOKUP(ES$2,$H$5:$FY$1802,MATCH($A667,$A$5:$A$1802,0),0),$H$2)</f>
        <v>109723</v>
      </c>
      <c r="ET667" s="166">
        <f>IFERROR(HLOOKUP(ET$1,$H$5:$FY$1802,MATCH($A667,$A$5:$A$1802,0),0)*HLOOKUP(ET$2,$H$5:$FY$1802,MATCH($A667,$A$5:$A$1802,0),0),$H$2)</f>
        <v>317250</v>
      </c>
      <c r="EU667" s="166">
        <f>IFERROR(HLOOKUP(EU$1,$H$5:$FY$1802,MATCH($A667,$A$5:$A$1802,0),0)*HLOOKUP(EU$2,$H$5:$FY$1802,MATCH($A667,$A$5:$A$1802,0),0),$H$2)</f>
        <v>5</v>
      </c>
      <c r="EV667" s="166">
        <f>IFERROR(HLOOKUP(EV$1,$H$5:$FY$1802,MATCH($A667,$A$5:$A$1802,0),0)*HLOOKUP(EV$2,$H$5:$FY$1802,MATCH($A667,$A$5:$A$1802,0),0),$H$2)</f>
        <v>2222016</v>
      </c>
      <c r="EW667" s="166">
        <f>IFERROR(HLOOKUP(EW$1,$H$5:$FY$1802,MATCH($A667,$A$5:$A$1802,0),0)*HLOOKUP(EW$2,$H$5:$FY$1802,MATCH($A667,$A$5:$A$1802,0),0),$H$2)</f>
        <v>1876004</v>
      </c>
      <c r="EX667" s="166">
        <f>IFERROR(HLOOKUP(EX$1,$H$5:$FY$1802,MATCH($A667,$A$5:$A$1802,0),0)*HLOOKUP(EX$2,$H$5:$FY$1802,MATCH($A667,$A$5:$A$1802,0),0),$H$2)</f>
        <v>0</v>
      </c>
      <c r="EY667" s="166">
        <f>IFERROR(HLOOKUP(EY$1,$H$5:$FY$1802,MATCH($A667,$A$5:$A$1802,0),0)*HLOOKUP(EY$2,$H$5:$FY$1802,MATCH($A667,$A$5:$A$1802,0),0),$H$2)</f>
        <v>224084</v>
      </c>
      <c r="EZ667" s="166">
        <f>IFERROR(HLOOKUP(EZ$1,$H$5:$FY$1802,MATCH($A667,$A$5:$A$1802,0),0)*HLOOKUP(EZ$2,$H$5:$FY$1802,MATCH($A667,$A$5:$A$1802,0),0),$H$2)</f>
        <v>3634</v>
      </c>
      <c r="FA667" s="166">
        <f>IFERROR(HLOOKUP(FA$1,$H$5:$FY$1802,MATCH($A667,$A$5:$A$1802,0),0)*HLOOKUP(FA$2,$H$5:$FY$1802,MATCH($A667,$A$5:$A$1802,0),0),$H$2)</f>
        <v>2278</v>
      </c>
      <c r="FB667" s="166">
        <f>IFERROR(HLOOKUP(FB$1,$H$5:$FY$1802,MATCH($A667,$A$5:$A$1802,0),0)*HLOOKUP(FB$2,$H$5:$FY$1802,MATCH($A667,$A$5:$A$1802,0),0),$H$2)</f>
        <v>4979</v>
      </c>
      <c r="FC667" s="166">
        <f>IFERROR(HLOOKUP(FC$1,$H$5:$FY$1802,MATCH($A667,$A$5:$A$1802,0),0)*HLOOKUP(FC$2,$H$5:$FY$1802,MATCH($A667,$A$5:$A$1802,0),0),$H$2)</f>
        <v>6696</v>
      </c>
      <c r="FD667" s="166">
        <f>IFERROR(HLOOKUP(FD$1,$H$5:$FY$1802,MATCH($A667,$A$5:$A$1802,0),0)*HLOOKUP(FD$2,$H$5:$FY$1802,MATCH($A667,$A$5:$A$1802,0),0),$H$2)</f>
        <v>0</v>
      </c>
      <c r="FE667" s="166">
        <f>IFERROR(HLOOKUP(FE$1,$H$5:$FY$1802,MATCH($A667,$A$5:$A$1802,0),0)*HLOOKUP(FE$2,$H$5:$FY$1802,MATCH($A667,$A$5:$A$1802,0),0),$H$2)</f>
        <v>0</v>
      </c>
      <c r="FF667" s="166">
        <f>IFERROR(HLOOKUP(FF$1,$H$5:$FY$1802,MATCH($A667,$A$5:$A$1802,0),0)*HLOOKUP(FF$2,$H$5:$FY$1802,MATCH($A667,$A$5:$A$1802,0),0),$H$2)</f>
        <v>0</v>
      </c>
      <c r="FG667" s="166">
        <f>IFERROR(HLOOKUP(FG$1,$H$5:$FY$1802,MATCH($A667,$A$5:$A$1802,0),0)*HLOOKUP(FG$2,$H$5:$FY$1802,MATCH($A667,$A$5:$A$1802,0),0),$H$2)</f>
        <v>0</v>
      </c>
      <c r="FH667" s="152"/>
      <c r="FI667" s="405">
        <f t="shared" si="1139"/>
        <v>1.4434782608695653</v>
      </c>
      <c r="FJ667" s="405">
        <f t="shared" si="1139"/>
        <v>1.2608695652173914</v>
      </c>
      <c r="FK667" s="405">
        <f t="shared" si="1140"/>
        <v>1.4507042253521127</v>
      </c>
      <c r="FL667" s="405">
        <f t="shared" si="1141"/>
        <v>1.2535211267605635</v>
      </c>
      <c r="FM667" s="405">
        <f t="shared" si="1142"/>
        <v>1.1346765641569458</v>
      </c>
      <c r="FN667" s="405">
        <f t="shared" si="1143"/>
        <v>1.0551431601272534</v>
      </c>
      <c r="FO667" s="405">
        <f t="shared" si="1144"/>
        <v>1.2129380053908356</v>
      </c>
      <c r="FP667" s="405">
        <f t="shared" si="1145"/>
        <v>1.0485175202156334</v>
      </c>
      <c r="FQ667" s="405">
        <f t="shared" si="1146"/>
        <v>1.1702127659574468</v>
      </c>
      <c r="FR667" s="405">
        <f t="shared" si="1147"/>
        <v>1.0425531914893618</v>
      </c>
      <c r="FS667" s="65"/>
    </row>
    <row r="668" spans="1:180" ht="10.35" customHeight="1" x14ac:dyDescent="0.2">
      <c r="A668" s="180" t="str">
        <f t="shared" si="1136"/>
        <v>2020-21OCTOBERRRU</v>
      </c>
      <c r="B668" s="182" t="str">
        <f t="shared" si="1149"/>
        <v>2020-21</v>
      </c>
      <c r="C668" s="26" t="s">
        <v>833</v>
      </c>
      <c r="D668" s="182" t="str">
        <f>INDEX($FV$16:$FW$26,MATCH($F668,$FV$16:$FV$26,0),2)</f>
        <v>Y56</v>
      </c>
      <c r="E668" s="182" t="str">
        <f>VLOOKUP($D668,$FW$8:$FX$14,2,0)</f>
        <v>London</v>
      </c>
      <c r="F668" s="273" t="s">
        <v>855</v>
      </c>
      <c r="G668" s="277" t="s">
        <v>874</v>
      </c>
      <c r="H668" s="278">
        <v>154068</v>
      </c>
      <c r="I668" s="278">
        <v>115488</v>
      </c>
      <c r="J668" s="278">
        <v>210816</v>
      </c>
      <c r="K668" s="278">
        <v>2</v>
      </c>
      <c r="L668" s="278">
        <v>0</v>
      </c>
      <c r="M668" s="278">
        <v>1</v>
      </c>
      <c r="N668" s="278">
        <v>4</v>
      </c>
      <c r="O668" s="278">
        <v>58</v>
      </c>
      <c r="P668" s="278">
        <v>0</v>
      </c>
      <c r="Q668" s="278">
        <v>496</v>
      </c>
      <c r="R668" s="278">
        <v>0</v>
      </c>
      <c r="S668" s="278">
        <v>1572</v>
      </c>
      <c r="T668" s="278">
        <v>104760</v>
      </c>
      <c r="U668" s="278">
        <v>7335</v>
      </c>
      <c r="V668" s="278">
        <v>5114</v>
      </c>
      <c r="W668" s="278">
        <v>58316</v>
      </c>
      <c r="X668" s="278">
        <v>23761</v>
      </c>
      <c r="Y668" s="278">
        <v>1551</v>
      </c>
      <c r="Z668" s="278">
        <v>2440155</v>
      </c>
      <c r="AA668" s="278">
        <v>333</v>
      </c>
      <c r="AB668" s="278">
        <v>558</v>
      </c>
      <c r="AC668" s="278">
        <v>2581266</v>
      </c>
      <c r="AD668" s="278">
        <v>505</v>
      </c>
      <c r="AE668" s="278">
        <v>881</v>
      </c>
      <c r="AF668" s="278">
        <v>53233974</v>
      </c>
      <c r="AG668" s="278">
        <v>913</v>
      </c>
      <c r="AH668" s="278">
        <v>1752</v>
      </c>
      <c r="AI668" s="278">
        <v>56073397</v>
      </c>
      <c r="AJ668" s="278">
        <v>2360</v>
      </c>
      <c r="AK668" s="278">
        <v>5491</v>
      </c>
      <c r="AL668" s="278">
        <v>7276547</v>
      </c>
      <c r="AM668" s="278">
        <v>4692</v>
      </c>
      <c r="AN668" s="278">
        <v>10289</v>
      </c>
      <c r="AO668" s="278">
        <v>8369</v>
      </c>
      <c r="AP668" s="278">
        <v>272</v>
      </c>
      <c r="AQ668" s="278">
        <v>939</v>
      </c>
      <c r="AR668" s="278">
        <v>2519</v>
      </c>
      <c r="AS668" s="278">
        <v>307</v>
      </c>
      <c r="AT668" s="278">
        <v>6851</v>
      </c>
      <c r="AU668" s="278">
        <v>0</v>
      </c>
      <c r="AV668" s="278">
        <v>59049</v>
      </c>
      <c r="AW668" s="278">
        <v>5356</v>
      </c>
      <c r="AX668" s="278">
        <v>31986</v>
      </c>
      <c r="AY668" s="278">
        <v>96391</v>
      </c>
      <c r="AZ668" s="278">
        <v>19341</v>
      </c>
      <c r="BA668" s="278">
        <v>14921</v>
      </c>
      <c r="BB668" s="278">
        <v>13205</v>
      </c>
      <c r="BC668" s="278">
        <v>10352</v>
      </c>
      <c r="BD668" s="278">
        <v>81999</v>
      </c>
      <c r="BE668" s="278">
        <v>64254</v>
      </c>
      <c r="BF668" s="278">
        <v>35617</v>
      </c>
      <c r="BG668" s="278">
        <v>26255</v>
      </c>
      <c r="BH668" s="278">
        <v>2132</v>
      </c>
      <c r="BI668" s="278">
        <v>1649</v>
      </c>
      <c r="BJ668" s="278">
        <v>97</v>
      </c>
      <c r="BK668" s="278">
        <v>40464</v>
      </c>
      <c r="BL668" s="278">
        <v>417</v>
      </c>
      <c r="BM668" s="278">
        <v>662</v>
      </c>
      <c r="BN668" s="278">
        <v>38</v>
      </c>
      <c r="BO668" s="278">
        <v>18914</v>
      </c>
      <c r="BP668" s="278">
        <v>498</v>
      </c>
      <c r="BQ668" s="278">
        <v>943</v>
      </c>
      <c r="BR668" s="278">
        <v>7200</v>
      </c>
      <c r="BS668" s="278">
        <v>2380777</v>
      </c>
      <c r="BT668" s="278">
        <v>331</v>
      </c>
      <c r="BU668" s="278">
        <v>553</v>
      </c>
      <c r="BV668" s="278">
        <v>3717</v>
      </c>
      <c r="BW668" s="278">
        <v>3554052</v>
      </c>
      <c r="BX668" s="278">
        <v>956</v>
      </c>
      <c r="BY668" s="278">
        <v>1848</v>
      </c>
      <c r="BZ668" s="278">
        <v>1176</v>
      </c>
      <c r="CA668" s="278">
        <v>876508</v>
      </c>
      <c r="CB668" s="278">
        <v>745</v>
      </c>
      <c r="CC668" s="278">
        <v>1551</v>
      </c>
      <c r="CD668" s="278">
        <v>53423</v>
      </c>
      <c r="CE668" s="278">
        <v>48803414</v>
      </c>
      <c r="CF668" s="278">
        <v>914</v>
      </c>
      <c r="CG668" s="278">
        <v>1749</v>
      </c>
      <c r="CH668" s="278">
        <v>1979</v>
      </c>
      <c r="CI668" s="278">
        <v>6901774</v>
      </c>
      <c r="CJ668" s="278">
        <v>3488</v>
      </c>
      <c r="CK668" s="278">
        <v>7610</v>
      </c>
      <c r="CL668" s="278">
        <v>387</v>
      </c>
      <c r="CM668" s="278">
        <v>1272098</v>
      </c>
      <c r="CN668" s="278">
        <v>3287</v>
      </c>
      <c r="CO668" s="278">
        <v>7570</v>
      </c>
      <c r="CP668" s="278">
        <v>1327</v>
      </c>
      <c r="CQ668" s="278">
        <v>7562964</v>
      </c>
      <c r="CR668" s="278">
        <v>5699</v>
      </c>
      <c r="CS668" s="278">
        <v>11240</v>
      </c>
      <c r="CT668" s="278">
        <v>117</v>
      </c>
      <c r="CU668" s="278">
        <v>579579</v>
      </c>
      <c r="CV668" s="278">
        <v>4954</v>
      </c>
      <c r="CW668" s="278">
        <v>10979</v>
      </c>
      <c r="CX668" s="278">
        <v>676</v>
      </c>
      <c r="CY668" s="278">
        <v>197309</v>
      </c>
      <c r="CZ668" s="278">
        <v>292</v>
      </c>
      <c r="DA668" s="278">
        <v>501</v>
      </c>
      <c r="DB668" s="278">
        <v>3674</v>
      </c>
      <c r="DC668" s="278">
        <v>231330</v>
      </c>
      <c r="DD668" s="278">
        <v>63</v>
      </c>
      <c r="DE668" s="278">
        <v>128</v>
      </c>
      <c r="DF668" s="278">
        <v>188</v>
      </c>
      <c r="DG668" s="278">
        <v>331465</v>
      </c>
      <c r="DH668" s="278">
        <v>1763</v>
      </c>
      <c r="DI668" s="278">
        <v>3904</v>
      </c>
      <c r="DJ668" s="278">
        <v>167</v>
      </c>
      <c r="DK668" s="278">
        <v>0</v>
      </c>
      <c r="DL668" s="264"/>
      <c r="DM668" s="264"/>
      <c r="DN668" s="264"/>
      <c r="DO668" s="264"/>
      <c r="DP668" s="264"/>
      <c r="DQ668" s="264"/>
      <c r="DR668" s="264"/>
      <c r="DS668" s="264"/>
      <c r="DT668" s="264"/>
      <c r="DU668" s="264"/>
      <c r="DV668" s="264"/>
      <c r="DW668" s="264"/>
      <c r="DX668" s="264"/>
      <c r="DY668" s="264"/>
      <c r="DZ668" s="264"/>
      <c r="EA668" s="264"/>
      <c r="EB668" s="265"/>
      <c r="EC668" s="266">
        <f t="shared" si="1137"/>
        <v>10</v>
      </c>
      <c r="ED668" s="180">
        <f t="shared" si="1138"/>
        <v>2020</v>
      </c>
      <c r="EE668" s="185">
        <f t="shared" si="1148"/>
        <v>44105</v>
      </c>
      <c r="EF668" s="186">
        <f t="shared" si="1150"/>
        <v>31</v>
      </c>
      <c r="EG668" s="187"/>
      <c r="EH668" s="188">
        <f>IFERROR(HLOOKUP(EH$1,$H$5:$FY$1802,MATCH($A668,$A$5:$A$1802,0),0)*HLOOKUP(EH$2,$H$5:$FY$1802,MATCH($A668,$A$5:$A$1802,0),0),$H$2)</f>
        <v>0</v>
      </c>
      <c r="EI668" s="188">
        <f>IFERROR(HLOOKUP(EI$1,$H$5:$FY$1802,MATCH($A668,$A$5:$A$1802,0),0)*HLOOKUP(EI$2,$H$5:$FY$1802,MATCH($A668,$A$5:$A$1802,0),0),$H$2)</f>
        <v>115488</v>
      </c>
      <c r="EJ668" s="188">
        <f>IFERROR(HLOOKUP(EJ$1,$H$5:$FY$1802,MATCH($A668,$A$5:$A$1802,0),0)*HLOOKUP(EJ$2,$H$5:$FY$1802,MATCH($A668,$A$5:$A$1802,0),0),$H$2)</f>
        <v>461952</v>
      </c>
      <c r="EK668" s="188">
        <f>IFERROR(HLOOKUP(EK$1,$H$5:$FY$1802,MATCH($A668,$A$5:$A$1802,0),0)*HLOOKUP(EK$2,$H$5:$FY$1802,MATCH($A668,$A$5:$A$1802,0),0),$H$2)</f>
        <v>6698304</v>
      </c>
      <c r="EL668" s="188">
        <f>IFERROR(HLOOKUP(EL$1,$H$5:$FY$1802,MATCH($A668,$A$5:$A$1802,0),0)*HLOOKUP(EL$2,$H$5:$FY$1802,MATCH($A668,$A$5:$A$1802,0),0),$H$2)</f>
        <v>4092930</v>
      </c>
      <c r="EM668" s="188">
        <f>IFERROR(HLOOKUP(EM$1,$H$5:$FY$1802,MATCH($A668,$A$5:$A$1802,0),0)*HLOOKUP(EM$2,$H$5:$FY$1802,MATCH($A668,$A$5:$A$1802,0),0),$H$2)</f>
        <v>4505434</v>
      </c>
      <c r="EN668" s="188">
        <f>IFERROR(HLOOKUP(EN$1,$H$5:$FY$1802,MATCH($A668,$A$5:$A$1802,0),0)*HLOOKUP(EN$2,$H$5:$FY$1802,MATCH($A668,$A$5:$A$1802,0),0),$H$2)</f>
        <v>102169632</v>
      </c>
      <c r="EO668" s="188">
        <f>IFERROR(HLOOKUP(EO$1,$H$5:$FY$1802,MATCH($A668,$A$5:$A$1802,0),0)*HLOOKUP(EO$2,$H$5:$FY$1802,MATCH($A668,$A$5:$A$1802,0),0),$H$2)</f>
        <v>130471651</v>
      </c>
      <c r="EP668" s="188">
        <f>IFERROR(HLOOKUP(EP$1,$H$5:$FY$1802,MATCH($A668,$A$5:$A$1802,0),0)*HLOOKUP(EP$2,$H$5:$FY$1802,MATCH($A668,$A$5:$A$1802,0),0),$H$2)</f>
        <v>15958239</v>
      </c>
      <c r="EQ668" s="188">
        <f>IFERROR(HLOOKUP(EQ$1,$H$5:$FY$1802,MATCH($A668,$A$5:$A$1802,0),0)*HLOOKUP(EQ$2,$H$5:$FY$1802,MATCH($A668,$A$5:$A$1802,0),0),$H$2)</f>
        <v>64214</v>
      </c>
      <c r="ER668" s="188">
        <f>IFERROR(HLOOKUP(ER$1,$H$5:$FY$1802,MATCH($A668,$A$5:$A$1802,0),0)*HLOOKUP(ER$2,$H$5:$FY$1802,MATCH($A668,$A$5:$A$1802,0),0),$H$2)</f>
        <v>35834</v>
      </c>
      <c r="ES668" s="188">
        <f>IFERROR(HLOOKUP(ES$1,$H$5:$FY$1802,MATCH($A668,$A$5:$A$1802,0),0)*HLOOKUP(ES$2,$H$5:$FY$1802,MATCH($A668,$A$5:$A$1802,0),0),$H$2)</f>
        <v>3981600</v>
      </c>
      <c r="ET668" s="188">
        <f>IFERROR(HLOOKUP(ET$1,$H$5:$FY$1802,MATCH($A668,$A$5:$A$1802,0),0)*HLOOKUP(ET$2,$H$5:$FY$1802,MATCH($A668,$A$5:$A$1802,0),0),$H$2)</f>
        <v>6869016</v>
      </c>
      <c r="EU668" s="188">
        <f>IFERROR(HLOOKUP(EU$1,$H$5:$FY$1802,MATCH($A668,$A$5:$A$1802,0),0)*HLOOKUP(EU$2,$H$5:$FY$1802,MATCH($A668,$A$5:$A$1802,0),0),$H$2)</f>
        <v>1823976</v>
      </c>
      <c r="EV668" s="188">
        <f>IFERROR(HLOOKUP(EV$1,$H$5:$FY$1802,MATCH($A668,$A$5:$A$1802,0),0)*HLOOKUP(EV$2,$H$5:$FY$1802,MATCH($A668,$A$5:$A$1802,0),0),$H$2)</f>
        <v>93436827</v>
      </c>
      <c r="EW668" s="188">
        <f>IFERROR(HLOOKUP(EW$1,$H$5:$FY$1802,MATCH($A668,$A$5:$A$1802,0),0)*HLOOKUP(EW$2,$H$5:$FY$1802,MATCH($A668,$A$5:$A$1802,0),0),$H$2)</f>
        <v>15060190</v>
      </c>
      <c r="EX668" s="188">
        <f>IFERROR(HLOOKUP(EX$1,$H$5:$FY$1802,MATCH($A668,$A$5:$A$1802,0),0)*HLOOKUP(EX$2,$H$5:$FY$1802,MATCH($A668,$A$5:$A$1802,0),0),$H$2)</f>
        <v>2929590</v>
      </c>
      <c r="EY668" s="188">
        <f>IFERROR(HLOOKUP(EY$1,$H$5:$FY$1802,MATCH($A668,$A$5:$A$1802,0),0)*HLOOKUP(EY$2,$H$5:$FY$1802,MATCH($A668,$A$5:$A$1802,0),0),$H$2)</f>
        <v>14915480</v>
      </c>
      <c r="EZ668" s="188">
        <f>IFERROR(HLOOKUP(EZ$1,$H$5:$FY$1802,MATCH($A668,$A$5:$A$1802,0),0)*HLOOKUP(EZ$2,$H$5:$FY$1802,MATCH($A668,$A$5:$A$1802,0),0),$H$2)</f>
        <v>1284543</v>
      </c>
      <c r="FA668" s="188">
        <f>IFERROR(HLOOKUP(FA$1,$H$5:$FY$1802,MATCH($A668,$A$5:$A$1802,0),0)*HLOOKUP(FA$2,$H$5:$FY$1802,MATCH($A668,$A$5:$A$1802,0),0),$H$2)</f>
        <v>733952</v>
      </c>
      <c r="FB668" s="188">
        <f>IFERROR(HLOOKUP(FB$1,$H$5:$FY$1802,MATCH($A668,$A$5:$A$1802,0),0)*HLOOKUP(FB$2,$H$5:$FY$1802,MATCH($A668,$A$5:$A$1802,0),0),$H$2)</f>
        <v>338676</v>
      </c>
      <c r="FC668" s="188">
        <f>IFERROR(HLOOKUP(FC$1,$H$5:$FY$1802,MATCH($A668,$A$5:$A$1802,0),0)*HLOOKUP(FC$2,$H$5:$FY$1802,MATCH($A668,$A$5:$A$1802,0),0),$H$2)</f>
        <v>470272</v>
      </c>
      <c r="FD668" s="188">
        <f>IFERROR(HLOOKUP(FD$1,$H$5:$FY$1802,MATCH($A668,$A$5:$A$1802,0),0)*HLOOKUP(FD$2,$H$5:$FY$1802,MATCH($A668,$A$5:$A$1802,0),0),$H$2)</f>
        <v>0</v>
      </c>
      <c r="FE668" s="188">
        <f>IFERROR(HLOOKUP(FE$1,$H$5:$FY$1802,MATCH($A668,$A$5:$A$1802,0),0)*HLOOKUP(FE$2,$H$5:$FY$1802,MATCH($A668,$A$5:$A$1802,0),0),$H$2)</f>
        <v>0</v>
      </c>
      <c r="FF668" s="188">
        <f>IFERROR(HLOOKUP(FF$1,$H$5:$FY$1802,MATCH($A668,$A$5:$A$1802,0),0)*HLOOKUP(FF$2,$H$5:$FY$1802,MATCH($A668,$A$5:$A$1802,0),0),$H$2)</f>
        <v>0</v>
      </c>
      <c r="FG668" s="188">
        <f>IFERROR(HLOOKUP(FG$1,$H$5:$FY$1802,MATCH($A668,$A$5:$A$1802,0),0)*HLOOKUP(FG$2,$H$5:$FY$1802,MATCH($A668,$A$5:$A$1802,0),0),$H$2)</f>
        <v>0</v>
      </c>
      <c r="FH668" s="189"/>
      <c r="FI668" s="406">
        <f t="shared" si="1139"/>
        <v>2.6368098159509201</v>
      </c>
      <c r="FJ668" s="406">
        <f t="shared" si="1139"/>
        <v>2.034219495569189</v>
      </c>
      <c r="FK668" s="406">
        <f t="shared" si="1140"/>
        <v>2.5821274931560421</v>
      </c>
      <c r="FL668" s="406">
        <f t="shared" si="1141"/>
        <v>2.0242471646460696</v>
      </c>
      <c r="FM668" s="406">
        <f t="shared" si="1142"/>
        <v>1.406114959873791</v>
      </c>
      <c r="FN668" s="406">
        <f t="shared" si="1143"/>
        <v>1.1018245421496673</v>
      </c>
      <c r="FO668" s="406">
        <f t="shared" si="1144"/>
        <v>1.4989688986153782</v>
      </c>
      <c r="FP668" s="406">
        <f t="shared" si="1145"/>
        <v>1.1049619123774252</v>
      </c>
      <c r="FQ668" s="406">
        <f t="shared" si="1146"/>
        <v>1.3745970341715024</v>
      </c>
      <c r="FR668" s="406">
        <f t="shared" si="1147"/>
        <v>1.0631850419084461</v>
      </c>
      <c r="FS668" s="410"/>
    </row>
    <row r="669" spans="1:180" ht="10.35" customHeight="1" x14ac:dyDescent="0.2">
      <c r="A669" s="74" t="str">
        <f t="shared" si="1136"/>
        <v>2020-21OCTOBERRX6</v>
      </c>
      <c r="B669" s="163" t="str">
        <f t="shared" si="1149"/>
        <v>2020-21</v>
      </c>
      <c r="C669" s="26" t="s">
        <v>833</v>
      </c>
      <c r="D669" s="163" t="str">
        <f>INDEX($FV$16:$FW$26,MATCH($F669,$FV$16:$FV$26,0),2)</f>
        <v>Y63</v>
      </c>
      <c r="E669" s="163" t="str">
        <f>VLOOKUP($D669,$FW$8:$FX$14,2,0)</f>
        <v>North East and Yorkshire</v>
      </c>
      <c r="F669" s="271" t="s">
        <v>857</v>
      </c>
      <c r="G669" s="271" t="s">
        <v>875</v>
      </c>
      <c r="H669" s="272">
        <v>49121</v>
      </c>
      <c r="I669" s="272">
        <v>35221</v>
      </c>
      <c r="J669" s="272">
        <v>430942</v>
      </c>
      <c r="K669" s="272">
        <v>12</v>
      </c>
      <c r="L669" s="272">
        <v>1</v>
      </c>
      <c r="M669" s="272">
        <v>27</v>
      </c>
      <c r="N669" s="272">
        <v>45</v>
      </c>
      <c r="O669" s="272">
        <v>93</v>
      </c>
      <c r="P669" s="272">
        <v>0</v>
      </c>
      <c r="Q669" s="272">
        <v>140</v>
      </c>
      <c r="R669" s="272">
        <v>2688</v>
      </c>
      <c r="S669" s="272">
        <v>11</v>
      </c>
      <c r="T669" s="272">
        <v>36786</v>
      </c>
      <c r="U669" s="272">
        <v>2567</v>
      </c>
      <c r="V669" s="272">
        <v>1560</v>
      </c>
      <c r="W669" s="272">
        <v>20786</v>
      </c>
      <c r="X669" s="272">
        <v>6694</v>
      </c>
      <c r="Y669" s="272">
        <v>414</v>
      </c>
      <c r="Z669" s="272">
        <v>1025724</v>
      </c>
      <c r="AA669" s="272">
        <v>400</v>
      </c>
      <c r="AB669" s="272">
        <v>685</v>
      </c>
      <c r="AC669" s="272">
        <v>715975</v>
      </c>
      <c r="AD669" s="272">
        <v>459</v>
      </c>
      <c r="AE669" s="272">
        <v>786</v>
      </c>
      <c r="AF669" s="272">
        <v>40334352</v>
      </c>
      <c r="AG669" s="272">
        <v>1940</v>
      </c>
      <c r="AH669" s="272">
        <v>3929</v>
      </c>
      <c r="AI669" s="272">
        <v>47377683</v>
      </c>
      <c r="AJ669" s="272">
        <v>7078</v>
      </c>
      <c r="AK669" s="272">
        <v>17610</v>
      </c>
      <c r="AL669" s="272">
        <v>2502209</v>
      </c>
      <c r="AM669" s="272">
        <v>6044</v>
      </c>
      <c r="AN669" s="272">
        <v>14206</v>
      </c>
      <c r="AO669" s="272">
        <v>3524</v>
      </c>
      <c r="AP669" s="272">
        <v>45</v>
      </c>
      <c r="AQ669" s="272">
        <v>222</v>
      </c>
      <c r="AR669" s="272">
        <v>1238</v>
      </c>
      <c r="AS669" s="272">
        <v>229</v>
      </c>
      <c r="AT669" s="272">
        <v>3028</v>
      </c>
      <c r="AU669" s="272">
        <v>0</v>
      </c>
      <c r="AV669" s="272">
        <v>20071</v>
      </c>
      <c r="AW669" s="272">
        <v>3049</v>
      </c>
      <c r="AX669" s="272">
        <v>10142</v>
      </c>
      <c r="AY669" s="272">
        <v>33262</v>
      </c>
      <c r="AZ669" s="272">
        <v>5138</v>
      </c>
      <c r="BA669" s="272">
        <v>3874</v>
      </c>
      <c r="BB669" s="272">
        <v>3080</v>
      </c>
      <c r="BC669" s="272">
        <v>2329</v>
      </c>
      <c r="BD669" s="272">
        <v>27097</v>
      </c>
      <c r="BE669" s="272">
        <v>22593</v>
      </c>
      <c r="BF669" s="272">
        <v>10930</v>
      </c>
      <c r="BG669" s="272">
        <v>7206</v>
      </c>
      <c r="BH669" s="272">
        <v>741</v>
      </c>
      <c r="BI669" s="272">
        <v>430</v>
      </c>
      <c r="BJ669" s="272">
        <v>63</v>
      </c>
      <c r="BK669" s="272">
        <v>29637</v>
      </c>
      <c r="BL669" s="272">
        <v>470</v>
      </c>
      <c r="BM669" s="272">
        <v>720</v>
      </c>
      <c r="BN669" s="272">
        <v>64</v>
      </c>
      <c r="BO669" s="272">
        <v>30276</v>
      </c>
      <c r="BP669" s="272">
        <v>473</v>
      </c>
      <c r="BQ669" s="272">
        <v>862</v>
      </c>
      <c r="BR669" s="272">
        <v>2440</v>
      </c>
      <c r="BS669" s="272">
        <v>965811</v>
      </c>
      <c r="BT669" s="272">
        <v>396</v>
      </c>
      <c r="BU669" s="272">
        <v>678</v>
      </c>
      <c r="BV669" s="272">
        <v>2789</v>
      </c>
      <c r="BW669" s="272">
        <v>5814366</v>
      </c>
      <c r="BX669" s="272">
        <v>2085</v>
      </c>
      <c r="BY669" s="272">
        <v>4051</v>
      </c>
      <c r="BZ669" s="272">
        <v>572</v>
      </c>
      <c r="CA669" s="272">
        <v>1111930</v>
      </c>
      <c r="CB669" s="272">
        <v>1944</v>
      </c>
      <c r="CC669" s="272">
        <v>3946</v>
      </c>
      <c r="CD669" s="272">
        <v>17425</v>
      </c>
      <c r="CE669" s="272">
        <v>33408056</v>
      </c>
      <c r="CF669" s="272">
        <v>1917</v>
      </c>
      <c r="CG669" s="272">
        <v>3909</v>
      </c>
      <c r="CH669" s="272">
        <v>1220</v>
      </c>
      <c r="CI669" s="272">
        <v>9802772</v>
      </c>
      <c r="CJ669" s="272">
        <v>8035</v>
      </c>
      <c r="CK669" s="272">
        <v>16054</v>
      </c>
      <c r="CL669" s="272">
        <v>498</v>
      </c>
      <c r="CM669" s="272">
        <v>4948229</v>
      </c>
      <c r="CN669" s="272">
        <v>9936</v>
      </c>
      <c r="CO669" s="272">
        <v>22573</v>
      </c>
      <c r="CP669" s="272">
        <v>891</v>
      </c>
      <c r="CQ669" s="272">
        <v>8275547</v>
      </c>
      <c r="CR669" s="272">
        <v>9288</v>
      </c>
      <c r="CS669" s="272">
        <v>18783</v>
      </c>
      <c r="CT669" s="272">
        <v>165</v>
      </c>
      <c r="CU669" s="272">
        <v>2043405</v>
      </c>
      <c r="CV669" s="272">
        <v>12384</v>
      </c>
      <c r="CW669" s="272">
        <v>27216</v>
      </c>
      <c r="CX669" s="272">
        <v>100</v>
      </c>
      <c r="CY669" s="272">
        <v>39069</v>
      </c>
      <c r="CZ669" s="272">
        <v>391</v>
      </c>
      <c r="DA669" s="272">
        <v>683</v>
      </c>
      <c r="DB669" s="272">
        <v>1487</v>
      </c>
      <c r="DC669" s="272">
        <v>44449</v>
      </c>
      <c r="DD669" s="272">
        <v>30</v>
      </c>
      <c r="DE669" s="272">
        <v>58</v>
      </c>
      <c r="DF669" s="272">
        <v>1</v>
      </c>
      <c r="DG669" s="272">
        <v>3449</v>
      </c>
      <c r="DH669" s="272">
        <v>3449</v>
      </c>
      <c r="DI669" s="272">
        <v>3449</v>
      </c>
      <c r="DJ669" s="272">
        <v>1</v>
      </c>
      <c r="DK669" s="272">
        <v>0</v>
      </c>
      <c r="DL669" s="250"/>
      <c r="DM669" s="250"/>
      <c r="DN669" s="250"/>
      <c r="DO669" s="250"/>
      <c r="DP669" s="250"/>
      <c r="DQ669" s="250"/>
      <c r="DR669" s="250"/>
      <c r="DS669" s="250"/>
      <c r="DT669" s="250"/>
      <c r="DU669" s="250"/>
      <c r="DV669" s="250"/>
      <c r="DW669" s="250"/>
      <c r="DX669" s="250"/>
      <c r="DY669" s="250"/>
      <c r="DZ669" s="250"/>
      <c r="EA669" s="250"/>
      <c r="EB669" s="155"/>
      <c r="EC669" s="75">
        <f t="shared" si="1137"/>
        <v>10</v>
      </c>
      <c r="ED669" s="74">
        <f t="shared" si="1138"/>
        <v>2020</v>
      </c>
      <c r="EE669" s="165">
        <f t="shared" si="1148"/>
        <v>44105</v>
      </c>
      <c r="EF669" s="157">
        <f t="shared" si="1150"/>
        <v>31</v>
      </c>
      <c r="EG669" s="156"/>
      <c r="EH669" s="166">
        <f>IFERROR(HLOOKUP(EH$1,$H$5:$FY$1802,MATCH($A669,$A$5:$A$1802,0),0)*HLOOKUP(EH$2,$H$5:$FY$1802,MATCH($A669,$A$5:$A$1802,0),0),$H$2)</f>
        <v>35221</v>
      </c>
      <c r="EI669" s="166">
        <f>IFERROR(HLOOKUP(EI$1,$H$5:$FY$1802,MATCH($A669,$A$5:$A$1802,0),0)*HLOOKUP(EI$2,$H$5:$FY$1802,MATCH($A669,$A$5:$A$1802,0),0),$H$2)</f>
        <v>950967</v>
      </c>
      <c r="EJ669" s="166">
        <f>IFERROR(HLOOKUP(EJ$1,$H$5:$FY$1802,MATCH($A669,$A$5:$A$1802,0),0)*HLOOKUP(EJ$2,$H$5:$FY$1802,MATCH($A669,$A$5:$A$1802,0),0),$H$2)</f>
        <v>1584945</v>
      </c>
      <c r="EK669" s="166">
        <f>IFERROR(HLOOKUP(EK$1,$H$5:$FY$1802,MATCH($A669,$A$5:$A$1802,0),0)*HLOOKUP(EK$2,$H$5:$FY$1802,MATCH($A669,$A$5:$A$1802,0),0),$H$2)</f>
        <v>3275553</v>
      </c>
      <c r="EL669" s="166">
        <f>IFERROR(HLOOKUP(EL$1,$H$5:$FY$1802,MATCH($A669,$A$5:$A$1802,0),0)*HLOOKUP(EL$2,$H$5:$FY$1802,MATCH($A669,$A$5:$A$1802,0),0),$H$2)</f>
        <v>1758395</v>
      </c>
      <c r="EM669" s="166">
        <f>IFERROR(HLOOKUP(EM$1,$H$5:$FY$1802,MATCH($A669,$A$5:$A$1802,0),0)*HLOOKUP(EM$2,$H$5:$FY$1802,MATCH($A669,$A$5:$A$1802,0),0),$H$2)</f>
        <v>1226160</v>
      </c>
      <c r="EN669" s="166">
        <f>IFERROR(HLOOKUP(EN$1,$H$5:$FY$1802,MATCH($A669,$A$5:$A$1802,0),0)*HLOOKUP(EN$2,$H$5:$FY$1802,MATCH($A669,$A$5:$A$1802,0),0),$H$2)</f>
        <v>81668194</v>
      </c>
      <c r="EO669" s="166">
        <f>IFERROR(HLOOKUP(EO$1,$H$5:$FY$1802,MATCH($A669,$A$5:$A$1802,0),0)*HLOOKUP(EO$2,$H$5:$FY$1802,MATCH($A669,$A$5:$A$1802,0),0),$H$2)</f>
        <v>117881340</v>
      </c>
      <c r="EP669" s="166">
        <f>IFERROR(HLOOKUP(EP$1,$H$5:$FY$1802,MATCH($A669,$A$5:$A$1802,0),0)*HLOOKUP(EP$2,$H$5:$FY$1802,MATCH($A669,$A$5:$A$1802,0),0),$H$2)</f>
        <v>5881284</v>
      </c>
      <c r="EQ669" s="166">
        <f>IFERROR(HLOOKUP(EQ$1,$H$5:$FY$1802,MATCH($A669,$A$5:$A$1802,0),0)*HLOOKUP(EQ$2,$H$5:$FY$1802,MATCH($A669,$A$5:$A$1802,0),0),$H$2)</f>
        <v>45360</v>
      </c>
      <c r="ER669" s="166">
        <f>IFERROR(HLOOKUP(ER$1,$H$5:$FY$1802,MATCH($A669,$A$5:$A$1802,0),0)*HLOOKUP(ER$2,$H$5:$FY$1802,MATCH($A669,$A$5:$A$1802,0),0),$H$2)</f>
        <v>55168</v>
      </c>
      <c r="ES669" s="166">
        <f>IFERROR(HLOOKUP(ES$1,$H$5:$FY$1802,MATCH($A669,$A$5:$A$1802,0),0)*HLOOKUP(ES$2,$H$5:$FY$1802,MATCH($A669,$A$5:$A$1802,0),0),$H$2)</f>
        <v>1654320</v>
      </c>
      <c r="ET669" s="166">
        <f>IFERROR(HLOOKUP(ET$1,$H$5:$FY$1802,MATCH($A669,$A$5:$A$1802,0),0)*HLOOKUP(ET$2,$H$5:$FY$1802,MATCH($A669,$A$5:$A$1802,0),0),$H$2)</f>
        <v>11298239</v>
      </c>
      <c r="EU669" s="166">
        <f>IFERROR(HLOOKUP(EU$1,$H$5:$FY$1802,MATCH($A669,$A$5:$A$1802,0),0)*HLOOKUP(EU$2,$H$5:$FY$1802,MATCH($A669,$A$5:$A$1802,0),0),$H$2)</f>
        <v>2257112</v>
      </c>
      <c r="EV669" s="166">
        <f>IFERROR(HLOOKUP(EV$1,$H$5:$FY$1802,MATCH($A669,$A$5:$A$1802,0),0)*HLOOKUP(EV$2,$H$5:$FY$1802,MATCH($A669,$A$5:$A$1802,0),0),$H$2)</f>
        <v>68114325</v>
      </c>
      <c r="EW669" s="166">
        <f>IFERROR(HLOOKUP(EW$1,$H$5:$FY$1802,MATCH($A669,$A$5:$A$1802,0),0)*HLOOKUP(EW$2,$H$5:$FY$1802,MATCH($A669,$A$5:$A$1802,0),0),$H$2)</f>
        <v>19585880</v>
      </c>
      <c r="EX669" s="166">
        <f>IFERROR(HLOOKUP(EX$1,$H$5:$FY$1802,MATCH($A669,$A$5:$A$1802,0),0)*HLOOKUP(EX$2,$H$5:$FY$1802,MATCH($A669,$A$5:$A$1802,0),0),$H$2)</f>
        <v>11241354</v>
      </c>
      <c r="EY669" s="166">
        <f>IFERROR(HLOOKUP(EY$1,$H$5:$FY$1802,MATCH($A669,$A$5:$A$1802,0),0)*HLOOKUP(EY$2,$H$5:$FY$1802,MATCH($A669,$A$5:$A$1802,0),0),$H$2)</f>
        <v>16735653</v>
      </c>
      <c r="EZ669" s="166">
        <f>IFERROR(HLOOKUP(EZ$1,$H$5:$FY$1802,MATCH($A669,$A$5:$A$1802,0),0)*HLOOKUP(EZ$2,$H$5:$FY$1802,MATCH($A669,$A$5:$A$1802,0),0),$H$2)</f>
        <v>4490640</v>
      </c>
      <c r="FA669" s="166">
        <f>IFERROR(HLOOKUP(FA$1,$H$5:$FY$1802,MATCH($A669,$A$5:$A$1802,0),0)*HLOOKUP(FA$2,$H$5:$FY$1802,MATCH($A669,$A$5:$A$1802,0),0),$H$2)</f>
        <v>3449</v>
      </c>
      <c r="FB669" s="166">
        <f>IFERROR(HLOOKUP(FB$1,$H$5:$FY$1802,MATCH($A669,$A$5:$A$1802,0),0)*HLOOKUP(FB$2,$H$5:$FY$1802,MATCH($A669,$A$5:$A$1802,0),0),$H$2)</f>
        <v>68300</v>
      </c>
      <c r="FC669" s="166">
        <f>IFERROR(HLOOKUP(FC$1,$H$5:$FY$1802,MATCH($A669,$A$5:$A$1802,0),0)*HLOOKUP(FC$2,$H$5:$FY$1802,MATCH($A669,$A$5:$A$1802,0),0),$H$2)</f>
        <v>86246</v>
      </c>
      <c r="FD669" s="166">
        <f>IFERROR(HLOOKUP(FD$1,$H$5:$FY$1802,MATCH($A669,$A$5:$A$1802,0),0)*HLOOKUP(FD$2,$H$5:$FY$1802,MATCH($A669,$A$5:$A$1802,0),0),$H$2)</f>
        <v>0</v>
      </c>
      <c r="FE669" s="166">
        <f>IFERROR(HLOOKUP(FE$1,$H$5:$FY$1802,MATCH($A669,$A$5:$A$1802,0),0)*HLOOKUP(FE$2,$H$5:$FY$1802,MATCH($A669,$A$5:$A$1802,0),0),$H$2)</f>
        <v>0</v>
      </c>
      <c r="FF669" s="166">
        <f>IFERROR(HLOOKUP(FF$1,$H$5:$FY$1802,MATCH($A669,$A$5:$A$1802,0),0)*HLOOKUP(FF$2,$H$5:$FY$1802,MATCH($A669,$A$5:$A$1802,0),0),$H$2)</f>
        <v>0</v>
      </c>
      <c r="FG669" s="166">
        <f>IFERROR(HLOOKUP(FG$1,$H$5:$FY$1802,MATCH($A669,$A$5:$A$1802,0),0)*HLOOKUP(FG$2,$H$5:$FY$1802,MATCH($A669,$A$5:$A$1802,0),0),$H$2)</f>
        <v>0</v>
      </c>
      <c r="FH669" s="152"/>
      <c r="FI669" s="405">
        <f t="shared" si="1139"/>
        <v>2.0015582391897158</v>
      </c>
      <c r="FJ669" s="405">
        <f t="shared" si="1139"/>
        <v>1.5091546552395794</v>
      </c>
      <c r="FK669" s="405">
        <f t="shared" si="1140"/>
        <v>1.9743589743589745</v>
      </c>
      <c r="FL669" s="405">
        <f t="shared" si="1141"/>
        <v>1.492948717948718</v>
      </c>
      <c r="FM669" s="405">
        <f t="shared" si="1142"/>
        <v>1.3036178196863273</v>
      </c>
      <c r="FN669" s="405">
        <f t="shared" si="1143"/>
        <v>1.0869335129414028</v>
      </c>
      <c r="FO669" s="405">
        <f t="shared" si="1144"/>
        <v>1.6328054974604123</v>
      </c>
      <c r="FP669" s="405">
        <f t="shared" si="1145"/>
        <v>1.0764864057364805</v>
      </c>
      <c r="FQ669" s="405">
        <f t="shared" si="1146"/>
        <v>1.7898550724637681</v>
      </c>
      <c r="FR669" s="405">
        <f t="shared" si="1147"/>
        <v>1.038647342995169</v>
      </c>
      <c r="FS669" s="65"/>
    </row>
    <row r="670" spans="1:180" ht="10.35" customHeight="1" x14ac:dyDescent="0.2">
      <c r="A670" s="74" t="str">
        <f t="shared" si="1136"/>
        <v>2020-21OCTOBERRX7</v>
      </c>
      <c r="B670" s="163" t="str">
        <f t="shared" si="1149"/>
        <v>2020-21</v>
      </c>
      <c r="C670" s="26" t="s">
        <v>833</v>
      </c>
      <c r="D670" s="163" t="str">
        <f>INDEX($FV$16:$FW$26,MATCH($F670,$FV$16:$FV$26,0),2)</f>
        <v>Y62</v>
      </c>
      <c r="E670" s="163" t="str">
        <f>VLOOKUP($D670,$FW$8:$FX$14,2,0)</f>
        <v>North West</v>
      </c>
      <c r="F670" s="271" t="s">
        <v>859</v>
      </c>
      <c r="G670" s="271" t="s">
        <v>876</v>
      </c>
      <c r="H670" s="272">
        <v>147930</v>
      </c>
      <c r="I670" s="272">
        <v>124987</v>
      </c>
      <c r="J670" s="272">
        <v>1662141</v>
      </c>
      <c r="K670" s="272">
        <v>13</v>
      </c>
      <c r="L670" s="272">
        <v>1</v>
      </c>
      <c r="M670" s="272">
        <v>39</v>
      </c>
      <c r="N670" s="272">
        <v>66</v>
      </c>
      <c r="O670" s="272">
        <v>113</v>
      </c>
      <c r="P670" s="272">
        <v>0</v>
      </c>
      <c r="Q670" s="272">
        <v>173</v>
      </c>
      <c r="R670" s="272">
        <v>17181</v>
      </c>
      <c r="S670" s="272">
        <v>1609</v>
      </c>
      <c r="T670" s="272">
        <v>97839</v>
      </c>
      <c r="U670" s="272">
        <v>9363</v>
      </c>
      <c r="V670" s="272">
        <v>6263</v>
      </c>
      <c r="W670" s="272">
        <v>52072</v>
      </c>
      <c r="X670" s="272">
        <v>15146</v>
      </c>
      <c r="Y670" s="272">
        <v>2509</v>
      </c>
      <c r="Z670" s="272">
        <v>4519263</v>
      </c>
      <c r="AA670" s="272">
        <v>483</v>
      </c>
      <c r="AB670" s="272">
        <v>802</v>
      </c>
      <c r="AC670" s="272">
        <v>4224977</v>
      </c>
      <c r="AD670" s="272">
        <v>675</v>
      </c>
      <c r="AE670" s="272">
        <v>1139</v>
      </c>
      <c r="AF670" s="272">
        <v>142698280</v>
      </c>
      <c r="AG670" s="272">
        <v>2740</v>
      </c>
      <c r="AH670" s="272">
        <v>6028</v>
      </c>
      <c r="AI670" s="272">
        <v>125979213</v>
      </c>
      <c r="AJ670" s="272">
        <v>8318</v>
      </c>
      <c r="AK670" s="272">
        <v>20190</v>
      </c>
      <c r="AL670" s="272">
        <v>26948993</v>
      </c>
      <c r="AM670" s="272">
        <v>10741</v>
      </c>
      <c r="AN670" s="272">
        <v>21431</v>
      </c>
      <c r="AO670" s="272">
        <v>10377</v>
      </c>
      <c r="AP670" s="272">
        <v>548</v>
      </c>
      <c r="AQ670" s="272">
        <v>6957</v>
      </c>
      <c r="AR670" s="272">
        <v>1372</v>
      </c>
      <c r="AS670" s="272">
        <v>742</v>
      </c>
      <c r="AT670" s="272">
        <v>2130</v>
      </c>
      <c r="AU670" s="272">
        <v>703</v>
      </c>
      <c r="AV670" s="272">
        <v>51466</v>
      </c>
      <c r="AW670" s="272">
        <v>6813</v>
      </c>
      <c r="AX670" s="272">
        <v>29183</v>
      </c>
      <c r="AY670" s="272">
        <v>87462</v>
      </c>
      <c r="AZ670" s="272">
        <v>19404</v>
      </c>
      <c r="BA670" s="272">
        <v>15819</v>
      </c>
      <c r="BB670" s="272">
        <v>12784</v>
      </c>
      <c r="BC670" s="272">
        <v>10658</v>
      </c>
      <c r="BD670" s="272">
        <v>68695</v>
      </c>
      <c r="BE670" s="272">
        <v>55060</v>
      </c>
      <c r="BF670" s="272">
        <v>21327</v>
      </c>
      <c r="BG670" s="272">
        <v>16128</v>
      </c>
      <c r="BH670" s="272">
        <v>2948</v>
      </c>
      <c r="BI670" s="272">
        <v>2409</v>
      </c>
      <c r="BJ670" s="272">
        <v>103</v>
      </c>
      <c r="BK670" s="272">
        <v>60700</v>
      </c>
      <c r="BL670" s="272">
        <v>589</v>
      </c>
      <c r="BM670" s="272">
        <v>995</v>
      </c>
      <c r="BN670" s="272">
        <v>58</v>
      </c>
      <c r="BO670" s="272">
        <v>38982</v>
      </c>
      <c r="BP670" s="272">
        <v>672</v>
      </c>
      <c r="BQ670" s="272">
        <v>1159</v>
      </c>
      <c r="BR670" s="272">
        <v>9202</v>
      </c>
      <c r="BS670" s="272">
        <v>4419581</v>
      </c>
      <c r="BT670" s="272">
        <v>480</v>
      </c>
      <c r="BU670" s="272">
        <v>798</v>
      </c>
      <c r="BV670" s="272">
        <v>3931</v>
      </c>
      <c r="BW670" s="272">
        <v>12428468</v>
      </c>
      <c r="BX670" s="272">
        <v>3162</v>
      </c>
      <c r="BY670" s="272">
        <v>6747</v>
      </c>
      <c r="BZ670" s="272">
        <v>1869</v>
      </c>
      <c r="CA670" s="272">
        <v>5387499</v>
      </c>
      <c r="CB670" s="272">
        <v>2883</v>
      </c>
      <c r="CC670" s="272">
        <v>6668</v>
      </c>
      <c r="CD670" s="272">
        <v>46272</v>
      </c>
      <c r="CE670" s="272">
        <v>124882313</v>
      </c>
      <c r="CF670" s="272">
        <v>2699</v>
      </c>
      <c r="CG670" s="272">
        <v>5937</v>
      </c>
      <c r="CH670" s="272">
        <v>3085</v>
      </c>
      <c r="CI670" s="272">
        <v>29471541</v>
      </c>
      <c r="CJ670" s="272">
        <v>9553</v>
      </c>
      <c r="CK670" s="272">
        <v>20555</v>
      </c>
      <c r="CL670" s="272">
        <v>1296</v>
      </c>
      <c r="CM670" s="272">
        <v>10466385</v>
      </c>
      <c r="CN670" s="272">
        <v>8076</v>
      </c>
      <c r="CO670" s="272">
        <v>18523</v>
      </c>
      <c r="CP670" s="272">
        <v>1550</v>
      </c>
      <c r="CQ670" s="272">
        <v>13095534</v>
      </c>
      <c r="CR670" s="272">
        <v>8449</v>
      </c>
      <c r="CS670" s="272">
        <v>17781</v>
      </c>
      <c r="CT670" s="272">
        <v>832</v>
      </c>
      <c r="CU670" s="272">
        <v>8269755</v>
      </c>
      <c r="CV670" s="272">
        <v>9940</v>
      </c>
      <c r="CW670" s="272">
        <v>20995</v>
      </c>
      <c r="CX670" s="272">
        <v>245</v>
      </c>
      <c r="CY670" s="272">
        <v>90586</v>
      </c>
      <c r="CZ670" s="272">
        <v>370</v>
      </c>
      <c r="DA670" s="272">
        <v>621</v>
      </c>
      <c r="DB670" s="272">
        <v>4417</v>
      </c>
      <c r="DC670" s="272">
        <v>171592</v>
      </c>
      <c r="DD670" s="272">
        <v>39</v>
      </c>
      <c r="DE670" s="272">
        <v>81</v>
      </c>
      <c r="DF670" s="272">
        <v>94</v>
      </c>
      <c r="DG670" s="272">
        <v>164690</v>
      </c>
      <c r="DH670" s="272">
        <v>1752</v>
      </c>
      <c r="DI670" s="272">
        <v>4064</v>
      </c>
      <c r="DJ670" s="272">
        <v>83</v>
      </c>
      <c r="DK670" s="272">
        <v>0</v>
      </c>
      <c r="DL670" s="250"/>
      <c r="DM670" s="250"/>
      <c r="DN670" s="250"/>
      <c r="DO670" s="250"/>
      <c r="DP670" s="250"/>
      <c r="DQ670" s="250"/>
      <c r="DR670" s="250"/>
      <c r="DS670" s="250"/>
      <c r="DT670" s="250"/>
      <c r="DU670" s="250"/>
      <c r="DV670" s="250"/>
      <c r="DW670" s="250"/>
      <c r="DX670" s="250"/>
      <c r="DY670" s="250"/>
      <c r="DZ670" s="250"/>
      <c r="EA670" s="250"/>
      <c r="EB670" s="155"/>
      <c r="EC670" s="75">
        <f t="shared" si="1137"/>
        <v>10</v>
      </c>
      <c r="ED670" s="74">
        <f t="shared" si="1138"/>
        <v>2020</v>
      </c>
      <c r="EE670" s="165">
        <f t="shared" si="1148"/>
        <v>44105</v>
      </c>
      <c r="EF670" s="157">
        <f t="shared" si="1150"/>
        <v>31</v>
      </c>
      <c r="EG670" s="156"/>
      <c r="EH670" s="166">
        <f>IFERROR(HLOOKUP(EH$1,$H$5:$FY$1802,MATCH($A670,$A$5:$A$1802,0),0)*HLOOKUP(EH$2,$H$5:$FY$1802,MATCH($A670,$A$5:$A$1802,0),0),$H$2)</f>
        <v>124987</v>
      </c>
      <c r="EI670" s="166">
        <f>IFERROR(HLOOKUP(EI$1,$H$5:$FY$1802,MATCH($A670,$A$5:$A$1802,0),0)*HLOOKUP(EI$2,$H$5:$FY$1802,MATCH($A670,$A$5:$A$1802,0),0),$H$2)</f>
        <v>4874493</v>
      </c>
      <c r="EJ670" s="166">
        <f>IFERROR(HLOOKUP(EJ$1,$H$5:$FY$1802,MATCH($A670,$A$5:$A$1802,0),0)*HLOOKUP(EJ$2,$H$5:$FY$1802,MATCH($A670,$A$5:$A$1802,0),0),$H$2)</f>
        <v>8249142</v>
      </c>
      <c r="EK670" s="166">
        <f>IFERROR(HLOOKUP(EK$1,$H$5:$FY$1802,MATCH($A670,$A$5:$A$1802,0),0)*HLOOKUP(EK$2,$H$5:$FY$1802,MATCH($A670,$A$5:$A$1802,0),0),$H$2)</f>
        <v>14123531</v>
      </c>
      <c r="EL670" s="166">
        <f>IFERROR(HLOOKUP(EL$1,$H$5:$FY$1802,MATCH($A670,$A$5:$A$1802,0),0)*HLOOKUP(EL$2,$H$5:$FY$1802,MATCH($A670,$A$5:$A$1802,0),0),$H$2)</f>
        <v>7509126</v>
      </c>
      <c r="EM670" s="166">
        <f>IFERROR(HLOOKUP(EM$1,$H$5:$FY$1802,MATCH($A670,$A$5:$A$1802,0),0)*HLOOKUP(EM$2,$H$5:$FY$1802,MATCH($A670,$A$5:$A$1802,0),0),$H$2)</f>
        <v>7133557</v>
      </c>
      <c r="EN670" s="166">
        <f>IFERROR(HLOOKUP(EN$1,$H$5:$FY$1802,MATCH($A670,$A$5:$A$1802,0),0)*HLOOKUP(EN$2,$H$5:$FY$1802,MATCH($A670,$A$5:$A$1802,0),0),$H$2)</f>
        <v>313890016</v>
      </c>
      <c r="EO670" s="166">
        <f>IFERROR(HLOOKUP(EO$1,$H$5:$FY$1802,MATCH($A670,$A$5:$A$1802,0),0)*HLOOKUP(EO$2,$H$5:$FY$1802,MATCH($A670,$A$5:$A$1802,0),0),$H$2)</f>
        <v>305797740</v>
      </c>
      <c r="EP670" s="166">
        <f>IFERROR(HLOOKUP(EP$1,$H$5:$FY$1802,MATCH($A670,$A$5:$A$1802,0),0)*HLOOKUP(EP$2,$H$5:$FY$1802,MATCH($A670,$A$5:$A$1802,0),0),$H$2)</f>
        <v>53770379</v>
      </c>
      <c r="EQ670" s="166">
        <f>IFERROR(HLOOKUP(EQ$1,$H$5:$FY$1802,MATCH($A670,$A$5:$A$1802,0),0)*HLOOKUP(EQ$2,$H$5:$FY$1802,MATCH($A670,$A$5:$A$1802,0),0),$H$2)</f>
        <v>102485</v>
      </c>
      <c r="ER670" s="166">
        <f>IFERROR(HLOOKUP(ER$1,$H$5:$FY$1802,MATCH($A670,$A$5:$A$1802,0),0)*HLOOKUP(ER$2,$H$5:$FY$1802,MATCH($A670,$A$5:$A$1802,0),0),$H$2)</f>
        <v>67222</v>
      </c>
      <c r="ES670" s="166">
        <f>IFERROR(HLOOKUP(ES$1,$H$5:$FY$1802,MATCH($A670,$A$5:$A$1802,0),0)*HLOOKUP(ES$2,$H$5:$FY$1802,MATCH($A670,$A$5:$A$1802,0),0),$H$2)</f>
        <v>7343196</v>
      </c>
      <c r="ET670" s="166">
        <f>IFERROR(HLOOKUP(ET$1,$H$5:$FY$1802,MATCH($A670,$A$5:$A$1802,0),0)*HLOOKUP(ET$2,$H$5:$FY$1802,MATCH($A670,$A$5:$A$1802,0),0),$H$2)</f>
        <v>26522457</v>
      </c>
      <c r="EU670" s="166">
        <f>IFERROR(HLOOKUP(EU$1,$H$5:$FY$1802,MATCH($A670,$A$5:$A$1802,0),0)*HLOOKUP(EU$2,$H$5:$FY$1802,MATCH($A670,$A$5:$A$1802,0),0),$H$2)</f>
        <v>12462492</v>
      </c>
      <c r="EV670" s="166">
        <f>IFERROR(HLOOKUP(EV$1,$H$5:$FY$1802,MATCH($A670,$A$5:$A$1802,0),0)*HLOOKUP(EV$2,$H$5:$FY$1802,MATCH($A670,$A$5:$A$1802,0),0),$H$2)</f>
        <v>274716864</v>
      </c>
      <c r="EW670" s="166">
        <f>IFERROR(HLOOKUP(EW$1,$H$5:$FY$1802,MATCH($A670,$A$5:$A$1802,0),0)*HLOOKUP(EW$2,$H$5:$FY$1802,MATCH($A670,$A$5:$A$1802,0),0),$H$2)</f>
        <v>63412175</v>
      </c>
      <c r="EX670" s="166">
        <f>IFERROR(HLOOKUP(EX$1,$H$5:$FY$1802,MATCH($A670,$A$5:$A$1802,0),0)*HLOOKUP(EX$2,$H$5:$FY$1802,MATCH($A670,$A$5:$A$1802,0),0),$H$2)</f>
        <v>24005808</v>
      </c>
      <c r="EY670" s="166">
        <f>IFERROR(HLOOKUP(EY$1,$H$5:$FY$1802,MATCH($A670,$A$5:$A$1802,0),0)*HLOOKUP(EY$2,$H$5:$FY$1802,MATCH($A670,$A$5:$A$1802,0),0),$H$2)</f>
        <v>27560550</v>
      </c>
      <c r="EZ670" s="166">
        <f>IFERROR(HLOOKUP(EZ$1,$H$5:$FY$1802,MATCH($A670,$A$5:$A$1802,0),0)*HLOOKUP(EZ$2,$H$5:$FY$1802,MATCH($A670,$A$5:$A$1802,0),0),$H$2)</f>
        <v>17467840</v>
      </c>
      <c r="FA670" s="166">
        <f>IFERROR(HLOOKUP(FA$1,$H$5:$FY$1802,MATCH($A670,$A$5:$A$1802,0),0)*HLOOKUP(FA$2,$H$5:$FY$1802,MATCH($A670,$A$5:$A$1802,0),0),$H$2)</f>
        <v>382016</v>
      </c>
      <c r="FB670" s="166">
        <f>IFERROR(HLOOKUP(FB$1,$H$5:$FY$1802,MATCH($A670,$A$5:$A$1802,0),0)*HLOOKUP(FB$2,$H$5:$FY$1802,MATCH($A670,$A$5:$A$1802,0),0),$H$2)</f>
        <v>152145</v>
      </c>
      <c r="FC670" s="166">
        <f>IFERROR(HLOOKUP(FC$1,$H$5:$FY$1802,MATCH($A670,$A$5:$A$1802,0),0)*HLOOKUP(FC$2,$H$5:$FY$1802,MATCH($A670,$A$5:$A$1802,0),0),$H$2)</f>
        <v>357777</v>
      </c>
      <c r="FD670" s="166">
        <f>IFERROR(HLOOKUP(FD$1,$H$5:$FY$1802,MATCH($A670,$A$5:$A$1802,0),0)*HLOOKUP(FD$2,$H$5:$FY$1802,MATCH($A670,$A$5:$A$1802,0),0),$H$2)</f>
        <v>0</v>
      </c>
      <c r="FE670" s="166">
        <f>IFERROR(HLOOKUP(FE$1,$H$5:$FY$1802,MATCH($A670,$A$5:$A$1802,0),0)*HLOOKUP(FE$2,$H$5:$FY$1802,MATCH($A670,$A$5:$A$1802,0),0),$H$2)</f>
        <v>0</v>
      </c>
      <c r="FF670" s="166">
        <f>IFERROR(HLOOKUP(FF$1,$H$5:$FY$1802,MATCH($A670,$A$5:$A$1802,0),0)*HLOOKUP(FF$2,$H$5:$FY$1802,MATCH($A670,$A$5:$A$1802,0),0),$H$2)</f>
        <v>0</v>
      </c>
      <c r="FG670" s="166">
        <f>IFERROR(HLOOKUP(FG$1,$H$5:$FY$1802,MATCH($A670,$A$5:$A$1802,0),0)*HLOOKUP(FG$2,$H$5:$FY$1802,MATCH($A670,$A$5:$A$1802,0),0),$H$2)</f>
        <v>0</v>
      </c>
      <c r="FH670" s="152"/>
      <c r="FI670" s="405">
        <f t="shared" si="1139"/>
        <v>2.0724126882409486</v>
      </c>
      <c r="FJ670" s="405">
        <f t="shared" si="1139"/>
        <v>1.6895225889138097</v>
      </c>
      <c r="FK670" s="405">
        <f t="shared" si="1140"/>
        <v>2.0411943158230881</v>
      </c>
      <c r="FL670" s="405">
        <f t="shared" si="1141"/>
        <v>1.7017403800095801</v>
      </c>
      <c r="FM670" s="405">
        <f t="shared" si="1142"/>
        <v>1.3192310646796743</v>
      </c>
      <c r="FN670" s="405">
        <f t="shared" si="1143"/>
        <v>1.057382086341988</v>
      </c>
      <c r="FO670" s="405">
        <f t="shared" si="1144"/>
        <v>1.4080945464148951</v>
      </c>
      <c r="FP670" s="405">
        <f t="shared" si="1145"/>
        <v>1.0648356001584576</v>
      </c>
      <c r="FQ670" s="405">
        <f t="shared" si="1146"/>
        <v>1.1749701076125947</v>
      </c>
      <c r="FR670" s="405">
        <f t="shared" si="1147"/>
        <v>0.96014348345954559</v>
      </c>
      <c r="FS670" s="65"/>
    </row>
    <row r="671" spans="1:180" ht="10.35" customHeight="1" x14ac:dyDescent="0.2">
      <c r="A671" s="180" t="str">
        <f t="shared" si="1136"/>
        <v>2020-21OCTOBERRYE</v>
      </c>
      <c r="B671" s="182" t="str">
        <f t="shared" si="1149"/>
        <v>2020-21</v>
      </c>
      <c r="C671" s="26" t="s">
        <v>833</v>
      </c>
      <c r="D671" s="182" t="str">
        <f>INDEX($FV$16:$FW$26,MATCH($F671,$FV$16:$FV$26,0),2)</f>
        <v>Y59</v>
      </c>
      <c r="E671" s="182" t="str">
        <f>VLOOKUP($D671,$FW$8:$FX$14,2,0)</f>
        <v>South East</v>
      </c>
      <c r="F671" s="273" t="s">
        <v>861</v>
      </c>
      <c r="G671" s="273" t="s">
        <v>877</v>
      </c>
      <c r="H671" s="274">
        <v>71324</v>
      </c>
      <c r="I671" s="274">
        <v>41588</v>
      </c>
      <c r="J671" s="274">
        <v>233312</v>
      </c>
      <c r="K671" s="274">
        <v>6</v>
      </c>
      <c r="L671" s="274">
        <v>3</v>
      </c>
      <c r="M671" s="274">
        <v>4</v>
      </c>
      <c r="N671" s="274">
        <v>7</v>
      </c>
      <c r="O671" s="274">
        <v>80</v>
      </c>
      <c r="P671" s="274">
        <v>0</v>
      </c>
      <c r="Q671" s="274">
        <v>268</v>
      </c>
      <c r="R671" s="274">
        <v>0</v>
      </c>
      <c r="S671" s="274">
        <v>68</v>
      </c>
      <c r="T671" s="274">
        <v>51338</v>
      </c>
      <c r="U671" s="274">
        <v>3640</v>
      </c>
      <c r="V671" s="274">
        <v>2162</v>
      </c>
      <c r="W671" s="274">
        <v>22234</v>
      </c>
      <c r="X671" s="274">
        <v>16840</v>
      </c>
      <c r="Y671" s="274">
        <v>1080</v>
      </c>
      <c r="Z671" s="274">
        <v>1395005</v>
      </c>
      <c r="AA671" s="274">
        <v>383</v>
      </c>
      <c r="AB671" s="274">
        <v>703</v>
      </c>
      <c r="AC671" s="274">
        <v>1186352</v>
      </c>
      <c r="AD671" s="274">
        <v>549</v>
      </c>
      <c r="AE671" s="274">
        <v>990</v>
      </c>
      <c r="AF671" s="274">
        <v>20623452</v>
      </c>
      <c r="AG671" s="274">
        <v>928</v>
      </c>
      <c r="AH671" s="274">
        <v>1794</v>
      </c>
      <c r="AI671" s="274">
        <v>46356225</v>
      </c>
      <c r="AJ671" s="274">
        <v>2753</v>
      </c>
      <c r="AK671" s="274">
        <v>6317</v>
      </c>
      <c r="AL671" s="274">
        <v>4532508</v>
      </c>
      <c r="AM671" s="274">
        <v>4197</v>
      </c>
      <c r="AN671" s="274">
        <v>9448</v>
      </c>
      <c r="AO671" s="274">
        <v>4584</v>
      </c>
      <c r="AP671" s="274">
        <v>97</v>
      </c>
      <c r="AQ671" s="274">
        <v>220</v>
      </c>
      <c r="AR671" s="274">
        <v>366</v>
      </c>
      <c r="AS671" s="274">
        <v>487</v>
      </c>
      <c r="AT671" s="274">
        <v>3780</v>
      </c>
      <c r="AU671" s="274">
        <v>444</v>
      </c>
      <c r="AV671" s="274">
        <v>26043</v>
      </c>
      <c r="AW671" s="274">
        <v>3205</v>
      </c>
      <c r="AX671" s="274">
        <v>17506</v>
      </c>
      <c r="AY671" s="274">
        <v>46754</v>
      </c>
      <c r="AZ671" s="274">
        <v>7630</v>
      </c>
      <c r="BA671" s="274">
        <v>5657</v>
      </c>
      <c r="BB671" s="274">
        <v>4497</v>
      </c>
      <c r="BC671" s="274">
        <v>3375</v>
      </c>
      <c r="BD671" s="274">
        <v>30061</v>
      </c>
      <c r="BE671" s="274">
        <v>24133</v>
      </c>
      <c r="BF671" s="274">
        <v>25477</v>
      </c>
      <c r="BG671" s="274">
        <v>19556</v>
      </c>
      <c r="BH671" s="274">
        <v>1740</v>
      </c>
      <c r="BI671" s="274">
        <v>1303</v>
      </c>
      <c r="BJ671" s="274">
        <v>59</v>
      </c>
      <c r="BK671" s="274">
        <v>33717</v>
      </c>
      <c r="BL671" s="274">
        <v>571</v>
      </c>
      <c r="BM671" s="274">
        <v>1183</v>
      </c>
      <c r="BN671" s="274">
        <v>33</v>
      </c>
      <c r="BO671" s="274">
        <v>12878</v>
      </c>
      <c r="BP671" s="274">
        <v>390</v>
      </c>
      <c r="BQ671" s="274">
        <v>937</v>
      </c>
      <c r="BR671" s="274">
        <v>3548</v>
      </c>
      <c r="BS671" s="274">
        <v>1348410</v>
      </c>
      <c r="BT671" s="274">
        <v>380</v>
      </c>
      <c r="BU671" s="274">
        <v>692</v>
      </c>
      <c r="BV671" s="274">
        <v>2194</v>
      </c>
      <c r="BW671" s="274">
        <v>2073213</v>
      </c>
      <c r="BX671" s="274">
        <v>945</v>
      </c>
      <c r="BY671" s="274">
        <v>1815</v>
      </c>
      <c r="BZ671" s="274">
        <v>456</v>
      </c>
      <c r="CA671" s="274">
        <v>360619</v>
      </c>
      <c r="CB671" s="274">
        <v>791</v>
      </c>
      <c r="CC671" s="274">
        <v>1703</v>
      </c>
      <c r="CD671" s="274">
        <v>19584</v>
      </c>
      <c r="CE671" s="274">
        <v>18189620</v>
      </c>
      <c r="CF671" s="274">
        <v>929</v>
      </c>
      <c r="CG671" s="274">
        <v>1794</v>
      </c>
      <c r="CH671" s="274">
        <v>2514</v>
      </c>
      <c r="CI671" s="274">
        <v>8472639</v>
      </c>
      <c r="CJ671" s="274">
        <v>3370</v>
      </c>
      <c r="CK671" s="274">
        <v>7114</v>
      </c>
      <c r="CL671" s="274">
        <v>739</v>
      </c>
      <c r="CM671" s="274">
        <v>1954550</v>
      </c>
      <c r="CN671" s="274">
        <v>2645</v>
      </c>
      <c r="CO671" s="274">
        <v>5709</v>
      </c>
      <c r="CP671" s="274">
        <v>276</v>
      </c>
      <c r="CQ671" s="274">
        <v>1985568</v>
      </c>
      <c r="CR671" s="274">
        <v>7194</v>
      </c>
      <c r="CS671" s="274">
        <v>15668</v>
      </c>
      <c r="CT671" s="274">
        <v>35</v>
      </c>
      <c r="CU671" s="274">
        <v>244443</v>
      </c>
      <c r="CV671" s="274">
        <v>6984</v>
      </c>
      <c r="CW671" s="274">
        <v>14153</v>
      </c>
      <c r="CX671" s="274">
        <v>155</v>
      </c>
      <c r="CY671" s="274">
        <v>45737</v>
      </c>
      <c r="CZ671" s="274">
        <v>295</v>
      </c>
      <c r="DA671" s="274">
        <v>429</v>
      </c>
      <c r="DB671" s="274">
        <v>2847</v>
      </c>
      <c r="DC671" s="274">
        <v>110704</v>
      </c>
      <c r="DD671" s="274">
        <v>39</v>
      </c>
      <c r="DE671" s="274">
        <v>79</v>
      </c>
      <c r="DF671" s="274">
        <v>91</v>
      </c>
      <c r="DG671" s="274">
        <v>179221</v>
      </c>
      <c r="DH671" s="274">
        <v>1969</v>
      </c>
      <c r="DI671" s="274">
        <v>3394</v>
      </c>
      <c r="DJ671" s="274">
        <v>82</v>
      </c>
      <c r="DK671" s="274">
        <v>0</v>
      </c>
      <c r="DL671" s="251"/>
      <c r="DM671" s="251"/>
      <c r="DN671" s="251"/>
      <c r="DO671" s="251"/>
      <c r="DP671" s="251"/>
      <c r="DQ671" s="251"/>
      <c r="DR671" s="251"/>
      <c r="DS671" s="251"/>
      <c r="DT671" s="251"/>
      <c r="DU671" s="251"/>
      <c r="DV671" s="251"/>
      <c r="DW671" s="251"/>
      <c r="DX671" s="251"/>
      <c r="DY671" s="251"/>
      <c r="DZ671" s="251"/>
      <c r="EA671" s="251"/>
      <c r="EB671" s="183"/>
      <c r="EC671" s="184">
        <f t="shared" si="1137"/>
        <v>10</v>
      </c>
      <c r="ED671" s="180">
        <f t="shared" si="1138"/>
        <v>2020</v>
      </c>
      <c r="EE671" s="185">
        <f t="shared" si="1148"/>
        <v>44105</v>
      </c>
      <c r="EF671" s="186">
        <f t="shared" si="1150"/>
        <v>31</v>
      </c>
      <c r="EG671" s="187"/>
      <c r="EH671" s="188">
        <f>IFERROR(HLOOKUP(EH$1,$H$5:$FY$1802,MATCH($A671,$A$5:$A$1802,0),0)*HLOOKUP(EH$2,$H$5:$FY$1802,MATCH($A671,$A$5:$A$1802,0),0),$H$2)</f>
        <v>124764</v>
      </c>
      <c r="EI671" s="188">
        <f>IFERROR(HLOOKUP(EI$1,$H$5:$FY$1802,MATCH($A671,$A$5:$A$1802,0),0)*HLOOKUP(EI$2,$H$5:$FY$1802,MATCH($A671,$A$5:$A$1802,0),0),$H$2)</f>
        <v>166352</v>
      </c>
      <c r="EJ671" s="188">
        <f>IFERROR(HLOOKUP(EJ$1,$H$5:$FY$1802,MATCH($A671,$A$5:$A$1802,0),0)*HLOOKUP(EJ$2,$H$5:$FY$1802,MATCH($A671,$A$5:$A$1802,0),0),$H$2)</f>
        <v>291116</v>
      </c>
      <c r="EK671" s="188">
        <f>IFERROR(HLOOKUP(EK$1,$H$5:$FY$1802,MATCH($A671,$A$5:$A$1802,0),0)*HLOOKUP(EK$2,$H$5:$FY$1802,MATCH($A671,$A$5:$A$1802,0),0),$H$2)</f>
        <v>3327040</v>
      </c>
      <c r="EL671" s="188">
        <f>IFERROR(HLOOKUP(EL$1,$H$5:$FY$1802,MATCH($A671,$A$5:$A$1802,0),0)*HLOOKUP(EL$2,$H$5:$FY$1802,MATCH($A671,$A$5:$A$1802,0),0),$H$2)</f>
        <v>2558920</v>
      </c>
      <c r="EM671" s="188">
        <f>IFERROR(HLOOKUP(EM$1,$H$5:$FY$1802,MATCH($A671,$A$5:$A$1802,0),0)*HLOOKUP(EM$2,$H$5:$FY$1802,MATCH($A671,$A$5:$A$1802,0),0),$H$2)</f>
        <v>2140380</v>
      </c>
      <c r="EN671" s="188">
        <f>IFERROR(HLOOKUP(EN$1,$H$5:$FY$1802,MATCH($A671,$A$5:$A$1802,0),0)*HLOOKUP(EN$2,$H$5:$FY$1802,MATCH($A671,$A$5:$A$1802,0),0),$H$2)</f>
        <v>39887796</v>
      </c>
      <c r="EO671" s="188">
        <f>IFERROR(HLOOKUP(EO$1,$H$5:$FY$1802,MATCH($A671,$A$5:$A$1802,0),0)*HLOOKUP(EO$2,$H$5:$FY$1802,MATCH($A671,$A$5:$A$1802,0),0),$H$2)</f>
        <v>106378280</v>
      </c>
      <c r="EP671" s="188">
        <f>IFERROR(HLOOKUP(EP$1,$H$5:$FY$1802,MATCH($A671,$A$5:$A$1802,0),0)*HLOOKUP(EP$2,$H$5:$FY$1802,MATCH($A671,$A$5:$A$1802,0),0),$H$2)</f>
        <v>10203840</v>
      </c>
      <c r="EQ671" s="188">
        <f>IFERROR(HLOOKUP(EQ$1,$H$5:$FY$1802,MATCH($A671,$A$5:$A$1802,0),0)*HLOOKUP(EQ$2,$H$5:$FY$1802,MATCH($A671,$A$5:$A$1802,0),0),$H$2)</f>
        <v>69797</v>
      </c>
      <c r="ER671" s="188">
        <f>IFERROR(HLOOKUP(ER$1,$H$5:$FY$1802,MATCH($A671,$A$5:$A$1802,0),0)*HLOOKUP(ER$2,$H$5:$FY$1802,MATCH($A671,$A$5:$A$1802,0),0),$H$2)</f>
        <v>30921</v>
      </c>
      <c r="ES671" s="188">
        <f>IFERROR(HLOOKUP(ES$1,$H$5:$FY$1802,MATCH($A671,$A$5:$A$1802,0),0)*HLOOKUP(ES$2,$H$5:$FY$1802,MATCH($A671,$A$5:$A$1802,0),0),$H$2)</f>
        <v>2455216</v>
      </c>
      <c r="ET671" s="188">
        <f>IFERROR(HLOOKUP(ET$1,$H$5:$FY$1802,MATCH($A671,$A$5:$A$1802,0),0)*HLOOKUP(ET$2,$H$5:$FY$1802,MATCH($A671,$A$5:$A$1802,0),0),$H$2)</f>
        <v>3982110</v>
      </c>
      <c r="EU671" s="188">
        <f>IFERROR(HLOOKUP(EU$1,$H$5:$FY$1802,MATCH($A671,$A$5:$A$1802,0),0)*HLOOKUP(EU$2,$H$5:$FY$1802,MATCH($A671,$A$5:$A$1802,0),0),$H$2)</f>
        <v>776568</v>
      </c>
      <c r="EV671" s="188">
        <f>IFERROR(HLOOKUP(EV$1,$H$5:$FY$1802,MATCH($A671,$A$5:$A$1802,0),0)*HLOOKUP(EV$2,$H$5:$FY$1802,MATCH($A671,$A$5:$A$1802,0),0),$H$2)</f>
        <v>35133696</v>
      </c>
      <c r="EW671" s="188">
        <f>IFERROR(HLOOKUP(EW$1,$H$5:$FY$1802,MATCH($A671,$A$5:$A$1802,0),0)*HLOOKUP(EW$2,$H$5:$FY$1802,MATCH($A671,$A$5:$A$1802,0),0),$H$2)</f>
        <v>17884596</v>
      </c>
      <c r="EX671" s="188">
        <f>IFERROR(HLOOKUP(EX$1,$H$5:$FY$1802,MATCH($A671,$A$5:$A$1802,0),0)*HLOOKUP(EX$2,$H$5:$FY$1802,MATCH($A671,$A$5:$A$1802,0),0),$H$2)</f>
        <v>4218951</v>
      </c>
      <c r="EY671" s="188">
        <f>IFERROR(HLOOKUP(EY$1,$H$5:$FY$1802,MATCH($A671,$A$5:$A$1802,0),0)*HLOOKUP(EY$2,$H$5:$FY$1802,MATCH($A671,$A$5:$A$1802,0),0),$H$2)</f>
        <v>4324368</v>
      </c>
      <c r="EZ671" s="188">
        <f>IFERROR(HLOOKUP(EZ$1,$H$5:$FY$1802,MATCH($A671,$A$5:$A$1802,0),0)*HLOOKUP(EZ$2,$H$5:$FY$1802,MATCH($A671,$A$5:$A$1802,0),0),$H$2)</f>
        <v>495355</v>
      </c>
      <c r="FA671" s="188">
        <f>IFERROR(HLOOKUP(FA$1,$H$5:$FY$1802,MATCH($A671,$A$5:$A$1802,0),0)*HLOOKUP(FA$2,$H$5:$FY$1802,MATCH($A671,$A$5:$A$1802,0),0),$H$2)</f>
        <v>308854</v>
      </c>
      <c r="FB671" s="188">
        <f>IFERROR(HLOOKUP(FB$1,$H$5:$FY$1802,MATCH($A671,$A$5:$A$1802,0),0)*HLOOKUP(FB$2,$H$5:$FY$1802,MATCH($A671,$A$5:$A$1802,0),0),$H$2)</f>
        <v>66495</v>
      </c>
      <c r="FC671" s="188">
        <f>IFERROR(HLOOKUP(FC$1,$H$5:$FY$1802,MATCH($A671,$A$5:$A$1802,0),0)*HLOOKUP(FC$2,$H$5:$FY$1802,MATCH($A671,$A$5:$A$1802,0),0),$H$2)</f>
        <v>224913</v>
      </c>
      <c r="FD671" s="188">
        <f>IFERROR(HLOOKUP(FD$1,$H$5:$FY$1802,MATCH($A671,$A$5:$A$1802,0),0)*HLOOKUP(FD$2,$H$5:$FY$1802,MATCH($A671,$A$5:$A$1802,0),0),$H$2)</f>
        <v>0</v>
      </c>
      <c r="FE671" s="188">
        <f>IFERROR(HLOOKUP(FE$1,$H$5:$FY$1802,MATCH($A671,$A$5:$A$1802,0),0)*HLOOKUP(FE$2,$H$5:$FY$1802,MATCH($A671,$A$5:$A$1802,0),0),$H$2)</f>
        <v>0</v>
      </c>
      <c r="FF671" s="188">
        <f>IFERROR(HLOOKUP(FF$1,$H$5:$FY$1802,MATCH($A671,$A$5:$A$1802,0),0)*HLOOKUP(FF$2,$H$5:$FY$1802,MATCH($A671,$A$5:$A$1802,0),0),$H$2)</f>
        <v>0</v>
      </c>
      <c r="FG671" s="188">
        <f>IFERROR(HLOOKUP(FG$1,$H$5:$FY$1802,MATCH($A671,$A$5:$A$1802,0),0)*HLOOKUP(FG$2,$H$5:$FY$1802,MATCH($A671,$A$5:$A$1802,0),0),$H$2)</f>
        <v>0</v>
      </c>
      <c r="FH671" s="189"/>
      <c r="FI671" s="406">
        <f t="shared" si="1139"/>
        <v>2.0961538461538463</v>
      </c>
      <c r="FJ671" s="406">
        <f t="shared" si="1139"/>
        <v>1.5541208791208792</v>
      </c>
      <c r="FK671" s="406">
        <f t="shared" si="1140"/>
        <v>2.0800185013876042</v>
      </c>
      <c r="FL671" s="406">
        <f t="shared" si="1141"/>
        <v>1.561054579093432</v>
      </c>
      <c r="FM671" s="406">
        <f t="shared" si="1142"/>
        <v>1.3520284249347845</v>
      </c>
      <c r="FN671" s="406">
        <f t="shared" si="1143"/>
        <v>1.0854097328415939</v>
      </c>
      <c r="FO671" s="406">
        <f t="shared" si="1144"/>
        <v>1.5128859857482184</v>
      </c>
      <c r="FP671" s="406">
        <f t="shared" si="1145"/>
        <v>1.1612826603325415</v>
      </c>
      <c r="FQ671" s="406">
        <f t="shared" si="1146"/>
        <v>1.6111111111111112</v>
      </c>
      <c r="FR671" s="406">
        <f t="shared" si="1147"/>
        <v>1.2064814814814815</v>
      </c>
      <c r="FS671" s="410"/>
    </row>
    <row r="672" spans="1:180" ht="10.35" customHeight="1" x14ac:dyDescent="0.2">
      <c r="A672" s="74" t="str">
        <f t="shared" si="1136"/>
        <v>2020-21OCTOBERRYD</v>
      </c>
      <c r="B672" s="163" t="str">
        <f t="shared" si="1149"/>
        <v>2020-21</v>
      </c>
      <c r="C672" s="26" t="s">
        <v>833</v>
      </c>
      <c r="D672" s="163" t="str">
        <f>INDEX($FV$16:$FW$26,MATCH($F672,$FV$16:$FV$26,0),2)</f>
        <v>Y59</v>
      </c>
      <c r="E672" s="163" t="str">
        <f>VLOOKUP($D672,$FW$8:$FX$14,2,0)</f>
        <v>South East</v>
      </c>
      <c r="F672" s="271" t="s">
        <v>863</v>
      </c>
      <c r="G672" s="271" t="s">
        <v>878</v>
      </c>
      <c r="H672" s="272">
        <v>85914</v>
      </c>
      <c r="I672" s="272">
        <v>67031</v>
      </c>
      <c r="J672" s="272">
        <v>140027</v>
      </c>
      <c r="K672" s="272">
        <v>2</v>
      </c>
      <c r="L672" s="272">
        <v>1</v>
      </c>
      <c r="M672" s="272">
        <v>1</v>
      </c>
      <c r="N672" s="272">
        <v>2</v>
      </c>
      <c r="O672" s="272">
        <v>40</v>
      </c>
      <c r="P672" s="272">
        <v>0</v>
      </c>
      <c r="Q672" s="272">
        <v>308</v>
      </c>
      <c r="R672" s="272">
        <v>51</v>
      </c>
      <c r="S672" s="272">
        <v>0</v>
      </c>
      <c r="T672" s="272">
        <v>63686</v>
      </c>
      <c r="U672" s="272">
        <v>4061</v>
      </c>
      <c r="V672" s="272">
        <v>2571</v>
      </c>
      <c r="W672" s="272">
        <v>32212</v>
      </c>
      <c r="X672" s="272">
        <v>20915</v>
      </c>
      <c r="Y672" s="272">
        <v>339</v>
      </c>
      <c r="Z672" s="272">
        <v>1849407</v>
      </c>
      <c r="AA672" s="272">
        <v>455</v>
      </c>
      <c r="AB672" s="272">
        <v>840</v>
      </c>
      <c r="AC672" s="272">
        <v>1439612</v>
      </c>
      <c r="AD672" s="272">
        <v>560</v>
      </c>
      <c r="AE672" s="272">
        <v>1062</v>
      </c>
      <c r="AF672" s="272">
        <v>35489901</v>
      </c>
      <c r="AG672" s="272">
        <v>1102</v>
      </c>
      <c r="AH672" s="272">
        <v>2024</v>
      </c>
      <c r="AI672" s="272">
        <v>105468523</v>
      </c>
      <c r="AJ672" s="272">
        <v>5043</v>
      </c>
      <c r="AK672" s="272">
        <v>11239</v>
      </c>
      <c r="AL672" s="272">
        <v>2277589</v>
      </c>
      <c r="AM672" s="272">
        <v>6719</v>
      </c>
      <c r="AN672" s="272">
        <v>16034</v>
      </c>
      <c r="AO672" s="272">
        <v>4134</v>
      </c>
      <c r="AP672" s="272">
        <v>153</v>
      </c>
      <c r="AQ672" s="272">
        <v>549</v>
      </c>
      <c r="AR672" s="272">
        <v>2135</v>
      </c>
      <c r="AS672" s="272">
        <v>402</v>
      </c>
      <c r="AT672" s="272">
        <v>3030</v>
      </c>
      <c r="AU672" s="272">
        <v>1830</v>
      </c>
      <c r="AV672" s="272">
        <v>36419</v>
      </c>
      <c r="AW672" s="272">
        <v>1972</v>
      </c>
      <c r="AX672" s="272">
        <v>21161</v>
      </c>
      <c r="AY672" s="272">
        <v>59552</v>
      </c>
      <c r="AZ672" s="272">
        <v>8498</v>
      </c>
      <c r="BA672" s="272">
        <v>6273</v>
      </c>
      <c r="BB672" s="272">
        <v>5316</v>
      </c>
      <c r="BC672" s="272">
        <v>3969</v>
      </c>
      <c r="BD672" s="272">
        <v>43813</v>
      </c>
      <c r="BE672" s="272">
        <v>34149</v>
      </c>
      <c r="BF672" s="272">
        <v>38005</v>
      </c>
      <c r="BG672" s="272">
        <v>21870</v>
      </c>
      <c r="BH672" s="272">
        <v>617</v>
      </c>
      <c r="BI672" s="272">
        <v>362</v>
      </c>
      <c r="BJ672" s="272">
        <v>89</v>
      </c>
      <c r="BK672" s="272">
        <v>51411</v>
      </c>
      <c r="BL672" s="272">
        <v>578</v>
      </c>
      <c r="BM672" s="272">
        <v>1011</v>
      </c>
      <c r="BN672" s="272">
        <v>72</v>
      </c>
      <c r="BO672" s="272">
        <v>33065</v>
      </c>
      <c r="BP672" s="272">
        <v>459</v>
      </c>
      <c r="BQ672" s="272">
        <v>967</v>
      </c>
      <c r="BR672" s="272">
        <v>3900</v>
      </c>
      <c r="BS672" s="272">
        <v>1764931</v>
      </c>
      <c r="BT672" s="272">
        <v>453</v>
      </c>
      <c r="BU672" s="272">
        <v>833</v>
      </c>
      <c r="BV672" s="272">
        <v>2251</v>
      </c>
      <c r="BW672" s="272">
        <v>2519207</v>
      </c>
      <c r="BX672" s="272">
        <v>1119</v>
      </c>
      <c r="BY672" s="272">
        <v>1994</v>
      </c>
      <c r="BZ672" s="272">
        <v>1058</v>
      </c>
      <c r="CA672" s="272">
        <v>1064017</v>
      </c>
      <c r="CB672" s="272">
        <v>1006</v>
      </c>
      <c r="CC672" s="272">
        <v>2011</v>
      </c>
      <c r="CD672" s="272">
        <v>28903</v>
      </c>
      <c r="CE672" s="272">
        <v>31906677</v>
      </c>
      <c r="CF672" s="272">
        <v>1104</v>
      </c>
      <c r="CG672" s="272">
        <v>2028</v>
      </c>
      <c r="CH672" s="272">
        <v>1082</v>
      </c>
      <c r="CI672" s="272">
        <v>7634171</v>
      </c>
      <c r="CJ672" s="272">
        <v>7056</v>
      </c>
      <c r="CK672" s="272">
        <v>14007</v>
      </c>
      <c r="CL672" s="272">
        <v>518</v>
      </c>
      <c r="CM672" s="272">
        <v>3515632</v>
      </c>
      <c r="CN672" s="272">
        <v>6787</v>
      </c>
      <c r="CO672" s="272">
        <v>14061</v>
      </c>
      <c r="CP672" s="272">
        <v>720</v>
      </c>
      <c r="CQ672" s="272">
        <v>7509325</v>
      </c>
      <c r="CR672" s="272">
        <v>10430</v>
      </c>
      <c r="CS672" s="272">
        <v>19607</v>
      </c>
      <c r="CT672" s="272">
        <v>84</v>
      </c>
      <c r="CU672" s="272">
        <v>733496</v>
      </c>
      <c r="CV672" s="272">
        <v>8732</v>
      </c>
      <c r="CW672" s="272">
        <v>19646</v>
      </c>
      <c r="CX672" s="272">
        <v>14</v>
      </c>
      <c r="CY672" s="272">
        <v>4212</v>
      </c>
      <c r="CZ672" s="272">
        <v>301</v>
      </c>
      <c r="DA672" s="272">
        <v>478</v>
      </c>
      <c r="DB672" s="272">
        <v>2740</v>
      </c>
      <c r="DC672" s="272">
        <v>115778</v>
      </c>
      <c r="DD672" s="272">
        <v>42</v>
      </c>
      <c r="DE672" s="272">
        <v>55</v>
      </c>
      <c r="DF672" s="272">
        <v>127</v>
      </c>
      <c r="DG672" s="272">
        <v>126744</v>
      </c>
      <c r="DH672" s="272">
        <v>998</v>
      </c>
      <c r="DI672" s="272">
        <v>1965</v>
      </c>
      <c r="DJ672" s="272">
        <v>123</v>
      </c>
      <c r="DK672" s="272">
        <v>0</v>
      </c>
      <c r="DL672" s="250"/>
      <c r="DM672" s="250"/>
      <c r="DN672" s="250"/>
      <c r="DO672" s="250"/>
      <c r="DP672" s="250"/>
      <c r="DQ672" s="250"/>
      <c r="DR672" s="250"/>
      <c r="DS672" s="250"/>
      <c r="DT672" s="250"/>
      <c r="DU672" s="250"/>
      <c r="DV672" s="250"/>
      <c r="DW672" s="250"/>
      <c r="DX672" s="250"/>
      <c r="DY672" s="250"/>
      <c r="DZ672" s="250"/>
      <c r="EA672" s="250"/>
      <c r="EB672" s="95"/>
      <c r="EC672" s="75">
        <f t="shared" si="1137"/>
        <v>10</v>
      </c>
      <c r="ED672" s="74">
        <f t="shared" si="1138"/>
        <v>2020</v>
      </c>
      <c r="EE672" s="165">
        <f t="shared" si="1148"/>
        <v>44105</v>
      </c>
      <c r="EF672" s="157">
        <f t="shared" si="1150"/>
        <v>31</v>
      </c>
      <c r="EG672" s="156"/>
      <c r="EH672" s="166">
        <f>IFERROR(HLOOKUP(EH$1,$H$5:$FY$1802,MATCH($A672,$A$5:$A$1802,0),0)*HLOOKUP(EH$2,$H$5:$FY$1802,MATCH($A672,$A$5:$A$1802,0),0),$H$2)</f>
        <v>67031</v>
      </c>
      <c r="EI672" s="166">
        <f>IFERROR(HLOOKUP(EI$1,$H$5:$FY$1802,MATCH($A672,$A$5:$A$1802,0),0)*HLOOKUP(EI$2,$H$5:$FY$1802,MATCH($A672,$A$5:$A$1802,0),0),$H$2)</f>
        <v>67031</v>
      </c>
      <c r="EJ672" s="166">
        <f>IFERROR(HLOOKUP(EJ$1,$H$5:$FY$1802,MATCH($A672,$A$5:$A$1802,0),0)*HLOOKUP(EJ$2,$H$5:$FY$1802,MATCH($A672,$A$5:$A$1802,0),0),$H$2)</f>
        <v>134062</v>
      </c>
      <c r="EK672" s="166">
        <f>IFERROR(HLOOKUP(EK$1,$H$5:$FY$1802,MATCH($A672,$A$5:$A$1802,0),0)*HLOOKUP(EK$2,$H$5:$FY$1802,MATCH($A672,$A$5:$A$1802,0),0),$H$2)</f>
        <v>2681240</v>
      </c>
      <c r="EL672" s="166">
        <f>IFERROR(HLOOKUP(EL$1,$H$5:$FY$1802,MATCH($A672,$A$5:$A$1802,0),0)*HLOOKUP(EL$2,$H$5:$FY$1802,MATCH($A672,$A$5:$A$1802,0),0),$H$2)</f>
        <v>3411240</v>
      </c>
      <c r="EM672" s="166">
        <f>IFERROR(HLOOKUP(EM$1,$H$5:$FY$1802,MATCH($A672,$A$5:$A$1802,0),0)*HLOOKUP(EM$2,$H$5:$FY$1802,MATCH($A672,$A$5:$A$1802,0),0),$H$2)</f>
        <v>2730402</v>
      </c>
      <c r="EN672" s="166">
        <f>IFERROR(HLOOKUP(EN$1,$H$5:$FY$1802,MATCH($A672,$A$5:$A$1802,0),0)*HLOOKUP(EN$2,$H$5:$FY$1802,MATCH($A672,$A$5:$A$1802,0),0),$H$2)</f>
        <v>65197088</v>
      </c>
      <c r="EO672" s="166">
        <f>IFERROR(HLOOKUP(EO$1,$H$5:$FY$1802,MATCH($A672,$A$5:$A$1802,0),0)*HLOOKUP(EO$2,$H$5:$FY$1802,MATCH($A672,$A$5:$A$1802,0),0),$H$2)</f>
        <v>235063685</v>
      </c>
      <c r="EP672" s="166">
        <f>IFERROR(HLOOKUP(EP$1,$H$5:$FY$1802,MATCH($A672,$A$5:$A$1802,0),0)*HLOOKUP(EP$2,$H$5:$FY$1802,MATCH($A672,$A$5:$A$1802,0),0),$H$2)</f>
        <v>5435526</v>
      </c>
      <c r="EQ672" s="166">
        <f>IFERROR(HLOOKUP(EQ$1,$H$5:$FY$1802,MATCH($A672,$A$5:$A$1802,0),0)*HLOOKUP(EQ$2,$H$5:$FY$1802,MATCH($A672,$A$5:$A$1802,0),0),$H$2)</f>
        <v>89979</v>
      </c>
      <c r="ER672" s="166">
        <f>IFERROR(HLOOKUP(ER$1,$H$5:$FY$1802,MATCH($A672,$A$5:$A$1802,0),0)*HLOOKUP(ER$2,$H$5:$FY$1802,MATCH($A672,$A$5:$A$1802,0),0),$H$2)</f>
        <v>69624</v>
      </c>
      <c r="ES672" s="166">
        <f>IFERROR(HLOOKUP(ES$1,$H$5:$FY$1802,MATCH($A672,$A$5:$A$1802,0),0)*HLOOKUP(ES$2,$H$5:$FY$1802,MATCH($A672,$A$5:$A$1802,0),0),$H$2)</f>
        <v>3248700</v>
      </c>
      <c r="ET672" s="166">
        <f>IFERROR(HLOOKUP(ET$1,$H$5:$FY$1802,MATCH($A672,$A$5:$A$1802,0),0)*HLOOKUP(ET$2,$H$5:$FY$1802,MATCH($A672,$A$5:$A$1802,0),0),$H$2)</f>
        <v>4488494</v>
      </c>
      <c r="EU672" s="166">
        <f>IFERROR(HLOOKUP(EU$1,$H$5:$FY$1802,MATCH($A672,$A$5:$A$1802,0),0)*HLOOKUP(EU$2,$H$5:$FY$1802,MATCH($A672,$A$5:$A$1802,0),0),$H$2)</f>
        <v>2127638</v>
      </c>
      <c r="EV672" s="166">
        <f>IFERROR(HLOOKUP(EV$1,$H$5:$FY$1802,MATCH($A672,$A$5:$A$1802,0),0)*HLOOKUP(EV$2,$H$5:$FY$1802,MATCH($A672,$A$5:$A$1802,0),0),$H$2)</f>
        <v>58615284</v>
      </c>
      <c r="EW672" s="166">
        <f>IFERROR(HLOOKUP(EW$1,$H$5:$FY$1802,MATCH($A672,$A$5:$A$1802,0),0)*HLOOKUP(EW$2,$H$5:$FY$1802,MATCH($A672,$A$5:$A$1802,0),0),$H$2)</f>
        <v>15155574</v>
      </c>
      <c r="EX672" s="166">
        <f>IFERROR(HLOOKUP(EX$1,$H$5:$FY$1802,MATCH($A672,$A$5:$A$1802,0),0)*HLOOKUP(EX$2,$H$5:$FY$1802,MATCH($A672,$A$5:$A$1802,0),0),$H$2)</f>
        <v>7283598</v>
      </c>
      <c r="EY672" s="166">
        <f>IFERROR(HLOOKUP(EY$1,$H$5:$FY$1802,MATCH($A672,$A$5:$A$1802,0),0)*HLOOKUP(EY$2,$H$5:$FY$1802,MATCH($A672,$A$5:$A$1802,0),0),$H$2)</f>
        <v>14117040</v>
      </c>
      <c r="EZ672" s="166">
        <f>IFERROR(HLOOKUP(EZ$1,$H$5:$FY$1802,MATCH($A672,$A$5:$A$1802,0),0)*HLOOKUP(EZ$2,$H$5:$FY$1802,MATCH($A672,$A$5:$A$1802,0),0),$H$2)</f>
        <v>1650264</v>
      </c>
      <c r="FA672" s="166">
        <f>IFERROR(HLOOKUP(FA$1,$H$5:$FY$1802,MATCH($A672,$A$5:$A$1802,0),0)*HLOOKUP(FA$2,$H$5:$FY$1802,MATCH($A672,$A$5:$A$1802,0),0),$H$2)</f>
        <v>249555</v>
      </c>
      <c r="FB672" s="166">
        <f>IFERROR(HLOOKUP(FB$1,$H$5:$FY$1802,MATCH($A672,$A$5:$A$1802,0),0)*HLOOKUP(FB$2,$H$5:$FY$1802,MATCH($A672,$A$5:$A$1802,0),0),$H$2)</f>
        <v>6692</v>
      </c>
      <c r="FC672" s="166">
        <f>IFERROR(HLOOKUP(FC$1,$H$5:$FY$1802,MATCH($A672,$A$5:$A$1802,0),0)*HLOOKUP(FC$2,$H$5:$FY$1802,MATCH($A672,$A$5:$A$1802,0),0),$H$2)</f>
        <v>150700</v>
      </c>
      <c r="FD672" s="166">
        <f>IFERROR(HLOOKUP(FD$1,$H$5:$FY$1802,MATCH($A672,$A$5:$A$1802,0),0)*HLOOKUP(FD$2,$H$5:$FY$1802,MATCH($A672,$A$5:$A$1802,0),0),$H$2)</f>
        <v>0</v>
      </c>
      <c r="FE672" s="166">
        <f>IFERROR(HLOOKUP(FE$1,$H$5:$FY$1802,MATCH($A672,$A$5:$A$1802,0),0)*HLOOKUP(FE$2,$H$5:$FY$1802,MATCH($A672,$A$5:$A$1802,0),0),$H$2)</f>
        <v>0</v>
      </c>
      <c r="FF672" s="166">
        <f>IFERROR(HLOOKUP(FF$1,$H$5:$FY$1802,MATCH($A672,$A$5:$A$1802,0),0)*HLOOKUP(FF$2,$H$5:$FY$1802,MATCH($A672,$A$5:$A$1802,0),0),$H$2)</f>
        <v>0</v>
      </c>
      <c r="FG672" s="166">
        <f>IFERROR(HLOOKUP(FG$1,$H$5:$FY$1802,MATCH($A672,$A$5:$A$1802,0),0)*HLOOKUP(FG$2,$H$5:$FY$1802,MATCH($A672,$A$5:$A$1802,0),0),$H$2)</f>
        <v>0</v>
      </c>
      <c r="FH672" s="152"/>
      <c r="FI672" s="405">
        <f t="shared" si="1139"/>
        <v>2.0925880325043091</v>
      </c>
      <c r="FJ672" s="405">
        <f t="shared" si="1139"/>
        <v>1.5446934252647131</v>
      </c>
      <c r="FK672" s="405">
        <f t="shared" si="1140"/>
        <v>2.0676779463243875</v>
      </c>
      <c r="FL672" s="405">
        <f t="shared" si="1141"/>
        <v>1.543757292882147</v>
      </c>
      <c r="FM672" s="405">
        <f t="shared" si="1142"/>
        <v>1.3601452874705078</v>
      </c>
      <c r="FN672" s="405">
        <f t="shared" si="1143"/>
        <v>1.0601328697379859</v>
      </c>
      <c r="FO672" s="405">
        <f t="shared" si="1144"/>
        <v>1.8171169017451589</v>
      </c>
      <c r="FP672" s="405">
        <f t="shared" si="1145"/>
        <v>1.0456610088453264</v>
      </c>
      <c r="FQ672" s="405">
        <f t="shared" si="1146"/>
        <v>1.8200589970501475</v>
      </c>
      <c r="FR672" s="405">
        <f t="shared" si="1147"/>
        <v>1.0678466076696165</v>
      </c>
      <c r="FS672" s="65"/>
      <c r="FT672" s="26"/>
      <c r="FU672" s="26"/>
      <c r="FV672" s="26"/>
      <c r="FW672" s="26"/>
      <c r="FX672" s="26"/>
    </row>
    <row r="673" spans="1:180" ht="10.35" customHeight="1" x14ac:dyDescent="0.2">
      <c r="A673" s="74" t="str">
        <f t="shared" si="1136"/>
        <v>2020-21OCTOBERRYF</v>
      </c>
      <c r="B673" s="163" t="str">
        <f t="shared" si="1149"/>
        <v>2020-21</v>
      </c>
      <c r="C673" s="26" t="s">
        <v>833</v>
      </c>
      <c r="D673" s="163" t="str">
        <f>INDEX($FV$16:$FW$26,MATCH($F673,$FV$16:$FV$26,0),2)</f>
        <v>Y58</v>
      </c>
      <c r="E673" s="163" t="str">
        <f>VLOOKUP($D673,$FW$8:$FX$14,2,0)</f>
        <v>South West</v>
      </c>
      <c r="F673" s="271" t="s">
        <v>865</v>
      </c>
      <c r="G673" s="271" t="s">
        <v>879</v>
      </c>
      <c r="H673" s="272">
        <v>108119</v>
      </c>
      <c r="I673" s="272">
        <v>82243</v>
      </c>
      <c r="J673" s="272">
        <v>331057</v>
      </c>
      <c r="K673" s="272">
        <v>4</v>
      </c>
      <c r="L673" s="272">
        <v>2</v>
      </c>
      <c r="M673" s="272">
        <v>3</v>
      </c>
      <c r="N673" s="272">
        <v>11</v>
      </c>
      <c r="O673" s="272">
        <v>46</v>
      </c>
      <c r="P673" s="272">
        <v>0</v>
      </c>
      <c r="Q673" s="272">
        <v>229</v>
      </c>
      <c r="R673" s="272">
        <v>6</v>
      </c>
      <c r="S673" s="272">
        <v>4497</v>
      </c>
      <c r="T673" s="272">
        <v>76648</v>
      </c>
      <c r="U673" s="272">
        <v>8100</v>
      </c>
      <c r="V673" s="272">
        <v>4835</v>
      </c>
      <c r="W673" s="272">
        <v>40525</v>
      </c>
      <c r="X673" s="272">
        <v>15518</v>
      </c>
      <c r="Y673" s="272">
        <v>522</v>
      </c>
      <c r="Z673" s="272">
        <v>3857554</v>
      </c>
      <c r="AA673" s="272">
        <v>476</v>
      </c>
      <c r="AB673" s="272">
        <v>886</v>
      </c>
      <c r="AC673" s="272">
        <v>2810540</v>
      </c>
      <c r="AD673" s="272">
        <v>581</v>
      </c>
      <c r="AE673" s="272">
        <v>1081</v>
      </c>
      <c r="AF673" s="272">
        <v>65966041</v>
      </c>
      <c r="AG673" s="272">
        <v>1628</v>
      </c>
      <c r="AH673" s="272">
        <v>3302</v>
      </c>
      <c r="AI673" s="272">
        <v>75284944</v>
      </c>
      <c r="AJ673" s="272">
        <v>4851</v>
      </c>
      <c r="AK673" s="272">
        <v>11689</v>
      </c>
      <c r="AL673" s="272">
        <v>3456798</v>
      </c>
      <c r="AM673" s="272">
        <v>6622</v>
      </c>
      <c r="AN673" s="272">
        <v>15405</v>
      </c>
      <c r="AO673" s="272">
        <v>4065</v>
      </c>
      <c r="AP673" s="272">
        <v>566</v>
      </c>
      <c r="AQ673" s="272">
        <v>1335</v>
      </c>
      <c r="AR673" s="272">
        <v>3890</v>
      </c>
      <c r="AS673" s="272">
        <v>579</v>
      </c>
      <c r="AT673" s="272">
        <v>1585</v>
      </c>
      <c r="AU673" s="272">
        <v>2</v>
      </c>
      <c r="AV673" s="272">
        <v>40099</v>
      </c>
      <c r="AW673" s="272">
        <v>3365</v>
      </c>
      <c r="AX673" s="272">
        <v>29119</v>
      </c>
      <c r="AY673" s="272">
        <v>72583</v>
      </c>
      <c r="AZ673" s="272">
        <v>16821</v>
      </c>
      <c r="BA673" s="272">
        <v>12705</v>
      </c>
      <c r="BB673" s="272">
        <v>10082</v>
      </c>
      <c r="BC673" s="272">
        <v>7637</v>
      </c>
      <c r="BD673" s="272">
        <v>54485</v>
      </c>
      <c r="BE673" s="272">
        <v>43918</v>
      </c>
      <c r="BF673" s="272">
        <v>23910</v>
      </c>
      <c r="BG673" s="272">
        <v>16408</v>
      </c>
      <c r="BH673" s="272">
        <v>736</v>
      </c>
      <c r="BI673" s="272">
        <v>546</v>
      </c>
      <c r="BJ673" s="272">
        <v>60</v>
      </c>
      <c r="BK673" s="272">
        <v>38425</v>
      </c>
      <c r="BL673" s="272">
        <v>640</v>
      </c>
      <c r="BM673" s="272">
        <v>1112</v>
      </c>
      <c r="BN673" s="272">
        <v>55</v>
      </c>
      <c r="BO673" s="272">
        <v>30272</v>
      </c>
      <c r="BP673" s="272">
        <v>550</v>
      </c>
      <c r="BQ673" s="272">
        <v>1047</v>
      </c>
      <c r="BR673" s="272">
        <v>7985</v>
      </c>
      <c r="BS673" s="272">
        <v>3788857</v>
      </c>
      <c r="BT673" s="272">
        <v>474</v>
      </c>
      <c r="BU673" s="272">
        <v>881</v>
      </c>
      <c r="BV673" s="272">
        <v>2189</v>
      </c>
      <c r="BW673" s="272">
        <v>4146359</v>
      </c>
      <c r="BX673" s="272">
        <v>1894</v>
      </c>
      <c r="BY673" s="272">
        <v>3821</v>
      </c>
      <c r="BZ673" s="272">
        <v>930</v>
      </c>
      <c r="CA673" s="272">
        <v>1496557</v>
      </c>
      <c r="CB673" s="272">
        <v>1609</v>
      </c>
      <c r="CC673" s="272">
        <v>3416</v>
      </c>
      <c r="CD673" s="272">
        <v>37406</v>
      </c>
      <c r="CE673" s="272">
        <v>60323125</v>
      </c>
      <c r="CF673" s="272">
        <v>1613</v>
      </c>
      <c r="CG673" s="272">
        <v>3269</v>
      </c>
      <c r="CH673" s="272">
        <v>2028</v>
      </c>
      <c r="CI673" s="272">
        <v>11556275</v>
      </c>
      <c r="CJ673" s="272">
        <v>5698</v>
      </c>
      <c r="CK673" s="272">
        <v>12173</v>
      </c>
      <c r="CL673" s="272">
        <v>338</v>
      </c>
      <c r="CM673" s="272">
        <v>1854307</v>
      </c>
      <c r="CN673" s="272">
        <v>5486</v>
      </c>
      <c r="CO673" s="272">
        <v>12015</v>
      </c>
      <c r="CP673" s="272">
        <v>1016</v>
      </c>
      <c r="CQ673" s="272">
        <v>7998483</v>
      </c>
      <c r="CR673" s="272">
        <v>7873</v>
      </c>
      <c r="CS673" s="272">
        <v>18517</v>
      </c>
      <c r="CT673" s="272">
        <v>62</v>
      </c>
      <c r="CU673" s="272">
        <v>449158</v>
      </c>
      <c r="CV673" s="272">
        <v>7244</v>
      </c>
      <c r="CW673" s="272">
        <v>14558</v>
      </c>
      <c r="CX673" s="272">
        <v>572</v>
      </c>
      <c r="CY673" s="272">
        <v>221919</v>
      </c>
      <c r="CZ673" s="272">
        <v>388</v>
      </c>
      <c r="DA673" s="272">
        <v>642</v>
      </c>
      <c r="DB673" s="272">
        <v>4781</v>
      </c>
      <c r="DC673" s="272">
        <v>168338</v>
      </c>
      <c r="DD673" s="272">
        <v>35</v>
      </c>
      <c r="DE673" s="272">
        <v>57</v>
      </c>
      <c r="DF673" s="272">
        <v>160</v>
      </c>
      <c r="DG673" s="272">
        <v>262211</v>
      </c>
      <c r="DH673" s="272">
        <v>1639</v>
      </c>
      <c r="DI673" s="272">
        <v>3035</v>
      </c>
      <c r="DJ673" s="272">
        <v>147</v>
      </c>
      <c r="DK673" s="272">
        <v>2</v>
      </c>
      <c r="DL673" s="250"/>
      <c r="DM673" s="250"/>
      <c r="DN673" s="250"/>
      <c r="DO673" s="250"/>
      <c r="DP673" s="250"/>
      <c r="DQ673" s="250"/>
      <c r="DR673" s="250"/>
      <c r="DS673" s="250"/>
      <c r="DT673" s="250"/>
      <c r="DU673" s="250"/>
      <c r="DV673" s="250"/>
      <c r="DW673" s="250"/>
      <c r="DX673" s="250"/>
      <c r="DY673" s="250"/>
      <c r="DZ673" s="250"/>
      <c r="EA673" s="250"/>
      <c r="EB673" s="155"/>
      <c r="EC673" s="75">
        <f t="shared" si="1137"/>
        <v>10</v>
      </c>
      <c r="ED673" s="74">
        <f t="shared" si="1138"/>
        <v>2020</v>
      </c>
      <c r="EE673" s="165">
        <f t="shared" si="1148"/>
        <v>44105</v>
      </c>
      <c r="EF673" s="157">
        <f t="shared" si="1150"/>
        <v>31</v>
      </c>
      <c r="EG673" s="156"/>
      <c r="EH673" s="166">
        <f>IFERROR(HLOOKUP(EH$1,$H$5:$FY$1802,MATCH($A673,$A$5:$A$1802,0),0)*HLOOKUP(EH$2,$H$5:$FY$1802,MATCH($A673,$A$5:$A$1802,0),0),$H$2)</f>
        <v>164486</v>
      </c>
      <c r="EI673" s="166">
        <f>IFERROR(HLOOKUP(EI$1,$H$5:$FY$1802,MATCH($A673,$A$5:$A$1802,0),0)*HLOOKUP(EI$2,$H$5:$FY$1802,MATCH($A673,$A$5:$A$1802,0),0),$H$2)</f>
        <v>246729</v>
      </c>
      <c r="EJ673" s="166">
        <f>IFERROR(HLOOKUP(EJ$1,$H$5:$FY$1802,MATCH($A673,$A$5:$A$1802,0),0)*HLOOKUP(EJ$2,$H$5:$FY$1802,MATCH($A673,$A$5:$A$1802,0),0),$H$2)</f>
        <v>904673</v>
      </c>
      <c r="EK673" s="166">
        <f>IFERROR(HLOOKUP(EK$1,$H$5:$FY$1802,MATCH($A673,$A$5:$A$1802,0),0)*HLOOKUP(EK$2,$H$5:$FY$1802,MATCH($A673,$A$5:$A$1802,0),0),$H$2)</f>
        <v>3783178</v>
      </c>
      <c r="EL673" s="166">
        <f>IFERROR(HLOOKUP(EL$1,$H$5:$FY$1802,MATCH($A673,$A$5:$A$1802,0),0)*HLOOKUP(EL$2,$H$5:$FY$1802,MATCH($A673,$A$5:$A$1802,0),0),$H$2)</f>
        <v>7176600</v>
      </c>
      <c r="EM673" s="166">
        <f>IFERROR(HLOOKUP(EM$1,$H$5:$FY$1802,MATCH($A673,$A$5:$A$1802,0),0)*HLOOKUP(EM$2,$H$5:$FY$1802,MATCH($A673,$A$5:$A$1802,0),0),$H$2)</f>
        <v>5226635</v>
      </c>
      <c r="EN673" s="166">
        <f>IFERROR(HLOOKUP(EN$1,$H$5:$FY$1802,MATCH($A673,$A$5:$A$1802,0),0)*HLOOKUP(EN$2,$H$5:$FY$1802,MATCH($A673,$A$5:$A$1802,0),0),$H$2)</f>
        <v>133813550</v>
      </c>
      <c r="EO673" s="166">
        <f>IFERROR(HLOOKUP(EO$1,$H$5:$FY$1802,MATCH($A673,$A$5:$A$1802,0),0)*HLOOKUP(EO$2,$H$5:$FY$1802,MATCH($A673,$A$5:$A$1802,0),0),$H$2)</f>
        <v>181389902</v>
      </c>
      <c r="EP673" s="166">
        <f>IFERROR(HLOOKUP(EP$1,$H$5:$FY$1802,MATCH($A673,$A$5:$A$1802,0),0)*HLOOKUP(EP$2,$H$5:$FY$1802,MATCH($A673,$A$5:$A$1802,0),0),$H$2)</f>
        <v>8041410</v>
      </c>
      <c r="EQ673" s="166">
        <f>IFERROR(HLOOKUP(EQ$1,$H$5:$FY$1802,MATCH($A673,$A$5:$A$1802,0),0)*HLOOKUP(EQ$2,$H$5:$FY$1802,MATCH($A673,$A$5:$A$1802,0),0),$H$2)</f>
        <v>66720</v>
      </c>
      <c r="ER673" s="166">
        <f>IFERROR(HLOOKUP(ER$1,$H$5:$FY$1802,MATCH($A673,$A$5:$A$1802,0),0)*HLOOKUP(ER$2,$H$5:$FY$1802,MATCH($A673,$A$5:$A$1802,0),0),$H$2)</f>
        <v>57585</v>
      </c>
      <c r="ES673" s="166">
        <f>IFERROR(HLOOKUP(ES$1,$H$5:$FY$1802,MATCH($A673,$A$5:$A$1802,0),0)*HLOOKUP(ES$2,$H$5:$FY$1802,MATCH($A673,$A$5:$A$1802,0),0),$H$2)</f>
        <v>7034785</v>
      </c>
      <c r="ET673" s="166">
        <f>IFERROR(HLOOKUP(ET$1,$H$5:$FY$1802,MATCH($A673,$A$5:$A$1802,0),0)*HLOOKUP(ET$2,$H$5:$FY$1802,MATCH($A673,$A$5:$A$1802,0),0),$H$2)</f>
        <v>8364169</v>
      </c>
      <c r="EU673" s="166">
        <f>IFERROR(HLOOKUP(EU$1,$H$5:$FY$1802,MATCH($A673,$A$5:$A$1802,0),0)*HLOOKUP(EU$2,$H$5:$FY$1802,MATCH($A673,$A$5:$A$1802,0),0),$H$2)</f>
        <v>3176880</v>
      </c>
      <c r="EV673" s="166">
        <f>IFERROR(HLOOKUP(EV$1,$H$5:$FY$1802,MATCH($A673,$A$5:$A$1802,0),0)*HLOOKUP(EV$2,$H$5:$FY$1802,MATCH($A673,$A$5:$A$1802,0),0),$H$2)</f>
        <v>122280214</v>
      </c>
      <c r="EW673" s="166">
        <f>IFERROR(HLOOKUP(EW$1,$H$5:$FY$1802,MATCH($A673,$A$5:$A$1802,0),0)*HLOOKUP(EW$2,$H$5:$FY$1802,MATCH($A673,$A$5:$A$1802,0),0),$H$2)</f>
        <v>24686844</v>
      </c>
      <c r="EX673" s="166">
        <f>IFERROR(HLOOKUP(EX$1,$H$5:$FY$1802,MATCH($A673,$A$5:$A$1802,0),0)*HLOOKUP(EX$2,$H$5:$FY$1802,MATCH($A673,$A$5:$A$1802,0),0),$H$2)</f>
        <v>4061070</v>
      </c>
      <c r="EY673" s="166">
        <f>IFERROR(HLOOKUP(EY$1,$H$5:$FY$1802,MATCH($A673,$A$5:$A$1802,0),0)*HLOOKUP(EY$2,$H$5:$FY$1802,MATCH($A673,$A$5:$A$1802,0),0),$H$2)</f>
        <v>18813272</v>
      </c>
      <c r="EZ673" s="166">
        <f>IFERROR(HLOOKUP(EZ$1,$H$5:$FY$1802,MATCH($A673,$A$5:$A$1802,0),0)*HLOOKUP(EZ$2,$H$5:$FY$1802,MATCH($A673,$A$5:$A$1802,0),0),$H$2)</f>
        <v>902596</v>
      </c>
      <c r="FA673" s="166">
        <f>IFERROR(HLOOKUP(FA$1,$H$5:$FY$1802,MATCH($A673,$A$5:$A$1802,0),0)*HLOOKUP(FA$2,$H$5:$FY$1802,MATCH($A673,$A$5:$A$1802,0),0),$H$2)</f>
        <v>485600</v>
      </c>
      <c r="FB673" s="166">
        <f>IFERROR(HLOOKUP(FB$1,$H$5:$FY$1802,MATCH($A673,$A$5:$A$1802,0),0)*HLOOKUP(FB$2,$H$5:$FY$1802,MATCH($A673,$A$5:$A$1802,0),0),$H$2)</f>
        <v>367224</v>
      </c>
      <c r="FC673" s="166">
        <f>IFERROR(HLOOKUP(FC$1,$H$5:$FY$1802,MATCH($A673,$A$5:$A$1802,0),0)*HLOOKUP(FC$2,$H$5:$FY$1802,MATCH($A673,$A$5:$A$1802,0),0),$H$2)</f>
        <v>272517</v>
      </c>
      <c r="FD673" s="166">
        <f>IFERROR(HLOOKUP(FD$1,$H$5:$FY$1802,MATCH($A673,$A$5:$A$1802,0),0)*HLOOKUP(FD$2,$H$5:$FY$1802,MATCH($A673,$A$5:$A$1802,0),0),$H$2)</f>
        <v>0</v>
      </c>
      <c r="FE673" s="166">
        <f>IFERROR(HLOOKUP(FE$1,$H$5:$FY$1802,MATCH($A673,$A$5:$A$1802,0),0)*HLOOKUP(FE$2,$H$5:$FY$1802,MATCH($A673,$A$5:$A$1802,0),0),$H$2)</f>
        <v>0</v>
      </c>
      <c r="FF673" s="166">
        <f>IFERROR(HLOOKUP(FF$1,$H$5:$FY$1802,MATCH($A673,$A$5:$A$1802,0),0)*HLOOKUP(FF$2,$H$5:$FY$1802,MATCH($A673,$A$5:$A$1802,0),0),$H$2)</f>
        <v>0</v>
      </c>
      <c r="FG673" s="166">
        <f>IFERROR(HLOOKUP(FG$1,$H$5:$FY$1802,MATCH($A673,$A$5:$A$1802,0),0)*HLOOKUP(FG$2,$H$5:$FY$1802,MATCH($A673,$A$5:$A$1802,0),0),$H$2)</f>
        <v>0</v>
      </c>
      <c r="FH673" s="152"/>
      <c r="FI673" s="405">
        <f t="shared" si="1139"/>
        <v>2.0766666666666667</v>
      </c>
      <c r="FJ673" s="405">
        <f t="shared" si="1139"/>
        <v>1.5685185185185184</v>
      </c>
      <c r="FK673" s="405">
        <f t="shared" si="1140"/>
        <v>2.0852119958634954</v>
      </c>
      <c r="FL673" s="405">
        <f t="shared" si="1141"/>
        <v>1.5795243019648397</v>
      </c>
      <c r="FM673" s="405">
        <f t="shared" si="1142"/>
        <v>1.3444787168414558</v>
      </c>
      <c r="FN673" s="405">
        <f t="shared" si="1143"/>
        <v>1.0837260950030845</v>
      </c>
      <c r="FO673" s="405">
        <f t="shared" si="1144"/>
        <v>1.5407913390900889</v>
      </c>
      <c r="FP673" s="405">
        <f t="shared" si="1145"/>
        <v>1.057352751643253</v>
      </c>
      <c r="FQ673" s="405">
        <f t="shared" si="1146"/>
        <v>1.4099616858237547</v>
      </c>
      <c r="FR673" s="405">
        <f t="shared" si="1147"/>
        <v>1.0459770114942528</v>
      </c>
      <c r="FS673" s="65"/>
      <c r="FT673" s="26"/>
      <c r="FU673" s="26"/>
      <c r="FV673" s="26"/>
      <c r="FW673" s="26"/>
      <c r="FX673" s="26"/>
    </row>
    <row r="674" spans="1:180" ht="10.35" customHeight="1" x14ac:dyDescent="0.2">
      <c r="A674" s="74" t="str">
        <f t="shared" si="1136"/>
        <v>2020-21OCTOBERRYA</v>
      </c>
      <c r="B674" s="163" t="str">
        <f t="shared" si="1149"/>
        <v>2020-21</v>
      </c>
      <c r="C674" s="26" t="s">
        <v>833</v>
      </c>
      <c r="D674" s="163" t="str">
        <f>INDEX($FV$16:$FW$26,MATCH($F674,$FV$16:$FV$26,0),2)</f>
        <v>Y60</v>
      </c>
      <c r="E674" s="163" t="str">
        <f>VLOOKUP($D674,$FW$8:$FX$14,2,0)</f>
        <v>Midlands</v>
      </c>
      <c r="F674" s="271" t="s">
        <v>867</v>
      </c>
      <c r="G674" s="271" t="s">
        <v>883</v>
      </c>
      <c r="H674" s="272">
        <v>117254</v>
      </c>
      <c r="I674" s="272">
        <v>82720</v>
      </c>
      <c r="J674" s="272">
        <v>94987</v>
      </c>
      <c r="K674" s="272">
        <v>1</v>
      </c>
      <c r="L674" s="272">
        <v>1</v>
      </c>
      <c r="M674" s="272">
        <v>1</v>
      </c>
      <c r="N674" s="272">
        <v>2</v>
      </c>
      <c r="O674" s="272">
        <v>4</v>
      </c>
      <c r="P674" s="272">
        <v>0</v>
      </c>
      <c r="Q674" s="272">
        <v>362</v>
      </c>
      <c r="R674" s="272">
        <v>0</v>
      </c>
      <c r="S674" s="272">
        <v>126</v>
      </c>
      <c r="T674" s="272">
        <v>95470</v>
      </c>
      <c r="U674" s="272">
        <v>6733</v>
      </c>
      <c r="V674" s="272">
        <v>3997</v>
      </c>
      <c r="W674" s="272">
        <v>43037</v>
      </c>
      <c r="X674" s="272">
        <v>33139</v>
      </c>
      <c r="Y674" s="272">
        <v>1797</v>
      </c>
      <c r="Z674" s="272">
        <v>2904927</v>
      </c>
      <c r="AA674" s="272">
        <v>431</v>
      </c>
      <c r="AB674" s="272">
        <v>751</v>
      </c>
      <c r="AC674" s="272">
        <v>1945245</v>
      </c>
      <c r="AD674" s="272">
        <v>487</v>
      </c>
      <c r="AE674" s="272">
        <v>850</v>
      </c>
      <c r="AF674" s="272">
        <v>34550739</v>
      </c>
      <c r="AG674" s="272">
        <v>803</v>
      </c>
      <c r="AH674" s="272">
        <v>1483</v>
      </c>
      <c r="AI674" s="272">
        <v>80197134</v>
      </c>
      <c r="AJ674" s="272">
        <v>2420</v>
      </c>
      <c r="AK674" s="272">
        <v>5619</v>
      </c>
      <c r="AL674" s="272">
        <v>6340554</v>
      </c>
      <c r="AM674" s="272">
        <v>3528</v>
      </c>
      <c r="AN674" s="272">
        <v>8531</v>
      </c>
      <c r="AO674" s="272">
        <v>4251</v>
      </c>
      <c r="AP674" s="272">
        <v>33</v>
      </c>
      <c r="AQ674" s="272">
        <v>13</v>
      </c>
      <c r="AR674" s="272">
        <v>0</v>
      </c>
      <c r="AS674" s="272">
        <v>310</v>
      </c>
      <c r="AT674" s="272">
        <v>3895</v>
      </c>
      <c r="AU674" s="272">
        <v>3262</v>
      </c>
      <c r="AV674" s="272">
        <v>49779</v>
      </c>
      <c r="AW674" s="272">
        <v>5457</v>
      </c>
      <c r="AX674" s="272">
        <v>35983</v>
      </c>
      <c r="AY674" s="272">
        <v>91219</v>
      </c>
      <c r="AZ674" s="272">
        <v>13295</v>
      </c>
      <c r="BA674" s="272">
        <v>9565</v>
      </c>
      <c r="BB674" s="272">
        <v>7853</v>
      </c>
      <c r="BC674" s="272">
        <v>5710</v>
      </c>
      <c r="BD674" s="272">
        <v>55676</v>
      </c>
      <c r="BE674" s="272">
        <v>45100</v>
      </c>
      <c r="BF674" s="272">
        <v>59455</v>
      </c>
      <c r="BG674" s="272">
        <v>34363</v>
      </c>
      <c r="BH674" s="272">
        <v>4532</v>
      </c>
      <c r="BI674" s="272">
        <v>1855</v>
      </c>
      <c r="BJ674" s="272">
        <v>134</v>
      </c>
      <c r="BK674" s="272">
        <v>76224</v>
      </c>
      <c r="BL674" s="272">
        <v>569</v>
      </c>
      <c r="BM674" s="272">
        <v>974</v>
      </c>
      <c r="BN674" s="272">
        <v>79</v>
      </c>
      <c r="BO674" s="272">
        <v>32335</v>
      </c>
      <c r="BP674" s="272">
        <v>409</v>
      </c>
      <c r="BQ674" s="272">
        <v>700</v>
      </c>
      <c r="BR674" s="272">
        <v>6520</v>
      </c>
      <c r="BS674" s="272">
        <v>2796368</v>
      </c>
      <c r="BT674" s="272">
        <v>429</v>
      </c>
      <c r="BU674" s="272">
        <v>746</v>
      </c>
      <c r="BV674" s="272">
        <v>3893</v>
      </c>
      <c r="BW674" s="272">
        <v>3295081</v>
      </c>
      <c r="BX674" s="272">
        <v>846</v>
      </c>
      <c r="BY674" s="272">
        <v>1550</v>
      </c>
      <c r="BZ674" s="272">
        <v>921</v>
      </c>
      <c r="CA674" s="272">
        <v>703139</v>
      </c>
      <c r="CB674" s="272">
        <v>763</v>
      </c>
      <c r="CC674" s="272">
        <v>1489</v>
      </c>
      <c r="CD674" s="272">
        <v>38223</v>
      </c>
      <c r="CE674" s="272">
        <v>30552519</v>
      </c>
      <c r="CF674" s="272">
        <v>799</v>
      </c>
      <c r="CG674" s="272">
        <v>1473</v>
      </c>
      <c r="CH674" s="272">
        <v>3166</v>
      </c>
      <c r="CI674" s="272">
        <v>11179012</v>
      </c>
      <c r="CJ674" s="272">
        <v>3531</v>
      </c>
      <c r="CK674" s="272">
        <v>7484</v>
      </c>
      <c r="CL674" s="272">
        <v>604</v>
      </c>
      <c r="CM674" s="272">
        <v>2003912</v>
      </c>
      <c r="CN674" s="272">
        <v>3318</v>
      </c>
      <c r="CO674" s="272">
        <v>7887</v>
      </c>
      <c r="CP674" s="272">
        <v>1417</v>
      </c>
      <c r="CQ674" s="272">
        <v>6908232</v>
      </c>
      <c r="CR674" s="272">
        <v>4875</v>
      </c>
      <c r="CS674" s="272">
        <v>10311</v>
      </c>
      <c r="CT674" s="272">
        <v>192</v>
      </c>
      <c r="CU674" s="272">
        <v>1133315</v>
      </c>
      <c r="CV674" s="272">
        <v>5903</v>
      </c>
      <c r="CW674" s="272">
        <v>14458</v>
      </c>
      <c r="CX674" s="272">
        <v>355</v>
      </c>
      <c r="CY674" s="272">
        <v>105489</v>
      </c>
      <c r="CZ674" s="272">
        <v>297</v>
      </c>
      <c r="DA674" s="272">
        <v>513</v>
      </c>
      <c r="DB674" s="272">
        <v>3949</v>
      </c>
      <c r="DC674" s="272">
        <v>92426</v>
      </c>
      <c r="DD674" s="272">
        <v>23</v>
      </c>
      <c r="DE674" s="272">
        <v>42</v>
      </c>
      <c r="DF674" s="272">
        <v>128</v>
      </c>
      <c r="DG674" s="272">
        <v>111248</v>
      </c>
      <c r="DH674" s="272">
        <v>869</v>
      </c>
      <c r="DI674" s="272">
        <v>1752</v>
      </c>
      <c r="DJ674" s="272">
        <v>118</v>
      </c>
      <c r="DK674" s="272">
        <v>1008</v>
      </c>
      <c r="DL674" s="250"/>
      <c r="DM674" s="250"/>
      <c r="DN674" s="250"/>
      <c r="DO674" s="250"/>
      <c r="DP674" s="250"/>
      <c r="DQ674" s="250"/>
      <c r="DR674" s="250"/>
      <c r="DS674" s="250"/>
      <c r="DT674" s="250"/>
      <c r="DU674" s="250"/>
      <c r="DV674" s="250"/>
      <c r="DW674" s="250"/>
      <c r="DX674" s="250"/>
      <c r="DY674" s="250"/>
      <c r="DZ674" s="250"/>
      <c r="EA674" s="250"/>
      <c r="EB674" s="155"/>
      <c r="EC674" s="75">
        <f t="shared" si="1137"/>
        <v>10</v>
      </c>
      <c r="ED674" s="74">
        <f t="shared" si="1138"/>
        <v>2020</v>
      </c>
      <c r="EE674" s="165">
        <f t="shared" si="1148"/>
        <v>44105</v>
      </c>
      <c r="EF674" s="157">
        <f t="shared" si="1150"/>
        <v>31</v>
      </c>
      <c r="EG674" s="156"/>
      <c r="EH674" s="166">
        <f>IFERROR(HLOOKUP(EH$1,$H$5:$FY$1802,MATCH($A674,$A$5:$A$1802,0),0)*HLOOKUP(EH$2,$H$5:$FY$1802,MATCH($A674,$A$5:$A$1802,0),0),$H$2)</f>
        <v>82720</v>
      </c>
      <c r="EI674" s="166">
        <f>IFERROR(HLOOKUP(EI$1,$H$5:$FY$1802,MATCH($A674,$A$5:$A$1802,0),0)*HLOOKUP(EI$2,$H$5:$FY$1802,MATCH($A674,$A$5:$A$1802,0),0),$H$2)</f>
        <v>82720</v>
      </c>
      <c r="EJ674" s="166">
        <f>IFERROR(HLOOKUP(EJ$1,$H$5:$FY$1802,MATCH($A674,$A$5:$A$1802,0),0)*HLOOKUP(EJ$2,$H$5:$FY$1802,MATCH($A674,$A$5:$A$1802,0),0),$H$2)</f>
        <v>165440</v>
      </c>
      <c r="EK674" s="166">
        <f>IFERROR(HLOOKUP(EK$1,$H$5:$FY$1802,MATCH($A674,$A$5:$A$1802,0),0)*HLOOKUP(EK$2,$H$5:$FY$1802,MATCH($A674,$A$5:$A$1802,0),0),$H$2)</f>
        <v>330880</v>
      </c>
      <c r="EL674" s="166">
        <f>IFERROR(HLOOKUP(EL$1,$H$5:$FY$1802,MATCH($A674,$A$5:$A$1802,0),0)*HLOOKUP(EL$2,$H$5:$FY$1802,MATCH($A674,$A$5:$A$1802,0),0),$H$2)</f>
        <v>5056483</v>
      </c>
      <c r="EM674" s="166">
        <f>IFERROR(HLOOKUP(EM$1,$H$5:$FY$1802,MATCH($A674,$A$5:$A$1802,0),0)*HLOOKUP(EM$2,$H$5:$FY$1802,MATCH($A674,$A$5:$A$1802,0),0),$H$2)</f>
        <v>3397450</v>
      </c>
      <c r="EN674" s="166">
        <f>IFERROR(HLOOKUP(EN$1,$H$5:$FY$1802,MATCH($A674,$A$5:$A$1802,0),0)*HLOOKUP(EN$2,$H$5:$FY$1802,MATCH($A674,$A$5:$A$1802,0),0),$H$2)</f>
        <v>63823871</v>
      </c>
      <c r="EO674" s="166">
        <f>IFERROR(HLOOKUP(EO$1,$H$5:$FY$1802,MATCH($A674,$A$5:$A$1802,0),0)*HLOOKUP(EO$2,$H$5:$FY$1802,MATCH($A674,$A$5:$A$1802,0),0),$H$2)</f>
        <v>186208041</v>
      </c>
      <c r="EP674" s="166">
        <f>IFERROR(HLOOKUP(EP$1,$H$5:$FY$1802,MATCH($A674,$A$5:$A$1802,0),0)*HLOOKUP(EP$2,$H$5:$FY$1802,MATCH($A674,$A$5:$A$1802,0),0),$H$2)</f>
        <v>15330207</v>
      </c>
      <c r="EQ674" s="166">
        <f>IFERROR(HLOOKUP(EQ$1,$H$5:$FY$1802,MATCH($A674,$A$5:$A$1802,0),0)*HLOOKUP(EQ$2,$H$5:$FY$1802,MATCH($A674,$A$5:$A$1802,0),0),$H$2)</f>
        <v>130516</v>
      </c>
      <c r="ER674" s="166">
        <f>IFERROR(HLOOKUP(ER$1,$H$5:$FY$1802,MATCH($A674,$A$5:$A$1802,0),0)*HLOOKUP(ER$2,$H$5:$FY$1802,MATCH($A674,$A$5:$A$1802,0),0),$H$2)</f>
        <v>55300</v>
      </c>
      <c r="ES674" s="166">
        <f>IFERROR(HLOOKUP(ES$1,$H$5:$FY$1802,MATCH($A674,$A$5:$A$1802,0),0)*HLOOKUP(ES$2,$H$5:$FY$1802,MATCH($A674,$A$5:$A$1802,0),0),$H$2)</f>
        <v>4863920</v>
      </c>
      <c r="ET674" s="166">
        <f>IFERROR(HLOOKUP(ET$1,$H$5:$FY$1802,MATCH($A674,$A$5:$A$1802,0),0)*HLOOKUP(ET$2,$H$5:$FY$1802,MATCH($A674,$A$5:$A$1802,0),0),$H$2)</f>
        <v>6034150</v>
      </c>
      <c r="EU674" s="166">
        <f>IFERROR(HLOOKUP(EU$1,$H$5:$FY$1802,MATCH($A674,$A$5:$A$1802,0),0)*HLOOKUP(EU$2,$H$5:$FY$1802,MATCH($A674,$A$5:$A$1802,0),0),$H$2)</f>
        <v>1371369</v>
      </c>
      <c r="EV674" s="166">
        <f>IFERROR(HLOOKUP(EV$1,$H$5:$FY$1802,MATCH($A674,$A$5:$A$1802,0),0)*HLOOKUP(EV$2,$H$5:$FY$1802,MATCH($A674,$A$5:$A$1802,0),0),$H$2)</f>
        <v>56302479</v>
      </c>
      <c r="EW674" s="166">
        <f>IFERROR(HLOOKUP(EW$1,$H$5:$FY$1802,MATCH($A674,$A$5:$A$1802,0),0)*HLOOKUP(EW$2,$H$5:$FY$1802,MATCH($A674,$A$5:$A$1802,0),0),$H$2)</f>
        <v>23694344</v>
      </c>
      <c r="EX674" s="166">
        <f>IFERROR(HLOOKUP(EX$1,$H$5:$FY$1802,MATCH($A674,$A$5:$A$1802,0),0)*HLOOKUP(EX$2,$H$5:$FY$1802,MATCH($A674,$A$5:$A$1802,0),0),$H$2)</f>
        <v>4763748</v>
      </c>
      <c r="EY674" s="166">
        <f>IFERROR(HLOOKUP(EY$1,$H$5:$FY$1802,MATCH($A674,$A$5:$A$1802,0),0)*HLOOKUP(EY$2,$H$5:$FY$1802,MATCH($A674,$A$5:$A$1802,0),0),$H$2)</f>
        <v>14610687</v>
      </c>
      <c r="EZ674" s="166">
        <f>IFERROR(HLOOKUP(EZ$1,$H$5:$FY$1802,MATCH($A674,$A$5:$A$1802,0),0)*HLOOKUP(EZ$2,$H$5:$FY$1802,MATCH($A674,$A$5:$A$1802,0),0),$H$2)</f>
        <v>2775936</v>
      </c>
      <c r="FA674" s="166">
        <f>IFERROR(HLOOKUP(FA$1,$H$5:$FY$1802,MATCH($A674,$A$5:$A$1802,0),0)*HLOOKUP(FA$2,$H$5:$FY$1802,MATCH($A674,$A$5:$A$1802,0),0),$H$2)</f>
        <v>224256</v>
      </c>
      <c r="FB674" s="166">
        <f>IFERROR(HLOOKUP(FB$1,$H$5:$FY$1802,MATCH($A674,$A$5:$A$1802,0),0)*HLOOKUP(FB$2,$H$5:$FY$1802,MATCH($A674,$A$5:$A$1802,0),0),$H$2)</f>
        <v>182115</v>
      </c>
      <c r="FC674" s="166">
        <f>IFERROR(HLOOKUP(FC$1,$H$5:$FY$1802,MATCH($A674,$A$5:$A$1802,0),0)*HLOOKUP(FC$2,$H$5:$FY$1802,MATCH($A674,$A$5:$A$1802,0),0),$H$2)</f>
        <v>165858</v>
      </c>
      <c r="FD674" s="166">
        <f>IFERROR(HLOOKUP(FD$1,$H$5:$FY$1802,MATCH($A674,$A$5:$A$1802,0),0)*HLOOKUP(FD$2,$H$5:$FY$1802,MATCH($A674,$A$5:$A$1802,0),0),$H$2)</f>
        <v>0</v>
      </c>
      <c r="FE674" s="166">
        <f>IFERROR(HLOOKUP(FE$1,$H$5:$FY$1802,MATCH($A674,$A$5:$A$1802,0),0)*HLOOKUP(FE$2,$H$5:$FY$1802,MATCH($A674,$A$5:$A$1802,0),0),$H$2)</f>
        <v>0</v>
      </c>
      <c r="FF674" s="166">
        <f>IFERROR(HLOOKUP(FF$1,$H$5:$FY$1802,MATCH($A674,$A$5:$A$1802,0),0)*HLOOKUP(FF$2,$H$5:$FY$1802,MATCH($A674,$A$5:$A$1802,0),0),$H$2)</f>
        <v>0</v>
      </c>
      <c r="FG674" s="166">
        <f>IFERROR(HLOOKUP(FG$1,$H$5:$FY$1802,MATCH($A674,$A$5:$A$1802,0),0)*HLOOKUP(FG$2,$H$5:$FY$1802,MATCH($A674,$A$5:$A$1802,0),0),$H$2)</f>
        <v>0</v>
      </c>
      <c r="FH674" s="152"/>
      <c r="FI674" s="405">
        <f t="shared" si="1139"/>
        <v>1.974602703104114</v>
      </c>
      <c r="FJ674" s="405">
        <f t="shared" si="1139"/>
        <v>1.4206148819248479</v>
      </c>
      <c r="FK674" s="405">
        <f t="shared" si="1140"/>
        <v>1.9647235426569927</v>
      </c>
      <c r="FL674" s="405">
        <f t="shared" si="1141"/>
        <v>1.4285714285714286</v>
      </c>
      <c r="FM674" s="405">
        <f t="shared" si="1142"/>
        <v>1.2936775332853125</v>
      </c>
      <c r="FN674" s="405">
        <f t="shared" si="1143"/>
        <v>1.0479354973627344</v>
      </c>
      <c r="FO674" s="405">
        <f t="shared" si="1144"/>
        <v>1.7941096593137995</v>
      </c>
      <c r="FP674" s="405">
        <f t="shared" si="1145"/>
        <v>1.0369353329913396</v>
      </c>
      <c r="FQ674" s="405">
        <f t="shared" si="1146"/>
        <v>2.5219810795770727</v>
      </c>
      <c r="FR674" s="405">
        <f t="shared" si="1147"/>
        <v>1.0322760155815247</v>
      </c>
      <c r="FS674" s="65"/>
      <c r="FT674" s="26"/>
      <c r="FU674" s="26"/>
      <c r="FV674" s="26"/>
      <c r="FW674" s="26"/>
      <c r="FX674" s="26"/>
    </row>
    <row r="675" spans="1:180" ht="10.35" customHeight="1" x14ac:dyDescent="0.2">
      <c r="A675" s="174" t="str">
        <f t="shared" si="1136"/>
        <v>2020-21OCTOBERRX8</v>
      </c>
      <c r="B675" s="176" t="str">
        <f t="shared" si="1149"/>
        <v>2020-21</v>
      </c>
      <c r="C675" s="175" t="s">
        <v>833</v>
      </c>
      <c r="D675" s="176" t="str">
        <f>INDEX($FV$16:$FW$26,MATCH($F675,$FV$16:$FV$26,0),2)</f>
        <v>Y63</v>
      </c>
      <c r="E675" s="176" t="str">
        <f>VLOOKUP($D675,$FW$8:$FX$14,2,0)</f>
        <v>North East and Yorkshire</v>
      </c>
      <c r="F675" s="275" t="s">
        <v>869</v>
      </c>
      <c r="G675" s="275" t="s">
        <v>881</v>
      </c>
      <c r="H675" s="276">
        <v>90834</v>
      </c>
      <c r="I675" s="276">
        <v>42480</v>
      </c>
      <c r="J675" s="276">
        <v>1586711</v>
      </c>
      <c r="K675" s="276">
        <v>37</v>
      </c>
      <c r="L675" s="276">
        <v>1</v>
      </c>
      <c r="M675" s="276">
        <v>115</v>
      </c>
      <c r="N675" s="276">
        <v>156</v>
      </c>
      <c r="O675" s="276">
        <v>298</v>
      </c>
      <c r="P675" s="276">
        <v>0</v>
      </c>
      <c r="Q675" s="276">
        <v>274</v>
      </c>
      <c r="R675" s="276">
        <v>323</v>
      </c>
      <c r="S675" s="276">
        <v>512</v>
      </c>
      <c r="T675" s="276">
        <v>71071</v>
      </c>
      <c r="U675" s="276">
        <v>5757</v>
      </c>
      <c r="V675" s="276">
        <v>3794</v>
      </c>
      <c r="W675" s="276">
        <v>40183</v>
      </c>
      <c r="X675" s="276">
        <v>11509</v>
      </c>
      <c r="Y675" s="276">
        <v>354</v>
      </c>
      <c r="Z675" s="276">
        <v>3005994</v>
      </c>
      <c r="AA675" s="276">
        <v>522</v>
      </c>
      <c r="AB675" s="276">
        <v>900</v>
      </c>
      <c r="AC675" s="276">
        <v>2391004</v>
      </c>
      <c r="AD675" s="276">
        <v>630</v>
      </c>
      <c r="AE675" s="276">
        <v>1121</v>
      </c>
      <c r="AF675" s="276">
        <v>70439720</v>
      </c>
      <c r="AG675" s="276">
        <v>1753</v>
      </c>
      <c r="AH675" s="276">
        <v>3715</v>
      </c>
      <c r="AI675" s="276">
        <v>58185174</v>
      </c>
      <c r="AJ675" s="276">
        <v>5056</v>
      </c>
      <c r="AK675" s="276">
        <v>12232</v>
      </c>
      <c r="AL675" s="276">
        <v>2222466</v>
      </c>
      <c r="AM675" s="276">
        <v>6278</v>
      </c>
      <c r="AN675" s="276">
        <v>14447</v>
      </c>
      <c r="AO675" s="276">
        <v>6420</v>
      </c>
      <c r="AP675" s="276">
        <v>926</v>
      </c>
      <c r="AQ675" s="276">
        <v>1851</v>
      </c>
      <c r="AR675" s="276">
        <v>6070</v>
      </c>
      <c r="AS675" s="276">
        <v>1535</v>
      </c>
      <c r="AT675" s="276">
        <v>2108</v>
      </c>
      <c r="AU675" s="276">
        <v>3156</v>
      </c>
      <c r="AV675" s="276">
        <v>38299</v>
      </c>
      <c r="AW675" s="276">
        <v>5480</v>
      </c>
      <c r="AX675" s="276">
        <v>20872</v>
      </c>
      <c r="AY675" s="276">
        <v>64651</v>
      </c>
      <c r="AZ675" s="276">
        <v>10697</v>
      </c>
      <c r="BA675" s="276">
        <v>8593</v>
      </c>
      <c r="BB675" s="276">
        <v>6900</v>
      </c>
      <c r="BC675" s="276">
        <v>5558</v>
      </c>
      <c r="BD675" s="276">
        <v>52465</v>
      </c>
      <c r="BE675" s="276">
        <v>43308</v>
      </c>
      <c r="BF675" s="276">
        <v>17265</v>
      </c>
      <c r="BG675" s="276">
        <v>12420</v>
      </c>
      <c r="BH675" s="276">
        <v>513</v>
      </c>
      <c r="BI675" s="276">
        <v>391</v>
      </c>
      <c r="BJ675" s="276">
        <v>132</v>
      </c>
      <c r="BK675" s="276">
        <v>76449</v>
      </c>
      <c r="BL675" s="276">
        <v>579</v>
      </c>
      <c r="BM675" s="276">
        <v>1009</v>
      </c>
      <c r="BN675" s="276">
        <v>60</v>
      </c>
      <c r="BO675" s="276">
        <v>33510</v>
      </c>
      <c r="BP675" s="276">
        <v>559</v>
      </c>
      <c r="BQ675" s="276">
        <v>916</v>
      </c>
      <c r="BR675" s="276">
        <v>5565</v>
      </c>
      <c r="BS675" s="276">
        <v>2896035</v>
      </c>
      <c r="BT675" s="276">
        <v>520</v>
      </c>
      <c r="BU675" s="276">
        <v>894</v>
      </c>
      <c r="BV675" s="276">
        <v>3499</v>
      </c>
      <c r="BW675" s="276">
        <v>6523768</v>
      </c>
      <c r="BX675" s="276">
        <v>1864</v>
      </c>
      <c r="BY675" s="276">
        <v>3816</v>
      </c>
      <c r="BZ675" s="276">
        <v>867</v>
      </c>
      <c r="CA675" s="276">
        <v>1426642</v>
      </c>
      <c r="CB675" s="276">
        <v>1645</v>
      </c>
      <c r="CC675" s="276">
        <v>3704</v>
      </c>
      <c r="CD675" s="276">
        <v>35817</v>
      </c>
      <c r="CE675" s="276">
        <v>62489310</v>
      </c>
      <c r="CF675" s="276">
        <v>1745</v>
      </c>
      <c r="CG675" s="276">
        <v>3704</v>
      </c>
      <c r="CH675" s="276">
        <v>2355</v>
      </c>
      <c r="CI675" s="276">
        <v>14178830</v>
      </c>
      <c r="CJ675" s="276">
        <v>6021</v>
      </c>
      <c r="CK675" s="276">
        <v>13455</v>
      </c>
      <c r="CL675" s="276">
        <v>1525</v>
      </c>
      <c r="CM675" s="276">
        <v>8795345</v>
      </c>
      <c r="CN675" s="276">
        <v>5767</v>
      </c>
      <c r="CO675" s="276">
        <v>12614</v>
      </c>
      <c r="CP675" s="276">
        <v>1637</v>
      </c>
      <c r="CQ675" s="276">
        <v>14961293</v>
      </c>
      <c r="CR675" s="276">
        <v>9139</v>
      </c>
      <c r="CS675" s="276">
        <v>20641</v>
      </c>
      <c r="CT675" s="276">
        <v>819</v>
      </c>
      <c r="CU675" s="276">
        <v>7105927</v>
      </c>
      <c r="CV675" s="276">
        <v>8676</v>
      </c>
      <c r="CW675" s="276">
        <v>21546</v>
      </c>
      <c r="CX675" s="276">
        <v>220</v>
      </c>
      <c r="CY675" s="276">
        <v>80371</v>
      </c>
      <c r="CZ675" s="276">
        <v>365</v>
      </c>
      <c r="DA675" s="276">
        <v>562</v>
      </c>
      <c r="DB675" s="276">
        <v>2781</v>
      </c>
      <c r="DC675" s="276">
        <v>154812</v>
      </c>
      <c r="DD675" s="276">
        <v>56</v>
      </c>
      <c r="DE675" s="276">
        <v>128</v>
      </c>
      <c r="DF675" s="276">
        <v>65</v>
      </c>
      <c r="DG675" s="276">
        <v>137608</v>
      </c>
      <c r="DH675" s="276">
        <v>2117</v>
      </c>
      <c r="DI675" s="276">
        <v>4471</v>
      </c>
      <c r="DJ675" s="276">
        <v>56</v>
      </c>
      <c r="DK675" s="276">
        <v>0</v>
      </c>
      <c r="DL675" s="252"/>
      <c r="DM675" s="252"/>
      <c r="DN675" s="252"/>
      <c r="DO675" s="252"/>
      <c r="DP675" s="252"/>
      <c r="DQ675" s="252"/>
      <c r="DR675" s="252"/>
      <c r="DS675" s="252"/>
      <c r="DT675" s="252"/>
      <c r="DU675" s="252"/>
      <c r="DV675" s="252"/>
      <c r="DW675" s="252"/>
      <c r="DX675" s="252"/>
      <c r="DY675" s="252"/>
      <c r="DZ675" s="252"/>
      <c r="EA675" s="252"/>
      <c r="EB675" s="177"/>
      <c r="EC675" s="167">
        <f t="shared" si="1137"/>
        <v>10</v>
      </c>
      <c r="ED675" s="174">
        <f t="shared" si="1138"/>
        <v>2020</v>
      </c>
      <c r="EE675" s="173">
        <f t="shared" si="1148"/>
        <v>44105</v>
      </c>
      <c r="EF675" s="150">
        <f t="shared" si="1150"/>
        <v>31</v>
      </c>
      <c r="EG675" s="178"/>
      <c r="EH675" s="179">
        <f>IFERROR(HLOOKUP(EH$1,$H$5:$FY$1802,MATCH($A675,$A$5:$A$1802,0),0)*HLOOKUP(EH$2,$H$5:$FY$1802,MATCH($A675,$A$5:$A$1802,0),0),$H$2)</f>
        <v>42480</v>
      </c>
      <c r="EI675" s="179">
        <f>IFERROR(HLOOKUP(EI$1,$H$5:$FY$1802,MATCH($A675,$A$5:$A$1802,0),0)*HLOOKUP(EI$2,$H$5:$FY$1802,MATCH($A675,$A$5:$A$1802,0),0),$H$2)</f>
        <v>4885200</v>
      </c>
      <c r="EJ675" s="179">
        <f>IFERROR(HLOOKUP(EJ$1,$H$5:$FY$1802,MATCH($A675,$A$5:$A$1802,0),0)*HLOOKUP(EJ$2,$H$5:$FY$1802,MATCH($A675,$A$5:$A$1802,0),0),$H$2)</f>
        <v>6626880</v>
      </c>
      <c r="EK675" s="179">
        <f>IFERROR(HLOOKUP(EK$1,$H$5:$FY$1802,MATCH($A675,$A$5:$A$1802,0),0)*HLOOKUP(EK$2,$H$5:$FY$1802,MATCH($A675,$A$5:$A$1802,0),0),$H$2)</f>
        <v>12659040</v>
      </c>
      <c r="EL675" s="179">
        <f>IFERROR(HLOOKUP(EL$1,$H$5:$FY$1802,MATCH($A675,$A$5:$A$1802,0),0)*HLOOKUP(EL$2,$H$5:$FY$1802,MATCH($A675,$A$5:$A$1802,0),0),$H$2)</f>
        <v>5181300</v>
      </c>
      <c r="EM675" s="179">
        <f>IFERROR(HLOOKUP(EM$1,$H$5:$FY$1802,MATCH($A675,$A$5:$A$1802,0),0)*HLOOKUP(EM$2,$H$5:$FY$1802,MATCH($A675,$A$5:$A$1802,0),0),$H$2)</f>
        <v>4253074</v>
      </c>
      <c r="EN675" s="179">
        <f>IFERROR(HLOOKUP(EN$1,$H$5:$FY$1802,MATCH($A675,$A$5:$A$1802,0),0)*HLOOKUP(EN$2,$H$5:$FY$1802,MATCH($A675,$A$5:$A$1802,0),0),$H$2)</f>
        <v>149279845</v>
      </c>
      <c r="EO675" s="179">
        <f>IFERROR(HLOOKUP(EO$1,$H$5:$FY$1802,MATCH($A675,$A$5:$A$1802,0),0)*HLOOKUP(EO$2,$H$5:$FY$1802,MATCH($A675,$A$5:$A$1802,0),0),$H$2)</f>
        <v>140778088</v>
      </c>
      <c r="EP675" s="179">
        <f>IFERROR(HLOOKUP(EP$1,$H$5:$FY$1802,MATCH($A675,$A$5:$A$1802,0),0)*HLOOKUP(EP$2,$H$5:$FY$1802,MATCH($A675,$A$5:$A$1802,0),0),$H$2)</f>
        <v>5114238</v>
      </c>
      <c r="EQ675" s="179">
        <f>IFERROR(HLOOKUP(EQ$1,$H$5:$FY$1802,MATCH($A675,$A$5:$A$1802,0),0)*HLOOKUP(EQ$2,$H$5:$FY$1802,MATCH($A675,$A$5:$A$1802,0),0),$H$2)</f>
        <v>133188</v>
      </c>
      <c r="ER675" s="179">
        <f>IFERROR(HLOOKUP(ER$1,$H$5:$FY$1802,MATCH($A675,$A$5:$A$1802,0),0)*HLOOKUP(ER$2,$H$5:$FY$1802,MATCH($A675,$A$5:$A$1802,0),0),$H$2)</f>
        <v>54960</v>
      </c>
      <c r="ES675" s="179">
        <f>IFERROR(HLOOKUP(ES$1,$H$5:$FY$1802,MATCH($A675,$A$5:$A$1802,0),0)*HLOOKUP(ES$2,$H$5:$FY$1802,MATCH($A675,$A$5:$A$1802,0),0),$H$2)</f>
        <v>4975110</v>
      </c>
      <c r="ET675" s="179">
        <f>IFERROR(HLOOKUP(ET$1,$H$5:$FY$1802,MATCH($A675,$A$5:$A$1802,0),0)*HLOOKUP(ET$2,$H$5:$FY$1802,MATCH($A675,$A$5:$A$1802,0),0),$H$2)</f>
        <v>13352184</v>
      </c>
      <c r="EU675" s="179">
        <f>IFERROR(HLOOKUP(EU$1,$H$5:$FY$1802,MATCH($A675,$A$5:$A$1802,0),0)*HLOOKUP(EU$2,$H$5:$FY$1802,MATCH($A675,$A$5:$A$1802,0),0),$H$2)</f>
        <v>3211368</v>
      </c>
      <c r="EV675" s="179">
        <f>IFERROR(HLOOKUP(EV$1,$H$5:$FY$1802,MATCH($A675,$A$5:$A$1802,0),0)*HLOOKUP(EV$2,$H$5:$FY$1802,MATCH($A675,$A$5:$A$1802,0),0),$H$2)</f>
        <v>132666168</v>
      </c>
      <c r="EW675" s="179">
        <f>IFERROR(HLOOKUP(EW$1,$H$5:$FY$1802,MATCH($A675,$A$5:$A$1802,0),0)*HLOOKUP(EW$2,$H$5:$FY$1802,MATCH($A675,$A$5:$A$1802,0),0),$H$2)</f>
        <v>31686525</v>
      </c>
      <c r="EX675" s="179">
        <f>IFERROR(HLOOKUP(EX$1,$H$5:$FY$1802,MATCH($A675,$A$5:$A$1802,0),0)*HLOOKUP(EX$2,$H$5:$FY$1802,MATCH($A675,$A$5:$A$1802,0),0),$H$2)</f>
        <v>19236350</v>
      </c>
      <c r="EY675" s="179">
        <f>IFERROR(HLOOKUP(EY$1,$H$5:$FY$1802,MATCH($A675,$A$5:$A$1802,0),0)*HLOOKUP(EY$2,$H$5:$FY$1802,MATCH($A675,$A$5:$A$1802,0),0),$H$2)</f>
        <v>33789317</v>
      </c>
      <c r="EZ675" s="179">
        <f>IFERROR(HLOOKUP(EZ$1,$H$5:$FY$1802,MATCH($A675,$A$5:$A$1802,0),0)*HLOOKUP(EZ$2,$H$5:$FY$1802,MATCH($A675,$A$5:$A$1802,0),0),$H$2)</f>
        <v>17646174</v>
      </c>
      <c r="FA675" s="179">
        <f>IFERROR(HLOOKUP(FA$1,$H$5:$FY$1802,MATCH($A675,$A$5:$A$1802,0),0)*HLOOKUP(FA$2,$H$5:$FY$1802,MATCH($A675,$A$5:$A$1802,0),0),$H$2)</f>
        <v>290615</v>
      </c>
      <c r="FB675" s="179">
        <f>IFERROR(HLOOKUP(FB$1,$H$5:$FY$1802,MATCH($A675,$A$5:$A$1802,0),0)*HLOOKUP(FB$2,$H$5:$FY$1802,MATCH($A675,$A$5:$A$1802,0),0),$H$2)</f>
        <v>123640</v>
      </c>
      <c r="FC675" s="179">
        <f>IFERROR(HLOOKUP(FC$1,$H$5:$FY$1802,MATCH($A675,$A$5:$A$1802,0),0)*HLOOKUP(FC$2,$H$5:$FY$1802,MATCH($A675,$A$5:$A$1802,0),0),$H$2)</f>
        <v>355968</v>
      </c>
      <c r="FD675" s="179">
        <f>IFERROR(HLOOKUP(FD$1,$H$5:$FY$1802,MATCH($A675,$A$5:$A$1802,0),0)*HLOOKUP(FD$2,$H$5:$FY$1802,MATCH($A675,$A$5:$A$1802,0),0),$H$2)</f>
        <v>0</v>
      </c>
      <c r="FE675" s="179">
        <f>IFERROR(HLOOKUP(FE$1,$H$5:$FY$1802,MATCH($A675,$A$5:$A$1802,0),0)*HLOOKUP(FE$2,$H$5:$FY$1802,MATCH($A675,$A$5:$A$1802,0),0),$H$2)</f>
        <v>0</v>
      </c>
      <c r="FF675" s="179">
        <f>IFERROR(HLOOKUP(FF$1,$H$5:$FY$1802,MATCH($A675,$A$5:$A$1802,0),0)*HLOOKUP(FF$2,$H$5:$FY$1802,MATCH($A675,$A$5:$A$1802,0),0),$H$2)</f>
        <v>0</v>
      </c>
      <c r="FG675" s="179">
        <f>IFERROR(HLOOKUP(FG$1,$H$5:$FY$1802,MATCH($A675,$A$5:$A$1802,0),0)*HLOOKUP(FG$2,$H$5:$FY$1802,MATCH($A675,$A$5:$A$1802,0),0),$H$2)</f>
        <v>0</v>
      </c>
      <c r="FH675" s="151"/>
      <c r="FI675" s="407">
        <f t="shared" si="1139"/>
        <v>1.858085808580858</v>
      </c>
      <c r="FJ675" s="407">
        <f t="shared" si="1139"/>
        <v>1.4926176828209137</v>
      </c>
      <c r="FK675" s="407">
        <f t="shared" si="1140"/>
        <v>1.8186610437532946</v>
      </c>
      <c r="FL675" s="407">
        <f t="shared" si="1141"/>
        <v>1.4649446494464944</v>
      </c>
      <c r="FM675" s="407">
        <f t="shared" si="1142"/>
        <v>1.3056516437299355</v>
      </c>
      <c r="FN675" s="407">
        <f t="shared" si="1143"/>
        <v>1.0777692058830848</v>
      </c>
      <c r="FO675" s="407">
        <f t="shared" si="1144"/>
        <v>1.5001303327830393</v>
      </c>
      <c r="FP675" s="407">
        <f t="shared" si="1145"/>
        <v>1.079155443565905</v>
      </c>
      <c r="FQ675" s="407">
        <f t="shared" si="1146"/>
        <v>1.4491525423728813</v>
      </c>
      <c r="FR675" s="407">
        <f t="shared" si="1147"/>
        <v>1.1045197740112995</v>
      </c>
      <c r="FS675" s="408"/>
      <c r="FT675" s="26"/>
      <c r="FU675" s="26"/>
      <c r="FV675" s="26"/>
      <c r="FW675" s="26"/>
      <c r="FX675" s="26"/>
    </row>
    <row r="676" spans="1:180" ht="10.35" customHeight="1" x14ac:dyDescent="0.2">
      <c r="A676" s="74" t="str">
        <f t="shared" si="1136"/>
        <v>2020-21NOVEMBERRX9</v>
      </c>
      <c r="B676" s="163" t="str">
        <f t="shared" si="1149"/>
        <v>2020-21</v>
      </c>
      <c r="C676" s="26" t="s">
        <v>834</v>
      </c>
      <c r="D676" s="163" t="str">
        <f>INDEX($FV$16:$FW$26,MATCH($F676,$FV$16:$FV$26,0),2)</f>
        <v>Y60</v>
      </c>
      <c r="E676" s="163" t="str">
        <f>VLOOKUP($D676,$FW$8:$FX$14,2,0)</f>
        <v>Midlands</v>
      </c>
      <c r="F676" s="271" t="s">
        <v>845</v>
      </c>
      <c r="G676" s="271" t="s">
        <v>871</v>
      </c>
      <c r="H676" s="270">
        <v>88619</v>
      </c>
      <c r="I676" s="270">
        <v>68634</v>
      </c>
      <c r="J676" s="270">
        <v>538060</v>
      </c>
      <c r="K676" s="270">
        <v>8</v>
      </c>
      <c r="L676" s="270">
        <v>3</v>
      </c>
      <c r="M676" s="270">
        <v>10</v>
      </c>
      <c r="N676" s="270">
        <v>43</v>
      </c>
      <c r="O676" s="270">
        <v>110</v>
      </c>
      <c r="P676" s="270">
        <v>0</v>
      </c>
      <c r="Q676" s="270">
        <v>393</v>
      </c>
      <c r="R676" s="270">
        <v>2189</v>
      </c>
      <c r="S676" s="270">
        <v>606</v>
      </c>
      <c r="T676" s="270">
        <v>66165</v>
      </c>
      <c r="U676" s="270">
        <v>5707</v>
      </c>
      <c r="V676" s="270">
        <v>3431</v>
      </c>
      <c r="W676" s="270">
        <v>37878</v>
      </c>
      <c r="X676" s="270">
        <v>13097</v>
      </c>
      <c r="Y676" s="270">
        <v>134</v>
      </c>
      <c r="Z676" s="270">
        <v>2554103</v>
      </c>
      <c r="AA676" s="270">
        <v>448</v>
      </c>
      <c r="AB676" s="270">
        <v>786</v>
      </c>
      <c r="AC676" s="270">
        <v>3240990</v>
      </c>
      <c r="AD676" s="270">
        <v>945</v>
      </c>
      <c r="AE676" s="270">
        <v>2226</v>
      </c>
      <c r="AF676" s="270">
        <v>63178107</v>
      </c>
      <c r="AG676" s="270">
        <v>1668</v>
      </c>
      <c r="AH676" s="270">
        <v>3462</v>
      </c>
      <c r="AI676" s="270">
        <v>64038732</v>
      </c>
      <c r="AJ676" s="270">
        <v>4890</v>
      </c>
      <c r="AK676" s="270">
        <v>11908</v>
      </c>
      <c r="AL676" s="270">
        <v>616839</v>
      </c>
      <c r="AM676" s="270">
        <v>4603</v>
      </c>
      <c r="AN676" s="270">
        <v>11702</v>
      </c>
      <c r="AO676" s="270">
        <v>6023</v>
      </c>
      <c r="AP676" s="270">
        <v>1266</v>
      </c>
      <c r="AQ676" s="270">
        <v>685</v>
      </c>
      <c r="AR676" s="270">
        <v>16</v>
      </c>
      <c r="AS676" s="270">
        <v>3171</v>
      </c>
      <c r="AT676" s="270">
        <v>901</v>
      </c>
      <c r="AU676" s="270">
        <v>7</v>
      </c>
      <c r="AV676" s="270">
        <v>34351</v>
      </c>
      <c r="AW676" s="270">
        <v>3909</v>
      </c>
      <c r="AX676" s="270">
        <v>21882</v>
      </c>
      <c r="AY676" s="270">
        <v>60142</v>
      </c>
      <c r="AZ676" s="270">
        <v>10596</v>
      </c>
      <c r="BA676" s="270">
        <v>8272</v>
      </c>
      <c r="BB676" s="270">
        <v>6510</v>
      </c>
      <c r="BC676" s="270">
        <v>5158</v>
      </c>
      <c r="BD676" s="270">
        <v>48958</v>
      </c>
      <c r="BE676" s="270">
        <v>39947</v>
      </c>
      <c r="BF676" s="270">
        <v>19449</v>
      </c>
      <c r="BG676" s="270">
        <v>13899</v>
      </c>
      <c r="BH676" s="270">
        <v>129</v>
      </c>
      <c r="BI676" s="270">
        <v>96</v>
      </c>
      <c r="BJ676" s="270">
        <v>0</v>
      </c>
      <c r="BK676" s="270">
        <v>0</v>
      </c>
      <c r="BL676" s="270">
        <v>0</v>
      </c>
      <c r="BM676" s="270">
        <v>0</v>
      </c>
      <c r="BN676" s="270">
        <v>17</v>
      </c>
      <c r="BO676" s="270">
        <v>13154</v>
      </c>
      <c r="BP676" s="270">
        <v>774</v>
      </c>
      <c r="BQ676" s="270">
        <v>1311</v>
      </c>
      <c r="BR676" s="270">
        <v>5690</v>
      </c>
      <c r="BS676" s="270">
        <v>2540949</v>
      </c>
      <c r="BT676" s="270">
        <v>447</v>
      </c>
      <c r="BU676" s="270">
        <v>783</v>
      </c>
      <c r="BV676" s="270">
        <v>490</v>
      </c>
      <c r="BW676" s="270">
        <v>926145</v>
      </c>
      <c r="BX676" s="270">
        <v>1890</v>
      </c>
      <c r="BY676" s="270">
        <v>3830</v>
      </c>
      <c r="BZ676" s="270">
        <v>778</v>
      </c>
      <c r="CA676" s="270">
        <v>1351689</v>
      </c>
      <c r="CB676" s="270">
        <v>1737</v>
      </c>
      <c r="CC676" s="270">
        <v>3984</v>
      </c>
      <c r="CD676" s="270">
        <v>36610</v>
      </c>
      <c r="CE676" s="270">
        <v>60900273</v>
      </c>
      <c r="CF676" s="270">
        <v>1663</v>
      </c>
      <c r="CG676" s="270">
        <v>3445</v>
      </c>
      <c r="CH676" s="270">
        <v>10</v>
      </c>
      <c r="CI676" s="270">
        <v>43897</v>
      </c>
      <c r="CJ676" s="270">
        <v>4390</v>
      </c>
      <c r="CK676" s="270">
        <v>7301</v>
      </c>
      <c r="CL676" s="270">
        <v>330</v>
      </c>
      <c r="CM676" s="270">
        <v>1879865</v>
      </c>
      <c r="CN676" s="270">
        <v>5697</v>
      </c>
      <c r="CO676" s="270">
        <v>14036</v>
      </c>
      <c r="CP676" s="270">
        <v>2256</v>
      </c>
      <c r="CQ676" s="270">
        <v>12613116</v>
      </c>
      <c r="CR676" s="270">
        <v>5591</v>
      </c>
      <c r="CS676" s="270">
        <v>12013</v>
      </c>
      <c r="CT676" s="270">
        <v>102</v>
      </c>
      <c r="CU676" s="270">
        <v>956625</v>
      </c>
      <c r="CV676" s="270">
        <v>9379</v>
      </c>
      <c r="CW676" s="270">
        <v>24274</v>
      </c>
      <c r="CX676" s="270">
        <v>354</v>
      </c>
      <c r="CY676" s="270">
        <v>102417</v>
      </c>
      <c r="CZ676" s="270">
        <v>289</v>
      </c>
      <c r="DA676" s="270">
        <v>517</v>
      </c>
      <c r="DB676" s="270">
        <v>3055</v>
      </c>
      <c r="DC676" s="270">
        <v>137951</v>
      </c>
      <c r="DD676" s="270">
        <v>45</v>
      </c>
      <c r="DE676" s="270">
        <v>92</v>
      </c>
      <c r="DF676" s="270">
        <v>42</v>
      </c>
      <c r="DG676" s="270">
        <v>75562</v>
      </c>
      <c r="DH676" s="270">
        <v>1799</v>
      </c>
      <c r="DI676" s="270">
        <v>4114</v>
      </c>
      <c r="DJ676" s="270">
        <v>37</v>
      </c>
      <c r="DK676" s="270">
        <v>1947</v>
      </c>
      <c r="DL676" s="249"/>
      <c r="DM676" s="249"/>
      <c r="DN676" s="249"/>
      <c r="DO676" s="249"/>
      <c r="DP676" s="249"/>
      <c r="DQ676" s="249"/>
      <c r="DR676" s="249"/>
      <c r="DS676" s="249"/>
      <c r="DT676" s="249"/>
      <c r="DU676" s="249"/>
      <c r="DV676" s="249"/>
      <c r="DW676" s="249"/>
      <c r="DX676" s="249"/>
      <c r="DY676" s="249"/>
      <c r="DZ676" s="249"/>
      <c r="EA676" s="249"/>
      <c r="EB676" s="155"/>
      <c r="EC676" s="170">
        <f t="shared" si="1137"/>
        <v>11</v>
      </c>
      <c r="ED676" s="74">
        <f t="shared" si="1138"/>
        <v>2020</v>
      </c>
      <c r="EE676" s="165">
        <f t="shared" si="1148"/>
        <v>44136</v>
      </c>
      <c r="EF676" s="157">
        <f>DAY(EOMONTH($EE676,0))</f>
        <v>30</v>
      </c>
      <c r="EG676" s="156"/>
      <c r="EH676" s="171">
        <f>IFERROR(HLOOKUP(EH$1,$H$5:$FY$1802,MATCH($A676,$A$5:$A$1802,0),0)*HLOOKUP(EH$2,$H$5:$FY$1802,MATCH($A676,$A$5:$A$1802,0),0),$H$2)</f>
        <v>205902</v>
      </c>
      <c r="EI676" s="171">
        <f>IFERROR(HLOOKUP(EI$1,$H$5:$FY$1802,MATCH($A676,$A$5:$A$1802,0),0)*HLOOKUP(EI$2,$H$5:$FY$1802,MATCH($A676,$A$5:$A$1802,0),0),$H$2)</f>
        <v>686340</v>
      </c>
      <c r="EJ676" s="171">
        <f>IFERROR(HLOOKUP(EJ$1,$H$5:$FY$1802,MATCH($A676,$A$5:$A$1802,0),0)*HLOOKUP(EJ$2,$H$5:$FY$1802,MATCH($A676,$A$5:$A$1802,0),0),$H$2)</f>
        <v>2951262</v>
      </c>
      <c r="EK676" s="171">
        <f>IFERROR(HLOOKUP(EK$1,$H$5:$FY$1802,MATCH($A676,$A$5:$A$1802,0),0)*HLOOKUP(EK$2,$H$5:$FY$1802,MATCH($A676,$A$5:$A$1802,0),0),$H$2)</f>
        <v>7549740</v>
      </c>
      <c r="EL676" s="171">
        <f>IFERROR(HLOOKUP(EL$1,$H$5:$FY$1802,MATCH($A676,$A$5:$A$1802,0),0)*HLOOKUP(EL$2,$H$5:$FY$1802,MATCH($A676,$A$5:$A$1802,0),0),$H$2)</f>
        <v>4485702</v>
      </c>
      <c r="EM676" s="171">
        <f>IFERROR(HLOOKUP(EM$1,$H$5:$FY$1802,MATCH($A676,$A$5:$A$1802,0),0)*HLOOKUP(EM$2,$H$5:$FY$1802,MATCH($A676,$A$5:$A$1802,0),0),$H$2)</f>
        <v>7637406</v>
      </c>
      <c r="EN676" s="171">
        <f>IFERROR(HLOOKUP(EN$1,$H$5:$FY$1802,MATCH($A676,$A$5:$A$1802,0),0)*HLOOKUP(EN$2,$H$5:$FY$1802,MATCH($A676,$A$5:$A$1802,0),0),$H$2)</f>
        <v>131133636</v>
      </c>
      <c r="EO676" s="171">
        <f>IFERROR(HLOOKUP(EO$1,$H$5:$FY$1802,MATCH($A676,$A$5:$A$1802,0),0)*HLOOKUP(EO$2,$H$5:$FY$1802,MATCH($A676,$A$5:$A$1802,0),0),$H$2)</f>
        <v>155959076</v>
      </c>
      <c r="EP676" s="171">
        <f>IFERROR(HLOOKUP(EP$1,$H$5:$FY$1802,MATCH($A676,$A$5:$A$1802,0),0)*HLOOKUP(EP$2,$H$5:$FY$1802,MATCH($A676,$A$5:$A$1802,0),0),$H$2)</f>
        <v>1568068</v>
      </c>
      <c r="EQ676" s="171">
        <f>IFERROR(HLOOKUP(EQ$1,$H$5:$FY$1802,MATCH($A676,$A$5:$A$1802,0),0)*HLOOKUP(EQ$2,$H$5:$FY$1802,MATCH($A676,$A$5:$A$1802,0),0),$H$2)</f>
        <v>0</v>
      </c>
      <c r="ER676" s="171">
        <f>IFERROR(HLOOKUP(ER$1,$H$5:$FY$1802,MATCH($A676,$A$5:$A$1802,0),0)*HLOOKUP(ER$2,$H$5:$FY$1802,MATCH($A676,$A$5:$A$1802,0),0),$H$2)</f>
        <v>22287</v>
      </c>
      <c r="ES676" s="171">
        <f>IFERROR(HLOOKUP(ES$1,$H$5:$FY$1802,MATCH($A676,$A$5:$A$1802,0),0)*HLOOKUP(ES$2,$H$5:$FY$1802,MATCH($A676,$A$5:$A$1802,0),0),$H$2)</f>
        <v>4455270</v>
      </c>
      <c r="ET676" s="171">
        <f>IFERROR(HLOOKUP(ET$1,$H$5:$FY$1802,MATCH($A676,$A$5:$A$1802,0),0)*HLOOKUP(ET$2,$H$5:$FY$1802,MATCH($A676,$A$5:$A$1802,0),0),$H$2)</f>
        <v>1876700</v>
      </c>
      <c r="EU676" s="171">
        <f>IFERROR(HLOOKUP(EU$1,$H$5:$FY$1802,MATCH($A676,$A$5:$A$1802,0),0)*HLOOKUP(EU$2,$H$5:$FY$1802,MATCH($A676,$A$5:$A$1802,0),0),$H$2)</f>
        <v>3099552</v>
      </c>
      <c r="EV676" s="171">
        <f>IFERROR(HLOOKUP(EV$1,$H$5:$FY$1802,MATCH($A676,$A$5:$A$1802,0),0)*HLOOKUP(EV$2,$H$5:$FY$1802,MATCH($A676,$A$5:$A$1802,0),0),$H$2)</f>
        <v>126121450</v>
      </c>
      <c r="EW676" s="171">
        <f>IFERROR(HLOOKUP(EW$1,$H$5:$FY$1802,MATCH($A676,$A$5:$A$1802,0),0)*HLOOKUP(EW$2,$H$5:$FY$1802,MATCH($A676,$A$5:$A$1802,0),0),$H$2)</f>
        <v>73010</v>
      </c>
      <c r="EX676" s="171">
        <f>IFERROR(HLOOKUP(EX$1,$H$5:$FY$1802,MATCH($A676,$A$5:$A$1802,0),0)*HLOOKUP(EX$2,$H$5:$FY$1802,MATCH($A676,$A$5:$A$1802,0),0),$H$2)</f>
        <v>4631880</v>
      </c>
      <c r="EY676" s="171">
        <f>IFERROR(HLOOKUP(EY$1,$H$5:$FY$1802,MATCH($A676,$A$5:$A$1802,0),0)*HLOOKUP(EY$2,$H$5:$FY$1802,MATCH($A676,$A$5:$A$1802,0),0),$H$2)</f>
        <v>27101328</v>
      </c>
      <c r="EZ676" s="171">
        <f>IFERROR(HLOOKUP(EZ$1,$H$5:$FY$1802,MATCH($A676,$A$5:$A$1802,0),0)*HLOOKUP(EZ$2,$H$5:$FY$1802,MATCH($A676,$A$5:$A$1802,0),0),$H$2)</f>
        <v>2475948</v>
      </c>
      <c r="FA676" s="171">
        <f>IFERROR(HLOOKUP(FA$1,$H$5:$FY$1802,MATCH($A676,$A$5:$A$1802,0),0)*HLOOKUP(FA$2,$H$5:$FY$1802,MATCH($A676,$A$5:$A$1802,0),0),$H$2)</f>
        <v>172788</v>
      </c>
      <c r="FB676" s="171">
        <f>IFERROR(HLOOKUP(FB$1,$H$5:$FY$1802,MATCH($A676,$A$5:$A$1802,0),0)*HLOOKUP(FB$2,$H$5:$FY$1802,MATCH($A676,$A$5:$A$1802,0),0),$H$2)</f>
        <v>183018</v>
      </c>
      <c r="FC676" s="171">
        <f>IFERROR(HLOOKUP(FC$1,$H$5:$FY$1802,MATCH($A676,$A$5:$A$1802,0),0)*HLOOKUP(FC$2,$H$5:$FY$1802,MATCH($A676,$A$5:$A$1802,0),0),$H$2)</f>
        <v>281060</v>
      </c>
      <c r="FD676" s="171">
        <f>IFERROR(HLOOKUP(FD$1,$H$5:$FY$1802,MATCH($A676,$A$5:$A$1802,0),0)*HLOOKUP(FD$2,$H$5:$FY$1802,MATCH($A676,$A$5:$A$1802,0),0),$H$2)</f>
        <v>0</v>
      </c>
      <c r="FE676" s="171">
        <f>IFERROR(HLOOKUP(FE$1,$H$5:$FY$1802,MATCH($A676,$A$5:$A$1802,0),0)*HLOOKUP(FE$2,$H$5:$FY$1802,MATCH($A676,$A$5:$A$1802,0),0),$H$2)</f>
        <v>0</v>
      </c>
      <c r="FF676" s="171">
        <f>IFERROR(HLOOKUP(FF$1,$H$5:$FY$1802,MATCH($A676,$A$5:$A$1802,0),0)*HLOOKUP(FF$2,$H$5:$FY$1802,MATCH($A676,$A$5:$A$1802,0),0),$H$2)</f>
        <v>0</v>
      </c>
      <c r="FG676" s="171">
        <f>IFERROR(HLOOKUP(FG$1,$H$5:$FY$1802,MATCH($A676,$A$5:$A$1802,0),0)*HLOOKUP(FG$2,$H$5:$FY$1802,MATCH($A676,$A$5:$A$1802,0),0),$H$2)</f>
        <v>0</v>
      </c>
      <c r="FH676" s="152"/>
      <c r="FI676" s="405">
        <f t="shared" si="1139"/>
        <v>1.8566672507446995</v>
      </c>
      <c r="FJ676" s="405">
        <f t="shared" si="1139"/>
        <v>1.4494480462589803</v>
      </c>
      <c r="FK676" s="405">
        <f t="shared" si="1140"/>
        <v>1.897406004080443</v>
      </c>
      <c r="FL676" s="405">
        <f t="shared" si="1141"/>
        <v>1.5033517924803264</v>
      </c>
      <c r="FM676" s="405">
        <f t="shared" si="1142"/>
        <v>1.292518084376155</v>
      </c>
      <c r="FN676" s="405">
        <f t="shared" si="1143"/>
        <v>1.0546227361529119</v>
      </c>
      <c r="FO676" s="405">
        <f t="shared" si="1144"/>
        <v>1.4849965640986484</v>
      </c>
      <c r="FP676" s="405">
        <f t="shared" si="1145"/>
        <v>1.0612353974192563</v>
      </c>
      <c r="FQ676" s="405">
        <f t="shared" si="1146"/>
        <v>0.96268656716417911</v>
      </c>
      <c r="FR676" s="405">
        <f t="shared" si="1147"/>
        <v>0.71641791044776115</v>
      </c>
      <c r="FS676" s="65"/>
      <c r="FT676" s="26"/>
      <c r="FU676" s="26"/>
      <c r="FV676" s="26"/>
      <c r="FW676" s="26"/>
      <c r="FX676" s="26"/>
    </row>
    <row r="677" spans="1:180" ht="10.35" customHeight="1" x14ac:dyDescent="0.2">
      <c r="A677" s="74" t="str">
        <f t="shared" si="1136"/>
        <v>2020-21NOVEMBERRYC</v>
      </c>
      <c r="B677" s="163" t="str">
        <f t="shared" si="1149"/>
        <v>2020-21</v>
      </c>
      <c r="C677" s="26" t="s">
        <v>834</v>
      </c>
      <c r="D677" s="163" t="str">
        <f>INDEX($FV$16:$FW$26,MATCH($F677,$FV$16:$FV$26,0),2)</f>
        <v>Y61</v>
      </c>
      <c r="E677" s="163" t="str">
        <f>VLOOKUP($D677,$FW$8:$FX$14,2,0)</f>
        <v>East of England</v>
      </c>
      <c r="F677" s="271" t="s">
        <v>849</v>
      </c>
      <c r="G677" s="271" t="s">
        <v>872</v>
      </c>
      <c r="H677" s="272">
        <v>96864</v>
      </c>
      <c r="I677" s="272">
        <v>63234</v>
      </c>
      <c r="J677" s="272">
        <v>131103</v>
      </c>
      <c r="K677" s="272">
        <v>2</v>
      </c>
      <c r="L677" s="272">
        <v>1</v>
      </c>
      <c r="M677" s="272">
        <v>4</v>
      </c>
      <c r="N677" s="272">
        <v>5</v>
      </c>
      <c r="O677" s="272">
        <v>30</v>
      </c>
      <c r="P677" s="272">
        <v>0</v>
      </c>
      <c r="Q677" s="272">
        <v>381</v>
      </c>
      <c r="R677" s="272">
        <v>71</v>
      </c>
      <c r="S677" s="272">
        <v>3465</v>
      </c>
      <c r="T677" s="272">
        <v>74991</v>
      </c>
      <c r="U677" s="272">
        <v>5586</v>
      </c>
      <c r="V677" s="272">
        <v>3352</v>
      </c>
      <c r="W677" s="272">
        <v>40581</v>
      </c>
      <c r="X677" s="272">
        <v>15155</v>
      </c>
      <c r="Y677" s="272">
        <v>327</v>
      </c>
      <c r="Z677" s="272">
        <v>2238392</v>
      </c>
      <c r="AA677" s="272">
        <v>401</v>
      </c>
      <c r="AB677" s="272">
        <v>746</v>
      </c>
      <c r="AC677" s="272">
        <v>1893776</v>
      </c>
      <c r="AD677" s="272">
        <v>565</v>
      </c>
      <c r="AE677" s="272">
        <v>1071</v>
      </c>
      <c r="AF677" s="272">
        <v>48447390</v>
      </c>
      <c r="AG677" s="272">
        <v>1194</v>
      </c>
      <c r="AH677" s="272">
        <v>2431</v>
      </c>
      <c r="AI677" s="272">
        <v>44972757</v>
      </c>
      <c r="AJ677" s="272">
        <v>2968</v>
      </c>
      <c r="AK677" s="272">
        <v>7408</v>
      </c>
      <c r="AL677" s="272">
        <v>1343598</v>
      </c>
      <c r="AM677" s="272">
        <v>4109</v>
      </c>
      <c r="AN677" s="272">
        <v>9213</v>
      </c>
      <c r="AO677" s="272">
        <v>7051</v>
      </c>
      <c r="AP677" s="272">
        <v>105</v>
      </c>
      <c r="AQ677" s="272">
        <v>3809</v>
      </c>
      <c r="AR677" s="272">
        <v>1303</v>
      </c>
      <c r="AS677" s="272">
        <v>50</v>
      </c>
      <c r="AT677" s="272">
        <v>3087</v>
      </c>
      <c r="AU677" s="272">
        <v>1279</v>
      </c>
      <c r="AV677" s="272">
        <v>40730</v>
      </c>
      <c r="AW677" s="272">
        <v>2602</v>
      </c>
      <c r="AX677" s="272">
        <v>24608</v>
      </c>
      <c r="AY677" s="272">
        <v>67940</v>
      </c>
      <c r="AZ677" s="272">
        <v>13712</v>
      </c>
      <c r="BA677" s="272">
        <v>9733</v>
      </c>
      <c r="BB677" s="272">
        <v>8073</v>
      </c>
      <c r="BC677" s="272">
        <v>5850</v>
      </c>
      <c r="BD677" s="272">
        <v>59721</v>
      </c>
      <c r="BE677" s="272">
        <v>45278</v>
      </c>
      <c r="BF677" s="272">
        <v>27489</v>
      </c>
      <c r="BG677" s="272">
        <v>17161</v>
      </c>
      <c r="BH677" s="272">
        <v>608</v>
      </c>
      <c r="BI677" s="272">
        <v>395</v>
      </c>
      <c r="BJ677" s="272">
        <v>11</v>
      </c>
      <c r="BK677" s="272">
        <v>4406</v>
      </c>
      <c r="BL677" s="272">
        <v>401</v>
      </c>
      <c r="BM677" s="272">
        <v>934</v>
      </c>
      <c r="BN677" s="272">
        <v>0</v>
      </c>
      <c r="BO677" s="272">
        <v>0</v>
      </c>
      <c r="BP677" s="272">
        <v>0</v>
      </c>
      <c r="BQ677" s="272">
        <v>0</v>
      </c>
      <c r="BR677" s="272">
        <v>5575</v>
      </c>
      <c r="BS677" s="272">
        <v>2233986</v>
      </c>
      <c r="BT677" s="272">
        <v>401</v>
      </c>
      <c r="BU677" s="272">
        <v>745</v>
      </c>
      <c r="BV677" s="272">
        <v>2493</v>
      </c>
      <c r="BW677" s="272">
        <v>3112562</v>
      </c>
      <c r="BX677" s="272">
        <v>1249</v>
      </c>
      <c r="BY677" s="272">
        <v>2376</v>
      </c>
      <c r="BZ677" s="272">
        <v>859</v>
      </c>
      <c r="CA677" s="272">
        <v>926557</v>
      </c>
      <c r="CB677" s="272">
        <v>1079</v>
      </c>
      <c r="CC677" s="272">
        <v>2267</v>
      </c>
      <c r="CD677" s="272">
        <v>37229</v>
      </c>
      <c r="CE677" s="272">
        <v>44408271</v>
      </c>
      <c r="CF677" s="272">
        <v>1193</v>
      </c>
      <c r="CG677" s="272">
        <v>2438</v>
      </c>
      <c r="CH677" s="272">
        <v>538</v>
      </c>
      <c r="CI677" s="272">
        <v>1928458</v>
      </c>
      <c r="CJ677" s="272">
        <v>3584</v>
      </c>
      <c r="CK677" s="272">
        <v>8347</v>
      </c>
      <c r="CL677" s="272">
        <v>112</v>
      </c>
      <c r="CM677" s="272">
        <v>277095</v>
      </c>
      <c r="CN677" s="272">
        <v>2474</v>
      </c>
      <c r="CO677" s="272">
        <v>5327</v>
      </c>
      <c r="CP677" s="272">
        <v>1966</v>
      </c>
      <c r="CQ677" s="272">
        <v>11361293</v>
      </c>
      <c r="CR677" s="272">
        <v>5779</v>
      </c>
      <c r="CS677" s="272">
        <v>13503</v>
      </c>
      <c r="CT677" s="272">
        <v>139</v>
      </c>
      <c r="CU677" s="272">
        <v>721854</v>
      </c>
      <c r="CV677" s="272">
        <v>5193</v>
      </c>
      <c r="CW677" s="272">
        <v>12704</v>
      </c>
      <c r="CX677" s="272">
        <v>456</v>
      </c>
      <c r="CY677" s="272">
        <v>129831</v>
      </c>
      <c r="CZ677" s="272">
        <v>285</v>
      </c>
      <c r="DA677" s="272">
        <v>513</v>
      </c>
      <c r="DB677" s="272">
        <v>3833</v>
      </c>
      <c r="DC677" s="272">
        <v>128228</v>
      </c>
      <c r="DD677" s="272">
        <v>33</v>
      </c>
      <c r="DE677" s="272">
        <v>60</v>
      </c>
      <c r="DF677" s="272">
        <v>110</v>
      </c>
      <c r="DG677" s="272">
        <v>120918</v>
      </c>
      <c r="DH677" s="272">
        <v>1099</v>
      </c>
      <c r="DI677" s="272">
        <v>2258</v>
      </c>
      <c r="DJ677" s="272">
        <v>107</v>
      </c>
      <c r="DK677" s="272">
        <v>71</v>
      </c>
      <c r="DL677" s="250"/>
      <c r="DM677" s="250"/>
      <c r="DN677" s="250"/>
      <c r="DO677" s="250"/>
      <c r="DP677" s="250"/>
      <c r="DQ677" s="250"/>
      <c r="DR677" s="250"/>
      <c r="DS677" s="250"/>
      <c r="DT677" s="250"/>
      <c r="DU677" s="250"/>
      <c r="DV677" s="250"/>
      <c r="DW677" s="250"/>
      <c r="DX677" s="250"/>
      <c r="DY677" s="250"/>
      <c r="DZ677" s="250"/>
      <c r="EA677" s="250"/>
      <c r="EB677" s="155"/>
      <c r="EC677" s="75">
        <f t="shared" si="1137"/>
        <v>11</v>
      </c>
      <c r="ED677" s="74">
        <f t="shared" si="1138"/>
        <v>2020</v>
      </c>
      <c r="EE677" s="165">
        <f t="shared" si="1148"/>
        <v>44136</v>
      </c>
      <c r="EF677" s="157">
        <f t="shared" si="1150"/>
        <v>30</v>
      </c>
      <c r="EG677" s="156"/>
      <c r="EH677" s="166">
        <f>IFERROR(HLOOKUP(EH$1,$H$5:$FY$1802,MATCH($A677,$A$5:$A$1802,0),0)*HLOOKUP(EH$2,$H$5:$FY$1802,MATCH($A677,$A$5:$A$1802,0),0),$H$2)</f>
        <v>63234</v>
      </c>
      <c r="EI677" s="166">
        <f>IFERROR(HLOOKUP(EI$1,$H$5:$FY$1802,MATCH($A677,$A$5:$A$1802,0),0)*HLOOKUP(EI$2,$H$5:$FY$1802,MATCH($A677,$A$5:$A$1802,0),0),$H$2)</f>
        <v>252936</v>
      </c>
      <c r="EJ677" s="166">
        <f>IFERROR(HLOOKUP(EJ$1,$H$5:$FY$1802,MATCH($A677,$A$5:$A$1802,0),0)*HLOOKUP(EJ$2,$H$5:$FY$1802,MATCH($A677,$A$5:$A$1802,0),0),$H$2)</f>
        <v>316170</v>
      </c>
      <c r="EK677" s="166">
        <f>IFERROR(HLOOKUP(EK$1,$H$5:$FY$1802,MATCH($A677,$A$5:$A$1802,0),0)*HLOOKUP(EK$2,$H$5:$FY$1802,MATCH($A677,$A$5:$A$1802,0),0),$H$2)</f>
        <v>1897020</v>
      </c>
      <c r="EL677" s="166">
        <f>IFERROR(HLOOKUP(EL$1,$H$5:$FY$1802,MATCH($A677,$A$5:$A$1802,0),0)*HLOOKUP(EL$2,$H$5:$FY$1802,MATCH($A677,$A$5:$A$1802,0),0),$H$2)</f>
        <v>4167156</v>
      </c>
      <c r="EM677" s="166">
        <f>IFERROR(HLOOKUP(EM$1,$H$5:$FY$1802,MATCH($A677,$A$5:$A$1802,0),0)*HLOOKUP(EM$2,$H$5:$FY$1802,MATCH($A677,$A$5:$A$1802,0),0),$H$2)</f>
        <v>3589992</v>
      </c>
      <c r="EN677" s="166">
        <f>IFERROR(HLOOKUP(EN$1,$H$5:$FY$1802,MATCH($A677,$A$5:$A$1802,0),0)*HLOOKUP(EN$2,$H$5:$FY$1802,MATCH($A677,$A$5:$A$1802,0),0),$H$2)</f>
        <v>98652411</v>
      </c>
      <c r="EO677" s="166">
        <f>IFERROR(HLOOKUP(EO$1,$H$5:$FY$1802,MATCH($A677,$A$5:$A$1802,0),0)*HLOOKUP(EO$2,$H$5:$FY$1802,MATCH($A677,$A$5:$A$1802,0),0),$H$2)</f>
        <v>112268240</v>
      </c>
      <c r="EP677" s="166">
        <f>IFERROR(HLOOKUP(EP$1,$H$5:$FY$1802,MATCH($A677,$A$5:$A$1802,0),0)*HLOOKUP(EP$2,$H$5:$FY$1802,MATCH($A677,$A$5:$A$1802,0),0),$H$2)</f>
        <v>3012651</v>
      </c>
      <c r="EQ677" s="166">
        <f>IFERROR(HLOOKUP(EQ$1,$H$5:$FY$1802,MATCH($A677,$A$5:$A$1802,0),0)*HLOOKUP(EQ$2,$H$5:$FY$1802,MATCH($A677,$A$5:$A$1802,0),0),$H$2)</f>
        <v>10274</v>
      </c>
      <c r="ER677" s="166">
        <f>IFERROR(HLOOKUP(ER$1,$H$5:$FY$1802,MATCH($A677,$A$5:$A$1802,0),0)*HLOOKUP(ER$2,$H$5:$FY$1802,MATCH($A677,$A$5:$A$1802,0),0),$H$2)</f>
        <v>0</v>
      </c>
      <c r="ES677" s="166">
        <f>IFERROR(HLOOKUP(ES$1,$H$5:$FY$1802,MATCH($A677,$A$5:$A$1802,0),0)*HLOOKUP(ES$2,$H$5:$FY$1802,MATCH($A677,$A$5:$A$1802,0),0),$H$2)</f>
        <v>4153375</v>
      </c>
      <c r="ET677" s="166">
        <f>IFERROR(HLOOKUP(ET$1,$H$5:$FY$1802,MATCH($A677,$A$5:$A$1802,0),0)*HLOOKUP(ET$2,$H$5:$FY$1802,MATCH($A677,$A$5:$A$1802,0),0),$H$2)</f>
        <v>5923368</v>
      </c>
      <c r="EU677" s="166">
        <f>IFERROR(HLOOKUP(EU$1,$H$5:$FY$1802,MATCH($A677,$A$5:$A$1802,0),0)*HLOOKUP(EU$2,$H$5:$FY$1802,MATCH($A677,$A$5:$A$1802,0),0),$H$2)</f>
        <v>1947353</v>
      </c>
      <c r="EV677" s="166">
        <f>IFERROR(HLOOKUP(EV$1,$H$5:$FY$1802,MATCH($A677,$A$5:$A$1802,0),0)*HLOOKUP(EV$2,$H$5:$FY$1802,MATCH($A677,$A$5:$A$1802,0),0),$H$2)</f>
        <v>90764302</v>
      </c>
      <c r="EW677" s="166">
        <f>IFERROR(HLOOKUP(EW$1,$H$5:$FY$1802,MATCH($A677,$A$5:$A$1802,0),0)*HLOOKUP(EW$2,$H$5:$FY$1802,MATCH($A677,$A$5:$A$1802,0),0),$H$2)</f>
        <v>4490686</v>
      </c>
      <c r="EX677" s="166">
        <f>IFERROR(HLOOKUP(EX$1,$H$5:$FY$1802,MATCH($A677,$A$5:$A$1802,0),0)*HLOOKUP(EX$2,$H$5:$FY$1802,MATCH($A677,$A$5:$A$1802,0),0),$H$2)</f>
        <v>596624</v>
      </c>
      <c r="EY677" s="166">
        <f>IFERROR(HLOOKUP(EY$1,$H$5:$FY$1802,MATCH($A677,$A$5:$A$1802,0),0)*HLOOKUP(EY$2,$H$5:$FY$1802,MATCH($A677,$A$5:$A$1802,0),0),$H$2)</f>
        <v>26546898</v>
      </c>
      <c r="EZ677" s="166">
        <f>IFERROR(HLOOKUP(EZ$1,$H$5:$FY$1802,MATCH($A677,$A$5:$A$1802,0),0)*HLOOKUP(EZ$2,$H$5:$FY$1802,MATCH($A677,$A$5:$A$1802,0),0),$H$2)</f>
        <v>1765856</v>
      </c>
      <c r="FA677" s="166">
        <f>IFERROR(HLOOKUP(FA$1,$H$5:$FY$1802,MATCH($A677,$A$5:$A$1802,0),0)*HLOOKUP(FA$2,$H$5:$FY$1802,MATCH($A677,$A$5:$A$1802,0),0),$H$2)</f>
        <v>248380</v>
      </c>
      <c r="FB677" s="166">
        <f>IFERROR(HLOOKUP(FB$1,$H$5:$FY$1802,MATCH($A677,$A$5:$A$1802,0),0)*HLOOKUP(FB$2,$H$5:$FY$1802,MATCH($A677,$A$5:$A$1802,0),0),$H$2)</f>
        <v>233928</v>
      </c>
      <c r="FC677" s="166">
        <f>IFERROR(HLOOKUP(FC$1,$H$5:$FY$1802,MATCH($A677,$A$5:$A$1802,0),0)*HLOOKUP(FC$2,$H$5:$FY$1802,MATCH($A677,$A$5:$A$1802,0),0),$H$2)</f>
        <v>229980</v>
      </c>
      <c r="FD677" s="166">
        <f>IFERROR(HLOOKUP(FD$1,$H$5:$FY$1802,MATCH($A677,$A$5:$A$1802,0),0)*HLOOKUP(FD$2,$H$5:$FY$1802,MATCH($A677,$A$5:$A$1802,0),0),$H$2)</f>
        <v>0</v>
      </c>
      <c r="FE677" s="166">
        <f>IFERROR(HLOOKUP(FE$1,$H$5:$FY$1802,MATCH($A677,$A$5:$A$1802,0),0)*HLOOKUP(FE$2,$H$5:$FY$1802,MATCH($A677,$A$5:$A$1802,0),0),$H$2)</f>
        <v>0</v>
      </c>
      <c r="FF677" s="166">
        <f>IFERROR(HLOOKUP(FF$1,$H$5:$FY$1802,MATCH($A677,$A$5:$A$1802,0),0)*HLOOKUP(FF$2,$H$5:$FY$1802,MATCH($A677,$A$5:$A$1802,0),0),$H$2)</f>
        <v>0</v>
      </c>
      <c r="FG677" s="166">
        <f>IFERROR(HLOOKUP(FG$1,$H$5:$FY$1802,MATCH($A677,$A$5:$A$1802,0),0)*HLOOKUP(FG$2,$H$5:$FY$1802,MATCH($A677,$A$5:$A$1802,0),0),$H$2)</f>
        <v>0</v>
      </c>
      <c r="FH677" s="152"/>
      <c r="FI677" s="405">
        <f t="shared" si="1139"/>
        <v>2.4547081990691013</v>
      </c>
      <c r="FJ677" s="405">
        <f t="shared" si="1139"/>
        <v>1.7423916935195132</v>
      </c>
      <c r="FK677" s="405">
        <f t="shared" si="1140"/>
        <v>2.4084128878281623</v>
      </c>
      <c r="FL677" s="405">
        <f t="shared" si="1141"/>
        <v>1.7452267303102624</v>
      </c>
      <c r="FM677" s="405">
        <f t="shared" si="1142"/>
        <v>1.4716492940045833</v>
      </c>
      <c r="FN677" s="405">
        <f t="shared" si="1143"/>
        <v>1.1157438209999753</v>
      </c>
      <c r="FO677" s="405">
        <f t="shared" si="1144"/>
        <v>1.8138568129330255</v>
      </c>
      <c r="FP677" s="405">
        <f t="shared" si="1145"/>
        <v>1.1323655559221379</v>
      </c>
      <c r="FQ677" s="405">
        <f t="shared" si="1146"/>
        <v>1.8593272171253823</v>
      </c>
      <c r="FR677" s="405">
        <f t="shared" si="1147"/>
        <v>1.2079510703363914</v>
      </c>
      <c r="FS677" s="65"/>
      <c r="FT677" s="26"/>
      <c r="FU677" s="26"/>
      <c r="FV677" s="26"/>
      <c r="FW677" s="26"/>
      <c r="FX677" s="26"/>
    </row>
    <row r="678" spans="1:180" ht="10.35" customHeight="1" x14ac:dyDescent="0.2">
      <c r="A678" s="74" t="str">
        <f t="shared" si="1136"/>
        <v>2020-21NOVEMBERR1F</v>
      </c>
      <c r="B678" s="163" t="str">
        <f t="shared" si="1149"/>
        <v>2020-21</v>
      </c>
      <c r="C678" s="26" t="s">
        <v>834</v>
      </c>
      <c r="D678" s="163" t="str">
        <f>INDEX($FV$16:$FW$26,MATCH($F678,$FV$16:$FV$26,0),2)</f>
        <v>Y59</v>
      </c>
      <c r="E678" s="163" t="str">
        <f>VLOOKUP($D678,$FW$8:$FX$14,2,0)</f>
        <v>South East</v>
      </c>
      <c r="F678" s="271" t="s">
        <v>852</v>
      </c>
      <c r="G678" s="271" t="s">
        <v>873</v>
      </c>
      <c r="H678" s="272">
        <v>2682</v>
      </c>
      <c r="I678" s="272">
        <v>1250</v>
      </c>
      <c r="J678" s="272">
        <v>5750</v>
      </c>
      <c r="K678" s="272">
        <v>5</v>
      </c>
      <c r="L678" s="272">
        <v>1</v>
      </c>
      <c r="M678" s="272">
        <v>7</v>
      </c>
      <c r="N678" s="272">
        <v>24</v>
      </c>
      <c r="O678" s="272">
        <v>82</v>
      </c>
      <c r="P678" s="272">
        <v>0</v>
      </c>
      <c r="Q678" s="272">
        <v>9</v>
      </c>
      <c r="R678" s="272">
        <v>0</v>
      </c>
      <c r="S678" s="272">
        <v>1</v>
      </c>
      <c r="T678" s="272">
        <v>2074</v>
      </c>
      <c r="U678" s="272">
        <v>120</v>
      </c>
      <c r="V678" s="272">
        <v>82</v>
      </c>
      <c r="W678" s="272">
        <v>893</v>
      </c>
      <c r="X678" s="272">
        <v>686</v>
      </c>
      <c r="Y678" s="272">
        <v>49</v>
      </c>
      <c r="Z678" s="272">
        <v>66928</v>
      </c>
      <c r="AA678" s="272">
        <v>558</v>
      </c>
      <c r="AB678" s="272">
        <v>1048</v>
      </c>
      <c r="AC678" s="272">
        <v>52449</v>
      </c>
      <c r="AD678" s="272">
        <v>640</v>
      </c>
      <c r="AE678" s="272">
        <v>1100</v>
      </c>
      <c r="AF678" s="272">
        <v>1019554</v>
      </c>
      <c r="AG678" s="272">
        <v>1142</v>
      </c>
      <c r="AH678" s="272">
        <v>2205</v>
      </c>
      <c r="AI678" s="272">
        <v>2246253</v>
      </c>
      <c r="AJ678" s="272">
        <v>3274</v>
      </c>
      <c r="AK678" s="272">
        <v>7454</v>
      </c>
      <c r="AL678" s="272">
        <v>234170</v>
      </c>
      <c r="AM678" s="272">
        <v>4779</v>
      </c>
      <c r="AN678" s="272">
        <v>10779</v>
      </c>
      <c r="AO678" s="272">
        <v>147</v>
      </c>
      <c r="AP678" s="272">
        <v>0</v>
      </c>
      <c r="AQ678" s="272">
        <v>13</v>
      </c>
      <c r="AR678" s="272">
        <v>9</v>
      </c>
      <c r="AS678" s="272">
        <v>3</v>
      </c>
      <c r="AT678" s="272">
        <v>131</v>
      </c>
      <c r="AU678" s="272">
        <v>8</v>
      </c>
      <c r="AV678" s="272">
        <v>1240</v>
      </c>
      <c r="AW678" s="272">
        <v>29</v>
      </c>
      <c r="AX678" s="272">
        <v>658</v>
      </c>
      <c r="AY678" s="272">
        <v>1927</v>
      </c>
      <c r="AZ678" s="272">
        <v>202</v>
      </c>
      <c r="BA678" s="272">
        <v>161</v>
      </c>
      <c r="BB678" s="272">
        <v>138</v>
      </c>
      <c r="BC678" s="272">
        <v>109</v>
      </c>
      <c r="BD678" s="272">
        <v>1024</v>
      </c>
      <c r="BE678" s="272">
        <v>946</v>
      </c>
      <c r="BF678" s="272">
        <v>803</v>
      </c>
      <c r="BG678" s="272">
        <v>717</v>
      </c>
      <c r="BH678" s="272">
        <v>58</v>
      </c>
      <c r="BI678" s="272">
        <v>52</v>
      </c>
      <c r="BJ678" s="272">
        <v>0</v>
      </c>
      <c r="BK678" s="272">
        <v>0</v>
      </c>
      <c r="BL678" s="272">
        <v>0</v>
      </c>
      <c r="BM678" s="272">
        <v>0</v>
      </c>
      <c r="BN678" s="272">
        <v>0</v>
      </c>
      <c r="BO678" s="272">
        <v>0</v>
      </c>
      <c r="BP678" s="272">
        <v>0</v>
      </c>
      <c r="BQ678" s="272">
        <v>0</v>
      </c>
      <c r="BR678" s="272">
        <v>120</v>
      </c>
      <c r="BS678" s="272">
        <v>66928</v>
      </c>
      <c r="BT678" s="272">
        <v>558</v>
      </c>
      <c r="BU678" s="272">
        <v>1048</v>
      </c>
      <c r="BV678" s="272">
        <v>99</v>
      </c>
      <c r="BW678" s="272">
        <v>107234</v>
      </c>
      <c r="BX678" s="272">
        <v>1083</v>
      </c>
      <c r="BY678" s="272">
        <v>2051</v>
      </c>
      <c r="BZ678" s="272">
        <v>1</v>
      </c>
      <c r="CA678" s="272">
        <v>5</v>
      </c>
      <c r="CB678" s="272">
        <v>5</v>
      </c>
      <c r="CC678" s="272">
        <v>5</v>
      </c>
      <c r="CD678" s="272">
        <v>793</v>
      </c>
      <c r="CE678" s="272">
        <v>912315</v>
      </c>
      <c r="CF678" s="272">
        <v>1150</v>
      </c>
      <c r="CG678" s="272">
        <v>2246</v>
      </c>
      <c r="CH678" s="272">
        <v>162</v>
      </c>
      <c r="CI678" s="272">
        <v>674751</v>
      </c>
      <c r="CJ678" s="272">
        <v>4165</v>
      </c>
      <c r="CK678" s="272">
        <v>8615</v>
      </c>
      <c r="CL678" s="272">
        <v>1</v>
      </c>
      <c r="CM678" s="272">
        <v>4412</v>
      </c>
      <c r="CN678" s="272">
        <v>4412</v>
      </c>
      <c r="CO678" s="272">
        <v>4412</v>
      </c>
      <c r="CP678" s="272">
        <v>11</v>
      </c>
      <c r="CQ678" s="272">
        <v>96879</v>
      </c>
      <c r="CR678" s="272">
        <v>8807</v>
      </c>
      <c r="CS678" s="272">
        <v>14666</v>
      </c>
      <c r="CT678" s="272">
        <v>5</v>
      </c>
      <c r="CU678" s="272">
        <v>4649</v>
      </c>
      <c r="CV678" s="272">
        <v>930</v>
      </c>
      <c r="CW678" s="272">
        <v>1360</v>
      </c>
      <c r="CX678" s="272">
        <v>9</v>
      </c>
      <c r="CY678" s="272">
        <v>5127</v>
      </c>
      <c r="CZ678" s="272">
        <v>570</v>
      </c>
      <c r="DA678" s="272">
        <v>1021</v>
      </c>
      <c r="DB678" s="272">
        <v>100</v>
      </c>
      <c r="DC678" s="272">
        <v>4328</v>
      </c>
      <c r="DD678" s="272">
        <v>43</v>
      </c>
      <c r="DE678" s="272">
        <v>78</v>
      </c>
      <c r="DF678" s="272">
        <v>1</v>
      </c>
      <c r="DG678" s="272">
        <v>242</v>
      </c>
      <c r="DH678" s="272">
        <v>242</v>
      </c>
      <c r="DI678" s="272">
        <v>242</v>
      </c>
      <c r="DJ678" s="272">
        <v>1</v>
      </c>
      <c r="DK678" s="272">
        <v>0</v>
      </c>
      <c r="DL678" s="250"/>
      <c r="DM678" s="250"/>
      <c r="DN678" s="250"/>
      <c r="DO678" s="250"/>
      <c r="DP678" s="250"/>
      <c r="DQ678" s="250"/>
      <c r="DR678" s="250"/>
      <c r="DS678" s="250"/>
      <c r="DT678" s="250"/>
      <c r="DU678" s="250"/>
      <c r="DV678" s="250"/>
      <c r="DW678" s="250"/>
      <c r="DX678" s="250"/>
      <c r="DY678" s="250"/>
      <c r="DZ678" s="250"/>
      <c r="EA678" s="250"/>
      <c r="EB678" s="155"/>
      <c r="EC678" s="75">
        <f t="shared" si="1137"/>
        <v>11</v>
      </c>
      <c r="ED678" s="74">
        <f t="shared" si="1138"/>
        <v>2020</v>
      </c>
      <c r="EE678" s="165">
        <f t="shared" si="1148"/>
        <v>44136</v>
      </c>
      <c r="EF678" s="157">
        <f t="shared" si="1150"/>
        <v>30</v>
      </c>
      <c r="EG678" s="156"/>
      <c r="EH678" s="166">
        <f>IFERROR(HLOOKUP(EH$1,$H$5:$FY$1802,MATCH($A678,$A$5:$A$1802,0),0)*HLOOKUP(EH$2,$H$5:$FY$1802,MATCH($A678,$A$5:$A$1802,0),0),$H$2)</f>
        <v>1250</v>
      </c>
      <c r="EI678" s="166">
        <f>IFERROR(HLOOKUP(EI$1,$H$5:$FY$1802,MATCH($A678,$A$5:$A$1802,0),0)*HLOOKUP(EI$2,$H$5:$FY$1802,MATCH($A678,$A$5:$A$1802,0),0),$H$2)</f>
        <v>8750</v>
      </c>
      <c r="EJ678" s="166">
        <f>IFERROR(HLOOKUP(EJ$1,$H$5:$FY$1802,MATCH($A678,$A$5:$A$1802,0),0)*HLOOKUP(EJ$2,$H$5:$FY$1802,MATCH($A678,$A$5:$A$1802,0),0),$H$2)</f>
        <v>30000</v>
      </c>
      <c r="EK678" s="166">
        <f>IFERROR(HLOOKUP(EK$1,$H$5:$FY$1802,MATCH($A678,$A$5:$A$1802,0),0)*HLOOKUP(EK$2,$H$5:$FY$1802,MATCH($A678,$A$5:$A$1802,0),0),$H$2)</f>
        <v>102500</v>
      </c>
      <c r="EL678" s="166">
        <f>IFERROR(HLOOKUP(EL$1,$H$5:$FY$1802,MATCH($A678,$A$5:$A$1802,0),0)*HLOOKUP(EL$2,$H$5:$FY$1802,MATCH($A678,$A$5:$A$1802,0),0),$H$2)</f>
        <v>125760</v>
      </c>
      <c r="EM678" s="166">
        <f>IFERROR(HLOOKUP(EM$1,$H$5:$FY$1802,MATCH($A678,$A$5:$A$1802,0),0)*HLOOKUP(EM$2,$H$5:$FY$1802,MATCH($A678,$A$5:$A$1802,0),0),$H$2)</f>
        <v>90200</v>
      </c>
      <c r="EN678" s="166">
        <f>IFERROR(HLOOKUP(EN$1,$H$5:$FY$1802,MATCH($A678,$A$5:$A$1802,0),0)*HLOOKUP(EN$2,$H$5:$FY$1802,MATCH($A678,$A$5:$A$1802,0),0),$H$2)</f>
        <v>1969065</v>
      </c>
      <c r="EO678" s="166">
        <f>IFERROR(HLOOKUP(EO$1,$H$5:$FY$1802,MATCH($A678,$A$5:$A$1802,0),0)*HLOOKUP(EO$2,$H$5:$FY$1802,MATCH($A678,$A$5:$A$1802,0),0),$H$2)</f>
        <v>5113444</v>
      </c>
      <c r="EP678" s="166">
        <f>IFERROR(HLOOKUP(EP$1,$H$5:$FY$1802,MATCH($A678,$A$5:$A$1802,0),0)*HLOOKUP(EP$2,$H$5:$FY$1802,MATCH($A678,$A$5:$A$1802,0),0),$H$2)</f>
        <v>528171</v>
      </c>
      <c r="EQ678" s="166">
        <f>IFERROR(HLOOKUP(EQ$1,$H$5:$FY$1802,MATCH($A678,$A$5:$A$1802,0),0)*HLOOKUP(EQ$2,$H$5:$FY$1802,MATCH($A678,$A$5:$A$1802,0),0),$H$2)</f>
        <v>0</v>
      </c>
      <c r="ER678" s="166">
        <f>IFERROR(HLOOKUP(ER$1,$H$5:$FY$1802,MATCH($A678,$A$5:$A$1802,0),0)*HLOOKUP(ER$2,$H$5:$FY$1802,MATCH($A678,$A$5:$A$1802,0),0),$H$2)</f>
        <v>0</v>
      </c>
      <c r="ES678" s="166">
        <f>IFERROR(HLOOKUP(ES$1,$H$5:$FY$1802,MATCH($A678,$A$5:$A$1802,0),0)*HLOOKUP(ES$2,$H$5:$FY$1802,MATCH($A678,$A$5:$A$1802,0),0),$H$2)</f>
        <v>125760</v>
      </c>
      <c r="ET678" s="166">
        <f>IFERROR(HLOOKUP(ET$1,$H$5:$FY$1802,MATCH($A678,$A$5:$A$1802,0),0)*HLOOKUP(ET$2,$H$5:$FY$1802,MATCH($A678,$A$5:$A$1802,0),0),$H$2)</f>
        <v>203049</v>
      </c>
      <c r="EU678" s="166">
        <f>IFERROR(HLOOKUP(EU$1,$H$5:$FY$1802,MATCH($A678,$A$5:$A$1802,0),0)*HLOOKUP(EU$2,$H$5:$FY$1802,MATCH($A678,$A$5:$A$1802,0),0),$H$2)</f>
        <v>5</v>
      </c>
      <c r="EV678" s="166">
        <f>IFERROR(HLOOKUP(EV$1,$H$5:$FY$1802,MATCH($A678,$A$5:$A$1802,0),0)*HLOOKUP(EV$2,$H$5:$FY$1802,MATCH($A678,$A$5:$A$1802,0),0),$H$2)</f>
        <v>1781078</v>
      </c>
      <c r="EW678" s="166">
        <f>IFERROR(HLOOKUP(EW$1,$H$5:$FY$1802,MATCH($A678,$A$5:$A$1802,0),0)*HLOOKUP(EW$2,$H$5:$FY$1802,MATCH($A678,$A$5:$A$1802,0),0),$H$2)</f>
        <v>1395630</v>
      </c>
      <c r="EX678" s="166">
        <f>IFERROR(HLOOKUP(EX$1,$H$5:$FY$1802,MATCH($A678,$A$5:$A$1802,0),0)*HLOOKUP(EX$2,$H$5:$FY$1802,MATCH($A678,$A$5:$A$1802,0),0),$H$2)</f>
        <v>4412</v>
      </c>
      <c r="EY678" s="166">
        <f>IFERROR(HLOOKUP(EY$1,$H$5:$FY$1802,MATCH($A678,$A$5:$A$1802,0),0)*HLOOKUP(EY$2,$H$5:$FY$1802,MATCH($A678,$A$5:$A$1802,0),0),$H$2)</f>
        <v>161326</v>
      </c>
      <c r="EZ678" s="166">
        <f>IFERROR(HLOOKUP(EZ$1,$H$5:$FY$1802,MATCH($A678,$A$5:$A$1802,0),0)*HLOOKUP(EZ$2,$H$5:$FY$1802,MATCH($A678,$A$5:$A$1802,0),0),$H$2)</f>
        <v>6800</v>
      </c>
      <c r="FA678" s="166">
        <f>IFERROR(HLOOKUP(FA$1,$H$5:$FY$1802,MATCH($A678,$A$5:$A$1802,0),0)*HLOOKUP(FA$2,$H$5:$FY$1802,MATCH($A678,$A$5:$A$1802,0),0),$H$2)</f>
        <v>242</v>
      </c>
      <c r="FB678" s="166">
        <f>IFERROR(HLOOKUP(FB$1,$H$5:$FY$1802,MATCH($A678,$A$5:$A$1802,0),0)*HLOOKUP(FB$2,$H$5:$FY$1802,MATCH($A678,$A$5:$A$1802,0),0),$H$2)</f>
        <v>9189</v>
      </c>
      <c r="FC678" s="166">
        <f>IFERROR(HLOOKUP(FC$1,$H$5:$FY$1802,MATCH($A678,$A$5:$A$1802,0),0)*HLOOKUP(FC$2,$H$5:$FY$1802,MATCH($A678,$A$5:$A$1802,0),0),$H$2)</f>
        <v>7800</v>
      </c>
      <c r="FD678" s="166">
        <f>IFERROR(HLOOKUP(FD$1,$H$5:$FY$1802,MATCH($A678,$A$5:$A$1802,0),0)*HLOOKUP(FD$2,$H$5:$FY$1802,MATCH($A678,$A$5:$A$1802,0),0),$H$2)</f>
        <v>0</v>
      </c>
      <c r="FE678" s="166">
        <f>IFERROR(HLOOKUP(FE$1,$H$5:$FY$1802,MATCH($A678,$A$5:$A$1802,0),0)*HLOOKUP(FE$2,$H$5:$FY$1802,MATCH($A678,$A$5:$A$1802,0),0),$H$2)</f>
        <v>0</v>
      </c>
      <c r="FF678" s="166">
        <f>IFERROR(HLOOKUP(FF$1,$H$5:$FY$1802,MATCH($A678,$A$5:$A$1802,0),0)*HLOOKUP(FF$2,$H$5:$FY$1802,MATCH($A678,$A$5:$A$1802,0),0),$H$2)</f>
        <v>0</v>
      </c>
      <c r="FG678" s="166">
        <f>IFERROR(HLOOKUP(FG$1,$H$5:$FY$1802,MATCH($A678,$A$5:$A$1802,0),0)*HLOOKUP(FG$2,$H$5:$FY$1802,MATCH($A678,$A$5:$A$1802,0),0),$H$2)</f>
        <v>0</v>
      </c>
      <c r="FH678" s="152"/>
      <c r="FI678" s="405">
        <f t="shared" si="1139"/>
        <v>1.6833333333333333</v>
      </c>
      <c r="FJ678" s="405">
        <f t="shared" si="1139"/>
        <v>1.3416666666666666</v>
      </c>
      <c r="FK678" s="405">
        <f t="shared" si="1140"/>
        <v>1.6829268292682926</v>
      </c>
      <c r="FL678" s="405">
        <f t="shared" si="1141"/>
        <v>1.3292682926829269</v>
      </c>
      <c r="FM678" s="405">
        <f t="shared" si="1142"/>
        <v>1.1466965285554311</v>
      </c>
      <c r="FN678" s="405">
        <f t="shared" si="1143"/>
        <v>1.0593505039193729</v>
      </c>
      <c r="FO678" s="405">
        <f t="shared" si="1144"/>
        <v>1.1705539358600583</v>
      </c>
      <c r="FP678" s="405">
        <f t="shared" si="1145"/>
        <v>1.0451895043731778</v>
      </c>
      <c r="FQ678" s="405">
        <f t="shared" si="1146"/>
        <v>1.1836734693877551</v>
      </c>
      <c r="FR678" s="405">
        <f t="shared" si="1147"/>
        <v>1.0612244897959184</v>
      </c>
      <c r="FS678" s="65"/>
      <c r="FT678" s="26"/>
      <c r="FU678" s="26"/>
      <c r="FV678" s="26"/>
      <c r="FW678" s="26"/>
      <c r="FX678" s="26"/>
    </row>
    <row r="679" spans="1:180" ht="10.35" customHeight="1" x14ac:dyDescent="0.2">
      <c r="A679" s="180" t="str">
        <f t="shared" si="1136"/>
        <v>2020-21NOVEMBERRRU</v>
      </c>
      <c r="B679" s="182" t="str">
        <f t="shared" si="1149"/>
        <v>2020-21</v>
      </c>
      <c r="C679" s="26" t="s">
        <v>834</v>
      </c>
      <c r="D679" s="182" t="str">
        <f>INDEX($FV$16:$FW$26,MATCH($F679,$FV$16:$FV$26,0),2)</f>
        <v>Y56</v>
      </c>
      <c r="E679" s="182" t="str">
        <f>VLOOKUP($D679,$FW$8:$FX$14,2,0)</f>
        <v>London</v>
      </c>
      <c r="F679" s="273" t="s">
        <v>855</v>
      </c>
      <c r="G679" s="277" t="s">
        <v>874</v>
      </c>
      <c r="H679" s="278">
        <v>148783</v>
      </c>
      <c r="I679" s="278">
        <v>110679</v>
      </c>
      <c r="J679" s="278">
        <v>198721</v>
      </c>
      <c r="K679" s="278">
        <v>2</v>
      </c>
      <c r="L679" s="278">
        <v>0</v>
      </c>
      <c r="M679" s="278">
        <v>1</v>
      </c>
      <c r="N679" s="278">
        <v>3</v>
      </c>
      <c r="O679" s="278">
        <v>58</v>
      </c>
      <c r="P679" s="278">
        <v>0</v>
      </c>
      <c r="Q679" s="278">
        <v>453</v>
      </c>
      <c r="R679" s="278">
        <v>0</v>
      </c>
      <c r="S679" s="278">
        <v>1353</v>
      </c>
      <c r="T679" s="278">
        <v>103420</v>
      </c>
      <c r="U679" s="278">
        <v>6531</v>
      </c>
      <c r="V679" s="278">
        <v>4360</v>
      </c>
      <c r="W679" s="278">
        <v>56815</v>
      </c>
      <c r="X679" s="278">
        <v>25061</v>
      </c>
      <c r="Y679" s="278">
        <v>1226</v>
      </c>
      <c r="Z679" s="278">
        <v>2095566</v>
      </c>
      <c r="AA679" s="278">
        <v>321</v>
      </c>
      <c r="AB679" s="278">
        <v>538</v>
      </c>
      <c r="AC679" s="278">
        <v>2106461</v>
      </c>
      <c r="AD679" s="278">
        <v>483</v>
      </c>
      <c r="AE679" s="278">
        <v>835</v>
      </c>
      <c r="AF679" s="278">
        <v>48660517</v>
      </c>
      <c r="AG679" s="278">
        <v>856</v>
      </c>
      <c r="AH679" s="278">
        <v>1628</v>
      </c>
      <c r="AI679" s="278">
        <v>54225140</v>
      </c>
      <c r="AJ679" s="278">
        <v>2164</v>
      </c>
      <c r="AK679" s="278">
        <v>4894</v>
      </c>
      <c r="AL679" s="278">
        <v>5023122</v>
      </c>
      <c r="AM679" s="278">
        <v>4097</v>
      </c>
      <c r="AN679" s="278">
        <v>8633</v>
      </c>
      <c r="AO679" s="278">
        <v>8877</v>
      </c>
      <c r="AP679" s="278">
        <v>283</v>
      </c>
      <c r="AQ679" s="278">
        <v>1074</v>
      </c>
      <c r="AR679" s="278">
        <v>2438</v>
      </c>
      <c r="AS679" s="278">
        <v>303</v>
      </c>
      <c r="AT679" s="278">
        <v>7217</v>
      </c>
      <c r="AU679" s="278">
        <v>0</v>
      </c>
      <c r="AV679" s="278">
        <v>57288</v>
      </c>
      <c r="AW679" s="278">
        <v>4750</v>
      </c>
      <c r="AX679" s="278">
        <v>32505</v>
      </c>
      <c r="AY679" s="278">
        <v>94543</v>
      </c>
      <c r="AZ679" s="278">
        <v>17851</v>
      </c>
      <c r="BA679" s="278">
        <v>13732</v>
      </c>
      <c r="BB679" s="278">
        <v>11599</v>
      </c>
      <c r="BC679" s="278">
        <v>9093</v>
      </c>
      <c r="BD679" s="278">
        <v>78318</v>
      </c>
      <c r="BE679" s="278">
        <v>62046</v>
      </c>
      <c r="BF679" s="278">
        <v>36280</v>
      </c>
      <c r="BG679" s="278">
        <v>27652</v>
      </c>
      <c r="BH679" s="278">
        <v>1625</v>
      </c>
      <c r="BI679" s="278">
        <v>1316</v>
      </c>
      <c r="BJ679" s="278">
        <v>73</v>
      </c>
      <c r="BK679" s="278">
        <v>29012</v>
      </c>
      <c r="BL679" s="278">
        <v>397</v>
      </c>
      <c r="BM679" s="278">
        <v>716</v>
      </c>
      <c r="BN679" s="278">
        <v>35</v>
      </c>
      <c r="BO679" s="278">
        <v>11695</v>
      </c>
      <c r="BP679" s="278">
        <v>334</v>
      </c>
      <c r="BQ679" s="278">
        <v>618</v>
      </c>
      <c r="BR679" s="278">
        <v>6423</v>
      </c>
      <c r="BS679" s="278">
        <v>2054859</v>
      </c>
      <c r="BT679" s="278">
        <v>320</v>
      </c>
      <c r="BU679" s="278">
        <v>535</v>
      </c>
      <c r="BV679" s="278">
        <v>3516</v>
      </c>
      <c r="BW679" s="278">
        <v>3071866</v>
      </c>
      <c r="BX679" s="278">
        <v>874</v>
      </c>
      <c r="BY679" s="278">
        <v>1659</v>
      </c>
      <c r="BZ679" s="278">
        <v>1138</v>
      </c>
      <c r="CA679" s="278">
        <v>833929</v>
      </c>
      <c r="CB679" s="278">
        <v>733</v>
      </c>
      <c r="CC679" s="278">
        <v>1562</v>
      </c>
      <c r="CD679" s="278">
        <v>52161</v>
      </c>
      <c r="CE679" s="278">
        <v>44754722</v>
      </c>
      <c r="CF679" s="278">
        <v>858</v>
      </c>
      <c r="CG679" s="278">
        <v>1627</v>
      </c>
      <c r="CH679" s="278">
        <v>1784</v>
      </c>
      <c r="CI679" s="278">
        <v>5531406</v>
      </c>
      <c r="CJ679" s="278">
        <v>3101</v>
      </c>
      <c r="CK679" s="278">
        <v>6801</v>
      </c>
      <c r="CL679" s="278">
        <v>341</v>
      </c>
      <c r="CM679" s="278">
        <v>868643</v>
      </c>
      <c r="CN679" s="278">
        <v>2547</v>
      </c>
      <c r="CO679" s="278">
        <v>5764</v>
      </c>
      <c r="CP679" s="278">
        <v>1286</v>
      </c>
      <c r="CQ679" s="278">
        <v>7186151</v>
      </c>
      <c r="CR679" s="278">
        <v>5588</v>
      </c>
      <c r="CS679" s="278">
        <v>11083</v>
      </c>
      <c r="CT679" s="278">
        <v>90</v>
      </c>
      <c r="CU679" s="278">
        <v>511391</v>
      </c>
      <c r="CV679" s="278">
        <v>5682</v>
      </c>
      <c r="CW679" s="278">
        <v>13311</v>
      </c>
      <c r="CX679" s="278">
        <v>677</v>
      </c>
      <c r="CY679" s="278">
        <v>183960</v>
      </c>
      <c r="CZ679" s="278">
        <v>272</v>
      </c>
      <c r="DA679" s="278">
        <v>481</v>
      </c>
      <c r="DB679" s="278">
        <v>3624</v>
      </c>
      <c r="DC679" s="278">
        <v>220358</v>
      </c>
      <c r="DD679" s="278">
        <v>61</v>
      </c>
      <c r="DE679" s="278">
        <v>122</v>
      </c>
      <c r="DF679" s="278">
        <v>158</v>
      </c>
      <c r="DG679" s="278">
        <v>256399</v>
      </c>
      <c r="DH679" s="278">
        <v>1623</v>
      </c>
      <c r="DI679" s="278">
        <v>2984</v>
      </c>
      <c r="DJ679" s="278">
        <v>147</v>
      </c>
      <c r="DK679" s="278">
        <v>0</v>
      </c>
      <c r="DL679" s="264"/>
      <c r="DM679" s="264"/>
      <c r="DN679" s="264"/>
      <c r="DO679" s="264"/>
      <c r="DP679" s="264"/>
      <c r="DQ679" s="264"/>
      <c r="DR679" s="264"/>
      <c r="DS679" s="264"/>
      <c r="DT679" s="264"/>
      <c r="DU679" s="264"/>
      <c r="DV679" s="264"/>
      <c r="DW679" s="264"/>
      <c r="DX679" s="264"/>
      <c r="DY679" s="264"/>
      <c r="DZ679" s="264"/>
      <c r="EA679" s="264"/>
      <c r="EB679" s="265"/>
      <c r="EC679" s="266">
        <f t="shared" si="1137"/>
        <v>11</v>
      </c>
      <c r="ED679" s="180">
        <f t="shared" si="1138"/>
        <v>2020</v>
      </c>
      <c r="EE679" s="185">
        <f t="shared" si="1148"/>
        <v>44136</v>
      </c>
      <c r="EF679" s="186">
        <f t="shared" si="1150"/>
        <v>30</v>
      </c>
      <c r="EG679" s="187"/>
      <c r="EH679" s="188">
        <f>IFERROR(HLOOKUP(EH$1,$H$5:$FY$1802,MATCH($A679,$A$5:$A$1802,0),0)*HLOOKUP(EH$2,$H$5:$FY$1802,MATCH($A679,$A$5:$A$1802,0),0),$H$2)</f>
        <v>0</v>
      </c>
      <c r="EI679" s="188">
        <f>IFERROR(HLOOKUP(EI$1,$H$5:$FY$1802,MATCH($A679,$A$5:$A$1802,0),0)*HLOOKUP(EI$2,$H$5:$FY$1802,MATCH($A679,$A$5:$A$1802,0),0),$H$2)</f>
        <v>110679</v>
      </c>
      <c r="EJ679" s="188">
        <f>IFERROR(HLOOKUP(EJ$1,$H$5:$FY$1802,MATCH($A679,$A$5:$A$1802,0),0)*HLOOKUP(EJ$2,$H$5:$FY$1802,MATCH($A679,$A$5:$A$1802,0),0),$H$2)</f>
        <v>332037</v>
      </c>
      <c r="EK679" s="188">
        <f>IFERROR(HLOOKUP(EK$1,$H$5:$FY$1802,MATCH($A679,$A$5:$A$1802,0),0)*HLOOKUP(EK$2,$H$5:$FY$1802,MATCH($A679,$A$5:$A$1802,0),0),$H$2)</f>
        <v>6419382</v>
      </c>
      <c r="EL679" s="188">
        <f>IFERROR(HLOOKUP(EL$1,$H$5:$FY$1802,MATCH($A679,$A$5:$A$1802,0),0)*HLOOKUP(EL$2,$H$5:$FY$1802,MATCH($A679,$A$5:$A$1802,0),0),$H$2)</f>
        <v>3513678</v>
      </c>
      <c r="EM679" s="188">
        <f>IFERROR(HLOOKUP(EM$1,$H$5:$FY$1802,MATCH($A679,$A$5:$A$1802,0),0)*HLOOKUP(EM$2,$H$5:$FY$1802,MATCH($A679,$A$5:$A$1802,0),0),$H$2)</f>
        <v>3640600</v>
      </c>
      <c r="EN679" s="188">
        <f>IFERROR(HLOOKUP(EN$1,$H$5:$FY$1802,MATCH($A679,$A$5:$A$1802,0),0)*HLOOKUP(EN$2,$H$5:$FY$1802,MATCH($A679,$A$5:$A$1802,0),0),$H$2)</f>
        <v>92494820</v>
      </c>
      <c r="EO679" s="188">
        <f>IFERROR(HLOOKUP(EO$1,$H$5:$FY$1802,MATCH($A679,$A$5:$A$1802,0),0)*HLOOKUP(EO$2,$H$5:$FY$1802,MATCH($A679,$A$5:$A$1802,0),0),$H$2)</f>
        <v>122648534</v>
      </c>
      <c r="EP679" s="188">
        <f>IFERROR(HLOOKUP(EP$1,$H$5:$FY$1802,MATCH($A679,$A$5:$A$1802,0),0)*HLOOKUP(EP$2,$H$5:$FY$1802,MATCH($A679,$A$5:$A$1802,0),0),$H$2)</f>
        <v>10584058</v>
      </c>
      <c r="EQ679" s="188">
        <f>IFERROR(HLOOKUP(EQ$1,$H$5:$FY$1802,MATCH($A679,$A$5:$A$1802,0),0)*HLOOKUP(EQ$2,$H$5:$FY$1802,MATCH($A679,$A$5:$A$1802,0),0),$H$2)</f>
        <v>52268</v>
      </c>
      <c r="ER679" s="188">
        <f>IFERROR(HLOOKUP(ER$1,$H$5:$FY$1802,MATCH($A679,$A$5:$A$1802,0),0)*HLOOKUP(ER$2,$H$5:$FY$1802,MATCH($A679,$A$5:$A$1802,0),0),$H$2)</f>
        <v>21630</v>
      </c>
      <c r="ES679" s="188">
        <f>IFERROR(HLOOKUP(ES$1,$H$5:$FY$1802,MATCH($A679,$A$5:$A$1802,0),0)*HLOOKUP(ES$2,$H$5:$FY$1802,MATCH($A679,$A$5:$A$1802,0),0),$H$2)</f>
        <v>3436305</v>
      </c>
      <c r="ET679" s="188">
        <f>IFERROR(HLOOKUP(ET$1,$H$5:$FY$1802,MATCH($A679,$A$5:$A$1802,0),0)*HLOOKUP(ET$2,$H$5:$FY$1802,MATCH($A679,$A$5:$A$1802,0),0),$H$2)</f>
        <v>5833044</v>
      </c>
      <c r="EU679" s="188">
        <f>IFERROR(HLOOKUP(EU$1,$H$5:$FY$1802,MATCH($A679,$A$5:$A$1802,0),0)*HLOOKUP(EU$2,$H$5:$FY$1802,MATCH($A679,$A$5:$A$1802,0),0),$H$2)</f>
        <v>1777556</v>
      </c>
      <c r="EV679" s="188">
        <f>IFERROR(HLOOKUP(EV$1,$H$5:$FY$1802,MATCH($A679,$A$5:$A$1802,0),0)*HLOOKUP(EV$2,$H$5:$FY$1802,MATCH($A679,$A$5:$A$1802,0),0),$H$2)</f>
        <v>84865947</v>
      </c>
      <c r="EW679" s="188">
        <f>IFERROR(HLOOKUP(EW$1,$H$5:$FY$1802,MATCH($A679,$A$5:$A$1802,0),0)*HLOOKUP(EW$2,$H$5:$FY$1802,MATCH($A679,$A$5:$A$1802,0),0),$H$2)</f>
        <v>12132984</v>
      </c>
      <c r="EX679" s="188">
        <f>IFERROR(HLOOKUP(EX$1,$H$5:$FY$1802,MATCH($A679,$A$5:$A$1802,0),0)*HLOOKUP(EX$2,$H$5:$FY$1802,MATCH($A679,$A$5:$A$1802,0),0),$H$2)</f>
        <v>1965524</v>
      </c>
      <c r="EY679" s="188">
        <f>IFERROR(HLOOKUP(EY$1,$H$5:$FY$1802,MATCH($A679,$A$5:$A$1802,0),0)*HLOOKUP(EY$2,$H$5:$FY$1802,MATCH($A679,$A$5:$A$1802,0),0),$H$2)</f>
        <v>14252738</v>
      </c>
      <c r="EZ679" s="188">
        <f>IFERROR(HLOOKUP(EZ$1,$H$5:$FY$1802,MATCH($A679,$A$5:$A$1802,0),0)*HLOOKUP(EZ$2,$H$5:$FY$1802,MATCH($A679,$A$5:$A$1802,0),0),$H$2)</f>
        <v>1197990</v>
      </c>
      <c r="FA679" s="188">
        <f>IFERROR(HLOOKUP(FA$1,$H$5:$FY$1802,MATCH($A679,$A$5:$A$1802,0),0)*HLOOKUP(FA$2,$H$5:$FY$1802,MATCH($A679,$A$5:$A$1802,0),0),$H$2)</f>
        <v>471472</v>
      </c>
      <c r="FB679" s="188">
        <f>IFERROR(HLOOKUP(FB$1,$H$5:$FY$1802,MATCH($A679,$A$5:$A$1802,0),0)*HLOOKUP(FB$2,$H$5:$FY$1802,MATCH($A679,$A$5:$A$1802,0),0),$H$2)</f>
        <v>325637</v>
      </c>
      <c r="FC679" s="188">
        <f>IFERROR(HLOOKUP(FC$1,$H$5:$FY$1802,MATCH($A679,$A$5:$A$1802,0),0)*HLOOKUP(FC$2,$H$5:$FY$1802,MATCH($A679,$A$5:$A$1802,0),0),$H$2)</f>
        <v>442128</v>
      </c>
      <c r="FD679" s="188">
        <f>IFERROR(HLOOKUP(FD$1,$H$5:$FY$1802,MATCH($A679,$A$5:$A$1802,0),0)*HLOOKUP(FD$2,$H$5:$FY$1802,MATCH($A679,$A$5:$A$1802,0),0),$H$2)</f>
        <v>0</v>
      </c>
      <c r="FE679" s="188">
        <f>IFERROR(HLOOKUP(FE$1,$H$5:$FY$1802,MATCH($A679,$A$5:$A$1802,0),0)*HLOOKUP(FE$2,$H$5:$FY$1802,MATCH($A679,$A$5:$A$1802,0),0),$H$2)</f>
        <v>0</v>
      </c>
      <c r="FF679" s="188">
        <f>IFERROR(HLOOKUP(FF$1,$H$5:$FY$1802,MATCH($A679,$A$5:$A$1802,0),0)*HLOOKUP(FF$2,$H$5:$FY$1802,MATCH($A679,$A$5:$A$1802,0),0),$H$2)</f>
        <v>0</v>
      </c>
      <c r="FG679" s="188">
        <f>IFERROR(HLOOKUP(FG$1,$H$5:$FY$1802,MATCH($A679,$A$5:$A$1802,0),0)*HLOOKUP(FG$2,$H$5:$FY$1802,MATCH($A679,$A$5:$A$1802,0),0),$H$2)</f>
        <v>0</v>
      </c>
      <c r="FH679" s="189"/>
      <c r="FI679" s="406">
        <f t="shared" si="1139"/>
        <v>2.7332720869698361</v>
      </c>
      <c r="FJ679" s="406">
        <f t="shared" si="1139"/>
        <v>2.1025876588577552</v>
      </c>
      <c r="FK679" s="406">
        <f t="shared" si="1140"/>
        <v>2.660321100917431</v>
      </c>
      <c r="FL679" s="406">
        <f t="shared" si="1141"/>
        <v>2.0855504587155962</v>
      </c>
      <c r="FM679" s="406">
        <f t="shared" si="1142"/>
        <v>1.3784739945436943</v>
      </c>
      <c r="FN679" s="406">
        <f t="shared" si="1143"/>
        <v>1.0920707559623339</v>
      </c>
      <c r="FO679" s="406">
        <f t="shared" si="1144"/>
        <v>1.4476676908343642</v>
      </c>
      <c r="FP679" s="406">
        <f t="shared" si="1145"/>
        <v>1.1033877339292126</v>
      </c>
      <c r="FQ679" s="406">
        <f t="shared" si="1146"/>
        <v>1.3254486133768353</v>
      </c>
      <c r="FR679" s="406">
        <f t="shared" si="1147"/>
        <v>1.0734094616639478</v>
      </c>
      <c r="FS679" s="410"/>
      <c r="FT679" s="26"/>
      <c r="FU679" s="26"/>
      <c r="FV679" s="26"/>
      <c r="FW679" s="26"/>
      <c r="FX679" s="26"/>
    </row>
    <row r="680" spans="1:180" ht="10.35" customHeight="1" x14ac:dyDescent="0.2">
      <c r="A680" s="74" t="str">
        <f t="shared" si="1136"/>
        <v>2020-21NOVEMBERRX6</v>
      </c>
      <c r="B680" s="163" t="str">
        <f t="shared" si="1149"/>
        <v>2020-21</v>
      </c>
      <c r="C680" s="26" t="s">
        <v>834</v>
      </c>
      <c r="D680" s="163" t="str">
        <f>INDEX($FV$16:$FW$26,MATCH($F680,$FV$16:$FV$26,0),2)</f>
        <v>Y63</v>
      </c>
      <c r="E680" s="163" t="str">
        <f>VLOOKUP($D680,$FW$8:$FX$14,2,0)</f>
        <v>North East and Yorkshire</v>
      </c>
      <c r="F680" s="271" t="s">
        <v>857</v>
      </c>
      <c r="G680" s="271" t="s">
        <v>875</v>
      </c>
      <c r="H680" s="272">
        <v>45492</v>
      </c>
      <c r="I680" s="272">
        <v>32031</v>
      </c>
      <c r="J680" s="272">
        <v>485013</v>
      </c>
      <c r="K680" s="272">
        <v>15</v>
      </c>
      <c r="L680" s="272">
        <v>1</v>
      </c>
      <c r="M680" s="272">
        <v>33</v>
      </c>
      <c r="N680" s="272">
        <v>56</v>
      </c>
      <c r="O680" s="272">
        <v>123</v>
      </c>
      <c r="P680" s="272">
        <v>0</v>
      </c>
      <c r="Q680" s="272">
        <v>151</v>
      </c>
      <c r="R680" s="272">
        <v>2461</v>
      </c>
      <c r="S680" s="272">
        <v>15</v>
      </c>
      <c r="T680" s="272">
        <v>34837</v>
      </c>
      <c r="U680" s="272">
        <v>2395</v>
      </c>
      <c r="V680" s="272">
        <v>1471</v>
      </c>
      <c r="W680" s="272">
        <v>19500</v>
      </c>
      <c r="X680" s="272">
        <v>6637</v>
      </c>
      <c r="Y680" s="272">
        <v>402</v>
      </c>
      <c r="Z680" s="272">
        <v>960081</v>
      </c>
      <c r="AA680" s="272">
        <v>401</v>
      </c>
      <c r="AB680" s="272">
        <v>695</v>
      </c>
      <c r="AC680" s="272">
        <v>688820</v>
      </c>
      <c r="AD680" s="272">
        <v>468</v>
      </c>
      <c r="AE680" s="272">
        <v>824</v>
      </c>
      <c r="AF680" s="272">
        <v>36618781</v>
      </c>
      <c r="AG680" s="272">
        <v>1878</v>
      </c>
      <c r="AH680" s="272">
        <v>3781</v>
      </c>
      <c r="AI680" s="272">
        <v>40971769</v>
      </c>
      <c r="AJ680" s="272">
        <v>6173</v>
      </c>
      <c r="AK680" s="272">
        <v>15392</v>
      </c>
      <c r="AL680" s="272">
        <v>2177187</v>
      </c>
      <c r="AM680" s="272">
        <v>5416</v>
      </c>
      <c r="AN680" s="272">
        <v>13216</v>
      </c>
      <c r="AO680" s="272">
        <v>3293</v>
      </c>
      <c r="AP680" s="272">
        <v>42</v>
      </c>
      <c r="AQ680" s="272">
        <v>209</v>
      </c>
      <c r="AR680" s="272">
        <v>1067</v>
      </c>
      <c r="AS680" s="272">
        <v>188</v>
      </c>
      <c r="AT680" s="272">
        <v>2854</v>
      </c>
      <c r="AU680" s="272">
        <v>0</v>
      </c>
      <c r="AV680" s="272">
        <v>18912</v>
      </c>
      <c r="AW680" s="272">
        <v>2905</v>
      </c>
      <c r="AX680" s="272">
        <v>9727</v>
      </c>
      <c r="AY680" s="272">
        <v>31544</v>
      </c>
      <c r="AZ680" s="272">
        <v>4781</v>
      </c>
      <c r="BA680" s="272">
        <v>3617</v>
      </c>
      <c r="BB680" s="272">
        <v>2877</v>
      </c>
      <c r="BC680" s="272">
        <v>2201</v>
      </c>
      <c r="BD680" s="272">
        <v>25523</v>
      </c>
      <c r="BE680" s="272">
        <v>21283</v>
      </c>
      <c r="BF680" s="272">
        <v>10722</v>
      </c>
      <c r="BG680" s="272">
        <v>7153</v>
      </c>
      <c r="BH680" s="272">
        <v>673</v>
      </c>
      <c r="BI680" s="272">
        <v>421</v>
      </c>
      <c r="BJ680" s="272">
        <v>78</v>
      </c>
      <c r="BK680" s="272">
        <v>32891</v>
      </c>
      <c r="BL680" s="272">
        <v>422</v>
      </c>
      <c r="BM680" s="272">
        <v>643</v>
      </c>
      <c r="BN680" s="272">
        <v>66</v>
      </c>
      <c r="BO680" s="272">
        <v>27438</v>
      </c>
      <c r="BP680" s="272">
        <v>416</v>
      </c>
      <c r="BQ680" s="272">
        <v>852</v>
      </c>
      <c r="BR680" s="272">
        <v>2251</v>
      </c>
      <c r="BS680" s="272">
        <v>899752</v>
      </c>
      <c r="BT680" s="272">
        <v>400</v>
      </c>
      <c r="BU680" s="272">
        <v>687</v>
      </c>
      <c r="BV680" s="272">
        <v>2535</v>
      </c>
      <c r="BW680" s="272">
        <v>5222096</v>
      </c>
      <c r="BX680" s="272">
        <v>2060</v>
      </c>
      <c r="BY680" s="272">
        <v>4084</v>
      </c>
      <c r="BZ680" s="272">
        <v>511</v>
      </c>
      <c r="CA680" s="272">
        <v>942317</v>
      </c>
      <c r="CB680" s="272">
        <v>1844</v>
      </c>
      <c r="CC680" s="272">
        <v>3739</v>
      </c>
      <c r="CD680" s="272">
        <v>16454</v>
      </c>
      <c r="CE680" s="272">
        <v>30454368</v>
      </c>
      <c r="CF680" s="272">
        <v>1851</v>
      </c>
      <c r="CG680" s="272">
        <v>3720</v>
      </c>
      <c r="CH680" s="272">
        <v>1200</v>
      </c>
      <c r="CI680" s="272">
        <v>9056869</v>
      </c>
      <c r="CJ680" s="272">
        <v>7547</v>
      </c>
      <c r="CK680" s="272">
        <v>15970</v>
      </c>
      <c r="CL680" s="272">
        <v>420</v>
      </c>
      <c r="CM680" s="272">
        <v>3997637</v>
      </c>
      <c r="CN680" s="272">
        <v>9518</v>
      </c>
      <c r="CO680" s="272">
        <v>23725</v>
      </c>
      <c r="CP680" s="272">
        <v>837</v>
      </c>
      <c r="CQ680" s="272">
        <v>8041639</v>
      </c>
      <c r="CR680" s="272">
        <v>9608</v>
      </c>
      <c r="CS680" s="272">
        <v>19213</v>
      </c>
      <c r="CT680" s="272">
        <v>125</v>
      </c>
      <c r="CU680" s="272">
        <v>1854545</v>
      </c>
      <c r="CV680" s="272">
        <v>14836</v>
      </c>
      <c r="CW680" s="272">
        <v>33051</v>
      </c>
      <c r="CX680" s="272">
        <v>97</v>
      </c>
      <c r="CY680" s="272">
        <v>43665</v>
      </c>
      <c r="CZ680" s="272">
        <v>450</v>
      </c>
      <c r="DA680" s="272">
        <v>767</v>
      </c>
      <c r="DB680" s="272">
        <v>1347</v>
      </c>
      <c r="DC680" s="272">
        <v>34085</v>
      </c>
      <c r="DD680" s="272">
        <v>25</v>
      </c>
      <c r="DE680" s="272">
        <v>45</v>
      </c>
      <c r="DF680" s="272">
        <v>0</v>
      </c>
      <c r="DG680" s="272">
        <v>0</v>
      </c>
      <c r="DH680" s="272">
        <v>0</v>
      </c>
      <c r="DI680" s="272">
        <v>0</v>
      </c>
      <c r="DJ680" s="272">
        <v>0</v>
      </c>
      <c r="DK680" s="272">
        <v>0</v>
      </c>
      <c r="DL680" s="250"/>
      <c r="DM680" s="250"/>
      <c r="DN680" s="250"/>
      <c r="DO680" s="250"/>
      <c r="DP680" s="250"/>
      <c r="DQ680" s="250"/>
      <c r="DR680" s="250"/>
      <c r="DS680" s="250"/>
      <c r="DT680" s="250"/>
      <c r="DU680" s="250"/>
      <c r="DV680" s="250"/>
      <c r="DW680" s="250"/>
      <c r="DX680" s="250"/>
      <c r="DY680" s="250"/>
      <c r="DZ680" s="250"/>
      <c r="EA680" s="250"/>
      <c r="EB680" s="155"/>
      <c r="EC680" s="75">
        <f t="shared" si="1137"/>
        <v>11</v>
      </c>
      <c r="ED680" s="74">
        <f t="shared" si="1138"/>
        <v>2020</v>
      </c>
      <c r="EE680" s="165">
        <f t="shared" si="1148"/>
        <v>44136</v>
      </c>
      <c r="EF680" s="157">
        <f t="shared" si="1150"/>
        <v>30</v>
      </c>
      <c r="EG680" s="156"/>
      <c r="EH680" s="166">
        <f>IFERROR(HLOOKUP(EH$1,$H$5:$FY$1802,MATCH($A680,$A$5:$A$1802,0),0)*HLOOKUP(EH$2,$H$5:$FY$1802,MATCH($A680,$A$5:$A$1802,0),0),$H$2)</f>
        <v>32031</v>
      </c>
      <c r="EI680" s="166">
        <f>IFERROR(HLOOKUP(EI$1,$H$5:$FY$1802,MATCH($A680,$A$5:$A$1802,0),0)*HLOOKUP(EI$2,$H$5:$FY$1802,MATCH($A680,$A$5:$A$1802,0),0),$H$2)</f>
        <v>1057023</v>
      </c>
      <c r="EJ680" s="166">
        <f>IFERROR(HLOOKUP(EJ$1,$H$5:$FY$1802,MATCH($A680,$A$5:$A$1802,0),0)*HLOOKUP(EJ$2,$H$5:$FY$1802,MATCH($A680,$A$5:$A$1802,0),0),$H$2)</f>
        <v>1793736</v>
      </c>
      <c r="EK680" s="166">
        <f>IFERROR(HLOOKUP(EK$1,$H$5:$FY$1802,MATCH($A680,$A$5:$A$1802,0),0)*HLOOKUP(EK$2,$H$5:$FY$1802,MATCH($A680,$A$5:$A$1802,0),0),$H$2)</f>
        <v>3939813</v>
      </c>
      <c r="EL680" s="166">
        <f>IFERROR(HLOOKUP(EL$1,$H$5:$FY$1802,MATCH($A680,$A$5:$A$1802,0),0)*HLOOKUP(EL$2,$H$5:$FY$1802,MATCH($A680,$A$5:$A$1802,0),0),$H$2)</f>
        <v>1664525</v>
      </c>
      <c r="EM680" s="166">
        <f>IFERROR(HLOOKUP(EM$1,$H$5:$FY$1802,MATCH($A680,$A$5:$A$1802,0),0)*HLOOKUP(EM$2,$H$5:$FY$1802,MATCH($A680,$A$5:$A$1802,0),0),$H$2)</f>
        <v>1212104</v>
      </c>
      <c r="EN680" s="166">
        <f>IFERROR(HLOOKUP(EN$1,$H$5:$FY$1802,MATCH($A680,$A$5:$A$1802,0),0)*HLOOKUP(EN$2,$H$5:$FY$1802,MATCH($A680,$A$5:$A$1802,0),0),$H$2)</f>
        <v>73729500</v>
      </c>
      <c r="EO680" s="166">
        <f>IFERROR(HLOOKUP(EO$1,$H$5:$FY$1802,MATCH($A680,$A$5:$A$1802,0),0)*HLOOKUP(EO$2,$H$5:$FY$1802,MATCH($A680,$A$5:$A$1802,0),0),$H$2)</f>
        <v>102156704</v>
      </c>
      <c r="EP680" s="166">
        <f>IFERROR(HLOOKUP(EP$1,$H$5:$FY$1802,MATCH($A680,$A$5:$A$1802,0),0)*HLOOKUP(EP$2,$H$5:$FY$1802,MATCH($A680,$A$5:$A$1802,0),0),$H$2)</f>
        <v>5312832</v>
      </c>
      <c r="EQ680" s="166">
        <f>IFERROR(HLOOKUP(EQ$1,$H$5:$FY$1802,MATCH($A680,$A$5:$A$1802,0),0)*HLOOKUP(EQ$2,$H$5:$FY$1802,MATCH($A680,$A$5:$A$1802,0),0),$H$2)</f>
        <v>50154</v>
      </c>
      <c r="ER680" s="166">
        <f>IFERROR(HLOOKUP(ER$1,$H$5:$FY$1802,MATCH($A680,$A$5:$A$1802,0),0)*HLOOKUP(ER$2,$H$5:$FY$1802,MATCH($A680,$A$5:$A$1802,0),0),$H$2)</f>
        <v>56232</v>
      </c>
      <c r="ES680" s="166">
        <f>IFERROR(HLOOKUP(ES$1,$H$5:$FY$1802,MATCH($A680,$A$5:$A$1802,0),0)*HLOOKUP(ES$2,$H$5:$FY$1802,MATCH($A680,$A$5:$A$1802,0),0),$H$2)</f>
        <v>1546437</v>
      </c>
      <c r="ET680" s="166">
        <f>IFERROR(HLOOKUP(ET$1,$H$5:$FY$1802,MATCH($A680,$A$5:$A$1802,0),0)*HLOOKUP(ET$2,$H$5:$FY$1802,MATCH($A680,$A$5:$A$1802,0),0),$H$2)</f>
        <v>10352940</v>
      </c>
      <c r="EU680" s="166">
        <f>IFERROR(HLOOKUP(EU$1,$H$5:$FY$1802,MATCH($A680,$A$5:$A$1802,0),0)*HLOOKUP(EU$2,$H$5:$FY$1802,MATCH($A680,$A$5:$A$1802,0),0),$H$2)</f>
        <v>1910629</v>
      </c>
      <c r="EV680" s="166">
        <f>IFERROR(HLOOKUP(EV$1,$H$5:$FY$1802,MATCH($A680,$A$5:$A$1802,0),0)*HLOOKUP(EV$2,$H$5:$FY$1802,MATCH($A680,$A$5:$A$1802,0),0),$H$2)</f>
        <v>61208880</v>
      </c>
      <c r="EW680" s="166">
        <f>IFERROR(HLOOKUP(EW$1,$H$5:$FY$1802,MATCH($A680,$A$5:$A$1802,0),0)*HLOOKUP(EW$2,$H$5:$FY$1802,MATCH($A680,$A$5:$A$1802,0),0),$H$2)</f>
        <v>19164000</v>
      </c>
      <c r="EX680" s="166">
        <f>IFERROR(HLOOKUP(EX$1,$H$5:$FY$1802,MATCH($A680,$A$5:$A$1802,0),0)*HLOOKUP(EX$2,$H$5:$FY$1802,MATCH($A680,$A$5:$A$1802,0),0),$H$2)</f>
        <v>9964500</v>
      </c>
      <c r="EY680" s="166">
        <f>IFERROR(HLOOKUP(EY$1,$H$5:$FY$1802,MATCH($A680,$A$5:$A$1802,0),0)*HLOOKUP(EY$2,$H$5:$FY$1802,MATCH($A680,$A$5:$A$1802,0),0),$H$2)</f>
        <v>16081281</v>
      </c>
      <c r="EZ680" s="166">
        <f>IFERROR(HLOOKUP(EZ$1,$H$5:$FY$1802,MATCH($A680,$A$5:$A$1802,0),0)*HLOOKUP(EZ$2,$H$5:$FY$1802,MATCH($A680,$A$5:$A$1802,0),0),$H$2)</f>
        <v>4131375</v>
      </c>
      <c r="FA680" s="166">
        <f>IFERROR(HLOOKUP(FA$1,$H$5:$FY$1802,MATCH($A680,$A$5:$A$1802,0),0)*HLOOKUP(FA$2,$H$5:$FY$1802,MATCH($A680,$A$5:$A$1802,0),0),$H$2)</f>
        <v>0</v>
      </c>
      <c r="FB680" s="166">
        <f>IFERROR(HLOOKUP(FB$1,$H$5:$FY$1802,MATCH($A680,$A$5:$A$1802,0),0)*HLOOKUP(FB$2,$H$5:$FY$1802,MATCH($A680,$A$5:$A$1802,0),0),$H$2)</f>
        <v>74399</v>
      </c>
      <c r="FC680" s="166">
        <f>IFERROR(HLOOKUP(FC$1,$H$5:$FY$1802,MATCH($A680,$A$5:$A$1802,0),0)*HLOOKUP(FC$2,$H$5:$FY$1802,MATCH($A680,$A$5:$A$1802,0),0),$H$2)</f>
        <v>60615</v>
      </c>
      <c r="FD680" s="166">
        <f>IFERROR(HLOOKUP(FD$1,$H$5:$FY$1802,MATCH($A680,$A$5:$A$1802,0),0)*HLOOKUP(FD$2,$H$5:$FY$1802,MATCH($A680,$A$5:$A$1802,0),0),$H$2)</f>
        <v>0</v>
      </c>
      <c r="FE680" s="166">
        <f>IFERROR(HLOOKUP(FE$1,$H$5:$FY$1802,MATCH($A680,$A$5:$A$1802,0),0)*HLOOKUP(FE$2,$H$5:$FY$1802,MATCH($A680,$A$5:$A$1802,0),0),$H$2)</f>
        <v>0</v>
      </c>
      <c r="FF680" s="166">
        <f>IFERROR(HLOOKUP(FF$1,$H$5:$FY$1802,MATCH($A680,$A$5:$A$1802,0),0)*HLOOKUP(FF$2,$H$5:$FY$1802,MATCH($A680,$A$5:$A$1802,0),0),$H$2)</f>
        <v>0</v>
      </c>
      <c r="FG680" s="166">
        <f>IFERROR(HLOOKUP(FG$1,$H$5:$FY$1802,MATCH($A680,$A$5:$A$1802,0),0)*HLOOKUP(FG$2,$H$5:$FY$1802,MATCH($A680,$A$5:$A$1802,0),0),$H$2)</f>
        <v>0</v>
      </c>
      <c r="FH680" s="152"/>
      <c r="FI680" s="405">
        <f t="shared" si="1139"/>
        <v>1.9962421711899792</v>
      </c>
      <c r="FJ680" s="405">
        <f t="shared" si="1139"/>
        <v>1.5102296450939456</v>
      </c>
      <c r="FK680" s="405">
        <f t="shared" si="1140"/>
        <v>1.95581237253569</v>
      </c>
      <c r="FL680" s="405">
        <f t="shared" si="1141"/>
        <v>1.496261046906866</v>
      </c>
      <c r="FM680" s="405">
        <f t="shared" si="1142"/>
        <v>1.3088717948717949</v>
      </c>
      <c r="FN680" s="405">
        <f t="shared" si="1143"/>
        <v>1.0914358974358975</v>
      </c>
      <c r="FO680" s="405">
        <f t="shared" si="1144"/>
        <v>1.6154889257194516</v>
      </c>
      <c r="FP680" s="405">
        <f t="shared" si="1145"/>
        <v>1.0777459695645624</v>
      </c>
      <c r="FQ680" s="405">
        <f t="shared" si="1146"/>
        <v>1.6741293532338308</v>
      </c>
      <c r="FR680" s="405">
        <f t="shared" si="1147"/>
        <v>1.0472636815920398</v>
      </c>
      <c r="FS680" s="65"/>
      <c r="FT680" s="26"/>
      <c r="FU680" s="26"/>
      <c r="FV680" s="26"/>
      <c r="FW680" s="26"/>
      <c r="FX680" s="26"/>
    </row>
    <row r="681" spans="1:180" ht="10.35" customHeight="1" x14ac:dyDescent="0.2">
      <c r="A681" s="74" t="str">
        <f t="shared" si="1136"/>
        <v>2020-21NOVEMBERRX7</v>
      </c>
      <c r="B681" s="163" t="str">
        <f t="shared" si="1149"/>
        <v>2020-21</v>
      </c>
      <c r="C681" s="26" t="s">
        <v>834</v>
      </c>
      <c r="D681" s="163" t="str">
        <f>INDEX($FV$16:$FW$26,MATCH($F681,$FV$16:$FV$26,0),2)</f>
        <v>Y62</v>
      </c>
      <c r="E681" s="163" t="str">
        <f>VLOOKUP($D681,$FW$8:$FX$14,2,0)</f>
        <v>North West</v>
      </c>
      <c r="F681" s="271" t="s">
        <v>859</v>
      </c>
      <c r="G681" s="271" t="s">
        <v>876</v>
      </c>
      <c r="H681" s="272">
        <v>119948</v>
      </c>
      <c r="I681" s="272">
        <v>96617</v>
      </c>
      <c r="J681" s="272">
        <v>240937</v>
      </c>
      <c r="K681" s="272">
        <v>2</v>
      </c>
      <c r="L681" s="272">
        <v>1</v>
      </c>
      <c r="M681" s="272">
        <v>1</v>
      </c>
      <c r="N681" s="272">
        <v>1</v>
      </c>
      <c r="O681" s="272">
        <v>63</v>
      </c>
      <c r="P681" s="272">
        <v>0</v>
      </c>
      <c r="Q681" s="272">
        <v>238</v>
      </c>
      <c r="R681" s="272">
        <v>14420</v>
      </c>
      <c r="S681" s="272">
        <v>1283</v>
      </c>
      <c r="T681" s="272">
        <v>93951</v>
      </c>
      <c r="U681" s="272">
        <v>7981</v>
      </c>
      <c r="V681" s="272">
        <v>5190</v>
      </c>
      <c r="W681" s="272">
        <v>48711</v>
      </c>
      <c r="X681" s="272">
        <v>17132</v>
      </c>
      <c r="Y681" s="272">
        <v>2387</v>
      </c>
      <c r="Z681" s="272">
        <v>3760893</v>
      </c>
      <c r="AA681" s="272">
        <v>471</v>
      </c>
      <c r="AB681" s="272">
        <v>777</v>
      </c>
      <c r="AC681" s="272">
        <v>3147885</v>
      </c>
      <c r="AD681" s="272">
        <v>607</v>
      </c>
      <c r="AE681" s="272">
        <v>1029</v>
      </c>
      <c r="AF681" s="272">
        <v>84613956</v>
      </c>
      <c r="AG681" s="272">
        <v>1737</v>
      </c>
      <c r="AH681" s="272">
        <v>3680</v>
      </c>
      <c r="AI681" s="272">
        <v>85838566</v>
      </c>
      <c r="AJ681" s="272">
        <v>5010</v>
      </c>
      <c r="AK681" s="272">
        <v>11763</v>
      </c>
      <c r="AL681" s="272">
        <v>21377936</v>
      </c>
      <c r="AM681" s="272">
        <v>8956</v>
      </c>
      <c r="AN681" s="272">
        <v>17321</v>
      </c>
      <c r="AO681" s="272">
        <v>9541</v>
      </c>
      <c r="AP681" s="272">
        <v>416</v>
      </c>
      <c r="AQ681" s="272">
        <v>6850</v>
      </c>
      <c r="AR681" s="272">
        <v>1394</v>
      </c>
      <c r="AS681" s="272">
        <v>651</v>
      </c>
      <c r="AT681" s="272">
        <v>1624</v>
      </c>
      <c r="AU681" s="272">
        <v>865</v>
      </c>
      <c r="AV681" s="272">
        <v>49798</v>
      </c>
      <c r="AW681" s="272">
        <v>6462</v>
      </c>
      <c r="AX681" s="272">
        <v>28150</v>
      </c>
      <c r="AY681" s="272">
        <v>84410</v>
      </c>
      <c r="AZ681" s="272">
        <v>16256</v>
      </c>
      <c r="BA681" s="272">
        <v>13192</v>
      </c>
      <c r="BB681" s="272">
        <v>10430</v>
      </c>
      <c r="BC681" s="272">
        <v>8564</v>
      </c>
      <c r="BD681" s="272">
        <v>61741</v>
      </c>
      <c r="BE681" s="272">
        <v>51112</v>
      </c>
      <c r="BF681" s="272">
        <v>23467</v>
      </c>
      <c r="BG681" s="272">
        <v>18050</v>
      </c>
      <c r="BH681" s="272">
        <v>2954</v>
      </c>
      <c r="BI681" s="272">
        <v>2342</v>
      </c>
      <c r="BJ681" s="272">
        <v>74</v>
      </c>
      <c r="BK681" s="272">
        <v>46239</v>
      </c>
      <c r="BL681" s="272">
        <v>625</v>
      </c>
      <c r="BM681" s="272">
        <v>1130</v>
      </c>
      <c r="BN681" s="272">
        <v>64</v>
      </c>
      <c r="BO681" s="272">
        <v>34065</v>
      </c>
      <c r="BP681" s="272">
        <v>532</v>
      </c>
      <c r="BQ681" s="272">
        <v>898</v>
      </c>
      <c r="BR681" s="272">
        <v>7843</v>
      </c>
      <c r="BS681" s="272">
        <v>3680589</v>
      </c>
      <c r="BT681" s="272">
        <v>469</v>
      </c>
      <c r="BU681" s="272">
        <v>774</v>
      </c>
      <c r="BV681" s="272">
        <v>3817</v>
      </c>
      <c r="BW681" s="272">
        <v>7458705</v>
      </c>
      <c r="BX681" s="272">
        <v>1954</v>
      </c>
      <c r="BY681" s="272">
        <v>4072</v>
      </c>
      <c r="BZ681" s="272">
        <v>1650</v>
      </c>
      <c r="CA681" s="272">
        <v>2932879</v>
      </c>
      <c r="CB681" s="272">
        <v>1778</v>
      </c>
      <c r="CC681" s="272">
        <v>3880</v>
      </c>
      <c r="CD681" s="272">
        <v>43244</v>
      </c>
      <c r="CE681" s="272">
        <v>74222372</v>
      </c>
      <c r="CF681" s="272">
        <v>1716</v>
      </c>
      <c r="CG681" s="272">
        <v>3637</v>
      </c>
      <c r="CH681" s="272">
        <v>3000</v>
      </c>
      <c r="CI681" s="272">
        <v>16518661</v>
      </c>
      <c r="CJ681" s="272">
        <v>5506</v>
      </c>
      <c r="CK681" s="272">
        <v>11527</v>
      </c>
      <c r="CL681" s="272">
        <v>1287</v>
      </c>
      <c r="CM681" s="272">
        <v>7030015</v>
      </c>
      <c r="CN681" s="272">
        <v>5462</v>
      </c>
      <c r="CO681" s="272">
        <v>12417</v>
      </c>
      <c r="CP681" s="272">
        <v>1703</v>
      </c>
      <c r="CQ681" s="272">
        <v>11215643</v>
      </c>
      <c r="CR681" s="272">
        <v>6586</v>
      </c>
      <c r="CS681" s="272">
        <v>14230</v>
      </c>
      <c r="CT681" s="272">
        <v>926</v>
      </c>
      <c r="CU681" s="272">
        <v>6585681</v>
      </c>
      <c r="CV681" s="272">
        <v>7112</v>
      </c>
      <c r="CW681" s="272">
        <v>15775</v>
      </c>
      <c r="CX681" s="272">
        <v>217</v>
      </c>
      <c r="CY681" s="272">
        <v>81338</v>
      </c>
      <c r="CZ681" s="272">
        <v>375</v>
      </c>
      <c r="DA681" s="272">
        <v>651</v>
      </c>
      <c r="DB681" s="272">
        <v>3926</v>
      </c>
      <c r="DC681" s="272">
        <v>123454</v>
      </c>
      <c r="DD681" s="272">
        <v>31</v>
      </c>
      <c r="DE681" s="272">
        <v>54</v>
      </c>
      <c r="DF681" s="272">
        <v>102</v>
      </c>
      <c r="DG681" s="272">
        <v>144336</v>
      </c>
      <c r="DH681" s="272">
        <v>1415</v>
      </c>
      <c r="DI681" s="272">
        <v>2894</v>
      </c>
      <c r="DJ681" s="272">
        <v>91</v>
      </c>
      <c r="DK681" s="272">
        <v>0</v>
      </c>
      <c r="DL681" s="250"/>
      <c r="DM681" s="250"/>
      <c r="DN681" s="250"/>
      <c r="DO681" s="250"/>
      <c r="DP681" s="250"/>
      <c r="DQ681" s="250"/>
      <c r="DR681" s="250"/>
      <c r="DS681" s="250"/>
      <c r="DT681" s="250"/>
      <c r="DU681" s="250"/>
      <c r="DV681" s="250"/>
      <c r="DW681" s="250"/>
      <c r="DX681" s="250"/>
      <c r="DY681" s="250"/>
      <c r="DZ681" s="250"/>
      <c r="EA681" s="250"/>
      <c r="EB681" s="155"/>
      <c r="EC681" s="75">
        <f t="shared" si="1137"/>
        <v>11</v>
      </c>
      <c r="ED681" s="74">
        <f t="shared" si="1138"/>
        <v>2020</v>
      </c>
      <c r="EE681" s="165">
        <f t="shared" si="1148"/>
        <v>44136</v>
      </c>
      <c r="EF681" s="157">
        <f t="shared" si="1150"/>
        <v>30</v>
      </c>
      <c r="EG681" s="156"/>
      <c r="EH681" s="166">
        <f>IFERROR(HLOOKUP(EH$1,$H$5:$FY$1802,MATCH($A681,$A$5:$A$1802,0),0)*HLOOKUP(EH$2,$H$5:$FY$1802,MATCH($A681,$A$5:$A$1802,0),0),$H$2)</f>
        <v>96617</v>
      </c>
      <c r="EI681" s="166">
        <f>IFERROR(HLOOKUP(EI$1,$H$5:$FY$1802,MATCH($A681,$A$5:$A$1802,0),0)*HLOOKUP(EI$2,$H$5:$FY$1802,MATCH($A681,$A$5:$A$1802,0),0),$H$2)</f>
        <v>96617</v>
      </c>
      <c r="EJ681" s="166">
        <f>IFERROR(HLOOKUP(EJ$1,$H$5:$FY$1802,MATCH($A681,$A$5:$A$1802,0),0)*HLOOKUP(EJ$2,$H$5:$FY$1802,MATCH($A681,$A$5:$A$1802,0),0),$H$2)</f>
        <v>96617</v>
      </c>
      <c r="EK681" s="166">
        <f>IFERROR(HLOOKUP(EK$1,$H$5:$FY$1802,MATCH($A681,$A$5:$A$1802,0),0)*HLOOKUP(EK$2,$H$5:$FY$1802,MATCH($A681,$A$5:$A$1802,0),0),$H$2)</f>
        <v>6086871</v>
      </c>
      <c r="EL681" s="166">
        <f>IFERROR(HLOOKUP(EL$1,$H$5:$FY$1802,MATCH($A681,$A$5:$A$1802,0),0)*HLOOKUP(EL$2,$H$5:$FY$1802,MATCH($A681,$A$5:$A$1802,0),0),$H$2)</f>
        <v>6201237</v>
      </c>
      <c r="EM681" s="166">
        <f>IFERROR(HLOOKUP(EM$1,$H$5:$FY$1802,MATCH($A681,$A$5:$A$1802,0),0)*HLOOKUP(EM$2,$H$5:$FY$1802,MATCH($A681,$A$5:$A$1802,0),0),$H$2)</f>
        <v>5340510</v>
      </c>
      <c r="EN681" s="166">
        <f>IFERROR(HLOOKUP(EN$1,$H$5:$FY$1802,MATCH($A681,$A$5:$A$1802,0),0)*HLOOKUP(EN$2,$H$5:$FY$1802,MATCH($A681,$A$5:$A$1802,0),0),$H$2)</f>
        <v>179256480</v>
      </c>
      <c r="EO681" s="166">
        <f>IFERROR(HLOOKUP(EO$1,$H$5:$FY$1802,MATCH($A681,$A$5:$A$1802,0),0)*HLOOKUP(EO$2,$H$5:$FY$1802,MATCH($A681,$A$5:$A$1802,0),0),$H$2)</f>
        <v>201523716</v>
      </c>
      <c r="EP681" s="166">
        <f>IFERROR(HLOOKUP(EP$1,$H$5:$FY$1802,MATCH($A681,$A$5:$A$1802,0),0)*HLOOKUP(EP$2,$H$5:$FY$1802,MATCH($A681,$A$5:$A$1802,0),0),$H$2)</f>
        <v>41345227</v>
      </c>
      <c r="EQ681" s="166">
        <f>IFERROR(HLOOKUP(EQ$1,$H$5:$FY$1802,MATCH($A681,$A$5:$A$1802,0),0)*HLOOKUP(EQ$2,$H$5:$FY$1802,MATCH($A681,$A$5:$A$1802,0),0),$H$2)</f>
        <v>83620</v>
      </c>
      <c r="ER681" s="166">
        <f>IFERROR(HLOOKUP(ER$1,$H$5:$FY$1802,MATCH($A681,$A$5:$A$1802,0),0)*HLOOKUP(ER$2,$H$5:$FY$1802,MATCH($A681,$A$5:$A$1802,0),0),$H$2)</f>
        <v>57472</v>
      </c>
      <c r="ES681" s="166">
        <f>IFERROR(HLOOKUP(ES$1,$H$5:$FY$1802,MATCH($A681,$A$5:$A$1802,0),0)*HLOOKUP(ES$2,$H$5:$FY$1802,MATCH($A681,$A$5:$A$1802,0),0),$H$2)</f>
        <v>6070482</v>
      </c>
      <c r="ET681" s="166">
        <f>IFERROR(HLOOKUP(ET$1,$H$5:$FY$1802,MATCH($A681,$A$5:$A$1802,0),0)*HLOOKUP(ET$2,$H$5:$FY$1802,MATCH($A681,$A$5:$A$1802,0),0),$H$2)</f>
        <v>15542824</v>
      </c>
      <c r="EU681" s="166">
        <f>IFERROR(HLOOKUP(EU$1,$H$5:$FY$1802,MATCH($A681,$A$5:$A$1802,0),0)*HLOOKUP(EU$2,$H$5:$FY$1802,MATCH($A681,$A$5:$A$1802,0),0),$H$2)</f>
        <v>6402000</v>
      </c>
      <c r="EV681" s="166">
        <f>IFERROR(HLOOKUP(EV$1,$H$5:$FY$1802,MATCH($A681,$A$5:$A$1802,0),0)*HLOOKUP(EV$2,$H$5:$FY$1802,MATCH($A681,$A$5:$A$1802,0),0),$H$2)</f>
        <v>157278428</v>
      </c>
      <c r="EW681" s="166">
        <f>IFERROR(HLOOKUP(EW$1,$H$5:$FY$1802,MATCH($A681,$A$5:$A$1802,0),0)*HLOOKUP(EW$2,$H$5:$FY$1802,MATCH($A681,$A$5:$A$1802,0),0),$H$2)</f>
        <v>34581000</v>
      </c>
      <c r="EX681" s="166">
        <f>IFERROR(HLOOKUP(EX$1,$H$5:$FY$1802,MATCH($A681,$A$5:$A$1802,0),0)*HLOOKUP(EX$2,$H$5:$FY$1802,MATCH($A681,$A$5:$A$1802,0),0),$H$2)</f>
        <v>15980679</v>
      </c>
      <c r="EY681" s="166">
        <f>IFERROR(HLOOKUP(EY$1,$H$5:$FY$1802,MATCH($A681,$A$5:$A$1802,0),0)*HLOOKUP(EY$2,$H$5:$FY$1802,MATCH($A681,$A$5:$A$1802,0),0),$H$2)</f>
        <v>24233690</v>
      </c>
      <c r="EZ681" s="166">
        <f>IFERROR(HLOOKUP(EZ$1,$H$5:$FY$1802,MATCH($A681,$A$5:$A$1802,0),0)*HLOOKUP(EZ$2,$H$5:$FY$1802,MATCH($A681,$A$5:$A$1802,0),0),$H$2)</f>
        <v>14607650</v>
      </c>
      <c r="FA681" s="166">
        <f>IFERROR(HLOOKUP(FA$1,$H$5:$FY$1802,MATCH($A681,$A$5:$A$1802,0),0)*HLOOKUP(FA$2,$H$5:$FY$1802,MATCH($A681,$A$5:$A$1802,0),0),$H$2)</f>
        <v>295188</v>
      </c>
      <c r="FB681" s="166">
        <f>IFERROR(HLOOKUP(FB$1,$H$5:$FY$1802,MATCH($A681,$A$5:$A$1802,0),0)*HLOOKUP(FB$2,$H$5:$FY$1802,MATCH($A681,$A$5:$A$1802,0),0),$H$2)</f>
        <v>141267</v>
      </c>
      <c r="FC681" s="166">
        <f>IFERROR(HLOOKUP(FC$1,$H$5:$FY$1802,MATCH($A681,$A$5:$A$1802,0),0)*HLOOKUP(FC$2,$H$5:$FY$1802,MATCH($A681,$A$5:$A$1802,0),0),$H$2)</f>
        <v>212004</v>
      </c>
      <c r="FD681" s="166">
        <f>IFERROR(HLOOKUP(FD$1,$H$5:$FY$1802,MATCH($A681,$A$5:$A$1802,0),0)*HLOOKUP(FD$2,$H$5:$FY$1802,MATCH($A681,$A$5:$A$1802,0),0),$H$2)</f>
        <v>0</v>
      </c>
      <c r="FE681" s="166">
        <f>IFERROR(HLOOKUP(FE$1,$H$5:$FY$1802,MATCH($A681,$A$5:$A$1802,0),0)*HLOOKUP(FE$2,$H$5:$FY$1802,MATCH($A681,$A$5:$A$1802,0),0),$H$2)</f>
        <v>0</v>
      </c>
      <c r="FF681" s="166">
        <f>IFERROR(HLOOKUP(FF$1,$H$5:$FY$1802,MATCH($A681,$A$5:$A$1802,0),0)*HLOOKUP(FF$2,$H$5:$FY$1802,MATCH($A681,$A$5:$A$1802,0),0),$H$2)</f>
        <v>0</v>
      </c>
      <c r="FG681" s="166">
        <f>IFERROR(HLOOKUP(FG$1,$H$5:$FY$1802,MATCH($A681,$A$5:$A$1802,0),0)*HLOOKUP(FG$2,$H$5:$FY$1802,MATCH($A681,$A$5:$A$1802,0),0),$H$2)</f>
        <v>0</v>
      </c>
      <c r="FH681" s="152"/>
      <c r="FI681" s="405">
        <f t="shared" si="1139"/>
        <v>2.0368374890364618</v>
      </c>
      <c r="FJ681" s="405">
        <f t="shared" si="1139"/>
        <v>1.6529256985340184</v>
      </c>
      <c r="FK681" s="405">
        <f t="shared" si="1140"/>
        <v>2.0096339113680153</v>
      </c>
      <c r="FL681" s="405">
        <f t="shared" si="1141"/>
        <v>1.6500963391136803</v>
      </c>
      <c r="FM681" s="405">
        <f t="shared" si="1142"/>
        <v>1.2674960481205477</v>
      </c>
      <c r="FN681" s="405">
        <f t="shared" si="1143"/>
        <v>1.0492907146229804</v>
      </c>
      <c r="FO681" s="405">
        <f t="shared" si="1144"/>
        <v>1.3697758580434276</v>
      </c>
      <c r="FP681" s="405">
        <f t="shared" si="1145"/>
        <v>1.0535839364931123</v>
      </c>
      <c r="FQ681" s="405">
        <f t="shared" si="1146"/>
        <v>1.2375366568914956</v>
      </c>
      <c r="FR681" s="405">
        <f t="shared" si="1147"/>
        <v>0.98114788437369083</v>
      </c>
      <c r="FS681" s="65"/>
      <c r="FT681" s="26"/>
      <c r="FU681" s="26"/>
      <c r="FV681" s="26"/>
      <c r="FW681" s="26"/>
      <c r="FX681" s="26"/>
    </row>
    <row r="682" spans="1:180" ht="10.35" customHeight="1" x14ac:dyDescent="0.2">
      <c r="A682" s="180" t="str">
        <f t="shared" si="1136"/>
        <v>2020-21NOVEMBERRYE</v>
      </c>
      <c r="B682" s="182" t="str">
        <f t="shared" si="1149"/>
        <v>2020-21</v>
      </c>
      <c r="C682" s="26" t="s">
        <v>834</v>
      </c>
      <c r="D682" s="182" t="str">
        <f>INDEX($FV$16:$FW$26,MATCH($F682,$FV$16:$FV$26,0),2)</f>
        <v>Y59</v>
      </c>
      <c r="E682" s="182" t="str">
        <f>VLOOKUP($D682,$FW$8:$FX$14,2,0)</f>
        <v>South East</v>
      </c>
      <c r="F682" s="273" t="s">
        <v>861</v>
      </c>
      <c r="G682" s="273" t="s">
        <v>877</v>
      </c>
      <c r="H682" s="274">
        <v>66549</v>
      </c>
      <c r="I682" s="274">
        <v>37868</v>
      </c>
      <c r="J682" s="274">
        <v>218563</v>
      </c>
      <c r="K682" s="274">
        <v>6</v>
      </c>
      <c r="L682" s="274">
        <v>3</v>
      </c>
      <c r="M682" s="274">
        <v>4</v>
      </c>
      <c r="N682" s="274">
        <v>13</v>
      </c>
      <c r="O682" s="274">
        <v>80</v>
      </c>
      <c r="P682" s="274">
        <v>0</v>
      </c>
      <c r="Q682" s="274">
        <v>283</v>
      </c>
      <c r="R682" s="274">
        <v>2</v>
      </c>
      <c r="S682" s="274">
        <v>85</v>
      </c>
      <c r="T682" s="274">
        <v>49230</v>
      </c>
      <c r="U682" s="274">
        <v>3463</v>
      </c>
      <c r="V682" s="274">
        <v>2025</v>
      </c>
      <c r="W682" s="274">
        <v>21291</v>
      </c>
      <c r="X682" s="274">
        <v>16107</v>
      </c>
      <c r="Y682" s="274">
        <v>1094</v>
      </c>
      <c r="Z682" s="274">
        <v>1278464</v>
      </c>
      <c r="AA682" s="274">
        <v>369</v>
      </c>
      <c r="AB682" s="274">
        <v>669</v>
      </c>
      <c r="AC682" s="274">
        <v>1019135</v>
      </c>
      <c r="AD682" s="274">
        <v>503</v>
      </c>
      <c r="AE682" s="274">
        <v>956</v>
      </c>
      <c r="AF682" s="274">
        <v>18613155</v>
      </c>
      <c r="AG682" s="274">
        <v>874</v>
      </c>
      <c r="AH682" s="274">
        <v>1674</v>
      </c>
      <c r="AI682" s="274">
        <v>40529095</v>
      </c>
      <c r="AJ682" s="274">
        <v>2516</v>
      </c>
      <c r="AK682" s="274">
        <v>5749</v>
      </c>
      <c r="AL682" s="274">
        <v>4004366</v>
      </c>
      <c r="AM682" s="274">
        <v>3660</v>
      </c>
      <c r="AN682" s="274">
        <v>8215</v>
      </c>
      <c r="AO682" s="274">
        <v>4141</v>
      </c>
      <c r="AP682" s="274">
        <v>64</v>
      </c>
      <c r="AQ682" s="274">
        <v>238</v>
      </c>
      <c r="AR682" s="274">
        <v>273</v>
      </c>
      <c r="AS682" s="274">
        <v>522</v>
      </c>
      <c r="AT682" s="274">
        <v>3317</v>
      </c>
      <c r="AU682" s="274">
        <v>410</v>
      </c>
      <c r="AV682" s="274">
        <v>25001</v>
      </c>
      <c r="AW682" s="274">
        <v>2824</v>
      </c>
      <c r="AX682" s="274">
        <v>17264</v>
      </c>
      <c r="AY682" s="274">
        <v>45089</v>
      </c>
      <c r="AZ682" s="274">
        <v>7128</v>
      </c>
      <c r="BA682" s="274">
        <v>5268</v>
      </c>
      <c r="BB682" s="274">
        <v>4152</v>
      </c>
      <c r="BC682" s="274">
        <v>3129</v>
      </c>
      <c r="BD682" s="274">
        <v>28383</v>
      </c>
      <c r="BE682" s="274">
        <v>22924</v>
      </c>
      <c r="BF682" s="274">
        <v>24285</v>
      </c>
      <c r="BG682" s="274">
        <v>18913</v>
      </c>
      <c r="BH682" s="274">
        <v>1814</v>
      </c>
      <c r="BI682" s="274">
        <v>1388</v>
      </c>
      <c r="BJ682" s="274">
        <v>41</v>
      </c>
      <c r="BK682" s="274">
        <v>25326</v>
      </c>
      <c r="BL682" s="274">
        <v>618</v>
      </c>
      <c r="BM682" s="274">
        <v>1062</v>
      </c>
      <c r="BN682" s="274">
        <v>27</v>
      </c>
      <c r="BO682" s="274">
        <v>12783</v>
      </c>
      <c r="BP682" s="274">
        <v>473</v>
      </c>
      <c r="BQ682" s="274">
        <v>1072</v>
      </c>
      <c r="BR682" s="274">
        <v>3395</v>
      </c>
      <c r="BS682" s="274">
        <v>1240355</v>
      </c>
      <c r="BT682" s="274">
        <v>365</v>
      </c>
      <c r="BU682" s="274">
        <v>660</v>
      </c>
      <c r="BV682" s="274">
        <v>2103</v>
      </c>
      <c r="BW682" s="274">
        <v>1860870</v>
      </c>
      <c r="BX682" s="274">
        <v>885</v>
      </c>
      <c r="BY682" s="274">
        <v>1651</v>
      </c>
      <c r="BZ682" s="274">
        <v>480</v>
      </c>
      <c r="CA682" s="274">
        <v>347344</v>
      </c>
      <c r="CB682" s="274">
        <v>724</v>
      </c>
      <c r="CC682" s="274">
        <v>1648</v>
      </c>
      <c r="CD682" s="274">
        <v>18708</v>
      </c>
      <c r="CE682" s="274">
        <v>16404941</v>
      </c>
      <c r="CF682" s="274">
        <v>877</v>
      </c>
      <c r="CG682" s="274">
        <v>1680</v>
      </c>
      <c r="CH682" s="274">
        <v>2614</v>
      </c>
      <c r="CI682" s="274">
        <v>8237568</v>
      </c>
      <c r="CJ682" s="274">
        <v>3151</v>
      </c>
      <c r="CK682" s="274">
        <v>6607</v>
      </c>
      <c r="CL682" s="274">
        <v>717</v>
      </c>
      <c r="CM682" s="274">
        <v>1755840</v>
      </c>
      <c r="CN682" s="274">
        <v>2449</v>
      </c>
      <c r="CO682" s="274">
        <v>5310</v>
      </c>
      <c r="CP682" s="274">
        <v>336</v>
      </c>
      <c r="CQ682" s="274">
        <v>2284369</v>
      </c>
      <c r="CR682" s="274">
        <v>6799</v>
      </c>
      <c r="CS682" s="274">
        <v>15503</v>
      </c>
      <c r="CT682" s="274">
        <v>28</v>
      </c>
      <c r="CU682" s="274">
        <v>155621</v>
      </c>
      <c r="CV682" s="274">
        <v>5558</v>
      </c>
      <c r="CW682" s="274">
        <v>11930</v>
      </c>
      <c r="CX682" s="274">
        <v>158</v>
      </c>
      <c r="CY682" s="274">
        <v>52587</v>
      </c>
      <c r="CZ682" s="274">
        <v>333</v>
      </c>
      <c r="DA682" s="274">
        <v>516</v>
      </c>
      <c r="DB682" s="274">
        <v>2684</v>
      </c>
      <c r="DC682" s="274">
        <v>100673</v>
      </c>
      <c r="DD682" s="274">
        <v>38</v>
      </c>
      <c r="DE682" s="274">
        <v>72</v>
      </c>
      <c r="DF682" s="274">
        <v>104</v>
      </c>
      <c r="DG682" s="274">
        <v>200339</v>
      </c>
      <c r="DH682" s="274">
        <v>1926</v>
      </c>
      <c r="DI682" s="274">
        <v>3479</v>
      </c>
      <c r="DJ682" s="274">
        <v>97</v>
      </c>
      <c r="DK682" s="274">
        <v>2</v>
      </c>
      <c r="DL682" s="251"/>
      <c r="DM682" s="251"/>
      <c r="DN682" s="251"/>
      <c r="DO682" s="251"/>
      <c r="DP682" s="251"/>
      <c r="DQ682" s="251"/>
      <c r="DR682" s="251"/>
      <c r="DS682" s="251"/>
      <c r="DT682" s="251"/>
      <c r="DU682" s="251"/>
      <c r="DV682" s="251"/>
      <c r="DW682" s="251"/>
      <c r="DX682" s="251"/>
      <c r="DY682" s="251"/>
      <c r="DZ682" s="251"/>
      <c r="EA682" s="251"/>
      <c r="EB682" s="183"/>
      <c r="EC682" s="184">
        <f t="shared" si="1137"/>
        <v>11</v>
      </c>
      <c r="ED682" s="180">
        <f t="shared" si="1138"/>
        <v>2020</v>
      </c>
      <c r="EE682" s="185">
        <f t="shared" si="1148"/>
        <v>44136</v>
      </c>
      <c r="EF682" s="186">
        <f t="shared" si="1150"/>
        <v>30</v>
      </c>
      <c r="EG682" s="187"/>
      <c r="EH682" s="188">
        <f>IFERROR(HLOOKUP(EH$1,$H$5:$FY$1802,MATCH($A682,$A$5:$A$1802,0),0)*HLOOKUP(EH$2,$H$5:$FY$1802,MATCH($A682,$A$5:$A$1802,0),0),$H$2)</f>
        <v>113604</v>
      </c>
      <c r="EI682" s="188">
        <f>IFERROR(HLOOKUP(EI$1,$H$5:$FY$1802,MATCH($A682,$A$5:$A$1802,0),0)*HLOOKUP(EI$2,$H$5:$FY$1802,MATCH($A682,$A$5:$A$1802,0),0),$H$2)</f>
        <v>151472</v>
      </c>
      <c r="EJ682" s="188">
        <f>IFERROR(HLOOKUP(EJ$1,$H$5:$FY$1802,MATCH($A682,$A$5:$A$1802,0),0)*HLOOKUP(EJ$2,$H$5:$FY$1802,MATCH($A682,$A$5:$A$1802,0),0),$H$2)</f>
        <v>492284</v>
      </c>
      <c r="EK682" s="188">
        <f>IFERROR(HLOOKUP(EK$1,$H$5:$FY$1802,MATCH($A682,$A$5:$A$1802,0),0)*HLOOKUP(EK$2,$H$5:$FY$1802,MATCH($A682,$A$5:$A$1802,0),0),$H$2)</f>
        <v>3029440</v>
      </c>
      <c r="EL682" s="188">
        <f>IFERROR(HLOOKUP(EL$1,$H$5:$FY$1802,MATCH($A682,$A$5:$A$1802,0),0)*HLOOKUP(EL$2,$H$5:$FY$1802,MATCH($A682,$A$5:$A$1802,0),0),$H$2)</f>
        <v>2316747</v>
      </c>
      <c r="EM682" s="188">
        <f>IFERROR(HLOOKUP(EM$1,$H$5:$FY$1802,MATCH($A682,$A$5:$A$1802,0),0)*HLOOKUP(EM$2,$H$5:$FY$1802,MATCH($A682,$A$5:$A$1802,0),0),$H$2)</f>
        <v>1935900</v>
      </c>
      <c r="EN682" s="188">
        <f>IFERROR(HLOOKUP(EN$1,$H$5:$FY$1802,MATCH($A682,$A$5:$A$1802,0),0)*HLOOKUP(EN$2,$H$5:$FY$1802,MATCH($A682,$A$5:$A$1802,0),0),$H$2)</f>
        <v>35641134</v>
      </c>
      <c r="EO682" s="188">
        <f>IFERROR(HLOOKUP(EO$1,$H$5:$FY$1802,MATCH($A682,$A$5:$A$1802,0),0)*HLOOKUP(EO$2,$H$5:$FY$1802,MATCH($A682,$A$5:$A$1802,0),0),$H$2)</f>
        <v>92599143</v>
      </c>
      <c r="EP682" s="188">
        <f>IFERROR(HLOOKUP(EP$1,$H$5:$FY$1802,MATCH($A682,$A$5:$A$1802,0),0)*HLOOKUP(EP$2,$H$5:$FY$1802,MATCH($A682,$A$5:$A$1802,0),0),$H$2)</f>
        <v>8987210</v>
      </c>
      <c r="EQ682" s="188">
        <f>IFERROR(HLOOKUP(EQ$1,$H$5:$FY$1802,MATCH($A682,$A$5:$A$1802,0),0)*HLOOKUP(EQ$2,$H$5:$FY$1802,MATCH($A682,$A$5:$A$1802,0),0),$H$2)</f>
        <v>43542</v>
      </c>
      <c r="ER682" s="188">
        <f>IFERROR(HLOOKUP(ER$1,$H$5:$FY$1802,MATCH($A682,$A$5:$A$1802,0),0)*HLOOKUP(ER$2,$H$5:$FY$1802,MATCH($A682,$A$5:$A$1802,0),0),$H$2)</f>
        <v>28944</v>
      </c>
      <c r="ES682" s="188">
        <f>IFERROR(HLOOKUP(ES$1,$H$5:$FY$1802,MATCH($A682,$A$5:$A$1802,0),0)*HLOOKUP(ES$2,$H$5:$FY$1802,MATCH($A682,$A$5:$A$1802,0),0),$H$2)</f>
        <v>2240700</v>
      </c>
      <c r="ET682" s="188">
        <f>IFERROR(HLOOKUP(ET$1,$H$5:$FY$1802,MATCH($A682,$A$5:$A$1802,0),0)*HLOOKUP(ET$2,$H$5:$FY$1802,MATCH($A682,$A$5:$A$1802,0),0),$H$2)</f>
        <v>3472053</v>
      </c>
      <c r="EU682" s="188">
        <f>IFERROR(HLOOKUP(EU$1,$H$5:$FY$1802,MATCH($A682,$A$5:$A$1802,0),0)*HLOOKUP(EU$2,$H$5:$FY$1802,MATCH($A682,$A$5:$A$1802,0),0),$H$2)</f>
        <v>791040</v>
      </c>
      <c r="EV682" s="188">
        <f>IFERROR(HLOOKUP(EV$1,$H$5:$FY$1802,MATCH($A682,$A$5:$A$1802,0),0)*HLOOKUP(EV$2,$H$5:$FY$1802,MATCH($A682,$A$5:$A$1802,0),0),$H$2)</f>
        <v>31429440</v>
      </c>
      <c r="EW682" s="188">
        <f>IFERROR(HLOOKUP(EW$1,$H$5:$FY$1802,MATCH($A682,$A$5:$A$1802,0),0)*HLOOKUP(EW$2,$H$5:$FY$1802,MATCH($A682,$A$5:$A$1802,0),0),$H$2)</f>
        <v>17270698</v>
      </c>
      <c r="EX682" s="188">
        <f>IFERROR(HLOOKUP(EX$1,$H$5:$FY$1802,MATCH($A682,$A$5:$A$1802,0),0)*HLOOKUP(EX$2,$H$5:$FY$1802,MATCH($A682,$A$5:$A$1802,0),0),$H$2)</f>
        <v>3807270</v>
      </c>
      <c r="EY682" s="188">
        <f>IFERROR(HLOOKUP(EY$1,$H$5:$FY$1802,MATCH($A682,$A$5:$A$1802,0),0)*HLOOKUP(EY$2,$H$5:$FY$1802,MATCH($A682,$A$5:$A$1802,0),0),$H$2)</f>
        <v>5209008</v>
      </c>
      <c r="EZ682" s="188">
        <f>IFERROR(HLOOKUP(EZ$1,$H$5:$FY$1802,MATCH($A682,$A$5:$A$1802,0),0)*HLOOKUP(EZ$2,$H$5:$FY$1802,MATCH($A682,$A$5:$A$1802,0),0),$H$2)</f>
        <v>334040</v>
      </c>
      <c r="FA682" s="188">
        <f>IFERROR(HLOOKUP(FA$1,$H$5:$FY$1802,MATCH($A682,$A$5:$A$1802,0),0)*HLOOKUP(FA$2,$H$5:$FY$1802,MATCH($A682,$A$5:$A$1802,0),0),$H$2)</f>
        <v>361816</v>
      </c>
      <c r="FB682" s="188">
        <f>IFERROR(HLOOKUP(FB$1,$H$5:$FY$1802,MATCH($A682,$A$5:$A$1802,0),0)*HLOOKUP(FB$2,$H$5:$FY$1802,MATCH($A682,$A$5:$A$1802,0),0),$H$2)</f>
        <v>81528</v>
      </c>
      <c r="FC682" s="188">
        <f>IFERROR(HLOOKUP(FC$1,$H$5:$FY$1802,MATCH($A682,$A$5:$A$1802,0),0)*HLOOKUP(FC$2,$H$5:$FY$1802,MATCH($A682,$A$5:$A$1802,0),0),$H$2)</f>
        <v>193248</v>
      </c>
      <c r="FD682" s="188">
        <f>IFERROR(HLOOKUP(FD$1,$H$5:$FY$1802,MATCH($A682,$A$5:$A$1802,0),0)*HLOOKUP(FD$2,$H$5:$FY$1802,MATCH($A682,$A$5:$A$1802,0),0),$H$2)</f>
        <v>0</v>
      </c>
      <c r="FE682" s="188">
        <f>IFERROR(HLOOKUP(FE$1,$H$5:$FY$1802,MATCH($A682,$A$5:$A$1802,0),0)*HLOOKUP(FE$2,$H$5:$FY$1802,MATCH($A682,$A$5:$A$1802,0),0),$H$2)</f>
        <v>0</v>
      </c>
      <c r="FF682" s="188">
        <f>IFERROR(HLOOKUP(FF$1,$H$5:$FY$1802,MATCH($A682,$A$5:$A$1802,0),0)*HLOOKUP(FF$2,$H$5:$FY$1802,MATCH($A682,$A$5:$A$1802,0),0),$H$2)</f>
        <v>0</v>
      </c>
      <c r="FG682" s="188">
        <f>IFERROR(HLOOKUP(FG$1,$H$5:$FY$1802,MATCH($A682,$A$5:$A$1802,0),0)*HLOOKUP(FG$2,$H$5:$FY$1802,MATCH($A682,$A$5:$A$1802,0),0),$H$2)</f>
        <v>0</v>
      </c>
      <c r="FH682" s="189"/>
      <c r="FI682" s="406">
        <f t="shared" si="1139"/>
        <v>2.0583309269419576</v>
      </c>
      <c r="FJ682" s="406">
        <f t="shared" si="1139"/>
        <v>1.521224371931851</v>
      </c>
      <c r="FK682" s="406">
        <f t="shared" si="1140"/>
        <v>2.0503703703703704</v>
      </c>
      <c r="FL682" s="406">
        <f t="shared" si="1141"/>
        <v>1.5451851851851852</v>
      </c>
      <c r="FM682" s="406">
        <f t="shared" si="1142"/>
        <v>1.333098492320699</v>
      </c>
      <c r="FN682" s="406">
        <f t="shared" si="1143"/>
        <v>1.0766990747264102</v>
      </c>
      <c r="FO682" s="406">
        <f t="shared" si="1144"/>
        <v>1.5077295585770163</v>
      </c>
      <c r="FP682" s="406">
        <f t="shared" si="1145"/>
        <v>1.1742099708201403</v>
      </c>
      <c r="FQ682" s="406">
        <f t="shared" si="1146"/>
        <v>1.6581352833638026</v>
      </c>
      <c r="FR682" s="406">
        <f t="shared" si="1147"/>
        <v>1.2687385740402193</v>
      </c>
      <c r="FS682" s="410"/>
      <c r="FT682" s="26"/>
      <c r="FU682" s="26"/>
      <c r="FV682" s="26"/>
      <c r="FW682" s="26"/>
      <c r="FX682" s="26"/>
    </row>
    <row r="683" spans="1:180" ht="10.35" customHeight="1" x14ac:dyDescent="0.2">
      <c r="A683" s="74" t="str">
        <f t="shared" si="1136"/>
        <v>2020-21NOVEMBERRYD</v>
      </c>
      <c r="B683" s="163" t="str">
        <f t="shared" si="1149"/>
        <v>2020-21</v>
      </c>
      <c r="C683" s="26" t="s">
        <v>834</v>
      </c>
      <c r="D683" s="163" t="str">
        <f>INDEX($FV$16:$FW$26,MATCH($F683,$FV$16:$FV$26,0),2)</f>
        <v>Y59</v>
      </c>
      <c r="E683" s="163" t="str">
        <f>VLOOKUP($D683,$FW$8:$FX$14,2,0)</f>
        <v>South East</v>
      </c>
      <c r="F683" s="271" t="s">
        <v>863</v>
      </c>
      <c r="G683" s="271" t="s">
        <v>878</v>
      </c>
      <c r="H683" s="272">
        <v>80745</v>
      </c>
      <c r="I683" s="272">
        <v>62456</v>
      </c>
      <c r="J683" s="272">
        <v>228390</v>
      </c>
      <c r="K683" s="272">
        <v>4</v>
      </c>
      <c r="L683" s="272">
        <v>1</v>
      </c>
      <c r="M683" s="272">
        <v>1</v>
      </c>
      <c r="N683" s="272">
        <v>2</v>
      </c>
      <c r="O683" s="272">
        <v>48</v>
      </c>
      <c r="P683" s="272">
        <v>0</v>
      </c>
      <c r="Q683" s="272">
        <v>306</v>
      </c>
      <c r="R683" s="272">
        <v>45</v>
      </c>
      <c r="S683" s="272">
        <v>1</v>
      </c>
      <c r="T683" s="272">
        <v>62255</v>
      </c>
      <c r="U683" s="272">
        <v>3804</v>
      </c>
      <c r="V683" s="272">
        <v>2327</v>
      </c>
      <c r="W683" s="272">
        <v>31108</v>
      </c>
      <c r="X683" s="272">
        <v>20426</v>
      </c>
      <c r="Y683" s="272">
        <v>354</v>
      </c>
      <c r="Z683" s="272">
        <v>1730854</v>
      </c>
      <c r="AA683" s="272">
        <v>455</v>
      </c>
      <c r="AB683" s="272">
        <v>829</v>
      </c>
      <c r="AC683" s="272">
        <v>1267935</v>
      </c>
      <c r="AD683" s="272">
        <v>545</v>
      </c>
      <c r="AE683" s="272">
        <v>1005</v>
      </c>
      <c r="AF683" s="272">
        <v>32780576</v>
      </c>
      <c r="AG683" s="272">
        <v>1054</v>
      </c>
      <c r="AH683" s="272">
        <v>1939</v>
      </c>
      <c r="AI683" s="272">
        <v>91191933</v>
      </c>
      <c r="AJ683" s="272">
        <v>4465</v>
      </c>
      <c r="AK683" s="272">
        <v>10366</v>
      </c>
      <c r="AL683" s="272">
        <v>2173439</v>
      </c>
      <c r="AM683" s="272">
        <v>6140</v>
      </c>
      <c r="AN683" s="272">
        <v>14167</v>
      </c>
      <c r="AO683" s="272">
        <v>4123</v>
      </c>
      <c r="AP683" s="272">
        <v>141</v>
      </c>
      <c r="AQ683" s="272">
        <v>516</v>
      </c>
      <c r="AR683" s="272">
        <v>1856</v>
      </c>
      <c r="AS683" s="272">
        <v>459</v>
      </c>
      <c r="AT683" s="272">
        <v>3007</v>
      </c>
      <c r="AU683" s="272">
        <v>1582</v>
      </c>
      <c r="AV683" s="272">
        <v>35290</v>
      </c>
      <c r="AW683" s="272">
        <v>1811</v>
      </c>
      <c r="AX683" s="272">
        <v>21031</v>
      </c>
      <c r="AY683" s="272">
        <v>58132</v>
      </c>
      <c r="AZ683" s="272">
        <v>8007</v>
      </c>
      <c r="BA683" s="272">
        <v>5977</v>
      </c>
      <c r="BB683" s="272">
        <v>4913</v>
      </c>
      <c r="BC683" s="272">
        <v>3680</v>
      </c>
      <c r="BD683" s="272">
        <v>42076</v>
      </c>
      <c r="BE683" s="272">
        <v>32891</v>
      </c>
      <c r="BF683" s="272">
        <v>36078</v>
      </c>
      <c r="BG683" s="272">
        <v>21307</v>
      </c>
      <c r="BH683" s="272">
        <v>581</v>
      </c>
      <c r="BI683" s="272">
        <v>371</v>
      </c>
      <c r="BJ683" s="272">
        <v>87</v>
      </c>
      <c r="BK683" s="272">
        <v>49005</v>
      </c>
      <c r="BL683" s="272">
        <v>563</v>
      </c>
      <c r="BM683" s="272">
        <v>956</v>
      </c>
      <c r="BN683" s="272">
        <v>84</v>
      </c>
      <c r="BO683" s="272">
        <v>43400</v>
      </c>
      <c r="BP683" s="272">
        <v>517</v>
      </c>
      <c r="BQ683" s="272">
        <v>1062</v>
      </c>
      <c r="BR683" s="272">
        <v>3633</v>
      </c>
      <c r="BS683" s="272">
        <v>1638449</v>
      </c>
      <c r="BT683" s="272">
        <v>451</v>
      </c>
      <c r="BU683" s="272">
        <v>814</v>
      </c>
      <c r="BV683" s="272">
        <v>2147</v>
      </c>
      <c r="BW683" s="272">
        <v>2261119</v>
      </c>
      <c r="BX683" s="272">
        <v>1053</v>
      </c>
      <c r="BY683" s="272">
        <v>1923</v>
      </c>
      <c r="BZ683" s="272">
        <v>959</v>
      </c>
      <c r="CA683" s="272">
        <v>928499</v>
      </c>
      <c r="CB683" s="272">
        <v>968</v>
      </c>
      <c r="CC683" s="272">
        <v>2000</v>
      </c>
      <c r="CD683" s="272">
        <v>28002</v>
      </c>
      <c r="CE683" s="272">
        <v>29590958</v>
      </c>
      <c r="CF683" s="272">
        <v>1057</v>
      </c>
      <c r="CG683" s="272">
        <v>1937</v>
      </c>
      <c r="CH683" s="272">
        <v>1245</v>
      </c>
      <c r="CI683" s="272">
        <v>8813863</v>
      </c>
      <c r="CJ683" s="272">
        <v>7079</v>
      </c>
      <c r="CK683" s="272">
        <v>13974</v>
      </c>
      <c r="CL683" s="272">
        <v>522</v>
      </c>
      <c r="CM683" s="272">
        <v>3562602</v>
      </c>
      <c r="CN683" s="272">
        <v>6825</v>
      </c>
      <c r="CO683" s="272">
        <v>13485</v>
      </c>
      <c r="CP683" s="272">
        <v>847</v>
      </c>
      <c r="CQ683" s="272">
        <v>8657996</v>
      </c>
      <c r="CR683" s="272">
        <v>10222</v>
      </c>
      <c r="CS683" s="272">
        <v>19146</v>
      </c>
      <c r="CT683" s="272">
        <v>114</v>
      </c>
      <c r="CU683" s="272">
        <v>1036781</v>
      </c>
      <c r="CV683" s="272">
        <v>9095</v>
      </c>
      <c r="CW683" s="272">
        <v>18956</v>
      </c>
      <c r="CX683" s="272">
        <v>14</v>
      </c>
      <c r="CY683" s="272">
        <v>4262</v>
      </c>
      <c r="CZ683" s="272">
        <v>304</v>
      </c>
      <c r="DA683" s="272">
        <v>563</v>
      </c>
      <c r="DB683" s="272">
        <v>2565</v>
      </c>
      <c r="DC683" s="272">
        <v>112082</v>
      </c>
      <c r="DD683" s="272">
        <v>44</v>
      </c>
      <c r="DE683" s="272">
        <v>56</v>
      </c>
      <c r="DF683" s="272">
        <v>104</v>
      </c>
      <c r="DG683" s="272">
        <v>129854</v>
      </c>
      <c r="DH683" s="272">
        <v>1249</v>
      </c>
      <c r="DI683" s="272">
        <v>2270</v>
      </c>
      <c r="DJ683" s="272">
        <v>101</v>
      </c>
      <c r="DK683" s="272">
        <v>3</v>
      </c>
      <c r="DL683" s="250"/>
      <c r="DM683" s="250"/>
      <c r="DN683" s="250"/>
      <c r="DO683" s="250"/>
      <c r="DP683" s="250"/>
      <c r="DQ683" s="250"/>
      <c r="DR683" s="250"/>
      <c r="DS683" s="250"/>
      <c r="DT683" s="250"/>
      <c r="DU683" s="250"/>
      <c r="DV683" s="250"/>
      <c r="DW683" s="250"/>
      <c r="DX683" s="250"/>
      <c r="DY683" s="250"/>
      <c r="DZ683" s="250"/>
      <c r="EA683" s="250"/>
      <c r="EB683" s="95"/>
      <c r="EC683" s="75">
        <f t="shared" si="1137"/>
        <v>11</v>
      </c>
      <c r="ED683" s="74">
        <f t="shared" si="1138"/>
        <v>2020</v>
      </c>
      <c r="EE683" s="165">
        <f t="shared" si="1148"/>
        <v>44136</v>
      </c>
      <c r="EF683" s="157">
        <f t="shared" si="1150"/>
        <v>30</v>
      </c>
      <c r="EG683" s="156"/>
      <c r="EH683" s="166">
        <f>IFERROR(HLOOKUP(EH$1,$H$5:$FY$1802,MATCH($A683,$A$5:$A$1802,0),0)*HLOOKUP(EH$2,$H$5:$FY$1802,MATCH($A683,$A$5:$A$1802,0),0),$H$2)</f>
        <v>62456</v>
      </c>
      <c r="EI683" s="166">
        <f>IFERROR(HLOOKUP(EI$1,$H$5:$FY$1802,MATCH($A683,$A$5:$A$1802,0),0)*HLOOKUP(EI$2,$H$5:$FY$1802,MATCH($A683,$A$5:$A$1802,0),0),$H$2)</f>
        <v>62456</v>
      </c>
      <c r="EJ683" s="166">
        <f>IFERROR(HLOOKUP(EJ$1,$H$5:$FY$1802,MATCH($A683,$A$5:$A$1802,0),0)*HLOOKUP(EJ$2,$H$5:$FY$1802,MATCH($A683,$A$5:$A$1802,0),0),$H$2)</f>
        <v>124912</v>
      </c>
      <c r="EK683" s="166">
        <f>IFERROR(HLOOKUP(EK$1,$H$5:$FY$1802,MATCH($A683,$A$5:$A$1802,0),0)*HLOOKUP(EK$2,$H$5:$FY$1802,MATCH($A683,$A$5:$A$1802,0),0),$H$2)</f>
        <v>2997888</v>
      </c>
      <c r="EL683" s="166">
        <f>IFERROR(HLOOKUP(EL$1,$H$5:$FY$1802,MATCH($A683,$A$5:$A$1802,0),0)*HLOOKUP(EL$2,$H$5:$FY$1802,MATCH($A683,$A$5:$A$1802,0),0),$H$2)</f>
        <v>3153516</v>
      </c>
      <c r="EM683" s="166">
        <f>IFERROR(HLOOKUP(EM$1,$H$5:$FY$1802,MATCH($A683,$A$5:$A$1802,0),0)*HLOOKUP(EM$2,$H$5:$FY$1802,MATCH($A683,$A$5:$A$1802,0),0),$H$2)</f>
        <v>2338635</v>
      </c>
      <c r="EN683" s="166">
        <f>IFERROR(HLOOKUP(EN$1,$H$5:$FY$1802,MATCH($A683,$A$5:$A$1802,0),0)*HLOOKUP(EN$2,$H$5:$FY$1802,MATCH($A683,$A$5:$A$1802,0),0),$H$2)</f>
        <v>60318412</v>
      </c>
      <c r="EO683" s="166">
        <f>IFERROR(HLOOKUP(EO$1,$H$5:$FY$1802,MATCH($A683,$A$5:$A$1802,0),0)*HLOOKUP(EO$2,$H$5:$FY$1802,MATCH($A683,$A$5:$A$1802,0),0),$H$2)</f>
        <v>211735916</v>
      </c>
      <c r="EP683" s="166">
        <f>IFERROR(HLOOKUP(EP$1,$H$5:$FY$1802,MATCH($A683,$A$5:$A$1802,0),0)*HLOOKUP(EP$2,$H$5:$FY$1802,MATCH($A683,$A$5:$A$1802,0),0),$H$2)</f>
        <v>5015118</v>
      </c>
      <c r="EQ683" s="166">
        <f>IFERROR(HLOOKUP(EQ$1,$H$5:$FY$1802,MATCH($A683,$A$5:$A$1802,0),0)*HLOOKUP(EQ$2,$H$5:$FY$1802,MATCH($A683,$A$5:$A$1802,0),0),$H$2)</f>
        <v>83172</v>
      </c>
      <c r="ER683" s="166">
        <f>IFERROR(HLOOKUP(ER$1,$H$5:$FY$1802,MATCH($A683,$A$5:$A$1802,0),0)*HLOOKUP(ER$2,$H$5:$FY$1802,MATCH($A683,$A$5:$A$1802,0),0),$H$2)</f>
        <v>89208</v>
      </c>
      <c r="ES683" s="166">
        <f>IFERROR(HLOOKUP(ES$1,$H$5:$FY$1802,MATCH($A683,$A$5:$A$1802,0),0)*HLOOKUP(ES$2,$H$5:$FY$1802,MATCH($A683,$A$5:$A$1802,0),0),$H$2)</f>
        <v>2957262</v>
      </c>
      <c r="ET683" s="166">
        <f>IFERROR(HLOOKUP(ET$1,$H$5:$FY$1802,MATCH($A683,$A$5:$A$1802,0),0)*HLOOKUP(ET$2,$H$5:$FY$1802,MATCH($A683,$A$5:$A$1802,0),0),$H$2)</f>
        <v>4128681</v>
      </c>
      <c r="EU683" s="166">
        <f>IFERROR(HLOOKUP(EU$1,$H$5:$FY$1802,MATCH($A683,$A$5:$A$1802,0),0)*HLOOKUP(EU$2,$H$5:$FY$1802,MATCH($A683,$A$5:$A$1802,0),0),$H$2)</f>
        <v>1918000</v>
      </c>
      <c r="EV683" s="166">
        <f>IFERROR(HLOOKUP(EV$1,$H$5:$FY$1802,MATCH($A683,$A$5:$A$1802,0),0)*HLOOKUP(EV$2,$H$5:$FY$1802,MATCH($A683,$A$5:$A$1802,0),0),$H$2)</f>
        <v>54239874</v>
      </c>
      <c r="EW683" s="166">
        <f>IFERROR(HLOOKUP(EW$1,$H$5:$FY$1802,MATCH($A683,$A$5:$A$1802,0),0)*HLOOKUP(EW$2,$H$5:$FY$1802,MATCH($A683,$A$5:$A$1802,0),0),$H$2)</f>
        <v>17397630</v>
      </c>
      <c r="EX683" s="166">
        <f>IFERROR(HLOOKUP(EX$1,$H$5:$FY$1802,MATCH($A683,$A$5:$A$1802,0),0)*HLOOKUP(EX$2,$H$5:$FY$1802,MATCH($A683,$A$5:$A$1802,0),0),$H$2)</f>
        <v>7039170</v>
      </c>
      <c r="EY683" s="166">
        <f>IFERROR(HLOOKUP(EY$1,$H$5:$FY$1802,MATCH($A683,$A$5:$A$1802,0),0)*HLOOKUP(EY$2,$H$5:$FY$1802,MATCH($A683,$A$5:$A$1802,0),0),$H$2)</f>
        <v>16216662</v>
      </c>
      <c r="EZ683" s="166">
        <f>IFERROR(HLOOKUP(EZ$1,$H$5:$FY$1802,MATCH($A683,$A$5:$A$1802,0),0)*HLOOKUP(EZ$2,$H$5:$FY$1802,MATCH($A683,$A$5:$A$1802,0),0),$H$2)</f>
        <v>2160984</v>
      </c>
      <c r="FA683" s="166">
        <f>IFERROR(HLOOKUP(FA$1,$H$5:$FY$1802,MATCH($A683,$A$5:$A$1802,0),0)*HLOOKUP(FA$2,$H$5:$FY$1802,MATCH($A683,$A$5:$A$1802,0),0),$H$2)</f>
        <v>236080</v>
      </c>
      <c r="FB683" s="166">
        <f>IFERROR(HLOOKUP(FB$1,$H$5:$FY$1802,MATCH($A683,$A$5:$A$1802,0),0)*HLOOKUP(FB$2,$H$5:$FY$1802,MATCH($A683,$A$5:$A$1802,0),0),$H$2)</f>
        <v>7882</v>
      </c>
      <c r="FC683" s="166">
        <f>IFERROR(HLOOKUP(FC$1,$H$5:$FY$1802,MATCH($A683,$A$5:$A$1802,0),0)*HLOOKUP(FC$2,$H$5:$FY$1802,MATCH($A683,$A$5:$A$1802,0),0),$H$2)</f>
        <v>143640</v>
      </c>
      <c r="FD683" s="166">
        <f>IFERROR(HLOOKUP(FD$1,$H$5:$FY$1802,MATCH($A683,$A$5:$A$1802,0),0)*HLOOKUP(FD$2,$H$5:$FY$1802,MATCH($A683,$A$5:$A$1802,0),0),$H$2)</f>
        <v>0</v>
      </c>
      <c r="FE683" s="166">
        <f>IFERROR(HLOOKUP(FE$1,$H$5:$FY$1802,MATCH($A683,$A$5:$A$1802,0),0)*HLOOKUP(FE$2,$H$5:$FY$1802,MATCH($A683,$A$5:$A$1802,0),0),$H$2)</f>
        <v>0</v>
      </c>
      <c r="FF683" s="166">
        <f>IFERROR(HLOOKUP(FF$1,$H$5:$FY$1802,MATCH($A683,$A$5:$A$1802,0),0)*HLOOKUP(FF$2,$H$5:$FY$1802,MATCH($A683,$A$5:$A$1802,0),0),$H$2)</f>
        <v>0</v>
      </c>
      <c r="FG683" s="166">
        <f>IFERROR(HLOOKUP(FG$1,$H$5:$FY$1802,MATCH($A683,$A$5:$A$1802,0),0)*HLOOKUP(FG$2,$H$5:$FY$1802,MATCH($A683,$A$5:$A$1802,0),0),$H$2)</f>
        <v>0</v>
      </c>
      <c r="FH683" s="152"/>
      <c r="FI683" s="405">
        <f t="shared" si="1139"/>
        <v>2.1048895899053628</v>
      </c>
      <c r="FJ683" s="405">
        <f t="shared" si="1139"/>
        <v>1.5712407991587802</v>
      </c>
      <c r="FK683" s="405">
        <f t="shared" si="1140"/>
        <v>2.1113021057155135</v>
      </c>
      <c r="FL683" s="405">
        <f t="shared" si="1141"/>
        <v>1.5814353244520842</v>
      </c>
      <c r="FM683" s="405">
        <f t="shared" si="1142"/>
        <v>1.3525781149543525</v>
      </c>
      <c r="FN683" s="405">
        <f t="shared" si="1143"/>
        <v>1.0573164459303073</v>
      </c>
      <c r="FO683" s="405">
        <f t="shared" si="1144"/>
        <v>1.7662782727895818</v>
      </c>
      <c r="FP683" s="405">
        <f t="shared" si="1145"/>
        <v>1.0431313032409675</v>
      </c>
      <c r="FQ683" s="405">
        <f t="shared" si="1146"/>
        <v>1.6412429378531073</v>
      </c>
      <c r="FR683" s="405">
        <f t="shared" si="1147"/>
        <v>1.0480225988700564</v>
      </c>
      <c r="FS683" s="65"/>
      <c r="FT683" s="26"/>
      <c r="FU683" s="26"/>
      <c r="FV683" s="26"/>
      <c r="FW683" s="26"/>
      <c r="FX683" s="26"/>
    </row>
    <row r="684" spans="1:180" ht="10.35" customHeight="1" x14ac:dyDescent="0.2">
      <c r="A684" s="74" t="str">
        <f t="shared" si="1136"/>
        <v>2020-21NOVEMBERRYF</v>
      </c>
      <c r="B684" s="163" t="str">
        <f t="shared" si="1149"/>
        <v>2020-21</v>
      </c>
      <c r="C684" s="26" t="s">
        <v>834</v>
      </c>
      <c r="D684" s="163" t="str">
        <f>INDEX($FV$16:$FW$26,MATCH($F684,$FV$16:$FV$26,0),2)</f>
        <v>Y58</v>
      </c>
      <c r="E684" s="163" t="str">
        <f>VLOOKUP($D684,$FW$8:$FX$14,2,0)</f>
        <v>South West</v>
      </c>
      <c r="F684" s="271" t="s">
        <v>865</v>
      </c>
      <c r="G684" s="271" t="s">
        <v>879</v>
      </c>
      <c r="H684" s="272">
        <v>98450</v>
      </c>
      <c r="I684" s="272">
        <v>73793</v>
      </c>
      <c r="J684" s="272">
        <v>326988</v>
      </c>
      <c r="K684" s="272">
        <v>4</v>
      </c>
      <c r="L684" s="272">
        <v>2</v>
      </c>
      <c r="M684" s="272">
        <v>3</v>
      </c>
      <c r="N684" s="272">
        <v>15</v>
      </c>
      <c r="O684" s="272">
        <v>55</v>
      </c>
      <c r="P684" s="272">
        <v>0</v>
      </c>
      <c r="Q684" s="272">
        <v>232</v>
      </c>
      <c r="R684" s="272">
        <v>20</v>
      </c>
      <c r="S684" s="272">
        <v>2752</v>
      </c>
      <c r="T684" s="272">
        <v>72486</v>
      </c>
      <c r="U684" s="272">
        <v>7534</v>
      </c>
      <c r="V684" s="272">
        <v>4443</v>
      </c>
      <c r="W684" s="272">
        <v>36841</v>
      </c>
      <c r="X684" s="272">
        <v>17931</v>
      </c>
      <c r="Y684" s="272">
        <v>344</v>
      </c>
      <c r="Z684" s="272">
        <v>3627746</v>
      </c>
      <c r="AA684" s="272">
        <v>482</v>
      </c>
      <c r="AB684" s="272">
        <v>885</v>
      </c>
      <c r="AC684" s="272">
        <v>2564768</v>
      </c>
      <c r="AD684" s="272">
        <v>577</v>
      </c>
      <c r="AE684" s="272">
        <v>1087</v>
      </c>
      <c r="AF684" s="272">
        <v>52724050</v>
      </c>
      <c r="AG684" s="272">
        <v>1431</v>
      </c>
      <c r="AH684" s="272">
        <v>2849</v>
      </c>
      <c r="AI684" s="272">
        <v>65429672</v>
      </c>
      <c r="AJ684" s="272">
        <v>3649</v>
      </c>
      <c r="AK684" s="272">
        <v>8718</v>
      </c>
      <c r="AL684" s="272">
        <v>1880315</v>
      </c>
      <c r="AM684" s="272">
        <v>5466</v>
      </c>
      <c r="AN684" s="272">
        <v>12345</v>
      </c>
      <c r="AO684" s="272">
        <v>3506</v>
      </c>
      <c r="AP684" s="272">
        <v>502</v>
      </c>
      <c r="AQ684" s="272">
        <v>1117</v>
      </c>
      <c r="AR684" s="272">
        <v>3273</v>
      </c>
      <c r="AS684" s="272">
        <v>643</v>
      </c>
      <c r="AT684" s="272">
        <v>1244</v>
      </c>
      <c r="AU684" s="272">
        <v>5</v>
      </c>
      <c r="AV684" s="272">
        <v>37418</v>
      </c>
      <c r="AW684" s="272">
        <v>3240</v>
      </c>
      <c r="AX684" s="272">
        <v>28322</v>
      </c>
      <c r="AY684" s="272">
        <v>68980</v>
      </c>
      <c r="AZ684" s="272">
        <v>15023</v>
      </c>
      <c r="BA684" s="272">
        <v>11445</v>
      </c>
      <c r="BB684" s="272">
        <v>8883</v>
      </c>
      <c r="BC684" s="272">
        <v>6812</v>
      </c>
      <c r="BD684" s="272">
        <v>47349</v>
      </c>
      <c r="BE684" s="272">
        <v>39560</v>
      </c>
      <c r="BF684" s="272">
        <v>26262</v>
      </c>
      <c r="BG684" s="272">
        <v>18931</v>
      </c>
      <c r="BH684" s="272">
        <v>489</v>
      </c>
      <c r="BI684" s="272">
        <v>363</v>
      </c>
      <c r="BJ684" s="272">
        <v>64</v>
      </c>
      <c r="BK684" s="272">
        <v>42363</v>
      </c>
      <c r="BL684" s="272">
        <v>662</v>
      </c>
      <c r="BM684" s="272">
        <v>1148</v>
      </c>
      <c r="BN684" s="272">
        <v>43</v>
      </c>
      <c r="BO684" s="272">
        <v>26586</v>
      </c>
      <c r="BP684" s="272">
        <v>618</v>
      </c>
      <c r="BQ684" s="272">
        <v>1160</v>
      </c>
      <c r="BR684" s="272">
        <v>7427</v>
      </c>
      <c r="BS684" s="272">
        <v>3558797</v>
      </c>
      <c r="BT684" s="272">
        <v>479</v>
      </c>
      <c r="BU684" s="272">
        <v>879</v>
      </c>
      <c r="BV684" s="272">
        <v>2111</v>
      </c>
      <c r="BW684" s="272">
        <v>3454777</v>
      </c>
      <c r="BX684" s="272">
        <v>1637</v>
      </c>
      <c r="BY684" s="272">
        <v>3020</v>
      </c>
      <c r="BZ684" s="272">
        <v>806</v>
      </c>
      <c r="CA684" s="272">
        <v>1060107</v>
      </c>
      <c r="CB684" s="272">
        <v>1315</v>
      </c>
      <c r="CC684" s="272">
        <v>2543</v>
      </c>
      <c r="CD684" s="272">
        <v>33924</v>
      </c>
      <c r="CE684" s="272">
        <v>48209166</v>
      </c>
      <c r="CF684" s="272">
        <v>1421</v>
      </c>
      <c r="CG684" s="272">
        <v>2842</v>
      </c>
      <c r="CH684" s="272">
        <v>2132</v>
      </c>
      <c r="CI684" s="272">
        <v>9531931</v>
      </c>
      <c r="CJ684" s="272">
        <v>4471</v>
      </c>
      <c r="CK684" s="272">
        <v>9792</v>
      </c>
      <c r="CL684" s="272">
        <v>331</v>
      </c>
      <c r="CM684" s="272">
        <v>1335930</v>
      </c>
      <c r="CN684" s="272">
        <v>4036</v>
      </c>
      <c r="CO684" s="272">
        <v>9453</v>
      </c>
      <c r="CP684" s="272">
        <v>1072</v>
      </c>
      <c r="CQ684" s="272">
        <v>7240220</v>
      </c>
      <c r="CR684" s="272">
        <v>6754</v>
      </c>
      <c r="CS684" s="272">
        <v>14899</v>
      </c>
      <c r="CT684" s="272">
        <v>68</v>
      </c>
      <c r="CU684" s="272">
        <v>395405</v>
      </c>
      <c r="CV684" s="272">
        <v>5815</v>
      </c>
      <c r="CW684" s="272">
        <v>16370</v>
      </c>
      <c r="CX684" s="272">
        <v>557</v>
      </c>
      <c r="CY684" s="272">
        <v>232125</v>
      </c>
      <c r="CZ684" s="272">
        <v>417</v>
      </c>
      <c r="DA684" s="272">
        <v>673</v>
      </c>
      <c r="DB684" s="272">
        <v>4405</v>
      </c>
      <c r="DC684" s="272">
        <v>160106</v>
      </c>
      <c r="DD684" s="272">
        <v>36</v>
      </c>
      <c r="DE684" s="272">
        <v>59</v>
      </c>
      <c r="DF684" s="272">
        <v>140</v>
      </c>
      <c r="DG684" s="272">
        <v>180962</v>
      </c>
      <c r="DH684" s="272">
        <v>1293</v>
      </c>
      <c r="DI684" s="272">
        <v>2333</v>
      </c>
      <c r="DJ684" s="272">
        <v>128</v>
      </c>
      <c r="DK684" s="272">
        <v>2</v>
      </c>
      <c r="DL684" s="250"/>
      <c r="DM684" s="250"/>
      <c r="DN684" s="250"/>
      <c r="DO684" s="250"/>
      <c r="DP684" s="250"/>
      <c r="DQ684" s="250"/>
      <c r="DR684" s="250"/>
      <c r="DS684" s="250"/>
      <c r="DT684" s="250"/>
      <c r="DU684" s="250"/>
      <c r="DV684" s="250"/>
      <c r="DW684" s="250"/>
      <c r="DX684" s="250"/>
      <c r="DY684" s="250"/>
      <c r="DZ684" s="250"/>
      <c r="EA684" s="250"/>
      <c r="EB684" s="155"/>
      <c r="EC684" s="75">
        <f t="shared" si="1137"/>
        <v>11</v>
      </c>
      <c r="ED684" s="74">
        <f t="shared" si="1138"/>
        <v>2020</v>
      </c>
      <c r="EE684" s="165">
        <f t="shared" si="1148"/>
        <v>44136</v>
      </c>
      <c r="EF684" s="157">
        <f t="shared" si="1150"/>
        <v>30</v>
      </c>
      <c r="EG684" s="156"/>
      <c r="EH684" s="166">
        <f>IFERROR(HLOOKUP(EH$1,$H$5:$FY$1802,MATCH($A684,$A$5:$A$1802,0),0)*HLOOKUP(EH$2,$H$5:$FY$1802,MATCH($A684,$A$5:$A$1802,0),0),$H$2)</f>
        <v>147586</v>
      </c>
      <c r="EI684" s="166">
        <f>IFERROR(HLOOKUP(EI$1,$H$5:$FY$1802,MATCH($A684,$A$5:$A$1802,0),0)*HLOOKUP(EI$2,$H$5:$FY$1802,MATCH($A684,$A$5:$A$1802,0),0),$H$2)</f>
        <v>221379</v>
      </c>
      <c r="EJ684" s="166">
        <f>IFERROR(HLOOKUP(EJ$1,$H$5:$FY$1802,MATCH($A684,$A$5:$A$1802,0),0)*HLOOKUP(EJ$2,$H$5:$FY$1802,MATCH($A684,$A$5:$A$1802,0),0),$H$2)</f>
        <v>1106895</v>
      </c>
      <c r="EK684" s="166">
        <f>IFERROR(HLOOKUP(EK$1,$H$5:$FY$1802,MATCH($A684,$A$5:$A$1802,0),0)*HLOOKUP(EK$2,$H$5:$FY$1802,MATCH($A684,$A$5:$A$1802,0),0),$H$2)</f>
        <v>4058615</v>
      </c>
      <c r="EL684" s="166">
        <f>IFERROR(HLOOKUP(EL$1,$H$5:$FY$1802,MATCH($A684,$A$5:$A$1802,0),0)*HLOOKUP(EL$2,$H$5:$FY$1802,MATCH($A684,$A$5:$A$1802,0),0),$H$2)</f>
        <v>6667590</v>
      </c>
      <c r="EM684" s="166">
        <f>IFERROR(HLOOKUP(EM$1,$H$5:$FY$1802,MATCH($A684,$A$5:$A$1802,0),0)*HLOOKUP(EM$2,$H$5:$FY$1802,MATCH($A684,$A$5:$A$1802,0),0),$H$2)</f>
        <v>4829541</v>
      </c>
      <c r="EN684" s="166">
        <f>IFERROR(HLOOKUP(EN$1,$H$5:$FY$1802,MATCH($A684,$A$5:$A$1802,0),0)*HLOOKUP(EN$2,$H$5:$FY$1802,MATCH($A684,$A$5:$A$1802,0),0),$H$2)</f>
        <v>104960009</v>
      </c>
      <c r="EO684" s="166">
        <f>IFERROR(HLOOKUP(EO$1,$H$5:$FY$1802,MATCH($A684,$A$5:$A$1802,0),0)*HLOOKUP(EO$2,$H$5:$FY$1802,MATCH($A684,$A$5:$A$1802,0),0),$H$2)</f>
        <v>156322458</v>
      </c>
      <c r="EP684" s="166">
        <f>IFERROR(HLOOKUP(EP$1,$H$5:$FY$1802,MATCH($A684,$A$5:$A$1802,0),0)*HLOOKUP(EP$2,$H$5:$FY$1802,MATCH($A684,$A$5:$A$1802,0),0),$H$2)</f>
        <v>4246680</v>
      </c>
      <c r="EQ684" s="166">
        <f>IFERROR(HLOOKUP(EQ$1,$H$5:$FY$1802,MATCH($A684,$A$5:$A$1802,0),0)*HLOOKUP(EQ$2,$H$5:$FY$1802,MATCH($A684,$A$5:$A$1802,0),0),$H$2)</f>
        <v>73472</v>
      </c>
      <c r="ER684" s="166">
        <f>IFERROR(HLOOKUP(ER$1,$H$5:$FY$1802,MATCH($A684,$A$5:$A$1802,0),0)*HLOOKUP(ER$2,$H$5:$FY$1802,MATCH($A684,$A$5:$A$1802,0),0),$H$2)</f>
        <v>49880</v>
      </c>
      <c r="ES684" s="166">
        <f>IFERROR(HLOOKUP(ES$1,$H$5:$FY$1802,MATCH($A684,$A$5:$A$1802,0),0)*HLOOKUP(ES$2,$H$5:$FY$1802,MATCH($A684,$A$5:$A$1802,0),0),$H$2)</f>
        <v>6528333</v>
      </c>
      <c r="ET684" s="166">
        <f>IFERROR(HLOOKUP(ET$1,$H$5:$FY$1802,MATCH($A684,$A$5:$A$1802,0),0)*HLOOKUP(ET$2,$H$5:$FY$1802,MATCH($A684,$A$5:$A$1802,0),0),$H$2)</f>
        <v>6375220</v>
      </c>
      <c r="EU684" s="166">
        <f>IFERROR(HLOOKUP(EU$1,$H$5:$FY$1802,MATCH($A684,$A$5:$A$1802,0),0)*HLOOKUP(EU$2,$H$5:$FY$1802,MATCH($A684,$A$5:$A$1802,0),0),$H$2)</f>
        <v>2049658</v>
      </c>
      <c r="EV684" s="166">
        <f>IFERROR(HLOOKUP(EV$1,$H$5:$FY$1802,MATCH($A684,$A$5:$A$1802,0),0)*HLOOKUP(EV$2,$H$5:$FY$1802,MATCH($A684,$A$5:$A$1802,0),0),$H$2)</f>
        <v>96412008</v>
      </c>
      <c r="EW684" s="166">
        <f>IFERROR(HLOOKUP(EW$1,$H$5:$FY$1802,MATCH($A684,$A$5:$A$1802,0),0)*HLOOKUP(EW$2,$H$5:$FY$1802,MATCH($A684,$A$5:$A$1802,0),0),$H$2)</f>
        <v>20876544</v>
      </c>
      <c r="EX684" s="166">
        <f>IFERROR(HLOOKUP(EX$1,$H$5:$FY$1802,MATCH($A684,$A$5:$A$1802,0),0)*HLOOKUP(EX$2,$H$5:$FY$1802,MATCH($A684,$A$5:$A$1802,0),0),$H$2)</f>
        <v>3128943</v>
      </c>
      <c r="EY684" s="166">
        <f>IFERROR(HLOOKUP(EY$1,$H$5:$FY$1802,MATCH($A684,$A$5:$A$1802,0),0)*HLOOKUP(EY$2,$H$5:$FY$1802,MATCH($A684,$A$5:$A$1802,0),0),$H$2)</f>
        <v>15971728</v>
      </c>
      <c r="EZ684" s="166">
        <f>IFERROR(HLOOKUP(EZ$1,$H$5:$FY$1802,MATCH($A684,$A$5:$A$1802,0),0)*HLOOKUP(EZ$2,$H$5:$FY$1802,MATCH($A684,$A$5:$A$1802,0),0),$H$2)</f>
        <v>1113160</v>
      </c>
      <c r="FA684" s="166">
        <f>IFERROR(HLOOKUP(FA$1,$H$5:$FY$1802,MATCH($A684,$A$5:$A$1802,0),0)*HLOOKUP(FA$2,$H$5:$FY$1802,MATCH($A684,$A$5:$A$1802,0),0),$H$2)</f>
        <v>326620</v>
      </c>
      <c r="FB684" s="166">
        <f>IFERROR(HLOOKUP(FB$1,$H$5:$FY$1802,MATCH($A684,$A$5:$A$1802,0),0)*HLOOKUP(FB$2,$H$5:$FY$1802,MATCH($A684,$A$5:$A$1802,0),0),$H$2)</f>
        <v>374861</v>
      </c>
      <c r="FC684" s="166">
        <f>IFERROR(HLOOKUP(FC$1,$H$5:$FY$1802,MATCH($A684,$A$5:$A$1802,0),0)*HLOOKUP(FC$2,$H$5:$FY$1802,MATCH($A684,$A$5:$A$1802,0),0),$H$2)</f>
        <v>259895</v>
      </c>
      <c r="FD684" s="166">
        <f>IFERROR(HLOOKUP(FD$1,$H$5:$FY$1802,MATCH($A684,$A$5:$A$1802,0),0)*HLOOKUP(FD$2,$H$5:$FY$1802,MATCH($A684,$A$5:$A$1802,0),0),$H$2)</f>
        <v>0</v>
      </c>
      <c r="FE684" s="166">
        <f>IFERROR(HLOOKUP(FE$1,$H$5:$FY$1802,MATCH($A684,$A$5:$A$1802,0),0)*HLOOKUP(FE$2,$H$5:$FY$1802,MATCH($A684,$A$5:$A$1802,0),0),$H$2)</f>
        <v>0</v>
      </c>
      <c r="FF684" s="166">
        <f>IFERROR(HLOOKUP(FF$1,$H$5:$FY$1802,MATCH($A684,$A$5:$A$1802,0),0)*HLOOKUP(FF$2,$H$5:$FY$1802,MATCH($A684,$A$5:$A$1802,0),0),$H$2)</f>
        <v>0</v>
      </c>
      <c r="FG684" s="166">
        <f>IFERROR(HLOOKUP(FG$1,$H$5:$FY$1802,MATCH($A684,$A$5:$A$1802,0),0)*HLOOKUP(FG$2,$H$5:$FY$1802,MATCH($A684,$A$5:$A$1802,0),0),$H$2)</f>
        <v>0</v>
      </c>
      <c r="FH684" s="152"/>
      <c r="FI684" s="405">
        <f t="shared" si="1139"/>
        <v>1.994027077249801</v>
      </c>
      <c r="FJ684" s="405">
        <f t="shared" si="1139"/>
        <v>1.5191133528006371</v>
      </c>
      <c r="FK684" s="405">
        <f t="shared" si="1140"/>
        <v>1.99932478055368</v>
      </c>
      <c r="FL684" s="405">
        <f t="shared" si="1141"/>
        <v>1.5331982894440692</v>
      </c>
      <c r="FM684" s="405">
        <f t="shared" si="1142"/>
        <v>1.2852256996281317</v>
      </c>
      <c r="FN684" s="405">
        <f t="shared" si="1143"/>
        <v>1.0738036426807089</v>
      </c>
      <c r="FO684" s="405">
        <f t="shared" si="1144"/>
        <v>1.4646143550276058</v>
      </c>
      <c r="FP684" s="405">
        <f t="shared" si="1145"/>
        <v>1.0557693380179578</v>
      </c>
      <c r="FQ684" s="405">
        <f t="shared" si="1146"/>
        <v>1.4215116279069768</v>
      </c>
      <c r="FR684" s="405">
        <f t="shared" si="1147"/>
        <v>1.055232558139535</v>
      </c>
      <c r="FS684" s="65"/>
      <c r="FT684" s="26"/>
      <c r="FU684" s="26"/>
      <c r="FV684" s="26"/>
      <c r="FW684" s="26"/>
      <c r="FX684" s="26"/>
    </row>
    <row r="685" spans="1:180" ht="10.35" customHeight="1" x14ac:dyDescent="0.2">
      <c r="A685" s="74" t="str">
        <f t="shared" si="1136"/>
        <v>2020-21NOVEMBERRYA</v>
      </c>
      <c r="B685" s="163" t="str">
        <f t="shared" si="1149"/>
        <v>2020-21</v>
      </c>
      <c r="C685" s="26" t="s">
        <v>834</v>
      </c>
      <c r="D685" s="163" t="str">
        <f>INDEX($FV$16:$FW$26,MATCH($F685,$FV$16:$FV$26,0),2)</f>
        <v>Y60</v>
      </c>
      <c r="E685" s="163" t="str">
        <f>VLOOKUP($D685,$FW$8:$FX$14,2,0)</f>
        <v>Midlands</v>
      </c>
      <c r="F685" s="271" t="s">
        <v>867</v>
      </c>
      <c r="G685" s="271" t="s">
        <v>883</v>
      </c>
      <c r="H685" s="272">
        <v>118437</v>
      </c>
      <c r="I685" s="272">
        <v>69699</v>
      </c>
      <c r="J685" s="272">
        <v>14962</v>
      </c>
      <c r="K685" s="272">
        <v>0</v>
      </c>
      <c r="L685" s="272">
        <v>0</v>
      </c>
      <c r="M685" s="272">
        <v>1</v>
      </c>
      <c r="N685" s="272">
        <v>1</v>
      </c>
      <c r="O685" s="272">
        <v>2</v>
      </c>
      <c r="P685" s="272">
        <v>0</v>
      </c>
      <c r="Q685" s="272">
        <v>364</v>
      </c>
      <c r="R685" s="272">
        <v>0</v>
      </c>
      <c r="S685" s="272">
        <v>113</v>
      </c>
      <c r="T685" s="272">
        <v>93150</v>
      </c>
      <c r="U685" s="272">
        <v>6728</v>
      </c>
      <c r="V685" s="272">
        <v>3856</v>
      </c>
      <c r="W685" s="272">
        <v>42655</v>
      </c>
      <c r="X685" s="272">
        <v>31408</v>
      </c>
      <c r="Y685" s="272">
        <v>1659</v>
      </c>
      <c r="Z685" s="272">
        <v>2747784</v>
      </c>
      <c r="AA685" s="272">
        <v>408</v>
      </c>
      <c r="AB685" s="272">
        <v>710</v>
      </c>
      <c r="AC685" s="272">
        <v>1802715</v>
      </c>
      <c r="AD685" s="272">
        <v>468</v>
      </c>
      <c r="AE685" s="272">
        <v>808</v>
      </c>
      <c r="AF685" s="272">
        <v>34936681</v>
      </c>
      <c r="AG685" s="272">
        <v>819</v>
      </c>
      <c r="AH685" s="272">
        <v>1529</v>
      </c>
      <c r="AI685" s="272">
        <v>80707314</v>
      </c>
      <c r="AJ685" s="272">
        <v>2570</v>
      </c>
      <c r="AK685" s="272">
        <v>5942</v>
      </c>
      <c r="AL685" s="272">
        <v>5651155</v>
      </c>
      <c r="AM685" s="272">
        <v>3406</v>
      </c>
      <c r="AN685" s="272">
        <v>8081</v>
      </c>
      <c r="AO685" s="272">
        <v>4458</v>
      </c>
      <c r="AP685" s="272">
        <v>19</v>
      </c>
      <c r="AQ685" s="272">
        <v>23</v>
      </c>
      <c r="AR685" s="272">
        <v>0</v>
      </c>
      <c r="AS685" s="272">
        <v>316</v>
      </c>
      <c r="AT685" s="272">
        <v>4100</v>
      </c>
      <c r="AU685" s="272">
        <v>3122</v>
      </c>
      <c r="AV685" s="272">
        <v>46790</v>
      </c>
      <c r="AW685" s="272">
        <v>5502</v>
      </c>
      <c r="AX685" s="272">
        <v>36400</v>
      </c>
      <c r="AY685" s="272">
        <v>88692</v>
      </c>
      <c r="AZ685" s="272">
        <v>14295</v>
      </c>
      <c r="BA685" s="272">
        <v>9899</v>
      </c>
      <c r="BB685" s="272">
        <v>8094</v>
      </c>
      <c r="BC685" s="272">
        <v>5678</v>
      </c>
      <c r="BD685" s="272">
        <v>55308</v>
      </c>
      <c r="BE685" s="272">
        <v>44653</v>
      </c>
      <c r="BF685" s="272">
        <v>56589</v>
      </c>
      <c r="BG685" s="272">
        <v>32661</v>
      </c>
      <c r="BH685" s="272">
        <v>4183</v>
      </c>
      <c r="BI685" s="272">
        <v>1725</v>
      </c>
      <c r="BJ685" s="272">
        <v>116</v>
      </c>
      <c r="BK685" s="272">
        <v>53981</v>
      </c>
      <c r="BL685" s="272">
        <v>465</v>
      </c>
      <c r="BM685" s="272">
        <v>696</v>
      </c>
      <c r="BN685" s="272">
        <v>70</v>
      </c>
      <c r="BO685" s="272">
        <v>34516</v>
      </c>
      <c r="BP685" s="272">
        <v>493</v>
      </c>
      <c r="BQ685" s="272">
        <v>863</v>
      </c>
      <c r="BR685" s="272">
        <v>6542</v>
      </c>
      <c r="BS685" s="272">
        <v>2659287</v>
      </c>
      <c r="BT685" s="272">
        <v>406</v>
      </c>
      <c r="BU685" s="272">
        <v>709</v>
      </c>
      <c r="BV685" s="272">
        <v>3861</v>
      </c>
      <c r="BW685" s="272">
        <v>3219183</v>
      </c>
      <c r="BX685" s="272">
        <v>834</v>
      </c>
      <c r="BY685" s="272">
        <v>1544</v>
      </c>
      <c r="BZ685" s="272">
        <v>807</v>
      </c>
      <c r="CA685" s="272">
        <v>677260</v>
      </c>
      <c r="CB685" s="272">
        <v>839</v>
      </c>
      <c r="CC685" s="272">
        <v>1641</v>
      </c>
      <c r="CD685" s="272">
        <v>37987</v>
      </c>
      <c r="CE685" s="272">
        <v>31040238</v>
      </c>
      <c r="CF685" s="272">
        <v>817</v>
      </c>
      <c r="CG685" s="272">
        <v>1524</v>
      </c>
      <c r="CH685" s="272">
        <v>3068</v>
      </c>
      <c r="CI685" s="272">
        <v>11355109</v>
      </c>
      <c r="CJ685" s="272">
        <v>3701</v>
      </c>
      <c r="CK685" s="272">
        <v>8064</v>
      </c>
      <c r="CL685" s="272">
        <v>586</v>
      </c>
      <c r="CM685" s="272">
        <v>1852074</v>
      </c>
      <c r="CN685" s="272">
        <v>3161</v>
      </c>
      <c r="CO685" s="272">
        <v>7766</v>
      </c>
      <c r="CP685" s="272">
        <v>1421</v>
      </c>
      <c r="CQ685" s="272">
        <v>7306783</v>
      </c>
      <c r="CR685" s="272">
        <v>5142</v>
      </c>
      <c r="CS685" s="272">
        <v>10444</v>
      </c>
      <c r="CT685" s="272">
        <v>215</v>
      </c>
      <c r="CU685" s="272">
        <v>1078220</v>
      </c>
      <c r="CV685" s="272">
        <v>5015</v>
      </c>
      <c r="CW685" s="272">
        <v>12063</v>
      </c>
      <c r="CX685" s="272">
        <v>361</v>
      </c>
      <c r="CY685" s="272">
        <v>103030</v>
      </c>
      <c r="CZ685" s="272">
        <v>285</v>
      </c>
      <c r="DA685" s="272">
        <v>472</v>
      </c>
      <c r="DB685" s="272">
        <v>4022</v>
      </c>
      <c r="DC685" s="272">
        <v>84917</v>
      </c>
      <c r="DD685" s="272">
        <v>21</v>
      </c>
      <c r="DE685" s="272">
        <v>39</v>
      </c>
      <c r="DF685" s="272">
        <v>124</v>
      </c>
      <c r="DG685" s="272">
        <v>116974</v>
      </c>
      <c r="DH685" s="272">
        <v>943</v>
      </c>
      <c r="DI685" s="272">
        <v>1656</v>
      </c>
      <c r="DJ685" s="272">
        <v>117</v>
      </c>
      <c r="DK685" s="272">
        <v>839</v>
      </c>
      <c r="DL685" s="250"/>
      <c r="DM685" s="250"/>
      <c r="DN685" s="250"/>
      <c r="DO685" s="250"/>
      <c r="DP685" s="250"/>
      <c r="DQ685" s="250"/>
      <c r="DR685" s="250"/>
      <c r="DS685" s="250"/>
      <c r="DT685" s="250"/>
      <c r="DU685" s="250"/>
      <c r="DV685" s="250"/>
      <c r="DW685" s="250"/>
      <c r="DX685" s="250"/>
      <c r="DY685" s="250"/>
      <c r="DZ685" s="250"/>
      <c r="EA685" s="250"/>
      <c r="EB685" s="155"/>
      <c r="EC685" s="75">
        <f t="shared" si="1137"/>
        <v>11</v>
      </c>
      <c r="ED685" s="74">
        <f t="shared" si="1138"/>
        <v>2020</v>
      </c>
      <c r="EE685" s="165">
        <f t="shared" si="1148"/>
        <v>44136</v>
      </c>
      <c r="EF685" s="157">
        <f t="shared" si="1150"/>
        <v>30</v>
      </c>
      <c r="EG685" s="156"/>
      <c r="EH685" s="166">
        <f>IFERROR(HLOOKUP(EH$1,$H$5:$FY$1802,MATCH($A685,$A$5:$A$1802,0),0)*HLOOKUP(EH$2,$H$5:$FY$1802,MATCH($A685,$A$5:$A$1802,0),0),$H$2)</f>
        <v>0</v>
      </c>
      <c r="EI685" s="166">
        <f>IFERROR(HLOOKUP(EI$1,$H$5:$FY$1802,MATCH($A685,$A$5:$A$1802,0),0)*HLOOKUP(EI$2,$H$5:$FY$1802,MATCH($A685,$A$5:$A$1802,0),0),$H$2)</f>
        <v>69699</v>
      </c>
      <c r="EJ685" s="166">
        <f>IFERROR(HLOOKUP(EJ$1,$H$5:$FY$1802,MATCH($A685,$A$5:$A$1802,0),0)*HLOOKUP(EJ$2,$H$5:$FY$1802,MATCH($A685,$A$5:$A$1802,0),0),$H$2)</f>
        <v>69699</v>
      </c>
      <c r="EK685" s="166">
        <f>IFERROR(HLOOKUP(EK$1,$H$5:$FY$1802,MATCH($A685,$A$5:$A$1802,0),0)*HLOOKUP(EK$2,$H$5:$FY$1802,MATCH($A685,$A$5:$A$1802,0),0),$H$2)</f>
        <v>139398</v>
      </c>
      <c r="EL685" s="166">
        <f>IFERROR(HLOOKUP(EL$1,$H$5:$FY$1802,MATCH($A685,$A$5:$A$1802,0),0)*HLOOKUP(EL$2,$H$5:$FY$1802,MATCH($A685,$A$5:$A$1802,0),0),$H$2)</f>
        <v>4776880</v>
      </c>
      <c r="EM685" s="166">
        <f>IFERROR(HLOOKUP(EM$1,$H$5:$FY$1802,MATCH($A685,$A$5:$A$1802,0),0)*HLOOKUP(EM$2,$H$5:$FY$1802,MATCH($A685,$A$5:$A$1802,0),0),$H$2)</f>
        <v>3115648</v>
      </c>
      <c r="EN685" s="166">
        <f>IFERROR(HLOOKUP(EN$1,$H$5:$FY$1802,MATCH($A685,$A$5:$A$1802,0),0)*HLOOKUP(EN$2,$H$5:$FY$1802,MATCH($A685,$A$5:$A$1802,0),0),$H$2)</f>
        <v>65219495</v>
      </c>
      <c r="EO685" s="166">
        <f>IFERROR(HLOOKUP(EO$1,$H$5:$FY$1802,MATCH($A685,$A$5:$A$1802,0),0)*HLOOKUP(EO$2,$H$5:$FY$1802,MATCH($A685,$A$5:$A$1802,0),0),$H$2)</f>
        <v>186626336</v>
      </c>
      <c r="EP685" s="166">
        <f>IFERROR(HLOOKUP(EP$1,$H$5:$FY$1802,MATCH($A685,$A$5:$A$1802,0),0)*HLOOKUP(EP$2,$H$5:$FY$1802,MATCH($A685,$A$5:$A$1802,0),0),$H$2)</f>
        <v>13406379</v>
      </c>
      <c r="EQ685" s="166">
        <f>IFERROR(HLOOKUP(EQ$1,$H$5:$FY$1802,MATCH($A685,$A$5:$A$1802,0),0)*HLOOKUP(EQ$2,$H$5:$FY$1802,MATCH($A685,$A$5:$A$1802,0),0),$H$2)</f>
        <v>80736</v>
      </c>
      <c r="ER685" s="166">
        <f>IFERROR(HLOOKUP(ER$1,$H$5:$FY$1802,MATCH($A685,$A$5:$A$1802,0),0)*HLOOKUP(ER$2,$H$5:$FY$1802,MATCH($A685,$A$5:$A$1802,0),0),$H$2)</f>
        <v>60410</v>
      </c>
      <c r="ES685" s="166">
        <f>IFERROR(HLOOKUP(ES$1,$H$5:$FY$1802,MATCH($A685,$A$5:$A$1802,0),0)*HLOOKUP(ES$2,$H$5:$FY$1802,MATCH($A685,$A$5:$A$1802,0),0),$H$2)</f>
        <v>4638278</v>
      </c>
      <c r="ET685" s="166">
        <f>IFERROR(HLOOKUP(ET$1,$H$5:$FY$1802,MATCH($A685,$A$5:$A$1802,0),0)*HLOOKUP(ET$2,$H$5:$FY$1802,MATCH($A685,$A$5:$A$1802,0),0),$H$2)</f>
        <v>5961384</v>
      </c>
      <c r="EU685" s="166">
        <f>IFERROR(HLOOKUP(EU$1,$H$5:$FY$1802,MATCH($A685,$A$5:$A$1802,0),0)*HLOOKUP(EU$2,$H$5:$FY$1802,MATCH($A685,$A$5:$A$1802,0),0),$H$2)</f>
        <v>1324287</v>
      </c>
      <c r="EV685" s="166">
        <f>IFERROR(HLOOKUP(EV$1,$H$5:$FY$1802,MATCH($A685,$A$5:$A$1802,0),0)*HLOOKUP(EV$2,$H$5:$FY$1802,MATCH($A685,$A$5:$A$1802,0),0),$H$2)</f>
        <v>57892188</v>
      </c>
      <c r="EW685" s="166">
        <f>IFERROR(HLOOKUP(EW$1,$H$5:$FY$1802,MATCH($A685,$A$5:$A$1802,0),0)*HLOOKUP(EW$2,$H$5:$FY$1802,MATCH($A685,$A$5:$A$1802,0),0),$H$2)</f>
        <v>24740352</v>
      </c>
      <c r="EX685" s="166">
        <f>IFERROR(HLOOKUP(EX$1,$H$5:$FY$1802,MATCH($A685,$A$5:$A$1802,0),0)*HLOOKUP(EX$2,$H$5:$FY$1802,MATCH($A685,$A$5:$A$1802,0),0),$H$2)</f>
        <v>4550876</v>
      </c>
      <c r="EY685" s="166">
        <f>IFERROR(HLOOKUP(EY$1,$H$5:$FY$1802,MATCH($A685,$A$5:$A$1802,0),0)*HLOOKUP(EY$2,$H$5:$FY$1802,MATCH($A685,$A$5:$A$1802,0),0),$H$2)</f>
        <v>14840924</v>
      </c>
      <c r="EZ685" s="166">
        <f>IFERROR(HLOOKUP(EZ$1,$H$5:$FY$1802,MATCH($A685,$A$5:$A$1802,0),0)*HLOOKUP(EZ$2,$H$5:$FY$1802,MATCH($A685,$A$5:$A$1802,0),0),$H$2)</f>
        <v>2593545</v>
      </c>
      <c r="FA685" s="166">
        <f>IFERROR(HLOOKUP(FA$1,$H$5:$FY$1802,MATCH($A685,$A$5:$A$1802,0),0)*HLOOKUP(FA$2,$H$5:$FY$1802,MATCH($A685,$A$5:$A$1802,0),0),$H$2)</f>
        <v>205344</v>
      </c>
      <c r="FB685" s="166">
        <f>IFERROR(HLOOKUP(FB$1,$H$5:$FY$1802,MATCH($A685,$A$5:$A$1802,0),0)*HLOOKUP(FB$2,$H$5:$FY$1802,MATCH($A685,$A$5:$A$1802,0),0),$H$2)</f>
        <v>170392</v>
      </c>
      <c r="FC685" s="166">
        <f>IFERROR(HLOOKUP(FC$1,$H$5:$FY$1802,MATCH($A685,$A$5:$A$1802,0),0)*HLOOKUP(FC$2,$H$5:$FY$1802,MATCH($A685,$A$5:$A$1802,0),0),$H$2)</f>
        <v>156858</v>
      </c>
      <c r="FD685" s="166">
        <f>IFERROR(HLOOKUP(FD$1,$H$5:$FY$1802,MATCH($A685,$A$5:$A$1802,0),0)*HLOOKUP(FD$2,$H$5:$FY$1802,MATCH($A685,$A$5:$A$1802,0),0),$H$2)</f>
        <v>0</v>
      </c>
      <c r="FE685" s="166">
        <f>IFERROR(HLOOKUP(FE$1,$H$5:$FY$1802,MATCH($A685,$A$5:$A$1802,0),0)*HLOOKUP(FE$2,$H$5:$FY$1802,MATCH($A685,$A$5:$A$1802,0),0),$H$2)</f>
        <v>0</v>
      </c>
      <c r="FF685" s="166">
        <f>IFERROR(HLOOKUP(FF$1,$H$5:$FY$1802,MATCH($A685,$A$5:$A$1802,0),0)*HLOOKUP(FF$2,$H$5:$FY$1802,MATCH($A685,$A$5:$A$1802,0),0),$H$2)</f>
        <v>0</v>
      </c>
      <c r="FG685" s="166">
        <f>IFERROR(HLOOKUP(FG$1,$H$5:$FY$1802,MATCH($A685,$A$5:$A$1802,0),0)*HLOOKUP(FG$2,$H$5:$FY$1802,MATCH($A685,$A$5:$A$1802,0),0),$H$2)</f>
        <v>0</v>
      </c>
      <c r="FH685" s="152"/>
      <c r="FI685" s="405">
        <f t="shared" si="1139"/>
        <v>2.1247027348394769</v>
      </c>
      <c r="FJ685" s="405">
        <f t="shared" si="1139"/>
        <v>1.4713139120095124</v>
      </c>
      <c r="FK685" s="405">
        <f t="shared" si="1140"/>
        <v>2.0990663900414939</v>
      </c>
      <c r="FL685" s="405">
        <f t="shared" si="1141"/>
        <v>1.4725103734439835</v>
      </c>
      <c r="FM685" s="405">
        <f t="shared" si="1142"/>
        <v>1.2966357988512485</v>
      </c>
      <c r="FN685" s="405">
        <f t="shared" si="1143"/>
        <v>1.0468409330676356</v>
      </c>
      <c r="FO685" s="405">
        <f t="shared" si="1144"/>
        <v>1.8017384105960266</v>
      </c>
      <c r="FP685" s="405">
        <f t="shared" si="1145"/>
        <v>1.0398942944472747</v>
      </c>
      <c r="FQ685" s="405">
        <f t="shared" si="1146"/>
        <v>2.5213984327908379</v>
      </c>
      <c r="FR685" s="405">
        <f t="shared" si="1147"/>
        <v>1.0397830018083183</v>
      </c>
      <c r="FS685" s="65"/>
      <c r="FT685" s="26"/>
      <c r="FU685" s="26"/>
      <c r="FV685" s="26"/>
      <c r="FW685" s="26"/>
      <c r="FX685" s="26"/>
    </row>
    <row r="686" spans="1:180" ht="10.35" customHeight="1" x14ac:dyDescent="0.2">
      <c r="A686" s="174" t="str">
        <f t="shared" si="1136"/>
        <v>2020-21NOVEMBERRX8</v>
      </c>
      <c r="B686" s="176" t="str">
        <f t="shared" si="1149"/>
        <v>2020-21</v>
      </c>
      <c r="C686" s="175" t="s">
        <v>834</v>
      </c>
      <c r="D686" s="176" t="str">
        <f>INDEX($FV$16:$FW$26,MATCH($F686,$FV$16:$FV$26,0),2)</f>
        <v>Y63</v>
      </c>
      <c r="E686" s="176" t="str">
        <f>VLOOKUP($D686,$FW$8:$FX$14,2,0)</f>
        <v>North East and Yorkshire</v>
      </c>
      <c r="F686" s="275" t="s">
        <v>869</v>
      </c>
      <c r="G686" s="275" t="s">
        <v>881</v>
      </c>
      <c r="H686" s="276">
        <v>87294</v>
      </c>
      <c r="I686" s="276">
        <v>41645</v>
      </c>
      <c r="J686" s="276">
        <v>487729</v>
      </c>
      <c r="K686" s="276">
        <v>12</v>
      </c>
      <c r="L686" s="276">
        <v>1</v>
      </c>
      <c r="M686" s="276">
        <v>35</v>
      </c>
      <c r="N686" s="276">
        <v>79</v>
      </c>
      <c r="O686" s="276">
        <v>165</v>
      </c>
      <c r="P686" s="276">
        <v>0</v>
      </c>
      <c r="Q686" s="276">
        <v>297</v>
      </c>
      <c r="R686" s="276">
        <v>177</v>
      </c>
      <c r="S686" s="276">
        <v>118</v>
      </c>
      <c r="T686" s="276">
        <v>68192</v>
      </c>
      <c r="U686" s="276">
        <v>5112</v>
      </c>
      <c r="V686" s="276">
        <v>3262</v>
      </c>
      <c r="W686" s="276">
        <v>37595</v>
      </c>
      <c r="X686" s="276">
        <v>13023</v>
      </c>
      <c r="Y686" s="276">
        <v>254</v>
      </c>
      <c r="Z686" s="276">
        <v>2522908</v>
      </c>
      <c r="AA686" s="276">
        <v>494</v>
      </c>
      <c r="AB686" s="276">
        <v>848</v>
      </c>
      <c r="AC686" s="276">
        <v>1830252</v>
      </c>
      <c r="AD686" s="276">
        <v>561</v>
      </c>
      <c r="AE686" s="276">
        <v>989</v>
      </c>
      <c r="AF686" s="276">
        <v>55479560</v>
      </c>
      <c r="AG686" s="276">
        <v>1476</v>
      </c>
      <c r="AH686" s="276">
        <v>3127</v>
      </c>
      <c r="AI686" s="276">
        <v>49719341</v>
      </c>
      <c r="AJ686" s="276">
        <v>3818</v>
      </c>
      <c r="AK686" s="276">
        <v>9325</v>
      </c>
      <c r="AL686" s="276">
        <v>1278387</v>
      </c>
      <c r="AM686" s="276">
        <v>5033</v>
      </c>
      <c r="AN686" s="276">
        <v>12215</v>
      </c>
      <c r="AO686" s="276">
        <v>5888</v>
      </c>
      <c r="AP686" s="276">
        <v>797</v>
      </c>
      <c r="AQ686" s="276">
        <v>1416</v>
      </c>
      <c r="AR686" s="276">
        <v>6188</v>
      </c>
      <c r="AS686" s="276">
        <v>1962</v>
      </c>
      <c r="AT686" s="276">
        <v>1713</v>
      </c>
      <c r="AU686" s="276">
        <v>2464</v>
      </c>
      <c r="AV686" s="276">
        <v>36601</v>
      </c>
      <c r="AW686" s="276">
        <v>5109</v>
      </c>
      <c r="AX686" s="276">
        <v>20594</v>
      </c>
      <c r="AY686" s="276">
        <v>62304</v>
      </c>
      <c r="AZ686" s="276">
        <v>9369</v>
      </c>
      <c r="BA686" s="276">
        <v>7357</v>
      </c>
      <c r="BB686" s="276">
        <v>5708</v>
      </c>
      <c r="BC686" s="276">
        <v>4551</v>
      </c>
      <c r="BD686" s="276">
        <v>47501</v>
      </c>
      <c r="BE686" s="276">
        <v>39654</v>
      </c>
      <c r="BF686" s="276">
        <v>18608</v>
      </c>
      <c r="BG686" s="276">
        <v>13681</v>
      </c>
      <c r="BH686" s="276">
        <v>383</v>
      </c>
      <c r="BI686" s="276">
        <v>298</v>
      </c>
      <c r="BJ686" s="276">
        <v>153</v>
      </c>
      <c r="BK686" s="276">
        <v>80677</v>
      </c>
      <c r="BL686" s="276">
        <v>527</v>
      </c>
      <c r="BM686" s="276">
        <v>888</v>
      </c>
      <c r="BN686" s="276">
        <v>52</v>
      </c>
      <c r="BO686" s="276">
        <v>25545</v>
      </c>
      <c r="BP686" s="276">
        <v>491</v>
      </c>
      <c r="BQ686" s="276">
        <v>967</v>
      </c>
      <c r="BR686" s="276">
        <v>4907</v>
      </c>
      <c r="BS686" s="276">
        <v>2416686</v>
      </c>
      <c r="BT686" s="276">
        <v>492</v>
      </c>
      <c r="BU686" s="276">
        <v>846</v>
      </c>
      <c r="BV686" s="276">
        <v>3264</v>
      </c>
      <c r="BW686" s="276">
        <v>5015661</v>
      </c>
      <c r="BX686" s="276">
        <v>1537</v>
      </c>
      <c r="BY686" s="276">
        <v>3230</v>
      </c>
      <c r="BZ686" s="276">
        <v>858</v>
      </c>
      <c r="CA686" s="276">
        <v>1194780</v>
      </c>
      <c r="CB686" s="276">
        <v>1393</v>
      </c>
      <c r="CC686" s="276">
        <v>3196</v>
      </c>
      <c r="CD686" s="276">
        <v>33473</v>
      </c>
      <c r="CE686" s="276">
        <v>49269119</v>
      </c>
      <c r="CF686" s="276">
        <v>1472</v>
      </c>
      <c r="CG686" s="276">
        <v>3119</v>
      </c>
      <c r="CH686" s="276">
        <v>2302</v>
      </c>
      <c r="CI686" s="276">
        <v>11322419</v>
      </c>
      <c r="CJ686" s="276">
        <v>4919</v>
      </c>
      <c r="CK686" s="276">
        <v>10439</v>
      </c>
      <c r="CL686" s="276">
        <v>1373</v>
      </c>
      <c r="CM686" s="276">
        <v>6783408</v>
      </c>
      <c r="CN686" s="276">
        <v>4941</v>
      </c>
      <c r="CO686" s="276">
        <v>10915</v>
      </c>
      <c r="CP686" s="276">
        <v>1754</v>
      </c>
      <c r="CQ686" s="276">
        <v>12535517</v>
      </c>
      <c r="CR686" s="276">
        <v>7147</v>
      </c>
      <c r="CS686" s="276">
        <v>16170</v>
      </c>
      <c r="CT686" s="276">
        <v>773</v>
      </c>
      <c r="CU686" s="276">
        <v>5198099</v>
      </c>
      <c r="CV686" s="276">
        <v>6725</v>
      </c>
      <c r="CW686" s="276">
        <v>15554</v>
      </c>
      <c r="CX686" s="276">
        <v>219</v>
      </c>
      <c r="CY686" s="276">
        <v>77989</v>
      </c>
      <c r="CZ686" s="276">
        <v>356</v>
      </c>
      <c r="DA686" s="276">
        <v>602</v>
      </c>
      <c r="DB686" s="276">
        <v>2830</v>
      </c>
      <c r="DC686" s="276">
        <v>107139</v>
      </c>
      <c r="DD686" s="276">
        <v>38</v>
      </c>
      <c r="DE686" s="276">
        <v>70</v>
      </c>
      <c r="DF686" s="276">
        <v>67</v>
      </c>
      <c r="DG686" s="276">
        <v>104861</v>
      </c>
      <c r="DH686" s="276">
        <v>1565</v>
      </c>
      <c r="DI686" s="276">
        <v>3084</v>
      </c>
      <c r="DJ686" s="276">
        <v>60</v>
      </c>
      <c r="DK686" s="276">
        <v>0</v>
      </c>
      <c r="DL686" s="252"/>
      <c r="DM686" s="252"/>
      <c r="DN686" s="252"/>
      <c r="DO686" s="252"/>
      <c r="DP686" s="252"/>
      <c r="DQ686" s="252"/>
      <c r="DR686" s="252"/>
      <c r="DS686" s="252"/>
      <c r="DT686" s="252"/>
      <c r="DU686" s="252"/>
      <c r="DV686" s="252"/>
      <c r="DW686" s="252"/>
      <c r="DX686" s="252"/>
      <c r="DY686" s="252"/>
      <c r="DZ686" s="252"/>
      <c r="EA686" s="252"/>
      <c r="EB686" s="177"/>
      <c r="EC686" s="167">
        <f t="shared" si="1137"/>
        <v>11</v>
      </c>
      <c r="ED686" s="174">
        <f t="shared" si="1138"/>
        <v>2020</v>
      </c>
      <c r="EE686" s="173">
        <f t="shared" si="1148"/>
        <v>44136</v>
      </c>
      <c r="EF686" s="150">
        <f t="shared" si="1150"/>
        <v>30</v>
      </c>
      <c r="EG686" s="178"/>
      <c r="EH686" s="179">
        <f>IFERROR(HLOOKUP(EH$1,$H$5:$FY$1802,MATCH($A686,$A$5:$A$1802,0),0)*HLOOKUP(EH$2,$H$5:$FY$1802,MATCH($A686,$A$5:$A$1802,0),0),$H$2)</f>
        <v>41645</v>
      </c>
      <c r="EI686" s="179">
        <f>IFERROR(HLOOKUP(EI$1,$H$5:$FY$1802,MATCH($A686,$A$5:$A$1802,0),0)*HLOOKUP(EI$2,$H$5:$FY$1802,MATCH($A686,$A$5:$A$1802,0),0),$H$2)</f>
        <v>1457575</v>
      </c>
      <c r="EJ686" s="179">
        <f>IFERROR(HLOOKUP(EJ$1,$H$5:$FY$1802,MATCH($A686,$A$5:$A$1802,0),0)*HLOOKUP(EJ$2,$H$5:$FY$1802,MATCH($A686,$A$5:$A$1802,0),0),$H$2)</f>
        <v>3289955</v>
      </c>
      <c r="EK686" s="179">
        <f>IFERROR(HLOOKUP(EK$1,$H$5:$FY$1802,MATCH($A686,$A$5:$A$1802,0),0)*HLOOKUP(EK$2,$H$5:$FY$1802,MATCH($A686,$A$5:$A$1802,0),0),$H$2)</f>
        <v>6871425</v>
      </c>
      <c r="EL686" s="179">
        <f>IFERROR(HLOOKUP(EL$1,$H$5:$FY$1802,MATCH($A686,$A$5:$A$1802,0),0)*HLOOKUP(EL$2,$H$5:$FY$1802,MATCH($A686,$A$5:$A$1802,0),0),$H$2)</f>
        <v>4334976</v>
      </c>
      <c r="EM686" s="179">
        <f>IFERROR(HLOOKUP(EM$1,$H$5:$FY$1802,MATCH($A686,$A$5:$A$1802,0),0)*HLOOKUP(EM$2,$H$5:$FY$1802,MATCH($A686,$A$5:$A$1802,0),0),$H$2)</f>
        <v>3226118</v>
      </c>
      <c r="EN686" s="179">
        <f>IFERROR(HLOOKUP(EN$1,$H$5:$FY$1802,MATCH($A686,$A$5:$A$1802,0),0)*HLOOKUP(EN$2,$H$5:$FY$1802,MATCH($A686,$A$5:$A$1802,0),0),$H$2)</f>
        <v>117559565</v>
      </c>
      <c r="EO686" s="179">
        <f>IFERROR(HLOOKUP(EO$1,$H$5:$FY$1802,MATCH($A686,$A$5:$A$1802,0),0)*HLOOKUP(EO$2,$H$5:$FY$1802,MATCH($A686,$A$5:$A$1802,0),0),$H$2)</f>
        <v>121439475</v>
      </c>
      <c r="EP686" s="179">
        <f>IFERROR(HLOOKUP(EP$1,$H$5:$FY$1802,MATCH($A686,$A$5:$A$1802,0),0)*HLOOKUP(EP$2,$H$5:$FY$1802,MATCH($A686,$A$5:$A$1802,0),0),$H$2)</f>
        <v>3102610</v>
      </c>
      <c r="EQ686" s="179">
        <f>IFERROR(HLOOKUP(EQ$1,$H$5:$FY$1802,MATCH($A686,$A$5:$A$1802,0),0)*HLOOKUP(EQ$2,$H$5:$FY$1802,MATCH($A686,$A$5:$A$1802,0),0),$H$2)</f>
        <v>135864</v>
      </c>
      <c r="ER686" s="179">
        <f>IFERROR(HLOOKUP(ER$1,$H$5:$FY$1802,MATCH($A686,$A$5:$A$1802,0),0)*HLOOKUP(ER$2,$H$5:$FY$1802,MATCH($A686,$A$5:$A$1802,0),0),$H$2)</f>
        <v>50284</v>
      </c>
      <c r="ES686" s="179">
        <f>IFERROR(HLOOKUP(ES$1,$H$5:$FY$1802,MATCH($A686,$A$5:$A$1802,0),0)*HLOOKUP(ES$2,$H$5:$FY$1802,MATCH($A686,$A$5:$A$1802,0),0),$H$2)</f>
        <v>4151322</v>
      </c>
      <c r="ET686" s="179">
        <f>IFERROR(HLOOKUP(ET$1,$H$5:$FY$1802,MATCH($A686,$A$5:$A$1802,0),0)*HLOOKUP(ET$2,$H$5:$FY$1802,MATCH($A686,$A$5:$A$1802,0),0),$H$2)</f>
        <v>10542720</v>
      </c>
      <c r="EU686" s="179">
        <f>IFERROR(HLOOKUP(EU$1,$H$5:$FY$1802,MATCH($A686,$A$5:$A$1802,0),0)*HLOOKUP(EU$2,$H$5:$FY$1802,MATCH($A686,$A$5:$A$1802,0),0),$H$2)</f>
        <v>2742168</v>
      </c>
      <c r="EV686" s="179">
        <f>IFERROR(HLOOKUP(EV$1,$H$5:$FY$1802,MATCH($A686,$A$5:$A$1802,0),0)*HLOOKUP(EV$2,$H$5:$FY$1802,MATCH($A686,$A$5:$A$1802,0),0),$H$2)</f>
        <v>104402287</v>
      </c>
      <c r="EW686" s="179">
        <f>IFERROR(HLOOKUP(EW$1,$H$5:$FY$1802,MATCH($A686,$A$5:$A$1802,0),0)*HLOOKUP(EW$2,$H$5:$FY$1802,MATCH($A686,$A$5:$A$1802,0),0),$H$2)</f>
        <v>24030578</v>
      </c>
      <c r="EX686" s="179">
        <f>IFERROR(HLOOKUP(EX$1,$H$5:$FY$1802,MATCH($A686,$A$5:$A$1802,0),0)*HLOOKUP(EX$2,$H$5:$FY$1802,MATCH($A686,$A$5:$A$1802,0),0),$H$2)</f>
        <v>14986295</v>
      </c>
      <c r="EY686" s="179">
        <f>IFERROR(HLOOKUP(EY$1,$H$5:$FY$1802,MATCH($A686,$A$5:$A$1802,0),0)*HLOOKUP(EY$2,$H$5:$FY$1802,MATCH($A686,$A$5:$A$1802,0),0),$H$2)</f>
        <v>28362180</v>
      </c>
      <c r="EZ686" s="179">
        <f>IFERROR(HLOOKUP(EZ$1,$H$5:$FY$1802,MATCH($A686,$A$5:$A$1802,0),0)*HLOOKUP(EZ$2,$H$5:$FY$1802,MATCH($A686,$A$5:$A$1802,0),0),$H$2)</f>
        <v>12023242</v>
      </c>
      <c r="FA686" s="179">
        <f>IFERROR(HLOOKUP(FA$1,$H$5:$FY$1802,MATCH($A686,$A$5:$A$1802,0),0)*HLOOKUP(FA$2,$H$5:$FY$1802,MATCH($A686,$A$5:$A$1802,0),0),$H$2)</f>
        <v>206628</v>
      </c>
      <c r="FB686" s="179">
        <f>IFERROR(HLOOKUP(FB$1,$H$5:$FY$1802,MATCH($A686,$A$5:$A$1802,0),0)*HLOOKUP(FB$2,$H$5:$FY$1802,MATCH($A686,$A$5:$A$1802,0),0),$H$2)</f>
        <v>131838</v>
      </c>
      <c r="FC686" s="179">
        <f>IFERROR(HLOOKUP(FC$1,$H$5:$FY$1802,MATCH($A686,$A$5:$A$1802,0),0)*HLOOKUP(FC$2,$H$5:$FY$1802,MATCH($A686,$A$5:$A$1802,0),0),$H$2)</f>
        <v>198100</v>
      </c>
      <c r="FD686" s="179">
        <f>IFERROR(HLOOKUP(FD$1,$H$5:$FY$1802,MATCH($A686,$A$5:$A$1802,0),0)*HLOOKUP(FD$2,$H$5:$FY$1802,MATCH($A686,$A$5:$A$1802,0),0),$H$2)</f>
        <v>0</v>
      </c>
      <c r="FE686" s="179">
        <f>IFERROR(HLOOKUP(FE$1,$H$5:$FY$1802,MATCH($A686,$A$5:$A$1802,0),0)*HLOOKUP(FE$2,$H$5:$FY$1802,MATCH($A686,$A$5:$A$1802,0),0),$H$2)</f>
        <v>0</v>
      </c>
      <c r="FF686" s="179">
        <f>IFERROR(HLOOKUP(FF$1,$H$5:$FY$1802,MATCH($A686,$A$5:$A$1802,0),0)*HLOOKUP(FF$2,$H$5:$FY$1802,MATCH($A686,$A$5:$A$1802,0),0),$H$2)</f>
        <v>0</v>
      </c>
      <c r="FG686" s="179">
        <f>IFERROR(HLOOKUP(FG$1,$H$5:$FY$1802,MATCH($A686,$A$5:$A$1802,0),0)*HLOOKUP(FG$2,$H$5:$FY$1802,MATCH($A686,$A$5:$A$1802,0),0),$H$2)</f>
        <v>0</v>
      </c>
      <c r="FH686" s="151"/>
      <c r="FI686" s="407">
        <f t="shared" si="1139"/>
        <v>1.8327464788732395</v>
      </c>
      <c r="FJ686" s="407">
        <f t="shared" si="1139"/>
        <v>1.4391627543035994</v>
      </c>
      <c r="FK686" s="407">
        <f t="shared" si="1140"/>
        <v>1.7498467198038012</v>
      </c>
      <c r="FL686" s="407">
        <f t="shared" si="1141"/>
        <v>1.3951563458001226</v>
      </c>
      <c r="FM686" s="407">
        <f t="shared" si="1142"/>
        <v>1.263492485702886</v>
      </c>
      <c r="FN686" s="407">
        <f t="shared" si="1143"/>
        <v>1.0547679212661258</v>
      </c>
      <c r="FO686" s="407">
        <f t="shared" si="1144"/>
        <v>1.4288566382553942</v>
      </c>
      <c r="FP686" s="407">
        <f t="shared" si="1145"/>
        <v>1.0505259924748522</v>
      </c>
      <c r="FQ686" s="407">
        <f t="shared" si="1146"/>
        <v>1.5078740157480315</v>
      </c>
      <c r="FR686" s="407">
        <f t="shared" si="1147"/>
        <v>1.1732283464566928</v>
      </c>
      <c r="FS686" s="408"/>
      <c r="FT686" s="26"/>
      <c r="FU686" s="26"/>
      <c r="FV686" s="26"/>
      <c r="FW686" s="26"/>
      <c r="FX686" s="26"/>
    </row>
    <row r="687" spans="1:180" ht="10.35" customHeight="1" x14ac:dyDescent="0.2">
      <c r="A687" s="74" t="str">
        <f t="shared" si="1136"/>
        <v>2020-21DECEMBERRX9</v>
      </c>
      <c r="B687" s="163" t="str">
        <f t="shared" si="1149"/>
        <v>2020-21</v>
      </c>
      <c r="C687" s="26" t="s">
        <v>835</v>
      </c>
      <c r="D687" s="163" t="str">
        <f>INDEX($FV$16:$FW$26,MATCH($F687,$FV$16:$FV$26,0),2)</f>
        <v>Y60</v>
      </c>
      <c r="E687" s="163" t="str">
        <f>VLOOKUP($D687,$FW$8:$FX$14,2,0)</f>
        <v>Midlands</v>
      </c>
      <c r="F687" s="271" t="s">
        <v>845</v>
      </c>
      <c r="G687" s="271" t="s">
        <v>871</v>
      </c>
      <c r="H687" s="270">
        <v>90676</v>
      </c>
      <c r="I687" s="270">
        <v>69855</v>
      </c>
      <c r="J687" s="270">
        <v>285445</v>
      </c>
      <c r="K687" s="270">
        <v>4</v>
      </c>
      <c r="L687" s="270">
        <v>3</v>
      </c>
      <c r="M687" s="270">
        <v>4</v>
      </c>
      <c r="N687" s="270">
        <v>7</v>
      </c>
      <c r="O687" s="270">
        <v>61</v>
      </c>
      <c r="P687" s="270">
        <v>0</v>
      </c>
      <c r="Q687" s="270">
        <v>438</v>
      </c>
      <c r="R687" s="270">
        <v>2412</v>
      </c>
      <c r="S687" s="270">
        <v>663</v>
      </c>
      <c r="T687" s="270">
        <v>68659</v>
      </c>
      <c r="U687" s="270">
        <v>6166</v>
      </c>
      <c r="V687" s="270">
        <v>3719</v>
      </c>
      <c r="W687" s="270">
        <v>39406</v>
      </c>
      <c r="X687" s="270">
        <v>12834</v>
      </c>
      <c r="Y687" s="270">
        <v>145</v>
      </c>
      <c r="Z687" s="270">
        <v>2740896</v>
      </c>
      <c r="AA687" s="270">
        <v>445</v>
      </c>
      <c r="AB687" s="270">
        <v>795</v>
      </c>
      <c r="AC687" s="270">
        <v>3669353</v>
      </c>
      <c r="AD687" s="270">
        <v>987</v>
      </c>
      <c r="AE687" s="270">
        <v>2328</v>
      </c>
      <c r="AF687" s="270">
        <v>63128760</v>
      </c>
      <c r="AG687" s="270">
        <v>1602</v>
      </c>
      <c r="AH687" s="270">
        <v>3280</v>
      </c>
      <c r="AI687" s="270">
        <v>63173717</v>
      </c>
      <c r="AJ687" s="270">
        <v>4922</v>
      </c>
      <c r="AK687" s="270">
        <v>11690</v>
      </c>
      <c r="AL687" s="270">
        <v>638165</v>
      </c>
      <c r="AM687" s="270">
        <v>4401</v>
      </c>
      <c r="AN687" s="270">
        <v>11064</v>
      </c>
      <c r="AO687" s="270">
        <v>6501</v>
      </c>
      <c r="AP687" s="270">
        <v>1528</v>
      </c>
      <c r="AQ687" s="270">
        <v>913</v>
      </c>
      <c r="AR687" s="270">
        <v>8</v>
      </c>
      <c r="AS687" s="270">
        <v>3325</v>
      </c>
      <c r="AT687" s="270">
        <v>735</v>
      </c>
      <c r="AU687" s="270">
        <v>674</v>
      </c>
      <c r="AV687" s="270">
        <v>35566</v>
      </c>
      <c r="AW687" s="270">
        <v>3840</v>
      </c>
      <c r="AX687" s="270">
        <v>22752</v>
      </c>
      <c r="AY687" s="270">
        <v>62158</v>
      </c>
      <c r="AZ687" s="270">
        <v>11463</v>
      </c>
      <c r="BA687" s="270">
        <v>8995</v>
      </c>
      <c r="BB687" s="270">
        <v>7053</v>
      </c>
      <c r="BC687" s="270">
        <v>5622</v>
      </c>
      <c r="BD687" s="270">
        <v>51319</v>
      </c>
      <c r="BE687" s="270">
        <v>41719</v>
      </c>
      <c r="BF687" s="270">
        <v>19443</v>
      </c>
      <c r="BG687" s="270">
        <v>13729</v>
      </c>
      <c r="BH687" s="270">
        <v>106</v>
      </c>
      <c r="BI687" s="270">
        <v>83</v>
      </c>
      <c r="BJ687" s="270">
        <v>0</v>
      </c>
      <c r="BK687" s="270">
        <v>0</v>
      </c>
      <c r="BL687" s="270">
        <v>0</v>
      </c>
      <c r="BM687" s="270">
        <v>0</v>
      </c>
      <c r="BN687" s="270">
        <v>15</v>
      </c>
      <c r="BO687" s="270">
        <v>6230</v>
      </c>
      <c r="BP687" s="270">
        <v>415</v>
      </c>
      <c r="BQ687" s="270">
        <v>670</v>
      </c>
      <c r="BR687" s="270">
        <v>6151</v>
      </c>
      <c r="BS687" s="270">
        <v>2734666</v>
      </c>
      <c r="BT687" s="270">
        <v>445</v>
      </c>
      <c r="BU687" s="270">
        <v>796</v>
      </c>
      <c r="BV687" s="270">
        <v>454</v>
      </c>
      <c r="BW687" s="270">
        <v>852192</v>
      </c>
      <c r="BX687" s="270">
        <v>1877</v>
      </c>
      <c r="BY687" s="270">
        <v>3845</v>
      </c>
      <c r="BZ687" s="270">
        <v>829</v>
      </c>
      <c r="CA687" s="270">
        <v>1292714</v>
      </c>
      <c r="CB687" s="270">
        <v>1559</v>
      </c>
      <c r="CC687" s="270">
        <v>3472</v>
      </c>
      <c r="CD687" s="270">
        <v>38123</v>
      </c>
      <c r="CE687" s="270">
        <v>60983854</v>
      </c>
      <c r="CF687" s="270">
        <v>1600</v>
      </c>
      <c r="CG687" s="270">
        <v>3267</v>
      </c>
      <c r="CH687" s="270">
        <v>13</v>
      </c>
      <c r="CI687" s="270">
        <v>107082</v>
      </c>
      <c r="CJ687" s="270">
        <v>8237</v>
      </c>
      <c r="CK687" s="270">
        <v>22299</v>
      </c>
      <c r="CL687" s="270">
        <v>346</v>
      </c>
      <c r="CM687" s="270">
        <v>2004458</v>
      </c>
      <c r="CN687" s="270">
        <v>5793</v>
      </c>
      <c r="CO687" s="270">
        <v>13197</v>
      </c>
      <c r="CP687" s="270">
        <v>2475</v>
      </c>
      <c r="CQ687" s="270">
        <v>12902911</v>
      </c>
      <c r="CR687" s="270">
        <v>5213</v>
      </c>
      <c r="CS687" s="270">
        <v>10968</v>
      </c>
      <c r="CT687" s="270">
        <v>86</v>
      </c>
      <c r="CU687" s="270">
        <v>472875</v>
      </c>
      <c r="CV687" s="270">
        <v>5499</v>
      </c>
      <c r="CW687" s="270">
        <v>13492</v>
      </c>
      <c r="CX687" s="270">
        <v>384</v>
      </c>
      <c r="CY687" s="270">
        <v>107636</v>
      </c>
      <c r="CZ687" s="270">
        <v>280</v>
      </c>
      <c r="DA687" s="270">
        <v>476</v>
      </c>
      <c r="DB687" s="270">
        <v>3228</v>
      </c>
      <c r="DC687" s="270">
        <v>130175</v>
      </c>
      <c r="DD687" s="270">
        <v>40</v>
      </c>
      <c r="DE687" s="270">
        <v>74</v>
      </c>
      <c r="DF687" s="270">
        <v>39</v>
      </c>
      <c r="DG687" s="270">
        <v>62619</v>
      </c>
      <c r="DH687" s="270">
        <v>1606</v>
      </c>
      <c r="DI687" s="270">
        <v>3052</v>
      </c>
      <c r="DJ687" s="270">
        <v>31</v>
      </c>
      <c r="DK687" s="270">
        <v>2150</v>
      </c>
      <c r="DL687" s="249"/>
      <c r="DM687" s="249"/>
      <c r="DN687" s="249"/>
      <c r="DO687" s="249"/>
      <c r="DP687" s="249"/>
      <c r="DQ687" s="249"/>
      <c r="DR687" s="249"/>
      <c r="DS687" s="249"/>
      <c r="DT687" s="249"/>
      <c r="DU687" s="249"/>
      <c r="DV687" s="249"/>
      <c r="DW687" s="249"/>
      <c r="DX687" s="249"/>
      <c r="DY687" s="249"/>
      <c r="DZ687" s="249"/>
      <c r="EA687" s="249"/>
      <c r="EB687" s="155"/>
      <c r="EC687" s="170">
        <f t="shared" si="1137"/>
        <v>12</v>
      </c>
      <c r="ED687" s="74">
        <f t="shared" si="1138"/>
        <v>2020</v>
      </c>
      <c r="EE687" s="165">
        <f t="shared" si="1148"/>
        <v>44166</v>
      </c>
      <c r="EF687" s="157">
        <f>DAY(EOMONTH($EE687,0))</f>
        <v>31</v>
      </c>
      <c r="EG687" s="156"/>
      <c r="EH687" s="171">
        <f>IFERROR(HLOOKUP(EH$1,$H$5:$FY$1802,MATCH($A687,$A$5:$A$1802,0),0)*HLOOKUP(EH$2,$H$5:$FY$1802,MATCH($A687,$A$5:$A$1802,0),0),$H$2)</f>
        <v>209565</v>
      </c>
      <c r="EI687" s="171">
        <f>IFERROR(HLOOKUP(EI$1,$H$5:$FY$1802,MATCH($A687,$A$5:$A$1802,0),0)*HLOOKUP(EI$2,$H$5:$FY$1802,MATCH($A687,$A$5:$A$1802,0),0),$H$2)</f>
        <v>279420</v>
      </c>
      <c r="EJ687" s="171">
        <f>IFERROR(HLOOKUP(EJ$1,$H$5:$FY$1802,MATCH($A687,$A$5:$A$1802,0),0)*HLOOKUP(EJ$2,$H$5:$FY$1802,MATCH($A687,$A$5:$A$1802,0),0),$H$2)</f>
        <v>488985</v>
      </c>
      <c r="EK687" s="171">
        <f>IFERROR(HLOOKUP(EK$1,$H$5:$FY$1802,MATCH($A687,$A$5:$A$1802,0),0)*HLOOKUP(EK$2,$H$5:$FY$1802,MATCH($A687,$A$5:$A$1802,0),0),$H$2)</f>
        <v>4261155</v>
      </c>
      <c r="EL687" s="171">
        <f>IFERROR(HLOOKUP(EL$1,$H$5:$FY$1802,MATCH($A687,$A$5:$A$1802,0),0)*HLOOKUP(EL$2,$H$5:$FY$1802,MATCH($A687,$A$5:$A$1802,0),0),$H$2)</f>
        <v>4901970</v>
      </c>
      <c r="EM687" s="171">
        <f>IFERROR(HLOOKUP(EM$1,$H$5:$FY$1802,MATCH($A687,$A$5:$A$1802,0),0)*HLOOKUP(EM$2,$H$5:$FY$1802,MATCH($A687,$A$5:$A$1802,0),0),$H$2)</f>
        <v>8657832</v>
      </c>
      <c r="EN687" s="171">
        <f>IFERROR(HLOOKUP(EN$1,$H$5:$FY$1802,MATCH($A687,$A$5:$A$1802,0),0)*HLOOKUP(EN$2,$H$5:$FY$1802,MATCH($A687,$A$5:$A$1802,0),0),$H$2)</f>
        <v>129251680</v>
      </c>
      <c r="EO687" s="171">
        <f>IFERROR(HLOOKUP(EO$1,$H$5:$FY$1802,MATCH($A687,$A$5:$A$1802,0),0)*HLOOKUP(EO$2,$H$5:$FY$1802,MATCH($A687,$A$5:$A$1802,0),0),$H$2)</f>
        <v>150029460</v>
      </c>
      <c r="EP687" s="171">
        <f>IFERROR(HLOOKUP(EP$1,$H$5:$FY$1802,MATCH($A687,$A$5:$A$1802,0),0)*HLOOKUP(EP$2,$H$5:$FY$1802,MATCH($A687,$A$5:$A$1802,0),0),$H$2)</f>
        <v>1604280</v>
      </c>
      <c r="EQ687" s="171">
        <f>IFERROR(HLOOKUP(EQ$1,$H$5:$FY$1802,MATCH($A687,$A$5:$A$1802,0),0)*HLOOKUP(EQ$2,$H$5:$FY$1802,MATCH($A687,$A$5:$A$1802,0),0),$H$2)</f>
        <v>0</v>
      </c>
      <c r="ER687" s="171">
        <f>IFERROR(HLOOKUP(ER$1,$H$5:$FY$1802,MATCH($A687,$A$5:$A$1802,0),0)*HLOOKUP(ER$2,$H$5:$FY$1802,MATCH($A687,$A$5:$A$1802,0),0),$H$2)</f>
        <v>10050</v>
      </c>
      <c r="ES687" s="171">
        <f>IFERROR(HLOOKUP(ES$1,$H$5:$FY$1802,MATCH($A687,$A$5:$A$1802,0),0)*HLOOKUP(ES$2,$H$5:$FY$1802,MATCH($A687,$A$5:$A$1802,0),0),$H$2)</f>
        <v>4896196</v>
      </c>
      <c r="ET687" s="171">
        <f>IFERROR(HLOOKUP(ET$1,$H$5:$FY$1802,MATCH($A687,$A$5:$A$1802,0),0)*HLOOKUP(ET$2,$H$5:$FY$1802,MATCH($A687,$A$5:$A$1802,0),0),$H$2)</f>
        <v>1745630</v>
      </c>
      <c r="EU687" s="171">
        <f>IFERROR(HLOOKUP(EU$1,$H$5:$FY$1802,MATCH($A687,$A$5:$A$1802,0),0)*HLOOKUP(EU$2,$H$5:$FY$1802,MATCH($A687,$A$5:$A$1802,0),0),$H$2)</f>
        <v>2878288</v>
      </c>
      <c r="EV687" s="171">
        <f>IFERROR(HLOOKUP(EV$1,$H$5:$FY$1802,MATCH($A687,$A$5:$A$1802,0),0)*HLOOKUP(EV$2,$H$5:$FY$1802,MATCH($A687,$A$5:$A$1802,0),0),$H$2)</f>
        <v>124547841</v>
      </c>
      <c r="EW687" s="171">
        <f>IFERROR(HLOOKUP(EW$1,$H$5:$FY$1802,MATCH($A687,$A$5:$A$1802,0),0)*HLOOKUP(EW$2,$H$5:$FY$1802,MATCH($A687,$A$5:$A$1802,0),0),$H$2)</f>
        <v>289887</v>
      </c>
      <c r="EX687" s="171">
        <f>IFERROR(HLOOKUP(EX$1,$H$5:$FY$1802,MATCH($A687,$A$5:$A$1802,0),0)*HLOOKUP(EX$2,$H$5:$FY$1802,MATCH($A687,$A$5:$A$1802,0),0),$H$2)</f>
        <v>4566162</v>
      </c>
      <c r="EY687" s="171">
        <f>IFERROR(HLOOKUP(EY$1,$H$5:$FY$1802,MATCH($A687,$A$5:$A$1802,0),0)*HLOOKUP(EY$2,$H$5:$FY$1802,MATCH($A687,$A$5:$A$1802,0),0),$H$2)</f>
        <v>27145800</v>
      </c>
      <c r="EZ687" s="171">
        <f>IFERROR(HLOOKUP(EZ$1,$H$5:$FY$1802,MATCH($A687,$A$5:$A$1802,0),0)*HLOOKUP(EZ$2,$H$5:$FY$1802,MATCH($A687,$A$5:$A$1802,0),0),$H$2)</f>
        <v>1160312</v>
      </c>
      <c r="FA687" s="171">
        <f>IFERROR(HLOOKUP(FA$1,$H$5:$FY$1802,MATCH($A687,$A$5:$A$1802,0),0)*HLOOKUP(FA$2,$H$5:$FY$1802,MATCH($A687,$A$5:$A$1802,0),0),$H$2)</f>
        <v>119028</v>
      </c>
      <c r="FB687" s="171">
        <f>IFERROR(HLOOKUP(FB$1,$H$5:$FY$1802,MATCH($A687,$A$5:$A$1802,0),0)*HLOOKUP(FB$2,$H$5:$FY$1802,MATCH($A687,$A$5:$A$1802,0),0),$H$2)</f>
        <v>182784</v>
      </c>
      <c r="FC687" s="171">
        <f>IFERROR(HLOOKUP(FC$1,$H$5:$FY$1802,MATCH($A687,$A$5:$A$1802,0),0)*HLOOKUP(FC$2,$H$5:$FY$1802,MATCH($A687,$A$5:$A$1802,0),0),$H$2)</f>
        <v>238872</v>
      </c>
      <c r="FD687" s="171">
        <f>IFERROR(HLOOKUP(FD$1,$H$5:$FY$1802,MATCH($A687,$A$5:$A$1802,0),0)*HLOOKUP(FD$2,$H$5:$FY$1802,MATCH($A687,$A$5:$A$1802,0),0),$H$2)</f>
        <v>0</v>
      </c>
      <c r="FE687" s="171">
        <f>IFERROR(HLOOKUP(FE$1,$H$5:$FY$1802,MATCH($A687,$A$5:$A$1802,0),0)*HLOOKUP(FE$2,$H$5:$FY$1802,MATCH($A687,$A$5:$A$1802,0),0),$H$2)</f>
        <v>0</v>
      </c>
      <c r="FF687" s="171">
        <f>IFERROR(HLOOKUP(FF$1,$H$5:$FY$1802,MATCH($A687,$A$5:$A$1802,0),0)*HLOOKUP(FF$2,$H$5:$FY$1802,MATCH($A687,$A$5:$A$1802,0),0),$H$2)</f>
        <v>0</v>
      </c>
      <c r="FG687" s="171">
        <f>IFERROR(HLOOKUP(FG$1,$H$5:$FY$1802,MATCH($A687,$A$5:$A$1802,0),0)*HLOOKUP(FG$2,$H$5:$FY$1802,MATCH($A687,$A$5:$A$1802,0),0),$H$2)</f>
        <v>0</v>
      </c>
      <c r="FH687" s="152"/>
      <c r="FI687" s="405">
        <f t="shared" si="1139"/>
        <v>1.8590658449562114</v>
      </c>
      <c r="FJ687" s="405">
        <f t="shared" si="1139"/>
        <v>1.458806357444048</v>
      </c>
      <c r="FK687" s="405">
        <f t="shared" si="1140"/>
        <v>1.8964775477278839</v>
      </c>
      <c r="FL687" s="405">
        <f t="shared" si="1141"/>
        <v>1.5116966926593169</v>
      </c>
      <c r="FM687" s="405">
        <f t="shared" si="1142"/>
        <v>1.3023143683702989</v>
      </c>
      <c r="FN687" s="405">
        <f t="shared" si="1143"/>
        <v>1.058696645180937</v>
      </c>
      <c r="FO687" s="405">
        <f t="shared" si="1144"/>
        <v>1.5149602618045817</v>
      </c>
      <c r="FP687" s="405">
        <f t="shared" si="1145"/>
        <v>1.0697366370578152</v>
      </c>
      <c r="FQ687" s="405">
        <f t="shared" si="1146"/>
        <v>0.73103448275862071</v>
      </c>
      <c r="FR687" s="405">
        <f t="shared" si="1147"/>
        <v>0.57241379310344831</v>
      </c>
      <c r="FS687" s="65"/>
      <c r="FT687" s="26"/>
      <c r="FU687" s="26"/>
      <c r="FV687" s="26"/>
      <c r="FW687" s="26"/>
      <c r="FX687" s="26"/>
    </row>
    <row r="688" spans="1:180" ht="10.35" customHeight="1" x14ac:dyDescent="0.2">
      <c r="A688" s="74" t="str">
        <f t="shared" si="1136"/>
        <v>2020-21DECEMBERRYC</v>
      </c>
      <c r="B688" s="163" t="str">
        <f t="shared" si="1149"/>
        <v>2020-21</v>
      </c>
      <c r="C688" s="26" t="s">
        <v>835</v>
      </c>
      <c r="D688" s="163" t="str">
        <f>INDEX($FV$16:$FW$26,MATCH($F688,$FV$16:$FV$26,0),2)</f>
        <v>Y61</v>
      </c>
      <c r="E688" s="163" t="str">
        <f>VLOOKUP($D688,$FW$8:$FX$14,2,0)</f>
        <v>East of England</v>
      </c>
      <c r="F688" s="271" t="s">
        <v>849</v>
      </c>
      <c r="G688" s="271" t="s">
        <v>872</v>
      </c>
      <c r="H688" s="272">
        <v>114834</v>
      </c>
      <c r="I688" s="272">
        <v>73894</v>
      </c>
      <c r="J688" s="272">
        <v>271200</v>
      </c>
      <c r="K688" s="272">
        <v>4</v>
      </c>
      <c r="L688" s="272">
        <v>1</v>
      </c>
      <c r="M688" s="272">
        <v>5</v>
      </c>
      <c r="N688" s="272">
        <v>15</v>
      </c>
      <c r="O688" s="272">
        <v>60</v>
      </c>
      <c r="P688" s="272">
        <v>0</v>
      </c>
      <c r="Q688" s="272">
        <v>481</v>
      </c>
      <c r="R688" s="272">
        <v>87</v>
      </c>
      <c r="S688" s="272">
        <v>3127</v>
      </c>
      <c r="T688" s="272">
        <v>82784</v>
      </c>
      <c r="U688" s="272">
        <v>6487</v>
      </c>
      <c r="V688" s="272">
        <v>3837</v>
      </c>
      <c r="W688" s="272">
        <v>46733</v>
      </c>
      <c r="X688" s="272">
        <v>14388</v>
      </c>
      <c r="Y688" s="272">
        <v>318</v>
      </c>
      <c r="Z688" s="272">
        <v>2842957</v>
      </c>
      <c r="AA688" s="272">
        <v>438</v>
      </c>
      <c r="AB688" s="272">
        <v>811</v>
      </c>
      <c r="AC688" s="272">
        <v>2480135</v>
      </c>
      <c r="AD688" s="272">
        <v>646</v>
      </c>
      <c r="AE688" s="272">
        <v>1167</v>
      </c>
      <c r="AF688" s="272">
        <v>74579832</v>
      </c>
      <c r="AG688" s="272">
        <v>1596</v>
      </c>
      <c r="AH688" s="272">
        <v>3375</v>
      </c>
      <c r="AI688" s="272">
        <v>73031250</v>
      </c>
      <c r="AJ688" s="272">
        <v>5076</v>
      </c>
      <c r="AK688" s="272">
        <v>12761</v>
      </c>
      <c r="AL688" s="272">
        <v>1858838</v>
      </c>
      <c r="AM688" s="272">
        <v>5845</v>
      </c>
      <c r="AN688" s="272">
        <v>14160</v>
      </c>
      <c r="AO688" s="272">
        <v>9085</v>
      </c>
      <c r="AP688" s="272">
        <v>195</v>
      </c>
      <c r="AQ688" s="272">
        <v>5389</v>
      </c>
      <c r="AR688" s="272">
        <v>1200</v>
      </c>
      <c r="AS688" s="272">
        <v>58</v>
      </c>
      <c r="AT688" s="272">
        <v>3443</v>
      </c>
      <c r="AU688" s="272">
        <v>1146</v>
      </c>
      <c r="AV688" s="272">
        <v>42540</v>
      </c>
      <c r="AW688" s="272">
        <v>2512</v>
      </c>
      <c r="AX688" s="272">
        <v>28647</v>
      </c>
      <c r="AY688" s="272">
        <v>73699</v>
      </c>
      <c r="AZ688" s="272">
        <v>16159</v>
      </c>
      <c r="BA688" s="272">
        <v>11282</v>
      </c>
      <c r="BB688" s="272">
        <v>9480</v>
      </c>
      <c r="BC688" s="272">
        <v>6711</v>
      </c>
      <c r="BD688" s="272">
        <v>72571</v>
      </c>
      <c r="BE688" s="272">
        <v>52306</v>
      </c>
      <c r="BF688" s="272">
        <v>28708</v>
      </c>
      <c r="BG688" s="272">
        <v>16493</v>
      </c>
      <c r="BH688" s="272">
        <v>529</v>
      </c>
      <c r="BI688" s="272">
        <v>363</v>
      </c>
      <c r="BJ688" s="272">
        <v>12</v>
      </c>
      <c r="BK688" s="272">
        <v>6719</v>
      </c>
      <c r="BL688" s="272">
        <v>560</v>
      </c>
      <c r="BM688" s="272">
        <v>904</v>
      </c>
      <c r="BN688" s="272">
        <v>0</v>
      </c>
      <c r="BO688" s="272">
        <v>0</v>
      </c>
      <c r="BP688" s="272">
        <v>0</v>
      </c>
      <c r="BQ688" s="272">
        <v>0</v>
      </c>
      <c r="BR688" s="272">
        <v>6475</v>
      </c>
      <c r="BS688" s="272">
        <v>2836238</v>
      </c>
      <c r="BT688" s="272">
        <v>438</v>
      </c>
      <c r="BU688" s="272">
        <v>811</v>
      </c>
      <c r="BV688" s="272">
        <v>2781</v>
      </c>
      <c r="BW688" s="272">
        <v>4851126</v>
      </c>
      <c r="BX688" s="272">
        <v>1744</v>
      </c>
      <c r="BY688" s="272">
        <v>3481</v>
      </c>
      <c r="BZ688" s="272">
        <v>836</v>
      </c>
      <c r="CA688" s="272">
        <v>1390412</v>
      </c>
      <c r="CB688" s="272">
        <v>1663</v>
      </c>
      <c r="CC688" s="272">
        <v>3558</v>
      </c>
      <c r="CD688" s="272">
        <v>43116</v>
      </c>
      <c r="CE688" s="272">
        <v>68338294</v>
      </c>
      <c r="CF688" s="272">
        <v>1585</v>
      </c>
      <c r="CG688" s="272">
        <v>3365</v>
      </c>
      <c r="CH688" s="272">
        <v>559</v>
      </c>
      <c r="CI688" s="272">
        <v>3159869</v>
      </c>
      <c r="CJ688" s="272">
        <v>5653</v>
      </c>
      <c r="CK688" s="272">
        <v>14414</v>
      </c>
      <c r="CL688" s="272">
        <v>140</v>
      </c>
      <c r="CM688" s="272">
        <v>904356</v>
      </c>
      <c r="CN688" s="272">
        <v>6460</v>
      </c>
      <c r="CO688" s="272">
        <v>15904</v>
      </c>
      <c r="CP688" s="272">
        <v>1718</v>
      </c>
      <c r="CQ688" s="272">
        <v>13497967</v>
      </c>
      <c r="CR688" s="272">
        <v>7857</v>
      </c>
      <c r="CS688" s="272">
        <v>18848</v>
      </c>
      <c r="CT688" s="272">
        <v>142</v>
      </c>
      <c r="CU688" s="272">
        <v>1108449</v>
      </c>
      <c r="CV688" s="272">
        <v>7806</v>
      </c>
      <c r="CW688" s="272">
        <v>23938</v>
      </c>
      <c r="CX688" s="272">
        <v>596</v>
      </c>
      <c r="CY688" s="272">
        <v>168948</v>
      </c>
      <c r="CZ688" s="272">
        <v>283</v>
      </c>
      <c r="DA688" s="272">
        <v>519</v>
      </c>
      <c r="DB688" s="272">
        <v>4436</v>
      </c>
      <c r="DC688" s="272">
        <v>155073</v>
      </c>
      <c r="DD688" s="272">
        <v>35</v>
      </c>
      <c r="DE688" s="272">
        <v>63</v>
      </c>
      <c r="DF688" s="272">
        <v>95</v>
      </c>
      <c r="DG688" s="272">
        <v>159331</v>
      </c>
      <c r="DH688" s="272">
        <v>1677</v>
      </c>
      <c r="DI688" s="272">
        <v>3638</v>
      </c>
      <c r="DJ688" s="272">
        <v>91</v>
      </c>
      <c r="DK688" s="272">
        <v>87</v>
      </c>
      <c r="DL688" s="250"/>
      <c r="DM688" s="250"/>
      <c r="DN688" s="250"/>
      <c r="DO688" s="250"/>
      <c r="DP688" s="250"/>
      <c r="DQ688" s="250"/>
      <c r="DR688" s="250"/>
      <c r="DS688" s="250"/>
      <c r="DT688" s="250"/>
      <c r="DU688" s="250"/>
      <c r="DV688" s="250"/>
      <c r="DW688" s="250"/>
      <c r="DX688" s="250"/>
      <c r="DY688" s="250"/>
      <c r="DZ688" s="250"/>
      <c r="EA688" s="250"/>
      <c r="EB688" s="155"/>
      <c r="EC688" s="75">
        <f t="shared" si="1137"/>
        <v>12</v>
      </c>
      <c r="ED688" s="74">
        <f t="shared" si="1138"/>
        <v>2020</v>
      </c>
      <c r="EE688" s="165">
        <f t="shared" si="1148"/>
        <v>44166</v>
      </c>
      <c r="EF688" s="157">
        <f t="shared" si="1150"/>
        <v>31</v>
      </c>
      <c r="EG688" s="156"/>
      <c r="EH688" s="166">
        <f>IFERROR(HLOOKUP(EH$1,$H$5:$FY$1802,MATCH($A688,$A$5:$A$1802,0),0)*HLOOKUP(EH$2,$H$5:$FY$1802,MATCH($A688,$A$5:$A$1802,0),0),$H$2)</f>
        <v>73894</v>
      </c>
      <c r="EI688" s="166">
        <f>IFERROR(HLOOKUP(EI$1,$H$5:$FY$1802,MATCH($A688,$A$5:$A$1802,0),0)*HLOOKUP(EI$2,$H$5:$FY$1802,MATCH($A688,$A$5:$A$1802,0),0),$H$2)</f>
        <v>369470</v>
      </c>
      <c r="EJ688" s="166">
        <f>IFERROR(HLOOKUP(EJ$1,$H$5:$FY$1802,MATCH($A688,$A$5:$A$1802,0),0)*HLOOKUP(EJ$2,$H$5:$FY$1802,MATCH($A688,$A$5:$A$1802,0),0),$H$2)</f>
        <v>1108410</v>
      </c>
      <c r="EK688" s="166">
        <f>IFERROR(HLOOKUP(EK$1,$H$5:$FY$1802,MATCH($A688,$A$5:$A$1802,0),0)*HLOOKUP(EK$2,$H$5:$FY$1802,MATCH($A688,$A$5:$A$1802,0),0),$H$2)</f>
        <v>4433640</v>
      </c>
      <c r="EL688" s="166">
        <f>IFERROR(HLOOKUP(EL$1,$H$5:$FY$1802,MATCH($A688,$A$5:$A$1802,0),0)*HLOOKUP(EL$2,$H$5:$FY$1802,MATCH($A688,$A$5:$A$1802,0),0),$H$2)</f>
        <v>5260957</v>
      </c>
      <c r="EM688" s="166">
        <f>IFERROR(HLOOKUP(EM$1,$H$5:$FY$1802,MATCH($A688,$A$5:$A$1802,0),0)*HLOOKUP(EM$2,$H$5:$FY$1802,MATCH($A688,$A$5:$A$1802,0),0),$H$2)</f>
        <v>4477779</v>
      </c>
      <c r="EN688" s="166">
        <f>IFERROR(HLOOKUP(EN$1,$H$5:$FY$1802,MATCH($A688,$A$5:$A$1802,0),0)*HLOOKUP(EN$2,$H$5:$FY$1802,MATCH($A688,$A$5:$A$1802,0),0),$H$2)</f>
        <v>157723875</v>
      </c>
      <c r="EO688" s="166">
        <f>IFERROR(HLOOKUP(EO$1,$H$5:$FY$1802,MATCH($A688,$A$5:$A$1802,0),0)*HLOOKUP(EO$2,$H$5:$FY$1802,MATCH($A688,$A$5:$A$1802,0),0),$H$2)</f>
        <v>183605268</v>
      </c>
      <c r="EP688" s="166">
        <f>IFERROR(HLOOKUP(EP$1,$H$5:$FY$1802,MATCH($A688,$A$5:$A$1802,0),0)*HLOOKUP(EP$2,$H$5:$FY$1802,MATCH($A688,$A$5:$A$1802,0),0),$H$2)</f>
        <v>4502880</v>
      </c>
      <c r="EQ688" s="166">
        <f>IFERROR(HLOOKUP(EQ$1,$H$5:$FY$1802,MATCH($A688,$A$5:$A$1802,0),0)*HLOOKUP(EQ$2,$H$5:$FY$1802,MATCH($A688,$A$5:$A$1802,0),0),$H$2)</f>
        <v>10848</v>
      </c>
      <c r="ER688" s="166">
        <f>IFERROR(HLOOKUP(ER$1,$H$5:$FY$1802,MATCH($A688,$A$5:$A$1802,0),0)*HLOOKUP(ER$2,$H$5:$FY$1802,MATCH($A688,$A$5:$A$1802,0),0),$H$2)</f>
        <v>0</v>
      </c>
      <c r="ES688" s="166">
        <f>IFERROR(HLOOKUP(ES$1,$H$5:$FY$1802,MATCH($A688,$A$5:$A$1802,0),0)*HLOOKUP(ES$2,$H$5:$FY$1802,MATCH($A688,$A$5:$A$1802,0),0),$H$2)</f>
        <v>5251225</v>
      </c>
      <c r="ET688" s="166">
        <f>IFERROR(HLOOKUP(ET$1,$H$5:$FY$1802,MATCH($A688,$A$5:$A$1802,0),0)*HLOOKUP(ET$2,$H$5:$FY$1802,MATCH($A688,$A$5:$A$1802,0),0),$H$2)</f>
        <v>9680661</v>
      </c>
      <c r="EU688" s="166">
        <f>IFERROR(HLOOKUP(EU$1,$H$5:$FY$1802,MATCH($A688,$A$5:$A$1802,0),0)*HLOOKUP(EU$2,$H$5:$FY$1802,MATCH($A688,$A$5:$A$1802,0),0),$H$2)</f>
        <v>2974488</v>
      </c>
      <c r="EV688" s="166">
        <f>IFERROR(HLOOKUP(EV$1,$H$5:$FY$1802,MATCH($A688,$A$5:$A$1802,0),0)*HLOOKUP(EV$2,$H$5:$FY$1802,MATCH($A688,$A$5:$A$1802,0),0),$H$2)</f>
        <v>145085340</v>
      </c>
      <c r="EW688" s="166">
        <f>IFERROR(HLOOKUP(EW$1,$H$5:$FY$1802,MATCH($A688,$A$5:$A$1802,0),0)*HLOOKUP(EW$2,$H$5:$FY$1802,MATCH($A688,$A$5:$A$1802,0),0),$H$2)</f>
        <v>8057426</v>
      </c>
      <c r="EX688" s="166">
        <f>IFERROR(HLOOKUP(EX$1,$H$5:$FY$1802,MATCH($A688,$A$5:$A$1802,0),0)*HLOOKUP(EX$2,$H$5:$FY$1802,MATCH($A688,$A$5:$A$1802,0),0),$H$2)</f>
        <v>2226560</v>
      </c>
      <c r="EY688" s="166">
        <f>IFERROR(HLOOKUP(EY$1,$H$5:$FY$1802,MATCH($A688,$A$5:$A$1802,0),0)*HLOOKUP(EY$2,$H$5:$FY$1802,MATCH($A688,$A$5:$A$1802,0),0),$H$2)</f>
        <v>32380864</v>
      </c>
      <c r="EZ688" s="166">
        <f>IFERROR(HLOOKUP(EZ$1,$H$5:$FY$1802,MATCH($A688,$A$5:$A$1802,0),0)*HLOOKUP(EZ$2,$H$5:$FY$1802,MATCH($A688,$A$5:$A$1802,0),0),$H$2)</f>
        <v>3399196</v>
      </c>
      <c r="FA688" s="166">
        <f>IFERROR(HLOOKUP(FA$1,$H$5:$FY$1802,MATCH($A688,$A$5:$A$1802,0),0)*HLOOKUP(FA$2,$H$5:$FY$1802,MATCH($A688,$A$5:$A$1802,0),0),$H$2)</f>
        <v>345610</v>
      </c>
      <c r="FB688" s="166">
        <f>IFERROR(HLOOKUP(FB$1,$H$5:$FY$1802,MATCH($A688,$A$5:$A$1802,0),0)*HLOOKUP(FB$2,$H$5:$FY$1802,MATCH($A688,$A$5:$A$1802,0),0),$H$2)</f>
        <v>309324</v>
      </c>
      <c r="FC688" s="166">
        <f>IFERROR(HLOOKUP(FC$1,$H$5:$FY$1802,MATCH($A688,$A$5:$A$1802,0),0)*HLOOKUP(FC$2,$H$5:$FY$1802,MATCH($A688,$A$5:$A$1802,0),0),$H$2)</f>
        <v>279468</v>
      </c>
      <c r="FD688" s="166">
        <f>IFERROR(HLOOKUP(FD$1,$H$5:$FY$1802,MATCH($A688,$A$5:$A$1802,0),0)*HLOOKUP(FD$2,$H$5:$FY$1802,MATCH($A688,$A$5:$A$1802,0),0),$H$2)</f>
        <v>0</v>
      </c>
      <c r="FE688" s="166">
        <f>IFERROR(HLOOKUP(FE$1,$H$5:$FY$1802,MATCH($A688,$A$5:$A$1802,0),0)*HLOOKUP(FE$2,$H$5:$FY$1802,MATCH($A688,$A$5:$A$1802,0),0),$H$2)</f>
        <v>0</v>
      </c>
      <c r="FF688" s="166">
        <f>IFERROR(HLOOKUP(FF$1,$H$5:$FY$1802,MATCH($A688,$A$5:$A$1802,0),0)*HLOOKUP(FF$2,$H$5:$FY$1802,MATCH($A688,$A$5:$A$1802,0),0),$H$2)</f>
        <v>0</v>
      </c>
      <c r="FG688" s="166">
        <f>IFERROR(HLOOKUP(FG$1,$H$5:$FY$1802,MATCH($A688,$A$5:$A$1802,0),0)*HLOOKUP(FG$2,$H$5:$FY$1802,MATCH($A688,$A$5:$A$1802,0),0),$H$2)</f>
        <v>0</v>
      </c>
      <c r="FH688" s="152"/>
      <c r="FI688" s="405">
        <f t="shared" si="1139"/>
        <v>2.4909819639278559</v>
      </c>
      <c r="FJ688" s="405">
        <f t="shared" si="1139"/>
        <v>1.7391706489902883</v>
      </c>
      <c r="FK688" s="405">
        <f t="shared" si="1140"/>
        <v>2.4706802189210322</v>
      </c>
      <c r="FL688" s="405">
        <f t="shared" si="1141"/>
        <v>1.7490226739640344</v>
      </c>
      <c r="FM688" s="405">
        <f t="shared" si="1142"/>
        <v>1.5528855412663429</v>
      </c>
      <c r="FN688" s="405">
        <f t="shared" si="1143"/>
        <v>1.1192519204844542</v>
      </c>
      <c r="FO688" s="405">
        <f t="shared" si="1144"/>
        <v>1.9952738393105365</v>
      </c>
      <c r="FP688" s="405">
        <f t="shared" si="1145"/>
        <v>1.1463024742841257</v>
      </c>
      <c r="FQ688" s="405">
        <f t="shared" si="1146"/>
        <v>1.6635220125786163</v>
      </c>
      <c r="FR688" s="405">
        <f t="shared" si="1147"/>
        <v>1.1415094339622642</v>
      </c>
      <c r="FS688" s="65"/>
      <c r="FT688" s="26"/>
      <c r="FU688" s="26"/>
      <c r="FV688" s="26"/>
      <c r="FW688" s="26"/>
      <c r="FX688" s="26"/>
    </row>
    <row r="689" spans="1:180" ht="10.35" customHeight="1" x14ac:dyDescent="0.2">
      <c r="A689" s="74" t="str">
        <f t="shared" si="1136"/>
        <v>2020-21DECEMBERR1F</v>
      </c>
      <c r="B689" s="163" t="str">
        <f t="shared" si="1149"/>
        <v>2020-21</v>
      </c>
      <c r="C689" s="26" t="s">
        <v>835</v>
      </c>
      <c r="D689" s="163" t="str">
        <f>INDEX($FV$16:$FW$26,MATCH($F689,$FV$16:$FV$26,0),2)</f>
        <v>Y59</v>
      </c>
      <c r="E689" s="163" t="str">
        <f>VLOOKUP($D689,$FW$8:$FX$14,2,0)</f>
        <v>South East</v>
      </c>
      <c r="F689" s="271" t="s">
        <v>852</v>
      </c>
      <c r="G689" s="271" t="s">
        <v>873</v>
      </c>
      <c r="H689" s="272">
        <v>3114</v>
      </c>
      <c r="I689" s="272">
        <v>1635</v>
      </c>
      <c r="J689" s="272">
        <v>10522</v>
      </c>
      <c r="K689" s="272">
        <v>6</v>
      </c>
      <c r="L689" s="272">
        <v>1</v>
      </c>
      <c r="M689" s="272">
        <v>15</v>
      </c>
      <c r="N689" s="272">
        <v>45</v>
      </c>
      <c r="O689" s="272">
        <v>92</v>
      </c>
      <c r="P689" s="272">
        <v>0</v>
      </c>
      <c r="Q689" s="272">
        <v>15</v>
      </c>
      <c r="R689" s="272">
        <v>0</v>
      </c>
      <c r="S689" s="272">
        <v>2</v>
      </c>
      <c r="T689" s="272">
        <v>2349</v>
      </c>
      <c r="U689" s="272">
        <v>148</v>
      </c>
      <c r="V689" s="272">
        <v>78</v>
      </c>
      <c r="W689" s="272">
        <v>1053</v>
      </c>
      <c r="X689" s="272">
        <v>762</v>
      </c>
      <c r="Y689" s="272">
        <v>34</v>
      </c>
      <c r="Z689" s="272">
        <v>76735</v>
      </c>
      <c r="AA689" s="272">
        <v>518</v>
      </c>
      <c r="AB689" s="272">
        <v>930</v>
      </c>
      <c r="AC689" s="272">
        <v>45945</v>
      </c>
      <c r="AD689" s="272">
        <v>589</v>
      </c>
      <c r="AE689" s="272">
        <v>1124</v>
      </c>
      <c r="AF689" s="272">
        <v>1385258</v>
      </c>
      <c r="AG689" s="272">
        <v>1316</v>
      </c>
      <c r="AH689" s="272">
        <v>2556</v>
      </c>
      <c r="AI689" s="272">
        <v>3764356</v>
      </c>
      <c r="AJ689" s="272">
        <v>4940</v>
      </c>
      <c r="AK689" s="272">
        <v>12188</v>
      </c>
      <c r="AL689" s="272">
        <v>225283</v>
      </c>
      <c r="AM689" s="272">
        <v>6626</v>
      </c>
      <c r="AN689" s="272">
        <v>15310</v>
      </c>
      <c r="AO689" s="272">
        <v>170</v>
      </c>
      <c r="AP689" s="272">
        <v>1</v>
      </c>
      <c r="AQ689" s="272">
        <v>15</v>
      </c>
      <c r="AR689" s="272">
        <v>33</v>
      </c>
      <c r="AS689" s="272">
        <v>6</v>
      </c>
      <c r="AT689" s="272">
        <v>148</v>
      </c>
      <c r="AU689" s="272">
        <v>13</v>
      </c>
      <c r="AV689" s="272">
        <v>1362</v>
      </c>
      <c r="AW689" s="272">
        <v>16</v>
      </c>
      <c r="AX689" s="272">
        <v>801</v>
      </c>
      <c r="AY689" s="272">
        <v>2179</v>
      </c>
      <c r="AZ689" s="272">
        <v>232</v>
      </c>
      <c r="BA689" s="272">
        <v>191</v>
      </c>
      <c r="BB689" s="272">
        <v>121</v>
      </c>
      <c r="BC689" s="272">
        <v>102</v>
      </c>
      <c r="BD689" s="272">
        <v>1211</v>
      </c>
      <c r="BE689" s="272">
        <v>1108</v>
      </c>
      <c r="BF689" s="272">
        <v>936</v>
      </c>
      <c r="BG689" s="272">
        <v>817</v>
      </c>
      <c r="BH689" s="272">
        <v>36</v>
      </c>
      <c r="BI689" s="272">
        <v>36</v>
      </c>
      <c r="BJ689" s="272">
        <v>2</v>
      </c>
      <c r="BK689" s="272">
        <v>527</v>
      </c>
      <c r="BL689" s="272">
        <v>264</v>
      </c>
      <c r="BM689" s="272">
        <v>466</v>
      </c>
      <c r="BN689" s="272">
        <v>1</v>
      </c>
      <c r="BO689" s="272">
        <v>135</v>
      </c>
      <c r="BP689" s="272">
        <v>135</v>
      </c>
      <c r="BQ689" s="272">
        <v>135</v>
      </c>
      <c r="BR689" s="272">
        <v>145</v>
      </c>
      <c r="BS689" s="272">
        <v>76073</v>
      </c>
      <c r="BT689" s="272">
        <v>525</v>
      </c>
      <c r="BU689" s="272">
        <v>934</v>
      </c>
      <c r="BV689" s="272">
        <v>110</v>
      </c>
      <c r="BW689" s="272">
        <v>140434</v>
      </c>
      <c r="BX689" s="272">
        <v>1277</v>
      </c>
      <c r="BY689" s="272">
        <v>2122</v>
      </c>
      <c r="BZ689" s="272">
        <v>6</v>
      </c>
      <c r="CA689" s="272">
        <v>10249</v>
      </c>
      <c r="CB689" s="272">
        <v>1708</v>
      </c>
      <c r="CC689" s="272">
        <v>4851</v>
      </c>
      <c r="CD689" s="272">
        <v>937</v>
      </c>
      <c r="CE689" s="272">
        <v>1234575</v>
      </c>
      <c r="CF689" s="272">
        <v>1318</v>
      </c>
      <c r="CG689" s="272">
        <v>2573</v>
      </c>
      <c r="CH689" s="272">
        <v>162</v>
      </c>
      <c r="CI689" s="272">
        <v>831698</v>
      </c>
      <c r="CJ689" s="272">
        <v>5134</v>
      </c>
      <c r="CK689" s="272">
        <v>11205</v>
      </c>
      <c r="CL689" s="272">
        <v>2</v>
      </c>
      <c r="CM689" s="272">
        <v>3558</v>
      </c>
      <c r="CN689" s="272">
        <v>1779</v>
      </c>
      <c r="CO689" s="272">
        <v>2385</v>
      </c>
      <c r="CP689" s="272">
        <v>14</v>
      </c>
      <c r="CQ689" s="272">
        <v>168662</v>
      </c>
      <c r="CR689" s="272">
        <v>12047</v>
      </c>
      <c r="CS689" s="272">
        <v>19399</v>
      </c>
      <c r="CT689" s="272">
        <v>3</v>
      </c>
      <c r="CU689" s="272">
        <v>1301</v>
      </c>
      <c r="CV689" s="272">
        <v>434</v>
      </c>
      <c r="CW689" s="272">
        <v>802</v>
      </c>
      <c r="CX689" s="272">
        <v>13</v>
      </c>
      <c r="CY689" s="272">
        <v>3616</v>
      </c>
      <c r="CZ689" s="272">
        <v>278</v>
      </c>
      <c r="DA689" s="272">
        <v>501</v>
      </c>
      <c r="DB689" s="272">
        <v>122</v>
      </c>
      <c r="DC689" s="272">
        <v>5757</v>
      </c>
      <c r="DD689" s="272">
        <v>47</v>
      </c>
      <c r="DE689" s="272">
        <v>97</v>
      </c>
      <c r="DF689" s="272">
        <v>0</v>
      </c>
      <c r="DG689" s="272">
        <v>0</v>
      </c>
      <c r="DH689" s="272">
        <v>0</v>
      </c>
      <c r="DI689" s="272">
        <v>0</v>
      </c>
      <c r="DJ689" s="272">
        <v>0</v>
      </c>
      <c r="DK689" s="272">
        <v>0</v>
      </c>
      <c r="DL689" s="250"/>
      <c r="DM689" s="250"/>
      <c r="DN689" s="250"/>
      <c r="DO689" s="250"/>
      <c r="DP689" s="250"/>
      <c r="DQ689" s="250"/>
      <c r="DR689" s="250"/>
      <c r="DS689" s="250"/>
      <c r="DT689" s="250"/>
      <c r="DU689" s="250"/>
      <c r="DV689" s="250"/>
      <c r="DW689" s="250"/>
      <c r="DX689" s="250"/>
      <c r="DY689" s="250"/>
      <c r="DZ689" s="250"/>
      <c r="EA689" s="250"/>
      <c r="EB689" s="155"/>
      <c r="EC689" s="75">
        <f t="shared" si="1137"/>
        <v>12</v>
      </c>
      <c r="ED689" s="74">
        <f t="shared" si="1138"/>
        <v>2020</v>
      </c>
      <c r="EE689" s="165">
        <f t="shared" si="1148"/>
        <v>44166</v>
      </c>
      <c r="EF689" s="157">
        <f t="shared" si="1150"/>
        <v>31</v>
      </c>
      <c r="EG689" s="156"/>
      <c r="EH689" s="166">
        <f>IFERROR(HLOOKUP(EH$1,$H$5:$FY$1802,MATCH($A689,$A$5:$A$1802,0),0)*HLOOKUP(EH$2,$H$5:$FY$1802,MATCH($A689,$A$5:$A$1802,0),0),$H$2)</f>
        <v>1635</v>
      </c>
      <c r="EI689" s="166">
        <f>IFERROR(HLOOKUP(EI$1,$H$5:$FY$1802,MATCH($A689,$A$5:$A$1802,0),0)*HLOOKUP(EI$2,$H$5:$FY$1802,MATCH($A689,$A$5:$A$1802,0),0),$H$2)</f>
        <v>24525</v>
      </c>
      <c r="EJ689" s="166">
        <f>IFERROR(HLOOKUP(EJ$1,$H$5:$FY$1802,MATCH($A689,$A$5:$A$1802,0),0)*HLOOKUP(EJ$2,$H$5:$FY$1802,MATCH($A689,$A$5:$A$1802,0),0),$H$2)</f>
        <v>73575</v>
      </c>
      <c r="EK689" s="166">
        <f>IFERROR(HLOOKUP(EK$1,$H$5:$FY$1802,MATCH($A689,$A$5:$A$1802,0),0)*HLOOKUP(EK$2,$H$5:$FY$1802,MATCH($A689,$A$5:$A$1802,0),0),$H$2)</f>
        <v>150420</v>
      </c>
      <c r="EL689" s="166">
        <f>IFERROR(HLOOKUP(EL$1,$H$5:$FY$1802,MATCH($A689,$A$5:$A$1802,0),0)*HLOOKUP(EL$2,$H$5:$FY$1802,MATCH($A689,$A$5:$A$1802,0),0),$H$2)</f>
        <v>137640</v>
      </c>
      <c r="EM689" s="166">
        <f>IFERROR(HLOOKUP(EM$1,$H$5:$FY$1802,MATCH($A689,$A$5:$A$1802,0),0)*HLOOKUP(EM$2,$H$5:$FY$1802,MATCH($A689,$A$5:$A$1802,0),0),$H$2)</f>
        <v>87672</v>
      </c>
      <c r="EN689" s="166">
        <f>IFERROR(HLOOKUP(EN$1,$H$5:$FY$1802,MATCH($A689,$A$5:$A$1802,0),0)*HLOOKUP(EN$2,$H$5:$FY$1802,MATCH($A689,$A$5:$A$1802,0),0),$H$2)</f>
        <v>2691468</v>
      </c>
      <c r="EO689" s="166">
        <f>IFERROR(HLOOKUP(EO$1,$H$5:$FY$1802,MATCH($A689,$A$5:$A$1802,0),0)*HLOOKUP(EO$2,$H$5:$FY$1802,MATCH($A689,$A$5:$A$1802,0),0),$H$2)</f>
        <v>9287256</v>
      </c>
      <c r="EP689" s="166">
        <f>IFERROR(HLOOKUP(EP$1,$H$5:$FY$1802,MATCH($A689,$A$5:$A$1802,0),0)*HLOOKUP(EP$2,$H$5:$FY$1802,MATCH($A689,$A$5:$A$1802,0),0),$H$2)</f>
        <v>520540</v>
      </c>
      <c r="EQ689" s="166">
        <f>IFERROR(HLOOKUP(EQ$1,$H$5:$FY$1802,MATCH($A689,$A$5:$A$1802,0),0)*HLOOKUP(EQ$2,$H$5:$FY$1802,MATCH($A689,$A$5:$A$1802,0),0),$H$2)</f>
        <v>932</v>
      </c>
      <c r="ER689" s="166">
        <f>IFERROR(HLOOKUP(ER$1,$H$5:$FY$1802,MATCH($A689,$A$5:$A$1802,0),0)*HLOOKUP(ER$2,$H$5:$FY$1802,MATCH($A689,$A$5:$A$1802,0),0),$H$2)</f>
        <v>135</v>
      </c>
      <c r="ES689" s="166">
        <f>IFERROR(HLOOKUP(ES$1,$H$5:$FY$1802,MATCH($A689,$A$5:$A$1802,0),0)*HLOOKUP(ES$2,$H$5:$FY$1802,MATCH($A689,$A$5:$A$1802,0),0),$H$2)</f>
        <v>135430</v>
      </c>
      <c r="ET689" s="166">
        <f>IFERROR(HLOOKUP(ET$1,$H$5:$FY$1802,MATCH($A689,$A$5:$A$1802,0),0)*HLOOKUP(ET$2,$H$5:$FY$1802,MATCH($A689,$A$5:$A$1802,0),0),$H$2)</f>
        <v>233420</v>
      </c>
      <c r="EU689" s="166">
        <f>IFERROR(HLOOKUP(EU$1,$H$5:$FY$1802,MATCH($A689,$A$5:$A$1802,0),0)*HLOOKUP(EU$2,$H$5:$FY$1802,MATCH($A689,$A$5:$A$1802,0),0),$H$2)</f>
        <v>29106</v>
      </c>
      <c r="EV689" s="166">
        <f>IFERROR(HLOOKUP(EV$1,$H$5:$FY$1802,MATCH($A689,$A$5:$A$1802,0),0)*HLOOKUP(EV$2,$H$5:$FY$1802,MATCH($A689,$A$5:$A$1802,0),0),$H$2)</f>
        <v>2410901</v>
      </c>
      <c r="EW689" s="166">
        <f>IFERROR(HLOOKUP(EW$1,$H$5:$FY$1802,MATCH($A689,$A$5:$A$1802,0),0)*HLOOKUP(EW$2,$H$5:$FY$1802,MATCH($A689,$A$5:$A$1802,0),0),$H$2)</f>
        <v>1815210</v>
      </c>
      <c r="EX689" s="166">
        <f>IFERROR(HLOOKUP(EX$1,$H$5:$FY$1802,MATCH($A689,$A$5:$A$1802,0),0)*HLOOKUP(EX$2,$H$5:$FY$1802,MATCH($A689,$A$5:$A$1802,0),0),$H$2)</f>
        <v>4770</v>
      </c>
      <c r="EY689" s="166">
        <f>IFERROR(HLOOKUP(EY$1,$H$5:$FY$1802,MATCH($A689,$A$5:$A$1802,0),0)*HLOOKUP(EY$2,$H$5:$FY$1802,MATCH($A689,$A$5:$A$1802,0),0),$H$2)</f>
        <v>271586</v>
      </c>
      <c r="EZ689" s="166">
        <f>IFERROR(HLOOKUP(EZ$1,$H$5:$FY$1802,MATCH($A689,$A$5:$A$1802,0),0)*HLOOKUP(EZ$2,$H$5:$FY$1802,MATCH($A689,$A$5:$A$1802,0),0),$H$2)</f>
        <v>2406</v>
      </c>
      <c r="FA689" s="166">
        <f>IFERROR(HLOOKUP(FA$1,$H$5:$FY$1802,MATCH($A689,$A$5:$A$1802,0),0)*HLOOKUP(FA$2,$H$5:$FY$1802,MATCH($A689,$A$5:$A$1802,0),0),$H$2)</f>
        <v>0</v>
      </c>
      <c r="FB689" s="166">
        <f>IFERROR(HLOOKUP(FB$1,$H$5:$FY$1802,MATCH($A689,$A$5:$A$1802,0),0)*HLOOKUP(FB$2,$H$5:$FY$1802,MATCH($A689,$A$5:$A$1802,0),0),$H$2)</f>
        <v>6513</v>
      </c>
      <c r="FC689" s="166">
        <f>IFERROR(HLOOKUP(FC$1,$H$5:$FY$1802,MATCH($A689,$A$5:$A$1802,0),0)*HLOOKUP(FC$2,$H$5:$FY$1802,MATCH($A689,$A$5:$A$1802,0),0),$H$2)</f>
        <v>11834</v>
      </c>
      <c r="FD689" s="166">
        <f>IFERROR(HLOOKUP(FD$1,$H$5:$FY$1802,MATCH($A689,$A$5:$A$1802,0),0)*HLOOKUP(FD$2,$H$5:$FY$1802,MATCH($A689,$A$5:$A$1802,0),0),$H$2)</f>
        <v>0</v>
      </c>
      <c r="FE689" s="166">
        <f>IFERROR(HLOOKUP(FE$1,$H$5:$FY$1802,MATCH($A689,$A$5:$A$1802,0),0)*HLOOKUP(FE$2,$H$5:$FY$1802,MATCH($A689,$A$5:$A$1802,0),0),$H$2)</f>
        <v>0</v>
      </c>
      <c r="FF689" s="166">
        <f>IFERROR(HLOOKUP(FF$1,$H$5:$FY$1802,MATCH($A689,$A$5:$A$1802,0),0)*HLOOKUP(FF$2,$H$5:$FY$1802,MATCH($A689,$A$5:$A$1802,0),0),$H$2)</f>
        <v>0</v>
      </c>
      <c r="FG689" s="166">
        <f>IFERROR(HLOOKUP(FG$1,$H$5:$FY$1802,MATCH($A689,$A$5:$A$1802,0),0)*HLOOKUP(FG$2,$H$5:$FY$1802,MATCH($A689,$A$5:$A$1802,0),0),$H$2)</f>
        <v>0</v>
      </c>
      <c r="FH689" s="152"/>
      <c r="FI689" s="405">
        <f t="shared" si="1139"/>
        <v>1.5675675675675675</v>
      </c>
      <c r="FJ689" s="405">
        <f t="shared" si="1139"/>
        <v>1.2905405405405406</v>
      </c>
      <c r="FK689" s="405">
        <f t="shared" si="1140"/>
        <v>1.5512820512820513</v>
      </c>
      <c r="FL689" s="405">
        <f t="shared" si="1141"/>
        <v>1.3076923076923077</v>
      </c>
      <c r="FM689" s="405">
        <f t="shared" si="1142"/>
        <v>1.1500474833808167</v>
      </c>
      <c r="FN689" s="405">
        <f t="shared" si="1143"/>
        <v>1.0522317188983856</v>
      </c>
      <c r="FO689" s="405">
        <f t="shared" si="1144"/>
        <v>1.2283464566929134</v>
      </c>
      <c r="FP689" s="405">
        <f t="shared" si="1145"/>
        <v>1.0721784776902887</v>
      </c>
      <c r="FQ689" s="405">
        <f t="shared" si="1146"/>
        <v>1.0588235294117647</v>
      </c>
      <c r="FR689" s="405">
        <f t="shared" si="1147"/>
        <v>1.0588235294117647</v>
      </c>
      <c r="FS689" s="65"/>
      <c r="FT689" s="26"/>
      <c r="FU689" s="26"/>
      <c r="FV689" s="26"/>
      <c r="FW689" s="26"/>
      <c r="FX689" s="26"/>
    </row>
    <row r="690" spans="1:180" ht="10.35" customHeight="1" x14ac:dyDescent="0.2">
      <c r="A690" s="180" t="str">
        <f t="shared" si="1136"/>
        <v>2020-21DECEMBERRRU</v>
      </c>
      <c r="B690" s="182" t="str">
        <f t="shared" si="1149"/>
        <v>2020-21</v>
      </c>
      <c r="C690" s="26" t="s">
        <v>835</v>
      </c>
      <c r="D690" s="182" t="str">
        <f>INDEX($FV$16:$FW$26,MATCH($F690,$FV$16:$FV$26,0),2)</f>
        <v>Y56</v>
      </c>
      <c r="E690" s="182" t="str">
        <f>VLOOKUP($D690,$FW$8:$FX$14,2,0)</f>
        <v>London</v>
      </c>
      <c r="F690" s="273" t="s">
        <v>855</v>
      </c>
      <c r="G690" s="277" t="s">
        <v>874</v>
      </c>
      <c r="H690" s="278">
        <v>198667</v>
      </c>
      <c r="I690" s="278">
        <v>149131</v>
      </c>
      <c r="J690" s="278">
        <v>5830055</v>
      </c>
      <c r="K690" s="278">
        <v>39</v>
      </c>
      <c r="L690" s="278">
        <v>0</v>
      </c>
      <c r="M690" s="278">
        <v>135</v>
      </c>
      <c r="N690" s="278">
        <v>219</v>
      </c>
      <c r="O690" s="278">
        <v>459</v>
      </c>
      <c r="P690" s="278">
        <v>0</v>
      </c>
      <c r="Q690" s="278">
        <v>750</v>
      </c>
      <c r="R690" s="278">
        <v>0</v>
      </c>
      <c r="S690" s="278">
        <v>1366</v>
      </c>
      <c r="T690" s="278">
        <v>115319</v>
      </c>
      <c r="U690" s="278">
        <v>8349</v>
      </c>
      <c r="V690" s="278">
        <v>5397</v>
      </c>
      <c r="W690" s="278">
        <v>65891</v>
      </c>
      <c r="X690" s="278">
        <v>19945</v>
      </c>
      <c r="Y690" s="278">
        <v>1011</v>
      </c>
      <c r="Z690" s="278">
        <v>3292691</v>
      </c>
      <c r="AA690" s="278">
        <v>394</v>
      </c>
      <c r="AB690" s="278">
        <v>666</v>
      </c>
      <c r="AC690" s="278">
        <v>3427524</v>
      </c>
      <c r="AD690" s="278">
        <v>635</v>
      </c>
      <c r="AE690" s="278">
        <v>1085</v>
      </c>
      <c r="AF690" s="278">
        <v>176756007</v>
      </c>
      <c r="AG690" s="278">
        <v>2683</v>
      </c>
      <c r="AH690" s="278">
        <v>6481</v>
      </c>
      <c r="AI690" s="278">
        <v>121634910</v>
      </c>
      <c r="AJ690" s="278">
        <v>6099</v>
      </c>
      <c r="AK690" s="278">
        <v>15114</v>
      </c>
      <c r="AL690" s="278">
        <v>10613446</v>
      </c>
      <c r="AM690" s="278">
        <v>10498</v>
      </c>
      <c r="AN690" s="278">
        <v>23836</v>
      </c>
      <c r="AO690" s="278">
        <v>15339</v>
      </c>
      <c r="AP690" s="278">
        <v>792</v>
      </c>
      <c r="AQ690" s="278">
        <v>4375</v>
      </c>
      <c r="AR690" s="278">
        <v>4200</v>
      </c>
      <c r="AS690" s="278">
        <v>264</v>
      </c>
      <c r="AT690" s="278">
        <v>9908</v>
      </c>
      <c r="AU690" s="278">
        <v>0</v>
      </c>
      <c r="AV690" s="278">
        <v>57492</v>
      </c>
      <c r="AW690" s="278">
        <v>3898</v>
      </c>
      <c r="AX690" s="278">
        <v>38590</v>
      </c>
      <c r="AY690" s="278">
        <v>99980</v>
      </c>
      <c r="AZ690" s="278">
        <v>21862</v>
      </c>
      <c r="BA690" s="278">
        <v>16819</v>
      </c>
      <c r="BB690" s="278">
        <v>13840</v>
      </c>
      <c r="BC690" s="278">
        <v>10835</v>
      </c>
      <c r="BD690" s="278">
        <v>90443</v>
      </c>
      <c r="BE690" s="278">
        <v>71933</v>
      </c>
      <c r="BF690" s="278">
        <v>30383</v>
      </c>
      <c r="BG690" s="278">
        <v>22349</v>
      </c>
      <c r="BH690" s="278">
        <v>1408</v>
      </c>
      <c r="BI690" s="278">
        <v>1074</v>
      </c>
      <c r="BJ690" s="278">
        <v>93</v>
      </c>
      <c r="BK690" s="278">
        <v>45929</v>
      </c>
      <c r="BL690" s="278">
        <v>494</v>
      </c>
      <c r="BM690" s="278">
        <v>818</v>
      </c>
      <c r="BN690" s="278">
        <v>46</v>
      </c>
      <c r="BO690" s="278">
        <v>19466</v>
      </c>
      <c r="BP690" s="278">
        <v>423</v>
      </c>
      <c r="BQ690" s="278">
        <v>846</v>
      </c>
      <c r="BR690" s="278">
        <v>8210</v>
      </c>
      <c r="BS690" s="278">
        <v>3227296</v>
      </c>
      <c r="BT690" s="278">
        <v>393</v>
      </c>
      <c r="BU690" s="278">
        <v>663</v>
      </c>
      <c r="BV690" s="278">
        <v>3649</v>
      </c>
      <c r="BW690" s="278">
        <v>8712149</v>
      </c>
      <c r="BX690" s="278">
        <v>2388</v>
      </c>
      <c r="BY690" s="278">
        <v>5470</v>
      </c>
      <c r="BZ690" s="278">
        <v>902</v>
      </c>
      <c r="CA690" s="278">
        <v>2030883</v>
      </c>
      <c r="CB690" s="278">
        <v>2252</v>
      </c>
      <c r="CC690" s="278">
        <v>5610</v>
      </c>
      <c r="CD690" s="278">
        <v>61340</v>
      </c>
      <c r="CE690" s="278">
        <v>166012975</v>
      </c>
      <c r="CF690" s="278">
        <v>2706</v>
      </c>
      <c r="CG690" s="278">
        <v>6564</v>
      </c>
      <c r="CH690" s="278">
        <v>1597</v>
      </c>
      <c r="CI690" s="278">
        <v>14227038</v>
      </c>
      <c r="CJ690" s="278">
        <v>8909</v>
      </c>
      <c r="CK690" s="278">
        <v>20414</v>
      </c>
      <c r="CL690" s="278">
        <v>318</v>
      </c>
      <c r="CM690" s="278">
        <v>3112690</v>
      </c>
      <c r="CN690" s="278">
        <v>9788</v>
      </c>
      <c r="CO690" s="278">
        <v>24172</v>
      </c>
      <c r="CP690" s="278">
        <v>1343</v>
      </c>
      <c r="CQ690" s="278">
        <v>13961072</v>
      </c>
      <c r="CR690" s="278">
        <v>10395</v>
      </c>
      <c r="CS690" s="278">
        <v>22525</v>
      </c>
      <c r="CT690" s="278">
        <v>100</v>
      </c>
      <c r="CU690" s="278">
        <v>1341926</v>
      </c>
      <c r="CV690" s="278">
        <v>13419</v>
      </c>
      <c r="CW690" s="278">
        <v>33314</v>
      </c>
      <c r="CX690" s="278">
        <v>872</v>
      </c>
      <c r="CY690" s="278">
        <v>291394</v>
      </c>
      <c r="CZ690" s="278">
        <v>334</v>
      </c>
      <c r="DA690" s="278">
        <v>593</v>
      </c>
      <c r="DB690" s="278">
        <v>4092</v>
      </c>
      <c r="DC690" s="278">
        <v>401833</v>
      </c>
      <c r="DD690" s="278">
        <v>98</v>
      </c>
      <c r="DE690" s="278">
        <v>219</v>
      </c>
      <c r="DF690" s="278">
        <v>149</v>
      </c>
      <c r="DG690" s="278">
        <v>385436</v>
      </c>
      <c r="DH690" s="278">
        <v>2587</v>
      </c>
      <c r="DI690" s="278">
        <v>6525</v>
      </c>
      <c r="DJ690" s="278">
        <v>132</v>
      </c>
      <c r="DK690" s="278">
        <v>0</v>
      </c>
      <c r="DL690" s="264"/>
      <c r="DM690" s="264"/>
      <c r="DN690" s="264"/>
      <c r="DO690" s="264"/>
      <c r="DP690" s="264"/>
      <c r="DQ690" s="264"/>
      <c r="DR690" s="264"/>
      <c r="DS690" s="264"/>
      <c r="DT690" s="264"/>
      <c r="DU690" s="264"/>
      <c r="DV690" s="264"/>
      <c r="DW690" s="264"/>
      <c r="DX690" s="264"/>
      <c r="DY690" s="264"/>
      <c r="DZ690" s="264"/>
      <c r="EA690" s="264"/>
      <c r="EB690" s="265"/>
      <c r="EC690" s="266">
        <f t="shared" si="1137"/>
        <v>12</v>
      </c>
      <c r="ED690" s="180">
        <f t="shared" si="1138"/>
        <v>2020</v>
      </c>
      <c r="EE690" s="185">
        <f t="shared" si="1148"/>
        <v>44166</v>
      </c>
      <c r="EF690" s="186">
        <f t="shared" si="1150"/>
        <v>31</v>
      </c>
      <c r="EG690" s="187"/>
      <c r="EH690" s="188">
        <f>IFERROR(HLOOKUP(EH$1,$H$5:$FY$1802,MATCH($A690,$A$5:$A$1802,0),0)*HLOOKUP(EH$2,$H$5:$FY$1802,MATCH($A690,$A$5:$A$1802,0),0),$H$2)</f>
        <v>0</v>
      </c>
      <c r="EI690" s="188">
        <f>IFERROR(HLOOKUP(EI$1,$H$5:$FY$1802,MATCH($A690,$A$5:$A$1802,0),0)*HLOOKUP(EI$2,$H$5:$FY$1802,MATCH($A690,$A$5:$A$1802,0),0),$H$2)</f>
        <v>20132685</v>
      </c>
      <c r="EJ690" s="188">
        <f>IFERROR(HLOOKUP(EJ$1,$H$5:$FY$1802,MATCH($A690,$A$5:$A$1802,0),0)*HLOOKUP(EJ$2,$H$5:$FY$1802,MATCH($A690,$A$5:$A$1802,0),0),$H$2)</f>
        <v>32659689</v>
      </c>
      <c r="EK690" s="188">
        <f>IFERROR(HLOOKUP(EK$1,$H$5:$FY$1802,MATCH($A690,$A$5:$A$1802,0),0)*HLOOKUP(EK$2,$H$5:$FY$1802,MATCH($A690,$A$5:$A$1802,0),0),$H$2)</f>
        <v>68451129</v>
      </c>
      <c r="EL690" s="188">
        <f>IFERROR(HLOOKUP(EL$1,$H$5:$FY$1802,MATCH($A690,$A$5:$A$1802,0),0)*HLOOKUP(EL$2,$H$5:$FY$1802,MATCH($A690,$A$5:$A$1802,0),0),$H$2)</f>
        <v>5560434</v>
      </c>
      <c r="EM690" s="188">
        <f>IFERROR(HLOOKUP(EM$1,$H$5:$FY$1802,MATCH($A690,$A$5:$A$1802,0),0)*HLOOKUP(EM$2,$H$5:$FY$1802,MATCH($A690,$A$5:$A$1802,0),0),$H$2)</f>
        <v>5855745</v>
      </c>
      <c r="EN690" s="188">
        <f>IFERROR(HLOOKUP(EN$1,$H$5:$FY$1802,MATCH($A690,$A$5:$A$1802,0),0)*HLOOKUP(EN$2,$H$5:$FY$1802,MATCH($A690,$A$5:$A$1802,0),0),$H$2)</f>
        <v>427039571</v>
      </c>
      <c r="EO690" s="188">
        <f>IFERROR(HLOOKUP(EO$1,$H$5:$FY$1802,MATCH($A690,$A$5:$A$1802,0),0)*HLOOKUP(EO$2,$H$5:$FY$1802,MATCH($A690,$A$5:$A$1802,0),0),$H$2)</f>
        <v>301448730</v>
      </c>
      <c r="EP690" s="188">
        <f>IFERROR(HLOOKUP(EP$1,$H$5:$FY$1802,MATCH($A690,$A$5:$A$1802,0),0)*HLOOKUP(EP$2,$H$5:$FY$1802,MATCH($A690,$A$5:$A$1802,0),0),$H$2)</f>
        <v>24098196</v>
      </c>
      <c r="EQ690" s="188">
        <f>IFERROR(HLOOKUP(EQ$1,$H$5:$FY$1802,MATCH($A690,$A$5:$A$1802,0),0)*HLOOKUP(EQ$2,$H$5:$FY$1802,MATCH($A690,$A$5:$A$1802,0),0),$H$2)</f>
        <v>76074</v>
      </c>
      <c r="ER690" s="188">
        <f>IFERROR(HLOOKUP(ER$1,$H$5:$FY$1802,MATCH($A690,$A$5:$A$1802,0),0)*HLOOKUP(ER$2,$H$5:$FY$1802,MATCH($A690,$A$5:$A$1802,0),0),$H$2)</f>
        <v>38916</v>
      </c>
      <c r="ES690" s="188">
        <f>IFERROR(HLOOKUP(ES$1,$H$5:$FY$1802,MATCH($A690,$A$5:$A$1802,0),0)*HLOOKUP(ES$2,$H$5:$FY$1802,MATCH($A690,$A$5:$A$1802,0),0),$H$2)</f>
        <v>5443230</v>
      </c>
      <c r="ET690" s="188">
        <f>IFERROR(HLOOKUP(ET$1,$H$5:$FY$1802,MATCH($A690,$A$5:$A$1802,0),0)*HLOOKUP(ET$2,$H$5:$FY$1802,MATCH($A690,$A$5:$A$1802,0),0),$H$2)</f>
        <v>19960030</v>
      </c>
      <c r="EU690" s="188">
        <f>IFERROR(HLOOKUP(EU$1,$H$5:$FY$1802,MATCH($A690,$A$5:$A$1802,0),0)*HLOOKUP(EU$2,$H$5:$FY$1802,MATCH($A690,$A$5:$A$1802,0),0),$H$2)</f>
        <v>5060220</v>
      </c>
      <c r="EV690" s="188">
        <f>IFERROR(HLOOKUP(EV$1,$H$5:$FY$1802,MATCH($A690,$A$5:$A$1802,0),0)*HLOOKUP(EV$2,$H$5:$FY$1802,MATCH($A690,$A$5:$A$1802,0),0),$H$2)</f>
        <v>402635760</v>
      </c>
      <c r="EW690" s="188">
        <f>IFERROR(HLOOKUP(EW$1,$H$5:$FY$1802,MATCH($A690,$A$5:$A$1802,0),0)*HLOOKUP(EW$2,$H$5:$FY$1802,MATCH($A690,$A$5:$A$1802,0),0),$H$2)</f>
        <v>32601158</v>
      </c>
      <c r="EX690" s="188">
        <f>IFERROR(HLOOKUP(EX$1,$H$5:$FY$1802,MATCH($A690,$A$5:$A$1802,0),0)*HLOOKUP(EX$2,$H$5:$FY$1802,MATCH($A690,$A$5:$A$1802,0),0),$H$2)</f>
        <v>7686696</v>
      </c>
      <c r="EY690" s="188">
        <f>IFERROR(HLOOKUP(EY$1,$H$5:$FY$1802,MATCH($A690,$A$5:$A$1802,0),0)*HLOOKUP(EY$2,$H$5:$FY$1802,MATCH($A690,$A$5:$A$1802,0),0),$H$2)</f>
        <v>30251075</v>
      </c>
      <c r="EZ690" s="188">
        <f>IFERROR(HLOOKUP(EZ$1,$H$5:$FY$1802,MATCH($A690,$A$5:$A$1802,0),0)*HLOOKUP(EZ$2,$H$5:$FY$1802,MATCH($A690,$A$5:$A$1802,0),0),$H$2)</f>
        <v>3331400</v>
      </c>
      <c r="FA690" s="188">
        <f>IFERROR(HLOOKUP(FA$1,$H$5:$FY$1802,MATCH($A690,$A$5:$A$1802,0),0)*HLOOKUP(FA$2,$H$5:$FY$1802,MATCH($A690,$A$5:$A$1802,0),0),$H$2)</f>
        <v>972225</v>
      </c>
      <c r="FB690" s="188">
        <f>IFERROR(HLOOKUP(FB$1,$H$5:$FY$1802,MATCH($A690,$A$5:$A$1802,0),0)*HLOOKUP(FB$2,$H$5:$FY$1802,MATCH($A690,$A$5:$A$1802,0),0),$H$2)</f>
        <v>517096</v>
      </c>
      <c r="FC690" s="188">
        <f>IFERROR(HLOOKUP(FC$1,$H$5:$FY$1802,MATCH($A690,$A$5:$A$1802,0),0)*HLOOKUP(FC$2,$H$5:$FY$1802,MATCH($A690,$A$5:$A$1802,0),0),$H$2)</f>
        <v>896148</v>
      </c>
      <c r="FD690" s="188">
        <f>IFERROR(HLOOKUP(FD$1,$H$5:$FY$1802,MATCH($A690,$A$5:$A$1802,0),0)*HLOOKUP(FD$2,$H$5:$FY$1802,MATCH($A690,$A$5:$A$1802,0),0),$H$2)</f>
        <v>0</v>
      </c>
      <c r="FE690" s="188">
        <f>IFERROR(HLOOKUP(FE$1,$H$5:$FY$1802,MATCH($A690,$A$5:$A$1802,0),0)*HLOOKUP(FE$2,$H$5:$FY$1802,MATCH($A690,$A$5:$A$1802,0),0),$H$2)</f>
        <v>0</v>
      </c>
      <c r="FF690" s="188">
        <f>IFERROR(HLOOKUP(FF$1,$H$5:$FY$1802,MATCH($A690,$A$5:$A$1802,0),0)*HLOOKUP(FF$2,$H$5:$FY$1802,MATCH($A690,$A$5:$A$1802,0),0),$H$2)</f>
        <v>0</v>
      </c>
      <c r="FG690" s="188">
        <f>IFERROR(HLOOKUP(FG$1,$H$5:$FY$1802,MATCH($A690,$A$5:$A$1802,0),0)*HLOOKUP(FG$2,$H$5:$FY$1802,MATCH($A690,$A$5:$A$1802,0),0),$H$2)</f>
        <v>0</v>
      </c>
      <c r="FH690" s="189"/>
      <c r="FI690" s="406">
        <f t="shared" si="1139"/>
        <v>2.6185171876871483</v>
      </c>
      <c r="FJ690" s="406">
        <f t="shared" si="1139"/>
        <v>2.0144927536231885</v>
      </c>
      <c r="FK690" s="406">
        <f t="shared" si="1140"/>
        <v>2.5643876227533817</v>
      </c>
      <c r="FL690" s="406">
        <f t="shared" si="1141"/>
        <v>2.0075968130442838</v>
      </c>
      <c r="FM690" s="406">
        <f t="shared" si="1142"/>
        <v>1.3726153799456677</v>
      </c>
      <c r="FN690" s="406">
        <f t="shared" si="1143"/>
        <v>1.0916968933541757</v>
      </c>
      <c r="FO690" s="406">
        <f t="shared" si="1144"/>
        <v>1.5233391827525695</v>
      </c>
      <c r="FP690" s="406">
        <f t="shared" si="1145"/>
        <v>1.1205314615191777</v>
      </c>
      <c r="FQ690" s="406">
        <f t="shared" si="1146"/>
        <v>1.3926805143422354</v>
      </c>
      <c r="FR690" s="406">
        <f t="shared" si="1147"/>
        <v>1.0623145400593472</v>
      </c>
      <c r="FS690" s="410"/>
      <c r="FT690" s="26"/>
      <c r="FU690" s="26"/>
      <c r="FV690" s="26"/>
      <c r="FW690" s="26"/>
      <c r="FX690" s="26"/>
    </row>
    <row r="691" spans="1:180" ht="10.35" customHeight="1" x14ac:dyDescent="0.2">
      <c r="A691" s="74" t="str">
        <f t="shared" si="1136"/>
        <v>2020-21DECEMBERRX6</v>
      </c>
      <c r="B691" s="163" t="str">
        <f t="shared" si="1149"/>
        <v>2020-21</v>
      </c>
      <c r="C691" s="26" t="s">
        <v>835</v>
      </c>
      <c r="D691" s="163" t="str">
        <f>INDEX($FV$16:$FW$26,MATCH($F691,$FV$16:$FV$26,0),2)</f>
        <v>Y63</v>
      </c>
      <c r="E691" s="163" t="str">
        <f>VLOOKUP($D691,$FW$8:$FX$14,2,0)</f>
        <v>North East and Yorkshire</v>
      </c>
      <c r="F691" s="271" t="s">
        <v>857</v>
      </c>
      <c r="G691" s="271" t="s">
        <v>875</v>
      </c>
      <c r="H691" s="272">
        <v>47423</v>
      </c>
      <c r="I691" s="272">
        <v>31661</v>
      </c>
      <c r="J691" s="272">
        <v>213564</v>
      </c>
      <c r="K691" s="272">
        <v>7</v>
      </c>
      <c r="L691" s="272">
        <v>0</v>
      </c>
      <c r="M691" s="272">
        <v>14</v>
      </c>
      <c r="N691" s="272">
        <v>27</v>
      </c>
      <c r="O691" s="272">
        <v>71</v>
      </c>
      <c r="P691" s="272">
        <v>0</v>
      </c>
      <c r="Q691" s="272">
        <v>199</v>
      </c>
      <c r="R691" s="272">
        <v>2459</v>
      </c>
      <c r="S691" s="272">
        <v>13</v>
      </c>
      <c r="T691" s="272">
        <v>36095</v>
      </c>
      <c r="U691" s="272">
        <v>2581</v>
      </c>
      <c r="V691" s="272">
        <v>1541</v>
      </c>
      <c r="W691" s="272">
        <v>20424</v>
      </c>
      <c r="X691" s="272">
        <v>6857</v>
      </c>
      <c r="Y691" s="272">
        <v>430</v>
      </c>
      <c r="Z691" s="272">
        <v>1019705</v>
      </c>
      <c r="AA691" s="272">
        <v>395</v>
      </c>
      <c r="AB691" s="272">
        <v>692</v>
      </c>
      <c r="AC691" s="272">
        <v>712754</v>
      </c>
      <c r="AD691" s="272">
        <v>463</v>
      </c>
      <c r="AE691" s="272">
        <v>827</v>
      </c>
      <c r="AF691" s="272">
        <v>39291377</v>
      </c>
      <c r="AG691" s="272">
        <v>1924</v>
      </c>
      <c r="AH691" s="272">
        <v>3934</v>
      </c>
      <c r="AI691" s="272">
        <v>42297310</v>
      </c>
      <c r="AJ691" s="272">
        <v>6168</v>
      </c>
      <c r="AK691" s="272">
        <v>15512</v>
      </c>
      <c r="AL691" s="272">
        <v>2199988</v>
      </c>
      <c r="AM691" s="272">
        <v>5116</v>
      </c>
      <c r="AN691" s="272">
        <v>11691</v>
      </c>
      <c r="AO691" s="272">
        <v>3196</v>
      </c>
      <c r="AP691" s="272">
        <v>46</v>
      </c>
      <c r="AQ691" s="272">
        <v>268</v>
      </c>
      <c r="AR691" s="272">
        <v>1151</v>
      </c>
      <c r="AS691" s="272">
        <v>165</v>
      </c>
      <c r="AT691" s="272">
        <v>2717</v>
      </c>
      <c r="AU691" s="272">
        <v>0</v>
      </c>
      <c r="AV691" s="272">
        <v>19599</v>
      </c>
      <c r="AW691" s="272">
        <v>2911</v>
      </c>
      <c r="AX691" s="272">
        <v>10389</v>
      </c>
      <c r="AY691" s="272">
        <v>32899</v>
      </c>
      <c r="AZ691" s="272">
        <v>5224</v>
      </c>
      <c r="BA691" s="272">
        <v>4028</v>
      </c>
      <c r="BB691" s="272">
        <v>3063</v>
      </c>
      <c r="BC691" s="272">
        <v>2390</v>
      </c>
      <c r="BD691" s="272">
        <v>26753</v>
      </c>
      <c r="BE691" s="272">
        <v>22320</v>
      </c>
      <c r="BF691" s="272">
        <v>11389</v>
      </c>
      <c r="BG691" s="272">
        <v>7460</v>
      </c>
      <c r="BH691" s="272">
        <v>735</v>
      </c>
      <c r="BI691" s="272">
        <v>441</v>
      </c>
      <c r="BJ691" s="272">
        <v>60</v>
      </c>
      <c r="BK691" s="272">
        <v>27961</v>
      </c>
      <c r="BL691" s="272">
        <v>466</v>
      </c>
      <c r="BM691" s="272">
        <v>766</v>
      </c>
      <c r="BN691" s="272">
        <v>73</v>
      </c>
      <c r="BO691" s="272">
        <v>25580</v>
      </c>
      <c r="BP691" s="272">
        <v>350</v>
      </c>
      <c r="BQ691" s="272">
        <v>748</v>
      </c>
      <c r="BR691" s="272">
        <v>2448</v>
      </c>
      <c r="BS691" s="272">
        <v>966164</v>
      </c>
      <c r="BT691" s="272">
        <v>395</v>
      </c>
      <c r="BU691" s="272">
        <v>688</v>
      </c>
      <c r="BV691" s="272">
        <v>2706</v>
      </c>
      <c r="BW691" s="272">
        <v>5622918</v>
      </c>
      <c r="BX691" s="272">
        <v>2078</v>
      </c>
      <c r="BY691" s="272">
        <v>4084</v>
      </c>
      <c r="BZ691" s="272">
        <v>539</v>
      </c>
      <c r="CA691" s="272">
        <v>1004380</v>
      </c>
      <c r="CB691" s="272">
        <v>1863</v>
      </c>
      <c r="CC691" s="272">
        <v>3944</v>
      </c>
      <c r="CD691" s="272">
        <v>17179</v>
      </c>
      <c r="CE691" s="272">
        <v>32664079</v>
      </c>
      <c r="CF691" s="272">
        <v>1901</v>
      </c>
      <c r="CG691" s="272">
        <v>3888</v>
      </c>
      <c r="CH691" s="272">
        <v>1142</v>
      </c>
      <c r="CI691" s="272">
        <v>8670820</v>
      </c>
      <c r="CJ691" s="272">
        <v>7593</v>
      </c>
      <c r="CK691" s="272">
        <v>15526</v>
      </c>
      <c r="CL691" s="272">
        <v>420</v>
      </c>
      <c r="CM691" s="272">
        <v>3770370</v>
      </c>
      <c r="CN691" s="272">
        <v>8977</v>
      </c>
      <c r="CO691" s="272">
        <v>19437</v>
      </c>
      <c r="CP691" s="272">
        <v>876</v>
      </c>
      <c r="CQ691" s="272">
        <v>7822098</v>
      </c>
      <c r="CR691" s="272">
        <v>8929</v>
      </c>
      <c r="CS691" s="272">
        <v>18418</v>
      </c>
      <c r="CT691" s="272">
        <v>143</v>
      </c>
      <c r="CU691" s="272">
        <v>1902435</v>
      </c>
      <c r="CV691" s="272">
        <v>13304</v>
      </c>
      <c r="CW691" s="272">
        <v>34191</v>
      </c>
      <c r="CX691" s="272">
        <v>105</v>
      </c>
      <c r="CY691" s="272">
        <v>41885</v>
      </c>
      <c r="CZ691" s="272">
        <v>399</v>
      </c>
      <c r="DA691" s="272">
        <v>738</v>
      </c>
      <c r="DB691" s="272">
        <v>1445</v>
      </c>
      <c r="DC691" s="272">
        <v>35473</v>
      </c>
      <c r="DD691" s="272">
        <v>25</v>
      </c>
      <c r="DE691" s="272">
        <v>44</v>
      </c>
      <c r="DF691" s="272">
        <v>0</v>
      </c>
      <c r="DG691" s="272">
        <v>0</v>
      </c>
      <c r="DH691" s="272">
        <v>0</v>
      </c>
      <c r="DI691" s="272">
        <v>0</v>
      </c>
      <c r="DJ691" s="272">
        <v>0</v>
      </c>
      <c r="DK691" s="272">
        <v>0</v>
      </c>
      <c r="DL691" s="250"/>
      <c r="DM691" s="250"/>
      <c r="DN691" s="250"/>
      <c r="DO691" s="250"/>
      <c r="DP691" s="250"/>
      <c r="DQ691" s="250"/>
      <c r="DR691" s="250"/>
      <c r="DS691" s="250"/>
      <c r="DT691" s="250"/>
      <c r="DU691" s="250"/>
      <c r="DV691" s="250"/>
      <c r="DW691" s="250"/>
      <c r="DX691" s="250"/>
      <c r="DY691" s="250"/>
      <c r="DZ691" s="250"/>
      <c r="EA691" s="250"/>
      <c r="EB691" s="155"/>
      <c r="EC691" s="75">
        <f t="shared" si="1137"/>
        <v>12</v>
      </c>
      <c r="ED691" s="74">
        <f t="shared" si="1138"/>
        <v>2020</v>
      </c>
      <c r="EE691" s="165">
        <f t="shared" si="1148"/>
        <v>44166</v>
      </c>
      <c r="EF691" s="157">
        <f t="shared" si="1150"/>
        <v>31</v>
      </c>
      <c r="EG691" s="156"/>
      <c r="EH691" s="166">
        <f>IFERROR(HLOOKUP(EH$1,$H$5:$FY$1802,MATCH($A691,$A$5:$A$1802,0),0)*HLOOKUP(EH$2,$H$5:$FY$1802,MATCH($A691,$A$5:$A$1802,0),0),$H$2)</f>
        <v>0</v>
      </c>
      <c r="EI691" s="166">
        <f>IFERROR(HLOOKUP(EI$1,$H$5:$FY$1802,MATCH($A691,$A$5:$A$1802,0),0)*HLOOKUP(EI$2,$H$5:$FY$1802,MATCH($A691,$A$5:$A$1802,0),0),$H$2)</f>
        <v>443254</v>
      </c>
      <c r="EJ691" s="166">
        <f>IFERROR(HLOOKUP(EJ$1,$H$5:$FY$1802,MATCH($A691,$A$5:$A$1802,0),0)*HLOOKUP(EJ$2,$H$5:$FY$1802,MATCH($A691,$A$5:$A$1802,0),0),$H$2)</f>
        <v>854847</v>
      </c>
      <c r="EK691" s="166">
        <f>IFERROR(HLOOKUP(EK$1,$H$5:$FY$1802,MATCH($A691,$A$5:$A$1802,0),0)*HLOOKUP(EK$2,$H$5:$FY$1802,MATCH($A691,$A$5:$A$1802,0),0),$H$2)</f>
        <v>2247931</v>
      </c>
      <c r="EL691" s="166">
        <f>IFERROR(HLOOKUP(EL$1,$H$5:$FY$1802,MATCH($A691,$A$5:$A$1802,0),0)*HLOOKUP(EL$2,$H$5:$FY$1802,MATCH($A691,$A$5:$A$1802,0),0),$H$2)</f>
        <v>1786052</v>
      </c>
      <c r="EM691" s="166">
        <f>IFERROR(HLOOKUP(EM$1,$H$5:$FY$1802,MATCH($A691,$A$5:$A$1802,0),0)*HLOOKUP(EM$2,$H$5:$FY$1802,MATCH($A691,$A$5:$A$1802,0),0),$H$2)</f>
        <v>1274407</v>
      </c>
      <c r="EN691" s="166">
        <f>IFERROR(HLOOKUP(EN$1,$H$5:$FY$1802,MATCH($A691,$A$5:$A$1802,0),0)*HLOOKUP(EN$2,$H$5:$FY$1802,MATCH($A691,$A$5:$A$1802,0),0),$H$2)</f>
        <v>80348016</v>
      </c>
      <c r="EO691" s="166">
        <f>IFERROR(HLOOKUP(EO$1,$H$5:$FY$1802,MATCH($A691,$A$5:$A$1802,0),0)*HLOOKUP(EO$2,$H$5:$FY$1802,MATCH($A691,$A$5:$A$1802,0),0),$H$2)</f>
        <v>106365784</v>
      </c>
      <c r="EP691" s="166">
        <f>IFERROR(HLOOKUP(EP$1,$H$5:$FY$1802,MATCH($A691,$A$5:$A$1802,0),0)*HLOOKUP(EP$2,$H$5:$FY$1802,MATCH($A691,$A$5:$A$1802,0),0),$H$2)</f>
        <v>5027130</v>
      </c>
      <c r="EQ691" s="166">
        <f>IFERROR(HLOOKUP(EQ$1,$H$5:$FY$1802,MATCH($A691,$A$5:$A$1802,0),0)*HLOOKUP(EQ$2,$H$5:$FY$1802,MATCH($A691,$A$5:$A$1802,0),0),$H$2)</f>
        <v>45960</v>
      </c>
      <c r="ER691" s="166">
        <f>IFERROR(HLOOKUP(ER$1,$H$5:$FY$1802,MATCH($A691,$A$5:$A$1802,0),0)*HLOOKUP(ER$2,$H$5:$FY$1802,MATCH($A691,$A$5:$A$1802,0),0),$H$2)</f>
        <v>54604</v>
      </c>
      <c r="ES691" s="166">
        <f>IFERROR(HLOOKUP(ES$1,$H$5:$FY$1802,MATCH($A691,$A$5:$A$1802,0),0)*HLOOKUP(ES$2,$H$5:$FY$1802,MATCH($A691,$A$5:$A$1802,0),0),$H$2)</f>
        <v>1684224</v>
      </c>
      <c r="ET691" s="166">
        <f>IFERROR(HLOOKUP(ET$1,$H$5:$FY$1802,MATCH($A691,$A$5:$A$1802,0),0)*HLOOKUP(ET$2,$H$5:$FY$1802,MATCH($A691,$A$5:$A$1802,0),0),$H$2)</f>
        <v>11051304</v>
      </c>
      <c r="EU691" s="166">
        <f>IFERROR(HLOOKUP(EU$1,$H$5:$FY$1802,MATCH($A691,$A$5:$A$1802,0),0)*HLOOKUP(EU$2,$H$5:$FY$1802,MATCH($A691,$A$5:$A$1802,0),0),$H$2)</f>
        <v>2125816</v>
      </c>
      <c r="EV691" s="166">
        <f>IFERROR(HLOOKUP(EV$1,$H$5:$FY$1802,MATCH($A691,$A$5:$A$1802,0),0)*HLOOKUP(EV$2,$H$5:$FY$1802,MATCH($A691,$A$5:$A$1802,0),0),$H$2)</f>
        <v>66791952</v>
      </c>
      <c r="EW691" s="166">
        <f>IFERROR(HLOOKUP(EW$1,$H$5:$FY$1802,MATCH($A691,$A$5:$A$1802,0),0)*HLOOKUP(EW$2,$H$5:$FY$1802,MATCH($A691,$A$5:$A$1802,0),0),$H$2)</f>
        <v>17730692</v>
      </c>
      <c r="EX691" s="166">
        <f>IFERROR(HLOOKUP(EX$1,$H$5:$FY$1802,MATCH($A691,$A$5:$A$1802,0),0)*HLOOKUP(EX$2,$H$5:$FY$1802,MATCH($A691,$A$5:$A$1802,0),0),$H$2)</f>
        <v>8163540</v>
      </c>
      <c r="EY691" s="166">
        <f>IFERROR(HLOOKUP(EY$1,$H$5:$FY$1802,MATCH($A691,$A$5:$A$1802,0),0)*HLOOKUP(EY$2,$H$5:$FY$1802,MATCH($A691,$A$5:$A$1802,0),0),$H$2)</f>
        <v>16134168</v>
      </c>
      <c r="EZ691" s="166">
        <f>IFERROR(HLOOKUP(EZ$1,$H$5:$FY$1802,MATCH($A691,$A$5:$A$1802,0),0)*HLOOKUP(EZ$2,$H$5:$FY$1802,MATCH($A691,$A$5:$A$1802,0),0),$H$2)</f>
        <v>4889313</v>
      </c>
      <c r="FA691" s="166">
        <f>IFERROR(HLOOKUP(FA$1,$H$5:$FY$1802,MATCH($A691,$A$5:$A$1802,0),0)*HLOOKUP(FA$2,$H$5:$FY$1802,MATCH($A691,$A$5:$A$1802,0),0),$H$2)</f>
        <v>0</v>
      </c>
      <c r="FB691" s="166">
        <f>IFERROR(HLOOKUP(FB$1,$H$5:$FY$1802,MATCH($A691,$A$5:$A$1802,0),0)*HLOOKUP(FB$2,$H$5:$FY$1802,MATCH($A691,$A$5:$A$1802,0),0),$H$2)</f>
        <v>77490</v>
      </c>
      <c r="FC691" s="166">
        <f>IFERROR(HLOOKUP(FC$1,$H$5:$FY$1802,MATCH($A691,$A$5:$A$1802,0),0)*HLOOKUP(FC$2,$H$5:$FY$1802,MATCH($A691,$A$5:$A$1802,0),0),$H$2)</f>
        <v>63580</v>
      </c>
      <c r="FD691" s="166">
        <f>IFERROR(HLOOKUP(FD$1,$H$5:$FY$1802,MATCH($A691,$A$5:$A$1802,0),0)*HLOOKUP(FD$2,$H$5:$FY$1802,MATCH($A691,$A$5:$A$1802,0),0),$H$2)</f>
        <v>0</v>
      </c>
      <c r="FE691" s="166">
        <f>IFERROR(HLOOKUP(FE$1,$H$5:$FY$1802,MATCH($A691,$A$5:$A$1802,0),0)*HLOOKUP(FE$2,$H$5:$FY$1802,MATCH($A691,$A$5:$A$1802,0),0),$H$2)</f>
        <v>0</v>
      </c>
      <c r="FF691" s="166">
        <f>IFERROR(HLOOKUP(FF$1,$H$5:$FY$1802,MATCH($A691,$A$5:$A$1802,0),0)*HLOOKUP(FF$2,$H$5:$FY$1802,MATCH($A691,$A$5:$A$1802,0),0),$H$2)</f>
        <v>0</v>
      </c>
      <c r="FG691" s="166">
        <f>IFERROR(HLOOKUP(FG$1,$H$5:$FY$1802,MATCH($A691,$A$5:$A$1802,0),0)*HLOOKUP(FG$2,$H$5:$FY$1802,MATCH($A691,$A$5:$A$1802,0),0),$H$2)</f>
        <v>0</v>
      </c>
      <c r="FH691" s="152"/>
      <c r="FI691" s="405">
        <f t="shared" si="1139"/>
        <v>2.0240216970166602</v>
      </c>
      <c r="FJ691" s="405">
        <f t="shared" si="1139"/>
        <v>1.5606354126307633</v>
      </c>
      <c r="FK691" s="405">
        <f t="shared" si="1140"/>
        <v>1.9876703439325114</v>
      </c>
      <c r="FL691" s="405">
        <f t="shared" si="1141"/>
        <v>1.5509409474367295</v>
      </c>
      <c r="FM691" s="405">
        <f t="shared" si="1142"/>
        <v>1.3098805327066196</v>
      </c>
      <c r="FN691" s="405">
        <f t="shared" si="1143"/>
        <v>1.0928319623971798</v>
      </c>
      <c r="FO691" s="405">
        <f t="shared" si="1144"/>
        <v>1.6609304360507511</v>
      </c>
      <c r="FP691" s="405">
        <f t="shared" si="1145"/>
        <v>1.0879393320694182</v>
      </c>
      <c r="FQ691" s="405">
        <f t="shared" si="1146"/>
        <v>1.7093023255813953</v>
      </c>
      <c r="FR691" s="405">
        <f t="shared" si="1147"/>
        <v>1.0255813953488373</v>
      </c>
      <c r="FS691" s="65"/>
      <c r="FT691" s="26"/>
      <c r="FU691" s="26"/>
      <c r="FV691" s="26"/>
      <c r="FW691" s="26"/>
      <c r="FX691" s="26"/>
    </row>
    <row r="692" spans="1:180" ht="10.35" customHeight="1" x14ac:dyDescent="0.2">
      <c r="A692" s="74" t="str">
        <f t="shared" si="1136"/>
        <v>2020-21DECEMBERRX7</v>
      </c>
      <c r="B692" s="163" t="str">
        <f t="shared" si="1149"/>
        <v>2020-21</v>
      </c>
      <c r="C692" s="26" t="s">
        <v>835</v>
      </c>
      <c r="D692" s="163" t="str">
        <f>INDEX($FV$16:$FW$26,MATCH($F692,$FV$16:$FV$26,0),2)</f>
        <v>Y62</v>
      </c>
      <c r="E692" s="163" t="str">
        <f>VLOOKUP($D692,$FW$8:$FX$14,2,0)</f>
        <v>North West</v>
      </c>
      <c r="F692" s="271" t="s">
        <v>859</v>
      </c>
      <c r="G692" s="271" t="s">
        <v>876</v>
      </c>
      <c r="H692" s="272">
        <v>126674</v>
      </c>
      <c r="I692" s="272">
        <v>99802</v>
      </c>
      <c r="J692" s="272">
        <v>215846</v>
      </c>
      <c r="K692" s="272">
        <v>2</v>
      </c>
      <c r="L692" s="272">
        <v>1</v>
      </c>
      <c r="M692" s="272">
        <v>1</v>
      </c>
      <c r="N692" s="272">
        <v>1</v>
      </c>
      <c r="O692" s="272">
        <v>53</v>
      </c>
      <c r="P692" s="272">
        <v>0</v>
      </c>
      <c r="Q692" s="272">
        <v>308</v>
      </c>
      <c r="R692" s="272">
        <v>15079</v>
      </c>
      <c r="S692" s="272">
        <v>1301</v>
      </c>
      <c r="T692" s="272">
        <v>99059</v>
      </c>
      <c r="U692" s="272">
        <v>8469</v>
      </c>
      <c r="V692" s="272">
        <v>5616</v>
      </c>
      <c r="W692" s="272">
        <v>51281</v>
      </c>
      <c r="X692" s="272">
        <v>19091</v>
      </c>
      <c r="Y692" s="272">
        <v>2643</v>
      </c>
      <c r="Z692" s="272">
        <v>3864146</v>
      </c>
      <c r="AA692" s="272">
        <v>456</v>
      </c>
      <c r="AB692" s="272">
        <v>764</v>
      </c>
      <c r="AC692" s="272">
        <v>3327707</v>
      </c>
      <c r="AD692" s="272">
        <v>593</v>
      </c>
      <c r="AE692" s="272">
        <v>1027</v>
      </c>
      <c r="AF692" s="272">
        <v>81499833</v>
      </c>
      <c r="AG692" s="272">
        <v>1589</v>
      </c>
      <c r="AH692" s="272">
        <v>3349</v>
      </c>
      <c r="AI692" s="272">
        <v>89084266</v>
      </c>
      <c r="AJ692" s="272">
        <v>4666</v>
      </c>
      <c r="AK692" s="272">
        <v>10967</v>
      </c>
      <c r="AL692" s="272">
        <v>28010115</v>
      </c>
      <c r="AM692" s="272">
        <v>10598</v>
      </c>
      <c r="AN692" s="272">
        <v>21297</v>
      </c>
      <c r="AO692" s="272">
        <v>9079</v>
      </c>
      <c r="AP692" s="272">
        <v>380</v>
      </c>
      <c r="AQ692" s="272">
        <v>6417</v>
      </c>
      <c r="AR692" s="272">
        <v>1545</v>
      </c>
      <c r="AS692" s="272">
        <v>616</v>
      </c>
      <c r="AT692" s="272">
        <v>1666</v>
      </c>
      <c r="AU692" s="272">
        <v>882</v>
      </c>
      <c r="AV692" s="272">
        <v>53735</v>
      </c>
      <c r="AW692" s="272">
        <v>6820</v>
      </c>
      <c r="AX692" s="272">
        <v>29425</v>
      </c>
      <c r="AY692" s="272">
        <v>89980</v>
      </c>
      <c r="AZ692" s="272">
        <v>17144</v>
      </c>
      <c r="BA692" s="272">
        <v>14005</v>
      </c>
      <c r="BB692" s="272">
        <v>11270</v>
      </c>
      <c r="BC692" s="272">
        <v>9339</v>
      </c>
      <c r="BD692" s="272">
        <v>64595</v>
      </c>
      <c r="BE692" s="272">
        <v>53829</v>
      </c>
      <c r="BF692" s="272">
        <v>25767</v>
      </c>
      <c r="BG692" s="272">
        <v>20061</v>
      </c>
      <c r="BH692" s="272">
        <v>3265</v>
      </c>
      <c r="BI692" s="272">
        <v>2615</v>
      </c>
      <c r="BJ692" s="272">
        <v>79</v>
      </c>
      <c r="BK692" s="272">
        <v>36598</v>
      </c>
      <c r="BL692" s="272">
        <v>463</v>
      </c>
      <c r="BM692" s="272">
        <v>806</v>
      </c>
      <c r="BN692" s="272">
        <v>45</v>
      </c>
      <c r="BO692" s="272">
        <v>23563</v>
      </c>
      <c r="BP692" s="272">
        <v>524</v>
      </c>
      <c r="BQ692" s="272">
        <v>965</v>
      </c>
      <c r="BR692" s="272">
        <v>8345</v>
      </c>
      <c r="BS692" s="272">
        <v>3803985</v>
      </c>
      <c r="BT692" s="272">
        <v>456</v>
      </c>
      <c r="BU692" s="272">
        <v>762</v>
      </c>
      <c r="BV692" s="272">
        <v>3893</v>
      </c>
      <c r="BW692" s="272">
        <v>6897997</v>
      </c>
      <c r="BX692" s="272">
        <v>1772</v>
      </c>
      <c r="BY692" s="272">
        <v>3582</v>
      </c>
      <c r="BZ692" s="272">
        <v>1864</v>
      </c>
      <c r="CA692" s="272">
        <v>2936016</v>
      </c>
      <c r="CB692" s="272">
        <v>1575</v>
      </c>
      <c r="CC692" s="272">
        <v>3472</v>
      </c>
      <c r="CD692" s="272">
        <v>45524</v>
      </c>
      <c r="CE692" s="272">
        <v>71665820</v>
      </c>
      <c r="CF692" s="272">
        <v>1574</v>
      </c>
      <c r="CG692" s="272">
        <v>3316</v>
      </c>
      <c r="CH692" s="272">
        <v>3231</v>
      </c>
      <c r="CI692" s="272">
        <v>18065497</v>
      </c>
      <c r="CJ692" s="272">
        <v>5591</v>
      </c>
      <c r="CK692" s="272">
        <v>12499</v>
      </c>
      <c r="CL692" s="272">
        <v>1394</v>
      </c>
      <c r="CM692" s="272">
        <v>7610910</v>
      </c>
      <c r="CN692" s="272">
        <v>5460</v>
      </c>
      <c r="CO692" s="272">
        <v>12501</v>
      </c>
      <c r="CP692" s="272">
        <v>1593</v>
      </c>
      <c r="CQ692" s="272">
        <v>11472675</v>
      </c>
      <c r="CR692" s="272">
        <v>7202</v>
      </c>
      <c r="CS692" s="272">
        <v>16360</v>
      </c>
      <c r="CT692" s="272">
        <v>977</v>
      </c>
      <c r="CU692" s="272">
        <v>8147537</v>
      </c>
      <c r="CV692" s="272">
        <v>8339</v>
      </c>
      <c r="CW692" s="272">
        <v>20084</v>
      </c>
      <c r="CX692" s="272">
        <v>243</v>
      </c>
      <c r="CY692" s="272">
        <v>98215</v>
      </c>
      <c r="CZ692" s="272">
        <v>404</v>
      </c>
      <c r="DA692" s="272">
        <v>557</v>
      </c>
      <c r="DB692" s="272">
        <v>4406</v>
      </c>
      <c r="DC692" s="272">
        <v>143473</v>
      </c>
      <c r="DD692" s="272">
        <v>33</v>
      </c>
      <c r="DE692" s="272">
        <v>58</v>
      </c>
      <c r="DF692" s="272">
        <v>88</v>
      </c>
      <c r="DG692" s="272">
        <v>158396</v>
      </c>
      <c r="DH692" s="272">
        <v>1800</v>
      </c>
      <c r="DI692" s="272">
        <v>4538</v>
      </c>
      <c r="DJ692" s="272">
        <v>71</v>
      </c>
      <c r="DK692" s="272">
        <v>0</v>
      </c>
      <c r="DL692" s="250"/>
      <c r="DM692" s="250"/>
      <c r="DN692" s="250"/>
      <c r="DO692" s="250"/>
      <c r="DP692" s="250"/>
      <c r="DQ692" s="250"/>
      <c r="DR692" s="250"/>
      <c r="DS692" s="250"/>
      <c r="DT692" s="250"/>
      <c r="DU692" s="250"/>
      <c r="DV692" s="250"/>
      <c r="DW692" s="250"/>
      <c r="DX692" s="250"/>
      <c r="DY692" s="250"/>
      <c r="DZ692" s="250"/>
      <c r="EA692" s="250"/>
      <c r="EB692" s="155"/>
      <c r="EC692" s="75">
        <f t="shared" si="1137"/>
        <v>12</v>
      </c>
      <c r="ED692" s="74">
        <f t="shared" si="1138"/>
        <v>2020</v>
      </c>
      <c r="EE692" s="165">
        <f t="shared" si="1148"/>
        <v>44166</v>
      </c>
      <c r="EF692" s="157">
        <f t="shared" si="1150"/>
        <v>31</v>
      </c>
      <c r="EG692" s="156"/>
      <c r="EH692" s="166">
        <f>IFERROR(HLOOKUP(EH$1,$H$5:$FY$1802,MATCH($A692,$A$5:$A$1802,0),0)*HLOOKUP(EH$2,$H$5:$FY$1802,MATCH($A692,$A$5:$A$1802,0),0),$H$2)</f>
        <v>99802</v>
      </c>
      <c r="EI692" s="166">
        <f>IFERROR(HLOOKUP(EI$1,$H$5:$FY$1802,MATCH($A692,$A$5:$A$1802,0),0)*HLOOKUP(EI$2,$H$5:$FY$1802,MATCH($A692,$A$5:$A$1802,0),0),$H$2)</f>
        <v>99802</v>
      </c>
      <c r="EJ692" s="166">
        <f>IFERROR(HLOOKUP(EJ$1,$H$5:$FY$1802,MATCH($A692,$A$5:$A$1802,0),0)*HLOOKUP(EJ$2,$H$5:$FY$1802,MATCH($A692,$A$5:$A$1802,0),0),$H$2)</f>
        <v>99802</v>
      </c>
      <c r="EK692" s="166">
        <f>IFERROR(HLOOKUP(EK$1,$H$5:$FY$1802,MATCH($A692,$A$5:$A$1802,0),0)*HLOOKUP(EK$2,$H$5:$FY$1802,MATCH($A692,$A$5:$A$1802,0),0),$H$2)</f>
        <v>5289506</v>
      </c>
      <c r="EL692" s="166">
        <f>IFERROR(HLOOKUP(EL$1,$H$5:$FY$1802,MATCH($A692,$A$5:$A$1802,0),0)*HLOOKUP(EL$2,$H$5:$FY$1802,MATCH($A692,$A$5:$A$1802,0),0),$H$2)</f>
        <v>6470316</v>
      </c>
      <c r="EM692" s="166">
        <f>IFERROR(HLOOKUP(EM$1,$H$5:$FY$1802,MATCH($A692,$A$5:$A$1802,0),0)*HLOOKUP(EM$2,$H$5:$FY$1802,MATCH($A692,$A$5:$A$1802,0),0),$H$2)</f>
        <v>5767632</v>
      </c>
      <c r="EN692" s="166">
        <f>IFERROR(HLOOKUP(EN$1,$H$5:$FY$1802,MATCH($A692,$A$5:$A$1802,0),0)*HLOOKUP(EN$2,$H$5:$FY$1802,MATCH($A692,$A$5:$A$1802,0),0),$H$2)</f>
        <v>171740069</v>
      </c>
      <c r="EO692" s="166">
        <f>IFERROR(HLOOKUP(EO$1,$H$5:$FY$1802,MATCH($A692,$A$5:$A$1802,0),0)*HLOOKUP(EO$2,$H$5:$FY$1802,MATCH($A692,$A$5:$A$1802,0),0),$H$2)</f>
        <v>209370997</v>
      </c>
      <c r="EP692" s="166">
        <f>IFERROR(HLOOKUP(EP$1,$H$5:$FY$1802,MATCH($A692,$A$5:$A$1802,0),0)*HLOOKUP(EP$2,$H$5:$FY$1802,MATCH($A692,$A$5:$A$1802,0),0),$H$2)</f>
        <v>56287971</v>
      </c>
      <c r="EQ692" s="166">
        <f>IFERROR(HLOOKUP(EQ$1,$H$5:$FY$1802,MATCH($A692,$A$5:$A$1802,0),0)*HLOOKUP(EQ$2,$H$5:$FY$1802,MATCH($A692,$A$5:$A$1802,0),0),$H$2)</f>
        <v>63674</v>
      </c>
      <c r="ER692" s="166">
        <f>IFERROR(HLOOKUP(ER$1,$H$5:$FY$1802,MATCH($A692,$A$5:$A$1802,0),0)*HLOOKUP(ER$2,$H$5:$FY$1802,MATCH($A692,$A$5:$A$1802,0),0),$H$2)</f>
        <v>43425</v>
      </c>
      <c r="ES692" s="166">
        <f>IFERROR(HLOOKUP(ES$1,$H$5:$FY$1802,MATCH($A692,$A$5:$A$1802,0),0)*HLOOKUP(ES$2,$H$5:$FY$1802,MATCH($A692,$A$5:$A$1802,0),0),$H$2)</f>
        <v>6358890</v>
      </c>
      <c r="ET692" s="166">
        <f>IFERROR(HLOOKUP(ET$1,$H$5:$FY$1802,MATCH($A692,$A$5:$A$1802,0),0)*HLOOKUP(ET$2,$H$5:$FY$1802,MATCH($A692,$A$5:$A$1802,0),0),$H$2)</f>
        <v>13944726</v>
      </c>
      <c r="EU692" s="166">
        <f>IFERROR(HLOOKUP(EU$1,$H$5:$FY$1802,MATCH($A692,$A$5:$A$1802,0),0)*HLOOKUP(EU$2,$H$5:$FY$1802,MATCH($A692,$A$5:$A$1802,0),0),$H$2)</f>
        <v>6471808</v>
      </c>
      <c r="EV692" s="166">
        <f>IFERROR(HLOOKUP(EV$1,$H$5:$FY$1802,MATCH($A692,$A$5:$A$1802,0),0)*HLOOKUP(EV$2,$H$5:$FY$1802,MATCH($A692,$A$5:$A$1802,0),0),$H$2)</f>
        <v>150957584</v>
      </c>
      <c r="EW692" s="166">
        <f>IFERROR(HLOOKUP(EW$1,$H$5:$FY$1802,MATCH($A692,$A$5:$A$1802,0),0)*HLOOKUP(EW$2,$H$5:$FY$1802,MATCH($A692,$A$5:$A$1802,0),0),$H$2)</f>
        <v>40384269</v>
      </c>
      <c r="EX692" s="166">
        <f>IFERROR(HLOOKUP(EX$1,$H$5:$FY$1802,MATCH($A692,$A$5:$A$1802,0),0)*HLOOKUP(EX$2,$H$5:$FY$1802,MATCH($A692,$A$5:$A$1802,0),0),$H$2)</f>
        <v>17426394</v>
      </c>
      <c r="EY692" s="166">
        <f>IFERROR(HLOOKUP(EY$1,$H$5:$FY$1802,MATCH($A692,$A$5:$A$1802,0),0)*HLOOKUP(EY$2,$H$5:$FY$1802,MATCH($A692,$A$5:$A$1802,0),0),$H$2)</f>
        <v>26061480</v>
      </c>
      <c r="EZ692" s="166">
        <f>IFERROR(HLOOKUP(EZ$1,$H$5:$FY$1802,MATCH($A692,$A$5:$A$1802,0),0)*HLOOKUP(EZ$2,$H$5:$FY$1802,MATCH($A692,$A$5:$A$1802,0),0),$H$2)</f>
        <v>19622068</v>
      </c>
      <c r="FA692" s="166">
        <f>IFERROR(HLOOKUP(FA$1,$H$5:$FY$1802,MATCH($A692,$A$5:$A$1802,0),0)*HLOOKUP(FA$2,$H$5:$FY$1802,MATCH($A692,$A$5:$A$1802,0),0),$H$2)</f>
        <v>399344</v>
      </c>
      <c r="FB692" s="166">
        <f>IFERROR(HLOOKUP(FB$1,$H$5:$FY$1802,MATCH($A692,$A$5:$A$1802,0),0)*HLOOKUP(FB$2,$H$5:$FY$1802,MATCH($A692,$A$5:$A$1802,0),0),$H$2)</f>
        <v>135351</v>
      </c>
      <c r="FC692" s="166">
        <f>IFERROR(HLOOKUP(FC$1,$H$5:$FY$1802,MATCH($A692,$A$5:$A$1802,0),0)*HLOOKUP(FC$2,$H$5:$FY$1802,MATCH($A692,$A$5:$A$1802,0),0),$H$2)</f>
        <v>255548</v>
      </c>
      <c r="FD692" s="166">
        <f>IFERROR(HLOOKUP(FD$1,$H$5:$FY$1802,MATCH($A692,$A$5:$A$1802,0),0)*HLOOKUP(FD$2,$H$5:$FY$1802,MATCH($A692,$A$5:$A$1802,0),0),$H$2)</f>
        <v>0</v>
      </c>
      <c r="FE692" s="166">
        <f>IFERROR(HLOOKUP(FE$1,$H$5:$FY$1802,MATCH($A692,$A$5:$A$1802,0),0)*HLOOKUP(FE$2,$H$5:$FY$1802,MATCH($A692,$A$5:$A$1802,0),0),$H$2)</f>
        <v>0</v>
      </c>
      <c r="FF692" s="166">
        <f>IFERROR(HLOOKUP(FF$1,$H$5:$FY$1802,MATCH($A692,$A$5:$A$1802,0),0)*HLOOKUP(FF$2,$H$5:$FY$1802,MATCH($A692,$A$5:$A$1802,0),0),$H$2)</f>
        <v>0</v>
      </c>
      <c r="FG692" s="166">
        <f>IFERROR(HLOOKUP(FG$1,$H$5:$FY$1802,MATCH($A692,$A$5:$A$1802,0),0)*HLOOKUP(FG$2,$H$5:$FY$1802,MATCH($A692,$A$5:$A$1802,0),0),$H$2)</f>
        <v>0</v>
      </c>
      <c r="FH692" s="152"/>
      <c r="FI692" s="405">
        <f t="shared" si="1139"/>
        <v>2.0243240051954188</v>
      </c>
      <c r="FJ692" s="405">
        <f t="shared" si="1139"/>
        <v>1.6536781202030937</v>
      </c>
      <c r="FK692" s="405">
        <f t="shared" si="1140"/>
        <v>2.0067663817663819</v>
      </c>
      <c r="FL692" s="405">
        <f t="shared" si="1141"/>
        <v>1.6629273504273505</v>
      </c>
      <c r="FM692" s="405">
        <f t="shared" si="1142"/>
        <v>1.2596283223806088</v>
      </c>
      <c r="FN692" s="405">
        <f t="shared" si="1143"/>
        <v>1.0496870185838809</v>
      </c>
      <c r="FO692" s="405">
        <f t="shared" si="1144"/>
        <v>1.3496935728877482</v>
      </c>
      <c r="FP692" s="405">
        <f t="shared" si="1145"/>
        <v>1.0508092818605625</v>
      </c>
      <c r="FQ692" s="405">
        <f t="shared" si="1146"/>
        <v>1.2353386303443057</v>
      </c>
      <c r="FR692" s="405">
        <f t="shared" si="1147"/>
        <v>0.98940597805524022</v>
      </c>
      <c r="FS692" s="65"/>
      <c r="FT692" s="26"/>
      <c r="FU692" s="26"/>
      <c r="FV692" s="26"/>
      <c r="FW692" s="26"/>
      <c r="FX692" s="26"/>
    </row>
    <row r="693" spans="1:180" ht="10.35" customHeight="1" x14ac:dyDescent="0.2">
      <c r="A693" s="180" t="str">
        <f t="shared" si="1136"/>
        <v>2020-21DECEMBERRYE</v>
      </c>
      <c r="B693" s="182" t="str">
        <f t="shared" si="1149"/>
        <v>2020-21</v>
      </c>
      <c r="C693" s="26" t="s">
        <v>835</v>
      </c>
      <c r="D693" s="182" t="str">
        <f>INDEX($FV$16:$FW$26,MATCH($F693,$FV$16:$FV$26,0),2)</f>
        <v>Y59</v>
      </c>
      <c r="E693" s="182" t="str">
        <f>VLOOKUP($D693,$FW$8:$FX$14,2,0)</f>
        <v>South East</v>
      </c>
      <c r="F693" s="273" t="s">
        <v>861</v>
      </c>
      <c r="G693" s="273" t="s">
        <v>877</v>
      </c>
      <c r="H693" s="274">
        <v>76473</v>
      </c>
      <c r="I693" s="274">
        <v>44719</v>
      </c>
      <c r="J693" s="274">
        <v>382203</v>
      </c>
      <c r="K693" s="274">
        <v>9</v>
      </c>
      <c r="L693" s="274">
        <v>3</v>
      </c>
      <c r="M693" s="274">
        <v>7</v>
      </c>
      <c r="N693" s="274">
        <v>43</v>
      </c>
      <c r="O693" s="274">
        <v>119</v>
      </c>
      <c r="P693" s="274">
        <v>0</v>
      </c>
      <c r="Q693" s="274">
        <v>288</v>
      </c>
      <c r="R693" s="274">
        <v>6</v>
      </c>
      <c r="S693" s="274">
        <v>81</v>
      </c>
      <c r="T693" s="274">
        <v>55172</v>
      </c>
      <c r="U693" s="274">
        <v>3792</v>
      </c>
      <c r="V693" s="274">
        <v>2202</v>
      </c>
      <c r="W693" s="274">
        <v>24406</v>
      </c>
      <c r="X693" s="274">
        <v>17077</v>
      </c>
      <c r="Y693" s="274">
        <v>1043</v>
      </c>
      <c r="Z693" s="274">
        <v>1506243</v>
      </c>
      <c r="AA693" s="274">
        <v>397</v>
      </c>
      <c r="AB693" s="274">
        <v>736</v>
      </c>
      <c r="AC693" s="274">
        <v>1224032</v>
      </c>
      <c r="AD693" s="274">
        <v>556</v>
      </c>
      <c r="AE693" s="274">
        <v>1032</v>
      </c>
      <c r="AF693" s="274">
        <v>27875769</v>
      </c>
      <c r="AG693" s="274">
        <v>1142</v>
      </c>
      <c r="AH693" s="274">
        <v>2267</v>
      </c>
      <c r="AI693" s="274">
        <v>64143919</v>
      </c>
      <c r="AJ693" s="274">
        <v>3756</v>
      </c>
      <c r="AK693" s="274">
        <v>8614</v>
      </c>
      <c r="AL693" s="274">
        <v>5105976</v>
      </c>
      <c r="AM693" s="274">
        <v>4895</v>
      </c>
      <c r="AN693" s="274">
        <v>11396</v>
      </c>
      <c r="AO693" s="274">
        <v>5602</v>
      </c>
      <c r="AP693" s="274">
        <v>111</v>
      </c>
      <c r="AQ693" s="274">
        <v>364</v>
      </c>
      <c r="AR693" s="274">
        <v>382</v>
      </c>
      <c r="AS693" s="274">
        <v>625</v>
      </c>
      <c r="AT693" s="274">
        <v>4502</v>
      </c>
      <c r="AU693" s="274">
        <v>417</v>
      </c>
      <c r="AV693" s="274">
        <v>26976</v>
      </c>
      <c r="AW693" s="274">
        <v>2759</v>
      </c>
      <c r="AX693" s="274">
        <v>19835</v>
      </c>
      <c r="AY693" s="274">
        <v>49570</v>
      </c>
      <c r="AZ693" s="274">
        <v>7942</v>
      </c>
      <c r="BA693" s="274">
        <v>5881</v>
      </c>
      <c r="BB693" s="274">
        <v>4630</v>
      </c>
      <c r="BC693" s="274">
        <v>3445</v>
      </c>
      <c r="BD693" s="274">
        <v>32799</v>
      </c>
      <c r="BE693" s="274">
        <v>26265</v>
      </c>
      <c r="BF693" s="274">
        <v>26551</v>
      </c>
      <c r="BG693" s="274">
        <v>19921</v>
      </c>
      <c r="BH693" s="274">
        <v>1700</v>
      </c>
      <c r="BI693" s="274">
        <v>1262</v>
      </c>
      <c r="BJ693" s="274">
        <v>40</v>
      </c>
      <c r="BK693" s="274">
        <v>20494</v>
      </c>
      <c r="BL693" s="274">
        <v>512</v>
      </c>
      <c r="BM693" s="274">
        <v>796</v>
      </c>
      <c r="BN693" s="274">
        <v>29</v>
      </c>
      <c r="BO693" s="274">
        <v>11393</v>
      </c>
      <c r="BP693" s="274">
        <v>393</v>
      </c>
      <c r="BQ693" s="274">
        <v>645</v>
      </c>
      <c r="BR693" s="274">
        <v>3723</v>
      </c>
      <c r="BS693" s="274">
        <v>1474356</v>
      </c>
      <c r="BT693" s="274">
        <v>396</v>
      </c>
      <c r="BU693" s="274">
        <v>731</v>
      </c>
      <c r="BV693" s="274">
        <v>2411</v>
      </c>
      <c r="BW693" s="274">
        <v>2820269</v>
      </c>
      <c r="BX693" s="274">
        <v>1170</v>
      </c>
      <c r="BY693" s="274">
        <v>2181</v>
      </c>
      <c r="BZ693" s="274">
        <v>458</v>
      </c>
      <c r="CA693" s="274">
        <v>428659</v>
      </c>
      <c r="CB693" s="274">
        <v>936</v>
      </c>
      <c r="CC693" s="274">
        <v>2055</v>
      </c>
      <c r="CD693" s="274">
        <v>21537</v>
      </c>
      <c r="CE693" s="274">
        <v>24626841</v>
      </c>
      <c r="CF693" s="274">
        <v>1143</v>
      </c>
      <c r="CG693" s="274">
        <v>2280</v>
      </c>
      <c r="CH693" s="274">
        <v>2758</v>
      </c>
      <c r="CI693" s="274">
        <v>11391081</v>
      </c>
      <c r="CJ693" s="274">
        <v>4130</v>
      </c>
      <c r="CK693" s="274">
        <v>8667</v>
      </c>
      <c r="CL693" s="274">
        <v>727</v>
      </c>
      <c r="CM693" s="274">
        <v>2454232</v>
      </c>
      <c r="CN693" s="274">
        <v>3376</v>
      </c>
      <c r="CO693" s="274">
        <v>7701</v>
      </c>
      <c r="CP693" s="274">
        <v>314</v>
      </c>
      <c r="CQ693" s="274">
        <v>2755801</v>
      </c>
      <c r="CR693" s="274">
        <v>8776</v>
      </c>
      <c r="CS693" s="274">
        <v>17768</v>
      </c>
      <c r="CT693" s="274">
        <v>41</v>
      </c>
      <c r="CU693" s="274">
        <v>291867</v>
      </c>
      <c r="CV693" s="274">
        <v>7119</v>
      </c>
      <c r="CW693" s="274">
        <v>15609</v>
      </c>
      <c r="CX693" s="274">
        <v>217</v>
      </c>
      <c r="CY693" s="274">
        <v>75781</v>
      </c>
      <c r="CZ693" s="274">
        <v>349</v>
      </c>
      <c r="DA693" s="274">
        <v>576</v>
      </c>
      <c r="DB693" s="274">
        <v>2941</v>
      </c>
      <c r="DC693" s="274">
        <v>122712</v>
      </c>
      <c r="DD693" s="274">
        <v>42</v>
      </c>
      <c r="DE693" s="274">
        <v>85</v>
      </c>
      <c r="DF693" s="274">
        <v>77</v>
      </c>
      <c r="DG693" s="274">
        <v>172171</v>
      </c>
      <c r="DH693" s="274">
        <v>2236</v>
      </c>
      <c r="DI693" s="274">
        <v>3850</v>
      </c>
      <c r="DJ693" s="274">
        <v>72</v>
      </c>
      <c r="DK693" s="274">
        <v>6</v>
      </c>
      <c r="DL693" s="251"/>
      <c r="DM693" s="251"/>
      <c r="DN693" s="251"/>
      <c r="DO693" s="251"/>
      <c r="DP693" s="251"/>
      <c r="DQ693" s="251"/>
      <c r="DR693" s="251"/>
      <c r="DS693" s="251"/>
      <c r="DT693" s="251"/>
      <c r="DU693" s="251"/>
      <c r="DV693" s="251"/>
      <c r="DW693" s="251"/>
      <c r="DX693" s="251"/>
      <c r="DY693" s="251"/>
      <c r="DZ693" s="251"/>
      <c r="EA693" s="251"/>
      <c r="EB693" s="183"/>
      <c r="EC693" s="184">
        <f t="shared" si="1137"/>
        <v>12</v>
      </c>
      <c r="ED693" s="180">
        <f t="shared" si="1138"/>
        <v>2020</v>
      </c>
      <c r="EE693" s="185">
        <f t="shared" si="1148"/>
        <v>44166</v>
      </c>
      <c r="EF693" s="186">
        <f t="shared" si="1150"/>
        <v>31</v>
      </c>
      <c r="EG693" s="187"/>
      <c r="EH693" s="188">
        <f>IFERROR(HLOOKUP(EH$1,$H$5:$FY$1802,MATCH($A693,$A$5:$A$1802,0),0)*HLOOKUP(EH$2,$H$5:$FY$1802,MATCH($A693,$A$5:$A$1802,0),0),$H$2)</f>
        <v>134157</v>
      </c>
      <c r="EI693" s="188">
        <f>IFERROR(HLOOKUP(EI$1,$H$5:$FY$1802,MATCH($A693,$A$5:$A$1802,0),0)*HLOOKUP(EI$2,$H$5:$FY$1802,MATCH($A693,$A$5:$A$1802,0),0),$H$2)</f>
        <v>313033</v>
      </c>
      <c r="EJ693" s="188">
        <f>IFERROR(HLOOKUP(EJ$1,$H$5:$FY$1802,MATCH($A693,$A$5:$A$1802,0),0)*HLOOKUP(EJ$2,$H$5:$FY$1802,MATCH($A693,$A$5:$A$1802,0),0),$H$2)</f>
        <v>1922917</v>
      </c>
      <c r="EK693" s="188">
        <f>IFERROR(HLOOKUP(EK$1,$H$5:$FY$1802,MATCH($A693,$A$5:$A$1802,0),0)*HLOOKUP(EK$2,$H$5:$FY$1802,MATCH($A693,$A$5:$A$1802,0),0),$H$2)</f>
        <v>5321561</v>
      </c>
      <c r="EL693" s="188">
        <f>IFERROR(HLOOKUP(EL$1,$H$5:$FY$1802,MATCH($A693,$A$5:$A$1802,0),0)*HLOOKUP(EL$2,$H$5:$FY$1802,MATCH($A693,$A$5:$A$1802,0),0),$H$2)</f>
        <v>2790912</v>
      </c>
      <c r="EM693" s="188">
        <f>IFERROR(HLOOKUP(EM$1,$H$5:$FY$1802,MATCH($A693,$A$5:$A$1802,0),0)*HLOOKUP(EM$2,$H$5:$FY$1802,MATCH($A693,$A$5:$A$1802,0),0),$H$2)</f>
        <v>2272464</v>
      </c>
      <c r="EN693" s="188">
        <f>IFERROR(HLOOKUP(EN$1,$H$5:$FY$1802,MATCH($A693,$A$5:$A$1802,0),0)*HLOOKUP(EN$2,$H$5:$FY$1802,MATCH($A693,$A$5:$A$1802,0),0),$H$2)</f>
        <v>55328402</v>
      </c>
      <c r="EO693" s="188">
        <f>IFERROR(HLOOKUP(EO$1,$H$5:$FY$1802,MATCH($A693,$A$5:$A$1802,0),0)*HLOOKUP(EO$2,$H$5:$FY$1802,MATCH($A693,$A$5:$A$1802,0),0),$H$2)</f>
        <v>147101278</v>
      </c>
      <c r="EP693" s="188">
        <f>IFERROR(HLOOKUP(EP$1,$H$5:$FY$1802,MATCH($A693,$A$5:$A$1802,0),0)*HLOOKUP(EP$2,$H$5:$FY$1802,MATCH($A693,$A$5:$A$1802,0),0),$H$2)</f>
        <v>11886028</v>
      </c>
      <c r="EQ693" s="188">
        <f>IFERROR(HLOOKUP(EQ$1,$H$5:$FY$1802,MATCH($A693,$A$5:$A$1802,0),0)*HLOOKUP(EQ$2,$H$5:$FY$1802,MATCH($A693,$A$5:$A$1802,0),0),$H$2)</f>
        <v>31840</v>
      </c>
      <c r="ER693" s="188">
        <f>IFERROR(HLOOKUP(ER$1,$H$5:$FY$1802,MATCH($A693,$A$5:$A$1802,0),0)*HLOOKUP(ER$2,$H$5:$FY$1802,MATCH($A693,$A$5:$A$1802,0),0),$H$2)</f>
        <v>18705</v>
      </c>
      <c r="ES693" s="188">
        <f>IFERROR(HLOOKUP(ES$1,$H$5:$FY$1802,MATCH($A693,$A$5:$A$1802,0),0)*HLOOKUP(ES$2,$H$5:$FY$1802,MATCH($A693,$A$5:$A$1802,0),0),$H$2)</f>
        <v>2721513</v>
      </c>
      <c r="ET693" s="188">
        <f>IFERROR(HLOOKUP(ET$1,$H$5:$FY$1802,MATCH($A693,$A$5:$A$1802,0),0)*HLOOKUP(ET$2,$H$5:$FY$1802,MATCH($A693,$A$5:$A$1802,0),0),$H$2)</f>
        <v>5258391</v>
      </c>
      <c r="EU693" s="188">
        <f>IFERROR(HLOOKUP(EU$1,$H$5:$FY$1802,MATCH($A693,$A$5:$A$1802,0),0)*HLOOKUP(EU$2,$H$5:$FY$1802,MATCH($A693,$A$5:$A$1802,0),0),$H$2)</f>
        <v>941190</v>
      </c>
      <c r="EV693" s="188">
        <f>IFERROR(HLOOKUP(EV$1,$H$5:$FY$1802,MATCH($A693,$A$5:$A$1802,0),0)*HLOOKUP(EV$2,$H$5:$FY$1802,MATCH($A693,$A$5:$A$1802,0),0),$H$2)</f>
        <v>49104360</v>
      </c>
      <c r="EW693" s="188">
        <f>IFERROR(HLOOKUP(EW$1,$H$5:$FY$1802,MATCH($A693,$A$5:$A$1802,0),0)*HLOOKUP(EW$2,$H$5:$FY$1802,MATCH($A693,$A$5:$A$1802,0),0),$H$2)</f>
        <v>23903586</v>
      </c>
      <c r="EX693" s="188">
        <f>IFERROR(HLOOKUP(EX$1,$H$5:$FY$1802,MATCH($A693,$A$5:$A$1802,0),0)*HLOOKUP(EX$2,$H$5:$FY$1802,MATCH($A693,$A$5:$A$1802,0),0),$H$2)</f>
        <v>5598627</v>
      </c>
      <c r="EY693" s="188">
        <f>IFERROR(HLOOKUP(EY$1,$H$5:$FY$1802,MATCH($A693,$A$5:$A$1802,0),0)*HLOOKUP(EY$2,$H$5:$FY$1802,MATCH($A693,$A$5:$A$1802,0),0),$H$2)</f>
        <v>5579152</v>
      </c>
      <c r="EZ693" s="188">
        <f>IFERROR(HLOOKUP(EZ$1,$H$5:$FY$1802,MATCH($A693,$A$5:$A$1802,0),0)*HLOOKUP(EZ$2,$H$5:$FY$1802,MATCH($A693,$A$5:$A$1802,0),0),$H$2)</f>
        <v>639969</v>
      </c>
      <c r="FA693" s="188">
        <f>IFERROR(HLOOKUP(FA$1,$H$5:$FY$1802,MATCH($A693,$A$5:$A$1802,0),0)*HLOOKUP(FA$2,$H$5:$FY$1802,MATCH($A693,$A$5:$A$1802,0),0),$H$2)</f>
        <v>296450</v>
      </c>
      <c r="FB693" s="188">
        <f>IFERROR(HLOOKUP(FB$1,$H$5:$FY$1802,MATCH($A693,$A$5:$A$1802,0),0)*HLOOKUP(FB$2,$H$5:$FY$1802,MATCH($A693,$A$5:$A$1802,0),0),$H$2)</f>
        <v>124992</v>
      </c>
      <c r="FC693" s="188">
        <f>IFERROR(HLOOKUP(FC$1,$H$5:$FY$1802,MATCH($A693,$A$5:$A$1802,0),0)*HLOOKUP(FC$2,$H$5:$FY$1802,MATCH($A693,$A$5:$A$1802,0),0),$H$2)</f>
        <v>249985</v>
      </c>
      <c r="FD693" s="188">
        <f>IFERROR(HLOOKUP(FD$1,$H$5:$FY$1802,MATCH($A693,$A$5:$A$1802,0),0)*HLOOKUP(FD$2,$H$5:$FY$1802,MATCH($A693,$A$5:$A$1802,0),0),$H$2)</f>
        <v>0</v>
      </c>
      <c r="FE693" s="188">
        <f>IFERROR(HLOOKUP(FE$1,$H$5:$FY$1802,MATCH($A693,$A$5:$A$1802,0),0)*HLOOKUP(FE$2,$H$5:$FY$1802,MATCH($A693,$A$5:$A$1802,0),0),$H$2)</f>
        <v>0</v>
      </c>
      <c r="FF693" s="188">
        <f>IFERROR(HLOOKUP(FF$1,$H$5:$FY$1802,MATCH($A693,$A$5:$A$1802,0),0)*HLOOKUP(FF$2,$H$5:$FY$1802,MATCH($A693,$A$5:$A$1802,0),0),$H$2)</f>
        <v>0</v>
      </c>
      <c r="FG693" s="188">
        <f>IFERROR(HLOOKUP(FG$1,$H$5:$FY$1802,MATCH($A693,$A$5:$A$1802,0),0)*HLOOKUP(FG$2,$H$5:$FY$1802,MATCH($A693,$A$5:$A$1802,0),0),$H$2)</f>
        <v>0</v>
      </c>
      <c r="FH693" s="189"/>
      <c r="FI693" s="406">
        <f t="shared" si="1139"/>
        <v>2.0944092827004219</v>
      </c>
      <c r="FJ693" s="406">
        <f t="shared" si="1139"/>
        <v>1.5508966244725739</v>
      </c>
      <c r="FK693" s="406">
        <f t="shared" si="1140"/>
        <v>2.1026339691189828</v>
      </c>
      <c r="FL693" s="406">
        <f t="shared" si="1141"/>
        <v>1.564486830154405</v>
      </c>
      <c r="FM693" s="406">
        <f t="shared" si="1142"/>
        <v>1.3438908465131525</v>
      </c>
      <c r="FN693" s="406">
        <f t="shared" si="1143"/>
        <v>1.0761697943128739</v>
      </c>
      <c r="FO693" s="406">
        <f t="shared" si="1144"/>
        <v>1.5547812847689875</v>
      </c>
      <c r="FP693" s="406">
        <f t="shared" si="1145"/>
        <v>1.1665397903613046</v>
      </c>
      <c r="FQ693" s="406">
        <f t="shared" si="1146"/>
        <v>1.6299137104506232</v>
      </c>
      <c r="FR693" s="406">
        <f t="shared" si="1147"/>
        <v>1.2099712368168745</v>
      </c>
      <c r="FS693" s="410"/>
      <c r="FT693" s="26"/>
      <c r="FU693" s="26"/>
      <c r="FV693" s="26"/>
      <c r="FW693" s="26"/>
      <c r="FX693" s="26"/>
    </row>
    <row r="694" spans="1:180" ht="10.35" customHeight="1" x14ac:dyDescent="0.2">
      <c r="A694" s="74" t="str">
        <f t="shared" si="1136"/>
        <v>2020-21DECEMBERRYD</v>
      </c>
      <c r="B694" s="163" t="str">
        <f t="shared" si="1149"/>
        <v>2020-21</v>
      </c>
      <c r="C694" s="26" t="s">
        <v>835</v>
      </c>
      <c r="D694" s="163" t="str">
        <f>INDEX($FV$16:$FW$26,MATCH($F694,$FV$16:$FV$26,0),2)</f>
        <v>Y59</v>
      </c>
      <c r="E694" s="163" t="str">
        <f>VLOOKUP($D694,$FW$8:$FX$14,2,0)</f>
        <v>South East</v>
      </c>
      <c r="F694" s="271" t="s">
        <v>863</v>
      </c>
      <c r="G694" s="271" t="s">
        <v>878</v>
      </c>
      <c r="H694" s="272">
        <v>98998</v>
      </c>
      <c r="I694" s="272">
        <v>76806</v>
      </c>
      <c r="J694" s="272">
        <v>502825</v>
      </c>
      <c r="K694" s="272">
        <v>7</v>
      </c>
      <c r="L694" s="272">
        <v>1</v>
      </c>
      <c r="M694" s="272">
        <v>14</v>
      </c>
      <c r="N694" s="272">
        <v>45</v>
      </c>
      <c r="O694" s="272">
        <v>103</v>
      </c>
      <c r="P694" s="272">
        <v>0</v>
      </c>
      <c r="Q694" s="272">
        <v>342</v>
      </c>
      <c r="R694" s="272">
        <v>24</v>
      </c>
      <c r="S694" s="272">
        <v>0</v>
      </c>
      <c r="T694" s="272">
        <v>66638</v>
      </c>
      <c r="U694" s="272">
        <v>4305</v>
      </c>
      <c r="V694" s="272">
        <v>2531</v>
      </c>
      <c r="W694" s="272">
        <v>37754</v>
      </c>
      <c r="X694" s="272">
        <v>16401</v>
      </c>
      <c r="Y694" s="272">
        <v>307</v>
      </c>
      <c r="Z694" s="272">
        <v>2173899</v>
      </c>
      <c r="AA694" s="272">
        <v>505</v>
      </c>
      <c r="AB694" s="272">
        <v>906</v>
      </c>
      <c r="AC694" s="272">
        <v>1562203</v>
      </c>
      <c r="AD694" s="272">
        <v>617</v>
      </c>
      <c r="AE694" s="272">
        <v>1130</v>
      </c>
      <c r="AF694" s="272">
        <v>60849731</v>
      </c>
      <c r="AG694" s="272">
        <v>1612</v>
      </c>
      <c r="AH694" s="272">
        <v>3119</v>
      </c>
      <c r="AI694" s="272">
        <v>152915910</v>
      </c>
      <c r="AJ694" s="272">
        <v>9324</v>
      </c>
      <c r="AK694" s="272">
        <v>21108</v>
      </c>
      <c r="AL694" s="272">
        <v>3779192</v>
      </c>
      <c r="AM694" s="272">
        <v>12310</v>
      </c>
      <c r="AN694" s="272">
        <v>26833</v>
      </c>
      <c r="AO694" s="272">
        <v>5909</v>
      </c>
      <c r="AP694" s="272">
        <v>216</v>
      </c>
      <c r="AQ694" s="272">
        <v>892</v>
      </c>
      <c r="AR694" s="272">
        <v>2250</v>
      </c>
      <c r="AS694" s="272">
        <v>642</v>
      </c>
      <c r="AT694" s="272">
        <v>4159</v>
      </c>
      <c r="AU694" s="272">
        <v>1772</v>
      </c>
      <c r="AV694" s="272">
        <v>34894</v>
      </c>
      <c r="AW694" s="272">
        <v>1777</v>
      </c>
      <c r="AX694" s="272">
        <v>24058</v>
      </c>
      <c r="AY694" s="272">
        <v>60729</v>
      </c>
      <c r="AZ694" s="272">
        <v>8984</v>
      </c>
      <c r="BA694" s="272">
        <v>6503</v>
      </c>
      <c r="BB694" s="272">
        <v>5129</v>
      </c>
      <c r="BC694" s="272">
        <v>3803</v>
      </c>
      <c r="BD694" s="272">
        <v>52675</v>
      </c>
      <c r="BE694" s="272">
        <v>39556</v>
      </c>
      <c r="BF694" s="272">
        <v>31273</v>
      </c>
      <c r="BG694" s="272">
        <v>17153</v>
      </c>
      <c r="BH694" s="272">
        <v>524</v>
      </c>
      <c r="BI694" s="272">
        <v>316</v>
      </c>
      <c r="BJ694" s="272">
        <v>95</v>
      </c>
      <c r="BK694" s="272">
        <v>66682</v>
      </c>
      <c r="BL694" s="272">
        <v>702</v>
      </c>
      <c r="BM694" s="272">
        <v>1104</v>
      </c>
      <c r="BN694" s="272">
        <v>90</v>
      </c>
      <c r="BO694" s="272">
        <v>51284</v>
      </c>
      <c r="BP694" s="272">
        <v>570</v>
      </c>
      <c r="BQ694" s="272">
        <v>1092</v>
      </c>
      <c r="BR694" s="272">
        <v>4120</v>
      </c>
      <c r="BS694" s="272">
        <v>2055933</v>
      </c>
      <c r="BT694" s="272">
        <v>499</v>
      </c>
      <c r="BU694" s="272">
        <v>891</v>
      </c>
      <c r="BV694" s="272">
        <v>2572</v>
      </c>
      <c r="BW694" s="272">
        <v>4114916</v>
      </c>
      <c r="BX694" s="272">
        <v>1600</v>
      </c>
      <c r="BY694" s="272">
        <v>3146</v>
      </c>
      <c r="BZ694" s="272">
        <v>1020</v>
      </c>
      <c r="CA694" s="272">
        <v>1512350</v>
      </c>
      <c r="CB694" s="272">
        <v>1483</v>
      </c>
      <c r="CC694" s="272">
        <v>3009</v>
      </c>
      <c r="CD694" s="272">
        <v>34162</v>
      </c>
      <c r="CE694" s="272">
        <v>55222465</v>
      </c>
      <c r="CF694" s="272">
        <v>1616</v>
      </c>
      <c r="CG694" s="272">
        <v>3119</v>
      </c>
      <c r="CH694" s="272">
        <v>998</v>
      </c>
      <c r="CI694" s="272">
        <v>11856862</v>
      </c>
      <c r="CJ694" s="272">
        <v>11881</v>
      </c>
      <c r="CK694" s="272">
        <v>24459</v>
      </c>
      <c r="CL694" s="272">
        <v>490</v>
      </c>
      <c r="CM694" s="272">
        <v>5383720</v>
      </c>
      <c r="CN694" s="272">
        <v>10987</v>
      </c>
      <c r="CO694" s="272">
        <v>22392</v>
      </c>
      <c r="CP694" s="272">
        <v>701</v>
      </c>
      <c r="CQ694" s="272">
        <v>10952075</v>
      </c>
      <c r="CR694" s="272">
        <v>15624</v>
      </c>
      <c r="CS694" s="272">
        <v>28188</v>
      </c>
      <c r="CT694" s="272">
        <v>105</v>
      </c>
      <c r="CU694" s="272">
        <v>1567462</v>
      </c>
      <c r="CV694" s="272">
        <v>14928</v>
      </c>
      <c r="CW694" s="272">
        <v>27647</v>
      </c>
      <c r="CX694" s="272">
        <v>17</v>
      </c>
      <c r="CY694" s="272">
        <v>4931</v>
      </c>
      <c r="CZ694" s="272">
        <v>290</v>
      </c>
      <c r="DA694" s="272">
        <v>496</v>
      </c>
      <c r="DB694" s="272">
        <v>2859</v>
      </c>
      <c r="DC694" s="272">
        <v>141465</v>
      </c>
      <c r="DD694" s="272">
        <v>49</v>
      </c>
      <c r="DE694" s="272">
        <v>66</v>
      </c>
      <c r="DF694" s="272">
        <v>101</v>
      </c>
      <c r="DG694" s="272">
        <v>151644</v>
      </c>
      <c r="DH694" s="272">
        <v>1501</v>
      </c>
      <c r="DI694" s="272">
        <v>3240</v>
      </c>
      <c r="DJ694" s="272">
        <v>91</v>
      </c>
      <c r="DK694" s="272">
        <v>1</v>
      </c>
      <c r="DL694" s="250"/>
      <c r="DM694" s="250"/>
      <c r="DN694" s="250"/>
      <c r="DO694" s="250"/>
      <c r="DP694" s="250"/>
      <c r="DQ694" s="250"/>
      <c r="DR694" s="250"/>
      <c r="DS694" s="250"/>
      <c r="DT694" s="250"/>
      <c r="DU694" s="250"/>
      <c r="DV694" s="250"/>
      <c r="DW694" s="250"/>
      <c r="DX694" s="250"/>
      <c r="DY694" s="250"/>
      <c r="DZ694" s="250"/>
      <c r="EA694" s="250"/>
      <c r="EB694" s="95"/>
      <c r="EC694" s="75">
        <f t="shared" si="1137"/>
        <v>12</v>
      </c>
      <c r="ED694" s="74">
        <f t="shared" si="1138"/>
        <v>2020</v>
      </c>
      <c r="EE694" s="165">
        <f t="shared" si="1148"/>
        <v>44166</v>
      </c>
      <c r="EF694" s="157">
        <f t="shared" si="1150"/>
        <v>31</v>
      </c>
      <c r="EG694" s="156"/>
      <c r="EH694" s="166">
        <f>IFERROR(HLOOKUP(EH$1,$H$5:$FY$1802,MATCH($A694,$A$5:$A$1802,0),0)*HLOOKUP(EH$2,$H$5:$FY$1802,MATCH($A694,$A$5:$A$1802,0),0),$H$2)</f>
        <v>76806</v>
      </c>
      <c r="EI694" s="166">
        <f>IFERROR(HLOOKUP(EI$1,$H$5:$FY$1802,MATCH($A694,$A$5:$A$1802,0),0)*HLOOKUP(EI$2,$H$5:$FY$1802,MATCH($A694,$A$5:$A$1802,0),0),$H$2)</f>
        <v>1075284</v>
      </c>
      <c r="EJ694" s="166">
        <f>IFERROR(HLOOKUP(EJ$1,$H$5:$FY$1802,MATCH($A694,$A$5:$A$1802,0),0)*HLOOKUP(EJ$2,$H$5:$FY$1802,MATCH($A694,$A$5:$A$1802,0),0),$H$2)</f>
        <v>3456270</v>
      </c>
      <c r="EK694" s="166">
        <f>IFERROR(HLOOKUP(EK$1,$H$5:$FY$1802,MATCH($A694,$A$5:$A$1802,0),0)*HLOOKUP(EK$2,$H$5:$FY$1802,MATCH($A694,$A$5:$A$1802,0),0),$H$2)</f>
        <v>7911018</v>
      </c>
      <c r="EL694" s="166">
        <f>IFERROR(HLOOKUP(EL$1,$H$5:$FY$1802,MATCH($A694,$A$5:$A$1802,0),0)*HLOOKUP(EL$2,$H$5:$FY$1802,MATCH($A694,$A$5:$A$1802,0),0),$H$2)</f>
        <v>3900330</v>
      </c>
      <c r="EM694" s="166">
        <f>IFERROR(HLOOKUP(EM$1,$H$5:$FY$1802,MATCH($A694,$A$5:$A$1802,0),0)*HLOOKUP(EM$2,$H$5:$FY$1802,MATCH($A694,$A$5:$A$1802,0),0),$H$2)</f>
        <v>2860030</v>
      </c>
      <c r="EN694" s="166">
        <f>IFERROR(HLOOKUP(EN$1,$H$5:$FY$1802,MATCH($A694,$A$5:$A$1802,0),0)*HLOOKUP(EN$2,$H$5:$FY$1802,MATCH($A694,$A$5:$A$1802,0),0),$H$2)</f>
        <v>117754726</v>
      </c>
      <c r="EO694" s="166">
        <f>IFERROR(HLOOKUP(EO$1,$H$5:$FY$1802,MATCH($A694,$A$5:$A$1802,0),0)*HLOOKUP(EO$2,$H$5:$FY$1802,MATCH($A694,$A$5:$A$1802,0),0),$H$2)</f>
        <v>346192308</v>
      </c>
      <c r="EP694" s="166">
        <f>IFERROR(HLOOKUP(EP$1,$H$5:$FY$1802,MATCH($A694,$A$5:$A$1802,0),0)*HLOOKUP(EP$2,$H$5:$FY$1802,MATCH($A694,$A$5:$A$1802,0),0),$H$2)</f>
        <v>8237731</v>
      </c>
      <c r="EQ694" s="166">
        <f>IFERROR(HLOOKUP(EQ$1,$H$5:$FY$1802,MATCH($A694,$A$5:$A$1802,0),0)*HLOOKUP(EQ$2,$H$5:$FY$1802,MATCH($A694,$A$5:$A$1802,0),0),$H$2)</f>
        <v>104880</v>
      </c>
      <c r="ER694" s="166">
        <f>IFERROR(HLOOKUP(ER$1,$H$5:$FY$1802,MATCH($A694,$A$5:$A$1802,0),0)*HLOOKUP(ER$2,$H$5:$FY$1802,MATCH($A694,$A$5:$A$1802,0),0),$H$2)</f>
        <v>98280</v>
      </c>
      <c r="ES694" s="166">
        <f>IFERROR(HLOOKUP(ES$1,$H$5:$FY$1802,MATCH($A694,$A$5:$A$1802,0),0)*HLOOKUP(ES$2,$H$5:$FY$1802,MATCH($A694,$A$5:$A$1802,0),0),$H$2)</f>
        <v>3670920</v>
      </c>
      <c r="ET694" s="166">
        <f>IFERROR(HLOOKUP(ET$1,$H$5:$FY$1802,MATCH($A694,$A$5:$A$1802,0),0)*HLOOKUP(ET$2,$H$5:$FY$1802,MATCH($A694,$A$5:$A$1802,0),0),$H$2)</f>
        <v>8091512</v>
      </c>
      <c r="EU694" s="166">
        <f>IFERROR(HLOOKUP(EU$1,$H$5:$FY$1802,MATCH($A694,$A$5:$A$1802,0),0)*HLOOKUP(EU$2,$H$5:$FY$1802,MATCH($A694,$A$5:$A$1802,0),0),$H$2)</f>
        <v>3069180</v>
      </c>
      <c r="EV694" s="166">
        <f>IFERROR(HLOOKUP(EV$1,$H$5:$FY$1802,MATCH($A694,$A$5:$A$1802,0),0)*HLOOKUP(EV$2,$H$5:$FY$1802,MATCH($A694,$A$5:$A$1802,0),0),$H$2)</f>
        <v>106551278</v>
      </c>
      <c r="EW694" s="166">
        <f>IFERROR(HLOOKUP(EW$1,$H$5:$FY$1802,MATCH($A694,$A$5:$A$1802,0),0)*HLOOKUP(EW$2,$H$5:$FY$1802,MATCH($A694,$A$5:$A$1802,0),0),$H$2)</f>
        <v>24410082</v>
      </c>
      <c r="EX694" s="166">
        <f>IFERROR(HLOOKUP(EX$1,$H$5:$FY$1802,MATCH($A694,$A$5:$A$1802,0),0)*HLOOKUP(EX$2,$H$5:$FY$1802,MATCH($A694,$A$5:$A$1802,0),0),$H$2)</f>
        <v>10972080</v>
      </c>
      <c r="EY694" s="166">
        <f>IFERROR(HLOOKUP(EY$1,$H$5:$FY$1802,MATCH($A694,$A$5:$A$1802,0),0)*HLOOKUP(EY$2,$H$5:$FY$1802,MATCH($A694,$A$5:$A$1802,0),0),$H$2)</f>
        <v>19759788</v>
      </c>
      <c r="EZ694" s="166">
        <f>IFERROR(HLOOKUP(EZ$1,$H$5:$FY$1802,MATCH($A694,$A$5:$A$1802,0),0)*HLOOKUP(EZ$2,$H$5:$FY$1802,MATCH($A694,$A$5:$A$1802,0),0),$H$2)</f>
        <v>2902935</v>
      </c>
      <c r="FA694" s="166">
        <f>IFERROR(HLOOKUP(FA$1,$H$5:$FY$1802,MATCH($A694,$A$5:$A$1802,0),0)*HLOOKUP(FA$2,$H$5:$FY$1802,MATCH($A694,$A$5:$A$1802,0),0),$H$2)</f>
        <v>327240</v>
      </c>
      <c r="FB694" s="166">
        <f>IFERROR(HLOOKUP(FB$1,$H$5:$FY$1802,MATCH($A694,$A$5:$A$1802,0),0)*HLOOKUP(FB$2,$H$5:$FY$1802,MATCH($A694,$A$5:$A$1802,0),0),$H$2)</f>
        <v>8432</v>
      </c>
      <c r="FC694" s="166">
        <f>IFERROR(HLOOKUP(FC$1,$H$5:$FY$1802,MATCH($A694,$A$5:$A$1802,0),0)*HLOOKUP(FC$2,$H$5:$FY$1802,MATCH($A694,$A$5:$A$1802,0),0),$H$2)</f>
        <v>188694</v>
      </c>
      <c r="FD694" s="166">
        <f>IFERROR(HLOOKUP(FD$1,$H$5:$FY$1802,MATCH($A694,$A$5:$A$1802,0),0)*HLOOKUP(FD$2,$H$5:$FY$1802,MATCH($A694,$A$5:$A$1802,0),0),$H$2)</f>
        <v>0</v>
      </c>
      <c r="FE694" s="166">
        <f>IFERROR(HLOOKUP(FE$1,$H$5:$FY$1802,MATCH($A694,$A$5:$A$1802,0),0)*HLOOKUP(FE$2,$H$5:$FY$1802,MATCH($A694,$A$5:$A$1802,0),0),$H$2)</f>
        <v>0</v>
      </c>
      <c r="FF694" s="166">
        <f>IFERROR(HLOOKUP(FF$1,$H$5:$FY$1802,MATCH($A694,$A$5:$A$1802,0),0)*HLOOKUP(FF$2,$H$5:$FY$1802,MATCH($A694,$A$5:$A$1802,0),0),$H$2)</f>
        <v>0</v>
      </c>
      <c r="FG694" s="166">
        <f>IFERROR(HLOOKUP(FG$1,$H$5:$FY$1802,MATCH($A694,$A$5:$A$1802,0),0)*HLOOKUP(FG$2,$H$5:$FY$1802,MATCH($A694,$A$5:$A$1802,0),0),$H$2)</f>
        <v>0</v>
      </c>
      <c r="FH694" s="152"/>
      <c r="FI694" s="405">
        <f t="shared" si="1139"/>
        <v>2.0868757259001161</v>
      </c>
      <c r="FJ694" s="405">
        <f t="shared" si="1139"/>
        <v>1.5105691056910568</v>
      </c>
      <c r="FK694" s="405">
        <f t="shared" si="1140"/>
        <v>2.0264717502963254</v>
      </c>
      <c r="FL694" s="405">
        <f t="shared" si="1141"/>
        <v>1.5025681548794942</v>
      </c>
      <c r="FM694" s="405">
        <f t="shared" si="1142"/>
        <v>1.3952164009111618</v>
      </c>
      <c r="FN694" s="405">
        <f t="shared" si="1143"/>
        <v>1.0477300418498703</v>
      </c>
      <c r="FO694" s="405">
        <f t="shared" si="1144"/>
        <v>1.9067739771965124</v>
      </c>
      <c r="FP694" s="405">
        <f t="shared" si="1145"/>
        <v>1.0458508627522711</v>
      </c>
      <c r="FQ694" s="405">
        <f t="shared" si="1146"/>
        <v>1.7068403908794789</v>
      </c>
      <c r="FR694" s="405">
        <f t="shared" si="1147"/>
        <v>1.0293159609120521</v>
      </c>
      <c r="FS694" s="65"/>
      <c r="FT694" s="26"/>
      <c r="FU694" s="26"/>
      <c r="FV694" s="26"/>
      <c r="FW694" s="26"/>
      <c r="FX694" s="26"/>
    </row>
    <row r="695" spans="1:180" ht="10.35" customHeight="1" x14ac:dyDescent="0.2">
      <c r="A695" s="74" t="str">
        <f t="shared" ref="A695:A730" si="1151">B695&amp;C695&amp;F695</f>
        <v>2020-21DECEMBERRYF</v>
      </c>
      <c r="B695" s="163" t="str">
        <f t="shared" si="1149"/>
        <v>2020-21</v>
      </c>
      <c r="C695" s="26" t="s">
        <v>835</v>
      </c>
      <c r="D695" s="163" t="str">
        <f>INDEX($FV$16:$FW$26,MATCH($F695,$FV$16:$FV$26,0),2)</f>
        <v>Y58</v>
      </c>
      <c r="E695" s="163" t="str">
        <f>VLOOKUP($D695,$FW$8:$FX$14,2,0)</f>
        <v>South West</v>
      </c>
      <c r="F695" s="271" t="s">
        <v>865</v>
      </c>
      <c r="G695" s="271" t="s">
        <v>879</v>
      </c>
      <c r="H695" s="272">
        <v>105414</v>
      </c>
      <c r="I695" s="272">
        <v>77649</v>
      </c>
      <c r="J695" s="272">
        <v>294123</v>
      </c>
      <c r="K695" s="272">
        <v>4</v>
      </c>
      <c r="L695" s="272">
        <v>2</v>
      </c>
      <c r="M695" s="272">
        <v>3</v>
      </c>
      <c r="N695" s="272">
        <v>4</v>
      </c>
      <c r="O695" s="272">
        <v>46</v>
      </c>
      <c r="P695" s="272">
        <v>0</v>
      </c>
      <c r="Q695" s="272">
        <v>277</v>
      </c>
      <c r="R695" s="272">
        <v>11</v>
      </c>
      <c r="S695" s="272">
        <v>2956</v>
      </c>
      <c r="T695" s="272">
        <v>76216</v>
      </c>
      <c r="U695" s="272">
        <v>8391</v>
      </c>
      <c r="V695" s="272">
        <v>4956</v>
      </c>
      <c r="W695" s="272">
        <v>39490</v>
      </c>
      <c r="X695" s="272">
        <v>17486</v>
      </c>
      <c r="Y695" s="272">
        <v>395</v>
      </c>
      <c r="Z695" s="272">
        <v>4163363</v>
      </c>
      <c r="AA695" s="272">
        <v>496</v>
      </c>
      <c r="AB695" s="272">
        <v>915</v>
      </c>
      <c r="AC695" s="272">
        <v>2922963</v>
      </c>
      <c r="AD695" s="272">
        <v>590</v>
      </c>
      <c r="AE695" s="272">
        <v>1104</v>
      </c>
      <c r="AF695" s="272">
        <v>64047352</v>
      </c>
      <c r="AG695" s="272">
        <v>1622</v>
      </c>
      <c r="AH695" s="272">
        <v>3319</v>
      </c>
      <c r="AI695" s="272">
        <v>80610598</v>
      </c>
      <c r="AJ695" s="272">
        <v>4610</v>
      </c>
      <c r="AK695" s="272">
        <v>11381</v>
      </c>
      <c r="AL695" s="272">
        <v>2428243</v>
      </c>
      <c r="AM695" s="272">
        <v>6147</v>
      </c>
      <c r="AN695" s="272">
        <v>14215</v>
      </c>
      <c r="AO695" s="272">
        <v>3980</v>
      </c>
      <c r="AP695" s="272">
        <v>566</v>
      </c>
      <c r="AQ695" s="272">
        <v>1349</v>
      </c>
      <c r="AR695" s="272">
        <v>3868</v>
      </c>
      <c r="AS695" s="272">
        <v>628</v>
      </c>
      <c r="AT695" s="272">
        <v>1437</v>
      </c>
      <c r="AU695" s="272">
        <v>28</v>
      </c>
      <c r="AV695" s="272">
        <v>39174</v>
      </c>
      <c r="AW695" s="272">
        <v>3211</v>
      </c>
      <c r="AX695" s="272">
        <v>29851</v>
      </c>
      <c r="AY695" s="272">
        <v>72236</v>
      </c>
      <c r="AZ695" s="272">
        <v>16537</v>
      </c>
      <c r="BA695" s="272">
        <v>12689</v>
      </c>
      <c r="BB695" s="272">
        <v>9725</v>
      </c>
      <c r="BC695" s="272">
        <v>7537</v>
      </c>
      <c r="BD695" s="272">
        <v>51660</v>
      </c>
      <c r="BE695" s="272">
        <v>42642</v>
      </c>
      <c r="BF695" s="272">
        <v>26128</v>
      </c>
      <c r="BG695" s="272">
        <v>18579</v>
      </c>
      <c r="BH695" s="272">
        <v>563</v>
      </c>
      <c r="BI695" s="272">
        <v>434</v>
      </c>
      <c r="BJ695" s="272">
        <v>87</v>
      </c>
      <c r="BK695" s="272">
        <v>52009</v>
      </c>
      <c r="BL695" s="272">
        <v>598</v>
      </c>
      <c r="BM695" s="272">
        <v>988</v>
      </c>
      <c r="BN695" s="272">
        <v>35</v>
      </c>
      <c r="BO695" s="272">
        <v>18771</v>
      </c>
      <c r="BP695" s="272">
        <v>536</v>
      </c>
      <c r="BQ695" s="272">
        <v>1045</v>
      </c>
      <c r="BR695" s="272">
        <v>8269</v>
      </c>
      <c r="BS695" s="272">
        <v>4092583</v>
      </c>
      <c r="BT695" s="272">
        <v>495</v>
      </c>
      <c r="BU695" s="272">
        <v>911</v>
      </c>
      <c r="BV695" s="272">
        <v>2191</v>
      </c>
      <c r="BW695" s="272">
        <v>4080466</v>
      </c>
      <c r="BX695" s="272">
        <v>1862</v>
      </c>
      <c r="BY695" s="272">
        <v>3607</v>
      </c>
      <c r="BZ695" s="272">
        <v>888</v>
      </c>
      <c r="CA695" s="272">
        <v>1440632</v>
      </c>
      <c r="CB695" s="272">
        <v>1622</v>
      </c>
      <c r="CC695" s="272">
        <v>3431</v>
      </c>
      <c r="CD695" s="272">
        <v>36411</v>
      </c>
      <c r="CE695" s="272">
        <v>58526254</v>
      </c>
      <c r="CF695" s="272">
        <v>1607</v>
      </c>
      <c r="CG695" s="272">
        <v>3295</v>
      </c>
      <c r="CH695" s="272">
        <v>2091</v>
      </c>
      <c r="CI695" s="272">
        <v>12169961</v>
      </c>
      <c r="CJ695" s="272">
        <v>5820</v>
      </c>
      <c r="CK695" s="272">
        <v>13339</v>
      </c>
      <c r="CL695" s="272">
        <v>326</v>
      </c>
      <c r="CM695" s="272">
        <v>1702007</v>
      </c>
      <c r="CN695" s="272">
        <v>5221</v>
      </c>
      <c r="CO695" s="272">
        <v>12882</v>
      </c>
      <c r="CP695" s="272">
        <v>1061</v>
      </c>
      <c r="CQ695" s="272">
        <v>7938704</v>
      </c>
      <c r="CR695" s="272">
        <v>7482</v>
      </c>
      <c r="CS695" s="272">
        <v>16802</v>
      </c>
      <c r="CT695" s="272">
        <v>58</v>
      </c>
      <c r="CU695" s="272">
        <v>501270</v>
      </c>
      <c r="CV695" s="272">
        <v>8643</v>
      </c>
      <c r="CW695" s="272">
        <v>24409</v>
      </c>
      <c r="CX695" s="272">
        <v>633</v>
      </c>
      <c r="CY695" s="272">
        <v>246723</v>
      </c>
      <c r="CZ695" s="272">
        <v>390</v>
      </c>
      <c r="DA695" s="272">
        <v>658</v>
      </c>
      <c r="DB695" s="272">
        <v>5037</v>
      </c>
      <c r="DC695" s="272">
        <v>182137</v>
      </c>
      <c r="DD695" s="272">
        <v>36</v>
      </c>
      <c r="DE695" s="272">
        <v>57</v>
      </c>
      <c r="DF695" s="272">
        <v>118</v>
      </c>
      <c r="DG695" s="272">
        <v>169871</v>
      </c>
      <c r="DH695" s="272">
        <v>1440</v>
      </c>
      <c r="DI695" s="272">
        <v>2744</v>
      </c>
      <c r="DJ695" s="272">
        <v>112</v>
      </c>
      <c r="DK695" s="272">
        <v>1</v>
      </c>
      <c r="DL695" s="250"/>
      <c r="DM695" s="250"/>
      <c r="DN695" s="250"/>
      <c r="DO695" s="250"/>
      <c r="DP695" s="250"/>
      <c r="DQ695" s="250"/>
      <c r="DR695" s="250"/>
      <c r="DS695" s="250"/>
      <c r="DT695" s="250"/>
      <c r="DU695" s="250"/>
      <c r="DV695" s="250"/>
      <c r="DW695" s="250"/>
      <c r="DX695" s="250"/>
      <c r="DY695" s="250"/>
      <c r="DZ695" s="250"/>
      <c r="EA695" s="250"/>
      <c r="EB695" s="155"/>
      <c r="EC695" s="75">
        <f t="shared" ref="EC695:EC741" si="1152">MONTH(1&amp;C695)</f>
        <v>12</v>
      </c>
      <c r="ED695" s="74">
        <f t="shared" ref="ED695:ED758" si="1153">LEFT($B695,4)+IF(EC695&lt;4,1,0)</f>
        <v>2020</v>
      </c>
      <c r="EE695" s="165">
        <f t="shared" si="1148"/>
        <v>44166</v>
      </c>
      <c r="EF695" s="157">
        <f t="shared" si="1150"/>
        <v>31</v>
      </c>
      <c r="EG695" s="156"/>
      <c r="EH695" s="166">
        <f>IFERROR(HLOOKUP(EH$1,$H$5:$FY$1802,MATCH($A695,$A$5:$A$1802,0),0)*HLOOKUP(EH$2,$H$5:$FY$1802,MATCH($A695,$A$5:$A$1802,0),0),$H$2)</f>
        <v>155298</v>
      </c>
      <c r="EI695" s="166">
        <f>IFERROR(HLOOKUP(EI$1,$H$5:$FY$1802,MATCH($A695,$A$5:$A$1802,0),0)*HLOOKUP(EI$2,$H$5:$FY$1802,MATCH($A695,$A$5:$A$1802,0),0),$H$2)</f>
        <v>232947</v>
      </c>
      <c r="EJ695" s="166">
        <f>IFERROR(HLOOKUP(EJ$1,$H$5:$FY$1802,MATCH($A695,$A$5:$A$1802,0),0)*HLOOKUP(EJ$2,$H$5:$FY$1802,MATCH($A695,$A$5:$A$1802,0),0),$H$2)</f>
        <v>310596</v>
      </c>
      <c r="EK695" s="166">
        <f>IFERROR(HLOOKUP(EK$1,$H$5:$FY$1802,MATCH($A695,$A$5:$A$1802,0),0)*HLOOKUP(EK$2,$H$5:$FY$1802,MATCH($A695,$A$5:$A$1802,0),0),$H$2)</f>
        <v>3571854</v>
      </c>
      <c r="EL695" s="166">
        <f>IFERROR(HLOOKUP(EL$1,$H$5:$FY$1802,MATCH($A695,$A$5:$A$1802,0),0)*HLOOKUP(EL$2,$H$5:$FY$1802,MATCH($A695,$A$5:$A$1802,0),0),$H$2)</f>
        <v>7677765</v>
      </c>
      <c r="EM695" s="166">
        <f>IFERROR(HLOOKUP(EM$1,$H$5:$FY$1802,MATCH($A695,$A$5:$A$1802,0),0)*HLOOKUP(EM$2,$H$5:$FY$1802,MATCH($A695,$A$5:$A$1802,0),0),$H$2)</f>
        <v>5471424</v>
      </c>
      <c r="EN695" s="166">
        <f>IFERROR(HLOOKUP(EN$1,$H$5:$FY$1802,MATCH($A695,$A$5:$A$1802,0),0)*HLOOKUP(EN$2,$H$5:$FY$1802,MATCH($A695,$A$5:$A$1802,0),0),$H$2)</f>
        <v>131067310</v>
      </c>
      <c r="EO695" s="166">
        <f>IFERROR(HLOOKUP(EO$1,$H$5:$FY$1802,MATCH($A695,$A$5:$A$1802,0),0)*HLOOKUP(EO$2,$H$5:$FY$1802,MATCH($A695,$A$5:$A$1802,0),0),$H$2)</f>
        <v>199008166</v>
      </c>
      <c r="EP695" s="166">
        <f>IFERROR(HLOOKUP(EP$1,$H$5:$FY$1802,MATCH($A695,$A$5:$A$1802,0),0)*HLOOKUP(EP$2,$H$5:$FY$1802,MATCH($A695,$A$5:$A$1802,0),0),$H$2)</f>
        <v>5614925</v>
      </c>
      <c r="EQ695" s="166">
        <f>IFERROR(HLOOKUP(EQ$1,$H$5:$FY$1802,MATCH($A695,$A$5:$A$1802,0),0)*HLOOKUP(EQ$2,$H$5:$FY$1802,MATCH($A695,$A$5:$A$1802,0),0),$H$2)</f>
        <v>85956</v>
      </c>
      <c r="ER695" s="166">
        <f>IFERROR(HLOOKUP(ER$1,$H$5:$FY$1802,MATCH($A695,$A$5:$A$1802,0),0)*HLOOKUP(ER$2,$H$5:$FY$1802,MATCH($A695,$A$5:$A$1802,0),0),$H$2)</f>
        <v>36575</v>
      </c>
      <c r="ES695" s="166">
        <f>IFERROR(HLOOKUP(ES$1,$H$5:$FY$1802,MATCH($A695,$A$5:$A$1802,0),0)*HLOOKUP(ES$2,$H$5:$FY$1802,MATCH($A695,$A$5:$A$1802,0),0),$H$2)</f>
        <v>7533059</v>
      </c>
      <c r="ET695" s="166">
        <f>IFERROR(HLOOKUP(ET$1,$H$5:$FY$1802,MATCH($A695,$A$5:$A$1802,0),0)*HLOOKUP(ET$2,$H$5:$FY$1802,MATCH($A695,$A$5:$A$1802,0),0),$H$2)</f>
        <v>7902937</v>
      </c>
      <c r="EU695" s="166">
        <f>IFERROR(HLOOKUP(EU$1,$H$5:$FY$1802,MATCH($A695,$A$5:$A$1802,0),0)*HLOOKUP(EU$2,$H$5:$FY$1802,MATCH($A695,$A$5:$A$1802,0),0),$H$2)</f>
        <v>3046728</v>
      </c>
      <c r="EV695" s="166">
        <f>IFERROR(HLOOKUP(EV$1,$H$5:$FY$1802,MATCH($A695,$A$5:$A$1802,0),0)*HLOOKUP(EV$2,$H$5:$FY$1802,MATCH($A695,$A$5:$A$1802,0),0),$H$2)</f>
        <v>119974245</v>
      </c>
      <c r="EW695" s="166">
        <f>IFERROR(HLOOKUP(EW$1,$H$5:$FY$1802,MATCH($A695,$A$5:$A$1802,0),0)*HLOOKUP(EW$2,$H$5:$FY$1802,MATCH($A695,$A$5:$A$1802,0),0),$H$2)</f>
        <v>27891849</v>
      </c>
      <c r="EX695" s="166">
        <f>IFERROR(HLOOKUP(EX$1,$H$5:$FY$1802,MATCH($A695,$A$5:$A$1802,0),0)*HLOOKUP(EX$2,$H$5:$FY$1802,MATCH($A695,$A$5:$A$1802,0),0),$H$2)</f>
        <v>4199532</v>
      </c>
      <c r="EY695" s="166">
        <f>IFERROR(HLOOKUP(EY$1,$H$5:$FY$1802,MATCH($A695,$A$5:$A$1802,0),0)*HLOOKUP(EY$2,$H$5:$FY$1802,MATCH($A695,$A$5:$A$1802,0),0),$H$2)</f>
        <v>17826922</v>
      </c>
      <c r="EZ695" s="166">
        <f>IFERROR(HLOOKUP(EZ$1,$H$5:$FY$1802,MATCH($A695,$A$5:$A$1802,0),0)*HLOOKUP(EZ$2,$H$5:$FY$1802,MATCH($A695,$A$5:$A$1802,0),0),$H$2)</f>
        <v>1415722</v>
      </c>
      <c r="FA695" s="166">
        <f>IFERROR(HLOOKUP(FA$1,$H$5:$FY$1802,MATCH($A695,$A$5:$A$1802,0),0)*HLOOKUP(FA$2,$H$5:$FY$1802,MATCH($A695,$A$5:$A$1802,0),0),$H$2)</f>
        <v>323792</v>
      </c>
      <c r="FB695" s="166">
        <f>IFERROR(HLOOKUP(FB$1,$H$5:$FY$1802,MATCH($A695,$A$5:$A$1802,0),0)*HLOOKUP(FB$2,$H$5:$FY$1802,MATCH($A695,$A$5:$A$1802,0),0),$H$2)</f>
        <v>416514</v>
      </c>
      <c r="FC695" s="166">
        <f>IFERROR(HLOOKUP(FC$1,$H$5:$FY$1802,MATCH($A695,$A$5:$A$1802,0),0)*HLOOKUP(FC$2,$H$5:$FY$1802,MATCH($A695,$A$5:$A$1802,0),0),$H$2)</f>
        <v>287109</v>
      </c>
      <c r="FD695" s="166">
        <f>IFERROR(HLOOKUP(FD$1,$H$5:$FY$1802,MATCH($A695,$A$5:$A$1802,0),0)*HLOOKUP(FD$2,$H$5:$FY$1802,MATCH($A695,$A$5:$A$1802,0),0),$H$2)</f>
        <v>0</v>
      </c>
      <c r="FE695" s="166">
        <f>IFERROR(HLOOKUP(FE$1,$H$5:$FY$1802,MATCH($A695,$A$5:$A$1802,0),0)*HLOOKUP(FE$2,$H$5:$FY$1802,MATCH($A695,$A$5:$A$1802,0),0),$H$2)</f>
        <v>0</v>
      </c>
      <c r="FF695" s="166">
        <f>IFERROR(HLOOKUP(FF$1,$H$5:$FY$1802,MATCH($A695,$A$5:$A$1802,0),0)*HLOOKUP(FF$2,$H$5:$FY$1802,MATCH($A695,$A$5:$A$1802,0),0),$H$2)</f>
        <v>0</v>
      </c>
      <c r="FG695" s="166">
        <f>IFERROR(HLOOKUP(FG$1,$H$5:$FY$1802,MATCH($A695,$A$5:$A$1802,0),0)*HLOOKUP(FG$2,$H$5:$FY$1802,MATCH($A695,$A$5:$A$1802,0),0),$H$2)</f>
        <v>0</v>
      </c>
      <c r="FH695" s="152"/>
      <c r="FI695" s="405">
        <f t="shared" ref="FI695:FJ758" si="1154">IFERROR(AZ695/HLOOKUP(FH$3&amp;FI$3,$U$5:$Y$9539,ROW()-4,0),"-")</f>
        <v>1.9708020498152783</v>
      </c>
      <c r="FJ695" s="405">
        <f t="shared" si="1154"/>
        <v>1.5122154689548326</v>
      </c>
      <c r="FK695" s="405">
        <f t="shared" ref="FK695:FK758" si="1155">IFERROR(BB695/HLOOKUP(FJ$3&amp;FK$3,$U$5:$Y$9539,ROW()-4,0),"-")</f>
        <v>1.9622679580306699</v>
      </c>
      <c r="FL695" s="405">
        <f t="shared" ref="FL695:FL758" si="1156">IFERROR(BC695/HLOOKUP(FK$3&amp;FL$3,$U$5:$Y$9539,ROW()-4,0),"-")</f>
        <v>1.5207828894269573</v>
      </c>
      <c r="FM695" s="405">
        <f t="shared" ref="FM695:FM758" si="1157">IFERROR(BD695/HLOOKUP(FL$3&amp;FM$3,$U$5:$Y$9539,ROW()-4,0),"-")</f>
        <v>1.3081792858951633</v>
      </c>
      <c r="FN695" s="405">
        <f t="shared" ref="FN695:FN758" si="1158">IFERROR(BE695/HLOOKUP(FM$3&amp;FN$3,$U$5:$Y$9539,ROW()-4,0),"-")</f>
        <v>1.0798176753608508</v>
      </c>
      <c r="FO695" s="405">
        <f t="shared" ref="FO695:FO758" si="1159">IFERROR(BF695/HLOOKUP(FN$3&amp;FO$3,$U$5:$Y$9539,ROW()-4,0),"-")</f>
        <v>1.4942239505890427</v>
      </c>
      <c r="FP695" s="405">
        <f t="shared" ref="FP695:FP758" si="1160">IFERROR(BG695/HLOOKUP(FO$3&amp;FP$3,$U$5:$Y$9539,ROW()-4,0),"-")</f>
        <v>1.0625071485760036</v>
      </c>
      <c r="FQ695" s="405">
        <f t="shared" ref="FQ695:FQ758" si="1161">IFERROR(BH695/HLOOKUP(FP$3&amp;FQ$3,$U$5:$Y$9539,ROW()-4,0),"-")</f>
        <v>1.4253164556962026</v>
      </c>
      <c r="FR695" s="405">
        <f t="shared" ref="FR695:FR758" si="1162">IFERROR(BI695/HLOOKUP(FQ$3&amp;FR$3,$U$5:$Y$9539,ROW()-4,0),"-")</f>
        <v>1.09873417721519</v>
      </c>
      <c r="FS695" s="65"/>
      <c r="FT695" s="26"/>
      <c r="FU695" s="26"/>
      <c r="FV695" s="26"/>
      <c r="FW695" s="26"/>
      <c r="FX695" s="26"/>
    </row>
    <row r="696" spans="1:180" ht="10.35" customHeight="1" x14ac:dyDescent="0.2">
      <c r="A696" s="74" t="str">
        <f t="shared" si="1151"/>
        <v>2020-21DECEMBERRYA</v>
      </c>
      <c r="B696" s="163" t="str">
        <f t="shared" si="1149"/>
        <v>2020-21</v>
      </c>
      <c r="C696" s="26" t="s">
        <v>835</v>
      </c>
      <c r="D696" s="163" t="str">
        <f>INDEX($FV$16:$FW$26,MATCH($F696,$FV$16:$FV$26,0),2)</f>
        <v>Y60</v>
      </c>
      <c r="E696" s="163" t="str">
        <f>VLOOKUP($D696,$FW$8:$FX$14,2,0)</f>
        <v>Midlands</v>
      </c>
      <c r="F696" s="271" t="s">
        <v>867</v>
      </c>
      <c r="G696" s="271" t="s">
        <v>883</v>
      </c>
      <c r="H696" s="272">
        <v>122047</v>
      </c>
      <c r="I696" s="272">
        <v>83109</v>
      </c>
      <c r="J696" s="272">
        <v>18970</v>
      </c>
      <c r="K696" s="272">
        <v>0</v>
      </c>
      <c r="L696" s="272">
        <v>0</v>
      </c>
      <c r="M696" s="272">
        <v>0</v>
      </c>
      <c r="N696" s="272">
        <v>0</v>
      </c>
      <c r="O696" s="272">
        <v>5</v>
      </c>
      <c r="P696" s="272">
        <v>0</v>
      </c>
      <c r="Q696" s="272">
        <v>423</v>
      </c>
      <c r="R696" s="272">
        <v>0</v>
      </c>
      <c r="S696" s="272">
        <v>141</v>
      </c>
      <c r="T696" s="272">
        <v>96776</v>
      </c>
      <c r="U696" s="272">
        <v>7150</v>
      </c>
      <c r="V696" s="272">
        <v>4105</v>
      </c>
      <c r="W696" s="272">
        <v>44946</v>
      </c>
      <c r="X696" s="272">
        <v>31796</v>
      </c>
      <c r="Y696" s="272">
        <v>1668</v>
      </c>
      <c r="Z696" s="272">
        <v>2984620</v>
      </c>
      <c r="AA696" s="272">
        <v>417</v>
      </c>
      <c r="AB696" s="272">
        <v>727</v>
      </c>
      <c r="AC696" s="272">
        <v>1956707</v>
      </c>
      <c r="AD696" s="272">
        <v>477</v>
      </c>
      <c r="AE696" s="272">
        <v>824</v>
      </c>
      <c r="AF696" s="272">
        <v>39840766</v>
      </c>
      <c r="AG696" s="272">
        <v>886</v>
      </c>
      <c r="AH696" s="272">
        <v>1681</v>
      </c>
      <c r="AI696" s="272">
        <v>90959188</v>
      </c>
      <c r="AJ696" s="272">
        <v>2861</v>
      </c>
      <c r="AK696" s="272">
        <v>6630</v>
      </c>
      <c r="AL696" s="272">
        <v>6121777</v>
      </c>
      <c r="AM696" s="272">
        <v>3670</v>
      </c>
      <c r="AN696" s="272">
        <v>8719</v>
      </c>
      <c r="AO696" s="272">
        <v>4793</v>
      </c>
      <c r="AP696" s="272">
        <v>49</v>
      </c>
      <c r="AQ696" s="272">
        <v>31</v>
      </c>
      <c r="AR696" s="272">
        <v>0</v>
      </c>
      <c r="AS696" s="272">
        <v>306</v>
      </c>
      <c r="AT696" s="272">
        <v>4407</v>
      </c>
      <c r="AU696" s="272">
        <v>2947</v>
      </c>
      <c r="AV696" s="272">
        <v>48393</v>
      </c>
      <c r="AW696" s="272">
        <v>5977</v>
      </c>
      <c r="AX696" s="272">
        <v>37613</v>
      </c>
      <c r="AY696" s="272">
        <v>91983</v>
      </c>
      <c r="AZ696" s="272">
        <v>15376</v>
      </c>
      <c r="BA696" s="272">
        <v>10623</v>
      </c>
      <c r="BB696" s="272">
        <v>8732</v>
      </c>
      <c r="BC696" s="272">
        <v>6102</v>
      </c>
      <c r="BD696" s="272">
        <v>58486</v>
      </c>
      <c r="BE696" s="272">
        <v>47187</v>
      </c>
      <c r="BF696" s="272">
        <v>57268</v>
      </c>
      <c r="BG696" s="272">
        <v>33053</v>
      </c>
      <c r="BH696" s="272">
        <v>4051</v>
      </c>
      <c r="BI696" s="272">
        <v>1729</v>
      </c>
      <c r="BJ696" s="272">
        <v>108</v>
      </c>
      <c r="BK696" s="272">
        <v>58663</v>
      </c>
      <c r="BL696" s="272">
        <v>543</v>
      </c>
      <c r="BM696" s="272">
        <v>905</v>
      </c>
      <c r="BN696" s="272">
        <v>92</v>
      </c>
      <c r="BO696" s="272">
        <v>35187</v>
      </c>
      <c r="BP696" s="272">
        <v>382</v>
      </c>
      <c r="BQ696" s="272">
        <v>682</v>
      </c>
      <c r="BR696" s="272">
        <v>6950</v>
      </c>
      <c r="BS696" s="272">
        <v>2890770</v>
      </c>
      <c r="BT696" s="272">
        <v>416</v>
      </c>
      <c r="BU696" s="272">
        <v>722</v>
      </c>
      <c r="BV696" s="272">
        <v>4127</v>
      </c>
      <c r="BW696" s="272">
        <v>3847659</v>
      </c>
      <c r="BX696" s="272">
        <v>932</v>
      </c>
      <c r="BY696" s="272">
        <v>1779</v>
      </c>
      <c r="BZ696" s="272">
        <v>879</v>
      </c>
      <c r="CA696" s="272">
        <v>768984</v>
      </c>
      <c r="CB696" s="272">
        <v>875</v>
      </c>
      <c r="CC696" s="272">
        <v>1832</v>
      </c>
      <c r="CD696" s="272">
        <v>39940</v>
      </c>
      <c r="CE696" s="272">
        <v>35224123</v>
      </c>
      <c r="CF696" s="272">
        <v>882</v>
      </c>
      <c r="CG696" s="272">
        <v>1668</v>
      </c>
      <c r="CH696" s="272">
        <v>3161</v>
      </c>
      <c r="CI696" s="272">
        <v>13781513</v>
      </c>
      <c r="CJ696" s="272">
        <v>4360</v>
      </c>
      <c r="CK696" s="272">
        <v>9476</v>
      </c>
      <c r="CL696" s="272">
        <v>573</v>
      </c>
      <c r="CM696" s="272">
        <v>2297570</v>
      </c>
      <c r="CN696" s="272">
        <v>4010</v>
      </c>
      <c r="CO696" s="272">
        <v>8932</v>
      </c>
      <c r="CP696" s="272">
        <v>1431</v>
      </c>
      <c r="CQ696" s="272">
        <v>10213649</v>
      </c>
      <c r="CR696" s="272">
        <v>7137</v>
      </c>
      <c r="CS696" s="272">
        <v>15924</v>
      </c>
      <c r="CT696" s="272">
        <v>215</v>
      </c>
      <c r="CU696" s="272">
        <v>1204919</v>
      </c>
      <c r="CV696" s="272">
        <v>5604</v>
      </c>
      <c r="CW696" s="272">
        <v>13462</v>
      </c>
      <c r="CX696" s="272">
        <v>400</v>
      </c>
      <c r="CY696" s="272">
        <v>120292</v>
      </c>
      <c r="CZ696" s="272">
        <v>301</v>
      </c>
      <c r="DA696" s="272">
        <v>535</v>
      </c>
      <c r="DB696" s="272">
        <v>4312</v>
      </c>
      <c r="DC696" s="272">
        <v>101631</v>
      </c>
      <c r="DD696" s="272">
        <v>24</v>
      </c>
      <c r="DE696" s="272">
        <v>42</v>
      </c>
      <c r="DF696" s="272">
        <v>87</v>
      </c>
      <c r="DG696" s="272">
        <v>88372</v>
      </c>
      <c r="DH696" s="272">
        <v>1016</v>
      </c>
      <c r="DI696" s="272">
        <v>1953</v>
      </c>
      <c r="DJ696" s="272">
        <v>77</v>
      </c>
      <c r="DK696" s="272">
        <v>902</v>
      </c>
      <c r="DL696" s="250"/>
      <c r="DM696" s="250"/>
      <c r="DN696" s="250"/>
      <c r="DO696" s="250"/>
      <c r="DP696" s="250"/>
      <c r="DQ696" s="250"/>
      <c r="DR696" s="250"/>
      <c r="DS696" s="250"/>
      <c r="DT696" s="250"/>
      <c r="DU696" s="250"/>
      <c r="DV696" s="250"/>
      <c r="DW696" s="250"/>
      <c r="DX696" s="250"/>
      <c r="DY696" s="250"/>
      <c r="DZ696" s="250"/>
      <c r="EA696" s="250"/>
      <c r="EB696" s="155"/>
      <c r="EC696" s="75">
        <f t="shared" si="1152"/>
        <v>12</v>
      </c>
      <c r="ED696" s="74">
        <f t="shared" si="1153"/>
        <v>2020</v>
      </c>
      <c r="EE696" s="165">
        <f t="shared" si="1148"/>
        <v>44166</v>
      </c>
      <c r="EF696" s="157">
        <f t="shared" si="1150"/>
        <v>31</v>
      </c>
      <c r="EG696" s="156"/>
      <c r="EH696" s="166">
        <f>IFERROR(HLOOKUP(EH$1,$H$5:$FY$1802,MATCH($A696,$A$5:$A$1802,0),0)*HLOOKUP(EH$2,$H$5:$FY$1802,MATCH($A696,$A$5:$A$1802,0),0),$H$2)</f>
        <v>0</v>
      </c>
      <c r="EI696" s="166">
        <f>IFERROR(HLOOKUP(EI$1,$H$5:$FY$1802,MATCH($A696,$A$5:$A$1802,0),0)*HLOOKUP(EI$2,$H$5:$FY$1802,MATCH($A696,$A$5:$A$1802,0),0),$H$2)</f>
        <v>0</v>
      </c>
      <c r="EJ696" s="166">
        <f>IFERROR(HLOOKUP(EJ$1,$H$5:$FY$1802,MATCH($A696,$A$5:$A$1802,0),0)*HLOOKUP(EJ$2,$H$5:$FY$1802,MATCH($A696,$A$5:$A$1802,0),0),$H$2)</f>
        <v>0</v>
      </c>
      <c r="EK696" s="166">
        <f>IFERROR(HLOOKUP(EK$1,$H$5:$FY$1802,MATCH($A696,$A$5:$A$1802,0),0)*HLOOKUP(EK$2,$H$5:$FY$1802,MATCH($A696,$A$5:$A$1802,0),0),$H$2)</f>
        <v>415545</v>
      </c>
      <c r="EL696" s="166">
        <f>IFERROR(HLOOKUP(EL$1,$H$5:$FY$1802,MATCH($A696,$A$5:$A$1802,0),0)*HLOOKUP(EL$2,$H$5:$FY$1802,MATCH($A696,$A$5:$A$1802,0),0),$H$2)</f>
        <v>5198050</v>
      </c>
      <c r="EM696" s="166">
        <f>IFERROR(HLOOKUP(EM$1,$H$5:$FY$1802,MATCH($A696,$A$5:$A$1802,0),0)*HLOOKUP(EM$2,$H$5:$FY$1802,MATCH($A696,$A$5:$A$1802,0),0),$H$2)</f>
        <v>3382520</v>
      </c>
      <c r="EN696" s="166">
        <f>IFERROR(HLOOKUP(EN$1,$H$5:$FY$1802,MATCH($A696,$A$5:$A$1802,0),0)*HLOOKUP(EN$2,$H$5:$FY$1802,MATCH($A696,$A$5:$A$1802,0),0),$H$2)</f>
        <v>75554226</v>
      </c>
      <c r="EO696" s="166">
        <f>IFERROR(HLOOKUP(EO$1,$H$5:$FY$1802,MATCH($A696,$A$5:$A$1802,0),0)*HLOOKUP(EO$2,$H$5:$FY$1802,MATCH($A696,$A$5:$A$1802,0),0),$H$2)</f>
        <v>210807480</v>
      </c>
      <c r="EP696" s="166">
        <f>IFERROR(HLOOKUP(EP$1,$H$5:$FY$1802,MATCH($A696,$A$5:$A$1802,0),0)*HLOOKUP(EP$2,$H$5:$FY$1802,MATCH($A696,$A$5:$A$1802,0),0),$H$2)</f>
        <v>14543292</v>
      </c>
      <c r="EQ696" s="166">
        <f>IFERROR(HLOOKUP(EQ$1,$H$5:$FY$1802,MATCH($A696,$A$5:$A$1802,0),0)*HLOOKUP(EQ$2,$H$5:$FY$1802,MATCH($A696,$A$5:$A$1802,0),0),$H$2)</f>
        <v>97740</v>
      </c>
      <c r="ER696" s="166">
        <f>IFERROR(HLOOKUP(ER$1,$H$5:$FY$1802,MATCH($A696,$A$5:$A$1802,0),0)*HLOOKUP(ER$2,$H$5:$FY$1802,MATCH($A696,$A$5:$A$1802,0),0),$H$2)</f>
        <v>62744</v>
      </c>
      <c r="ES696" s="166">
        <f>IFERROR(HLOOKUP(ES$1,$H$5:$FY$1802,MATCH($A696,$A$5:$A$1802,0),0)*HLOOKUP(ES$2,$H$5:$FY$1802,MATCH($A696,$A$5:$A$1802,0),0),$H$2)</f>
        <v>5017900</v>
      </c>
      <c r="ET696" s="166">
        <f>IFERROR(HLOOKUP(ET$1,$H$5:$FY$1802,MATCH($A696,$A$5:$A$1802,0),0)*HLOOKUP(ET$2,$H$5:$FY$1802,MATCH($A696,$A$5:$A$1802,0),0),$H$2)</f>
        <v>7341933</v>
      </c>
      <c r="EU696" s="166">
        <f>IFERROR(HLOOKUP(EU$1,$H$5:$FY$1802,MATCH($A696,$A$5:$A$1802,0),0)*HLOOKUP(EU$2,$H$5:$FY$1802,MATCH($A696,$A$5:$A$1802,0),0),$H$2)</f>
        <v>1610328</v>
      </c>
      <c r="EV696" s="166">
        <f>IFERROR(HLOOKUP(EV$1,$H$5:$FY$1802,MATCH($A696,$A$5:$A$1802,0),0)*HLOOKUP(EV$2,$H$5:$FY$1802,MATCH($A696,$A$5:$A$1802,0),0),$H$2)</f>
        <v>66619920</v>
      </c>
      <c r="EW696" s="166">
        <f>IFERROR(HLOOKUP(EW$1,$H$5:$FY$1802,MATCH($A696,$A$5:$A$1802,0),0)*HLOOKUP(EW$2,$H$5:$FY$1802,MATCH($A696,$A$5:$A$1802,0),0),$H$2)</f>
        <v>29953636</v>
      </c>
      <c r="EX696" s="166">
        <f>IFERROR(HLOOKUP(EX$1,$H$5:$FY$1802,MATCH($A696,$A$5:$A$1802,0),0)*HLOOKUP(EX$2,$H$5:$FY$1802,MATCH($A696,$A$5:$A$1802,0),0),$H$2)</f>
        <v>5118036</v>
      </c>
      <c r="EY696" s="166">
        <f>IFERROR(HLOOKUP(EY$1,$H$5:$FY$1802,MATCH($A696,$A$5:$A$1802,0),0)*HLOOKUP(EY$2,$H$5:$FY$1802,MATCH($A696,$A$5:$A$1802,0),0),$H$2)</f>
        <v>22787244</v>
      </c>
      <c r="EZ696" s="166">
        <f>IFERROR(HLOOKUP(EZ$1,$H$5:$FY$1802,MATCH($A696,$A$5:$A$1802,0),0)*HLOOKUP(EZ$2,$H$5:$FY$1802,MATCH($A696,$A$5:$A$1802,0),0),$H$2)</f>
        <v>2894330</v>
      </c>
      <c r="FA696" s="166">
        <f>IFERROR(HLOOKUP(FA$1,$H$5:$FY$1802,MATCH($A696,$A$5:$A$1802,0),0)*HLOOKUP(FA$2,$H$5:$FY$1802,MATCH($A696,$A$5:$A$1802,0),0),$H$2)</f>
        <v>169911</v>
      </c>
      <c r="FB696" s="166">
        <f>IFERROR(HLOOKUP(FB$1,$H$5:$FY$1802,MATCH($A696,$A$5:$A$1802,0),0)*HLOOKUP(FB$2,$H$5:$FY$1802,MATCH($A696,$A$5:$A$1802,0),0),$H$2)</f>
        <v>214000</v>
      </c>
      <c r="FC696" s="166">
        <f>IFERROR(HLOOKUP(FC$1,$H$5:$FY$1802,MATCH($A696,$A$5:$A$1802,0),0)*HLOOKUP(FC$2,$H$5:$FY$1802,MATCH($A696,$A$5:$A$1802,0),0),$H$2)</f>
        <v>181104</v>
      </c>
      <c r="FD696" s="166">
        <f>IFERROR(HLOOKUP(FD$1,$H$5:$FY$1802,MATCH($A696,$A$5:$A$1802,0),0)*HLOOKUP(FD$2,$H$5:$FY$1802,MATCH($A696,$A$5:$A$1802,0),0),$H$2)</f>
        <v>0</v>
      </c>
      <c r="FE696" s="166">
        <f>IFERROR(HLOOKUP(FE$1,$H$5:$FY$1802,MATCH($A696,$A$5:$A$1802,0),0)*HLOOKUP(FE$2,$H$5:$FY$1802,MATCH($A696,$A$5:$A$1802,0),0),$H$2)</f>
        <v>0</v>
      </c>
      <c r="FF696" s="166">
        <f>IFERROR(HLOOKUP(FF$1,$H$5:$FY$1802,MATCH($A696,$A$5:$A$1802,0),0)*HLOOKUP(FF$2,$H$5:$FY$1802,MATCH($A696,$A$5:$A$1802,0),0),$H$2)</f>
        <v>0</v>
      </c>
      <c r="FG696" s="166">
        <f>IFERROR(HLOOKUP(FG$1,$H$5:$FY$1802,MATCH($A696,$A$5:$A$1802,0),0)*HLOOKUP(FG$2,$H$5:$FY$1802,MATCH($A696,$A$5:$A$1802,0),0),$H$2)</f>
        <v>0</v>
      </c>
      <c r="FH696" s="152"/>
      <c r="FI696" s="405">
        <f t="shared" si="1154"/>
        <v>2.1504895104895105</v>
      </c>
      <c r="FJ696" s="405">
        <f t="shared" si="1154"/>
        <v>1.4857342657342658</v>
      </c>
      <c r="FK696" s="405">
        <f t="shared" si="1155"/>
        <v>2.1271619975639462</v>
      </c>
      <c r="FL696" s="405">
        <f t="shared" si="1156"/>
        <v>1.4864799025578563</v>
      </c>
      <c r="FM696" s="405">
        <f t="shared" si="1157"/>
        <v>1.3012503893561163</v>
      </c>
      <c r="FN696" s="405">
        <f t="shared" si="1158"/>
        <v>1.0498598317981578</v>
      </c>
      <c r="FO696" s="405">
        <f t="shared" si="1159"/>
        <v>1.8011070574915085</v>
      </c>
      <c r="FP696" s="405">
        <f t="shared" si="1160"/>
        <v>1.0395332746257391</v>
      </c>
      <c r="FQ696" s="405">
        <f t="shared" si="1161"/>
        <v>2.4286570743405278</v>
      </c>
      <c r="FR696" s="405">
        <f t="shared" si="1162"/>
        <v>1.0365707434052758</v>
      </c>
      <c r="FS696" s="65"/>
      <c r="FT696" s="26"/>
      <c r="FU696" s="26"/>
      <c r="FV696" s="26"/>
      <c r="FW696" s="26"/>
      <c r="FX696" s="26"/>
    </row>
    <row r="697" spans="1:180" ht="10.35" customHeight="1" x14ac:dyDescent="0.2">
      <c r="A697" s="174" t="str">
        <f t="shared" si="1151"/>
        <v>2020-21DECEMBERRX8</v>
      </c>
      <c r="B697" s="176" t="str">
        <f t="shared" si="1149"/>
        <v>2020-21</v>
      </c>
      <c r="C697" s="175" t="s">
        <v>835</v>
      </c>
      <c r="D697" s="176" t="str">
        <f>INDEX($FV$16:$FW$26,MATCH($F697,$FV$16:$FV$26,0),2)</f>
        <v>Y63</v>
      </c>
      <c r="E697" s="176" t="str">
        <f>VLOOKUP($D697,$FW$8:$FX$14,2,0)</f>
        <v>North East and Yorkshire</v>
      </c>
      <c r="F697" s="275" t="s">
        <v>869</v>
      </c>
      <c r="G697" s="275" t="s">
        <v>881</v>
      </c>
      <c r="H697" s="276">
        <v>96177</v>
      </c>
      <c r="I697" s="276">
        <v>50926</v>
      </c>
      <c r="J697" s="276">
        <v>383731</v>
      </c>
      <c r="K697" s="276">
        <v>8</v>
      </c>
      <c r="L697" s="276">
        <v>1</v>
      </c>
      <c r="M697" s="276">
        <v>20</v>
      </c>
      <c r="N697" s="276">
        <v>52</v>
      </c>
      <c r="O697" s="276">
        <v>107</v>
      </c>
      <c r="P697" s="276">
        <v>0</v>
      </c>
      <c r="Q697" s="276">
        <v>302</v>
      </c>
      <c r="R697" s="276">
        <v>178</v>
      </c>
      <c r="S697" s="276">
        <v>115</v>
      </c>
      <c r="T697" s="276">
        <v>68515</v>
      </c>
      <c r="U697" s="276">
        <v>5253</v>
      </c>
      <c r="V697" s="276">
        <v>3427</v>
      </c>
      <c r="W697" s="276">
        <v>37438</v>
      </c>
      <c r="X697" s="276">
        <v>13076</v>
      </c>
      <c r="Y697" s="276">
        <v>226</v>
      </c>
      <c r="Z697" s="276">
        <v>2538202</v>
      </c>
      <c r="AA697" s="276">
        <v>483</v>
      </c>
      <c r="AB697" s="276">
        <v>834</v>
      </c>
      <c r="AC697" s="276">
        <v>1865825</v>
      </c>
      <c r="AD697" s="276">
        <v>544</v>
      </c>
      <c r="AE697" s="276">
        <v>978</v>
      </c>
      <c r="AF697" s="276">
        <v>54038752</v>
      </c>
      <c r="AG697" s="276">
        <v>1443</v>
      </c>
      <c r="AH697" s="276">
        <v>3047</v>
      </c>
      <c r="AI697" s="276">
        <v>49004495</v>
      </c>
      <c r="AJ697" s="276">
        <v>3748</v>
      </c>
      <c r="AK697" s="276">
        <v>9271</v>
      </c>
      <c r="AL697" s="276">
        <v>1253245</v>
      </c>
      <c r="AM697" s="276">
        <v>5545</v>
      </c>
      <c r="AN697" s="276">
        <v>13537</v>
      </c>
      <c r="AO697" s="276">
        <v>6116</v>
      </c>
      <c r="AP697" s="276">
        <v>837</v>
      </c>
      <c r="AQ697" s="276">
        <v>1472</v>
      </c>
      <c r="AR697" s="276">
        <v>5855</v>
      </c>
      <c r="AS697" s="276">
        <v>2191</v>
      </c>
      <c r="AT697" s="276">
        <v>1616</v>
      </c>
      <c r="AU697" s="276">
        <v>2792</v>
      </c>
      <c r="AV697" s="276">
        <v>37239</v>
      </c>
      <c r="AW697" s="276">
        <v>5239</v>
      </c>
      <c r="AX697" s="276">
        <v>19921</v>
      </c>
      <c r="AY697" s="276">
        <v>62399</v>
      </c>
      <c r="AZ697" s="276">
        <v>9999</v>
      </c>
      <c r="BA697" s="276">
        <v>7767</v>
      </c>
      <c r="BB697" s="276">
        <v>6262</v>
      </c>
      <c r="BC697" s="276">
        <v>4919</v>
      </c>
      <c r="BD697" s="276">
        <v>48172</v>
      </c>
      <c r="BE697" s="276">
        <v>39557</v>
      </c>
      <c r="BF697" s="276">
        <v>19376</v>
      </c>
      <c r="BG697" s="276">
        <v>13818</v>
      </c>
      <c r="BH697" s="276">
        <v>334</v>
      </c>
      <c r="BI697" s="276">
        <v>241</v>
      </c>
      <c r="BJ697" s="276">
        <v>142</v>
      </c>
      <c r="BK697" s="276">
        <v>75354</v>
      </c>
      <c r="BL697" s="276">
        <v>531</v>
      </c>
      <c r="BM697" s="276">
        <v>972</v>
      </c>
      <c r="BN697" s="276">
        <v>65</v>
      </c>
      <c r="BO697" s="276">
        <v>27044</v>
      </c>
      <c r="BP697" s="276">
        <v>416</v>
      </c>
      <c r="BQ697" s="276">
        <v>804</v>
      </c>
      <c r="BR697" s="276">
        <v>5046</v>
      </c>
      <c r="BS697" s="276">
        <v>2435804</v>
      </c>
      <c r="BT697" s="276">
        <v>483</v>
      </c>
      <c r="BU697" s="276">
        <v>833</v>
      </c>
      <c r="BV697" s="276">
        <v>3154</v>
      </c>
      <c r="BW697" s="276">
        <v>4768775</v>
      </c>
      <c r="BX697" s="276">
        <v>1512</v>
      </c>
      <c r="BY697" s="276">
        <v>3118</v>
      </c>
      <c r="BZ697" s="276">
        <v>837</v>
      </c>
      <c r="CA697" s="276">
        <v>1088940</v>
      </c>
      <c r="CB697" s="276">
        <v>1301</v>
      </c>
      <c r="CC697" s="276">
        <v>2808</v>
      </c>
      <c r="CD697" s="276">
        <v>33447</v>
      </c>
      <c r="CE697" s="276">
        <v>48181037</v>
      </c>
      <c r="CF697" s="276">
        <v>1441</v>
      </c>
      <c r="CG697" s="276">
        <v>3045</v>
      </c>
      <c r="CH697" s="276">
        <v>2375</v>
      </c>
      <c r="CI697" s="276">
        <v>11164862</v>
      </c>
      <c r="CJ697" s="276">
        <v>4701</v>
      </c>
      <c r="CK697" s="276">
        <v>10166</v>
      </c>
      <c r="CL697" s="276">
        <v>1413</v>
      </c>
      <c r="CM697" s="276">
        <v>6452326</v>
      </c>
      <c r="CN697" s="276">
        <v>4566</v>
      </c>
      <c r="CO697" s="276">
        <v>9822</v>
      </c>
      <c r="CP697" s="276">
        <v>1693</v>
      </c>
      <c r="CQ697" s="276">
        <v>11901723</v>
      </c>
      <c r="CR697" s="276">
        <v>7030</v>
      </c>
      <c r="CS697" s="276">
        <v>15461</v>
      </c>
      <c r="CT697" s="276">
        <v>810</v>
      </c>
      <c r="CU697" s="276">
        <v>5385632</v>
      </c>
      <c r="CV697" s="276">
        <v>6649</v>
      </c>
      <c r="CW697" s="276">
        <v>16818</v>
      </c>
      <c r="CX697" s="276">
        <v>250</v>
      </c>
      <c r="CY697" s="276">
        <v>85242</v>
      </c>
      <c r="CZ697" s="276">
        <v>341</v>
      </c>
      <c r="DA697" s="276">
        <v>557</v>
      </c>
      <c r="DB697" s="276">
        <v>3206</v>
      </c>
      <c r="DC697" s="276">
        <v>125382</v>
      </c>
      <c r="DD697" s="276">
        <v>39</v>
      </c>
      <c r="DE697" s="276">
        <v>70</v>
      </c>
      <c r="DF697" s="276">
        <v>82</v>
      </c>
      <c r="DG697" s="276">
        <v>117269</v>
      </c>
      <c r="DH697" s="276">
        <v>1430</v>
      </c>
      <c r="DI697" s="276">
        <v>2947</v>
      </c>
      <c r="DJ697" s="276">
        <v>73</v>
      </c>
      <c r="DK697" s="276">
        <v>0</v>
      </c>
      <c r="DL697" s="252"/>
      <c r="DM697" s="252"/>
      <c r="DN697" s="252"/>
      <c r="DO697" s="252"/>
      <c r="DP697" s="252"/>
      <c r="DQ697" s="252"/>
      <c r="DR697" s="252"/>
      <c r="DS697" s="252"/>
      <c r="DT697" s="252"/>
      <c r="DU697" s="252"/>
      <c r="DV697" s="252"/>
      <c r="DW697" s="252"/>
      <c r="DX697" s="252"/>
      <c r="DY697" s="252"/>
      <c r="DZ697" s="252"/>
      <c r="EA697" s="252"/>
      <c r="EB697" s="177"/>
      <c r="EC697" s="167">
        <f t="shared" si="1152"/>
        <v>12</v>
      </c>
      <c r="ED697" s="174">
        <f t="shared" si="1153"/>
        <v>2020</v>
      </c>
      <c r="EE697" s="173">
        <f>DATE($ED697,$EC697,1)</f>
        <v>44166</v>
      </c>
      <c r="EF697" s="150">
        <f t="shared" si="1150"/>
        <v>31</v>
      </c>
      <c r="EG697" s="178"/>
      <c r="EH697" s="179">
        <f>IFERROR(HLOOKUP(EH$1,$H$5:$FY$1802,MATCH($A697,$A$5:$A$1802,0),0)*HLOOKUP(EH$2,$H$5:$FY$1802,MATCH($A697,$A$5:$A$1802,0),0),$H$2)</f>
        <v>50926</v>
      </c>
      <c r="EI697" s="179">
        <f>IFERROR(HLOOKUP(EI$1,$H$5:$FY$1802,MATCH($A697,$A$5:$A$1802,0),0)*HLOOKUP(EI$2,$H$5:$FY$1802,MATCH($A697,$A$5:$A$1802,0),0),$H$2)</f>
        <v>1018520</v>
      </c>
      <c r="EJ697" s="179">
        <f>IFERROR(HLOOKUP(EJ$1,$H$5:$FY$1802,MATCH($A697,$A$5:$A$1802,0),0)*HLOOKUP(EJ$2,$H$5:$FY$1802,MATCH($A697,$A$5:$A$1802,0),0),$H$2)</f>
        <v>2648152</v>
      </c>
      <c r="EK697" s="179">
        <f>IFERROR(HLOOKUP(EK$1,$H$5:$FY$1802,MATCH($A697,$A$5:$A$1802,0),0)*HLOOKUP(EK$2,$H$5:$FY$1802,MATCH($A697,$A$5:$A$1802,0),0),$H$2)</f>
        <v>5449082</v>
      </c>
      <c r="EL697" s="179">
        <f>IFERROR(HLOOKUP(EL$1,$H$5:$FY$1802,MATCH($A697,$A$5:$A$1802,0),0)*HLOOKUP(EL$2,$H$5:$FY$1802,MATCH($A697,$A$5:$A$1802,0),0),$H$2)</f>
        <v>4381002</v>
      </c>
      <c r="EM697" s="179">
        <f>IFERROR(HLOOKUP(EM$1,$H$5:$FY$1802,MATCH($A697,$A$5:$A$1802,0),0)*HLOOKUP(EM$2,$H$5:$FY$1802,MATCH($A697,$A$5:$A$1802,0),0),$H$2)</f>
        <v>3351606</v>
      </c>
      <c r="EN697" s="179">
        <f>IFERROR(HLOOKUP(EN$1,$H$5:$FY$1802,MATCH($A697,$A$5:$A$1802,0),0)*HLOOKUP(EN$2,$H$5:$FY$1802,MATCH($A697,$A$5:$A$1802,0),0),$H$2)</f>
        <v>114073586</v>
      </c>
      <c r="EO697" s="179">
        <f>IFERROR(HLOOKUP(EO$1,$H$5:$FY$1802,MATCH($A697,$A$5:$A$1802,0),0)*HLOOKUP(EO$2,$H$5:$FY$1802,MATCH($A697,$A$5:$A$1802,0),0),$H$2)</f>
        <v>121227596</v>
      </c>
      <c r="EP697" s="179">
        <f>IFERROR(HLOOKUP(EP$1,$H$5:$FY$1802,MATCH($A697,$A$5:$A$1802,0),0)*HLOOKUP(EP$2,$H$5:$FY$1802,MATCH($A697,$A$5:$A$1802,0),0),$H$2)</f>
        <v>3059362</v>
      </c>
      <c r="EQ697" s="179">
        <f>IFERROR(HLOOKUP(EQ$1,$H$5:$FY$1802,MATCH($A697,$A$5:$A$1802,0),0)*HLOOKUP(EQ$2,$H$5:$FY$1802,MATCH($A697,$A$5:$A$1802,0),0),$H$2)</f>
        <v>138024</v>
      </c>
      <c r="ER697" s="179">
        <f>IFERROR(HLOOKUP(ER$1,$H$5:$FY$1802,MATCH($A697,$A$5:$A$1802,0),0)*HLOOKUP(ER$2,$H$5:$FY$1802,MATCH($A697,$A$5:$A$1802,0),0),$H$2)</f>
        <v>52260</v>
      </c>
      <c r="ES697" s="179">
        <f>IFERROR(HLOOKUP(ES$1,$H$5:$FY$1802,MATCH($A697,$A$5:$A$1802,0),0)*HLOOKUP(ES$2,$H$5:$FY$1802,MATCH($A697,$A$5:$A$1802,0),0),$H$2)</f>
        <v>4203318</v>
      </c>
      <c r="ET697" s="179">
        <f>IFERROR(HLOOKUP(ET$1,$H$5:$FY$1802,MATCH($A697,$A$5:$A$1802,0),0)*HLOOKUP(ET$2,$H$5:$FY$1802,MATCH($A697,$A$5:$A$1802,0),0),$H$2)</f>
        <v>9834172</v>
      </c>
      <c r="EU697" s="179">
        <f>IFERROR(HLOOKUP(EU$1,$H$5:$FY$1802,MATCH($A697,$A$5:$A$1802,0),0)*HLOOKUP(EU$2,$H$5:$FY$1802,MATCH($A697,$A$5:$A$1802,0),0),$H$2)</f>
        <v>2350296</v>
      </c>
      <c r="EV697" s="179">
        <f>IFERROR(HLOOKUP(EV$1,$H$5:$FY$1802,MATCH($A697,$A$5:$A$1802,0),0)*HLOOKUP(EV$2,$H$5:$FY$1802,MATCH($A697,$A$5:$A$1802,0),0),$H$2)</f>
        <v>101846115</v>
      </c>
      <c r="EW697" s="179">
        <f>IFERROR(HLOOKUP(EW$1,$H$5:$FY$1802,MATCH($A697,$A$5:$A$1802,0),0)*HLOOKUP(EW$2,$H$5:$FY$1802,MATCH($A697,$A$5:$A$1802,0),0),$H$2)</f>
        <v>24144250</v>
      </c>
      <c r="EX697" s="179">
        <f>IFERROR(HLOOKUP(EX$1,$H$5:$FY$1802,MATCH($A697,$A$5:$A$1802,0),0)*HLOOKUP(EX$2,$H$5:$FY$1802,MATCH($A697,$A$5:$A$1802,0),0),$H$2)</f>
        <v>13878486</v>
      </c>
      <c r="EY697" s="179">
        <f>IFERROR(HLOOKUP(EY$1,$H$5:$FY$1802,MATCH($A697,$A$5:$A$1802,0),0)*HLOOKUP(EY$2,$H$5:$FY$1802,MATCH($A697,$A$5:$A$1802,0),0),$H$2)</f>
        <v>26175473</v>
      </c>
      <c r="EZ697" s="179">
        <f>IFERROR(HLOOKUP(EZ$1,$H$5:$FY$1802,MATCH($A697,$A$5:$A$1802,0),0)*HLOOKUP(EZ$2,$H$5:$FY$1802,MATCH($A697,$A$5:$A$1802,0),0),$H$2)</f>
        <v>13622580</v>
      </c>
      <c r="FA697" s="179">
        <f>IFERROR(HLOOKUP(FA$1,$H$5:$FY$1802,MATCH($A697,$A$5:$A$1802,0),0)*HLOOKUP(FA$2,$H$5:$FY$1802,MATCH($A697,$A$5:$A$1802,0),0),$H$2)</f>
        <v>241654</v>
      </c>
      <c r="FB697" s="179">
        <f>IFERROR(HLOOKUP(FB$1,$H$5:$FY$1802,MATCH($A697,$A$5:$A$1802,0),0)*HLOOKUP(FB$2,$H$5:$FY$1802,MATCH($A697,$A$5:$A$1802,0),0),$H$2)</f>
        <v>139250</v>
      </c>
      <c r="FC697" s="179">
        <f>IFERROR(HLOOKUP(FC$1,$H$5:$FY$1802,MATCH($A697,$A$5:$A$1802,0),0)*HLOOKUP(FC$2,$H$5:$FY$1802,MATCH($A697,$A$5:$A$1802,0),0),$H$2)</f>
        <v>224420</v>
      </c>
      <c r="FD697" s="179">
        <f>IFERROR(HLOOKUP(FD$1,$H$5:$FY$1802,MATCH($A697,$A$5:$A$1802,0),0)*HLOOKUP(FD$2,$H$5:$FY$1802,MATCH($A697,$A$5:$A$1802,0),0),$H$2)</f>
        <v>0</v>
      </c>
      <c r="FE697" s="179">
        <f>IFERROR(HLOOKUP(FE$1,$H$5:$FY$1802,MATCH($A697,$A$5:$A$1802,0),0)*HLOOKUP(FE$2,$H$5:$FY$1802,MATCH($A697,$A$5:$A$1802,0),0),$H$2)</f>
        <v>0</v>
      </c>
      <c r="FF697" s="179">
        <f>IFERROR(HLOOKUP(FF$1,$H$5:$FY$1802,MATCH($A697,$A$5:$A$1802,0),0)*HLOOKUP(FF$2,$H$5:$FY$1802,MATCH($A697,$A$5:$A$1802,0),0),$H$2)</f>
        <v>0</v>
      </c>
      <c r="FG697" s="179">
        <f>IFERROR(HLOOKUP(FG$1,$H$5:$FY$1802,MATCH($A697,$A$5:$A$1802,0),0)*HLOOKUP(FG$2,$H$5:$FY$1802,MATCH($A697,$A$5:$A$1802,0),0),$H$2)</f>
        <v>0</v>
      </c>
      <c r="FH697" s="151"/>
      <c r="FI697" s="407">
        <f t="shared" si="1154"/>
        <v>1.9034837235865221</v>
      </c>
      <c r="FJ697" s="407">
        <f t="shared" si="1154"/>
        <v>1.4785836664762992</v>
      </c>
      <c r="FK697" s="407">
        <f t="shared" si="1155"/>
        <v>1.8272541581558215</v>
      </c>
      <c r="FL697" s="407">
        <f t="shared" si="1156"/>
        <v>1.4353662095126933</v>
      </c>
      <c r="FM697" s="407">
        <f t="shared" si="1157"/>
        <v>1.2867140338693306</v>
      </c>
      <c r="FN697" s="407">
        <f t="shared" si="1158"/>
        <v>1.0566002457396229</v>
      </c>
      <c r="FO697" s="407">
        <f t="shared" si="1159"/>
        <v>1.4817987152034262</v>
      </c>
      <c r="FP697" s="407">
        <f t="shared" si="1160"/>
        <v>1.056745182012848</v>
      </c>
      <c r="FQ697" s="407">
        <f t="shared" si="1161"/>
        <v>1.4778761061946903</v>
      </c>
      <c r="FR697" s="407">
        <f t="shared" si="1162"/>
        <v>1.0663716814159292</v>
      </c>
      <c r="FS697" s="408"/>
      <c r="FT697" s="26"/>
      <c r="FU697" s="26"/>
      <c r="FV697" s="26"/>
      <c r="FW697" s="26"/>
      <c r="FX697" s="26"/>
    </row>
    <row r="698" spans="1:180" ht="10.35" customHeight="1" x14ac:dyDescent="0.2">
      <c r="A698" s="74" t="str">
        <f t="shared" si="1151"/>
        <v>2020-21JANUARYRX9</v>
      </c>
      <c r="B698" s="163" t="str">
        <f t="shared" si="1149"/>
        <v>2020-21</v>
      </c>
      <c r="C698" s="26" t="s">
        <v>836</v>
      </c>
      <c r="D698" s="163" t="str">
        <f>INDEX($FV$16:$FW$26,MATCH($F698,$FV$16:$FV$26,0),2)</f>
        <v>Y60</v>
      </c>
      <c r="E698" s="163" t="str">
        <f>VLOOKUP($D698,$FW$8:$FX$14,2,0)</f>
        <v>Midlands</v>
      </c>
      <c r="F698" s="271" t="s">
        <v>845</v>
      </c>
      <c r="G698" s="271" t="s">
        <v>871</v>
      </c>
      <c r="H698" s="270">
        <v>95484</v>
      </c>
      <c r="I698" s="270">
        <v>74388</v>
      </c>
      <c r="J698" s="270">
        <v>777241</v>
      </c>
      <c r="K698" s="270">
        <v>10</v>
      </c>
      <c r="L698" s="270">
        <v>3</v>
      </c>
      <c r="M698" s="270">
        <v>27</v>
      </c>
      <c r="N698" s="270">
        <v>62</v>
      </c>
      <c r="O698" s="270">
        <v>136</v>
      </c>
      <c r="P698" s="270">
        <v>0</v>
      </c>
      <c r="Q698" s="270">
        <v>413</v>
      </c>
      <c r="R698" s="270">
        <v>2450</v>
      </c>
      <c r="S698" s="270">
        <v>687</v>
      </c>
      <c r="T698" s="270">
        <v>69456</v>
      </c>
      <c r="U698" s="270">
        <v>6075</v>
      </c>
      <c r="V698" s="270">
        <v>3449</v>
      </c>
      <c r="W698" s="270">
        <v>40789</v>
      </c>
      <c r="X698" s="270">
        <v>11983</v>
      </c>
      <c r="Y698" s="270">
        <v>144</v>
      </c>
      <c r="Z698" s="270">
        <v>2810552</v>
      </c>
      <c r="AA698" s="270">
        <v>463</v>
      </c>
      <c r="AB698" s="270">
        <v>817</v>
      </c>
      <c r="AC698" s="270">
        <v>3443959</v>
      </c>
      <c r="AD698" s="270">
        <v>999</v>
      </c>
      <c r="AE698" s="270">
        <v>2303</v>
      </c>
      <c r="AF698" s="270">
        <v>73049600</v>
      </c>
      <c r="AG698" s="270">
        <v>1791</v>
      </c>
      <c r="AH698" s="270">
        <v>3701</v>
      </c>
      <c r="AI698" s="270">
        <v>70764072</v>
      </c>
      <c r="AJ698" s="270">
        <v>5905</v>
      </c>
      <c r="AK698" s="270">
        <v>14242</v>
      </c>
      <c r="AL698" s="270">
        <v>877736</v>
      </c>
      <c r="AM698" s="270">
        <v>6095</v>
      </c>
      <c r="AN698" s="270">
        <v>13754</v>
      </c>
      <c r="AO698" s="270">
        <v>6837</v>
      </c>
      <c r="AP698" s="270">
        <v>1702</v>
      </c>
      <c r="AQ698" s="270">
        <v>933</v>
      </c>
      <c r="AR698" s="270">
        <v>10</v>
      </c>
      <c r="AS698" s="270">
        <v>3574</v>
      </c>
      <c r="AT698" s="270">
        <v>628</v>
      </c>
      <c r="AU698" s="270">
        <v>2369</v>
      </c>
      <c r="AV698" s="270">
        <v>34730</v>
      </c>
      <c r="AW698" s="270">
        <v>3893</v>
      </c>
      <c r="AX698" s="270">
        <v>23996</v>
      </c>
      <c r="AY698" s="270">
        <v>62619</v>
      </c>
      <c r="AZ698" s="270">
        <v>11166</v>
      </c>
      <c r="BA698" s="270">
        <v>8756</v>
      </c>
      <c r="BB698" s="270">
        <v>6514</v>
      </c>
      <c r="BC698" s="270">
        <v>5146</v>
      </c>
      <c r="BD698" s="270">
        <v>52846</v>
      </c>
      <c r="BE698" s="270">
        <v>43082</v>
      </c>
      <c r="BF698" s="270">
        <v>18030</v>
      </c>
      <c r="BG698" s="270">
        <v>12837</v>
      </c>
      <c r="BH698" s="270">
        <v>120</v>
      </c>
      <c r="BI698" s="270">
        <v>97</v>
      </c>
      <c r="BJ698" s="270">
        <v>0</v>
      </c>
      <c r="BK698" s="270">
        <v>0</v>
      </c>
      <c r="BL698" s="270">
        <v>0</v>
      </c>
      <c r="BM698" s="270">
        <v>0</v>
      </c>
      <c r="BN698" s="270">
        <v>21</v>
      </c>
      <c r="BO698" s="270">
        <v>13135</v>
      </c>
      <c r="BP698" s="270">
        <v>625</v>
      </c>
      <c r="BQ698" s="270">
        <v>1226</v>
      </c>
      <c r="BR698" s="270">
        <v>6054</v>
      </c>
      <c r="BS698" s="270">
        <v>2797417</v>
      </c>
      <c r="BT698" s="270">
        <v>462</v>
      </c>
      <c r="BU698" s="270">
        <v>815</v>
      </c>
      <c r="BV698" s="270">
        <v>499</v>
      </c>
      <c r="BW698" s="270">
        <v>958466</v>
      </c>
      <c r="BX698" s="270">
        <v>1921</v>
      </c>
      <c r="BY698" s="270">
        <v>3627</v>
      </c>
      <c r="BZ698" s="270">
        <v>739</v>
      </c>
      <c r="CA698" s="270">
        <v>1174001</v>
      </c>
      <c r="CB698" s="270">
        <v>1589</v>
      </c>
      <c r="CC698" s="270">
        <v>3501</v>
      </c>
      <c r="CD698" s="270">
        <v>39551</v>
      </c>
      <c r="CE698" s="270">
        <v>70917133</v>
      </c>
      <c r="CF698" s="270">
        <v>1793</v>
      </c>
      <c r="CG698" s="270">
        <v>3706</v>
      </c>
      <c r="CH698" s="270">
        <v>6</v>
      </c>
      <c r="CI698" s="270">
        <v>32732</v>
      </c>
      <c r="CJ698" s="270">
        <v>5455</v>
      </c>
      <c r="CK698" s="270">
        <v>8385</v>
      </c>
      <c r="CL698" s="270">
        <v>362</v>
      </c>
      <c r="CM698" s="270">
        <v>2363862</v>
      </c>
      <c r="CN698" s="270">
        <v>6530</v>
      </c>
      <c r="CO698" s="270">
        <v>15529</v>
      </c>
      <c r="CP698" s="270">
        <v>2455</v>
      </c>
      <c r="CQ698" s="270">
        <v>13814379</v>
      </c>
      <c r="CR698" s="270">
        <v>5627</v>
      </c>
      <c r="CS698" s="270">
        <v>11741</v>
      </c>
      <c r="CT698" s="270">
        <v>89</v>
      </c>
      <c r="CU698" s="270">
        <v>722197</v>
      </c>
      <c r="CV698" s="270">
        <v>8115</v>
      </c>
      <c r="CW698" s="270">
        <v>17299</v>
      </c>
      <c r="CX698" s="270">
        <v>440</v>
      </c>
      <c r="CY698" s="270">
        <v>132658</v>
      </c>
      <c r="CZ698" s="270">
        <v>301</v>
      </c>
      <c r="DA698" s="270">
        <v>485</v>
      </c>
      <c r="DB698" s="270">
        <v>3395</v>
      </c>
      <c r="DC698" s="270">
        <v>165227</v>
      </c>
      <c r="DD698" s="270">
        <v>49</v>
      </c>
      <c r="DE698" s="270">
        <v>100</v>
      </c>
      <c r="DF698" s="270">
        <v>53</v>
      </c>
      <c r="DG698" s="270">
        <v>77472</v>
      </c>
      <c r="DH698" s="270">
        <v>1462</v>
      </c>
      <c r="DI698" s="270">
        <v>3132</v>
      </c>
      <c r="DJ698" s="270">
        <v>46</v>
      </c>
      <c r="DK698" s="270">
        <v>2151</v>
      </c>
      <c r="DL698" s="249"/>
      <c r="DM698" s="249"/>
      <c r="DN698" s="249"/>
      <c r="DO698" s="249"/>
      <c r="DP698" s="249"/>
      <c r="DQ698" s="249"/>
      <c r="DR698" s="249"/>
      <c r="DS698" s="249"/>
      <c r="DT698" s="249"/>
      <c r="DU698" s="249"/>
      <c r="DV698" s="249"/>
      <c r="DW698" s="249"/>
      <c r="DX698" s="249"/>
      <c r="DY698" s="249"/>
      <c r="DZ698" s="249"/>
      <c r="EA698" s="249"/>
      <c r="EB698" s="155"/>
      <c r="EC698" s="170">
        <f t="shared" si="1152"/>
        <v>1</v>
      </c>
      <c r="ED698" s="74">
        <f t="shared" si="1153"/>
        <v>2021</v>
      </c>
      <c r="EE698" s="165">
        <f t="shared" si="1148"/>
        <v>44197</v>
      </c>
      <c r="EF698" s="157">
        <f>DAY(EOMONTH($EE698,0))</f>
        <v>31</v>
      </c>
      <c r="EG698" s="156"/>
      <c r="EH698" s="171">
        <f>IFERROR(HLOOKUP(EH$1,$H$5:$FY$1802,MATCH($A698,$A$5:$A$1802,0),0)*HLOOKUP(EH$2,$H$5:$FY$1802,MATCH($A698,$A$5:$A$1802,0),0),$H$2)</f>
        <v>223164</v>
      </c>
      <c r="EI698" s="171">
        <f>IFERROR(HLOOKUP(EI$1,$H$5:$FY$1802,MATCH($A698,$A$5:$A$1802,0),0)*HLOOKUP(EI$2,$H$5:$FY$1802,MATCH($A698,$A$5:$A$1802,0),0),$H$2)</f>
        <v>2008476</v>
      </c>
      <c r="EJ698" s="171">
        <f>IFERROR(HLOOKUP(EJ$1,$H$5:$FY$1802,MATCH($A698,$A$5:$A$1802,0),0)*HLOOKUP(EJ$2,$H$5:$FY$1802,MATCH($A698,$A$5:$A$1802,0),0),$H$2)</f>
        <v>4612056</v>
      </c>
      <c r="EK698" s="171">
        <f>IFERROR(HLOOKUP(EK$1,$H$5:$FY$1802,MATCH($A698,$A$5:$A$1802,0),0)*HLOOKUP(EK$2,$H$5:$FY$1802,MATCH($A698,$A$5:$A$1802,0),0),$H$2)</f>
        <v>10116768</v>
      </c>
      <c r="EL698" s="171">
        <f>IFERROR(HLOOKUP(EL$1,$H$5:$FY$1802,MATCH($A698,$A$5:$A$1802,0),0)*HLOOKUP(EL$2,$H$5:$FY$1802,MATCH($A698,$A$5:$A$1802,0),0),$H$2)</f>
        <v>4963275</v>
      </c>
      <c r="EM698" s="171">
        <f>IFERROR(HLOOKUP(EM$1,$H$5:$FY$1802,MATCH($A698,$A$5:$A$1802,0),0)*HLOOKUP(EM$2,$H$5:$FY$1802,MATCH($A698,$A$5:$A$1802,0),0),$H$2)</f>
        <v>7943047</v>
      </c>
      <c r="EN698" s="171">
        <f>IFERROR(HLOOKUP(EN$1,$H$5:$FY$1802,MATCH($A698,$A$5:$A$1802,0),0)*HLOOKUP(EN$2,$H$5:$FY$1802,MATCH($A698,$A$5:$A$1802,0),0),$H$2)</f>
        <v>150960089</v>
      </c>
      <c r="EO698" s="171">
        <f>IFERROR(HLOOKUP(EO$1,$H$5:$FY$1802,MATCH($A698,$A$5:$A$1802,0),0)*HLOOKUP(EO$2,$H$5:$FY$1802,MATCH($A698,$A$5:$A$1802,0),0),$H$2)</f>
        <v>170661886</v>
      </c>
      <c r="EP698" s="171">
        <f>IFERROR(HLOOKUP(EP$1,$H$5:$FY$1802,MATCH($A698,$A$5:$A$1802,0),0)*HLOOKUP(EP$2,$H$5:$FY$1802,MATCH($A698,$A$5:$A$1802,0),0),$H$2)</f>
        <v>1980576</v>
      </c>
      <c r="EQ698" s="171">
        <f>IFERROR(HLOOKUP(EQ$1,$H$5:$FY$1802,MATCH($A698,$A$5:$A$1802,0),0)*HLOOKUP(EQ$2,$H$5:$FY$1802,MATCH($A698,$A$5:$A$1802,0),0),$H$2)</f>
        <v>0</v>
      </c>
      <c r="ER698" s="171">
        <f>IFERROR(HLOOKUP(ER$1,$H$5:$FY$1802,MATCH($A698,$A$5:$A$1802,0),0)*HLOOKUP(ER$2,$H$5:$FY$1802,MATCH($A698,$A$5:$A$1802,0),0),$H$2)</f>
        <v>25746</v>
      </c>
      <c r="ES698" s="171">
        <f>IFERROR(HLOOKUP(ES$1,$H$5:$FY$1802,MATCH($A698,$A$5:$A$1802,0),0)*HLOOKUP(ES$2,$H$5:$FY$1802,MATCH($A698,$A$5:$A$1802,0),0),$H$2)</f>
        <v>4934010</v>
      </c>
      <c r="ET698" s="171">
        <f>IFERROR(HLOOKUP(ET$1,$H$5:$FY$1802,MATCH($A698,$A$5:$A$1802,0),0)*HLOOKUP(ET$2,$H$5:$FY$1802,MATCH($A698,$A$5:$A$1802,0),0),$H$2)</f>
        <v>1809873</v>
      </c>
      <c r="EU698" s="171">
        <f>IFERROR(HLOOKUP(EU$1,$H$5:$FY$1802,MATCH($A698,$A$5:$A$1802,0),0)*HLOOKUP(EU$2,$H$5:$FY$1802,MATCH($A698,$A$5:$A$1802,0),0),$H$2)</f>
        <v>2587239</v>
      </c>
      <c r="EV698" s="171">
        <f>IFERROR(HLOOKUP(EV$1,$H$5:$FY$1802,MATCH($A698,$A$5:$A$1802,0),0)*HLOOKUP(EV$2,$H$5:$FY$1802,MATCH($A698,$A$5:$A$1802,0),0),$H$2)</f>
        <v>146576006</v>
      </c>
      <c r="EW698" s="171">
        <f>IFERROR(HLOOKUP(EW$1,$H$5:$FY$1802,MATCH($A698,$A$5:$A$1802,0),0)*HLOOKUP(EW$2,$H$5:$FY$1802,MATCH($A698,$A$5:$A$1802,0),0),$H$2)</f>
        <v>50310</v>
      </c>
      <c r="EX698" s="171">
        <f>IFERROR(HLOOKUP(EX$1,$H$5:$FY$1802,MATCH($A698,$A$5:$A$1802,0),0)*HLOOKUP(EX$2,$H$5:$FY$1802,MATCH($A698,$A$5:$A$1802,0),0),$H$2)</f>
        <v>5621498</v>
      </c>
      <c r="EY698" s="171">
        <f>IFERROR(HLOOKUP(EY$1,$H$5:$FY$1802,MATCH($A698,$A$5:$A$1802,0),0)*HLOOKUP(EY$2,$H$5:$FY$1802,MATCH($A698,$A$5:$A$1802,0),0),$H$2)</f>
        <v>28824155</v>
      </c>
      <c r="EZ698" s="171">
        <f>IFERROR(HLOOKUP(EZ$1,$H$5:$FY$1802,MATCH($A698,$A$5:$A$1802,0),0)*HLOOKUP(EZ$2,$H$5:$FY$1802,MATCH($A698,$A$5:$A$1802,0),0),$H$2)</f>
        <v>1539611</v>
      </c>
      <c r="FA698" s="171">
        <f>IFERROR(HLOOKUP(FA$1,$H$5:$FY$1802,MATCH($A698,$A$5:$A$1802,0),0)*HLOOKUP(FA$2,$H$5:$FY$1802,MATCH($A698,$A$5:$A$1802,0),0),$H$2)</f>
        <v>165996</v>
      </c>
      <c r="FB698" s="171">
        <f>IFERROR(HLOOKUP(FB$1,$H$5:$FY$1802,MATCH($A698,$A$5:$A$1802,0),0)*HLOOKUP(FB$2,$H$5:$FY$1802,MATCH($A698,$A$5:$A$1802,0),0),$H$2)</f>
        <v>213400</v>
      </c>
      <c r="FC698" s="171">
        <f>IFERROR(HLOOKUP(FC$1,$H$5:$FY$1802,MATCH($A698,$A$5:$A$1802,0),0)*HLOOKUP(FC$2,$H$5:$FY$1802,MATCH($A698,$A$5:$A$1802,0),0),$H$2)</f>
        <v>339500</v>
      </c>
      <c r="FD698" s="171">
        <f>IFERROR(HLOOKUP(FD$1,$H$5:$FY$1802,MATCH($A698,$A$5:$A$1802,0),0)*HLOOKUP(FD$2,$H$5:$FY$1802,MATCH($A698,$A$5:$A$1802,0),0),$H$2)</f>
        <v>0</v>
      </c>
      <c r="FE698" s="171">
        <f>IFERROR(HLOOKUP(FE$1,$H$5:$FY$1802,MATCH($A698,$A$5:$A$1802,0),0)*HLOOKUP(FE$2,$H$5:$FY$1802,MATCH($A698,$A$5:$A$1802,0),0),$H$2)</f>
        <v>0</v>
      </c>
      <c r="FF698" s="171">
        <f>IFERROR(HLOOKUP(FF$1,$H$5:$FY$1802,MATCH($A698,$A$5:$A$1802,0),0)*HLOOKUP(FF$2,$H$5:$FY$1802,MATCH($A698,$A$5:$A$1802,0),0),$H$2)</f>
        <v>0</v>
      </c>
      <c r="FG698" s="171">
        <f>IFERROR(HLOOKUP(FG$1,$H$5:$FY$1802,MATCH($A698,$A$5:$A$1802,0),0)*HLOOKUP(FG$2,$H$5:$FY$1802,MATCH($A698,$A$5:$A$1802,0),0),$H$2)</f>
        <v>0</v>
      </c>
      <c r="FH698" s="152"/>
      <c r="FI698" s="405">
        <f t="shared" si="1154"/>
        <v>1.8380246913580247</v>
      </c>
      <c r="FJ698" s="405">
        <f t="shared" si="1154"/>
        <v>1.4413168724279835</v>
      </c>
      <c r="FK698" s="405">
        <f t="shared" si="1155"/>
        <v>1.888663380690055</v>
      </c>
      <c r="FL698" s="405">
        <f t="shared" si="1156"/>
        <v>1.4920266743983763</v>
      </c>
      <c r="FM698" s="405">
        <f t="shared" si="1157"/>
        <v>1.295594400451102</v>
      </c>
      <c r="FN698" s="405">
        <f t="shared" si="1158"/>
        <v>1.056216136703523</v>
      </c>
      <c r="FO698" s="405">
        <f t="shared" si="1159"/>
        <v>1.5046315613786196</v>
      </c>
      <c r="FP698" s="405">
        <f t="shared" si="1160"/>
        <v>1.0712676291412835</v>
      </c>
      <c r="FQ698" s="405">
        <f t="shared" si="1161"/>
        <v>0.83333333333333337</v>
      </c>
      <c r="FR698" s="405">
        <f t="shared" si="1162"/>
        <v>0.67361111111111116</v>
      </c>
      <c r="FS698" s="65"/>
    </row>
    <row r="699" spans="1:180" ht="10.35" customHeight="1" x14ac:dyDescent="0.2">
      <c r="A699" s="74" t="str">
        <f t="shared" si="1151"/>
        <v>2020-21JANUARYRYC</v>
      </c>
      <c r="B699" s="163" t="str">
        <f t="shared" si="1149"/>
        <v>2020-21</v>
      </c>
      <c r="C699" s="26" t="s">
        <v>836</v>
      </c>
      <c r="D699" s="163" t="str">
        <f>INDEX($FV$16:$FW$26,MATCH($F699,$FV$16:$FV$26,0),2)</f>
        <v>Y61</v>
      </c>
      <c r="E699" s="163" t="str">
        <f>VLOOKUP($D699,$FW$8:$FX$14,2,0)</f>
        <v>East of England</v>
      </c>
      <c r="F699" s="271" t="s">
        <v>849</v>
      </c>
      <c r="G699" s="271" t="s">
        <v>872</v>
      </c>
      <c r="H699" s="272">
        <v>117139</v>
      </c>
      <c r="I699" s="272">
        <v>77350</v>
      </c>
      <c r="J699" s="272">
        <v>480117</v>
      </c>
      <c r="K699" s="272">
        <v>6</v>
      </c>
      <c r="L699" s="272">
        <v>1</v>
      </c>
      <c r="M699" s="272">
        <v>12</v>
      </c>
      <c r="N699" s="272">
        <v>38</v>
      </c>
      <c r="O699" s="272">
        <v>90</v>
      </c>
      <c r="P699" s="272">
        <v>0</v>
      </c>
      <c r="Q699" s="272">
        <v>448</v>
      </c>
      <c r="R699" s="272">
        <v>72</v>
      </c>
      <c r="S699" s="272">
        <v>3331</v>
      </c>
      <c r="T699" s="272">
        <v>83731</v>
      </c>
      <c r="U699" s="272">
        <v>6661</v>
      </c>
      <c r="V699" s="272">
        <v>3725</v>
      </c>
      <c r="W699" s="272">
        <v>49275</v>
      </c>
      <c r="X699" s="272">
        <v>12624</v>
      </c>
      <c r="Y699" s="272">
        <v>290</v>
      </c>
      <c r="Z699" s="272">
        <v>3002743</v>
      </c>
      <c r="AA699" s="272">
        <v>451</v>
      </c>
      <c r="AB699" s="272">
        <v>846</v>
      </c>
      <c r="AC699" s="272">
        <v>2403027</v>
      </c>
      <c r="AD699" s="272">
        <v>645</v>
      </c>
      <c r="AE699" s="272">
        <v>1172</v>
      </c>
      <c r="AF699" s="272">
        <v>87510359</v>
      </c>
      <c r="AG699" s="272">
        <v>1776</v>
      </c>
      <c r="AH699" s="272">
        <v>3811</v>
      </c>
      <c r="AI699" s="272">
        <v>73390470</v>
      </c>
      <c r="AJ699" s="272">
        <v>5814</v>
      </c>
      <c r="AK699" s="272">
        <v>15211</v>
      </c>
      <c r="AL699" s="272">
        <v>2118961</v>
      </c>
      <c r="AM699" s="272">
        <v>7307</v>
      </c>
      <c r="AN699" s="272">
        <v>17591</v>
      </c>
      <c r="AO699" s="272">
        <v>9423</v>
      </c>
      <c r="AP699" s="272">
        <v>220</v>
      </c>
      <c r="AQ699" s="272">
        <v>5837</v>
      </c>
      <c r="AR699" s="272">
        <v>1082</v>
      </c>
      <c r="AS699" s="272">
        <v>42</v>
      </c>
      <c r="AT699" s="272">
        <v>3324</v>
      </c>
      <c r="AU699" s="272">
        <v>988</v>
      </c>
      <c r="AV699" s="272">
        <v>40461</v>
      </c>
      <c r="AW699" s="272">
        <v>3068</v>
      </c>
      <c r="AX699" s="272">
        <v>30779</v>
      </c>
      <c r="AY699" s="272">
        <v>74308</v>
      </c>
      <c r="AZ699" s="272">
        <v>16755</v>
      </c>
      <c r="BA699" s="272">
        <v>11720</v>
      </c>
      <c r="BB699" s="272">
        <v>9063</v>
      </c>
      <c r="BC699" s="272">
        <v>6514</v>
      </c>
      <c r="BD699" s="272">
        <v>77025</v>
      </c>
      <c r="BE699" s="272">
        <v>55339</v>
      </c>
      <c r="BF699" s="272">
        <v>24977</v>
      </c>
      <c r="BG699" s="272">
        <v>14399</v>
      </c>
      <c r="BH699" s="272">
        <v>489</v>
      </c>
      <c r="BI699" s="272">
        <v>333</v>
      </c>
      <c r="BJ699" s="272">
        <v>16</v>
      </c>
      <c r="BK699" s="272">
        <v>7387</v>
      </c>
      <c r="BL699" s="272">
        <v>462</v>
      </c>
      <c r="BM699" s="272">
        <v>774</v>
      </c>
      <c r="BN699" s="272">
        <v>1</v>
      </c>
      <c r="BO699" s="272">
        <v>73</v>
      </c>
      <c r="BP699" s="272">
        <v>73</v>
      </c>
      <c r="BQ699" s="272">
        <v>73</v>
      </c>
      <c r="BR699" s="272">
        <v>6644</v>
      </c>
      <c r="BS699" s="272">
        <v>2995283</v>
      </c>
      <c r="BT699" s="272">
        <v>451</v>
      </c>
      <c r="BU699" s="272">
        <v>846</v>
      </c>
      <c r="BV699" s="272">
        <v>2717</v>
      </c>
      <c r="BW699" s="272">
        <v>5295519</v>
      </c>
      <c r="BX699" s="272">
        <v>1949</v>
      </c>
      <c r="BY699" s="272">
        <v>4004</v>
      </c>
      <c r="BZ699" s="272">
        <v>718</v>
      </c>
      <c r="CA699" s="272">
        <v>1282102</v>
      </c>
      <c r="CB699" s="272">
        <v>1786</v>
      </c>
      <c r="CC699" s="272">
        <v>3953</v>
      </c>
      <c r="CD699" s="272">
        <v>45840</v>
      </c>
      <c r="CE699" s="272">
        <v>80932738</v>
      </c>
      <c r="CF699" s="272">
        <v>1766</v>
      </c>
      <c r="CG699" s="272">
        <v>3797</v>
      </c>
      <c r="CH699" s="272">
        <v>448</v>
      </c>
      <c r="CI699" s="272">
        <v>2812240</v>
      </c>
      <c r="CJ699" s="272">
        <v>6277</v>
      </c>
      <c r="CK699" s="272">
        <v>14930</v>
      </c>
      <c r="CL699" s="272">
        <v>116</v>
      </c>
      <c r="CM699" s="272">
        <v>802594</v>
      </c>
      <c r="CN699" s="272">
        <v>6919</v>
      </c>
      <c r="CO699" s="272">
        <v>17010</v>
      </c>
      <c r="CP699" s="272">
        <v>1405</v>
      </c>
      <c r="CQ699" s="272">
        <v>11576279</v>
      </c>
      <c r="CR699" s="272">
        <v>8239</v>
      </c>
      <c r="CS699" s="272">
        <v>18900</v>
      </c>
      <c r="CT699" s="272">
        <v>86</v>
      </c>
      <c r="CU699" s="272">
        <v>592528</v>
      </c>
      <c r="CV699" s="272">
        <v>6890</v>
      </c>
      <c r="CW699" s="272">
        <v>15348</v>
      </c>
      <c r="CX699" s="272">
        <v>662</v>
      </c>
      <c r="CY699" s="272">
        <v>190038</v>
      </c>
      <c r="CZ699" s="272">
        <v>287</v>
      </c>
      <c r="DA699" s="272">
        <v>506</v>
      </c>
      <c r="DB699" s="272">
        <v>4583</v>
      </c>
      <c r="DC699" s="272">
        <v>170881</v>
      </c>
      <c r="DD699" s="272">
        <v>37</v>
      </c>
      <c r="DE699" s="272">
        <v>71</v>
      </c>
      <c r="DF699" s="272">
        <v>107</v>
      </c>
      <c r="DG699" s="272">
        <v>199534</v>
      </c>
      <c r="DH699" s="272">
        <v>1865</v>
      </c>
      <c r="DI699" s="272">
        <v>4104</v>
      </c>
      <c r="DJ699" s="272">
        <v>103</v>
      </c>
      <c r="DK699" s="272">
        <v>72</v>
      </c>
      <c r="DL699" s="250"/>
      <c r="DM699" s="250"/>
      <c r="DN699" s="250"/>
      <c r="DO699" s="250"/>
      <c r="DP699" s="250"/>
      <c r="DQ699" s="250"/>
      <c r="DR699" s="250"/>
      <c r="DS699" s="250"/>
      <c r="DT699" s="250"/>
      <c r="DU699" s="250"/>
      <c r="DV699" s="250"/>
      <c r="DW699" s="250"/>
      <c r="DX699" s="250"/>
      <c r="DY699" s="250"/>
      <c r="DZ699" s="250"/>
      <c r="EA699" s="250"/>
      <c r="EB699" s="155"/>
      <c r="EC699" s="75">
        <f t="shared" si="1152"/>
        <v>1</v>
      </c>
      <c r="ED699" s="74">
        <f t="shared" si="1153"/>
        <v>2021</v>
      </c>
      <c r="EE699" s="165">
        <f t="shared" ref="EE699:EE764" si="1163">DATE($ED699,$EC699,1)</f>
        <v>44197</v>
      </c>
      <c r="EF699" s="157">
        <f t="shared" si="1150"/>
        <v>31</v>
      </c>
      <c r="EG699" s="156"/>
      <c r="EH699" s="166">
        <f>IFERROR(HLOOKUP(EH$1,$H$5:$FY$1802,MATCH($A699,$A$5:$A$1802,0),0)*HLOOKUP(EH$2,$H$5:$FY$1802,MATCH($A699,$A$5:$A$1802,0),0),$H$2)</f>
        <v>77350</v>
      </c>
      <c r="EI699" s="166">
        <f>IFERROR(HLOOKUP(EI$1,$H$5:$FY$1802,MATCH($A699,$A$5:$A$1802,0),0)*HLOOKUP(EI$2,$H$5:$FY$1802,MATCH($A699,$A$5:$A$1802,0),0),$H$2)</f>
        <v>928200</v>
      </c>
      <c r="EJ699" s="166">
        <f>IFERROR(HLOOKUP(EJ$1,$H$5:$FY$1802,MATCH($A699,$A$5:$A$1802,0),0)*HLOOKUP(EJ$2,$H$5:$FY$1802,MATCH($A699,$A$5:$A$1802,0),0),$H$2)</f>
        <v>2939300</v>
      </c>
      <c r="EK699" s="166">
        <f>IFERROR(HLOOKUP(EK$1,$H$5:$FY$1802,MATCH($A699,$A$5:$A$1802,0),0)*HLOOKUP(EK$2,$H$5:$FY$1802,MATCH($A699,$A$5:$A$1802,0),0),$H$2)</f>
        <v>6961500</v>
      </c>
      <c r="EL699" s="166">
        <f>IFERROR(HLOOKUP(EL$1,$H$5:$FY$1802,MATCH($A699,$A$5:$A$1802,0),0)*HLOOKUP(EL$2,$H$5:$FY$1802,MATCH($A699,$A$5:$A$1802,0),0),$H$2)</f>
        <v>5635206</v>
      </c>
      <c r="EM699" s="166">
        <f>IFERROR(HLOOKUP(EM$1,$H$5:$FY$1802,MATCH($A699,$A$5:$A$1802,0),0)*HLOOKUP(EM$2,$H$5:$FY$1802,MATCH($A699,$A$5:$A$1802,0),0),$H$2)</f>
        <v>4365700</v>
      </c>
      <c r="EN699" s="166">
        <f>IFERROR(HLOOKUP(EN$1,$H$5:$FY$1802,MATCH($A699,$A$5:$A$1802,0),0)*HLOOKUP(EN$2,$H$5:$FY$1802,MATCH($A699,$A$5:$A$1802,0),0),$H$2)</f>
        <v>187787025</v>
      </c>
      <c r="EO699" s="166">
        <f>IFERROR(HLOOKUP(EO$1,$H$5:$FY$1802,MATCH($A699,$A$5:$A$1802,0),0)*HLOOKUP(EO$2,$H$5:$FY$1802,MATCH($A699,$A$5:$A$1802,0),0),$H$2)</f>
        <v>192023664</v>
      </c>
      <c r="EP699" s="166">
        <f>IFERROR(HLOOKUP(EP$1,$H$5:$FY$1802,MATCH($A699,$A$5:$A$1802,0),0)*HLOOKUP(EP$2,$H$5:$FY$1802,MATCH($A699,$A$5:$A$1802,0),0),$H$2)</f>
        <v>5101390</v>
      </c>
      <c r="EQ699" s="166">
        <f>IFERROR(HLOOKUP(EQ$1,$H$5:$FY$1802,MATCH($A699,$A$5:$A$1802,0),0)*HLOOKUP(EQ$2,$H$5:$FY$1802,MATCH($A699,$A$5:$A$1802,0),0),$H$2)</f>
        <v>12384</v>
      </c>
      <c r="ER699" s="166">
        <f>IFERROR(HLOOKUP(ER$1,$H$5:$FY$1802,MATCH($A699,$A$5:$A$1802,0),0)*HLOOKUP(ER$2,$H$5:$FY$1802,MATCH($A699,$A$5:$A$1802,0),0),$H$2)</f>
        <v>73</v>
      </c>
      <c r="ES699" s="166">
        <f>IFERROR(HLOOKUP(ES$1,$H$5:$FY$1802,MATCH($A699,$A$5:$A$1802,0),0)*HLOOKUP(ES$2,$H$5:$FY$1802,MATCH($A699,$A$5:$A$1802,0),0),$H$2)</f>
        <v>5620824</v>
      </c>
      <c r="ET699" s="166">
        <f>IFERROR(HLOOKUP(ET$1,$H$5:$FY$1802,MATCH($A699,$A$5:$A$1802,0),0)*HLOOKUP(ET$2,$H$5:$FY$1802,MATCH($A699,$A$5:$A$1802,0),0),$H$2)</f>
        <v>10878868</v>
      </c>
      <c r="EU699" s="166">
        <f>IFERROR(HLOOKUP(EU$1,$H$5:$FY$1802,MATCH($A699,$A$5:$A$1802,0),0)*HLOOKUP(EU$2,$H$5:$FY$1802,MATCH($A699,$A$5:$A$1802,0),0),$H$2)</f>
        <v>2838254</v>
      </c>
      <c r="EV699" s="166">
        <f>IFERROR(HLOOKUP(EV$1,$H$5:$FY$1802,MATCH($A699,$A$5:$A$1802,0),0)*HLOOKUP(EV$2,$H$5:$FY$1802,MATCH($A699,$A$5:$A$1802,0),0),$H$2)</f>
        <v>174054480</v>
      </c>
      <c r="EW699" s="166">
        <f>IFERROR(HLOOKUP(EW$1,$H$5:$FY$1802,MATCH($A699,$A$5:$A$1802,0),0)*HLOOKUP(EW$2,$H$5:$FY$1802,MATCH($A699,$A$5:$A$1802,0),0),$H$2)</f>
        <v>6688640</v>
      </c>
      <c r="EX699" s="166">
        <f>IFERROR(HLOOKUP(EX$1,$H$5:$FY$1802,MATCH($A699,$A$5:$A$1802,0),0)*HLOOKUP(EX$2,$H$5:$FY$1802,MATCH($A699,$A$5:$A$1802,0),0),$H$2)</f>
        <v>1973160</v>
      </c>
      <c r="EY699" s="166">
        <f>IFERROR(HLOOKUP(EY$1,$H$5:$FY$1802,MATCH($A699,$A$5:$A$1802,0),0)*HLOOKUP(EY$2,$H$5:$FY$1802,MATCH($A699,$A$5:$A$1802,0),0),$H$2)</f>
        <v>26554500</v>
      </c>
      <c r="EZ699" s="166">
        <f>IFERROR(HLOOKUP(EZ$1,$H$5:$FY$1802,MATCH($A699,$A$5:$A$1802,0),0)*HLOOKUP(EZ$2,$H$5:$FY$1802,MATCH($A699,$A$5:$A$1802,0),0),$H$2)</f>
        <v>1319928</v>
      </c>
      <c r="FA699" s="166">
        <f>IFERROR(HLOOKUP(FA$1,$H$5:$FY$1802,MATCH($A699,$A$5:$A$1802,0),0)*HLOOKUP(FA$2,$H$5:$FY$1802,MATCH($A699,$A$5:$A$1802,0),0),$H$2)</f>
        <v>439128</v>
      </c>
      <c r="FB699" s="166">
        <f>IFERROR(HLOOKUP(FB$1,$H$5:$FY$1802,MATCH($A699,$A$5:$A$1802,0),0)*HLOOKUP(FB$2,$H$5:$FY$1802,MATCH($A699,$A$5:$A$1802,0),0),$H$2)</f>
        <v>334972</v>
      </c>
      <c r="FC699" s="166">
        <f>IFERROR(HLOOKUP(FC$1,$H$5:$FY$1802,MATCH($A699,$A$5:$A$1802,0),0)*HLOOKUP(FC$2,$H$5:$FY$1802,MATCH($A699,$A$5:$A$1802,0),0),$H$2)</f>
        <v>325393</v>
      </c>
      <c r="FD699" s="166">
        <f>IFERROR(HLOOKUP(FD$1,$H$5:$FY$1802,MATCH($A699,$A$5:$A$1802,0),0)*HLOOKUP(FD$2,$H$5:$FY$1802,MATCH($A699,$A$5:$A$1802,0),0),$H$2)</f>
        <v>0</v>
      </c>
      <c r="FE699" s="166">
        <f>IFERROR(HLOOKUP(FE$1,$H$5:$FY$1802,MATCH($A699,$A$5:$A$1802,0),0)*HLOOKUP(FE$2,$H$5:$FY$1802,MATCH($A699,$A$5:$A$1802,0),0),$H$2)</f>
        <v>0</v>
      </c>
      <c r="FF699" s="166">
        <f>IFERROR(HLOOKUP(FF$1,$H$5:$FY$1802,MATCH($A699,$A$5:$A$1802,0),0)*HLOOKUP(FF$2,$H$5:$FY$1802,MATCH($A699,$A$5:$A$1802,0),0),$H$2)</f>
        <v>0</v>
      </c>
      <c r="FG699" s="166">
        <f>IFERROR(HLOOKUP(FG$1,$H$5:$FY$1802,MATCH($A699,$A$5:$A$1802,0),0)*HLOOKUP(FG$2,$H$5:$FY$1802,MATCH($A699,$A$5:$A$1802,0),0),$H$2)</f>
        <v>0</v>
      </c>
      <c r="FH699" s="152"/>
      <c r="FI699" s="405">
        <f t="shared" si="1154"/>
        <v>2.5153880798678876</v>
      </c>
      <c r="FJ699" s="405">
        <f t="shared" si="1154"/>
        <v>1.7594955712355502</v>
      </c>
      <c r="FK699" s="405">
        <f t="shared" si="1155"/>
        <v>2.4330201342281881</v>
      </c>
      <c r="FL699" s="405">
        <f t="shared" si="1156"/>
        <v>1.748724832214765</v>
      </c>
      <c r="FM699" s="405">
        <f t="shared" si="1157"/>
        <v>1.5631659056316591</v>
      </c>
      <c r="FN699" s="405">
        <f t="shared" si="1158"/>
        <v>1.1230644342973111</v>
      </c>
      <c r="FO699" s="405">
        <f t="shared" si="1159"/>
        <v>1.9785329531051965</v>
      </c>
      <c r="FP699" s="405">
        <f t="shared" si="1160"/>
        <v>1.1406051964512041</v>
      </c>
      <c r="FQ699" s="405">
        <f t="shared" si="1161"/>
        <v>1.6862068965517241</v>
      </c>
      <c r="FR699" s="405">
        <f t="shared" si="1162"/>
        <v>1.1482758620689655</v>
      </c>
      <c r="FS699" s="65"/>
    </row>
    <row r="700" spans="1:180" ht="10.35" customHeight="1" x14ac:dyDescent="0.2">
      <c r="A700" s="74" t="str">
        <f t="shared" si="1151"/>
        <v>2020-21JANUARYR1F</v>
      </c>
      <c r="B700" s="163" t="str">
        <f t="shared" si="1149"/>
        <v>2020-21</v>
      </c>
      <c r="C700" s="26" t="s">
        <v>836</v>
      </c>
      <c r="D700" s="163" t="str">
        <f>INDEX($FV$16:$FW$26,MATCH($F700,$FV$16:$FV$26,0),2)</f>
        <v>Y59</v>
      </c>
      <c r="E700" s="163" t="str">
        <f>VLOOKUP($D700,$FW$8:$FX$14,2,0)</f>
        <v>South East</v>
      </c>
      <c r="F700" s="271" t="s">
        <v>852</v>
      </c>
      <c r="G700" s="271" t="s">
        <v>873</v>
      </c>
      <c r="H700" s="272">
        <v>3380</v>
      </c>
      <c r="I700" s="272">
        <v>1987</v>
      </c>
      <c r="J700" s="272">
        <v>18773</v>
      </c>
      <c r="K700" s="272">
        <v>9</v>
      </c>
      <c r="L700" s="272">
        <v>1</v>
      </c>
      <c r="M700" s="272">
        <v>30</v>
      </c>
      <c r="N700" s="272">
        <v>67</v>
      </c>
      <c r="O700" s="272">
        <v>112</v>
      </c>
      <c r="P700" s="272">
        <v>0</v>
      </c>
      <c r="Q700" s="272">
        <v>16</v>
      </c>
      <c r="R700" s="272">
        <v>0</v>
      </c>
      <c r="S700" s="272">
        <v>1</v>
      </c>
      <c r="T700" s="272">
        <v>2487</v>
      </c>
      <c r="U700" s="272">
        <v>135</v>
      </c>
      <c r="V700" s="272">
        <v>76</v>
      </c>
      <c r="W700" s="272">
        <v>1214</v>
      </c>
      <c r="X700" s="272">
        <v>666</v>
      </c>
      <c r="Y700" s="272">
        <v>38</v>
      </c>
      <c r="Z700" s="272">
        <v>76645</v>
      </c>
      <c r="AA700" s="272">
        <v>568</v>
      </c>
      <c r="AB700" s="272">
        <v>1029</v>
      </c>
      <c r="AC700" s="272">
        <v>48205</v>
      </c>
      <c r="AD700" s="272">
        <v>634</v>
      </c>
      <c r="AE700" s="272">
        <v>1202</v>
      </c>
      <c r="AF700" s="272">
        <v>2417289</v>
      </c>
      <c r="AG700" s="272">
        <v>1991</v>
      </c>
      <c r="AH700" s="272">
        <v>4327</v>
      </c>
      <c r="AI700" s="272">
        <v>3939866</v>
      </c>
      <c r="AJ700" s="272">
        <v>5916</v>
      </c>
      <c r="AK700" s="272">
        <v>14688</v>
      </c>
      <c r="AL700" s="272">
        <v>181867</v>
      </c>
      <c r="AM700" s="272">
        <v>4786</v>
      </c>
      <c r="AN700" s="272">
        <v>10938</v>
      </c>
      <c r="AO700" s="272">
        <v>263</v>
      </c>
      <c r="AP700" s="272">
        <v>3</v>
      </c>
      <c r="AQ700" s="272">
        <v>35</v>
      </c>
      <c r="AR700" s="272">
        <v>45</v>
      </c>
      <c r="AS700" s="272">
        <v>5</v>
      </c>
      <c r="AT700" s="272">
        <v>220</v>
      </c>
      <c r="AU700" s="272">
        <v>12</v>
      </c>
      <c r="AV700" s="272">
        <v>1287</v>
      </c>
      <c r="AW700" s="272">
        <v>19</v>
      </c>
      <c r="AX700" s="272">
        <v>918</v>
      </c>
      <c r="AY700" s="272">
        <v>2224</v>
      </c>
      <c r="AZ700" s="272">
        <v>210</v>
      </c>
      <c r="BA700" s="272">
        <v>184</v>
      </c>
      <c r="BB700" s="272">
        <v>120</v>
      </c>
      <c r="BC700" s="272">
        <v>104</v>
      </c>
      <c r="BD700" s="272">
        <v>1427</v>
      </c>
      <c r="BE700" s="272">
        <v>1271</v>
      </c>
      <c r="BF700" s="272">
        <v>808</v>
      </c>
      <c r="BG700" s="272">
        <v>700</v>
      </c>
      <c r="BH700" s="272">
        <v>48</v>
      </c>
      <c r="BI700" s="272">
        <v>41</v>
      </c>
      <c r="BJ700" s="272">
        <v>3</v>
      </c>
      <c r="BK700" s="272">
        <v>1341</v>
      </c>
      <c r="BL700" s="272">
        <v>447</v>
      </c>
      <c r="BM700" s="272">
        <v>626</v>
      </c>
      <c r="BN700" s="272">
        <v>0</v>
      </c>
      <c r="BO700" s="272">
        <v>0</v>
      </c>
      <c r="BP700" s="272">
        <v>0</v>
      </c>
      <c r="BQ700" s="272">
        <v>0</v>
      </c>
      <c r="BR700" s="272">
        <v>132</v>
      </c>
      <c r="BS700" s="272">
        <v>75304</v>
      </c>
      <c r="BT700" s="272">
        <v>570</v>
      </c>
      <c r="BU700" s="272">
        <v>1030</v>
      </c>
      <c r="BV700" s="272">
        <v>149</v>
      </c>
      <c r="BW700" s="272">
        <v>360128</v>
      </c>
      <c r="BX700" s="272">
        <v>2417</v>
      </c>
      <c r="BY700" s="272">
        <v>5817</v>
      </c>
      <c r="BZ700" s="272">
        <v>5</v>
      </c>
      <c r="CA700" s="272">
        <v>3851</v>
      </c>
      <c r="CB700" s="272">
        <v>770</v>
      </c>
      <c r="CC700" s="272">
        <v>1657</v>
      </c>
      <c r="CD700" s="272">
        <v>1060</v>
      </c>
      <c r="CE700" s="272">
        <v>2053310</v>
      </c>
      <c r="CF700" s="272">
        <v>1937</v>
      </c>
      <c r="CG700" s="272">
        <v>4191</v>
      </c>
      <c r="CH700" s="272">
        <v>156</v>
      </c>
      <c r="CI700" s="272">
        <v>935199</v>
      </c>
      <c r="CJ700" s="272">
        <v>5995</v>
      </c>
      <c r="CK700" s="272">
        <v>12873</v>
      </c>
      <c r="CL700" s="272">
        <v>0</v>
      </c>
      <c r="CM700" s="272">
        <v>0</v>
      </c>
      <c r="CN700" s="272">
        <v>0</v>
      </c>
      <c r="CO700" s="272">
        <v>0</v>
      </c>
      <c r="CP700" s="272">
        <v>6</v>
      </c>
      <c r="CQ700" s="272">
        <v>27983</v>
      </c>
      <c r="CR700" s="272">
        <v>4664</v>
      </c>
      <c r="CS700" s="272">
        <v>10114</v>
      </c>
      <c r="CT700" s="272">
        <v>5</v>
      </c>
      <c r="CU700" s="272">
        <v>9645</v>
      </c>
      <c r="CV700" s="272">
        <v>1929</v>
      </c>
      <c r="CW700" s="272">
        <v>4607</v>
      </c>
      <c r="CX700" s="272">
        <v>7</v>
      </c>
      <c r="CY700" s="272">
        <v>1941</v>
      </c>
      <c r="CZ700" s="272">
        <v>277</v>
      </c>
      <c r="DA700" s="272">
        <v>434</v>
      </c>
      <c r="DB700" s="272">
        <v>108</v>
      </c>
      <c r="DC700" s="272">
        <v>5014</v>
      </c>
      <c r="DD700" s="272">
        <v>46</v>
      </c>
      <c r="DE700" s="272">
        <v>91</v>
      </c>
      <c r="DF700" s="272">
        <v>1</v>
      </c>
      <c r="DG700" s="272">
        <v>2848</v>
      </c>
      <c r="DH700" s="272">
        <v>2848</v>
      </c>
      <c r="DI700" s="272">
        <v>2848</v>
      </c>
      <c r="DJ700" s="272">
        <v>1</v>
      </c>
      <c r="DK700" s="272">
        <v>0</v>
      </c>
      <c r="DL700" s="250"/>
      <c r="DM700" s="250"/>
      <c r="DN700" s="250"/>
      <c r="DO700" s="250"/>
      <c r="DP700" s="250"/>
      <c r="DQ700" s="250"/>
      <c r="DR700" s="250"/>
      <c r="DS700" s="250"/>
      <c r="DT700" s="250"/>
      <c r="DU700" s="250"/>
      <c r="DV700" s="250"/>
      <c r="DW700" s="250"/>
      <c r="DX700" s="250"/>
      <c r="DY700" s="250"/>
      <c r="DZ700" s="250"/>
      <c r="EA700" s="250"/>
      <c r="EB700" s="155"/>
      <c r="EC700" s="75">
        <f t="shared" si="1152"/>
        <v>1</v>
      </c>
      <c r="ED700" s="74">
        <f t="shared" si="1153"/>
        <v>2021</v>
      </c>
      <c r="EE700" s="165">
        <f t="shared" si="1163"/>
        <v>44197</v>
      </c>
      <c r="EF700" s="157">
        <f t="shared" si="1150"/>
        <v>31</v>
      </c>
      <c r="EG700" s="156"/>
      <c r="EH700" s="166">
        <f>IFERROR(HLOOKUP(EH$1,$H$5:$FY$1802,MATCH($A700,$A$5:$A$1802,0),0)*HLOOKUP(EH$2,$H$5:$FY$1802,MATCH($A700,$A$5:$A$1802,0),0),$H$2)</f>
        <v>1987</v>
      </c>
      <c r="EI700" s="166">
        <f>IFERROR(HLOOKUP(EI$1,$H$5:$FY$1802,MATCH($A700,$A$5:$A$1802,0),0)*HLOOKUP(EI$2,$H$5:$FY$1802,MATCH($A700,$A$5:$A$1802,0),0),$H$2)</f>
        <v>59610</v>
      </c>
      <c r="EJ700" s="166">
        <f>IFERROR(HLOOKUP(EJ$1,$H$5:$FY$1802,MATCH($A700,$A$5:$A$1802,0),0)*HLOOKUP(EJ$2,$H$5:$FY$1802,MATCH($A700,$A$5:$A$1802,0),0),$H$2)</f>
        <v>133129</v>
      </c>
      <c r="EK700" s="166">
        <f>IFERROR(HLOOKUP(EK$1,$H$5:$FY$1802,MATCH($A700,$A$5:$A$1802,0),0)*HLOOKUP(EK$2,$H$5:$FY$1802,MATCH($A700,$A$5:$A$1802,0),0),$H$2)</f>
        <v>222544</v>
      </c>
      <c r="EL700" s="166">
        <f>IFERROR(HLOOKUP(EL$1,$H$5:$FY$1802,MATCH($A700,$A$5:$A$1802,0),0)*HLOOKUP(EL$2,$H$5:$FY$1802,MATCH($A700,$A$5:$A$1802,0),0),$H$2)</f>
        <v>138915</v>
      </c>
      <c r="EM700" s="166">
        <f>IFERROR(HLOOKUP(EM$1,$H$5:$FY$1802,MATCH($A700,$A$5:$A$1802,0),0)*HLOOKUP(EM$2,$H$5:$FY$1802,MATCH($A700,$A$5:$A$1802,0),0),$H$2)</f>
        <v>91352</v>
      </c>
      <c r="EN700" s="166">
        <f>IFERROR(HLOOKUP(EN$1,$H$5:$FY$1802,MATCH($A700,$A$5:$A$1802,0),0)*HLOOKUP(EN$2,$H$5:$FY$1802,MATCH($A700,$A$5:$A$1802,0),0),$H$2)</f>
        <v>5252978</v>
      </c>
      <c r="EO700" s="166">
        <f>IFERROR(HLOOKUP(EO$1,$H$5:$FY$1802,MATCH($A700,$A$5:$A$1802,0),0)*HLOOKUP(EO$2,$H$5:$FY$1802,MATCH($A700,$A$5:$A$1802,0),0),$H$2)</f>
        <v>9782208</v>
      </c>
      <c r="EP700" s="166">
        <f>IFERROR(HLOOKUP(EP$1,$H$5:$FY$1802,MATCH($A700,$A$5:$A$1802,0),0)*HLOOKUP(EP$2,$H$5:$FY$1802,MATCH($A700,$A$5:$A$1802,0),0),$H$2)</f>
        <v>415644</v>
      </c>
      <c r="EQ700" s="166">
        <f>IFERROR(HLOOKUP(EQ$1,$H$5:$FY$1802,MATCH($A700,$A$5:$A$1802,0),0)*HLOOKUP(EQ$2,$H$5:$FY$1802,MATCH($A700,$A$5:$A$1802,0),0),$H$2)</f>
        <v>1878</v>
      </c>
      <c r="ER700" s="166">
        <f>IFERROR(HLOOKUP(ER$1,$H$5:$FY$1802,MATCH($A700,$A$5:$A$1802,0),0)*HLOOKUP(ER$2,$H$5:$FY$1802,MATCH($A700,$A$5:$A$1802,0),0),$H$2)</f>
        <v>0</v>
      </c>
      <c r="ES700" s="166">
        <f>IFERROR(HLOOKUP(ES$1,$H$5:$FY$1802,MATCH($A700,$A$5:$A$1802,0),0)*HLOOKUP(ES$2,$H$5:$FY$1802,MATCH($A700,$A$5:$A$1802,0),0),$H$2)</f>
        <v>135960</v>
      </c>
      <c r="ET700" s="166">
        <f>IFERROR(HLOOKUP(ET$1,$H$5:$FY$1802,MATCH($A700,$A$5:$A$1802,0),0)*HLOOKUP(ET$2,$H$5:$FY$1802,MATCH($A700,$A$5:$A$1802,0),0),$H$2)</f>
        <v>866733</v>
      </c>
      <c r="EU700" s="166">
        <f>IFERROR(HLOOKUP(EU$1,$H$5:$FY$1802,MATCH($A700,$A$5:$A$1802,0),0)*HLOOKUP(EU$2,$H$5:$FY$1802,MATCH($A700,$A$5:$A$1802,0),0),$H$2)</f>
        <v>8285</v>
      </c>
      <c r="EV700" s="166">
        <f>IFERROR(HLOOKUP(EV$1,$H$5:$FY$1802,MATCH($A700,$A$5:$A$1802,0),0)*HLOOKUP(EV$2,$H$5:$FY$1802,MATCH($A700,$A$5:$A$1802,0),0),$H$2)</f>
        <v>4442460</v>
      </c>
      <c r="EW700" s="166">
        <f>IFERROR(HLOOKUP(EW$1,$H$5:$FY$1802,MATCH($A700,$A$5:$A$1802,0),0)*HLOOKUP(EW$2,$H$5:$FY$1802,MATCH($A700,$A$5:$A$1802,0),0),$H$2)</f>
        <v>2008188</v>
      </c>
      <c r="EX700" s="166">
        <f>IFERROR(HLOOKUP(EX$1,$H$5:$FY$1802,MATCH($A700,$A$5:$A$1802,0),0)*HLOOKUP(EX$2,$H$5:$FY$1802,MATCH($A700,$A$5:$A$1802,0),0),$H$2)</f>
        <v>0</v>
      </c>
      <c r="EY700" s="166">
        <f>IFERROR(HLOOKUP(EY$1,$H$5:$FY$1802,MATCH($A700,$A$5:$A$1802,0),0)*HLOOKUP(EY$2,$H$5:$FY$1802,MATCH($A700,$A$5:$A$1802,0),0),$H$2)</f>
        <v>60684</v>
      </c>
      <c r="EZ700" s="166">
        <f>IFERROR(HLOOKUP(EZ$1,$H$5:$FY$1802,MATCH($A700,$A$5:$A$1802,0),0)*HLOOKUP(EZ$2,$H$5:$FY$1802,MATCH($A700,$A$5:$A$1802,0),0),$H$2)</f>
        <v>23035</v>
      </c>
      <c r="FA700" s="166">
        <f>IFERROR(HLOOKUP(FA$1,$H$5:$FY$1802,MATCH($A700,$A$5:$A$1802,0),0)*HLOOKUP(FA$2,$H$5:$FY$1802,MATCH($A700,$A$5:$A$1802,0),0),$H$2)</f>
        <v>2848</v>
      </c>
      <c r="FB700" s="166">
        <f>IFERROR(HLOOKUP(FB$1,$H$5:$FY$1802,MATCH($A700,$A$5:$A$1802,0),0)*HLOOKUP(FB$2,$H$5:$FY$1802,MATCH($A700,$A$5:$A$1802,0),0),$H$2)</f>
        <v>3038</v>
      </c>
      <c r="FC700" s="166">
        <f>IFERROR(HLOOKUP(FC$1,$H$5:$FY$1802,MATCH($A700,$A$5:$A$1802,0),0)*HLOOKUP(FC$2,$H$5:$FY$1802,MATCH($A700,$A$5:$A$1802,0),0),$H$2)</f>
        <v>9828</v>
      </c>
      <c r="FD700" s="166">
        <f>IFERROR(HLOOKUP(FD$1,$H$5:$FY$1802,MATCH($A700,$A$5:$A$1802,0),0)*HLOOKUP(FD$2,$H$5:$FY$1802,MATCH($A700,$A$5:$A$1802,0),0),$H$2)</f>
        <v>0</v>
      </c>
      <c r="FE700" s="166">
        <f>IFERROR(HLOOKUP(FE$1,$H$5:$FY$1802,MATCH($A700,$A$5:$A$1802,0),0)*HLOOKUP(FE$2,$H$5:$FY$1802,MATCH($A700,$A$5:$A$1802,0),0),$H$2)</f>
        <v>0</v>
      </c>
      <c r="FF700" s="166">
        <f>IFERROR(HLOOKUP(FF$1,$H$5:$FY$1802,MATCH($A700,$A$5:$A$1802,0),0)*HLOOKUP(FF$2,$H$5:$FY$1802,MATCH($A700,$A$5:$A$1802,0),0),$H$2)</f>
        <v>0</v>
      </c>
      <c r="FG700" s="166">
        <f>IFERROR(HLOOKUP(FG$1,$H$5:$FY$1802,MATCH($A700,$A$5:$A$1802,0),0)*HLOOKUP(FG$2,$H$5:$FY$1802,MATCH($A700,$A$5:$A$1802,0),0),$H$2)</f>
        <v>0</v>
      </c>
      <c r="FH700" s="152"/>
      <c r="FI700" s="405">
        <f t="shared" si="1154"/>
        <v>1.5555555555555556</v>
      </c>
      <c r="FJ700" s="405">
        <f t="shared" si="1154"/>
        <v>1.3629629629629629</v>
      </c>
      <c r="FK700" s="405">
        <f t="shared" si="1155"/>
        <v>1.5789473684210527</v>
      </c>
      <c r="FL700" s="405">
        <f t="shared" si="1156"/>
        <v>1.368421052631579</v>
      </c>
      <c r="FM700" s="405">
        <f t="shared" si="1157"/>
        <v>1.1754530477759473</v>
      </c>
      <c r="FN700" s="405">
        <f t="shared" si="1158"/>
        <v>1.0469522240527183</v>
      </c>
      <c r="FO700" s="405">
        <f t="shared" si="1159"/>
        <v>1.2132132132132132</v>
      </c>
      <c r="FP700" s="405">
        <f t="shared" si="1160"/>
        <v>1.0510510510510511</v>
      </c>
      <c r="FQ700" s="405">
        <f t="shared" si="1161"/>
        <v>1.263157894736842</v>
      </c>
      <c r="FR700" s="405">
        <f t="shared" si="1162"/>
        <v>1.0789473684210527</v>
      </c>
      <c r="FS700" s="65"/>
    </row>
    <row r="701" spans="1:180" ht="10.35" customHeight="1" x14ac:dyDescent="0.2">
      <c r="A701" s="180" t="str">
        <f t="shared" si="1151"/>
        <v>2020-21JANUARYRRU</v>
      </c>
      <c r="B701" s="182" t="str">
        <f t="shared" si="1149"/>
        <v>2020-21</v>
      </c>
      <c r="C701" s="26" t="s">
        <v>836</v>
      </c>
      <c r="D701" s="182" t="str">
        <f>INDEX($FV$16:$FW$26,MATCH($F701,$FV$16:$FV$26,0),2)</f>
        <v>Y56</v>
      </c>
      <c r="E701" s="182" t="str">
        <f>VLOOKUP($D701,$FW$8:$FX$14,2,0)</f>
        <v>London</v>
      </c>
      <c r="F701" s="273" t="s">
        <v>855</v>
      </c>
      <c r="G701" s="277" t="s">
        <v>874</v>
      </c>
      <c r="H701" s="278">
        <v>190269</v>
      </c>
      <c r="I701" s="278">
        <v>133246</v>
      </c>
      <c r="J701" s="278">
        <v>3085089</v>
      </c>
      <c r="K701" s="278">
        <v>23</v>
      </c>
      <c r="L701" s="278">
        <v>0</v>
      </c>
      <c r="M701" s="278">
        <v>92</v>
      </c>
      <c r="N701" s="278">
        <v>189</v>
      </c>
      <c r="O701" s="278">
        <v>276</v>
      </c>
      <c r="P701" s="278">
        <v>0</v>
      </c>
      <c r="Q701" s="278">
        <v>666</v>
      </c>
      <c r="R701" s="278">
        <v>0</v>
      </c>
      <c r="S701" s="278">
        <v>1206</v>
      </c>
      <c r="T701" s="278">
        <v>118954</v>
      </c>
      <c r="U701" s="278">
        <v>8421</v>
      </c>
      <c r="V701" s="278">
        <v>4991</v>
      </c>
      <c r="W701" s="278">
        <v>68626</v>
      </c>
      <c r="X701" s="278">
        <v>19707</v>
      </c>
      <c r="Y701" s="278">
        <v>869</v>
      </c>
      <c r="Z701" s="278">
        <v>3214503</v>
      </c>
      <c r="AA701" s="278">
        <v>382</v>
      </c>
      <c r="AB701" s="278">
        <v>641</v>
      </c>
      <c r="AC701" s="278">
        <v>2898397</v>
      </c>
      <c r="AD701" s="278">
        <v>581</v>
      </c>
      <c r="AE701" s="278">
        <v>988</v>
      </c>
      <c r="AF701" s="278">
        <v>170571172</v>
      </c>
      <c r="AG701" s="278">
        <v>2486</v>
      </c>
      <c r="AH701" s="278">
        <v>6048</v>
      </c>
      <c r="AI701" s="278">
        <v>98651367</v>
      </c>
      <c r="AJ701" s="278">
        <v>5006</v>
      </c>
      <c r="AK701" s="278">
        <v>12684</v>
      </c>
      <c r="AL701" s="278">
        <v>6985791</v>
      </c>
      <c r="AM701" s="278">
        <v>8039</v>
      </c>
      <c r="AN701" s="278">
        <v>18434</v>
      </c>
      <c r="AO701" s="278">
        <v>16984</v>
      </c>
      <c r="AP701" s="278">
        <v>714</v>
      </c>
      <c r="AQ701" s="278">
        <v>4921</v>
      </c>
      <c r="AR701" s="278">
        <v>4813</v>
      </c>
      <c r="AS701" s="278">
        <v>173</v>
      </c>
      <c r="AT701" s="278">
        <v>11176</v>
      </c>
      <c r="AU701" s="278">
        <v>0</v>
      </c>
      <c r="AV701" s="278">
        <v>56311</v>
      </c>
      <c r="AW701" s="278">
        <v>2936</v>
      </c>
      <c r="AX701" s="278">
        <v>42723</v>
      </c>
      <c r="AY701" s="278">
        <v>101970</v>
      </c>
      <c r="AZ701" s="278">
        <v>21920</v>
      </c>
      <c r="BA701" s="278">
        <v>16814</v>
      </c>
      <c r="BB701" s="278">
        <v>12632</v>
      </c>
      <c r="BC701" s="278">
        <v>9837</v>
      </c>
      <c r="BD701" s="278">
        <v>89695</v>
      </c>
      <c r="BE701" s="278">
        <v>73978</v>
      </c>
      <c r="BF701" s="278">
        <v>27757</v>
      </c>
      <c r="BG701" s="278">
        <v>21963</v>
      </c>
      <c r="BH701" s="278">
        <v>1164</v>
      </c>
      <c r="BI701" s="278">
        <v>923</v>
      </c>
      <c r="BJ701" s="278">
        <v>81</v>
      </c>
      <c r="BK701" s="278">
        <v>36033</v>
      </c>
      <c r="BL701" s="278">
        <v>445</v>
      </c>
      <c r="BM701" s="278">
        <v>694</v>
      </c>
      <c r="BN701" s="278">
        <v>43</v>
      </c>
      <c r="BO701" s="278">
        <v>17746</v>
      </c>
      <c r="BP701" s="278">
        <v>413</v>
      </c>
      <c r="BQ701" s="278">
        <v>785</v>
      </c>
      <c r="BR701" s="278">
        <v>8297</v>
      </c>
      <c r="BS701" s="278">
        <v>3160724</v>
      </c>
      <c r="BT701" s="278">
        <v>381</v>
      </c>
      <c r="BU701" s="278">
        <v>637</v>
      </c>
      <c r="BV701" s="278">
        <v>3739</v>
      </c>
      <c r="BW701" s="278">
        <v>7864278</v>
      </c>
      <c r="BX701" s="278">
        <v>2103</v>
      </c>
      <c r="BY701" s="278">
        <v>4807</v>
      </c>
      <c r="BZ701" s="278">
        <v>942</v>
      </c>
      <c r="CA701" s="278">
        <v>1952755</v>
      </c>
      <c r="CB701" s="278">
        <v>2073</v>
      </c>
      <c r="CC701" s="278">
        <v>5138</v>
      </c>
      <c r="CD701" s="278">
        <v>63945</v>
      </c>
      <c r="CE701" s="278">
        <v>160754139</v>
      </c>
      <c r="CF701" s="278">
        <v>2514</v>
      </c>
      <c r="CG701" s="278">
        <v>6146</v>
      </c>
      <c r="CH701" s="278">
        <v>1279</v>
      </c>
      <c r="CI701" s="278">
        <v>8880237</v>
      </c>
      <c r="CJ701" s="278">
        <v>6943</v>
      </c>
      <c r="CK701" s="278">
        <v>17211</v>
      </c>
      <c r="CL701" s="278">
        <v>271</v>
      </c>
      <c r="CM701" s="278">
        <v>1575795</v>
      </c>
      <c r="CN701" s="278">
        <v>5815</v>
      </c>
      <c r="CO701" s="278">
        <v>14007</v>
      </c>
      <c r="CP701" s="278">
        <v>1443</v>
      </c>
      <c r="CQ701" s="278">
        <v>12770307</v>
      </c>
      <c r="CR701" s="278">
        <v>8850</v>
      </c>
      <c r="CS701" s="278">
        <v>18826</v>
      </c>
      <c r="CT701" s="278">
        <v>58</v>
      </c>
      <c r="CU701" s="278">
        <v>434982</v>
      </c>
      <c r="CV701" s="278">
        <v>7500</v>
      </c>
      <c r="CW701" s="278">
        <v>16124</v>
      </c>
      <c r="CX701" s="278">
        <v>1087</v>
      </c>
      <c r="CY701" s="278">
        <v>323829</v>
      </c>
      <c r="CZ701" s="278">
        <v>298</v>
      </c>
      <c r="DA701" s="278">
        <v>527</v>
      </c>
      <c r="DB701" s="278">
        <v>4016</v>
      </c>
      <c r="DC701" s="278">
        <v>358794</v>
      </c>
      <c r="DD701" s="278">
        <v>89</v>
      </c>
      <c r="DE701" s="278">
        <v>196</v>
      </c>
      <c r="DF701" s="278">
        <v>117</v>
      </c>
      <c r="DG701" s="278">
        <v>337409</v>
      </c>
      <c r="DH701" s="278">
        <v>2884</v>
      </c>
      <c r="DI701" s="278">
        <v>6697</v>
      </c>
      <c r="DJ701" s="278">
        <v>104</v>
      </c>
      <c r="DK701" s="278">
        <v>0</v>
      </c>
      <c r="DL701" s="264"/>
      <c r="DM701" s="264"/>
      <c r="DN701" s="264"/>
      <c r="DO701" s="264"/>
      <c r="DP701" s="264"/>
      <c r="DQ701" s="264"/>
      <c r="DR701" s="264"/>
      <c r="DS701" s="264"/>
      <c r="DT701" s="264"/>
      <c r="DU701" s="264"/>
      <c r="DV701" s="264"/>
      <c r="DW701" s="264"/>
      <c r="DX701" s="264"/>
      <c r="DY701" s="264"/>
      <c r="DZ701" s="264"/>
      <c r="EA701" s="264"/>
      <c r="EB701" s="265"/>
      <c r="EC701" s="266">
        <f t="shared" si="1152"/>
        <v>1</v>
      </c>
      <c r="ED701" s="180">
        <f t="shared" si="1153"/>
        <v>2021</v>
      </c>
      <c r="EE701" s="185">
        <f t="shared" si="1163"/>
        <v>44197</v>
      </c>
      <c r="EF701" s="186">
        <f t="shared" si="1150"/>
        <v>31</v>
      </c>
      <c r="EG701" s="187"/>
      <c r="EH701" s="188">
        <f>IFERROR(HLOOKUP(EH$1,$H$5:$FY$1802,MATCH($A701,$A$5:$A$1802,0),0)*HLOOKUP(EH$2,$H$5:$FY$1802,MATCH($A701,$A$5:$A$1802,0),0),$H$2)</f>
        <v>0</v>
      </c>
      <c r="EI701" s="188">
        <f>IFERROR(HLOOKUP(EI$1,$H$5:$FY$1802,MATCH($A701,$A$5:$A$1802,0),0)*HLOOKUP(EI$2,$H$5:$FY$1802,MATCH($A701,$A$5:$A$1802,0),0),$H$2)</f>
        <v>12258632</v>
      </c>
      <c r="EJ701" s="188">
        <f>IFERROR(HLOOKUP(EJ$1,$H$5:$FY$1802,MATCH($A701,$A$5:$A$1802,0),0)*HLOOKUP(EJ$2,$H$5:$FY$1802,MATCH($A701,$A$5:$A$1802,0),0),$H$2)</f>
        <v>25183494</v>
      </c>
      <c r="EK701" s="188">
        <f>IFERROR(HLOOKUP(EK$1,$H$5:$FY$1802,MATCH($A701,$A$5:$A$1802,0),0)*HLOOKUP(EK$2,$H$5:$FY$1802,MATCH($A701,$A$5:$A$1802,0),0),$H$2)</f>
        <v>36775896</v>
      </c>
      <c r="EL701" s="188">
        <f>IFERROR(HLOOKUP(EL$1,$H$5:$FY$1802,MATCH($A701,$A$5:$A$1802,0),0)*HLOOKUP(EL$2,$H$5:$FY$1802,MATCH($A701,$A$5:$A$1802,0),0),$H$2)</f>
        <v>5397861</v>
      </c>
      <c r="EM701" s="188">
        <f>IFERROR(HLOOKUP(EM$1,$H$5:$FY$1802,MATCH($A701,$A$5:$A$1802,0),0)*HLOOKUP(EM$2,$H$5:$FY$1802,MATCH($A701,$A$5:$A$1802,0),0),$H$2)</f>
        <v>4931108</v>
      </c>
      <c r="EN701" s="188">
        <f>IFERROR(HLOOKUP(EN$1,$H$5:$FY$1802,MATCH($A701,$A$5:$A$1802,0),0)*HLOOKUP(EN$2,$H$5:$FY$1802,MATCH($A701,$A$5:$A$1802,0),0),$H$2)</f>
        <v>415050048</v>
      </c>
      <c r="EO701" s="188">
        <f>IFERROR(HLOOKUP(EO$1,$H$5:$FY$1802,MATCH($A701,$A$5:$A$1802,0),0)*HLOOKUP(EO$2,$H$5:$FY$1802,MATCH($A701,$A$5:$A$1802,0),0),$H$2)</f>
        <v>249963588</v>
      </c>
      <c r="EP701" s="188">
        <f>IFERROR(HLOOKUP(EP$1,$H$5:$FY$1802,MATCH($A701,$A$5:$A$1802,0),0)*HLOOKUP(EP$2,$H$5:$FY$1802,MATCH($A701,$A$5:$A$1802,0),0),$H$2)</f>
        <v>16019146</v>
      </c>
      <c r="EQ701" s="188">
        <f>IFERROR(HLOOKUP(EQ$1,$H$5:$FY$1802,MATCH($A701,$A$5:$A$1802,0),0)*HLOOKUP(EQ$2,$H$5:$FY$1802,MATCH($A701,$A$5:$A$1802,0),0),$H$2)</f>
        <v>56214</v>
      </c>
      <c r="ER701" s="188">
        <f>IFERROR(HLOOKUP(ER$1,$H$5:$FY$1802,MATCH($A701,$A$5:$A$1802,0),0)*HLOOKUP(ER$2,$H$5:$FY$1802,MATCH($A701,$A$5:$A$1802,0),0),$H$2)</f>
        <v>33755</v>
      </c>
      <c r="ES701" s="188">
        <f>IFERROR(HLOOKUP(ES$1,$H$5:$FY$1802,MATCH($A701,$A$5:$A$1802,0),0)*HLOOKUP(ES$2,$H$5:$FY$1802,MATCH($A701,$A$5:$A$1802,0),0),$H$2)</f>
        <v>5285189</v>
      </c>
      <c r="ET701" s="188">
        <f>IFERROR(HLOOKUP(ET$1,$H$5:$FY$1802,MATCH($A701,$A$5:$A$1802,0),0)*HLOOKUP(ET$2,$H$5:$FY$1802,MATCH($A701,$A$5:$A$1802,0),0),$H$2)</f>
        <v>17973373</v>
      </c>
      <c r="EU701" s="188">
        <f>IFERROR(HLOOKUP(EU$1,$H$5:$FY$1802,MATCH($A701,$A$5:$A$1802,0),0)*HLOOKUP(EU$2,$H$5:$FY$1802,MATCH($A701,$A$5:$A$1802,0),0),$H$2)</f>
        <v>4839996</v>
      </c>
      <c r="EV701" s="188">
        <f>IFERROR(HLOOKUP(EV$1,$H$5:$FY$1802,MATCH($A701,$A$5:$A$1802,0),0)*HLOOKUP(EV$2,$H$5:$FY$1802,MATCH($A701,$A$5:$A$1802,0),0),$H$2)</f>
        <v>393005970</v>
      </c>
      <c r="EW701" s="188">
        <f>IFERROR(HLOOKUP(EW$1,$H$5:$FY$1802,MATCH($A701,$A$5:$A$1802,0),0)*HLOOKUP(EW$2,$H$5:$FY$1802,MATCH($A701,$A$5:$A$1802,0),0),$H$2)</f>
        <v>22012869</v>
      </c>
      <c r="EX701" s="188">
        <f>IFERROR(HLOOKUP(EX$1,$H$5:$FY$1802,MATCH($A701,$A$5:$A$1802,0),0)*HLOOKUP(EX$2,$H$5:$FY$1802,MATCH($A701,$A$5:$A$1802,0),0),$H$2)</f>
        <v>3795897</v>
      </c>
      <c r="EY701" s="188">
        <f>IFERROR(HLOOKUP(EY$1,$H$5:$FY$1802,MATCH($A701,$A$5:$A$1802,0),0)*HLOOKUP(EY$2,$H$5:$FY$1802,MATCH($A701,$A$5:$A$1802,0),0),$H$2)</f>
        <v>27165918</v>
      </c>
      <c r="EZ701" s="188">
        <f>IFERROR(HLOOKUP(EZ$1,$H$5:$FY$1802,MATCH($A701,$A$5:$A$1802,0),0)*HLOOKUP(EZ$2,$H$5:$FY$1802,MATCH($A701,$A$5:$A$1802,0),0),$H$2)</f>
        <v>935192</v>
      </c>
      <c r="FA701" s="188">
        <f>IFERROR(HLOOKUP(FA$1,$H$5:$FY$1802,MATCH($A701,$A$5:$A$1802,0),0)*HLOOKUP(FA$2,$H$5:$FY$1802,MATCH($A701,$A$5:$A$1802,0),0),$H$2)</f>
        <v>783549</v>
      </c>
      <c r="FB701" s="188">
        <f>IFERROR(HLOOKUP(FB$1,$H$5:$FY$1802,MATCH($A701,$A$5:$A$1802,0),0)*HLOOKUP(FB$2,$H$5:$FY$1802,MATCH($A701,$A$5:$A$1802,0),0),$H$2)</f>
        <v>572849</v>
      </c>
      <c r="FC701" s="188">
        <f>IFERROR(HLOOKUP(FC$1,$H$5:$FY$1802,MATCH($A701,$A$5:$A$1802,0),0)*HLOOKUP(FC$2,$H$5:$FY$1802,MATCH($A701,$A$5:$A$1802,0),0),$H$2)</f>
        <v>787136</v>
      </c>
      <c r="FD701" s="188">
        <f>IFERROR(HLOOKUP(FD$1,$H$5:$FY$1802,MATCH($A701,$A$5:$A$1802,0),0)*HLOOKUP(FD$2,$H$5:$FY$1802,MATCH($A701,$A$5:$A$1802,0),0),$H$2)</f>
        <v>0</v>
      </c>
      <c r="FE701" s="188">
        <f>IFERROR(HLOOKUP(FE$1,$H$5:$FY$1802,MATCH($A701,$A$5:$A$1802,0),0)*HLOOKUP(FE$2,$H$5:$FY$1802,MATCH($A701,$A$5:$A$1802,0),0),$H$2)</f>
        <v>0</v>
      </c>
      <c r="FF701" s="188">
        <f>IFERROR(HLOOKUP(FF$1,$H$5:$FY$1802,MATCH($A701,$A$5:$A$1802,0),0)*HLOOKUP(FF$2,$H$5:$FY$1802,MATCH($A701,$A$5:$A$1802,0),0),$H$2)</f>
        <v>0</v>
      </c>
      <c r="FG701" s="188">
        <f>IFERROR(HLOOKUP(FG$1,$H$5:$FY$1802,MATCH($A701,$A$5:$A$1802,0),0)*HLOOKUP(FG$2,$H$5:$FY$1802,MATCH($A701,$A$5:$A$1802,0),0),$H$2)</f>
        <v>0</v>
      </c>
      <c r="FH701" s="189"/>
      <c r="FI701" s="406">
        <f t="shared" si="1154"/>
        <v>2.6030162688516802</v>
      </c>
      <c r="FJ701" s="406">
        <f t="shared" si="1154"/>
        <v>1.99667497921862</v>
      </c>
      <c r="FK701" s="406">
        <f t="shared" si="1155"/>
        <v>2.5309557202965336</v>
      </c>
      <c r="FL701" s="406">
        <f t="shared" si="1156"/>
        <v>1.9709477058705671</v>
      </c>
      <c r="FM701" s="406">
        <f t="shared" si="1157"/>
        <v>1.3070119196805876</v>
      </c>
      <c r="FN701" s="406">
        <f t="shared" si="1158"/>
        <v>1.0779879346020458</v>
      </c>
      <c r="FO701" s="406">
        <f t="shared" si="1159"/>
        <v>1.4084842949205867</v>
      </c>
      <c r="FP701" s="406">
        <f t="shared" si="1160"/>
        <v>1.1144770893591109</v>
      </c>
      <c r="FQ701" s="406">
        <f t="shared" si="1161"/>
        <v>1.3394706559263521</v>
      </c>
      <c r="FR701" s="406">
        <f t="shared" si="1162"/>
        <v>1.0621403912543153</v>
      </c>
      <c r="FS701" s="410"/>
    </row>
    <row r="702" spans="1:180" ht="10.35" customHeight="1" x14ac:dyDescent="0.2">
      <c r="A702" s="74" t="str">
        <f t="shared" si="1151"/>
        <v>2020-21JANUARYRX6</v>
      </c>
      <c r="B702" s="163" t="str">
        <f t="shared" si="1149"/>
        <v>2020-21</v>
      </c>
      <c r="C702" s="26" t="s">
        <v>836</v>
      </c>
      <c r="D702" s="163" t="str">
        <f>INDEX($FV$16:$FW$26,MATCH($F702,$FV$16:$FV$26,0),2)</f>
        <v>Y63</v>
      </c>
      <c r="E702" s="163" t="str">
        <f>VLOOKUP($D702,$FW$8:$FX$14,2,0)</f>
        <v>North East and Yorkshire</v>
      </c>
      <c r="F702" s="271" t="s">
        <v>857</v>
      </c>
      <c r="G702" s="271" t="s">
        <v>875</v>
      </c>
      <c r="H702" s="272">
        <v>47331</v>
      </c>
      <c r="I702" s="272">
        <v>35406</v>
      </c>
      <c r="J702" s="272">
        <v>569863</v>
      </c>
      <c r="K702" s="272">
        <v>16</v>
      </c>
      <c r="L702" s="272">
        <v>0</v>
      </c>
      <c r="M702" s="272">
        <v>41</v>
      </c>
      <c r="N702" s="272">
        <v>69</v>
      </c>
      <c r="O702" s="272">
        <v>153</v>
      </c>
      <c r="P702" s="272">
        <v>0</v>
      </c>
      <c r="Q702" s="272">
        <v>120</v>
      </c>
      <c r="R702" s="272">
        <v>2943</v>
      </c>
      <c r="S702" s="272">
        <v>15</v>
      </c>
      <c r="T702" s="272">
        <v>36897</v>
      </c>
      <c r="U702" s="272">
        <v>2650</v>
      </c>
      <c r="V702" s="272">
        <v>1548</v>
      </c>
      <c r="W702" s="272">
        <v>21059</v>
      </c>
      <c r="X702" s="272">
        <v>6232</v>
      </c>
      <c r="Y702" s="272">
        <v>457</v>
      </c>
      <c r="Z702" s="272">
        <v>1081058</v>
      </c>
      <c r="AA702" s="272">
        <v>408</v>
      </c>
      <c r="AB702" s="272">
        <v>704</v>
      </c>
      <c r="AC702" s="272">
        <v>737689</v>
      </c>
      <c r="AD702" s="272">
        <v>477</v>
      </c>
      <c r="AE702" s="272">
        <v>843</v>
      </c>
      <c r="AF702" s="272">
        <v>45404809</v>
      </c>
      <c r="AG702" s="272">
        <v>2156</v>
      </c>
      <c r="AH702" s="272">
        <v>4401</v>
      </c>
      <c r="AI702" s="272">
        <v>45528562</v>
      </c>
      <c r="AJ702" s="272">
        <v>7306</v>
      </c>
      <c r="AK702" s="272">
        <v>17835</v>
      </c>
      <c r="AL702" s="272">
        <v>2530180</v>
      </c>
      <c r="AM702" s="272">
        <v>5536</v>
      </c>
      <c r="AN702" s="272">
        <v>13072</v>
      </c>
      <c r="AO702" s="272">
        <v>3798</v>
      </c>
      <c r="AP702" s="272">
        <v>63</v>
      </c>
      <c r="AQ702" s="272">
        <v>378</v>
      </c>
      <c r="AR702" s="272">
        <v>1603</v>
      </c>
      <c r="AS702" s="272">
        <v>190</v>
      </c>
      <c r="AT702" s="272">
        <v>3167</v>
      </c>
      <c r="AU702" s="272">
        <v>0</v>
      </c>
      <c r="AV702" s="272">
        <v>19516</v>
      </c>
      <c r="AW702" s="272">
        <v>3026</v>
      </c>
      <c r="AX702" s="272">
        <v>10557</v>
      </c>
      <c r="AY702" s="272">
        <v>33099</v>
      </c>
      <c r="AZ702" s="272">
        <v>5278</v>
      </c>
      <c r="BA702" s="272">
        <v>4077</v>
      </c>
      <c r="BB702" s="272">
        <v>3020</v>
      </c>
      <c r="BC702" s="272">
        <v>2358</v>
      </c>
      <c r="BD702" s="272">
        <v>27696</v>
      </c>
      <c r="BE702" s="272">
        <v>22971</v>
      </c>
      <c r="BF702" s="272">
        <v>9892</v>
      </c>
      <c r="BG702" s="272">
        <v>6754</v>
      </c>
      <c r="BH702" s="272">
        <v>787</v>
      </c>
      <c r="BI702" s="272">
        <v>485</v>
      </c>
      <c r="BJ702" s="272">
        <v>88</v>
      </c>
      <c r="BK702" s="272">
        <v>42720</v>
      </c>
      <c r="BL702" s="272">
        <v>485</v>
      </c>
      <c r="BM702" s="272">
        <v>710</v>
      </c>
      <c r="BN702" s="272">
        <v>74</v>
      </c>
      <c r="BO702" s="272">
        <v>26679</v>
      </c>
      <c r="BP702" s="272">
        <v>361</v>
      </c>
      <c r="BQ702" s="272">
        <v>655</v>
      </c>
      <c r="BR702" s="272">
        <v>2488</v>
      </c>
      <c r="BS702" s="272">
        <v>1011659</v>
      </c>
      <c r="BT702" s="272">
        <v>407</v>
      </c>
      <c r="BU702" s="272">
        <v>704</v>
      </c>
      <c r="BV702" s="272">
        <v>2788</v>
      </c>
      <c r="BW702" s="272">
        <v>6279500</v>
      </c>
      <c r="BX702" s="272">
        <v>2252</v>
      </c>
      <c r="BY702" s="272">
        <v>4451</v>
      </c>
      <c r="BZ702" s="272">
        <v>504</v>
      </c>
      <c r="CA702" s="272">
        <v>1138680</v>
      </c>
      <c r="CB702" s="272">
        <v>2259</v>
      </c>
      <c r="CC702" s="272">
        <v>4494</v>
      </c>
      <c r="CD702" s="272">
        <v>17767</v>
      </c>
      <c r="CE702" s="272">
        <v>37986629</v>
      </c>
      <c r="CF702" s="272">
        <v>2138</v>
      </c>
      <c r="CG702" s="272">
        <v>4388</v>
      </c>
      <c r="CH702" s="272">
        <v>1209</v>
      </c>
      <c r="CI702" s="272">
        <v>8490543</v>
      </c>
      <c r="CJ702" s="272">
        <v>7023</v>
      </c>
      <c r="CK702" s="272">
        <v>13676</v>
      </c>
      <c r="CL702" s="272">
        <v>401</v>
      </c>
      <c r="CM702" s="272">
        <v>3707574</v>
      </c>
      <c r="CN702" s="272">
        <v>9246</v>
      </c>
      <c r="CO702" s="272">
        <v>21339</v>
      </c>
      <c r="CP702" s="272">
        <v>929</v>
      </c>
      <c r="CQ702" s="272">
        <v>8747426</v>
      </c>
      <c r="CR702" s="272">
        <v>9416</v>
      </c>
      <c r="CS702" s="272">
        <v>19217</v>
      </c>
      <c r="CT702" s="272">
        <v>138</v>
      </c>
      <c r="CU702" s="272">
        <v>1859229</v>
      </c>
      <c r="CV702" s="272">
        <v>13473</v>
      </c>
      <c r="CW702" s="272">
        <v>31443</v>
      </c>
      <c r="CX702" s="272">
        <v>118</v>
      </c>
      <c r="CY702" s="272">
        <v>43690</v>
      </c>
      <c r="CZ702" s="272">
        <v>370</v>
      </c>
      <c r="DA702" s="272">
        <v>615</v>
      </c>
      <c r="DB702" s="272">
        <v>1461</v>
      </c>
      <c r="DC702" s="272">
        <v>35574</v>
      </c>
      <c r="DD702" s="272">
        <v>24</v>
      </c>
      <c r="DE702" s="272">
        <v>44</v>
      </c>
      <c r="DF702" s="272">
        <v>0</v>
      </c>
      <c r="DG702" s="272">
        <v>0</v>
      </c>
      <c r="DH702" s="272">
        <v>0</v>
      </c>
      <c r="DI702" s="272">
        <v>0</v>
      </c>
      <c r="DJ702" s="272">
        <v>0</v>
      </c>
      <c r="DK702" s="272">
        <v>0</v>
      </c>
      <c r="DL702" s="250"/>
      <c r="DM702" s="250"/>
      <c r="DN702" s="250"/>
      <c r="DO702" s="250"/>
      <c r="DP702" s="250"/>
      <c r="DQ702" s="250"/>
      <c r="DR702" s="250"/>
      <c r="DS702" s="250"/>
      <c r="DT702" s="250"/>
      <c r="DU702" s="250"/>
      <c r="DV702" s="250"/>
      <c r="DW702" s="250"/>
      <c r="DX702" s="250"/>
      <c r="DY702" s="250"/>
      <c r="DZ702" s="250"/>
      <c r="EA702" s="250"/>
      <c r="EB702" s="155"/>
      <c r="EC702" s="75">
        <f t="shared" si="1152"/>
        <v>1</v>
      </c>
      <c r="ED702" s="74">
        <f t="shared" si="1153"/>
        <v>2021</v>
      </c>
      <c r="EE702" s="165">
        <f t="shared" si="1163"/>
        <v>44197</v>
      </c>
      <c r="EF702" s="157">
        <f t="shared" si="1150"/>
        <v>31</v>
      </c>
      <c r="EG702" s="156"/>
      <c r="EH702" s="166">
        <f>IFERROR(HLOOKUP(EH$1,$H$5:$FY$1802,MATCH($A702,$A$5:$A$1802,0),0)*HLOOKUP(EH$2,$H$5:$FY$1802,MATCH($A702,$A$5:$A$1802,0),0),$H$2)</f>
        <v>0</v>
      </c>
      <c r="EI702" s="166">
        <f>IFERROR(HLOOKUP(EI$1,$H$5:$FY$1802,MATCH($A702,$A$5:$A$1802,0),0)*HLOOKUP(EI$2,$H$5:$FY$1802,MATCH($A702,$A$5:$A$1802,0),0),$H$2)</f>
        <v>1451646</v>
      </c>
      <c r="EJ702" s="166">
        <f>IFERROR(HLOOKUP(EJ$1,$H$5:$FY$1802,MATCH($A702,$A$5:$A$1802,0),0)*HLOOKUP(EJ$2,$H$5:$FY$1802,MATCH($A702,$A$5:$A$1802,0),0),$H$2)</f>
        <v>2443014</v>
      </c>
      <c r="EK702" s="166">
        <f>IFERROR(HLOOKUP(EK$1,$H$5:$FY$1802,MATCH($A702,$A$5:$A$1802,0),0)*HLOOKUP(EK$2,$H$5:$FY$1802,MATCH($A702,$A$5:$A$1802,0),0),$H$2)</f>
        <v>5417118</v>
      </c>
      <c r="EL702" s="166">
        <f>IFERROR(HLOOKUP(EL$1,$H$5:$FY$1802,MATCH($A702,$A$5:$A$1802,0),0)*HLOOKUP(EL$2,$H$5:$FY$1802,MATCH($A702,$A$5:$A$1802,0),0),$H$2)</f>
        <v>1865600</v>
      </c>
      <c r="EM702" s="166">
        <f>IFERROR(HLOOKUP(EM$1,$H$5:$FY$1802,MATCH($A702,$A$5:$A$1802,0),0)*HLOOKUP(EM$2,$H$5:$FY$1802,MATCH($A702,$A$5:$A$1802,0),0),$H$2)</f>
        <v>1304964</v>
      </c>
      <c r="EN702" s="166">
        <f>IFERROR(HLOOKUP(EN$1,$H$5:$FY$1802,MATCH($A702,$A$5:$A$1802,0),0)*HLOOKUP(EN$2,$H$5:$FY$1802,MATCH($A702,$A$5:$A$1802,0),0),$H$2)</f>
        <v>92680659</v>
      </c>
      <c r="EO702" s="166">
        <f>IFERROR(HLOOKUP(EO$1,$H$5:$FY$1802,MATCH($A702,$A$5:$A$1802,0),0)*HLOOKUP(EO$2,$H$5:$FY$1802,MATCH($A702,$A$5:$A$1802,0),0),$H$2)</f>
        <v>111147720</v>
      </c>
      <c r="EP702" s="166">
        <f>IFERROR(HLOOKUP(EP$1,$H$5:$FY$1802,MATCH($A702,$A$5:$A$1802,0),0)*HLOOKUP(EP$2,$H$5:$FY$1802,MATCH($A702,$A$5:$A$1802,0),0),$H$2)</f>
        <v>5973904</v>
      </c>
      <c r="EQ702" s="166">
        <f>IFERROR(HLOOKUP(EQ$1,$H$5:$FY$1802,MATCH($A702,$A$5:$A$1802,0),0)*HLOOKUP(EQ$2,$H$5:$FY$1802,MATCH($A702,$A$5:$A$1802,0),0),$H$2)</f>
        <v>62480</v>
      </c>
      <c r="ER702" s="166">
        <f>IFERROR(HLOOKUP(ER$1,$H$5:$FY$1802,MATCH($A702,$A$5:$A$1802,0),0)*HLOOKUP(ER$2,$H$5:$FY$1802,MATCH($A702,$A$5:$A$1802,0),0),$H$2)</f>
        <v>48470</v>
      </c>
      <c r="ES702" s="166">
        <f>IFERROR(HLOOKUP(ES$1,$H$5:$FY$1802,MATCH($A702,$A$5:$A$1802,0),0)*HLOOKUP(ES$2,$H$5:$FY$1802,MATCH($A702,$A$5:$A$1802,0),0),$H$2)</f>
        <v>1751552</v>
      </c>
      <c r="ET702" s="166">
        <f>IFERROR(HLOOKUP(ET$1,$H$5:$FY$1802,MATCH($A702,$A$5:$A$1802,0),0)*HLOOKUP(ET$2,$H$5:$FY$1802,MATCH($A702,$A$5:$A$1802,0),0),$H$2)</f>
        <v>12409388</v>
      </c>
      <c r="EU702" s="166">
        <f>IFERROR(HLOOKUP(EU$1,$H$5:$FY$1802,MATCH($A702,$A$5:$A$1802,0),0)*HLOOKUP(EU$2,$H$5:$FY$1802,MATCH($A702,$A$5:$A$1802,0),0),$H$2)</f>
        <v>2264976</v>
      </c>
      <c r="EV702" s="166">
        <f>IFERROR(HLOOKUP(EV$1,$H$5:$FY$1802,MATCH($A702,$A$5:$A$1802,0),0)*HLOOKUP(EV$2,$H$5:$FY$1802,MATCH($A702,$A$5:$A$1802,0),0),$H$2)</f>
        <v>77961596</v>
      </c>
      <c r="EW702" s="166">
        <f>IFERROR(HLOOKUP(EW$1,$H$5:$FY$1802,MATCH($A702,$A$5:$A$1802,0),0)*HLOOKUP(EW$2,$H$5:$FY$1802,MATCH($A702,$A$5:$A$1802,0),0),$H$2)</f>
        <v>16534284</v>
      </c>
      <c r="EX702" s="166">
        <f>IFERROR(HLOOKUP(EX$1,$H$5:$FY$1802,MATCH($A702,$A$5:$A$1802,0),0)*HLOOKUP(EX$2,$H$5:$FY$1802,MATCH($A702,$A$5:$A$1802,0),0),$H$2)</f>
        <v>8556939</v>
      </c>
      <c r="EY702" s="166">
        <f>IFERROR(HLOOKUP(EY$1,$H$5:$FY$1802,MATCH($A702,$A$5:$A$1802,0),0)*HLOOKUP(EY$2,$H$5:$FY$1802,MATCH($A702,$A$5:$A$1802,0),0),$H$2)</f>
        <v>17852593</v>
      </c>
      <c r="EZ702" s="166">
        <f>IFERROR(HLOOKUP(EZ$1,$H$5:$FY$1802,MATCH($A702,$A$5:$A$1802,0),0)*HLOOKUP(EZ$2,$H$5:$FY$1802,MATCH($A702,$A$5:$A$1802,0),0),$H$2)</f>
        <v>4339134</v>
      </c>
      <c r="FA702" s="166">
        <f>IFERROR(HLOOKUP(FA$1,$H$5:$FY$1802,MATCH($A702,$A$5:$A$1802,0),0)*HLOOKUP(FA$2,$H$5:$FY$1802,MATCH($A702,$A$5:$A$1802,0),0),$H$2)</f>
        <v>0</v>
      </c>
      <c r="FB702" s="166">
        <f>IFERROR(HLOOKUP(FB$1,$H$5:$FY$1802,MATCH($A702,$A$5:$A$1802,0),0)*HLOOKUP(FB$2,$H$5:$FY$1802,MATCH($A702,$A$5:$A$1802,0),0),$H$2)</f>
        <v>72570</v>
      </c>
      <c r="FC702" s="166">
        <f>IFERROR(HLOOKUP(FC$1,$H$5:$FY$1802,MATCH($A702,$A$5:$A$1802,0),0)*HLOOKUP(FC$2,$H$5:$FY$1802,MATCH($A702,$A$5:$A$1802,0),0),$H$2)</f>
        <v>64284</v>
      </c>
      <c r="FD702" s="166">
        <f>IFERROR(HLOOKUP(FD$1,$H$5:$FY$1802,MATCH($A702,$A$5:$A$1802,0),0)*HLOOKUP(FD$2,$H$5:$FY$1802,MATCH($A702,$A$5:$A$1802,0),0),$H$2)</f>
        <v>0</v>
      </c>
      <c r="FE702" s="166">
        <f>IFERROR(HLOOKUP(FE$1,$H$5:$FY$1802,MATCH($A702,$A$5:$A$1802,0),0)*HLOOKUP(FE$2,$H$5:$FY$1802,MATCH($A702,$A$5:$A$1802,0),0),$H$2)</f>
        <v>0</v>
      </c>
      <c r="FF702" s="166">
        <f>IFERROR(HLOOKUP(FF$1,$H$5:$FY$1802,MATCH($A702,$A$5:$A$1802,0),0)*HLOOKUP(FF$2,$H$5:$FY$1802,MATCH($A702,$A$5:$A$1802,0),0),$H$2)</f>
        <v>0</v>
      </c>
      <c r="FG702" s="166">
        <f>IFERROR(HLOOKUP(FG$1,$H$5:$FY$1802,MATCH($A702,$A$5:$A$1802,0),0)*HLOOKUP(FG$2,$H$5:$FY$1802,MATCH($A702,$A$5:$A$1802,0),0),$H$2)</f>
        <v>0</v>
      </c>
      <c r="FH702" s="152"/>
      <c r="FI702" s="405">
        <f t="shared" si="1154"/>
        <v>1.9916981132075471</v>
      </c>
      <c r="FJ702" s="405">
        <f t="shared" si="1154"/>
        <v>1.5384905660377359</v>
      </c>
      <c r="FK702" s="405">
        <f t="shared" si="1155"/>
        <v>1.9509043927648579</v>
      </c>
      <c r="FL702" s="405">
        <f t="shared" si="1156"/>
        <v>1.5232558139534884</v>
      </c>
      <c r="FM702" s="405">
        <f t="shared" si="1157"/>
        <v>1.3151621634455577</v>
      </c>
      <c r="FN702" s="405">
        <f t="shared" si="1158"/>
        <v>1.0907925352580845</v>
      </c>
      <c r="FO702" s="405">
        <f t="shared" si="1159"/>
        <v>1.5872913992297817</v>
      </c>
      <c r="FP702" s="405">
        <f t="shared" si="1160"/>
        <v>1.0837612323491657</v>
      </c>
      <c r="FQ702" s="405">
        <f t="shared" si="1161"/>
        <v>1.7221006564551422</v>
      </c>
      <c r="FR702" s="405">
        <f t="shared" si="1162"/>
        <v>1.0612691466083151</v>
      </c>
      <c r="FS702" s="65"/>
    </row>
    <row r="703" spans="1:180" ht="10.35" customHeight="1" x14ac:dyDescent="0.2">
      <c r="A703" s="74" t="str">
        <f t="shared" si="1151"/>
        <v>2020-21JANUARYRX7</v>
      </c>
      <c r="B703" s="163" t="str">
        <f t="shared" si="1149"/>
        <v>2020-21</v>
      </c>
      <c r="C703" s="26" t="s">
        <v>836</v>
      </c>
      <c r="D703" s="163" t="str">
        <f>INDEX($FV$16:$FW$26,MATCH($F703,$FV$16:$FV$26,0),2)</f>
        <v>Y62</v>
      </c>
      <c r="E703" s="163" t="str">
        <f>VLOOKUP($D703,$FW$8:$FX$14,2,0)</f>
        <v>North West</v>
      </c>
      <c r="F703" s="271" t="s">
        <v>859</v>
      </c>
      <c r="G703" s="271" t="s">
        <v>876</v>
      </c>
      <c r="H703" s="272">
        <v>135444</v>
      </c>
      <c r="I703" s="272">
        <v>107495</v>
      </c>
      <c r="J703" s="272">
        <v>429219</v>
      </c>
      <c r="K703" s="272">
        <v>4</v>
      </c>
      <c r="L703" s="272">
        <v>1</v>
      </c>
      <c r="M703" s="272">
        <v>1</v>
      </c>
      <c r="N703" s="272">
        <v>24</v>
      </c>
      <c r="O703" s="272">
        <v>79</v>
      </c>
      <c r="P703" s="272">
        <v>0</v>
      </c>
      <c r="Q703" s="272">
        <v>322</v>
      </c>
      <c r="R703" s="272">
        <v>15724</v>
      </c>
      <c r="S703" s="272">
        <v>1665</v>
      </c>
      <c r="T703" s="272">
        <v>102519</v>
      </c>
      <c r="U703" s="272">
        <v>9202</v>
      </c>
      <c r="V703" s="272">
        <v>5915</v>
      </c>
      <c r="W703" s="272">
        <v>53780</v>
      </c>
      <c r="X703" s="272">
        <v>17811</v>
      </c>
      <c r="Y703" s="272">
        <v>2091</v>
      </c>
      <c r="Z703" s="272">
        <v>4527889</v>
      </c>
      <c r="AA703" s="272">
        <v>492</v>
      </c>
      <c r="AB703" s="272">
        <v>827</v>
      </c>
      <c r="AC703" s="272">
        <v>3777780</v>
      </c>
      <c r="AD703" s="272">
        <v>639</v>
      </c>
      <c r="AE703" s="272">
        <v>1092</v>
      </c>
      <c r="AF703" s="272">
        <v>114828291</v>
      </c>
      <c r="AG703" s="272">
        <v>2135</v>
      </c>
      <c r="AH703" s="272">
        <v>4678</v>
      </c>
      <c r="AI703" s="272">
        <v>111841800</v>
      </c>
      <c r="AJ703" s="272">
        <v>6279</v>
      </c>
      <c r="AK703" s="272">
        <v>14990</v>
      </c>
      <c r="AL703" s="272">
        <v>27306587</v>
      </c>
      <c r="AM703" s="272">
        <v>13059</v>
      </c>
      <c r="AN703" s="272">
        <v>27126</v>
      </c>
      <c r="AO703" s="272">
        <v>11197</v>
      </c>
      <c r="AP703" s="272">
        <v>609</v>
      </c>
      <c r="AQ703" s="272">
        <v>8227</v>
      </c>
      <c r="AR703" s="272">
        <v>2209</v>
      </c>
      <c r="AS703" s="272">
        <v>721</v>
      </c>
      <c r="AT703" s="272">
        <v>1640</v>
      </c>
      <c r="AU703" s="272">
        <v>1132</v>
      </c>
      <c r="AV703" s="272">
        <v>53084</v>
      </c>
      <c r="AW703" s="272">
        <v>6578</v>
      </c>
      <c r="AX703" s="272">
        <v>31660</v>
      </c>
      <c r="AY703" s="272">
        <v>91322</v>
      </c>
      <c r="AZ703" s="272">
        <v>18449</v>
      </c>
      <c r="BA703" s="272">
        <v>15083</v>
      </c>
      <c r="BB703" s="272">
        <v>11668</v>
      </c>
      <c r="BC703" s="272">
        <v>9664</v>
      </c>
      <c r="BD703" s="272">
        <v>67963</v>
      </c>
      <c r="BE703" s="272">
        <v>56321</v>
      </c>
      <c r="BF703" s="272">
        <v>24054</v>
      </c>
      <c r="BG703" s="272">
        <v>18690</v>
      </c>
      <c r="BH703" s="272">
        <v>2559</v>
      </c>
      <c r="BI703" s="272">
        <v>2075</v>
      </c>
      <c r="BJ703" s="272">
        <v>87</v>
      </c>
      <c r="BK703" s="272">
        <v>54704</v>
      </c>
      <c r="BL703" s="272">
        <v>629</v>
      </c>
      <c r="BM703" s="272">
        <v>1105</v>
      </c>
      <c r="BN703" s="272">
        <v>46</v>
      </c>
      <c r="BO703" s="272">
        <v>23386</v>
      </c>
      <c r="BP703" s="272">
        <v>508</v>
      </c>
      <c r="BQ703" s="272">
        <v>952</v>
      </c>
      <c r="BR703" s="272">
        <v>9069</v>
      </c>
      <c r="BS703" s="272">
        <v>4449799</v>
      </c>
      <c r="BT703" s="272">
        <v>491</v>
      </c>
      <c r="BU703" s="272">
        <v>824</v>
      </c>
      <c r="BV703" s="272">
        <v>4418</v>
      </c>
      <c r="BW703" s="272">
        <v>10447148</v>
      </c>
      <c r="BX703" s="272">
        <v>2365</v>
      </c>
      <c r="BY703" s="272">
        <v>5001</v>
      </c>
      <c r="BZ703" s="272">
        <v>1743</v>
      </c>
      <c r="CA703" s="272">
        <v>3872061</v>
      </c>
      <c r="CB703" s="272">
        <v>2221</v>
      </c>
      <c r="CC703" s="272">
        <v>5041</v>
      </c>
      <c r="CD703" s="272">
        <v>47619</v>
      </c>
      <c r="CE703" s="272">
        <v>100509082</v>
      </c>
      <c r="CF703" s="272">
        <v>2111</v>
      </c>
      <c r="CG703" s="272">
        <v>4625</v>
      </c>
      <c r="CH703" s="272">
        <v>3142</v>
      </c>
      <c r="CI703" s="272">
        <v>22884777</v>
      </c>
      <c r="CJ703" s="272">
        <v>7284</v>
      </c>
      <c r="CK703" s="272">
        <v>16031</v>
      </c>
      <c r="CL703" s="272">
        <v>1253</v>
      </c>
      <c r="CM703" s="272">
        <v>7842728</v>
      </c>
      <c r="CN703" s="272">
        <v>6259</v>
      </c>
      <c r="CO703" s="272">
        <v>13938</v>
      </c>
      <c r="CP703" s="272">
        <v>1511</v>
      </c>
      <c r="CQ703" s="272">
        <v>13708245</v>
      </c>
      <c r="CR703" s="272">
        <v>9072</v>
      </c>
      <c r="CS703" s="272">
        <v>19197</v>
      </c>
      <c r="CT703" s="272">
        <v>867</v>
      </c>
      <c r="CU703" s="272">
        <v>9130489</v>
      </c>
      <c r="CV703" s="272">
        <v>10531</v>
      </c>
      <c r="CW703" s="272">
        <v>25593</v>
      </c>
      <c r="CX703" s="272">
        <v>309</v>
      </c>
      <c r="CY703" s="272">
        <v>115794</v>
      </c>
      <c r="CZ703" s="272">
        <v>375</v>
      </c>
      <c r="DA703" s="272">
        <v>642</v>
      </c>
      <c r="DB703" s="272">
        <v>4786</v>
      </c>
      <c r="DC703" s="272">
        <v>164934</v>
      </c>
      <c r="DD703" s="272">
        <v>34</v>
      </c>
      <c r="DE703" s="272">
        <v>64</v>
      </c>
      <c r="DF703" s="272">
        <v>81</v>
      </c>
      <c r="DG703" s="272">
        <v>129553</v>
      </c>
      <c r="DH703" s="272">
        <v>1599</v>
      </c>
      <c r="DI703" s="272">
        <v>3569</v>
      </c>
      <c r="DJ703" s="272">
        <v>68</v>
      </c>
      <c r="DK703" s="272">
        <v>0</v>
      </c>
      <c r="DL703" s="250"/>
      <c r="DM703" s="250"/>
      <c r="DN703" s="250"/>
      <c r="DO703" s="250"/>
      <c r="DP703" s="250"/>
      <c r="DQ703" s="250"/>
      <c r="DR703" s="250"/>
      <c r="DS703" s="250"/>
      <c r="DT703" s="250"/>
      <c r="DU703" s="250"/>
      <c r="DV703" s="250"/>
      <c r="DW703" s="250"/>
      <c r="DX703" s="250"/>
      <c r="DY703" s="250"/>
      <c r="DZ703" s="250"/>
      <c r="EA703" s="250"/>
      <c r="EB703" s="155"/>
      <c r="EC703" s="75">
        <f t="shared" si="1152"/>
        <v>1</v>
      </c>
      <c r="ED703" s="74">
        <f t="shared" si="1153"/>
        <v>2021</v>
      </c>
      <c r="EE703" s="165">
        <f t="shared" si="1163"/>
        <v>44197</v>
      </c>
      <c r="EF703" s="157">
        <f t="shared" si="1150"/>
        <v>31</v>
      </c>
      <c r="EG703" s="156"/>
      <c r="EH703" s="166">
        <f>IFERROR(HLOOKUP(EH$1,$H$5:$FY$1802,MATCH($A703,$A$5:$A$1802,0),0)*HLOOKUP(EH$2,$H$5:$FY$1802,MATCH($A703,$A$5:$A$1802,0),0),$H$2)</f>
        <v>107495</v>
      </c>
      <c r="EI703" s="166">
        <f>IFERROR(HLOOKUP(EI$1,$H$5:$FY$1802,MATCH($A703,$A$5:$A$1802,0),0)*HLOOKUP(EI$2,$H$5:$FY$1802,MATCH($A703,$A$5:$A$1802,0),0),$H$2)</f>
        <v>107495</v>
      </c>
      <c r="EJ703" s="166">
        <f>IFERROR(HLOOKUP(EJ$1,$H$5:$FY$1802,MATCH($A703,$A$5:$A$1802,0),0)*HLOOKUP(EJ$2,$H$5:$FY$1802,MATCH($A703,$A$5:$A$1802,0),0),$H$2)</f>
        <v>2579880</v>
      </c>
      <c r="EK703" s="166">
        <f>IFERROR(HLOOKUP(EK$1,$H$5:$FY$1802,MATCH($A703,$A$5:$A$1802,0),0)*HLOOKUP(EK$2,$H$5:$FY$1802,MATCH($A703,$A$5:$A$1802,0),0),$H$2)</f>
        <v>8492105</v>
      </c>
      <c r="EL703" s="166">
        <f>IFERROR(HLOOKUP(EL$1,$H$5:$FY$1802,MATCH($A703,$A$5:$A$1802,0),0)*HLOOKUP(EL$2,$H$5:$FY$1802,MATCH($A703,$A$5:$A$1802,0),0),$H$2)</f>
        <v>7610054</v>
      </c>
      <c r="EM703" s="166">
        <f>IFERROR(HLOOKUP(EM$1,$H$5:$FY$1802,MATCH($A703,$A$5:$A$1802,0),0)*HLOOKUP(EM$2,$H$5:$FY$1802,MATCH($A703,$A$5:$A$1802,0),0),$H$2)</f>
        <v>6459180</v>
      </c>
      <c r="EN703" s="166">
        <f>IFERROR(HLOOKUP(EN$1,$H$5:$FY$1802,MATCH($A703,$A$5:$A$1802,0),0)*HLOOKUP(EN$2,$H$5:$FY$1802,MATCH($A703,$A$5:$A$1802,0),0),$H$2)</f>
        <v>251582840</v>
      </c>
      <c r="EO703" s="166">
        <f>IFERROR(HLOOKUP(EO$1,$H$5:$FY$1802,MATCH($A703,$A$5:$A$1802,0),0)*HLOOKUP(EO$2,$H$5:$FY$1802,MATCH($A703,$A$5:$A$1802,0),0),$H$2)</f>
        <v>266986890</v>
      </c>
      <c r="EP703" s="166">
        <f>IFERROR(HLOOKUP(EP$1,$H$5:$FY$1802,MATCH($A703,$A$5:$A$1802,0),0)*HLOOKUP(EP$2,$H$5:$FY$1802,MATCH($A703,$A$5:$A$1802,0),0),$H$2)</f>
        <v>56720466</v>
      </c>
      <c r="EQ703" s="166">
        <f>IFERROR(HLOOKUP(EQ$1,$H$5:$FY$1802,MATCH($A703,$A$5:$A$1802,0),0)*HLOOKUP(EQ$2,$H$5:$FY$1802,MATCH($A703,$A$5:$A$1802,0),0),$H$2)</f>
        <v>96135</v>
      </c>
      <c r="ER703" s="166">
        <f>IFERROR(HLOOKUP(ER$1,$H$5:$FY$1802,MATCH($A703,$A$5:$A$1802,0),0)*HLOOKUP(ER$2,$H$5:$FY$1802,MATCH($A703,$A$5:$A$1802,0),0),$H$2)</f>
        <v>43792</v>
      </c>
      <c r="ES703" s="166">
        <f>IFERROR(HLOOKUP(ES$1,$H$5:$FY$1802,MATCH($A703,$A$5:$A$1802,0),0)*HLOOKUP(ES$2,$H$5:$FY$1802,MATCH($A703,$A$5:$A$1802,0),0),$H$2)</f>
        <v>7472856</v>
      </c>
      <c r="ET703" s="166">
        <f>IFERROR(HLOOKUP(ET$1,$H$5:$FY$1802,MATCH($A703,$A$5:$A$1802,0),0)*HLOOKUP(ET$2,$H$5:$FY$1802,MATCH($A703,$A$5:$A$1802,0),0),$H$2)</f>
        <v>22094418</v>
      </c>
      <c r="EU703" s="166">
        <f>IFERROR(HLOOKUP(EU$1,$H$5:$FY$1802,MATCH($A703,$A$5:$A$1802,0),0)*HLOOKUP(EU$2,$H$5:$FY$1802,MATCH($A703,$A$5:$A$1802,0),0),$H$2)</f>
        <v>8786463</v>
      </c>
      <c r="EV703" s="166">
        <f>IFERROR(HLOOKUP(EV$1,$H$5:$FY$1802,MATCH($A703,$A$5:$A$1802,0),0)*HLOOKUP(EV$2,$H$5:$FY$1802,MATCH($A703,$A$5:$A$1802,0),0),$H$2)</f>
        <v>220237875</v>
      </c>
      <c r="EW703" s="166">
        <f>IFERROR(HLOOKUP(EW$1,$H$5:$FY$1802,MATCH($A703,$A$5:$A$1802,0),0)*HLOOKUP(EW$2,$H$5:$FY$1802,MATCH($A703,$A$5:$A$1802,0),0),$H$2)</f>
        <v>50369402</v>
      </c>
      <c r="EX703" s="166">
        <f>IFERROR(HLOOKUP(EX$1,$H$5:$FY$1802,MATCH($A703,$A$5:$A$1802,0),0)*HLOOKUP(EX$2,$H$5:$FY$1802,MATCH($A703,$A$5:$A$1802,0),0),$H$2)</f>
        <v>17464314</v>
      </c>
      <c r="EY703" s="166">
        <f>IFERROR(HLOOKUP(EY$1,$H$5:$FY$1802,MATCH($A703,$A$5:$A$1802,0),0)*HLOOKUP(EY$2,$H$5:$FY$1802,MATCH($A703,$A$5:$A$1802,0),0),$H$2)</f>
        <v>29006667</v>
      </c>
      <c r="EZ703" s="166">
        <f>IFERROR(HLOOKUP(EZ$1,$H$5:$FY$1802,MATCH($A703,$A$5:$A$1802,0),0)*HLOOKUP(EZ$2,$H$5:$FY$1802,MATCH($A703,$A$5:$A$1802,0),0),$H$2)</f>
        <v>22189131</v>
      </c>
      <c r="FA703" s="166">
        <f>IFERROR(HLOOKUP(FA$1,$H$5:$FY$1802,MATCH($A703,$A$5:$A$1802,0),0)*HLOOKUP(FA$2,$H$5:$FY$1802,MATCH($A703,$A$5:$A$1802,0),0),$H$2)</f>
        <v>289089</v>
      </c>
      <c r="FB703" s="166">
        <f>IFERROR(HLOOKUP(FB$1,$H$5:$FY$1802,MATCH($A703,$A$5:$A$1802,0),0)*HLOOKUP(FB$2,$H$5:$FY$1802,MATCH($A703,$A$5:$A$1802,0),0),$H$2)</f>
        <v>198378</v>
      </c>
      <c r="FC703" s="166">
        <f>IFERROR(HLOOKUP(FC$1,$H$5:$FY$1802,MATCH($A703,$A$5:$A$1802,0),0)*HLOOKUP(FC$2,$H$5:$FY$1802,MATCH($A703,$A$5:$A$1802,0),0),$H$2)</f>
        <v>306304</v>
      </c>
      <c r="FD703" s="166">
        <f>IFERROR(HLOOKUP(FD$1,$H$5:$FY$1802,MATCH($A703,$A$5:$A$1802,0),0)*HLOOKUP(FD$2,$H$5:$FY$1802,MATCH($A703,$A$5:$A$1802,0),0),$H$2)</f>
        <v>0</v>
      </c>
      <c r="FE703" s="166">
        <f>IFERROR(HLOOKUP(FE$1,$H$5:$FY$1802,MATCH($A703,$A$5:$A$1802,0),0)*HLOOKUP(FE$2,$H$5:$FY$1802,MATCH($A703,$A$5:$A$1802,0),0),$H$2)</f>
        <v>0</v>
      </c>
      <c r="FF703" s="166">
        <f>IFERROR(HLOOKUP(FF$1,$H$5:$FY$1802,MATCH($A703,$A$5:$A$1802,0),0)*HLOOKUP(FF$2,$H$5:$FY$1802,MATCH($A703,$A$5:$A$1802,0),0),$H$2)</f>
        <v>0</v>
      </c>
      <c r="FG703" s="166">
        <f>IFERROR(HLOOKUP(FG$1,$H$5:$FY$1802,MATCH($A703,$A$5:$A$1802,0),0)*HLOOKUP(FG$2,$H$5:$FY$1802,MATCH($A703,$A$5:$A$1802,0),0),$H$2)</f>
        <v>0</v>
      </c>
      <c r="FH703" s="152"/>
      <c r="FI703" s="405">
        <f t="shared" si="1154"/>
        <v>2.0048902412519016</v>
      </c>
      <c r="FJ703" s="405">
        <f t="shared" si="1154"/>
        <v>1.63910019560965</v>
      </c>
      <c r="FK703" s="405">
        <f t="shared" si="1155"/>
        <v>1.9726120033812342</v>
      </c>
      <c r="FL703" s="405">
        <f t="shared" si="1156"/>
        <v>1.6338123415046493</v>
      </c>
      <c r="FM703" s="405">
        <f t="shared" si="1157"/>
        <v>1.2637225734473783</v>
      </c>
      <c r="FN703" s="405">
        <f t="shared" si="1158"/>
        <v>1.0472480476013388</v>
      </c>
      <c r="FO703" s="405">
        <f t="shared" si="1159"/>
        <v>1.3505137274717871</v>
      </c>
      <c r="FP703" s="405">
        <f t="shared" si="1160"/>
        <v>1.0493515243388918</v>
      </c>
      <c r="FQ703" s="405">
        <f t="shared" si="1161"/>
        <v>1.223816355810617</v>
      </c>
      <c r="FR703" s="405">
        <f t="shared" si="1162"/>
        <v>0.99234815877570537</v>
      </c>
      <c r="FS703" s="65"/>
    </row>
    <row r="704" spans="1:180" ht="10.35" customHeight="1" x14ac:dyDescent="0.2">
      <c r="A704" s="180" t="str">
        <f t="shared" si="1151"/>
        <v>2020-21JANUARYRYE</v>
      </c>
      <c r="B704" s="182" t="str">
        <f t="shared" si="1149"/>
        <v>2020-21</v>
      </c>
      <c r="C704" s="26" t="s">
        <v>836</v>
      </c>
      <c r="D704" s="182" t="str">
        <f>INDEX($FV$16:$FW$26,MATCH($F704,$FV$16:$FV$26,0),2)</f>
        <v>Y59</v>
      </c>
      <c r="E704" s="182" t="str">
        <f>VLOOKUP($D704,$FW$8:$FX$14,2,0)</f>
        <v>South East</v>
      </c>
      <c r="F704" s="273" t="s">
        <v>861</v>
      </c>
      <c r="G704" s="273" t="s">
        <v>877</v>
      </c>
      <c r="H704" s="274">
        <v>80368</v>
      </c>
      <c r="I704" s="274">
        <v>46328</v>
      </c>
      <c r="J704" s="274">
        <v>331938</v>
      </c>
      <c r="K704" s="274">
        <v>7</v>
      </c>
      <c r="L704" s="274">
        <v>3</v>
      </c>
      <c r="M704" s="274">
        <v>5</v>
      </c>
      <c r="N704" s="274">
        <v>29</v>
      </c>
      <c r="O704" s="274">
        <v>101</v>
      </c>
      <c r="P704" s="274">
        <v>0</v>
      </c>
      <c r="Q704" s="274">
        <v>302</v>
      </c>
      <c r="R704" s="274">
        <v>23</v>
      </c>
      <c r="S704" s="274">
        <v>77</v>
      </c>
      <c r="T704" s="274">
        <v>56234</v>
      </c>
      <c r="U704" s="274">
        <v>3871</v>
      </c>
      <c r="V704" s="274">
        <v>2119</v>
      </c>
      <c r="W704" s="274">
        <v>26774</v>
      </c>
      <c r="X704" s="274">
        <v>15347</v>
      </c>
      <c r="Y704" s="274">
        <v>928</v>
      </c>
      <c r="Z704" s="274">
        <v>1535907</v>
      </c>
      <c r="AA704" s="274">
        <v>397</v>
      </c>
      <c r="AB704" s="274">
        <v>728</v>
      </c>
      <c r="AC704" s="274">
        <v>1229484</v>
      </c>
      <c r="AD704" s="274">
        <v>580</v>
      </c>
      <c r="AE704" s="274">
        <v>1052</v>
      </c>
      <c r="AF704" s="274">
        <v>37269882</v>
      </c>
      <c r="AG704" s="274">
        <v>1392</v>
      </c>
      <c r="AH704" s="274">
        <v>2935</v>
      </c>
      <c r="AI704" s="274">
        <v>75815240</v>
      </c>
      <c r="AJ704" s="274">
        <v>4940</v>
      </c>
      <c r="AK704" s="274">
        <v>11771</v>
      </c>
      <c r="AL704" s="274">
        <v>5316230</v>
      </c>
      <c r="AM704" s="274">
        <v>5729</v>
      </c>
      <c r="AN704" s="274">
        <v>13285</v>
      </c>
      <c r="AO704" s="274">
        <v>6449</v>
      </c>
      <c r="AP704" s="274">
        <v>178</v>
      </c>
      <c r="AQ704" s="274">
        <v>761</v>
      </c>
      <c r="AR704" s="274">
        <v>538</v>
      </c>
      <c r="AS704" s="274">
        <v>706</v>
      </c>
      <c r="AT704" s="274">
        <v>4804</v>
      </c>
      <c r="AU704" s="274">
        <v>350</v>
      </c>
      <c r="AV704" s="274">
        <v>26690</v>
      </c>
      <c r="AW704" s="274">
        <v>2477</v>
      </c>
      <c r="AX704" s="274">
        <v>20618</v>
      </c>
      <c r="AY704" s="274">
        <v>49785</v>
      </c>
      <c r="AZ704" s="274">
        <v>7996</v>
      </c>
      <c r="BA704" s="274">
        <v>5947</v>
      </c>
      <c r="BB704" s="274">
        <v>4285</v>
      </c>
      <c r="BC704" s="274">
        <v>3233</v>
      </c>
      <c r="BD704" s="274">
        <v>35544</v>
      </c>
      <c r="BE704" s="274">
        <v>28423</v>
      </c>
      <c r="BF704" s="274">
        <v>23484</v>
      </c>
      <c r="BG704" s="274">
        <v>17586</v>
      </c>
      <c r="BH704" s="274">
        <v>1432</v>
      </c>
      <c r="BI704" s="274">
        <v>1076</v>
      </c>
      <c r="BJ704" s="274">
        <v>34</v>
      </c>
      <c r="BK704" s="274">
        <v>17863</v>
      </c>
      <c r="BL704" s="274">
        <v>525</v>
      </c>
      <c r="BM704" s="274">
        <v>1046</v>
      </c>
      <c r="BN704" s="274">
        <v>35</v>
      </c>
      <c r="BO704" s="274">
        <v>15056</v>
      </c>
      <c r="BP704" s="274">
        <v>430</v>
      </c>
      <c r="BQ704" s="274">
        <v>860</v>
      </c>
      <c r="BR704" s="274">
        <v>3802</v>
      </c>
      <c r="BS704" s="274">
        <v>1502988</v>
      </c>
      <c r="BT704" s="274">
        <v>395</v>
      </c>
      <c r="BU704" s="274">
        <v>725</v>
      </c>
      <c r="BV704" s="274">
        <v>2869</v>
      </c>
      <c r="BW704" s="274">
        <v>3995657</v>
      </c>
      <c r="BX704" s="274">
        <v>1393</v>
      </c>
      <c r="BY704" s="274">
        <v>2815</v>
      </c>
      <c r="BZ704" s="274">
        <v>510</v>
      </c>
      <c r="CA704" s="274">
        <v>656983</v>
      </c>
      <c r="CB704" s="274">
        <v>1288</v>
      </c>
      <c r="CC704" s="274">
        <v>2804</v>
      </c>
      <c r="CD704" s="274">
        <v>23395</v>
      </c>
      <c r="CE704" s="274">
        <v>32617242</v>
      </c>
      <c r="CF704" s="274">
        <v>1394</v>
      </c>
      <c r="CG704" s="274">
        <v>2950</v>
      </c>
      <c r="CH704" s="274">
        <v>2453</v>
      </c>
      <c r="CI704" s="274">
        <v>10705115</v>
      </c>
      <c r="CJ704" s="274">
        <v>4364</v>
      </c>
      <c r="CK704" s="274">
        <v>8590</v>
      </c>
      <c r="CL704" s="274">
        <v>553</v>
      </c>
      <c r="CM704" s="274">
        <v>2091377</v>
      </c>
      <c r="CN704" s="274">
        <v>3782</v>
      </c>
      <c r="CO704" s="274">
        <v>8107</v>
      </c>
      <c r="CP704" s="274">
        <v>215</v>
      </c>
      <c r="CQ704" s="274">
        <v>2222225</v>
      </c>
      <c r="CR704" s="274">
        <v>10336</v>
      </c>
      <c r="CS704" s="274">
        <v>18926</v>
      </c>
      <c r="CT704" s="274">
        <v>87</v>
      </c>
      <c r="CU704" s="274">
        <v>315985</v>
      </c>
      <c r="CV704" s="274">
        <v>3632</v>
      </c>
      <c r="CW704" s="274">
        <v>12254</v>
      </c>
      <c r="CX704" s="274">
        <v>271</v>
      </c>
      <c r="CY704" s="274">
        <v>88454</v>
      </c>
      <c r="CZ704" s="274">
        <v>326</v>
      </c>
      <c r="DA704" s="274">
        <v>535</v>
      </c>
      <c r="DB704" s="274">
        <v>3027</v>
      </c>
      <c r="DC704" s="274">
        <v>126231</v>
      </c>
      <c r="DD704" s="274">
        <v>42</v>
      </c>
      <c r="DE704" s="274">
        <v>82</v>
      </c>
      <c r="DF704" s="274">
        <v>77</v>
      </c>
      <c r="DG704" s="274">
        <v>160066</v>
      </c>
      <c r="DH704" s="274">
        <v>2079</v>
      </c>
      <c r="DI704" s="274">
        <v>4368</v>
      </c>
      <c r="DJ704" s="274">
        <v>74</v>
      </c>
      <c r="DK704" s="274">
        <v>23</v>
      </c>
      <c r="DL704" s="251"/>
      <c r="DM704" s="251"/>
      <c r="DN704" s="251"/>
      <c r="DO704" s="251"/>
      <c r="DP704" s="251"/>
      <c r="DQ704" s="251"/>
      <c r="DR704" s="251"/>
      <c r="DS704" s="251"/>
      <c r="DT704" s="251"/>
      <c r="DU704" s="251"/>
      <c r="DV704" s="251"/>
      <c r="DW704" s="251"/>
      <c r="DX704" s="251"/>
      <c r="DY704" s="251"/>
      <c r="DZ704" s="251"/>
      <c r="EA704" s="251"/>
      <c r="EB704" s="183"/>
      <c r="EC704" s="184">
        <f t="shared" si="1152"/>
        <v>1</v>
      </c>
      <c r="ED704" s="180">
        <f t="shared" si="1153"/>
        <v>2021</v>
      </c>
      <c r="EE704" s="185">
        <f t="shared" si="1163"/>
        <v>44197</v>
      </c>
      <c r="EF704" s="186">
        <f t="shared" si="1150"/>
        <v>31</v>
      </c>
      <c r="EG704" s="187"/>
      <c r="EH704" s="188">
        <f>IFERROR(HLOOKUP(EH$1,$H$5:$FY$1802,MATCH($A704,$A$5:$A$1802,0),0)*HLOOKUP(EH$2,$H$5:$FY$1802,MATCH($A704,$A$5:$A$1802,0),0),$H$2)</f>
        <v>138984</v>
      </c>
      <c r="EI704" s="188">
        <f>IFERROR(HLOOKUP(EI$1,$H$5:$FY$1802,MATCH($A704,$A$5:$A$1802,0),0)*HLOOKUP(EI$2,$H$5:$FY$1802,MATCH($A704,$A$5:$A$1802,0),0),$H$2)</f>
        <v>231640</v>
      </c>
      <c r="EJ704" s="188">
        <f>IFERROR(HLOOKUP(EJ$1,$H$5:$FY$1802,MATCH($A704,$A$5:$A$1802,0),0)*HLOOKUP(EJ$2,$H$5:$FY$1802,MATCH($A704,$A$5:$A$1802,0),0),$H$2)</f>
        <v>1343512</v>
      </c>
      <c r="EK704" s="188">
        <f>IFERROR(HLOOKUP(EK$1,$H$5:$FY$1802,MATCH($A704,$A$5:$A$1802,0),0)*HLOOKUP(EK$2,$H$5:$FY$1802,MATCH($A704,$A$5:$A$1802,0),0),$H$2)</f>
        <v>4679128</v>
      </c>
      <c r="EL704" s="188">
        <f>IFERROR(HLOOKUP(EL$1,$H$5:$FY$1802,MATCH($A704,$A$5:$A$1802,0),0)*HLOOKUP(EL$2,$H$5:$FY$1802,MATCH($A704,$A$5:$A$1802,0),0),$H$2)</f>
        <v>2818088</v>
      </c>
      <c r="EM704" s="188">
        <f>IFERROR(HLOOKUP(EM$1,$H$5:$FY$1802,MATCH($A704,$A$5:$A$1802,0),0)*HLOOKUP(EM$2,$H$5:$FY$1802,MATCH($A704,$A$5:$A$1802,0),0),$H$2)</f>
        <v>2229188</v>
      </c>
      <c r="EN704" s="188">
        <f>IFERROR(HLOOKUP(EN$1,$H$5:$FY$1802,MATCH($A704,$A$5:$A$1802,0),0)*HLOOKUP(EN$2,$H$5:$FY$1802,MATCH($A704,$A$5:$A$1802,0),0),$H$2)</f>
        <v>78581690</v>
      </c>
      <c r="EO704" s="188">
        <f>IFERROR(HLOOKUP(EO$1,$H$5:$FY$1802,MATCH($A704,$A$5:$A$1802,0),0)*HLOOKUP(EO$2,$H$5:$FY$1802,MATCH($A704,$A$5:$A$1802,0),0),$H$2)</f>
        <v>180649537</v>
      </c>
      <c r="EP704" s="188">
        <f>IFERROR(HLOOKUP(EP$1,$H$5:$FY$1802,MATCH($A704,$A$5:$A$1802,0),0)*HLOOKUP(EP$2,$H$5:$FY$1802,MATCH($A704,$A$5:$A$1802,0),0),$H$2)</f>
        <v>12328480</v>
      </c>
      <c r="EQ704" s="188">
        <f>IFERROR(HLOOKUP(EQ$1,$H$5:$FY$1802,MATCH($A704,$A$5:$A$1802,0),0)*HLOOKUP(EQ$2,$H$5:$FY$1802,MATCH($A704,$A$5:$A$1802,0),0),$H$2)</f>
        <v>35564</v>
      </c>
      <c r="ER704" s="188">
        <f>IFERROR(HLOOKUP(ER$1,$H$5:$FY$1802,MATCH($A704,$A$5:$A$1802,0),0)*HLOOKUP(ER$2,$H$5:$FY$1802,MATCH($A704,$A$5:$A$1802,0),0),$H$2)</f>
        <v>30100</v>
      </c>
      <c r="ES704" s="188">
        <f>IFERROR(HLOOKUP(ES$1,$H$5:$FY$1802,MATCH($A704,$A$5:$A$1802,0),0)*HLOOKUP(ES$2,$H$5:$FY$1802,MATCH($A704,$A$5:$A$1802,0),0),$H$2)</f>
        <v>2756450</v>
      </c>
      <c r="ET704" s="188">
        <f>IFERROR(HLOOKUP(ET$1,$H$5:$FY$1802,MATCH($A704,$A$5:$A$1802,0),0)*HLOOKUP(ET$2,$H$5:$FY$1802,MATCH($A704,$A$5:$A$1802,0),0),$H$2)</f>
        <v>8076235</v>
      </c>
      <c r="EU704" s="188">
        <f>IFERROR(HLOOKUP(EU$1,$H$5:$FY$1802,MATCH($A704,$A$5:$A$1802,0),0)*HLOOKUP(EU$2,$H$5:$FY$1802,MATCH($A704,$A$5:$A$1802,0),0),$H$2)</f>
        <v>1430040</v>
      </c>
      <c r="EV704" s="188">
        <f>IFERROR(HLOOKUP(EV$1,$H$5:$FY$1802,MATCH($A704,$A$5:$A$1802,0),0)*HLOOKUP(EV$2,$H$5:$FY$1802,MATCH($A704,$A$5:$A$1802,0),0),$H$2)</f>
        <v>69015250</v>
      </c>
      <c r="EW704" s="188">
        <f>IFERROR(HLOOKUP(EW$1,$H$5:$FY$1802,MATCH($A704,$A$5:$A$1802,0),0)*HLOOKUP(EW$2,$H$5:$FY$1802,MATCH($A704,$A$5:$A$1802,0),0),$H$2)</f>
        <v>21071270</v>
      </c>
      <c r="EX704" s="188">
        <f>IFERROR(HLOOKUP(EX$1,$H$5:$FY$1802,MATCH($A704,$A$5:$A$1802,0),0)*HLOOKUP(EX$2,$H$5:$FY$1802,MATCH($A704,$A$5:$A$1802,0),0),$H$2)</f>
        <v>4483171</v>
      </c>
      <c r="EY704" s="188">
        <f>IFERROR(HLOOKUP(EY$1,$H$5:$FY$1802,MATCH($A704,$A$5:$A$1802,0),0)*HLOOKUP(EY$2,$H$5:$FY$1802,MATCH($A704,$A$5:$A$1802,0),0),$H$2)</f>
        <v>4069090</v>
      </c>
      <c r="EZ704" s="188">
        <f>IFERROR(HLOOKUP(EZ$1,$H$5:$FY$1802,MATCH($A704,$A$5:$A$1802,0),0)*HLOOKUP(EZ$2,$H$5:$FY$1802,MATCH($A704,$A$5:$A$1802,0),0),$H$2)</f>
        <v>1066098</v>
      </c>
      <c r="FA704" s="188">
        <f>IFERROR(HLOOKUP(FA$1,$H$5:$FY$1802,MATCH($A704,$A$5:$A$1802,0),0)*HLOOKUP(FA$2,$H$5:$FY$1802,MATCH($A704,$A$5:$A$1802,0),0),$H$2)</f>
        <v>336336</v>
      </c>
      <c r="FB704" s="188">
        <f>IFERROR(HLOOKUP(FB$1,$H$5:$FY$1802,MATCH($A704,$A$5:$A$1802,0),0)*HLOOKUP(FB$2,$H$5:$FY$1802,MATCH($A704,$A$5:$A$1802,0),0),$H$2)</f>
        <v>144985</v>
      </c>
      <c r="FC704" s="188">
        <f>IFERROR(HLOOKUP(FC$1,$H$5:$FY$1802,MATCH($A704,$A$5:$A$1802,0),0)*HLOOKUP(FC$2,$H$5:$FY$1802,MATCH($A704,$A$5:$A$1802,0),0),$H$2)</f>
        <v>248214</v>
      </c>
      <c r="FD704" s="188">
        <f>IFERROR(HLOOKUP(FD$1,$H$5:$FY$1802,MATCH($A704,$A$5:$A$1802,0),0)*HLOOKUP(FD$2,$H$5:$FY$1802,MATCH($A704,$A$5:$A$1802,0),0),$H$2)</f>
        <v>0</v>
      </c>
      <c r="FE704" s="188">
        <f>IFERROR(HLOOKUP(FE$1,$H$5:$FY$1802,MATCH($A704,$A$5:$A$1802,0),0)*HLOOKUP(FE$2,$H$5:$FY$1802,MATCH($A704,$A$5:$A$1802,0),0),$H$2)</f>
        <v>0</v>
      </c>
      <c r="FF704" s="188">
        <f>IFERROR(HLOOKUP(FF$1,$H$5:$FY$1802,MATCH($A704,$A$5:$A$1802,0),0)*HLOOKUP(FF$2,$H$5:$FY$1802,MATCH($A704,$A$5:$A$1802,0),0),$H$2)</f>
        <v>0</v>
      </c>
      <c r="FG704" s="188">
        <f>IFERROR(HLOOKUP(FG$1,$H$5:$FY$1802,MATCH($A704,$A$5:$A$1802,0),0)*HLOOKUP(FG$2,$H$5:$FY$1802,MATCH($A704,$A$5:$A$1802,0),0),$H$2)</f>
        <v>0</v>
      </c>
      <c r="FH704" s="189"/>
      <c r="FI704" s="406">
        <f t="shared" si="1154"/>
        <v>2.065616119865668</v>
      </c>
      <c r="FJ704" s="406">
        <f t="shared" si="1154"/>
        <v>1.5362955308705761</v>
      </c>
      <c r="FK704" s="406">
        <f t="shared" si="1155"/>
        <v>2.022180273714016</v>
      </c>
      <c r="FL704" s="406">
        <f t="shared" si="1156"/>
        <v>1.5257196790939123</v>
      </c>
      <c r="FM704" s="406">
        <f t="shared" si="1157"/>
        <v>1.3275565847463957</v>
      </c>
      <c r="FN704" s="406">
        <f t="shared" si="1158"/>
        <v>1.0615896018525435</v>
      </c>
      <c r="FO704" s="406">
        <f t="shared" si="1159"/>
        <v>1.5302013422818792</v>
      </c>
      <c r="FP704" s="406">
        <f t="shared" si="1160"/>
        <v>1.1458917052192612</v>
      </c>
      <c r="FQ704" s="406">
        <f t="shared" si="1161"/>
        <v>1.5431034482758621</v>
      </c>
      <c r="FR704" s="406">
        <f t="shared" si="1162"/>
        <v>1.1594827586206897</v>
      </c>
      <c r="FS704" s="410"/>
    </row>
    <row r="705" spans="1:175" ht="10.35" customHeight="1" x14ac:dyDescent="0.2">
      <c r="A705" s="74" t="str">
        <f t="shared" si="1151"/>
        <v>2020-21JANUARYRYD</v>
      </c>
      <c r="B705" s="163" t="str">
        <f t="shared" si="1149"/>
        <v>2020-21</v>
      </c>
      <c r="C705" s="26" t="s">
        <v>836</v>
      </c>
      <c r="D705" s="163" t="str">
        <f>INDEX($FV$16:$FW$26,MATCH($F705,$FV$16:$FV$26,0),2)</f>
        <v>Y59</v>
      </c>
      <c r="E705" s="163" t="str">
        <f>VLOOKUP($D705,$FW$8:$FX$14,2,0)</f>
        <v>South East</v>
      </c>
      <c r="F705" s="271" t="s">
        <v>863</v>
      </c>
      <c r="G705" s="271" t="s">
        <v>878</v>
      </c>
      <c r="H705" s="272">
        <v>92005</v>
      </c>
      <c r="I705" s="272">
        <v>70262</v>
      </c>
      <c r="J705" s="272">
        <v>1040701</v>
      </c>
      <c r="K705" s="272">
        <v>15</v>
      </c>
      <c r="L705" s="272">
        <v>1</v>
      </c>
      <c r="M705" s="272">
        <v>54</v>
      </c>
      <c r="N705" s="272">
        <v>99</v>
      </c>
      <c r="O705" s="272">
        <v>191</v>
      </c>
      <c r="P705" s="272">
        <v>0</v>
      </c>
      <c r="Q705" s="272">
        <v>371</v>
      </c>
      <c r="R705" s="272">
        <v>29</v>
      </c>
      <c r="S705" s="272">
        <v>0</v>
      </c>
      <c r="T705" s="272">
        <v>65269</v>
      </c>
      <c r="U705" s="272">
        <v>4155</v>
      </c>
      <c r="V705" s="272">
        <v>2322</v>
      </c>
      <c r="W705" s="272">
        <v>37900</v>
      </c>
      <c r="X705" s="272">
        <v>15866</v>
      </c>
      <c r="Y705" s="272">
        <v>257</v>
      </c>
      <c r="Z705" s="272">
        <v>2119096</v>
      </c>
      <c r="AA705" s="272">
        <v>510</v>
      </c>
      <c r="AB705" s="272">
        <v>920</v>
      </c>
      <c r="AC705" s="272">
        <v>1440822</v>
      </c>
      <c r="AD705" s="272">
        <v>621</v>
      </c>
      <c r="AE705" s="272">
        <v>1128</v>
      </c>
      <c r="AF705" s="272">
        <v>58895451</v>
      </c>
      <c r="AG705" s="272">
        <v>1554</v>
      </c>
      <c r="AH705" s="272">
        <v>3080</v>
      </c>
      <c r="AI705" s="272">
        <v>139828570</v>
      </c>
      <c r="AJ705" s="272">
        <v>8813</v>
      </c>
      <c r="AK705" s="272">
        <v>20336</v>
      </c>
      <c r="AL705" s="272">
        <v>2332643</v>
      </c>
      <c r="AM705" s="272">
        <v>9076</v>
      </c>
      <c r="AN705" s="272">
        <v>22373</v>
      </c>
      <c r="AO705" s="272">
        <v>5463</v>
      </c>
      <c r="AP705" s="272">
        <v>216</v>
      </c>
      <c r="AQ705" s="272">
        <v>1008</v>
      </c>
      <c r="AR705" s="272">
        <v>2618</v>
      </c>
      <c r="AS705" s="272">
        <v>535</v>
      </c>
      <c r="AT705" s="272">
        <v>3704</v>
      </c>
      <c r="AU705" s="272">
        <v>2113</v>
      </c>
      <c r="AV705" s="272">
        <v>34160</v>
      </c>
      <c r="AW705" s="272">
        <v>1394</v>
      </c>
      <c r="AX705" s="272">
        <v>24252</v>
      </c>
      <c r="AY705" s="272">
        <v>59806</v>
      </c>
      <c r="AZ705" s="272">
        <v>8839</v>
      </c>
      <c r="BA705" s="272">
        <v>6393</v>
      </c>
      <c r="BB705" s="272">
        <v>4768</v>
      </c>
      <c r="BC705" s="272">
        <v>3510</v>
      </c>
      <c r="BD705" s="272">
        <v>52626</v>
      </c>
      <c r="BE705" s="272">
        <v>39701</v>
      </c>
      <c r="BF705" s="272">
        <v>30571</v>
      </c>
      <c r="BG705" s="272">
        <v>16653</v>
      </c>
      <c r="BH705" s="272">
        <v>421</v>
      </c>
      <c r="BI705" s="272">
        <v>272</v>
      </c>
      <c r="BJ705" s="272">
        <v>88</v>
      </c>
      <c r="BK705" s="272">
        <v>61862</v>
      </c>
      <c r="BL705" s="272">
        <v>703</v>
      </c>
      <c r="BM705" s="272">
        <v>1131</v>
      </c>
      <c r="BN705" s="272">
        <v>58</v>
      </c>
      <c r="BO705" s="272">
        <v>33707</v>
      </c>
      <c r="BP705" s="272">
        <v>581</v>
      </c>
      <c r="BQ705" s="272">
        <v>1062</v>
      </c>
      <c r="BR705" s="272">
        <v>4009</v>
      </c>
      <c r="BS705" s="272">
        <v>2023527</v>
      </c>
      <c r="BT705" s="272">
        <v>505</v>
      </c>
      <c r="BU705" s="272">
        <v>905</v>
      </c>
      <c r="BV705" s="272">
        <v>2852</v>
      </c>
      <c r="BW705" s="272">
        <v>4426622</v>
      </c>
      <c r="BX705" s="272">
        <v>1552</v>
      </c>
      <c r="BY705" s="272">
        <v>2988</v>
      </c>
      <c r="BZ705" s="272">
        <v>858</v>
      </c>
      <c r="CA705" s="272">
        <v>1256681</v>
      </c>
      <c r="CB705" s="272">
        <v>1465</v>
      </c>
      <c r="CC705" s="272">
        <v>2969</v>
      </c>
      <c r="CD705" s="272">
        <v>34190</v>
      </c>
      <c r="CE705" s="272">
        <v>53212148</v>
      </c>
      <c r="CF705" s="272">
        <v>1556</v>
      </c>
      <c r="CG705" s="272">
        <v>3089</v>
      </c>
      <c r="CH705" s="272">
        <v>837</v>
      </c>
      <c r="CI705" s="272">
        <v>9124928</v>
      </c>
      <c r="CJ705" s="272">
        <v>10902</v>
      </c>
      <c r="CK705" s="272">
        <v>23441</v>
      </c>
      <c r="CL705" s="272">
        <v>311</v>
      </c>
      <c r="CM705" s="272">
        <v>3332614</v>
      </c>
      <c r="CN705" s="272">
        <v>10716</v>
      </c>
      <c r="CO705" s="272">
        <v>23492</v>
      </c>
      <c r="CP705" s="272">
        <v>658</v>
      </c>
      <c r="CQ705" s="272">
        <v>8863413</v>
      </c>
      <c r="CR705" s="272">
        <v>13470</v>
      </c>
      <c r="CS705" s="272">
        <v>26532</v>
      </c>
      <c r="CT705" s="272">
        <v>136</v>
      </c>
      <c r="CU705" s="272">
        <v>1415777</v>
      </c>
      <c r="CV705" s="272">
        <v>10410</v>
      </c>
      <c r="CW705" s="272">
        <v>21719</v>
      </c>
      <c r="CX705" s="272">
        <v>19</v>
      </c>
      <c r="CY705" s="272">
        <v>8190</v>
      </c>
      <c r="CZ705" s="272">
        <v>431</v>
      </c>
      <c r="DA705" s="272">
        <v>556</v>
      </c>
      <c r="DB705" s="272">
        <v>2704</v>
      </c>
      <c r="DC705" s="272">
        <v>156120</v>
      </c>
      <c r="DD705" s="272">
        <v>58</v>
      </c>
      <c r="DE705" s="272">
        <v>80</v>
      </c>
      <c r="DF705" s="272">
        <v>98</v>
      </c>
      <c r="DG705" s="272">
        <v>138514</v>
      </c>
      <c r="DH705" s="272">
        <v>1413</v>
      </c>
      <c r="DI705" s="272">
        <v>2725</v>
      </c>
      <c r="DJ705" s="272">
        <v>92</v>
      </c>
      <c r="DK705" s="272">
        <v>0</v>
      </c>
      <c r="DL705" s="250"/>
      <c r="DM705" s="250"/>
      <c r="DN705" s="250"/>
      <c r="DO705" s="250"/>
      <c r="DP705" s="250"/>
      <c r="DQ705" s="250"/>
      <c r="DR705" s="250"/>
      <c r="DS705" s="250"/>
      <c r="DT705" s="250"/>
      <c r="DU705" s="250"/>
      <c r="DV705" s="250"/>
      <c r="DW705" s="250"/>
      <c r="DX705" s="250"/>
      <c r="DY705" s="250"/>
      <c r="DZ705" s="250"/>
      <c r="EA705" s="250"/>
      <c r="EB705" s="95"/>
      <c r="EC705" s="75">
        <f t="shared" si="1152"/>
        <v>1</v>
      </c>
      <c r="ED705" s="74">
        <f t="shared" si="1153"/>
        <v>2021</v>
      </c>
      <c r="EE705" s="165">
        <f t="shared" si="1163"/>
        <v>44197</v>
      </c>
      <c r="EF705" s="157">
        <f t="shared" si="1150"/>
        <v>31</v>
      </c>
      <c r="EG705" s="156"/>
      <c r="EH705" s="166">
        <f>IFERROR(HLOOKUP(EH$1,$H$5:$FY$1802,MATCH($A705,$A$5:$A$1802,0),0)*HLOOKUP(EH$2,$H$5:$FY$1802,MATCH($A705,$A$5:$A$1802,0),0),$H$2)</f>
        <v>70262</v>
      </c>
      <c r="EI705" s="166">
        <f>IFERROR(HLOOKUP(EI$1,$H$5:$FY$1802,MATCH($A705,$A$5:$A$1802,0),0)*HLOOKUP(EI$2,$H$5:$FY$1802,MATCH($A705,$A$5:$A$1802,0),0),$H$2)</f>
        <v>3794148</v>
      </c>
      <c r="EJ705" s="166">
        <f>IFERROR(HLOOKUP(EJ$1,$H$5:$FY$1802,MATCH($A705,$A$5:$A$1802,0),0)*HLOOKUP(EJ$2,$H$5:$FY$1802,MATCH($A705,$A$5:$A$1802,0),0),$H$2)</f>
        <v>6955938</v>
      </c>
      <c r="EK705" s="166">
        <f>IFERROR(HLOOKUP(EK$1,$H$5:$FY$1802,MATCH($A705,$A$5:$A$1802,0),0)*HLOOKUP(EK$2,$H$5:$FY$1802,MATCH($A705,$A$5:$A$1802,0),0),$H$2)</f>
        <v>13420042</v>
      </c>
      <c r="EL705" s="166">
        <f>IFERROR(HLOOKUP(EL$1,$H$5:$FY$1802,MATCH($A705,$A$5:$A$1802,0),0)*HLOOKUP(EL$2,$H$5:$FY$1802,MATCH($A705,$A$5:$A$1802,0),0),$H$2)</f>
        <v>3822600</v>
      </c>
      <c r="EM705" s="166">
        <f>IFERROR(HLOOKUP(EM$1,$H$5:$FY$1802,MATCH($A705,$A$5:$A$1802,0),0)*HLOOKUP(EM$2,$H$5:$FY$1802,MATCH($A705,$A$5:$A$1802,0),0),$H$2)</f>
        <v>2619216</v>
      </c>
      <c r="EN705" s="166">
        <f>IFERROR(HLOOKUP(EN$1,$H$5:$FY$1802,MATCH($A705,$A$5:$A$1802,0),0)*HLOOKUP(EN$2,$H$5:$FY$1802,MATCH($A705,$A$5:$A$1802,0),0),$H$2)</f>
        <v>116732000</v>
      </c>
      <c r="EO705" s="166">
        <f>IFERROR(HLOOKUP(EO$1,$H$5:$FY$1802,MATCH($A705,$A$5:$A$1802,0),0)*HLOOKUP(EO$2,$H$5:$FY$1802,MATCH($A705,$A$5:$A$1802,0),0),$H$2)</f>
        <v>322650976</v>
      </c>
      <c r="EP705" s="166">
        <f>IFERROR(HLOOKUP(EP$1,$H$5:$FY$1802,MATCH($A705,$A$5:$A$1802,0),0)*HLOOKUP(EP$2,$H$5:$FY$1802,MATCH($A705,$A$5:$A$1802,0),0),$H$2)</f>
        <v>5749861</v>
      </c>
      <c r="EQ705" s="166">
        <f>IFERROR(HLOOKUP(EQ$1,$H$5:$FY$1802,MATCH($A705,$A$5:$A$1802,0),0)*HLOOKUP(EQ$2,$H$5:$FY$1802,MATCH($A705,$A$5:$A$1802,0),0),$H$2)</f>
        <v>99528</v>
      </c>
      <c r="ER705" s="166">
        <f>IFERROR(HLOOKUP(ER$1,$H$5:$FY$1802,MATCH($A705,$A$5:$A$1802,0),0)*HLOOKUP(ER$2,$H$5:$FY$1802,MATCH($A705,$A$5:$A$1802,0),0),$H$2)</f>
        <v>61596</v>
      </c>
      <c r="ES705" s="166">
        <f>IFERROR(HLOOKUP(ES$1,$H$5:$FY$1802,MATCH($A705,$A$5:$A$1802,0),0)*HLOOKUP(ES$2,$H$5:$FY$1802,MATCH($A705,$A$5:$A$1802,0),0),$H$2)</f>
        <v>3628145</v>
      </c>
      <c r="ET705" s="166">
        <f>IFERROR(HLOOKUP(ET$1,$H$5:$FY$1802,MATCH($A705,$A$5:$A$1802,0),0)*HLOOKUP(ET$2,$H$5:$FY$1802,MATCH($A705,$A$5:$A$1802,0),0),$H$2)</f>
        <v>8521776</v>
      </c>
      <c r="EU705" s="166">
        <f>IFERROR(HLOOKUP(EU$1,$H$5:$FY$1802,MATCH($A705,$A$5:$A$1802,0),0)*HLOOKUP(EU$2,$H$5:$FY$1802,MATCH($A705,$A$5:$A$1802,0),0),$H$2)</f>
        <v>2547402</v>
      </c>
      <c r="EV705" s="166">
        <f>IFERROR(HLOOKUP(EV$1,$H$5:$FY$1802,MATCH($A705,$A$5:$A$1802,0),0)*HLOOKUP(EV$2,$H$5:$FY$1802,MATCH($A705,$A$5:$A$1802,0),0),$H$2)</f>
        <v>105612910</v>
      </c>
      <c r="EW705" s="166">
        <f>IFERROR(HLOOKUP(EW$1,$H$5:$FY$1802,MATCH($A705,$A$5:$A$1802,0),0)*HLOOKUP(EW$2,$H$5:$FY$1802,MATCH($A705,$A$5:$A$1802,0),0),$H$2)</f>
        <v>19620117</v>
      </c>
      <c r="EX705" s="166">
        <f>IFERROR(HLOOKUP(EX$1,$H$5:$FY$1802,MATCH($A705,$A$5:$A$1802,0),0)*HLOOKUP(EX$2,$H$5:$FY$1802,MATCH($A705,$A$5:$A$1802,0),0),$H$2)</f>
        <v>7306012</v>
      </c>
      <c r="EY705" s="166">
        <f>IFERROR(HLOOKUP(EY$1,$H$5:$FY$1802,MATCH($A705,$A$5:$A$1802,0),0)*HLOOKUP(EY$2,$H$5:$FY$1802,MATCH($A705,$A$5:$A$1802,0),0),$H$2)</f>
        <v>17458056</v>
      </c>
      <c r="EZ705" s="166">
        <f>IFERROR(HLOOKUP(EZ$1,$H$5:$FY$1802,MATCH($A705,$A$5:$A$1802,0),0)*HLOOKUP(EZ$2,$H$5:$FY$1802,MATCH($A705,$A$5:$A$1802,0),0),$H$2)</f>
        <v>2953784</v>
      </c>
      <c r="FA705" s="166">
        <f>IFERROR(HLOOKUP(FA$1,$H$5:$FY$1802,MATCH($A705,$A$5:$A$1802,0),0)*HLOOKUP(FA$2,$H$5:$FY$1802,MATCH($A705,$A$5:$A$1802,0),0),$H$2)</f>
        <v>267050</v>
      </c>
      <c r="FB705" s="166">
        <f>IFERROR(HLOOKUP(FB$1,$H$5:$FY$1802,MATCH($A705,$A$5:$A$1802,0),0)*HLOOKUP(FB$2,$H$5:$FY$1802,MATCH($A705,$A$5:$A$1802,0),0),$H$2)</f>
        <v>10564</v>
      </c>
      <c r="FC705" s="166">
        <f>IFERROR(HLOOKUP(FC$1,$H$5:$FY$1802,MATCH($A705,$A$5:$A$1802,0),0)*HLOOKUP(FC$2,$H$5:$FY$1802,MATCH($A705,$A$5:$A$1802,0),0),$H$2)</f>
        <v>216320</v>
      </c>
      <c r="FD705" s="166">
        <f>IFERROR(HLOOKUP(FD$1,$H$5:$FY$1802,MATCH($A705,$A$5:$A$1802,0),0)*HLOOKUP(FD$2,$H$5:$FY$1802,MATCH($A705,$A$5:$A$1802,0),0),$H$2)</f>
        <v>0</v>
      </c>
      <c r="FE705" s="166">
        <f>IFERROR(HLOOKUP(FE$1,$H$5:$FY$1802,MATCH($A705,$A$5:$A$1802,0),0)*HLOOKUP(FE$2,$H$5:$FY$1802,MATCH($A705,$A$5:$A$1802,0),0),$H$2)</f>
        <v>0</v>
      </c>
      <c r="FF705" s="166">
        <f>IFERROR(HLOOKUP(FF$1,$H$5:$FY$1802,MATCH($A705,$A$5:$A$1802,0),0)*HLOOKUP(FF$2,$H$5:$FY$1802,MATCH($A705,$A$5:$A$1802,0),0),$H$2)</f>
        <v>0</v>
      </c>
      <c r="FG705" s="166">
        <f>IFERROR(HLOOKUP(FG$1,$H$5:$FY$1802,MATCH($A705,$A$5:$A$1802,0),0)*HLOOKUP(FG$2,$H$5:$FY$1802,MATCH($A705,$A$5:$A$1802,0),0),$H$2)</f>
        <v>0</v>
      </c>
      <c r="FH705" s="152"/>
      <c r="FI705" s="405">
        <f t="shared" si="1154"/>
        <v>2.1273164861612517</v>
      </c>
      <c r="FJ705" s="405">
        <f t="shared" si="1154"/>
        <v>1.5386281588447654</v>
      </c>
      <c r="FK705" s="405">
        <f t="shared" si="1155"/>
        <v>2.0534022394487512</v>
      </c>
      <c r="FL705" s="405">
        <f t="shared" si="1156"/>
        <v>1.5116279069767442</v>
      </c>
      <c r="FM705" s="405">
        <f t="shared" si="1157"/>
        <v>1.3885488126649077</v>
      </c>
      <c r="FN705" s="405">
        <f t="shared" si="1158"/>
        <v>1.0475197889182057</v>
      </c>
      <c r="FO705" s="405">
        <f t="shared" si="1159"/>
        <v>1.9268246564981721</v>
      </c>
      <c r="FP705" s="405">
        <f t="shared" si="1160"/>
        <v>1.0496029244926257</v>
      </c>
      <c r="FQ705" s="405">
        <f t="shared" si="1161"/>
        <v>1.6381322957198443</v>
      </c>
      <c r="FR705" s="405">
        <f t="shared" si="1162"/>
        <v>1.0583657587548638</v>
      </c>
      <c r="FS705" s="65"/>
    </row>
    <row r="706" spans="1:175" ht="10.35" customHeight="1" x14ac:dyDescent="0.2">
      <c r="A706" s="74" t="str">
        <f t="shared" si="1151"/>
        <v>2020-21JANUARYRYF</v>
      </c>
      <c r="B706" s="163" t="str">
        <f t="shared" ref="B706:B730" si="1164">IF($C706="April",LEFT($B695,4)+1&amp;"-"&amp;RIGHT($B695,2)+1,$B695)</f>
        <v>2020-21</v>
      </c>
      <c r="C706" s="26" t="s">
        <v>836</v>
      </c>
      <c r="D706" s="163" t="str">
        <f>INDEX($FV$16:$FW$26,MATCH($F706,$FV$16:$FV$26,0),2)</f>
        <v>Y58</v>
      </c>
      <c r="E706" s="163" t="str">
        <f>VLOOKUP($D706,$FW$8:$FX$14,2,0)</f>
        <v>South West</v>
      </c>
      <c r="F706" s="271" t="s">
        <v>865</v>
      </c>
      <c r="G706" s="271" t="s">
        <v>879</v>
      </c>
      <c r="H706" s="272">
        <v>108085</v>
      </c>
      <c r="I706" s="272">
        <v>79940</v>
      </c>
      <c r="J706" s="272">
        <v>224782</v>
      </c>
      <c r="K706" s="272">
        <v>3</v>
      </c>
      <c r="L706" s="272">
        <v>2</v>
      </c>
      <c r="M706" s="272">
        <v>3</v>
      </c>
      <c r="N706" s="272">
        <v>3</v>
      </c>
      <c r="O706" s="272">
        <v>17</v>
      </c>
      <c r="P706" s="272">
        <v>0</v>
      </c>
      <c r="Q706" s="272">
        <v>328</v>
      </c>
      <c r="R706" s="272">
        <v>21</v>
      </c>
      <c r="S706" s="272">
        <v>2977</v>
      </c>
      <c r="T706" s="272">
        <v>75893</v>
      </c>
      <c r="U706" s="272">
        <v>8611</v>
      </c>
      <c r="V706" s="272">
        <v>4820</v>
      </c>
      <c r="W706" s="272">
        <v>39383</v>
      </c>
      <c r="X706" s="272">
        <v>17013</v>
      </c>
      <c r="Y706" s="272">
        <v>311</v>
      </c>
      <c r="Z706" s="272">
        <v>4244458</v>
      </c>
      <c r="AA706" s="272">
        <v>493</v>
      </c>
      <c r="AB706" s="272">
        <v>904</v>
      </c>
      <c r="AC706" s="272">
        <v>2792414</v>
      </c>
      <c r="AD706" s="272">
        <v>579</v>
      </c>
      <c r="AE706" s="272">
        <v>1078</v>
      </c>
      <c r="AF706" s="272">
        <v>68640385</v>
      </c>
      <c r="AG706" s="272">
        <v>1743</v>
      </c>
      <c r="AH706" s="272">
        <v>3590</v>
      </c>
      <c r="AI706" s="272">
        <v>84408566</v>
      </c>
      <c r="AJ706" s="272">
        <v>4961</v>
      </c>
      <c r="AK706" s="272">
        <v>12272</v>
      </c>
      <c r="AL706" s="272">
        <v>2100972</v>
      </c>
      <c r="AM706" s="272">
        <v>6756</v>
      </c>
      <c r="AN706" s="272">
        <v>16547</v>
      </c>
      <c r="AO706" s="272">
        <v>4282</v>
      </c>
      <c r="AP706" s="272">
        <v>648</v>
      </c>
      <c r="AQ706" s="272">
        <v>1549</v>
      </c>
      <c r="AR706" s="272">
        <v>4242</v>
      </c>
      <c r="AS706" s="272">
        <v>531</v>
      </c>
      <c r="AT706" s="272">
        <v>1554</v>
      </c>
      <c r="AU706" s="272">
        <v>20</v>
      </c>
      <c r="AV706" s="272">
        <v>37196</v>
      </c>
      <c r="AW706" s="272">
        <v>2855</v>
      </c>
      <c r="AX706" s="272">
        <v>31560</v>
      </c>
      <c r="AY706" s="272">
        <v>71611</v>
      </c>
      <c r="AZ706" s="272">
        <v>16943</v>
      </c>
      <c r="BA706" s="272">
        <v>12833</v>
      </c>
      <c r="BB706" s="272">
        <v>9514</v>
      </c>
      <c r="BC706" s="272">
        <v>7265</v>
      </c>
      <c r="BD706" s="272">
        <v>51355</v>
      </c>
      <c r="BE706" s="272">
        <v>42254</v>
      </c>
      <c r="BF706" s="272">
        <v>25191</v>
      </c>
      <c r="BG706" s="272">
        <v>18009</v>
      </c>
      <c r="BH706" s="272">
        <v>423</v>
      </c>
      <c r="BI706" s="272">
        <v>334</v>
      </c>
      <c r="BJ706" s="272">
        <v>88</v>
      </c>
      <c r="BK706" s="272">
        <v>69771</v>
      </c>
      <c r="BL706" s="272">
        <v>793</v>
      </c>
      <c r="BM706" s="272">
        <v>1360</v>
      </c>
      <c r="BN706" s="272">
        <v>45</v>
      </c>
      <c r="BO706" s="272">
        <v>25204</v>
      </c>
      <c r="BP706" s="272">
        <v>560</v>
      </c>
      <c r="BQ706" s="272">
        <v>948</v>
      </c>
      <c r="BR706" s="272">
        <v>8478</v>
      </c>
      <c r="BS706" s="272">
        <v>4149483</v>
      </c>
      <c r="BT706" s="272">
        <v>489</v>
      </c>
      <c r="BU706" s="272">
        <v>895</v>
      </c>
      <c r="BV706" s="272">
        <v>2234</v>
      </c>
      <c r="BW706" s="272">
        <v>4347827</v>
      </c>
      <c r="BX706" s="272">
        <v>1946</v>
      </c>
      <c r="BY706" s="272">
        <v>3855</v>
      </c>
      <c r="BZ706" s="272">
        <v>763</v>
      </c>
      <c r="CA706" s="272">
        <v>1291905</v>
      </c>
      <c r="CB706" s="272">
        <v>1693</v>
      </c>
      <c r="CC706" s="272">
        <v>3611</v>
      </c>
      <c r="CD706" s="272">
        <v>36386</v>
      </c>
      <c r="CE706" s="272">
        <v>63000653</v>
      </c>
      <c r="CF706" s="272">
        <v>1731</v>
      </c>
      <c r="CG706" s="272">
        <v>3568</v>
      </c>
      <c r="CH706" s="272">
        <v>1987</v>
      </c>
      <c r="CI706" s="272">
        <v>11663496</v>
      </c>
      <c r="CJ706" s="272">
        <v>5870</v>
      </c>
      <c r="CK706" s="272">
        <v>13150</v>
      </c>
      <c r="CL706" s="272">
        <v>298</v>
      </c>
      <c r="CM706" s="272">
        <v>1879972</v>
      </c>
      <c r="CN706" s="272">
        <v>6309</v>
      </c>
      <c r="CO706" s="272">
        <v>15486</v>
      </c>
      <c r="CP706" s="272">
        <v>996</v>
      </c>
      <c r="CQ706" s="272">
        <v>8156480</v>
      </c>
      <c r="CR706" s="272">
        <v>8189</v>
      </c>
      <c r="CS706" s="272">
        <v>20371</v>
      </c>
      <c r="CT706" s="272">
        <v>59</v>
      </c>
      <c r="CU706" s="272">
        <v>365775</v>
      </c>
      <c r="CV706" s="272">
        <v>6200</v>
      </c>
      <c r="CW706" s="272">
        <v>17624</v>
      </c>
      <c r="CX706" s="272">
        <v>637</v>
      </c>
      <c r="CY706" s="272">
        <v>254287</v>
      </c>
      <c r="CZ706" s="272">
        <v>399</v>
      </c>
      <c r="DA706" s="272">
        <v>667</v>
      </c>
      <c r="DB706" s="272">
        <v>5478</v>
      </c>
      <c r="DC706" s="272">
        <v>194452</v>
      </c>
      <c r="DD706" s="272">
        <v>35</v>
      </c>
      <c r="DE706" s="272">
        <v>56</v>
      </c>
      <c r="DF706" s="272">
        <v>163</v>
      </c>
      <c r="DG706" s="272">
        <v>220810</v>
      </c>
      <c r="DH706" s="272">
        <v>1355</v>
      </c>
      <c r="DI706" s="272">
        <v>2604</v>
      </c>
      <c r="DJ706" s="272">
        <v>150</v>
      </c>
      <c r="DK706" s="272">
        <v>1</v>
      </c>
      <c r="DL706" s="250"/>
      <c r="DM706" s="250"/>
      <c r="DN706" s="250"/>
      <c r="DO706" s="250"/>
      <c r="DP706" s="250"/>
      <c r="DQ706" s="250"/>
      <c r="DR706" s="250"/>
      <c r="DS706" s="250"/>
      <c r="DT706" s="250"/>
      <c r="DU706" s="250"/>
      <c r="DV706" s="250"/>
      <c r="DW706" s="250"/>
      <c r="DX706" s="250"/>
      <c r="DY706" s="250"/>
      <c r="DZ706" s="250"/>
      <c r="EA706" s="250"/>
      <c r="EB706" s="155"/>
      <c r="EC706" s="75">
        <f t="shared" si="1152"/>
        <v>1</v>
      </c>
      <c r="ED706" s="74">
        <f t="shared" si="1153"/>
        <v>2021</v>
      </c>
      <c r="EE706" s="165">
        <f t="shared" si="1163"/>
        <v>44197</v>
      </c>
      <c r="EF706" s="157">
        <f t="shared" si="1150"/>
        <v>31</v>
      </c>
      <c r="EG706" s="156"/>
      <c r="EH706" s="166">
        <f>IFERROR(HLOOKUP(EH$1,$H$5:$FY$1802,MATCH($A706,$A$5:$A$1802,0),0)*HLOOKUP(EH$2,$H$5:$FY$1802,MATCH($A706,$A$5:$A$1802,0),0),$H$2)</f>
        <v>159880</v>
      </c>
      <c r="EI706" s="166">
        <f>IFERROR(HLOOKUP(EI$1,$H$5:$FY$1802,MATCH($A706,$A$5:$A$1802,0),0)*HLOOKUP(EI$2,$H$5:$FY$1802,MATCH($A706,$A$5:$A$1802,0),0),$H$2)</f>
        <v>239820</v>
      </c>
      <c r="EJ706" s="166">
        <f>IFERROR(HLOOKUP(EJ$1,$H$5:$FY$1802,MATCH($A706,$A$5:$A$1802,0),0)*HLOOKUP(EJ$2,$H$5:$FY$1802,MATCH($A706,$A$5:$A$1802,0),0),$H$2)</f>
        <v>239820</v>
      </c>
      <c r="EK706" s="166">
        <f>IFERROR(HLOOKUP(EK$1,$H$5:$FY$1802,MATCH($A706,$A$5:$A$1802,0),0)*HLOOKUP(EK$2,$H$5:$FY$1802,MATCH($A706,$A$5:$A$1802,0),0),$H$2)</f>
        <v>1358980</v>
      </c>
      <c r="EL706" s="166">
        <f>IFERROR(HLOOKUP(EL$1,$H$5:$FY$1802,MATCH($A706,$A$5:$A$1802,0),0)*HLOOKUP(EL$2,$H$5:$FY$1802,MATCH($A706,$A$5:$A$1802,0),0),$H$2)</f>
        <v>7784344</v>
      </c>
      <c r="EM706" s="166">
        <f>IFERROR(HLOOKUP(EM$1,$H$5:$FY$1802,MATCH($A706,$A$5:$A$1802,0),0)*HLOOKUP(EM$2,$H$5:$FY$1802,MATCH($A706,$A$5:$A$1802,0),0),$H$2)</f>
        <v>5195960</v>
      </c>
      <c r="EN706" s="166">
        <f>IFERROR(HLOOKUP(EN$1,$H$5:$FY$1802,MATCH($A706,$A$5:$A$1802,0),0)*HLOOKUP(EN$2,$H$5:$FY$1802,MATCH($A706,$A$5:$A$1802,0),0),$H$2)</f>
        <v>141384970</v>
      </c>
      <c r="EO706" s="166">
        <f>IFERROR(HLOOKUP(EO$1,$H$5:$FY$1802,MATCH($A706,$A$5:$A$1802,0),0)*HLOOKUP(EO$2,$H$5:$FY$1802,MATCH($A706,$A$5:$A$1802,0),0),$H$2)</f>
        <v>208783536</v>
      </c>
      <c r="EP706" s="166">
        <f>IFERROR(HLOOKUP(EP$1,$H$5:$FY$1802,MATCH($A706,$A$5:$A$1802,0),0)*HLOOKUP(EP$2,$H$5:$FY$1802,MATCH($A706,$A$5:$A$1802,0),0),$H$2)</f>
        <v>5146117</v>
      </c>
      <c r="EQ706" s="166">
        <f>IFERROR(HLOOKUP(EQ$1,$H$5:$FY$1802,MATCH($A706,$A$5:$A$1802,0),0)*HLOOKUP(EQ$2,$H$5:$FY$1802,MATCH($A706,$A$5:$A$1802,0),0),$H$2)</f>
        <v>119680</v>
      </c>
      <c r="ER706" s="166">
        <f>IFERROR(HLOOKUP(ER$1,$H$5:$FY$1802,MATCH($A706,$A$5:$A$1802,0),0)*HLOOKUP(ER$2,$H$5:$FY$1802,MATCH($A706,$A$5:$A$1802,0),0),$H$2)</f>
        <v>42660</v>
      </c>
      <c r="ES706" s="166">
        <f>IFERROR(HLOOKUP(ES$1,$H$5:$FY$1802,MATCH($A706,$A$5:$A$1802,0),0)*HLOOKUP(ES$2,$H$5:$FY$1802,MATCH($A706,$A$5:$A$1802,0),0),$H$2)</f>
        <v>7587810</v>
      </c>
      <c r="ET706" s="166">
        <f>IFERROR(HLOOKUP(ET$1,$H$5:$FY$1802,MATCH($A706,$A$5:$A$1802,0),0)*HLOOKUP(ET$2,$H$5:$FY$1802,MATCH($A706,$A$5:$A$1802,0),0),$H$2)</f>
        <v>8612070</v>
      </c>
      <c r="EU706" s="166">
        <f>IFERROR(HLOOKUP(EU$1,$H$5:$FY$1802,MATCH($A706,$A$5:$A$1802,0),0)*HLOOKUP(EU$2,$H$5:$FY$1802,MATCH($A706,$A$5:$A$1802,0),0),$H$2)</f>
        <v>2755193</v>
      </c>
      <c r="EV706" s="166">
        <f>IFERROR(HLOOKUP(EV$1,$H$5:$FY$1802,MATCH($A706,$A$5:$A$1802,0),0)*HLOOKUP(EV$2,$H$5:$FY$1802,MATCH($A706,$A$5:$A$1802,0),0),$H$2)</f>
        <v>129825248</v>
      </c>
      <c r="EW706" s="166">
        <f>IFERROR(HLOOKUP(EW$1,$H$5:$FY$1802,MATCH($A706,$A$5:$A$1802,0),0)*HLOOKUP(EW$2,$H$5:$FY$1802,MATCH($A706,$A$5:$A$1802,0),0),$H$2)</f>
        <v>26129050</v>
      </c>
      <c r="EX706" s="166">
        <f>IFERROR(HLOOKUP(EX$1,$H$5:$FY$1802,MATCH($A706,$A$5:$A$1802,0),0)*HLOOKUP(EX$2,$H$5:$FY$1802,MATCH($A706,$A$5:$A$1802,0),0),$H$2)</f>
        <v>4614828</v>
      </c>
      <c r="EY706" s="166">
        <f>IFERROR(HLOOKUP(EY$1,$H$5:$FY$1802,MATCH($A706,$A$5:$A$1802,0),0)*HLOOKUP(EY$2,$H$5:$FY$1802,MATCH($A706,$A$5:$A$1802,0),0),$H$2)</f>
        <v>20289516</v>
      </c>
      <c r="EZ706" s="166">
        <f>IFERROR(HLOOKUP(EZ$1,$H$5:$FY$1802,MATCH($A706,$A$5:$A$1802,0),0)*HLOOKUP(EZ$2,$H$5:$FY$1802,MATCH($A706,$A$5:$A$1802,0),0),$H$2)</f>
        <v>1039816</v>
      </c>
      <c r="FA706" s="166">
        <f>IFERROR(HLOOKUP(FA$1,$H$5:$FY$1802,MATCH($A706,$A$5:$A$1802,0),0)*HLOOKUP(FA$2,$H$5:$FY$1802,MATCH($A706,$A$5:$A$1802,0),0),$H$2)</f>
        <v>424452</v>
      </c>
      <c r="FB706" s="166">
        <f>IFERROR(HLOOKUP(FB$1,$H$5:$FY$1802,MATCH($A706,$A$5:$A$1802,0),0)*HLOOKUP(FB$2,$H$5:$FY$1802,MATCH($A706,$A$5:$A$1802,0),0),$H$2)</f>
        <v>424879</v>
      </c>
      <c r="FC706" s="166">
        <f>IFERROR(HLOOKUP(FC$1,$H$5:$FY$1802,MATCH($A706,$A$5:$A$1802,0),0)*HLOOKUP(FC$2,$H$5:$FY$1802,MATCH($A706,$A$5:$A$1802,0),0),$H$2)</f>
        <v>306768</v>
      </c>
      <c r="FD706" s="166">
        <f>IFERROR(HLOOKUP(FD$1,$H$5:$FY$1802,MATCH($A706,$A$5:$A$1802,0),0)*HLOOKUP(FD$2,$H$5:$FY$1802,MATCH($A706,$A$5:$A$1802,0),0),$H$2)</f>
        <v>0</v>
      </c>
      <c r="FE706" s="166">
        <f>IFERROR(HLOOKUP(FE$1,$H$5:$FY$1802,MATCH($A706,$A$5:$A$1802,0),0)*HLOOKUP(FE$2,$H$5:$FY$1802,MATCH($A706,$A$5:$A$1802,0),0),$H$2)</f>
        <v>0</v>
      </c>
      <c r="FF706" s="166">
        <f>IFERROR(HLOOKUP(FF$1,$H$5:$FY$1802,MATCH($A706,$A$5:$A$1802,0),0)*HLOOKUP(FF$2,$H$5:$FY$1802,MATCH($A706,$A$5:$A$1802,0),0),$H$2)</f>
        <v>0</v>
      </c>
      <c r="FG706" s="166">
        <f>IFERROR(HLOOKUP(FG$1,$H$5:$FY$1802,MATCH($A706,$A$5:$A$1802,0),0)*HLOOKUP(FG$2,$H$5:$FY$1802,MATCH($A706,$A$5:$A$1802,0),0),$H$2)</f>
        <v>0</v>
      </c>
      <c r="FH706" s="152"/>
      <c r="FI706" s="405">
        <f t="shared" si="1154"/>
        <v>1.9675995819300893</v>
      </c>
      <c r="FJ706" s="405">
        <f t="shared" si="1154"/>
        <v>1.4903031006851701</v>
      </c>
      <c r="FK706" s="405">
        <f t="shared" si="1155"/>
        <v>1.9738589211618258</v>
      </c>
      <c r="FL706" s="405">
        <f t="shared" si="1156"/>
        <v>1.5072614107883817</v>
      </c>
      <c r="FM706" s="405">
        <f t="shared" si="1157"/>
        <v>1.3039890308000914</v>
      </c>
      <c r="FN706" s="405">
        <f t="shared" si="1158"/>
        <v>1.0728994743925044</v>
      </c>
      <c r="FO706" s="405">
        <f t="shared" si="1159"/>
        <v>1.4806912361135602</v>
      </c>
      <c r="FP706" s="405">
        <f t="shared" si="1160"/>
        <v>1.0585434667607123</v>
      </c>
      <c r="FQ706" s="405">
        <f t="shared" si="1161"/>
        <v>1.360128617363344</v>
      </c>
      <c r="FR706" s="405">
        <f t="shared" si="1162"/>
        <v>1.0739549839228295</v>
      </c>
      <c r="FS706" s="65"/>
    </row>
    <row r="707" spans="1:175" ht="10.35" customHeight="1" x14ac:dyDescent="0.2">
      <c r="A707" s="74" t="str">
        <f t="shared" si="1151"/>
        <v>2020-21JANUARYRYA</v>
      </c>
      <c r="B707" s="163" t="str">
        <f t="shared" si="1164"/>
        <v>2020-21</v>
      </c>
      <c r="C707" s="26" t="s">
        <v>836</v>
      </c>
      <c r="D707" s="163" t="str">
        <f>INDEX($FV$16:$FW$26,MATCH($F707,$FV$16:$FV$26,0),2)</f>
        <v>Y60</v>
      </c>
      <c r="E707" s="163" t="str">
        <f>VLOOKUP($D707,$FW$8:$FX$14,2,0)</f>
        <v>Midlands</v>
      </c>
      <c r="F707" s="271" t="s">
        <v>867</v>
      </c>
      <c r="G707" s="271" t="s">
        <v>883</v>
      </c>
      <c r="H707" s="272">
        <v>129263</v>
      </c>
      <c r="I707" s="272">
        <v>89013</v>
      </c>
      <c r="J707" s="272">
        <v>75352</v>
      </c>
      <c r="K707" s="272">
        <v>1</v>
      </c>
      <c r="L707" s="272">
        <v>0</v>
      </c>
      <c r="M707" s="272">
        <v>0</v>
      </c>
      <c r="N707" s="272">
        <v>2</v>
      </c>
      <c r="O707" s="272">
        <v>25</v>
      </c>
      <c r="P707" s="272">
        <v>0</v>
      </c>
      <c r="Q707" s="272">
        <v>367</v>
      </c>
      <c r="R707" s="272">
        <v>0</v>
      </c>
      <c r="S707" s="272">
        <v>96</v>
      </c>
      <c r="T707" s="272">
        <v>102506</v>
      </c>
      <c r="U707" s="272">
        <v>6993</v>
      </c>
      <c r="V707" s="272">
        <v>3810</v>
      </c>
      <c r="W707" s="272">
        <v>49555</v>
      </c>
      <c r="X707" s="272">
        <v>32160</v>
      </c>
      <c r="Y707" s="272">
        <v>1602</v>
      </c>
      <c r="Z707" s="272">
        <v>2874305</v>
      </c>
      <c r="AA707" s="272">
        <v>411</v>
      </c>
      <c r="AB707" s="272">
        <v>717</v>
      </c>
      <c r="AC707" s="272">
        <v>1794066</v>
      </c>
      <c r="AD707" s="272">
        <v>471</v>
      </c>
      <c r="AE707" s="272">
        <v>838</v>
      </c>
      <c r="AF707" s="272">
        <v>43980889</v>
      </c>
      <c r="AG707" s="272">
        <v>888</v>
      </c>
      <c r="AH707" s="272">
        <v>1669</v>
      </c>
      <c r="AI707" s="272">
        <v>99871710</v>
      </c>
      <c r="AJ707" s="272">
        <v>3105</v>
      </c>
      <c r="AK707" s="272">
        <v>7242</v>
      </c>
      <c r="AL707" s="272">
        <v>6061646</v>
      </c>
      <c r="AM707" s="272">
        <v>3784</v>
      </c>
      <c r="AN707" s="272">
        <v>8949</v>
      </c>
      <c r="AO707" s="272">
        <v>5910</v>
      </c>
      <c r="AP707" s="272">
        <v>40</v>
      </c>
      <c r="AQ707" s="272">
        <v>30</v>
      </c>
      <c r="AR707" s="272">
        <v>0</v>
      </c>
      <c r="AS707" s="272">
        <v>330</v>
      </c>
      <c r="AT707" s="272">
        <v>5510</v>
      </c>
      <c r="AU707" s="272">
        <v>2404</v>
      </c>
      <c r="AV707" s="272">
        <v>48458</v>
      </c>
      <c r="AW707" s="272">
        <v>6346</v>
      </c>
      <c r="AX707" s="272">
        <v>41792</v>
      </c>
      <c r="AY707" s="272">
        <v>96596</v>
      </c>
      <c r="AZ707" s="272">
        <v>15191</v>
      </c>
      <c r="BA707" s="272">
        <v>10555</v>
      </c>
      <c r="BB707" s="272">
        <v>8059</v>
      </c>
      <c r="BC707" s="272">
        <v>5724</v>
      </c>
      <c r="BD707" s="272">
        <v>64327</v>
      </c>
      <c r="BE707" s="272">
        <v>52064</v>
      </c>
      <c r="BF707" s="272">
        <v>58996</v>
      </c>
      <c r="BG707" s="272">
        <v>33402</v>
      </c>
      <c r="BH707" s="272">
        <v>3679</v>
      </c>
      <c r="BI707" s="272">
        <v>1680</v>
      </c>
      <c r="BJ707" s="272">
        <v>110</v>
      </c>
      <c r="BK707" s="272">
        <v>63069</v>
      </c>
      <c r="BL707" s="272">
        <v>573</v>
      </c>
      <c r="BM707" s="272">
        <v>1108</v>
      </c>
      <c r="BN707" s="272">
        <v>80</v>
      </c>
      <c r="BO707" s="272">
        <v>37440</v>
      </c>
      <c r="BP707" s="272">
        <v>468</v>
      </c>
      <c r="BQ707" s="272">
        <v>809</v>
      </c>
      <c r="BR707" s="272">
        <v>6803</v>
      </c>
      <c r="BS707" s="272">
        <v>2773796</v>
      </c>
      <c r="BT707" s="272">
        <v>408</v>
      </c>
      <c r="BU707" s="272">
        <v>711</v>
      </c>
      <c r="BV707" s="272">
        <v>4465</v>
      </c>
      <c r="BW707" s="272">
        <v>3904047</v>
      </c>
      <c r="BX707" s="272">
        <v>874</v>
      </c>
      <c r="BY707" s="272">
        <v>1608</v>
      </c>
      <c r="BZ707" s="272">
        <v>834</v>
      </c>
      <c r="CA707" s="272">
        <v>792485</v>
      </c>
      <c r="CB707" s="272">
        <v>950</v>
      </c>
      <c r="CC707" s="272">
        <v>1889</v>
      </c>
      <c r="CD707" s="272">
        <v>44256</v>
      </c>
      <c r="CE707" s="272">
        <v>39284357</v>
      </c>
      <c r="CF707" s="272">
        <v>888</v>
      </c>
      <c r="CG707" s="272">
        <v>1669</v>
      </c>
      <c r="CH707" s="272">
        <v>2992</v>
      </c>
      <c r="CI707" s="272">
        <v>11984893</v>
      </c>
      <c r="CJ707" s="272">
        <v>4006</v>
      </c>
      <c r="CK707" s="272">
        <v>8541</v>
      </c>
      <c r="CL707" s="272">
        <v>503</v>
      </c>
      <c r="CM707" s="272">
        <v>1896279</v>
      </c>
      <c r="CN707" s="272">
        <v>3770</v>
      </c>
      <c r="CO707" s="272">
        <v>8940</v>
      </c>
      <c r="CP707" s="272">
        <v>1317</v>
      </c>
      <c r="CQ707" s="272">
        <v>6554429</v>
      </c>
      <c r="CR707" s="272">
        <v>4977</v>
      </c>
      <c r="CS707" s="272">
        <v>10090</v>
      </c>
      <c r="CT707" s="272">
        <v>182</v>
      </c>
      <c r="CU707" s="272">
        <v>1031996</v>
      </c>
      <c r="CV707" s="272">
        <v>5670</v>
      </c>
      <c r="CW707" s="272">
        <v>13996</v>
      </c>
      <c r="CX707" s="272">
        <v>452</v>
      </c>
      <c r="CY707" s="272">
        <v>130226</v>
      </c>
      <c r="CZ707" s="272">
        <v>288</v>
      </c>
      <c r="DA707" s="272">
        <v>490</v>
      </c>
      <c r="DB707" s="272">
        <v>4250</v>
      </c>
      <c r="DC707" s="272">
        <v>124007</v>
      </c>
      <c r="DD707" s="272">
        <v>29</v>
      </c>
      <c r="DE707" s="272">
        <v>44</v>
      </c>
      <c r="DF707" s="272">
        <v>114</v>
      </c>
      <c r="DG707" s="272">
        <v>106311</v>
      </c>
      <c r="DH707" s="272">
        <v>933</v>
      </c>
      <c r="DI707" s="272">
        <v>1871</v>
      </c>
      <c r="DJ707" s="272">
        <v>109</v>
      </c>
      <c r="DK707" s="272">
        <v>1196</v>
      </c>
      <c r="DL707" s="250"/>
      <c r="DM707" s="250"/>
      <c r="DN707" s="250"/>
      <c r="DO707" s="250"/>
      <c r="DP707" s="250"/>
      <c r="DQ707" s="250"/>
      <c r="DR707" s="250"/>
      <c r="DS707" s="250"/>
      <c r="DT707" s="250"/>
      <c r="DU707" s="250"/>
      <c r="DV707" s="250"/>
      <c r="DW707" s="250"/>
      <c r="DX707" s="250"/>
      <c r="DY707" s="250"/>
      <c r="DZ707" s="250"/>
      <c r="EA707" s="250"/>
      <c r="EB707" s="155"/>
      <c r="EC707" s="75">
        <f t="shared" si="1152"/>
        <v>1</v>
      </c>
      <c r="ED707" s="74">
        <f t="shared" si="1153"/>
        <v>2021</v>
      </c>
      <c r="EE707" s="165">
        <f t="shared" si="1163"/>
        <v>44197</v>
      </c>
      <c r="EF707" s="157">
        <f t="shared" si="1150"/>
        <v>31</v>
      </c>
      <c r="EG707" s="156"/>
      <c r="EH707" s="166">
        <f>IFERROR(HLOOKUP(EH$1,$H$5:$FY$1802,MATCH($A707,$A$5:$A$1802,0),0)*HLOOKUP(EH$2,$H$5:$FY$1802,MATCH($A707,$A$5:$A$1802,0),0),$H$2)</f>
        <v>0</v>
      </c>
      <c r="EI707" s="166">
        <f>IFERROR(HLOOKUP(EI$1,$H$5:$FY$1802,MATCH($A707,$A$5:$A$1802,0),0)*HLOOKUP(EI$2,$H$5:$FY$1802,MATCH($A707,$A$5:$A$1802,0),0),$H$2)</f>
        <v>0</v>
      </c>
      <c r="EJ707" s="166">
        <f>IFERROR(HLOOKUP(EJ$1,$H$5:$FY$1802,MATCH($A707,$A$5:$A$1802,0),0)*HLOOKUP(EJ$2,$H$5:$FY$1802,MATCH($A707,$A$5:$A$1802,0),0),$H$2)</f>
        <v>178026</v>
      </c>
      <c r="EK707" s="166">
        <f>IFERROR(HLOOKUP(EK$1,$H$5:$FY$1802,MATCH($A707,$A$5:$A$1802,0),0)*HLOOKUP(EK$2,$H$5:$FY$1802,MATCH($A707,$A$5:$A$1802,0),0),$H$2)</f>
        <v>2225325</v>
      </c>
      <c r="EL707" s="166">
        <f>IFERROR(HLOOKUP(EL$1,$H$5:$FY$1802,MATCH($A707,$A$5:$A$1802,0),0)*HLOOKUP(EL$2,$H$5:$FY$1802,MATCH($A707,$A$5:$A$1802,0),0),$H$2)</f>
        <v>5013981</v>
      </c>
      <c r="EM707" s="166">
        <f>IFERROR(HLOOKUP(EM$1,$H$5:$FY$1802,MATCH($A707,$A$5:$A$1802,0),0)*HLOOKUP(EM$2,$H$5:$FY$1802,MATCH($A707,$A$5:$A$1802,0),0),$H$2)</f>
        <v>3192780</v>
      </c>
      <c r="EN707" s="166">
        <f>IFERROR(HLOOKUP(EN$1,$H$5:$FY$1802,MATCH($A707,$A$5:$A$1802,0),0)*HLOOKUP(EN$2,$H$5:$FY$1802,MATCH($A707,$A$5:$A$1802,0),0),$H$2)</f>
        <v>82707295</v>
      </c>
      <c r="EO707" s="166">
        <f>IFERROR(HLOOKUP(EO$1,$H$5:$FY$1802,MATCH($A707,$A$5:$A$1802,0),0)*HLOOKUP(EO$2,$H$5:$FY$1802,MATCH($A707,$A$5:$A$1802,0),0),$H$2)</f>
        <v>232902720</v>
      </c>
      <c r="EP707" s="166">
        <f>IFERROR(HLOOKUP(EP$1,$H$5:$FY$1802,MATCH($A707,$A$5:$A$1802,0),0)*HLOOKUP(EP$2,$H$5:$FY$1802,MATCH($A707,$A$5:$A$1802,0),0),$H$2)</f>
        <v>14336298</v>
      </c>
      <c r="EQ707" s="166">
        <f>IFERROR(HLOOKUP(EQ$1,$H$5:$FY$1802,MATCH($A707,$A$5:$A$1802,0),0)*HLOOKUP(EQ$2,$H$5:$FY$1802,MATCH($A707,$A$5:$A$1802,0),0),$H$2)</f>
        <v>121880</v>
      </c>
      <c r="ER707" s="166">
        <f>IFERROR(HLOOKUP(ER$1,$H$5:$FY$1802,MATCH($A707,$A$5:$A$1802,0),0)*HLOOKUP(ER$2,$H$5:$FY$1802,MATCH($A707,$A$5:$A$1802,0),0),$H$2)</f>
        <v>64720</v>
      </c>
      <c r="ES707" s="166">
        <f>IFERROR(HLOOKUP(ES$1,$H$5:$FY$1802,MATCH($A707,$A$5:$A$1802,0),0)*HLOOKUP(ES$2,$H$5:$FY$1802,MATCH($A707,$A$5:$A$1802,0),0),$H$2)</f>
        <v>4836933</v>
      </c>
      <c r="ET707" s="166">
        <f>IFERROR(HLOOKUP(ET$1,$H$5:$FY$1802,MATCH($A707,$A$5:$A$1802,0),0)*HLOOKUP(ET$2,$H$5:$FY$1802,MATCH($A707,$A$5:$A$1802,0),0),$H$2)</f>
        <v>7179720</v>
      </c>
      <c r="EU707" s="166">
        <f>IFERROR(HLOOKUP(EU$1,$H$5:$FY$1802,MATCH($A707,$A$5:$A$1802,0),0)*HLOOKUP(EU$2,$H$5:$FY$1802,MATCH($A707,$A$5:$A$1802,0),0),$H$2)</f>
        <v>1575426</v>
      </c>
      <c r="EV707" s="166">
        <f>IFERROR(HLOOKUP(EV$1,$H$5:$FY$1802,MATCH($A707,$A$5:$A$1802,0),0)*HLOOKUP(EV$2,$H$5:$FY$1802,MATCH($A707,$A$5:$A$1802,0),0),$H$2)</f>
        <v>73863264</v>
      </c>
      <c r="EW707" s="166">
        <f>IFERROR(HLOOKUP(EW$1,$H$5:$FY$1802,MATCH($A707,$A$5:$A$1802,0),0)*HLOOKUP(EW$2,$H$5:$FY$1802,MATCH($A707,$A$5:$A$1802,0),0),$H$2)</f>
        <v>25554672</v>
      </c>
      <c r="EX707" s="166">
        <f>IFERROR(HLOOKUP(EX$1,$H$5:$FY$1802,MATCH($A707,$A$5:$A$1802,0),0)*HLOOKUP(EX$2,$H$5:$FY$1802,MATCH($A707,$A$5:$A$1802,0),0),$H$2)</f>
        <v>4496820</v>
      </c>
      <c r="EY707" s="166">
        <f>IFERROR(HLOOKUP(EY$1,$H$5:$FY$1802,MATCH($A707,$A$5:$A$1802,0),0)*HLOOKUP(EY$2,$H$5:$FY$1802,MATCH($A707,$A$5:$A$1802,0),0),$H$2)</f>
        <v>13288530</v>
      </c>
      <c r="EZ707" s="166">
        <f>IFERROR(HLOOKUP(EZ$1,$H$5:$FY$1802,MATCH($A707,$A$5:$A$1802,0),0)*HLOOKUP(EZ$2,$H$5:$FY$1802,MATCH($A707,$A$5:$A$1802,0),0),$H$2)</f>
        <v>2547272</v>
      </c>
      <c r="FA707" s="166">
        <f>IFERROR(HLOOKUP(FA$1,$H$5:$FY$1802,MATCH($A707,$A$5:$A$1802,0),0)*HLOOKUP(FA$2,$H$5:$FY$1802,MATCH($A707,$A$5:$A$1802,0),0),$H$2)</f>
        <v>213294</v>
      </c>
      <c r="FB707" s="166">
        <f>IFERROR(HLOOKUP(FB$1,$H$5:$FY$1802,MATCH($A707,$A$5:$A$1802,0),0)*HLOOKUP(FB$2,$H$5:$FY$1802,MATCH($A707,$A$5:$A$1802,0),0),$H$2)</f>
        <v>221480</v>
      </c>
      <c r="FC707" s="166">
        <f>IFERROR(HLOOKUP(FC$1,$H$5:$FY$1802,MATCH($A707,$A$5:$A$1802,0),0)*HLOOKUP(FC$2,$H$5:$FY$1802,MATCH($A707,$A$5:$A$1802,0),0),$H$2)</f>
        <v>187000</v>
      </c>
      <c r="FD707" s="166">
        <f>IFERROR(HLOOKUP(FD$1,$H$5:$FY$1802,MATCH($A707,$A$5:$A$1802,0),0)*HLOOKUP(FD$2,$H$5:$FY$1802,MATCH($A707,$A$5:$A$1802,0),0),$H$2)</f>
        <v>0</v>
      </c>
      <c r="FE707" s="166">
        <f>IFERROR(HLOOKUP(FE$1,$H$5:$FY$1802,MATCH($A707,$A$5:$A$1802,0),0)*HLOOKUP(FE$2,$H$5:$FY$1802,MATCH($A707,$A$5:$A$1802,0),0),$H$2)</f>
        <v>0</v>
      </c>
      <c r="FF707" s="166">
        <f>IFERROR(HLOOKUP(FF$1,$H$5:$FY$1802,MATCH($A707,$A$5:$A$1802,0),0)*HLOOKUP(FF$2,$H$5:$FY$1802,MATCH($A707,$A$5:$A$1802,0),0),$H$2)</f>
        <v>0</v>
      </c>
      <c r="FG707" s="166">
        <f>IFERROR(HLOOKUP(FG$1,$H$5:$FY$1802,MATCH($A707,$A$5:$A$1802,0),0)*HLOOKUP(FG$2,$H$5:$FY$1802,MATCH($A707,$A$5:$A$1802,0),0),$H$2)</f>
        <v>0</v>
      </c>
      <c r="FH707" s="152"/>
      <c r="FI707" s="405">
        <f t="shared" si="1154"/>
        <v>2.1723151723151721</v>
      </c>
      <c r="FJ707" s="405">
        <f t="shared" si="1154"/>
        <v>1.5093665093665094</v>
      </c>
      <c r="FK707" s="405">
        <f t="shared" si="1155"/>
        <v>2.1152230971128607</v>
      </c>
      <c r="FL707" s="405">
        <f t="shared" si="1156"/>
        <v>1.5023622047244094</v>
      </c>
      <c r="FM707" s="405">
        <f t="shared" si="1157"/>
        <v>1.2980930279487439</v>
      </c>
      <c r="FN707" s="405">
        <f t="shared" si="1158"/>
        <v>1.0506306124508122</v>
      </c>
      <c r="FO707" s="405">
        <f t="shared" si="1159"/>
        <v>1.834452736318408</v>
      </c>
      <c r="FP707" s="405">
        <f t="shared" si="1160"/>
        <v>1.0386194029850746</v>
      </c>
      <c r="FQ707" s="405">
        <f t="shared" si="1161"/>
        <v>2.2965043695380776</v>
      </c>
      <c r="FR707" s="405">
        <f t="shared" si="1162"/>
        <v>1.0486891385767789</v>
      </c>
      <c r="FS707" s="65"/>
    </row>
    <row r="708" spans="1:175" ht="10.35" customHeight="1" x14ac:dyDescent="0.2">
      <c r="A708" s="174" t="str">
        <f t="shared" si="1151"/>
        <v>2020-21JANUARYRX8</v>
      </c>
      <c r="B708" s="176" t="str">
        <f t="shared" si="1164"/>
        <v>2020-21</v>
      </c>
      <c r="C708" s="175" t="s">
        <v>836</v>
      </c>
      <c r="D708" s="176" t="str">
        <f>INDEX($FV$16:$FW$26,MATCH($F708,$FV$16:$FV$26,0),2)</f>
        <v>Y63</v>
      </c>
      <c r="E708" s="176" t="str">
        <f>VLOOKUP($D708,$FW$8:$FX$14,2,0)</f>
        <v>North East and Yorkshire</v>
      </c>
      <c r="F708" s="275" t="s">
        <v>869</v>
      </c>
      <c r="G708" s="275" t="s">
        <v>881</v>
      </c>
      <c r="H708" s="276">
        <v>97477</v>
      </c>
      <c r="I708" s="276">
        <v>52413</v>
      </c>
      <c r="J708" s="276">
        <v>566642</v>
      </c>
      <c r="K708" s="276">
        <v>11</v>
      </c>
      <c r="L708" s="276">
        <v>1</v>
      </c>
      <c r="M708" s="276">
        <v>29</v>
      </c>
      <c r="N708" s="276">
        <v>73</v>
      </c>
      <c r="O708" s="276">
        <v>168</v>
      </c>
      <c r="P708" s="276">
        <v>0</v>
      </c>
      <c r="Q708" s="276">
        <v>281</v>
      </c>
      <c r="R708" s="276">
        <v>148</v>
      </c>
      <c r="S708" s="276">
        <v>123</v>
      </c>
      <c r="T708" s="276">
        <v>69696</v>
      </c>
      <c r="U708" s="276">
        <v>5027</v>
      </c>
      <c r="V708" s="276">
        <v>3180</v>
      </c>
      <c r="W708" s="276">
        <v>37591</v>
      </c>
      <c r="X708" s="276">
        <v>13058</v>
      </c>
      <c r="Y708" s="276">
        <v>250</v>
      </c>
      <c r="Z708" s="276">
        <v>2414576</v>
      </c>
      <c r="AA708" s="276">
        <v>480</v>
      </c>
      <c r="AB708" s="276">
        <v>823</v>
      </c>
      <c r="AC708" s="276">
        <v>1732030</v>
      </c>
      <c r="AD708" s="276">
        <v>545</v>
      </c>
      <c r="AE708" s="276">
        <v>958</v>
      </c>
      <c r="AF708" s="276">
        <v>55263195</v>
      </c>
      <c r="AG708" s="276">
        <v>1470</v>
      </c>
      <c r="AH708" s="276">
        <v>3120</v>
      </c>
      <c r="AI708" s="276">
        <v>49466930</v>
      </c>
      <c r="AJ708" s="276">
        <v>3788</v>
      </c>
      <c r="AK708" s="276">
        <v>9298</v>
      </c>
      <c r="AL708" s="276">
        <v>1449226</v>
      </c>
      <c r="AM708" s="276">
        <v>5797</v>
      </c>
      <c r="AN708" s="276">
        <v>14928</v>
      </c>
      <c r="AO708" s="276">
        <v>6988</v>
      </c>
      <c r="AP708" s="276">
        <v>942</v>
      </c>
      <c r="AQ708" s="276">
        <v>1688</v>
      </c>
      <c r="AR708" s="276">
        <v>5377</v>
      </c>
      <c r="AS708" s="276">
        <v>2374</v>
      </c>
      <c r="AT708" s="276">
        <v>1984</v>
      </c>
      <c r="AU708" s="276">
        <v>2972</v>
      </c>
      <c r="AV708" s="276">
        <v>36853</v>
      </c>
      <c r="AW708" s="276">
        <v>5511</v>
      </c>
      <c r="AX708" s="276">
        <v>20344</v>
      </c>
      <c r="AY708" s="276">
        <v>62708</v>
      </c>
      <c r="AZ708" s="276">
        <v>9744</v>
      </c>
      <c r="BA708" s="276">
        <v>7587</v>
      </c>
      <c r="BB708" s="276">
        <v>5868</v>
      </c>
      <c r="BC708" s="276">
        <v>4610</v>
      </c>
      <c r="BD708" s="276">
        <v>47859</v>
      </c>
      <c r="BE708" s="276">
        <v>39930</v>
      </c>
      <c r="BF708" s="276">
        <v>19058</v>
      </c>
      <c r="BG708" s="276">
        <v>13831</v>
      </c>
      <c r="BH708" s="276">
        <v>366</v>
      </c>
      <c r="BI708" s="276">
        <v>269</v>
      </c>
      <c r="BJ708" s="276">
        <v>162</v>
      </c>
      <c r="BK708" s="276">
        <v>83111</v>
      </c>
      <c r="BL708" s="276">
        <v>513</v>
      </c>
      <c r="BM708" s="276">
        <v>961</v>
      </c>
      <c r="BN708" s="276">
        <v>37</v>
      </c>
      <c r="BO708" s="276">
        <v>18469</v>
      </c>
      <c r="BP708" s="276">
        <v>499</v>
      </c>
      <c r="BQ708" s="276">
        <v>885</v>
      </c>
      <c r="BR708" s="276">
        <v>4828</v>
      </c>
      <c r="BS708" s="276">
        <v>2312996</v>
      </c>
      <c r="BT708" s="276">
        <v>479</v>
      </c>
      <c r="BU708" s="276">
        <v>820</v>
      </c>
      <c r="BV708" s="276">
        <v>3526</v>
      </c>
      <c r="BW708" s="276">
        <v>5383379</v>
      </c>
      <c r="BX708" s="276">
        <v>1527</v>
      </c>
      <c r="BY708" s="276">
        <v>3166</v>
      </c>
      <c r="BZ708" s="276">
        <v>820</v>
      </c>
      <c r="CA708" s="276">
        <v>1146412</v>
      </c>
      <c r="CB708" s="276">
        <v>1398</v>
      </c>
      <c r="CC708" s="276">
        <v>3191</v>
      </c>
      <c r="CD708" s="276">
        <v>33245</v>
      </c>
      <c r="CE708" s="276">
        <v>48733404</v>
      </c>
      <c r="CF708" s="276">
        <v>1466</v>
      </c>
      <c r="CG708" s="276">
        <v>3115</v>
      </c>
      <c r="CH708" s="276">
        <v>2515</v>
      </c>
      <c r="CI708" s="276">
        <v>11785381</v>
      </c>
      <c r="CJ708" s="276">
        <v>4686</v>
      </c>
      <c r="CK708" s="276">
        <v>9738</v>
      </c>
      <c r="CL708" s="276">
        <v>1604</v>
      </c>
      <c r="CM708" s="276">
        <v>7777779</v>
      </c>
      <c r="CN708" s="276">
        <v>4849</v>
      </c>
      <c r="CO708" s="276">
        <v>10656</v>
      </c>
      <c r="CP708" s="276">
        <v>1786</v>
      </c>
      <c r="CQ708" s="276">
        <v>13637659</v>
      </c>
      <c r="CR708" s="276">
        <v>7636</v>
      </c>
      <c r="CS708" s="276">
        <v>17683</v>
      </c>
      <c r="CT708" s="276">
        <v>754</v>
      </c>
      <c r="CU708" s="276">
        <v>4613343</v>
      </c>
      <c r="CV708" s="276">
        <v>6118</v>
      </c>
      <c r="CW708" s="276">
        <v>13776</v>
      </c>
      <c r="CX708" s="276">
        <v>263</v>
      </c>
      <c r="CY708" s="276">
        <v>91904</v>
      </c>
      <c r="CZ708" s="276">
        <v>349</v>
      </c>
      <c r="DA708" s="276">
        <v>555</v>
      </c>
      <c r="DB708" s="276">
        <v>3091</v>
      </c>
      <c r="DC708" s="276">
        <v>127316</v>
      </c>
      <c r="DD708" s="276">
        <v>41</v>
      </c>
      <c r="DE708" s="276">
        <v>76</v>
      </c>
      <c r="DF708" s="276">
        <v>85</v>
      </c>
      <c r="DG708" s="276">
        <v>110657</v>
      </c>
      <c r="DH708" s="276">
        <v>1302</v>
      </c>
      <c r="DI708" s="276">
        <v>2518</v>
      </c>
      <c r="DJ708" s="276">
        <v>71</v>
      </c>
      <c r="DK708" s="276">
        <v>0</v>
      </c>
      <c r="DL708" s="252"/>
      <c r="DM708" s="252"/>
      <c r="DN708" s="252"/>
      <c r="DO708" s="252"/>
      <c r="DP708" s="252"/>
      <c r="DQ708" s="252"/>
      <c r="DR708" s="252"/>
      <c r="DS708" s="252"/>
      <c r="DT708" s="252"/>
      <c r="DU708" s="252"/>
      <c r="DV708" s="252"/>
      <c r="DW708" s="252"/>
      <c r="DX708" s="252"/>
      <c r="DY708" s="252"/>
      <c r="DZ708" s="252"/>
      <c r="EA708" s="252"/>
      <c r="EB708" s="177"/>
      <c r="EC708" s="167">
        <f t="shared" si="1152"/>
        <v>1</v>
      </c>
      <c r="ED708" s="174">
        <f t="shared" si="1153"/>
        <v>2021</v>
      </c>
      <c r="EE708" s="173">
        <f t="shared" si="1163"/>
        <v>44197</v>
      </c>
      <c r="EF708" s="150">
        <f>DAY(EOMONTH($EE708,0))</f>
        <v>31</v>
      </c>
      <c r="EG708" s="178"/>
      <c r="EH708" s="179">
        <f>IFERROR(HLOOKUP(EH$1,$H$5:$FY$1802,MATCH($A708,$A$5:$A$1802,0),0)*HLOOKUP(EH$2,$H$5:$FY$1802,MATCH($A708,$A$5:$A$1802,0),0),$H$2)</f>
        <v>52413</v>
      </c>
      <c r="EI708" s="179">
        <f>IFERROR(HLOOKUP(EI$1,$H$5:$FY$1802,MATCH($A708,$A$5:$A$1802,0),0)*HLOOKUP(EI$2,$H$5:$FY$1802,MATCH($A708,$A$5:$A$1802,0),0),$H$2)</f>
        <v>1519977</v>
      </c>
      <c r="EJ708" s="179">
        <f>IFERROR(HLOOKUP(EJ$1,$H$5:$FY$1802,MATCH($A708,$A$5:$A$1802,0),0)*HLOOKUP(EJ$2,$H$5:$FY$1802,MATCH($A708,$A$5:$A$1802,0),0),$H$2)</f>
        <v>3826149</v>
      </c>
      <c r="EK708" s="179">
        <f>IFERROR(HLOOKUP(EK$1,$H$5:$FY$1802,MATCH($A708,$A$5:$A$1802,0),0)*HLOOKUP(EK$2,$H$5:$FY$1802,MATCH($A708,$A$5:$A$1802,0),0),$H$2)</f>
        <v>8805384</v>
      </c>
      <c r="EL708" s="179">
        <f>IFERROR(HLOOKUP(EL$1,$H$5:$FY$1802,MATCH($A708,$A$5:$A$1802,0),0)*HLOOKUP(EL$2,$H$5:$FY$1802,MATCH($A708,$A$5:$A$1802,0),0),$H$2)</f>
        <v>4137221</v>
      </c>
      <c r="EM708" s="179">
        <f>IFERROR(HLOOKUP(EM$1,$H$5:$FY$1802,MATCH($A708,$A$5:$A$1802,0),0)*HLOOKUP(EM$2,$H$5:$FY$1802,MATCH($A708,$A$5:$A$1802,0),0),$H$2)</f>
        <v>3046440</v>
      </c>
      <c r="EN708" s="179">
        <f>IFERROR(HLOOKUP(EN$1,$H$5:$FY$1802,MATCH($A708,$A$5:$A$1802,0),0)*HLOOKUP(EN$2,$H$5:$FY$1802,MATCH($A708,$A$5:$A$1802,0),0),$H$2)</f>
        <v>117283920</v>
      </c>
      <c r="EO708" s="179">
        <f>IFERROR(HLOOKUP(EO$1,$H$5:$FY$1802,MATCH($A708,$A$5:$A$1802,0),0)*HLOOKUP(EO$2,$H$5:$FY$1802,MATCH($A708,$A$5:$A$1802,0),0),$H$2)</f>
        <v>121413284</v>
      </c>
      <c r="EP708" s="179">
        <f>IFERROR(HLOOKUP(EP$1,$H$5:$FY$1802,MATCH($A708,$A$5:$A$1802,0),0)*HLOOKUP(EP$2,$H$5:$FY$1802,MATCH($A708,$A$5:$A$1802,0),0),$H$2)</f>
        <v>3732000</v>
      </c>
      <c r="EQ708" s="179">
        <f>IFERROR(HLOOKUP(EQ$1,$H$5:$FY$1802,MATCH($A708,$A$5:$A$1802,0),0)*HLOOKUP(EQ$2,$H$5:$FY$1802,MATCH($A708,$A$5:$A$1802,0),0),$H$2)</f>
        <v>155682</v>
      </c>
      <c r="ER708" s="179">
        <f>IFERROR(HLOOKUP(ER$1,$H$5:$FY$1802,MATCH($A708,$A$5:$A$1802,0),0)*HLOOKUP(ER$2,$H$5:$FY$1802,MATCH($A708,$A$5:$A$1802,0),0),$H$2)</f>
        <v>32745</v>
      </c>
      <c r="ES708" s="179">
        <f>IFERROR(HLOOKUP(ES$1,$H$5:$FY$1802,MATCH($A708,$A$5:$A$1802,0),0)*HLOOKUP(ES$2,$H$5:$FY$1802,MATCH($A708,$A$5:$A$1802,0),0),$H$2)</f>
        <v>3958960</v>
      </c>
      <c r="ET708" s="179">
        <f>IFERROR(HLOOKUP(ET$1,$H$5:$FY$1802,MATCH($A708,$A$5:$A$1802,0),0)*HLOOKUP(ET$2,$H$5:$FY$1802,MATCH($A708,$A$5:$A$1802,0),0),$H$2)</f>
        <v>11163316</v>
      </c>
      <c r="EU708" s="179">
        <f>IFERROR(HLOOKUP(EU$1,$H$5:$FY$1802,MATCH($A708,$A$5:$A$1802,0),0)*HLOOKUP(EU$2,$H$5:$FY$1802,MATCH($A708,$A$5:$A$1802,0),0),$H$2)</f>
        <v>2616620</v>
      </c>
      <c r="EV708" s="179">
        <f>IFERROR(HLOOKUP(EV$1,$H$5:$FY$1802,MATCH($A708,$A$5:$A$1802,0),0)*HLOOKUP(EV$2,$H$5:$FY$1802,MATCH($A708,$A$5:$A$1802,0),0),$H$2)</f>
        <v>103558175</v>
      </c>
      <c r="EW708" s="179">
        <f>IFERROR(HLOOKUP(EW$1,$H$5:$FY$1802,MATCH($A708,$A$5:$A$1802,0),0)*HLOOKUP(EW$2,$H$5:$FY$1802,MATCH($A708,$A$5:$A$1802,0),0),$H$2)</f>
        <v>24491070</v>
      </c>
      <c r="EX708" s="179">
        <f>IFERROR(HLOOKUP(EX$1,$H$5:$FY$1802,MATCH($A708,$A$5:$A$1802,0),0)*HLOOKUP(EX$2,$H$5:$FY$1802,MATCH($A708,$A$5:$A$1802,0),0),$H$2)</f>
        <v>17092224</v>
      </c>
      <c r="EY708" s="179">
        <f>IFERROR(HLOOKUP(EY$1,$H$5:$FY$1802,MATCH($A708,$A$5:$A$1802,0),0)*HLOOKUP(EY$2,$H$5:$FY$1802,MATCH($A708,$A$5:$A$1802,0),0),$H$2)</f>
        <v>31581838</v>
      </c>
      <c r="EZ708" s="179">
        <f>IFERROR(HLOOKUP(EZ$1,$H$5:$FY$1802,MATCH($A708,$A$5:$A$1802,0),0)*HLOOKUP(EZ$2,$H$5:$FY$1802,MATCH($A708,$A$5:$A$1802,0),0),$H$2)</f>
        <v>10387104</v>
      </c>
      <c r="FA708" s="179">
        <f>IFERROR(HLOOKUP(FA$1,$H$5:$FY$1802,MATCH($A708,$A$5:$A$1802,0),0)*HLOOKUP(FA$2,$H$5:$FY$1802,MATCH($A708,$A$5:$A$1802,0),0),$H$2)</f>
        <v>214030</v>
      </c>
      <c r="FB708" s="179">
        <f>IFERROR(HLOOKUP(FB$1,$H$5:$FY$1802,MATCH($A708,$A$5:$A$1802,0),0)*HLOOKUP(FB$2,$H$5:$FY$1802,MATCH($A708,$A$5:$A$1802,0),0),$H$2)</f>
        <v>145965</v>
      </c>
      <c r="FC708" s="179">
        <f>IFERROR(HLOOKUP(FC$1,$H$5:$FY$1802,MATCH($A708,$A$5:$A$1802,0),0)*HLOOKUP(FC$2,$H$5:$FY$1802,MATCH($A708,$A$5:$A$1802,0),0),$H$2)</f>
        <v>234916</v>
      </c>
      <c r="FD708" s="179">
        <f>IFERROR(HLOOKUP(FD$1,$H$5:$FY$1802,MATCH($A708,$A$5:$A$1802,0),0)*HLOOKUP(FD$2,$H$5:$FY$1802,MATCH($A708,$A$5:$A$1802,0),0),$H$2)</f>
        <v>0</v>
      </c>
      <c r="FE708" s="179">
        <f>IFERROR(HLOOKUP(FE$1,$H$5:$FY$1802,MATCH($A708,$A$5:$A$1802,0),0)*HLOOKUP(FE$2,$H$5:$FY$1802,MATCH($A708,$A$5:$A$1802,0),0),$H$2)</f>
        <v>0</v>
      </c>
      <c r="FF708" s="179">
        <f>IFERROR(HLOOKUP(FF$1,$H$5:$FY$1802,MATCH($A708,$A$5:$A$1802,0),0)*HLOOKUP(FF$2,$H$5:$FY$1802,MATCH($A708,$A$5:$A$1802,0),0),$H$2)</f>
        <v>0</v>
      </c>
      <c r="FG708" s="179">
        <f>IFERROR(HLOOKUP(FG$1,$H$5:$FY$1802,MATCH($A708,$A$5:$A$1802,0),0)*HLOOKUP(FG$2,$H$5:$FY$1802,MATCH($A708,$A$5:$A$1802,0),0),$H$2)</f>
        <v>0</v>
      </c>
      <c r="FH708" s="151"/>
      <c r="FI708" s="407">
        <f t="shared" si="1154"/>
        <v>1.9383330017903322</v>
      </c>
      <c r="FJ708" s="407">
        <f t="shared" si="1154"/>
        <v>1.5092500497314503</v>
      </c>
      <c r="FK708" s="407">
        <f t="shared" si="1155"/>
        <v>1.8452830188679246</v>
      </c>
      <c r="FL708" s="407">
        <f t="shared" si="1156"/>
        <v>1.449685534591195</v>
      </c>
      <c r="FM708" s="407">
        <f t="shared" si="1157"/>
        <v>1.273150488148759</v>
      </c>
      <c r="FN708" s="407">
        <f t="shared" si="1158"/>
        <v>1.062222340453832</v>
      </c>
      <c r="FO708" s="407">
        <f t="shared" si="1159"/>
        <v>1.4594884362076888</v>
      </c>
      <c r="FP708" s="407">
        <f t="shared" si="1160"/>
        <v>1.0591974268647573</v>
      </c>
      <c r="FQ708" s="407">
        <f t="shared" si="1161"/>
        <v>1.464</v>
      </c>
      <c r="FR708" s="407">
        <f t="shared" si="1162"/>
        <v>1.0760000000000001</v>
      </c>
      <c r="FS708" s="408"/>
    </row>
    <row r="709" spans="1:175" ht="10.35" customHeight="1" x14ac:dyDescent="0.2">
      <c r="A709" s="74" t="str">
        <f t="shared" si="1151"/>
        <v>2020-21FEBRUARYRX9</v>
      </c>
      <c r="B709" s="163" t="str">
        <f t="shared" si="1164"/>
        <v>2020-21</v>
      </c>
      <c r="C709" s="26" t="s">
        <v>837</v>
      </c>
      <c r="D709" s="163" t="str">
        <f>INDEX($FV$16:$FW$26,MATCH($F709,$FV$16:$FV$26,0),2)</f>
        <v>Y60</v>
      </c>
      <c r="E709" s="163" t="str">
        <f>VLOOKUP($D709,$FW$8:$FX$14,2,0)</f>
        <v>Midlands</v>
      </c>
      <c r="F709" s="271" t="s">
        <v>845</v>
      </c>
      <c r="G709" s="271" t="s">
        <v>871</v>
      </c>
      <c r="H709" s="270">
        <v>78431</v>
      </c>
      <c r="I709" s="270">
        <v>59718</v>
      </c>
      <c r="J709" s="270">
        <v>347005</v>
      </c>
      <c r="K709" s="270">
        <v>6</v>
      </c>
      <c r="L709" s="270">
        <v>3</v>
      </c>
      <c r="M709" s="270">
        <v>4</v>
      </c>
      <c r="N709" s="270">
        <v>23</v>
      </c>
      <c r="O709" s="270">
        <v>84</v>
      </c>
      <c r="P709" s="270">
        <v>0</v>
      </c>
      <c r="Q709" s="270">
        <v>373</v>
      </c>
      <c r="R709" s="270">
        <v>2160</v>
      </c>
      <c r="S709" s="270">
        <v>762</v>
      </c>
      <c r="T709" s="270">
        <v>61814</v>
      </c>
      <c r="U709" s="270">
        <v>5048</v>
      </c>
      <c r="V709" s="270">
        <v>2966</v>
      </c>
      <c r="W709" s="270">
        <v>35193</v>
      </c>
      <c r="X709" s="270">
        <v>12411</v>
      </c>
      <c r="Y709" s="270">
        <v>128</v>
      </c>
      <c r="Z709" s="270">
        <v>2161277</v>
      </c>
      <c r="AA709" s="270">
        <v>428</v>
      </c>
      <c r="AB709" s="270">
        <v>755</v>
      </c>
      <c r="AC709" s="270">
        <v>2717119</v>
      </c>
      <c r="AD709" s="270">
        <v>916</v>
      </c>
      <c r="AE709" s="270">
        <v>2096</v>
      </c>
      <c r="AF709" s="270">
        <v>49466273</v>
      </c>
      <c r="AG709" s="270">
        <v>1406</v>
      </c>
      <c r="AH709" s="270">
        <v>2829</v>
      </c>
      <c r="AI709" s="270">
        <v>49219743</v>
      </c>
      <c r="AJ709" s="270">
        <v>3966</v>
      </c>
      <c r="AK709" s="270">
        <v>9774</v>
      </c>
      <c r="AL709" s="270">
        <v>574201</v>
      </c>
      <c r="AM709" s="270">
        <v>4486</v>
      </c>
      <c r="AN709" s="270">
        <v>10998</v>
      </c>
      <c r="AO709" s="270">
        <v>5488</v>
      </c>
      <c r="AP709" s="270">
        <v>1311</v>
      </c>
      <c r="AQ709" s="270">
        <v>731</v>
      </c>
      <c r="AR709" s="270">
        <v>19</v>
      </c>
      <c r="AS709" s="270">
        <v>2858</v>
      </c>
      <c r="AT709" s="270">
        <v>588</v>
      </c>
      <c r="AU709" s="270">
        <v>1911</v>
      </c>
      <c r="AV709" s="270">
        <v>31914</v>
      </c>
      <c r="AW709" s="270">
        <v>3811</v>
      </c>
      <c r="AX709" s="270">
        <v>20601</v>
      </c>
      <c r="AY709" s="270">
        <v>56326</v>
      </c>
      <c r="AZ709" s="270">
        <v>9241</v>
      </c>
      <c r="BA709" s="270">
        <v>7333</v>
      </c>
      <c r="BB709" s="270">
        <v>5516</v>
      </c>
      <c r="BC709" s="270">
        <v>4458</v>
      </c>
      <c r="BD709" s="270">
        <v>44828</v>
      </c>
      <c r="BE709" s="270">
        <v>37097</v>
      </c>
      <c r="BF709" s="270">
        <v>18254</v>
      </c>
      <c r="BG709" s="270">
        <v>13139</v>
      </c>
      <c r="BH709" s="270">
        <v>121</v>
      </c>
      <c r="BI709" s="270">
        <v>89</v>
      </c>
      <c r="BJ709" s="270">
        <v>0</v>
      </c>
      <c r="BK709" s="270">
        <v>0</v>
      </c>
      <c r="BL709" s="270">
        <v>0</v>
      </c>
      <c r="BM709" s="270">
        <v>0</v>
      </c>
      <c r="BN709" s="270">
        <v>17</v>
      </c>
      <c r="BO709" s="270">
        <v>10610</v>
      </c>
      <c r="BP709" s="270">
        <v>624</v>
      </c>
      <c r="BQ709" s="270">
        <v>1220</v>
      </c>
      <c r="BR709" s="270">
        <v>5031</v>
      </c>
      <c r="BS709" s="270">
        <v>2150667</v>
      </c>
      <c r="BT709" s="270">
        <v>427</v>
      </c>
      <c r="BU709" s="270">
        <v>752</v>
      </c>
      <c r="BV709" s="270">
        <v>463</v>
      </c>
      <c r="BW709" s="270">
        <v>678807</v>
      </c>
      <c r="BX709" s="270">
        <v>1466</v>
      </c>
      <c r="BY709" s="270">
        <v>2896</v>
      </c>
      <c r="BZ709" s="270">
        <v>659</v>
      </c>
      <c r="CA709" s="270">
        <v>898172</v>
      </c>
      <c r="CB709" s="270">
        <v>1363</v>
      </c>
      <c r="CC709" s="270">
        <v>3164</v>
      </c>
      <c r="CD709" s="270">
        <v>34071</v>
      </c>
      <c r="CE709" s="270">
        <v>47889294</v>
      </c>
      <c r="CF709" s="270">
        <v>1406</v>
      </c>
      <c r="CG709" s="270">
        <v>2823</v>
      </c>
      <c r="CH709" s="270">
        <v>12</v>
      </c>
      <c r="CI709" s="270">
        <v>43303</v>
      </c>
      <c r="CJ709" s="270">
        <v>3609</v>
      </c>
      <c r="CK709" s="270">
        <v>5684</v>
      </c>
      <c r="CL709" s="270">
        <v>340</v>
      </c>
      <c r="CM709" s="270">
        <v>1540445</v>
      </c>
      <c r="CN709" s="270">
        <v>4531</v>
      </c>
      <c r="CO709" s="270">
        <v>11815</v>
      </c>
      <c r="CP709" s="270">
        <v>2325</v>
      </c>
      <c r="CQ709" s="270">
        <v>10283522</v>
      </c>
      <c r="CR709" s="270">
        <v>4423</v>
      </c>
      <c r="CS709" s="270">
        <v>9285</v>
      </c>
      <c r="CT709" s="270">
        <v>84</v>
      </c>
      <c r="CU709" s="270">
        <v>394124</v>
      </c>
      <c r="CV709" s="270">
        <v>4692</v>
      </c>
      <c r="CW709" s="270">
        <v>10079</v>
      </c>
      <c r="CX709" s="270">
        <v>307</v>
      </c>
      <c r="CY709" s="270">
        <v>88376</v>
      </c>
      <c r="CZ709" s="270">
        <v>288</v>
      </c>
      <c r="DA709" s="270">
        <v>499</v>
      </c>
      <c r="DB709" s="270">
        <v>2660</v>
      </c>
      <c r="DC709" s="270">
        <v>114805</v>
      </c>
      <c r="DD709" s="270">
        <v>43</v>
      </c>
      <c r="DE709" s="270">
        <v>80</v>
      </c>
      <c r="DF709" s="270">
        <v>53</v>
      </c>
      <c r="DG709" s="270">
        <v>78443</v>
      </c>
      <c r="DH709" s="270">
        <v>1480</v>
      </c>
      <c r="DI709" s="270">
        <v>2936</v>
      </c>
      <c r="DJ709" s="270">
        <v>47</v>
      </c>
      <c r="DK709" s="270">
        <v>1917</v>
      </c>
      <c r="DL709" s="249"/>
      <c r="DM709" s="249"/>
      <c r="DN709" s="249"/>
      <c r="DO709" s="249"/>
      <c r="DP709" s="249"/>
      <c r="DQ709" s="249"/>
      <c r="DR709" s="249"/>
      <c r="DS709" s="249"/>
      <c r="DT709" s="249"/>
      <c r="DU709" s="249"/>
      <c r="DV709" s="249"/>
      <c r="DW709" s="249"/>
      <c r="DX709" s="249"/>
      <c r="DY709" s="249"/>
      <c r="DZ709" s="249"/>
      <c r="EA709" s="249"/>
      <c r="EB709" s="155"/>
      <c r="EC709" s="170">
        <f t="shared" si="1152"/>
        <v>2</v>
      </c>
      <c r="ED709" s="74">
        <f t="shared" si="1153"/>
        <v>2021</v>
      </c>
      <c r="EE709" s="165">
        <f t="shared" si="1163"/>
        <v>44228</v>
      </c>
      <c r="EF709" s="157">
        <f>DAY(EOMONTH($EE709,0))</f>
        <v>28</v>
      </c>
      <c r="EG709" s="156"/>
      <c r="EH709" s="171">
        <f>IFERROR(HLOOKUP(EH$1,$H$5:$FY$1802,MATCH($A709,$A$5:$A$1802,0),0)*HLOOKUP(EH$2,$H$5:$FY$1802,MATCH($A709,$A$5:$A$1802,0),0),$H$2)</f>
        <v>179154</v>
      </c>
      <c r="EI709" s="171">
        <f>IFERROR(HLOOKUP(EI$1,$H$5:$FY$1802,MATCH($A709,$A$5:$A$1802,0),0)*HLOOKUP(EI$2,$H$5:$FY$1802,MATCH($A709,$A$5:$A$1802,0),0),$H$2)</f>
        <v>238872</v>
      </c>
      <c r="EJ709" s="171">
        <f>IFERROR(HLOOKUP(EJ$1,$H$5:$FY$1802,MATCH($A709,$A$5:$A$1802,0),0)*HLOOKUP(EJ$2,$H$5:$FY$1802,MATCH($A709,$A$5:$A$1802,0),0),$H$2)</f>
        <v>1373514</v>
      </c>
      <c r="EK709" s="171">
        <f>IFERROR(HLOOKUP(EK$1,$H$5:$FY$1802,MATCH($A709,$A$5:$A$1802,0),0)*HLOOKUP(EK$2,$H$5:$FY$1802,MATCH($A709,$A$5:$A$1802,0),0),$H$2)</f>
        <v>5016312</v>
      </c>
      <c r="EL709" s="171">
        <f>IFERROR(HLOOKUP(EL$1,$H$5:$FY$1802,MATCH($A709,$A$5:$A$1802,0),0)*HLOOKUP(EL$2,$H$5:$FY$1802,MATCH($A709,$A$5:$A$1802,0),0),$H$2)</f>
        <v>3811240</v>
      </c>
      <c r="EM709" s="171">
        <f>IFERROR(HLOOKUP(EM$1,$H$5:$FY$1802,MATCH($A709,$A$5:$A$1802,0),0)*HLOOKUP(EM$2,$H$5:$FY$1802,MATCH($A709,$A$5:$A$1802,0),0),$H$2)</f>
        <v>6216736</v>
      </c>
      <c r="EN709" s="171">
        <f>IFERROR(HLOOKUP(EN$1,$H$5:$FY$1802,MATCH($A709,$A$5:$A$1802,0),0)*HLOOKUP(EN$2,$H$5:$FY$1802,MATCH($A709,$A$5:$A$1802,0),0),$H$2)</f>
        <v>99560997</v>
      </c>
      <c r="EO709" s="171">
        <f>IFERROR(HLOOKUP(EO$1,$H$5:$FY$1802,MATCH($A709,$A$5:$A$1802,0),0)*HLOOKUP(EO$2,$H$5:$FY$1802,MATCH($A709,$A$5:$A$1802,0),0),$H$2)</f>
        <v>121305114</v>
      </c>
      <c r="EP709" s="171">
        <f>IFERROR(HLOOKUP(EP$1,$H$5:$FY$1802,MATCH($A709,$A$5:$A$1802,0),0)*HLOOKUP(EP$2,$H$5:$FY$1802,MATCH($A709,$A$5:$A$1802,0),0),$H$2)</f>
        <v>1407744</v>
      </c>
      <c r="EQ709" s="171">
        <f>IFERROR(HLOOKUP(EQ$1,$H$5:$FY$1802,MATCH($A709,$A$5:$A$1802,0),0)*HLOOKUP(EQ$2,$H$5:$FY$1802,MATCH($A709,$A$5:$A$1802,0),0),$H$2)</f>
        <v>0</v>
      </c>
      <c r="ER709" s="171">
        <f>IFERROR(HLOOKUP(ER$1,$H$5:$FY$1802,MATCH($A709,$A$5:$A$1802,0),0)*HLOOKUP(ER$2,$H$5:$FY$1802,MATCH($A709,$A$5:$A$1802,0),0),$H$2)</f>
        <v>20740</v>
      </c>
      <c r="ES709" s="171">
        <f>IFERROR(HLOOKUP(ES$1,$H$5:$FY$1802,MATCH($A709,$A$5:$A$1802,0),0)*HLOOKUP(ES$2,$H$5:$FY$1802,MATCH($A709,$A$5:$A$1802,0),0),$H$2)</f>
        <v>3783312</v>
      </c>
      <c r="ET709" s="171">
        <f>IFERROR(HLOOKUP(ET$1,$H$5:$FY$1802,MATCH($A709,$A$5:$A$1802,0),0)*HLOOKUP(ET$2,$H$5:$FY$1802,MATCH($A709,$A$5:$A$1802,0),0),$H$2)</f>
        <v>1340848</v>
      </c>
      <c r="EU709" s="171">
        <f>IFERROR(HLOOKUP(EU$1,$H$5:$FY$1802,MATCH($A709,$A$5:$A$1802,0),0)*HLOOKUP(EU$2,$H$5:$FY$1802,MATCH($A709,$A$5:$A$1802,0),0),$H$2)</f>
        <v>2085076</v>
      </c>
      <c r="EV709" s="171">
        <f>IFERROR(HLOOKUP(EV$1,$H$5:$FY$1802,MATCH($A709,$A$5:$A$1802,0),0)*HLOOKUP(EV$2,$H$5:$FY$1802,MATCH($A709,$A$5:$A$1802,0),0),$H$2)</f>
        <v>96182433</v>
      </c>
      <c r="EW709" s="171">
        <f>IFERROR(HLOOKUP(EW$1,$H$5:$FY$1802,MATCH($A709,$A$5:$A$1802,0),0)*HLOOKUP(EW$2,$H$5:$FY$1802,MATCH($A709,$A$5:$A$1802,0),0),$H$2)</f>
        <v>68208</v>
      </c>
      <c r="EX709" s="171">
        <f>IFERROR(HLOOKUP(EX$1,$H$5:$FY$1802,MATCH($A709,$A$5:$A$1802,0),0)*HLOOKUP(EX$2,$H$5:$FY$1802,MATCH($A709,$A$5:$A$1802,0),0),$H$2)</f>
        <v>4017100</v>
      </c>
      <c r="EY709" s="171">
        <f>IFERROR(HLOOKUP(EY$1,$H$5:$FY$1802,MATCH($A709,$A$5:$A$1802,0),0)*HLOOKUP(EY$2,$H$5:$FY$1802,MATCH($A709,$A$5:$A$1802,0),0),$H$2)</f>
        <v>21587625</v>
      </c>
      <c r="EZ709" s="171">
        <f>IFERROR(HLOOKUP(EZ$1,$H$5:$FY$1802,MATCH($A709,$A$5:$A$1802,0),0)*HLOOKUP(EZ$2,$H$5:$FY$1802,MATCH($A709,$A$5:$A$1802,0),0),$H$2)</f>
        <v>846636</v>
      </c>
      <c r="FA709" s="171">
        <f>IFERROR(HLOOKUP(FA$1,$H$5:$FY$1802,MATCH($A709,$A$5:$A$1802,0),0)*HLOOKUP(FA$2,$H$5:$FY$1802,MATCH($A709,$A$5:$A$1802,0),0),$H$2)</f>
        <v>155608</v>
      </c>
      <c r="FB709" s="171">
        <f>IFERROR(HLOOKUP(FB$1,$H$5:$FY$1802,MATCH($A709,$A$5:$A$1802,0),0)*HLOOKUP(FB$2,$H$5:$FY$1802,MATCH($A709,$A$5:$A$1802,0),0),$H$2)</f>
        <v>153193</v>
      </c>
      <c r="FC709" s="171">
        <f>IFERROR(HLOOKUP(FC$1,$H$5:$FY$1802,MATCH($A709,$A$5:$A$1802,0),0)*HLOOKUP(FC$2,$H$5:$FY$1802,MATCH($A709,$A$5:$A$1802,0),0),$H$2)</f>
        <v>212800</v>
      </c>
      <c r="FD709" s="171">
        <f>IFERROR(HLOOKUP(FD$1,$H$5:$FY$1802,MATCH($A709,$A$5:$A$1802,0),0)*HLOOKUP(FD$2,$H$5:$FY$1802,MATCH($A709,$A$5:$A$1802,0),0),$H$2)</f>
        <v>0</v>
      </c>
      <c r="FE709" s="171">
        <f>IFERROR(HLOOKUP(FE$1,$H$5:$FY$1802,MATCH($A709,$A$5:$A$1802,0),0)*HLOOKUP(FE$2,$H$5:$FY$1802,MATCH($A709,$A$5:$A$1802,0),0),$H$2)</f>
        <v>0</v>
      </c>
      <c r="FF709" s="171">
        <f>IFERROR(HLOOKUP(FF$1,$H$5:$FY$1802,MATCH($A709,$A$5:$A$1802,0),0)*HLOOKUP(FF$2,$H$5:$FY$1802,MATCH($A709,$A$5:$A$1802,0),0),$H$2)</f>
        <v>0</v>
      </c>
      <c r="FG709" s="171">
        <f>IFERROR(HLOOKUP(FG$1,$H$5:$FY$1802,MATCH($A709,$A$5:$A$1802,0),0)*HLOOKUP(FG$2,$H$5:$FY$1802,MATCH($A709,$A$5:$A$1802,0),0),$H$2)</f>
        <v>0</v>
      </c>
      <c r="FH709" s="152"/>
      <c r="FI709" s="405">
        <f t="shared" si="1154"/>
        <v>1.8306259904912836</v>
      </c>
      <c r="FJ709" s="405">
        <f t="shared" si="1154"/>
        <v>1.4526545166402536</v>
      </c>
      <c r="FK709" s="405">
        <f t="shared" si="1155"/>
        <v>1.8597437626432907</v>
      </c>
      <c r="FL709" s="405">
        <f t="shared" si="1156"/>
        <v>1.5030343897505056</v>
      </c>
      <c r="FM709" s="405">
        <f t="shared" si="1157"/>
        <v>1.2737760350069616</v>
      </c>
      <c r="FN709" s="405">
        <f t="shared" si="1158"/>
        <v>1.0541016679453301</v>
      </c>
      <c r="FO709" s="405">
        <f t="shared" si="1159"/>
        <v>1.4707920393199581</v>
      </c>
      <c r="FP709" s="405">
        <f t="shared" si="1160"/>
        <v>1.0586576424139875</v>
      </c>
      <c r="FQ709" s="405">
        <f t="shared" si="1161"/>
        <v>0.9453125</v>
      </c>
      <c r="FR709" s="405">
        <f t="shared" si="1162"/>
        <v>0.6953125</v>
      </c>
      <c r="FS709" s="65"/>
    </row>
    <row r="710" spans="1:175" ht="10.35" customHeight="1" x14ac:dyDescent="0.2">
      <c r="A710" s="74" t="str">
        <f t="shared" si="1151"/>
        <v>2020-21FEBRUARYRYC</v>
      </c>
      <c r="B710" s="163" t="str">
        <f t="shared" si="1164"/>
        <v>2020-21</v>
      </c>
      <c r="C710" s="26" t="s">
        <v>837</v>
      </c>
      <c r="D710" s="163" t="str">
        <f>INDEX($FV$16:$FW$26,MATCH($F710,$FV$16:$FV$26,0),2)</f>
        <v>Y61</v>
      </c>
      <c r="E710" s="163" t="str">
        <f>VLOOKUP($D710,$FW$8:$FX$14,2,0)</f>
        <v>East of England</v>
      </c>
      <c r="F710" s="271" t="s">
        <v>849</v>
      </c>
      <c r="G710" s="271" t="s">
        <v>872</v>
      </c>
      <c r="H710" s="272">
        <v>87957</v>
      </c>
      <c r="I710" s="272">
        <v>57494</v>
      </c>
      <c r="J710" s="272">
        <v>156031</v>
      </c>
      <c r="K710" s="272">
        <v>3</v>
      </c>
      <c r="L710" s="272">
        <v>1</v>
      </c>
      <c r="M710" s="272">
        <v>5</v>
      </c>
      <c r="N710" s="272">
        <v>6</v>
      </c>
      <c r="O710" s="272">
        <v>47</v>
      </c>
      <c r="P710" s="272">
        <v>0</v>
      </c>
      <c r="Q710" s="272">
        <v>364</v>
      </c>
      <c r="R710" s="272">
        <v>72</v>
      </c>
      <c r="S710" s="272">
        <v>4254</v>
      </c>
      <c r="T710" s="272">
        <v>70565</v>
      </c>
      <c r="U710" s="272">
        <v>5232</v>
      </c>
      <c r="V710" s="272">
        <v>3071</v>
      </c>
      <c r="W710" s="272">
        <v>38445</v>
      </c>
      <c r="X710" s="272">
        <v>12908</v>
      </c>
      <c r="Y710" s="272">
        <v>378</v>
      </c>
      <c r="Z710" s="272">
        <v>2115384</v>
      </c>
      <c r="AA710" s="272">
        <v>404</v>
      </c>
      <c r="AB710" s="272">
        <v>745</v>
      </c>
      <c r="AC710" s="272">
        <v>1652354</v>
      </c>
      <c r="AD710" s="272">
        <v>538</v>
      </c>
      <c r="AE710" s="272">
        <v>1033</v>
      </c>
      <c r="AF710" s="272">
        <v>42259297</v>
      </c>
      <c r="AG710" s="272">
        <v>1099</v>
      </c>
      <c r="AH710" s="272">
        <v>2207</v>
      </c>
      <c r="AI710" s="272">
        <v>33600741</v>
      </c>
      <c r="AJ710" s="272">
        <v>2603</v>
      </c>
      <c r="AK710" s="272">
        <v>6195</v>
      </c>
      <c r="AL710" s="272">
        <v>1498673</v>
      </c>
      <c r="AM710" s="272">
        <v>3965</v>
      </c>
      <c r="AN710" s="272">
        <v>9047</v>
      </c>
      <c r="AO710" s="272">
        <v>6899</v>
      </c>
      <c r="AP710" s="272">
        <v>101</v>
      </c>
      <c r="AQ710" s="272">
        <v>3764</v>
      </c>
      <c r="AR710" s="272">
        <v>1042</v>
      </c>
      <c r="AS710" s="272">
        <v>54</v>
      </c>
      <c r="AT710" s="272">
        <v>2980</v>
      </c>
      <c r="AU710" s="272">
        <v>1073</v>
      </c>
      <c r="AV710" s="272">
        <v>37220</v>
      </c>
      <c r="AW710" s="272">
        <v>2829</v>
      </c>
      <c r="AX710" s="272">
        <v>23617</v>
      </c>
      <c r="AY710" s="272">
        <v>63666</v>
      </c>
      <c r="AZ710" s="272">
        <v>12980</v>
      </c>
      <c r="BA710" s="272">
        <v>9137</v>
      </c>
      <c r="BB710" s="272">
        <v>7391</v>
      </c>
      <c r="BC710" s="272">
        <v>5362</v>
      </c>
      <c r="BD710" s="272">
        <v>55971</v>
      </c>
      <c r="BE710" s="272">
        <v>42762</v>
      </c>
      <c r="BF710" s="272">
        <v>23541</v>
      </c>
      <c r="BG710" s="272">
        <v>14655</v>
      </c>
      <c r="BH710" s="272">
        <v>662</v>
      </c>
      <c r="BI710" s="272">
        <v>428</v>
      </c>
      <c r="BJ710" s="272">
        <v>12</v>
      </c>
      <c r="BK710" s="272">
        <v>6803</v>
      </c>
      <c r="BL710" s="272">
        <v>567</v>
      </c>
      <c r="BM710" s="272">
        <v>976</v>
      </c>
      <c r="BN710" s="272">
        <v>2</v>
      </c>
      <c r="BO710" s="272">
        <v>390</v>
      </c>
      <c r="BP710" s="272">
        <v>195</v>
      </c>
      <c r="BQ710" s="272">
        <v>265</v>
      </c>
      <c r="BR710" s="272">
        <v>5218</v>
      </c>
      <c r="BS710" s="272">
        <v>2108191</v>
      </c>
      <c r="BT710" s="272">
        <v>404</v>
      </c>
      <c r="BU710" s="272">
        <v>745</v>
      </c>
      <c r="BV710" s="272">
        <v>2219</v>
      </c>
      <c r="BW710" s="272">
        <v>2714729</v>
      </c>
      <c r="BX710" s="272">
        <v>1223</v>
      </c>
      <c r="BY710" s="272">
        <v>2360</v>
      </c>
      <c r="BZ710" s="272">
        <v>701</v>
      </c>
      <c r="CA710" s="272">
        <v>705098</v>
      </c>
      <c r="CB710" s="272">
        <v>1006</v>
      </c>
      <c r="CC710" s="272">
        <v>2140</v>
      </c>
      <c r="CD710" s="272">
        <v>35525</v>
      </c>
      <c r="CE710" s="272">
        <v>38839470</v>
      </c>
      <c r="CF710" s="272">
        <v>1093</v>
      </c>
      <c r="CG710" s="272">
        <v>2200</v>
      </c>
      <c r="CH710" s="272">
        <v>497</v>
      </c>
      <c r="CI710" s="272">
        <v>1321043</v>
      </c>
      <c r="CJ710" s="272">
        <v>2658</v>
      </c>
      <c r="CK710" s="272">
        <v>6544</v>
      </c>
      <c r="CL710" s="272">
        <v>148</v>
      </c>
      <c r="CM710" s="272">
        <v>317151</v>
      </c>
      <c r="CN710" s="272">
        <v>2143</v>
      </c>
      <c r="CO710" s="272">
        <v>4422</v>
      </c>
      <c r="CP710" s="272">
        <v>1623</v>
      </c>
      <c r="CQ710" s="272">
        <v>6291097</v>
      </c>
      <c r="CR710" s="272">
        <v>3876</v>
      </c>
      <c r="CS710" s="272">
        <v>8078</v>
      </c>
      <c r="CT710" s="272">
        <v>125</v>
      </c>
      <c r="CU710" s="272">
        <v>520407</v>
      </c>
      <c r="CV710" s="272">
        <v>4163</v>
      </c>
      <c r="CW710" s="272">
        <v>8139</v>
      </c>
      <c r="CX710" s="272">
        <v>497</v>
      </c>
      <c r="CY710" s="272">
        <v>146183</v>
      </c>
      <c r="CZ710" s="272">
        <v>294</v>
      </c>
      <c r="DA710" s="272">
        <v>545</v>
      </c>
      <c r="DB710" s="272">
        <v>3589</v>
      </c>
      <c r="DC710" s="272">
        <v>120017</v>
      </c>
      <c r="DD710" s="272">
        <v>33</v>
      </c>
      <c r="DE710" s="272">
        <v>60</v>
      </c>
      <c r="DF710" s="272">
        <v>114</v>
      </c>
      <c r="DG710" s="272">
        <v>128311</v>
      </c>
      <c r="DH710" s="272">
        <v>1126</v>
      </c>
      <c r="DI710" s="272">
        <v>2543</v>
      </c>
      <c r="DJ710" s="272">
        <v>110</v>
      </c>
      <c r="DK710" s="272">
        <v>56</v>
      </c>
      <c r="DL710" s="250"/>
      <c r="DM710" s="250"/>
      <c r="DN710" s="250"/>
      <c r="DO710" s="250"/>
      <c r="DP710" s="250"/>
      <c r="DQ710" s="250"/>
      <c r="DR710" s="250"/>
      <c r="DS710" s="250"/>
      <c r="DT710" s="250"/>
      <c r="DU710" s="250"/>
      <c r="DV710" s="250"/>
      <c r="DW710" s="250"/>
      <c r="DX710" s="250"/>
      <c r="DY710" s="250"/>
      <c r="DZ710" s="250"/>
      <c r="EA710" s="250"/>
      <c r="EB710" s="155"/>
      <c r="EC710" s="75">
        <f t="shared" si="1152"/>
        <v>2</v>
      </c>
      <c r="ED710" s="74">
        <f t="shared" si="1153"/>
        <v>2021</v>
      </c>
      <c r="EE710" s="165">
        <f t="shared" si="1163"/>
        <v>44228</v>
      </c>
      <c r="EF710" s="157">
        <f t="shared" ref="EF710:EF773" si="1165">DAY(EOMONTH($EE710,0))</f>
        <v>28</v>
      </c>
      <c r="EG710" s="156"/>
      <c r="EH710" s="166">
        <f>IFERROR(HLOOKUP(EH$1,$H$5:$FY$1802,MATCH($A710,$A$5:$A$1802,0),0)*HLOOKUP(EH$2,$H$5:$FY$1802,MATCH($A710,$A$5:$A$1802,0),0),$H$2)</f>
        <v>57494</v>
      </c>
      <c r="EI710" s="166">
        <f>IFERROR(HLOOKUP(EI$1,$H$5:$FY$1802,MATCH($A710,$A$5:$A$1802,0),0)*HLOOKUP(EI$2,$H$5:$FY$1802,MATCH($A710,$A$5:$A$1802,0),0),$H$2)</f>
        <v>287470</v>
      </c>
      <c r="EJ710" s="166">
        <f>IFERROR(HLOOKUP(EJ$1,$H$5:$FY$1802,MATCH($A710,$A$5:$A$1802,0),0)*HLOOKUP(EJ$2,$H$5:$FY$1802,MATCH($A710,$A$5:$A$1802,0),0),$H$2)</f>
        <v>344964</v>
      </c>
      <c r="EK710" s="166">
        <f>IFERROR(HLOOKUP(EK$1,$H$5:$FY$1802,MATCH($A710,$A$5:$A$1802,0),0)*HLOOKUP(EK$2,$H$5:$FY$1802,MATCH($A710,$A$5:$A$1802,0),0),$H$2)</f>
        <v>2702218</v>
      </c>
      <c r="EL710" s="166">
        <f>IFERROR(HLOOKUP(EL$1,$H$5:$FY$1802,MATCH($A710,$A$5:$A$1802,0),0)*HLOOKUP(EL$2,$H$5:$FY$1802,MATCH($A710,$A$5:$A$1802,0),0),$H$2)</f>
        <v>3897840</v>
      </c>
      <c r="EM710" s="166">
        <f>IFERROR(HLOOKUP(EM$1,$H$5:$FY$1802,MATCH($A710,$A$5:$A$1802,0),0)*HLOOKUP(EM$2,$H$5:$FY$1802,MATCH($A710,$A$5:$A$1802,0),0),$H$2)</f>
        <v>3172343</v>
      </c>
      <c r="EN710" s="166">
        <f>IFERROR(HLOOKUP(EN$1,$H$5:$FY$1802,MATCH($A710,$A$5:$A$1802,0),0)*HLOOKUP(EN$2,$H$5:$FY$1802,MATCH($A710,$A$5:$A$1802,0),0),$H$2)</f>
        <v>84848115</v>
      </c>
      <c r="EO710" s="166">
        <f>IFERROR(HLOOKUP(EO$1,$H$5:$FY$1802,MATCH($A710,$A$5:$A$1802,0),0)*HLOOKUP(EO$2,$H$5:$FY$1802,MATCH($A710,$A$5:$A$1802,0),0),$H$2)</f>
        <v>79965060</v>
      </c>
      <c r="EP710" s="166">
        <f>IFERROR(HLOOKUP(EP$1,$H$5:$FY$1802,MATCH($A710,$A$5:$A$1802,0),0)*HLOOKUP(EP$2,$H$5:$FY$1802,MATCH($A710,$A$5:$A$1802,0),0),$H$2)</f>
        <v>3419766</v>
      </c>
      <c r="EQ710" s="166">
        <f>IFERROR(HLOOKUP(EQ$1,$H$5:$FY$1802,MATCH($A710,$A$5:$A$1802,0),0)*HLOOKUP(EQ$2,$H$5:$FY$1802,MATCH($A710,$A$5:$A$1802,0),0),$H$2)</f>
        <v>11712</v>
      </c>
      <c r="ER710" s="166">
        <f>IFERROR(HLOOKUP(ER$1,$H$5:$FY$1802,MATCH($A710,$A$5:$A$1802,0),0)*HLOOKUP(ER$2,$H$5:$FY$1802,MATCH($A710,$A$5:$A$1802,0),0),$H$2)</f>
        <v>530</v>
      </c>
      <c r="ES710" s="166">
        <f>IFERROR(HLOOKUP(ES$1,$H$5:$FY$1802,MATCH($A710,$A$5:$A$1802,0),0)*HLOOKUP(ES$2,$H$5:$FY$1802,MATCH($A710,$A$5:$A$1802,0),0),$H$2)</f>
        <v>3887410</v>
      </c>
      <c r="ET710" s="166">
        <f>IFERROR(HLOOKUP(ET$1,$H$5:$FY$1802,MATCH($A710,$A$5:$A$1802,0),0)*HLOOKUP(ET$2,$H$5:$FY$1802,MATCH($A710,$A$5:$A$1802,0),0),$H$2)</f>
        <v>5236840</v>
      </c>
      <c r="EU710" s="166">
        <f>IFERROR(HLOOKUP(EU$1,$H$5:$FY$1802,MATCH($A710,$A$5:$A$1802,0),0)*HLOOKUP(EU$2,$H$5:$FY$1802,MATCH($A710,$A$5:$A$1802,0),0),$H$2)</f>
        <v>1500140</v>
      </c>
      <c r="EV710" s="166">
        <f>IFERROR(HLOOKUP(EV$1,$H$5:$FY$1802,MATCH($A710,$A$5:$A$1802,0),0)*HLOOKUP(EV$2,$H$5:$FY$1802,MATCH($A710,$A$5:$A$1802,0),0),$H$2)</f>
        <v>78155000</v>
      </c>
      <c r="EW710" s="166">
        <f>IFERROR(HLOOKUP(EW$1,$H$5:$FY$1802,MATCH($A710,$A$5:$A$1802,0),0)*HLOOKUP(EW$2,$H$5:$FY$1802,MATCH($A710,$A$5:$A$1802,0),0),$H$2)</f>
        <v>3252368</v>
      </c>
      <c r="EX710" s="166">
        <f>IFERROR(HLOOKUP(EX$1,$H$5:$FY$1802,MATCH($A710,$A$5:$A$1802,0),0)*HLOOKUP(EX$2,$H$5:$FY$1802,MATCH($A710,$A$5:$A$1802,0),0),$H$2)</f>
        <v>654456</v>
      </c>
      <c r="EY710" s="166">
        <f>IFERROR(HLOOKUP(EY$1,$H$5:$FY$1802,MATCH($A710,$A$5:$A$1802,0),0)*HLOOKUP(EY$2,$H$5:$FY$1802,MATCH($A710,$A$5:$A$1802,0),0),$H$2)</f>
        <v>13110594</v>
      </c>
      <c r="EZ710" s="166">
        <f>IFERROR(HLOOKUP(EZ$1,$H$5:$FY$1802,MATCH($A710,$A$5:$A$1802,0),0)*HLOOKUP(EZ$2,$H$5:$FY$1802,MATCH($A710,$A$5:$A$1802,0),0),$H$2)</f>
        <v>1017375</v>
      </c>
      <c r="FA710" s="166">
        <f>IFERROR(HLOOKUP(FA$1,$H$5:$FY$1802,MATCH($A710,$A$5:$A$1802,0),0)*HLOOKUP(FA$2,$H$5:$FY$1802,MATCH($A710,$A$5:$A$1802,0),0),$H$2)</f>
        <v>289902</v>
      </c>
      <c r="FB710" s="166">
        <f>IFERROR(HLOOKUP(FB$1,$H$5:$FY$1802,MATCH($A710,$A$5:$A$1802,0),0)*HLOOKUP(FB$2,$H$5:$FY$1802,MATCH($A710,$A$5:$A$1802,0),0),$H$2)</f>
        <v>270865</v>
      </c>
      <c r="FC710" s="166">
        <f>IFERROR(HLOOKUP(FC$1,$H$5:$FY$1802,MATCH($A710,$A$5:$A$1802,0),0)*HLOOKUP(FC$2,$H$5:$FY$1802,MATCH($A710,$A$5:$A$1802,0),0),$H$2)</f>
        <v>215340</v>
      </c>
      <c r="FD710" s="166">
        <f>IFERROR(HLOOKUP(FD$1,$H$5:$FY$1802,MATCH($A710,$A$5:$A$1802,0),0)*HLOOKUP(FD$2,$H$5:$FY$1802,MATCH($A710,$A$5:$A$1802,0),0),$H$2)</f>
        <v>0</v>
      </c>
      <c r="FE710" s="166">
        <f>IFERROR(HLOOKUP(FE$1,$H$5:$FY$1802,MATCH($A710,$A$5:$A$1802,0),0)*HLOOKUP(FE$2,$H$5:$FY$1802,MATCH($A710,$A$5:$A$1802,0),0),$H$2)</f>
        <v>0</v>
      </c>
      <c r="FF710" s="166">
        <f>IFERROR(HLOOKUP(FF$1,$H$5:$FY$1802,MATCH($A710,$A$5:$A$1802,0),0)*HLOOKUP(FF$2,$H$5:$FY$1802,MATCH($A710,$A$5:$A$1802,0),0),$H$2)</f>
        <v>0</v>
      </c>
      <c r="FG710" s="166">
        <f>IFERROR(HLOOKUP(FG$1,$H$5:$FY$1802,MATCH($A710,$A$5:$A$1802,0),0)*HLOOKUP(FG$2,$H$5:$FY$1802,MATCH($A710,$A$5:$A$1802,0),0),$H$2)</f>
        <v>0</v>
      </c>
      <c r="FH710" s="152"/>
      <c r="FI710" s="405">
        <f t="shared" si="1154"/>
        <v>2.4808868501529053</v>
      </c>
      <c r="FJ710" s="405">
        <f t="shared" si="1154"/>
        <v>1.746368501529052</v>
      </c>
      <c r="FK710" s="405">
        <f t="shared" si="1155"/>
        <v>2.406707912732009</v>
      </c>
      <c r="FL710" s="405">
        <f t="shared" si="1156"/>
        <v>1.7460110713122761</v>
      </c>
      <c r="FM710" s="405">
        <f t="shared" si="1157"/>
        <v>1.4558720249707373</v>
      </c>
      <c r="FN710" s="405">
        <f t="shared" si="1158"/>
        <v>1.1122902848224736</v>
      </c>
      <c r="FO710" s="405">
        <f t="shared" si="1159"/>
        <v>1.8237527114967462</v>
      </c>
      <c r="FP710" s="405">
        <f t="shared" si="1160"/>
        <v>1.1353424233033778</v>
      </c>
      <c r="FQ710" s="405">
        <f t="shared" si="1161"/>
        <v>1.7513227513227514</v>
      </c>
      <c r="FR710" s="405">
        <f t="shared" si="1162"/>
        <v>1.1322751322751323</v>
      </c>
      <c r="FS710" s="65"/>
    </row>
    <row r="711" spans="1:175" ht="10.35" customHeight="1" x14ac:dyDescent="0.2">
      <c r="A711" s="74" t="str">
        <f t="shared" si="1151"/>
        <v>2020-21FEBRUARYR1F</v>
      </c>
      <c r="B711" s="163" t="str">
        <f t="shared" si="1164"/>
        <v>2020-21</v>
      </c>
      <c r="C711" s="26" t="s">
        <v>837</v>
      </c>
      <c r="D711" s="163" t="str">
        <f>INDEX($FV$16:$FW$26,MATCH($F711,$FV$16:$FV$26,0),2)</f>
        <v>Y59</v>
      </c>
      <c r="E711" s="163" t="str">
        <f>VLOOKUP($D711,$FW$8:$FX$14,2,0)</f>
        <v>South East</v>
      </c>
      <c r="F711" s="271" t="s">
        <v>852</v>
      </c>
      <c r="G711" s="271" t="s">
        <v>873</v>
      </c>
      <c r="H711" s="272">
        <v>2552</v>
      </c>
      <c r="I711" s="272">
        <v>1234</v>
      </c>
      <c r="J711" s="272">
        <v>9298</v>
      </c>
      <c r="K711" s="272">
        <v>8</v>
      </c>
      <c r="L711" s="272">
        <v>1</v>
      </c>
      <c r="M711" s="272">
        <v>23</v>
      </c>
      <c r="N711" s="272">
        <v>50</v>
      </c>
      <c r="O711" s="272">
        <v>111</v>
      </c>
      <c r="P711" s="272">
        <v>0</v>
      </c>
      <c r="Q711" s="272">
        <v>5</v>
      </c>
      <c r="R711" s="272">
        <v>0</v>
      </c>
      <c r="S711" s="272">
        <v>3</v>
      </c>
      <c r="T711" s="272">
        <v>1973</v>
      </c>
      <c r="U711" s="272">
        <v>101</v>
      </c>
      <c r="V711" s="272">
        <v>63</v>
      </c>
      <c r="W711" s="272">
        <v>846</v>
      </c>
      <c r="X711" s="272">
        <v>674</v>
      </c>
      <c r="Y711" s="272">
        <v>48</v>
      </c>
      <c r="Z711" s="272">
        <v>46040</v>
      </c>
      <c r="AA711" s="272">
        <v>456</v>
      </c>
      <c r="AB711" s="272">
        <v>817</v>
      </c>
      <c r="AC711" s="272">
        <v>30366</v>
      </c>
      <c r="AD711" s="272">
        <v>482</v>
      </c>
      <c r="AE711" s="272">
        <v>860</v>
      </c>
      <c r="AF711" s="272">
        <v>944454</v>
      </c>
      <c r="AG711" s="272">
        <v>1116</v>
      </c>
      <c r="AH711" s="272">
        <v>2203</v>
      </c>
      <c r="AI711" s="272">
        <v>2058299</v>
      </c>
      <c r="AJ711" s="272">
        <v>3054</v>
      </c>
      <c r="AK711" s="272">
        <v>7735</v>
      </c>
      <c r="AL711" s="272">
        <v>131748</v>
      </c>
      <c r="AM711" s="272">
        <v>2745</v>
      </c>
      <c r="AN711" s="272">
        <v>6195</v>
      </c>
      <c r="AO711" s="272">
        <v>153</v>
      </c>
      <c r="AP711" s="272">
        <v>1</v>
      </c>
      <c r="AQ711" s="272">
        <v>7</v>
      </c>
      <c r="AR711" s="272">
        <v>20</v>
      </c>
      <c r="AS711" s="272">
        <v>5</v>
      </c>
      <c r="AT711" s="272">
        <v>140</v>
      </c>
      <c r="AU711" s="272">
        <v>7</v>
      </c>
      <c r="AV711" s="272">
        <v>1147</v>
      </c>
      <c r="AW711" s="272">
        <v>16</v>
      </c>
      <c r="AX711" s="272">
        <v>657</v>
      </c>
      <c r="AY711" s="272">
        <v>1820</v>
      </c>
      <c r="AZ711" s="272">
        <v>163</v>
      </c>
      <c r="BA711" s="272">
        <v>127</v>
      </c>
      <c r="BB711" s="272">
        <v>105</v>
      </c>
      <c r="BC711" s="272">
        <v>82</v>
      </c>
      <c r="BD711" s="272">
        <v>998</v>
      </c>
      <c r="BE711" s="272">
        <v>907</v>
      </c>
      <c r="BF711" s="272">
        <v>822</v>
      </c>
      <c r="BG711" s="272">
        <v>725</v>
      </c>
      <c r="BH711" s="272">
        <v>52</v>
      </c>
      <c r="BI711" s="272">
        <v>50</v>
      </c>
      <c r="BJ711" s="272">
        <v>1</v>
      </c>
      <c r="BK711" s="272">
        <v>355</v>
      </c>
      <c r="BL711" s="272">
        <v>355</v>
      </c>
      <c r="BM711" s="272">
        <v>355</v>
      </c>
      <c r="BN711" s="272">
        <v>0</v>
      </c>
      <c r="BO711" s="272">
        <v>0</v>
      </c>
      <c r="BP711" s="272">
        <v>0</v>
      </c>
      <c r="BQ711" s="272">
        <v>0</v>
      </c>
      <c r="BR711" s="272">
        <v>100</v>
      </c>
      <c r="BS711" s="272">
        <v>45685</v>
      </c>
      <c r="BT711" s="272">
        <v>457</v>
      </c>
      <c r="BU711" s="272">
        <v>818</v>
      </c>
      <c r="BV711" s="272">
        <v>126</v>
      </c>
      <c r="BW711" s="272">
        <v>131112</v>
      </c>
      <c r="BX711" s="272">
        <v>1041</v>
      </c>
      <c r="BY711" s="272">
        <v>2107</v>
      </c>
      <c r="BZ711" s="272">
        <v>2</v>
      </c>
      <c r="CA711" s="272">
        <v>1614</v>
      </c>
      <c r="CB711" s="272">
        <v>807</v>
      </c>
      <c r="CC711" s="272">
        <v>1117</v>
      </c>
      <c r="CD711" s="272">
        <v>718</v>
      </c>
      <c r="CE711" s="272">
        <v>811728</v>
      </c>
      <c r="CF711" s="272">
        <v>1131</v>
      </c>
      <c r="CG711" s="272">
        <v>2210</v>
      </c>
      <c r="CH711" s="272">
        <v>131</v>
      </c>
      <c r="CI711" s="272">
        <v>429527</v>
      </c>
      <c r="CJ711" s="272">
        <v>3279</v>
      </c>
      <c r="CK711" s="272">
        <v>8118</v>
      </c>
      <c r="CL711" s="272">
        <v>1</v>
      </c>
      <c r="CM711" s="272">
        <v>345</v>
      </c>
      <c r="CN711" s="272">
        <v>345</v>
      </c>
      <c r="CO711" s="272">
        <v>345</v>
      </c>
      <c r="CP711" s="272">
        <v>14</v>
      </c>
      <c r="CQ711" s="272">
        <v>99049</v>
      </c>
      <c r="CR711" s="272">
        <v>7075</v>
      </c>
      <c r="CS711" s="272">
        <v>11312</v>
      </c>
      <c r="CT711" s="272">
        <v>1</v>
      </c>
      <c r="CU711" s="272">
        <v>18608</v>
      </c>
      <c r="CV711" s="272">
        <v>18608</v>
      </c>
      <c r="CW711" s="272">
        <v>18608</v>
      </c>
      <c r="CX711" s="272">
        <v>7</v>
      </c>
      <c r="CY711" s="272">
        <v>1587</v>
      </c>
      <c r="CZ711" s="272">
        <v>227</v>
      </c>
      <c r="DA711" s="272">
        <v>323</v>
      </c>
      <c r="DB711" s="272">
        <v>90</v>
      </c>
      <c r="DC711" s="272">
        <v>2889</v>
      </c>
      <c r="DD711" s="272">
        <v>32</v>
      </c>
      <c r="DE711" s="272">
        <v>66</v>
      </c>
      <c r="DF711" s="272">
        <v>0</v>
      </c>
      <c r="DG711" s="272">
        <v>0</v>
      </c>
      <c r="DH711" s="272">
        <v>0</v>
      </c>
      <c r="DI711" s="272">
        <v>0</v>
      </c>
      <c r="DJ711" s="272">
        <v>0</v>
      </c>
      <c r="DK711" s="272">
        <v>0</v>
      </c>
      <c r="DL711" s="250"/>
      <c r="DM711" s="250"/>
      <c r="DN711" s="250"/>
      <c r="DO711" s="250"/>
      <c r="DP711" s="250"/>
      <c r="DQ711" s="250"/>
      <c r="DR711" s="250"/>
      <c r="DS711" s="250"/>
      <c r="DT711" s="250"/>
      <c r="DU711" s="250"/>
      <c r="DV711" s="250"/>
      <c r="DW711" s="250"/>
      <c r="DX711" s="250"/>
      <c r="DY711" s="250"/>
      <c r="DZ711" s="250"/>
      <c r="EA711" s="250"/>
      <c r="EB711" s="155"/>
      <c r="EC711" s="75">
        <f t="shared" si="1152"/>
        <v>2</v>
      </c>
      <c r="ED711" s="74">
        <f t="shared" si="1153"/>
        <v>2021</v>
      </c>
      <c r="EE711" s="165">
        <f t="shared" si="1163"/>
        <v>44228</v>
      </c>
      <c r="EF711" s="157">
        <f t="shared" si="1165"/>
        <v>28</v>
      </c>
      <c r="EG711" s="156"/>
      <c r="EH711" s="166">
        <f>IFERROR(HLOOKUP(EH$1,$H$5:$FY$1802,MATCH($A711,$A$5:$A$1802,0),0)*HLOOKUP(EH$2,$H$5:$FY$1802,MATCH($A711,$A$5:$A$1802,0),0),$H$2)</f>
        <v>1234</v>
      </c>
      <c r="EI711" s="166">
        <f>IFERROR(HLOOKUP(EI$1,$H$5:$FY$1802,MATCH($A711,$A$5:$A$1802,0),0)*HLOOKUP(EI$2,$H$5:$FY$1802,MATCH($A711,$A$5:$A$1802,0),0),$H$2)</f>
        <v>28382</v>
      </c>
      <c r="EJ711" s="166">
        <f>IFERROR(HLOOKUP(EJ$1,$H$5:$FY$1802,MATCH($A711,$A$5:$A$1802,0),0)*HLOOKUP(EJ$2,$H$5:$FY$1802,MATCH($A711,$A$5:$A$1802,0),0),$H$2)</f>
        <v>61700</v>
      </c>
      <c r="EK711" s="166">
        <f>IFERROR(HLOOKUP(EK$1,$H$5:$FY$1802,MATCH($A711,$A$5:$A$1802,0),0)*HLOOKUP(EK$2,$H$5:$FY$1802,MATCH($A711,$A$5:$A$1802,0),0),$H$2)</f>
        <v>136974</v>
      </c>
      <c r="EL711" s="166">
        <f>IFERROR(HLOOKUP(EL$1,$H$5:$FY$1802,MATCH($A711,$A$5:$A$1802,0),0)*HLOOKUP(EL$2,$H$5:$FY$1802,MATCH($A711,$A$5:$A$1802,0),0),$H$2)</f>
        <v>82517</v>
      </c>
      <c r="EM711" s="166">
        <f>IFERROR(HLOOKUP(EM$1,$H$5:$FY$1802,MATCH($A711,$A$5:$A$1802,0),0)*HLOOKUP(EM$2,$H$5:$FY$1802,MATCH($A711,$A$5:$A$1802,0),0),$H$2)</f>
        <v>54180</v>
      </c>
      <c r="EN711" s="166">
        <f>IFERROR(HLOOKUP(EN$1,$H$5:$FY$1802,MATCH($A711,$A$5:$A$1802,0),0)*HLOOKUP(EN$2,$H$5:$FY$1802,MATCH($A711,$A$5:$A$1802,0),0),$H$2)</f>
        <v>1863738</v>
      </c>
      <c r="EO711" s="166">
        <f>IFERROR(HLOOKUP(EO$1,$H$5:$FY$1802,MATCH($A711,$A$5:$A$1802,0),0)*HLOOKUP(EO$2,$H$5:$FY$1802,MATCH($A711,$A$5:$A$1802,0),0),$H$2)</f>
        <v>5213390</v>
      </c>
      <c r="EP711" s="166">
        <f>IFERROR(HLOOKUP(EP$1,$H$5:$FY$1802,MATCH($A711,$A$5:$A$1802,0),0)*HLOOKUP(EP$2,$H$5:$FY$1802,MATCH($A711,$A$5:$A$1802,0),0),$H$2)</f>
        <v>297360</v>
      </c>
      <c r="EQ711" s="166">
        <f>IFERROR(HLOOKUP(EQ$1,$H$5:$FY$1802,MATCH($A711,$A$5:$A$1802,0),0)*HLOOKUP(EQ$2,$H$5:$FY$1802,MATCH($A711,$A$5:$A$1802,0),0),$H$2)</f>
        <v>355</v>
      </c>
      <c r="ER711" s="166">
        <f>IFERROR(HLOOKUP(ER$1,$H$5:$FY$1802,MATCH($A711,$A$5:$A$1802,0),0)*HLOOKUP(ER$2,$H$5:$FY$1802,MATCH($A711,$A$5:$A$1802,0),0),$H$2)</f>
        <v>0</v>
      </c>
      <c r="ES711" s="166">
        <f>IFERROR(HLOOKUP(ES$1,$H$5:$FY$1802,MATCH($A711,$A$5:$A$1802,0),0)*HLOOKUP(ES$2,$H$5:$FY$1802,MATCH($A711,$A$5:$A$1802,0),0),$H$2)</f>
        <v>81800</v>
      </c>
      <c r="ET711" s="166">
        <f>IFERROR(HLOOKUP(ET$1,$H$5:$FY$1802,MATCH($A711,$A$5:$A$1802,0),0)*HLOOKUP(ET$2,$H$5:$FY$1802,MATCH($A711,$A$5:$A$1802,0),0),$H$2)</f>
        <v>265482</v>
      </c>
      <c r="EU711" s="166">
        <f>IFERROR(HLOOKUP(EU$1,$H$5:$FY$1802,MATCH($A711,$A$5:$A$1802,0),0)*HLOOKUP(EU$2,$H$5:$FY$1802,MATCH($A711,$A$5:$A$1802,0),0),$H$2)</f>
        <v>2234</v>
      </c>
      <c r="EV711" s="166">
        <f>IFERROR(HLOOKUP(EV$1,$H$5:$FY$1802,MATCH($A711,$A$5:$A$1802,0),0)*HLOOKUP(EV$2,$H$5:$FY$1802,MATCH($A711,$A$5:$A$1802,0),0),$H$2)</f>
        <v>1586780</v>
      </c>
      <c r="EW711" s="166">
        <f>IFERROR(HLOOKUP(EW$1,$H$5:$FY$1802,MATCH($A711,$A$5:$A$1802,0),0)*HLOOKUP(EW$2,$H$5:$FY$1802,MATCH($A711,$A$5:$A$1802,0),0),$H$2)</f>
        <v>1063458</v>
      </c>
      <c r="EX711" s="166">
        <f>IFERROR(HLOOKUP(EX$1,$H$5:$FY$1802,MATCH($A711,$A$5:$A$1802,0),0)*HLOOKUP(EX$2,$H$5:$FY$1802,MATCH($A711,$A$5:$A$1802,0),0),$H$2)</f>
        <v>345</v>
      </c>
      <c r="EY711" s="166">
        <f>IFERROR(HLOOKUP(EY$1,$H$5:$FY$1802,MATCH($A711,$A$5:$A$1802,0),0)*HLOOKUP(EY$2,$H$5:$FY$1802,MATCH($A711,$A$5:$A$1802,0),0),$H$2)</f>
        <v>158368</v>
      </c>
      <c r="EZ711" s="166">
        <f>IFERROR(HLOOKUP(EZ$1,$H$5:$FY$1802,MATCH($A711,$A$5:$A$1802,0),0)*HLOOKUP(EZ$2,$H$5:$FY$1802,MATCH($A711,$A$5:$A$1802,0),0),$H$2)</f>
        <v>18608</v>
      </c>
      <c r="FA711" s="166">
        <f>IFERROR(HLOOKUP(FA$1,$H$5:$FY$1802,MATCH($A711,$A$5:$A$1802,0),0)*HLOOKUP(FA$2,$H$5:$FY$1802,MATCH($A711,$A$5:$A$1802,0),0),$H$2)</f>
        <v>0</v>
      </c>
      <c r="FB711" s="166">
        <f>IFERROR(HLOOKUP(FB$1,$H$5:$FY$1802,MATCH($A711,$A$5:$A$1802,0),0)*HLOOKUP(FB$2,$H$5:$FY$1802,MATCH($A711,$A$5:$A$1802,0),0),$H$2)</f>
        <v>2261</v>
      </c>
      <c r="FC711" s="166">
        <f>IFERROR(HLOOKUP(FC$1,$H$5:$FY$1802,MATCH($A711,$A$5:$A$1802,0),0)*HLOOKUP(FC$2,$H$5:$FY$1802,MATCH($A711,$A$5:$A$1802,0),0),$H$2)</f>
        <v>5940</v>
      </c>
      <c r="FD711" s="166">
        <f>IFERROR(HLOOKUP(FD$1,$H$5:$FY$1802,MATCH($A711,$A$5:$A$1802,0),0)*HLOOKUP(FD$2,$H$5:$FY$1802,MATCH($A711,$A$5:$A$1802,0),0),$H$2)</f>
        <v>0</v>
      </c>
      <c r="FE711" s="166">
        <f>IFERROR(HLOOKUP(FE$1,$H$5:$FY$1802,MATCH($A711,$A$5:$A$1802,0),0)*HLOOKUP(FE$2,$H$5:$FY$1802,MATCH($A711,$A$5:$A$1802,0),0),$H$2)</f>
        <v>0</v>
      </c>
      <c r="FF711" s="166">
        <f>IFERROR(HLOOKUP(FF$1,$H$5:$FY$1802,MATCH($A711,$A$5:$A$1802,0),0)*HLOOKUP(FF$2,$H$5:$FY$1802,MATCH($A711,$A$5:$A$1802,0),0),$H$2)</f>
        <v>0</v>
      </c>
      <c r="FG711" s="166">
        <f>IFERROR(HLOOKUP(FG$1,$H$5:$FY$1802,MATCH($A711,$A$5:$A$1802,0),0)*HLOOKUP(FG$2,$H$5:$FY$1802,MATCH($A711,$A$5:$A$1802,0),0),$H$2)</f>
        <v>0</v>
      </c>
      <c r="FH711" s="152"/>
      <c r="FI711" s="405">
        <f t="shared" si="1154"/>
        <v>1.613861386138614</v>
      </c>
      <c r="FJ711" s="405">
        <f t="shared" si="1154"/>
        <v>1.2574257425742574</v>
      </c>
      <c r="FK711" s="405">
        <f t="shared" si="1155"/>
        <v>1.6666666666666667</v>
      </c>
      <c r="FL711" s="405">
        <f t="shared" si="1156"/>
        <v>1.3015873015873016</v>
      </c>
      <c r="FM711" s="405">
        <f t="shared" si="1157"/>
        <v>1.1796690307328606</v>
      </c>
      <c r="FN711" s="405">
        <f t="shared" si="1158"/>
        <v>1.0721040189125295</v>
      </c>
      <c r="FO711" s="405">
        <f t="shared" si="1159"/>
        <v>1.2195845697329377</v>
      </c>
      <c r="FP711" s="405">
        <f t="shared" si="1160"/>
        <v>1.07566765578635</v>
      </c>
      <c r="FQ711" s="405">
        <f t="shared" si="1161"/>
        <v>1.0833333333333333</v>
      </c>
      <c r="FR711" s="405">
        <f t="shared" si="1162"/>
        <v>1.0416666666666667</v>
      </c>
      <c r="FS711" s="65"/>
    </row>
    <row r="712" spans="1:175" ht="10.35" customHeight="1" x14ac:dyDescent="0.2">
      <c r="A712" s="180" t="str">
        <f t="shared" si="1151"/>
        <v>2020-21FEBRUARYRRU</v>
      </c>
      <c r="B712" s="182" t="str">
        <f t="shared" si="1164"/>
        <v>2020-21</v>
      </c>
      <c r="C712" s="26" t="s">
        <v>837</v>
      </c>
      <c r="D712" s="182" t="str">
        <f>INDEX($FV$16:$FW$26,MATCH($F712,$FV$16:$FV$26,0),2)</f>
        <v>Y56</v>
      </c>
      <c r="E712" s="182" t="str">
        <f>VLOOKUP($D712,$FW$8:$FX$14,2,0)</f>
        <v>London</v>
      </c>
      <c r="F712" s="273" t="s">
        <v>855</v>
      </c>
      <c r="G712" s="277" t="s">
        <v>874</v>
      </c>
      <c r="H712" s="278">
        <v>124928</v>
      </c>
      <c r="I712" s="278">
        <v>91747</v>
      </c>
      <c r="J712" s="278">
        <v>28843</v>
      </c>
      <c r="K712" s="278">
        <v>0</v>
      </c>
      <c r="L712" s="278">
        <v>0</v>
      </c>
      <c r="M712" s="278">
        <v>1</v>
      </c>
      <c r="N712" s="278">
        <v>2</v>
      </c>
      <c r="O712" s="278">
        <v>5</v>
      </c>
      <c r="P712" s="278">
        <v>0</v>
      </c>
      <c r="Q712" s="278">
        <v>418</v>
      </c>
      <c r="R712" s="278">
        <v>0</v>
      </c>
      <c r="S712" s="278">
        <v>1125</v>
      </c>
      <c r="T712" s="278">
        <v>93654</v>
      </c>
      <c r="U712" s="278">
        <v>5827</v>
      </c>
      <c r="V712" s="278">
        <v>3775</v>
      </c>
      <c r="W712" s="278">
        <v>51194</v>
      </c>
      <c r="X712" s="278">
        <v>21037</v>
      </c>
      <c r="Y712" s="278">
        <v>991</v>
      </c>
      <c r="Z712" s="278">
        <v>1827736</v>
      </c>
      <c r="AA712" s="278">
        <v>314</v>
      </c>
      <c r="AB712" s="278">
        <v>526</v>
      </c>
      <c r="AC712" s="278">
        <v>1700256</v>
      </c>
      <c r="AD712" s="278">
        <v>450</v>
      </c>
      <c r="AE712" s="278">
        <v>760</v>
      </c>
      <c r="AF712" s="278">
        <v>35873485</v>
      </c>
      <c r="AG712" s="278">
        <v>701</v>
      </c>
      <c r="AH712" s="278">
        <v>1252</v>
      </c>
      <c r="AI712" s="278">
        <v>35803451</v>
      </c>
      <c r="AJ712" s="278">
        <v>1702</v>
      </c>
      <c r="AK712" s="278">
        <v>3719</v>
      </c>
      <c r="AL712" s="278">
        <v>3598507</v>
      </c>
      <c r="AM712" s="278">
        <v>3631</v>
      </c>
      <c r="AN712" s="278">
        <v>8361</v>
      </c>
      <c r="AO712" s="278">
        <v>10202</v>
      </c>
      <c r="AP712" s="278">
        <v>291</v>
      </c>
      <c r="AQ712" s="278">
        <v>1406</v>
      </c>
      <c r="AR712" s="278">
        <v>2889</v>
      </c>
      <c r="AS712" s="278">
        <v>189</v>
      </c>
      <c r="AT712" s="278">
        <v>8316</v>
      </c>
      <c r="AU712" s="278">
        <v>0</v>
      </c>
      <c r="AV712" s="278">
        <v>49797</v>
      </c>
      <c r="AW712" s="278">
        <v>3592</v>
      </c>
      <c r="AX712" s="278">
        <v>30063</v>
      </c>
      <c r="AY712" s="278">
        <v>83452</v>
      </c>
      <c r="AZ712" s="278">
        <v>15636</v>
      </c>
      <c r="BA712" s="278">
        <v>12103</v>
      </c>
      <c r="BB712" s="278">
        <v>9806</v>
      </c>
      <c r="BC712" s="278">
        <v>7717</v>
      </c>
      <c r="BD712" s="278">
        <v>67853</v>
      </c>
      <c r="BE712" s="278">
        <v>55365</v>
      </c>
      <c r="BF712" s="278">
        <v>27885</v>
      </c>
      <c r="BG712" s="278">
        <v>23030</v>
      </c>
      <c r="BH712" s="278">
        <v>1281</v>
      </c>
      <c r="BI712" s="278">
        <v>1053</v>
      </c>
      <c r="BJ712" s="278">
        <v>67</v>
      </c>
      <c r="BK712" s="278">
        <v>26575</v>
      </c>
      <c r="BL712" s="278">
        <v>397</v>
      </c>
      <c r="BM712" s="278">
        <v>636</v>
      </c>
      <c r="BN712" s="278">
        <v>31</v>
      </c>
      <c r="BO712" s="278">
        <v>11206</v>
      </c>
      <c r="BP712" s="278">
        <v>361</v>
      </c>
      <c r="BQ712" s="278">
        <v>605</v>
      </c>
      <c r="BR712" s="278">
        <v>5729</v>
      </c>
      <c r="BS712" s="278">
        <v>1789955</v>
      </c>
      <c r="BT712" s="278">
        <v>312</v>
      </c>
      <c r="BU712" s="278">
        <v>523</v>
      </c>
      <c r="BV712" s="278">
        <v>3229</v>
      </c>
      <c r="BW712" s="278">
        <v>2307900</v>
      </c>
      <c r="BX712" s="278">
        <v>715</v>
      </c>
      <c r="BY712" s="278">
        <v>1253</v>
      </c>
      <c r="BZ712" s="278">
        <v>958</v>
      </c>
      <c r="CA712" s="278">
        <v>512522</v>
      </c>
      <c r="CB712" s="278">
        <v>535</v>
      </c>
      <c r="CC712" s="278">
        <v>1141</v>
      </c>
      <c r="CD712" s="278">
        <v>47007</v>
      </c>
      <c r="CE712" s="278">
        <v>33053063</v>
      </c>
      <c r="CF712" s="278">
        <v>703</v>
      </c>
      <c r="CG712" s="278">
        <v>1255</v>
      </c>
      <c r="CH712" s="278">
        <v>1584</v>
      </c>
      <c r="CI712" s="278">
        <v>3214852</v>
      </c>
      <c r="CJ712" s="278">
        <v>2030</v>
      </c>
      <c r="CK712" s="278">
        <v>4441</v>
      </c>
      <c r="CL712" s="278">
        <v>277</v>
      </c>
      <c r="CM712" s="278">
        <v>455371</v>
      </c>
      <c r="CN712" s="278">
        <v>1644</v>
      </c>
      <c r="CO712" s="278">
        <v>3982</v>
      </c>
      <c r="CP712" s="278">
        <v>1243</v>
      </c>
      <c r="CQ712" s="278">
        <v>5606428</v>
      </c>
      <c r="CR712" s="278">
        <v>4510</v>
      </c>
      <c r="CS712" s="278">
        <v>9122</v>
      </c>
      <c r="CT712" s="278">
        <v>97</v>
      </c>
      <c r="CU712" s="278">
        <v>314646</v>
      </c>
      <c r="CV712" s="278">
        <v>3244</v>
      </c>
      <c r="CW712" s="278">
        <v>7489</v>
      </c>
      <c r="CX712" s="278">
        <v>682</v>
      </c>
      <c r="CY712" s="278">
        <v>195906</v>
      </c>
      <c r="CZ712" s="278">
        <v>287</v>
      </c>
      <c r="DA712" s="278">
        <v>509</v>
      </c>
      <c r="DB712" s="278">
        <v>3153</v>
      </c>
      <c r="DC712" s="278">
        <v>187338</v>
      </c>
      <c r="DD712" s="278">
        <v>59</v>
      </c>
      <c r="DE712" s="278">
        <v>119</v>
      </c>
      <c r="DF712" s="278">
        <v>162</v>
      </c>
      <c r="DG712" s="278">
        <v>210316</v>
      </c>
      <c r="DH712" s="278">
        <v>1298</v>
      </c>
      <c r="DI712" s="278">
        <v>2606</v>
      </c>
      <c r="DJ712" s="278">
        <v>146</v>
      </c>
      <c r="DK712" s="278">
        <v>0</v>
      </c>
      <c r="DL712" s="264"/>
      <c r="DM712" s="264"/>
      <c r="DN712" s="264"/>
      <c r="DO712" s="264"/>
      <c r="DP712" s="264"/>
      <c r="DQ712" s="264"/>
      <c r="DR712" s="264"/>
      <c r="DS712" s="264"/>
      <c r="DT712" s="264"/>
      <c r="DU712" s="264"/>
      <c r="DV712" s="264"/>
      <c r="DW712" s="264"/>
      <c r="DX712" s="264"/>
      <c r="DY712" s="264"/>
      <c r="DZ712" s="264"/>
      <c r="EA712" s="264"/>
      <c r="EB712" s="265"/>
      <c r="EC712" s="266">
        <f t="shared" si="1152"/>
        <v>2</v>
      </c>
      <c r="ED712" s="180">
        <f t="shared" si="1153"/>
        <v>2021</v>
      </c>
      <c r="EE712" s="185">
        <f t="shared" si="1163"/>
        <v>44228</v>
      </c>
      <c r="EF712" s="186">
        <f t="shared" si="1165"/>
        <v>28</v>
      </c>
      <c r="EG712" s="187"/>
      <c r="EH712" s="188">
        <f>IFERROR(HLOOKUP(EH$1,$H$5:$FY$1802,MATCH($A712,$A$5:$A$1802,0),0)*HLOOKUP(EH$2,$H$5:$FY$1802,MATCH($A712,$A$5:$A$1802,0),0),$H$2)</f>
        <v>0</v>
      </c>
      <c r="EI712" s="188">
        <f>IFERROR(HLOOKUP(EI$1,$H$5:$FY$1802,MATCH($A712,$A$5:$A$1802,0),0)*HLOOKUP(EI$2,$H$5:$FY$1802,MATCH($A712,$A$5:$A$1802,0),0),$H$2)</f>
        <v>91747</v>
      </c>
      <c r="EJ712" s="188">
        <f>IFERROR(HLOOKUP(EJ$1,$H$5:$FY$1802,MATCH($A712,$A$5:$A$1802,0),0)*HLOOKUP(EJ$2,$H$5:$FY$1802,MATCH($A712,$A$5:$A$1802,0),0),$H$2)</f>
        <v>183494</v>
      </c>
      <c r="EK712" s="188">
        <f>IFERROR(HLOOKUP(EK$1,$H$5:$FY$1802,MATCH($A712,$A$5:$A$1802,0),0)*HLOOKUP(EK$2,$H$5:$FY$1802,MATCH($A712,$A$5:$A$1802,0),0),$H$2)</f>
        <v>458735</v>
      </c>
      <c r="EL712" s="188">
        <f>IFERROR(HLOOKUP(EL$1,$H$5:$FY$1802,MATCH($A712,$A$5:$A$1802,0),0)*HLOOKUP(EL$2,$H$5:$FY$1802,MATCH($A712,$A$5:$A$1802,0),0),$H$2)</f>
        <v>3065002</v>
      </c>
      <c r="EM712" s="188">
        <f>IFERROR(HLOOKUP(EM$1,$H$5:$FY$1802,MATCH($A712,$A$5:$A$1802,0),0)*HLOOKUP(EM$2,$H$5:$FY$1802,MATCH($A712,$A$5:$A$1802,0),0),$H$2)</f>
        <v>2869000</v>
      </c>
      <c r="EN712" s="188">
        <f>IFERROR(HLOOKUP(EN$1,$H$5:$FY$1802,MATCH($A712,$A$5:$A$1802,0),0)*HLOOKUP(EN$2,$H$5:$FY$1802,MATCH($A712,$A$5:$A$1802,0),0),$H$2)</f>
        <v>64094888</v>
      </c>
      <c r="EO712" s="188">
        <f>IFERROR(HLOOKUP(EO$1,$H$5:$FY$1802,MATCH($A712,$A$5:$A$1802,0),0)*HLOOKUP(EO$2,$H$5:$FY$1802,MATCH($A712,$A$5:$A$1802,0),0),$H$2)</f>
        <v>78236603</v>
      </c>
      <c r="EP712" s="188">
        <f>IFERROR(HLOOKUP(EP$1,$H$5:$FY$1802,MATCH($A712,$A$5:$A$1802,0),0)*HLOOKUP(EP$2,$H$5:$FY$1802,MATCH($A712,$A$5:$A$1802,0),0),$H$2)</f>
        <v>8285751</v>
      </c>
      <c r="EQ712" s="188">
        <f>IFERROR(HLOOKUP(EQ$1,$H$5:$FY$1802,MATCH($A712,$A$5:$A$1802,0),0)*HLOOKUP(EQ$2,$H$5:$FY$1802,MATCH($A712,$A$5:$A$1802,0),0),$H$2)</f>
        <v>42612</v>
      </c>
      <c r="ER712" s="188">
        <f>IFERROR(HLOOKUP(ER$1,$H$5:$FY$1802,MATCH($A712,$A$5:$A$1802,0),0)*HLOOKUP(ER$2,$H$5:$FY$1802,MATCH($A712,$A$5:$A$1802,0),0),$H$2)</f>
        <v>18755</v>
      </c>
      <c r="ES712" s="188">
        <f>IFERROR(HLOOKUP(ES$1,$H$5:$FY$1802,MATCH($A712,$A$5:$A$1802,0),0)*HLOOKUP(ES$2,$H$5:$FY$1802,MATCH($A712,$A$5:$A$1802,0),0),$H$2)</f>
        <v>2996267</v>
      </c>
      <c r="ET712" s="188">
        <f>IFERROR(HLOOKUP(ET$1,$H$5:$FY$1802,MATCH($A712,$A$5:$A$1802,0),0)*HLOOKUP(ET$2,$H$5:$FY$1802,MATCH($A712,$A$5:$A$1802,0),0),$H$2)</f>
        <v>4045937</v>
      </c>
      <c r="EU712" s="188">
        <f>IFERROR(HLOOKUP(EU$1,$H$5:$FY$1802,MATCH($A712,$A$5:$A$1802,0),0)*HLOOKUP(EU$2,$H$5:$FY$1802,MATCH($A712,$A$5:$A$1802,0),0),$H$2)</f>
        <v>1093078</v>
      </c>
      <c r="EV712" s="188">
        <f>IFERROR(HLOOKUP(EV$1,$H$5:$FY$1802,MATCH($A712,$A$5:$A$1802,0),0)*HLOOKUP(EV$2,$H$5:$FY$1802,MATCH($A712,$A$5:$A$1802,0),0),$H$2)</f>
        <v>58993785</v>
      </c>
      <c r="EW712" s="188">
        <f>IFERROR(HLOOKUP(EW$1,$H$5:$FY$1802,MATCH($A712,$A$5:$A$1802,0),0)*HLOOKUP(EW$2,$H$5:$FY$1802,MATCH($A712,$A$5:$A$1802,0),0),$H$2)</f>
        <v>7034544</v>
      </c>
      <c r="EX712" s="188">
        <f>IFERROR(HLOOKUP(EX$1,$H$5:$FY$1802,MATCH($A712,$A$5:$A$1802,0),0)*HLOOKUP(EX$2,$H$5:$FY$1802,MATCH($A712,$A$5:$A$1802,0),0),$H$2)</f>
        <v>1103014</v>
      </c>
      <c r="EY712" s="188">
        <f>IFERROR(HLOOKUP(EY$1,$H$5:$FY$1802,MATCH($A712,$A$5:$A$1802,0),0)*HLOOKUP(EY$2,$H$5:$FY$1802,MATCH($A712,$A$5:$A$1802,0),0),$H$2)</f>
        <v>11338646</v>
      </c>
      <c r="EZ712" s="188">
        <f>IFERROR(HLOOKUP(EZ$1,$H$5:$FY$1802,MATCH($A712,$A$5:$A$1802,0),0)*HLOOKUP(EZ$2,$H$5:$FY$1802,MATCH($A712,$A$5:$A$1802,0),0),$H$2)</f>
        <v>726433</v>
      </c>
      <c r="FA712" s="188">
        <f>IFERROR(HLOOKUP(FA$1,$H$5:$FY$1802,MATCH($A712,$A$5:$A$1802,0),0)*HLOOKUP(FA$2,$H$5:$FY$1802,MATCH($A712,$A$5:$A$1802,0),0),$H$2)</f>
        <v>422172</v>
      </c>
      <c r="FB712" s="188">
        <f>IFERROR(HLOOKUP(FB$1,$H$5:$FY$1802,MATCH($A712,$A$5:$A$1802,0),0)*HLOOKUP(FB$2,$H$5:$FY$1802,MATCH($A712,$A$5:$A$1802,0),0),$H$2)</f>
        <v>347138</v>
      </c>
      <c r="FC712" s="188">
        <f>IFERROR(HLOOKUP(FC$1,$H$5:$FY$1802,MATCH($A712,$A$5:$A$1802,0),0)*HLOOKUP(FC$2,$H$5:$FY$1802,MATCH($A712,$A$5:$A$1802,0),0),$H$2)</f>
        <v>375207</v>
      </c>
      <c r="FD712" s="188">
        <f>IFERROR(HLOOKUP(FD$1,$H$5:$FY$1802,MATCH($A712,$A$5:$A$1802,0),0)*HLOOKUP(FD$2,$H$5:$FY$1802,MATCH($A712,$A$5:$A$1802,0),0),$H$2)</f>
        <v>0</v>
      </c>
      <c r="FE712" s="188">
        <f>IFERROR(HLOOKUP(FE$1,$H$5:$FY$1802,MATCH($A712,$A$5:$A$1802,0),0)*HLOOKUP(FE$2,$H$5:$FY$1802,MATCH($A712,$A$5:$A$1802,0),0),$H$2)</f>
        <v>0</v>
      </c>
      <c r="FF712" s="188">
        <f>IFERROR(HLOOKUP(FF$1,$H$5:$FY$1802,MATCH($A712,$A$5:$A$1802,0),0)*HLOOKUP(FF$2,$H$5:$FY$1802,MATCH($A712,$A$5:$A$1802,0),0),$H$2)</f>
        <v>0</v>
      </c>
      <c r="FG712" s="188">
        <f>IFERROR(HLOOKUP(FG$1,$H$5:$FY$1802,MATCH($A712,$A$5:$A$1802,0),0)*HLOOKUP(FG$2,$H$5:$FY$1802,MATCH($A712,$A$5:$A$1802,0),0),$H$2)</f>
        <v>0</v>
      </c>
      <c r="FH712" s="189"/>
      <c r="FI712" s="406">
        <f t="shared" si="1154"/>
        <v>2.6833705165608377</v>
      </c>
      <c r="FJ712" s="406">
        <f t="shared" si="1154"/>
        <v>2.0770550883816714</v>
      </c>
      <c r="FK712" s="406">
        <f t="shared" si="1155"/>
        <v>2.5976158940397349</v>
      </c>
      <c r="FL712" s="406">
        <f t="shared" si="1156"/>
        <v>2.0442384105960265</v>
      </c>
      <c r="FM712" s="406">
        <f t="shared" si="1157"/>
        <v>1.3254092276438645</v>
      </c>
      <c r="FN712" s="406">
        <f t="shared" si="1158"/>
        <v>1.0814743915302574</v>
      </c>
      <c r="FO712" s="406">
        <f t="shared" si="1159"/>
        <v>1.3255216998621477</v>
      </c>
      <c r="FP712" s="406">
        <f t="shared" si="1160"/>
        <v>1.0947378428483148</v>
      </c>
      <c r="FQ712" s="406">
        <f t="shared" si="1161"/>
        <v>1.2926337033299697</v>
      </c>
      <c r="FR712" s="406">
        <f t="shared" si="1162"/>
        <v>1.0625630676084763</v>
      </c>
      <c r="FS712" s="410"/>
    </row>
    <row r="713" spans="1:175" ht="10.35" customHeight="1" x14ac:dyDescent="0.2">
      <c r="A713" s="74" t="str">
        <f t="shared" si="1151"/>
        <v>2020-21FEBRUARYRX6</v>
      </c>
      <c r="B713" s="163" t="str">
        <f t="shared" si="1164"/>
        <v>2020-21</v>
      </c>
      <c r="C713" s="26" t="s">
        <v>837</v>
      </c>
      <c r="D713" s="163" t="str">
        <f>INDEX($FV$16:$FW$26,MATCH($F713,$FV$16:$FV$26,0),2)</f>
        <v>Y63</v>
      </c>
      <c r="E713" s="163" t="str">
        <f>VLOOKUP($D713,$FW$8:$FX$14,2,0)</f>
        <v>North East and Yorkshire</v>
      </c>
      <c r="F713" s="271" t="s">
        <v>857</v>
      </c>
      <c r="G713" s="271" t="s">
        <v>875</v>
      </c>
      <c r="H713" s="272">
        <v>40820</v>
      </c>
      <c r="I713" s="272">
        <v>28898</v>
      </c>
      <c r="J713" s="272">
        <v>273397</v>
      </c>
      <c r="K713" s="272">
        <v>9</v>
      </c>
      <c r="L713" s="272">
        <v>0</v>
      </c>
      <c r="M713" s="272">
        <v>20</v>
      </c>
      <c r="N713" s="272">
        <v>42</v>
      </c>
      <c r="O713" s="272">
        <v>111</v>
      </c>
      <c r="P713" s="272">
        <v>0</v>
      </c>
      <c r="Q713" s="272">
        <v>131</v>
      </c>
      <c r="R713" s="272">
        <v>2850</v>
      </c>
      <c r="S713" s="272">
        <v>8</v>
      </c>
      <c r="T713" s="272">
        <v>33096</v>
      </c>
      <c r="U713" s="272">
        <v>2166</v>
      </c>
      <c r="V713" s="272">
        <v>1230</v>
      </c>
      <c r="W713" s="272">
        <v>17745</v>
      </c>
      <c r="X713" s="272">
        <v>6876</v>
      </c>
      <c r="Y713" s="272">
        <v>445</v>
      </c>
      <c r="Z713" s="272">
        <v>867447</v>
      </c>
      <c r="AA713" s="272">
        <v>400</v>
      </c>
      <c r="AB713" s="272">
        <v>688</v>
      </c>
      <c r="AC713" s="272">
        <v>571333</v>
      </c>
      <c r="AD713" s="272">
        <v>464</v>
      </c>
      <c r="AE713" s="272">
        <v>847</v>
      </c>
      <c r="AF713" s="272">
        <v>27731456</v>
      </c>
      <c r="AG713" s="272">
        <v>1563</v>
      </c>
      <c r="AH713" s="272">
        <v>3147</v>
      </c>
      <c r="AI713" s="272">
        <v>29079001</v>
      </c>
      <c r="AJ713" s="272">
        <v>4229</v>
      </c>
      <c r="AK713" s="272">
        <v>10284</v>
      </c>
      <c r="AL713" s="272">
        <v>1923731</v>
      </c>
      <c r="AM713" s="272">
        <v>4323</v>
      </c>
      <c r="AN713" s="272">
        <v>10324</v>
      </c>
      <c r="AO713" s="272">
        <v>2944</v>
      </c>
      <c r="AP713" s="272">
        <v>32</v>
      </c>
      <c r="AQ713" s="272">
        <v>218</v>
      </c>
      <c r="AR713" s="272">
        <v>1129</v>
      </c>
      <c r="AS713" s="272">
        <v>180</v>
      </c>
      <c r="AT713" s="272">
        <v>2514</v>
      </c>
      <c r="AU713" s="272">
        <v>0</v>
      </c>
      <c r="AV713" s="272">
        <v>18001</v>
      </c>
      <c r="AW713" s="272">
        <v>3053</v>
      </c>
      <c r="AX713" s="272">
        <v>9098</v>
      </c>
      <c r="AY713" s="272">
        <v>30152</v>
      </c>
      <c r="AZ713" s="272">
        <v>4273</v>
      </c>
      <c r="BA713" s="272">
        <v>3309</v>
      </c>
      <c r="BB713" s="272">
        <v>2408</v>
      </c>
      <c r="BC713" s="272">
        <v>1866</v>
      </c>
      <c r="BD713" s="272">
        <v>22896</v>
      </c>
      <c r="BE713" s="272">
        <v>19348</v>
      </c>
      <c r="BF713" s="272">
        <v>11168</v>
      </c>
      <c r="BG713" s="272">
        <v>7485</v>
      </c>
      <c r="BH713" s="272">
        <v>751</v>
      </c>
      <c r="BI713" s="272">
        <v>480</v>
      </c>
      <c r="BJ713" s="272">
        <v>59</v>
      </c>
      <c r="BK713" s="272">
        <v>29995</v>
      </c>
      <c r="BL713" s="272">
        <v>508</v>
      </c>
      <c r="BM713" s="272">
        <v>772</v>
      </c>
      <c r="BN713" s="272">
        <v>56</v>
      </c>
      <c r="BO713" s="272">
        <v>19919</v>
      </c>
      <c r="BP713" s="272">
        <v>356</v>
      </c>
      <c r="BQ713" s="272">
        <v>691</v>
      </c>
      <c r="BR713" s="272">
        <v>2051</v>
      </c>
      <c r="BS713" s="272">
        <v>817533</v>
      </c>
      <c r="BT713" s="272">
        <v>399</v>
      </c>
      <c r="BU713" s="272">
        <v>684</v>
      </c>
      <c r="BV713" s="272">
        <v>2504</v>
      </c>
      <c r="BW713" s="272">
        <v>4177567</v>
      </c>
      <c r="BX713" s="272">
        <v>1668</v>
      </c>
      <c r="BY713" s="272">
        <v>3258</v>
      </c>
      <c r="BZ713" s="272">
        <v>480</v>
      </c>
      <c r="CA713" s="272">
        <v>748275</v>
      </c>
      <c r="CB713" s="272">
        <v>1559</v>
      </c>
      <c r="CC713" s="272">
        <v>3304</v>
      </c>
      <c r="CD713" s="272">
        <v>14761</v>
      </c>
      <c r="CE713" s="272">
        <v>22805614</v>
      </c>
      <c r="CF713" s="272">
        <v>1545</v>
      </c>
      <c r="CG713" s="272">
        <v>3123</v>
      </c>
      <c r="CH713" s="272">
        <v>1262</v>
      </c>
      <c r="CI713" s="272">
        <v>6937385</v>
      </c>
      <c r="CJ713" s="272">
        <v>5497</v>
      </c>
      <c r="CK713" s="272">
        <v>10663</v>
      </c>
      <c r="CL713" s="272">
        <v>420</v>
      </c>
      <c r="CM713" s="272">
        <v>2923379</v>
      </c>
      <c r="CN713" s="272">
        <v>6960</v>
      </c>
      <c r="CO713" s="272">
        <v>14450</v>
      </c>
      <c r="CP713" s="272">
        <v>990</v>
      </c>
      <c r="CQ713" s="272">
        <v>7609423</v>
      </c>
      <c r="CR713" s="272">
        <v>7686</v>
      </c>
      <c r="CS713" s="272">
        <v>14930</v>
      </c>
      <c r="CT713" s="272">
        <v>133</v>
      </c>
      <c r="CU713" s="272">
        <v>1198428</v>
      </c>
      <c r="CV713" s="272">
        <v>9011</v>
      </c>
      <c r="CW713" s="272">
        <v>17656</v>
      </c>
      <c r="CX713" s="272">
        <v>74</v>
      </c>
      <c r="CY713" s="272">
        <v>30665</v>
      </c>
      <c r="CZ713" s="272">
        <v>414</v>
      </c>
      <c r="DA713" s="272">
        <v>773</v>
      </c>
      <c r="DB713" s="272">
        <v>1188</v>
      </c>
      <c r="DC713" s="272">
        <v>29130</v>
      </c>
      <c r="DD713" s="272">
        <v>25</v>
      </c>
      <c r="DE713" s="272">
        <v>48</v>
      </c>
      <c r="DF713" s="272">
        <v>0</v>
      </c>
      <c r="DG713" s="272">
        <v>0</v>
      </c>
      <c r="DH713" s="272">
        <v>0</v>
      </c>
      <c r="DI713" s="272">
        <v>0</v>
      </c>
      <c r="DJ713" s="272">
        <v>0</v>
      </c>
      <c r="DK713" s="272">
        <v>0</v>
      </c>
      <c r="DL713" s="250"/>
      <c r="DM713" s="250"/>
      <c r="DN713" s="250"/>
      <c r="DO713" s="250"/>
      <c r="DP713" s="250"/>
      <c r="DQ713" s="250"/>
      <c r="DR713" s="250"/>
      <c r="DS713" s="250"/>
      <c r="DT713" s="250"/>
      <c r="DU713" s="250"/>
      <c r="DV713" s="250"/>
      <c r="DW713" s="250"/>
      <c r="DX713" s="250"/>
      <c r="DY713" s="250"/>
      <c r="DZ713" s="250"/>
      <c r="EA713" s="250"/>
      <c r="EB713" s="155"/>
      <c r="EC713" s="75">
        <f t="shared" si="1152"/>
        <v>2</v>
      </c>
      <c r="ED713" s="74">
        <f t="shared" si="1153"/>
        <v>2021</v>
      </c>
      <c r="EE713" s="165">
        <f t="shared" si="1163"/>
        <v>44228</v>
      </c>
      <c r="EF713" s="157">
        <f t="shared" si="1165"/>
        <v>28</v>
      </c>
      <c r="EG713" s="156"/>
      <c r="EH713" s="166">
        <f>IFERROR(HLOOKUP(EH$1,$H$5:$FY$1802,MATCH($A713,$A$5:$A$1802,0),0)*HLOOKUP(EH$2,$H$5:$FY$1802,MATCH($A713,$A$5:$A$1802,0),0),$H$2)</f>
        <v>0</v>
      </c>
      <c r="EI713" s="166">
        <f>IFERROR(HLOOKUP(EI$1,$H$5:$FY$1802,MATCH($A713,$A$5:$A$1802,0),0)*HLOOKUP(EI$2,$H$5:$FY$1802,MATCH($A713,$A$5:$A$1802,0),0),$H$2)</f>
        <v>577960</v>
      </c>
      <c r="EJ713" s="166">
        <f>IFERROR(HLOOKUP(EJ$1,$H$5:$FY$1802,MATCH($A713,$A$5:$A$1802,0),0)*HLOOKUP(EJ$2,$H$5:$FY$1802,MATCH($A713,$A$5:$A$1802,0),0),$H$2)</f>
        <v>1213716</v>
      </c>
      <c r="EK713" s="166">
        <f>IFERROR(HLOOKUP(EK$1,$H$5:$FY$1802,MATCH($A713,$A$5:$A$1802,0),0)*HLOOKUP(EK$2,$H$5:$FY$1802,MATCH($A713,$A$5:$A$1802,0),0),$H$2)</f>
        <v>3207678</v>
      </c>
      <c r="EL713" s="166">
        <f>IFERROR(HLOOKUP(EL$1,$H$5:$FY$1802,MATCH($A713,$A$5:$A$1802,0),0)*HLOOKUP(EL$2,$H$5:$FY$1802,MATCH($A713,$A$5:$A$1802,0),0),$H$2)</f>
        <v>1490208</v>
      </c>
      <c r="EM713" s="166">
        <f>IFERROR(HLOOKUP(EM$1,$H$5:$FY$1802,MATCH($A713,$A$5:$A$1802,0),0)*HLOOKUP(EM$2,$H$5:$FY$1802,MATCH($A713,$A$5:$A$1802,0),0),$H$2)</f>
        <v>1041810</v>
      </c>
      <c r="EN713" s="166">
        <f>IFERROR(HLOOKUP(EN$1,$H$5:$FY$1802,MATCH($A713,$A$5:$A$1802,0),0)*HLOOKUP(EN$2,$H$5:$FY$1802,MATCH($A713,$A$5:$A$1802,0),0),$H$2)</f>
        <v>55843515</v>
      </c>
      <c r="EO713" s="166">
        <f>IFERROR(HLOOKUP(EO$1,$H$5:$FY$1802,MATCH($A713,$A$5:$A$1802,0),0)*HLOOKUP(EO$2,$H$5:$FY$1802,MATCH($A713,$A$5:$A$1802,0),0),$H$2)</f>
        <v>70712784</v>
      </c>
      <c r="EP713" s="166">
        <f>IFERROR(HLOOKUP(EP$1,$H$5:$FY$1802,MATCH($A713,$A$5:$A$1802,0),0)*HLOOKUP(EP$2,$H$5:$FY$1802,MATCH($A713,$A$5:$A$1802,0),0),$H$2)</f>
        <v>4594180</v>
      </c>
      <c r="EQ713" s="166">
        <f>IFERROR(HLOOKUP(EQ$1,$H$5:$FY$1802,MATCH($A713,$A$5:$A$1802,0),0)*HLOOKUP(EQ$2,$H$5:$FY$1802,MATCH($A713,$A$5:$A$1802,0),0),$H$2)</f>
        <v>45548</v>
      </c>
      <c r="ER713" s="166">
        <f>IFERROR(HLOOKUP(ER$1,$H$5:$FY$1802,MATCH($A713,$A$5:$A$1802,0),0)*HLOOKUP(ER$2,$H$5:$FY$1802,MATCH($A713,$A$5:$A$1802,0),0),$H$2)</f>
        <v>38696</v>
      </c>
      <c r="ES713" s="166">
        <f>IFERROR(HLOOKUP(ES$1,$H$5:$FY$1802,MATCH($A713,$A$5:$A$1802,0),0)*HLOOKUP(ES$2,$H$5:$FY$1802,MATCH($A713,$A$5:$A$1802,0),0),$H$2)</f>
        <v>1402884</v>
      </c>
      <c r="ET713" s="166">
        <f>IFERROR(HLOOKUP(ET$1,$H$5:$FY$1802,MATCH($A713,$A$5:$A$1802,0),0)*HLOOKUP(ET$2,$H$5:$FY$1802,MATCH($A713,$A$5:$A$1802,0),0),$H$2)</f>
        <v>8158032</v>
      </c>
      <c r="EU713" s="166">
        <f>IFERROR(HLOOKUP(EU$1,$H$5:$FY$1802,MATCH($A713,$A$5:$A$1802,0),0)*HLOOKUP(EU$2,$H$5:$FY$1802,MATCH($A713,$A$5:$A$1802,0),0),$H$2)</f>
        <v>1585920</v>
      </c>
      <c r="EV713" s="166">
        <f>IFERROR(HLOOKUP(EV$1,$H$5:$FY$1802,MATCH($A713,$A$5:$A$1802,0),0)*HLOOKUP(EV$2,$H$5:$FY$1802,MATCH($A713,$A$5:$A$1802,0),0),$H$2)</f>
        <v>46098603</v>
      </c>
      <c r="EW713" s="166">
        <f>IFERROR(HLOOKUP(EW$1,$H$5:$FY$1802,MATCH($A713,$A$5:$A$1802,0),0)*HLOOKUP(EW$2,$H$5:$FY$1802,MATCH($A713,$A$5:$A$1802,0),0),$H$2)</f>
        <v>13456706</v>
      </c>
      <c r="EX713" s="166">
        <f>IFERROR(HLOOKUP(EX$1,$H$5:$FY$1802,MATCH($A713,$A$5:$A$1802,0),0)*HLOOKUP(EX$2,$H$5:$FY$1802,MATCH($A713,$A$5:$A$1802,0),0),$H$2)</f>
        <v>6069000</v>
      </c>
      <c r="EY713" s="166">
        <f>IFERROR(HLOOKUP(EY$1,$H$5:$FY$1802,MATCH($A713,$A$5:$A$1802,0),0)*HLOOKUP(EY$2,$H$5:$FY$1802,MATCH($A713,$A$5:$A$1802,0),0),$H$2)</f>
        <v>14780700</v>
      </c>
      <c r="EZ713" s="166">
        <f>IFERROR(HLOOKUP(EZ$1,$H$5:$FY$1802,MATCH($A713,$A$5:$A$1802,0),0)*HLOOKUP(EZ$2,$H$5:$FY$1802,MATCH($A713,$A$5:$A$1802,0),0),$H$2)</f>
        <v>2348248</v>
      </c>
      <c r="FA713" s="166">
        <f>IFERROR(HLOOKUP(FA$1,$H$5:$FY$1802,MATCH($A713,$A$5:$A$1802,0),0)*HLOOKUP(FA$2,$H$5:$FY$1802,MATCH($A713,$A$5:$A$1802,0),0),$H$2)</f>
        <v>0</v>
      </c>
      <c r="FB713" s="166">
        <f>IFERROR(HLOOKUP(FB$1,$H$5:$FY$1802,MATCH($A713,$A$5:$A$1802,0),0)*HLOOKUP(FB$2,$H$5:$FY$1802,MATCH($A713,$A$5:$A$1802,0),0),$H$2)</f>
        <v>57202</v>
      </c>
      <c r="FC713" s="166">
        <f>IFERROR(HLOOKUP(FC$1,$H$5:$FY$1802,MATCH($A713,$A$5:$A$1802,0),0)*HLOOKUP(FC$2,$H$5:$FY$1802,MATCH($A713,$A$5:$A$1802,0),0),$H$2)</f>
        <v>57024</v>
      </c>
      <c r="FD713" s="166">
        <f>IFERROR(HLOOKUP(FD$1,$H$5:$FY$1802,MATCH($A713,$A$5:$A$1802,0),0)*HLOOKUP(FD$2,$H$5:$FY$1802,MATCH($A713,$A$5:$A$1802,0),0),$H$2)</f>
        <v>0</v>
      </c>
      <c r="FE713" s="166">
        <f>IFERROR(HLOOKUP(FE$1,$H$5:$FY$1802,MATCH($A713,$A$5:$A$1802,0),0)*HLOOKUP(FE$2,$H$5:$FY$1802,MATCH($A713,$A$5:$A$1802,0),0),$H$2)</f>
        <v>0</v>
      </c>
      <c r="FF713" s="166">
        <f>IFERROR(HLOOKUP(FF$1,$H$5:$FY$1802,MATCH($A713,$A$5:$A$1802,0),0)*HLOOKUP(FF$2,$H$5:$FY$1802,MATCH($A713,$A$5:$A$1802,0),0),$H$2)</f>
        <v>0</v>
      </c>
      <c r="FG713" s="166">
        <f>IFERROR(HLOOKUP(FG$1,$H$5:$FY$1802,MATCH($A713,$A$5:$A$1802,0),0)*HLOOKUP(FG$2,$H$5:$FY$1802,MATCH($A713,$A$5:$A$1802,0),0),$H$2)</f>
        <v>0</v>
      </c>
      <c r="FH713" s="152"/>
      <c r="FI713" s="405">
        <f t="shared" si="1154"/>
        <v>1.9727608494921514</v>
      </c>
      <c r="FJ713" s="405">
        <f t="shared" si="1154"/>
        <v>1.5277008310249307</v>
      </c>
      <c r="FK713" s="405">
        <f t="shared" si="1155"/>
        <v>1.9577235772357724</v>
      </c>
      <c r="FL713" s="405">
        <f t="shared" si="1156"/>
        <v>1.5170731707317073</v>
      </c>
      <c r="FM713" s="405">
        <f t="shared" si="1157"/>
        <v>1.2902789518174134</v>
      </c>
      <c r="FN713" s="405">
        <f t="shared" si="1158"/>
        <v>1.0903353057199212</v>
      </c>
      <c r="FO713" s="405">
        <f t="shared" si="1159"/>
        <v>1.6242001163467132</v>
      </c>
      <c r="FP713" s="405">
        <f t="shared" si="1160"/>
        <v>1.0885689354275743</v>
      </c>
      <c r="FQ713" s="405">
        <f t="shared" si="1161"/>
        <v>1.6876404494382022</v>
      </c>
      <c r="FR713" s="405">
        <f t="shared" si="1162"/>
        <v>1.0786516853932584</v>
      </c>
      <c r="FS713" s="65"/>
    </row>
    <row r="714" spans="1:175" ht="10.35" customHeight="1" x14ac:dyDescent="0.2">
      <c r="A714" s="74" t="str">
        <f t="shared" si="1151"/>
        <v>2020-21FEBRUARYRX7</v>
      </c>
      <c r="B714" s="163" t="str">
        <f t="shared" si="1164"/>
        <v>2020-21</v>
      </c>
      <c r="C714" s="26" t="s">
        <v>837</v>
      </c>
      <c r="D714" s="163" t="str">
        <f>INDEX($FV$16:$FW$26,MATCH($F714,$FV$16:$FV$26,0),2)</f>
        <v>Y62</v>
      </c>
      <c r="E714" s="163" t="str">
        <f>VLOOKUP($D714,$FW$8:$FX$14,2,0)</f>
        <v>North West</v>
      </c>
      <c r="F714" s="271" t="s">
        <v>859</v>
      </c>
      <c r="G714" s="271" t="s">
        <v>876</v>
      </c>
      <c r="H714" s="272">
        <v>105165</v>
      </c>
      <c r="I714" s="272">
        <v>81512</v>
      </c>
      <c r="J714" s="272">
        <v>84545</v>
      </c>
      <c r="K714" s="272">
        <v>1</v>
      </c>
      <c r="L714" s="272">
        <v>1</v>
      </c>
      <c r="M714" s="272">
        <v>1</v>
      </c>
      <c r="N714" s="272">
        <v>1</v>
      </c>
      <c r="O714" s="272">
        <v>4</v>
      </c>
      <c r="P714" s="272">
        <v>0</v>
      </c>
      <c r="Q714" s="272">
        <v>267</v>
      </c>
      <c r="R714" s="272">
        <v>13315</v>
      </c>
      <c r="S714" s="272">
        <v>2507</v>
      </c>
      <c r="T714" s="272">
        <v>88996</v>
      </c>
      <c r="U714" s="272">
        <v>7437</v>
      </c>
      <c r="V714" s="272">
        <v>4902</v>
      </c>
      <c r="W714" s="272">
        <v>44555</v>
      </c>
      <c r="X714" s="272">
        <v>17110</v>
      </c>
      <c r="Y714" s="272">
        <v>2074</v>
      </c>
      <c r="Z714" s="272">
        <v>3209561</v>
      </c>
      <c r="AA714" s="272">
        <v>432</v>
      </c>
      <c r="AB714" s="272">
        <v>730</v>
      </c>
      <c r="AC714" s="272">
        <v>2612624</v>
      </c>
      <c r="AD714" s="272">
        <v>533</v>
      </c>
      <c r="AE714" s="272">
        <v>930</v>
      </c>
      <c r="AF714" s="272">
        <v>56334531</v>
      </c>
      <c r="AG714" s="272">
        <v>1264</v>
      </c>
      <c r="AH714" s="272">
        <v>2559</v>
      </c>
      <c r="AI714" s="272">
        <v>51186684</v>
      </c>
      <c r="AJ714" s="272">
        <v>2992</v>
      </c>
      <c r="AK714" s="272">
        <v>6645</v>
      </c>
      <c r="AL714" s="272">
        <v>13513925</v>
      </c>
      <c r="AM714" s="272">
        <v>6516</v>
      </c>
      <c r="AN714" s="272">
        <v>12610</v>
      </c>
      <c r="AO714" s="272">
        <v>8656</v>
      </c>
      <c r="AP714" s="272">
        <v>292</v>
      </c>
      <c r="AQ714" s="272">
        <v>6142</v>
      </c>
      <c r="AR714" s="272">
        <v>935</v>
      </c>
      <c r="AS714" s="272">
        <v>701</v>
      </c>
      <c r="AT714" s="272">
        <v>1521</v>
      </c>
      <c r="AU714" s="272">
        <v>626</v>
      </c>
      <c r="AV714" s="272">
        <v>47598</v>
      </c>
      <c r="AW714" s="272">
        <v>6587</v>
      </c>
      <c r="AX714" s="272">
        <v>26155</v>
      </c>
      <c r="AY714" s="272">
        <v>80340</v>
      </c>
      <c r="AZ714" s="272">
        <v>14716</v>
      </c>
      <c r="BA714" s="272">
        <v>12000</v>
      </c>
      <c r="BB714" s="272">
        <v>9549</v>
      </c>
      <c r="BC714" s="272">
        <v>7890</v>
      </c>
      <c r="BD714" s="272">
        <v>55139</v>
      </c>
      <c r="BE714" s="272">
        <v>46737</v>
      </c>
      <c r="BF714" s="272">
        <v>22792</v>
      </c>
      <c r="BG714" s="272">
        <v>17960</v>
      </c>
      <c r="BH714" s="272">
        <v>2686</v>
      </c>
      <c r="BI714" s="272">
        <v>2098</v>
      </c>
      <c r="BJ714" s="272">
        <v>66</v>
      </c>
      <c r="BK714" s="272">
        <v>29767</v>
      </c>
      <c r="BL714" s="272">
        <v>451</v>
      </c>
      <c r="BM714" s="272">
        <v>824</v>
      </c>
      <c r="BN714" s="272">
        <v>52</v>
      </c>
      <c r="BO714" s="272">
        <v>22833</v>
      </c>
      <c r="BP714" s="272">
        <v>439</v>
      </c>
      <c r="BQ714" s="272">
        <v>864</v>
      </c>
      <c r="BR714" s="272">
        <v>7319</v>
      </c>
      <c r="BS714" s="272">
        <v>3156961</v>
      </c>
      <c r="BT714" s="272">
        <v>431</v>
      </c>
      <c r="BU714" s="272">
        <v>730</v>
      </c>
      <c r="BV714" s="272">
        <v>3552</v>
      </c>
      <c r="BW714" s="272">
        <v>4837853</v>
      </c>
      <c r="BX714" s="272">
        <v>1362</v>
      </c>
      <c r="BY714" s="272">
        <v>2668</v>
      </c>
      <c r="BZ714" s="272">
        <v>1576</v>
      </c>
      <c r="CA714" s="272">
        <v>2015404</v>
      </c>
      <c r="CB714" s="272">
        <v>1279</v>
      </c>
      <c r="CC714" s="272">
        <v>2779</v>
      </c>
      <c r="CD714" s="272">
        <v>39427</v>
      </c>
      <c r="CE714" s="272">
        <v>49481274</v>
      </c>
      <c r="CF714" s="272">
        <v>1255</v>
      </c>
      <c r="CG714" s="272">
        <v>2540</v>
      </c>
      <c r="CH714" s="272">
        <v>2952</v>
      </c>
      <c r="CI714" s="272">
        <v>10228530</v>
      </c>
      <c r="CJ714" s="272">
        <v>3465</v>
      </c>
      <c r="CK714" s="272">
        <v>7627</v>
      </c>
      <c r="CL714" s="272">
        <v>1228</v>
      </c>
      <c r="CM714" s="272">
        <v>4621617</v>
      </c>
      <c r="CN714" s="272">
        <v>3764</v>
      </c>
      <c r="CO714" s="272">
        <v>7399</v>
      </c>
      <c r="CP714" s="272">
        <v>1521</v>
      </c>
      <c r="CQ714" s="272">
        <v>6875944</v>
      </c>
      <c r="CR714" s="272">
        <v>4521</v>
      </c>
      <c r="CS714" s="272">
        <v>9225</v>
      </c>
      <c r="CT714" s="272">
        <v>956</v>
      </c>
      <c r="CU714" s="272">
        <v>4488710</v>
      </c>
      <c r="CV714" s="272">
        <v>4695</v>
      </c>
      <c r="CW714" s="272">
        <v>10478</v>
      </c>
      <c r="CX714" s="272">
        <v>210</v>
      </c>
      <c r="CY714" s="272">
        <v>81034</v>
      </c>
      <c r="CZ714" s="272">
        <v>386</v>
      </c>
      <c r="DA714" s="272">
        <v>644</v>
      </c>
      <c r="DB714" s="272">
        <v>3907</v>
      </c>
      <c r="DC714" s="272">
        <v>136232</v>
      </c>
      <c r="DD714" s="272">
        <v>35</v>
      </c>
      <c r="DE714" s="272">
        <v>55</v>
      </c>
      <c r="DF714" s="272">
        <v>82</v>
      </c>
      <c r="DG714" s="272">
        <v>89901</v>
      </c>
      <c r="DH714" s="272">
        <v>1096</v>
      </c>
      <c r="DI714" s="272">
        <v>2274</v>
      </c>
      <c r="DJ714" s="272">
        <v>66</v>
      </c>
      <c r="DK714" s="272">
        <v>0</v>
      </c>
      <c r="DL714" s="250"/>
      <c r="DM714" s="250"/>
      <c r="DN714" s="250"/>
      <c r="DO714" s="250"/>
      <c r="DP714" s="250"/>
      <c r="DQ714" s="250"/>
      <c r="DR714" s="250"/>
      <c r="DS714" s="250"/>
      <c r="DT714" s="250"/>
      <c r="DU714" s="250"/>
      <c r="DV714" s="250"/>
      <c r="DW714" s="250"/>
      <c r="DX714" s="250"/>
      <c r="DY714" s="250"/>
      <c r="DZ714" s="250"/>
      <c r="EA714" s="250"/>
      <c r="EB714" s="155"/>
      <c r="EC714" s="75">
        <f t="shared" si="1152"/>
        <v>2</v>
      </c>
      <c r="ED714" s="74">
        <f t="shared" si="1153"/>
        <v>2021</v>
      </c>
      <c r="EE714" s="165">
        <f t="shared" si="1163"/>
        <v>44228</v>
      </c>
      <c r="EF714" s="157">
        <f t="shared" si="1165"/>
        <v>28</v>
      </c>
      <c r="EG714" s="156"/>
      <c r="EH714" s="166">
        <f>IFERROR(HLOOKUP(EH$1,$H$5:$FY$1802,MATCH($A714,$A$5:$A$1802,0),0)*HLOOKUP(EH$2,$H$5:$FY$1802,MATCH($A714,$A$5:$A$1802,0),0),$H$2)</f>
        <v>81512</v>
      </c>
      <c r="EI714" s="166">
        <f>IFERROR(HLOOKUP(EI$1,$H$5:$FY$1802,MATCH($A714,$A$5:$A$1802,0),0)*HLOOKUP(EI$2,$H$5:$FY$1802,MATCH($A714,$A$5:$A$1802,0),0),$H$2)</f>
        <v>81512</v>
      </c>
      <c r="EJ714" s="166">
        <f>IFERROR(HLOOKUP(EJ$1,$H$5:$FY$1802,MATCH($A714,$A$5:$A$1802,0),0)*HLOOKUP(EJ$2,$H$5:$FY$1802,MATCH($A714,$A$5:$A$1802,0),0),$H$2)</f>
        <v>81512</v>
      </c>
      <c r="EK714" s="166">
        <f>IFERROR(HLOOKUP(EK$1,$H$5:$FY$1802,MATCH($A714,$A$5:$A$1802,0),0)*HLOOKUP(EK$2,$H$5:$FY$1802,MATCH($A714,$A$5:$A$1802,0),0),$H$2)</f>
        <v>326048</v>
      </c>
      <c r="EL714" s="166">
        <f>IFERROR(HLOOKUP(EL$1,$H$5:$FY$1802,MATCH($A714,$A$5:$A$1802,0),0)*HLOOKUP(EL$2,$H$5:$FY$1802,MATCH($A714,$A$5:$A$1802,0),0),$H$2)</f>
        <v>5429010</v>
      </c>
      <c r="EM714" s="166">
        <f>IFERROR(HLOOKUP(EM$1,$H$5:$FY$1802,MATCH($A714,$A$5:$A$1802,0),0)*HLOOKUP(EM$2,$H$5:$FY$1802,MATCH($A714,$A$5:$A$1802,0),0),$H$2)</f>
        <v>4558860</v>
      </c>
      <c r="EN714" s="166">
        <f>IFERROR(HLOOKUP(EN$1,$H$5:$FY$1802,MATCH($A714,$A$5:$A$1802,0),0)*HLOOKUP(EN$2,$H$5:$FY$1802,MATCH($A714,$A$5:$A$1802,0),0),$H$2)</f>
        <v>114016245</v>
      </c>
      <c r="EO714" s="166">
        <f>IFERROR(HLOOKUP(EO$1,$H$5:$FY$1802,MATCH($A714,$A$5:$A$1802,0),0)*HLOOKUP(EO$2,$H$5:$FY$1802,MATCH($A714,$A$5:$A$1802,0),0),$H$2)</f>
        <v>113695950</v>
      </c>
      <c r="EP714" s="166">
        <f>IFERROR(HLOOKUP(EP$1,$H$5:$FY$1802,MATCH($A714,$A$5:$A$1802,0),0)*HLOOKUP(EP$2,$H$5:$FY$1802,MATCH($A714,$A$5:$A$1802,0),0),$H$2)</f>
        <v>26153140</v>
      </c>
      <c r="EQ714" s="166">
        <f>IFERROR(HLOOKUP(EQ$1,$H$5:$FY$1802,MATCH($A714,$A$5:$A$1802,0),0)*HLOOKUP(EQ$2,$H$5:$FY$1802,MATCH($A714,$A$5:$A$1802,0),0),$H$2)</f>
        <v>54384</v>
      </c>
      <c r="ER714" s="166">
        <f>IFERROR(HLOOKUP(ER$1,$H$5:$FY$1802,MATCH($A714,$A$5:$A$1802,0),0)*HLOOKUP(ER$2,$H$5:$FY$1802,MATCH($A714,$A$5:$A$1802,0),0),$H$2)</f>
        <v>44928</v>
      </c>
      <c r="ES714" s="166">
        <f>IFERROR(HLOOKUP(ES$1,$H$5:$FY$1802,MATCH($A714,$A$5:$A$1802,0),0)*HLOOKUP(ES$2,$H$5:$FY$1802,MATCH($A714,$A$5:$A$1802,0),0),$H$2)</f>
        <v>5342870</v>
      </c>
      <c r="ET714" s="166">
        <f>IFERROR(HLOOKUP(ET$1,$H$5:$FY$1802,MATCH($A714,$A$5:$A$1802,0),0)*HLOOKUP(ET$2,$H$5:$FY$1802,MATCH($A714,$A$5:$A$1802,0),0),$H$2)</f>
        <v>9476736</v>
      </c>
      <c r="EU714" s="166">
        <f>IFERROR(HLOOKUP(EU$1,$H$5:$FY$1802,MATCH($A714,$A$5:$A$1802,0),0)*HLOOKUP(EU$2,$H$5:$FY$1802,MATCH($A714,$A$5:$A$1802,0),0),$H$2)</f>
        <v>4379704</v>
      </c>
      <c r="EV714" s="166">
        <f>IFERROR(HLOOKUP(EV$1,$H$5:$FY$1802,MATCH($A714,$A$5:$A$1802,0),0)*HLOOKUP(EV$2,$H$5:$FY$1802,MATCH($A714,$A$5:$A$1802,0),0),$H$2)</f>
        <v>100144580</v>
      </c>
      <c r="EW714" s="166">
        <f>IFERROR(HLOOKUP(EW$1,$H$5:$FY$1802,MATCH($A714,$A$5:$A$1802,0),0)*HLOOKUP(EW$2,$H$5:$FY$1802,MATCH($A714,$A$5:$A$1802,0),0),$H$2)</f>
        <v>22514904</v>
      </c>
      <c r="EX714" s="166">
        <f>IFERROR(HLOOKUP(EX$1,$H$5:$FY$1802,MATCH($A714,$A$5:$A$1802,0),0)*HLOOKUP(EX$2,$H$5:$FY$1802,MATCH($A714,$A$5:$A$1802,0),0),$H$2)</f>
        <v>9085972</v>
      </c>
      <c r="EY714" s="166">
        <f>IFERROR(HLOOKUP(EY$1,$H$5:$FY$1802,MATCH($A714,$A$5:$A$1802,0),0)*HLOOKUP(EY$2,$H$5:$FY$1802,MATCH($A714,$A$5:$A$1802,0),0),$H$2)</f>
        <v>14031225</v>
      </c>
      <c r="EZ714" s="166">
        <f>IFERROR(HLOOKUP(EZ$1,$H$5:$FY$1802,MATCH($A714,$A$5:$A$1802,0),0)*HLOOKUP(EZ$2,$H$5:$FY$1802,MATCH($A714,$A$5:$A$1802,0),0),$H$2)</f>
        <v>10016968</v>
      </c>
      <c r="FA714" s="166">
        <f>IFERROR(HLOOKUP(FA$1,$H$5:$FY$1802,MATCH($A714,$A$5:$A$1802,0),0)*HLOOKUP(FA$2,$H$5:$FY$1802,MATCH($A714,$A$5:$A$1802,0),0),$H$2)</f>
        <v>186468</v>
      </c>
      <c r="FB714" s="166">
        <f>IFERROR(HLOOKUP(FB$1,$H$5:$FY$1802,MATCH($A714,$A$5:$A$1802,0),0)*HLOOKUP(FB$2,$H$5:$FY$1802,MATCH($A714,$A$5:$A$1802,0),0),$H$2)</f>
        <v>135240</v>
      </c>
      <c r="FC714" s="166">
        <f>IFERROR(HLOOKUP(FC$1,$H$5:$FY$1802,MATCH($A714,$A$5:$A$1802,0),0)*HLOOKUP(FC$2,$H$5:$FY$1802,MATCH($A714,$A$5:$A$1802,0),0),$H$2)</f>
        <v>214885</v>
      </c>
      <c r="FD714" s="166">
        <f>IFERROR(HLOOKUP(FD$1,$H$5:$FY$1802,MATCH($A714,$A$5:$A$1802,0),0)*HLOOKUP(FD$2,$H$5:$FY$1802,MATCH($A714,$A$5:$A$1802,0),0),$H$2)</f>
        <v>0</v>
      </c>
      <c r="FE714" s="166">
        <f>IFERROR(HLOOKUP(FE$1,$H$5:$FY$1802,MATCH($A714,$A$5:$A$1802,0),0)*HLOOKUP(FE$2,$H$5:$FY$1802,MATCH($A714,$A$5:$A$1802,0),0),$H$2)</f>
        <v>0</v>
      </c>
      <c r="FF714" s="166">
        <f>IFERROR(HLOOKUP(FF$1,$H$5:$FY$1802,MATCH($A714,$A$5:$A$1802,0),0)*HLOOKUP(FF$2,$H$5:$FY$1802,MATCH($A714,$A$5:$A$1802,0),0),$H$2)</f>
        <v>0</v>
      </c>
      <c r="FG714" s="166">
        <f>IFERROR(HLOOKUP(FG$1,$H$5:$FY$1802,MATCH($A714,$A$5:$A$1802,0),0)*HLOOKUP(FG$2,$H$5:$FY$1802,MATCH($A714,$A$5:$A$1802,0),0),$H$2)</f>
        <v>0</v>
      </c>
      <c r="FH714" s="152"/>
      <c r="FI714" s="405">
        <f t="shared" si="1154"/>
        <v>1.9787548742772623</v>
      </c>
      <c r="FJ714" s="405">
        <f t="shared" si="1154"/>
        <v>1.6135538523598225</v>
      </c>
      <c r="FK714" s="405">
        <f t="shared" si="1155"/>
        <v>1.9479804161566707</v>
      </c>
      <c r="FL714" s="405">
        <f t="shared" si="1156"/>
        <v>1.609547123623011</v>
      </c>
      <c r="FM714" s="405">
        <f t="shared" si="1157"/>
        <v>1.2375490966221523</v>
      </c>
      <c r="FN714" s="405">
        <f t="shared" si="1158"/>
        <v>1.0489731792166985</v>
      </c>
      <c r="FO714" s="405">
        <f t="shared" si="1159"/>
        <v>1.3320864991233197</v>
      </c>
      <c r="FP714" s="405">
        <f t="shared" si="1160"/>
        <v>1.0496785505552308</v>
      </c>
      <c r="FQ714" s="405">
        <f t="shared" si="1161"/>
        <v>1.2950819672131149</v>
      </c>
      <c r="FR714" s="405">
        <f t="shared" si="1162"/>
        <v>1.0115718418514947</v>
      </c>
      <c r="FS714" s="65"/>
    </row>
    <row r="715" spans="1:175" ht="10.35" customHeight="1" x14ac:dyDescent="0.2">
      <c r="A715" s="180" t="str">
        <f t="shared" si="1151"/>
        <v>2020-21FEBRUARYRYE</v>
      </c>
      <c r="B715" s="182" t="str">
        <f t="shared" si="1164"/>
        <v>2020-21</v>
      </c>
      <c r="C715" s="26" t="s">
        <v>837</v>
      </c>
      <c r="D715" s="182" t="str">
        <f>INDEX($FV$16:$FW$26,MATCH($F715,$FV$16:$FV$26,0),2)</f>
        <v>Y59</v>
      </c>
      <c r="E715" s="182" t="str">
        <f>VLOOKUP($D715,$FW$8:$FX$14,2,0)</f>
        <v>South East</v>
      </c>
      <c r="F715" s="273" t="s">
        <v>861</v>
      </c>
      <c r="G715" s="273" t="s">
        <v>877</v>
      </c>
      <c r="H715" s="274">
        <v>59289</v>
      </c>
      <c r="I715" s="274">
        <v>33181</v>
      </c>
      <c r="J715" s="274">
        <v>152838</v>
      </c>
      <c r="K715" s="274">
        <v>5</v>
      </c>
      <c r="L715" s="274">
        <v>3</v>
      </c>
      <c r="M715" s="274">
        <v>4</v>
      </c>
      <c r="N715" s="274">
        <v>5</v>
      </c>
      <c r="O715" s="274">
        <v>58</v>
      </c>
      <c r="P715" s="274">
        <v>0</v>
      </c>
      <c r="Q715" s="274">
        <v>236</v>
      </c>
      <c r="R715" s="274">
        <v>23</v>
      </c>
      <c r="S715" s="274">
        <v>61</v>
      </c>
      <c r="T715" s="274">
        <v>45740</v>
      </c>
      <c r="U715" s="274">
        <v>3648</v>
      </c>
      <c r="V715" s="274">
        <v>2078</v>
      </c>
      <c r="W715" s="274">
        <v>20125</v>
      </c>
      <c r="X715" s="274">
        <v>13949</v>
      </c>
      <c r="Y715" s="274">
        <v>1073</v>
      </c>
      <c r="Z715" s="274">
        <v>1269721</v>
      </c>
      <c r="AA715" s="274">
        <v>348</v>
      </c>
      <c r="AB715" s="274">
        <v>638</v>
      </c>
      <c r="AC715" s="274">
        <v>949602</v>
      </c>
      <c r="AD715" s="274">
        <v>457</v>
      </c>
      <c r="AE715" s="274">
        <v>864</v>
      </c>
      <c r="AF715" s="274">
        <v>15072519</v>
      </c>
      <c r="AG715" s="274">
        <v>749</v>
      </c>
      <c r="AH715" s="274">
        <v>1410</v>
      </c>
      <c r="AI715" s="274">
        <v>30247149</v>
      </c>
      <c r="AJ715" s="274">
        <v>2168</v>
      </c>
      <c r="AK715" s="274">
        <v>4729</v>
      </c>
      <c r="AL715" s="274">
        <v>3064633</v>
      </c>
      <c r="AM715" s="274">
        <v>2856</v>
      </c>
      <c r="AN715" s="274">
        <v>6324</v>
      </c>
      <c r="AO715" s="274">
        <v>4514</v>
      </c>
      <c r="AP715" s="274">
        <v>135</v>
      </c>
      <c r="AQ715" s="274">
        <v>710</v>
      </c>
      <c r="AR715" s="274">
        <v>322</v>
      </c>
      <c r="AS715" s="274">
        <v>384</v>
      </c>
      <c r="AT715" s="274">
        <v>3285</v>
      </c>
      <c r="AU715" s="274">
        <v>315</v>
      </c>
      <c r="AV715" s="274">
        <v>22980</v>
      </c>
      <c r="AW715" s="274">
        <v>2192</v>
      </c>
      <c r="AX715" s="274">
        <v>16054</v>
      </c>
      <c r="AY715" s="274">
        <v>41226</v>
      </c>
      <c r="AZ715" s="274">
        <v>7165</v>
      </c>
      <c r="BA715" s="274">
        <v>5288</v>
      </c>
      <c r="BB715" s="274">
        <v>4070</v>
      </c>
      <c r="BC715" s="274">
        <v>3023</v>
      </c>
      <c r="BD715" s="274">
        <v>25558</v>
      </c>
      <c r="BE715" s="274">
        <v>20951</v>
      </c>
      <c r="BF715" s="274">
        <v>19590</v>
      </c>
      <c r="BG715" s="274">
        <v>15416</v>
      </c>
      <c r="BH715" s="274">
        <v>1600</v>
      </c>
      <c r="BI715" s="274">
        <v>1248</v>
      </c>
      <c r="BJ715" s="274">
        <v>31</v>
      </c>
      <c r="BK715" s="274">
        <v>16884</v>
      </c>
      <c r="BL715" s="274">
        <v>545</v>
      </c>
      <c r="BM715" s="274">
        <v>1010</v>
      </c>
      <c r="BN715" s="274">
        <v>23</v>
      </c>
      <c r="BO715" s="274">
        <v>10348</v>
      </c>
      <c r="BP715" s="274">
        <v>450</v>
      </c>
      <c r="BQ715" s="274">
        <v>827</v>
      </c>
      <c r="BR715" s="274">
        <v>3594</v>
      </c>
      <c r="BS715" s="274">
        <v>1242489</v>
      </c>
      <c r="BT715" s="274">
        <v>346</v>
      </c>
      <c r="BU715" s="274">
        <v>628</v>
      </c>
      <c r="BV715" s="274">
        <v>2142</v>
      </c>
      <c r="BW715" s="274">
        <v>1617358</v>
      </c>
      <c r="BX715" s="274">
        <v>755</v>
      </c>
      <c r="BY715" s="274">
        <v>1387</v>
      </c>
      <c r="BZ715" s="274">
        <v>418</v>
      </c>
      <c r="CA715" s="274">
        <v>265343</v>
      </c>
      <c r="CB715" s="274">
        <v>635</v>
      </c>
      <c r="CC715" s="274">
        <v>1332</v>
      </c>
      <c r="CD715" s="274">
        <v>17565</v>
      </c>
      <c r="CE715" s="274">
        <v>13189818</v>
      </c>
      <c r="CF715" s="274">
        <v>751</v>
      </c>
      <c r="CG715" s="274">
        <v>1418</v>
      </c>
      <c r="CH715" s="274">
        <v>2095</v>
      </c>
      <c r="CI715" s="274">
        <v>5049682</v>
      </c>
      <c r="CJ715" s="274">
        <v>2410</v>
      </c>
      <c r="CK715" s="274">
        <v>4875</v>
      </c>
      <c r="CL715" s="274">
        <v>548</v>
      </c>
      <c r="CM715" s="274">
        <v>1038695</v>
      </c>
      <c r="CN715" s="274">
        <v>1895</v>
      </c>
      <c r="CO715" s="274">
        <v>4196</v>
      </c>
      <c r="CP715" s="274">
        <v>204</v>
      </c>
      <c r="CQ715" s="274">
        <v>1020744</v>
      </c>
      <c r="CR715" s="274">
        <v>5004</v>
      </c>
      <c r="CS715" s="274">
        <v>12136</v>
      </c>
      <c r="CT715" s="274">
        <v>50</v>
      </c>
      <c r="CU715" s="274">
        <v>194135</v>
      </c>
      <c r="CV715" s="274">
        <v>3883</v>
      </c>
      <c r="CW715" s="274">
        <v>6857</v>
      </c>
      <c r="CX715" s="274">
        <v>196</v>
      </c>
      <c r="CY715" s="274">
        <v>61293</v>
      </c>
      <c r="CZ715" s="274">
        <v>313</v>
      </c>
      <c r="DA715" s="274">
        <v>524</v>
      </c>
      <c r="DB715" s="274">
        <v>2902</v>
      </c>
      <c r="DC715" s="274">
        <v>113529</v>
      </c>
      <c r="DD715" s="274">
        <v>39</v>
      </c>
      <c r="DE715" s="274">
        <v>75</v>
      </c>
      <c r="DF715" s="274">
        <v>57</v>
      </c>
      <c r="DG715" s="274">
        <v>68037</v>
      </c>
      <c r="DH715" s="274">
        <v>1194</v>
      </c>
      <c r="DI715" s="274">
        <v>2599</v>
      </c>
      <c r="DJ715" s="274">
        <v>55</v>
      </c>
      <c r="DK715" s="274">
        <v>23</v>
      </c>
      <c r="DL715" s="251"/>
      <c r="DM715" s="251"/>
      <c r="DN715" s="251"/>
      <c r="DO715" s="251"/>
      <c r="DP715" s="251"/>
      <c r="DQ715" s="251"/>
      <c r="DR715" s="251"/>
      <c r="DS715" s="251"/>
      <c r="DT715" s="251"/>
      <c r="DU715" s="251"/>
      <c r="DV715" s="251"/>
      <c r="DW715" s="251"/>
      <c r="DX715" s="251"/>
      <c r="DY715" s="251"/>
      <c r="DZ715" s="251"/>
      <c r="EA715" s="251"/>
      <c r="EB715" s="183"/>
      <c r="EC715" s="184">
        <f t="shared" si="1152"/>
        <v>2</v>
      </c>
      <c r="ED715" s="180">
        <f t="shared" si="1153"/>
        <v>2021</v>
      </c>
      <c r="EE715" s="185">
        <f t="shared" si="1163"/>
        <v>44228</v>
      </c>
      <c r="EF715" s="186">
        <f t="shared" si="1165"/>
        <v>28</v>
      </c>
      <c r="EG715" s="187"/>
      <c r="EH715" s="188">
        <f>IFERROR(HLOOKUP(EH$1,$H$5:$FY$1802,MATCH($A715,$A$5:$A$1802,0),0)*HLOOKUP(EH$2,$H$5:$FY$1802,MATCH($A715,$A$5:$A$1802,0),0),$H$2)</f>
        <v>99543</v>
      </c>
      <c r="EI715" s="188">
        <f>IFERROR(HLOOKUP(EI$1,$H$5:$FY$1802,MATCH($A715,$A$5:$A$1802,0),0)*HLOOKUP(EI$2,$H$5:$FY$1802,MATCH($A715,$A$5:$A$1802,0),0),$H$2)</f>
        <v>132724</v>
      </c>
      <c r="EJ715" s="188">
        <f>IFERROR(HLOOKUP(EJ$1,$H$5:$FY$1802,MATCH($A715,$A$5:$A$1802,0),0)*HLOOKUP(EJ$2,$H$5:$FY$1802,MATCH($A715,$A$5:$A$1802,0),0),$H$2)</f>
        <v>165905</v>
      </c>
      <c r="EK715" s="188">
        <f>IFERROR(HLOOKUP(EK$1,$H$5:$FY$1802,MATCH($A715,$A$5:$A$1802,0),0)*HLOOKUP(EK$2,$H$5:$FY$1802,MATCH($A715,$A$5:$A$1802,0),0),$H$2)</f>
        <v>1924498</v>
      </c>
      <c r="EL715" s="188">
        <f>IFERROR(HLOOKUP(EL$1,$H$5:$FY$1802,MATCH($A715,$A$5:$A$1802,0),0)*HLOOKUP(EL$2,$H$5:$FY$1802,MATCH($A715,$A$5:$A$1802,0),0),$H$2)</f>
        <v>2327424</v>
      </c>
      <c r="EM715" s="188">
        <f>IFERROR(HLOOKUP(EM$1,$H$5:$FY$1802,MATCH($A715,$A$5:$A$1802,0),0)*HLOOKUP(EM$2,$H$5:$FY$1802,MATCH($A715,$A$5:$A$1802,0),0),$H$2)</f>
        <v>1795392</v>
      </c>
      <c r="EN715" s="188">
        <f>IFERROR(HLOOKUP(EN$1,$H$5:$FY$1802,MATCH($A715,$A$5:$A$1802,0),0)*HLOOKUP(EN$2,$H$5:$FY$1802,MATCH($A715,$A$5:$A$1802,0),0),$H$2)</f>
        <v>28376250</v>
      </c>
      <c r="EO715" s="188">
        <f>IFERROR(HLOOKUP(EO$1,$H$5:$FY$1802,MATCH($A715,$A$5:$A$1802,0),0)*HLOOKUP(EO$2,$H$5:$FY$1802,MATCH($A715,$A$5:$A$1802,0),0),$H$2)</f>
        <v>65964821</v>
      </c>
      <c r="EP715" s="188">
        <f>IFERROR(HLOOKUP(EP$1,$H$5:$FY$1802,MATCH($A715,$A$5:$A$1802,0),0)*HLOOKUP(EP$2,$H$5:$FY$1802,MATCH($A715,$A$5:$A$1802,0),0),$H$2)</f>
        <v>6785652</v>
      </c>
      <c r="EQ715" s="188">
        <f>IFERROR(HLOOKUP(EQ$1,$H$5:$FY$1802,MATCH($A715,$A$5:$A$1802,0),0)*HLOOKUP(EQ$2,$H$5:$FY$1802,MATCH($A715,$A$5:$A$1802,0),0),$H$2)</f>
        <v>31310</v>
      </c>
      <c r="ER715" s="188">
        <f>IFERROR(HLOOKUP(ER$1,$H$5:$FY$1802,MATCH($A715,$A$5:$A$1802,0),0)*HLOOKUP(ER$2,$H$5:$FY$1802,MATCH($A715,$A$5:$A$1802,0),0),$H$2)</f>
        <v>19021</v>
      </c>
      <c r="ES715" s="188">
        <f>IFERROR(HLOOKUP(ES$1,$H$5:$FY$1802,MATCH($A715,$A$5:$A$1802,0),0)*HLOOKUP(ES$2,$H$5:$FY$1802,MATCH($A715,$A$5:$A$1802,0),0),$H$2)</f>
        <v>2257032</v>
      </c>
      <c r="ET715" s="188">
        <f>IFERROR(HLOOKUP(ET$1,$H$5:$FY$1802,MATCH($A715,$A$5:$A$1802,0),0)*HLOOKUP(ET$2,$H$5:$FY$1802,MATCH($A715,$A$5:$A$1802,0),0),$H$2)</f>
        <v>2970954</v>
      </c>
      <c r="EU715" s="188">
        <f>IFERROR(HLOOKUP(EU$1,$H$5:$FY$1802,MATCH($A715,$A$5:$A$1802,0),0)*HLOOKUP(EU$2,$H$5:$FY$1802,MATCH($A715,$A$5:$A$1802,0),0),$H$2)</f>
        <v>556776</v>
      </c>
      <c r="EV715" s="188">
        <f>IFERROR(HLOOKUP(EV$1,$H$5:$FY$1802,MATCH($A715,$A$5:$A$1802,0),0)*HLOOKUP(EV$2,$H$5:$FY$1802,MATCH($A715,$A$5:$A$1802,0),0),$H$2)</f>
        <v>24907170</v>
      </c>
      <c r="EW715" s="188">
        <f>IFERROR(HLOOKUP(EW$1,$H$5:$FY$1802,MATCH($A715,$A$5:$A$1802,0),0)*HLOOKUP(EW$2,$H$5:$FY$1802,MATCH($A715,$A$5:$A$1802,0),0),$H$2)</f>
        <v>10213125</v>
      </c>
      <c r="EX715" s="188">
        <f>IFERROR(HLOOKUP(EX$1,$H$5:$FY$1802,MATCH($A715,$A$5:$A$1802,0),0)*HLOOKUP(EX$2,$H$5:$FY$1802,MATCH($A715,$A$5:$A$1802,0),0),$H$2)</f>
        <v>2299408</v>
      </c>
      <c r="EY715" s="188">
        <f>IFERROR(HLOOKUP(EY$1,$H$5:$FY$1802,MATCH($A715,$A$5:$A$1802,0),0)*HLOOKUP(EY$2,$H$5:$FY$1802,MATCH($A715,$A$5:$A$1802,0),0),$H$2)</f>
        <v>2475744</v>
      </c>
      <c r="EZ715" s="188">
        <f>IFERROR(HLOOKUP(EZ$1,$H$5:$FY$1802,MATCH($A715,$A$5:$A$1802,0),0)*HLOOKUP(EZ$2,$H$5:$FY$1802,MATCH($A715,$A$5:$A$1802,0),0),$H$2)</f>
        <v>342850</v>
      </c>
      <c r="FA715" s="188">
        <f>IFERROR(HLOOKUP(FA$1,$H$5:$FY$1802,MATCH($A715,$A$5:$A$1802,0),0)*HLOOKUP(FA$2,$H$5:$FY$1802,MATCH($A715,$A$5:$A$1802,0),0),$H$2)</f>
        <v>148143</v>
      </c>
      <c r="FB715" s="188">
        <f>IFERROR(HLOOKUP(FB$1,$H$5:$FY$1802,MATCH($A715,$A$5:$A$1802,0),0)*HLOOKUP(FB$2,$H$5:$FY$1802,MATCH($A715,$A$5:$A$1802,0),0),$H$2)</f>
        <v>102704</v>
      </c>
      <c r="FC715" s="188">
        <f>IFERROR(HLOOKUP(FC$1,$H$5:$FY$1802,MATCH($A715,$A$5:$A$1802,0),0)*HLOOKUP(FC$2,$H$5:$FY$1802,MATCH($A715,$A$5:$A$1802,0),0),$H$2)</f>
        <v>217650</v>
      </c>
      <c r="FD715" s="188">
        <f>IFERROR(HLOOKUP(FD$1,$H$5:$FY$1802,MATCH($A715,$A$5:$A$1802,0),0)*HLOOKUP(FD$2,$H$5:$FY$1802,MATCH($A715,$A$5:$A$1802,0),0),$H$2)</f>
        <v>0</v>
      </c>
      <c r="FE715" s="188">
        <f>IFERROR(HLOOKUP(FE$1,$H$5:$FY$1802,MATCH($A715,$A$5:$A$1802,0),0)*HLOOKUP(FE$2,$H$5:$FY$1802,MATCH($A715,$A$5:$A$1802,0),0),$H$2)</f>
        <v>0</v>
      </c>
      <c r="FF715" s="188">
        <f>IFERROR(HLOOKUP(FF$1,$H$5:$FY$1802,MATCH($A715,$A$5:$A$1802,0),0)*HLOOKUP(FF$2,$H$5:$FY$1802,MATCH($A715,$A$5:$A$1802,0),0),$H$2)</f>
        <v>0</v>
      </c>
      <c r="FG715" s="188">
        <f>IFERROR(HLOOKUP(FG$1,$H$5:$FY$1802,MATCH($A715,$A$5:$A$1802,0),0)*HLOOKUP(FG$2,$H$5:$FY$1802,MATCH($A715,$A$5:$A$1802,0),0),$H$2)</f>
        <v>0</v>
      </c>
      <c r="FH715" s="189"/>
      <c r="FI715" s="406">
        <f t="shared" si="1154"/>
        <v>1.9640899122807018</v>
      </c>
      <c r="FJ715" s="406">
        <f t="shared" si="1154"/>
        <v>1.4495614035087718</v>
      </c>
      <c r="FK715" s="406">
        <f t="shared" si="1155"/>
        <v>1.9586140519730511</v>
      </c>
      <c r="FL715" s="406">
        <f t="shared" si="1156"/>
        <v>1.4547641963426372</v>
      </c>
      <c r="FM715" s="406">
        <f t="shared" si="1157"/>
        <v>1.2699627329192547</v>
      </c>
      <c r="FN715" s="406">
        <f t="shared" si="1158"/>
        <v>1.0410434782608695</v>
      </c>
      <c r="FO715" s="406">
        <f t="shared" si="1159"/>
        <v>1.4044017492293355</v>
      </c>
      <c r="FP715" s="406">
        <f t="shared" si="1160"/>
        <v>1.1051688293067603</v>
      </c>
      <c r="FQ715" s="406">
        <f t="shared" si="1161"/>
        <v>1.4911463187325256</v>
      </c>
      <c r="FR715" s="406">
        <f t="shared" si="1162"/>
        <v>1.1630941286113701</v>
      </c>
      <c r="FS715" s="410"/>
    </row>
    <row r="716" spans="1:175" ht="10.35" customHeight="1" x14ac:dyDescent="0.2">
      <c r="A716" s="74" t="str">
        <f t="shared" si="1151"/>
        <v>2020-21FEBRUARYRYD</v>
      </c>
      <c r="B716" s="163" t="str">
        <f t="shared" si="1164"/>
        <v>2020-21</v>
      </c>
      <c r="C716" s="26" t="s">
        <v>837</v>
      </c>
      <c r="D716" s="163" t="str">
        <f>INDEX($FV$16:$FW$26,MATCH($F716,$FV$16:$FV$26,0),2)</f>
        <v>Y59</v>
      </c>
      <c r="E716" s="163" t="str">
        <f>VLOOKUP($D716,$FW$8:$FX$14,2,0)</f>
        <v>South East</v>
      </c>
      <c r="F716" s="271" t="s">
        <v>863</v>
      </c>
      <c r="G716" s="271" t="s">
        <v>878</v>
      </c>
      <c r="H716" s="272">
        <v>68439</v>
      </c>
      <c r="I716" s="272">
        <v>50316</v>
      </c>
      <c r="J716" s="272">
        <v>111924</v>
      </c>
      <c r="K716" s="272">
        <v>2</v>
      </c>
      <c r="L716" s="272">
        <v>1</v>
      </c>
      <c r="M716" s="272">
        <v>1</v>
      </c>
      <c r="N716" s="272">
        <v>2</v>
      </c>
      <c r="O716" s="272">
        <v>46</v>
      </c>
      <c r="P716" s="272">
        <v>0</v>
      </c>
      <c r="Q716" s="272">
        <v>249</v>
      </c>
      <c r="R716" s="272">
        <v>32</v>
      </c>
      <c r="S716" s="272">
        <v>0</v>
      </c>
      <c r="T716" s="272">
        <v>56416</v>
      </c>
      <c r="U716" s="272">
        <v>3416</v>
      </c>
      <c r="V716" s="272">
        <v>2042</v>
      </c>
      <c r="W716" s="272">
        <v>27282</v>
      </c>
      <c r="X716" s="272">
        <v>19586</v>
      </c>
      <c r="Y716" s="272">
        <v>374</v>
      </c>
      <c r="Z716" s="272">
        <v>1553945</v>
      </c>
      <c r="AA716" s="272">
        <v>455</v>
      </c>
      <c r="AB716" s="272">
        <v>839</v>
      </c>
      <c r="AC716" s="272">
        <v>1103836</v>
      </c>
      <c r="AD716" s="272">
        <v>541</v>
      </c>
      <c r="AE716" s="272">
        <v>992</v>
      </c>
      <c r="AF716" s="272">
        <v>27555233</v>
      </c>
      <c r="AG716" s="272">
        <v>1010</v>
      </c>
      <c r="AH716" s="272">
        <v>1871</v>
      </c>
      <c r="AI716" s="272">
        <v>63615877</v>
      </c>
      <c r="AJ716" s="272">
        <v>3248</v>
      </c>
      <c r="AK716" s="272">
        <v>7318</v>
      </c>
      <c r="AL716" s="272">
        <v>1623947</v>
      </c>
      <c r="AM716" s="272">
        <v>4342</v>
      </c>
      <c r="AN716" s="272">
        <v>9767</v>
      </c>
      <c r="AO716" s="272">
        <v>3467</v>
      </c>
      <c r="AP716" s="272">
        <v>116</v>
      </c>
      <c r="AQ716" s="272">
        <v>526</v>
      </c>
      <c r="AR716" s="272">
        <v>1729</v>
      </c>
      <c r="AS716" s="272">
        <v>375</v>
      </c>
      <c r="AT716" s="272">
        <v>2450</v>
      </c>
      <c r="AU716" s="272">
        <v>1487</v>
      </c>
      <c r="AV716" s="272">
        <v>31536</v>
      </c>
      <c r="AW716" s="272">
        <v>1605</v>
      </c>
      <c r="AX716" s="272">
        <v>19808</v>
      </c>
      <c r="AY716" s="272">
        <v>52949</v>
      </c>
      <c r="AZ716" s="272">
        <v>7236</v>
      </c>
      <c r="BA716" s="272">
        <v>5361</v>
      </c>
      <c r="BB716" s="272">
        <v>4190</v>
      </c>
      <c r="BC716" s="272">
        <v>3142</v>
      </c>
      <c r="BD716" s="272">
        <v>36166</v>
      </c>
      <c r="BE716" s="272">
        <v>28824</v>
      </c>
      <c r="BF716" s="272">
        <v>33979</v>
      </c>
      <c r="BG716" s="272">
        <v>20529</v>
      </c>
      <c r="BH716" s="272">
        <v>641</v>
      </c>
      <c r="BI716" s="272">
        <v>388</v>
      </c>
      <c r="BJ716" s="272">
        <v>63</v>
      </c>
      <c r="BK716" s="272">
        <v>36032</v>
      </c>
      <c r="BL716" s="272">
        <v>572</v>
      </c>
      <c r="BM716" s="272">
        <v>1118</v>
      </c>
      <c r="BN716" s="272">
        <v>50</v>
      </c>
      <c r="BO716" s="272">
        <v>21150</v>
      </c>
      <c r="BP716" s="272">
        <v>423</v>
      </c>
      <c r="BQ716" s="272">
        <v>776</v>
      </c>
      <c r="BR716" s="272">
        <v>3303</v>
      </c>
      <c r="BS716" s="272">
        <v>1496763</v>
      </c>
      <c r="BT716" s="272">
        <v>453</v>
      </c>
      <c r="BU716" s="272">
        <v>833</v>
      </c>
      <c r="BV716" s="272">
        <v>2009</v>
      </c>
      <c r="BW716" s="272">
        <v>2027215</v>
      </c>
      <c r="BX716" s="272">
        <v>1009</v>
      </c>
      <c r="BY716" s="272">
        <v>1821</v>
      </c>
      <c r="BZ716" s="272">
        <v>789</v>
      </c>
      <c r="CA716" s="272">
        <v>728282</v>
      </c>
      <c r="CB716" s="272">
        <v>923</v>
      </c>
      <c r="CC716" s="272">
        <v>1806</v>
      </c>
      <c r="CD716" s="272">
        <v>24484</v>
      </c>
      <c r="CE716" s="272">
        <v>24799736</v>
      </c>
      <c r="CF716" s="272">
        <v>1013</v>
      </c>
      <c r="CG716" s="272">
        <v>1877</v>
      </c>
      <c r="CH716" s="272">
        <v>1112</v>
      </c>
      <c r="CI716" s="272">
        <v>5687261</v>
      </c>
      <c r="CJ716" s="272">
        <v>5114</v>
      </c>
      <c r="CK716" s="272">
        <v>10548</v>
      </c>
      <c r="CL716" s="272">
        <v>488</v>
      </c>
      <c r="CM716" s="272">
        <v>2120625</v>
      </c>
      <c r="CN716" s="272">
        <v>4346</v>
      </c>
      <c r="CO716" s="272">
        <v>9580</v>
      </c>
      <c r="CP716" s="272">
        <v>773</v>
      </c>
      <c r="CQ716" s="272">
        <v>5096800</v>
      </c>
      <c r="CR716" s="272">
        <v>6594</v>
      </c>
      <c r="CS716" s="272">
        <v>15026</v>
      </c>
      <c r="CT716" s="272">
        <v>115</v>
      </c>
      <c r="CU716" s="272">
        <v>543697</v>
      </c>
      <c r="CV716" s="272">
        <v>4728</v>
      </c>
      <c r="CW716" s="272">
        <v>10084</v>
      </c>
      <c r="CX716" s="272">
        <v>10</v>
      </c>
      <c r="CY716" s="272">
        <v>2008</v>
      </c>
      <c r="CZ716" s="272">
        <v>201</v>
      </c>
      <c r="DA716" s="272">
        <v>338</v>
      </c>
      <c r="DB716" s="272">
        <v>2356</v>
      </c>
      <c r="DC716" s="272">
        <v>98286</v>
      </c>
      <c r="DD716" s="272">
        <v>42</v>
      </c>
      <c r="DE716" s="272">
        <v>54</v>
      </c>
      <c r="DF716" s="272">
        <v>88</v>
      </c>
      <c r="DG716" s="272">
        <v>85706</v>
      </c>
      <c r="DH716" s="272">
        <v>974</v>
      </c>
      <c r="DI716" s="272">
        <v>1761</v>
      </c>
      <c r="DJ716" s="272">
        <v>86</v>
      </c>
      <c r="DK716" s="272">
        <v>1</v>
      </c>
      <c r="DL716" s="250"/>
      <c r="DM716" s="250"/>
      <c r="DN716" s="250"/>
      <c r="DO716" s="250"/>
      <c r="DP716" s="250"/>
      <c r="DQ716" s="250"/>
      <c r="DR716" s="250"/>
      <c r="DS716" s="250"/>
      <c r="DT716" s="250"/>
      <c r="DU716" s="250"/>
      <c r="DV716" s="250"/>
      <c r="DW716" s="250"/>
      <c r="DX716" s="250"/>
      <c r="DY716" s="250"/>
      <c r="DZ716" s="250"/>
      <c r="EA716" s="250"/>
      <c r="EB716" s="95"/>
      <c r="EC716" s="75">
        <f t="shared" si="1152"/>
        <v>2</v>
      </c>
      <c r="ED716" s="74">
        <f t="shared" si="1153"/>
        <v>2021</v>
      </c>
      <c r="EE716" s="165">
        <f t="shared" si="1163"/>
        <v>44228</v>
      </c>
      <c r="EF716" s="157">
        <f t="shared" si="1165"/>
        <v>28</v>
      </c>
      <c r="EG716" s="156"/>
      <c r="EH716" s="166">
        <f>IFERROR(HLOOKUP(EH$1,$H$5:$FY$1802,MATCH($A716,$A$5:$A$1802,0),0)*HLOOKUP(EH$2,$H$5:$FY$1802,MATCH($A716,$A$5:$A$1802,0),0),$H$2)</f>
        <v>50316</v>
      </c>
      <c r="EI716" s="166">
        <f>IFERROR(HLOOKUP(EI$1,$H$5:$FY$1802,MATCH($A716,$A$5:$A$1802,0),0)*HLOOKUP(EI$2,$H$5:$FY$1802,MATCH($A716,$A$5:$A$1802,0),0),$H$2)</f>
        <v>50316</v>
      </c>
      <c r="EJ716" s="166">
        <f>IFERROR(HLOOKUP(EJ$1,$H$5:$FY$1802,MATCH($A716,$A$5:$A$1802,0),0)*HLOOKUP(EJ$2,$H$5:$FY$1802,MATCH($A716,$A$5:$A$1802,0),0),$H$2)</f>
        <v>100632</v>
      </c>
      <c r="EK716" s="166">
        <f>IFERROR(HLOOKUP(EK$1,$H$5:$FY$1802,MATCH($A716,$A$5:$A$1802,0),0)*HLOOKUP(EK$2,$H$5:$FY$1802,MATCH($A716,$A$5:$A$1802,0),0),$H$2)</f>
        <v>2314536</v>
      </c>
      <c r="EL716" s="166">
        <f>IFERROR(HLOOKUP(EL$1,$H$5:$FY$1802,MATCH($A716,$A$5:$A$1802,0),0)*HLOOKUP(EL$2,$H$5:$FY$1802,MATCH($A716,$A$5:$A$1802,0),0),$H$2)</f>
        <v>2866024</v>
      </c>
      <c r="EM716" s="166">
        <f>IFERROR(HLOOKUP(EM$1,$H$5:$FY$1802,MATCH($A716,$A$5:$A$1802,0),0)*HLOOKUP(EM$2,$H$5:$FY$1802,MATCH($A716,$A$5:$A$1802,0),0),$H$2)</f>
        <v>2025664</v>
      </c>
      <c r="EN716" s="166">
        <f>IFERROR(HLOOKUP(EN$1,$H$5:$FY$1802,MATCH($A716,$A$5:$A$1802,0),0)*HLOOKUP(EN$2,$H$5:$FY$1802,MATCH($A716,$A$5:$A$1802,0),0),$H$2)</f>
        <v>51044622</v>
      </c>
      <c r="EO716" s="166">
        <f>IFERROR(HLOOKUP(EO$1,$H$5:$FY$1802,MATCH($A716,$A$5:$A$1802,0),0)*HLOOKUP(EO$2,$H$5:$FY$1802,MATCH($A716,$A$5:$A$1802,0),0),$H$2)</f>
        <v>143330348</v>
      </c>
      <c r="EP716" s="166">
        <f>IFERROR(HLOOKUP(EP$1,$H$5:$FY$1802,MATCH($A716,$A$5:$A$1802,0),0)*HLOOKUP(EP$2,$H$5:$FY$1802,MATCH($A716,$A$5:$A$1802,0),0),$H$2)</f>
        <v>3652858</v>
      </c>
      <c r="EQ716" s="166">
        <f>IFERROR(HLOOKUP(EQ$1,$H$5:$FY$1802,MATCH($A716,$A$5:$A$1802,0),0)*HLOOKUP(EQ$2,$H$5:$FY$1802,MATCH($A716,$A$5:$A$1802,0),0),$H$2)</f>
        <v>70434</v>
      </c>
      <c r="ER716" s="166">
        <f>IFERROR(HLOOKUP(ER$1,$H$5:$FY$1802,MATCH($A716,$A$5:$A$1802,0),0)*HLOOKUP(ER$2,$H$5:$FY$1802,MATCH($A716,$A$5:$A$1802,0),0),$H$2)</f>
        <v>38800</v>
      </c>
      <c r="ES716" s="166">
        <f>IFERROR(HLOOKUP(ES$1,$H$5:$FY$1802,MATCH($A716,$A$5:$A$1802,0),0)*HLOOKUP(ES$2,$H$5:$FY$1802,MATCH($A716,$A$5:$A$1802,0),0),$H$2)</f>
        <v>2751399</v>
      </c>
      <c r="ET716" s="166">
        <f>IFERROR(HLOOKUP(ET$1,$H$5:$FY$1802,MATCH($A716,$A$5:$A$1802,0),0)*HLOOKUP(ET$2,$H$5:$FY$1802,MATCH($A716,$A$5:$A$1802,0),0),$H$2)</f>
        <v>3658389</v>
      </c>
      <c r="EU716" s="166">
        <f>IFERROR(HLOOKUP(EU$1,$H$5:$FY$1802,MATCH($A716,$A$5:$A$1802,0),0)*HLOOKUP(EU$2,$H$5:$FY$1802,MATCH($A716,$A$5:$A$1802,0),0),$H$2)</f>
        <v>1424934</v>
      </c>
      <c r="EV716" s="166">
        <f>IFERROR(HLOOKUP(EV$1,$H$5:$FY$1802,MATCH($A716,$A$5:$A$1802,0),0)*HLOOKUP(EV$2,$H$5:$FY$1802,MATCH($A716,$A$5:$A$1802,0),0),$H$2)</f>
        <v>45956468</v>
      </c>
      <c r="EW716" s="166">
        <f>IFERROR(HLOOKUP(EW$1,$H$5:$FY$1802,MATCH($A716,$A$5:$A$1802,0),0)*HLOOKUP(EW$2,$H$5:$FY$1802,MATCH($A716,$A$5:$A$1802,0),0),$H$2)</f>
        <v>11729376</v>
      </c>
      <c r="EX716" s="166">
        <f>IFERROR(HLOOKUP(EX$1,$H$5:$FY$1802,MATCH($A716,$A$5:$A$1802,0),0)*HLOOKUP(EX$2,$H$5:$FY$1802,MATCH($A716,$A$5:$A$1802,0),0),$H$2)</f>
        <v>4675040</v>
      </c>
      <c r="EY716" s="166">
        <f>IFERROR(HLOOKUP(EY$1,$H$5:$FY$1802,MATCH($A716,$A$5:$A$1802,0),0)*HLOOKUP(EY$2,$H$5:$FY$1802,MATCH($A716,$A$5:$A$1802,0),0),$H$2)</f>
        <v>11615098</v>
      </c>
      <c r="EZ716" s="166">
        <f>IFERROR(HLOOKUP(EZ$1,$H$5:$FY$1802,MATCH($A716,$A$5:$A$1802,0),0)*HLOOKUP(EZ$2,$H$5:$FY$1802,MATCH($A716,$A$5:$A$1802,0),0),$H$2)</f>
        <v>1159660</v>
      </c>
      <c r="FA716" s="166">
        <f>IFERROR(HLOOKUP(FA$1,$H$5:$FY$1802,MATCH($A716,$A$5:$A$1802,0),0)*HLOOKUP(FA$2,$H$5:$FY$1802,MATCH($A716,$A$5:$A$1802,0),0),$H$2)</f>
        <v>154968</v>
      </c>
      <c r="FB716" s="166">
        <f>IFERROR(HLOOKUP(FB$1,$H$5:$FY$1802,MATCH($A716,$A$5:$A$1802,0),0)*HLOOKUP(FB$2,$H$5:$FY$1802,MATCH($A716,$A$5:$A$1802,0),0),$H$2)</f>
        <v>3380</v>
      </c>
      <c r="FC716" s="166">
        <f>IFERROR(HLOOKUP(FC$1,$H$5:$FY$1802,MATCH($A716,$A$5:$A$1802,0),0)*HLOOKUP(FC$2,$H$5:$FY$1802,MATCH($A716,$A$5:$A$1802,0),0),$H$2)</f>
        <v>127224</v>
      </c>
      <c r="FD716" s="166">
        <f>IFERROR(HLOOKUP(FD$1,$H$5:$FY$1802,MATCH($A716,$A$5:$A$1802,0),0)*HLOOKUP(FD$2,$H$5:$FY$1802,MATCH($A716,$A$5:$A$1802,0),0),$H$2)</f>
        <v>0</v>
      </c>
      <c r="FE716" s="166">
        <f>IFERROR(HLOOKUP(FE$1,$H$5:$FY$1802,MATCH($A716,$A$5:$A$1802,0),0)*HLOOKUP(FE$2,$H$5:$FY$1802,MATCH($A716,$A$5:$A$1802,0),0),$H$2)</f>
        <v>0</v>
      </c>
      <c r="FF716" s="166">
        <f>IFERROR(HLOOKUP(FF$1,$H$5:$FY$1802,MATCH($A716,$A$5:$A$1802,0),0)*HLOOKUP(FF$2,$H$5:$FY$1802,MATCH($A716,$A$5:$A$1802,0),0),$H$2)</f>
        <v>0</v>
      </c>
      <c r="FG716" s="166">
        <f>IFERROR(HLOOKUP(FG$1,$H$5:$FY$1802,MATCH($A716,$A$5:$A$1802,0),0)*HLOOKUP(FG$2,$H$5:$FY$1802,MATCH($A716,$A$5:$A$1802,0),0),$H$2)</f>
        <v>0</v>
      </c>
      <c r="FH716" s="152"/>
      <c r="FI716" s="405">
        <f t="shared" si="1154"/>
        <v>2.1182669789227164</v>
      </c>
      <c r="FJ716" s="405">
        <f t="shared" si="1154"/>
        <v>1.5693793911007026</v>
      </c>
      <c r="FK716" s="405">
        <f t="shared" si="1155"/>
        <v>2.0519098922624877</v>
      </c>
      <c r="FL716" s="405">
        <f t="shared" si="1156"/>
        <v>1.5386875612144957</v>
      </c>
      <c r="FM716" s="405">
        <f t="shared" si="1157"/>
        <v>1.3256359504435158</v>
      </c>
      <c r="FN716" s="405">
        <f t="shared" si="1158"/>
        <v>1.0565207829338026</v>
      </c>
      <c r="FO716" s="405">
        <f t="shared" si="1159"/>
        <v>1.7348616358623508</v>
      </c>
      <c r="FP716" s="405">
        <f t="shared" si="1160"/>
        <v>1.0481466353517819</v>
      </c>
      <c r="FQ716" s="405">
        <f t="shared" si="1161"/>
        <v>1.713903743315508</v>
      </c>
      <c r="FR716" s="405">
        <f t="shared" si="1162"/>
        <v>1.0374331550802138</v>
      </c>
      <c r="FS716" s="65"/>
    </row>
    <row r="717" spans="1:175" ht="10.35" customHeight="1" x14ac:dyDescent="0.2">
      <c r="A717" s="74" t="str">
        <f t="shared" si="1151"/>
        <v>2020-21FEBRUARYRYF</v>
      </c>
      <c r="B717" s="163" t="str">
        <f t="shared" si="1164"/>
        <v>2020-21</v>
      </c>
      <c r="C717" s="26" t="s">
        <v>837</v>
      </c>
      <c r="D717" s="163" t="str">
        <f>INDEX($FV$16:$FW$26,MATCH($F717,$FV$16:$FV$26,0),2)</f>
        <v>Y58</v>
      </c>
      <c r="E717" s="163" t="str">
        <f>VLOOKUP($D717,$FW$8:$FX$14,2,0)</f>
        <v>South West</v>
      </c>
      <c r="F717" s="271" t="s">
        <v>865</v>
      </c>
      <c r="G717" s="271" t="s">
        <v>879</v>
      </c>
      <c r="H717" s="272">
        <v>88179</v>
      </c>
      <c r="I717" s="272">
        <v>63783</v>
      </c>
      <c r="J717" s="272">
        <v>163821</v>
      </c>
      <c r="K717" s="272">
        <v>3</v>
      </c>
      <c r="L717" s="272">
        <v>2</v>
      </c>
      <c r="M717" s="272">
        <v>3</v>
      </c>
      <c r="N717" s="272">
        <v>3</v>
      </c>
      <c r="O717" s="272">
        <v>3</v>
      </c>
      <c r="P717" s="272">
        <v>0</v>
      </c>
      <c r="Q717" s="272">
        <v>248</v>
      </c>
      <c r="R717" s="272">
        <v>12</v>
      </c>
      <c r="S717" s="272">
        <v>2861</v>
      </c>
      <c r="T717" s="272">
        <v>66974</v>
      </c>
      <c r="U717" s="272">
        <v>6264</v>
      </c>
      <c r="V717" s="272">
        <v>3557</v>
      </c>
      <c r="W717" s="272">
        <v>34278</v>
      </c>
      <c r="X717" s="272">
        <v>16289</v>
      </c>
      <c r="Y717" s="272">
        <v>350</v>
      </c>
      <c r="Z717" s="272">
        <v>2805717</v>
      </c>
      <c r="AA717" s="272">
        <v>448</v>
      </c>
      <c r="AB717" s="272">
        <v>825</v>
      </c>
      <c r="AC717" s="272">
        <v>1846725</v>
      </c>
      <c r="AD717" s="272">
        <v>519</v>
      </c>
      <c r="AE717" s="272">
        <v>1018</v>
      </c>
      <c r="AF717" s="272">
        <v>49839300</v>
      </c>
      <c r="AG717" s="272">
        <v>1454</v>
      </c>
      <c r="AH717" s="272">
        <v>2909</v>
      </c>
      <c r="AI717" s="272">
        <v>58012849</v>
      </c>
      <c r="AJ717" s="272">
        <v>3561</v>
      </c>
      <c r="AK717" s="272">
        <v>8428</v>
      </c>
      <c r="AL717" s="272">
        <v>1752300</v>
      </c>
      <c r="AM717" s="272">
        <v>5007</v>
      </c>
      <c r="AN717" s="272">
        <v>12542</v>
      </c>
      <c r="AO717" s="272">
        <v>3602</v>
      </c>
      <c r="AP717" s="272">
        <v>401</v>
      </c>
      <c r="AQ717" s="272">
        <v>1051</v>
      </c>
      <c r="AR717" s="272">
        <v>3882</v>
      </c>
      <c r="AS717" s="272">
        <v>377</v>
      </c>
      <c r="AT717" s="272">
        <v>1773</v>
      </c>
      <c r="AU717" s="272">
        <v>10</v>
      </c>
      <c r="AV717" s="272">
        <v>33886</v>
      </c>
      <c r="AW717" s="272">
        <v>2701</v>
      </c>
      <c r="AX717" s="272">
        <v>26785</v>
      </c>
      <c r="AY717" s="272">
        <v>63372</v>
      </c>
      <c r="AZ717" s="272">
        <v>12344</v>
      </c>
      <c r="BA717" s="272">
        <v>9548</v>
      </c>
      <c r="BB717" s="272">
        <v>7035</v>
      </c>
      <c r="BC717" s="272">
        <v>5458</v>
      </c>
      <c r="BD717" s="272">
        <v>44545</v>
      </c>
      <c r="BE717" s="272">
        <v>36807</v>
      </c>
      <c r="BF717" s="272">
        <v>23963</v>
      </c>
      <c r="BG717" s="272">
        <v>17240</v>
      </c>
      <c r="BH717" s="272">
        <v>495</v>
      </c>
      <c r="BI717" s="272">
        <v>374</v>
      </c>
      <c r="BJ717" s="272">
        <v>73</v>
      </c>
      <c r="BK717" s="272">
        <v>44825</v>
      </c>
      <c r="BL717" s="272">
        <v>614</v>
      </c>
      <c r="BM717" s="272">
        <v>1017</v>
      </c>
      <c r="BN717" s="272">
        <v>37</v>
      </c>
      <c r="BO717" s="272">
        <v>16844</v>
      </c>
      <c r="BP717" s="272">
        <v>455</v>
      </c>
      <c r="BQ717" s="272">
        <v>826</v>
      </c>
      <c r="BR717" s="272">
        <v>6154</v>
      </c>
      <c r="BS717" s="272">
        <v>2744048</v>
      </c>
      <c r="BT717" s="272">
        <v>446</v>
      </c>
      <c r="BU717" s="272">
        <v>821</v>
      </c>
      <c r="BV717" s="272">
        <v>1928</v>
      </c>
      <c r="BW717" s="272">
        <v>3170868</v>
      </c>
      <c r="BX717" s="272">
        <v>1645</v>
      </c>
      <c r="BY717" s="272">
        <v>3109</v>
      </c>
      <c r="BZ717" s="272">
        <v>673</v>
      </c>
      <c r="CA717" s="272">
        <v>933432</v>
      </c>
      <c r="CB717" s="272">
        <v>1387</v>
      </c>
      <c r="CC717" s="272">
        <v>2709</v>
      </c>
      <c r="CD717" s="272">
        <v>31677</v>
      </c>
      <c r="CE717" s="272">
        <v>45735000</v>
      </c>
      <c r="CF717" s="272">
        <v>1444</v>
      </c>
      <c r="CG717" s="272">
        <v>2902</v>
      </c>
      <c r="CH717" s="272">
        <v>2010</v>
      </c>
      <c r="CI717" s="272">
        <v>8764813</v>
      </c>
      <c r="CJ717" s="272">
        <v>4361</v>
      </c>
      <c r="CK717" s="272">
        <v>9462</v>
      </c>
      <c r="CL717" s="272">
        <v>289</v>
      </c>
      <c r="CM717" s="272">
        <v>1482586</v>
      </c>
      <c r="CN717" s="272">
        <v>5130</v>
      </c>
      <c r="CO717" s="272">
        <v>13138</v>
      </c>
      <c r="CP717" s="272">
        <v>1008</v>
      </c>
      <c r="CQ717" s="272">
        <v>6176818</v>
      </c>
      <c r="CR717" s="272">
        <v>6128</v>
      </c>
      <c r="CS717" s="272">
        <v>13349</v>
      </c>
      <c r="CT717" s="272">
        <v>52</v>
      </c>
      <c r="CU717" s="272">
        <v>204706</v>
      </c>
      <c r="CV717" s="272">
        <v>3937</v>
      </c>
      <c r="CW717" s="272">
        <v>8222</v>
      </c>
      <c r="CX717" s="272">
        <v>488</v>
      </c>
      <c r="CY717" s="272">
        <v>185409</v>
      </c>
      <c r="CZ717" s="272">
        <v>380</v>
      </c>
      <c r="DA717" s="272">
        <v>664</v>
      </c>
      <c r="DB717" s="272">
        <v>3997</v>
      </c>
      <c r="DC717" s="272">
        <v>136166</v>
      </c>
      <c r="DD717" s="272">
        <v>34</v>
      </c>
      <c r="DE717" s="272">
        <v>54</v>
      </c>
      <c r="DF717" s="272">
        <v>134</v>
      </c>
      <c r="DG717" s="272">
        <v>190464</v>
      </c>
      <c r="DH717" s="272">
        <v>1421</v>
      </c>
      <c r="DI717" s="272">
        <v>2543</v>
      </c>
      <c r="DJ717" s="272">
        <v>126</v>
      </c>
      <c r="DK717" s="272">
        <v>1</v>
      </c>
      <c r="DL717" s="250"/>
      <c r="DM717" s="250"/>
      <c r="DN717" s="250"/>
      <c r="DO717" s="250"/>
      <c r="DP717" s="250"/>
      <c r="DQ717" s="250"/>
      <c r="DR717" s="250"/>
      <c r="DS717" s="250"/>
      <c r="DT717" s="250"/>
      <c r="DU717" s="250"/>
      <c r="DV717" s="250"/>
      <c r="DW717" s="250"/>
      <c r="DX717" s="250"/>
      <c r="DY717" s="250"/>
      <c r="DZ717" s="250"/>
      <c r="EA717" s="250"/>
      <c r="EB717" s="155"/>
      <c r="EC717" s="75">
        <f t="shared" si="1152"/>
        <v>2</v>
      </c>
      <c r="ED717" s="74">
        <f t="shared" si="1153"/>
        <v>2021</v>
      </c>
      <c r="EE717" s="165">
        <f t="shared" si="1163"/>
        <v>44228</v>
      </c>
      <c r="EF717" s="157">
        <f t="shared" si="1165"/>
        <v>28</v>
      </c>
      <c r="EG717" s="156"/>
      <c r="EH717" s="166">
        <f>IFERROR(HLOOKUP(EH$1,$H$5:$FY$1802,MATCH($A717,$A$5:$A$1802,0),0)*HLOOKUP(EH$2,$H$5:$FY$1802,MATCH($A717,$A$5:$A$1802,0),0),$H$2)</f>
        <v>127566</v>
      </c>
      <c r="EI717" s="166">
        <f>IFERROR(HLOOKUP(EI$1,$H$5:$FY$1802,MATCH($A717,$A$5:$A$1802,0),0)*HLOOKUP(EI$2,$H$5:$FY$1802,MATCH($A717,$A$5:$A$1802,0),0),$H$2)</f>
        <v>191349</v>
      </c>
      <c r="EJ717" s="166">
        <f>IFERROR(HLOOKUP(EJ$1,$H$5:$FY$1802,MATCH($A717,$A$5:$A$1802,0),0)*HLOOKUP(EJ$2,$H$5:$FY$1802,MATCH($A717,$A$5:$A$1802,0),0),$H$2)</f>
        <v>191349</v>
      </c>
      <c r="EK717" s="166">
        <f>IFERROR(HLOOKUP(EK$1,$H$5:$FY$1802,MATCH($A717,$A$5:$A$1802,0),0)*HLOOKUP(EK$2,$H$5:$FY$1802,MATCH($A717,$A$5:$A$1802,0),0),$H$2)</f>
        <v>191349</v>
      </c>
      <c r="EL717" s="166">
        <f>IFERROR(HLOOKUP(EL$1,$H$5:$FY$1802,MATCH($A717,$A$5:$A$1802,0),0)*HLOOKUP(EL$2,$H$5:$FY$1802,MATCH($A717,$A$5:$A$1802,0),0),$H$2)</f>
        <v>5167800</v>
      </c>
      <c r="EM717" s="166">
        <f>IFERROR(HLOOKUP(EM$1,$H$5:$FY$1802,MATCH($A717,$A$5:$A$1802,0),0)*HLOOKUP(EM$2,$H$5:$FY$1802,MATCH($A717,$A$5:$A$1802,0),0),$H$2)</f>
        <v>3621026</v>
      </c>
      <c r="EN717" s="166">
        <f>IFERROR(HLOOKUP(EN$1,$H$5:$FY$1802,MATCH($A717,$A$5:$A$1802,0),0)*HLOOKUP(EN$2,$H$5:$FY$1802,MATCH($A717,$A$5:$A$1802,0),0),$H$2)</f>
        <v>99714702</v>
      </c>
      <c r="EO717" s="166">
        <f>IFERROR(HLOOKUP(EO$1,$H$5:$FY$1802,MATCH($A717,$A$5:$A$1802,0),0)*HLOOKUP(EO$2,$H$5:$FY$1802,MATCH($A717,$A$5:$A$1802,0),0),$H$2)</f>
        <v>137283692</v>
      </c>
      <c r="EP717" s="166">
        <f>IFERROR(HLOOKUP(EP$1,$H$5:$FY$1802,MATCH($A717,$A$5:$A$1802,0),0)*HLOOKUP(EP$2,$H$5:$FY$1802,MATCH($A717,$A$5:$A$1802,0),0),$H$2)</f>
        <v>4389700</v>
      </c>
      <c r="EQ717" s="166">
        <f>IFERROR(HLOOKUP(EQ$1,$H$5:$FY$1802,MATCH($A717,$A$5:$A$1802,0),0)*HLOOKUP(EQ$2,$H$5:$FY$1802,MATCH($A717,$A$5:$A$1802,0),0),$H$2)</f>
        <v>74241</v>
      </c>
      <c r="ER717" s="166">
        <f>IFERROR(HLOOKUP(ER$1,$H$5:$FY$1802,MATCH($A717,$A$5:$A$1802,0),0)*HLOOKUP(ER$2,$H$5:$FY$1802,MATCH($A717,$A$5:$A$1802,0),0),$H$2)</f>
        <v>30562</v>
      </c>
      <c r="ES717" s="166">
        <f>IFERROR(HLOOKUP(ES$1,$H$5:$FY$1802,MATCH($A717,$A$5:$A$1802,0),0)*HLOOKUP(ES$2,$H$5:$FY$1802,MATCH($A717,$A$5:$A$1802,0),0),$H$2)</f>
        <v>5052434</v>
      </c>
      <c r="ET717" s="166">
        <f>IFERROR(HLOOKUP(ET$1,$H$5:$FY$1802,MATCH($A717,$A$5:$A$1802,0),0)*HLOOKUP(ET$2,$H$5:$FY$1802,MATCH($A717,$A$5:$A$1802,0),0),$H$2)</f>
        <v>5994152</v>
      </c>
      <c r="EU717" s="166">
        <f>IFERROR(HLOOKUP(EU$1,$H$5:$FY$1802,MATCH($A717,$A$5:$A$1802,0),0)*HLOOKUP(EU$2,$H$5:$FY$1802,MATCH($A717,$A$5:$A$1802,0),0),$H$2)</f>
        <v>1823157</v>
      </c>
      <c r="EV717" s="166">
        <f>IFERROR(HLOOKUP(EV$1,$H$5:$FY$1802,MATCH($A717,$A$5:$A$1802,0),0)*HLOOKUP(EV$2,$H$5:$FY$1802,MATCH($A717,$A$5:$A$1802,0),0),$H$2)</f>
        <v>91926654</v>
      </c>
      <c r="EW717" s="166">
        <f>IFERROR(HLOOKUP(EW$1,$H$5:$FY$1802,MATCH($A717,$A$5:$A$1802,0),0)*HLOOKUP(EW$2,$H$5:$FY$1802,MATCH($A717,$A$5:$A$1802,0),0),$H$2)</f>
        <v>19018620</v>
      </c>
      <c r="EX717" s="166">
        <f>IFERROR(HLOOKUP(EX$1,$H$5:$FY$1802,MATCH($A717,$A$5:$A$1802,0),0)*HLOOKUP(EX$2,$H$5:$FY$1802,MATCH($A717,$A$5:$A$1802,0),0),$H$2)</f>
        <v>3796882</v>
      </c>
      <c r="EY717" s="166">
        <f>IFERROR(HLOOKUP(EY$1,$H$5:$FY$1802,MATCH($A717,$A$5:$A$1802,0),0)*HLOOKUP(EY$2,$H$5:$FY$1802,MATCH($A717,$A$5:$A$1802,0),0),$H$2)</f>
        <v>13455792</v>
      </c>
      <c r="EZ717" s="166">
        <f>IFERROR(HLOOKUP(EZ$1,$H$5:$FY$1802,MATCH($A717,$A$5:$A$1802,0),0)*HLOOKUP(EZ$2,$H$5:$FY$1802,MATCH($A717,$A$5:$A$1802,0),0),$H$2)</f>
        <v>427544</v>
      </c>
      <c r="FA717" s="166">
        <f>IFERROR(HLOOKUP(FA$1,$H$5:$FY$1802,MATCH($A717,$A$5:$A$1802,0),0)*HLOOKUP(FA$2,$H$5:$FY$1802,MATCH($A717,$A$5:$A$1802,0),0),$H$2)</f>
        <v>340762</v>
      </c>
      <c r="FB717" s="166">
        <f>IFERROR(HLOOKUP(FB$1,$H$5:$FY$1802,MATCH($A717,$A$5:$A$1802,0),0)*HLOOKUP(FB$2,$H$5:$FY$1802,MATCH($A717,$A$5:$A$1802,0),0),$H$2)</f>
        <v>324032</v>
      </c>
      <c r="FC717" s="166">
        <f>IFERROR(HLOOKUP(FC$1,$H$5:$FY$1802,MATCH($A717,$A$5:$A$1802,0),0)*HLOOKUP(FC$2,$H$5:$FY$1802,MATCH($A717,$A$5:$A$1802,0),0),$H$2)</f>
        <v>215838</v>
      </c>
      <c r="FD717" s="166">
        <f>IFERROR(HLOOKUP(FD$1,$H$5:$FY$1802,MATCH($A717,$A$5:$A$1802,0),0)*HLOOKUP(FD$2,$H$5:$FY$1802,MATCH($A717,$A$5:$A$1802,0),0),$H$2)</f>
        <v>0</v>
      </c>
      <c r="FE717" s="166">
        <f>IFERROR(HLOOKUP(FE$1,$H$5:$FY$1802,MATCH($A717,$A$5:$A$1802,0),0)*HLOOKUP(FE$2,$H$5:$FY$1802,MATCH($A717,$A$5:$A$1802,0),0),$H$2)</f>
        <v>0</v>
      </c>
      <c r="FF717" s="166">
        <f>IFERROR(HLOOKUP(FF$1,$H$5:$FY$1802,MATCH($A717,$A$5:$A$1802,0),0)*HLOOKUP(FF$2,$H$5:$FY$1802,MATCH($A717,$A$5:$A$1802,0),0),$H$2)</f>
        <v>0</v>
      </c>
      <c r="FG717" s="166">
        <f>IFERROR(HLOOKUP(FG$1,$H$5:$FY$1802,MATCH($A717,$A$5:$A$1802,0),0)*HLOOKUP(FG$2,$H$5:$FY$1802,MATCH($A717,$A$5:$A$1802,0),0),$H$2)</f>
        <v>0</v>
      </c>
      <c r="FH717" s="152"/>
      <c r="FI717" s="405">
        <f t="shared" si="1154"/>
        <v>1.970625798212005</v>
      </c>
      <c r="FJ717" s="405">
        <f t="shared" si="1154"/>
        <v>1.5242656449553</v>
      </c>
      <c r="FK717" s="405">
        <f t="shared" si="1155"/>
        <v>1.9777902727017149</v>
      </c>
      <c r="FL717" s="405">
        <f t="shared" si="1156"/>
        <v>1.5344391341017711</v>
      </c>
      <c r="FM717" s="405">
        <f t="shared" si="1157"/>
        <v>1.2995215590174456</v>
      </c>
      <c r="FN717" s="405">
        <f t="shared" si="1158"/>
        <v>1.073779100297567</v>
      </c>
      <c r="FO717" s="405">
        <f t="shared" si="1159"/>
        <v>1.4711154767020689</v>
      </c>
      <c r="FP717" s="405">
        <f t="shared" si="1160"/>
        <v>1.0583829578242987</v>
      </c>
      <c r="FQ717" s="405">
        <f t="shared" si="1161"/>
        <v>1.4142857142857144</v>
      </c>
      <c r="FR717" s="405">
        <f t="shared" si="1162"/>
        <v>1.0685714285714285</v>
      </c>
      <c r="FS717" s="65"/>
    </row>
    <row r="718" spans="1:175" ht="10.35" customHeight="1" x14ac:dyDescent="0.2">
      <c r="A718" s="74" t="str">
        <f t="shared" si="1151"/>
        <v>2020-21FEBRUARYRYA</v>
      </c>
      <c r="B718" s="163" t="str">
        <f t="shared" si="1164"/>
        <v>2020-21</v>
      </c>
      <c r="C718" s="26" t="s">
        <v>837</v>
      </c>
      <c r="D718" s="163" t="str">
        <f>INDEX($FV$16:$FW$26,MATCH($F718,$FV$16:$FV$26,0),2)</f>
        <v>Y60</v>
      </c>
      <c r="E718" s="163" t="str">
        <f>VLOOKUP($D718,$FW$8:$FX$14,2,0)</f>
        <v>Midlands</v>
      </c>
      <c r="F718" s="271" t="s">
        <v>867</v>
      </c>
      <c r="G718" s="271" t="s">
        <v>883</v>
      </c>
      <c r="H718" s="272">
        <v>101732</v>
      </c>
      <c r="I718" s="272">
        <v>68233</v>
      </c>
      <c r="J718" s="272">
        <v>15747</v>
      </c>
      <c r="K718" s="272">
        <v>0</v>
      </c>
      <c r="L718" s="272">
        <v>0</v>
      </c>
      <c r="M718" s="272">
        <v>0</v>
      </c>
      <c r="N718" s="272">
        <v>0</v>
      </c>
      <c r="O718" s="272">
        <v>8</v>
      </c>
      <c r="P718" s="272">
        <v>0</v>
      </c>
      <c r="Q718" s="272">
        <v>328</v>
      </c>
      <c r="R718" s="272">
        <v>0</v>
      </c>
      <c r="S718" s="272">
        <v>87</v>
      </c>
      <c r="T718" s="272">
        <v>86960</v>
      </c>
      <c r="U718" s="272">
        <v>5807</v>
      </c>
      <c r="V718" s="272">
        <v>3254</v>
      </c>
      <c r="W718" s="272">
        <v>39166</v>
      </c>
      <c r="X718" s="272">
        <v>29941</v>
      </c>
      <c r="Y718" s="272">
        <v>1914</v>
      </c>
      <c r="Z718" s="272">
        <v>2292078</v>
      </c>
      <c r="AA718" s="272">
        <v>395</v>
      </c>
      <c r="AB718" s="272">
        <v>695</v>
      </c>
      <c r="AC718" s="272">
        <v>1478833</v>
      </c>
      <c r="AD718" s="272">
        <v>454</v>
      </c>
      <c r="AE718" s="272">
        <v>817</v>
      </c>
      <c r="AF718" s="272">
        <v>28248039</v>
      </c>
      <c r="AG718" s="272">
        <v>721</v>
      </c>
      <c r="AH718" s="272">
        <v>1311</v>
      </c>
      <c r="AI718" s="272">
        <v>45083368</v>
      </c>
      <c r="AJ718" s="272">
        <v>1506</v>
      </c>
      <c r="AK718" s="272">
        <v>3132</v>
      </c>
      <c r="AL718" s="272">
        <v>4072116</v>
      </c>
      <c r="AM718" s="272">
        <v>2128</v>
      </c>
      <c r="AN718" s="272">
        <v>4675</v>
      </c>
      <c r="AO718" s="272">
        <v>4130</v>
      </c>
      <c r="AP718" s="272">
        <v>12</v>
      </c>
      <c r="AQ718" s="272">
        <v>5</v>
      </c>
      <c r="AR718" s="272">
        <v>0</v>
      </c>
      <c r="AS718" s="272">
        <v>215</v>
      </c>
      <c r="AT718" s="272">
        <v>3898</v>
      </c>
      <c r="AU718" s="272">
        <v>2288</v>
      </c>
      <c r="AV718" s="272">
        <v>42790</v>
      </c>
      <c r="AW718" s="272">
        <v>5820</v>
      </c>
      <c r="AX718" s="272">
        <v>34220</v>
      </c>
      <c r="AY718" s="272">
        <v>82830</v>
      </c>
      <c r="AZ718" s="272">
        <v>12558</v>
      </c>
      <c r="BA718" s="272">
        <v>8730</v>
      </c>
      <c r="BB718" s="272">
        <v>6956</v>
      </c>
      <c r="BC718" s="272">
        <v>4906</v>
      </c>
      <c r="BD718" s="272">
        <v>50039</v>
      </c>
      <c r="BE718" s="272">
        <v>41107</v>
      </c>
      <c r="BF718" s="272">
        <v>49288</v>
      </c>
      <c r="BG718" s="272">
        <v>31170</v>
      </c>
      <c r="BH718" s="272">
        <v>4081</v>
      </c>
      <c r="BI718" s="272">
        <v>1990</v>
      </c>
      <c r="BJ718" s="272">
        <v>98</v>
      </c>
      <c r="BK718" s="272">
        <v>46487</v>
      </c>
      <c r="BL718" s="272">
        <v>474</v>
      </c>
      <c r="BM718" s="272">
        <v>783</v>
      </c>
      <c r="BN718" s="272">
        <v>51</v>
      </c>
      <c r="BO718" s="272">
        <v>21074</v>
      </c>
      <c r="BP718" s="272">
        <v>413</v>
      </c>
      <c r="BQ718" s="272">
        <v>700</v>
      </c>
      <c r="BR718" s="272">
        <v>5658</v>
      </c>
      <c r="BS718" s="272">
        <v>2224517</v>
      </c>
      <c r="BT718" s="272">
        <v>393</v>
      </c>
      <c r="BU718" s="272">
        <v>694</v>
      </c>
      <c r="BV718" s="272">
        <v>3607</v>
      </c>
      <c r="BW718" s="272">
        <v>2705817</v>
      </c>
      <c r="BX718" s="272">
        <v>750</v>
      </c>
      <c r="BY718" s="272">
        <v>1361</v>
      </c>
      <c r="BZ718" s="272">
        <v>723</v>
      </c>
      <c r="CA718" s="272">
        <v>496608</v>
      </c>
      <c r="CB718" s="272">
        <v>687</v>
      </c>
      <c r="CC718" s="272">
        <v>1396</v>
      </c>
      <c r="CD718" s="272">
        <v>34836</v>
      </c>
      <c r="CE718" s="272">
        <v>25045614</v>
      </c>
      <c r="CF718" s="272">
        <v>719</v>
      </c>
      <c r="CG718" s="272">
        <v>1303</v>
      </c>
      <c r="CH718" s="272">
        <v>2976</v>
      </c>
      <c r="CI718" s="272">
        <v>7031596</v>
      </c>
      <c r="CJ718" s="272">
        <v>2363</v>
      </c>
      <c r="CK718" s="272">
        <v>5171</v>
      </c>
      <c r="CL718" s="272">
        <v>572</v>
      </c>
      <c r="CM718" s="272">
        <v>1114070</v>
      </c>
      <c r="CN718" s="272">
        <v>1948</v>
      </c>
      <c r="CO718" s="272">
        <v>4581</v>
      </c>
      <c r="CP718" s="272">
        <v>1254</v>
      </c>
      <c r="CQ718" s="272">
        <v>3811106</v>
      </c>
      <c r="CR718" s="272">
        <v>3039</v>
      </c>
      <c r="CS718" s="272">
        <v>5920</v>
      </c>
      <c r="CT718" s="272">
        <v>177</v>
      </c>
      <c r="CU718" s="272">
        <v>490167</v>
      </c>
      <c r="CV718" s="272">
        <v>2769</v>
      </c>
      <c r="CW718" s="272">
        <v>6079</v>
      </c>
      <c r="CX718" s="272">
        <v>257</v>
      </c>
      <c r="CY718" s="272">
        <v>65919</v>
      </c>
      <c r="CZ718" s="272">
        <v>256</v>
      </c>
      <c r="DA718" s="272">
        <v>436</v>
      </c>
      <c r="DB718" s="272">
        <v>3533</v>
      </c>
      <c r="DC718" s="272">
        <v>82811</v>
      </c>
      <c r="DD718" s="272">
        <v>23</v>
      </c>
      <c r="DE718" s="272">
        <v>42</v>
      </c>
      <c r="DF718" s="272">
        <v>110</v>
      </c>
      <c r="DG718" s="272">
        <v>75057</v>
      </c>
      <c r="DH718" s="272">
        <v>682</v>
      </c>
      <c r="DI718" s="272">
        <v>1209</v>
      </c>
      <c r="DJ718" s="272">
        <v>104</v>
      </c>
      <c r="DK718" s="272">
        <v>936</v>
      </c>
      <c r="DL718" s="250"/>
      <c r="DM718" s="250"/>
      <c r="DN718" s="250"/>
      <c r="DO718" s="250"/>
      <c r="DP718" s="250"/>
      <c r="DQ718" s="250"/>
      <c r="DR718" s="250"/>
      <c r="DS718" s="250"/>
      <c r="DT718" s="250"/>
      <c r="DU718" s="250"/>
      <c r="DV718" s="250"/>
      <c r="DW718" s="250"/>
      <c r="DX718" s="250"/>
      <c r="DY718" s="250"/>
      <c r="DZ718" s="250"/>
      <c r="EA718" s="250"/>
      <c r="EB718" s="155"/>
      <c r="EC718" s="75">
        <f t="shared" si="1152"/>
        <v>2</v>
      </c>
      <c r="ED718" s="74">
        <f t="shared" si="1153"/>
        <v>2021</v>
      </c>
      <c r="EE718" s="165">
        <f t="shared" si="1163"/>
        <v>44228</v>
      </c>
      <c r="EF718" s="157">
        <f t="shared" si="1165"/>
        <v>28</v>
      </c>
      <c r="EG718" s="156"/>
      <c r="EH718" s="166">
        <f>IFERROR(HLOOKUP(EH$1,$H$5:$FY$1802,MATCH($A718,$A$5:$A$1802,0),0)*HLOOKUP(EH$2,$H$5:$FY$1802,MATCH($A718,$A$5:$A$1802,0),0),$H$2)</f>
        <v>0</v>
      </c>
      <c r="EI718" s="166">
        <f>IFERROR(HLOOKUP(EI$1,$H$5:$FY$1802,MATCH($A718,$A$5:$A$1802,0),0)*HLOOKUP(EI$2,$H$5:$FY$1802,MATCH($A718,$A$5:$A$1802,0),0),$H$2)</f>
        <v>0</v>
      </c>
      <c r="EJ718" s="166">
        <f>IFERROR(HLOOKUP(EJ$1,$H$5:$FY$1802,MATCH($A718,$A$5:$A$1802,0),0)*HLOOKUP(EJ$2,$H$5:$FY$1802,MATCH($A718,$A$5:$A$1802,0),0),$H$2)</f>
        <v>0</v>
      </c>
      <c r="EK718" s="166">
        <f>IFERROR(HLOOKUP(EK$1,$H$5:$FY$1802,MATCH($A718,$A$5:$A$1802,0),0)*HLOOKUP(EK$2,$H$5:$FY$1802,MATCH($A718,$A$5:$A$1802,0),0),$H$2)</f>
        <v>545864</v>
      </c>
      <c r="EL718" s="166">
        <f>IFERROR(HLOOKUP(EL$1,$H$5:$FY$1802,MATCH($A718,$A$5:$A$1802,0),0)*HLOOKUP(EL$2,$H$5:$FY$1802,MATCH($A718,$A$5:$A$1802,0),0),$H$2)</f>
        <v>4035865</v>
      </c>
      <c r="EM718" s="166">
        <f>IFERROR(HLOOKUP(EM$1,$H$5:$FY$1802,MATCH($A718,$A$5:$A$1802,0),0)*HLOOKUP(EM$2,$H$5:$FY$1802,MATCH($A718,$A$5:$A$1802,0),0),$H$2)</f>
        <v>2658518</v>
      </c>
      <c r="EN718" s="166">
        <f>IFERROR(HLOOKUP(EN$1,$H$5:$FY$1802,MATCH($A718,$A$5:$A$1802,0),0)*HLOOKUP(EN$2,$H$5:$FY$1802,MATCH($A718,$A$5:$A$1802,0),0),$H$2)</f>
        <v>51346626</v>
      </c>
      <c r="EO718" s="166">
        <f>IFERROR(HLOOKUP(EO$1,$H$5:$FY$1802,MATCH($A718,$A$5:$A$1802,0),0)*HLOOKUP(EO$2,$H$5:$FY$1802,MATCH($A718,$A$5:$A$1802,0),0),$H$2)</f>
        <v>93775212</v>
      </c>
      <c r="EP718" s="166">
        <f>IFERROR(HLOOKUP(EP$1,$H$5:$FY$1802,MATCH($A718,$A$5:$A$1802,0),0)*HLOOKUP(EP$2,$H$5:$FY$1802,MATCH($A718,$A$5:$A$1802,0),0),$H$2)</f>
        <v>8947950</v>
      </c>
      <c r="EQ718" s="166">
        <f>IFERROR(HLOOKUP(EQ$1,$H$5:$FY$1802,MATCH($A718,$A$5:$A$1802,0),0)*HLOOKUP(EQ$2,$H$5:$FY$1802,MATCH($A718,$A$5:$A$1802,0),0),$H$2)</f>
        <v>76734</v>
      </c>
      <c r="ER718" s="166">
        <f>IFERROR(HLOOKUP(ER$1,$H$5:$FY$1802,MATCH($A718,$A$5:$A$1802,0),0)*HLOOKUP(ER$2,$H$5:$FY$1802,MATCH($A718,$A$5:$A$1802,0),0),$H$2)</f>
        <v>35700</v>
      </c>
      <c r="ES718" s="166">
        <f>IFERROR(HLOOKUP(ES$1,$H$5:$FY$1802,MATCH($A718,$A$5:$A$1802,0),0)*HLOOKUP(ES$2,$H$5:$FY$1802,MATCH($A718,$A$5:$A$1802,0),0),$H$2)</f>
        <v>3926652</v>
      </c>
      <c r="ET718" s="166">
        <f>IFERROR(HLOOKUP(ET$1,$H$5:$FY$1802,MATCH($A718,$A$5:$A$1802,0),0)*HLOOKUP(ET$2,$H$5:$FY$1802,MATCH($A718,$A$5:$A$1802,0),0),$H$2)</f>
        <v>4909127</v>
      </c>
      <c r="EU718" s="166">
        <f>IFERROR(HLOOKUP(EU$1,$H$5:$FY$1802,MATCH($A718,$A$5:$A$1802,0),0)*HLOOKUP(EU$2,$H$5:$FY$1802,MATCH($A718,$A$5:$A$1802,0),0),$H$2)</f>
        <v>1009308</v>
      </c>
      <c r="EV718" s="166">
        <f>IFERROR(HLOOKUP(EV$1,$H$5:$FY$1802,MATCH($A718,$A$5:$A$1802,0),0)*HLOOKUP(EV$2,$H$5:$FY$1802,MATCH($A718,$A$5:$A$1802,0),0),$H$2)</f>
        <v>45391308</v>
      </c>
      <c r="EW718" s="166">
        <f>IFERROR(HLOOKUP(EW$1,$H$5:$FY$1802,MATCH($A718,$A$5:$A$1802,0),0)*HLOOKUP(EW$2,$H$5:$FY$1802,MATCH($A718,$A$5:$A$1802,0),0),$H$2)</f>
        <v>15388896</v>
      </c>
      <c r="EX718" s="166">
        <f>IFERROR(HLOOKUP(EX$1,$H$5:$FY$1802,MATCH($A718,$A$5:$A$1802,0),0)*HLOOKUP(EX$2,$H$5:$FY$1802,MATCH($A718,$A$5:$A$1802,0),0),$H$2)</f>
        <v>2620332</v>
      </c>
      <c r="EY718" s="166">
        <f>IFERROR(HLOOKUP(EY$1,$H$5:$FY$1802,MATCH($A718,$A$5:$A$1802,0),0)*HLOOKUP(EY$2,$H$5:$FY$1802,MATCH($A718,$A$5:$A$1802,0),0),$H$2)</f>
        <v>7423680</v>
      </c>
      <c r="EZ718" s="166">
        <f>IFERROR(HLOOKUP(EZ$1,$H$5:$FY$1802,MATCH($A718,$A$5:$A$1802,0),0)*HLOOKUP(EZ$2,$H$5:$FY$1802,MATCH($A718,$A$5:$A$1802,0),0),$H$2)</f>
        <v>1075983</v>
      </c>
      <c r="FA718" s="166">
        <f>IFERROR(HLOOKUP(FA$1,$H$5:$FY$1802,MATCH($A718,$A$5:$A$1802,0),0)*HLOOKUP(FA$2,$H$5:$FY$1802,MATCH($A718,$A$5:$A$1802,0),0),$H$2)</f>
        <v>132990</v>
      </c>
      <c r="FB718" s="166">
        <f>IFERROR(HLOOKUP(FB$1,$H$5:$FY$1802,MATCH($A718,$A$5:$A$1802,0),0)*HLOOKUP(FB$2,$H$5:$FY$1802,MATCH($A718,$A$5:$A$1802,0),0),$H$2)</f>
        <v>112052</v>
      </c>
      <c r="FC718" s="166">
        <f>IFERROR(HLOOKUP(FC$1,$H$5:$FY$1802,MATCH($A718,$A$5:$A$1802,0),0)*HLOOKUP(FC$2,$H$5:$FY$1802,MATCH($A718,$A$5:$A$1802,0),0),$H$2)</f>
        <v>148386</v>
      </c>
      <c r="FD718" s="166">
        <f>IFERROR(HLOOKUP(FD$1,$H$5:$FY$1802,MATCH($A718,$A$5:$A$1802,0),0)*HLOOKUP(FD$2,$H$5:$FY$1802,MATCH($A718,$A$5:$A$1802,0),0),$H$2)</f>
        <v>0</v>
      </c>
      <c r="FE718" s="166">
        <f>IFERROR(HLOOKUP(FE$1,$H$5:$FY$1802,MATCH($A718,$A$5:$A$1802,0),0)*HLOOKUP(FE$2,$H$5:$FY$1802,MATCH($A718,$A$5:$A$1802,0),0),$H$2)</f>
        <v>0</v>
      </c>
      <c r="FF718" s="166">
        <f>IFERROR(HLOOKUP(FF$1,$H$5:$FY$1802,MATCH($A718,$A$5:$A$1802,0),0)*HLOOKUP(FF$2,$H$5:$FY$1802,MATCH($A718,$A$5:$A$1802,0),0),$H$2)</f>
        <v>0</v>
      </c>
      <c r="FG718" s="166">
        <f>IFERROR(HLOOKUP(FG$1,$H$5:$FY$1802,MATCH($A718,$A$5:$A$1802,0),0)*HLOOKUP(FG$2,$H$5:$FY$1802,MATCH($A718,$A$5:$A$1802,0),0),$H$2)</f>
        <v>0</v>
      </c>
      <c r="FH718" s="152"/>
      <c r="FI718" s="405">
        <f t="shared" si="1154"/>
        <v>2.1625624246598933</v>
      </c>
      <c r="FJ718" s="405">
        <f t="shared" si="1154"/>
        <v>1.5033580161873601</v>
      </c>
      <c r="FK718" s="405">
        <f t="shared" si="1155"/>
        <v>2.1376767055931163</v>
      </c>
      <c r="FL718" s="405">
        <f t="shared" si="1156"/>
        <v>1.5076828518746159</v>
      </c>
      <c r="FM718" s="405">
        <f t="shared" si="1157"/>
        <v>1.2776132359699739</v>
      </c>
      <c r="FN718" s="405">
        <f t="shared" si="1158"/>
        <v>1.0495582903538783</v>
      </c>
      <c r="FO718" s="405">
        <f t="shared" si="1159"/>
        <v>1.6461708025784041</v>
      </c>
      <c r="FP718" s="405">
        <f t="shared" si="1160"/>
        <v>1.0410473932066397</v>
      </c>
      <c r="FQ718" s="405">
        <f t="shared" si="1161"/>
        <v>2.132183908045977</v>
      </c>
      <c r="FR718" s="405">
        <f t="shared" si="1162"/>
        <v>1.0397074190177638</v>
      </c>
      <c r="FS718" s="65"/>
    </row>
    <row r="719" spans="1:175" ht="10.35" customHeight="1" x14ac:dyDescent="0.2">
      <c r="A719" s="174" t="str">
        <f t="shared" si="1151"/>
        <v>2020-21FEBRUARYRX8</v>
      </c>
      <c r="B719" s="176" t="str">
        <f t="shared" si="1164"/>
        <v>2020-21</v>
      </c>
      <c r="C719" s="175" t="s">
        <v>837</v>
      </c>
      <c r="D719" s="176" t="str">
        <f>INDEX($FV$16:$FW$26,MATCH($F719,$FV$16:$FV$26,0),2)</f>
        <v>Y63</v>
      </c>
      <c r="E719" s="176" t="str">
        <f>VLOOKUP($D719,$FW$8:$FX$14,2,0)</f>
        <v>North East and Yorkshire</v>
      </c>
      <c r="F719" s="275" t="s">
        <v>869</v>
      </c>
      <c r="G719" s="275" t="s">
        <v>881</v>
      </c>
      <c r="H719" s="276">
        <v>84266</v>
      </c>
      <c r="I719" s="276">
        <v>44269</v>
      </c>
      <c r="J719" s="276">
        <v>164708</v>
      </c>
      <c r="K719" s="276">
        <v>4</v>
      </c>
      <c r="L719" s="276">
        <v>1</v>
      </c>
      <c r="M719" s="276">
        <v>1</v>
      </c>
      <c r="N719" s="276">
        <v>19</v>
      </c>
      <c r="O719" s="276">
        <v>79</v>
      </c>
      <c r="P719" s="276">
        <v>0</v>
      </c>
      <c r="Q719" s="276">
        <v>266</v>
      </c>
      <c r="R719" s="276">
        <v>166</v>
      </c>
      <c r="S719" s="276">
        <v>169</v>
      </c>
      <c r="T719" s="276">
        <v>62524</v>
      </c>
      <c r="U719" s="276">
        <v>4284</v>
      </c>
      <c r="V719" s="276">
        <v>2802</v>
      </c>
      <c r="W719" s="276">
        <v>33982</v>
      </c>
      <c r="X719" s="276">
        <v>11927</v>
      </c>
      <c r="Y719" s="276">
        <v>218</v>
      </c>
      <c r="Z719" s="276">
        <v>1830089</v>
      </c>
      <c r="AA719" s="276">
        <v>427</v>
      </c>
      <c r="AB719" s="276">
        <v>730</v>
      </c>
      <c r="AC719" s="276">
        <v>1381329</v>
      </c>
      <c r="AD719" s="276">
        <v>493</v>
      </c>
      <c r="AE719" s="276">
        <v>864</v>
      </c>
      <c r="AF719" s="276">
        <v>43493827</v>
      </c>
      <c r="AG719" s="276">
        <v>1280</v>
      </c>
      <c r="AH719" s="276">
        <v>2680</v>
      </c>
      <c r="AI719" s="276">
        <v>40469155</v>
      </c>
      <c r="AJ719" s="276">
        <v>3393</v>
      </c>
      <c r="AK719" s="276">
        <v>8357</v>
      </c>
      <c r="AL719" s="276">
        <v>1244834</v>
      </c>
      <c r="AM719" s="276">
        <v>5710</v>
      </c>
      <c r="AN719" s="276">
        <v>14542</v>
      </c>
      <c r="AO719" s="276">
        <v>5866</v>
      </c>
      <c r="AP719" s="276">
        <v>703</v>
      </c>
      <c r="AQ719" s="276">
        <v>1332</v>
      </c>
      <c r="AR719" s="276">
        <v>5198</v>
      </c>
      <c r="AS719" s="276">
        <v>2040</v>
      </c>
      <c r="AT719" s="276">
        <v>1791</v>
      </c>
      <c r="AU719" s="276">
        <v>3013</v>
      </c>
      <c r="AV719" s="276">
        <v>33399</v>
      </c>
      <c r="AW719" s="276">
        <v>5230</v>
      </c>
      <c r="AX719" s="276">
        <v>18029</v>
      </c>
      <c r="AY719" s="276">
        <v>56658</v>
      </c>
      <c r="AZ719" s="276">
        <v>8294</v>
      </c>
      <c r="BA719" s="276">
        <v>6492</v>
      </c>
      <c r="BB719" s="276">
        <v>5206</v>
      </c>
      <c r="BC719" s="276">
        <v>4128</v>
      </c>
      <c r="BD719" s="276">
        <v>43333</v>
      </c>
      <c r="BE719" s="276">
        <v>36268</v>
      </c>
      <c r="BF719" s="276">
        <v>17520</v>
      </c>
      <c r="BG719" s="276">
        <v>12767</v>
      </c>
      <c r="BH719" s="276">
        <v>333</v>
      </c>
      <c r="BI719" s="276">
        <v>237</v>
      </c>
      <c r="BJ719" s="276">
        <v>162</v>
      </c>
      <c r="BK719" s="276">
        <v>77703</v>
      </c>
      <c r="BL719" s="276">
        <v>480</v>
      </c>
      <c r="BM719" s="276">
        <v>777</v>
      </c>
      <c r="BN719" s="276">
        <v>48</v>
      </c>
      <c r="BO719" s="276">
        <v>16915</v>
      </c>
      <c r="BP719" s="276">
        <v>352</v>
      </c>
      <c r="BQ719" s="276">
        <v>597</v>
      </c>
      <c r="BR719" s="276">
        <v>4074</v>
      </c>
      <c r="BS719" s="276">
        <v>1735471</v>
      </c>
      <c r="BT719" s="276">
        <v>426</v>
      </c>
      <c r="BU719" s="276">
        <v>726</v>
      </c>
      <c r="BV719" s="276">
        <v>3317</v>
      </c>
      <c r="BW719" s="276">
        <v>4524738</v>
      </c>
      <c r="BX719" s="276">
        <v>1364</v>
      </c>
      <c r="BY719" s="276">
        <v>2788</v>
      </c>
      <c r="BZ719" s="276">
        <v>779</v>
      </c>
      <c r="CA719" s="276">
        <v>894630</v>
      </c>
      <c r="CB719" s="276">
        <v>1148</v>
      </c>
      <c r="CC719" s="276">
        <v>2625</v>
      </c>
      <c r="CD719" s="276">
        <v>29886</v>
      </c>
      <c r="CE719" s="276">
        <v>38074459</v>
      </c>
      <c r="CF719" s="276">
        <v>1274</v>
      </c>
      <c r="CG719" s="276">
        <v>2675</v>
      </c>
      <c r="CH719" s="276">
        <v>2407</v>
      </c>
      <c r="CI719" s="276">
        <v>10686634</v>
      </c>
      <c r="CJ719" s="276">
        <v>4440</v>
      </c>
      <c r="CK719" s="276">
        <v>9438</v>
      </c>
      <c r="CL719" s="276">
        <v>1311</v>
      </c>
      <c r="CM719" s="276">
        <v>5279361</v>
      </c>
      <c r="CN719" s="276">
        <v>4027</v>
      </c>
      <c r="CO719" s="276">
        <v>8718</v>
      </c>
      <c r="CP719" s="276">
        <v>1708</v>
      </c>
      <c r="CQ719" s="276">
        <v>12360816</v>
      </c>
      <c r="CR719" s="276">
        <v>7237</v>
      </c>
      <c r="CS719" s="276">
        <v>16281</v>
      </c>
      <c r="CT719" s="276">
        <v>652</v>
      </c>
      <c r="CU719" s="276">
        <v>3463979</v>
      </c>
      <c r="CV719" s="276">
        <v>5313</v>
      </c>
      <c r="CW719" s="276">
        <v>12371</v>
      </c>
      <c r="CX719" s="276">
        <v>232</v>
      </c>
      <c r="CY719" s="276">
        <v>74458</v>
      </c>
      <c r="CZ719" s="276">
        <v>321</v>
      </c>
      <c r="DA719" s="276">
        <v>483</v>
      </c>
      <c r="DB719" s="276">
        <v>2632</v>
      </c>
      <c r="DC719" s="276">
        <v>101952</v>
      </c>
      <c r="DD719" s="276">
        <v>39</v>
      </c>
      <c r="DE719" s="276">
        <v>66</v>
      </c>
      <c r="DF719" s="276">
        <v>81</v>
      </c>
      <c r="DG719" s="276">
        <v>103299</v>
      </c>
      <c r="DH719" s="276">
        <v>1275</v>
      </c>
      <c r="DI719" s="276">
        <v>2696</v>
      </c>
      <c r="DJ719" s="276">
        <v>72</v>
      </c>
      <c r="DK719" s="276">
        <v>0</v>
      </c>
      <c r="DL719" s="252"/>
      <c r="DM719" s="252"/>
      <c r="DN719" s="252"/>
      <c r="DO719" s="252"/>
      <c r="DP719" s="252"/>
      <c r="DQ719" s="252"/>
      <c r="DR719" s="252"/>
      <c r="DS719" s="252"/>
      <c r="DT719" s="252"/>
      <c r="DU719" s="252"/>
      <c r="DV719" s="252"/>
      <c r="DW719" s="252"/>
      <c r="DX719" s="252"/>
      <c r="DY719" s="252"/>
      <c r="DZ719" s="252"/>
      <c r="EA719" s="252"/>
      <c r="EB719" s="177"/>
      <c r="EC719" s="167">
        <f t="shared" si="1152"/>
        <v>2</v>
      </c>
      <c r="ED719" s="174">
        <f t="shared" si="1153"/>
        <v>2021</v>
      </c>
      <c r="EE719" s="173">
        <f t="shared" si="1163"/>
        <v>44228</v>
      </c>
      <c r="EF719" s="150">
        <f t="shared" si="1165"/>
        <v>28</v>
      </c>
      <c r="EG719" s="178"/>
      <c r="EH719" s="179">
        <f>IFERROR(HLOOKUP(EH$1,$H$5:$FY$1802,MATCH($A719,$A$5:$A$1802,0),0)*HLOOKUP(EH$2,$H$5:$FY$1802,MATCH($A719,$A$5:$A$1802,0),0),$H$2)</f>
        <v>44269</v>
      </c>
      <c r="EI719" s="179">
        <f>IFERROR(HLOOKUP(EI$1,$H$5:$FY$1802,MATCH($A719,$A$5:$A$1802,0),0)*HLOOKUP(EI$2,$H$5:$FY$1802,MATCH($A719,$A$5:$A$1802,0),0),$H$2)</f>
        <v>44269</v>
      </c>
      <c r="EJ719" s="179">
        <f>IFERROR(HLOOKUP(EJ$1,$H$5:$FY$1802,MATCH($A719,$A$5:$A$1802,0),0)*HLOOKUP(EJ$2,$H$5:$FY$1802,MATCH($A719,$A$5:$A$1802,0),0),$H$2)</f>
        <v>841111</v>
      </c>
      <c r="EK719" s="179">
        <f>IFERROR(HLOOKUP(EK$1,$H$5:$FY$1802,MATCH($A719,$A$5:$A$1802,0),0)*HLOOKUP(EK$2,$H$5:$FY$1802,MATCH($A719,$A$5:$A$1802,0),0),$H$2)</f>
        <v>3497251</v>
      </c>
      <c r="EL719" s="179">
        <f>IFERROR(HLOOKUP(EL$1,$H$5:$FY$1802,MATCH($A719,$A$5:$A$1802,0),0)*HLOOKUP(EL$2,$H$5:$FY$1802,MATCH($A719,$A$5:$A$1802,0),0),$H$2)</f>
        <v>3127320</v>
      </c>
      <c r="EM719" s="179">
        <f>IFERROR(HLOOKUP(EM$1,$H$5:$FY$1802,MATCH($A719,$A$5:$A$1802,0),0)*HLOOKUP(EM$2,$H$5:$FY$1802,MATCH($A719,$A$5:$A$1802,0),0),$H$2)</f>
        <v>2420928</v>
      </c>
      <c r="EN719" s="179">
        <f>IFERROR(HLOOKUP(EN$1,$H$5:$FY$1802,MATCH($A719,$A$5:$A$1802,0),0)*HLOOKUP(EN$2,$H$5:$FY$1802,MATCH($A719,$A$5:$A$1802,0),0),$H$2)</f>
        <v>91071760</v>
      </c>
      <c r="EO719" s="179">
        <f>IFERROR(HLOOKUP(EO$1,$H$5:$FY$1802,MATCH($A719,$A$5:$A$1802,0),0)*HLOOKUP(EO$2,$H$5:$FY$1802,MATCH($A719,$A$5:$A$1802,0),0),$H$2)</f>
        <v>99673939</v>
      </c>
      <c r="EP719" s="179">
        <f>IFERROR(HLOOKUP(EP$1,$H$5:$FY$1802,MATCH($A719,$A$5:$A$1802,0),0)*HLOOKUP(EP$2,$H$5:$FY$1802,MATCH($A719,$A$5:$A$1802,0),0),$H$2)</f>
        <v>3170156</v>
      </c>
      <c r="EQ719" s="179">
        <f>IFERROR(HLOOKUP(EQ$1,$H$5:$FY$1802,MATCH($A719,$A$5:$A$1802,0),0)*HLOOKUP(EQ$2,$H$5:$FY$1802,MATCH($A719,$A$5:$A$1802,0),0),$H$2)</f>
        <v>125874</v>
      </c>
      <c r="ER719" s="179">
        <f>IFERROR(HLOOKUP(ER$1,$H$5:$FY$1802,MATCH($A719,$A$5:$A$1802,0),0)*HLOOKUP(ER$2,$H$5:$FY$1802,MATCH($A719,$A$5:$A$1802,0),0),$H$2)</f>
        <v>28656</v>
      </c>
      <c r="ES719" s="179">
        <f>IFERROR(HLOOKUP(ES$1,$H$5:$FY$1802,MATCH($A719,$A$5:$A$1802,0),0)*HLOOKUP(ES$2,$H$5:$FY$1802,MATCH($A719,$A$5:$A$1802,0),0),$H$2)</f>
        <v>2957724</v>
      </c>
      <c r="ET719" s="179">
        <f>IFERROR(HLOOKUP(ET$1,$H$5:$FY$1802,MATCH($A719,$A$5:$A$1802,0),0)*HLOOKUP(ET$2,$H$5:$FY$1802,MATCH($A719,$A$5:$A$1802,0),0),$H$2)</f>
        <v>9247796</v>
      </c>
      <c r="EU719" s="179">
        <f>IFERROR(HLOOKUP(EU$1,$H$5:$FY$1802,MATCH($A719,$A$5:$A$1802,0),0)*HLOOKUP(EU$2,$H$5:$FY$1802,MATCH($A719,$A$5:$A$1802,0),0),$H$2)</f>
        <v>2044875</v>
      </c>
      <c r="EV719" s="179">
        <f>IFERROR(HLOOKUP(EV$1,$H$5:$FY$1802,MATCH($A719,$A$5:$A$1802,0),0)*HLOOKUP(EV$2,$H$5:$FY$1802,MATCH($A719,$A$5:$A$1802,0),0),$H$2)</f>
        <v>79945050</v>
      </c>
      <c r="EW719" s="179">
        <f>IFERROR(HLOOKUP(EW$1,$H$5:$FY$1802,MATCH($A719,$A$5:$A$1802,0),0)*HLOOKUP(EW$2,$H$5:$FY$1802,MATCH($A719,$A$5:$A$1802,0),0),$H$2)</f>
        <v>22717266</v>
      </c>
      <c r="EX719" s="179">
        <f>IFERROR(HLOOKUP(EX$1,$H$5:$FY$1802,MATCH($A719,$A$5:$A$1802,0),0)*HLOOKUP(EX$2,$H$5:$FY$1802,MATCH($A719,$A$5:$A$1802,0),0),$H$2)</f>
        <v>11429298</v>
      </c>
      <c r="EY719" s="179">
        <f>IFERROR(HLOOKUP(EY$1,$H$5:$FY$1802,MATCH($A719,$A$5:$A$1802,0),0)*HLOOKUP(EY$2,$H$5:$FY$1802,MATCH($A719,$A$5:$A$1802,0),0),$H$2)</f>
        <v>27807948</v>
      </c>
      <c r="EZ719" s="179">
        <f>IFERROR(HLOOKUP(EZ$1,$H$5:$FY$1802,MATCH($A719,$A$5:$A$1802,0),0)*HLOOKUP(EZ$2,$H$5:$FY$1802,MATCH($A719,$A$5:$A$1802,0),0),$H$2)</f>
        <v>8065892</v>
      </c>
      <c r="FA719" s="179">
        <f>IFERROR(HLOOKUP(FA$1,$H$5:$FY$1802,MATCH($A719,$A$5:$A$1802,0),0)*HLOOKUP(FA$2,$H$5:$FY$1802,MATCH($A719,$A$5:$A$1802,0),0),$H$2)</f>
        <v>218376</v>
      </c>
      <c r="FB719" s="179">
        <f>IFERROR(HLOOKUP(FB$1,$H$5:$FY$1802,MATCH($A719,$A$5:$A$1802,0),0)*HLOOKUP(FB$2,$H$5:$FY$1802,MATCH($A719,$A$5:$A$1802,0),0),$H$2)</f>
        <v>112056</v>
      </c>
      <c r="FC719" s="179">
        <f>IFERROR(HLOOKUP(FC$1,$H$5:$FY$1802,MATCH($A719,$A$5:$A$1802,0),0)*HLOOKUP(FC$2,$H$5:$FY$1802,MATCH($A719,$A$5:$A$1802,0),0),$H$2)</f>
        <v>173712</v>
      </c>
      <c r="FD719" s="179">
        <f>IFERROR(HLOOKUP(FD$1,$H$5:$FY$1802,MATCH($A719,$A$5:$A$1802,0),0)*HLOOKUP(FD$2,$H$5:$FY$1802,MATCH($A719,$A$5:$A$1802,0),0),$H$2)</f>
        <v>0</v>
      </c>
      <c r="FE719" s="179">
        <f>IFERROR(HLOOKUP(FE$1,$H$5:$FY$1802,MATCH($A719,$A$5:$A$1802,0),0)*HLOOKUP(FE$2,$H$5:$FY$1802,MATCH($A719,$A$5:$A$1802,0),0),$H$2)</f>
        <v>0</v>
      </c>
      <c r="FF719" s="179">
        <f>IFERROR(HLOOKUP(FF$1,$H$5:$FY$1802,MATCH($A719,$A$5:$A$1802,0),0)*HLOOKUP(FF$2,$H$5:$FY$1802,MATCH($A719,$A$5:$A$1802,0),0),$H$2)</f>
        <v>0</v>
      </c>
      <c r="FG719" s="179">
        <f>IFERROR(HLOOKUP(FG$1,$H$5:$FY$1802,MATCH($A719,$A$5:$A$1802,0),0)*HLOOKUP(FG$2,$H$5:$FY$1802,MATCH($A719,$A$5:$A$1802,0),0),$H$2)</f>
        <v>0</v>
      </c>
      <c r="FH719" s="151"/>
      <c r="FI719" s="407">
        <f t="shared" si="1154"/>
        <v>1.9360410830999066</v>
      </c>
      <c r="FJ719" s="407">
        <f t="shared" si="1154"/>
        <v>1.5154061624649859</v>
      </c>
      <c r="FK719" s="407">
        <f t="shared" si="1155"/>
        <v>1.8579586009992861</v>
      </c>
      <c r="FL719" s="407">
        <f t="shared" si="1156"/>
        <v>1.4732334047109208</v>
      </c>
      <c r="FM719" s="407">
        <f t="shared" si="1157"/>
        <v>1.2751750926961332</v>
      </c>
      <c r="FN719" s="407">
        <f t="shared" si="1158"/>
        <v>1.0672709081278324</v>
      </c>
      <c r="FO719" s="407">
        <f t="shared" si="1159"/>
        <v>1.4689360275006289</v>
      </c>
      <c r="FP719" s="407">
        <f t="shared" si="1160"/>
        <v>1.0704284396746877</v>
      </c>
      <c r="FQ719" s="407">
        <f t="shared" si="1161"/>
        <v>1.5275229357798166</v>
      </c>
      <c r="FR719" s="407">
        <f t="shared" si="1162"/>
        <v>1.0871559633027523</v>
      </c>
      <c r="FS719" s="408"/>
    </row>
    <row r="720" spans="1:175" ht="10.35" customHeight="1" x14ac:dyDescent="0.2">
      <c r="A720" s="74" t="str">
        <f t="shared" si="1151"/>
        <v>2020-21MARCHRX9</v>
      </c>
      <c r="B720" s="163" t="str">
        <f t="shared" si="1164"/>
        <v>2020-21</v>
      </c>
      <c r="C720" s="26" t="s">
        <v>838</v>
      </c>
      <c r="D720" s="163" t="str">
        <f>INDEX($FV$16:$FW$26,MATCH($F720,$FV$16:$FV$26,0),2)</f>
        <v>Y60</v>
      </c>
      <c r="E720" s="163" t="str">
        <f>VLOOKUP($D720,$FW$8:$FX$14,2,0)</f>
        <v>Midlands</v>
      </c>
      <c r="F720" s="271" t="s">
        <v>845</v>
      </c>
      <c r="G720" s="271" t="s">
        <v>871</v>
      </c>
      <c r="H720" s="270">
        <v>88172</v>
      </c>
      <c r="I720" s="270">
        <v>67569</v>
      </c>
      <c r="J720" s="270">
        <v>417178</v>
      </c>
      <c r="K720" s="270">
        <v>6</v>
      </c>
      <c r="L720" s="270">
        <v>3</v>
      </c>
      <c r="M720" s="270">
        <v>4</v>
      </c>
      <c r="N720" s="270">
        <v>31</v>
      </c>
      <c r="O720" s="270">
        <v>87</v>
      </c>
      <c r="P720" s="270">
        <v>0</v>
      </c>
      <c r="Q720" s="270">
        <v>379</v>
      </c>
      <c r="R720" s="270">
        <v>2424</v>
      </c>
      <c r="S720" s="270">
        <v>964</v>
      </c>
      <c r="T720" s="270">
        <v>68000</v>
      </c>
      <c r="U720" s="270">
        <v>5727</v>
      </c>
      <c r="V720" s="270">
        <v>3576</v>
      </c>
      <c r="W720" s="270">
        <v>38533</v>
      </c>
      <c r="X720" s="270">
        <v>13649</v>
      </c>
      <c r="Y720" s="270">
        <v>164</v>
      </c>
      <c r="Z720" s="270">
        <v>2454039</v>
      </c>
      <c r="AA720" s="270">
        <v>429</v>
      </c>
      <c r="AB720" s="270">
        <v>759</v>
      </c>
      <c r="AC720" s="270">
        <v>3194941</v>
      </c>
      <c r="AD720" s="270">
        <v>893</v>
      </c>
      <c r="AE720" s="270">
        <v>2071</v>
      </c>
      <c r="AF720" s="270">
        <v>55251140</v>
      </c>
      <c r="AG720" s="270">
        <v>1434</v>
      </c>
      <c r="AH720" s="270">
        <v>2938</v>
      </c>
      <c r="AI720" s="270">
        <v>53939921</v>
      </c>
      <c r="AJ720" s="270">
        <v>3952</v>
      </c>
      <c r="AK720" s="270">
        <v>9420</v>
      </c>
      <c r="AL720" s="270">
        <v>679600</v>
      </c>
      <c r="AM720" s="270">
        <v>4144</v>
      </c>
      <c r="AN720" s="270">
        <v>9777</v>
      </c>
      <c r="AO720" s="270">
        <v>5677</v>
      </c>
      <c r="AP720" s="270">
        <v>1234</v>
      </c>
      <c r="AQ720" s="270">
        <v>700</v>
      </c>
      <c r="AR720" s="270">
        <v>18</v>
      </c>
      <c r="AS720" s="270">
        <v>3170</v>
      </c>
      <c r="AT720" s="270">
        <v>573</v>
      </c>
      <c r="AU720" s="270">
        <v>2214</v>
      </c>
      <c r="AV720" s="270">
        <v>36660</v>
      </c>
      <c r="AW720" s="270">
        <v>4195</v>
      </c>
      <c r="AX720" s="270">
        <v>21468</v>
      </c>
      <c r="AY720" s="270">
        <v>62323</v>
      </c>
      <c r="AZ720" s="270">
        <v>10430</v>
      </c>
      <c r="BA720" s="270">
        <v>8321</v>
      </c>
      <c r="BB720" s="270">
        <v>6632</v>
      </c>
      <c r="BC720" s="270">
        <v>5329</v>
      </c>
      <c r="BD720" s="270">
        <v>48925</v>
      </c>
      <c r="BE720" s="270">
        <v>40587</v>
      </c>
      <c r="BF720" s="270">
        <v>19997</v>
      </c>
      <c r="BG720" s="270">
        <v>14449</v>
      </c>
      <c r="BH720" s="270">
        <v>141</v>
      </c>
      <c r="BI720" s="270">
        <v>100</v>
      </c>
      <c r="BJ720" s="270">
        <v>0</v>
      </c>
      <c r="BK720" s="270">
        <v>0</v>
      </c>
      <c r="BL720" s="270">
        <v>0</v>
      </c>
      <c r="BM720" s="270">
        <v>0</v>
      </c>
      <c r="BN720" s="270">
        <v>19</v>
      </c>
      <c r="BO720" s="270">
        <v>10489</v>
      </c>
      <c r="BP720" s="270">
        <v>552</v>
      </c>
      <c r="BQ720" s="270">
        <v>1120</v>
      </c>
      <c r="BR720" s="270">
        <v>5708</v>
      </c>
      <c r="BS720" s="270">
        <v>2443550</v>
      </c>
      <c r="BT720" s="270">
        <v>428</v>
      </c>
      <c r="BU720" s="270">
        <v>758</v>
      </c>
      <c r="BV720" s="270">
        <v>522</v>
      </c>
      <c r="BW720" s="270">
        <v>836390</v>
      </c>
      <c r="BX720" s="270">
        <v>1602</v>
      </c>
      <c r="BY720" s="270">
        <v>3161</v>
      </c>
      <c r="BZ720" s="270">
        <v>752</v>
      </c>
      <c r="CA720" s="270">
        <v>1054448</v>
      </c>
      <c r="CB720" s="270">
        <v>1402</v>
      </c>
      <c r="CC720" s="270">
        <v>3303</v>
      </c>
      <c r="CD720" s="270">
        <v>37259</v>
      </c>
      <c r="CE720" s="270">
        <v>53360302</v>
      </c>
      <c r="CF720" s="270">
        <v>1432</v>
      </c>
      <c r="CG720" s="270">
        <v>2927</v>
      </c>
      <c r="CH720" s="270">
        <v>10</v>
      </c>
      <c r="CI720" s="270">
        <v>60292</v>
      </c>
      <c r="CJ720" s="270">
        <v>6029</v>
      </c>
      <c r="CK720" s="270">
        <v>12497</v>
      </c>
      <c r="CL720" s="270">
        <v>404</v>
      </c>
      <c r="CM720" s="270">
        <v>1985677</v>
      </c>
      <c r="CN720" s="270">
        <v>4915</v>
      </c>
      <c r="CO720" s="270">
        <v>12265</v>
      </c>
      <c r="CP720" s="270">
        <v>2781</v>
      </c>
      <c r="CQ720" s="270">
        <v>13552524</v>
      </c>
      <c r="CR720" s="270">
        <v>4873</v>
      </c>
      <c r="CS720" s="270">
        <v>10500</v>
      </c>
      <c r="CT720" s="270">
        <v>70</v>
      </c>
      <c r="CU720" s="270">
        <v>458148</v>
      </c>
      <c r="CV720" s="270">
        <v>6545</v>
      </c>
      <c r="CW720" s="270">
        <v>15633</v>
      </c>
      <c r="CX720" s="270">
        <v>310</v>
      </c>
      <c r="CY720" s="270">
        <v>91006</v>
      </c>
      <c r="CZ720" s="270">
        <v>294</v>
      </c>
      <c r="DA720" s="270">
        <v>466</v>
      </c>
      <c r="DB720" s="270">
        <v>3034</v>
      </c>
      <c r="DC720" s="270">
        <v>128567</v>
      </c>
      <c r="DD720" s="270">
        <v>42</v>
      </c>
      <c r="DE720" s="270">
        <v>80</v>
      </c>
      <c r="DF720" s="270">
        <v>57</v>
      </c>
      <c r="DG720" s="270">
        <v>86687</v>
      </c>
      <c r="DH720" s="270">
        <v>1521</v>
      </c>
      <c r="DI720" s="270">
        <v>3249</v>
      </c>
      <c r="DJ720" s="270">
        <v>50</v>
      </c>
      <c r="DK720" s="270">
        <v>2212</v>
      </c>
      <c r="DL720" s="249"/>
      <c r="DM720" s="249"/>
      <c r="DN720" s="249"/>
      <c r="DO720" s="249"/>
      <c r="DP720" s="249"/>
      <c r="DQ720" s="249"/>
      <c r="DR720" s="249"/>
      <c r="DS720" s="249"/>
      <c r="DT720" s="249"/>
      <c r="DU720" s="249"/>
      <c r="DV720" s="249"/>
      <c r="DW720" s="249"/>
      <c r="DX720" s="249"/>
      <c r="DY720" s="249"/>
      <c r="DZ720" s="249"/>
      <c r="EA720" s="249"/>
      <c r="EB720" s="155"/>
      <c r="EC720" s="170">
        <f t="shared" si="1152"/>
        <v>3</v>
      </c>
      <c r="ED720" s="74">
        <f t="shared" si="1153"/>
        <v>2021</v>
      </c>
      <c r="EE720" s="165">
        <f t="shared" si="1163"/>
        <v>44256</v>
      </c>
      <c r="EF720" s="157">
        <f>DAY(EOMONTH($EE720,0))</f>
        <v>31</v>
      </c>
      <c r="EG720" s="156"/>
      <c r="EH720" s="171">
        <f>IFERROR(HLOOKUP(EH$1,$H$5:$FY$1802,MATCH($A720,$A$5:$A$1802,0),0)*HLOOKUP(EH$2,$H$5:$FY$1802,MATCH($A720,$A$5:$A$1802,0),0),$H$2)</f>
        <v>202707</v>
      </c>
      <c r="EI720" s="171">
        <f>IFERROR(HLOOKUP(EI$1,$H$5:$FY$1802,MATCH($A720,$A$5:$A$1802,0),0)*HLOOKUP(EI$2,$H$5:$FY$1802,MATCH($A720,$A$5:$A$1802,0),0),$H$2)</f>
        <v>270276</v>
      </c>
      <c r="EJ720" s="171">
        <f>IFERROR(HLOOKUP(EJ$1,$H$5:$FY$1802,MATCH($A720,$A$5:$A$1802,0),0)*HLOOKUP(EJ$2,$H$5:$FY$1802,MATCH($A720,$A$5:$A$1802,0),0),$H$2)</f>
        <v>2094639</v>
      </c>
      <c r="EK720" s="171">
        <f>IFERROR(HLOOKUP(EK$1,$H$5:$FY$1802,MATCH($A720,$A$5:$A$1802,0),0)*HLOOKUP(EK$2,$H$5:$FY$1802,MATCH($A720,$A$5:$A$1802,0),0),$H$2)</f>
        <v>5878503</v>
      </c>
      <c r="EL720" s="171">
        <f>IFERROR(HLOOKUP(EL$1,$H$5:$FY$1802,MATCH($A720,$A$5:$A$1802,0),0)*HLOOKUP(EL$2,$H$5:$FY$1802,MATCH($A720,$A$5:$A$1802,0),0),$H$2)</f>
        <v>4346793</v>
      </c>
      <c r="EM720" s="171">
        <f>IFERROR(HLOOKUP(EM$1,$H$5:$FY$1802,MATCH($A720,$A$5:$A$1802,0),0)*HLOOKUP(EM$2,$H$5:$FY$1802,MATCH($A720,$A$5:$A$1802,0),0),$H$2)</f>
        <v>7405896</v>
      </c>
      <c r="EN720" s="171">
        <f>IFERROR(HLOOKUP(EN$1,$H$5:$FY$1802,MATCH($A720,$A$5:$A$1802,0),0)*HLOOKUP(EN$2,$H$5:$FY$1802,MATCH($A720,$A$5:$A$1802,0),0),$H$2)</f>
        <v>113209954</v>
      </c>
      <c r="EO720" s="171">
        <f>IFERROR(HLOOKUP(EO$1,$H$5:$FY$1802,MATCH($A720,$A$5:$A$1802,0),0)*HLOOKUP(EO$2,$H$5:$FY$1802,MATCH($A720,$A$5:$A$1802,0),0),$H$2)</f>
        <v>128573580</v>
      </c>
      <c r="EP720" s="171">
        <f>IFERROR(HLOOKUP(EP$1,$H$5:$FY$1802,MATCH($A720,$A$5:$A$1802,0),0)*HLOOKUP(EP$2,$H$5:$FY$1802,MATCH($A720,$A$5:$A$1802,0),0),$H$2)</f>
        <v>1603428</v>
      </c>
      <c r="EQ720" s="171">
        <f>IFERROR(HLOOKUP(EQ$1,$H$5:$FY$1802,MATCH($A720,$A$5:$A$1802,0),0)*HLOOKUP(EQ$2,$H$5:$FY$1802,MATCH($A720,$A$5:$A$1802,0),0),$H$2)</f>
        <v>0</v>
      </c>
      <c r="ER720" s="171">
        <f>IFERROR(HLOOKUP(ER$1,$H$5:$FY$1802,MATCH($A720,$A$5:$A$1802,0),0)*HLOOKUP(ER$2,$H$5:$FY$1802,MATCH($A720,$A$5:$A$1802,0),0),$H$2)</f>
        <v>21280</v>
      </c>
      <c r="ES720" s="171">
        <f>IFERROR(HLOOKUP(ES$1,$H$5:$FY$1802,MATCH($A720,$A$5:$A$1802,0),0)*HLOOKUP(ES$2,$H$5:$FY$1802,MATCH($A720,$A$5:$A$1802,0),0),$H$2)</f>
        <v>4326664</v>
      </c>
      <c r="ET720" s="171">
        <f>IFERROR(HLOOKUP(ET$1,$H$5:$FY$1802,MATCH($A720,$A$5:$A$1802,0),0)*HLOOKUP(ET$2,$H$5:$FY$1802,MATCH($A720,$A$5:$A$1802,0),0),$H$2)</f>
        <v>1650042</v>
      </c>
      <c r="EU720" s="171">
        <f>IFERROR(HLOOKUP(EU$1,$H$5:$FY$1802,MATCH($A720,$A$5:$A$1802,0),0)*HLOOKUP(EU$2,$H$5:$FY$1802,MATCH($A720,$A$5:$A$1802,0),0),$H$2)</f>
        <v>2483856</v>
      </c>
      <c r="EV720" s="171">
        <f>IFERROR(HLOOKUP(EV$1,$H$5:$FY$1802,MATCH($A720,$A$5:$A$1802,0),0)*HLOOKUP(EV$2,$H$5:$FY$1802,MATCH($A720,$A$5:$A$1802,0),0),$H$2)</f>
        <v>109057093</v>
      </c>
      <c r="EW720" s="171">
        <f>IFERROR(HLOOKUP(EW$1,$H$5:$FY$1802,MATCH($A720,$A$5:$A$1802,0),0)*HLOOKUP(EW$2,$H$5:$FY$1802,MATCH($A720,$A$5:$A$1802,0),0),$H$2)</f>
        <v>124970</v>
      </c>
      <c r="EX720" s="171">
        <f>IFERROR(HLOOKUP(EX$1,$H$5:$FY$1802,MATCH($A720,$A$5:$A$1802,0),0)*HLOOKUP(EX$2,$H$5:$FY$1802,MATCH($A720,$A$5:$A$1802,0),0),$H$2)</f>
        <v>4955060</v>
      </c>
      <c r="EY720" s="171">
        <f>IFERROR(HLOOKUP(EY$1,$H$5:$FY$1802,MATCH($A720,$A$5:$A$1802,0),0)*HLOOKUP(EY$2,$H$5:$FY$1802,MATCH($A720,$A$5:$A$1802,0),0),$H$2)</f>
        <v>29200500</v>
      </c>
      <c r="EZ720" s="171">
        <f>IFERROR(HLOOKUP(EZ$1,$H$5:$FY$1802,MATCH($A720,$A$5:$A$1802,0),0)*HLOOKUP(EZ$2,$H$5:$FY$1802,MATCH($A720,$A$5:$A$1802,0),0),$H$2)</f>
        <v>1094310</v>
      </c>
      <c r="FA720" s="171">
        <f>IFERROR(HLOOKUP(FA$1,$H$5:$FY$1802,MATCH($A720,$A$5:$A$1802,0),0)*HLOOKUP(FA$2,$H$5:$FY$1802,MATCH($A720,$A$5:$A$1802,0),0),$H$2)</f>
        <v>185193</v>
      </c>
      <c r="FB720" s="171">
        <f>IFERROR(HLOOKUP(FB$1,$H$5:$FY$1802,MATCH($A720,$A$5:$A$1802,0),0)*HLOOKUP(FB$2,$H$5:$FY$1802,MATCH($A720,$A$5:$A$1802,0),0),$H$2)</f>
        <v>144460</v>
      </c>
      <c r="FC720" s="171">
        <f>IFERROR(HLOOKUP(FC$1,$H$5:$FY$1802,MATCH($A720,$A$5:$A$1802,0),0)*HLOOKUP(FC$2,$H$5:$FY$1802,MATCH($A720,$A$5:$A$1802,0),0),$H$2)</f>
        <v>242720</v>
      </c>
      <c r="FD720" s="171">
        <f>IFERROR(HLOOKUP(FD$1,$H$5:$FY$1802,MATCH($A720,$A$5:$A$1802,0),0)*HLOOKUP(FD$2,$H$5:$FY$1802,MATCH($A720,$A$5:$A$1802,0),0),$H$2)</f>
        <v>0</v>
      </c>
      <c r="FE720" s="171">
        <f>IFERROR(HLOOKUP(FE$1,$H$5:$FY$1802,MATCH($A720,$A$5:$A$1802,0),0)*HLOOKUP(FE$2,$H$5:$FY$1802,MATCH($A720,$A$5:$A$1802,0),0),$H$2)</f>
        <v>0</v>
      </c>
      <c r="FF720" s="171">
        <f>IFERROR(HLOOKUP(FF$1,$H$5:$FY$1802,MATCH($A720,$A$5:$A$1802,0),0)*HLOOKUP(FF$2,$H$5:$FY$1802,MATCH($A720,$A$5:$A$1802,0),0),$H$2)</f>
        <v>0</v>
      </c>
      <c r="FG720" s="171">
        <f>IFERROR(HLOOKUP(FG$1,$H$5:$FY$1802,MATCH($A720,$A$5:$A$1802,0),0)*HLOOKUP(FG$2,$H$5:$FY$1802,MATCH($A720,$A$5:$A$1802,0),0),$H$2)</f>
        <v>0</v>
      </c>
      <c r="FH720" s="152"/>
      <c r="FI720" s="405">
        <f t="shared" si="1154"/>
        <v>1.8211978348175311</v>
      </c>
      <c r="FJ720" s="405">
        <f t="shared" si="1154"/>
        <v>1.4529422035969968</v>
      </c>
      <c r="FK720" s="405">
        <f t="shared" si="1155"/>
        <v>1.854586129753915</v>
      </c>
      <c r="FL720" s="405">
        <f t="shared" si="1156"/>
        <v>1.4902125279642058</v>
      </c>
      <c r="FM720" s="405">
        <f t="shared" si="1157"/>
        <v>1.2696909142812653</v>
      </c>
      <c r="FN720" s="405">
        <f t="shared" si="1158"/>
        <v>1.0533049593854618</v>
      </c>
      <c r="FO720" s="405">
        <f t="shared" si="1159"/>
        <v>1.4650890175104403</v>
      </c>
      <c r="FP720" s="405">
        <f t="shared" si="1160"/>
        <v>1.0586123525533007</v>
      </c>
      <c r="FQ720" s="405">
        <f t="shared" si="1161"/>
        <v>0.8597560975609756</v>
      </c>
      <c r="FR720" s="405">
        <f t="shared" si="1162"/>
        <v>0.6097560975609756</v>
      </c>
      <c r="FS720" s="65"/>
    </row>
    <row r="721" spans="1:175" ht="10.35" customHeight="1" x14ac:dyDescent="0.2">
      <c r="A721" s="74" t="str">
        <f t="shared" si="1151"/>
        <v>2020-21MARCHRYC</v>
      </c>
      <c r="B721" s="163" t="str">
        <f t="shared" si="1164"/>
        <v>2020-21</v>
      </c>
      <c r="C721" s="26" t="s">
        <v>838</v>
      </c>
      <c r="D721" s="163" t="str">
        <f>INDEX($FV$16:$FW$26,MATCH($F721,$FV$16:$FV$26,0),2)</f>
        <v>Y61</v>
      </c>
      <c r="E721" s="163" t="str">
        <f>VLOOKUP($D721,$FW$8:$FX$14,2,0)</f>
        <v>East of England</v>
      </c>
      <c r="F721" s="271" t="s">
        <v>849</v>
      </c>
      <c r="G721" s="271" t="s">
        <v>872</v>
      </c>
      <c r="H721" s="272">
        <v>98706</v>
      </c>
      <c r="I721" s="272">
        <v>63854</v>
      </c>
      <c r="J721" s="272">
        <v>179452</v>
      </c>
      <c r="K721" s="272">
        <v>3</v>
      </c>
      <c r="L721" s="272">
        <v>1</v>
      </c>
      <c r="M721" s="272">
        <v>5</v>
      </c>
      <c r="N721" s="272">
        <v>6</v>
      </c>
      <c r="O721" s="272">
        <v>51</v>
      </c>
      <c r="P721" s="272">
        <v>0</v>
      </c>
      <c r="Q721" s="272">
        <v>438</v>
      </c>
      <c r="R721" s="272">
        <v>49</v>
      </c>
      <c r="S721" s="272">
        <v>4789</v>
      </c>
      <c r="T721" s="272">
        <v>78587</v>
      </c>
      <c r="U721" s="272">
        <v>5817</v>
      </c>
      <c r="V721" s="272">
        <v>3595</v>
      </c>
      <c r="W721" s="272">
        <v>42374</v>
      </c>
      <c r="X721" s="272">
        <v>14607</v>
      </c>
      <c r="Y721" s="272">
        <v>460</v>
      </c>
      <c r="Z721" s="272">
        <v>2316075</v>
      </c>
      <c r="AA721" s="272">
        <v>398</v>
      </c>
      <c r="AB721" s="272">
        <v>734</v>
      </c>
      <c r="AC721" s="272">
        <v>1973270</v>
      </c>
      <c r="AD721" s="272">
        <v>549</v>
      </c>
      <c r="AE721" s="272">
        <v>1014</v>
      </c>
      <c r="AF721" s="272">
        <v>46528423</v>
      </c>
      <c r="AG721" s="272">
        <v>1098</v>
      </c>
      <c r="AH721" s="272">
        <v>2204</v>
      </c>
      <c r="AI721" s="272">
        <v>39866509</v>
      </c>
      <c r="AJ721" s="272">
        <v>2729</v>
      </c>
      <c r="AK721" s="272">
        <v>6641</v>
      </c>
      <c r="AL721" s="272">
        <v>2017715</v>
      </c>
      <c r="AM721" s="272">
        <v>4386</v>
      </c>
      <c r="AN721" s="272">
        <v>10718</v>
      </c>
      <c r="AO721" s="272">
        <v>7900</v>
      </c>
      <c r="AP721" s="272">
        <v>122</v>
      </c>
      <c r="AQ721" s="272">
        <v>4293</v>
      </c>
      <c r="AR721" s="272">
        <v>1286</v>
      </c>
      <c r="AS721" s="272">
        <v>40</v>
      </c>
      <c r="AT721" s="272">
        <v>3445</v>
      </c>
      <c r="AU721" s="272">
        <v>1203</v>
      </c>
      <c r="AV721" s="272">
        <v>42869</v>
      </c>
      <c r="AW721" s="272">
        <v>2699</v>
      </c>
      <c r="AX721" s="272">
        <v>25119</v>
      </c>
      <c r="AY721" s="272">
        <v>70687</v>
      </c>
      <c r="AZ721" s="272">
        <v>14065</v>
      </c>
      <c r="BA721" s="272">
        <v>10037</v>
      </c>
      <c r="BB721" s="272">
        <v>8522</v>
      </c>
      <c r="BC721" s="272">
        <v>6186</v>
      </c>
      <c r="BD721" s="272">
        <v>62429</v>
      </c>
      <c r="BE721" s="272">
        <v>47216</v>
      </c>
      <c r="BF721" s="272">
        <v>27324</v>
      </c>
      <c r="BG721" s="272">
        <v>16685</v>
      </c>
      <c r="BH721" s="272">
        <v>806</v>
      </c>
      <c r="BI721" s="272">
        <v>518</v>
      </c>
      <c r="BJ721" s="272">
        <v>10</v>
      </c>
      <c r="BK721" s="272">
        <v>4410</v>
      </c>
      <c r="BL721" s="272">
        <v>441</v>
      </c>
      <c r="BM721" s="272">
        <v>625</v>
      </c>
      <c r="BN721" s="272">
        <v>1</v>
      </c>
      <c r="BO721" s="272">
        <v>1116</v>
      </c>
      <c r="BP721" s="272">
        <v>1116</v>
      </c>
      <c r="BQ721" s="272">
        <v>1116</v>
      </c>
      <c r="BR721" s="272">
        <v>5806</v>
      </c>
      <c r="BS721" s="272">
        <v>2310549</v>
      </c>
      <c r="BT721" s="272">
        <v>398</v>
      </c>
      <c r="BU721" s="272">
        <v>734</v>
      </c>
      <c r="BV721" s="272">
        <v>2549</v>
      </c>
      <c r="BW721" s="272">
        <v>2973848</v>
      </c>
      <c r="BX721" s="272">
        <v>1167</v>
      </c>
      <c r="BY721" s="272">
        <v>2224</v>
      </c>
      <c r="BZ721" s="272">
        <v>843</v>
      </c>
      <c r="CA721" s="272">
        <v>870332</v>
      </c>
      <c r="CB721" s="272">
        <v>1032</v>
      </c>
      <c r="CC721" s="272">
        <v>2159</v>
      </c>
      <c r="CD721" s="272">
        <v>38982</v>
      </c>
      <c r="CE721" s="272">
        <v>42684243</v>
      </c>
      <c r="CF721" s="272">
        <v>1095</v>
      </c>
      <c r="CG721" s="272">
        <v>2203</v>
      </c>
      <c r="CH721" s="272">
        <v>629</v>
      </c>
      <c r="CI721" s="272">
        <v>1686272</v>
      </c>
      <c r="CJ721" s="272">
        <v>2681</v>
      </c>
      <c r="CK721" s="272">
        <v>5944</v>
      </c>
      <c r="CL721" s="272">
        <v>134</v>
      </c>
      <c r="CM721" s="272">
        <v>361130</v>
      </c>
      <c r="CN721" s="272">
        <v>2695</v>
      </c>
      <c r="CO721" s="272">
        <v>6709</v>
      </c>
      <c r="CP721" s="272">
        <v>1709</v>
      </c>
      <c r="CQ721" s="272">
        <v>7828412</v>
      </c>
      <c r="CR721" s="272">
        <v>4581</v>
      </c>
      <c r="CS721" s="272">
        <v>9647</v>
      </c>
      <c r="CT721" s="272">
        <v>119</v>
      </c>
      <c r="CU721" s="272">
        <v>548806</v>
      </c>
      <c r="CV721" s="272">
        <v>4612</v>
      </c>
      <c r="CW721" s="272">
        <v>10043</v>
      </c>
      <c r="CX721" s="272">
        <v>473</v>
      </c>
      <c r="CY721" s="272">
        <v>123243</v>
      </c>
      <c r="CZ721" s="272">
        <v>261</v>
      </c>
      <c r="DA721" s="272">
        <v>459</v>
      </c>
      <c r="DB721" s="272">
        <v>3990</v>
      </c>
      <c r="DC721" s="272">
        <v>144748</v>
      </c>
      <c r="DD721" s="272">
        <v>36</v>
      </c>
      <c r="DE721" s="272">
        <v>65</v>
      </c>
      <c r="DF721" s="272">
        <v>124</v>
      </c>
      <c r="DG721" s="272">
        <v>131103</v>
      </c>
      <c r="DH721" s="272">
        <v>1057</v>
      </c>
      <c r="DI721" s="272">
        <v>1904</v>
      </c>
      <c r="DJ721" s="272">
        <v>119</v>
      </c>
      <c r="DK721" s="272">
        <v>49</v>
      </c>
      <c r="DL721" s="250"/>
      <c r="DM721" s="250"/>
      <c r="DN721" s="250"/>
      <c r="DO721" s="250"/>
      <c r="DP721" s="250"/>
      <c r="DQ721" s="250"/>
      <c r="DR721" s="250"/>
      <c r="DS721" s="250"/>
      <c r="DT721" s="250"/>
      <c r="DU721" s="250"/>
      <c r="DV721" s="250"/>
      <c r="DW721" s="250"/>
      <c r="DX721" s="250"/>
      <c r="DY721" s="250"/>
      <c r="DZ721" s="250"/>
      <c r="EA721" s="250"/>
      <c r="EB721" s="155"/>
      <c r="EC721" s="75">
        <f t="shared" si="1152"/>
        <v>3</v>
      </c>
      <c r="ED721" s="74">
        <f t="shared" si="1153"/>
        <v>2021</v>
      </c>
      <c r="EE721" s="165">
        <f t="shared" si="1163"/>
        <v>44256</v>
      </c>
      <c r="EF721" s="157">
        <f t="shared" si="1165"/>
        <v>31</v>
      </c>
      <c r="EG721" s="156"/>
      <c r="EH721" s="166">
        <f>IFERROR(HLOOKUP(EH$1,$H$5:$FY$1802,MATCH($A721,$A$5:$A$1802,0),0)*HLOOKUP(EH$2,$H$5:$FY$1802,MATCH($A721,$A$5:$A$1802,0),0),$H$2)</f>
        <v>63854</v>
      </c>
      <c r="EI721" s="166">
        <f>IFERROR(HLOOKUP(EI$1,$H$5:$FY$1802,MATCH($A721,$A$5:$A$1802,0),0)*HLOOKUP(EI$2,$H$5:$FY$1802,MATCH($A721,$A$5:$A$1802,0),0),$H$2)</f>
        <v>319270</v>
      </c>
      <c r="EJ721" s="166">
        <f>IFERROR(HLOOKUP(EJ$1,$H$5:$FY$1802,MATCH($A721,$A$5:$A$1802,0),0)*HLOOKUP(EJ$2,$H$5:$FY$1802,MATCH($A721,$A$5:$A$1802,0),0),$H$2)</f>
        <v>383124</v>
      </c>
      <c r="EK721" s="166">
        <f>IFERROR(HLOOKUP(EK$1,$H$5:$FY$1802,MATCH($A721,$A$5:$A$1802,0),0)*HLOOKUP(EK$2,$H$5:$FY$1802,MATCH($A721,$A$5:$A$1802,0),0),$H$2)</f>
        <v>3256554</v>
      </c>
      <c r="EL721" s="166">
        <f>IFERROR(HLOOKUP(EL$1,$H$5:$FY$1802,MATCH($A721,$A$5:$A$1802,0),0)*HLOOKUP(EL$2,$H$5:$FY$1802,MATCH($A721,$A$5:$A$1802,0),0),$H$2)</f>
        <v>4269678</v>
      </c>
      <c r="EM721" s="166">
        <f>IFERROR(HLOOKUP(EM$1,$H$5:$FY$1802,MATCH($A721,$A$5:$A$1802,0),0)*HLOOKUP(EM$2,$H$5:$FY$1802,MATCH($A721,$A$5:$A$1802,0),0),$H$2)</f>
        <v>3645330</v>
      </c>
      <c r="EN721" s="166">
        <f>IFERROR(HLOOKUP(EN$1,$H$5:$FY$1802,MATCH($A721,$A$5:$A$1802,0),0)*HLOOKUP(EN$2,$H$5:$FY$1802,MATCH($A721,$A$5:$A$1802,0),0),$H$2)</f>
        <v>93392296</v>
      </c>
      <c r="EO721" s="166">
        <f>IFERROR(HLOOKUP(EO$1,$H$5:$FY$1802,MATCH($A721,$A$5:$A$1802,0),0)*HLOOKUP(EO$2,$H$5:$FY$1802,MATCH($A721,$A$5:$A$1802,0),0),$H$2)</f>
        <v>97005087</v>
      </c>
      <c r="EP721" s="166">
        <f>IFERROR(HLOOKUP(EP$1,$H$5:$FY$1802,MATCH($A721,$A$5:$A$1802,0),0)*HLOOKUP(EP$2,$H$5:$FY$1802,MATCH($A721,$A$5:$A$1802,0),0),$H$2)</f>
        <v>4930280</v>
      </c>
      <c r="EQ721" s="166">
        <f>IFERROR(HLOOKUP(EQ$1,$H$5:$FY$1802,MATCH($A721,$A$5:$A$1802,0),0)*HLOOKUP(EQ$2,$H$5:$FY$1802,MATCH($A721,$A$5:$A$1802,0),0),$H$2)</f>
        <v>6250</v>
      </c>
      <c r="ER721" s="166">
        <f>IFERROR(HLOOKUP(ER$1,$H$5:$FY$1802,MATCH($A721,$A$5:$A$1802,0),0)*HLOOKUP(ER$2,$H$5:$FY$1802,MATCH($A721,$A$5:$A$1802,0),0),$H$2)</f>
        <v>1116</v>
      </c>
      <c r="ES721" s="166">
        <f>IFERROR(HLOOKUP(ES$1,$H$5:$FY$1802,MATCH($A721,$A$5:$A$1802,0),0)*HLOOKUP(ES$2,$H$5:$FY$1802,MATCH($A721,$A$5:$A$1802,0),0),$H$2)</f>
        <v>4261604</v>
      </c>
      <c r="ET721" s="166">
        <f>IFERROR(HLOOKUP(ET$1,$H$5:$FY$1802,MATCH($A721,$A$5:$A$1802,0),0)*HLOOKUP(ET$2,$H$5:$FY$1802,MATCH($A721,$A$5:$A$1802,0),0),$H$2)</f>
        <v>5668976</v>
      </c>
      <c r="EU721" s="166">
        <f>IFERROR(HLOOKUP(EU$1,$H$5:$FY$1802,MATCH($A721,$A$5:$A$1802,0),0)*HLOOKUP(EU$2,$H$5:$FY$1802,MATCH($A721,$A$5:$A$1802,0),0),$H$2)</f>
        <v>1820037</v>
      </c>
      <c r="EV721" s="166">
        <f>IFERROR(HLOOKUP(EV$1,$H$5:$FY$1802,MATCH($A721,$A$5:$A$1802,0),0)*HLOOKUP(EV$2,$H$5:$FY$1802,MATCH($A721,$A$5:$A$1802,0),0),$H$2)</f>
        <v>85877346</v>
      </c>
      <c r="EW721" s="166">
        <f>IFERROR(HLOOKUP(EW$1,$H$5:$FY$1802,MATCH($A721,$A$5:$A$1802,0),0)*HLOOKUP(EW$2,$H$5:$FY$1802,MATCH($A721,$A$5:$A$1802,0),0),$H$2)</f>
        <v>3738776</v>
      </c>
      <c r="EX721" s="166">
        <f>IFERROR(HLOOKUP(EX$1,$H$5:$FY$1802,MATCH($A721,$A$5:$A$1802,0),0)*HLOOKUP(EX$2,$H$5:$FY$1802,MATCH($A721,$A$5:$A$1802,0),0),$H$2)</f>
        <v>899006</v>
      </c>
      <c r="EY721" s="166">
        <f>IFERROR(HLOOKUP(EY$1,$H$5:$FY$1802,MATCH($A721,$A$5:$A$1802,0),0)*HLOOKUP(EY$2,$H$5:$FY$1802,MATCH($A721,$A$5:$A$1802,0),0),$H$2)</f>
        <v>16486723</v>
      </c>
      <c r="EZ721" s="166">
        <f>IFERROR(HLOOKUP(EZ$1,$H$5:$FY$1802,MATCH($A721,$A$5:$A$1802,0),0)*HLOOKUP(EZ$2,$H$5:$FY$1802,MATCH($A721,$A$5:$A$1802,0),0),$H$2)</f>
        <v>1195117</v>
      </c>
      <c r="FA721" s="166">
        <f>IFERROR(HLOOKUP(FA$1,$H$5:$FY$1802,MATCH($A721,$A$5:$A$1802,0),0)*HLOOKUP(FA$2,$H$5:$FY$1802,MATCH($A721,$A$5:$A$1802,0),0),$H$2)</f>
        <v>236096</v>
      </c>
      <c r="FB721" s="166">
        <f>IFERROR(HLOOKUP(FB$1,$H$5:$FY$1802,MATCH($A721,$A$5:$A$1802,0),0)*HLOOKUP(FB$2,$H$5:$FY$1802,MATCH($A721,$A$5:$A$1802,0),0),$H$2)</f>
        <v>217107</v>
      </c>
      <c r="FC721" s="166">
        <f>IFERROR(HLOOKUP(FC$1,$H$5:$FY$1802,MATCH($A721,$A$5:$A$1802,0),0)*HLOOKUP(FC$2,$H$5:$FY$1802,MATCH($A721,$A$5:$A$1802,0),0),$H$2)</f>
        <v>259350</v>
      </c>
      <c r="FD721" s="166">
        <f>IFERROR(HLOOKUP(FD$1,$H$5:$FY$1802,MATCH($A721,$A$5:$A$1802,0),0)*HLOOKUP(FD$2,$H$5:$FY$1802,MATCH($A721,$A$5:$A$1802,0),0),$H$2)</f>
        <v>0</v>
      </c>
      <c r="FE721" s="166">
        <f>IFERROR(HLOOKUP(FE$1,$H$5:$FY$1802,MATCH($A721,$A$5:$A$1802,0),0)*HLOOKUP(FE$2,$H$5:$FY$1802,MATCH($A721,$A$5:$A$1802,0),0),$H$2)</f>
        <v>0</v>
      </c>
      <c r="FF721" s="166">
        <f>IFERROR(HLOOKUP(FF$1,$H$5:$FY$1802,MATCH($A721,$A$5:$A$1802,0),0)*HLOOKUP(FF$2,$H$5:$FY$1802,MATCH($A721,$A$5:$A$1802,0),0),$H$2)</f>
        <v>0</v>
      </c>
      <c r="FG721" s="166">
        <f>IFERROR(HLOOKUP(FG$1,$H$5:$FY$1802,MATCH($A721,$A$5:$A$1802,0),0)*HLOOKUP(FG$2,$H$5:$FY$1802,MATCH($A721,$A$5:$A$1802,0),0),$H$2)</f>
        <v>0</v>
      </c>
      <c r="FH721" s="152"/>
      <c r="FI721" s="405">
        <f t="shared" si="1154"/>
        <v>2.4179130135808835</v>
      </c>
      <c r="FJ721" s="405">
        <f t="shared" si="1154"/>
        <v>1.7254598590338663</v>
      </c>
      <c r="FK721" s="405">
        <f t="shared" si="1155"/>
        <v>2.3705146036161335</v>
      </c>
      <c r="FL721" s="405">
        <f t="shared" si="1156"/>
        <v>1.7207232267037553</v>
      </c>
      <c r="FM721" s="405">
        <f t="shared" si="1157"/>
        <v>1.473285505262661</v>
      </c>
      <c r="FN721" s="405">
        <f t="shared" si="1158"/>
        <v>1.1142681833199604</v>
      </c>
      <c r="FO721" s="405">
        <f t="shared" si="1159"/>
        <v>1.8706099815157116</v>
      </c>
      <c r="FP721" s="405">
        <f t="shared" si="1160"/>
        <v>1.1422605600054769</v>
      </c>
      <c r="FQ721" s="405">
        <f t="shared" si="1161"/>
        <v>1.7521739130434784</v>
      </c>
      <c r="FR721" s="405">
        <f t="shared" si="1162"/>
        <v>1.1260869565217391</v>
      </c>
      <c r="FS721" s="65"/>
    </row>
    <row r="722" spans="1:175" ht="10.35" customHeight="1" x14ac:dyDescent="0.2">
      <c r="A722" s="74" t="str">
        <f t="shared" si="1151"/>
        <v>2020-21MARCHR1F</v>
      </c>
      <c r="B722" s="163" t="str">
        <f t="shared" si="1164"/>
        <v>2020-21</v>
      </c>
      <c r="C722" s="26" t="s">
        <v>838</v>
      </c>
      <c r="D722" s="163" t="str">
        <f>INDEX($FV$16:$FW$26,MATCH($F722,$FV$16:$FV$26,0),2)</f>
        <v>Y59</v>
      </c>
      <c r="E722" s="163" t="str">
        <f>VLOOKUP($D722,$FW$8:$FX$14,2,0)</f>
        <v>South East</v>
      </c>
      <c r="F722" s="271" t="s">
        <v>852</v>
      </c>
      <c r="G722" s="271" t="s">
        <v>873</v>
      </c>
      <c r="H722" s="272">
        <v>2792</v>
      </c>
      <c r="I722" s="272">
        <v>1398</v>
      </c>
      <c r="J722" s="272">
        <v>7937</v>
      </c>
      <c r="K722" s="272">
        <v>6</v>
      </c>
      <c r="L722" s="272">
        <v>1</v>
      </c>
      <c r="M722" s="272">
        <v>12</v>
      </c>
      <c r="N722" s="272">
        <v>41</v>
      </c>
      <c r="O722" s="272">
        <v>96</v>
      </c>
      <c r="P722" s="272">
        <v>0</v>
      </c>
      <c r="Q722" s="272">
        <v>7</v>
      </c>
      <c r="R722" s="272">
        <v>0</v>
      </c>
      <c r="S722" s="272">
        <v>8</v>
      </c>
      <c r="T722" s="272">
        <v>2253</v>
      </c>
      <c r="U722" s="272">
        <v>117</v>
      </c>
      <c r="V722" s="272">
        <v>66</v>
      </c>
      <c r="W722" s="272">
        <v>971</v>
      </c>
      <c r="X722" s="272">
        <v>792</v>
      </c>
      <c r="Y722" s="272">
        <v>48</v>
      </c>
      <c r="Z722" s="272">
        <v>58015</v>
      </c>
      <c r="AA722" s="272">
        <v>496</v>
      </c>
      <c r="AB722" s="272">
        <v>923</v>
      </c>
      <c r="AC722" s="272">
        <v>37126</v>
      </c>
      <c r="AD722" s="272">
        <v>563</v>
      </c>
      <c r="AE722" s="272">
        <v>1071</v>
      </c>
      <c r="AF722" s="272">
        <v>977203</v>
      </c>
      <c r="AG722" s="272">
        <v>1006</v>
      </c>
      <c r="AH722" s="272">
        <v>1818</v>
      </c>
      <c r="AI722" s="272">
        <v>2463545</v>
      </c>
      <c r="AJ722" s="272">
        <v>3111</v>
      </c>
      <c r="AK722" s="272">
        <v>6905</v>
      </c>
      <c r="AL722" s="272">
        <v>149923</v>
      </c>
      <c r="AM722" s="272">
        <v>3123</v>
      </c>
      <c r="AN722" s="272">
        <v>7053</v>
      </c>
      <c r="AO722" s="272">
        <v>151</v>
      </c>
      <c r="AP722" s="272">
        <v>0</v>
      </c>
      <c r="AQ722" s="272">
        <v>8</v>
      </c>
      <c r="AR722" s="272">
        <v>15</v>
      </c>
      <c r="AS722" s="272">
        <v>3</v>
      </c>
      <c r="AT722" s="272">
        <v>140</v>
      </c>
      <c r="AU722" s="272">
        <v>14</v>
      </c>
      <c r="AV722" s="272">
        <v>1295</v>
      </c>
      <c r="AW722" s="272">
        <v>19</v>
      </c>
      <c r="AX722" s="272">
        <v>788</v>
      </c>
      <c r="AY722" s="272">
        <v>2102</v>
      </c>
      <c r="AZ722" s="272">
        <v>198</v>
      </c>
      <c r="BA722" s="272">
        <v>164</v>
      </c>
      <c r="BB722" s="272">
        <v>110</v>
      </c>
      <c r="BC722" s="272">
        <v>97</v>
      </c>
      <c r="BD722" s="272">
        <v>1149</v>
      </c>
      <c r="BE722" s="272">
        <v>1037</v>
      </c>
      <c r="BF722" s="272">
        <v>941</v>
      </c>
      <c r="BG722" s="272">
        <v>835</v>
      </c>
      <c r="BH722" s="272">
        <v>56</v>
      </c>
      <c r="BI722" s="272">
        <v>51</v>
      </c>
      <c r="BJ722" s="272">
        <v>2</v>
      </c>
      <c r="BK722" s="272">
        <v>701</v>
      </c>
      <c r="BL722" s="272">
        <v>351</v>
      </c>
      <c r="BM722" s="272">
        <v>371</v>
      </c>
      <c r="BN722" s="272">
        <v>1</v>
      </c>
      <c r="BO722" s="272">
        <v>2279</v>
      </c>
      <c r="BP722" s="272">
        <v>2279</v>
      </c>
      <c r="BQ722" s="272">
        <v>2279</v>
      </c>
      <c r="BR722" s="272">
        <v>114</v>
      </c>
      <c r="BS722" s="272">
        <v>55035</v>
      </c>
      <c r="BT722" s="272">
        <v>483</v>
      </c>
      <c r="BU722" s="272">
        <v>918</v>
      </c>
      <c r="BV722" s="272">
        <v>105</v>
      </c>
      <c r="BW722" s="272">
        <v>95962</v>
      </c>
      <c r="BX722" s="272">
        <v>914</v>
      </c>
      <c r="BY722" s="272">
        <v>1700</v>
      </c>
      <c r="BZ722" s="272">
        <v>7</v>
      </c>
      <c r="CA722" s="272">
        <v>11256</v>
      </c>
      <c r="CB722" s="272">
        <v>1608</v>
      </c>
      <c r="CC722" s="272">
        <v>2651</v>
      </c>
      <c r="CD722" s="272">
        <v>859</v>
      </c>
      <c r="CE722" s="272">
        <v>869985</v>
      </c>
      <c r="CF722" s="272">
        <v>1013</v>
      </c>
      <c r="CG722" s="272">
        <v>1828</v>
      </c>
      <c r="CH722" s="272">
        <v>158</v>
      </c>
      <c r="CI722" s="272">
        <v>630313</v>
      </c>
      <c r="CJ722" s="272">
        <v>3989</v>
      </c>
      <c r="CK722" s="272">
        <v>9213</v>
      </c>
      <c r="CL722" s="272">
        <v>7</v>
      </c>
      <c r="CM722" s="272">
        <v>41399</v>
      </c>
      <c r="CN722" s="272">
        <v>5914</v>
      </c>
      <c r="CO722" s="272">
        <v>9622</v>
      </c>
      <c r="CP722" s="272">
        <v>14</v>
      </c>
      <c r="CQ722" s="272">
        <v>73613</v>
      </c>
      <c r="CR722" s="272">
        <v>5258</v>
      </c>
      <c r="CS722" s="272">
        <v>13843</v>
      </c>
      <c r="CT722" s="272">
        <v>0</v>
      </c>
      <c r="CU722" s="272">
        <v>0</v>
      </c>
      <c r="CV722" s="272">
        <v>0</v>
      </c>
      <c r="CW722" s="272">
        <v>0</v>
      </c>
      <c r="CX722" s="272">
        <v>8</v>
      </c>
      <c r="CY722" s="272">
        <v>2708</v>
      </c>
      <c r="CZ722" s="272">
        <v>339</v>
      </c>
      <c r="DA722" s="272">
        <v>548</v>
      </c>
      <c r="DB722" s="272">
        <v>98</v>
      </c>
      <c r="DC722" s="272">
        <v>3813</v>
      </c>
      <c r="DD722" s="272">
        <v>39</v>
      </c>
      <c r="DE722" s="272">
        <v>90</v>
      </c>
      <c r="DF722" s="272">
        <v>0</v>
      </c>
      <c r="DG722" s="272">
        <v>0</v>
      </c>
      <c r="DH722" s="272">
        <v>0</v>
      </c>
      <c r="DI722" s="272">
        <v>0</v>
      </c>
      <c r="DJ722" s="272">
        <v>0</v>
      </c>
      <c r="DK722" s="272">
        <v>0</v>
      </c>
      <c r="DL722" s="250"/>
      <c r="DM722" s="250"/>
      <c r="DN722" s="250"/>
      <c r="DO722" s="250"/>
      <c r="DP722" s="250"/>
      <c r="DQ722" s="250"/>
      <c r="DR722" s="250"/>
      <c r="DS722" s="250"/>
      <c r="DT722" s="250"/>
      <c r="DU722" s="250"/>
      <c r="DV722" s="250"/>
      <c r="DW722" s="250"/>
      <c r="DX722" s="250"/>
      <c r="DY722" s="250"/>
      <c r="DZ722" s="250"/>
      <c r="EA722" s="250"/>
      <c r="EB722" s="155"/>
      <c r="EC722" s="75">
        <f t="shared" si="1152"/>
        <v>3</v>
      </c>
      <c r="ED722" s="74">
        <f t="shared" si="1153"/>
        <v>2021</v>
      </c>
      <c r="EE722" s="165">
        <f t="shared" si="1163"/>
        <v>44256</v>
      </c>
      <c r="EF722" s="157">
        <f t="shared" si="1165"/>
        <v>31</v>
      </c>
      <c r="EG722" s="156"/>
      <c r="EH722" s="166">
        <f>IFERROR(HLOOKUP(EH$1,$H$5:$FY$1802,MATCH($A722,$A$5:$A$1802,0),0)*HLOOKUP(EH$2,$H$5:$FY$1802,MATCH($A722,$A$5:$A$1802,0),0),$H$2)</f>
        <v>1398</v>
      </c>
      <c r="EI722" s="166">
        <f>IFERROR(HLOOKUP(EI$1,$H$5:$FY$1802,MATCH($A722,$A$5:$A$1802,0),0)*HLOOKUP(EI$2,$H$5:$FY$1802,MATCH($A722,$A$5:$A$1802,0),0),$H$2)</f>
        <v>16776</v>
      </c>
      <c r="EJ722" s="166">
        <f>IFERROR(HLOOKUP(EJ$1,$H$5:$FY$1802,MATCH($A722,$A$5:$A$1802,0),0)*HLOOKUP(EJ$2,$H$5:$FY$1802,MATCH($A722,$A$5:$A$1802,0),0),$H$2)</f>
        <v>57318</v>
      </c>
      <c r="EK722" s="166">
        <f>IFERROR(HLOOKUP(EK$1,$H$5:$FY$1802,MATCH($A722,$A$5:$A$1802,0),0)*HLOOKUP(EK$2,$H$5:$FY$1802,MATCH($A722,$A$5:$A$1802,0),0),$H$2)</f>
        <v>134208</v>
      </c>
      <c r="EL722" s="166">
        <f>IFERROR(HLOOKUP(EL$1,$H$5:$FY$1802,MATCH($A722,$A$5:$A$1802,0),0)*HLOOKUP(EL$2,$H$5:$FY$1802,MATCH($A722,$A$5:$A$1802,0),0),$H$2)</f>
        <v>107991</v>
      </c>
      <c r="EM722" s="166">
        <f>IFERROR(HLOOKUP(EM$1,$H$5:$FY$1802,MATCH($A722,$A$5:$A$1802,0),0)*HLOOKUP(EM$2,$H$5:$FY$1802,MATCH($A722,$A$5:$A$1802,0),0),$H$2)</f>
        <v>70686</v>
      </c>
      <c r="EN722" s="166">
        <f>IFERROR(HLOOKUP(EN$1,$H$5:$FY$1802,MATCH($A722,$A$5:$A$1802,0),0)*HLOOKUP(EN$2,$H$5:$FY$1802,MATCH($A722,$A$5:$A$1802,0),0),$H$2)</f>
        <v>1765278</v>
      </c>
      <c r="EO722" s="166">
        <f>IFERROR(HLOOKUP(EO$1,$H$5:$FY$1802,MATCH($A722,$A$5:$A$1802,0),0)*HLOOKUP(EO$2,$H$5:$FY$1802,MATCH($A722,$A$5:$A$1802,0),0),$H$2)</f>
        <v>5468760</v>
      </c>
      <c r="EP722" s="166">
        <f>IFERROR(HLOOKUP(EP$1,$H$5:$FY$1802,MATCH($A722,$A$5:$A$1802,0),0)*HLOOKUP(EP$2,$H$5:$FY$1802,MATCH($A722,$A$5:$A$1802,0),0),$H$2)</f>
        <v>338544</v>
      </c>
      <c r="EQ722" s="166">
        <f>IFERROR(HLOOKUP(EQ$1,$H$5:$FY$1802,MATCH($A722,$A$5:$A$1802,0),0)*HLOOKUP(EQ$2,$H$5:$FY$1802,MATCH($A722,$A$5:$A$1802,0),0),$H$2)</f>
        <v>742</v>
      </c>
      <c r="ER722" s="166">
        <f>IFERROR(HLOOKUP(ER$1,$H$5:$FY$1802,MATCH($A722,$A$5:$A$1802,0),0)*HLOOKUP(ER$2,$H$5:$FY$1802,MATCH($A722,$A$5:$A$1802,0),0),$H$2)</f>
        <v>2279</v>
      </c>
      <c r="ES722" s="166">
        <f>IFERROR(HLOOKUP(ES$1,$H$5:$FY$1802,MATCH($A722,$A$5:$A$1802,0),0)*HLOOKUP(ES$2,$H$5:$FY$1802,MATCH($A722,$A$5:$A$1802,0),0),$H$2)</f>
        <v>104652</v>
      </c>
      <c r="ET722" s="166">
        <f>IFERROR(HLOOKUP(ET$1,$H$5:$FY$1802,MATCH($A722,$A$5:$A$1802,0),0)*HLOOKUP(ET$2,$H$5:$FY$1802,MATCH($A722,$A$5:$A$1802,0),0),$H$2)</f>
        <v>178500</v>
      </c>
      <c r="EU722" s="166">
        <f>IFERROR(HLOOKUP(EU$1,$H$5:$FY$1802,MATCH($A722,$A$5:$A$1802,0),0)*HLOOKUP(EU$2,$H$5:$FY$1802,MATCH($A722,$A$5:$A$1802,0),0),$H$2)</f>
        <v>18557</v>
      </c>
      <c r="EV722" s="166">
        <f>IFERROR(HLOOKUP(EV$1,$H$5:$FY$1802,MATCH($A722,$A$5:$A$1802,0),0)*HLOOKUP(EV$2,$H$5:$FY$1802,MATCH($A722,$A$5:$A$1802,0),0),$H$2)</f>
        <v>1570252</v>
      </c>
      <c r="EW722" s="166">
        <f>IFERROR(HLOOKUP(EW$1,$H$5:$FY$1802,MATCH($A722,$A$5:$A$1802,0),0)*HLOOKUP(EW$2,$H$5:$FY$1802,MATCH($A722,$A$5:$A$1802,0),0),$H$2)</f>
        <v>1455654</v>
      </c>
      <c r="EX722" s="166">
        <f>IFERROR(HLOOKUP(EX$1,$H$5:$FY$1802,MATCH($A722,$A$5:$A$1802,0),0)*HLOOKUP(EX$2,$H$5:$FY$1802,MATCH($A722,$A$5:$A$1802,0),0),$H$2)</f>
        <v>67354</v>
      </c>
      <c r="EY722" s="166">
        <f>IFERROR(HLOOKUP(EY$1,$H$5:$FY$1802,MATCH($A722,$A$5:$A$1802,0),0)*HLOOKUP(EY$2,$H$5:$FY$1802,MATCH($A722,$A$5:$A$1802,0),0),$H$2)</f>
        <v>193802</v>
      </c>
      <c r="EZ722" s="166">
        <f>IFERROR(HLOOKUP(EZ$1,$H$5:$FY$1802,MATCH($A722,$A$5:$A$1802,0),0)*HLOOKUP(EZ$2,$H$5:$FY$1802,MATCH($A722,$A$5:$A$1802,0),0),$H$2)</f>
        <v>0</v>
      </c>
      <c r="FA722" s="166">
        <f>IFERROR(HLOOKUP(FA$1,$H$5:$FY$1802,MATCH($A722,$A$5:$A$1802,0),0)*HLOOKUP(FA$2,$H$5:$FY$1802,MATCH($A722,$A$5:$A$1802,0),0),$H$2)</f>
        <v>0</v>
      </c>
      <c r="FB722" s="166">
        <f>IFERROR(HLOOKUP(FB$1,$H$5:$FY$1802,MATCH($A722,$A$5:$A$1802,0),0)*HLOOKUP(FB$2,$H$5:$FY$1802,MATCH($A722,$A$5:$A$1802,0),0),$H$2)</f>
        <v>4384</v>
      </c>
      <c r="FC722" s="166">
        <f>IFERROR(HLOOKUP(FC$1,$H$5:$FY$1802,MATCH($A722,$A$5:$A$1802,0),0)*HLOOKUP(FC$2,$H$5:$FY$1802,MATCH($A722,$A$5:$A$1802,0),0),$H$2)</f>
        <v>8820</v>
      </c>
      <c r="FD722" s="166">
        <f>IFERROR(HLOOKUP(FD$1,$H$5:$FY$1802,MATCH($A722,$A$5:$A$1802,0),0)*HLOOKUP(FD$2,$H$5:$FY$1802,MATCH($A722,$A$5:$A$1802,0),0),$H$2)</f>
        <v>0</v>
      </c>
      <c r="FE722" s="166">
        <f>IFERROR(HLOOKUP(FE$1,$H$5:$FY$1802,MATCH($A722,$A$5:$A$1802,0),0)*HLOOKUP(FE$2,$H$5:$FY$1802,MATCH($A722,$A$5:$A$1802,0),0),$H$2)</f>
        <v>0</v>
      </c>
      <c r="FF722" s="166">
        <f>IFERROR(HLOOKUP(FF$1,$H$5:$FY$1802,MATCH($A722,$A$5:$A$1802,0),0)*HLOOKUP(FF$2,$H$5:$FY$1802,MATCH($A722,$A$5:$A$1802,0),0),$H$2)</f>
        <v>0</v>
      </c>
      <c r="FG722" s="166">
        <f>IFERROR(HLOOKUP(FG$1,$H$5:$FY$1802,MATCH($A722,$A$5:$A$1802,0),0)*HLOOKUP(FG$2,$H$5:$FY$1802,MATCH($A722,$A$5:$A$1802,0),0),$H$2)</f>
        <v>0</v>
      </c>
      <c r="FH722" s="152"/>
      <c r="FI722" s="405">
        <f t="shared" si="1154"/>
        <v>1.6923076923076923</v>
      </c>
      <c r="FJ722" s="405">
        <f t="shared" si="1154"/>
        <v>1.4017094017094016</v>
      </c>
      <c r="FK722" s="405">
        <f t="shared" si="1155"/>
        <v>1.6666666666666667</v>
      </c>
      <c r="FL722" s="405">
        <f t="shared" si="1156"/>
        <v>1.4696969696969697</v>
      </c>
      <c r="FM722" s="405">
        <f t="shared" si="1157"/>
        <v>1.1833161688980434</v>
      </c>
      <c r="FN722" s="405">
        <f t="shared" si="1158"/>
        <v>1.0679711637487126</v>
      </c>
      <c r="FO722" s="405">
        <f t="shared" si="1159"/>
        <v>1.1881313131313131</v>
      </c>
      <c r="FP722" s="405">
        <f t="shared" si="1160"/>
        <v>1.0542929292929293</v>
      </c>
      <c r="FQ722" s="405">
        <f t="shared" si="1161"/>
        <v>1.1666666666666667</v>
      </c>
      <c r="FR722" s="405">
        <f t="shared" si="1162"/>
        <v>1.0625</v>
      </c>
      <c r="FS722" s="65"/>
    </row>
    <row r="723" spans="1:175" ht="10.35" customHeight="1" x14ac:dyDescent="0.2">
      <c r="A723" s="180" t="str">
        <f t="shared" si="1151"/>
        <v>2020-21MARCHRRU</v>
      </c>
      <c r="B723" s="182" t="str">
        <f t="shared" si="1164"/>
        <v>2020-21</v>
      </c>
      <c r="C723" s="26" t="s">
        <v>838</v>
      </c>
      <c r="D723" s="182" t="str">
        <f>INDEX($FV$16:$FW$26,MATCH($F723,$FV$16:$FV$26,0),2)</f>
        <v>Y56</v>
      </c>
      <c r="E723" s="182" t="str">
        <f>VLOOKUP($D723,$FW$8:$FX$14,2,0)</f>
        <v>London</v>
      </c>
      <c r="F723" s="273" t="s">
        <v>855</v>
      </c>
      <c r="G723" s="277" t="s">
        <v>874</v>
      </c>
      <c r="H723" s="278">
        <v>142596</v>
      </c>
      <c r="I723" s="278">
        <v>105253</v>
      </c>
      <c r="J723" s="278">
        <v>107899</v>
      </c>
      <c r="K723" s="278">
        <v>1</v>
      </c>
      <c r="L723" s="278">
        <v>0</v>
      </c>
      <c r="M723" s="278">
        <v>0</v>
      </c>
      <c r="N723" s="278">
        <v>2</v>
      </c>
      <c r="O723" s="278">
        <v>38</v>
      </c>
      <c r="P723" s="278">
        <v>0</v>
      </c>
      <c r="Q723" s="278">
        <v>516</v>
      </c>
      <c r="R723" s="278">
        <v>0</v>
      </c>
      <c r="S723" s="278">
        <v>1223</v>
      </c>
      <c r="T723" s="278">
        <v>103884</v>
      </c>
      <c r="U723" s="278">
        <v>6848</v>
      </c>
      <c r="V723" s="278">
        <v>4642</v>
      </c>
      <c r="W723" s="278">
        <v>56951</v>
      </c>
      <c r="X723" s="278">
        <v>23071</v>
      </c>
      <c r="Y723" s="278">
        <v>1241</v>
      </c>
      <c r="Z723" s="278">
        <v>2201461</v>
      </c>
      <c r="AA723" s="278">
        <v>321</v>
      </c>
      <c r="AB723" s="278">
        <v>537</v>
      </c>
      <c r="AC723" s="278">
        <v>2228835</v>
      </c>
      <c r="AD723" s="278">
        <v>480</v>
      </c>
      <c r="AE723" s="278">
        <v>831</v>
      </c>
      <c r="AF723" s="278">
        <v>45259000</v>
      </c>
      <c r="AG723" s="278">
        <v>795</v>
      </c>
      <c r="AH723" s="278">
        <v>1478</v>
      </c>
      <c r="AI723" s="278">
        <v>47363986</v>
      </c>
      <c r="AJ723" s="278">
        <v>2053</v>
      </c>
      <c r="AK723" s="278">
        <v>4661</v>
      </c>
      <c r="AL723" s="278">
        <v>6891099</v>
      </c>
      <c r="AM723" s="278">
        <v>5553</v>
      </c>
      <c r="AN723" s="278">
        <v>12439</v>
      </c>
      <c r="AO723" s="278">
        <v>11283</v>
      </c>
      <c r="AP723" s="278">
        <v>209</v>
      </c>
      <c r="AQ723" s="278">
        <v>1099</v>
      </c>
      <c r="AR723" s="278">
        <v>2844</v>
      </c>
      <c r="AS723" s="278">
        <v>149</v>
      </c>
      <c r="AT723" s="278">
        <v>9826</v>
      </c>
      <c r="AU723" s="278">
        <v>0</v>
      </c>
      <c r="AV723" s="278">
        <v>57106</v>
      </c>
      <c r="AW723" s="278">
        <v>4486</v>
      </c>
      <c r="AX723" s="278">
        <v>31009</v>
      </c>
      <c r="AY723" s="278">
        <v>92601</v>
      </c>
      <c r="AZ723" s="278">
        <v>18209</v>
      </c>
      <c r="BA723" s="278">
        <v>14102</v>
      </c>
      <c r="BB723" s="278">
        <v>12066</v>
      </c>
      <c r="BC723" s="278">
        <v>9473</v>
      </c>
      <c r="BD723" s="278">
        <v>76945</v>
      </c>
      <c r="BE723" s="278">
        <v>62128</v>
      </c>
      <c r="BF723" s="278">
        <v>31760</v>
      </c>
      <c r="BG723" s="278">
        <v>25535</v>
      </c>
      <c r="BH723" s="278">
        <v>1654</v>
      </c>
      <c r="BI723" s="278">
        <v>1309</v>
      </c>
      <c r="BJ723" s="278">
        <v>97</v>
      </c>
      <c r="BK723" s="278">
        <v>35100</v>
      </c>
      <c r="BL723" s="278">
        <v>362</v>
      </c>
      <c r="BM723" s="278">
        <v>589</v>
      </c>
      <c r="BN723" s="278">
        <v>38</v>
      </c>
      <c r="BO723" s="278">
        <v>12745</v>
      </c>
      <c r="BP723" s="278">
        <v>335</v>
      </c>
      <c r="BQ723" s="278">
        <v>593</v>
      </c>
      <c r="BR723" s="278">
        <v>6713</v>
      </c>
      <c r="BS723" s="278">
        <v>2153616</v>
      </c>
      <c r="BT723" s="278">
        <v>321</v>
      </c>
      <c r="BU723" s="278">
        <v>536</v>
      </c>
      <c r="BV723" s="278">
        <v>3239</v>
      </c>
      <c r="BW723" s="278">
        <v>2581650</v>
      </c>
      <c r="BX723" s="278">
        <v>797</v>
      </c>
      <c r="BY723" s="278">
        <v>1451</v>
      </c>
      <c r="BZ723" s="278">
        <v>1158</v>
      </c>
      <c r="CA723" s="278">
        <v>691392</v>
      </c>
      <c r="CB723" s="278">
        <v>597</v>
      </c>
      <c r="CC723" s="278">
        <v>1250</v>
      </c>
      <c r="CD723" s="278">
        <v>52554</v>
      </c>
      <c r="CE723" s="278">
        <v>41985958</v>
      </c>
      <c r="CF723" s="278">
        <v>799</v>
      </c>
      <c r="CG723" s="278">
        <v>1483</v>
      </c>
      <c r="CH723" s="278">
        <v>1521</v>
      </c>
      <c r="CI723" s="278">
        <v>3556950</v>
      </c>
      <c r="CJ723" s="278">
        <v>2339</v>
      </c>
      <c r="CK723" s="278">
        <v>5329</v>
      </c>
      <c r="CL723" s="278">
        <v>334</v>
      </c>
      <c r="CM723" s="278">
        <v>679131</v>
      </c>
      <c r="CN723" s="278">
        <v>2033</v>
      </c>
      <c r="CO723" s="278">
        <v>4755</v>
      </c>
      <c r="CP723" s="278">
        <v>1282</v>
      </c>
      <c r="CQ723" s="278">
        <v>7118361</v>
      </c>
      <c r="CR723" s="278">
        <v>5553</v>
      </c>
      <c r="CS723" s="278">
        <v>10820</v>
      </c>
      <c r="CT723" s="278">
        <v>87</v>
      </c>
      <c r="CU723" s="278">
        <v>345479</v>
      </c>
      <c r="CV723" s="278">
        <v>3971</v>
      </c>
      <c r="CW723" s="278">
        <v>9207</v>
      </c>
      <c r="CX723" s="278">
        <v>663</v>
      </c>
      <c r="CY723" s="278">
        <v>194829</v>
      </c>
      <c r="CZ723" s="278">
        <v>294</v>
      </c>
      <c r="DA723" s="278">
        <v>503</v>
      </c>
      <c r="DB723" s="278">
        <v>3699</v>
      </c>
      <c r="DC723" s="278">
        <v>231712</v>
      </c>
      <c r="DD723" s="278">
        <v>63</v>
      </c>
      <c r="DE723" s="278">
        <v>124</v>
      </c>
      <c r="DF723" s="278">
        <v>173</v>
      </c>
      <c r="DG723" s="278">
        <v>316333</v>
      </c>
      <c r="DH723" s="278">
        <v>1829</v>
      </c>
      <c r="DI723" s="278">
        <v>3526</v>
      </c>
      <c r="DJ723" s="278">
        <v>155</v>
      </c>
      <c r="DK723" s="278">
        <v>0</v>
      </c>
      <c r="DL723" s="264"/>
      <c r="DM723" s="264"/>
      <c r="DN723" s="264"/>
      <c r="DO723" s="264"/>
      <c r="DP723" s="264"/>
      <c r="DQ723" s="264"/>
      <c r="DR723" s="264"/>
      <c r="DS723" s="264"/>
      <c r="DT723" s="264"/>
      <c r="DU723" s="264"/>
      <c r="DV723" s="264"/>
      <c r="DW723" s="264"/>
      <c r="DX723" s="264"/>
      <c r="DY723" s="264"/>
      <c r="DZ723" s="264"/>
      <c r="EA723" s="264"/>
      <c r="EB723" s="265"/>
      <c r="EC723" s="266">
        <f t="shared" si="1152"/>
        <v>3</v>
      </c>
      <c r="ED723" s="180">
        <f t="shared" si="1153"/>
        <v>2021</v>
      </c>
      <c r="EE723" s="185">
        <f t="shared" si="1163"/>
        <v>44256</v>
      </c>
      <c r="EF723" s="186">
        <f t="shared" si="1165"/>
        <v>31</v>
      </c>
      <c r="EG723" s="187"/>
      <c r="EH723" s="188">
        <f>IFERROR(HLOOKUP(EH$1,$H$5:$FY$1802,MATCH($A723,$A$5:$A$1802,0),0)*HLOOKUP(EH$2,$H$5:$FY$1802,MATCH($A723,$A$5:$A$1802,0),0),$H$2)</f>
        <v>0</v>
      </c>
      <c r="EI723" s="188">
        <f>IFERROR(HLOOKUP(EI$1,$H$5:$FY$1802,MATCH($A723,$A$5:$A$1802,0),0)*HLOOKUP(EI$2,$H$5:$FY$1802,MATCH($A723,$A$5:$A$1802,0),0),$H$2)</f>
        <v>0</v>
      </c>
      <c r="EJ723" s="188">
        <f>IFERROR(HLOOKUP(EJ$1,$H$5:$FY$1802,MATCH($A723,$A$5:$A$1802,0),0)*HLOOKUP(EJ$2,$H$5:$FY$1802,MATCH($A723,$A$5:$A$1802,0),0),$H$2)</f>
        <v>210506</v>
      </c>
      <c r="EK723" s="188">
        <f>IFERROR(HLOOKUP(EK$1,$H$5:$FY$1802,MATCH($A723,$A$5:$A$1802,0),0)*HLOOKUP(EK$2,$H$5:$FY$1802,MATCH($A723,$A$5:$A$1802,0),0),$H$2)</f>
        <v>3999614</v>
      </c>
      <c r="EL723" s="188">
        <f>IFERROR(HLOOKUP(EL$1,$H$5:$FY$1802,MATCH($A723,$A$5:$A$1802,0),0)*HLOOKUP(EL$2,$H$5:$FY$1802,MATCH($A723,$A$5:$A$1802,0),0),$H$2)</f>
        <v>3677376</v>
      </c>
      <c r="EM723" s="188">
        <f>IFERROR(HLOOKUP(EM$1,$H$5:$FY$1802,MATCH($A723,$A$5:$A$1802,0),0)*HLOOKUP(EM$2,$H$5:$FY$1802,MATCH($A723,$A$5:$A$1802,0),0),$H$2)</f>
        <v>3857502</v>
      </c>
      <c r="EN723" s="188">
        <f>IFERROR(HLOOKUP(EN$1,$H$5:$FY$1802,MATCH($A723,$A$5:$A$1802,0),0)*HLOOKUP(EN$2,$H$5:$FY$1802,MATCH($A723,$A$5:$A$1802,0),0),$H$2)</f>
        <v>84173578</v>
      </c>
      <c r="EO723" s="188">
        <f>IFERROR(HLOOKUP(EO$1,$H$5:$FY$1802,MATCH($A723,$A$5:$A$1802,0),0)*HLOOKUP(EO$2,$H$5:$FY$1802,MATCH($A723,$A$5:$A$1802,0),0),$H$2)</f>
        <v>107533931</v>
      </c>
      <c r="EP723" s="188">
        <f>IFERROR(HLOOKUP(EP$1,$H$5:$FY$1802,MATCH($A723,$A$5:$A$1802,0),0)*HLOOKUP(EP$2,$H$5:$FY$1802,MATCH($A723,$A$5:$A$1802,0),0),$H$2)</f>
        <v>15436799</v>
      </c>
      <c r="EQ723" s="188">
        <f>IFERROR(HLOOKUP(EQ$1,$H$5:$FY$1802,MATCH($A723,$A$5:$A$1802,0),0)*HLOOKUP(EQ$2,$H$5:$FY$1802,MATCH($A723,$A$5:$A$1802,0),0),$H$2)</f>
        <v>57133</v>
      </c>
      <c r="ER723" s="188">
        <f>IFERROR(HLOOKUP(ER$1,$H$5:$FY$1802,MATCH($A723,$A$5:$A$1802,0),0)*HLOOKUP(ER$2,$H$5:$FY$1802,MATCH($A723,$A$5:$A$1802,0),0),$H$2)</f>
        <v>22534</v>
      </c>
      <c r="ES723" s="188">
        <f>IFERROR(HLOOKUP(ES$1,$H$5:$FY$1802,MATCH($A723,$A$5:$A$1802,0),0)*HLOOKUP(ES$2,$H$5:$FY$1802,MATCH($A723,$A$5:$A$1802,0),0),$H$2)</f>
        <v>3598168</v>
      </c>
      <c r="ET723" s="188">
        <f>IFERROR(HLOOKUP(ET$1,$H$5:$FY$1802,MATCH($A723,$A$5:$A$1802,0),0)*HLOOKUP(ET$2,$H$5:$FY$1802,MATCH($A723,$A$5:$A$1802,0),0),$H$2)</f>
        <v>4699789</v>
      </c>
      <c r="EU723" s="188">
        <f>IFERROR(HLOOKUP(EU$1,$H$5:$FY$1802,MATCH($A723,$A$5:$A$1802,0),0)*HLOOKUP(EU$2,$H$5:$FY$1802,MATCH($A723,$A$5:$A$1802,0),0),$H$2)</f>
        <v>1447500</v>
      </c>
      <c r="EV723" s="188">
        <f>IFERROR(HLOOKUP(EV$1,$H$5:$FY$1802,MATCH($A723,$A$5:$A$1802,0),0)*HLOOKUP(EV$2,$H$5:$FY$1802,MATCH($A723,$A$5:$A$1802,0),0),$H$2)</f>
        <v>77937582</v>
      </c>
      <c r="EW723" s="188">
        <f>IFERROR(HLOOKUP(EW$1,$H$5:$FY$1802,MATCH($A723,$A$5:$A$1802,0),0)*HLOOKUP(EW$2,$H$5:$FY$1802,MATCH($A723,$A$5:$A$1802,0),0),$H$2)</f>
        <v>8105409</v>
      </c>
      <c r="EX723" s="188">
        <f>IFERROR(HLOOKUP(EX$1,$H$5:$FY$1802,MATCH($A723,$A$5:$A$1802,0),0)*HLOOKUP(EX$2,$H$5:$FY$1802,MATCH($A723,$A$5:$A$1802,0),0),$H$2)</f>
        <v>1588170</v>
      </c>
      <c r="EY723" s="188">
        <f>IFERROR(HLOOKUP(EY$1,$H$5:$FY$1802,MATCH($A723,$A$5:$A$1802,0),0)*HLOOKUP(EY$2,$H$5:$FY$1802,MATCH($A723,$A$5:$A$1802,0),0),$H$2)</f>
        <v>13871240</v>
      </c>
      <c r="EZ723" s="188">
        <f>IFERROR(HLOOKUP(EZ$1,$H$5:$FY$1802,MATCH($A723,$A$5:$A$1802,0),0)*HLOOKUP(EZ$2,$H$5:$FY$1802,MATCH($A723,$A$5:$A$1802,0),0),$H$2)</f>
        <v>801009</v>
      </c>
      <c r="FA723" s="188">
        <f>IFERROR(HLOOKUP(FA$1,$H$5:$FY$1802,MATCH($A723,$A$5:$A$1802,0),0)*HLOOKUP(FA$2,$H$5:$FY$1802,MATCH($A723,$A$5:$A$1802,0),0),$H$2)</f>
        <v>609998</v>
      </c>
      <c r="FB723" s="188">
        <f>IFERROR(HLOOKUP(FB$1,$H$5:$FY$1802,MATCH($A723,$A$5:$A$1802,0),0)*HLOOKUP(FB$2,$H$5:$FY$1802,MATCH($A723,$A$5:$A$1802,0),0),$H$2)</f>
        <v>333489</v>
      </c>
      <c r="FC723" s="188">
        <f>IFERROR(HLOOKUP(FC$1,$H$5:$FY$1802,MATCH($A723,$A$5:$A$1802,0),0)*HLOOKUP(FC$2,$H$5:$FY$1802,MATCH($A723,$A$5:$A$1802,0),0),$H$2)</f>
        <v>458676</v>
      </c>
      <c r="FD723" s="188">
        <f>IFERROR(HLOOKUP(FD$1,$H$5:$FY$1802,MATCH($A723,$A$5:$A$1802,0),0)*HLOOKUP(FD$2,$H$5:$FY$1802,MATCH($A723,$A$5:$A$1802,0),0),$H$2)</f>
        <v>0</v>
      </c>
      <c r="FE723" s="188">
        <f>IFERROR(HLOOKUP(FE$1,$H$5:$FY$1802,MATCH($A723,$A$5:$A$1802,0),0)*HLOOKUP(FE$2,$H$5:$FY$1802,MATCH($A723,$A$5:$A$1802,0),0),$H$2)</f>
        <v>0</v>
      </c>
      <c r="FF723" s="188">
        <f>IFERROR(HLOOKUP(FF$1,$H$5:$FY$1802,MATCH($A723,$A$5:$A$1802,0),0)*HLOOKUP(FF$2,$H$5:$FY$1802,MATCH($A723,$A$5:$A$1802,0),0),$H$2)</f>
        <v>0</v>
      </c>
      <c r="FG723" s="188">
        <f>IFERROR(HLOOKUP(FG$1,$H$5:$FY$1802,MATCH($A723,$A$5:$A$1802,0),0)*HLOOKUP(FG$2,$H$5:$FY$1802,MATCH($A723,$A$5:$A$1802,0),0),$H$2)</f>
        <v>0</v>
      </c>
      <c r="FH723" s="189"/>
      <c r="FI723" s="406">
        <f t="shared" si="1154"/>
        <v>2.6590245327102804</v>
      </c>
      <c r="FJ723" s="406">
        <f t="shared" si="1154"/>
        <v>2.05928738317757</v>
      </c>
      <c r="FK723" s="406">
        <f t="shared" si="1155"/>
        <v>2.5993106419646703</v>
      </c>
      <c r="FL723" s="406">
        <f t="shared" si="1156"/>
        <v>2.0407152089616543</v>
      </c>
      <c r="FM723" s="406">
        <f t="shared" si="1157"/>
        <v>1.3510737300486384</v>
      </c>
      <c r="FN723" s="406">
        <f t="shared" si="1158"/>
        <v>1.0909027058348404</v>
      </c>
      <c r="FO723" s="406">
        <f t="shared" si="1159"/>
        <v>1.3766199991331107</v>
      </c>
      <c r="FP723" s="406">
        <f t="shared" si="1160"/>
        <v>1.1068007455246847</v>
      </c>
      <c r="FQ723" s="406">
        <f t="shared" si="1161"/>
        <v>1.3327961321514907</v>
      </c>
      <c r="FR723" s="406">
        <f t="shared" si="1162"/>
        <v>1.0547945205479452</v>
      </c>
      <c r="FS723" s="410"/>
    </row>
    <row r="724" spans="1:175" ht="10.35" customHeight="1" x14ac:dyDescent="0.2">
      <c r="A724" s="74" t="str">
        <f t="shared" si="1151"/>
        <v>2020-21MARCHRX6</v>
      </c>
      <c r="B724" s="163" t="str">
        <f t="shared" si="1164"/>
        <v>2020-21</v>
      </c>
      <c r="C724" s="26" t="s">
        <v>838</v>
      </c>
      <c r="D724" s="163" t="str">
        <f>INDEX($FV$16:$FW$26,MATCH($F724,$FV$16:$FV$26,0),2)</f>
        <v>Y63</v>
      </c>
      <c r="E724" s="163" t="str">
        <f>VLOOKUP($D724,$FW$8:$FX$14,2,0)</f>
        <v>North East and Yorkshire</v>
      </c>
      <c r="F724" s="271" t="s">
        <v>857</v>
      </c>
      <c r="G724" s="271" t="s">
        <v>875</v>
      </c>
      <c r="H724" s="272">
        <v>44075</v>
      </c>
      <c r="I724" s="272">
        <v>30488</v>
      </c>
      <c r="J724" s="272">
        <v>221330</v>
      </c>
      <c r="K724" s="272">
        <v>7</v>
      </c>
      <c r="L724" s="272">
        <v>0</v>
      </c>
      <c r="M724" s="272">
        <v>14</v>
      </c>
      <c r="N724" s="272">
        <v>28</v>
      </c>
      <c r="O724" s="272">
        <v>69</v>
      </c>
      <c r="P724" s="272">
        <v>0</v>
      </c>
      <c r="Q724" s="272">
        <v>140</v>
      </c>
      <c r="R724" s="272">
        <v>2977</v>
      </c>
      <c r="S724" s="272">
        <v>17</v>
      </c>
      <c r="T724" s="272">
        <v>36729</v>
      </c>
      <c r="U724" s="272">
        <v>2491</v>
      </c>
      <c r="V724" s="272">
        <v>1527</v>
      </c>
      <c r="W724" s="272">
        <v>19067</v>
      </c>
      <c r="X724" s="272">
        <v>8187</v>
      </c>
      <c r="Y724" s="272">
        <v>412</v>
      </c>
      <c r="Z724" s="272">
        <v>941225</v>
      </c>
      <c r="AA724" s="272">
        <v>378</v>
      </c>
      <c r="AB724" s="272">
        <v>656</v>
      </c>
      <c r="AC724" s="272">
        <v>678692</v>
      </c>
      <c r="AD724" s="272">
        <v>444</v>
      </c>
      <c r="AE724" s="272">
        <v>751</v>
      </c>
      <c r="AF724" s="272">
        <v>25357139</v>
      </c>
      <c r="AG724" s="272">
        <v>1330</v>
      </c>
      <c r="AH724" s="272">
        <v>2650</v>
      </c>
      <c r="AI724" s="272">
        <v>27308063</v>
      </c>
      <c r="AJ724" s="272">
        <v>3336</v>
      </c>
      <c r="AK724" s="272">
        <v>7848</v>
      </c>
      <c r="AL724" s="272">
        <v>1428280</v>
      </c>
      <c r="AM724" s="272">
        <v>3467</v>
      </c>
      <c r="AN724" s="272">
        <v>7897</v>
      </c>
      <c r="AO724" s="272">
        <v>3144</v>
      </c>
      <c r="AP724" s="272">
        <v>35</v>
      </c>
      <c r="AQ724" s="272">
        <v>221</v>
      </c>
      <c r="AR724" s="272">
        <v>918</v>
      </c>
      <c r="AS724" s="272">
        <v>150</v>
      </c>
      <c r="AT724" s="272">
        <v>2738</v>
      </c>
      <c r="AU724" s="272">
        <v>0</v>
      </c>
      <c r="AV724" s="272">
        <v>20163</v>
      </c>
      <c r="AW724" s="272">
        <v>3634</v>
      </c>
      <c r="AX724" s="272">
        <v>9788</v>
      </c>
      <c r="AY724" s="272">
        <v>33585</v>
      </c>
      <c r="AZ724" s="272">
        <v>4991</v>
      </c>
      <c r="BA724" s="272">
        <v>3788</v>
      </c>
      <c r="BB724" s="272">
        <v>3049</v>
      </c>
      <c r="BC724" s="272">
        <v>2325</v>
      </c>
      <c r="BD724" s="272">
        <v>24900</v>
      </c>
      <c r="BE724" s="272">
        <v>20836</v>
      </c>
      <c r="BF724" s="272">
        <v>13535</v>
      </c>
      <c r="BG724" s="272">
        <v>8835</v>
      </c>
      <c r="BH724" s="272">
        <v>710</v>
      </c>
      <c r="BI724" s="272">
        <v>428</v>
      </c>
      <c r="BJ724" s="272">
        <v>59</v>
      </c>
      <c r="BK724" s="272">
        <v>25871</v>
      </c>
      <c r="BL724" s="272">
        <v>438</v>
      </c>
      <c r="BM724" s="272">
        <v>683</v>
      </c>
      <c r="BN724" s="272">
        <v>59</v>
      </c>
      <c r="BO724" s="272">
        <v>19465</v>
      </c>
      <c r="BP724" s="272">
        <v>330</v>
      </c>
      <c r="BQ724" s="272">
        <v>570</v>
      </c>
      <c r="BR724" s="272">
        <v>2373</v>
      </c>
      <c r="BS724" s="272">
        <v>895889</v>
      </c>
      <c r="BT724" s="272">
        <v>378</v>
      </c>
      <c r="BU724" s="272">
        <v>653</v>
      </c>
      <c r="BV724" s="272">
        <v>2608</v>
      </c>
      <c r="BW724" s="272">
        <v>3481006</v>
      </c>
      <c r="BX724" s="272">
        <v>1335</v>
      </c>
      <c r="BY724" s="272">
        <v>2644</v>
      </c>
      <c r="BZ724" s="272">
        <v>528</v>
      </c>
      <c r="CA724" s="272">
        <v>674684</v>
      </c>
      <c r="CB724" s="272">
        <v>1278</v>
      </c>
      <c r="CC724" s="272">
        <v>2618</v>
      </c>
      <c r="CD724" s="272">
        <v>15931</v>
      </c>
      <c r="CE724" s="272">
        <v>21201449</v>
      </c>
      <c r="CF724" s="272">
        <v>1331</v>
      </c>
      <c r="CG724" s="272">
        <v>2652</v>
      </c>
      <c r="CH724" s="272">
        <v>1480</v>
      </c>
      <c r="CI724" s="272">
        <v>7422784</v>
      </c>
      <c r="CJ724" s="272">
        <v>5015</v>
      </c>
      <c r="CK724" s="272">
        <v>9553</v>
      </c>
      <c r="CL724" s="272">
        <v>557</v>
      </c>
      <c r="CM724" s="272">
        <v>3071749</v>
      </c>
      <c r="CN724" s="272">
        <v>5515</v>
      </c>
      <c r="CO724" s="272">
        <v>11110</v>
      </c>
      <c r="CP724" s="272">
        <v>1062</v>
      </c>
      <c r="CQ724" s="272">
        <v>6693635</v>
      </c>
      <c r="CR724" s="272">
        <v>6303</v>
      </c>
      <c r="CS724" s="272">
        <v>12330</v>
      </c>
      <c r="CT724" s="272">
        <v>171</v>
      </c>
      <c r="CU724" s="272">
        <v>1231000</v>
      </c>
      <c r="CV724" s="272">
        <v>7199</v>
      </c>
      <c r="CW724" s="272">
        <v>16607</v>
      </c>
      <c r="CX724" s="272">
        <v>85</v>
      </c>
      <c r="CY724" s="272">
        <v>34222</v>
      </c>
      <c r="CZ724" s="272">
        <v>403</v>
      </c>
      <c r="DA724" s="272">
        <v>668</v>
      </c>
      <c r="DB724" s="272">
        <v>1402</v>
      </c>
      <c r="DC724" s="272">
        <v>34201</v>
      </c>
      <c r="DD724" s="272">
        <v>24</v>
      </c>
      <c r="DE724" s="272">
        <v>44</v>
      </c>
      <c r="DF724" s="272">
        <v>0</v>
      </c>
      <c r="DG724" s="272">
        <v>0</v>
      </c>
      <c r="DH724" s="272">
        <v>0</v>
      </c>
      <c r="DI724" s="272">
        <v>0</v>
      </c>
      <c r="DJ724" s="272">
        <v>0</v>
      </c>
      <c r="DK724" s="272">
        <v>0</v>
      </c>
      <c r="DL724" s="250"/>
      <c r="DM724" s="250"/>
      <c r="DN724" s="250"/>
      <c r="DO724" s="250"/>
      <c r="DP724" s="250"/>
      <c r="DQ724" s="250"/>
      <c r="DR724" s="250"/>
      <c r="DS724" s="250"/>
      <c r="DT724" s="250"/>
      <c r="DU724" s="250"/>
      <c r="DV724" s="250"/>
      <c r="DW724" s="250"/>
      <c r="DX724" s="250"/>
      <c r="DY724" s="250"/>
      <c r="DZ724" s="250"/>
      <c r="EA724" s="250"/>
      <c r="EB724" s="155"/>
      <c r="EC724" s="75">
        <f t="shared" si="1152"/>
        <v>3</v>
      </c>
      <c r="ED724" s="74">
        <f t="shared" si="1153"/>
        <v>2021</v>
      </c>
      <c r="EE724" s="165">
        <f t="shared" si="1163"/>
        <v>44256</v>
      </c>
      <c r="EF724" s="157">
        <f t="shared" si="1165"/>
        <v>31</v>
      </c>
      <c r="EG724" s="156"/>
      <c r="EH724" s="166">
        <f>IFERROR(HLOOKUP(EH$1,$H$5:$FY$1802,MATCH($A724,$A$5:$A$1802,0),0)*HLOOKUP(EH$2,$H$5:$FY$1802,MATCH($A724,$A$5:$A$1802,0),0),$H$2)</f>
        <v>0</v>
      </c>
      <c r="EI724" s="166">
        <f>IFERROR(HLOOKUP(EI$1,$H$5:$FY$1802,MATCH($A724,$A$5:$A$1802,0),0)*HLOOKUP(EI$2,$H$5:$FY$1802,MATCH($A724,$A$5:$A$1802,0),0),$H$2)</f>
        <v>426832</v>
      </c>
      <c r="EJ724" s="166">
        <f>IFERROR(HLOOKUP(EJ$1,$H$5:$FY$1802,MATCH($A724,$A$5:$A$1802,0),0)*HLOOKUP(EJ$2,$H$5:$FY$1802,MATCH($A724,$A$5:$A$1802,0),0),$H$2)</f>
        <v>853664</v>
      </c>
      <c r="EK724" s="166">
        <f>IFERROR(HLOOKUP(EK$1,$H$5:$FY$1802,MATCH($A724,$A$5:$A$1802,0),0)*HLOOKUP(EK$2,$H$5:$FY$1802,MATCH($A724,$A$5:$A$1802,0),0),$H$2)</f>
        <v>2103672</v>
      </c>
      <c r="EL724" s="166">
        <f>IFERROR(HLOOKUP(EL$1,$H$5:$FY$1802,MATCH($A724,$A$5:$A$1802,0),0)*HLOOKUP(EL$2,$H$5:$FY$1802,MATCH($A724,$A$5:$A$1802,0),0),$H$2)</f>
        <v>1634096</v>
      </c>
      <c r="EM724" s="166">
        <f>IFERROR(HLOOKUP(EM$1,$H$5:$FY$1802,MATCH($A724,$A$5:$A$1802,0),0)*HLOOKUP(EM$2,$H$5:$FY$1802,MATCH($A724,$A$5:$A$1802,0),0),$H$2)</f>
        <v>1146777</v>
      </c>
      <c r="EN724" s="166">
        <f>IFERROR(HLOOKUP(EN$1,$H$5:$FY$1802,MATCH($A724,$A$5:$A$1802,0),0)*HLOOKUP(EN$2,$H$5:$FY$1802,MATCH($A724,$A$5:$A$1802,0),0),$H$2)</f>
        <v>50527550</v>
      </c>
      <c r="EO724" s="166">
        <f>IFERROR(HLOOKUP(EO$1,$H$5:$FY$1802,MATCH($A724,$A$5:$A$1802,0),0)*HLOOKUP(EO$2,$H$5:$FY$1802,MATCH($A724,$A$5:$A$1802,0),0),$H$2)</f>
        <v>64251576</v>
      </c>
      <c r="EP724" s="166">
        <f>IFERROR(HLOOKUP(EP$1,$H$5:$FY$1802,MATCH($A724,$A$5:$A$1802,0),0)*HLOOKUP(EP$2,$H$5:$FY$1802,MATCH($A724,$A$5:$A$1802,0),0),$H$2)</f>
        <v>3253564</v>
      </c>
      <c r="EQ724" s="166">
        <f>IFERROR(HLOOKUP(EQ$1,$H$5:$FY$1802,MATCH($A724,$A$5:$A$1802,0),0)*HLOOKUP(EQ$2,$H$5:$FY$1802,MATCH($A724,$A$5:$A$1802,0),0),$H$2)</f>
        <v>40297</v>
      </c>
      <c r="ER724" s="166">
        <f>IFERROR(HLOOKUP(ER$1,$H$5:$FY$1802,MATCH($A724,$A$5:$A$1802,0),0)*HLOOKUP(ER$2,$H$5:$FY$1802,MATCH($A724,$A$5:$A$1802,0),0),$H$2)</f>
        <v>33630</v>
      </c>
      <c r="ES724" s="166">
        <f>IFERROR(HLOOKUP(ES$1,$H$5:$FY$1802,MATCH($A724,$A$5:$A$1802,0),0)*HLOOKUP(ES$2,$H$5:$FY$1802,MATCH($A724,$A$5:$A$1802,0),0),$H$2)</f>
        <v>1549569</v>
      </c>
      <c r="ET724" s="166">
        <f>IFERROR(HLOOKUP(ET$1,$H$5:$FY$1802,MATCH($A724,$A$5:$A$1802,0),0)*HLOOKUP(ET$2,$H$5:$FY$1802,MATCH($A724,$A$5:$A$1802,0),0),$H$2)</f>
        <v>6895552</v>
      </c>
      <c r="EU724" s="166">
        <f>IFERROR(HLOOKUP(EU$1,$H$5:$FY$1802,MATCH($A724,$A$5:$A$1802,0),0)*HLOOKUP(EU$2,$H$5:$FY$1802,MATCH($A724,$A$5:$A$1802,0),0),$H$2)</f>
        <v>1382304</v>
      </c>
      <c r="EV724" s="166">
        <f>IFERROR(HLOOKUP(EV$1,$H$5:$FY$1802,MATCH($A724,$A$5:$A$1802,0),0)*HLOOKUP(EV$2,$H$5:$FY$1802,MATCH($A724,$A$5:$A$1802,0),0),$H$2)</f>
        <v>42249012</v>
      </c>
      <c r="EW724" s="166">
        <f>IFERROR(HLOOKUP(EW$1,$H$5:$FY$1802,MATCH($A724,$A$5:$A$1802,0),0)*HLOOKUP(EW$2,$H$5:$FY$1802,MATCH($A724,$A$5:$A$1802,0),0),$H$2)</f>
        <v>14138440</v>
      </c>
      <c r="EX724" s="166">
        <f>IFERROR(HLOOKUP(EX$1,$H$5:$FY$1802,MATCH($A724,$A$5:$A$1802,0),0)*HLOOKUP(EX$2,$H$5:$FY$1802,MATCH($A724,$A$5:$A$1802,0),0),$H$2)</f>
        <v>6188270</v>
      </c>
      <c r="EY724" s="166">
        <f>IFERROR(HLOOKUP(EY$1,$H$5:$FY$1802,MATCH($A724,$A$5:$A$1802,0),0)*HLOOKUP(EY$2,$H$5:$FY$1802,MATCH($A724,$A$5:$A$1802,0),0),$H$2)</f>
        <v>13094460</v>
      </c>
      <c r="EZ724" s="166">
        <f>IFERROR(HLOOKUP(EZ$1,$H$5:$FY$1802,MATCH($A724,$A$5:$A$1802,0),0)*HLOOKUP(EZ$2,$H$5:$FY$1802,MATCH($A724,$A$5:$A$1802,0),0),$H$2)</f>
        <v>2839797</v>
      </c>
      <c r="FA724" s="166">
        <f>IFERROR(HLOOKUP(FA$1,$H$5:$FY$1802,MATCH($A724,$A$5:$A$1802,0),0)*HLOOKUP(FA$2,$H$5:$FY$1802,MATCH($A724,$A$5:$A$1802,0),0),$H$2)</f>
        <v>0</v>
      </c>
      <c r="FB724" s="166">
        <f>IFERROR(HLOOKUP(FB$1,$H$5:$FY$1802,MATCH($A724,$A$5:$A$1802,0),0)*HLOOKUP(FB$2,$H$5:$FY$1802,MATCH($A724,$A$5:$A$1802,0),0),$H$2)</f>
        <v>56780</v>
      </c>
      <c r="FC724" s="166">
        <f>IFERROR(HLOOKUP(FC$1,$H$5:$FY$1802,MATCH($A724,$A$5:$A$1802,0),0)*HLOOKUP(FC$2,$H$5:$FY$1802,MATCH($A724,$A$5:$A$1802,0),0),$H$2)</f>
        <v>61688</v>
      </c>
      <c r="FD724" s="166">
        <f>IFERROR(HLOOKUP(FD$1,$H$5:$FY$1802,MATCH($A724,$A$5:$A$1802,0),0)*HLOOKUP(FD$2,$H$5:$FY$1802,MATCH($A724,$A$5:$A$1802,0),0),$H$2)</f>
        <v>0</v>
      </c>
      <c r="FE724" s="166">
        <f>IFERROR(HLOOKUP(FE$1,$H$5:$FY$1802,MATCH($A724,$A$5:$A$1802,0),0)*HLOOKUP(FE$2,$H$5:$FY$1802,MATCH($A724,$A$5:$A$1802,0),0),$H$2)</f>
        <v>0</v>
      </c>
      <c r="FF724" s="166">
        <f>IFERROR(HLOOKUP(FF$1,$H$5:$FY$1802,MATCH($A724,$A$5:$A$1802,0),0)*HLOOKUP(FF$2,$H$5:$FY$1802,MATCH($A724,$A$5:$A$1802,0),0),$H$2)</f>
        <v>0</v>
      </c>
      <c r="FG724" s="166">
        <f>IFERROR(HLOOKUP(FG$1,$H$5:$FY$1802,MATCH($A724,$A$5:$A$1802,0),0)*HLOOKUP(FG$2,$H$5:$FY$1802,MATCH($A724,$A$5:$A$1802,0),0),$H$2)</f>
        <v>0</v>
      </c>
      <c r="FH724" s="152"/>
      <c r="FI724" s="405">
        <f t="shared" si="1154"/>
        <v>2.0036130068245686</v>
      </c>
      <c r="FJ724" s="405">
        <f t="shared" si="1154"/>
        <v>1.5206744279405862</v>
      </c>
      <c r="FK724" s="405">
        <f t="shared" si="1155"/>
        <v>1.9967256057629339</v>
      </c>
      <c r="FL724" s="405">
        <f t="shared" si="1156"/>
        <v>1.5225933202357564</v>
      </c>
      <c r="FM724" s="405">
        <f t="shared" si="1157"/>
        <v>1.3059212251534065</v>
      </c>
      <c r="FN724" s="405">
        <f t="shared" si="1158"/>
        <v>1.0927780982849951</v>
      </c>
      <c r="FO724" s="405">
        <f t="shared" si="1159"/>
        <v>1.6532307316477342</v>
      </c>
      <c r="FP724" s="405">
        <f t="shared" si="1160"/>
        <v>1.0791498717478929</v>
      </c>
      <c r="FQ724" s="405">
        <f t="shared" si="1161"/>
        <v>1.7233009708737863</v>
      </c>
      <c r="FR724" s="405">
        <f t="shared" si="1162"/>
        <v>1.0388349514563107</v>
      </c>
      <c r="FS724" s="65"/>
    </row>
    <row r="725" spans="1:175" ht="10.35" customHeight="1" x14ac:dyDescent="0.2">
      <c r="A725" s="74" t="str">
        <f t="shared" si="1151"/>
        <v>2020-21MARCHRX7</v>
      </c>
      <c r="B725" s="163" t="str">
        <f t="shared" si="1164"/>
        <v>2020-21</v>
      </c>
      <c r="C725" s="26" t="s">
        <v>838</v>
      </c>
      <c r="D725" s="163" t="str">
        <f>INDEX($FV$16:$FW$26,MATCH($F725,$FV$16:$FV$26,0),2)</f>
        <v>Y62</v>
      </c>
      <c r="E725" s="163" t="str">
        <f>VLOOKUP($D725,$FW$8:$FX$14,2,0)</f>
        <v>North West</v>
      </c>
      <c r="F725" s="271" t="s">
        <v>859</v>
      </c>
      <c r="G725" s="271" t="s">
        <v>876</v>
      </c>
      <c r="H725" s="272">
        <v>118174</v>
      </c>
      <c r="I725" s="272">
        <v>91725</v>
      </c>
      <c r="J725" s="272">
        <v>116419</v>
      </c>
      <c r="K725" s="272">
        <v>1</v>
      </c>
      <c r="L725" s="272">
        <v>1</v>
      </c>
      <c r="M725" s="272">
        <v>1</v>
      </c>
      <c r="N725" s="272">
        <v>1</v>
      </c>
      <c r="O725" s="272">
        <v>26</v>
      </c>
      <c r="P725" s="272">
        <v>0</v>
      </c>
      <c r="Q725" s="272">
        <v>309</v>
      </c>
      <c r="R725" s="272">
        <v>16254</v>
      </c>
      <c r="S725" s="272">
        <v>2789</v>
      </c>
      <c r="T725" s="272">
        <v>98202</v>
      </c>
      <c r="U725" s="272">
        <v>8864</v>
      </c>
      <c r="V725" s="272">
        <v>6087</v>
      </c>
      <c r="W725" s="272">
        <v>49674</v>
      </c>
      <c r="X725" s="272">
        <v>18432</v>
      </c>
      <c r="Y725" s="272">
        <v>2178</v>
      </c>
      <c r="Z725" s="272">
        <v>3839688</v>
      </c>
      <c r="AA725" s="272">
        <v>433</v>
      </c>
      <c r="AB725" s="272">
        <v>728</v>
      </c>
      <c r="AC725" s="272">
        <v>3301519</v>
      </c>
      <c r="AD725" s="272">
        <v>542</v>
      </c>
      <c r="AE725" s="272">
        <v>933</v>
      </c>
      <c r="AF725" s="272">
        <v>61789882</v>
      </c>
      <c r="AG725" s="272">
        <v>1244</v>
      </c>
      <c r="AH725" s="272">
        <v>2463</v>
      </c>
      <c r="AI725" s="272">
        <v>62617786</v>
      </c>
      <c r="AJ725" s="272">
        <v>3397</v>
      </c>
      <c r="AK725" s="272">
        <v>7686</v>
      </c>
      <c r="AL725" s="272">
        <v>16420395</v>
      </c>
      <c r="AM725" s="272">
        <v>7539</v>
      </c>
      <c r="AN725" s="272">
        <v>14525</v>
      </c>
      <c r="AO725" s="272">
        <v>8788</v>
      </c>
      <c r="AP725" s="272">
        <v>337</v>
      </c>
      <c r="AQ725" s="272">
        <v>6024</v>
      </c>
      <c r="AR725" s="272">
        <v>970</v>
      </c>
      <c r="AS725" s="272">
        <v>713</v>
      </c>
      <c r="AT725" s="272">
        <v>1714</v>
      </c>
      <c r="AU725" s="272">
        <v>501</v>
      </c>
      <c r="AV725" s="272">
        <v>54216</v>
      </c>
      <c r="AW725" s="272">
        <v>7704</v>
      </c>
      <c r="AX725" s="272">
        <v>27494</v>
      </c>
      <c r="AY725" s="272">
        <v>89414</v>
      </c>
      <c r="AZ725" s="272">
        <v>18013</v>
      </c>
      <c r="BA725" s="272">
        <v>14617</v>
      </c>
      <c r="BB725" s="272">
        <v>12185</v>
      </c>
      <c r="BC725" s="272">
        <v>10024</v>
      </c>
      <c r="BD725" s="272">
        <v>63115</v>
      </c>
      <c r="BE725" s="272">
        <v>52306</v>
      </c>
      <c r="BF725" s="272">
        <v>25489</v>
      </c>
      <c r="BG725" s="272">
        <v>19473</v>
      </c>
      <c r="BH725" s="272">
        <v>3049</v>
      </c>
      <c r="BI725" s="272">
        <v>2225</v>
      </c>
      <c r="BJ725" s="272">
        <v>102</v>
      </c>
      <c r="BK725" s="272">
        <v>55196</v>
      </c>
      <c r="BL725" s="272">
        <v>541</v>
      </c>
      <c r="BM725" s="272">
        <v>1089</v>
      </c>
      <c r="BN725" s="272">
        <v>53</v>
      </c>
      <c r="BO725" s="272">
        <v>24300</v>
      </c>
      <c r="BP725" s="272">
        <v>458</v>
      </c>
      <c r="BQ725" s="272">
        <v>808</v>
      </c>
      <c r="BR725" s="272">
        <v>8709</v>
      </c>
      <c r="BS725" s="272">
        <v>3760192</v>
      </c>
      <c r="BT725" s="272">
        <v>432</v>
      </c>
      <c r="BU725" s="272">
        <v>725</v>
      </c>
      <c r="BV725" s="272">
        <v>3725</v>
      </c>
      <c r="BW725" s="272">
        <v>5116559</v>
      </c>
      <c r="BX725" s="272">
        <v>1374</v>
      </c>
      <c r="BY725" s="272">
        <v>2639</v>
      </c>
      <c r="BZ725" s="272">
        <v>1856</v>
      </c>
      <c r="CA725" s="272">
        <v>2274282</v>
      </c>
      <c r="CB725" s="272">
        <v>1225</v>
      </c>
      <c r="CC725" s="272">
        <v>2651</v>
      </c>
      <c r="CD725" s="272">
        <v>44093</v>
      </c>
      <c r="CE725" s="272">
        <v>54399041</v>
      </c>
      <c r="CF725" s="272">
        <v>1234</v>
      </c>
      <c r="CG725" s="272">
        <v>2437</v>
      </c>
      <c r="CH725" s="272">
        <v>3224</v>
      </c>
      <c r="CI725" s="272">
        <v>13986811</v>
      </c>
      <c r="CJ725" s="272">
        <v>4338</v>
      </c>
      <c r="CK725" s="272">
        <v>9282</v>
      </c>
      <c r="CL725" s="272">
        <v>1614</v>
      </c>
      <c r="CM725" s="272">
        <v>6355184</v>
      </c>
      <c r="CN725" s="272">
        <v>3938</v>
      </c>
      <c r="CO725" s="272">
        <v>8448</v>
      </c>
      <c r="CP725" s="272">
        <v>1636</v>
      </c>
      <c r="CQ725" s="272">
        <v>8998695</v>
      </c>
      <c r="CR725" s="272">
        <v>5500</v>
      </c>
      <c r="CS725" s="272">
        <v>11891</v>
      </c>
      <c r="CT725" s="272">
        <v>1003</v>
      </c>
      <c r="CU725" s="272">
        <v>5837045</v>
      </c>
      <c r="CV725" s="272">
        <v>5820</v>
      </c>
      <c r="CW725" s="272">
        <v>13282</v>
      </c>
      <c r="CX725" s="272">
        <v>280</v>
      </c>
      <c r="CY725" s="272">
        <v>100823</v>
      </c>
      <c r="CZ725" s="272">
        <v>360</v>
      </c>
      <c r="DA725" s="272">
        <v>616</v>
      </c>
      <c r="DB725" s="272">
        <v>4447</v>
      </c>
      <c r="DC725" s="272">
        <v>144357</v>
      </c>
      <c r="DD725" s="272">
        <v>32</v>
      </c>
      <c r="DE725" s="272">
        <v>57</v>
      </c>
      <c r="DF725" s="272">
        <v>95</v>
      </c>
      <c r="DG725" s="272">
        <v>111515</v>
      </c>
      <c r="DH725" s="272">
        <v>1174</v>
      </c>
      <c r="DI725" s="272">
        <v>2399</v>
      </c>
      <c r="DJ725" s="272">
        <v>80</v>
      </c>
      <c r="DK725" s="272">
        <v>0</v>
      </c>
      <c r="DL725" s="250"/>
      <c r="DM725" s="250"/>
      <c r="DN725" s="250"/>
      <c r="DO725" s="250"/>
      <c r="DP725" s="250"/>
      <c r="DQ725" s="250"/>
      <c r="DR725" s="250"/>
      <c r="DS725" s="250"/>
      <c r="DT725" s="250"/>
      <c r="DU725" s="250"/>
      <c r="DV725" s="250"/>
      <c r="DW725" s="250"/>
      <c r="DX725" s="250"/>
      <c r="DY725" s="250"/>
      <c r="DZ725" s="250"/>
      <c r="EA725" s="250"/>
      <c r="EB725" s="155"/>
      <c r="EC725" s="75">
        <f t="shared" si="1152"/>
        <v>3</v>
      </c>
      <c r="ED725" s="74">
        <f t="shared" si="1153"/>
        <v>2021</v>
      </c>
      <c r="EE725" s="165">
        <f t="shared" si="1163"/>
        <v>44256</v>
      </c>
      <c r="EF725" s="157">
        <f t="shared" si="1165"/>
        <v>31</v>
      </c>
      <c r="EG725" s="156"/>
      <c r="EH725" s="166">
        <f>IFERROR(HLOOKUP(EH$1,$H$5:$FY$1802,MATCH($A725,$A$5:$A$1802,0),0)*HLOOKUP(EH$2,$H$5:$FY$1802,MATCH($A725,$A$5:$A$1802,0),0),$H$2)</f>
        <v>91725</v>
      </c>
      <c r="EI725" s="166">
        <f>IFERROR(HLOOKUP(EI$1,$H$5:$FY$1802,MATCH($A725,$A$5:$A$1802,0),0)*HLOOKUP(EI$2,$H$5:$FY$1802,MATCH($A725,$A$5:$A$1802,0),0),$H$2)</f>
        <v>91725</v>
      </c>
      <c r="EJ725" s="166">
        <f>IFERROR(HLOOKUP(EJ$1,$H$5:$FY$1802,MATCH($A725,$A$5:$A$1802,0),0)*HLOOKUP(EJ$2,$H$5:$FY$1802,MATCH($A725,$A$5:$A$1802,0),0),$H$2)</f>
        <v>91725</v>
      </c>
      <c r="EK725" s="166">
        <f>IFERROR(HLOOKUP(EK$1,$H$5:$FY$1802,MATCH($A725,$A$5:$A$1802,0),0)*HLOOKUP(EK$2,$H$5:$FY$1802,MATCH($A725,$A$5:$A$1802,0),0),$H$2)</f>
        <v>2384850</v>
      </c>
      <c r="EL725" s="166">
        <f>IFERROR(HLOOKUP(EL$1,$H$5:$FY$1802,MATCH($A725,$A$5:$A$1802,0),0)*HLOOKUP(EL$2,$H$5:$FY$1802,MATCH($A725,$A$5:$A$1802,0),0),$H$2)</f>
        <v>6452992</v>
      </c>
      <c r="EM725" s="166">
        <f>IFERROR(HLOOKUP(EM$1,$H$5:$FY$1802,MATCH($A725,$A$5:$A$1802,0),0)*HLOOKUP(EM$2,$H$5:$FY$1802,MATCH($A725,$A$5:$A$1802,0),0),$H$2)</f>
        <v>5679171</v>
      </c>
      <c r="EN725" s="166">
        <f>IFERROR(HLOOKUP(EN$1,$H$5:$FY$1802,MATCH($A725,$A$5:$A$1802,0),0)*HLOOKUP(EN$2,$H$5:$FY$1802,MATCH($A725,$A$5:$A$1802,0),0),$H$2)</f>
        <v>122347062</v>
      </c>
      <c r="EO725" s="166">
        <f>IFERROR(HLOOKUP(EO$1,$H$5:$FY$1802,MATCH($A725,$A$5:$A$1802,0),0)*HLOOKUP(EO$2,$H$5:$FY$1802,MATCH($A725,$A$5:$A$1802,0),0),$H$2)</f>
        <v>141668352</v>
      </c>
      <c r="EP725" s="166">
        <f>IFERROR(HLOOKUP(EP$1,$H$5:$FY$1802,MATCH($A725,$A$5:$A$1802,0),0)*HLOOKUP(EP$2,$H$5:$FY$1802,MATCH($A725,$A$5:$A$1802,0),0),$H$2)</f>
        <v>31635450</v>
      </c>
      <c r="EQ725" s="166">
        <f>IFERROR(HLOOKUP(EQ$1,$H$5:$FY$1802,MATCH($A725,$A$5:$A$1802,0),0)*HLOOKUP(EQ$2,$H$5:$FY$1802,MATCH($A725,$A$5:$A$1802,0),0),$H$2)</f>
        <v>111078</v>
      </c>
      <c r="ER725" s="166">
        <f>IFERROR(HLOOKUP(ER$1,$H$5:$FY$1802,MATCH($A725,$A$5:$A$1802,0),0)*HLOOKUP(ER$2,$H$5:$FY$1802,MATCH($A725,$A$5:$A$1802,0),0),$H$2)</f>
        <v>42824</v>
      </c>
      <c r="ES725" s="166">
        <f>IFERROR(HLOOKUP(ES$1,$H$5:$FY$1802,MATCH($A725,$A$5:$A$1802,0),0)*HLOOKUP(ES$2,$H$5:$FY$1802,MATCH($A725,$A$5:$A$1802,0),0),$H$2)</f>
        <v>6314025</v>
      </c>
      <c r="ET725" s="166">
        <f>IFERROR(HLOOKUP(ET$1,$H$5:$FY$1802,MATCH($A725,$A$5:$A$1802,0),0)*HLOOKUP(ET$2,$H$5:$FY$1802,MATCH($A725,$A$5:$A$1802,0),0),$H$2)</f>
        <v>9830275</v>
      </c>
      <c r="EU725" s="166">
        <f>IFERROR(HLOOKUP(EU$1,$H$5:$FY$1802,MATCH($A725,$A$5:$A$1802,0),0)*HLOOKUP(EU$2,$H$5:$FY$1802,MATCH($A725,$A$5:$A$1802,0),0),$H$2)</f>
        <v>4920256</v>
      </c>
      <c r="EV725" s="166">
        <f>IFERROR(HLOOKUP(EV$1,$H$5:$FY$1802,MATCH($A725,$A$5:$A$1802,0),0)*HLOOKUP(EV$2,$H$5:$FY$1802,MATCH($A725,$A$5:$A$1802,0),0),$H$2)</f>
        <v>107454641</v>
      </c>
      <c r="EW725" s="166">
        <f>IFERROR(HLOOKUP(EW$1,$H$5:$FY$1802,MATCH($A725,$A$5:$A$1802,0),0)*HLOOKUP(EW$2,$H$5:$FY$1802,MATCH($A725,$A$5:$A$1802,0),0),$H$2)</f>
        <v>29925168</v>
      </c>
      <c r="EX725" s="166">
        <f>IFERROR(HLOOKUP(EX$1,$H$5:$FY$1802,MATCH($A725,$A$5:$A$1802,0),0)*HLOOKUP(EX$2,$H$5:$FY$1802,MATCH($A725,$A$5:$A$1802,0),0),$H$2)</f>
        <v>13635072</v>
      </c>
      <c r="EY725" s="166">
        <f>IFERROR(HLOOKUP(EY$1,$H$5:$FY$1802,MATCH($A725,$A$5:$A$1802,0),0)*HLOOKUP(EY$2,$H$5:$FY$1802,MATCH($A725,$A$5:$A$1802,0),0),$H$2)</f>
        <v>19453676</v>
      </c>
      <c r="EZ725" s="166">
        <f>IFERROR(HLOOKUP(EZ$1,$H$5:$FY$1802,MATCH($A725,$A$5:$A$1802,0),0)*HLOOKUP(EZ$2,$H$5:$FY$1802,MATCH($A725,$A$5:$A$1802,0),0),$H$2)</f>
        <v>13321846</v>
      </c>
      <c r="FA725" s="166">
        <f>IFERROR(HLOOKUP(FA$1,$H$5:$FY$1802,MATCH($A725,$A$5:$A$1802,0),0)*HLOOKUP(FA$2,$H$5:$FY$1802,MATCH($A725,$A$5:$A$1802,0),0),$H$2)</f>
        <v>227905</v>
      </c>
      <c r="FB725" s="166">
        <f>IFERROR(HLOOKUP(FB$1,$H$5:$FY$1802,MATCH($A725,$A$5:$A$1802,0),0)*HLOOKUP(FB$2,$H$5:$FY$1802,MATCH($A725,$A$5:$A$1802,0),0),$H$2)</f>
        <v>172480</v>
      </c>
      <c r="FC725" s="166">
        <f>IFERROR(HLOOKUP(FC$1,$H$5:$FY$1802,MATCH($A725,$A$5:$A$1802,0),0)*HLOOKUP(FC$2,$H$5:$FY$1802,MATCH($A725,$A$5:$A$1802,0),0),$H$2)</f>
        <v>253479</v>
      </c>
      <c r="FD725" s="166">
        <f>IFERROR(HLOOKUP(FD$1,$H$5:$FY$1802,MATCH($A725,$A$5:$A$1802,0),0)*HLOOKUP(FD$2,$H$5:$FY$1802,MATCH($A725,$A$5:$A$1802,0),0),$H$2)</f>
        <v>0</v>
      </c>
      <c r="FE725" s="166">
        <f>IFERROR(HLOOKUP(FE$1,$H$5:$FY$1802,MATCH($A725,$A$5:$A$1802,0),0)*HLOOKUP(FE$2,$H$5:$FY$1802,MATCH($A725,$A$5:$A$1802,0),0),$H$2)</f>
        <v>0</v>
      </c>
      <c r="FF725" s="166">
        <f>IFERROR(HLOOKUP(FF$1,$H$5:$FY$1802,MATCH($A725,$A$5:$A$1802,0),0)*HLOOKUP(FF$2,$H$5:$FY$1802,MATCH($A725,$A$5:$A$1802,0),0),$H$2)</f>
        <v>0</v>
      </c>
      <c r="FG725" s="166">
        <f>IFERROR(HLOOKUP(FG$1,$H$5:$FY$1802,MATCH($A725,$A$5:$A$1802,0),0)*HLOOKUP(FG$2,$H$5:$FY$1802,MATCH($A725,$A$5:$A$1802,0),0),$H$2)</f>
        <v>0</v>
      </c>
      <c r="FH725" s="152"/>
      <c r="FI725" s="405">
        <f t="shared" si="1154"/>
        <v>2.0321525270758123</v>
      </c>
      <c r="FJ725" s="405">
        <f t="shared" si="1154"/>
        <v>1.6490297833935017</v>
      </c>
      <c r="FK725" s="405">
        <f t="shared" si="1155"/>
        <v>2.0018071299490718</v>
      </c>
      <c r="FL725" s="405">
        <f t="shared" si="1156"/>
        <v>1.6467882372268769</v>
      </c>
      <c r="FM725" s="405">
        <f t="shared" si="1157"/>
        <v>1.27058420904296</v>
      </c>
      <c r="FN725" s="405">
        <f t="shared" si="1158"/>
        <v>1.0529854652333213</v>
      </c>
      <c r="FO725" s="405">
        <f t="shared" si="1159"/>
        <v>1.3828667534722223</v>
      </c>
      <c r="FP725" s="405">
        <f t="shared" si="1160"/>
        <v>1.0564778645833333</v>
      </c>
      <c r="FQ725" s="405">
        <f t="shared" si="1161"/>
        <v>1.3999081726354454</v>
      </c>
      <c r="FR725" s="405">
        <f t="shared" si="1162"/>
        <v>1.0215794306703398</v>
      </c>
      <c r="FS725" s="65"/>
    </row>
    <row r="726" spans="1:175" ht="10.35" customHeight="1" x14ac:dyDescent="0.2">
      <c r="A726" s="180" t="str">
        <f t="shared" si="1151"/>
        <v>2020-21MARCHRYE</v>
      </c>
      <c r="B726" s="182" t="str">
        <f t="shared" si="1164"/>
        <v>2020-21</v>
      </c>
      <c r="C726" s="26" t="s">
        <v>838</v>
      </c>
      <c r="D726" s="182" t="str">
        <f>INDEX($FV$16:$FW$26,MATCH($F726,$FV$16:$FV$26,0),2)</f>
        <v>Y59</v>
      </c>
      <c r="E726" s="182" t="str">
        <f>VLOOKUP($D726,$FW$8:$FX$14,2,0)</f>
        <v>South East</v>
      </c>
      <c r="F726" s="273" t="s">
        <v>861</v>
      </c>
      <c r="G726" s="273" t="s">
        <v>877</v>
      </c>
      <c r="H726" s="274">
        <v>68500</v>
      </c>
      <c r="I726" s="274">
        <v>37740</v>
      </c>
      <c r="J726" s="274">
        <v>210854</v>
      </c>
      <c r="K726" s="274">
        <v>6</v>
      </c>
      <c r="L726" s="274">
        <v>3</v>
      </c>
      <c r="M726" s="274">
        <v>4</v>
      </c>
      <c r="N726" s="274">
        <v>10</v>
      </c>
      <c r="O726" s="274">
        <v>75</v>
      </c>
      <c r="P726" s="274">
        <v>0</v>
      </c>
      <c r="Q726" s="274">
        <v>318</v>
      </c>
      <c r="R726" s="274">
        <v>5</v>
      </c>
      <c r="S726" s="274">
        <v>50</v>
      </c>
      <c r="T726" s="274">
        <v>52093</v>
      </c>
      <c r="U726" s="274">
        <v>3781</v>
      </c>
      <c r="V726" s="274">
        <v>2250</v>
      </c>
      <c r="W726" s="274">
        <v>22281</v>
      </c>
      <c r="X726" s="274">
        <v>15714</v>
      </c>
      <c r="Y726" s="274">
        <v>1177</v>
      </c>
      <c r="Z726" s="274">
        <v>1362651</v>
      </c>
      <c r="AA726" s="274">
        <v>360</v>
      </c>
      <c r="AB726" s="274">
        <v>657</v>
      </c>
      <c r="AC726" s="274">
        <v>1051325</v>
      </c>
      <c r="AD726" s="274">
        <v>467</v>
      </c>
      <c r="AE726" s="274">
        <v>904</v>
      </c>
      <c r="AF726" s="274">
        <v>18491373</v>
      </c>
      <c r="AG726" s="274">
        <v>830</v>
      </c>
      <c r="AH726" s="274">
        <v>1595</v>
      </c>
      <c r="AI726" s="274">
        <v>43872000</v>
      </c>
      <c r="AJ726" s="274">
        <v>2792</v>
      </c>
      <c r="AK726" s="274">
        <v>6130</v>
      </c>
      <c r="AL726" s="274">
        <v>4371161</v>
      </c>
      <c r="AM726" s="274">
        <v>3714</v>
      </c>
      <c r="AN726" s="274">
        <v>8367</v>
      </c>
      <c r="AO726" s="274">
        <v>6200</v>
      </c>
      <c r="AP726" s="274">
        <v>196</v>
      </c>
      <c r="AQ726" s="274">
        <v>921</v>
      </c>
      <c r="AR726" s="274">
        <v>492</v>
      </c>
      <c r="AS726" s="274">
        <v>650</v>
      </c>
      <c r="AT726" s="274">
        <v>4433</v>
      </c>
      <c r="AU726" s="274">
        <v>345</v>
      </c>
      <c r="AV726" s="274">
        <v>25856</v>
      </c>
      <c r="AW726" s="274">
        <v>2688</v>
      </c>
      <c r="AX726" s="274">
        <v>17349</v>
      </c>
      <c r="AY726" s="274">
        <v>45893</v>
      </c>
      <c r="AZ726" s="274">
        <v>7528</v>
      </c>
      <c r="BA726" s="274">
        <v>5545</v>
      </c>
      <c r="BB726" s="274">
        <v>4441</v>
      </c>
      <c r="BC726" s="274">
        <v>3318</v>
      </c>
      <c r="BD726" s="274">
        <v>28499</v>
      </c>
      <c r="BE726" s="274">
        <v>23234</v>
      </c>
      <c r="BF726" s="274">
        <v>22851</v>
      </c>
      <c r="BG726" s="274">
        <v>17439</v>
      </c>
      <c r="BH726" s="274">
        <v>1819</v>
      </c>
      <c r="BI726" s="274">
        <v>1380</v>
      </c>
      <c r="BJ726" s="274">
        <v>42</v>
      </c>
      <c r="BK726" s="274">
        <v>20346</v>
      </c>
      <c r="BL726" s="274">
        <v>484</v>
      </c>
      <c r="BM726" s="274">
        <v>940</v>
      </c>
      <c r="BN726" s="274">
        <v>36</v>
      </c>
      <c r="BO726" s="274">
        <v>15984</v>
      </c>
      <c r="BP726" s="274">
        <v>444</v>
      </c>
      <c r="BQ726" s="274">
        <v>677</v>
      </c>
      <c r="BR726" s="274">
        <v>3703</v>
      </c>
      <c r="BS726" s="274">
        <v>1326321</v>
      </c>
      <c r="BT726" s="274">
        <v>358</v>
      </c>
      <c r="BU726" s="274">
        <v>654</v>
      </c>
      <c r="BV726" s="274">
        <v>2238</v>
      </c>
      <c r="BW726" s="274">
        <v>1949604</v>
      </c>
      <c r="BX726" s="274">
        <v>871</v>
      </c>
      <c r="BY726" s="274">
        <v>1614</v>
      </c>
      <c r="BZ726" s="274">
        <v>518</v>
      </c>
      <c r="CA726" s="274">
        <v>361379</v>
      </c>
      <c r="CB726" s="274">
        <v>698</v>
      </c>
      <c r="CC726" s="274">
        <v>1481</v>
      </c>
      <c r="CD726" s="274">
        <v>19525</v>
      </c>
      <c r="CE726" s="274">
        <v>16180390</v>
      </c>
      <c r="CF726" s="274">
        <v>829</v>
      </c>
      <c r="CG726" s="274">
        <v>1598</v>
      </c>
      <c r="CH726" s="274">
        <v>2502</v>
      </c>
      <c r="CI726" s="274">
        <v>7555648</v>
      </c>
      <c r="CJ726" s="274">
        <v>3020</v>
      </c>
      <c r="CK726" s="274">
        <v>6397</v>
      </c>
      <c r="CL726" s="274">
        <v>726</v>
      </c>
      <c r="CM726" s="274">
        <v>1727752</v>
      </c>
      <c r="CN726" s="274">
        <v>2380</v>
      </c>
      <c r="CO726" s="274">
        <v>5017</v>
      </c>
      <c r="CP726" s="274">
        <v>312</v>
      </c>
      <c r="CQ726" s="274">
        <v>1962402</v>
      </c>
      <c r="CR726" s="274">
        <v>6290</v>
      </c>
      <c r="CS726" s="274">
        <v>15214</v>
      </c>
      <c r="CT726" s="274">
        <v>51</v>
      </c>
      <c r="CU726" s="274">
        <v>165161</v>
      </c>
      <c r="CV726" s="274">
        <v>3238</v>
      </c>
      <c r="CW726" s="274">
        <v>8141</v>
      </c>
      <c r="CX726" s="274">
        <v>203</v>
      </c>
      <c r="CY726" s="274">
        <v>67265</v>
      </c>
      <c r="CZ726" s="274">
        <v>331</v>
      </c>
      <c r="DA726" s="274">
        <v>570</v>
      </c>
      <c r="DB726" s="274">
        <v>2913</v>
      </c>
      <c r="DC726" s="274">
        <v>110581</v>
      </c>
      <c r="DD726" s="274">
        <v>38</v>
      </c>
      <c r="DE726" s="274">
        <v>68</v>
      </c>
      <c r="DF726" s="274">
        <v>44</v>
      </c>
      <c r="DG726" s="274">
        <v>66988</v>
      </c>
      <c r="DH726" s="274">
        <v>1522</v>
      </c>
      <c r="DI726" s="274">
        <v>3038</v>
      </c>
      <c r="DJ726" s="274">
        <v>38</v>
      </c>
      <c r="DK726" s="274">
        <v>5</v>
      </c>
      <c r="DL726" s="251"/>
      <c r="DM726" s="251"/>
      <c r="DN726" s="251"/>
      <c r="DO726" s="251"/>
      <c r="DP726" s="251"/>
      <c r="DQ726" s="251"/>
      <c r="DR726" s="251"/>
      <c r="DS726" s="251"/>
      <c r="DT726" s="251"/>
      <c r="DU726" s="251"/>
      <c r="DV726" s="251"/>
      <c r="DW726" s="251"/>
      <c r="DX726" s="251"/>
      <c r="DY726" s="251"/>
      <c r="DZ726" s="251"/>
      <c r="EA726" s="251"/>
      <c r="EB726" s="183"/>
      <c r="EC726" s="184">
        <f t="shared" si="1152"/>
        <v>3</v>
      </c>
      <c r="ED726" s="180">
        <f t="shared" si="1153"/>
        <v>2021</v>
      </c>
      <c r="EE726" s="185">
        <f t="shared" si="1163"/>
        <v>44256</v>
      </c>
      <c r="EF726" s="186">
        <f t="shared" si="1165"/>
        <v>31</v>
      </c>
      <c r="EG726" s="187"/>
      <c r="EH726" s="188">
        <f>IFERROR(HLOOKUP(EH$1,$H$5:$FY$1802,MATCH($A726,$A$5:$A$1802,0),0)*HLOOKUP(EH$2,$H$5:$FY$1802,MATCH($A726,$A$5:$A$1802,0),0),$H$2)</f>
        <v>113220</v>
      </c>
      <c r="EI726" s="188">
        <f>IFERROR(HLOOKUP(EI$1,$H$5:$FY$1802,MATCH($A726,$A$5:$A$1802,0),0)*HLOOKUP(EI$2,$H$5:$FY$1802,MATCH($A726,$A$5:$A$1802,0),0),$H$2)</f>
        <v>150960</v>
      </c>
      <c r="EJ726" s="188">
        <f>IFERROR(HLOOKUP(EJ$1,$H$5:$FY$1802,MATCH($A726,$A$5:$A$1802,0),0)*HLOOKUP(EJ$2,$H$5:$FY$1802,MATCH($A726,$A$5:$A$1802,0),0),$H$2)</f>
        <v>377400</v>
      </c>
      <c r="EK726" s="188">
        <f>IFERROR(HLOOKUP(EK$1,$H$5:$FY$1802,MATCH($A726,$A$5:$A$1802,0),0)*HLOOKUP(EK$2,$H$5:$FY$1802,MATCH($A726,$A$5:$A$1802,0),0),$H$2)</f>
        <v>2830500</v>
      </c>
      <c r="EL726" s="188">
        <f>IFERROR(HLOOKUP(EL$1,$H$5:$FY$1802,MATCH($A726,$A$5:$A$1802,0),0)*HLOOKUP(EL$2,$H$5:$FY$1802,MATCH($A726,$A$5:$A$1802,0),0),$H$2)</f>
        <v>2484117</v>
      </c>
      <c r="EM726" s="188">
        <f>IFERROR(HLOOKUP(EM$1,$H$5:$FY$1802,MATCH($A726,$A$5:$A$1802,0),0)*HLOOKUP(EM$2,$H$5:$FY$1802,MATCH($A726,$A$5:$A$1802,0),0),$H$2)</f>
        <v>2034000</v>
      </c>
      <c r="EN726" s="188">
        <f>IFERROR(HLOOKUP(EN$1,$H$5:$FY$1802,MATCH($A726,$A$5:$A$1802,0),0)*HLOOKUP(EN$2,$H$5:$FY$1802,MATCH($A726,$A$5:$A$1802,0),0),$H$2)</f>
        <v>35538195</v>
      </c>
      <c r="EO726" s="188">
        <f>IFERROR(HLOOKUP(EO$1,$H$5:$FY$1802,MATCH($A726,$A$5:$A$1802,0),0)*HLOOKUP(EO$2,$H$5:$FY$1802,MATCH($A726,$A$5:$A$1802,0),0),$H$2)</f>
        <v>96326820</v>
      </c>
      <c r="EP726" s="188">
        <f>IFERROR(HLOOKUP(EP$1,$H$5:$FY$1802,MATCH($A726,$A$5:$A$1802,0),0)*HLOOKUP(EP$2,$H$5:$FY$1802,MATCH($A726,$A$5:$A$1802,0),0),$H$2)</f>
        <v>9847959</v>
      </c>
      <c r="EQ726" s="188">
        <f>IFERROR(HLOOKUP(EQ$1,$H$5:$FY$1802,MATCH($A726,$A$5:$A$1802,0),0)*HLOOKUP(EQ$2,$H$5:$FY$1802,MATCH($A726,$A$5:$A$1802,0),0),$H$2)</f>
        <v>39480</v>
      </c>
      <c r="ER726" s="188">
        <f>IFERROR(HLOOKUP(ER$1,$H$5:$FY$1802,MATCH($A726,$A$5:$A$1802,0),0)*HLOOKUP(ER$2,$H$5:$FY$1802,MATCH($A726,$A$5:$A$1802,0),0),$H$2)</f>
        <v>24372</v>
      </c>
      <c r="ES726" s="188">
        <f>IFERROR(HLOOKUP(ES$1,$H$5:$FY$1802,MATCH($A726,$A$5:$A$1802,0),0)*HLOOKUP(ES$2,$H$5:$FY$1802,MATCH($A726,$A$5:$A$1802,0),0),$H$2)</f>
        <v>2421762</v>
      </c>
      <c r="ET726" s="188">
        <f>IFERROR(HLOOKUP(ET$1,$H$5:$FY$1802,MATCH($A726,$A$5:$A$1802,0),0)*HLOOKUP(ET$2,$H$5:$FY$1802,MATCH($A726,$A$5:$A$1802,0),0),$H$2)</f>
        <v>3612132</v>
      </c>
      <c r="EU726" s="188">
        <f>IFERROR(HLOOKUP(EU$1,$H$5:$FY$1802,MATCH($A726,$A$5:$A$1802,0),0)*HLOOKUP(EU$2,$H$5:$FY$1802,MATCH($A726,$A$5:$A$1802,0),0),$H$2)</f>
        <v>767158</v>
      </c>
      <c r="EV726" s="188">
        <f>IFERROR(HLOOKUP(EV$1,$H$5:$FY$1802,MATCH($A726,$A$5:$A$1802,0),0)*HLOOKUP(EV$2,$H$5:$FY$1802,MATCH($A726,$A$5:$A$1802,0),0),$H$2)</f>
        <v>31200950</v>
      </c>
      <c r="EW726" s="188">
        <f>IFERROR(HLOOKUP(EW$1,$H$5:$FY$1802,MATCH($A726,$A$5:$A$1802,0),0)*HLOOKUP(EW$2,$H$5:$FY$1802,MATCH($A726,$A$5:$A$1802,0),0),$H$2)</f>
        <v>16005294</v>
      </c>
      <c r="EX726" s="188">
        <f>IFERROR(HLOOKUP(EX$1,$H$5:$FY$1802,MATCH($A726,$A$5:$A$1802,0),0)*HLOOKUP(EX$2,$H$5:$FY$1802,MATCH($A726,$A$5:$A$1802,0),0),$H$2)</f>
        <v>3642342</v>
      </c>
      <c r="EY726" s="188">
        <f>IFERROR(HLOOKUP(EY$1,$H$5:$FY$1802,MATCH($A726,$A$5:$A$1802,0),0)*HLOOKUP(EY$2,$H$5:$FY$1802,MATCH($A726,$A$5:$A$1802,0),0),$H$2)</f>
        <v>4746768</v>
      </c>
      <c r="EZ726" s="188">
        <f>IFERROR(HLOOKUP(EZ$1,$H$5:$FY$1802,MATCH($A726,$A$5:$A$1802,0),0)*HLOOKUP(EZ$2,$H$5:$FY$1802,MATCH($A726,$A$5:$A$1802,0),0),$H$2)</f>
        <v>415191</v>
      </c>
      <c r="FA726" s="188">
        <f>IFERROR(HLOOKUP(FA$1,$H$5:$FY$1802,MATCH($A726,$A$5:$A$1802,0),0)*HLOOKUP(FA$2,$H$5:$FY$1802,MATCH($A726,$A$5:$A$1802,0),0),$H$2)</f>
        <v>133672</v>
      </c>
      <c r="FB726" s="188">
        <f>IFERROR(HLOOKUP(FB$1,$H$5:$FY$1802,MATCH($A726,$A$5:$A$1802,0),0)*HLOOKUP(FB$2,$H$5:$FY$1802,MATCH($A726,$A$5:$A$1802,0),0),$H$2)</f>
        <v>115710</v>
      </c>
      <c r="FC726" s="188">
        <f>IFERROR(HLOOKUP(FC$1,$H$5:$FY$1802,MATCH($A726,$A$5:$A$1802,0),0)*HLOOKUP(FC$2,$H$5:$FY$1802,MATCH($A726,$A$5:$A$1802,0),0),$H$2)</f>
        <v>198084</v>
      </c>
      <c r="FD726" s="188">
        <f>IFERROR(HLOOKUP(FD$1,$H$5:$FY$1802,MATCH($A726,$A$5:$A$1802,0),0)*HLOOKUP(FD$2,$H$5:$FY$1802,MATCH($A726,$A$5:$A$1802,0),0),$H$2)</f>
        <v>0</v>
      </c>
      <c r="FE726" s="188">
        <f>IFERROR(HLOOKUP(FE$1,$H$5:$FY$1802,MATCH($A726,$A$5:$A$1802,0),0)*HLOOKUP(FE$2,$H$5:$FY$1802,MATCH($A726,$A$5:$A$1802,0),0),$H$2)</f>
        <v>0</v>
      </c>
      <c r="FF726" s="188">
        <f>IFERROR(HLOOKUP(FF$1,$H$5:$FY$1802,MATCH($A726,$A$5:$A$1802,0),0)*HLOOKUP(FF$2,$H$5:$FY$1802,MATCH($A726,$A$5:$A$1802,0),0),$H$2)</f>
        <v>0</v>
      </c>
      <c r="FG726" s="188">
        <f>IFERROR(HLOOKUP(FG$1,$H$5:$FY$1802,MATCH($A726,$A$5:$A$1802,0),0)*HLOOKUP(FG$2,$H$5:$FY$1802,MATCH($A726,$A$5:$A$1802,0),0),$H$2)</f>
        <v>0</v>
      </c>
      <c r="FH726" s="189"/>
      <c r="FI726" s="406">
        <f t="shared" si="1154"/>
        <v>1.9910076699285904</v>
      </c>
      <c r="FJ726" s="406">
        <f t="shared" si="1154"/>
        <v>1.4665432425284317</v>
      </c>
      <c r="FK726" s="406">
        <f t="shared" si="1155"/>
        <v>1.9737777777777779</v>
      </c>
      <c r="FL726" s="406">
        <f t="shared" si="1156"/>
        <v>1.4746666666666666</v>
      </c>
      <c r="FM726" s="406">
        <f t="shared" si="1157"/>
        <v>1.2790718549436739</v>
      </c>
      <c r="FN726" s="406">
        <f t="shared" si="1158"/>
        <v>1.0427718684080607</v>
      </c>
      <c r="FO726" s="406">
        <f t="shared" si="1159"/>
        <v>1.4541809851088201</v>
      </c>
      <c r="FP726" s="406">
        <f t="shared" si="1160"/>
        <v>1.1097747231767849</v>
      </c>
      <c r="FQ726" s="406">
        <f t="shared" si="1161"/>
        <v>1.5454545454545454</v>
      </c>
      <c r="FR726" s="406">
        <f t="shared" si="1162"/>
        <v>1.1724723874256584</v>
      </c>
      <c r="FS726" s="410"/>
    </row>
    <row r="727" spans="1:175" ht="10.35" customHeight="1" x14ac:dyDescent="0.2">
      <c r="A727" s="74" t="str">
        <f t="shared" si="1151"/>
        <v>2020-21MARCHRYD</v>
      </c>
      <c r="B727" s="163" t="str">
        <f t="shared" si="1164"/>
        <v>2020-21</v>
      </c>
      <c r="C727" s="26" t="s">
        <v>838</v>
      </c>
      <c r="D727" s="163" t="str">
        <f>INDEX($FV$16:$FW$26,MATCH($F727,$FV$16:$FV$26,0),2)</f>
        <v>Y59</v>
      </c>
      <c r="E727" s="163" t="str">
        <f>VLOOKUP($D727,$FW$8:$FX$14,2,0)</f>
        <v>South East</v>
      </c>
      <c r="F727" s="271" t="s">
        <v>863</v>
      </c>
      <c r="G727" s="271" t="s">
        <v>878</v>
      </c>
      <c r="H727" s="272">
        <v>80914</v>
      </c>
      <c r="I727" s="272">
        <v>60200</v>
      </c>
      <c r="J727" s="272">
        <v>255573</v>
      </c>
      <c r="K727" s="272">
        <v>4</v>
      </c>
      <c r="L727" s="272">
        <v>1</v>
      </c>
      <c r="M727" s="272">
        <v>2</v>
      </c>
      <c r="N727" s="272">
        <v>22</v>
      </c>
      <c r="O727" s="272">
        <v>83</v>
      </c>
      <c r="P727" s="272">
        <v>0</v>
      </c>
      <c r="Q727" s="272">
        <v>285</v>
      </c>
      <c r="R727" s="272">
        <v>55</v>
      </c>
      <c r="S727" s="272">
        <v>1</v>
      </c>
      <c r="T727" s="272">
        <v>62649</v>
      </c>
      <c r="U727" s="272">
        <v>3891</v>
      </c>
      <c r="V727" s="272">
        <v>2417</v>
      </c>
      <c r="W727" s="272">
        <v>31238</v>
      </c>
      <c r="X727" s="272">
        <v>20295</v>
      </c>
      <c r="Y727" s="272">
        <v>338</v>
      </c>
      <c r="Z727" s="272">
        <v>1778582</v>
      </c>
      <c r="AA727" s="272">
        <v>457</v>
      </c>
      <c r="AB727" s="272">
        <v>854</v>
      </c>
      <c r="AC727" s="272">
        <v>1311147</v>
      </c>
      <c r="AD727" s="272">
        <v>542</v>
      </c>
      <c r="AE727" s="272">
        <v>1006</v>
      </c>
      <c r="AF727" s="272">
        <v>34897647</v>
      </c>
      <c r="AG727" s="272">
        <v>1117</v>
      </c>
      <c r="AH727" s="272">
        <v>2086</v>
      </c>
      <c r="AI727" s="272">
        <v>90661781</v>
      </c>
      <c r="AJ727" s="272">
        <v>4467</v>
      </c>
      <c r="AK727" s="272">
        <v>10143</v>
      </c>
      <c r="AL727" s="272">
        <v>1807539</v>
      </c>
      <c r="AM727" s="272">
        <v>5348</v>
      </c>
      <c r="AN727" s="272">
        <v>12570</v>
      </c>
      <c r="AO727" s="272">
        <v>4302</v>
      </c>
      <c r="AP727" s="272">
        <v>136</v>
      </c>
      <c r="AQ727" s="272">
        <v>623</v>
      </c>
      <c r="AR727" s="272">
        <v>1987</v>
      </c>
      <c r="AS727" s="272">
        <v>451</v>
      </c>
      <c r="AT727" s="272">
        <v>3092</v>
      </c>
      <c r="AU727" s="272">
        <v>1652</v>
      </c>
      <c r="AV727" s="272">
        <v>36043</v>
      </c>
      <c r="AW727" s="272">
        <v>1886</v>
      </c>
      <c r="AX727" s="272">
        <v>20418</v>
      </c>
      <c r="AY727" s="272">
        <v>58347</v>
      </c>
      <c r="AZ727" s="272">
        <v>7991</v>
      </c>
      <c r="BA727" s="272">
        <v>5905</v>
      </c>
      <c r="BB727" s="272">
        <v>4829</v>
      </c>
      <c r="BC727" s="272">
        <v>3638</v>
      </c>
      <c r="BD727" s="272">
        <v>41872</v>
      </c>
      <c r="BE727" s="272">
        <v>32939</v>
      </c>
      <c r="BF727" s="272">
        <v>37379</v>
      </c>
      <c r="BG727" s="272">
        <v>21373</v>
      </c>
      <c r="BH727" s="272">
        <v>587</v>
      </c>
      <c r="BI727" s="272">
        <v>351</v>
      </c>
      <c r="BJ727" s="272">
        <v>102</v>
      </c>
      <c r="BK727" s="272">
        <v>57854</v>
      </c>
      <c r="BL727" s="272">
        <v>567</v>
      </c>
      <c r="BM727" s="272">
        <v>958</v>
      </c>
      <c r="BN727" s="272">
        <v>83</v>
      </c>
      <c r="BO727" s="272">
        <v>39729</v>
      </c>
      <c r="BP727" s="272">
        <v>479</v>
      </c>
      <c r="BQ727" s="272">
        <v>918</v>
      </c>
      <c r="BR727" s="272">
        <v>3706</v>
      </c>
      <c r="BS727" s="272">
        <v>1680999</v>
      </c>
      <c r="BT727" s="272">
        <v>454</v>
      </c>
      <c r="BU727" s="272">
        <v>843</v>
      </c>
      <c r="BV727" s="272">
        <v>2230</v>
      </c>
      <c r="BW727" s="272">
        <v>2330293</v>
      </c>
      <c r="BX727" s="272">
        <v>1045</v>
      </c>
      <c r="BY727" s="272">
        <v>1959</v>
      </c>
      <c r="BZ727" s="272">
        <v>992</v>
      </c>
      <c r="CA727" s="272">
        <v>1022938</v>
      </c>
      <c r="CB727" s="272">
        <v>1031</v>
      </c>
      <c r="CC727" s="272">
        <v>2036</v>
      </c>
      <c r="CD727" s="272">
        <v>28016</v>
      </c>
      <c r="CE727" s="272">
        <v>31544416</v>
      </c>
      <c r="CF727" s="272">
        <v>1126</v>
      </c>
      <c r="CG727" s="272">
        <v>2100</v>
      </c>
      <c r="CH727" s="272">
        <v>1244</v>
      </c>
      <c r="CI727" s="272">
        <v>7412264</v>
      </c>
      <c r="CJ727" s="272">
        <v>5958</v>
      </c>
      <c r="CK727" s="272">
        <v>12185</v>
      </c>
      <c r="CL727" s="272">
        <v>576</v>
      </c>
      <c r="CM727" s="272">
        <v>3352725</v>
      </c>
      <c r="CN727" s="272">
        <v>5821</v>
      </c>
      <c r="CO727" s="272">
        <v>12501</v>
      </c>
      <c r="CP727" s="272">
        <v>858</v>
      </c>
      <c r="CQ727" s="272">
        <v>6256970</v>
      </c>
      <c r="CR727" s="272">
        <v>7293</v>
      </c>
      <c r="CS727" s="272">
        <v>16096</v>
      </c>
      <c r="CT727" s="272">
        <v>104</v>
      </c>
      <c r="CU727" s="272">
        <v>902874</v>
      </c>
      <c r="CV727" s="272">
        <v>8681</v>
      </c>
      <c r="CW727" s="272">
        <v>20007</v>
      </c>
      <c r="CX727" s="272">
        <v>8</v>
      </c>
      <c r="CY727" s="272">
        <v>2375</v>
      </c>
      <c r="CZ727" s="272">
        <v>297</v>
      </c>
      <c r="DA727" s="272">
        <v>467</v>
      </c>
      <c r="DB727" s="272">
        <v>2656</v>
      </c>
      <c r="DC727" s="272">
        <v>116993</v>
      </c>
      <c r="DD727" s="272">
        <v>44</v>
      </c>
      <c r="DE727" s="272">
        <v>59</v>
      </c>
      <c r="DF727" s="272">
        <v>121</v>
      </c>
      <c r="DG727" s="272">
        <v>127767</v>
      </c>
      <c r="DH727" s="272">
        <v>1056</v>
      </c>
      <c r="DI727" s="272">
        <v>2116</v>
      </c>
      <c r="DJ727" s="272">
        <v>116</v>
      </c>
      <c r="DK727" s="272">
        <v>2</v>
      </c>
      <c r="DL727" s="250"/>
      <c r="DM727" s="250"/>
      <c r="DN727" s="250"/>
      <c r="DO727" s="250"/>
      <c r="DP727" s="250"/>
      <c r="DQ727" s="250"/>
      <c r="DR727" s="250"/>
      <c r="DS727" s="250"/>
      <c r="DT727" s="250"/>
      <c r="DU727" s="250"/>
      <c r="DV727" s="250"/>
      <c r="DW727" s="250"/>
      <c r="DX727" s="250"/>
      <c r="DY727" s="250"/>
      <c r="DZ727" s="250"/>
      <c r="EA727" s="250"/>
      <c r="EB727" s="95"/>
      <c r="EC727" s="75">
        <f t="shared" si="1152"/>
        <v>3</v>
      </c>
      <c r="ED727" s="74">
        <f t="shared" si="1153"/>
        <v>2021</v>
      </c>
      <c r="EE727" s="165">
        <f t="shared" si="1163"/>
        <v>44256</v>
      </c>
      <c r="EF727" s="157">
        <f t="shared" si="1165"/>
        <v>31</v>
      </c>
      <c r="EG727" s="156"/>
      <c r="EH727" s="166">
        <f>IFERROR(HLOOKUP(EH$1,$H$5:$FY$1802,MATCH($A727,$A$5:$A$1802,0),0)*HLOOKUP(EH$2,$H$5:$FY$1802,MATCH($A727,$A$5:$A$1802,0),0),$H$2)</f>
        <v>60200</v>
      </c>
      <c r="EI727" s="166">
        <f>IFERROR(HLOOKUP(EI$1,$H$5:$FY$1802,MATCH($A727,$A$5:$A$1802,0),0)*HLOOKUP(EI$2,$H$5:$FY$1802,MATCH($A727,$A$5:$A$1802,0),0),$H$2)</f>
        <v>120400</v>
      </c>
      <c r="EJ727" s="166">
        <f>IFERROR(HLOOKUP(EJ$1,$H$5:$FY$1802,MATCH($A727,$A$5:$A$1802,0),0)*HLOOKUP(EJ$2,$H$5:$FY$1802,MATCH($A727,$A$5:$A$1802,0),0),$H$2)</f>
        <v>1324400</v>
      </c>
      <c r="EK727" s="166">
        <f>IFERROR(HLOOKUP(EK$1,$H$5:$FY$1802,MATCH($A727,$A$5:$A$1802,0),0)*HLOOKUP(EK$2,$H$5:$FY$1802,MATCH($A727,$A$5:$A$1802,0),0),$H$2)</f>
        <v>4996600</v>
      </c>
      <c r="EL727" s="166">
        <f>IFERROR(HLOOKUP(EL$1,$H$5:$FY$1802,MATCH($A727,$A$5:$A$1802,0),0)*HLOOKUP(EL$2,$H$5:$FY$1802,MATCH($A727,$A$5:$A$1802,0),0),$H$2)</f>
        <v>3322914</v>
      </c>
      <c r="EM727" s="166">
        <f>IFERROR(HLOOKUP(EM$1,$H$5:$FY$1802,MATCH($A727,$A$5:$A$1802,0),0)*HLOOKUP(EM$2,$H$5:$FY$1802,MATCH($A727,$A$5:$A$1802,0),0),$H$2)</f>
        <v>2431502</v>
      </c>
      <c r="EN727" s="166">
        <f>IFERROR(HLOOKUP(EN$1,$H$5:$FY$1802,MATCH($A727,$A$5:$A$1802,0),0)*HLOOKUP(EN$2,$H$5:$FY$1802,MATCH($A727,$A$5:$A$1802,0),0),$H$2)</f>
        <v>65162468</v>
      </c>
      <c r="EO727" s="166">
        <f>IFERROR(HLOOKUP(EO$1,$H$5:$FY$1802,MATCH($A727,$A$5:$A$1802,0),0)*HLOOKUP(EO$2,$H$5:$FY$1802,MATCH($A727,$A$5:$A$1802,0),0),$H$2)</f>
        <v>205852185</v>
      </c>
      <c r="EP727" s="166">
        <f>IFERROR(HLOOKUP(EP$1,$H$5:$FY$1802,MATCH($A727,$A$5:$A$1802,0),0)*HLOOKUP(EP$2,$H$5:$FY$1802,MATCH($A727,$A$5:$A$1802,0),0),$H$2)</f>
        <v>4248660</v>
      </c>
      <c r="EQ727" s="166">
        <f>IFERROR(HLOOKUP(EQ$1,$H$5:$FY$1802,MATCH($A727,$A$5:$A$1802,0),0)*HLOOKUP(EQ$2,$H$5:$FY$1802,MATCH($A727,$A$5:$A$1802,0),0),$H$2)</f>
        <v>97716</v>
      </c>
      <c r="ER727" s="166">
        <f>IFERROR(HLOOKUP(ER$1,$H$5:$FY$1802,MATCH($A727,$A$5:$A$1802,0),0)*HLOOKUP(ER$2,$H$5:$FY$1802,MATCH($A727,$A$5:$A$1802,0),0),$H$2)</f>
        <v>76194</v>
      </c>
      <c r="ES727" s="166">
        <f>IFERROR(HLOOKUP(ES$1,$H$5:$FY$1802,MATCH($A727,$A$5:$A$1802,0),0)*HLOOKUP(ES$2,$H$5:$FY$1802,MATCH($A727,$A$5:$A$1802,0),0),$H$2)</f>
        <v>3124158</v>
      </c>
      <c r="ET727" s="166">
        <f>IFERROR(HLOOKUP(ET$1,$H$5:$FY$1802,MATCH($A727,$A$5:$A$1802,0),0)*HLOOKUP(ET$2,$H$5:$FY$1802,MATCH($A727,$A$5:$A$1802,0),0),$H$2)</f>
        <v>4368570</v>
      </c>
      <c r="EU727" s="166">
        <f>IFERROR(HLOOKUP(EU$1,$H$5:$FY$1802,MATCH($A727,$A$5:$A$1802,0),0)*HLOOKUP(EU$2,$H$5:$FY$1802,MATCH($A727,$A$5:$A$1802,0),0),$H$2)</f>
        <v>2019712</v>
      </c>
      <c r="EV727" s="166">
        <f>IFERROR(HLOOKUP(EV$1,$H$5:$FY$1802,MATCH($A727,$A$5:$A$1802,0),0)*HLOOKUP(EV$2,$H$5:$FY$1802,MATCH($A727,$A$5:$A$1802,0),0),$H$2)</f>
        <v>58833600</v>
      </c>
      <c r="EW727" s="166">
        <f>IFERROR(HLOOKUP(EW$1,$H$5:$FY$1802,MATCH($A727,$A$5:$A$1802,0),0)*HLOOKUP(EW$2,$H$5:$FY$1802,MATCH($A727,$A$5:$A$1802,0),0),$H$2)</f>
        <v>15158140</v>
      </c>
      <c r="EX727" s="166">
        <f>IFERROR(HLOOKUP(EX$1,$H$5:$FY$1802,MATCH($A727,$A$5:$A$1802,0),0)*HLOOKUP(EX$2,$H$5:$FY$1802,MATCH($A727,$A$5:$A$1802,0),0),$H$2)</f>
        <v>7200576</v>
      </c>
      <c r="EY727" s="166">
        <f>IFERROR(HLOOKUP(EY$1,$H$5:$FY$1802,MATCH($A727,$A$5:$A$1802,0),0)*HLOOKUP(EY$2,$H$5:$FY$1802,MATCH($A727,$A$5:$A$1802,0),0),$H$2)</f>
        <v>13810368</v>
      </c>
      <c r="EZ727" s="166">
        <f>IFERROR(HLOOKUP(EZ$1,$H$5:$FY$1802,MATCH($A727,$A$5:$A$1802,0),0)*HLOOKUP(EZ$2,$H$5:$FY$1802,MATCH($A727,$A$5:$A$1802,0),0),$H$2)</f>
        <v>2080728</v>
      </c>
      <c r="FA727" s="166">
        <f>IFERROR(HLOOKUP(FA$1,$H$5:$FY$1802,MATCH($A727,$A$5:$A$1802,0),0)*HLOOKUP(FA$2,$H$5:$FY$1802,MATCH($A727,$A$5:$A$1802,0),0),$H$2)</f>
        <v>256036</v>
      </c>
      <c r="FB727" s="166">
        <f>IFERROR(HLOOKUP(FB$1,$H$5:$FY$1802,MATCH($A727,$A$5:$A$1802,0),0)*HLOOKUP(FB$2,$H$5:$FY$1802,MATCH($A727,$A$5:$A$1802,0),0),$H$2)</f>
        <v>3736</v>
      </c>
      <c r="FC727" s="166">
        <f>IFERROR(HLOOKUP(FC$1,$H$5:$FY$1802,MATCH($A727,$A$5:$A$1802,0),0)*HLOOKUP(FC$2,$H$5:$FY$1802,MATCH($A727,$A$5:$A$1802,0),0),$H$2)</f>
        <v>156704</v>
      </c>
      <c r="FD727" s="166">
        <f>IFERROR(HLOOKUP(FD$1,$H$5:$FY$1802,MATCH($A727,$A$5:$A$1802,0),0)*HLOOKUP(FD$2,$H$5:$FY$1802,MATCH($A727,$A$5:$A$1802,0),0),$H$2)</f>
        <v>0</v>
      </c>
      <c r="FE727" s="166">
        <f>IFERROR(HLOOKUP(FE$1,$H$5:$FY$1802,MATCH($A727,$A$5:$A$1802,0),0)*HLOOKUP(FE$2,$H$5:$FY$1802,MATCH($A727,$A$5:$A$1802,0),0),$H$2)</f>
        <v>0</v>
      </c>
      <c r="FF727" s="166">
        <f>IFERROR(HLOOKUP(FF$1,$H$5:$FY$1802,MATCH($A727,$A$5:$A$1802,0),0)*HLOOKUP(FF$2,$H$5:$FY$1802,MATCH($A727,$A$5:$A$1802,0),0),$H$2)</f>
        <v>0</v>
      </c>
      <c r="FG727" s="166">
        <f>IFERROR(HLOOKUP(FG$1,$H$5:$FY$1802,MATCH($A727,$A$5:$A$1802,0),0)*HLOOKUP(FG$2,$H$5:$FY$1802,MATCH($A727,$A$5:$A$1802,0),0),$H$2)</f>
        <v>0</v>
      </c>
      <c r="FH727" s="152"/>
      <c r="FI727" s="405">
        <f t="shared" si="1154"/>
        <v>2.0537136982780777</v>
      </c>
      <c r="FJ727" s="405">
        <f t="shared" si="1154"/>
        <v>1.5176047288614751</v>
      </c>
      <c r="FK727" s="405">
        <f t="shared" si="1155"/>
        <v>1.9979313198179562</v>
      </c>
      <c r="FL727" s="405">
        <f t="shared" si="1156"/>
        <v>1.5051717004551097</v>
      </c>
      <c r="FM727" s="405">
        <f t="shared" si="1157"/>
        <v>1.340418720788783</v>
      </c>
      <c r="FN727" s="405">
        <f t="shared" si="1158"/>
        <v>1.0544529099174083</v>
      </c>
      <c r="FO727" s="405">
        <f t="shared" si="1159"/>
        <v>1.8417836905641785</v>
      </c>
      <c r="FP727" s="405">
        <f t="shared" si="1160"/>
        <v>1.0531165311653117</v>
      </c>
      <c r="FQ727" s="405">
        <f t="shared" si="1161"/>
        <v>1.7366863905325445</v>
      </c>
      <c r="FR727" s="405">
        <f t="shared" si="1162"/>
        <v>1.0384615384615385</v>
      </c>
      <c r="FS727" s="65"/>
    </row>
    <row r="728" spans="1:175" ht="10.35" customHeight="1" x14ac:dyDescent="0.2">
      <c r="A728" s="74" t="str">
        <f t="shared" si="1151"/>
        <v>2020-21MARCHRYF</v>
      </c>
      <c r="B728" s="163" t="str">
        <f t="shared" si="1164"/>
        <v>2020-21</v>
      </c>
      <c r="C728" s="26" t="s">
        <v>838</v>
      </c>
      <c r="D728" s="163" t="str">
        <f>INDEX($FV$16:$FW$26,MATCH($F728,$FV$16:$FV$26,0),2)</f>
        <v>Y58</v>
      </c>
      <c r="E728" s="163" t="str">
        <f>VLOOKUP($D728,$FW$8:$FX$14,2,0)</f>
        <v>South West</v>
      </c>
      <c r="F728" s="271" t="s">
        <v>865</v>
      </c>
      <c r="G728" s="271" t="s">
        <v>879</v>
      </c>
      <c r="H728" s="272">
        <v>98212</v>
      </c>
      <c r="I728" s="272">
        <v>71204</v>
      </c>
      <c r="J728" s="272">
        <v>203821</v>
      </c>
      <c r="K728" s="272">
        <v>3</v>
      </c>
      <c r="L728" s="272">
        <v>2</v>
      </c>
      <c r="M728" s="272">
        <v>3</v>
      </c>
      <c r="N728" s="272">
        <v>3</v>
      </c>
      <c r="O728" s="272">
        <v>23</v>
      </c>
      <c r="P728" s="272">
        <v>0</v>
      </c>
      <c r="Q728" s="272">
        <v>316</v>
      </c>
      <c r="R728" s="272">
        <v>17</v>
      </c>
      <c r="S728" s="272">
        <v>3238</v>
      </c>
      <c r="T728" s="272">
        <v>76341</v>
      </c>
      <c r="U728" s="272">
        <v>7321</v>
      </c>
      <c r="V728" s="272">
        <v>4272</v>
      </c>
      <c r="W728" s="272">
        <v>38623</v>
      </c>
      <c r="X728" s="272">
        <v>18642</v>
      </c>
      <c r="Y728" s="272">
        <v>360</v>
      </c>
      <c r="Z728" s="272">
        <v>3218834</v>
      </c>
      <c r="AA728" s="272">
        <v>440</v>
      </c>
      <c r="AB728" s="272">
        <v>812</v>
      </c>
      <c r="AC728" s="272">
        <v>2201351</v>
      </c>
      <c r="AD728" s="272">
        <v>515</v>
      </c>
      <c r="AE728" s="272">
        <v>982</v>
      </c>
      <c r="AF728" s="272">
        <v>52418570</v>
      </c>
      <c r="AG728" s="272">
        <v>1357</v>
      </c>
      <c r="AH728" s="272">
        <v>2723</v>
      </c>
      <c r="AI728" s="272">
        <v>62737671</v>
      </c>
      <c r="AJ728" s="272">
        <v>3365</v>
      </c>
      <c r="AK728" s="272">
        <v>7908</v>
      </c>
      <c r="AL728" s="272">
        <v>1965446</v>
      </c>
      <c r="AM728" s="272">
        <v>5460</v>
      </c>
      <c r="AN728" s="272">
        <v>12778</v>
      </c>
      <c r="AO728" s="272">
        <v>4384</v>
      </c>
      <c r="AP728" s="272">
        <v>350</v>
      </c>
      <c r="AQ728" s="272">
        <v>1018</v>
      </c>
      <c r="AR728" s="272">
        <v>3888</v>
      </c>
      <c r="AS728" s="272">
        <v>351</v>
      </c>
      <c r="AT728" s="272">
        <v>2665</v>
      </c>
      <c r="AU728" s="272">
        <v>1</v>
      </c>
      <c r="AV728" s="272">
        <v>39186</v>
      </c>
      <c r="AW728" s="272">
        <v>3434</v>
      </c>
      <c r="AX728" s="272">
        <v>29337</v>
      </c>
      <c r="AY728" s="272">
        <v>71957</v>
      </c>
      <c r="AZ728" s="272">
        <v>14830</v>
      </c>
      <c r="BA728" s="272">
        <v>11155</v>
      </c>
      <c r="BB728" s="272">
        <v>8888</v>
      </c>
      <c r="BC728" s="272">
        <v>6643</v>
      </c>
      <c r="BD728" s="272">
        <v>50524</v>
      </c>
      <c r="BE728" s="272">
        <v>41624</v>
      </c>
      <c r="BF728" s="272">
        <v>27467</v>
      </c>
      <c r="BG728" s="272">
        <v>19764</v>
      </c>
      <c r="BH728" s="272">
        <v>547</v>
      </c>
      <c r="BI728" s="272">
        <v>386</v>
      </c>
      <c r="BJ728" s="272">
        <v>62</v>
      </c>
      <c r="BK728" s="272">
        <v>33155</v>
      </c>
      <c r="BL728" s="272">
        <v>535</v>
      </c>
      <c r="BM728" s="272">
        <v>975</v>
      </c>
      <c r="BN728" s="272">
        <v>42</v>
      </c>
      <c r="BO728" s="272">
        <v>20117</v>
      </c>
      <c r="BP728" s="272">
        <v>479</v>
      </c>
      <c r="BQ728" s="272">
        <v>841</v>
      </c>
      <c r="BR728" s="272">
        <v>7217</v>
      </c>
      <c r="BS728" s="272">
        <v>3165562</v>
      </c>
      <c r="BT728" s="272">
        <v>439</v>
      </c>
      <c r="BU728" s="272">
        <v>810</v>
      </c>
      <c r="BV728" s="272">
        <v>2203</v>
      </c>
      <c r="BW728" s="272">
        <v>3403181</v>
      </c>
      <c r="BX728" s="272">
        <v>1545</v>
      </c>
      <c r="BY728" s="272">
        <v>2961</v>
      </c>
      <c r="BZ728" s="272">
        <v>856</v>
      </c>
      <c r="CA728" s="272">
        <v>1159716</v>
      </c>
      <c r="CB728" s="272">
        <v>1355</v>
      </c>
      <c r="CC728" s="272">
        <v>2781</v>
      </c>
      <c r="CD728" s="272">
        <v>35564</v>
      </c>
      <c r="CE728" s="272">
        <v>47855673</v>
      </c>
      <c r="CF728" s="272">
        <v>1346</v>
      </c>
      <c r="CG728" s="272">
        <v>2709</v>
      </c>
      <c r="CH728" s="272">
        <v>2239</v>
      </c>
      <c r="CI728" s="272">
        <v>9251630</v>
      </c>
      <c r="CJ728" s="272">
        <v>4132</v>
      </c>
      <c r="CK728" s="272">
        <v>9096</v>
      </c>
      <c r="CL728" s="272">
        <v>308</v>
      </c>
      <c r="CM728" s="272">
        <v>1369219</v>
      </c>
      <c r="CN728" s="272">
        <v>4446</v>
      </c>
      <c r="CO728" s="272">
        <v>11701</v>
      </c>
      <c r="CP728" s="272">
        <v>1180</v>
      </c>
      <c r="CQ728" s="272">
        <v>6899090</v>
      </c>
      <c r="CR728" s="272">
        <v>5847</v>
      </c>
      <c r="CS728" s="272">
        <v>13109</v>
      </c>
      <c r="CT728" s="272">
        <v>66</v>
      </c>
      <c r="CU728" s="272">
        <v>322188</v>
      </c>
      <c r="CV728" s="272">
        <v>4882</v>
      </c>
      <c r="CW728" s="272">
        <v>16016</v>
      </c>
      <c r="CX728" s="272">
        <v>581</v>
      </c>
      <c r="CY728" s="272">
        <v>239830</v>
      </c>
      <c r="CZ728" s="272">
        <v>413</v>
      </c>
      <c r="DA728" s="272">
        <v>713</v>
      </c>
      <c r="DB728" s="272">
        <v>4729</v>
      </c>
      <c r="DC728" s="272">
        <v>158918</v>
      </c>
      <c r="DD728" s="272">
        <v>34</v>
      </c>
      <c r="DE728" s="272">
        <v>55</v>
      </c>
      <c r="DF728" s="272">
        <v>166</v>
      </c>
      <c r="DG728" s="272">
        <v>214313</v>
      </c>
      <c r="DH728" s="272">
        <v>1291</v>
      </c>
      <c r="DI728" s="272">
        <v>2691</v>
      </c>
      <c r="DJ728" s="272">
        <v>157</v>
      </c>
      <c r="DK728" s="272">
        <v>2</v>
      </c>
      <c r="DL728" s="250"/>
      <c r="DM728" s="250"/>
      <c r="DN728" s="250"/>
      <c r="DO728" s="250"/>
      <c r="DP728" s="250"/>
      <c r="DQ728" s="250"/>
      <c r="DR728" s="250"/>
      <c r="DS728" s="250"/>
      <c r="DT728" s="250"/>
      <c r="DU728" s="250"/>
      <c r="DV728" s="250"/>
      <c r="DW728" s="250"/>
      <c r="DX728" s="250"/>
      <c r="DY728" s="250"/>
      <c r="DZ728" s="250"/>
      <c r="EA728" s="250"/>
      <c r="EB728" s="155"/>
      <c r="EC728" s="75">
        <f t="shared" si="1152"/>
        <v>3</v>
      </c>
      <c r="ED728" s="74">
        <f t="shared" si="1153"/>
        <v>2021</v>
      </c>
      <c r="EE728" s="165">
        <f t="shared" si="1163"/>
        <v>44256</v>
      </c>
      <c r="EF728" s="157">
        <f t="shared" si="1165"/>
        <v>31</v>
      </c>
      <c r="EG728" s="156"/>
      <c r="EH728" s="166">
        <f>IFERROR(HLOOKUP(EH$1,$H$5:$FY$1802,MATCH($A728,$A$5:$A$1802,0),0)*HLOOKUP(EH$2,$H$5:$FY$1802,MATCH($A728,$A$5:$A$1802,0),0),$H$2)</f>
        <v>142408</v>
      </c>
      <c r="EI728" s="166">
        <f>IFERROR(HLOOKUP(EI$1,$H$5:$FY$1802,MATCH($A728,$A$5:$A$1802,0),0)*HLOOKUP(EI$2,$H$5:$FY$1802,MATCH($A728,$A$5:$A$1802,0),0),$H$2)</f>
        <v>213612</v>
      </c>
      <c r="EJ728" s="166">
        <f>IFERROR(HLOOKUP(EJ$1,$H$5:$FY$1802,MATCH($A728,$A$5:$A$1802,0),0)*HLOOKUP(EJ$2,$H$5:$FY$1802,MATCH($A728,$A$5:$A$1802,0),0),$H$2)</f>
        <v>213612</v>
      </c>
      <c r="EK728" s="166">
        <f>IFERROR(HLOOKUP(EK$1,$H$5:$FY$1802,MATCH($A728,$A$5:$A$1802,0),0)*HLOOKUP(EK$2,$H$5:$FY$1802,MATCH($A728,$A$5:$A$1802,0),0),$H$2)</f>
        <v>1637692</v>
      </c>
      <c r="EL728" s="166">
        <f>IFERROR(HLOOKUP(EL$1,$H$5:$FY$1802,MATCH($A728,$A$5:$A$1802,0),0)*HLOOKUP(EL$2,$H$5:$FY$1802,MATCH($A728,$A$5:$A$1802,0),0),$H$2)</f>
        <v>5944652</v>
      </c>
      <c r="EM728" s="166">
        <f>IFERROR(HLOOKUP(EM$1,$H$5:$FY$1802,MATCH($A728,$A$5:$A$1802,0),0)*HLOOKUP(EM$2,$H$5:$FY$1802,MATCH($A728,$A$5:$A$1802,0),0),$H$2)</f>
        <v>4195104</v>
      </c>
      <c r="EN728" s="166">
        <f>IFERROR(HLOOKUP(EN$1,$H$5:$FY$1802,MATCH($A728,$A$5:$A$1802,0),0)*HLOOKUP(EN$2,$H$5:$FY$1802,MATCH($A728,$A$5:$A$1802,0),0),$H$2)</f>
        <v>105170429</v>
      </c>
      <c r="EO728" s="166">
        <f>IFERROR(HLOOKUP(EO$1,$H$5:$FY$1802,MATCH($A728,$A$5:$A$1802,0),0)*HLOOKUP(EO$2,$H$5:$FY$1802,MATCH($A728,$A$5:$A$1802,0),0),$H$2)</f>
        <v>147420936</v>
      </c>
      <c r="EP728" s="166">
        <f>IFERROR(HLOOKUP(EP$1,$H$5:$FY$1802,MATCH($A728,$A$5:$A$1802,0),0)*HLOOKUP(EP$2,$H$5:$FY$1802,MATCH($A728,$A$5:$A$1802,0),0),$H$2)</f>
        <v>4600080</v>
      </c>
      <c r="EQ728" s="166">
        <f>IFERROR(HLOOKUP(EQ$1,$H$5:$FY$1802,MATCH($A728,$A$5:$A$1802,0),0)*HLOOKUP(EQ$2,$H$5:$FY$1802,MATCH($A728,$A$5:$A$1802,0),0),$H$2)</f>
        <v>60450</v>
      </c>
      <c r="ER728" s="166">
        <f>IFERROR(HLOOKUP(ER$1,$H$5:$FY$1802,MATCH($A728,$A$5:$A$1802,0),0)*HLOOKUP(ER$2,$H$5:$FY$1802,MATCH($A728,$A$5:$A$1802,0),0),$H$2)</f>
        <v>35322</v>
      </c>
      <c r="ES728" s="166">
        <f>IFERROR(HLOOKUP(ES$1,$H$5:$FY$1802,MATCH($A728,$A$5:$A$1802,0),0)*HLOOKUP(ES$2,$H$5:$FY$1802,MATCH($A728,$A$5:$A$1802,0),0),$H$2)</f>
        <v>5845770</v>
      </c>
      <c r="ET728" s="166">
        <f>IFERROR(HLOOKUP(ET$1,$H$5:$FY$1802,MATCH($A728,$A$5:$A$1802,0),0)*HLOOKUP(ET$2,$H$5:$FY$1802,MATCH($A728,$A$5:$A$1802,0),0),$H$2)</f>
        <v>6523083</v>
      </c>
      <c r="EU728" s="166">
        <f>IFERROR(HLOOKUP(EU$1,$H$5:$FY$1802,MATCH($A728,$A$5:$A$1802,0),0)*HLOOKUP(EU$2,$H$5:$FY$1802,MATCH($A728,$A$5:$A$1802,0),0),$H$2)</f>
        <v>2380536</v>
      </c>
      <c r="EV728" s="166">
        <f>IFERROR(HLOOKUP(EV$1,$H$5:$FY$1802,MATCH($A728,$A$5:$A$1802,0),0)*HLOOKUP(EV$2,$H$5:$FY$1802,MATCH($A728,$A$5:$A$1802,0),0),$H$2)</f>
        <v>96342876</v>
      </c>
      <c r="EW728" s="166">
        <f>IFERROR(HLOOKUP(EW$1,$H$5:$FY$1802,MATCH($A728,$A$5:$A$1802,0),0)*HLOOKUP(EW$2,$H$5:$FY$1802,MATCH($A728,$A$5:$A$1802,0),0),$H$2)</f>
        <v>20365944</v>
      </c>
      <c r="EX728" s="166">
        <f>IFERROR(HLOOKUP(EX$1,$H$5:$FY$1802,MATCH($A728,$A$5:$A$1802,0),0)*HLOOKUP(EX$2,$H$5:$FY$1802,MATCH($A728,$A$5:$A$1802,0),0),$H$2)</f>
        <v>3603908</v>
      </c>
      <c r="EY728" s="166">
        <f>IFERROR(HLOOKUP(EY$1,$H$5:$FY$1802,MATCH($A728,$A$5:$A$1802,0),0)*HLOOKUP(EY$2,$H$5:$FY$1802,MATCH($A728,$A$5:$A$1802,0),0),$H$2)</f>
        <v>15468620</v>
      </c>
      <c r="EZ728" s="166">
        <f>IFERROR(HLOOKUP(EZ$1,$H$5:$FY$1802,MATCH($A728,$A$5:$A$1802,0),0)*HLOOKUP(EZ$2,$H$5:$FY$1802,MATCH($A728,$A$5:$A$1802,0),0),$H$2)</f>
        <v>1057056</v>
      </c>
      <c r="FA728" s="166">
        <f>IFERROR(HLOOKUP(FA$1,$H$5:$FY$1802,MATCH($A728,$A$5:$A$1802,0),0)*HLOOKUP(FA$2,$H$5:$FY$1802,MATCH($A728,$A$5:$A$1802,0),0),$H$2)</f>
        <v>446706</v>
      </c>
      <c r="FB728" s="166">
        <f>IFERROR(HLOOKUP(FB$1,$H$5:$FY$1802,MATCH($A728,$A$5:$A$1802,0),0)*HLOOKUP(FB$2,$H$5:$FY$1802,MATCH($A728,$A$5:$A$1802,0),0),$H$2)</f>
        <v>414253</v>
      </c>
      <c r="FC728" s="166">
        <f>IFERROR(HLOOKUP(FC$1,$H$5:$FY$1802,MATCH($A728,$A$5:$A$1802,0),0)*HLOOKUP(FC$2,$H$5:$FY$1802,MATCH($A728,$A$5:$A$1802,0),0),$H$2)</f>
        <v>260095</v>
      </c>
      <c r="FD728" s="166">
        <f>IFERROR(HLOOKUP(FD$1,$H$5:$FY$1802,MATCH($A728,$A$5:$A$1802,0),0)*HLOOKUP(FD$2,$H$5:$FY$1802,MATCH($A728,$A$5:$A$1802,0),0),$H$2)</f>
        <v>0</v>
      </c>
      <c r="FE728" s="166">
        <f>IFERROR(HLOOKUP(FE$1,$H$5:$FY$1802,MATCH($A728,$A$5:$A$1802,0),0)*HLOOKUP(FE$2,$H$5:$FY$1802,MATCH($A728,$A$5:$A$1802,0),0),$H$2)</f>
        <v>0</v>
      </c>
      <c r="FF728" s="166">
        <f>IFERROR(HLOOKUP(FF$1,$H$5:$FY$1802,MATCH($A728,$A$5:$A$1802,0),0)*HLOOKUP(FF$2,$H$5:$FY$1802,MATCH($A728,$A$5:$A$1802,0),0),$H$2)</f>
        <v>0</v>
      </c>
      <c r="FG728" s="166">
        <f>IFERROR(HLOOKUP(FG$1,$H$5:$FY$1802,MATCH($A728,$A$5:$A$1802,0),0)*HLOOKUP(FG$2,$H$5:$FY$1802,MATCH($A728,$A$5:$A$1802,0),0),$H$2)</f>
        <v>0</v>
      </c>
      <c r="FH728" s="152"/>
      <c r="FI728" s="405">
        <f t="shared" si="1154"/>
        <v>2.025679551973774</v>
      </c>
      <c r="FJ728" s="405">
        <f t="shared" si="1154"/>
        <v>1.5236989482311161</v>
      </c>
      <c r="FK728" s="405">
        <f t="shared" si="1155"/>
        <v>2.0805243445692883</v>
      </c>
      <c r="FL728" s="405">
        <f t="shared" si="1156"/>
        <v>1.5550093632958801</v>
      </c>
      <c r="FM728" s="405">
        <f t="shared" si="1157"/>
        <v>1.3081324599332005</v>
      </c>
      <c r="FN728" s="405">
        <f t="shared" si="1158"/>
        <v>1.0776998161717111</v>
      </c>
      <c r="FO728" s="405">
        <f t="shared" si="1159"/>
        <v>1.4733934127239567</v>
      </c>
      <c r="FP728" s="405">
        <f t="shared" si="1160"/>
        <v>1.0601866752494367</v>
      </c>
      <c r="FQ728" s="405">
        <f t="shared" si="1161"/>
        <v>1.5194444444444444</v>
      </c>
      <c r="FR728" s="405">
        <f t="shared" si="1162"/>
        <v>1.0722222222222222</v>
      </c>
      <c r="FS728" s="65"/>
    </row>
    <row r="729" spans="1:175" ht="10.35" customHeight="1" x14ac:dyDescent="0.2">
      <c r="A729" s="74" t="str">
        <f t="shared" si="1151"/>
        <v>2020-21MARCHRYA</v>
      </c>
      <c r="B729" s="163" t="str">
        <f t="shared" si="1164"/>
        <v>2020-21</v>
      </c>
      <c r="C729" s="26" t="s">
        <v>838</v>
      </c>
      <c r="D729" s="163" t="str">
        <f>INDEX($FV$16:$FW$26,MATCH($F729,$FV$16:$FV$26,0),2)</f>
        <v>Y60</v>
      </c>
      <c r="E729" s="163" t="str">
        <f>VLOOKUP($D729,$FW$8:$FX$14,2,0)</f>
        <v>Midlands</v>
      </c>
      <c r="F729" s="271" t="s">
        <v>867</v>
      </c>
      <c r="G729" s="271" t="s">
        <v>883</v>
      </c>
      <c r="H729" s="272">
        <v>114289</v>
      </c>
      <c r="I729" s="272">
        <v>76090</v>
      </c>
      <c r="J729" s="272">
        <v>32482</v>
      </c>
      <c r="K729" s="272">
        <v>0</v>
      </c>
      <c r="L729" s="272">
        <v>0</v>
      </c>
      <c r="M729" s="272">
        <v>0</v>
      </c>
      <c r="N729" s="272">
        <v>0</v>
      </c>
      <c r="O729" s="272">
        <v>15</v>
      </c>
      <c r="P729" s="272">
        <v>0</v>
      </c>
      <c r="Q729" s="272">
        <v>426</v>
      </c>
      <c r="R729" s="272">
        <v>0</v>
      </c>
      <c r="S729" s="272">
        <v>83</v>
      </c>
      <c r="T729" s="272">
        <v>96376</v>
      </c>
      <c r="U729" s="272">
        <v>6681</v>
      </c>
      <c r="V729" s="272">
        <v>3815</v>
      </c>
      <c r="W729" s="272">
        <v>42465</v>
      </c>
      <c r="X729" s="272">
        <v>34397</v>
      </c>
      <c r="Y729" s="272">
        <v>2135</v>
      </c>
      <c r="Z729" s="272">
        <v>2651911</v>
      </c>
      <c r="AA729" s="272">
        <v>397</v>
      </c>
      <c r="AB729" s="272">
        <v>687</v>
      </c>
      <c r="AC729" s="272">
        <v>1728480</v>
      </c>
      <c r="AD729" s="272">
        <v>453</v>
      </c>
      <c r="AE729" s="272">
        <v>799</v>
      </c>
      <c r="AF729" s="272">
        <v>31166770</v>
      </c>
      <c r="AG729" s="272">
        <v>734</v>
      </c>
      <c r="AH729" s="272">
        <v>1335</v>
      </c>
      <c r="AI729" s="272">
        <v>58603484</v>
      </c>
      <c r="AJ729" s="272">
        <v>1704</v>
      </c>
      <c r="AK729" s="272">
        <v>3629</v>
      </c>
      <c r="AL729" s="272">
        <v>5445162</v>
      </c>
      <c r="AM729" s="272">
        <v>2550</v>
      </c>
      <c r="AN729" s="272">
        <v>5836</v>
      </c>
      <c r="AO729" s="272">
        <v>4159</v>
      </c>
      <c r="AP729" s="272">
        <v>12</v>
      </c>
      <c r="AQ729" s="272">
        <v>8</v>
      </c>
      <c r="AR729" s="272">
        <v>0</v>
      </c>
      <c r="AS729" s="272">
        <v>250</v>
      </c>
      <c r="AT729" s="272">
        <v>3889</v>
      </c>
      <c r="AU729" s="272">
        <v>2752</v>
      </c>
      <c r="AV729" s="272">
        <v>48946</v>
      </c>
      <c r="AW729" s="272">
        <v>6797</v>
      </c>
      <c r="AX729" s="272">
        <v>36474</v>
      </c>
      <c r="AY729" s="272">
        <v>92217</v>
      </c>
      <c r="AZ729" s="272">
        <v>13835</v>
      </c>
      <c r="BA729" s="272">
        <v>9698</v>
      </c>
      <c r="BB729" s="272">
        <v>7871</v>
      </c>
      <c r="BC729" s="272">
        <v>5620</v>
      </c>
      <c r="BD729" s="272">
        <v>53287</v>
      </c>
      <c r="BE729" s="272">
        <v>43737</v>
      </c>
      <c r="BF729" s="272">
        <v>56793</v>
      </c>
      <c r="BG729" s="272">
        <v>35222</v>
      </c>
      <c r="BH729" s="272">
        <v>4703</v>
      </c>
      <c r="BI729" s="272">
        <v>2171</v>
      </c>
      <c r="BJ729" s="272">
        <v>109</v>
      </c>
      <c r="BK729" s="272">
        <v>53524</v>
      </c>
      <c r="BL729" s="272">
        <v>491</v>
      </c>
      <c r="BM729" s="272">
        <v>834</v>
      </c>
      <c r="BN729" s="272">
        <v>57</v>
      </c>
      <c r="BO729" s="272">
        <v>25968</v>
      </c>
      <c r="BP729" s="272">
        <v>456</v>
      </c>
      <c r="BQ729" s="272">
        <v>773</v>
      </c>
      <c r="BR729" s="272">
        <v>6515</v>
      </c>
      <c r="BS729" s="272">
        <v>2572419</v>
      </c>
      <c r="BT729" s="272">
        <v>395</v>
      </c>
      <c r="BU729" s="272">
        <v>681</v>
      </c>
      <c r="BV729" s="272">
        <v>3919</v>
      </c>
      <c r="BW729" s="272">
        <v>2971065</v>
      </c>
      <c r="BX729" s="272">
        <v>758</v>
      </c>
      <c r="BY729" s="272">
        <v>1371</v>
      </c>
      <c r="BZ729" s="272">
        <v>856</v>
      </c>
      <c r="CA729" s="272">
        <v>562512</v>
      </c>
      <c r="CB729" s="272">
        <v>657</v>
      </c>
      <c r="CC729" s="272">
        <v>1341</v>
      </c>
      <c r="CD729" s="272">
        <v>37690</v>
      </c>
      <c r="CE729" s="272">
        <v>27633193</v>
      </c>
      <c r="CF729" s="272">
        <v>733</v>
      </c>
      <c r="CG729" s="272">
        <v>1330</v>
      </c>
      <c r="CH729" s="272">
        <v>3284</v>
      </c>
      <c r="CI729" s="272">
        <v>8412530</v>
      </c>
      <c r="CJ729" s="272">
        <v>2562</v>
      </c>
      <c r="CK729" s="272">
        <v>5384</v>
      </c>
      <c r="CL729" s="272">
        <v>652</v>
      </c>
      <c r="CM729" s="272">
        <v>1630962</v>
      </c>
      <c r="CN729" s="272">
        <v>2501</v>
      </c>
      <c r="CO729" s="272">
        <v>5635</v>
      </c>
      <c r="CP729" s="272">
        <v>1369</v>
      </c>
      <c r="CQ729" s="272">
        <v>4525317</v>
      </c>
      <c r="CR729" s="272">
        <v>3306</v>
      </c>
      <c r="CS729" s="272">
        <v>6405</v>
      </c>
      <c r="CT729" s="272">
        <v>189</v>
      </c>
      <c r="CU729" s="272">
        <v>655771</v>
      </c>
      <c r="CV729" s="272">
        <v>3470</v>
      </c>
      <c r="CW729" s="272">
        <v>7400</v>
      </c>
      <c r="CX729" s="272">
        <v>272</v>
      </c>
      <c r="CY729" s="272">
        <v>74381</v>
      </c>
      <c r="CZ729" s="272">
        <v>273</v>
      </c>
      <c r="DA729" s="272">
        <v>463</v>
      </c>
      <c r="DB729" s="272">
        <v>4142</v>
      </c>
      <c r="DC729" s="272">
        <v>94830</v>
      </c>
      <c r="DD729" s="272">
        <v>23</v>
      </c>
      <c r="DE729" s="272">
        <v>42</v>
      </c>
      <c r="DF729" s="272">
        <v>143</v>
      </c>
      <c r="DG729" s="272">
        <v>106644</v>
      </c>
      <c r="DH729" s="272">
        <v>746</v>
      </c>
      <c r="DI729" s="272">
        <v>1258</v>
      </c>
      <c r="DJ729" s="272">
        <v>134</v>
      </c>
      <c r="DK729" s="272">
        <v>962</v>
      </c>
      <c r="DL729" s="250"/>
      <c r="DM729" s="250"/>
      <c r="DN729" s="250"/>
      <c r="DO729" s="250"/>
      <c r="DP729" s="250"/>
      <c r="DQ729" s="250"/>
      <c r="DR729" s="250"/>
      <c r="DS729" s="250"/>
      <c r="DT729" s="250"/>
      <c r="DU729" s="250"/>
      <c r="DV729" s="250"/>
      <c r="DW729" s="250"/>
      <c r="DX729" s="250"/>
      <c r="DY729" s="250"/>
      <c r="DZ729" s="250"/>
      <c r="EA729" s="250"/>
      <c r="EB729" s="155"/>
      <c r="EC729" s="75">
        <f t="shared" si="1152"/>
        <v>3</v>
      </c>
      <c r="ED729" s="74">
        <f t="shared" si="1153"/>
        <v>2021</v>
      </c>
      <c r="EE729" s="165">
        <f t="shared" si="1163"/>
        <v>44256</v>
      </c>
      <c r="EF729" s="157">
        <f t="shared" si="1165"/>
        <v>31</v>
      </c>
      <c r="EG729" s="156"/>
      <c r="EH729" s="166">
        <f>IFERROR(HLOOKUP(EH$1,$H$5:$FY$1802,MATCH($A729,$A$5:$A$1802,0),0)*HLOOKUP(EH$2,$H$5:$FY$1802,MATCH($A729,$A$5:$A$1802,0),0),$H$2)</f>
        <v>0</v>
      </c>
      <c r="EI729" s="166">
        <f>IFERROR(HLOOKUP(EI$1,$H$5:$FY$1802,MATCH($A729,$A$5:$A$1802,0),0)*HLOOKUP(EI$2,$H$5:$FY$1802,MATCH($A729,$A$5:$A$1802,0),0),$H$2)</f>
        <v>0</v>
      </c>
      <c r="EJ729" s="166">
        <f>IFERROR(HLOOKUP(EJ$1,$H$5:$FY$1802,MATCH($A729,$A$5:$A$1802,0),0)*HLOOKUP(EJ$2,$H$5:$FY$1802,MATCH($A729,$A$5:$A$1802,0),0),$H$2)</f>
        <v>0</v>
      </c>
      <c r="EK729" s="166">
        <f>IFERROR(HLOOKUP(EK$1,$H$5:$FY$1802,MATCH($A729,$A$5:$A$1802,0),0)*HLOOKUP(EK$2,$H$5:$FY$1802,MATCH($A729,$A$5:$A$1802,0),0),$H$2)</f>
        <v>1141350</v>
      </c>
      <c r="EL729" s="166">
        <f>IFERROR(HLOOKUP(EL$1,$H$5:$FY$1802,MATCH($A729,$A$5:$A$1802,0),0)*HLOOKUP(EL$2,$H$5:$FY$1802,MATCH($A729,$A$5:$A$1802,0),0),$H$2)</f>
        <v>4589847</v>
      </c>
      <c r="EM729" s="166">
        <f>IFERROR(HLOOKUP(EM$1,$H$5:$FY$1802,MATCH($A729,$A$5:$A$1802,0),0)*HLOOKUP(EM$2,$H$5:$FY$1802,MATCH($A729,$A$5:$A$1802,0),0),$H$2)</f>
        <v>3048185</v>
      </c>
      <c r="EN729" s="166">
        <f>IFERROR(HLOOKUP(EN$1,$H$5:$FY$1802,MATCH($A729,$A$5:$A$1802,0),0)*HLOOKUP(EN$2,$H$5:$FY$1802,MATCH($A729,$A$5:$A$1802,0),0),$H$2)</f>
        <v>56690775</v>
      </c>
      <c r="EO729" s="166">
        <f>IFERROR(HLOOKUP(EO$1,$H$5:$FY$1802,MATCH($A729,$A$5:$A$1802,0),0)*HLOOKUP(EO$2,$H$5:$FY$1802,MATCH($A729,$A$5:$A$1802,0),0),$H$2)</f>
        <v>124826713</v>
      </c>
      <c r="EP729" s="166">
        <f>IFERROR(HLOOKUP(EP$1,$H$5:$FY$1802,MATCH($A729,$A$5:$A$1802,0),0)*HLOOKUP(EP$2,$H$5:$FY$1802,MATCH($A729,$A$5:$A$1802,0),0),$H$2)</f>
        <v>12459860</v>
      </c>
      <c r="EQ729" s="166">
        <f>IFERROR(HLOOKUP(EQ$1,$H$5:$FY$1802,MATCH($A729,$A$5:$A$1802,0),0)*HLOOKUP(EQ$2,$H$5:$FY$1802,MATCH($A729,$A$5:$A$1802,0),0),$H$2)</f>
        <v>90906</v>
      </c>
      <c r="ER729" s="166">
        <f>IFERROR(HLOOKUP(ER$1,$H$5:$FY$1802,MATCH($A729,$A$5:$A$1802,0),0)*HLOOKUP(ER$2,$H$5:$FY$1802,MATCH($A729,$A$5:$A$1802,0),0),$H$2)</f>
        <v>44061</v>
      </c>
      <c r="ES729" s="166">
        <f>IFERROR(HLOOKUP(ES$1,$H$5:$FY$1802,MATCH($A729,$A$5:$A$1802,0),0)*HLOOKUP(ES$2,$H$5:$FY$1802,MATCH($A729,$A$5:$A$1802,0),0),$H$2)</f>
        <v>4436715</v>
      </c>
      <c r="ET729" s="166">
        <f>IFERROR(HLOOKUP(ET$1,$H$5:$FY$1802,MATCH($A729,$A$5:$A$1802,0),0)*HLOOKUP(ET$2,$H$5:$FY$1802,MATCH($A729,$A$5:$A$1802,0),0),$H$2)</f>
        <v>5372949</v>
      </c>
      <c r="EU729" s="166">
        <f>IFERROR(HLOOKUP(EU$1,$H$5:$FY$1802,MATCH($A729,$A$5:$A$1802,0),0)*HLOOKUP(EU$2,$H$5:$FY$1802,MATCH($A729,$A$5:$A$1802,0),0),$H$2)</f>
        <v>1147896</v>
      </c>
      <c r="EV729" s="166">
        <f>IFERROR(HLOOKUP(EV$1,$H$5:$FY$1802,MATCH($A729,$A$5:$A$1802,0),0)*HLOOKUP(EV$2,$H$5:$FY$1802,MATCH($A729,$A$5:$A$1802,0),0),$H$2)</f>
        <v>50127700</v>
      </c>
      <c r="EW729" s="166">
        <f>IFERROR(HLOOKUP(EW$1,$H$5:$FY$1802,MATCH($A729,$A$5:$A$1802,0),0)*HLOOKUP(EW$2,$H$5:$FY$1802,MATCH($A729,$A$5:$A$1802,0),0),$H$2)</f>
        <v>17681056</v>
      </c>
      <c r="EX729" s="166">
        <f>IFERROR(HLOOKUP(EX$1,$H$5:$FY$1802,MATCH($A729,$A$5:$A$1802,0),0)*HLOOKUP(EX$2,$H$5:$FY$1802,MATCH($A729,$A$5:$A$1802,0),0),$H$2)</f>
        <v>3674020</v>
      </c>
      <c r="EY729" s="166">
        <f>IFERROR(HLOOKUP(EY$1,$H$5:$FY$1802,MATCH($A729,$A$5:$A$1802,0),0)*HLOOKUP(EY$2,$H$5:$FY$1802,MATCH($A729,$A$5:$A$1802,0),0),$H$2)</f>
        <v>8768445</v>
      </c>
      <c r="EZ729" s="166">
        <f>IFERROR(HLOOKUP(EZ$1,$H$5:$FY$1802,MATCH($A729,$A$5:$A$1802,0),0)*HLOOKUP(EZ$2,$H$5:$FY$1802,MATCH($A729,$A$5:$A$1802,0),0),$H$2)</f>
        <v>1398600</v>
      </c>
      <c r="FA729" s="166">
        <f>IFERROR(HLOOKUP(FA$1,$H$5:$FY$1802,MATCH($A729,$A$5:$A$1802,0),0)*HLOOKUP(FA$2,$H$5:$FY$1802,MATCH($A729,$A$5:$A$1802,0),0),$H$2)</f>
        <v>179894</v>
      </c>
      <c r="FB729" s="166">
        <f>IFERROR(HLOOKUP(FB$1,$H$5:$FY$1802,MATCH($A729,$A$5:$A$1802,0),0)*HLOOKUP(FB$2,$H$5:$FY$1802,MATCH($A729,$A$5:$A$1802,0),0),$H$2)</f>
        <v>125936</v>
      </c>
      <c r="FC729" s="166">
        <f>IFERROR(HLOOKUP(FC$1,$H$5:$FY$1802,MATCH($A729,$A$5:$A$1802,0),0)*HLOOKUP(FC$2,$H$5:$FY$1802,MATCH($A729,$A$5:$A$1802,0),0),$H$2)</f>
        <v>173964</v>
      </c>
      <c r="FD729" s="166">
        <f>IFERROR(HLOOKUP(FD$1,$H$5:$FY$1802,MATCH($A729,$A$5:$A$1802,0),0)*HLOOKUP(FD$2,$H$5:$FY$1802,MATCH($A729,$A$5:$A$1802,0),0),$H$2)</f>
        <v>0</v>
      </c>
      <c r="FE729" s="166">
        <f>IFERROR(HLOOKUP(FE$1,$H$5:$FY$1802,MATCH($A729,$A$5:$A$1802,0),0)*HLOOKUP(FE$2,$H$5:$FY$1802,MATCH($A729,$A$5:$A$1802,0),0),$H$2)</f>
        <v>0</v>
      </c>
      <c r="FF729" s="166">
        <f>IFERROR(HLOOKUP(FF$1,$H$5:$FY$1802,MATCH($A729,$A$5:$A$1802,0),0)*HLOOKUP(FF$2,$H$5:$FY$1802,MATCH($A729,$A$5:$A$1802,0),0),$H$2)</f>
        <v>0</v>
      </c>
      <c r="FG729" s="166">
        <f>IFERROR(HLOOKUP(FG$1,$H$5:$FY$1802,MATCH($A729,$A$5:$A$1802,0),0)*HLOOKUP(FG$2,$H$5:$FY$1802,MATCH($A729,$A$5:$A$1802,0),0),$H$2)</f>
        <v>0</v>
      </c>
      <c r="FH729" s="152"/>
      <c r="FI729" s="405">
        <f t="shared" si="1154"/>
        <v>2.0707977847627599</v>
      </c>
      <c r="FJ729" s="405">
        <f t="shared" si="1154"/>
        <v>1.4515791049244124</v>
      </c>
      <c r="FK729" s="405">
        <f t="shared" si="1155"/>
        <v>2.0631716906946265</v>
      </c>
      <c r="FL729" s="405">
        <f t="shared" si="1156"/>
        <v>1.473132372214941</v>
      </c>
      <c r="FM729" s="405">
        <f t="shared" si="1157"/>
        <v>1.2548451666077947</v>
      </c>
      <c r="FN729" s="405">
        <f t="shared" si="1158"/>
        <v>1.0299540798304485</v>
      </c>
      <c r="FO729" s="405">
        <f t="shared" si="1159"/>
        <v>1.6511032938919092</v>
      </c>
      <c r="FP729" s="405">
        <f t="shared" si="1160"/>
        <v>1.0239846498241125</v>
      </c>
      <c r="FQ729" s="405">
        <f t="shared" si="1161"/>
        <v>2.2028103044496485</v>
      </c>
      <c r="FR729" s="405">
        <f t="shared" si="1162"/>
        <v>1.0168618266978924</v>
      </c>
      <c r="FS729" s="65"/>
    </row>
    <row r="730" spans="1:175" ht="10.35" customHeight="1" x14ac:dyDescent="0.2">
      <c r="A730" s="174" t="str">
        <f t="shared" si="1151"/>
        <v>2020-21MARCHRX8</v>
      </c>
      <c r="B730" s="176" t="str">
        <f t="shared" si="1164"/>
        <v>2020-21</v>
      </c>
      <c r="C730" s="175" t="s">
        <v>838</v>
      </c>
      <c r="D730" s="176" t="str">
        <f>INDEX($FV$16:$FW$26,MATCH($F730,$FV$16:$FV$26,0),2)</f>
        <v>Y63</v>
      </c>
      <c r="E730" s="176" t="str">
        <f>VLOOKUP($D730,$FW$8:$FX$14,2,0)</f>
        <v>North East and Yorkshire</v>
      </c>
      <c r="F730" s="275" t="s">
        <v>869</v>
      </c>
      <c r="G730" s="275" t="s">
        <v>881</v>
      </c>
      <c r="H730" s="276">
        <v>96334</v>
      </c>
      <c r="I730" s="276">
        <v>51677</v>
      </c>
      <c r="J730" s="276">
        <v>292958</v>
      </c>
      <c r="K730" s="276">
        <v>6</v>
      </c>
      <c r="L730" s="276">
        <v>1</v>
      </c>
      <c r="M730" s="276">
        <v>7</v>
      </c>
      <c r="N730" s="276">
        <v>38</v>
      </c>
      <c r="O730" s="276">
        <v>100</v>
      </c>
      <c r="P730" s="276">
        <v>0</v>
      </c>
      <c r="Q730" s="276">
        <v>267</v>
      </c>
      <c r="R730" s="276">
        <v>198</v>
      </c>
      <c r="S730" s="276">
        <v>149</v>
      </c>
      <c r="T730" s="276">
        <v>69951</v>
      </c>
      <c r="U730" s="276">
        <v>5242</v>
      </c>
      <c r="V730" s="276">
        <v>3528</v>
      </c>
      <c r="W730" s="276">
        <v>37487</v>
      </c>
      <c r="X730" s="276">
        <v>13983</v>
      </c>
      <c r="Y730" s="276">
        <v>273</v>
      </c>
      <c r="Z730" s="276">
        <v>2308582</v>
      </c>
      <c r="AA730" s="276">
        <v>440</v>
      </c>
      <c r="AB730" s="276">
        <v>754</v>
      </c>
      <c r="AC730" s="276">
        <v>1781615</v>
      </c>
      <c r="AD730" s="276">
        <v>505</v>
      </c>
      <c r="AE730" s="276">
        <v>893</v>
      </c>
      <c r="AF730" s="276">
        <v>47939593</v>
      </c>
      <c r="AG730" s="276">
        <v>1279</v>
      </c>
      <c r="AH730" s="276">
        <v>2666</v>
      </c>
      <c r="AI730" s="276">
        <v>49421289</v>
      </c>
      <c r="AJ730" s="276">
        <v>3534</v>
      </c>
      <c r="AK730" s="276">
        <v>8697</v>
      </c>
      <c r="AL730" s="276">
        <v>1512015</v>
      </c>
      <c r="AM730" s="276">
        <v>5539</v>
      </c>
      <c r="AN730" s="276">
        <v>14953</v>
      </c>
      <c r="AO730" s="276">
        <v>5904</v>
      </c>
      <c r="AP730" s="276">
        <v>663</v>
      </c>
      <c r="AQ730" s="276">
        <v>1428</v>
      </c>
      <c r="AR730" s="276">
        <v>5186</v>
      </c>
      <c r="AS730" s="276">
        <v>1846</v>
      </c>
      <c r="AT730" s="276">
        <v>1967</v>
      </c>
      <c r="AU730" s="276">
        <v>3182</v>
      </c>
      <c r="AV730" s="276">
        <v>38850</v>
      </c>
      <c r="AW730" s="276">
        <v>5724</v>
      </c>
      <c r="AX730" s="276">
        <v>19473</v>
      </c>
      <c r="AY730" s="276">
        <v>64047</v>
      </c>
      <c r="AZ730" s="276">
        <v>9892</v>
      </c>
      <c r="BA730" s="276">
        <v>7780</v>
      </c>
      <c r="BB730" s="276">
        <v>6392</v>
      </c>
      <c r="BC730" s="276">
        <v>5074</v>
      </c>
      <c r="BD730" s="276">
        <v>47641</v>
      </c>
      <c r="BE730" s="276">
        <v>40075</v>
      </c>
      <c r="BF730" s="276">
        <v>20514</v>
      </c>
      <c r="BG730" s="276">
        <v>14977</v>
      </c>
      <c r="BH730" s="276">
        <v>445</v>
      </c>
      <c r="BI730" s="276">
        <v>297</v>
      </c>
      <c r="BJ730" s="276">
        <v>184</v>
      </c>
      <c r="BK730" s="276">
        <v>86123</v>
      </c>
      <c r="BL730" s="276">
        <v>468</v>
      </c>
      <c r="BM730" s="276">
        <v>801</v>
      </c>
      <c r="BN730" s="276">
        <v>51</v>
      </c>
      <c r="BO730" s="276">
        <v>23150</v>
      </c>
      <c r="BP730" s="276">
        <v>454</v>
      </c>
      <c r="BQ730" s="276">
        <v>850</v>
      </c>
      <c r="BR730" s="276">
        <v>5007</v>
      </c>
      <c r="BS730" s="276">
        <v>2199309</v>
      </c>
      <c r="BT730" s="276">
        <v>439</v>
      </c>
      <c r="BU730" s="276">
        <v>749</v>
      </c>
      <c r="BV730" s="276">
        <v>3600</v>
      </c>
      <c r="BW730" s="276">
        <v>4753227</v>
      </c>
      <c r="BX730" s="276">
        <v>1320</v>
      </c>
      <c r="BY730" s="276">
        <v>2655</v>
      </c>
      <c r="BZ730" s="276">
        <v>849</v>
      </c>
      <c r="CA730" s="276">
        <v>1053894</v>
      </c>
      <c r="CB730" s="276">
        <v>1241</v>
      </c>
      <c r="CC730" s="276">
        <v>2850</v>
      </c>
      <c r="CD730" s="276">
        <v>33038</v>
      </c>
      <c r="CE730" s="276">
        <v>42132472</v>
      </c>
      <c r="CF730" s="276">
        <v>1275</v>
      </c>
      <c r="CG730" s="276">
        <v>2664</v>
      </c>
      <c r="CH730" s="276">
        <v>2673</v>
      </c>
      <c r="CI730" s="276">
        <v>11907815</v>
      </c>
      <c r="CJ730" s="276">
        <v>4455</v>
      </c>
      <c r="CK730" s="276">
        <v>9311</v>
      </c>
      <c r="CL730" s="276">
        <v>1579</v>
      </c>
      <c r="CM730" s="276">
        <v>6603699</v>
      </c>
      <c r="CN730" s="276">
        <v>4182</v>
      </c>
      <c r="CO730" s="276">
        <v>8902</v>
      </c>
      <c r="CP730" s="276">
        <v>1893</v>
      </c>
      <c r="CQ730" s="276">
        <v>13250750</v>
      </c>
      <c r="CR730" s="276">
        <v>7000</v>
      </c>
      <c r="CS730" s="276">
        <v>15796</v>
      </c>
      <c r="CT730" s="276">
        <v>768</v>
      </c>
      <c r="CU730" s="276">
        <v>4472081</v>
      </c>
      <c r="CV730" s="276">
        <v>5823</v>
      </c>
      <c r="CW730" s="276">
        <v>13152</v>
      </c>
      <c r="CX730" s="276">
        <v>235</v>
      </c>
      <c r="CY730" s="276">
        <v>79329</v>
      </c>
      <c r="CZ730" s="276">
        <v>338</v>
      </c>
      <c r="DA730" s="276">
        <v>590</v>
      </c>
      <c r="DB730" s="276">
        <v>3254</v>
      </c>
      <c r="DC730" s="276">
        <v>128154</v>
      </c>
      <c r="DD730" s="276">
        <v>39</v>
      </c>
      <c r="DE730" s="276">
        <v>70</v>
      </c>
      <c r="DF730" s="276">
        <v>117</v>
      </c>
      <c r="DG730" s="276">
        <v>179539</v>
      </c>
      <c r="DH730" s="276">
        <v>1535</v>
      </c>
      <c r="DI730" s="276">
        <v>3326</v>
      </c>
      <c r="DJ730" s="276">
        <v>105</v>
      </c>
      <c r="DK730" s="276">
        <v>0</v>
      </c>
      <c r="DL730" s="252"/>
      <c r="DM730" s="252"/>
      <c r="DN730" s="252"/>
      <c r="DO730" s="252"/>
      <c r="DP730" s="252"/>
      <c r="DQ730" s="252"/>
      <c r="DR730" s="252"/>
      <c r="DS730" s="252"/>
      <c r="DT730" s="252"/>
      <c r="DU730" s="252"/>
      <c r="DV730" s="252"/>
      <c r="DW730" s="252"/>
      <c r="DX730" s="252"/>
      <c r="DY730" s="252"/>
      <c r="DZ730" s="252"/>
      <c r="EA730" s="252"/>
      <c r="EB730" s="177"/>
      <c r="EC730" s="167">
        <f t="shared" si="1152"/>
        <v>3</v>
      </c>
      <c r="ED730" s="174">
        <f t="shared" si="1153"/>
        <v>2021</v>
      </c>
      <c r="EE730" s="173">
        <f t="shared" si="1163"/>
        <v>44256</v>
      </c>
      <c r="EF730" s="150">
        <f t="shared" si="1165"/>
        <v>31</v>
      </c>
      <c r="EG730" s="178"/>
      <c r="EH730" s="179">
        <f>IFERROR(HLOOKUP(EH$1,$H$5:$FY$1802,MATCH($A730,$A$5:$A$1802,0),0)*HLOOKUP(EH$2,$H$5:$FY$1802,MATCH($A730,$A$5:$A$1802,0),0),$H$2)</f>
        <v>51677</v>
      </c>
      <c r="EI730" s="179">
        <f>IFERROR(HLOOKUP(EI$1,$H$5:$FY$1802,MATCH($A730,$A$5:$A$1802,0),0)*HLOOKUP(EI$2,$H$5:$FY$1802,MATCH($A730,$A$5:$A$1802,0),0),$H$2)</f>
        <v>361739</v>
      </c>
      <c r="EJ730" s="179">
        <f>IFERROR(HLOOKUP(EJ$1,$H$5:$FY$1802,MATCH($A730,$A$5:$A$1802,0),0)*HLOOKUP(EJ$2,$H$5:$FY$1802,MATCH($A730,$A$5:$A$1802,0),0),$H$2)</f>
        <v>1963726</v>
      </c>
      <c r="EK730" s="179">
        <f>IFERROR(HLOOKUP(EK$1,$H$5:$FY$1802,MATCH($A730,$A$5:$A$1802,0),0)*HLOOKUP(EK$2,$H$5:$FY$1802,MATCH($A730,$A$5:$A$1802,0),0),$H$2)</f>
        <v>5167700</v>
      </c>
      <c r="EL730" s="179">
        <f>IFERROR(HLOOKUP(EL$1,$H$5:$FY$1802,MATCH($A730,$A$5:$A$1802,0),0)*HLOOKUP(EL$2,$H$5:$FY$1802,MATCH($A730,$A$5:$A$1802,0),0),$H$2)</f>
        <v>3952468</v>
      </c>
      <c r="EM730" s="179">
        <f>IFERROR(HLOOKUP(EM$1,$H$5:$FY$1802,MATCH($A730,$A$5:$A$1802,0),0)*HLOOKUP(EM$2,$H$5:$FY$1802,MATCH($A730,$A$5:$A$1802,0),0),$H$2)</f>
        <v>3150504</v>
      </c>
      <c r="EN730" s="179">
        <f>IFERROR(HLOOKUP(EN$1,$H$5:$FY$1802,MATCH($A730,$A$5:$A$1802,0),0)*HLOOKUP(EN$2,$H$5:$FY$1802,MATCH($A730,$A$5:$A$1802,0),0),$H$2)</f>
        <v>99940342</v>
      </c>
      <c r="EO730" s="179">
        <f>IFERROR(HLOOKUP(EO$1,$H$5:$FY$1802,MATCH($A730,$A$5:$A$1802,0),0)*HLOOKUP(EO$2,$H$5:$FY$1802,MATCH($A730,$A$5:$A$1802,0),0),$H$2)</f>
        <v>121610151</v>
      </c>
      <c r="EP730" s="179">
        <f>IFERROR(HLOOKUP(EP$1,$H$5:$FY$1802,MATCH($A730,$A$5:$A$1802,0),0)*HLOOKUP(EP$2,$H$5:$FY$1802,MATCH($A730,$A$5:$A$1802,0),0),$H$2)</f>
        <v>4082169</v>
      </c>
      <c r="EQ730" s="179">
        <f>IFERROR(HLOOKUP(EQ$1,$H$5:$FY$1802,MATCH($A730,$A$5:$A$1802,0),0)*HLOOKUP(EQ$2,$H$5:$FY$1802,MATCH($A730,$A$5:$A$1802,0),0),$H$2)</f>
        <v>147384</v>
      </c>
      <c r="ER730" s="179">
        <f>IFERROR(HLOOKUP(ER$1,$H$5:$FY$1802,MATCH($A730,$A$5:$A$1802,0),0)*HLOOKUP(ER$2,$H$5:$FY$1802,MATCH($A730,$A$5:$A$1802,0),0),$H$2)</f>
        <v>43350</v>
      </c>
      <c r="ES730" s="179">
        <f>IFERROR(HLOOKUP(ES$1,$H$5:$FY$1802,MATCH($A730,$A$5:$A$1802,0),0)*HLOOKUP(ES$2,$H$5:$FY$1802,MATCH($A730,$A$5:$A$1802,0),0),$H$2)</f>
        <v>3750243</v>
      </c>
      <c r="ET730" s="179">
        <f>IFERROR(HLOOKUP(ET$1,$H$5:$FY$1802,MATCH($A730,$A$5:$A$1802,0),0)*HLOOKUP(ET$2,$H$5:$FY$1802,MATCH($A730,$A$5:$A$1802,0),0),$H$2)</f>
        <v>9558000</v>
      </c>
      <c r="EU730" s="179">
        <f>IFERROR(HLOOKUP(EU$1,$H$5:$FY$1802,MATCH($A730,$A$5:$A$1802,0),0)*HLOOKUP(EU$2,$H$5:$FY$1802,MATCH($A730,$A$5:$A$1802,0),0),$H$2)</f>
        <v>2419650</v>
      </c>
      <c r="EV730" s="179">
        <f>IFERROR(HLOOKUP(EV$1,$H$5:$FY$1802,MATCH($A730,$A$5:$A$1802,0),0)*HLOOKUP(EV$2,$H$5:$FY$1802,MATCH($A730,$A$5:$A$1802,0),0),$H$2)</f>
        <v>88013232</v>
      </c>
      <c r="EW730" s="179">
        <f>IFERROR(HLOOKUP(EW$1,$H$5:$FY$1802,MATCH($A730,$A$5:$A$1802,0),0)*HLOOKUP(EW$2,$H$5:$FY$1802,MATCH($A730,$A$5:$A$1802,0),0),$H$2)</f>
        <v>24888303</v>
      </c>
      <c r="EX730" s="179">
        <f>IFERROR(HLOOKUP(EX$1,$H$5:$FY$1802,MATCH($A730,$A$5:$A$1802,0),0)*HLOOKUP(EX$2,$H$5:$FY$1802,MATCH($A730,$A$5:$A$1802,0),0),$H$2)</f>
        <v>14056258</v>
      </c>
      <c r="EY730" s="179">
        <f>IFERROR(HLOOKUP(EY$1,$H$5:$FY$1802,MATCH($A730,$A$5:$A$1802,0),0)*HLOOKUP(EY$2,$H$5:$FY$1802,MATCH($A730,$A$5:$A$1802,0),0),$H$2)</f>
        <v>29901828</v>
      </c>
      <c r="EZ730" s="179">
        <f>IFERROR(HLOOKUP(EZ$1,$H$5:$FY$1802,MATCH($A730,$A$5:$A$1802,0),0)*HLOOKUP(EZ$2,$H$5:$FY$1802,MATCH($A730,$A$5:$A$1802,0),0),$H$2)</f>
        <v>10100736</v>
      </c>
      <c r="FA730" s="179">
        <f>IFERROR(HLOOKUP(FA$1,$H$5:$FY$1802,MATCH($A730,$A$5:$A$1802,0),0)*HLOOKUP(FA$2,$H$5:$FY$1802,MATCH($A730,$A$5:$A$1802,0),0),$H$2)</f>
        <v>389142</v>
      </c>
      <c r="FB730" s="179">
        <f>IFERROR(HLOOKUP(FB$1,$H$5:$FY$1802,MATCH($A730,$A$5:$A$1802,0),0)*HLOOKUP(FB$2,$H$5:$FY$1802,MATCH($A730,$A$5:$A$1802,0),0),$H$2)</f>
        <v>138650</v>
      </c>
      <c r="FC730" s="179">
        <f>IFERROR(HLOOKUP(FC$1,$H$5:$FY$1802,MATCH($A730,$A$5:$A$1802,0),0)*HLOOKUP(FC$2,$H$5:$FY$1802,MATCH($A730,$A$5:$A$1802,0),0),$H$2)</f>
        <v>227780</v>
      </c>
      <c r="FD730" s="179">
        <f>IFERROR(HLOOKUP(FD$1,$H$5:$FY$1802,MATCH($A730,$A$5:$A$1802,0),0)*HLOOKUP(FD$2,$H$5:$FY$1802,MATCH($A730,$A$5:$A$1802,0),0),$H$2)</f>
        <v>0</v>
      </c>
      <c r="FE730" s="179">
        <f>IFERROR(HLOOKUP(FE$1,$H$5:$FY$1802,MATCH($A730,$A$5:$A$1802,0),0)*HLOOKUP(FE$2,$H$5:$FY$1802,MATCH($A730,$A$5:$A$1802,0),0),$H$2)</f>
        <v>0</v>
      </c>
      <c r="FF730" s="179">
        <f>IFERROR(HLOOKUP(FF$1,$H$5:$FY$1802,MATCH($A730,$A$5:$A$1802,0),0)*HLOOKUP(FF$2,$H$5:$FY$1802,MATCH($A730,$A$5:$A$1802,0),0),$H$2)</f>
        <v>0</v>
      </c>
      <c r="FG730" s="179">
        <f>IFERROR(HLOOKUP(FG$1,$H$5:$FY$1802,MATCH($A730,$A$5:$A$1802,0),0)*HLOOKUP(FG$2,$H$5:$FY$1802,MATCH($A730,$A$5:$A$1802,0),0),$H$2)</f>
        <v>0</v>
      </c>
      <c r="FH730" s="151"/>
      <c r="FI730" s="407">
        <f t="shared" si="1154"/>
        <v>1.8870660053414727</v>
      </c>
      <c r="FJ730" s="407">
        <f t="shared" si="1154"/>
        <v>1.4841663487218619</v>
      </c>
      <c r="FK730" s="407">
        <f t="shared" si="1155"/>
        <v>1.8117913832199546</v>
      </c>
      <c r="FL730" s="407">
        <f t="shared" si="1156"/>
        <v>1.4382086167800454</v>
      </c>
      <c r="FM730" s="407">
        <f t="shared" si="1157"/>
        <v>1.2708672339744445</v>
      </c>
      <c r="FN730" s="407">
        <f t="shared" si="1158"/>
        <v>1.0690372662523009</v>
      </c>
      <c r="FO730" s="407">
        <f t="shared" si="1159"/>
        <v>1.4670671529714654</v>
      </c>
      <c r="FP730" s="407">
        <f t="shared" si="1160"/>
        <v>1.0710863191017663</v>
      </c>
      <c r="FQ730" s="407">
        <f t="shared" si="1161"/>
        <v>1.63003663003663</v>
      </c>
      <c r="FR730" s="407">
        <f t="shared" si="1162"/>
        <v>1.0879120879120878</v>
      </c>
      <c r="FS730" s="408"/>
    </row>
    <row r="731" spans="1:175" ht="10.35" customHeight="1" x14ac:dyDescent="0.2">
      <c r="A731" s="74" t="s">
        <v>884</v>
      </c>
      <c r="B731" s="163" t="s">
        <v>148</v>
      </c>
      <c r="C731" s="26" t="s">
        <v>839</v>
      </c>
      <c r="D731" s="163" t="str">
        <f>INDEX($FV$16:$FW$26,MATCH($F731,$FV$16:$FV$26,0),2)</f>
        <v>Y60</v>
      </c>
      <c r="E731" s="163" t="str">
        <f>VLOOKUP($D731,$FW$8:$FX$14,2,0)</f>
        <v>Midlands</v>
      </c>
      <c r="F731" s="271" t="s">
        <v>845</v>
      </c>
      <c r="G731" s="271" t="s">
        <v>871</v>
      </c>
      <c r="H731" s="270">
        <v>89904</v>
      </c>
      <c r="I731" s="270">
        <v>69244</v>
      </c>
      <c r="J731" s="270">
        <v>437878</v>
      </c>
      <c r="K731" s="270">
        <v>6</v>
      </c>
      <c r="L731" s="270">
        <v>3</v>
      </c>
      <c r="M731" s="270">
        <v>4</v>
      </c>
      <c r="N731" s="270">
        <v>32</v>
      </c>
      <c r="O731" s="270">
        <v>88</v>
      </c>
      <c r="P731" s="270">
        <v>0</v>
      </c>
      <c r="Q731" s="270">
        <v>384</v>
      </c>
      <c r="R731" s="270">
        <v>2294</v>
      </c>
      <c r="S731" s="270">
        <v>859</v>
      </c>
      <c r="T731" s="270">
        <v>67409</v>
      </c>
      <c r="U731" s="270">
        <v>5753</v>
      </c>
      <c r="V731" s="270">
        <v>3645</v>
      </c>
      <c r="W731" s="270">
        <v>38065</v>
      </c>
      <c r="X731" s="270">
        <v>13213</v>
      </c>
      <c r="Y731" s="270">
        <v>149</v>
      </c>
      <c r="Z731" s="270">
        <v>2554269</v>
      </c>
      <c r="AA731" s="270">
        <v>444</v>
      </c>
      <c r="AB731" s="270">
        <v>794</v>
      </c>
      <c r="AC731" s="270">
        <v>3377771</v>
      </c>
      <c r="AD731" s="270">
        <v>927</v>
      </c>
      <c r="AE731" s="270">
        <v>2112</v>
      </c>
      <c r="AF731" s="270">
        <v>59602727</v>
      </c>
      <c r="AG731" s="270">
        <v>1566</v>
      </c>
      <c r="AH731" s="270">
        <v>3216</v>
      </c>
      <c r="AI731" s="270">
        <v>63856952</v>
      </c>
      <c r="AJ731" s="270">
        <v>4833</v>
      </c>
      <c r="AK731" s="270">
        <v>11715</v>
      </c>
      <c r="AL731" s="270">
        <v>980955</v>
      </c>
      <c r="AM731" s="270">
        <v>6584</v>
      </c>
      <c r="AN731" s="270">
        <v>15389</v>
      </c>
      <c r="AO731" s="270">
        <v>6312</v>
      </c>
      <c r="AP731" s="270">
        <v>1402</v>
      </c>
      <c r="AQ731" s="270">
        <v>816</v>
      </c>
      <c r="AR731" s="270">
        <v>19</v>
      </c>
      <c r="AS731" s="270">
        <v>3481</v>
      </c>
      <c r="AT731" s="270">
        <v>613</v>
      </c>
      <c r="AU731" s="270">
        <v>2337</v>
      </c>
      <c r="AV731" s="270">
        <v>36386</v>
      </c>
      <c r="AW731" s="270">
        <v>3901</v>
      </c>
      <c r="AX731" s="270">
        <v>20810</v>
      </c>
      <c r="AY731" s="270">
        <v>61097</v>
      </c>
      <c r="AZ731" s="270">
        <v>10626</v>
      </c>
      <c r="BA731" s="270">
        <v>8394</v>
      </c>
      <c r="BB731" s="270">
        <v>6890</v>
      </c>
      <c r="BC731" s="270">
        <v>5531</v>
      </c>
      <c r="BD731" s="270">
        <v>49038</v>
      </c>
      <c r="BE731" s="270">
        <v>40238</v>
      </c>
      <c r="BF731" s="270">
        <v>19787</v>
      </c>
      <c r="BG731" s="270">
        <v>14006</v>
      </c>
      <c r="BH731" s="270">
        <v>139</v>
      </c>
      <c r="BI731" s="270">
        <v>95</v>
      </c>
      <c r="BJ731" s="270">
        <v>0</v>
      </c>
      <c r="BK731" s="270">
        <v>0</v>
      </c>
      <c r="BL731" s="270">
        <v>0</v>
      </c>
      <c r="BM731" s="270">
        <v>0</v>
      </c>
      <c r="BN731" s="270">
        <v>15</v>
      </c>
      <c r="BO731" s="270">
        <v>5526</v>
      </c>
      <c r="BP731" s="270">
        <v>368</v>
      </c>
      <c r="BQ731" s="270">
        <v>577</v>
      </c>
      <c r="BR731" s="270">
        <v>5738</v>
      </c>
      <c r="BS731" s="270">
        <v>2548743</v>
      </c>
      <c r="BT731" s="270">
        <v>444</v>
      </c>
      <c r="BU731" s="270">
        <v>794</v>
      </c>
      <c r="BV731" s="270">
        <v>547</v>
      </c>
      <c r="BW731" s="270">
        <v>1035640</v>
      </c>
      <c r="BX731" s="270">
        <v>1893</v>
      </c>
      <c r="BY731" s="270">
        <v>3859</v>
      </c>
      <c r="BZ731" s="270">
        <v>851</v>
      </c>
      <c r="CA731" s="270">
        <v>1472329</v>
      </c>
      <c r="CB731" s="270">
        <v>1730</v>
      </c>
      <c r="CC731" s="270">
        <v>4138</v>
      </c>
      <c r="CD731" s="270">
        <v>36667</v>
      </c>
      <c r="CE731" s="270">
        <v>57094758</v>
      </c>
      <c r="CF731" s="270">
        <v>1557</v>
      </c>
      <c r="CG731" s="270">
        <v>3181</v>
      </c>
      <c r="CH731" s="270">
        <v>6</v>
      </c>
      <c r="CI731" s="270">
        <v>57095</v>
      </c>
      <c r="CJ731" s="270">
        <v>9516</v>
      </c>
      <c r="CK731" s="270">
        <v>16413</v>
      </c>
      <c r="CL731" s="270">
        <v>417</v>
      </c>
      <c r="CM731" s="270">
        <v>2679212</v>
      </c>
      <c r="CN731" s="270">
        <v>6425</v>
      </c>
      <c r="CO731" s="270">
        <v>14964</v>
      </c>
      <c r="CP731" s="270">
        <v>2507</v>
      </c>
      <c r="CQ731" s="270">
        <v>14830439</v>
      </c>
      <c r="CR731" s="270">
        <v>5916</v>
      </c>
      <c r="CS731" s="270">
        <v>12173</v>
      </c>
      <c r="CT731" s="270">
        <v>107</v>
      </c>
      <c r="CU731" s="270">
        <v>750319</v>
      </c>
      <c r="CV731" s="270">
        <v>7012</v>
      </c>
      <c r="CW731" s="270">
        <v>15699</v>
      </c>
      <c r="CX731" s="270">
        <v>283</v>
      </c>
      <c r="CY731" s="270">
        <v>79371</v>
      </c>
      <c r="CZ731" s="270">
        <v>280</v>
      </c>
      <c r="DA731" s="270">
        <v>443</v>
      </c>
      <c r="DB731" s="270">
        <v>3060</v>
      </c>
      <c r="DC731" s="270">
        <v>132882</v>
      </c>
      <c r="DD731" s="270">
        <v>43</v>
      </c>
      <c r="DE731" s="270">
        <v>85</v>
      </c>
      <c r="DF731" s="270">
        <v>50</v>
      </c>
      <c r="DG731" s="270">
        <v>67567</v>
      </c>
      <c r="DH731" s="270">
        <v>1351</v>
      </c>
      <c r="DI731" s="270">
        <v>2326</v>
      </c>
      <c r="DJ731" s="270">
        <v>45</v>
      </c>
      <c r="DK731" s="270">
        <v>0</v>
      </c>
      <c r="DL731" s="249"/>
      <c r="DM731" s="249"/>
      <c r="DN731" s="249"/>
      <c r="DO731" s="249"/>
      <c r="DP731" s="249"/>
      <c r="DQ731" s="249"/>
      <c r="DR731" s="249"/>
      <c r="DS731" s="249"/>
      <c r="DT731" s="249"/>
      <c r="DU731" s="249"/>
      <c r="DV731" s="249"/>
      <c r="DW731" s="249"/>
      <c r="DX731" s="249"/>
      <c r="DY731" s="249"/>
      <c r="DZ731" s="249"/>
      <c r="EA731" s="249"/>
      <c r="EB731" s="155"/>
      <c r="EC731" s="170">
        <f t="shared" si="1152"/>
        <v>4</v>
      </c>
      <c r="ED731" s="74">
        <f t="shared" si="1153"/>
        <v>2021</v>
      </c>
      <c r="EE731" s="165">
        <f t="shared" si="1163"/>
        <v>44287</v>
      </c>
      <c r="EF731" s="157">
        <f>DAY(EOMONTH($EE731,0))</f>
        <v>30</v>
      </c>
      <c r="EG731" s="156"/>
      <c r="EH731" s="171">
        <f>IFERROR(HLOOKUP(EH$1,$H$5:$FY$1802,MATCH($A731,$A$5:$A$1802,0),0)*HLOOKUP(EH$2,$H$5:$FY$1802,MATCH($A731,$A$5:$A$1802,0),0),$H$2)</f>
        <v>207732</v>
      </c>
      <c r="EI731" s="171">
        <f>IFERROR(HLOOKUP(EI$1,$H$5:$FY$1802,MATCH($A731,$A$5:$A$1802,0),0)*HLOOKUP(EI$2,$H$5:$FY$1802,MATCH($A731,$A$5:$A$1802,0),0),$H$2)</f>
        <v>276976</v>
      </c>
      <c r="EJ731" s="171">
        <f>IFERROR(HLOOKUP(EJ$1,$H$5:$FY$1802,MATCH($A731,$A$5:$A$1802,0),0)*HLOOKUP(EJ$2,$H$5:$FY$1802,MATCH($A731,$A$5:$A$1802,0),0),$H$2)</f>
        <v>2215808</v>
      </c>
      <c r="EK731" s="171">
        <f>IFERROR(HLOOKUP(EK$1,$H$5:$FY$1802,MATCH($A731,$A$5:$A$1802,0),0)*HLOOKUP(EK$2,$H$5:$FY$1802,MATCH($A731,$A$5:$A$1802,0),0),$H$2)</f>
        <v>6093472</v>
      </c>
      <c r="EL731" s="171">
        <f>IFERROR(HLOOKUP(EL$1,$H$5:$FY$1802,MATCH($A731,$A$5:$A$1802,0),0)*HLOOKUP(EL$2,$H$5:$FY$1802,MATCH($A731,$A$5:$A$1802,0),0),$H$2)</f>
        <v>4567882</v>
      </c>
      <c r="EM731" s="171">
        <f>IFERROR(HLOOKUP(EM$1,$H$5:$FY$1802,MATCH($A731,$A$5:$A$1802,0),0)*HLOOKUP(EM$2,$H$5:$FY$1802,MATCH($A731,$A$5:$A$1802,0),0),$H$2)</f>
        <v>7698240</v>
      </c>
      <c r="EN731" s="171">
        <f>IFERROR(HLOOKUP(EN$1,$H$5:$FY$1802,MATCH($A731,$A$5:$A$1802,0),0)*HLOOKUP(EN$2,$H$5:$FY$1802,MATCH($A731,$A$5:$A$1802,0),0),$H$2)</f>
        <v>122417040</v>
      </c>
      <c r="EO731" s="171">
        <f>IFERROR(HLOOKUP(EO$1,$H$5:$FY$1802,MATCH($A731,$A$5:$A$1802,0),0)*HLOOKUP(EO$2,$H$5:$FY$1802,MATCH($A731,$A$5:$A$1802,0),0),$H$2)</f>
        <v>154790295</v>
      </c>
      <c r="EP731" s="171">
        <f>IFERROR(HLOOKUP(EP$1,$H$5:$FY$1802,MATCH($A731,$A$5:$A$1802,0),0)*HLOOKUP(EP$2,$H$5:$FY$1802,MATCH($A731,$A$5:$A$1802,0),0),$H$2)</f>
        <v>2292961</v>
      </c>
      <c r="EQ731" s="171">
        <f>IFERROR(HLOOKUP(EQ$1,$H$5:$FY$1802,MATCH($A731,$A$5:$A$1802,0),0)*HLOOKUP(EQ$2,$H$5:$FY$1802,MATCH($A731,$A$5:$A$1802,0),0),$H$2)</f>
        <v>0</v>
      </c>
      <c r="ER731" s="171">
        <f>IFERROR(HLOOKUP(ER$1,$H$5:$FY$1802,MATCH($A731,$A$5:$A$1802,0),0)*HLOOKUP(ER$2,$H$5:$FY$1802,MATCH($A731,$A$5:$A$1802,0),0),$H$2)</f>
        <v>8655</v>
      </c>
      <c r="ES731" s="171">
        <f>IFERROR(HLOOKUP(ES$1,$H$5:$FY$1802,MATCH($A731,$A$5:$A$1802,0),0)*HLOOKUP(ES$2,$H$5:$FY$1802,MATCH($A731,$A$5:$A$1802,0),0),$H$2)</f>
        <v>4555972</v>
      </c>
      <c r="ET731" s="171">
        <f>IFERROR(HLOOKUP(ET$1,$H$5:$FY$1802,MATCH($A731,$A$5:$A$1802,0),0)*HLOOKUP(ET$2,$H$5:$FY$1802,MATCH($A731,$A$5:$A$1802,0),0),$H$2)</f>
        <v>2110873</v>
      </c>
      <c r="EU731" s="171">
        <f>IFERROR(HLOOKUP(EU$1,$H$5:$FY$1802,MATCH($A731,$A$5:$A$1802,0),0)*HLOOKUP(EU$2,$H$5:$FY$1802,MATCH($A731,$A$5:$A$1802,0),0),$H$2)</f>
        <v>3521438</v>
      </c>
      <c r="EV731" s="171">
        <f>IFERROR(HLOOKUP(EV$1,$H$5:$FY$1802,MATCH($A731,$A$5:$A$1802,0),0)*HLOOKUP(EV$2,$H$5:$FY$1802,MATCH($A731,$A$5:$A$1802,0),0),$H$2)</f>
        <v>116637727</v>
      </c>
      <c r="EW731" s="171">
        <f>IFERROR(HLOOKUP(EW$1,$H$5:$FY$1802,MATCH($A731,$A$5:$A$1802,0),0)*HLOOKUP(EW$2,$H$5:$FY$1802,MATCH($A731,$A$5:$A$1802,0),0),$H$2)</f>
        <v>98478</v>
      </c>
      <c r="EX731" s="171">
        <f>IFERROR(HLOOKUP(EX$1,$H$5:$FY$1802,MATCH($A731,$A$5:$A$1802,0),0)*HLOOKUP(EX$2,$H$5:$FY$1802,MATCH($A731,$A$5:$A$1802,0),0),$H$2)</f>
        <v>6239988</v>
      </c>
      <c r="EY731" s="171">
        <f>IFERROR(HLOOKUP(EY$1,$H$5:$FY$1802,MATCH($A731,$A$5:$A$1802,0),0)*HLOOKUP(EY$2,$H$5:$FY$1802,MATCH($A731,$A$5:$A$1802,0),0),$H$2)</f>
        <v>30517711</v>
      </c>
      <c r="EZ731" s="171">
        <f>IFERROR(HLOOKUP(EZ$1,$H$5:$FY$1802,MATCH($A731,$A$5:$A$1802,0),0)*HLOOKUP(EZ$2,$H$5:$FY$1802,MATCH($A731,$A$5:$A$1802,0),0),$H$2)</f>
        <v>1679793</v>
      </c>
      <c r="FA731" s="171">
        <f>IFERROR(HLOOKUP(FA$1,$H$5:$FY$1802,MATCH($A731,$A$5:$A$1802,0),0)*HLOOKUP(FA$2,$H$5:$FY$1802,MATCH($A731,$A$5:$A$1802,0),0),$H$2)</f>
        <v>116300</v>
      </c>
      <c r="FB731" s="171">
        <f>IFERROR(HLOOKUP(FB$1,$H$5:$FY$1802,MATCH($A731,$A$5:$A$1802,0),0)*HLOOKUP(FB$2,$H$5:$FY$1802,MATCH($A731,$A$5:$A$1802,0),0),$H$2)</f>
        <v>125369</v>
      </c>
      <c r="FC731" s="171">
        <f>IFERROR(HLOOKUP(FC$1,$H$5:$FY$1802,MATCH($A731,$A$5:$A$1802,0),0)*HLOOKUP(FC$2,$H$5:$FY$1802,MATCH($A731,$A$5:$A$1802,0),0),$H$2)</f>
        <v>260100</v>
      </c>
      <c r="FD731" s="171">
        <f>IFERROR(HLOOKUP(FD$1,$H$5:$FY$1802,MATCH($A731,$A$5:$A$1802,0),0)*HLOOKUP(FD$2,$H$5:$FY$1802,MATCH($A731,$A$5:$A$1802,0),0),$H$2)</f>
        <v>0</v>
      </c>
      <c r="FE731" s="171">
        <f>IFERROR(HLOOKUP(FE$1,$H$5:$FY$1802,MATCH($A731,$A$5:$A$1802,0),0)*HLOOKUP(FE$2,$H$5:$FY$1802,MATCH($A731,$A$5:$A$1802,0),0),$H$2)</f>
        <v>0</v>
      </c>
      <c r="FF731" s="171">
        <f>IFERROR(HLOOKUP(FF$1,$H$5:$FY$1802,MATCH($A731,$A$5:$A$1802,0),0)*HLOOKUP(FF$2,$H$5:$FY$1802,MATCH($A731,$A$5:$A$1802,0),0),$H$2)</f>
        <v>0</v>
      </c>
      <c r="FG731" s="171">
        <f>IFERROR(HLOOKUP(FG$1,$H$5:$FY$1802,MATCH($A731,$A$5:$A$1802,0),0)*HLOOKUP(FG$2,$H$5:$FY$1802,MATCH($A731,$A$5:$A$1802,0),0),$H$2)</f>
        <v>0</v>
      </c>
      <c r="FH731" s="152"/>
      <c r="FI731" s="405">
        <f t="shared" si="1154"/>
        <v>1.847036328871893</v>
      </c>
      <c r="FJ731" s="405">
        <f t="shared" si="1154"/>
        <v>1.4590648357378759</v>
      </c>
      <c r="FK731" s="405">
        <f t="shared" si="1155"/>
        <v>1.8902606310013716</v>
      </c>
      <c r="FL731" s="405">
        <f t="shared" si="1156"/>
        <v>1.5174211248285323</v>
      </c>
      <c r="FM731" s="405">
        <f t="shared" si="1157"/>
        <v>1.2882700643635887</v>
      </c>
      <c r="FN731" s="405">
        <f t="shared" si="1158"/>
        <v>1.0570865624589518</v>
      </c>
      <c r="FO731" s="405">
        <f t="shared" si="1159"/>
        <v>1.4975403012184969</v>
      </c>
      <c r="FP731" s="405">
        <f t="shared" si="1160"/>
        <v>1.0600166502686748</v>
      </c>
      <c r="FQ731" s="405">
        <f t="shared" si="1161"/>
        <v>0.93288590604026844</v>
      </c>
      <c r="FR731" s="405">
        <f t="shared" si="1162"/>
        <v>0.63758389261744963</v>
      </c>
      <c r="FS731" s="65"/>
    </row>
    <row r="732" spans="1:175" ht="10.35" customHeight="1" x14ac:dyDescent="0.2">
      <c r="A732" s="74" t="s">
        <v>885</v>
      </c>
      <c r="B732" s="163" t="s">
        <v>148</v>
      </c>
      <c r="C732" s="26" t="s">
        <v>839</v>
      </c>
      <c r="D732" s="163" t="str">
        <f>INDEX($FV$16:$FW$26,MATCH($F732,$FV$16:$FV$26,0),2)</f>
        <v>Y61</v>
      </c>
      <c r="E732" s="163" t="str">
        <f>VLOOKUP($D732,$FW$8:$FX$14,2,0)</f>
        <v>East of England</v>
      </c>
      <c r="F732" s="271" t="s">
        <v>849</v>
      </c>
      <c r="G732" s="271" t="s">
        <v>872</v>
      </c>
      <c r="H732" s="272">
        <v>101991</v>
      </c>
      <c r="I732" s="272">
        <v>66701</v>
      </c>
      <c r="J732" s="272">
        <v>182706</v>
      </c>
      <c r="K732" s="272">
        <v>3</v>
      </c>
      <c r="L732" s="272">
        <v>1</v>
      </c>
      <c r="M732" s="272">
        <v>4</v>
      </c>
      <c r="N732" s="272">
        <v>6</v>
      </c>
      <c r="O732" s="272">
        <v>49</v>
      </c>
      <c r="P732" s="272">
        <v>0</v>
      </c>
      <c r="Q732" s="272">
        <v>420</v>
      </c>
      <c r="R732" s="272">
        <v>43</v>
      </c>
      <c r="S732" s="272">
        <v>4796</v>
      </c>
      <c r="T732" s="272">
        <v>78670</v>
      </c>
      <c r="U732" s="272">
        <v>5877</v>
      </c>
      <c r="V732" s="272">
        <v>3615</v>
      </c>
      <c r="W732" s="272">
        <v>42988</v>
      </c>
      <c r="X732" s="272">
        <v>14056</v>
      </c>
      <c r="Y732" s="272">
        <v>403</v>
      </c>
      <c r="Z732" s="272">
        <v>2403193</v>
      </c>
      <c r="AA732" s="272">
        <v>409</v>
      </c>
      <c r="AB732" s="272">
        <v>761</v>
      </c>
      <c r="AC732" s="272">
        <v>2064420</v>
      </c>
      <c r="AD732" s="272">
        <v>571</v>
      </c>
      <c r="AE732" s="272">
        <v>1043</v>
      </c>
      <c r="AF732" s="272">
        <v>51640705</v>
      </c>
      <c r="AG732" s="272">
        <v>1201</v>
      </c>
      <c r="AH732" s="272">
        <v>2425</v>
      </c>
      <c r="AI732" s="272">
        <v>46162681</v>
      </c>
      <c r="AJ732" s="272">
        <v>3284</v>
      </c>
      <c r="AK732" s="272">
        <v>8039</v>
      </c>
      <c r="AL732" s="272">
        <v>2211351</v>
      </c>
      <c r="AM732" s="272">
        <v>5487</v>
      </c>
      <c r="AN732" s="272">
        <v>11023</v>
      </c>
      <c r="AO732" s="272">
        <v>8056</v>
      </c>
      <c r="AP732" s="272">
        <v>126</v>
      </c>
      <c r="AQ732" s="272">
        <v>4380</v>
      </c>
      <c r="AR732" s="272">
        <v>1071</v>
      </c>
      <c r="AS732" s="272">
        <v>59</v>
      </c>
      <c r="AT732" s="272">
        <v>3491</v>
      </c>
      <c r="AU732" s="272">
        <v>977</v>
      </c>
      <c r="AV732" s="272">
        <v>42896</v>
      </c>
      <c r="AW732" s="272">
        <v>2626</v>
      </c>
      <c r="AX732" s="272">
        <v>25092</v>
      </c>
      <c r="AY732" s="272">
        <v>70614</v>
      </c>
      <c r="AZ732" s="272">
        <v>14231</v>
      </c>
      <c r="BA732" s="272">
        <v>10160</v>
      </c>
      <c r="BB732" s="272">
        <v>8609</v>
      </c>
      <c r="BC732" s="272">
        <v>6236</v>
      </c>
      <c r="BD732" s="272">
        <v>65363</v>
      </c>
      <c r="BE732" s="272">
        <v>48143</v>
      </c>
      <c r="BF732" s="272">
        <v>28134</v>
      </c>
      <c r="BG732" s="272">
        <v>16162</v>
      </c>
      <c r="BH732" s="272">
        <v>749</v>
      </c>
      <c r="BI732" s="272">
        <v>452</v>
      </c>
      <c r="BJ732" s="272">
        <v>7</v>
      </c>
      <c r="BK732" s="272">
        <v>2986</v>
      </c>
      <c r="BL732" s="272">
        <v>427</v>
      </c>
      <c r="BM732" s="272">
        <v>608</v>
      </c>
      <c r="BN732" s="272">
        <v>5</v>
      </c>
      <c r="BO732" s="272">
        <v>771</v>
      </c>
      <c r="BP732" s="272">
        <v>154</v>
      </c>
      <c r="BQ732" s="272">
        <v>292</v>
      </c>
      <c r="BR732" s="272">
        <v>5865</v>
      </c>
      <c r="BS732" s="272">
        <v>2399436</v>
      </c>
      <c r="BT732" s="272">
        <v>409</v>
      </c>
      <c r="BU732" s="272">
        <v>761</v>
      </c>
      <c r="BV732" s="272">
        <v>2313</v>
      </c>
      <c r="BW732" s="272">
        <v>3093153</v>
      </c>
      <c r="BX732" s="272">
        <v>1337</v>
      </c>
      <c r="BY732" s="272">
        <v>2512</v>
      </c>
      <c r="BZ732" s="272">
        <v>873</v>
      </c>
      <c r="CA732" s="272">
        <v>938687</v>
      </c>
      <c r="CB732" s="272">
        <v>1075</v>
      </c>
      <c r="CC732" s="272">
        <v>2331</v>
      </c>
      <c r="CD732" s="272">
        <v>39802</v>
      </c>
      <c r="CE732" s="272">
        <v>47608865</v>
      </c>
      <c r="CF732" s="272">
        <v>1196</v>
      </c>
      <c r="CG732" s="272">
        <v>2423</v>
      </c>
      <c r="CH732" s="272">
        <v>665</v>
      </c>
      <c r="CI732" s="272">
        <v>2250593</v>
      </c>
      <c r="CJ732" s="272">
        <v>3384</v>
      </c>
      <c r="CK732" s="272">
        <v>7871</v>
      </c>
      <c r="CL732" s="272">
        <v>159</v>
      </c>
      <c r="CM732" s="272">
        <v>537065</v>
      </c>
      <c r="CN732" s="272">
        <v>3378</v>
      </c>
      <c r="CO732" s="272">
        <v>8578</v>
      </c>
      <c r="CP732" s="272">
        <v>1507</v>
      </c>
      <c r="CQ732" s="272">
        <v>8439244</v>
      </c>
      <c r="CR732" s="272">
        <v>5600</v>
      </c>
      <c r="CS732" s="272">
        <v>12840</v>
      </c>
      <c r="CT732" s="272">
        <v>120</v>
      </c>
      <c r="CU732" s="272">
        <v>719443</v>
      </c>
      <c r="CV732" s="272">
        <v>5995</v>
      </c>
      <c r="CW732" s="272">
        <v>16767</v>
      </c>
      <c r="CX732" s="272">
        <v>513</v>
      </c>
      <c r="CY732" s="272">
        <v>155013</v>
      </c>
      <c r="CZ732" s="272">
        <v>302</v>
      </c>
      <c r="DA732" s="272">
        <v>515</v>
      </c>
      <c r="DB732" s="272">
        <v>4049</v>
      </c>
      <c r="DC732" s="272">
        <v>143711</v>
      </c>
      <c r="DD732" s="272">
        <v>35</v>
      </c>
      <c r="DE732" s="272">
        <v>62</v>
      </c>
      <c r="DF732" s="272">
        <v>134</v>
      </c>
      <c r="DG732" s="272">
        <v>181457</v>
      </c>
      <c r="DH732" s="272">
        <v>1354</v>
      </c>
      <c r="DI732" s="272">
        <v>2767</v>
      </c>
      <c r="DJ732" s="272">
        <v>123</v>
      </c>
      <c r="DK732" s="272">
        <v>43</v>
      </c>
      <c r="DL732" s="250"/>
      <c r="DM732" s="250"/>
      <c r="DN732" s="250"/>
      <c r="DO732" s="250"/>
      <c r="DP732" s="250"/>
      <c r="DQ732" s="250"/>
      <c r="DR732" s="250"/>
      <c r="DS732" s="250"/>
      <c r="DT732" s="250"/>
      <c r="DU732" s="250"/>
      <c r="DV732" s="250"/>
      <c r="DW732" s="250"/>
      <c r="DX732" s="250"/>
      <c r="DY732" s="250"/>
      <c r="DZ732" s="250"/>
      <c r="EA732" s="250"/>
      <c r="EB732" s="155"/>
      <c r="EC732" s="75">
        <f t="shared" si="1152"/>
        <v>4</v>
      </c>
      <c r="ED732" s="74">
        <f t="shared" si="1153"/>
        <v>2021</v>
      </c>
      <c r="EE732" s="165">
        <f t="shared" si="1163"/>
        <v>44287</v>
      </c>
      <c r="EF732" s="157">
        <f t="shared" si="1165"/>
        <v>30</v>
      </c>
      <c r="EG732" s="156"/>
      <c r="EH732" s="166">
        <f>IFERROR(HLOOKUP(EH$1,$H$5:$FY$1802,MATCH($A732,$A$5:$A$1802,0),0)*HLOOKUP(EH$2,$H$5:$FY$1802,MATCH($A732,$A$5:$A$1802,0),0),$H$2)</f>
        <v>66701</v>
      </c>
      <c r="EI732" s="166">
        <f>IFERROR(HLOOKUP(EI$1,$H$5:$FY$1802,MATCH($A732,$A$5:$A$1802,0),0)*HLOOKUP(EI$2,$H$5:$FY$1802,MATCH($A732,$A$5:$A$1802,0),0),$H$2)</f>
        <v>266804</v>
      </c>
      <c r="EJ732" s="166">
        <f>IFERROR(HLOOKUP(EJ$1,$H$5:$FY$1802,MATCH($A732,$A$5:$A$1802,0),0)*HLOOKUP(EJ$2,$H$5:$FY$1802,MATCH($A732,$A$5:$A$1802,0),0),$H$2)</f>
        <v>400206</v>
      </c>
      <c r="EK732" s="166">
        <f>IFERROR(HLOOKUP(EK$1,$H$5:$FY$1802,MATCH($A732,$A$5:$A$1802,0),0)*HLOOKUP(EK$2,$H$5:$FY$1802,MATCH($A732,$A$5:$A$1802,0),0),$H$2)</f>
        <v>3268349</v>
      </c>
      <c r="EL732" s="166">
        <f>IFERROR(HLOOKUP(EL$1,$H$5:$FY$1802,MATCH($A732,$A$5:$A$1802,0),0)*HLOOKUP(EL$2,$H$5:$FY$1802,MATCH($A732,$A$5:$A$1802,0),0),$H$2)</f>
        <v>4472397</v>
      </c>
      <c r="EM732" s="166">
        <f>IFERROR(HLOOKUP(EM$1,$H$5:$FY$1802,MATCH($A732,$A$5:$A$1802,0),0)*HLOOKUP(EM$2,$H$5:$FY$1802,MATCH($A732,$A$5:$A$1802,0),0),$H$2)</f>
        <v>3770445</v>
      </c>
      <c r="EN732" s="166">
        <f>IFERROR(HLOOKUP(EN$1,$H$5:$FY$1802,MATCH($A732,$A$5:$A$1802,0),0)*HLOOKUP(EN$2,$H$5:$FY$1802,MATCH($A732,$A$5:$A$1802,0),0),$H$2)</f>
        <v>104245900</v>
      </c>
      <c r="EO732" s="166">
        <f>IFERROR(HLOOKUP(EO$1,$H$5:$FY$1802,MATCH($A732,$A$5:$A$1802,0),0)*HLOOKUP(EO$2,$H$5:$FY$1802,MATCH($A732,$A$5:$A$1802,0),0),$H$2)</f>
        <v>112996184</v>
      </c>
      <c r="EP732" s="166">
        <f>IFERROR(HLOOKUP(EP$1,$H$5:$FY$1802,MATCH($A732,$A$5:$A$1802,0),0)*HLOOKUP(EP$2,$H$5:$FY$1802,MATCH($A732,$A$5:$A$1802,0),0),$H$2)</f>
        <v>4442269</v>
      </c>
      <c r="EQ732" s="166">
        <f>IFERROR(HLOOKUP(EQ$1,$H$5:$FY$1802,MATCH($A732,$A$5:$A$1802,0),0)*HLOOKUP(EQ$2,$H$5:$FY$1802,MATCH($A732,$A$5:$A$1802,0),0),$H$2)</f>
        <v>4256</v>
      </c>
      <c r="ER732" s="166">
        <f>IFERROR(HLOOKUP(ER$1,$H$5:$FY$1802,MATCH($A732,$A$5:$A$1802,0),0)*HLOOKUP(ER$2,$H$5:$FY$1802,MATCH($A732,$A$5:$A$1802,0),0),$H$2)</f>
        <v>1460</v>
      </c>
      <c r="ES732" s="166">
        <f>IFERROR(HLOOKUP(ES$1,$H$5:$FY$1802,MATCH($A732,$A$5:$A$1802,0),0)*HLOOKUP(ES$2,$H$5:$FY$1802,MATCH($A732,$A$5:$A$1802,0),0),$H$2)</f>
        <v>4463265</v>
      </c>
      <c r="ET732" s="166">
        <f>IFERROR(HLOOKUP(ET$1,$H$5:$FY$1802,MATCH($A732,$A$5:$A$1802,0),0)*HLOOKUP(ET$2,$H$5:$FY$1802,MATCH($A732,$A$5:$A$1802,0),0),$H$2)</f>
        <v>5810256</v>
      </c>
      <c r="EU732" s="166">
        <f>IFERROR(HLOOKUP(EU$1,$H$5:$FY$1802,MATCH($A732,$A$5:$A$1802,0),0)*HLOOKUP(EU$2,$H$5:$FY$1802,MATCH($A732,$A$5:$A$1802,0),0),$H$2)</f>
        <v>2034963</v>
      </c>
      <c r="EV732" s="166">
        <f>IFERROR(HLOOKUP(EV$1,$H$5:$FY$1802,MATCH($A732,$A$5:$A$1802,0),0)*HLOOKUP(EV$2,$H$5:$FY$1802,MATCH($A732,$A$5:$A$1802,0),0),$H$2)</f>
        <v>96440246</v>
      </c>
      <c r="EW732" s="166">
        <f>IFERROR(HLOOKUP(EW$1,$H$5:$FY$1802,MATCH($A732,$A$5:$A$1802,0),0)*HLOOKUP(EW$2,$H$5:$FY$1802,MATCH($A732,$A$5:$A$1802,0),0),$H$2)</f>
        <v>5234215</v>
      </c>
      <c r="EX732" s="166">
        <f>IFERROR(HLOOKUP(EX$1,$H$5:$FY$1802,MATCH($A732,$A$5:$A$1802,0),0)*HLOOKUP(EX$2,$H$5:$FY$1802,MATCH($A732,$A$5:$A$1802,0),0),$H$2)</f>
        <v>1363902</v>
      </c>
      <c r="EY732" s="166">
        <f>IFERROR(HLOOKUP(EY$1,$H$5:$FY$1802,MATCH($A732,$A$5:$A$1802,0),0)*HLOOKUP(EY$2,$H$5:$FY$1802,MATCH($A732,$A$5:$A$1802,0),0),$H$2)</f>
        <v>19349880</v>
      </c>
      <c r="EZ732" s="166">
        <f>IFERROR(HLOOKUP(EZ$1,$H$5:$FY$1802,MATCH($A732,$A$5:$A$1802,0),0)*HLOOKUP(EZ$2,$H$5:$FY$1802,MATCH($A732,$A$5:$A$1802,0),0),$H$2)</f>
        <v>2012040</v>
      </c>
      <c r="FA732" s="166">
        <f>IFERROR(HLOOKUP(FA$1,$H$5:$FY$1802,MATCH($A732,$A$5:$A$1802,0),0)*HLOOKUP(FA$2,$H$5:$FY$1802,MATCH($A732,$A$5:$A$1802,0),0),$H$2)</f>
        <v>370778</v>
      </c>
      <c r="FB732" s="166">
        <f>IFERROR(HLOOKUP(FB$1,$H$5:$FY$1802,MATCH($A732,$A$5:$A$1802,0),0)*HLOOKUP(FB$2,$H$5:$FY$1802,MATCH($A732,$A$5:$A$1802,0),0),$H$2)</f>
        <v>264195</v>
      </c>
      <c r="FC732" s="166">
        <f>IFERROR(HLOOKUP(FC$1,$H$5:$FY$1802,MATCH($A732,$A$5:$A$1802,0),0)*HLOOKUP(FC$2,$H$5:$FY$1802,MATCH($A732,$A$5:$A$1802,0),0),$H$2)</f>
        <v>251038</v>
      </c>
      <c r="FD732" s="166">
        <f>IFERROR(HLOOKUP(FD$1,$H$5:$FY$1802,MATCH($A732,$A$5:$A$1802,0),0)*HLOOKUP(FD$2,$H$5:$FY$1802,MATCH($A732,$A$5:$A$1802,0),0),$H$2)</f>
        <v>0</v>
      </c>
      <c r="FE732" s="166">
        <f>IFERROR(HLOOKUP(FE$1,$H$5:$FY$1802,MATCH($A732,$A$5:$A$1802,0),0)*HLOOKUP(FE$2,$H$5:$FY$1802,MATCH($A732,$A$5:$A$1802,0),0),$H$2)</f>
        <v>0</v>
      </c>
      <c r="FF732" s="166">
        <f>IFERROR(HLOOKUP(FF$1,$H$5:$FY$1802,MATCH($A732,$A$5:$A$1802,0),0)*HLOOKUP(FF$2,$H$5:$FY$1802,MATCH($A732,$A$5:$A$1802,0),0),$H$2)</f>
        <v>0</v>
      </c>
      <c r="FG732" s="166">
        <f>IFERROR(HLOOKUP(FG$1,$H$5:$FY$1802,MATCH($A732,$A$5:$A$1802,0),0)*HLOOKUP(FG$2,$H$5:$FY$1802,MATCH($A732,$A$5:$A$1802,0),0),$H$2)</f>
        <v>0</v>
      </c>
      <c r="FH732" s="152"/>
      <c r="FI732" s="405">
        <f t="shared" si="1154"/>
        <v>2.4214735409222392</v>
      </c>
      <c r="FJ732" s="405">
        <f t="shared" si="1154"/>
        <v>1.7287731835970734</v>
      </c>
      <c r="FK732" s="405">
        <f t="shared" si="1155"/>
        <v>2.3814661134163209</v>
      </c>
      <c r="FL732" s="405">
        <f t="shared" si="1156"/>
        <v>1.7250345781466114</v>
      </c>
      <c r="FM732" s="405">
        <f t="shared" si="1157"/>
        <v>1.520494091374337</v>
      </c>
      <c r="FN732" s="405">
        <f t="shared" si="1158"/>
        <v>1.1199171861914954</v>
      </c>
      <c r="FO732" s="405">
        <f t="shared" si="1159"/>
        <v>2.0015651678998294</v>
      </c>
      <c r="FP732" s="405">
        <f t="shared" si="1160"/>
        <v>1.1498292544109276</v>
      </c>
      <c r="FQ732" s="405">
        <f t="shared" si="1161"/>
        <v>1.8585607940446651</v>
      </c>
      <c r="FR732" s="405">
        <f t="shared" si="1162"/>
        <v>1.1215880893300247</v>
      </c>
      <c r="FS732" s="65"/>
    </row>
    <row r="733" spans="1:175" ht="10.35" customHeight="1" x14ac:dyDescent="0.2">
      <c r="A733" s="74" t="s">
        <v>886</v>
      </c>
      <c r="B733" s="163" t="s">
        <v>148</v>
      </c>
      <c r="C733" s="26" t="s">
        <v>839</v>
      </c>
      <c r="D733" s="163" t="str">
        <f>INDEX($FV$16:$FW$26,MATCH($F733,$FV$16:$FV$26,0),2)</f>
        <v>Y59</v>
      </c>
      <c r="E733" s="163" t="str">
        <f>VLOOKUP($D733,$FW$8:$FX$14,2,0)</f>
        <v>South East</v>
      </c>
      <c r="F733" s="271" t="s">
        <v>852</v>
      </c>
      <c r="G733" s="271" t="s">
        <v>873</v>
      </c>
      <c r="H733" s="272">
        <v>2900</v>
      </c>
      <c r="I733" s="272">
        <v>1527</v>
      </c>
      <c r="J733" s="272">
        <v>11079</v>
      </c>
      <c r="K733" s="272">
        <v>7</v>
      </c>
      <c r="L733" s="272">
        <v>1</v>
      </c>
      <c r="M733" s="272">
        <v>21</v>
      </c>
      <c r="N733" s="272">
        <v>50</v>
      </c>
      <c r="O733" s="272">
        <v>107</v>
      </c>
      <c r="P733" s="272">
        <v>0</v>
      </c>
      <c r="Q733" s="272">
        <v>12</v>
      </c>
      <c r="R733" s="272">
        <v>0</v>
      </c>
      <c r="S733" s="272">
        <v>5</v>
      </c>
      <c r="T733" s="272">
        <v>2230</v>
      </c>
      <c r="U733" s="272">
        <v>104</v>
      </c>
      <c r="V733" s="272">
        <v>68</v>
      </c>
      <c r="W733" s="272">
        <v>916</v>
      </c>
      <c r="X733" s="272">
        <v>806</v>
      </c>
      <c r="Y733" s="272">
        <v>47</v>
      </c>
      <c r="Z733" s="272">
        <v>54402</v>
      </c>
      <c r="AA733" s="272">
        <v>523</v>
      </c>
      <c r="AB733" s="272">
        <v>1034</v>
      </c>
      <c r="AC733" s="272">
        <v>41227</v>
      </c>
      <c r="AD733" s="272">
        <v>606</v>
      </c>
      <c r="AE733" s="272">
        <v>1073</v>
      </c>
      <c r="AF733" s="272">
        <v>1189962</v>
      </c>
      <c r="AG733" s="272">
        <v>1299</v>
      </c>
      <c r="AH733" s="272">
        <v>2616</v>
      </c>
      <c r="AI733" s="272">
        <v>3030204</v>
      </c>
      <c r="AJ733" s="272">
        <v>3760</v>
      </c>
      <c r="AK733" s="272">
        <v>8762</v>
      </c>
      <c r="AL733" s="272">
        <v>196041</v>
      </c>
      <c r="AM733" s="272">
        <v>4171</v>
      </c>
      <c r="AN733" s="272">
        <v>10089</v>
      </c>
      <c r="AO733" s="272">
        <v>182</v>
      </c>
      <c r="AP733" s="272">
        <v>1</v>
      </c>
      <c r="AQ733" s="272">
        <v>12</v>
      </c>
      <c r="AR733" s="272">
        <v>26</v>
      </c>
      <c r="AS733" s="272">
        <v>3</v>
      </c>
      <c r="AT733" s="272">
        <v>166</v>
      </c>
      <c r="AU733" s="272">
        <v>2</v>
      </c>
      <c r="AV733" s="272">
        <v>1305</v>
      </c>
      <c r="AW733" s="272">
        <v>27</v>
      </c>
      <c r="AX733" s="272">
        <v>716</v>
      </c>
      <c r="AY733" s="272">
        <v>2048</v>
      </c>
      <c r="AZ733" s="272">
        <v>154</v>
      </c>
      <c r="BA733" s="272">
        <v>137</v>
      </c>
      <c r="BB733" s="272">
        <v>108</v>
      </c>
      <c r="BC733" s="272">
        <v>95</v>
      </c>
      <c r="BD733" s="272">
        <v>1111</v>
      </c>
      <c r="BE733" s="272">
        <v>1010</v>
      </c>
      <c r="BF733" s="272">
        <v>983</v>
      </c>
      <c r="BG733" s="272">
        <v>874</v>
      </c>
      <c r="BH733" s="272">
        <v>51</v>
      </c>
      <c r="BI733" s="272">
        <v>47</v>
      </c>
      <c r="BJ733" s="272">
        <v>0</v>
      </c>
      <c r="BK733" s="272">
        <v>0</v>
      </c>
      <c r="BL733" s="272">
        <v>0</v>
      </c>
      <c r="BM733" s="272">
        <v>0</v>
      </c>
      <c r="BN733" s="272">
        <v>0</v>
      </c>
      <c r="BO733" s="272">
        <v>0</v>
      </c>
      <c r="BP733" s="272">
        <v>0</v>
      </c>
      <c r="BQ733" s="272">
        <v>0</v>
      </c>
      <c r="BR733" s="272">
        <v>104</v>
      </c>
      <c r="BS733" s="272">
        <v>54402</v>
      </c>
      <c r="BT733" s="272">
        <v>523</v>
      </c>
      <c r="BU733" s="272">
        <v>1034</v>
      </c>
      <c r="BV733" s="272">
        <v>84</v>
      </c>
      <c r="BW733" s="272">
        <v>110111</v>
      </c>
      <c r="BX733" s="272">
        <v>1311</v>
      </c>
      <c r="BY733" s="272">
        <v>2689</v>
      </c>
      <c r="BZ733" s="272">
        <v>11</v>
      </c>
      <c r="CA733" s="272">
        <v>32797</v>
      </c>
      <c r="CB733" s="272">
        <v>2982</v>
      </c>
      <c r="CC733" s="272">
        <v>6644</v>
      </c>
      <c r="CD733" s="272">
        <v>821</v>
      </c>
      <c r="CE733" s="272">
        <v>1047054</v>
      </c>
      <c r="CF733" s="272">
        <v>1275</v>
      </c>
      <c r="CG733" s="272">
        <v>2521</v>
      </c>
      <c r="CH733" s="272">
        <v>157</v>
      </c>
      <c r="CI733" s="272">
        <v>644366</v>
      </c>
      <c r="CJ733" s="272">
        <v>4104</v>
      </c>
      <c r="CK733" s="272">
        <v>7933</v>
      </c>
      <c r="CL733" s="272">
        <v>3</v>
      </c>
      <c r="CM733" s="272">
        <v>9668</v>
      </c>
      <c r="CN733" s="272">
        <v>3223</v>
      </c>
      <c r="CO733" s="272">
        <v>4833</v>
      </c>
      <c r="CP733" s="272">
        <v>10</v>
      </c>
      <c r="CQ733" s="272">
        <v>128625</v>
      </c>
      <c r="CR733" s="272">
        <v>12863</v>
      </c>
      <c r="CS733" s="272">
        <v>22889</v>
      </c>
      <c r="CT733" s="272">
        <v>3</v>
      </c>
      <c r="CU733" s="272">
        <v>14541</v>
      </c>
      <c r="CV733" s="272">
        <v>4847</v>
      </c>
      <c r="CW733" s="272">
        <v>7507</v>
      </c>
      <c r="CX733" s="272">
        <v>8</v>
      </c>
      <c r="CY733" s="272">
        <v>2751</v>
      </c>
      <c r="CZ733" s="272">
        <v>344</v>
      </c>
      <c r="DA733" s="272">
        <v>626</v>
      </c>
      <c r="DB733" s="272">
        <v>79</v>
      </c>
      <c r="DC733" s="272">
        <v>3151</v>
      </c>
      <c r="DD733" s="272">
        <v>40</v>
      </c>
      <c r="DE733" s="272">
        <v>76</v>
      </c>
      <c r="DF733" s="272">
        <v>0</v>
      </c>
      <c r="DG733" s="272">
        <v>0</v>
      </c>
      <c r="DH733" s="272">
        <v>0</v>
      </c>
      <c r="DI733" s="272">
        <v>0</v>
      </c>
      <c r="DJ733" s="272">
        <v>0</v>
      </c>
      <c r="DK733" s="272">
        <v>0</v>
      </c>
      <c r="DL733" s="250"/>
      <c r="DM733" s="250"/>
      <c r="DN733" s="250"/>
      <c r="DO733" s="250"/>
      <c r="DP733" s="250"/>
      <c r="DQ733" s="250"/>
      <c r="DR733" s="250"/>
      <c r="DS733" s="250"/>
      <c r="DT733" s="250"/>
      <c r="DU733" s="250"/>
      <c r="DV733" s="250"/>
      <c r="DW733" s="250"/>
      <c r="DX733" s="250"/>
      <c r="DY733" s="250"/>
      <c r="DZ733" s="250"/>
      <c r="EA733" s="250"/>
      <c r="EB733" s="155"/>
      <c r="EC733" s="75">
        <f>MONTH(1&amp;C733)</f>
        <v>4</v>
      </c>
      <c r="ED733" s="74">
        <f t="shared" si="1153"/>
        <v>2021</v>
      </c>
      <c r="EE733" s="165">
        <f t="shared" si="1163"/>
        <v>44287</v>
      </c>
      <c r="EF733" s="157">
        <f t="shared" si="1165"/>
        <v>30</v>
      </c>
      <c r="EG733" s="156"/>
      <c r="EH733" s="166">
        <f>IFERROR(HLOOKUP(EH$1,$H$5:$FY$1802,MATCH($A733,$A$5:$A$1802,0),0)*HLOOKUP(EH$2,$H$5:$FY$1802,MATCH($A733,$A$5:$A$1802,0),0),$H$2)</f>
        <v>1527</v>
      </c>
      <c r="EI733" s="166">
        <f>IFERROR(HLOOKUP(EI$1,$H$5:$FY$1802,MATCH($A733,$A$5:$A$1802,0),0)*HLOOKUP(EI$2,$H$5:$FY$1802,MATCH($A733,$A$5:$A$1802,0),0),$H$2)</f>
        <v>32067</v>
      </c>
      <c r="EJ733" s="166">
        <f>IFERROR(HLOOKUP(EJ$1,$H$5:$FY$1802,MATCH($A733,$A$5:$A$1802,0),0)*HLOOKUP(EJ$2,$H$5:$FY$1802,MATCH($A733,$A$5:$A$1802,0),0),$H$2)</f>
        <v>76350</v>
      </c>
      <c r="EK733" s="166">
        <f>IFERROR(HLOOKUP(EK$1,$H$5:$FY$1802,MATCH($A733,$A$5:$A$1802,0),0)*HLOOKUP(EK$2,$H$5:$FY$1802,MATCH($A733,$A$5:$A$1802,0),0),$H$2)</f>
        <v>163389</v>
      </c>
      <c r="EL733" s="166">
        <f>IFERROR(HLOOKUP(EL$1,$H$5:$FY$1802,MATCH($A733,$A$5:$A$1802,0),0)*HLOOKUP(EL$2,$H$5:$FY$1802,MATCH($A733,$A$5:$A$1802,0),0),$H$2)</f>
        <v>107536</v>
      </c>
      <c r="EM733" s="166">
        <f>IFERROR(HLOOKUP(EM$1,$H$5:$FY$1802,MATCH($A733,$A$5:$A$1802,0),0)*HLOOKUP(EM$2,$H$5:$FY$1802,MATCH($A733,$A$5:$A$1802,0),0),$H$2)</f>
        <v>72964</v>
      </c>
      <c r="EN733" s="166">
        <f>IFERROR(HLOOKUP(EN$1,$H$5:$FY$1802,MATCH($A733,$A$5:$A$1802,0),0)*HLOOKUP(EN$2,$H$5:$FY$1802,MATCH($A733,$A$5:$A$1802,0),0),$H$2)</f>
        <v>2396256</v>
      </c>
      <c r="EO733" s="166">
        <f>IFERROR(HLOOKUP(EO$1,$H$5:$FY$1802,MATCH($A733,$A$5:$A$1802,0),0)*HLOOKUP(EO$2,$H$5:$FY$1802,MATCH($A733,$A$5:$A$1802,0),0),$H$2)</f>
        <v>7062172</v>
      </c>
      <c r="EP733" s="166">
        <f>IFERROR(HLOOKUP(EP$1,$H$5:$FY$1802,MATCH($A733,$A$5:$A$1802,0),0)*HLOOKUP(EP$2,$H$5:$FY$1802,MATCH($A733,$A$5:$A$1802,0),0),$H$2)</f>
        <v>474183</v>
      </c>
      <c r="EQ733" s="166">
        <f>IFERROR(HLOOKUP(EQ$1,$H$5:$FY$1802,MATCH($A733,$A$5:$A$1802,0),0)*HLOOKUP(EQ$2,$H$5:$FY$1802,MATCH($A733,$A$5:$A$1802,0),0),$H$2)</f>
        <v>0</v>
      </c>
      <c r="ER733" s="166">
        <f>IFERROR(HLOOKUP(ER$1,$H$5:$FY$1802,MATCH($A733,$A$5:$A$1802,0),0)*HLOOKUP(ER$2,$H$5:$FY$1802,MATCH($A733,$A$5:$A$1802,0),0),$H$2)</f>
        <v>0</v>
      </c>
      <c r="ES733" s="166">
        <f>IFERROR(HLOOKUP(ES$1,$H$5:$FY$1802,MATCH($A733,$A$5:$A$1802,0),0)*HLOOKUP(ES$2,$H$5:$FY$1802,MATCH($A733,$A$5:$A$1802,0),0),$H$2)</f>
        <v>107536</v>
      </c>
      <c r="ET733" s="166">
        <f>IFERROR(HLOOKUP(ET$1,$H$5:$FY$1802,MATCH($A733,$A$5:$A$1802,0),0)*HLOOKUP(ET$2,$H$5:$FY$1802,MATCH($A733,$A$5:$A$1802,0),0),$H$2)</f>
        <v>225876</v>
      </c>
      <c r="EU733" s="166">
        <f>IFERROR(HLOOKUP(EU$1,$H$5:$FY$1802,MATCH($A733,$A$5:$A$1802,0),0)*HLOOKUP(EU$2,$H$5:$FY$1802,MATCH($A733,$A$5:$A$1802,0),0),$H$2)</f>
        <v>73084</v>
      </c>
      <c r="EV733" s="166">
        <f>IFERROR(HLOOKUP(EV$1,$H$5:$FY$1802,MATCH($A733,$A$5:$A$1802,0),0)*HLOOKUP(EV$2,$H$5:$FY$1802,MATCH($A733,$A$5:$A$1802,0),0),$H$2)</f>
        <v>2069741</v>
      </c>
      <c r="EW733" s="166">
        <f>IFERROR(HLOOKUP(EW$1,$H$5:$FY$1802,MATCH($A733,$A$5:$A$1802,0),0)*HLOOKUP(EW$2,$H$5:$FY$1802,MATCH($A733,$A$5:$A$1802,0),0),$H$2)</f>
        <v>1245481</v>
      </c>
      <c r="EX733" s="166">
        <f>IFERROR(HLOOKUP(EX$1,$H$5:$FY$1802,MATCH($A733,$A$5:$A$1802,0),0)*HLOOKUP(EX$2,$H$5:$FY$1802,MATCH($A733,$A$5:$A$1802,0),0),$H$2)</f>
        <v>14499</v>
      </c>
      <c r="EY733" s="166">
        <f>IFERROR(HLOOKUP(EY$1,$H$5:$FY$1802,MATCH($A733,$A$5:$A$1802,0),0)*HLOOKUP(EY$2,$H$5:$FY$1802,MATCH($A733,$A$5:$A$1802,0),0),$H$2)</f>
        <v>228890</v>
      </c>
      <c r="EZ733" s="166">
        <f>IFERROR(HLOOKUP(EZ$1,$H$5:$FY$1802,MATCH($A733,$A$5:$A$1802,0),0)*HLOOKUP(EZ$2,$H$5:$FY$1802,MATCH($A733,$A$5:$A$1802,0),0),$H$2)</f>
        <v>22521</v>
      </c>
      <c r="FA733" s="166">
        <f>IFERROR(HLOOKUP(FA$1,$H$5:$FY$1802,MATCH($A733,$A$5:$A$1802,0),0)*HLOOKUP(FA$2,$H$5:$FY$1802,MATCH($A733,$A$5:$A$1802,0),0),$H$2)</f>
        <v>0</v>
      </c>
      <c r="FB733" s="166">
        <f>IFERROR(HLOOKUP(FB$1,$H$5:$FY$1802,MATCH($A733,$A$5:$A$1802,0),0)*HLOOKUP(FB$2,$H$5:$FY$1802,MATCH($A733,$A$5:$A$1802,0),0),$H$2)</f>
        <v>5008</v>
      </c>
      <c r="FC733" s="166">
        <f>IFERROR(HLOOKUP(FC$1,$H$5:$FY$1802,MATCH($A733,$A$5:$A$1802,0),0)*HLOOKUP(FC$2,$H$5:$FY$1802,MATCH($A733,$A$5:$A$1802,0),0),$H$2)</f>
        <v>6004</v>
      </c>
      <c r="FD733" s="166">
        <f>IFERROR(HLOOKUP(FD$1,$H$5:$FY$1802,MATCH($A733,$A$5:$A$1802,0),0)*HLOOKUP(FD$2,$H$5:$FY$1802,MATCH($A733,$A$5:$A$1802,0),0),$H$2)</f>
        <v>0</v>
      </c>
      <c r="FE733" s="166">
        <f>IFERROR(HLOOKUP(FE$1,$H$5:$FY$1802,MATCH($A733,$A$5:$A$1802,0),0)*HLOOKUP(FE$2,$H$5:$FY$1802,MATCH($A733,$A$5:$A$1802,0),0),$H$2)</f>
        <v>0</v>
      </c>
      <c r="FF733" s="166">
        <f>IFERROR(HLOOKUP(FF$1,$H$5:$FY$1802,MATCH($A733,$A$5:$A$1802,0),0)*HLOOKUP(FF$2,$H$5:$FY$1802,MATCH($A733,$A$5:$A$1802,0),0),$H$2)</f>
        <v>0</v>
      </c>
      <c r="FG733" s="166">
        <f>IFERROR(HLOOKUP(FG$1,$H$5:$FY$1802,MATCH($A733,$A$5:$A$1802,0),0)*HLOOKUP(FG$2,$H$5:$FY$1802,MATCH($A733,$A$5:$A$1802,0),0),$H$2)</f>
        <v>0</v>
      </c>
      <c r="FH733" s="152"/>
      <c r="FI733" s="405">
        <f t="shared" si="1154"/>
        <v>1.4807692307692308</v>
      </c>
      <c r="FJ733" s="405">
        <f t="shared" si="1154"/>
        <v>1.3173076923076923</v>
      </c>
      <c r="FK733" s="405">
        <f t="shared" si="1155"/>
        <v>1.588235294117647</v>
      </c>
      <c r="FL733" s="405">
        <f t="shared" si="1156"/>
        <v>1.3970588235294117</v>
      </c>
      <c r="FM733" s="405">
        <f t="shared" si="1157"/>
        <v>1.212882096069869</v>
      </c>
      <c r="FN733" s="405">
        <f t="shared" si="1158"/>
        <v>1.1026200873362446</v>
      </c>
      <c r="FO733" s="405">
        <f t="shared" si="1159"/>
        <v>1.2196029776674937</v>
      </c>
      <c r="FP733" s="405">
        <f t="shared" si="1160"/>
        <v>1.0843672456575681</v>
      </c>
      <c r="FQ733" s="405">
        <f t="shared" si="1161"/>
        <v>1.0851063829787233</v>
      </c>
      <c r="FR733" s="405">
        <f t="shared" si="1162"/>
        <v>1</v>
      </c>
      <c r="FS733" s="65"/>
    </row>
    <row r="734" spans="1:175" ht="10.35" customHeight="1" x14ac:dyDescent="0.2">
      <c r="A734" s="180" t="s">
        <v>887</v>
      </c>
      <c r="B734" s="182" t="s">
        <v>148</v>
      </c>
      <c r="C734" s="26" t="s">
        <v>839</v>
      </c>
      <c r="D734" s="182" t="str">
        <f>INDEX($FV$16:$FW$26,MATCH($F734,$FV$16:$FV$26,0),2)</f>
        <v>Y56</v>
      </c>
      <c r="E734" s="182" t="str">
        <f>VLOOKUP($D734,$FW$8:$FX$14,2,0)</f>
        <v>London</v>
      </c>
      <c r="F734" s="273" t="s">
        <v>855</v>
      </c>
      <c r="G734" s="277" t="s">
        <v>874</v>
      </c>
      <c r="H734" s="278">
        <v>151930</v>
      </c>
      <c r="I734" s="278">
        <v>112397</v>
      </c>
      <c r="J734" s="278">
        <v>69912</v>
      </c>
      <c r="K734" s="278">
        <v>1</v>
      </c>
      <c r="L734" s="278">
        <v>0</v>
      </c>
      <c r="M734" s="278">
        <v>0</v>
      </c>
      <c r="N734" s="278">
        <v>1</v>
      </c>
      <c r="O734" s="278">
        <v>19</v>
      </c>
      <c r="P734" s="278">
        <v>0</v>
      </c>
      <c r="Q734" s="278">
        <v>556</v>
      </c>
      <c r="R734" s="278">
        <v>0</v>
      </c>
      <c r="S734" s="278">
        <v>1295</v>
      </c>
      <c r="T734" s="278">
        <v>104669</v>
      </c>
      <c r="U734" s="278">
        <v>7101</v>
      </c>
      <c r="V734" s="278">
        <v>4843</v>
      </c>
      <c r="W734" s="278">
        <v>57666</v>
      </c>
      <c r="X734" s="278">
        <v>22666</v>
      </c>
      <c r="Y734" s="278">
        <v>1165</v>
      </c>
      <c r="Z734" s="278">
        <v>2406895</v>
      </c>
      <c r="AA734" s="278">
        <v>339</v>
      </c>
      <c r="AB734" s="278">
        <v>560</v>
      </c>
      <c r="AC734" s="278">
        <v>2599778</v>
      </c>
      <c r="AD734" s="278">
        <v>537</v>
      </c>
      <c r="AE734" s="278">
        <v>930</v>
      </c>
      <c r="AF734" s="278">
        <v>57200972</v>
      </c>
      <c r="AG734" s="278">
        <v>992</v>
      </c>
      <c r="AH734" s="278">
        <v>1963</v>
      </c>
      <c r="AI734" s="278">
        <v>63796482</v>
      </c>
      <c r="AJ734" s="278">
        <v>2815</v>
      </c>
      <c r="AK734" s="278">
        <v>6537</v>
      </c>
      <c r="AL734" s="278">
        <v>7934787</v>
      </c>
      <c r="AM734" s="278">
        <v>6811</v>
      </c>
      <c r="AN734" s="278">
        <v>15966</v>
      </c>
      <c r="AO734" s="278">
        <v>11883</v>
      </c>
      <c r="AP734" s="278">
        <v>193</v>
      </c>
      <c r="AQ734" s="278">
        <v>1325</v>
      </c>
      <c r="AR734" s="278">
        <v>2451</v>
      </c>
      <c r="AS734" s="278">
        <v>153</v>
      </c>
      <c r="AT734" s="278">
        <v>10212</v>
      </c>
      <c r="AU734" s="278">
        <v>0</v>
      </c>
      <c r="AV734" s="278">
        <v>56773</v>
      </c>
      <c r="AW734" s="278">
        <v>4816</v>
      </c>
      <c r="AX734" s="278">
        <v>31197</v>
      </c>
      <c r="AY734" s="278">
        <v>92786</v>
      </c>
      <c r="AZ734" s="278">
        <v>18747</v>
      </c>
      <c r="BA734" s="278">
        <v>14470</v>
      </c>
      <c r="BB734" s="278">
        <v>12432</v>
      </c>
      <c r="BC734" s="278">
        <v>9779</v>
      </c>
      <c r="BD734" s="278">
        <v>80391</v>
      </c>
      <c r="BE734" s="278">
        <v>63204</v>
      </c>
      <c r="BF734" s="278">
        <v>32790</v>
      </c>
      <c r="BG734" s="278">
        <v>25260</v>
      </c>
      <c r="BH734" s="278">
        <v>1590</v>
      </c>
      <c r="BI734" s="278">
        <v>1246</v>
      </c>
      <c r="BJ734" s="278">
        <v>104</v>
      </c>
      <c r="BK734" s="278">
        <v>42938</v>
      </c>
      <c r="BL734" s="278">
        <v>413</v>
      </c>
      <c r="BM734" s="278">
        <v>670</v>
      </c>
      <c r="BN734" s="278">
        <v>48</v>
      </c>
      <c r="BO734" s="278">
        <v>31163</v>
      </c>
      <c r="BP734" s="278">
        <v>649</v>
      </c>
      <c r="BQ734" s="278">
        <v>936</v>
      </c>
      <c r="BR734" s="278">
        <v>6949</v>
      </c>
      <c r="BS734" s="278">
        <v>2332794</v>
      </c>
      <c r="BT734" s="278">
        <v>336</v>
      </c>
      <c r="BU734" s="278">
        <v>556</v>
      </c>
      <c r="BV734" s="278">
        <v>2924</v>
      </c>
      <c r="BW734" s="278">
        <v>2794726</v>
      </c>
      <c r="BX734" s="278">
        <v>956</v>
      </c>
      <c r="BY734" s="278">
        <v>1826</v>
      </c>
      <c r="BZ734" s="278">
        <v>1150</v>
      </c>
      <c r="CA734" s="278">
        <v>971423</v>
      </c>
      <c r="CB734" s="278">
        <v>845</v>
      </c>
      <c r="CC734" s="278">
        <v>1800</v>
      </c>
      <c r="CD734" s="278">
        <v>53592</v>
      </c>
      <c r="CE734" s="278">
        <v>53434823</v>
      </c>
      <c r="CF734" s="278">
        <v>997</v>
      </c>
      <c r="CG734" s="278">
        <v>1974</v>
      </c>
      <c r="CH734" s="278">
        <v>1394</v>
      </c>
      <c r="CI734" s="278">
        <v>4894063</v>
      </c>
      <c r="CJ734" s="278">
        <v>3511</v>
      </c>
      <c r="CK734" s="278">
        <v>7644</v>
      </c>
      <c r="CL734" s="278">
        <v>284</v>
      </c>
      <c r="CM734" s="278">
        <v>760021</v>
      </c>
      <c r="CN734" s="278">
        <v>2676</v>
      </c>
      <c r="CO734" s="278">
        <v>6866</v>
      </c>
      <c r="CP734" s="278">
        <v>1089</v>
      </c>
      <c r="CQ734" s="278">
        <v>7436465</v>
      </c>
      <c r="CR734" s="278">
        <v>6829</v>
      </c>
      <c r="CS734" s="278">
        <v>13206</v>
      </c>
      <c r="CT734" s="278">
        <v>76</v>
      </c>
      <c r="CU734" s="278">
        <v>415111</v>
      </c>
      <c r="CV734" s="278">
        <v>5462</v>
      </c>
      <c r="CW734" s="278">
        <v>10671</v>
      </c>
      <c r="CX734" s="278">
        <v>686</v>
      </c>
      <c r="CY734" s="278">
        <v>206757</v>
      </c>
      <c r="CZ734" s="278">
        <v>301</v>
      </c>
      <c r="DA734" s="278">
        <v>520</v>
      </c>
      <c r="DB734" s="278">
        <v>3708</v>
      </c>
      <c r="DC734" s="278">
        <v>243263</v>
      </c>
      <c r="DD734" s="278">
        <v>66</v>
      </c>
      <c r="DE734" s="278">
        <v>124</v>
      </c>
      <c r="DF734" s="278">
        <v>191</v>
      </c>
      <c r="DG734" s="278">
        <v>442413</v>
      </c>
      <c r="DH734" s="278">
        <v>2316</v>
      </c>
      <c r="DI734" s="278">
        <v>5037</v>
      </c>
      <c r="DJ734" s="278">
        <v>175</v>
      </c>
      <c r="DK734" s="278">
        <v>0</v>
      </c>
      <c r="DL734" s="264"/>
      <c r="DM734" s="264"/>
      <c r="DN734" s="264"/>
      <c r="DO734" s="264"/>
      <c r="DP734" s="264"/>
      <c r="DQ734" s="264"/>
      <c r="DR734" s="264"/>
      <c r="DS734" s="264"/>
      <c r="DT734" s="264"/>
      <c r="DU734" s="264"/>
      <c r="DV734" s="264"/>
      <c r="DW734" s="264"/>
      <c r="DX734" s="264"/>
      <c r="DY734" s="264"/>
      <c r="DZ734" s="264"/>
      <c r="EA734" s="264"/>
      <c r="EB734" s="265"/>
      <c r="EC734" s="266">
        <f t="shared" si="1152"/>
        <v>4</v>
      </c>
      <c r="ED734" s="180">
        <f t="shared" si="1153"/>
        <v>2021</v>
      </c>
      <c r="EE734" s="185">
        <f t="shared" si="1163"/>
        <v>44287</v>
      </c>
      <c r="EF734" s="186">
        <f t="shared" si="1165"/>
        <v>30</v>
      </c>
      <c r="EG734" s="187"/>
      <c r="EH734" s="188">
        <f>IFERROR(HLOOKUP(EH$1,$H$5:$FY$1802,MATCH($A734,$A$5:$A$1802,0),0)*HLOOKUP(EH$2,$H$5:$FY$1802,MATCH($A734,$A$5:$A$1802,0),0),$H$2)</f>
        <v>0</v>
      </c>
      <c r="EI734" s="188">
        <f>IFERROR(HLOOKUP(EI$1,$H$5:$FY$1802,MATCH($A734,$A$5:$A$1802,0),0)*HLOOKUP(EI$2,$H$5:$FY$1802,MATCH($A734,$A$5:$A$1802,0),0),$H$2)</f>
        <v>0</v>
      </c>
      <c r="EJ734" s="188">
        <f>IFERROR(HLOOKUP(EJ$1,$H$5:$FY$1802,MATCH($A734,$A$5:$A$1802,0),0)*HLOOKUP(EJ$2,$H$5:$FY$1802,MATCH($A734,$A$5:$A$1802,0),0),$H$2)</f>
        <v>112397</v>
      </c>
      <c r="EK734" s="188">
        <f>IFERROR(HLOOKUP(EK$1,$H$5:$FY$1802,MATCH($A734,$A$5:$A$1802,0),0)*HLOOKUP(EK$2,$H$5:$FY$1802,MATCH($A734,$A$5:$A$1802,0),0),$H$2)</f>
        <v>2135543</v>
      </c>
      <c r="EL734" s="188">
        <f>IFERROR(HLOOKUP(EL$1,$H$5:$FY$1802,MATCH($A734,$A$5:$A$1802,0),0)*HLOOKUP(EL$2,$H$5:$FY$1802,MATCH($A734,$A$5:$A$1802,0),0),$H$2)</f>
        <v>3976560</v>
      </c>
      <c r="EM734" s="188">
        <f>IFERROR(HLOOKUP(EM$1,$H$5:$FY$1802,MATCH($A734,$A$5:$A$1802,0),0)*HLOOKUP(EM$2,$H$5:$FY$1802,MATCH($A734,$A$5:$A$1802,0),0),$H$2)</f>
        <v>4503990</v>
      </c>
      <c r="EN734" s="188">
        <f>IFERROR(HLOOKUP(EN$1,$H$5:$FY$1802,MATCH($A734,$A$5:$A$1802,0),0)*HLOOKUP(EN$2,$H$5:$FY$1802,MATCH($A734,$A$5:$A$1802,0),0),$H$2)</f>
        <v>113198358</v>
      </c>
      <c r="EO734" s="188">
        <f>IFERROR(HLOOKUP(EO$1,$H$5:$FY$1802,MATCH($A734,$A$5:$A$1802,0),0)*HLOOKUP(EO$2,$H$5:$FY$1802,MATCH($A734,$A$5:$A$1802,0),0),$H$2)</f>
        <v>148167642</v>
      </c>
      <c r="EP734" s="188">
        <f>IFERROR(HLOOKUP(EP$1,$H$5:$FY$1802,MATCH($A734,$A$5:$A$1802,0),0)*HLOOKUP(EP$2,$H$5:$FY$1802,MATCH($A734,$A$5:$A$1802,0),0),$H$2)</f>
        <v>18600390</v>
      </c>
      <c r="EQ734" s="188">
        <f>IFERROR(HLOOKUP(EQ$1,$H$5:$FY$1802,MATCH($A734,$A$5:$A$1802,0),0)*HLOOKUP(EQ$2,$H$5:$FY$1802,MATCH($A734,$A$5:$A$1802,0),0),$H$2)</f>
        <v>69680</v>
      </c>
      <c r="ER734" s="188">
        <f>IFERROR(HLOOKUP(ER$1,$H$5:$FY$1802,MATCH($A734,$A$5:$A$1802,0),0)*HLOOKUP(ER$2,$H$5:$FY$1802,MATCH($A734,$A$5:$A$1802,0),0),$H$2)</f>
        <v>44928</v>
      </c>
      <c r="ES734" s="188">
        <f>IFERROR(HLOOKUP(ES$1,$H$5:$FY$1802,MATCH($A734,$A$5:$A$1802,0),0)*HLOOKUP(ES$2,$H$5:$FY$1802,MATCH($A734,$A$5:$A$1802,0),0),$H$2)</f>
        <v>3863644</v>
      </c>
      <c r="ET734" s="188">
        <f>IFERROR(HLOOKUP(ET$1,$H$5:$FY$1802,MATCH($A734,$A$5:$A$1802,0),0)*HLOOKUP(ET$2,$H$5:$FY$1802,MATCH($A734,$A$5:$A$1802,0),0),$H$2)</f>
        <v>5339224</v>
      </c>
      <c r="EU734" s="188">
        <f>IFERROR(HLOOKUP(EU$1,$H$5:$FY$1802,MATCH($A734,$A$5:$A$1802,0),0)*HLOOKUP(EU$2,$H$5:$FY$1802,MATCH($A734,$A$5:$A$1802,0),0),$H$2)</f>
        <v>2070000</v>
      </c>
      <c r="EV734" s="188">
        <f>IFERROR(HLOOKUP(EV$1,$H$5:$FY$1802,MATCH($A734,$A$5:$A$1802,0),0)*HLOOKUP(EV$2,$H$5:$FY$1802,MATCH($A734,$A$5:$A$1802,0),0),$H$2)</f>
        <v>105790608</v>
      </c>
      <c r="EW734" s="188">
        <f>IFERROR(HLOOKUP(EW$1,$H$5:$FY$1802,MATCH($A734,$A$5:$A$1802,0),0)*HLOOKUP(EW$2,$H$5:$FY$1802,MATCH($A734,$A$5:$A$1802,0),0),$H$2)</f>
        <v>10655736</v>
      </c>
      <c r="EX734" s="188">
        <f>IFERROR(HLOOKUP(EX$1,$H$5:$FY$1802,MATCH($A734,$A$5:$A$1802,0),0)*HLOOKUP(EX$2,$H$5:$FY$1802,MATCH($A734,$A$5:$A$1802,0),0),$H$2)</f>
        <v>1949944</v>
      </c>
      <c r="EY734" s="188">
        <f>IFERROR(HLOOKUP(EY$1,$H$5:$FY$1802,MATCH($A734,$A$5:$A$1802,0),0)*HLOOKUP(EY$2,$H$5:$FY$1802,MATCH($A734,$A$5:$A$1802,0),0),$H$2)</f>
        <v>14381334</v>
      </c>
      <c r="EZ734" s="188">
        <f>IFERROR(HLOOKUP(EZ$1,$H$5:$FY$1802,MATCH($A734,$A$5:$A$1802,0),0)*HLOOKUP(EZ$2,$H$5:$FY$1802,MATCH($A734,$A$5:$A$1802,0),0),$H$2)</f>
        <v>810996</v>
      </c>
      <c r="FA734" s="188">
        <f>IFERROR(HLOOKUP(FA$1,$H$5:$FY$1802,MATCH($A734,$A$5:$A$1802,0),0)*HLOOKUP(FA$2,$H$5:$FY$1802,MATCH($A734,$A$5:$A$1802,0),0),$H$2)</f>
        <v>962067</v>
      </c>
      <c r="FB734" s="188">
        <f>IFERROR(HLOOKUP(FB$1,$H$5:$FY$1802,MATCH($A734,$A$5:$A$1802,0),0)*HLOOKUP(FB$2,$H$5:$FY$1802,MATCH($A734,$A$5:$A$1802,0),0),$H$2)</f>
        <v>356720</v>
      </c>
      <c r="FC734" s="188">
        <f>IFERROR(HLOOKUP(FC$1,$H$5:$FY$1802,MATCH($A734,$A$5:$A$1802,0),0)*HLOOKUP(FC$2,$H$5:$FY$1802,MATCH($A734,$A$5:$A$1802,0),0),$H$2)</f>
        <v>459792</v>
      </c>
      <c r="FD734" s="188">
        <f>IFERROR(HLOOKUP(FD$1,$H$5:$FY$1802,MATCH($A734,$A$5:$A$1802,0),0)*HLOOKUP(FD$2,$H$5:$FY$1802,MATCH($A734,$A$5:$A$1802,0),0),$H$2)</f>
        <v>0</v>
      </c>
      <c r="FE734" s="188">
        <f>IFERROR(HLOOKUP(FE$1,$H$5:$FY$1802,MATCH($A734,$A$5:$A$1802,0),0)*HLOOKUP(FE$2,$H$5:$FY$1802,MATCH($A734,$A$5:$A$1802,0),0),$H$2)</f>
        <v>0</v>
      </c>
      <c r="FF734" s="188">
        <f>IFERROR(HLOOKUP(FF$1,$H$5:$FY$1802,MATCH($A734,$A$5:$A$1802,0),0)*HLOOKUP(FF$2,$H$5:$FY$1802,MATCH($A734,$A$5:$A$1802,0),0),$H$2)</f>
        <v>0</v>
      </c>
      <c r="FG734" s="188">
        <f>IFERROR(HLOOKUP(FG$1,$H$5:$FY$1802,MATCH($A734,$A$5:$A$1802,0),0)*HLOOKUP(FG$2,$H$5:$FY$1802,MATCH($A734,$A$5:$A$1802,0),0),$H$2)</f>
        <v>0</v>
      </c>
      <c r="FH734" s="189"/>
      <c r="FI734" s="406">
        <f t="shared" si="1154"/>
        <v>2.6400506970849178</v>
      </c>
      <c r="FJ734" s="406">
        <f t="shared" si="1154"/>
        <v>2.0377411632164484</v>
      </c>
      <c r="FK734" s="406">
        <f t="shared" si="1155"/>
        <v>2.5670039231881066</v>
      </c>
      <c r="FL734" s="406">
        <f t="shared" si="1156"/>
        <v>2.0192029733636176</v>
      </c>
      <c r="FM734" s="406">
        <f t="shared" si="1157"/>
        <v>1.3940797003433565</v>
      </c>
      <c r="FN734" s="406">
        <f t="shared" si="1158"/>
        <v>1.0960357923212984</v>
      </c>
      <c r="FO734" s="406">
        <f t="shared" si="1159"/>
        <v>1.4466601958881145</v>
      </c>
      <c r="FP734" s="406">
        <f t="shared" si="1160"/>
        <v>1.1144445424865437</v>
      </c>
      <c r="FQ734" s="406">
        <f t="shared" si="1161"/>
        <v>1.3648068669527897</v>
      </c>
      <c r="FR734" s="406">
        <f t="shared" si="1162"/>
        <v>1.069527896995708</v>
      </c>
      <c r="FS734" s="410"/>
    </row>
    <row r="735" spans="1:175" ht="10.35" customHeight="1" x14ac:dyDescent="0.2">
      <c r="A735" s="74" t="s">
        <v>888</v>
      </c>
      <c r="B735" s="163" t="s">
        <v>148</v>
      </c>
      <c r="C735" s="26" t="s">
        <v>839</v>
      </c>
      <c r="D735" s="163" t="str">
        <f>INDEX($FV$16:$FW$26,MATCH($F735,$FV$16:$FV$26,0),2)</f>
        <v>Y63</v>
      </c>
      <c r="E735" s="163" t="str">
        <f>VLOOKUP($D735,$FW$8:$FX$14,2,0)</f>
        <v>North East and Yorkshire</v>
      </c>
      <c r="F735" s="271" t="s">
        <v>857</v>
      </c>
      <c r="G735" s="271" t="s">
        <v>875</v>
      </c>
      <c r="H735" s="272">
        <v>45876</v>
      </c>
      <c r="I735" s="272">
        <v>31780</v>
      </c>
      <c r="J735" s="272">
        <v>141490</v>
      </c>
      <c r="K735" s="272">
        <v>4</v>
      </c>
      <c r="L735" s="272">
        <v>0</v>
      </c>
      <c r="M735" s="272">
        <v>10</v>
      </c>
      <c r="N735" s="272">
        <v>18</v>
      </c>
      <c r="O735" s="272">
        <v>39</v>
      </c>
      <c r="P735" s="272">
        <v>0</v>
      </c>
      <c r="Q735" s="272">
        <v>156</v>
      </c>
      <c r="R735" s="272">
        <v>2771</v>
      </c>
      <c r="S735" s="272">
        <v>14</v>
      </c>
      <c r="T735" s="272">
        <v>36447</v>
      </c>
      <c r="U735" s="272">
        <v>2513</v>
      </c>
      <c r="V735" s="272">
        <v>1538</v>
      </c>
      <c r="W735" s="272">
        <v>19278</v>
      </c>
      <c r="X735" s="272">
        <v>8176</v>
      </c>
      <c r="Y735" s="272">
        <v>391</v>
      </c>
      <c r="Z735" s="272">
        <v>985111</v>
      </c>
      <c r="AA735" s="272">
        <v>392</v>
      </c>
      <c r="AB735" s="272">
        <v>672</v>
      </c>
      <c r="AC735" s="272">
        <v>703939</v>
      </c>
      <c r="AD735" s="272">
        <v>458</v>
      </c>
      <c r="AE735" s="272">
        <v>797</v>
      </c>
      <c r="AF735" s="272">
        <v>27488185</v>
      </c>
      <c r="AG735" s="272">
        <v>1426</v>
      </c>
      <c r="AH735" s="272">
        <v>2869</v>
      </c>
      <c r="AI735" s="272">
        <v>31582818</v>
      </c>
      <c r="AJ735" s="272">
        <v>3863</v>
      </c>
      <c r="AK735" s="272">
        <v>9424</v>
      </c>
      <c r="AL735" s="272">
        <v>1578074</v>
      </c>
      <c r="AM735" s="272">
        <v>4036</v>
      </c>
      <c r="AN735" s="272">
        <v>8762</v>
      </c>
      <c r="AO735" s="272">
        <v>3048</v>
      </c>
      <c r="AP735" s="272">
        <v>17</v>
      </c>
      <c r="AQ735" s="272">
        <v>180</v>
      </c>
      <c r="AR735" s="272">
        <v>1102</v>
      </c>
      <c r="AS735" s="272">
        <v>145</v>
      </c>
      <c r="AT735" s="272">
        <v>2706</v>
      </c>
      <c r="AU735" s="272">
        <v>0</v>
      </c>
      <c r="AV735" s="272">
        <v>20080</v>
      </c>
      <c r="AW735" s="272">
        <v>3699</v>
      </c>
      <c r="AX735" s="272">
        <v>9620</v>
      </c>
      <c r="AY735" s="272">
        <v>33399</v>
      </c>
      <c r="AZ735" s="272">
        <v>4935</v>
      </c>
      <c r="BA735" s="272">
        <v>3720</v>
      </c>
      <c r="BB735" s="272">
        <v>2916</v>
      </c>
      <c r="BC735" s="272">
        <v>2250</v>
      </c>
      <c r="BD735" s="272">
        <v>25135</v>
      </c>
      <c r="BE735" s="272">
        <v>21077</v>
      </c>
      <c r="BF735" s="272">
        <v>13558</v>
      </c>
      <c r="BG735" s="272">
        <v>8799</v>
      </c>
      <c r="BH735" s="272">
        <v>697</v>
      </c>
      <c r="BI735" s="272">
        <v>426</v>
      </c>
      <c r="BJ735" s="272">
        <v>47</v>
      </c>
      <c r="BK735" s="272">
        <v>24088</v>
      </c>
      <c r="BL735" s="272">
        <v>513</v>
      </c>
      <c r="BM735" s="272">
        <v>783</v>
      </c>
      <c r="BN735" s="272">
        <v>70</v>
      </c>
      <c r="BO735" s="272">
        <v>24614</v>
      </c>
      <c r="BP735" s="272">
        <v>352</v>
      </c>
      <c r="BQ735" s="272">
        <v>726</v>
      </c>
      <c r="BR735" s="272">
        <v>2396</v>
      </c>
      <c r="BS735" s="272">
        <v>936409</v>
      </c>
      <c r="BT735" s="272">
        <v>391</v>
      </c>
      <c r="BU735" s="272">
        <v>665</v>
      </c>
      <c r="BV735" s="272">
        <v>2610</v>
      </c>
      <c r="BW735" s="272">
        <v>3827340</v>
      </c>
      <c r="BX735" s="272">
        <v>1466</v>
      </c>
      <c r="BY735" s="272">
        <v>2895</v>
      </c>
      <c r="BZ735" s="272">
        <v>566</v>
      </c>
      <c r="CA735" s="272">
        <v>748489</v>
      </c>
      <c r="CB735" s="272">
        <v>1322</v>
      </c>
      <c r="CC735" s="272">
        <v>2670</v>
      </c>
      <c r="CD735" s="272">
        <v>16102</v>
      </c>
      <c r="CE735" s="272">
        <v>22912356</v>
      </c>
      <c r="CF735" s="272">
        <v>1423</v>
      </c>
      <c r="CG735" s="272">
        <v>2866</v>
      </c>
      <c r="CH735" s="272">
        <v>1281</v>
      </c>
      <c r="CI735" s="272">
        <v>7027884</v>
      </c>
      <c r="CJ735" s="272">
        <v>5486</v>
      </c>
      <c r="CK735" s="272">
        <v>10893</v>
      </c>
      <c r="CL735" s="272">
        <v>518</v>
      </c>
      <c r="CM735" s="272">
        <v>3550287</v>
      </c>
      <c r="CN735" s="272">
        <v>6854</v>
      </c>
      <c r="CO735" s="272">
        <v>15176</v>
      </c>
      <c r="CP735" s="272">
        <v>948</v>
      </c>
      <c r="CQ735" s="272">
        <v>7222182</v>
      </c>
      <c r="CR735" s="272">
        <v>7618</v>
      </c>
      <c r="CS735" s="272">
        <v>15278</v>
      </c>
      <c r="CT735" s="272">
        <v>154</v>
      </c>
      <c r="CU735" s="272">
        <v>1593572</v>
      </c>
      <c r="CV735" s="272">
        <v>10348</v>
      </c>
      <c r="CW735" s="272">
        <v>21811</v>
      </c>
      <c r="CX735" s="272">
        <v>75</v>
      </c>
      <c r="CY735" s="272">
        <v>33214</v>
      </c>
      <c r="CZ735" s="272">
        <v>443</v>
      </c>
      <c r="DA735" s="272">
        <v>663</v>
      </c>
      <c r="DB735" s="272">
        <v>1436</v>
      </c>
      <c r="DC735" s="272">
        <v>41073</v>
      </c>
      <c r="DD735" s="272">
        <v>29</v>
      </c>
      <c r="DE735" s="272">
        <v>55</v>
      </c>
      <c r="DF735" s="272">
        <v>1</v>
      </c>
      <c r="DG735" s="272">
        <v>1573</v>
      </c>
      <c r="DH735" s="272">
        <v>1573</v>
      </c>
      <c r="DI735" s="272">
        <v>1573</v>
      </c>
      <c r="DJ735" s="272">
        <v>1</v>
      </c>
      <c r="DK735" s="272">
        <v>0</v>
      </c>
      <c r="DL735" s="250"/>
      <c r="DM735" s="250"/>
      <c r="DN735" s="250"/>
      <c r="DO735" s="250"/>
      <c r="DP735" s="250"/>
      <c r="DQ735" s="250"/>
      <c r="DR735" s="250"/>
      <c r="DS735" s="250"/>
      <c r="DT735" s="250"/>
      <c r="DU735" s="250"/>
      <c r="DV735" s="250"/>
      <c r="DW735" s="250"/>
      <c r="DX735" s="250"/>
      <c r="DY735" s="250"/>
      <c r="DZ735" s="250"/>
      <c r="EA735" s="250"/>
      <c r="EB735" s="155"/>
      <c r="EC735" s="75">
        <f t="shared" si="1152"/>
        <v>4</v>
      </c>
      <c r="ED735" s="74">
        <f t="shared" si="1153"/>
        <v>2021</v>
      </c>
      <c r="EE735" s="165">
        <f t="shared" si="1163"/>
        <v>44287</v>
      </c>
      <c r="EF735" s="157">
        <f t="shared" si="1165"/>
        <v>30</v>
      </c>
      <c r="EG735" s="156"/>
      <c r="EH735" s="166">
        <f>IFERROR(HLOOKUP(EH$1,$H$5:$FY$1802,MATCH($A735,$A$5:$A$1802,0),0)*HLOOKUP(EH$2,$H$5:$FY$1802,MATCH($A735,$A$5:$A$1802,0),0),$H$2)</f>
        <v>0</v>
      </c>
      <c r="EI735" s="166">
        <f>IFERROR(HLOOKUP(EI$1,$H$5:$FY$1802,MATCH($A735,$A$5:$A$1802,0),0)*HLOOKUP(EI$2,$H$5:$FY$1802,MATCH($A735,$A$5:$A$1802,0),0),$H$2)</f>
        <v>317800</v>
      </c>
      <c r="EJ735" s="166">
        <f>IFERROR(HLOOKUP(EJ$1,$H$5:$FY$1802,MATCH($A735,$A$5:$A$1802,0),0)*HLOOKUP(EJ$2,$H$5:$FY$1802,MATCH($A735,$A$5:$A$1802,0),0),$H$2)</f>
        <v>572040</v>
      </c>
      <c r="EK735" s="166">
        <f>IFERROR(HLOOKUP(EK$1,$H$5:$FY$1802,MATCH($A735,$A$5:$A$1802,0),0)*HLOOKUP(EK$2,$H$5:$FY$1802,MATCH($A735,$A$5:$A$1802,0),0),$H$2)</f>
        <v>1239420</v>
      </c>
      <c r="EL735" s="166">
        <f>IFERROR(HLOOKUP(EL$1,$H$5:$FY$1802,MATCH($A735,$A$5:$A$1802,0),0)*HLOOKUP(EL$2,$H$5:$FY$1802,MATCH($A735,$A$5:$A$1802,0),0),$H$2)</f>
        <v>1688736</v>
      </c>
      <c r="EM735" s="166">
        <f>IFERROR(HLOOKUP(EM$1,$H$5:$FY$1802,MATCH($A735,$A$5:$A$1802,0),0)*HLOOKUP(EM$2,$H$5:$FY$1802,MATCH($A735,$A$5:$A$1802,0),0),$H$2)</f>
        <v>1225786</v>
      </c>
      <c r="EN735" s="166">
        <f>IFERROR(HLOOKUP(EN$1,$H$5:$FY$1802,MATCH($A735,$A$5:$A$1802,0),0)*HLOOKUP(EN$2,$H$5:$FY$1802,MATCH($A735,$A$5:$A$1802,0),0),$H$2)</f>
        <v>55308582</v>
      </c>
      <c r="EO735" s="166">
        <f>IFERROR(HLOOKUP(EO$1,$H$5:$FY$1802,MATCH($A735,$A$5:$A$1802,0),0)*HLOOKUP(EO$2,$H$5:$FY$1802,MATCH($A735,$A$5:$A$1802,0),0),$H$2)</f>
        <v>77050624</v>
      </c>
      <c r="EP735" s="166">
        <f>IFERROR(HLOOKUP(EP$1,$H$5:$FY$1802,MATCH($A735,$A$5:$A$1802,0),0)*HLOOKUP(EP$2,$H$5:$FY$1802,MATCH($A735,$A$5:$A$1802,0),0),$H$2)</f>
        <v>3425942</v>
      </c>
      <c r="EQ735" s="166">
        <f>IFERROR(HLOOKUP(EQ$1,$H$5:$FY$1802,MATCH($A735,$A$5:$A$1802,0),0)*HLOOKUP(EQ$2,$H$5:$FY$1802,MATCH($A735,$A$5:$A$1802,0),0),$H$2)</f>
        <v>36801</v>
      </c>
      <c r="ER735" s="166">
        <f>IFERROR(HLOOKUP(ER$1,$H$5:$FY$1802,MATCH($A735,$A$5:$A$1802,0),0)*HLOOKUP(ER$2,$H$5:$FY$1802,MATCH($A735,$A$5:$A$1802,0),0),$H$2)</f>
        <v>50820</v>
      </c>
      <c r="ES735" s="166">
        <f>IFERROR(HLOOKUP(ES$1,$H$5:$FY$1802,MATCH($A735,$A$5:$A$1802,0),0)*HLOOKUP(ES$2,$H$5:$FY$1802,MATCH($A735,$A$5:$A$1802,0),0),$H$2)</f>
        <v>1593340</v>
      </c>
      <c r="ET735" s="166">
        <f>IFERROR(HLOOKUP(ET$1,$H$5:$FY$1802,MATCH($A735,$A$5:$A$1802,0),0)*HLOOKUP(ET$2,$H$5:$FY$1802,MATCH($A735,$A$5:$A$1802,0),0),$H$2)</f>
        <v>7555950</v>
      </c>
      <c r="EU735" s="166">
        <f>IFERROR(HLOOKUP(EU$1,$H$5:$FY$1802,MATCH($A735,$A$5:$A$1802,0),0)*HLOOKUP(EU$2,$H$5:$FY$1802,MATCH($A735,$A$5:$A$1802,0),0),$H$2)</f>
        <v>1511220</v>
      </c>
      <c r="EV735" s="166">
        <f>IFERROR(HLOOKUP(EV$1,$H$5:$FY$1802,MATCH($A735,$A$5:$A$1802,0),0)*HLOOKUP(EV$2,$H$5:$FY$1802,MATCH($A735,$A$5:$A$1802,0),0),$H$2)</f>
        <v>46148332</v>
      </c>
      <c r="EW735" s="166">
        <f>IFERROR(HLOOKUP(EW$1,$H$5:$FY$1802,MATCH($A735,$A$5:$A$1802,0),0)*HLOOKUP(EW$2,$H$5:$FY$1802,MATCH($A735,$A$5:$A$1802,0),0),$H$2)</f>
        <v>13953933</v>
      </c>
      <c r="EX735" s="166">
        <f>IFERROR(HLOOKUP(EX$1,$H$5:$FY$1802,MATCH($A735,$A$5:$A$1802,0),0)*HLOOKUP(EX$2,$H$5:$FY$1802,MATCH($A735,$A$5:$A$1802,0),0),$H$2)</f>
        <v>7861168</v>
      </c>
      <c r="EY735" s="166">
        <f>IFERROR(HLOOKUP(EY$1,$H$5:$FY$1802,MATCH($A735,$A$5:$A$1802,0),0)*HLOOKUP(EY$2,$H$5:$FY$1802,MATCH($A735,$A$5:$A$1802,0),0),$H$2)</f>
        <v>14483544</v>
      </c>
      <c r="EZ735" s="166">
        <f>IFERROR(HLOOKUP(EZ$1,$H$5:$FY$1802,MATCH($A735,$A$5:$A$1802,0),0)*HLOOKUP(EZ$2,$H$5:$FY$1802,MATCH($A735,$A$5:$A$1802,0),0),$H$2)</f>
        <v>3358894</v>
      </c>
      <c r="FA735" s="166">
        <f>IFERROR(HLOOKUP(FA$1,$H$5:$FY$1802,MATCH($A735,$A$5:$A$1802,0),0)*HLOOKUP(FA$2,$H$5:$FY$1802,MATCH($A735,$A$5:$A$1802,0),0),$H$2)</f>
        <v>1573</v>
      </c>
      <c r="FB735" s="166">
        <f>IFERROR(HLOOKUP(FB$1,$H$5:$FY$1802,MATCH($A735,$A$5:$A$1802,0),0)*HLOOKUP(FB$2,$H$5:$FY$1802,MATCH($A735,$A$5:$A$1802,0),0),$H$2)</f>
        <v>49725</v>
      </c>
      <c r="FC735" s="166">
        <f>IFERROR(HLOOKUP(FC$1,$H$5:$FY$1802,MATCH($A735,$A$5:$A$1802,0),0)*HLOOKUP(FC$2,$H$5:$FY$1802,MATCH($A735,$A$5:$A$1802,0),0),$H$2)</f>
        <v>78980</v>
      </c>
      <c r="FD735" s="166">
        <f>IFERROR(HLOOKUP(FD$1,$H$5:$FY$1802,MATCH($A735,$A$5:$A$1802,0),0)*HLOOKUP(FD$2,$H$5:$FY$1802,MATCH($A735,$A$5:$A$1802,0),0),$H$2)</f>
        <v>0</v>
      </c>
      <c r="FE735" s="166">
        <f>IFERROR(HLOOKUP(FE$1,$H$5:$FY$1802,MATCH($A735,$A$5:$A$1802,0),0)*HLOOKUP(FE$2,$H$5:$FY$1802,MATCH($A735,$A$5:$A$1802,0),0),$H$2)</f>
        <v>0</v>
      </c>
      <c r="FF735" s="166">
        <f>IFERROR(HLOOKUP(FF$1,$H$5:$FY$1802,MATCH($A735,$A$5:$A$1802,0),0)*HLOOKUP(FF$2,$H$5:$FY$1802,MATCH($A735,$A$5:$A$1802,0),0),$H$2)</f>
        <v>0</v>
      </c>
      <c r="FG735" s="166">
        <f>IFERROR(HLOOKUP(FG$1,$H$5:$FY$1802,MATCH($A735,$A$5:$A$1802,0),0)*HLOOKUP(FG$2,$H$5:$FY$1802,MATCH($A735,$A$5:$A$1802,0),0),$H$2)</f>
        <v>0</v>
      </c>
      <c r="FH735" s="152"/>
      <c r="FI735" s="405">
        <f t="shared" si="1154"/>
        <v>1.9637883008356547</v>
      </c>
      <c r="FJ735" s="405">
        <f t="shared" si="1154"/>
        <v>1.4803024273776364</v>
      </c>
      <c r="FK735" s="405">
        <f t="shared" si="1155"/>
        <v>1.8959687906371911</v>
      </c>
      <c r="FL735" s="405">
        <f t="shared" si="1156"/>
        <v>1.4629388816644993</v>
      </c>
      <c r="FM735" s="405">
        <f t="shared" si="1157"/>
        <v>1.3038178234256665</v>
      </c>
      <c r="FN735" s="405">
        <f t="shared" si="1158"/>
        <v>1.0933188090050836</v>
      </c>
      <c r="FO735" s="405">
        <f t="shared" si="1159"/>
        <v>1.6582681017612524</v>
      </c>
      <c r="FP735" s="405">
        <f t="shared" si="1160"/>
        <v>1.0761986301369864</v>
      </c>
      <c r="FQ735" s="405">
        <f t="shared" si="1161"/>
        <v>1.7826086956521738</v>
      </c>
      <c r="FR735" s="405">
        <f t="shared" si="1162"/>
        <v>1.0895140664961638</v>
      </c>
      <c r="FS735" s="65"/>
    </row>
    <row r="736" spans="1:175" ht="10.35" customHeight="1" x14ac:dyDescent="0.2">
      <c r="A736" s="74" t="s">
        <v>889</v>
      </c>
      <c r="B736" s="163" t="s">
        <v>148</v>
      </c>
      <c r="C736" s="26" t="s">
        <v>839</v>
      </c>
      <c r="D736" s="163" t="str">
        <f>INDEX($FV$16:$FW$26,MATCH($F736,$FV$16:$FV$26,0),2)</f>
        <v>Y62</v>
      </c>
      <c r="E736" s="163" t="str">
        <f>VLOOKUP($D736,$FW$8:$FX$14,2,0)</f>
        <v>North West</v>
      </c>
      <c r="F736" s="271" t="s">
        <v>859</v>
      </c>
      <c r="G736" s="271" t="s">
        <v>876</v>
      </c>
      <c r="H736" s="272">
        <v>127764</v>
      </c>
      <c r="I736" s="272">
        <v>101039</v>
      </c>
      <c r="J736" s="272">
        <v>203632</v>
      </c>
      <c r="K736" s="272">
        <v>2</v>
      </c>
      <c r="L736" s="272">
        <v>1</v>
      </c>
      <c r="M736" s="272">
        <v>1</v>
      </c>
      <c r="N736" s="272">
        <v>1</v>
      </c>
      <c r="O736" s="272">
        <v>47</v>
      </c>
      <c r="P736" s="272">
        <v>0</v>
      </c>
      <c r="Q736" s="272">
        <v>336</v>
      </c>
      <c r="R736" s="272">
        <v>16268</v>
      </c>
      <c r="S736" s="272">
        <v>2491</v>
      </c>
      <c r="T736" s="272">
        <v>97949</v>
      </c>
      <c r="U736" s="272">
        <v>9469</v>
      </c>
      <c r="V736" s="272">
        <v>6467</v>
      </c>
      <c r="W736" s="272">
        <v>50788</v>
      </c>
      <c r="X736" s="272">
        <v>17367</v>
      </c>
      <c r="Y736" s="272">
        <v>1937</v>
      </c>
      <c r="Z736" s="272">
        <v>4254814</v>
      </c>
      <c r="AA736" s="272">
        <v>449</v>
      </c>
      <c r="AB736" s="272">
        <v>764</v>
      </c>
      <c r="AC736" s="272">
        <v>3730338</v>
      </c>
      <c r="AD736" s="272">
        <v>577</v>
      </c>
      <c r="AE736" s="272">
        <v>1010</v>
      </c>
      <c r="AF736" s="272">
        <v>72747991</v>
      </c>
      <c r="AG736" s="272">
        <v>1432</v>
      </c>
      <c r="AH736" s="272">
        <v>2905</v>
      </c>
      <c r="AI736" s="272">
        <v>85155005</v>
      </c>
      <c r="AJ736" s="272">
        <v>4903</v>
      </c>
      <c r="AK736" s="272">
        <v>11626</v>
      </c>
      <c r="AL736" s="272">
        <v>21880541</v>
      </c>
      <c r="AM736" s="272">
        <v>11296</v>
      </c>
      <c r="AN736" s="272">
        <v>22302</v>
      </c>
      <c r="AO736" s="272">
        <v>8952</v>
      </c>
      <c r="AP736" s="272">
        <v>347</v>
      </c>
      <c r="AQ736" s="272">
        <v>6306</v>
      </c>
      <c r="AR736" s="272">
        <v>936</v>
      </c>
      <c r="AS736" s="272">
        <v>685</v>
      </c>
      <c r="AT736" s="272">
        <v>1614</v>
      </c>
      <c r="AU736" s="272">
        <v>358</v>
      </c>
      <c r="AV736" s="272">
        <v>53612</v>
      </c>
      <c r="AW736" s="272">
        <v>7894</v>
      </c>
      <c r="AX736" s="272">
        <v>27491</v>
      </c>
      <c r="AY736" s="272">
        <v>88997</v>
      </c>
      <c r="AZ736" s="272">
        <v>18736</v>
      </c>
      <c r="BA736" s="272">
        <v>15248</v>
      </c>
      <c r="BB736" s="272">
        <v>12700</v>
      </c>
      <c r="BC736" s="272">
        <v>10440</v>
      </c>
      <c r="BD736" s="272">
        <v>66014</v>
      </c>
      <c r="BE736" s="272">
        <v>53412</v>
      </c>
      <c r="BF736" s="272">
        <v>25371</v>
      </c>
      <c r="BG736" s="272">
        <v>18237</v>
      </c>
      <c r="BH736" s="272">
        <v>2858</v>
      </c>
      <c r="BI736" s="272">
        <v>1963</v>
      </c>
      <c r="BJ736" s="272">
        <v>102</v>
      </c>
      <c r="BK736" s="272">
        <v>66991</v>
      </c>
      <c r="BL736" s="272">
        <v>657</v>
      </c>
      <c r="BM736" s="272">
        <v>955</v>
      </c>
      <c r="BN736" s="272">
        <v>60</v>
      </c>
      <c r="BO736" s="272">
        <v>26624</v>
      </c>
      <c r="BP736" s="272">
        <v>444</v>
      </c>
      <c r="BQ736" s="272">
        <v>722</v>
      </c>
      <c r="BR736" s="272">
        <v>9307</v>
      </c>
      <c r="BS736" s="272">
        <v>4161199</v>
      </c>
      <c r="BT736" s="272">
        <v>447</v>
      </c>
      <c r="BU736" s="272">
        <v>761</v>
      </c>
      <c r="BV736" s="272">
        <v>3650</v>
      </c>
      <c r="BW736" s="272">
        <v>5686402</v>
      </c>
      <c r="BX736" s="272">
        <v>1558</v>
      </c>
      <c r="BY736" s="272">
        <v>3056</v>
      </c>
      <c r="BZ736" s="272">
        <v>2048</v>
      </c>
      <c r="CA736" s="272">
        <v>2982394</v>
      </c>
      <c r="CB736" s="272">
        <v>1456</v>
      </c>
      <c r="CC736" s="272">
        <v>3097</v>
      </c>
      <c r="CD736" s="272">
        <v>45090</v>
      </c>
      <c r="CE736" s="272">
        <v>64079195</v>
      </c>
      <c r="CF736" s="272">
        <v>1421</v>
      </c>
      <c r="CG736" s="272">
        <v>2888</v>
      </c>
      <c r="CH736" s="272">
        <v>2955</v>
      </c>
      <c r="CI736" s="272">
        <v>21586633</v>
      </c>
      <c r="CJ736" s="272">
        <v>7305</v>
      </c>
      <c r="CK736" s="272">
        <v>14645</v>
      </c>
      <c r="CL736" s="272">
        <v>1510</v>
      </c>
      <c r="CM736" s="272">
        <v>8695230</v>
      </c>
      <c r="CN736" s="272">
        <v>5758</v>
      </c>
      <c r="CO736" s="272">
        <v>12640</v>
      </c>
      <c r="CP736" s="272">
        <v>1466</v>
      </c>
      <c r="CQ736" s="272">
        <v>14051865</v>
      </c>
      <c r="CR736" s="272">
        <v>9585</v>
      </c>
      <c r="CS736" s="272">
        <v>20340</v>
      </c>
      <c r="CT736" s="272">
        <v>1014</v>
      </c>
      <c r="CU736" s="272">
        <v>10978857</v>
      </c>
      <c r="CV736" s="272">
        <v>10827</v>
      </c>
      <c r="CW736" s="272">
        <v>25248</v>
      </c>
      <c r="CX736" s="272">
        <v>237</v>
      </c>
      <c r="CY736" s="272">
        <v>72051</v>
      </c>
      <c r="CZ736" s="272">
        <v>304</v>
      </c>
      <c r="DA736" s="272">
        <v>547</v>
      </c>
      <c r="DB736" s="272">
        <v>4735</v>
      </c>
      <c r="DC736" s="272">
        <v>152404</v>
      </c>
      <c r="DD736" s="272">
        <v>32</v>
      </c>
      <c r="DE736" s="272">
        <v>57</v>
      </c>
      <c r="DF736" s="272">
        <v>95</v>
      </c>
      <c r="DG736" s="272">
        <v>150848</v>
      </c>
      <c r="DH736" s="272">
        <v>1588</v>
      </c>
      <c r="DI736" s="272">
        <v>2711</v>
      </c>
      <c r="DJ736" s="272">
        <v>80</v>
      </c>
      <c r="DK736" s="272">
        <v>0</v>
      </c>
      <c r="DL736" s="250"/>
      <c r="DM736" s="250"/>
      <c r="DN736" s="250"/>
      <c r="DO736" s="250"/>
      <c r="DP736" s="250"/>
      <c r="DQ736" s="250"/>
      <c r="DR736" s="250"/>
      <c r="DS736" s="250"/>
      <c r="DT736" s="250"/>
      <c r="DU736" s="250"/>
      <c r="DV736" s="250"/>
      <c r="DW736" s="250"/>
      <c r="DX736" s="250"/>
      <c r="DY736" s="250"/>
      <c r="DZ736" s="250"/>
      <c r="EA736" s="250"/>
      <c r="EB736" s="155"/>
      <c r="EC736" s="75">
        <f t="shared" si="1152"/>
        <v>4</v>
      </c>
      <c r="ED736" s="74">
        <f t="shared" si="1153"/>
        <v>2021</v>
      </c>
      <c r="EE736" s="165">
        <f t="shared" si="1163"/>
        <v>44287</v>
      </c>
      <c r="EF736" s="157">
        <f t="shared" si="1165"/>
        <v>30</v>
      </c>
      <c r="EG736" s="156"/>
      <c r="EH736" s="166">
        <f>IFERROR(HLOOKUP(EH$1,$H$5:$FY$1802,MATCH($A736,$A$5:$A$1802,0),0)*HLOOKUP(EH$2,$H$5:$FY$1802,MATCH($A736,$A$5:$A$1802,0),0),$H$2)</f>
        <v>101039</v>
      </c>
      <c r="EI736" s="166">
        <f>IFERROR(HLOOKUP(EI$1,$H$5:$FY$1802,MATCH($A736,$A$5:$A$1802,0),0)*HLOOKUP(EI$2,$H$5:$FY$1802,MATCH($A736,$A$5:$A$1802,0),0),$H$2)</f>
        <v>101039</v>
      </c>
      <c r="EJ736" s="166">
        <f>IFERROR(HLOOKUP(EJ$1,$H$5:$FY$1802,MATCH($A736,$A$5:$A$1802,0),0)*HLOOKUP(EJ$2,$H$5:$FY$1802,MATCH($A736,$A$5:$A$1802,0),0),$H$2)</f>
        <v>101039</v>
      </c>
      <c r="EK736" s="166">
        <f>IFERROR(HLOOKUP(EK$1,$H$5:$FY$1802,MATCH($A736,$A$5:$A$1802,0),0)*HLOOKUP(EK$2,$H$5:$FY$1802,MATCH($A736,$A$5:$A$1802,0),0),$H$2)</f>
        <v>4748833</v>
      </c>
      <c r="EL736" s="166">
        <f>IFERROR(HLOOKUP(EL$1,$H$5:$FY$1802,MATCH($A736,$A$5:$A$1802,0),0)*HLOOKUP(EL$2,$H$5:$FY$1802,MATCH($A736,$A$5:$A$1802,0),0),$H$2)</f>
        <v>7234316</v>
      </c>
      <c r="EM736" s="166">
        <f>IFERROR(HLOOKUP(EM$1,$H$5:$FY$1802,MATCH($A736,$A$5:$A$1802,0),0)*HLOOKUP(EM$2,$H$5:$FY$1802,MATCH($A736,$A$5:$A$1802,0),0),$H$2)</f>
        <v>6531670</v>
      </c>
      <c r="EN736" s="166">
        <f>IFERROR(HLOOKUP(EN$1,$H$5:$FY$1802,MATCH($A736,$A$5:$A$1802,0),0)*HLOOKUP(EN$2,$H$5:$FY$1802,MATCH($A736,$A$5:$A$1802,0),0),$H$2)</f>
        <v>147539140</v>
      </c>
      <c r="EO736" s="166">
        <f>IFERROR(HLOOKUP(EO$1,$H$5:$FY$1802,MATCH($A736,$A$5:$A$1802,0),0)*HLOOKUP(EO$2,$H$5:$FY$1802,MATCH($A736,$A$5:$A$1802,0),0),$H$2)</f>
        <v>201908742</v>
      </c>
      <c r="EP736" s="166">
        <f>IFERROR(HLOOKUP(EP$1,$H$5:$FY$1802,MATCH($A736,$A$5:$A$1802,0),0)*HLOOKUP(EP$2,$H$5:$FY$1802,MATCH($A736,$A$5:$A$1802,0),0),$H$2)</f>
        <v>43198974</v>
      </c>
      <c r="EQ736" s="166">
        <f>IFERROR(HLOOKUP(EQ$1,$H$5:$FY$1802,MATCH($A736,$A$5:$A$1802,0),0)*HLOOKUP(EQ$2,$H$5:$FY$1802,MATCH($A736,$A$5:$A$1802,0),0),$H$2)</f>
        <v>97410</v>
      </c>
      <c r="ER736" s="166">
        <f>IFERROR(HLOOKUP(ER$1,$H$5:$FY$1802,MATCH($A736,$A$5:$A$1802,0),0)*HLOOKUP(ER$2,$H$5:$FY$1802,MATCH($A736,$A$5:$A$1802,0),0),$H$2)</f>
        <v>43320</v>
      </c>
      <c r="ES736" s="166">
        <f>IFERROR(HLOOKUP(ES$1,$H$5:$FY$1802,MATCH($A736,$A$5:$A$1802,0),0)*HLOOKUP(ES$2,$H$5:$FY$1802,MATCH($A736,$A$5:$A$1802,0),0),$H$2)</f>
        <v>7082627</v>
      </c>
      <c r="ET736" s="166">
        <f>IFERROR(HLOOKUP(ET$1,$H$5:$FY$1802,MATCH($A736,$A$5:$A$1802,0),0)*HLOOKUP(ET$2,$H$5:$FY$1802,MATCH($A736,$A$5:$A$1802,0),0),$H$2)</f>
        <v>11154400</v>
      </c>
      <c r="EU736" s="166">
        <f>IFERROR(HLOOKUP(EU$1,$H$5:$FY$1802,MATCH($A736,$A$5:$A$1802,0),0)*HLOOKUP(EU$2,$H$5:$FY$1802,MATCH($A736,$A$5:$A$1802,0),0),$H$2)</f>
        <v>6342656</v>
      </c>
      <c r="EV736" s="166">
        <f>IFERROR(HLOOKUP(EV$1,$H$5:$FY$1802,MATCH($A736,$A$5:$A$1802,0),0)*HLOOKUP(EV$2,$H$5:$FY$1802,MATCH($A736,$A$5:$A$1802,0),0),$H$2)</f>
        <v>130219920</v>
      </c>
      <c r="EW736" s="166">
        <f>IFERROR(HLOOKUP(EW$1,$H$5:$FY$1802,MATCH($A736,$A$5:$A$1802,0),0)*HLOOKUP(EW$2,$H$5:$FY$1802,MATCH($A736,$A$5:$A$1802,0),0),$H$2)</f>
        <v>43275975</v>
      </c>
      <c r="EX736" s="166">
        <f>IFERROR(HLOOKUP(EX$1,$H$5:$FY$1802,MATCH($A736,$A$5:$A$1802,0),0)*HLOOKUP(EX$2,$H$5:$FY$1802,MATCH($A736,$A$5:$A$1802,0),0),$H$2)</f>
        <v>19086400</v>
      </c>
      <c r="EY736" s="166">
        <f>IFERROR(HLOOKUP(EY$1,$H$5:$FY$1802,MATCH($A736,$A$5:$A$1802,0),0)*HLOOKUP(EY$2,$H$5:$FY$1802,MATCH($A736,$A$5:$A$1802,0),0),$H$2)</f>
        <v>29818440</v>
      </c>
      <c r="EZ736" s="166">
        <f>IFERROR(HLOOKUP(EZ$1,$H$5:$FY$1802,MATCH($A736,$A$5:$A$1802,0),0)*HLOOKUP(EZ$2,$H$5:$FY$1802,MATCH($A736,$A$5:$A$1802,0),0),$H$2)</f>
        <v>25601472</v>
      </c>
      <c r="FA736" s="166">
        <f>IFERROR(HLOOKUP(FA$1,$H$5:$FY$1802,MATCH($A736,$A$5:$A$1802,0),0)*HLOOKUP(FA$2,$H$5:$FY$1802,MATCH($A736,$A$5:$A$1802,0),0),$H$2)</f>
        <v>257545</v>
      </c>
      <c r="FB736" s="166">
        <f>IFERROR(HLOOKUP(FB$1,$H$5:$FY$1802,MATCH($A736,$A$5:$A$1802,0),0)*HLOOKUP(FB$2,$H$5:$FY$1802,MATCH($A736,$A$5:$A$1802,0),0),$H$2)</f>
        <v>129639</v>
      </c>
      <c r="FC736" s="166">
        <f>IFERROR(HLOOKUP(FC$1,$H$5:$FY$1802,MATCH($A736,$A$5:$A$1802,0),0)*HLOOKUP(FC$2,$H$5:$FY$1802,MATCH($A736,$A$5:$A$1802,0),0),$H$2)</f>
        <v>269895</v>
      </c>
      <c r="FD736" s="166">
        <f>IFERROR(HLOOKUP(FD$1,$H$5:$FY$1802,MATCH($A736,$A$5:$A$1802,0),0)*HLOOKUP(FD$2,$H$5:$FY$1802,MATCH($A736,$A$5:$A$1802,0),0),$H$2)</f>
        <v>0</v>
      </c>
      <c r="FE736" s="166">
        <f>IFERROR(HLOOKUP(FE$1,$H$5:$FY$1802,MATCH($A736,$A$5:$A$1802,0),0)*HLOOKUP(FE$2,$H$5:$FY$1802,MATCH($A736,$A$5:$A$1802,0),0),$H$2)</f>
        <v>0</v>
      </c>
      <c r="FF736" s="166">
        <f>IFERROR(HLOOKUP(FF$1,$H$5:$FY$1802,MATCH($A736,$A$5:$A$1802,0),0)*HLOOKUP(FF$2,$H$5:$FY$1802,MATCH($A736,$A$5:$A$1802,0),0),$H$2)</f>
        <v>0</v>
      </c>
      <c r="FG736" s="166">
        <f>IFERROR(HLOOKUP(FG$1,$H$5:$FY$1802,MATCH($A736,$A$5:$A$1802,0),0)*HLOOKUP(FG$2,$H$5:$FY$1802,MATCH($A736,$A$5:$A$1802,0),0),$H$2)</f>
        <v>0</v>
      </c>
      <c r="FH736" s="152"/>
      <c r="FI736" s="405">
        <f t="shared" si="1154"/>
        <v>1.9786672299081212</v>
      </c>
      <c r="FJ736" s="405">
        <f t="shared" si="1154"/>
        <v>1.6103073186186503</v>
      </c>
      <c r="FK736" s="405">
        <f t="shared" si="1155"/>
        <v>1.9638162981289624</v>
      </c>
      <c r="FL736" s="405">
        <f t="shared" si="1156"/>
        <v>1.6143497757847534</v>
      </c>
      <c r="FM736" s="405">
        <f t="shared" si="1157"/>
        <v>1.2997952272190281</v>
      </c>
      <c r="FN736" s="405">
        <f t="shared" si="1158"/>
        <v>1.0516657478144444</v>
      </c>
      <c r="FO736" s="405">
        <f t="shared" si="1159"/>
        <v>1.4608740715149422</v>
      </c>
      <c r="FP736" s="405">
        <f t="shared" si="1160"/>
        <v>1.0500950077733633</v>
      </c>
      <c r="FQ736" s="405">
        <f t="shared" si="1161"/>
        <v>1.4754775425916367</v>
      </c>
      <c r="FR736" s="405">
        <f t="shared" si="1162"/>
        <v>1.0134228187919463</v>
      </c>
      <c r="FS736" s="65"/>
    </row>
    <row r="737" spans="1:175" ht="10.35" customHeight="1" x14ac:dyDescent="0.2">
      <c r="A737" s="180" t="s">
        <v>890</v>
      </c>
      <c r="B737" s="182" t="s">
        <v>148</v>
      </c>
      <c r="C737" s="26" t="s">
        <v>839</v>
      </c>
      <c r="D737" s="182" t="str">
        <f>INDEX($FV$16:$FW$26,MATCH($F737,$FV$16:$FV$26,0),2)</f>
        <v>Y59</v>
      </c>
      <c r="E737" s="182" t="str">
        <f>VLOOKUP($D737,$FW$8:$FX$14,2,0)</f>
        <v>South East</v>
      </c>
      <c r="F737" s="273" t="s">
        <v>861</v>
      </c>
      <c r="G737" s="273" t="s">
        <v>877</v>
      </c>
      <c r="H737" s="274">
        <v>71066</v>
      </c>
      <c r="I737" s="274">
        <v>39067</v>
      </c>
      <c r="J737" s="274">
        <v>265958</v>
      </c>
      <c r="K737" s="274">
        <v>7</v>
      </c>
      <c r="L737" s="274">
        <v>3</v>
      </c>
      <c r="M737" s="274">
        <v>5</v>
      </c>
      <c r="N737" s="274">
        <v>26</v>
      </c>
      <c r="O737" s="274">
        <v>94</v>
      </c>
      <c r="P737" s="274">
        <v>0</v>
      </c>
      <c r="Q737" s="274">
        <v>300</v>
      </c>
      <c r="R737" s="274">
        <v>5</v>
      </c>
      <c r="S737" s="274">
        <v>57</v>
      </c>
      <c r="T737" s="274">
        <v>52024</v>
      </c>
      <c r="U737" s="274">
        <v>3766</v>
      </c>
      <c r="V737" s="274">
        <v>2295</v>
      </c>
      <c r="W737" s="274">
        <v>22110</v>
      </c>
      <c r="X737" s="274">
        <v>16119</v>
      </c>
      <c r="Y737" s="274">
        <v>1117</v>
      </c>
      <c r="Z737" s="274">
        <v>1463420</v>
      </c>
      <c r="AA737" s="274">
        <v>389</v>
      </c>
      <c r="AB737" s="274">
        <v>724</v>
      </c>
      <c r="AC737" s="274">
        <v>1183181</v>
      </c>
      <c r="AD737" s="274">
        <v>516</v>
      </c>
      <c r="AE737" s="274">
        <v>971</v>
      </c>
      <c r="AF737" s="274">
        <v>21544934</v>
      </c>
      <c r="AG737" s="274">
        <v>974</v>
      </c>
      <c r="AH737" s="274">
        <v>1875</v>
      </c>
      <c r="AI737" s="274">
        <v>55841085</v>
      </c>
      <c r="AJ737" s="274">
        <v>3464</v>
      </c>
      <c r="AK737" s="274">
        <v>7674</v>
      </c>
      <c r="AL737" s="274">
        <v>5064688</v>
      </c>
      <c r="AM737" s="274">
        <v>4534</v>
      </c>
      <c r="AN737" s="274">
        <v>10205</v>
      </c>
      <c r="AO737" s="274">
        <v>6170</v>
      </c>
      <c r="AP737" s="274">
        <v>193</v>
      </c>
      <c r="AQ737" s="274">
        <v>947</v>
      </c>
      <c r="AR737" s="274">
        <v>456</v>
      </c>
      <c r="AS737" s="274">
        <v>559</v>
      </c>
      <c r="AT737" s="274">
        <v>4471</v>
      </c>
      <c r="AU737" s="274">
        <v>391</v>
      </c>
      <c r="AV737" s="274">
        <v>26088</v>
      </c>
      <c r="AW737" s="274">
        <v>2544</v>
      </c>
      <c r="AX737" s="274">
        <v>17222</v>
      </c>
      <c r="AY737" s="274">
        <v>45854</v>
      </c>
      <c r="AZ737" s="274">
        <v>7386</v>
      </c>
      <c r="BA737" s="274">
        <v>5471</v>
      </c>
      <c r="BB737" s="274">
        <v>4407</v>
      </c>
      <c r="BC737" s="274">
        <v>3276</v>
      </c>
      <c r="BD737" s="274">
        <v>28485</v>
      </c>
      <c r="BE737" s="274">
        <v>23156</v>
      </c>
      <c r="BF737" s="274">
        <v>23501</v>
      </c>
      <c r="BG737" s="274">
        <v>17904</v>
      </c>
      <c r="BH737" s="274">
        <v>1742</v>
      </c>
      <c r="BI737" s="274">
        <v>1307</v>
      </c>
      <c r="BJ737" s="274">
        <v>44</v>
      </c>
      <c r="BK737" s="274">
        <v>23280</v>
      </c>
      <c r="BL737" s="274">
        <v>529</v>
      </c>
      <c r="BM737" s="274">
        <v>969</v>
      </c>
      <c r="BN737" s="274">
        <v>39</v>
      </c>
      <c r="BO737" s="274">
        <v>16117</v>
      </c>
      <c r="BP737" s="274">
        <v>413</v>
      </c>
      <c r="BQ737" s="274">
        <v>739</v>
      </c>
      <c r="BR737" s="274">
        <v>3683</v>
      </c>
      <c r="BS737" s="274">
        <v>1424023</v>
      </c>
      <c r="BT737" s="274">
        <v>387</v>
      </c>
      <c r="BU737" s="274">
        <v>721</v>
      </c>
      <c r="BV737" s="274">
        <v>2048</v>
      </c>
      <c r="BW737" s="274">
        <v>1923664</v>
      </c>
      <c r="BX737" s="274">
        <v>939</v>
      </c>
      <c r="BY737" s="274">
        <v>1763</v>
      </c>
      <c r="BZ737" s="274">
        <v>501</v>
      </c>
      <c r="CA737" s="274">
        <v>415927</v>
      </c>
      <c r="CB737" s="274">
        <v>830</v>
      </c>
      <c r="CC737" s="274">
        <v>1791</v>
      </c>
      <c r="CD737" s="274">
        <v>19561</v>
      </c>
      <c r="CE737" s="274">
        <v>19205343</v>
      </c>
      <c r="CF737" s="274">
        <v>982</v>
      </c>
      <c r="CG737" s="274">
        <v>1889</v>
      </c>
      <c r="CH737" s="274">
        <v>2302</v>
      </c>
      <c r="CI737" s="274">
        <v>8489787</v>
      </c>
      <c r="CJ737" s="274">
        <v>3688</v>
      </c>
      <c r="CK737" s="274">
        <v>7855</v>
      </c>
      <c r="CL737" s="274">
        <v>754</v>
      </c>
      <c r="CM737" s="274">
        <v>2057858</v>
      </c>
      <c r="CN737" s="274">
        <v>2729</v>
      </c>
      <c r="CO737" s="274">
        <v>6100</v>
      </c>
      <c r="CP737" s="274">
        <v>245</v>
      </c>
      <c r="CQ737" s="274">
        <v>2256503</v>
      </c>
      <c r="CR737" s="274">
        <v>9210</v>
      </c>
      <c r="CS737" s="274">
        <v>17223</v>
      </c>
      <c r="CT737" s="274">
        <v>51</v>
      </c>
      <c r="CU737" s="274">
        <v>250068</v>
      </c>
      <c r="CV737" s="274">
        <v>4903</v>
      </c>
      <c r="CW737" s="274">
        <v>13615</v>
      </c>
      <c r="CX737" s="274">
        <v>200</v>
      </c>
      <c r="CY737" s="274">
        <v>66275</v>
      </c>
      <c r="CZ737" s="274">
        <v>331</v>
      </c>
      <c r="DA737" s="274">
        <v>460</v>
      </c>
      <c r="DB737" s="274">
        <v>2882</v>
      </c>
      <c r="DC737" s="274">
        <v>109367</v>
      </c>
      <c r="DD737" s="274">
        <v>38</v>
      </c>
      <c r="DE737" s="274">
        <v>72</v>
      </c>
      <c r="DF737" s="274">
        <v>62</v>
      </c>
      <c r="DG737" s="274">
        <v>101268</v>
      </c>
      <c r="DH737" s="274">
        <v>1633</v>
      </c>
      <c r="DI737" s="274">
        <v>3280</v>
      </c>
      <c r="DJ737" s="274">
        <v>58</v>
      </c>
      <c r="DK737" s="274">
        <v>5</v>
      </c>
      <c r="DL737" s="251"/>
      <c r="DM737" s="251"/>
      <c r="DN737" s="251"/>
      <c r="DO737" s="251"/>
      <c r="DP737" s="251"/>
      <c r="DQ737" s="251"/>
      <c r="DR737" s="251"/>
      <c r="DS737" s="251"/>
      <c r="DT737" s="251"/>
      <c r="DU737" s="251"/>
      <c r="DV737" s="251"/>
      <c r="DW737" s="251"/>
      <c r="DX737" s="251"/>
      <c r="DY737" s="251"/>
      <c r="DZ737" s="251"/>
      <c r="EA737" s="251"/>
      <c r="EB737" s="183"/>
      <c r="EC737" s="184">
        <f t="shared" si="1152"/>
        <v>4</v>
      </c>
      <c r="ED737" s="180">
        <f t="shared" si="1153"/>
        <v>2021</v>
      </c>
      <c r="EE737" s="185">
        <f t="shared" si="1163"/>
        <v>44287</v>
      </c>
      <c r="EF737" s="186">
        <f t="shared" si="1165"/>
        <v>30</v>
      </c>
      <c r="EG737" s="187"/>
      <c r="EH737" s="188">
        <f>IFERROR(HLOOKUP(EH$1,$H$5:$FY$1802,MATCH($A737,$A$5:$A$1802,0),0)*HLOOKUP(EH$2,$H$5:$FY$1802,MATCH($A737,$A$5:$A$1802,0),0),$H$2)</f>
        <v>117201</v>
      </c>
      <c r="EI737" s="188">
        <f>IFERROR(HLOOKUP(EI$1,$H$5:$FY$1802,MATCH($A737,$A$5:$A$1802,0),0)*HLOOKUP(EI$2,$H$5:$FY$1802,MATCH($A737,$A$5:$A$1802,0),0),$H$2)</f>
        <v>195335</v>
      </c>
      <c r="EJ737" s="188">
        <f>IFERROR(HLOOKUP(EJ$1,$H$5:$FY$1802,MATCH($A737,$A$5:$A$1802,0),0)*HLOOKUP(EJ$2,$H$5:$FY$1802,MATCH($A737,$A$5:$A$1802,0),0),$H$2)</f>
        <v>1015742</v>
      </c>
      <c r="EK737" s="188">
        <f>IFERROR(HLOOKUP(EK$1,$H$5:$FY$1802,MATCH($A737,$A$5:$A$1802,0),0)*HLOOKUP(EK$2,$H$5:$FY$1802,MATCH($A737,$A$5:$A$1802,0),0),$H$2)</f>
        <v>3672298</v>
      </c>
      <c r="EL737" s="188">
        <f>IFERROR(HLOOKUP(EL$1,$H$5:$FY$1802,MATCH($A737,$A$5:$A$1802,0),0)*HLOOKUP(EL$2,$H$5:$FY$1802,MATCH($A737,$A$5:$A$1802,0),0),$H$2)</f>
        <v>2726584</v>
      </c>
      <c r="EM737" s="188">
        <f>IFERROR(HLOOKUP(EM$1,$H$5:$FY$1802,MATCH($A737,$A$5:$A$1802,0),0)*HLOOKUP(EM$2,$H$5:$FY$1802,MATCH($A737,$A$5:$A$1802,0),0),$H$2)</f>
        <v>2228445</v>
      </c>
      <c r="EN737" s="188">
        <f>IFERROR(HLOOKUP(EN$1,$H$5:$FY$1802,MATCH($A737,$A$5:$A$1802,0),0)*HLOOKUP(EN$2,$H$5:$FY$1802,MATCH($A737,$A$5:$A$1802,0),0),$H$2)</f>
        <v>41456250</v>
      </c>
      <c r="EO737" s="188">
        <f>IFERROR(HLOOKUP(EO$1,$H$5:$FY$1802,MATCH($A737,$A$5:$A$1802,0),0)*HLOOKUP(EO$2,$H$5:$FY$1802,MATCH($A737,$A$5:$A$1802,0),0),$H$2)</f>
        <v>123697206</v>
      </c>
      <c r="EP737" s="188">
        <f>IFERROR(HLOOKUP(EP$1,$H$5:$FY$1802,MATCH($A737,$A$5:$A$1802,0),0)*HLOOKUP(EP$2,$H$5:$FY$1802,MATCH($A737,$A$5:$A$1802,0),0),$H$2)</f>
        <v>11398985</v>
      </c>
      <c r="EQ737" s="188">
        <f>IFERROR(HLOOKUP(EQ$1,$H$5:$FY$1802,MATCH($A737,$A$5:$A$1802,0),0)*HLOOKUP(EQ$2,$H$5:$FY$1802,MATCH($A737,$A$5:$A$1802,0),0),$H$2)</f>
        <v>42636</v>
      </c>
      <c r="ER737" s="188">
        <f>IFERROR(HLOOKUP(ER$1,$H$5:$FY$1802,MATCH($A737,$A$5:$A$1802,0),0)*HLOOKUP(ER$2,$H$5:$FY$1802,MATCH($A737,$A$5:$A$1802,0),0),$H$2)</f>
        <v>28821</v>
      </c>
      <c r="ES737" s="188">
        <f>IFERROR(HLOOKUP(ES$1,$H$5:$FY$1802,MATCH($A737,$A$5:$A$1802,0),0)*HLOOKUP(ES$2,$H$5:$FY$1802,MATCH($A737,$A$5:$A$1802,0),0),$H$2)</f>
        <v>2655443</v>
      </c>
      <c r="ET737" s="188">
        <f>IFERROR(HLOOKUP(ET$1,$H$5:$FY$1802,MATCH($A737,$A$5:$A$1802,0),0)*HLOOKUP(ET$2,$H$5:$FY$1802,MATCH($A737,$A$5:$A$1802,0),0),$H$2)</f>
        <v>3610624</v>
      </c>
      <c r="EU737" s="188">
        <f>IFERROR(HLOOKUP(EU$1,$H$5:$FY$1802,MATCH($A737,$A$5:$A$1802,0),0)*HLOOKUP(EU$2,$H$5:$FY$1802,MATCH($A737,$A$5:$A$1802,0),0),$H$2)</f>
        <v>897291</v>
      </c>
      <c r="EV737" s="188">
        <f>IFERROR(HLOOKUP(EV$1,$H$5:$FY$1802,MATCH($A737,$A$5:$A$1802,0),0)*HLOOKUP(EV$2,$H$5:$FY$1802,MATCH($A737,$A$5:$A$1802,0),0),$H$2)</f>
        <v>36950729</v>
      </c>
      <c r="EW737" s="188">
        <f>IFERROR(HLOOKUP(EW$1,$H$5:$FY$1802,MATCH($A737,$A$5:$A$1802,0),0)*HLOOKUP(EW$2,$H$5:$FY$1802,MATCH($A737,$A$5:$A$1802,0),0),$H$2)</f>
        <v>18082210</v>
      </c>
      <c r="EX737" s="188">
        <f>IFERROR(HLOOKUP(EX$1,$H$5:$FY$1802,MATCH($A737,$A$5:$A$1802,0),0)*HLOOKUP(EX$2,$H$5:$FY$1802,MATCH($A737,$A$5:$A$1802,0),0),$H$2)</f>
        <v>4599400</v>
      </c>
      <c r="EY737" s="188">
        <f>IFERROR(HLOOKUP(EY$1,$H$5:$FY$1802,MATCH($A737,$A$5:$A$1802,0),0)*HLOOKUP(EY$2,$H$5:$FY$1802,MATCH($A737,$A$5:$A$1802,0),0),$H$2)</f>
        <v>4219635</v>
      </c>
      <c r="EZ737" s="188">
        <f>IFERROR(HLOOKUP(EZ$1,$H$5:$FY$1802,MATCH($A737,$A$5:$A$1802,0),0)*HLOOKUP(EZ$2,$H$5:$FY$1802,MATCH($A737,$A$5:$A$1802,0),0),$H$2)</f>
        <v>694365</v>
      </c>
      <c r="FA737" s="188">
        <f>IFERROR(HLOOKUP(FA$1,$H$5:$FY$1802,MATCH($A737,$A$5:$A$1802,0),0)*HLOOKUP(FA$2,$H$5:$FY$1802,MATCH($A737,$A$5:$A$1802,0),0),$H$2)</f>
        <v>203360</v>
      </c>
      <c r="FB737" s="188">
        <f>IFERROR(HLOOKUP(FB$1,$H$5:$FY$1802,MATCH($A737,$A$5:$A$1802,0),0)*HLOOKUP(FB$2,$H$5:$FY$1802,MATCH($A737,$A$5:$A$1802,0),0),$H$2)</f>
        <v>92000</v>
      </c>
      <c r="FC737" s="188">
        <f>IFERROR(HLOOKUP(FC$1,$H$5:$FY$1802,MATCH($A737,$A$5:$A$1802,0),0)*HLOOKUP(FC$2,$H$5:$FY$1802,MATCH($A737,$A$5:$A$1802,0),0),$H$2)</f>
        <v>207504</v>
      </c>
      <c r="FD737" s="188">
        <f>IFERROR(HLOOKUP(FD$1,$H$5:$FY$1802,MATCH($A737,$A$5:$A$1802,0),0)*HLOOKUP(FD$2,$H$5:$FY$1802,MATCH($A737,$A$5:$A$1802,0),0),$H$2)</f>
        <v>0</v>
      </c>
      <c r="FE737" s="188">
        <f>IFERROR(HLOOKUP(FE$1,$H$5:$FY$1802,MATCH($A737,$A$5:$A$1802,0),0)*HLOOKUP(FE$2,$H$5:$FY$1802,MATCH($A737,$A$5:$A$1802,0),0),$H$2)</f>
        <v>0</v>
      </c>
      <c r="FF737" s="188">
        <f>IFERROR(HLOOKUP(FF$1,$H$5:$FY$1802,MATCH($A737,$A$5:$A$1802,0),0)*HLOOKUP(FF$2,$H$5:$FY$1802,MATCH($A737,$A$5:$A$1802,0),0),$H$2)</f>
        <v>0</v>
      </c>
      <c r="FG737" s="188">
        <f>IFERROR(HLOOKUP(FG$1,$H$5:$FY$1802,MATCH($A737,$A$5:$A$1802,0),0)*HLOOKUP(FG$2,$H$5:$FY$1802,MATCH($A737,$A$5:$A$1802,0),0),$H$2)</f>
        <v>0</v>
      </c>
      <c r="FH737" s="189"/>
      <c r="FI737" s="406">
        <f t="shared" si="1154"/>
        <v>1.9612320764737121</v>
      </c>
      <c r="FJ737" s="406">
        <f t="shared" si="1154"/>
        <v>1.4527349973446628</v>
      </c>
      <c r="FK737" s="406">
        <f t="shared" si="1155"/>
        <v>1.9202614379084968</v>
      </c>
      <c r="FL737" s="406">
        <f t="shared" si="1156"/>
        <v>1.4274509803921569</v>
      </c>
      <c r="FM737" s="406">
        <f t="shared" si="1157"/>
        <v>1.2883310719131615</v>
      </c>
      <c r="FN737" s="406">
        <f t="shared" si="1158"/>
        <v>1.0473089099954771</v>
      </c>
      <c r="FO737" s="406">
        <f t="shared" si="1159"/>
        <v>1.4579688566288231</v>
      </c>
      <c r="FP737" s="406">
        <f t="shared" si="1160"/>
        <v>1.1107388795831006</v>
      </c>
      <c r="FQ737" s="406">
        <f t="shared" si="1161"/>
        <v>1.559534467323187</v>
      </c>
      <c r="FR737" s="406">
        <f t="shared" si="1162"/>
        <v>1.1700984780662489</v>
      </c>
      <c r="FS737" s="410"/>
    </row>
    <row r="738" spans="1:175" ht="10.35" customHeight="1" x14ac:dyDescent="0.2">
      <c r="A738" s="74" t="s">
        <v>891</v>
      </c>
      <c r="B738" s="163" t="s">
        <v>148</v>
      </c>
      <c r="C738" s="26" t="s">
        <v>839</v>
      </c>
      <c r="D738" s="163" t="str">
        <f>INDEX($FV$16:$FW$26,MATCH($F738,$FV$16:$FV$26,0),2)</f>
        <v>Y59</v>
      </c>
      <c r="E738" s="163" t="str">
        <f>VLOOKUP($D738,$FW$8:$FX$14,2,0)</f>
        <v>South East</v>
      </c>
      <c r="F738" s="271" t="s">
        <v>863</v>
      </c>
      <c r="G738" s="271" t="s">
        <v>878</v>
      </c>
      <c r="H738" s="272">
        <v>83600</v>
      </c>
      <c r="I738" s="272">
        <v>63495</v>
      </c>
      <c r="J738" s="272">
        <v>296855</v>
      </c>
      <c r="K738" s="272">
        <v>5</v>
      </c>
      <c r="L738" s="272">
        <v>1</v>
      </c>
      <c r="M738" s="272">
        <v>2</v>
      </c>
      <c r="N738" s="272">
        <v>25</v>
      </c>
      <c r="O738" s="272">
        <v>89</v>
      </c>
      <c r="P738" s="272">
        <v>0</v>
      </c>
      <c r="Q738" s="272">
        <v>265</v>
      </c>
      <c r="R738" s="272">
        <v>60</v>
      </c>
      <c r="S738" s="272">
        <v>0</v>
      </c>
      <c r="T738" s="272">
        <v>62843</v>
      </c>
      <c r="U738" s="272">
        <v>3972</v>
      </c>
      <c r="V738" s="272">
        <v>2492</v>
      </c>
      <c r="W738" s="272">
        <v>31759</v>
      </c>
      <c r="X738" s="272">
        <v>19969</v>
      </c>
      <c r="Y738" s="272">
        <v>327</v>
      </c>
      <c r="Z738" s="272">
        <v>1796142</v>
      </c>
      <c r="AA738" s="272">
        <v>452</v>
      </c>
      <c r="AB738" s="272">
        <v>836</v>
      </c>
      <c r="AC738" s="272">
        <v>1395422</v>
      </c>
      <c r="AD738" s="272">
        <v>560</v>
      </c>
      <c r="AE738" s="272">
        <v>1033</v>
      </c>
      <c r="AF738" s="272">
        <v>35972132</v>
      </c>
      <c r="AG738" s="272">
        <v>1133</v>
      </c>
      <c r="AH738" s="272">
        <v>2097</v>
      </c>
      <c r="AI738" s="272">
        <v>96595742</v>
      </c>
      <c r="AJ738" s="272">
        <v>4837</v>
      </c>
      <c r="AK738" s="272">
        <v>10738</v>
      </c>
      <c r="AL738" s="272">
        <v>2392012</v>
      </c>
      <c r="AM738" s="272">
        <v>7315</v>
      </c>
      <c r="AN738" s="272">
        <v>16450</v>
      </c>
      <c r="AO738" s="272">
        <v>4362</v>
      </c>
      <c r="AP738" s="272">
        <v>166</v>
      </c>
      <c r="AQ738" s="272">
        <v>732</v>
      </c>
      <c r="AR738" s="272">
        <v>2076</v>
      </c>
      <c r="AS738" s="272">
        <v>456</v>
      </c>
      <c r="AT738" s="272">
        <v>3008</v>
      </c>
      <c r="AU738" s="272">
        <v>1786</v>
      </c>
      <c r="AV738" s="272">
        <v>36404</v>
      </c>
      <c r="AW738" s="272">
        <v>1914</v>
      </c>
      <c r="AX738" s="272">
        <v>20163</v>
      </c>
      <c r="AY738" s="272">
        <v>58481</v>
      </c>
      <c r="AZ738" s="272">
        <v>8216</v>
      </c>
      <c r="BA738" s="272">
        <v>6048</v>
      </c>
      <c r="BB738" s="272">
        <v>5048</v>
      </c>
      <c r="BC738" s="272">
        <v>3780</v>
      </c>
      <c r="BD738" s="272">
        <v>42568</v>
      </c>
      <c r="BE738" s="272">
        <v>33693</v>
      </c>
      <c r="BF738" s="272">
        <v>37005</v>
      </c>
      <c r="BG738" s="272">
        <v>21038</v>
      </c>
      <c r="BH738" s="272">
        <v>576</v>
      </c>
      <c r="BI738" s="272">
        <v>347</v>
      </c>
      <c r="BJ738" s="272">
        <v>79</v>
      </c>
      <c r="BK738" s="272">
        <v>46498</v>
      </c>
      <c r="BL738" s="272">
        <v>589</v>
      </c>
      <c r="BM738" s="272">
        <v>1035</v>
      </c>
      <c r="BN738" s="272">
        <v>77</v>
      </c>
      <c r="BO738" s="272">
        <v>41574</v>
      </c>
      <c r="BP738" s="272">
        <v>540</v>
      </c>
      <c r="BQ738" s="272">
        <v>918</v>
      </c>
      <c r="BR738" s="272">
        <v>3816</v>
      </c>
      <c r="BS738" s="272">
        <v>1708070</v>
      </c>
      <c r="BT738" s="272">
        <v>448</v>
      </c>
      <c r="BU738" s="272">
        <v>828</v>
      </c>
      <c r="BV738" s="272">
        <v>2127</v>
      </c>
      <c r="BW738" s="272">
        <v>2408984</v>
      </c>
      <c r="BX738" s="272">
        <v>1133</v>
      </c>
      <c r="BY738" s="272">
        <v>2062</v>
      </c>
      <c r="BZ738" s="272">
        <v>1025</v>
      </c>
      <c r="CA738" s="272">
        <v>1053776</v>
      </c>
      <c r="CB738" s="272">
        <v>1028</v>
      </c>
      <c r="CC738" s="272">
        <v>2053</v>
      </c>
      <c r="CD738" s="272">
        <v>28607</v>
      </c>
      <c r="CE738" s="272">
        <v>32509372</v>
      </c>
      <c r="CF738" s="272">
        <v>1136</v>
      </c>
      <c r="CG738" s="272">
        <v>2102</v>
      </c>
      <c r="CH738" s="272">
        <v>1158</v>
      </c>
      <c r="CI738" s="272">
        <v>8504861</v>
      </c>
      <c r="CJ738" s="272">
        <v>7344</v>
      </c>
      <c r="CK738" s="272">
        <v>14401</v>
      </c>
      <c r="CL738" s="272">
        <v>550</v>
      </c>
      <c r="CM738" s="272">
        <v>3775653</v>
      </c>
      <c r="CN738" s="272">
        <v>6865</v>
      </c>
      <c r="CO738" s="272">
        <v>14491</v>
      </c>
      <c r="CP738" s="272">
        <v>827</v>
      </c>
      <c r="CQ738" s="272">
        <v>8166144</v>
      </c>
      <c r="CR738" s="272">
        <v>9874</v>
      </c>
      <c r="CS738" s="272">
        <v>18746</v>
      </c>
      <c r="CT738" s="272">
        <v>88</v>
      </c>
      <c r="CU738" s="272">
        <v>707057</v>
      </c>
      <c r="CV738" s="272">
        <v>8035</v>
      </c>
      <c r="CW738" s="272">
        <v>16492</v>
      </c>
      <c r="CX738" s="272">
        <v>15</v>
      </c>
      <c r="CY738" s="272">
        <v>10106</v>
      </c>
      <c r="CZ738" s="272">
        <v>674</v>
      </c>
      <c r="DA738" s="272">
        <v>1812</v>
      </c>
      <c r="DB738" s="272">
        <v>2721</v>
      </c>
      <c r="DC738" s="272">
        <v>122567</v>
      </c>
      <c r="DD738" s="272">
        <v>45</v>
      </c>
      <c r="DE738" s="272">
        <v>61</v>
      </c>
      <c r="DF738" s="272">
        <v>88</v>
      </c>
      <c r="DG738" s="272">
        <v>124300</v>
      </c>
      <c r="DH738" s="272">
        <v>1413</v>
      </c>
      <c r="DI738" s="272">
        <v>2705</v>
      </c>
      <c r="DJ738" s="272">
        <v>86</v>
      </c>
      <c r="DK738" s="272">
        <v>2</v>
      </c>
      <c r="DL738" s="250"/>
      <c r="DM738" s="250"/>
      <c r="DN738" s="250"/>
      <c r="DO738" s="250"/>
      <c r="DP738" s="250"/>
      <c r="DQ738" s="250"/>
      <c r="DR738" s="250"/>
      <c r="DS738" s="250"/>
      <c r="DT738" s="250"/>
      <c r="DU738" s="250"/>
      <c r="DV738" s="250"/>
      <c r="DW738" s="250"/>
      <c r="DX738" s="250"/>
      <c r="DY738" s="250"/>
      <c r="DZ738" s="250"/>
      <c r="EA738" s="250"/>
      <c r="EB738" s="95"/>
      <c r="EC738" s="75">
        <f t="shared" si="1152"/>
        <v>4</v>
      </c>
      <c r="ED738" s="74">
        <f t="shared" si="1153"/>
        <v>2021</v>
      </c>
      <c r="EE738" s="165">
        <f t="shared" si="1163"/>
        <v>44287</v>
      </c>
      <c r="EF738" s="157">
        <f t="shared" si="1165"/>
        <v>30</v>
      </c>
      <c r="EG738" s="156"/>
      <c r="EH738" s="166">
        <f>IFERROR(HLOOKUP(EH$1,$H$5:$FY$1802,MATCH($A738,$A$5:$A$1802,0),0)*HLOOKUP(EH$2,$H$5:$FY$1802,MATCH($A738,$A$5:$A$1802,0),0),$H$2)</f>
        <v>63495</v>
      </c>
      <c r="EI738" s="166">
        <f>IFERROR(HLOOKUP(EI$1,$H$5:$FY$1802,MATCH($A738,$A$5:$A$1802,0),0)*HLOOKUP(EI$2,$H$5:$FY$1802,MATCH($A738,$A$5:$A$1802,0),0),$H$2)</f>
        <v>126990</v>
      </c>
      <c r="EJ738" s="166">
        <f>IFERROR(HLOOKUP(EJ$1,$H$5:$FY$1802,MATCH($A738,$A$5:$A$1802,0),0)*HLOOKUP(EJ$2,$H$5:$FY$1802,MATCH($A738,$A$5:$A$1802,0),0),$H$2)</f>
        <v>1587375</v>
      </c>
      <c r="EK738" s="166">
        <f>IFERROR(HLOOKUP(EK$1,$H$5:$FY$1802,MATCH($A738,$A$5:$A$1802,0),0)*HLOOKUP(EK$2,$H$5:$FY$1802,MATCH($A738,$A$5:$A$1802,0),0),$H$2)</f>
        <v>5651055</v>
      </c>
      <c r="EL738" s="166">
        <f>IFERROR(HLOOKUP(EL$1,$H$5:$FY$1802,MATCH($A738,$A$5:$A$1802,0),0)*HLOOKUP(EL$2,$H$5:$FY$1802,MATCH($A738,$A$5:$A$1802,0),0),$H$2)</f>
        <v>3320592</v>
      </c>
      <c r="EM738" s="166">
        <f>IFERROR(HLOOKUP(EM$1,$H$5:$FY$1802,MATCH($A738,$A$5:$A$1802,0),0)*HLOOKUP(EM$2,$H$5:$FY$1802,MATCH($A738,$A$5:$A$1802,0),0),$H$2)</f>
        <v>2574236</v>
      </c>
      <c r="EN738" s="166">
        <f>IFERROR(HLOOKUP(EN$1,$H$5:$FY$1802,MATCH($A738,$A$5:$A$1802,0),0)*HLOOKUP(EN$2,$H$5:$FY$1802,MATCH($A738,$A$5:$A$1802,0),0),$H$2)</f>
        <v>66598623</v>
      </c>
      <c r="EO738" s="166">
        <f>IFERROR(HLOOKUP(EO$1,$H$5:$FY$1802,MATCH($A738,$A$5:$A$1802,0),0)*HLOOKUP(EO$2,$H$5:$FY$1802,MATCH($A738,$A$5:$A$1802,0),0),$H$2)</f>
        <v>214427122</v>
      </c>
      <c r="EP738" s="166">
        <f>IFERROR(HLOOKUP(EP$1,$H$5:$FY$1802,MATCH($A738,$A$5:$A$1802,0),0)*HLOOKUP(EP$2,$H$5:$FY$1802,MATCH($A738,$A$5:$A$1802,0),0),$H$2)</f>
        <v>5379150</v>
      </c>
      <c r="EQ738" s="166">
        <f>IFERROR(HLOOKUP(EQ$1,$H$5:$FY$1802,MATCH($A738,$A$5:$A$1802,0),0)*HLOOKUP(EQ$2,$H$5:$FY$1802,MATCH($A738,$A$5:$A$1802,0),0),$H$2)</f>
        <v>81765</v>
      </c>
      <c r="ER738" s="166">
        <f>IFERROR(HLOOKUP(ER$1,$H$5:$FY$1802,MATCH($A738,$A$5:$A$1802,0),0)*HLOOKUP(ER$2,$H$5:$FY$1802,MATCH($A738,$A$5:$A$1802,0),0),$H$2)</f>
        <v>70686</v>
      </c>
      <c r="ES738" s="166">
        <f>IFERROR(HLOOKUP(ES$1,$H$5:$FY$1802,MATCH($A738,$A$5:$A$1802,0),0)*HLOOKUP(ES$2,$H$5:$FY$1802,MATCH($A738,$A$5:$A$1802,0),0),$H$2)</f>
        <v>3159648</v>
      </c>
      <c r="ET738" s="166">
        <f>IFERROR(HLOOKUP(ET$1,$H$5:$FY$1802,MATCH($A738,$A$5:$A$1802,0),0)*HLOOKUP(ET$2,$H$5:$FY$1802,MATCH($A738,$A$5:$A$1802,0),0),$H$2)</f>
        <v>4385874</v>
      </c>
      <c r="EU738" s="166">
        <f>IFERROR(HLOOKUP(EU$1,$H$5:$FY$1802,MATCH($A738,$A$5:$A$1802,0),0)*HLOOKUP(EU$2,$H$5:$FY$1802,MATCH($A738,$A$5:$A$1802,0),0),$H$2)</f>
        <v>2104325</v>
      </c>
      <c r="EV738" s="166">
        <f>IFERROR(HLOOKUP(EV$1,$H$5:$FY$1802,MATCH($A738,$A$5:$A$1802,0),0)*HLOOKUP(EV$2,$H$5:$FY$1802,MATCH($A738,$A$5:$A$1802,0),0),$H$2)</f>
        <v>60131914</v>
      </c>
      <c r="EW738" s="166">
        <f>IFERROR(HLOOKUP(EW$1,$H$5:$FY$1802,MATCH($A738,$A$5:$A$1802,0),0)*HLOOKUP(EW$2,$H$5:$FY$1802,MATCH($A738,$A$5:$A$1802,0),0),$H$2)</f>
        <v>16676358</v>
      </c>
      <c r="EX738" s="166">
        <f>IFERROR(HLOOKUP(EX$1,$H$5:$FY$1802,MATCH($A738,$A$5:$A$1802,0),0)*HLOOKUP(EX$2,$H$5:$FY$1802,MATCH($A738,$A$5:$A$1802,0),0),$H$2)</f>
        <v>7970050</v>
      </c>
      <c r="EY738" s="166">
        <f>IFERROR(HLOOKUP(EY$1,$H$5:$FY$1802,MATCH($A738,$A$5:$A$1802,0),0)*HLOOKUP(EY$2,$H$5:$FY$1802,MATCH($A738,$A$5:$A$1802,0),0),$H$2)</f>
        <v>15502942</v>
      </c>
      <c r="EZ738" s="166">
        <f>IFERROR(HLOOKUP(EZ$1,$H$5:$FY$1802,MATCH($A738,$A$5:$A$1802,0),0)*HLOOKUP(EZ$2,$H$5:$FY$1802,MATCH($A738,$A$5:$A$1802,0),0),$H$2)</f>
        <v>1451296</v>
      </c>
      <c r="FA738" s="166">
        <f>IFERROR(HLOOKUP(FA$1,$H$5:$FY$1802,MATCH($A738,$A$5:$A$1802,0),0)*HLOOKUP(FA$2,$H$5:$FY$1802,MATCH($A738,$A$5:$A$1802,0),0),$H$2)</f>
        <v>238040</v>
      </c>
      <c r="FB738" s="166">
        <f>IFERROR(HLOOKUP(FB$1,$H$5:$FY$1802,MATCH($A738,$A$5:$A$1802,0),0)*HLOOKUP(FB$2,$H$5:$FY$1802,MATCH($A738,$A$5:$A$1802,0),0),$H$2)</f>
        <v>27180</v>
      </c>
      <c r="FC738" s="166">
        <f>IFERROR(HLOOKUP(FC$1,$H$5:$FY$1802,MATCH($A738,$A$5:$A$1802,0),0)*HLOOKUP(FC$2,$H$5:$FY$1802,MATCH($A738,$A$5:$A$1802,0),0),$H$2)</f>
        <v>165981</v>
      </c>
      <c r="FD738" s="166">
        <f>IFERROR(HLOOKUP(FD$1,$H$5:$FY$1802,MATCH($A738,$A$5:$A$1802,0),0)*HLOOKUP(FD$2,$H$5:$FY$1802,MATCH($A738,$A$5:$A$1802,0),0),$H$2)</f>
        <v>0</v>
      </c>
      <c r="FE738" s="166">
        <f>IFERROR(HLOOKUP(FE$1,$H$5:$FY$1802,MATCH($A738,$A$5:$A$1802,0),0)*HLOOKUP(FE$2,$H$5:$FY$1802,MATCH($A738,$A$5:$A$1802,0),0),$H$2)</f>
        <v>0</v>
      </c>
      <c r="FF738" s="166">
        <f>IFERROR(HLOOKUP(FF$1,$H$5:$FY$1802,MATCH($A738,$A$5:$A$1802,0),0)*HLOOKUP(FF$2,$H$5:$FY$1802,MATCH($A738,$A$5:$A$1802,0),0),$H$2)</f>
        <v>0</v>
      </c>
      <c r="FG738" s="166">
        <f>IFERROR(HLOOKUP(FG$1,$H$5:$FY$1802,MATCH($A738,$A$5:$A$1802,0),0)*HLOOKUP(FG$2,$H$5:$FY$1802,MATCH($A738,$A$5:$A$1802,0),0),$H$2)</f>
        <v>0</v>
      </c>
      <c r="FH738" s="152"/>
      <c r="FI738" s="405">
        <f t="shared" si="1154"/>
        <v>2.0684793554884191</v>
      </c>
      <c r="FJ738" s="405">
        <f t="shared" si="1154"/>
        <v>1.5226586102719033</v>
      </c>
      <c r="FK738" s="405">
        <f t="shared" si="1155"/>
        <v>2.0256821829855536</v>
      </c>
      <c r="FL738" s="405">
        <f t="shared" si="1156"/>
        <v>1.5168539325842696</v>
      </c>
      <c r="FM738" s="405">
        <f t="shared" si="1157"/>
        <v>1.3403444692842974</v>
      </c>
      <c r="FN738" s="405">
        <f t="shared" si="1158"/>
        <v>1.0608961239333732</v>
      </c>
      <c r="FO738" s="405">
        <f t="shared" si="1159"/>
        <v>1.8531223396264209</v>
      </c>
      <c r="FP738" s="405">
        <f t="shared" si="1160"/>
        <v>1.053532976112975</v>
      </c>
      <c r="FQ738" s="405">
        <f t="shared" si="1161"/>
        <v>1.761467889908257</v>
      </c>
      <c r="FR738" s="405">
        <f t="shared" si="1162"/>
        <v>1.0611620795107033</v>
      </c>
      <c r="FS738" s="65"/>
    </row>
    <row r="739" spans="1:175" ht="10.35" customHeight="1" x14ac:dyDescent="0.2">
      <c r="A739" s="74" t="s">
        <v>892</v>
      </c>
      <c r="B739" s="163" t="s">
        <v>148</v>
      </c>
      <c r="C739" s="26" t="s">
        <v>839</v>
      </c>
      <c r="D739" s="163" t="str">
        <f>INDEX($FV$16:$FW$26,MATCH($F739,$FV$16:$FV$26,0),2)</f>
        <v>Y58</v>
      </c>
      <c r="E739" s="163" t="str">
        <f>VLOOKUP($D739,$FW$8:$FX$14,2,0)</f>
        <v>South West</v>
      </c>
      <c r="F739" s="271" t="s">
        <v>865</v>
      </c>
      <c r="G739" s="271" t="s">
        <v>879</v>
      </c>
      <c r="H739" s="272">
        <v>104910</v>
      </c>
      <c r="I739" s="272">
        <v>74134</v>
      </c>
      <c r="J739" s="272">
        <v>217444</v>
      </c>
      <c r="K739" s="272">
        <v>3</v>
      </c>
      <c r="L739" s="272">
        <v>2</v>
      </c>
      <c r="M739" s="272">
        <v>3</v>
      </c>
      <c r="N739" s="272">
        <v>3</v>
      </c>
      <c r="O739" s="272">
        <v>24</v>
      </c>
      <c r="P739" s="272">
        <v>0</v>
      </c>
      <c r="Q739" s="272">
        <v>307</v>
      </c>
      <c r="R739" s="272">
        <v>20</v>
      </c>
      <c r="S739" s="272">
        <v>3188</v>
      </c>
      <c r="T739" s="272">
        <v>77544</v>
      </c>
      <c r="U739" s="272">
        <v>7806</v>
      </c>
      <c r="V739" s="272">
        <v>4657</v>
      </c>
      <c r="W739" s="272">
        <v>39441</v>
      </c>
      <c r="X739" s="272">
        <v>18860</v>
      </c>
      <c r="Y739" s="272">
        <v>365</v>
      </c>
      <c r="Z739" s="272">
        <v>3554899</v>
      </c>
      <c r="AA739" s="272">
        <v>455</v>
      </c>
      <c r="AB739" s="272">
        <v>864</v>
      </c>
      <c r="AC739" s="272">
        <v>2522133</v>
      </c>
      <c r="AD739" s="272">
        <v>542</v>
      </c>
      <c r="AE739" s="272">
        <v>1048</v>
      </c>
      <c r="AF739" s="272">
        <v>59515323</v>
      </c>
      <c r="AG739" s="272">
        <v>1509</v>
      </c>
      <c r="AH739" s="272">
        <v>3048</v>
      </c>
      <c r="AI739" s="272">
        <v>77661878</v>
      </c>
      <c r="AJ739" s="272">
        <v>4118</v>
      </c>
      <c r="AK739" s="272">
        <v>9806</v>
      </c>
      <c r="AL739" s="272">
        <v>2016681</v>
      </c>
      <c r="AM739" s="272">
        <v>5525</v>
      </c>
      <c r="AN739" s="272">
        <v>12945</v>
      </c>
      <c r="AO739" s="272">
        <v>4501</v>
      </c>
      <c r="AP739" s="272">
        <v>386</v>
      </c>
      <c r="AQ739" s="272">
        <v>1053</v>
      </c>
      <c r="AR739" s="272">
        <v>3510</v>
      </c>
      <c r="AS739" s="272">
        <v>356</v>
      </c>
      <c r="AT739" s="272">
        <v>2706</v>
      </c>
      <c r="AU739" s="272">
        <v>10</v>
      </c>
      <c r="AV739" s="272">
        <v>40187</v>
      </c>
      <c r="AW739" s="272">
        <v>3389</v>
      </c>
      <c r="AX739" s="272">
        <v>29467</v>
      </c>
      <c r="AY739" s="272">
        <v>73043</v>
      </c>
      <c r="AZ739" s="272">
        <v>16069</v>
      </c>
      <c r="BA739" s="272">
        <v>11963</v>
      </c>
      <c r="BB739" s="272">
        <v>9768</v>
      </c>
      <c r="BC739" s="272">
        <v>7293</v>
      </c>
      <c r="BD739" s="272">
        <v>52306</v>
      </c>
      <c r="BE739" s="272">
        <v>42655</v>
      </c>
      <c r="BF739" s="272">
        <v>28855</v>
      </c>
      <c r="BG739" s="272">
        <v>19986</v>
      </c>
      <c r="BH739" s="272">
        <v>536</v>
      </c>
      <c r="BI739" s="272">
        <v>390</v>
      </c>
      <c r="BJ739" s="272">
        <v>64</v>
      </c>
      <c r="BK739" s="272">
        <v>38591</v>
      </c>
      <c r="BL739" s="272">
        <v>603</v>
      </c>
      <c r="BM739" s="272">
        <v>987</v>
      </c>
      <c r="BN739" s="272">
        <v>54</v>
      </c>
      <c r="BO739" s="272">
        <v>22327</v>
      </c>
      <c r="BP739" s="272">
        <v>413</v>
      </c>
      <c r="BQ739" s="272">
        <v>632</v>
      </c>
      <c r="BR739" s="272">
        <v>7688</v>
      </c>
      <c r="BS739" s="272">
        <v>3493981</v>
      </c>
      <c r="BT739" s="272">
        <v>454</v>
      </c>
      <c r="BU739" s="272">
        <v>863</v>
      </c>
      <c r="BV739" s="272">
        <v>2025</v>
      </c>
      <c r="BW739" s="272">
        <v>3486065</v>
      </c>
      <c r="BX739" s="272">
        <v>1722</v>
      </c>
      <c r="BY739" s="272">
        <v>3310</v>
      </c>
      <c r="BZ739" s="272">
        <v>900</v>
      </c>
      <c r="CA739" s="272">
        <v>1387204</v>
      </c>
      <c r="CB739" s="272">
        <v>1541</v>
      </c>
      <c r="CC739" s="272">
        <v>3193</v>
      </c>
      <c r="CD739" s="272">
        <v>36516</v>
      </c>
      <c r="CE739" s="272">
        <v>54642054</v>
      </c>
      <c r="CF739" s="272">
        <v>1496</v>
      </c>
      <c r="CG739" s="272">
        <v>3028</v>
      </c>
      <c r="CH739" s="272">
        <v>1982</v>
      </c>
      <c r="CI739" s="272">
        <v>10686554</v>
      </c>
      <c r="CJ739" s="272">
        <v>5392</v>
      </c>
      <c r="CK739" s="272">
        <v>11842</v>
      </c>
      <c r="CL739" s="272">
        <v>327</v>
      </c>
      <c r="CM739" s="272">
        <v>1492091</v>
      </c>
      <c r="CN739" s="272">
        <v>4563</v>
      </c>
      <c r="CO739" s="272">
        <v>11364</v>
      </c>
      <c r="CP739" s="272">
        <v>1040</v>
      </c>
      <c r="CQ739" s="272">
        <v>7841397</v>
      </c>
      <c r="CR739" s="272">
        <v>7540</v>
      </c>
      <c r="CS739" s="272">
        <v>18115</v>
      </c>
      <c r="CT739" s="272">
        <v>61</v>
      </c>
      <c r="CU739" s="272">
        <v>274674</v>
      </c>
      <c r="CV739" s="272">
        <v>4503</v>
      </c>
      <c r="CW739" s="272">
        <v>8938</v>
      </c>
      <c r="CX739" s="272">
        <v>619</v>
      </c>
      <c r="CY739" s="272">
        <v>250352</v>
      </c>
      <c r="CZ739" s="272">
        <v>404</v>
      </c>
      <c r="DA739" s="272">
        <v>684</v>
      </c>
      <c r="DB739" s="272">
        <v>4946</v>
      </c>
      <c r="DC739" s="272">
        <v>164616</v>
      </c>
      <c r="DD739" s="272">
        <v>33</v>
      </c>
      <c r="DE739" s="272">
        <v>54</v>
      </c>
      <c r="DF739" s="272">
        <v>157</v>
      </c>
      <c r="DG739" s="272">
        <v>244166</v>
      </c>
      <c r="DH739" s="272">
        <v>1555</v>
      </c>
      <c r="DI739" s="272">
        <v>3349</v>
      </c>
      <c r="DJ739" s="272">
        <v>147</v>
      </c>
      <c r="DK739" s="272">
        <v>4</v>
      </c>
      <c r="DL739" s="250"/>
      <c r="DM739" s="250"/>
      <c r="DN739" s="250"/>
      <c r="DO739" s="250"/>
      <c r="DP739" s="250"/>
      <c r="DQ739" s="250"/>
      <c r="DR739" s="250"/>
      <c r="DS739" s="250"/>
      <c r="DT739" s="250"/>
      <c r="DU739" s="250"/>
      <c r="DV739" s="250"/>
      <c r="DW739" s="250"/>
      <c r="DX739" s="250"/>
      <c r="DY739" s="250"/>
      <c r="DZ739" s="250"/>
      <c r="EA739" s="250"/>
      <c r="EB739" s="155"/>
      <c r="EC739" s="75">
        <f t="shared" si="1152"/>
        <v>4</v>
      </c>
      <c r="ED739" s="74">
        <f t="shared" si="1153"/>
        <v>2021</v>
      </c>
      <c r="EE739" s="165">
        <f t="shared" si="1163"/>
        <v>44287</v>
      </c>
      <c r="EF739" s="157">
        <f t="shared" si="1165"/>
        <v>30</v>
      </c>
      <c r="EG739" s="156"/>
      <c r="EH739" s="166">
        <f>IFERROR(HLOOKUP(EH$1,$H$5:$FY$1802,MATCH($A739,$A$5:$A$1802,0),0)*HLOOKUP(EH$2,$H$5:$FY$1802,MATCH($A739,$A$5:$A$1802,0),0),$H$2)</f>
        <v>148268</v>
      </c>
      <c r="EI739" s="166">
        <f>IFERROR(HLOOKUP(EI$1,$H$5:$FY$1802,MATCH($A739,$A$5:$A$1802,0),0)*HLOOKUP(EI$2,$H$5:$FY$1802,MATCH($A739,$A$5:$A$1802,0),0),$H$2)</f>
        <v>222402</v>
      </c>
      <c r="EJ739" s="166">
        <f>IFERROR(HLOOKUP(EJ$1,$H$5:$FY$1802,MATCH($A739,$A$5:$A$1802,0),0)*HLOOKUP(EJ$2,$H$5:$FY$1802,MATCH($A739,$A$5:$A$1802,0),0),$H$2)</f>
        <v>222402</v>
      </c>
      <c r="EK739" s="166">
        <f>IFERROR(HLOOKUP(EK$1,$H$5:$FY$1802,MATCH($A739,$A$5:$A$1802,0),0)*HLOOKUP(EK$2,$H$5:$FY$1802,MATCH($A739,$A$5:$A$1802,0),0),$H$2)</f>
        <v>1779216</v>
      </c>
      <c r="EL739" s="166">
        <f>IFERROR(HLOOKUP(EL$1,$H$5:$FY$1802,MATCH($A739,$A$5:$A$1802,0),0)*HLOOKUP(EL$2,$H$5:$FY$1802,MATCH($A739,$A$5:$A$1802,0),0),$H$2)</f>
        <v>6744384</v>
      </c>
      <c r="EM739" s="166">
        <f>IFERROR(HLOOKUP(EM$1,$H$5:$FY$1802,MATCH($A739,$A$5:$A$1802,0),0)*HLOOKUP(EM$2,$H$5:$FY$1802,MATCH($A739,$A$5:$A$1802,0),0),$H$2)</f>
        <v>4880536</v>
      </c>
      <c r="EN739" s="166">
        <f>IFERROR(HLOOKUP(EN$1,$H$5:$FY$1802,MATCH($A739,$A$5:$A$1802,0),0)*HLOOKUP(EN$2,$H$5:$FY$1802,MATCH($A739,$A$5:$A$1802,0),0),$H$2)</f>
        <v>120216168</v>
      </c>
      <c r="EO739" s="166">
        <f>IFERROR(HLOOKUP(EO$1,$H$5:$FY$1802,MATCH($A739,$A$5:$A$1802,0),0)*HLOOKUP(EO$2,$H$5:$FY$1802,MATCH($A739,$A$5:$A$1802,0),0),$H$2)</f>
        <v>184941160</v>
      </c>
      <c r="EP739" s="166">
        <f>IFERROR(HLOOKUP(EP$1,$H$5:$FY$1802,MATCH($A739,$A$5:$A$1802,0),0)*HLOOKUP(EP$2,$H$5:$FY$1802,MATCH($A739,$A$5:$A$1802,0),0),$H$2)</f>
        <v>4724925</v>
      </c>
      <c r="EQ739" s="166">
        <f>IFERROR(HLOOKUP(EQ$1,$H$5:$FY$1802,MATCH($A739,$A$5:$A$1802,0),0)*HLOOKUP(EQ$2,$H$5:$FY$1802,MATCH($A739,$A$5:$A$1802,0),0),$H$2)</f>
        <v>63168</v>
      </c>
      <c r="ER739" s="166">
        <f>IFERROR(HLOOKUP(ER$1,$H$5:$FY$1802,MATCH($A739,$A$5:$A$1802,0),0)*HLOOKUP(ER$2,$H$5:$FY$1802,MATCH($A739,$A$5:$A$1802,0),0),$H$2)</f>
        <v>34128</v>
      </c>
      <c r="ES739" s="166">
        <f>IFERROR(HLOOKUP(ES$1,$H$5:$FY$1802,MATCH($A739,$A$5:$A$1802,0),0)*HLOOKUP(ES$2,$H$5:$FY$1802,MATCH($A739,$A$5:$A$1802,0),0),$H$2)</f>
        <v>6634744</v>
      </c>
      <c r="ET739" s="166">
        <f>IFERROR(HLOOKUP(ET$1,$H$5:$FY$1802,MATCH($A739,$A$5:$A$1802,0),0)*HLOOKUP(ET$2,$H$5:$FY$1802,MATCH($A739,$A$5:$A$1802,0),0),$H$2)</f>
        <v>6702750</v>
      </c>
      <c r="EU739" s="166">
        <f>IFERROR(HLOOKUP(EU$1,$H$5:$FY$1802,MATCH($A739,$A$5:$A$1802,0),0)*HLOOKUP(EU$2,$H$5:$FY$1802,MATCH($A739,$A$5:$A$1802,0),0),$H$2)</f>
        <v>2873700</v>
      </c>
      <c r="EV739" s="166">
        <f>IFERROR(HLOOKUP(EV$1,$H$5:$FY$1802,MATCH($A739,$A$5:$A$1802,0),0)*HLOOKUP(EV$2,$H$5:$FY$1802,MATCH($A739,$A$5:$A$1802,0),0),$H$2)</f>
        <v>110570448</v>
      </c>
      <c r="EW739" s="166">
        <f>IFERROR(HLOOKUP(EW$1,$H$5:$FY$1802,MATCH($A739,$A$5:$A$1802,0),0)*HLOOKUP(EW$2,$H$5:$FY$1802,MATCH($A739,$A$5:$A$1802,0),0),$H$2)</f>
        <v>23470844</v>
      </c>
      <c r="EX739" s="166">
        <f>IFERROR(HLOOKUP(EX$1,$H$5:$FY$1802,MATCH($A739,$A$5:$A$1802,0),0)*HLOOKUP(EX$2,$H$5:$FY$1802,MATCH($A739,$A$5:$A$1802,0),0),$H$2)</f>
        <v>3716028</v>
      </c>
      <c r="EY739" s="166">
        <f>IFERROR(HLOOKUP(EY$1,$H$5:$FY$1802,MATCH($A739,$A$5:$A$1802,0),0)*HLOOKUP(EY$2,$H$5:$FY$1802,MATCH($A739,$A$5:$A$1802,0),0),$H$2)</f>
        <v>18839600</v>
      </c>
      <c r="EZ739" s="166">
        <f>IFERROR(HLOOKUP(EZ$1,$H$5:$FY$1802,MATCH($A739,$A$5:$A$1802,0),0)*HLOOKUP(EZ$2,$H$5:$FY$1802,MATCH($A739,$A$5:$A$1802,0),0),$H$2)</f>
        <v>545218</v>
      </c>
      <c r="FA739" s="166">
        <f>IFERROR(HLOOKUP(FA$1,$H$5:$FY$1802,MATCH($A739,$A$5:$A$1802,0),0)*HLOOKUP(FA$2,$H$5:$FY$1802,MATCH($A739,$A$5:$A$1802,0),0),$H$2)</f>
        <v>525793</v>
      </c>
      <c r="FB739" s="166">
        <f>IFERROR(HLOOKUP(FB$1,$H$5:$FY$1802,MATCH($A739,$A$5:$A$1802,0),0)*HLOOKUP(FB$2,$H$5:$FY$1802,MATCH($A739,$A$5:$A$1802,0),0),$H$2)</f>
        <v>423396</v>
      </c>
      <c r="FC739" s="166">
        <f>IFERROR(HLOOKUP(FC$1,$H$5:$FY$1802,MATCH($A739,$A$5:$A$1802,0),0)*HLOOKUP(FC$2,$H$5:$FY$1802,MATCH($A739,$A$5:$A$1802,0),0),$H$2)</f>
        <v>267084</v>
      </c>
      <c r="FD739" s="166">
        <f>IFERROR(HLOOKUP(FD$1,$H$5:$FY$1802,MATCH($A739,$A$5:$A$1802,0),0)*HLOOKUP(FD$2,$H$5:$FY$1802,MATCH($A739,$A$5:$A$1802,0),0),$H$2)</f>
        <v>0</v>
      </c>
      <c r="FE739" s="166">
        <f>IFERROR(HLOOKUP(FE$1,$H$5:$FY$1802,MATCH($A739,$A$5:$A$1802,0),0)*HLOOKUP(FE$2,$H$5:$FY$1802,MATCH($A739,$A$5:$A$1802,0),0),$H$2)</f>
        <v>0</v>
      </c>
      <c r="FF739" s="166">
        <f>IFERROR(HLOOKUP(FF$1,$H$5:$FY$1802,MATCH($A739,$A$5:$A$1802,0),0)*HLOOKUP(FF$2,$H$5:$FY$1802,MATCH($A739,$A$5:$A$1802,0),0),$H$2)</f>
        <v>0</v>
      </c>
      <c r="FG739" s="166">
        <f>IFERROR(HLOOKUP(FG$1,$H$5:$FY$1802,MATCH($A739,$A$5:$A$1802,0),0)*HLOOKUP(FG$2,$H$5:$FY$1802,MATCH($A739,$A$5:$A$1802,0),0),$H$2)</f>
        <v>0</v>
      </c>
      <c r="FH739" s="152"/>
      <c r="FI739" s="405">
        <f t="shared" si="1154"/>
        <v>2.0585447091980527</v>
      </c>
      <c r="FJ739" s="405">
        <f t="shared" si="1154"/>
        <v>1.532539072508327</v>
      </c>
      <c r="FK739" s="405">
        <f t="shared" si="1155"/>
        <v>2.0974876529954907</v>
      </c>
      <c r="FL739" s="405">
        <f t="shared" si="1156"/>
        <v>1.5660296328108225</v>
      </c>
      <c r="FM739" s="405">
        <f t="shared" si="1157"/>
        <v>1.3261834131994625</v>
      </c>
      <c r="FN739" s="405">
        <f t="shared" si="1158"/>
        <v>1.0814888060647549</v>
      </c>
      <c r="FO739" s="405">
        <f t="shared" si="1159"/>
        <v>1.5299575821845175</v>
      </c>
      <c r="FP739" s="405">
        <f t="shared" si="1160"/>
        <v>1.0597030752916226</v>
      </c>
      <c r="FQ739" s="405">
        <f t="shared" si="1161"/>
        <v>1.4684931506849315</v>
      </c>
      <c r="FR739" s="405">
        <f t="shared" si="1162"/>
        <v>1.0684931506849316</v>
      </c>
      <c r="FS739" s="65"/>
    </row>
    <row r="740" spans="1:175" ht="10.35" customHeight="1" x14ac:dyDescent="0.2">
      <c r="A740" s="74" t="s">
        <v>893</v>
      </c>
      <c r="B740" s="163" t="s">
        <v>148</v>
      </c>
      <c r="C740" s="26" t="s">
        <v>839</v>
      </c>
      <c r="D740" s="163" t="str">
        <f>INDEX($FV$16:$FW$26,MATCH($F740,$FV$16:$FV$26,0),2)</f>
        <v>Y60</v>
      </c>
      <c r="E740" s="163" t="str">
        <f>VLOOKUP($D740,$FW$8:$FX$14,2,0)</f>
        <v>Midlands</v>
      </c>
      <c r="F740" s="271" t="s">
        <v>867</v>
      </c>
      <c r="G740" s="271" t="s">
        <v>883</v>
      </c>
      <c r="H740" s="272">
        <v>114226</v>
      </c>
      <c r="I740" s="272">
        <v>76861</v>
      </c>
      <c r="J740" s="272">
        <v>24887</v>
      </c>
      <c r="K740" s="272">
        <v>0</v>
      </c>
      <c r="L740" s="272">
        <v>0</v>
      </c>
      <c r="M740" s="272">
        <v>0</v>
      </c>
      <c r="N740" s="272">
        <v>0</v>
      </c>
      <c r="O740" s="272">
        <v>12</v>
      </c>
      <c r="P740" s="272">
        <v>0</v>
      </c>
      <c r="Q740" s="272">
        <v>362</v>
      </c>
      <c r="R740" s="272">
        <v>0</v>
      </c>
      <c r="S740" s="272">
        <v>62</v>
      </c>
      <c r="T740" s="272">
        <v>95047</v>
      </c>
      <c r="U740" s="272">
        <v>6466</v>
      </c>
      <c r="V740" s="272">
        <v>3910</v>
      </c>
      <c r="W740" s="272">
        <v>43701</v>
      </c>
      <c r="X740" s="272">
        <v>32783</v>
      </c>
      <c r="Y740" s="272">
        <v>1904</v>
      </c>
      <c r="Z740" s="272">
        <v>2554655</v>
      </c>
      <c r="AA740" s="272">
        <v>395</v>
      </c>
      <c r="AB740" s="272">
        <v>690</v>
      </c>
      <c r="AC740" s="272">
        <v>1788115</v>
      </c>
      <c r="AD740" s="272">
        <v>457</v>
      </c>
      <c r="AE740" s="272">
        <v>795</v>
      </c>
      <c r="AF740" s="272">
        <v>33150837</v>
      </c>
      <c r="AG740" s="272">
        <v>759</v>
      </c>
      <c r="AH740" s="272">
        <v>1404</v>
      </c>
      <c r="AI740" s="272">
        <v>64538928</v>
      </c>
      <c r="AJ740" s="272">
        <v>1969</v>
      </c>
      <c r="AK740" s="272">
        <v>4356</v>
      </c>
      <c r="AL740" s="272">
        <v>5683227</v>
      </c>
      <c r="AM740" s="272">
        <v>2985</v>
      </c>
      <c r="AN740" s="272">
        <v>7066</v>
      </c>
      <c r="AO740" s="272">
        <v>4108</v>
      </c>
      <c r="AP740" s="272">
        <v>28</v>
      </c>
      <c r="AQ740" s="272">
        <v>25</v>
      </c>
      <c r="AR740" s="272">
        <v>0</v>
      </c>
      <c r="AS740" s="272">
        <v>266</v>
      </c>
      <c r="AT740" s="272">
        <v>3789</v>
      </c>
      <c r="AU740" s="272">
        <v>2776</v>
      </c>
      <c r="AV740" s="272">
        <v>49844</v>
      </c>
      <c r="AW740" s="272">
        <v>6274</v>
      </c>
      <c r="AX740" s="272">
        <v>34821</v>
      </c>
      <c r="AY740" s="272">
        <v>90939</v>
      </c>
      <c r="AZ740" s="272">
        <v>13551</v>
      </c>
      <c r="BA740" s="272">
        <v>9392</v>
      </c>
      <c r="BB740" s="272">
        <v>8223</v>
      </c>
      <c r="BC740" s="272">
        <v>5739</v>
      </c>
      <c r="BD740" s="272">
        <v>55685</v>
      </c>
      <c r="BE740" s="272">
        <v>45047</v>
      </c>
      <c r="BF740" s="272">
        <v>58085</v>
      </c>
      <c r="BG740" s="272">
        <v>33418</v>
      </c>
      <c r="BH740" s="272">
        <v>4773</v>
      </c>
      <c r="BI740" s="272">
        <v>1921</v>
      </c>
      <c r="BJ740" s="272">
        <v>79</v>
      </c>
      <c r="BK740" s="272">
        <v>40221</v>
      </c>
      <c r="BL740" s="272">
        <v>509</v>
      </c>
      <c r="BM740" s="272">
        <v>820</v>
      </c>
      <c r="BN740" s="272">
        <v>56</v>
      </c>
      <c r="BO740" s="272">
        <v>22036</v>
      </c>
      <c r="BP740" s="272">
        <v>394</v>
      </c>
      <c r="BQ740" s="272">
        <v>643</v>
      </c>
      <c r="BR740" s="272">
        <v>6331</v>
      </c>
      <c r="BS740" s="272">
        <v>2492398</v>
      </c>
      <c r="BT740" s="272">
        <v>394</v>
      </c>
      <c r="BU740" s="272">
        <v>689</v>
      </c>
      <c r="BV740" s="272">
        <v>3647</v>
      </c>
      <c r="BW740" s="272">
        <v>2943239</v>
      </c>
      <c r="BX740" s="272">
        <v>807</v>
      </c>
      <c r="BY740" s="272">
        <v>1515</v>
      </c>
      <c r="BZ740" s="272">
        <v>836</v>
      </c>
      <c r="CA740" s="272">
        <v>593393</v>
      </c>
      <c r="CB740" s="272">
        <v>710</v>
      </c>
      <c r="CC740" s="272">
        <v>1496</v>
      </c>
      <c r="CD740" s="272">
        <v>39218</v>
      </c>
      <c r="CE740" s="272">
        <v>29614205</v>
      </c>
      <c r="CF740" s="272">
        <v>755</v>
      </c>
      <c r="CG740" s="272">
        <v>1390</v>
      </c>
      <c r="CH740" s="272">
        <v>3130</v>
      </c>
      <c r="CI740" s="272">
        <v>9093121</v>
      </c>
      <c r="CJ740" s="272">
        <v>2905</v>
      </c>
      <c r="CK740" s="272">
        <v>6186</v>
      </c>
      <c r="CL740" s="272">
        <v>673</v>
      </c>
      <c r="CM740" s="272">
        <v>1682000</v>
      </c>
      <c r="CN740" s="272">
        <v>2499</v>
      </c>
      <c r="CO740" s="272">
        <v>5790</v>
      </c>
      <c r="CP740" s="272">
        <v>1301</v>
      </c>
      <c r="CQ740" s="272">
        <v>5153028</v>
      </c>
      <c r="CR740" s="272">
        <v>3961</v>
      </c>
      <c r="CS740" s="272">
        <v>8014</v>
      </c>
      <c r="CT740" s="272">
        <v>198</v>
      </c>
      <c r="CU740" s="272">
        <v>787755</v>
      </c>
      <c r="CV740" s="272">
        <v>3979</v>
      </c>
      <c r="CW740" s="272">
        <v>9909</v>
      </c>
      <c r="CX740" s="272">
        <v>273</v>
      </c>
      <c r="CY740" s="272">
        <v>71770</v>
      </c>
      <c r="CZ740" s="272">
        <v>263</v>
      </c>
      <c r="DA740" s="272">
        <v>438</v>
      </c>
      <c r="DB740" s="272">
        <v>3874</v>
      </c>
      <c r="DC740" s="272">
        <v>92955</v>
      </c>
      <c r="DD740" s="272">
        <v>24</v>
      </c>
      <c r="DE740" s="272">
        <v>41</v>
      </c>
      <c r="DF740" s="272">
        <v>110</v>
      </c>
      <c r="DG740" s="272">
        <v>81343</v>
      </c>
      <c r="DH740" s="272">
        <v>739</v>
      </c>
      <c r="DI740" s="272">
        <v>1373</v>
      </c>
      <c r="DJ740" s="272">
        <v>106</v>
      </c>
      <c r="DK740" s="272">
        <v>720</v>
      </c>
      <c r="DL740" s="250"/>
      <c r="DM740" s="250"/>
      <c r="DN740" s="250"/>
      <c r="DO740" s="250"/>
      <c r="DP740" s="250"/>
      <c r="DQ740" s="250"/>
      <c r="DR740" s="250"/>
      <c r="DS740" s="250"/>
      <c r="DT740" s="250"/>
      <c r="DU740" s="250"/>
      <c r="DV740" s="250"/>
      <c r="DW740" s="250"/>
      <c r="DX740" s="250"/>
      <c r="DY740" s="250"/>
      <c r="DZ740" s="250"/>
      <c r="EA740" s="250"/>
      <c r="EB740" s="155"/>
      <c r="EC740" s="75">
        <f t="shared" si="1152"/>
        <v>4</v>
      </c>
      <c r="ED740" s="74">
        <f t="shared" si="1153"/>
        <v>2021</v>
      </c>
      <c r="EE740" s="165">
        <f t="shared" si="1163"/>
        <v>44287</v>
      </c>
      <c r="EF740" s="157">
        <f t="shared" si="1165"/>
        <v>30</v>
      </c>
      <c r="EG740" s="156"/>
      <c r="EH740" s="166">
        <f>IFERROR(HLOOKUP(EH$1,$H$5:$FY$1802,MATCH($A740,$A$5:$A$1802,0),0)*HLOOKUP(EH$2,$H$5:$FY$1802,MATCH($A740,$A$5:$A$1802,0),0),$H$2)</f>
        <v>0</v>
      </c>
      <c r="EI740" s="166">
        <f>IFERROR(HLOOKUP(EI$1,$H$5:$FY$1802,MATCH($A740,$A$5:$A$1802,0),0)*HLOOKUP(EI$2,$H$5:$FY$1802,MATCH($A740,$A$5:$A$1802,0),0),$H$2)</f>
        <v>0</v>
      </c>
      <c r="EJ740" s="166">
        <f>IFERROR(HLOOKUP(EJ$1,$H$5:$FY$1802,MATCH($A740,$A$5:$A$1802,0),0)*HLOOKUP(EJ$2,$H$5:$FY$1802,MATCH($A740,$A$5:$A$1802,0),0),$H$2)</f>
        <v>0</v>
      </c>
      <c r="EK740" s="166">
        <f>IFERROR(HLOOKUP(EK$1,$H$5:$FY$1802,MATCH($A740,$A$5:$A$1802,0),0)*HLOOKUP(EK$2,$H$5:$FY$1802,MATCH($A740,$A$5:$A$1802,0),0),$H$2)</f>
        <v>922332</v>
      </c>
      <c r="EL740" s="166">
        <f>IFERROR(HLOOKUP(EL$1,$H$5:$FY$1802,MATCH($A740,$A$5:$A$1802,0),0)*HLOOKUP(EL$2,$H$5:$FY$1802,MATCH($A740,$A$5:$A$1802,0),0),$H$2)</f>
        <v>4461540</v>
      </c>
      <c r="EM740" s="166">
        <f>IFERROR(HLOOKUP(EM$1,$H$5:$FY$1802,MATCH($A740,$A$5:$A$1802,0),0)*HLOOKUP(EM$2,$H$5:$FY$1802,MATCH($A740,$A$5:$A$1802,0),0),$H$2)</f>
        <v>3108450</v>
      </c>
      <c r="EN740" s="166">
        <f>IFERROR(HLOOKUP(EN$1,$H$5:$FY$1802,MATCH($A740,$A$5:$A$1802,0),0)*HLOOKUP(EN$2,$H$5:$FY$1802,MATCH($A740,$A$5:$A$1802,0),0),$H$2)</f>
        <v>61356204</v>
      </c>
      <c r="EO740" s="166">
        <f>IFERROR(HLOOKUP(EO$1,$H$5:$FY$1802,MATCH($A740,$A$5:$A$1802,0),0)*HLOOKUP(EO$2,$H$5:$FY$1802,MATCH($A740,$A$5:$A$1802,0),0),$H$2)</f>
        <v>142802748</v>
      </c>
      <c r="EP740" s="166">
        <f>IFERROR(HLOOKUP(EP$1,$H$5:$FY$1802,MATCH($A740,$A$5:$A$1802,0),0)*HLOOKUP(EP$2,$H$5:$FY$1802,MATCH($A740,$A$5:$A$1802,0),0),$H$2)</f>
        <v>13453664</v>
      </c>
      <c r="EQ740" s="166">
        <f>IFERROR(HLOOKUP(EQ$1,$H$5:$FY$1802,MATCH($A740,$A$5:$A$1802,0),0)*HLOOKUP(EQ$2,$H$5:$FY$1802,MATCH($A740,$A$5:$A$1802,0),0),$H$2)</f>
        <v>64780</v>
      </c>
      <c r="ER740" s="166">
        <f>IFERROR(HLOOKUP(ER$1,$H$5:$FY$1802,MATCH($A740,$A$5:$A$1802,0),0)*HLOOKUP(ER$2,$H$5:$FY$1802,MATCH($A740,$A$5:$A$1802,0),0),$H$2)</f>
        <v>36008</v>
      </c>
      <c r="ES740" s="166">
        <f>IFERROR(HLOOKUP(ES$1,$H$5:$FY$1802,MATCH($A740,$A$5:$A$1802,0),0)*HLOOKUP(ES$2,$H$5:$FY$1802,MATCH($A740,$A$5:$A$1802,0),0),$H$2)</f>
        <v>4362059</v>
      </c>
      <c r="ET740" s="166">
        <f>IFERROR(HLOOKUP(ET$1,$H$5:$FY$1802,MATCH($A740,$A$5:$A$1802,0),0)*HLOOKUP(ET$2,$H$5:$FY$1802,MATCH($A740,$A$5:$A$1802,0),0),$H$2)</f>
        <v>5525205</v>
      </c>
      <c r="EU740" s="166">
        <f>IFERROR(HLOOKUP(EU$1,$H$5:$FY$1802,MATCH($A740,$A$5:$A$1802,0),0)*HLOOKUP(EU$2,$H$5:$FY$1802,MATCH($A740,$A$5:$A$1802,0),0),$H$2)</f>
        <v>1250656</v>
      </c>
      <c r="EV740" s="166">
        <f>IFERROR(HLOOKUP(EV$1,$H$5:$FY$1802,MATCH($A740,$A$5:$A$1802,0),0)*HLOOKUP(EV$2,$H$5:$FY$1802,MATCH($A740,$A$5:$A$1802,0),0),$H$2)</f>
        <v>54513020</v>
      </c>
      <c r="EW740" s="166">
        <f>IFERROR(HLOOKUP(EW$1,$H$5:$FY$1802,MATCH($A740,$A$5:$A$1802,0),0)*HLOOKUP(EW$2,$H$5:$FY$1802,MATCH($A740,$A$5:$A$1802,0),0),$H$2)</f>
        <v>19362180</v>
      </c>
      <c r="EX740" s="166">
        <f>IFERROR(HLOOKUP(EX$1,$H$5:$FY$1802,MATCH($A740,$A$5:$A$1802,0),0)*HLOOKUP(EX$2,$H$5:$FY$1802,MATCH($A740,$A$5:$A$1802,0),0),$H$2)</f>
        <v>3896670</v>
      </c>
      <c r="EY740" s="166">
        <f>IFERROR(HLOOKUP(EY$1,$H$5:$FY$1802,MATCH($A740,$A$5:$A$1802,0),0)*HLOOKUP(EY$2,$H$5:$FY$1802,MATCH($A740,$A$5:$A$1802,0),0),$H$2)</f>
        <v>10426214</v>
      </c>
      <c r="EZ740" s="166">
        <f>IFERROR(HLOOKUP(EZ$1,$H$5:$FY$1802,MATCH($A740,$A$5:$A$1802,0),0)*HLOOKUP(EZ$2,$H$5:$FY$1802,MATCH($A740,$A$5:$A$1802,0),0),$H$2)</f>
        <v>1961982</v>
      </c>
      <c r="FA740" s="166">
        <f>IFERROR(HLOOKUP(FA$1,$H$5:$FY$1802,MATCH($A740,$A$5:$A$1802,0),0)*HLOOKUP(FA$2,$H$5:$FY$1802,MATCH($A740,$A$5:$A$1802,0),0),$H$2)</f>
        <v>151030</v>
      </c>
      <c r="FB740" s="166">
        <f>IFERROR(HLOOKUP(FB$1,$H$5:$FY$1802,MATCH($A740,$A$5:$A$1802,0),0)*HLOOKUP(FB$2,$H$5:$FY$1802,MATCH($A740,$A$5:$A$1802,0),0),$H$2)</f>
        <v>119574</v>
      </c>
      <c r="FC740" s="166">
        <f>IFERROR(HLOOKUP(FC$1,$H$5:$FY$1802,MATCH($A740,$A$5:$A$1802,0),0)*HLOOKUP(FC$2,$H$5:$FY$1802,MATCH($A740,$A$5:$A$1802,0),0),$H$2)</f>
        <v>158834</v>
      </c>
      <c r="FD740" s="166">
        <f>IFERROR(HLOOKUP(FD$1,$H$5:$FY$1802,MATCH($A740,$A$5:$A$1802,0),0)*HLOOKUP(FD$2,$H$5:$FY$1802,MATCH($A740,$A$5:$A$1802,0),0),$H$2)</f>
        <v>0</v>
      </c>
      <c r="FE740" s="166">
        <f>IFERROR(HLOOKUP(FE$1,$H$5:$FY$1802,MATCH($A740,$A$5:$A$1802,0),0)*HLOOKUP(FE$2,$H$5:$FY$1802,MATCH($A740,$A$5:$A$1802,0),0),$H$2)</f>
        <v>0</v>
      </c>
      <c r="FF740" s="166">
        <f>IFERROR(HLOOKUP(FF$1,$H$5:$FY$1802,MATCH($A740,$A$5:$A$1802,0),0)*HLOOKUP(FF$2,$H$5:$FY$1802,MATCH($A740,$A$5:$A$1802,0),0),$H$2)</f>
        <v>0</v>
      </c>
      <c r="FG740" s="166">
        <f>IFERROR(HLOOKUP(FG$1,$H$5:$FY$1802,MATCH($A740,$A$5:$A$1802,0),0)*HLOOKUP(FG$2,$H$5:$FY$1802,MATCH($A740,$A$5:$A$1802,0),0),$H$2)</f>
        <v>0</v>
      </c>
      <c r="FH740" s="152"/>
      <c r="FI740" s="405">
        <f t="shared" si="1154"/>
        <v>2.0957315187132695</v>
      </c>
      <c r="FJ740" s="405">
        <f t="shared" si="1154"/>
        <v>1.4525208784410764</v>
      </c>
      <c r="FK740" s="405">
        <f t="shared" si="1155"/>
        <v>2.10306905370844</v>
      </c>
      <c r="FL740" s="405">
        <f t="shared" si="1156"/>
        <v>1.467774936061381</v>
      </c>
      <c r="FM740" s="405">
        <f t="shared" si="1157"/>
        <v>1.2742271343905174</v>
      </c>
      <c r="FN740" s="405">
        <f t="shared" si="1158"/>
        <v>1.0308002105214984</v>
      </c>
      <c r="FO740" s="405">
        <f t="shared" si="1159"/>
        <v>1.771802458591343</v>
      </c>
      <c r="FP740" s="405">
        <f t="shared" si="1160"/>
        <v>1.0193697953207455</v>
      </c>
      <c r="FQ740" s="405">
        <f t="shared" si="1161"/>
        <v>2.5068277310924372</v>
      </c>
      <c r="FR740" s="405">
        <f t="shared" si="1162"/>
        <v>1.0089285714285714</v>
      </c>
      <c r="FS740" s="65"/>
    </row>
    <row r="741" spans="1:175" ht="10.35" customHeight="1" x14ac:dyDescent="0.2">
      <c r="A741" s="174" t="s">
        <v>894</v>
      </c>
      <c r="B741" s="176" t="s">
        <v>148</v>
      </c>
      <c r="C741" s="175" t="s">
        <v>839</v>
      </c>
      <c r="D741" s="176" t="str">
        <f>INDEX($FV$16:$FW$26,MATCH($F741,$FV$16:$FV$26,0),2)</f>
        <v>Y63</v>
      </c>
      <c r="E741" s="176" t="str">
        <f>VLOOKUP($D741,$FW$8:$FX$14,2,0)</f>
        <v>North East and Yorkshire</v>
      </c>
      <c r="F741" s="275" t="s">
        <v>869</v>
      </c>
      <c r="G741" s="275" t="s">
        <v>881</v>
      </c>
      <c r="H741" s="276">
        <v>95590</v>
      </c>
      <c r="I741" s="276">
        <v>52181</v>
      </c>
      <c r="J741" s="276">
        <v>372118</v>
      </c>
      <c r="K741" s="276">
        <v>7</v>
      </c>
      <c r="L741" s="276">
        <v>1</v>
      </c>
      <c r="M741" s="276">
        <v>19</v>
      </c>
      <c r="N741" s="276">
        <v>51</v>
      </c>
      <c r="O741" s="276">
        <v>106</v>
      </c>
      <c r="P741" s="276">
        <v>0</v>
      </c>
      <c r="Q741" s="276">
        <v>266</v>
      </c>
      <c r="R741" s="276">
        <v>188</v>
      </c>
      <c r="S741" s="276">
        <v>407</v>
      </c>
      <c r="T741" s="276">
        <v>69209</v>
      </c>
      <c r="U741" s="276">
        <v>5450</v>
      </c>
      <c r="V741" s="276">
        <v>3762</v>
      </c>
      <c r="W741" s="276">
        <v>36834</v>
      </c>
      <c r="X741" s="276">
        <v>13129</v>
      </c>
      <c r="Y741" s="276">
        <v>276</v>
      </c>
      <c r="Z741" s="276">
        <v>2463625</v>
      </c>
      <c r="AA741" s="276">
        <v>452</v>
      </c>
      <c r="AB741" s="276">
        <v>771</v>
      </c>
      <c r="AC741" s="276">
        <v>1944431</v>
      </c>
      <c r="AD741" s="276">
        <v>517</v>
      </c>
      <c r="AE741" s="276">
        <v>894</v>
      </c>
      <c r="AF741" s="276">
        <v>46888257</v>
      </c>
      <c r="AG741" s="276">
        <v>1273</v>
      </c>
      <c r="AH741" s="276">
        <v>2649</v>
      </c>
      <c r="AI741" s="276">
        <v>43306421</v>
      </c>
      <c r="AJ741" s="276">
        <v>3299</v>
      </c>
      <c r="AK741" s="276">
        <v>7961</v>
      </c>
      <c r="AL741" s="276">
        <v>1539875</v>
      </c>
      <c r="AM741" s="276">
        <v>5579</v>
      </c>
      <c r="AN741" s="276">
        <v>15793</v>
      </c>
      <c r="AO741" s="276">
        <v>6355</v>
      </c>
      <c r="AP741" s="276">
        <v>695</v>
      </c>
      <c r="AQ741" s="276">
        <v>1415</v>
      </c>
      <c r="AR741" s="276">
        <v>4971</v>
      </c>
      <c r="AS741" s="276">
        <v>2079</v>
      </c>
      <c r="AT741" s="276">
        <v>2166</v>
      </c>
      <c r="AU741" s="276">
        <v>3016</v>
      </c>
      <c r="AV741" s="276">
        <v>38452</v>
      </c>
      <c r="AW741" s="276">
        <v>5657</v>
      </c>
      <c r="AX741" s="276">
        <v>18745</v>
      </c>
      <c r="AY741" s="276">
        <v>62854</v>
      </c>
      <c r="AZ741" s="276">
        <v>10298</v>
      </c>
      <c r="BA741" s="276">
        <v>8048</v>
      </c>
      <c r="BB741" s="276">
        <v>6815</v>
      </c>
      <c r="BC741" s="276">
        <v>5412</v>
      </c>
      <c r="BD741" s="276">
        <v>47077</v>
      </c>
      <c r="BE741" s="276">
        <v>39498</v>
      </c>
      <c r="BF741" s="276">
        <v>19312</v>
      </c>
      <c r="BG741" s="276">
        <v>14084</v>
      </c>
      <c r="BH741" s="276">
        <v>444</v>
      </c>
      <c r="BI741" s="276">
        <v>299</v>
      </c>
      <c r="BJ741" s="276">
        <v>160</v>
      </c>
      <c r="BK741" s="276">
        <v>80885</v>
      </c>
      <c r="BL741" s="276">
        <v>506</v>
      </c>
      <c r="BM741" s="276">
        <v>907</v>
      </c>
      <c r="BN741" s="276">
        <v>48</v>
      </c>
      <c r="BO741" s="276">
        <v>20392</v>
      </c>
      <c r="BP741" s="276">
        <v>425</v>
      </c>
      <c r="BQ741" s="276">
        <v>713</v>
      </c>
      <c r="BR741" s="276">
        <v>5242</v>
      </c>
      <c r="BS741" s="276">
        <v>2362348</v>
      </c>
      <c r="BT741" s="276">
        <v>451</v>
      </c>
      <c r="BU741" s="276">
        <v>766</v>
      </c>
      <c r="BV741" s="276">
        <v>3244</v>
      </c>
      <c r="BW741" s="276">
        <v>4253520</v>
      </c>
      <c r="BX741" s="276">
        <v>1311</v>
      </c>
      <c r="BY741" s="276">
        <v>2716</v>
      </c>
      <c r="BZ741" s="276">
        <v>905</v>
      </c>
      <c r="CA741" s="276">
        <v>1132696</v>
      </c>
      <c r="CB741" s="276">
        <v>1252</v>
      </c>
      <c r="CC741" s="276">
        <v>2728</v>
      </c>
      <c r="CD741" s="276">
        <v>32685</v>
      </c>
      <c r="CE741" s="276">
        <v>41502041</v>
      </c>
      <c r="CF741" s="276">
        <v>1270</v>
      </c>
      <c r="CG741" s="276">
        <v>2638</v>
      </c>
      <c r="CH741" s="276">
        <v>2620</v>
      </c>
      <c r="CI741" s="276">
        <v>11239126</v>
      </c>
      <c r="CJ741" s="276">
        <v>4290</v>
      </c>
      <c r="CK741" s="276">
        <v>8949</v>
      </c>
      <c r="CL741" s="276">
        <v>1653</v>
      </c>
      <c r="CM741" s="276">
        <v>7063927</v>
      </c>
      <c r="CN741" s="276">
        <v>4273</v>
      </c>
      <c r="CO741" s="276">
        <v>9200</v>
      </c>
      <c r="CP741" s="276">
        <v>1734</v>
      </c>
      <c r="CQ741" s="276">
        <v>12116394</v>
      </c>
      <c r="CR741" s="276">
        <v>6988</v>
      </c>
      <c r="CS741" s="276">
        <v>16710</v>
      </c>
      <c r="CT741" s="276">
        <v>751</v>
      </c>
      <c r="CU741" s="276">
        <v>4638186</v>
      </c>
      <c r="CV741" s="276">
        <v>6176</v>
      </c>
      <c r="CW741" s="276">
        <v>15379</v>
      </c>
      <c r="CX741" s="276">
        <v>210</v>
      </c>
      <c r="CY741" s="276">
        <v>80225</v>
      </c>
      <c r="CZ741" s="276">
        <v>382</v>
      </c>
      <c r="DA741" s="276">
        <v>603</v>
      </c>
      <c r="DB741" s="276">
        <v>3424</v>
      </c>
      <c r="DC741" s="276">
        <v>135738</v>
      </c>
      <c r="DD741" s="276">
        <v>40</v>
      </c>
      <c r="DE741" s="276">
        <v>73</v>
      </c>
      <c r="DF741" s="276">
        <v>102</v>
      </c>
      <c r="DG741" s="276">
        <v>146652</v>
      </c>
      <c r="DH741" s="276">
        <v>1438</v>
      </c>
      <c r="DI741" s="276">
        <v>2964</v>
      </c>
      <c r="DJ741" s="276">
        <v>90</v>
      </c>
      <c r="DK741" s="276">
        <v>0</v>
      </c>
      <c r="DL741" s="252"/>
      <c r="DM741" s="252"/>
      <c r="DN741" s="252"/>
      <c r="DO741" s="252"/>
      <c r="DP741" s="252"/>
      <c r="DQ741" s="252"/>
      <c r="DR741" s="252"/>
      <c r="DS741" s="252"/>
      <c r="DT741" s="252"/>
      <c r="DU741" s="252"/>
      <c r="DV741" s="252"/>
      <c r="DW741" s="252"/>
      <c r="DX741" s="252"/>
      <c r="DY741" s="252"/>
      <c r="DZ741" s="252"/>
      <c r="EA741" s="252"/>
      <c r="EB741" s="177"/>
      <c r="EC741" s="167">
        <f t="shared" si="1152"/>
        <v>4</v>
      </c>
      <c r="ED741" s="174">
        <f t="shared" si="1153"/>
        <v>2021</v>
      </c>
      <c r="EE741" s="173">
        <f t="shared" si="1163"/>
        <v>44287</v>
      </c>
      <c r="EF741" s="150">
        <f t="shared" si="1165"/>
        <v>30</v>
      </c>
      <c r="EG741" s="178"/>
      <c r="EH741" s="179">
        <f>IFERROR(HLOOKUP(EH$1,$H$5:$FY$1802,MATCH($A741,$A$5:$A$1802,0),0)*HLOOKUP(EH$2,$H$5:$FY$1802,MATCH($A741,$A$5:$A$1802,0),0),$H$2)</f>
        <v>52181</v>
      </c>
      <c r="EI741" s="179">
        <f>IFERROR(HLOOKUP(EI$1,$H$5:$FY$1802,MATCH($A741,$A$5:$A$1802,0),0)*HLOOKUP(EI$2,$H$5:$FY$1802,MATCH($A741,$A$5:$A$1802,0),0),$H$2)</f>
        <v>991439</v>
      </c>
      <c r="EJ741" s="179">
        <f>IFERROR(HLOOKUP(EJ$1,$H$5:$FY$1802,MATCH($A741,$A$5:$A$1802,0),0)*HLOOKUP(EJ$2,$H$5:$FY$1802,MATCH($A741,$A$5:$A$1802,0),0),$H$2)</f>
        <v>2661231</v>
      </c>
      <c r="EK741" s="179">
        <f>IFERROR(HLOOKUP(EK$1,$H$5:$FY$1802,MATCH($A741,$A$5:$A$1802,0),0)*HLOOKUP(EK$2,$H$5:$FY$1802,MATCH($A741,$A$5:$A$1802,0),0),$H$2)</f>
        <v>5531186</v>
      </c>
      <c r="EL741" s="179">
        <f>IFERROR(HLOOKUP(EL$1,$H$5:$FY$1802,MATCH($A741,$A$5:$A$1802,0),0)*HLOOKUP(EL$2,$H$5:$FY$1802,MATCH($A741,$A$5:$A$1802,0),0),$H$2)</f>
        <v>4201950</v>
      </c>
      <c r="EM741" s="179">
        <f>IFERROR(HLOOKUP(EM$1,$H$5:$FY$1802,MATCH($A741,$A$5:$A$1802,0),0)*HLOOKUP(EM$2,$H$5:$FY$1802,MATCH($A741,$A$5:$A$1802,0),0),$H$2)</f>
        <v>3363228</v>
      </c>
      <c r="EN741" s="179">
        <f>IFERROR(HLOOKUP(EN$1,$H$5:$FY$1802,MATCH($A741,$A$5:$A$1802,0),0)*HLOOKUP(EN$2,$H$5:$FY$1802,MATCH($A741,$A$5:$A$1802,0),0),$H$2)</f>
        <v>97573266</v>
      </c>
      <c r="EO741" s="179">
        <f>IFERROR(HLOOKUP(EO$1,$H$5:$FY$1802,MATCH($A741,$A$5:$A$1802,0),0)*HLOOKUP(EO$2,$H$5:$FY$1802,MATCH($A741,$A$5:$A$1802,0),0),$H$2)</f>
        <v>104519969</v>
      </c>
      <c r="EP741" s="179">
        <f>IFERROR(HLOOKUP(EP$1,$H$5:$FY$1802,MATCH($A741,$A$5:$A$1802,0),0)*HLOOKUP(EP$2,$H$5:$FY$1802,MATCH($A741,$A$5:$A$1802,0),0),$H$2)</f>
        <v>4358868</v>
      </c>
      <c r="EQ741" s="179">
        <f>IFERROR(HLOOKUP(EQ$1,$H$5:$FY$1802,MATCH($A741,$A$5:$A$1802,0),0)*HLOOKUP(EQ$2,$H$5:$FY$1802,MATCH($A741,$A$5:$A$1802,0),0),$H$2)</f>
        <v>145120</v>
      </c>
      <c r="ER741" s="179">
        <f>IFERROR(HLOOKUP(ER$1,$H$5:$FY$1802,MATCH($A741,$A$5:$A$1802,0),0)*HLOOKUP(ER$2,$H$5:$FY$1802,MATCH($A741,$A$5:$A$1802,0),0),$H$2)</f>
        <v>34224</v>
      </c>
      <c r="ES741" s="179">
        <f>IFERROR(HLOOKUP(ES$1,$H$5:$FY$1802,MATCH($A741,$A$5:$A$1802,0),0)*HLOOKUP(ES$2,$H$5:$FY$1802,MATCH($A741,$A$5:$A$1802,0),0),$H$2)</f>
        <v>4015372</v>
      </c>
      <c r="ET741" s="179">
        <f>IFERROR(HLOOKUP(ET$1,$H$5:$FY$1802,MATCH($A741,$A$5:$A$1802,0),0)*HLOOKUP(ET$2,$H$5:$FY$1802,MATCH($A741,$A$5:$A$1802,0),0),$H$2)</f>
        <v>8810704</v>
      </c>
      <c r="EU741" s="179">
        <f>IFERROR(HLOOKUP(EU$1,$H$5:$FY$1802,MATCH($A741,$A$5:$A$1802,0),0)*HLOOKUP(EU$2,$H$5:$FY$1802,MATCH($A741,$A$5:$A$1802,0),0),$H$2)</f>
        <v>2468840</v>
      </c>
      <c r="EV741" s="179">
        <f>IFERROR(HLOOKUP(EV$1,$H$5:$FY$1802,MATCH($A741,$A$5:$A$1802,0),0)*HLOOKUP(EV$2,$H$5:$FY$1802,MATCH($A741,$A$5:$A$1802,0),0),$H$2)</f>
        <v>86223030</v>
      </c>
      <c r="EW741" s="179">
        <f>IFERROR(HLOOKUP(EW$1,$H$5:$FY$1802,MATCH($A741,$A$5:$A$1802,0),0)*HLOOKUP(EW$2,$H$5:$FY$1802,MATCH($A741,$A$5:$A$1802,0),0),$H$2)</f>
        <v>23446380</v>
      </c>
      <c r="EX741" s="179">
        <f>IFERROR(HLOOKUP(EX$1,$H$5:$FY$1802,MATCH($A741,$A$5:$A$1802,0),0)*HLOOKUP(EX$2,$H$5:$FY$1802,MATCH($A741,$A$5:$A$1802,0),0),$H$2)</f>
        <v>15207600</v>
      </c>
      <c r="EY741" s="179">
        <f>IFERROR(HLOOKUP(EY$1,$H$5:$FY$1802,MATCH($A741,$A$5:$A$1802,0),0)*HLOOKUP(EY$2,$H$5:$FY$1802,MATCH($A741,$A$5:$A$1802,0),0),$H$2)</f>
        <v>28975140</v>
      </c>
      <c r="EZ741" s="179">
        <f>IFERROR(HLOOKUP(EZ$1,$H$5:$FY$1802,MATCH($A741,$A$5:$A$1802,0),0)*HLOOKUP(EZ$2,$H$5:$FY$1802,MATCH($A741,$A$5:$A$1802,0),0),$H$2)</f>
        <v>11549629</v>
      </c>
      <c r="FA741" s="179">
        <f>IFERROR(HLOOKUP(FA$1,$H$5:$FY$1802,MATCH($A741,$A$5:$A$1802,0),0)*HLOOKUP(FA$2,$H$5:$FY$1802,MATCH($A741,$A$5:$A$1802,0),0),$H$2)</f>
        <v>302328</v>
      </c>
      <c r="FB741" s="179">
        <f>IFERROR(HLOOKUP(FB$1,$H$5:$FY$1802,MATCH($A741,$A$5:$A$1802,0),0)*HLOOKUP(FB$2,$H$5:$FY$1802,MATCH($A741,$A$5:$A$1802,0),0),$H$2)</f>
        <v>126630</v>
      </c>
      <c r="FC741" s="179">
        <f>IFERROR(HLOOKUP(FC$1,$H$5:$FY$1802,MATCH($A741,$A$5:$A$1802,0),0)*HLOOKUP(FC$2,$H$5:$FY$1802,MATCH($A741,$A$5:$A$1802,0),0),$H$2)</f>
        <v>249952</v>
      </c>
      <c r="FD741" s="179">
        <f>IFERROR(HLOOKUP(FD$1,$H$5:$FY$1802,MATCH($A741,$A$5:$A$1802,0),0)*HLOOKUP(FD$2,$H$5:$FY$1802,MATCH($A741,$A$5:$A$1802,0),0),$H$2)</f>
        <v>0</v>
      </c>
      <c r="FE741" s="179">
        <f>IFERROR(HLOOKUP(FE$1,$H$5:$FY$1802,MATCH($A741,$A$5:$A$1802,0),0)*HLOOKUP(FE$2,$H$5:$FY$1802,MATCH($A741,$A$5:$A$1802,0),0),$H$2)</f>
        <v>0</v>
      </c>
      <c r="FF741" s="179">
        <f>IFERROR(HLOOKUP(FF$1,$H$5:$FY$1802,MATCH($A741,$A$5:$A$1802,0),0)*HLOOKUP(FF$2,$H$5:$FY$1802,MATCH($A741,$A$5:$A$1802,0),0),$H$2)</f>
        <v>0</v>
      </c>
      <c r="FG741" s="179">
        <f>IFERROR(HLOOKUP(FG$1,$H$5:$FY$1802,MATCH($A741,$A$5:$A$1802,0),0)*HLOOKUP(FG$2,$H$5:$FY$1802,MATCH($A741,$A$5:$A$1802,0),0),$H$2)</f>
        <v>0</v>
      </c>
      <c r="FH741" s="151"/>
      <c r="FI741" s="407">
        <f t="shared" si="1154"/>
        <v>1.8895412844036696</v>
      </c>
      <c r="FJ741" s="407">
        <f t="shared" si="1154"/>
        <v>1.476697247706422</v>
      </c>
      <c r="FK741" s="407">
        <f t="shared" si="1155"/>
        <v>1.8115364167995747</v>
      </c>
      <c r="FL741" s="407">
        <f t="shared" si="1156"/>
        <v>1.4385964912280702</v>
      </c>
      <c r="FM741" s="407">
        <f t="shared" si="1157"/>
        <v>1.2780854645164794</v>
      </c>
      <c r="FN741" s="407">
        <f t="shared" si="1158"/>
        <v>1.0723244828147906</v>
      </c>
      <c r="FO741" s="407">
        <f t="shared" si="1159"/>
        <v>1.4709421890471475</v>
      </c>
      <c r="FP741" s="407">
        <f t="shared" si="1160"/>
        <v>1.072739736461269</v>
      </c>
      <c r="FQ741" s="407">
        <f t="shared" si="1161"/>
        <v>1.6086956521739131</v>
      </c>
      <c r="FR741" s="407">
        <f t="shared" si="1162"/>
        <v>1.0833333333333333</v>
      </c>
      <c r="FS741" s="408"/>
    </row>
    <row r="742" spans="1:175" ht="10.35" customHeight="1" x14ac:dyDescent="0.2">
      <c r="A742" s="74" t="str">
        <f t="shared" ref="A742:A805" si="1166">B742&amp;C742&amp;F742</f>
        <v>2021-22MAYRX9</v>
      </c>
      <c r="B742" s="163" t="str">
        <f t="shared" ref="B742:B805" si="1167">IF($C742="April",LEFT($B731,4)+1&amp;"-"&amp;RIGHT($B731,2)+1,$B731)</f>
        <v>2021-22</v>
      </c>
      <c r="C742" s="26" t="s">
        <v>840</v>
      </c>
      <c r="D742" s="163" t="str">
        <f>INDEX($FV$16:$FW$26,MATCH($F742,$FV$16:$FV$26,0),2)</f>
        <v>Y60</v>
      </c>
      <c r="E742" s="163" t="str">
        <f>VLOOKUP($D742,$FW$8:$FX$14,2,0)</f>
        <v>Midlands</v>
      </c>
      <c r="F742" s="271" t="s">
        <v>845</v>
      </c>
      <c r="G742" s="271" t="s">
        <v>871</v>
      </c>
      <c r="H742" s="270">
        <v>103714</v>
      </c>
      <c r="I742" s="270">
        <v>79419</v>
      </c>
      <c r="J742" s="270">
        <v>739173</v>
      </c>
      <c r="K742" s="270">
        <v>9</v>
      </c>
      <c r="L742" s="270">
        <v>3</v>
      </c>
      <c r="M742" s="270">
        <v>24</v>
      </c>
      <c r="N742" s="270">
        <v>54</v>
      </c>
      <c r="O742" s="270">
        <v>112</v>
      </c>
      <c r="P742" s="270">
        <v>0</v>
      </c>
      <c r="Q742" s="270">
        <v>422</v>
      </c>
      <c r="R742" s="270">
        <v>2423</v>
      </c>
      <c r="S742" s="270">
        <v>763</v>
      </c>
      <c r="T742" s="270">
        <v>72465</v>
      </c>
      <c r="U742" s="270">
        <v>6622</v>
      </c>
      <c r="V742" s="270">
        <v>4264</v>
      </c>
      <c r="W742" s="270">
        <v>43231</v>
      </c>
      <c r="X742" s="270">
        <v>11273</v>
      </c>
      <c r="Y742" s="270">
        <v>173</v>
      </c>
      <c r="Z742" s="270">
        <v>3078245</v>
      </c>
      <c r="AA742" s="270">
        <v>465</v>
      </c>
      <c r="AB742" s="270">
        <v>829</v>
      </c>
      <c r="AC742" s="270">
        <v>4078970</v>
      </c>
      <c r="AD742" s="270">
        <v>957</v>
      </c>
      <c r="AE742" s="270">
        <v>2135</v>
      </c>
      <c r="AF742" s="270">
        <v>83805088</v>
      </c>
      <c r="AG742" s="270">
        <v>1939</v>
      </c>
      <c r="AH742" s="270">
        <v>3990</v>
      </c>
      <c r="AI742" s="270">
        <v>77235123</v>
      </c>
      <c r="AJ742" s="270">
        <v>6851</v>
      </c>
      <c r="AK742" s="270">
        <v>16444</v>
      </c>
      <c r="AL742" s="270">
        <v>1176595</v>
      </c>
      <c r="AM742" s="270">
        <v>6801</v>
      </c>
      <c r="AN742" s="270">
        <v>14937</v>
      </c>
      <c r="AO742" s="270">
        <v>7562</v>
      </c>
      <c r="AP742" s="270">
        <v>1716</v>
      </c>
      <c r="AQ742" s="270">
        <v>1146</v>
      </c>
      <c r="AR742" s="270">
        <v>24</v>
      </c>
      <c r="AS742" s="270">
        <v>3906</v>
      </c>
      <c r="AT742" s="270">
        <v>794</v>
      </c>
      <c r="AU742" s="270">
        <v>2625</v>
      </c>
      <c r="AV742" s="270">
        <v>38781</v>
      </c>
      <c r="AW742" s="270">
        <v>3987</v>
      </c>
      <c r="AX742" s="270">
        <v>22135</v>
      </c>
      <c r="AY742" s="270">
        <v>64903</v>
      </c>
      <c r="AZ742" s="270">
        <v>12416</v>
      </c>
      <c r="BA742" s="270">
        <v>9745</v>
      </c>
      <c r="BB742" s="270">
        <v>8174</v>
      </c>
      <c r="BC742" s="270">
        <v>6490</v>
      </c>
      <c r="BD742" s="270">
        <v>56488</v>
      </c>
      <c r="BE742" s="270">
        <v>45721</v>
      </c>
      <c r="BF742" s="270">
        <v>17330</v>
      </c>
      <c r="BG742" s="270">
        <v>12029</v>
      </c>
      <c r="BH742" s="270">
        <v>136</v>
      </c>
      <c r="BI742" s="270">
        <v>102</v>
      </c>
      <c r="BJ742" s="270">
        <v>0</v>
      </c>
      <c r="BK742" s="270">
        <v>0</v>
      </c>
      <c r="BL742" s="270">
        <v>0</v>
      </c>
      <c r="BM742" s="270">
        <v>0</v>
      </c>
      <c r="BN742" s="270">
        <v>23</v>
      </c>
      <c r="BO742" s="270">
        <v>12534</v>
      </c>
      <c r="BP742" s="270">
        <v>545</v>
      </c>
      <c r="BQ742" s="270">
        <v>1219</v>
      </c>
      <c r="BR742" s="270">
        <v>6599</v>
      </c>
      <c r="BS742" s="270">
        <v>3065711</v>
      </c>
      <c r="BT742" s="270">
        <v>465</v>
      </c>
      <c r="BU742" s="270">
        <v>828</v>
      </c>
      <c r="BV742" s="270">
        <v>601</v>
      </c>
      <c r="BW742" s="270">
        <v>1377895</v>
      </c>
      <c r="BX742" s="270">
        <v>2293</v>
      </c>
      <c r="BY742" s="270">
        <v>4605</v>
      </c>
      <c r="BZ742" s="270">
        <v>932</v>
      </c>
      <c r="CA742" s="270">
        <v>1849750</v>
      </c>
      <c r="CB742" s="270">
        <v>1985</v>
      </c>
      <c r="CC742" s="270">
        <v>4258</v>
      </c>
      <c r="CD742" s="270">
        <v>41698</v>
      </c>
      <c r="CE742" s="270">
        <v>80577443</v>
      </c>
      <c r="CF742" s="270">
        <v>1932</v>
      </c>
      <c r="CG742" s="270">
        <v>3968</v>
      </c>
      <c r="CH742" s="270">
        <v>6</v>
      </c>
      <c r="CI742" s="270">
        <v>69112</v>
      </c>
      <c r="CJ742" s="270">
        <v>11519</v>
      </c>
      <c r="CK742" s="270">
        <v>17244</v>
      </c>
      <c r="CL742" s="270">
        <v>338</v>
      </c>
      <c r="CM742" s="270">
        <v>2970290</v>
      </c>
      <c r="CN742" s="270">
        <v>8788</v>
      </c>
      <c r="CO742" s="270">
        <v>18808</v>
      </c>
      <c r="CP742" s="270">
        <v>2378</v>
      </c>
      <c r="CQ742" s="270">
        <v>15538412</v>
      </c>
      <c r="CR742" s="270">
        <v>6534</v>
      </c>
      <c r="CS742" s="270">
        <v>13370</v>
      </c>
      <c r="CT742" s="270">
        <v>99</v>
      </c>
      <c r="CU742" s="270">
        <v>937477</v>
      </c>
      <c r="CV742" s="270">
        <v>9469</v>
      </c>
      <c r="CW742" s="270">
        <v>24669</v>
      </c>
      <c r="CX742" s="270">
        <v>317</v>
      </c>
      <c r="CY742" s="270">
        <v>94823</v>
      </c>
      <c r="CZ742" s="270">
        <v>299</v>
      </c>
      <c r="DA742" s="270">
        <v>496</v>
      </c>
      <c r="DB742" s="270">
        <v>3471</v>
      </c>
      <c r="DC742" s="270">
        <v>161729</v>
      </c>
      <c r="DD742" s="270">
        <v>47</v>
      </c>
      <c r="DE742" s="270">
        <v>96</v>
      </c>
      <c r="DF742" s="270">
        <v>56</v>
      </c>
      <c r="DG742" s="270">
        <v>97947</v>
      </c>
      <c r="DH742" s="270">
        <v>1749</v>
      </c>
      <c r="DI742" s="270">
        <v>3242</v>
      </c>
      <c r="DJ742" s="270">
        <v>48</v>
      </c>
      <c r="DK742" s="270">
        <v>0</v>
      </c>
      <c r="DL742" s="249"/>
      <c r="DM742" s="249"/>
      <c r="DN742" s="249"/>
      <c r="DO742" s="249"/>
      <c r="DP742" s="249"/>
      <c r="DQ742" s="249"/>
      <c r="DR742" s="249"/>
      <c r="DS742" s="249"/>
      <c r="DT742" s="249"/>
      <c r="DU742" s="249"/>
      <c r="DV742" s="249"/>
      <c r="DW742" s="249"/>
      <c r="DX742" s="249"/>
      <c r="DY742" s="249"/>
      <c r="DZ742" s="249"/>
      <c r="EA742" s="249"/>
      <c r="EB742" s="155"/>
      <c r="EC742" s="170">
        <f>MONTH(1&amp;C742)</f>
        <v>5</v>
      </c>
      <c r="ED742" s="74">
        <f t="shared" si="1153"/>
        <v>2021</v>
      </c>
      <c r="EE742" s="165">
        <f t="shared" si="1163"/>
        <v>44317</v>
      </c>
      <c r="EF742" s="157">
        <f>DAY(EOMONTH($EE742,0))</f>
        <v>31</v>
      </c>
      <c r="EG742" s="156"/>
      <c r="EH742" s="171">
        <f>IFERROR(HLOOKUP(EH$1,$H$5:$FY$1802,MATCH($A742,$A$5:$A$1802,0),0)*HLOOKUP(EH$2,$H$5:$FY$1802,MATCH($A742,$A$5:$A$1802,0),0),$H$2)</f>
        <v>238257</v>
      </c>
      <c r="EI742" s="171">
        <f>IFERROR(HLOOKUP(EI$1,$H$5:$FY$1802,MATCH($A742,$A$5:$A$1802,0),0)*HLOOKUP(EI$2,$H$5:$FY$1802,MATCH($A742,$A$5:$A$1802,0),0),$H$2)</f>
        <v>1906056</v>
      </c>
      <c r="EJ742" s="171">
        <f>IFERROR(HLOOKUP(EJ$1,$H$5:$FY$1802,MATCH($A742,$A$5:$A$1802,0),0)*HLOOKUP(EJ$2,$H$5:$FY$1802,MATCH($A742,$A$5:$A$1802,0),0),$H$2)</f>
        <v>4288626</v>
      </c>
      <c r="EK742" s="171">
        <f>IFERROR(HLOOKUP(EK$1,$H$5:$FY$1802,MATCH($A742,$A$5:$A$1802,0),0)*HLOOKUP(EK$2,$H$5:$FY$1802,MATCH($A742,$A$5:$A$1802,0),0),$H$2)</f>
        <v>8894928</v>
      </c>
      <c r="EL742" s="171">
        <f>IFERROR(HLOOKUP(EL$1,$H$5:$FY$1802,MATCH($A742,$A$5:$A$1802,0),0)*HLOOKUP(EL$2,$H$5:$FY$1802,MATCH($A742,$A$5:$A$1802,0),0),$H$2)</f>
        <v>5489638</v>
      </c>
      <c r="EM742" s="171">
        <f>IFERROR(HLOOKUP(EM$1,$H$5:$FY$1802,MATCH($A742,$A$5:$A$1802,0),0)*HLOOKUP(EM$2,$H$5:$FY$1802,MATCH($A742,$A$5:$A$1802,0),0),$H$2)</f>
        <v>9103640</v>
      </c>
      <c r="EN742" s="171">
        <f>IFERROR(HLOOKUP(EN$1,$H$5:$FY$1802,MATCH($A742,$A$5:$A$1802,0),0)*HLOOKUP(EN$2,$H$5:$FY$1802,MATCH($A742,$A$5:$A$1802,0),0),$H$2)</f>
        <v>172491690</v>
      </c>
      <c r="EO742" s="171">
        <f>IFERROR(HLOOKUP(EO$1,$H$5:$FY$1802,MATCH($A742,$A$5:$A$1802,0),0)*HLOOKUP(EO$2,$H$5:$FY$1802,MATCH($A742,$A$5:$A$1802,0),0),$H$2)</f>
        <v>185373212</v>
      </c>
      <c r="EP742" s="171">
        <f>IFERROR(HLOOKUP(EP$1,$H$5:$FY$1802,MATCH($A742,$A$5:$A$1802,0),0)*HLOOKUP(EP$2,$H$5:$FY$1802,MATCH($A742,$A$5:$A$1802,0),0),$H$2)</f>
        <v>2584101</v>
      </c>
      <c r="EQ742" s="171">
        <f>IFERROR(HLOOKUP(EQ$1,$H$5:$FY$1802,MATCH($A742,$A$5:$A$1802,0),0)*HLOOKUP(EQ$2,$H$5:$FY$1802,MATCH($A742,$A$5:$A$1802,0),0),$H$2)</f>
        <v>0</v>
      </c>
      <c r="ER742" s="171">
        <f>IFERROR(HLOOKUP(ER$1,$H$5:$FY$1802,MATCH($A742,$A$5:$A$1802,0),0)*HLOOKUP(ER$2,$H$5:$FY$1802,MATCH($A742,$A$5:$A$1802,0),0),$H$2)</f>
        <v>28037</v>
      </c>
      <c r="ES742" s="171">
        <f>IFERROR(HLOOKUP(ES$1,$H$5:$FY$1802,MATCH($A742,$A$5:$A$1802,0),0)*HLOOKUP(ES$2,$H$5:$FY$1802,MATCH($A742,$A$5:$A$1802,0),0),$H$2)</f>
        <v>5463972</v>
      </c>
      <c r="ET742" s="171">
        <f>IFERROR(HLOOKUP(ET$1,$H$5:$FY$1802,MATCH($A742,$A$5:$A$1802,0),0)*HLOOKUP(ET$2,$H$5:$FY$1802,MATCH($A742,$A$5:$A$1802,0),0),$H$2)</f>
        <v>2767605</v>
      </c>
      <c r="EU742" s="171">
        <f>IFERROR(HLOOKUP(EU$1,$H$5:$FY$1802,MATCH($A742,$A$5:$A$1802,0),0)*HLOOKUP(EU$2,$H$5:$FY$1802,MATCH($A742,$A$5:$A$1802,0),0),$H$2)</f>
        <v>3968456</v>
      </c>
      <c r="EV742" s="171">
        <f>IFERROR(HLOOKUP(EV$1,$H$5:$FY$1802,MATCH($A742,$A$5:$A$1802,0),0)*HLOOKUP(EV$2,$H$5:$FY$1802,MATCH($A742,$A$5:$A$1802,0),0),$H$2)</f>
        <v>165457664</v>
      </c>
      <c r="EW742" s="171">
        <f>IFERROR(HLOOKUP(EW$1,$H$5:$FY$1802,MATCH($A742,$A$5:$A$1802,0),0)*HLOOKUP(EW$2,$H$5:$FY$1802,MATCH($A742,$A$5:$A$1802,0),0),$H$2)</f>
        <v>103464</v>
      </c>
      <c r="EX742" s="171">
        <f>IFERROR(HLOOKUP(EX$1,$H$5:$FY$1802,MATCH($A742,$A$5:$A$1802,0),0)*HLOOKUP(EX$2,$H$5:$FY$1802,MATCH($A742,$A$5:$A$1802,0),0),$H$2)</f>
        <v>6357104</v>
      </c>
      <c r="EY742" s="171">
        <f>IFERROR(HLOOKUP(EY$1,$H$5:$FY$1802,MATCH($A742,$A$5:$A$1802,0),0)*HLOOKUP(EY$2,$H$5:$FY$1802,MATCH($A742,$A$5:$A$1802,0),0),$H$2)</f>
        <v>31793860</v>
      </c>
      <c r="EZ742" s="171">
        <f>IFERROR(HLOOKUP(EZ$1,$H$5:$FY$1802,MATCH($A742,$A$5:$A$1802,0),0)*HLOOKUP(EZ$2,$H$5:$FY$1802,MATCH($A742,$A$5:$A$1802,0),0),$H$2)</f>
        <v>2442231</v>
      </c>
      <c r="FA742" s="171">
        <f>IFERROR(HLOOKUP(FA$1,$H$5:$FY$1802,MATCH($A742,$A$5:$A$1802,0),0)*HLOOKUP(FA$2,$H$5:$FY$1802,MATCH($A742,$A$5:$A$1802,0),0),$H$2)</f>
        <v>181552</v>
      </c>
      <c r="FB742" s="171">
        <f>IFERROR(HLOOKUP(FB$1,$H$5:$FY$1802,MATCH($A742,$A$5:$A$1802,0),0)*HLOOKUP(FB$2,$H$5:$FY$1802,MATCH($A742,$A$5:$A$1802,0),0),$H$2)</f>
        <v>157232</v>
      </c>
      <c r="FC742" s="171">
        <f>IFERROR(HLOOKUP(FC$1,$H$5:$FY$1802,MATCH($A742,$A$5:$A$1802,0),0)*HLOOKUP(FC$2,$H$5:$FY$1802,MATCH($A742,$A$5:$A$1802,0),0),$H$2)</f>
        <v>333216</v>
      </c>
      <c r="FD742" s="171">
        <f>IFERROR(HLOOKUP(FD$1,$H$5:$FY$1802,MATCH($A742,$A$5:$A$1802,0),0)*HLOOKUP(FD$2,$H$5:$FY$1802,MATCH($A742,$A$5:$A$1802,0),0),$H$2)</f>
        <v>0</v>
      </c>
      <c r="FE742" s="171">
        <f>IFERROR(HLOOKUP(FE$1,$H$5:$FY$1802,MATCH($A742,$A$5:$A$1802,0),0)*HLOOKUP(FE$2,$H$5:$FY$1802,MATCH($A742,$A$5:$A$1802,0),0),$H$2)</f>
        <v>0</v>
      </c>
      <c r="FF742" s="171">
        <f>IFERROR(HLOOKUP(FF$1,$H$5:$FY$1802,MATCH($A742,$A$5:$A$1802,0),0)*HLOOKUP(FF$2,$H$5:$FY$1802,MATCH($A742,$A$5:$A$1802,0),0),$H$2)</f>
        <v>0</v>
      </c>
      <c r="FG742" s="171">
        <f>IFERROR(HLOOKUP(FG$1,$H$5:$FY$1802,MATCH($A742,$A$5:$A$1802,0),0)*HLOOKUP(FG$2,$H$5:$FY$1802,MATCH($A742,$A$5:$A$1802,0),0),$H$2)</f>
        <v>0</v>
      </c>
      <c r="FH742" s="152"/>
      <c r="FI742" s="405">
        <f t="shared" si="1154"/>
        <v>1.8749622470552703</v>
      </c>
      <c r="FJ742" s="405">
        <f t="shared" si="1154"/>
        <v>1.4716097855632739</v>
      </c>
      <c r="FK742" s="405">
        <f t="shared" si="1155"/>
        <v>1.9169793621013134</v>
      </c>
      <c r="FL742" s="405">
        <f t="shared" si="1156"/>
        <v>1.522045028142589</v>
      </c>
      <c r="FM742" s="405">
        <f t="shared" si="1157"/>
        <v>1.3066549466817792</v>
      </c>
      <c r="FN742" s="405">
        <f t="shared" si="1158"/>
        <v>1.0575975573084129</v>
      </c>
      <c r="FO742" s="405">
        <f t="shared" si="1159"/>
        <v>1.5373015168987847</v>
      </c>
      <c r="FP742" s="405">
        <f t="shared" si="1160"/>
        <v>1.06706289363967</v>
      </c>
      <c r="FQ742" s="405">
        <f t="shared" si="1161"/>
        <v>0.78612716763005785</v>
      </c>
      <c r="FR742" s="405">
        <f t="shared" si="1162"/>
        <v>0.58959537572254339</v>
      </c>
      <c r="FS742" s="65"/>
    </row>
    <row r="743" spans="1:175" ht="10.35" customHeight="1" x14ac:dyDescent="0.2">
      <c r="A743" s="74" t="str">
        <f t="shared" si="1166"/>
        <v>2021-22MAYRYC</v>
      </c>
      <c r="B743" s="163" t="str">
        <f t="shared" si="1167"/>
        <v>2021-22</v>
      </c>
      <c r="C743" s="26" t="s">
        <v>840</v>
      </c>
      <c r="D743" s="163" t="str">
        <f>INDEX($FV$16:$FW$26,MATCH($F743,$FV$16:$FV$26,0),2)</f>
        <v>Y61</v>
      </c>
      <c r="E743" s="163" t="str">
        <f>VLOOKUP($D743,$FW$8:$FX$14,2,0)</f>
        <v>East of England</v>
      </c>
      <c r="F743" s="271" t="s">
        <v>849</v>
      </c>
      <c r="G743" s="271" t="s">
        <v>872</v>
      </c>
      <c r="H743" s="272">
        <v>117183</v>
      </c>
      <c r="I743" s="272">
        <v>77838</v>
      </c>
      <c r="J743" s="272">
        <v>516517</v>
      </c>
      <c r="K743" s="272">
        <v>7</v>
      </c>
      <c r="L743" s="272">
        <v>1</v>
      </c>
      <c r="M743" s="272">
        <v>14</v>
      </c>
      <c r="N743" s="272">
        <v>41</v>
      </c>
      <c r="O743" s="272">
        <v>97</v>
      </c>
      <c r="P743" s="272">
        <v>0</v>
      </c>
      <c r="Q743" s="272">
        <v>497</v>
      </c>
      <c r="R743" s="272">
        <v>25</v>
      </c>
      <c r="S743" s="272">
        <v>4324</v>
      </c>
      <c r="T743" s="272">
        <v>83062</v>
      </c>
      <c r="U743" s="272">
        <v>6759</v>
      </c>
      <c r="V743" s="272">
        <v>4340</v>
      </c>
      <c r="W743" s="272">
        <v>48428</v>
      </c>
      <c r="X743" s="272">
        <v>12813</v>
      </c>
      <c r="Y743" s="272">
        <v>452</v>
      </c>
      <c r="Z743" s="272">
        <v>3045535</v>
      </c>
      <c r="AA743" s="272">
        <v>451</v>
      </c>
      <c r="AB743" s="272">
        <v>852</v>
      </c>
      <c r="AC743" s="272">
        <v>2675037</v>
      </c>
      <c r="AD743" s="272">
        <v>616</v>
      </c>
      <c r="AE743" s="272">
        <v>1143</v>
      </c>
      <c r="AF743" s="272">
        <v>74147989</v>
      </c>
      <c r="AG743" s="272">
        <v>1531</v>
      </c>
      <c r="AH743" s="272">
        <v>3174</v>
      </c>
      <c r="AI743" s="272">
        <v>64463698</v>
      </c>
      <c r="AJ743" s="272">
        <v>5031</v>
      </c>
      <c r="AK743" s="272">
        <v>13102</v>
      </c>
      <c r="AL743" s="272">
        <v>2904957</v>
      </c>
      <c r="AM743" s="272">
        <v>6427</v>
      </c>
      <c r="AN743" s="272">
        <v>16293</v>
      </c>
      <c r="AO743" s="272">
        <v>8197</v>
      </c>
      <c r="AP743" s="272">
        <v>106</v>
      </c>
      <c r="AQ743" s="272">
        <v>4393</v>
      </c>
      <c r="AR743" s="272">
        <v>898</v>
      </c>
      <c r="AS743" s="272">
        <v>38</v>
      </c>
      <c r="AT743" s="272">
        <v>3660</v>
      </c>
      <c r="AU743" s="272">
        <v>836</v>
      </c>
      <c r="AV743" s="272">
        <v>45179</v>
      </c>
      <c r="AW743" s="272">
        <v>2967</v>
      </c>
      <c r="AX743" s="272">
        <v>26719</v>
      </c>
      <c r="AY743" s="272">
        <v>74865</v>
      </c>
      <c r="AZ743" s="272">
        <v>16269</v>
      </c>
      <c r="BA743" s="272">
        <v>11348</v>
      </c>
      <c r="BB743" s="272">
        <v>10277</v>
      </c>
      <c r="BC743" s="272">
        <v>7310</v>
      </c>
      <c r="BD743" s="272">
        <v>76991</v>
      </c>
      <c r="BE743" s="272">
        <v>54173</v>
      </c>
      <c r="BF743" s="272">
        <v>27432</v>
      </c>
      <c r="BG743" s="272">
        <v>14768</v>
      </c>
      <c r="BH743" s="272">
        <v>831</v>
      </c>
      <c r="BI743" s="272">
        <v>499</v>
      </c>
      <c r="BJ743" s="272">
        <v>15</v>
      </c>
      <c r="BK743" s="272">
        <v>6377</v>
      </c>
      <c r="BL743" s="272">
        <v>425</v>
      </c>
      <c r="BM743" s="272">
        <v>860</v>
      </c>
      <c r="BN743" s="272">
        <v>1</v>
      </c>
      <c r="BO743" s="272">
        <v>244</v>
      </c>
      <c r="BP743" s="272">
        <v>244</v>
      </c>
      <c r="BQ743" s="272">
        <v>244</v>
      </c>
      <c r="BR743" s="272">
        <v>6743</v>
      </c>
      <c r="BS743" s="272">
        <v>3038914</v>
      </c>
      <c r="BT743" s="272">
        <v>451</v>
      </c>
      <c r="BU743" s="272">
        <v>852</v>
      </c>
      <c r="BV743" s="272">
        <v>2681</v>
      </c>
      <c r="BW743" s="272">
        <v>4427002</v>
      </c>
      <c r="BX743" s="272">
        <v>1651</v>
      </c>
      <c r="BY743" s="272">
        <v>3217</v>
      </c>
      <c r="BZ743" s="272">
        <v>961</v>
      </c>
      <c r="CA743" s="272">
        <v>1418671</v>
      </c>
      <c r="CB743" s="272">
        <v>1476</v>
      </c>
      <c r="CC743" s="272">
        <v>3307</v>
      </c>
      <c r="CD743" s="272">
        <v>44786</v>
      </c>
      <c r="CE743" s="272">
        <v>68302316</v>
      </c>
      <c r="CF743" s="272">
        <v>1525</v>
      </c>
      <c r="CG743" s="272">
        <v>3166</v>
      </c>
      <c r="CH743" s="272">
        <v>586</v>
      </c>
      <c r="CI743" s="272">
        <v>3736898</v>
      </c>
      <c r="CJ743" s="272">
        <v>6377</v>
      </c>
      <c r="CK743" s="272">
        <v>15350</v>
      </c>
      <c r="CL743" s="272">
        <v>150</v>
      </c>
      <c r="CM743" s="272">
        <v>1002210</v>
      </c>
      <c r="CN743" s="272">
        <v>6681</v>
      </c>
      <c r="CO743" s="272">
        <v>18506</v>
      </c>
      <c r="CP743" s="272">
        <v>1220</v>
      </c>
      <c r="CQ743" s="272">
        <v>10351107</v>
      </c>
      <c r="CR743" s="272">
        <v>8485</v>
      </c>
      <c r="CS743" s="272">
        <v>19733</v>
      </c>
      <c r="CT743" s="272">
        <v>108</v>
      </c>
      <c r="CU743" s="272">
        <v>927351</v>
      </c>
      <c r="CV743" s="272">
        <v>8587</v>
      </c>
      <c r="CW743" s="272">
        <v>27604</v>
      </c>
      <c r="CX743" s="272">
        <v>520</v>
      </c>
      <c r="CY743" s="272">
        <v>158591</v>
      </c>
      <c r="CZ743" s="272">
        <v>305</v>
      </c>
      <c r="DA743" s="272">
        <v>526</v>
      </c>
      <c r="DB743" s="272">
        <v>4615</v>
      </c>
      <c r="DC743" s="272">
        <v>176711</v>
      </c>
      <c r="DD743" s="272">
        <v>38</v>
      </c>
      <c r="DE743" s="272">
        <v>70</v>
      </c>
      <c r="DF743" s="272">
        <v>178</v>
      </c>
      <c r="DG743" s="272">
        <v>249788</v>
      </c>
      <c r="DH743" s="272">
        <v>1403</v>
      </c>
      <c r="DI743" s="272">
        <v>3473</v>
      </c>
      <c r="DJ743" s="272">
        <v>168</v>
      </c>
      <c r="DK743" s="272">
        <v>25</v>
      </c>
      <c r="DL743" s="250"/>
      <c r="DM743" s="250"/>
      <c r="DN743" s="250"/>
      <c r="DO743" s="250"/>
      <c r="DP743" s="250"/>
      <c r="DQ743" s="250"/>
      <c r="DR743" s="250"/>
      <c r="DS743" s="250"/>
      <c r="DT743" s="250"/>
      <c r="DU743" s="250"/>
      <c r="DV743" s="250"/>
      <c r="DW743" s="250"/>
      <c r="DX743" s="250"/>
      <c r="DY743" s="250"/>
      <c r="DZ743" s="250"/>
      <c r="EA743" s="250"/>
      <c r="EB743" s="155"/>
      <c r="EC743" s="75">
        <f>MONTH(1&amp;C743)</f>
        <v>5</v>
      </c>
      <c r="ED743" s="74">
        <f t="shared" si="1153"/>
        <v>2021</v>
      </c>
      <c r="EE743" s="165">
        <f t="shared" si="1163"/>
        <v>44317</v>
      </c>
      <c r="EF743" s="157">
        <f t="shared" si="1165"/>
        <v>31</v>
      </c>
      <c r="EG743" s="156"/>
      <c r="EH743" s="166">
        <f>IFERROR(HLOOKUP(EH$1,$H$5:$FY$1802,MATCH($A743,$A$5:$A$1802,0),0)*HLOOKUP(EH$2,$H$5:$FY$1802,MATCH($A743,$A$5:$A$1802,0),0),$H$2)</f>
        <v>77838</v>
      </c>
      <c r="EI743" s="166">
        <f>IFERROR(HLOOKUP(EI$1,$H$5:$FY$1802,MATCH($A743,$A$5:$A$1802,0),0)*HLOOKUP(EI$2,$H$5:$FY$1802,MATCH($A743,$A$5:$A$1802,0),0),$H$2)</f>
        <v>1089732</v>
      </c>
      <c r="EJ743" s="166">
        <f>IFERROR(HLOOKUP(EJ$1,$H$5:$FY$1802,MATCH($A743,$A$5:$A$1802,0),0)*HLOOKUP(EJ$2,$H$5:$FY$1802,MATCH($A743,$A$5:$A$1802,0),0),$H$2)</f>
        <v>3191358</v>
      </c>
      <c r="EK743" s="166">
        <f>IFERROR(HLOOKUP(EK$1,$H$5:$FY$1802,MATCH($A743,$A$5:$A$1802,0),0)*HLOOKUP(EK$2,$H$5:$FY$1802,MATCH($A743,$A$5:$A$1802,0),0),$H$2)</f>
        <v>7550286</v>
      </c>
      <c r="EL743" s="166">
        <f>IFERROR(HLOOKUP(EL$1,$H$5:$FY$1802,MATCH($A743,$A$5:$A$1802,0),0)*HLOOKUP(EL$2,$H$5:$FY$1802,MATCH($A743,$A$5:$A$1802,0),0),$H$2)</f>
        <v>5758668</v>
      </c>
      <c r="EM743" s="166">
        <f>IFERROR(HLOOKUP(EM$1,$H$5:$FY$1802,MATCH($A743,$A$5:$A$1802,0),0)*HLOOKUP(EM$2,$H$5:$FY$1802,MATCH($A743,$A$5:$A$1802,0),0),$H$2)</f>
        <v>4960620</v>
      </c>
      <c r="EN743" s="166">
        <f>IFERROR(HLOOKUP(EN$1,$H$5:$FY$1802,MATCH($A743,$A$5:$A$1802,0),0)*HLOOKUP(EN$2,$H$5:$FY$1802,MATCH($A743,$A$5:$A$1802,0),0),$H$2)</f>
        <v>153710472</v>
      </c>
      <c r="EO743" s="166">
        <f>IFERROR(HLOOKUP(EO$1,$H$5:$FY$1802,MATCH($A743,$A$5:$A$1802,0),0)*HLOOKUP(EO$2,$H$5:$FY$1802,MATCH($A743,$A$5:$A$1802,0),0),$H$2)</f>
        <v>167875926</v>
      </c>
      <c r="EP743" s="166">
        <f>IFERROR(HLOOKUP(EP$1,$H$5:$FY$1802,MATCH($A743,$A$5:$A$1802,0),0)*HLOOKUP(EP$2,$H$5:$FY$1802,MATCH($A743,$A$5:$A$1802,0),0),$H$2)</f>
        <v>7364436</v>
      </c>
      <c r="EQ743" s="166">
        <f>IFERROR(HLOOKUP(EQ$1,$H$5:$FY$1802,MATCH($A743,$A$5:$A$1802,0),0)*HLOOKUP(EQ$2,$H$5:$FY$1802,MATCH($A743,$A$5:$A$1802,0),0),$H$2)</f>
        <v>12900</v>
      </c>
      <c r="ER743" s="166">
        <f>IFERROR(HLOOKUP(ER$1,$H$5:$FY$1802,MATCH($A743,$A$5:$A$1802,0),0)*HLOOKUP(ER$2,$H$5:$FY$1802,MATCH($A743,$A$5:$A$1802,0),0),$H$2)</f>
        <v>244</v>
      </c>
      <c r="ES743" s="166">
        <f>IFERROR(HLOOKUP(ES$1,$H$5:$FY$1802,MATCH($A743,$A$5:$A$1802,0),0)*HLOOKUP(ES$2,$H$5:$FY$1802,MATCH($A743,$A$5:$A$1802,0),0),$H$2)</f>
        <v>5745036</v>
      </c>
      <c r="ET743" s="166">
        <f>IFERROR(HLOOKUP(ET$1,$H$5:$FY$1802,MATCH($A743,$A$5:$A$1802,0),0)*HLOOKUP(ET$2,$H$5:$FY$1802,MATCH($A743,$A$5:$A$1802,0),0),$H$2)</f>
        <v>8624777</v>
      </c>
      <c r="EU743" s="166">
        <f>IFERROR(HLOOKUP(EU$1,$H$5:$FY$1802,MATCH($A743,$A$5:$A$1802,0),0)*HLOOKUP(EU$2,$H$5:$FY$1802,MATCH($A743,$A$5:$A$1802,0),0),$H$2)</f>
        <v>3178027</v>
      </c>
      <c r="EV743" s="166">
        <f>IFERROR(HLOOKUP(EV$1,$H$5:$FY$1802,MATCH($A743,$A$5:$A$1802,0),0)*HLOOKUP(EV$2,$H$5:$FY$1802,MATCH($A743,$A$5:$A$1802,0),0),$H$2)</f>
        <v>141792476</v>
      </c>
      <c r="EW743" s="166">
        <f>IFERROR(HLOOKUP(EW$1,$H$5:$FY$1802,MATCH($A743,$A$5:$A$1802,0),0)*HLOOKUP(EW$2,$H$5:$FY$1802,MATCH($A743,$A$5:$A$1802,0),0),$H$2)</f>
        <v>8995100</v>
      </c>
      <c r="EX743" s="166">
        <f>IFERROR(HLOOKUP(EX$1,$H$5:$FY$1802,MATCH($A743,$A$5:$A$1802,0),0)*HLOOKUP(EX$2,$H$5:$FY$1802,MATCH($A743,$A$5:$A$1802,0),0),$H$2)</f>
        <v>2775900</v>
      </c>
      <c r="EY743" s="166">
        <f>IFERROR(HLOOKUP(EY$1,$H$5:$FY$1802,MATCH($A743,$A$5:$A$1802,0),0)*HLOOKUP(EY$2,$H$5:$FY$1802,MATCH($A743,$A$5:$A$1802,0),0),$H$2)</f>
        <v>24074260</v>
      </c>
      <c r="EZ743" s="166">
        <f>IFERROR(HLOOKUP(EZ$1,$H$5:$FY$1802,MATCH($A743,$A$5:$A$1802,0),0)*HLOOKUP(EZ$2,$H$5:$FY$1802,MATCH($A743,$A$5:$A$1802,0),0),$H$2)</f>
        <v>2981232</v>
      </c>
      <c r="FA743" s="166">
        <f>IFERROR(HLOOKUP(FA$1,$H$5:$FY$1802,MATCH($A743,$A$5:$A$1802,0),0)*HLOOKUP(FA$2,$H$5:$FY$1802,MATCH($A743,$A$5:$A$1802,0),0),$H$2)</f>
        <v>618194</v>
      </c>
      <c r="FB743" s="166">
        <f>IFERROR(HLOOKUP(FB$1,$H$5:$FY$1802,MATCH($A743,$A$5:$A$1802,0),0)*HLOOKUP(FB$2,$H$5:$FY$1802,MATCH($A743,$A$5:$A$1802,0),0),$H$2)</f>
        <v>273520</v>
      </c>
      <c r="FC743" s="166">
        <f>IFERROR(HLOOKUP(FC$1,$H$5:$FY$1802,MATCH($A743,$A$5:$A$1802,0),0)*HLOOKUP(FC$2,$H$5:$FY$1802,MATCH($A743,$A$5:$A$1802,0),0),$H$2)</f>
        <v>323050</v>
      </c>
      <c r="FD743" s="166">
        <f>IFERROR(HLOOKUP(FD$1,$H$5:$FY$1802,MATCH($A743,$A$5:$A$1802,0),0)*HLOOKUP(FD$2,$H$5:$FY$1802,MATCH($A743,$A$5:$A$1802,0),0),$H$2)</f>
        <v>0</v>
      </c>
      <c r="FE743" s="166">
        <f>IFERROR(HLOOKUP(FE$1,$H$5:$FY$1802,MATCH($A743,$A$5:$A$1802,0),0)*HLOOKUP(FE$2,$H$5:$FY$1802,MATCH($A743,$A$5:$A$1802,0),0),$H$2)</f>
        <v>0</v>
      </c>
      <c r="FF743" s="166">
        <f>IFERROR(HLOOKUP(FF$1,$H$5:$FY$1802,MATCH($A743,$A$5:$A$1802,0),0)*HLOOKUP(FF$2,$H$5:$FY$1802,MATCH($A743,$A$5:$A$1802,0),0),$H$2)</f>
        <v>0</v>
      </c>
      <c r="FG743" s="166">
        <f>IFERROR(HLOOKUP(FG$1,$H$5:$FY$1802,MATCH($A743,$A$5:$A$1802,0),0)*HLOOKUP(FG$2,$H$5:$FY$1802,MATCH($A743,$A$5:$A$1802,0),0),$H$2)</f>
        <v>0</v>
      </c>
      <c r="FH743" s="152"/>
      <c r="FI743" s="405">
        <f t="shared" si="1154"/>
        <v>2.4070128717265868</v>
      </c>
      <c r="FJ743" s="405">
        <f t="shared" si="1154"/>
        <v>1.6789465897322089</v>
      </c>
      <c r="FK743" s="405">
        <f t="shared" si="1155"/>
        <v>2.3679723502304149</v>
      </c>
      <c r="FL743" s="405">
        <f t="shared" si="1156"/>
        <v>1.6843317972350231</v>
      </c>
      <c r="FM743" s="405">
        <f t="shared" si="1157"/>
        <v>1.5898034195093746</v>
      </c>
      <c r="FN743" s="405">
        <f t="shared" si="1158"/>
        <v>1.1186297183447593</v>
      </c>
      <c r="FO743" s="405">
        <f t="shared" si="1159"/>
        <v>2.140950597049871</v>
      </c>
      <c r="FP743" s="405">
        <f t="shared" si="1160"/>
        <v>1.1525794115351595</v>
      </c>
      <c r="FQ743" s="405">
        <f t="shared" si="1161"/>
        <v>1.8384955752212389</v>
      </c>
      <c r="FR743" s="405">
        <f t="shared" si="1162"/>
        <v>1.1039823008849559</v>
      </c>
      <c r="FS743" s="65"/>
    </row>
    <row r="744" spans="1:175" ht="10.35" customHeight="1" x14ac:dyDescent="0.2">
      <c r="A744" s="74" t="str">
        <f t="shared" si="1166"/>
        <v>2021-22MAYR1F</v>
      </c>
      <c r="B744" s="163" t="str">
        <f t="shared" si="1167"/>
        <v>2021-22</v>
      </c>
      <c r="C744" s="26" t="s">
        <v>840</v>
      </c>
      <c r="D744" s="163" t="str">
        <f>INDEX($FV$16:$FW$26,MATCH($F744,$FV$16:$FV$26,0),2)</f>
        <v>Y59</v>
      </c>
      <c r="E744" s="163" t="str">
        <f>VLOOKUP($D744,$FW$8:$FX$14,2,0)</f>
        <v>South East</v>
      </c>
      <c r="F744" s="271" t="s">
        <v>852</v>
      </c>
      <c r="G744" s="271" t="s">
        <v>873</v>
      </c>
      <c r="H744" s="272">
        <v>3135</v>
      </c>
      <c r="I744" s="272">
        <v>1653</v>
      </c>
      <c r="J744" s="272">
        <v>13259</v>
      </c>
      <c r="K744" s="272">
        <v>8</v>
      </c>
      <c r="L744" s="272">
        <v>1</v>
      </c>
      <c r="M744" s="272">
        <v>24</v>
      </c>
      <c r="N744" s="272">
        <v>62</v>
      </c>
      <c r="O744" s="272">
        <v>107</v>
      </c>
      <c r="P744" s="272">
        <v>0</v>
      </c>
      <c r="Q744" s="272">
        <v>10</v>
      </c>
      <c r="R744" s="272">
        <v>0</v>
      </c>
      <c r="S744" s="272">
        <v>4</v>
      </c>
      <c r="T744" s="272">
        <v>2394</v>
      </c>
      <c r="U744" s="272">
        <v>161</v>
      </c>
      <c r="V744" s="272">
        <v>100</v>
      </c>
      <c r="W744" s="272">
        <v>1047</v>
      </c>
      <c r="X744" s="272">
        <v>777</v>
      </c>
      <c r="Y744" s="272">
        <v>53</v>
      </c>
      <c r="Z744" s="272">
        <v>89845</v>
      </c>
      <c r="AA744" s="272">
        <v>558</v>
      </c>
      <c r="AB744" s="272">
        <v>1101</v>
      </c>
      <c r="AC744" s="272">
        <v>60354</v>
      </c>
      <c r="AD744" s="272">
        <v>604</v>
      </c>
      <c r="AE744" s="272">
        <v>1130</v>
      </c>
      <c r="AF744" s="272">
        <v>1417150</v>
      </c>
      <c r="AG744" s="272">
        <v>1354</v>
      </c>
      <c r="AH744" s="272">
        <v>2558</v>
      </c>
      <c r="AI744" s="272">
        <v>3387391</v>
      </c>
      <c r="AJ744" s="272">
        <v>4360</v>
      </c>
      <c r="AK744" s="272">
        <v>9626</v>
      </c>
      <c r="AL744" s="272">
        <v>269750</v>
      </c>
      <c r="AM744" s="272">
        <v>5090</v>
      </c>
      <c r="AN744" s="272">
        <v>9558</v>
      </c>
      <c r="AO744" s="272">
        <v>189</v>
      </c>
      <c r="AP744" s="272">
        <v>3</v>
      </c>
      <c r="AQ744" s="272">
        <v>16</v>
      </c>
      <c r="AR744" s="272">
        <v>36</v>
      </c>
      <c r="AS744" s="272">
        <v>5</v>
      </c>
      <c r="AT744" s="272">
        <v>165</v>
      </c>
      <c r="AU744" s="272">
        <v>10</v>
      </c>
      <c r="AV744" s="272">
        <v>1439</v>
      </c>
      <c r="AW744" s="272">
        <v>10</v>
      </c>
      <c r="AX744" s="272">
        <v>756</v>
      </c>
      <c r="AY744" s="272">
        <v>2205</v>
      </c>
      <c r="AZ744" s="272">
        <v>259</v>
      </c>
      <c r="BA744" s="272">
        <v>220</v>
      </c>
      <c r="BB744" s="272">
        <v>160</v>
      </c>
      <c r="BC744" s="272">
        <v>139</v>
      </c>
      <c r="BD744" s="272">
        <v>1235</v>
      </c>
      <c r="BE744" s="272">
        <v>1141</v>
      </c>
      <c r="BF744" s="272">
        <v>949</v>
      </c>
      <c r="BG744" s="272">
        <v>831</v>
      </c>
      <c r="BH744" s="272">
        <v>63</v>
      </c>
      <c r="BI744" s="272">
        <v>57</v>
      </c>
      <c r="BJ744" s="272">
        <v>2</v>
      </c>
      <c r="BK744" s="272">
        <v>1769</v>
      </c>
      <c r="BL744" s="272">
        <v>885</v>
      </c>
      <c r="BM744" s="272">
        <v>1159</v>
      </c>
      <c r="BN744" s="272">
        <v>0</v>
      </c>
      <c r="BO744" s="272">
        <v>0</v>
      </c>
      <c r="BP744" s="272">
        <v>0</v>
      </c>
      <c r="BQ744" s="272">
        <v>0</v>
      </c>
      <c r="BR744" s="272">
        <v>159</v>
      </c>
      <c r="BS744" s="272">
        <v>88076</v>
      </c>
      <c r="BT744" s="272">
        <v>554</v>
      </c>
      <c r="BU744" s="272">
        <v>1099</v>
      </c>
      <c r="BV744" s="272">
        <v>104</v>
      </c>
      <c r="BW744" s="272">
        <v>142164</v>
      </c>
      <c r="BX744" s="272">
        <v>1367</v>
      </c>
      <c r="BY744" s="272">
        <v>2545</v>
      </c>
      <c r="BZ744" s="272">
        <v>6</v>
      </c>
      <c r="CA744" s="272">
        <v>17030</v>
      </c>
      <c r="CB744" s="272">
        <v>2838</v>
      </c>
      <c r="CC744" s="272">
        <v>7571</v>
      </c>
      <c r="CD744" s="272">
        <v>937</v>
      </c>
      <c r="CE744" s="272">
        <v>1257956</v>
      </c>
      <c r="CF744" s="272">
        <v>1343</v>
      </c>
      <c r="CG744" s="272">
        <v>2558</v>
      </c>
      <c r="CH744" s="272">
        <v>145</v>
      </c>
      <c r="CI744" s="272">
        <v>734060</v>
      </c>
      <c r="CJ744" s="272">
        <v>5062</v>
      </c>
      <c r="CK744" s="272">
        <v>11463</v>
      </c>
      <c r="CL744" s="272">
        <v>2</v>
      </c>
      <c r="CM744" s="272">
        <v>3493</v>
      </c>
      <c r="CN744" s="272">
        <v>1747</v>
      </c>
      <c r="CO744" s="272">
        <v>2941</v>
      </c>
      <c r="CP744" s="272">
        <v>14</v>
      </c>
      <c r="CQ744" s="272">
        <v>124783</v>
      </c>
      <c r="CR744" s="272">
        <v>8913</v>
      </c>
      <c r="CS744" s="272">
        <v>18530</v>
      </c>
      <c r="CT744" s="272">
        <v>4</v>
      </c>
      <c r="CU744" s="272">
        <v>2639</v>
      </c>
      <c r="CV744" s="272">
        <v>660</v>
      </c>
      <c r="CW744" s="272">
        <v>1372</v>
      </c>
      <c r="CX744" s="272">
        <v>10</v>
      </c>
      <c r="CY744" s="272">
        <v>2908</v>
      </c>
      <c r="CZ744" s="272">
        <v>291</v>
      </c>
      <c r="DA744" s="272">
        <v>449</v>
      </c>
      <c r="DB744" s="272">
        <v>129</v>
      </c>
      <c r="DC744" s="272">
        <v>5034</v>
      </c>
      <c r="DD744" s="272">
        <v>39</v>
      </c>
      <c r="DE744" s="272">
        <v>76</v>
      </c>
      <c r="DF744" s="272">
        <v>0</v>
      </c>
      <c r="DG744" s="272">
        <v>0</v>
      </c>
      <c r="DH744" s="272">
        <v>0</v>
      </c>
      <c r="DI744" s="272">
        <v>0</v>
      </c>
      <c r="DJ744" s="272">
        <v>0</v>
      </c>
      <c r="DK744" s="272">
        <v>0</v>
      </c>
      <c r="DL744" s="250"/>
      <c r="DM744" s="250"/>
      <c r="DN744" s="250"/>
      <c r="DO744" s="250"/>
      <c r="DP744" s="250"/>
      <c r="DQ744" s="250"/>
      <c r="DR744" s="250"/>
      <c r="DS744" s="250"/>
      <c r="DT744" s="250"/>
      <c r="DU744" s="250"/>
      <c r="DV744" s="250"/>
      <c r="DW744" s="250"/>
      <c r="DX744" s="250"/>
      <c r="DY744" s="250"/>
      <c r="DZ744" s="250"/>
      <c r="EA744" s="250"/>
      <c r="EB744" s="155"/>
      <c r="EC744" s="75">
        <f>MONTH(1&amp;C744)</f>
        <v>5</v>
      </c>
      <c r="ED744" s="74">
        <f t="shared" si="1153"/>
        <v>2021</v>
      </c>
      <c r="EE744" s="165">
        <f t="shared" si="1163"/>
        <v>44317</v>
      </c>
      <c r="EF744" s="157">
        <f t="shared" si="1165"/>
        <v>31</v>
      </c>
      <c r="EG744" s="156"/>
      <c r="EH744" s="166">
        <f>IFERROR(HLOOKUP(EH$1,$H$5:$FY$1802,MATCH($A744,$A$5:$A$1802,0),0)*HLOOKUP(EH$2,$H$5:$FY$1802,MATCH($A744,$A$5:$A$1802,0),0),$H$2)</f>
        <v>1653</v>
      </c>
      <c r="EI744" s="166">
        <f>IFERROR(HLOOKUP(EI$1,$H$5:$FY$1802,MATCH($A744,$A$5:$A$1802,0),0)*HLOOKUP(EI$2,$H$5:$FY$1802,MATCH($A744,$A$5:$A$1802,0),0),$H$2)</f>
        <v>39672</v>
      </c>
      <c r="EJ744" s="166">
        <f>IFERROR(HLOOKUP(EJ$1,$H$5:$FY$1802,MATCH($A744,$A$5:$A$1802,0),0)*HLOOKUP(EJ$2,$H$5:$FY$1802,MATCH($A744,$A$5:$A$1802,0),0),$H$2)</f>
        <v>102486</v>
      </c>
      <c r="EK744" s="166">
        <f>IFERROR(HLOOKUP(EK$1,$H$5:$FY$1802,MATCH($A744,$A$5:$A$1802,0),0)*HLOOKUP(EK$2,$H$5:$FY$1802,MATCH($A744,$A$5:$A$1802,0),0),$H$2)</f>
        <v>176871</v>
      </c>
      <c r="EL744" s="166">
        <f>IFERROR(HLOOKUP(EL$1,$H$5:$FY$1802,MATCH($A744,$A$5:$A$1802,0),0)*HLOOKUP(EL$2,$H$5:$FY$1802,MATCH($A744,$A$5:$A$1802,0),0),$H$2)</f>
        <v>177261</v>
      </c>
      <c r="EM744" s="166">
        <f>IFERROR(HLOOKUP(EM$1,$H$5:$FY$1802,MATCH($A744,$A$5:$A$1802,0),0)*HLOOKUP(EM$2,$H$5:$FY$1802,MATCH($A744,$A$5:$A$1802,0),0),$H$2)</f>
        <v>113000</v>
      </c>
      <c r="EN744" s="166">
        <f>IFERROR(HLOOKUP(EN$1,$H$5:$FY$1802,MATCH($A744,$A$5:$A$1802,0),0)*HLOOKUP(EN$2,$H$5:$FY$1802,MATCH($A744,$A$5:$A$1802,0),0),$H$2)</f>
        <v>2678226</v>
      </c>
      <c r="EO744" s="166">
        <f>IFERROR(HLOOKUP(EO$1,$H$5:$FY$1802,MATCH($A744,$A$5:$A$1802,0),0)*HLOOKUP(EO$2,$H$5:$FY$1802,MATCH($A744,$A$5:$A$1802,0),0),$H$2)</f>
        <v>7479402</v>
      </c>
      <c r="EP744" s="166">
        <f>IFERROR(HLOOKUP(EP$1,$H$5:$FY$1802,MATCH($A744,$A$5:$A$1802,0),0)*HLOOKUP(EP$2,$H$5:$FY$1802,MATCH($A744,$A$5:$A$1802,0),0),$H$2)</f>
        <v>506574</v>
      </c>
      <c r="EQ744" s="166">
        <f>IFERROR(HLOOKUP(EQ$1,$H$5:$FY$1802,MATCH($A744,$A$5:$A$1802,0),0)*HLOOKUP(EQ$2,$H$5:$FY$1802,MATCH($A744,$A$5:$A$1802,0),0),$H$2)</f>
        <v>2318</v>
      </c>
      <c r="ER744" s="166">
        <f>IFERROR(HLOOKUP(ER$1,$H$5:$FY$1802,MATCH($A744,$A$5:$A$1802,0),0)*HLOOKUP(ER$2,$H$5:$FY$1802,MATCH($A744,$A$5:$A$1802,0),0),$H$2)</f>
        <v>0</v>
      </c>
      <c r="ES744" s="166">
        <f>IFERROR(HLOOKUP(ES$1,$H$5:$FY$1802,MATCH($A744,$A$5:$A$1802,0),0)*HLOOKUP(ES$2,$H$5:$FY$1802,MATCH($A744,$A$5:$A$1802,0),0),$H$2)</f>
        <v>174741</v>
      </c>
      <c r="ET744" s="166">
        <f>IFERROR(HLOOKUP(ET$1,$H$5:$FY$1802,MATCH($A744,$A$5:$A$1802,0),0)*HLOOKUP(ET$2,$H$5:$FY$1802,MATCH($A744,$A$5:$A$1802,0),0),$H$2)</f>
        <v>264680</v>
      </c>
      <c r="EU744" s="166">
        <f>IFERROR(HLOOKUP(EU$1,$H$5:$FY$1802,MATCH($A744,$A$5:$A$1802,0),0)*HLOOKUP(EU$2,$H$5:$FY$1802,MATCH($A744,$A$5:$A$1802,0),0),$H$2)</f>
        <v>45426</v>
      </c>
      <c r="EV744" s="166">
        <f>IFERROR(HLOOKUP(EV$1,$H$5:$FY$1802,MATCH($A744,$A$5:$A$1802,0),0)*HLOOKUP(EV$2,$H$5:$FY$1802,MATCH($A744,$A$5:$A$1802,0),0),$H$2)</f>
        <v>2396846</v>
      </c>
      <c r="EW744" s="166">
        <f>IFERROR(HLOOKUP(EW$1,$H$5:$FY$1802,MATCH($A744,$A$5:$A$1802,0),0)*HLOOKUP(EW$2,$H$5:$FY$1802,MATCH($A744,$A$5:$A$1802,0),0),$H$2)</f>
        <v>1662135</v>
      </c>
      <c r="EX744" s="166">
        <f>IFERROR(HLOOKUP(EX$1,$H$5:$FY$1802,MATCH($A744,$A$5:$A$1802,0),0)*HLOOKUP(EX$2,$H$5:$FY$1802,MATCH($A744,$A$5:$A$1802,0),0),$H$2)</f>
        <v>5882</v>
      </c>
      <c r="EY744" s="166">
        <f>IFERROR(HLOOKUP(EY$1,$H$5:$FY$1802,MATCH($A744,$A$5:$A$1802,0),0)*HLOOKUP(EY$2,$H$5:$FY$1802,MATCH($A744,$A$5:$A$1802,0),0),$H$2)</f>
        <v>259420</v>
      </c>
      <c r="EZ744" s="166">
        <f>IFERROR(HLOOKUP(EZ$1,$H$5:$FY$1802,MATCH($A744,$A$5:$A$1802,0),0)*HLOOKUP(EZ$2,$H$5:$FY$1802,MATCH($A744,$A$5:$A$1802,0),0),$H$2)</f>
        <v>5488</v>
      </c>
      <c r="FA744" s="166">
        <f>IFERROR(HLOOKUP(FA$1,$H$5:$FY$1802,MATCH($A744,$A$5:$A$1802,0),0)*HLOOKUP(FA$2,$H$5:$FY$1802,MATCH($A744,$A$5:$A$1802,0),0),$H$2)</f>
        <v>0</v>
      </c>
      <c r="FB744" s="166">
        <f>IFERROR(HLOOKUP(FB$1,$H$5:$FY$1802,MATCH($A744,$A$5:$A$1802,0),0)*HLOOKUP(FB$2,$H$5:$FY$1802,MATCH($A744,$A$5:$A$1802,0),0),$H$2)</f>
        <v>4490</v>
      </c>
      <c r="FC744" s="166">
        <f>IFERROR(HLOOKUP(FC$1,$H$5:$FY$1802,MATCH($A744,$A$5:$A$1802,0),0)*HLOOKUP(FC$2,$H$5:$FY$1802,MATCH($A744,$A$5:$A$1802,0),0),$H$2)</f>
        <v>9804</v>
      </c>
      <c r="FD744" s="166">
        <f>IFERROR(HLOOKUP(FD$1,$H$5:$FY$1802,MATCH($A744,$A$5:$A$1802,0),0)*HLOOKUP(FD$2,$H$5:$FY$1802,MATCH($A744,$A$5:$A$1802,0),0),$H$2)</f>
        <v>0</v>
      </c>
      <c r="FE744" s="166">
        <f>IFERROR(HLOOKUP(FE$1,$H$5:$FY$1802,MATCH($A744,$A$5:$A$1802,0),0)*HLOOKUP(FE$2,$H$5:$FY$1802,MATCH($A744,$A$5:$A$1802,0),0),$H$2)</f>
        <v>0</v>
      </c>
      <c r="FF744" s="166">
        <f>IFERROR(HLOOKUP(FF$1,$H$5:$FY$1802,MATCH($A744,$A$5:$A$1802,0),0)*HLOOKUP(FF$2,$H$5:$FY$1802,MATCH($A744,$A$5:$A$1802,0),0),$H$2)</f>
        <v>0</v>
      </c>
      <c r="FG744" s="166">
        <f>IFERROR(HLOOKUP(FG$1,$H$5:$FY$1802,MATCH($A744,$A$5:$A$1802,0),0)*HLOOKUP(FG$2,$H$5:$FY$1802,MATCH($A744,$A$5:$A$1802,0),0),$H$2)</f>
        <v>0</v>
      </c>
      <c r="FH744" s="152"/>
      <c r="FI744" s="405">
        <f t="shared" si="1154"/>
        <v>1.6086956521739131</v>
      </c>
      <c r="FJ744" s="405">
        <f t="shared" si="1154"/>
        <v>1.3664596273291925</v>
      </c>
      <c r="FK744" s="405">
        <f t="shared" si="1155"/>
        <v>1.6</v>
      </c>
      <c r="FL744" s="405">
        <f t="shared" si="1156"/>
        <v>1.39</v>
      </c>
      <c r="FM744" s="405">
        <f t="shared" si="1157"/>
        <v>1.1795606494746895</v>
      </c>
      <c r="FN744" s="405">
        <f t="shared" si="1158"/>
        <v>1.0897803247373448</v>
      </c>
      <c r="FO744" s="405">
        <f t="shared" si="1159"/>
        <v>1.2213642213642213</v>
      </c>
      <c r="FP744" s="405">
        <f t="shared" si="1160"/>
        <v>1.0694980694980696</v>
      </c>
      <c r="FQ744" s="405">
        <f t="shared" si="1161"/>
        <v>1.1886792452830188</v>
      </c>
      <c r="FR744" s="405">
        <f t="shared" si="1162"/>
        <v>1.0754716981132075</v>
      </c>
      <c r="FS744" s="65"/>
    </row>
    <row r="745" spans="1:175" ht="10.35" customHeight="1" x14ac:dyDescent="0.2">
      <c r="A745" s="180" t="str">
        <f t="shared" si="1166"/>
        <v>2021-22MAYRRU</v>
      </c>
      <c r="B745" s="182" t="str">
        <f t="shared" si="1167"/>
        <v>2021-22</v>
      </c>
      <c r="C745" s="26" t="s">
        <v>840</v>
      </c>
      <c r="D745" s="182" t="str">
        <f>INDEX($FV$16:$FW$26,MATCH($F745,$FV$16:$FV$26,0),2)</f>
        <v>Y56</v>
      </c>
      <c r="E745" s="182" t="str">
        <f>VLOOKUP($D745,$FW$8:$FX$14,2,0)</f>
        <v>London</v>
      </c>
      <c r="F745" s="273" t="s">
        <v>855</v>
      </c>
      <c r="G745" s="277" t="s">
        <v>874</v>
      </c>
      <c r="H745" s="278">
        <v>172029</v>
      </c>
      <c r="I745" s="278">
        <v>128251</v>
      </c>
      <c r="J745" s="278">
        <v>959810</v>
      </c>
      <c r="K745" s="278">
        <v>7</v>
      </c>
      <c r="L745" s="278">
        <v>0</v>
      </c>
      <c r="M745" s="278">
        <v>11</v>
      </c>
      <c r="N745" s="278">
        <v>54</v>
      </c>
      <c r="O745" s="278">
        <v>155</v>
      </c>
      <c r="P745" s="278">
        <v>0</v>
      </c>
      <c r="Q745" s="278">
        <v>594</v>
      </c>
      <c r="R745" s="278">
        <v>0</v>
      </c>
      <c r="S745" s="278">
        <v>1494</v>
      </c>
      <c r="T745" s="278">
        <v>113292</v>
      </c>
      <c r="U745" s="278">
        <v>8429</v>
      </c>
      <c r="V745" s="278">
        <v>5909</v>
      </c>
      <c r="W745" s="278">
        <v>63418</v>
      </c>
      <c r="X745" s="278">
        <v>22168</v>
      </c>
      <c r="Y745" s="278">
        <v>1622</v>
      </c>
      <c r="Z745" s="278">
        <v>3084423</v>
      </c>
      <c r="AA745" s="278">
        <v>366</v>
      </c>
      <c r="AB745" s="278">
        <v>617</v>
      </c>
      <c r="AC745" s="278">
        <v>3416237</v>
      </c>
      <c r="AD745" s="278">
        <v>578</v>
      </c>
      <c r="AE745" s="278">
        <v>1005</v>
      </c>
      <c r="AF745" s="278">
        <v>76108337</v>
      </c>
      <c r="AG745" s="278">
        <v>1200</v>
      </c>
      <c r="AH745" s="278">
        <v>2467</v>
      </c>
      <c r="AI745" s="278">
        <v>81662673</v>
      </c>
      <c r="AJ745" s="278">
        <v>3684</v>
      </c>
      <c r="AK745" s="278">
        <v>8802</v>
      </c>
      <c r="AL745" s="278">
        <v>13833539</v>
      </c>
      <c r="AM745" s="278">
        <v>8529</v>
      </c>
      <c r="AN745" s="278">
        <v>18759</v>
      </c>
      <c r="AO745" s="278">
        <v>13575</v>
      </c>
      <c r="AP745" s="278">
        <v>221</v>
      </c>
      <c r="AQ745" s="278">
        <v>1520</v>
      </c>
      <c r="AR745" s="278">
        <v>2383</v>
      </c>
      <c r="AS745" s="278">
        <v>180</v>
      </c>
      <c r="AT745" s="278">
        <v>11654</v>
      </c>
      <c r="AU745" s="278">
        <v>0</v>
      </c>
      <c r="AV745" s="278">
        <v>61542</v>
      </c>
      <c r="AW745" s="278">
        <v>5167</v>
      </c>
      <c r="AX745" s="278">
        <v>33008</v>
      </c>
      <c r="AY745" s="278">
        <v>99717</v>
      </c>
      <c r="AZ745" s="278">
        <v>21969</v>
      </c>
      <c r="BA745" s="278">
        <v>16863</v>
      </c>
      <c r="BB745" s="278">
        <v>14950</v>
      </c>
      <c r="BC745" s="278">
        <v>11716</v>
      </c>
      <c r="BD745" s="278">
        <v>92178</v>
      </c>
      <c r="BE745" s="278">
        <v>70287</v>
      </c>
      <c r="BF745" s="278">
        <v>33506</v>
      </c>
      <c r="BG745" s="278">
        <v>24975</v>
      </c>
      <c r="BH745" s="278">
        <v>2261</v>
      </c>
      <c r="BI745" s="278">
        <v>1719</v>
      </c>
      <c r="BJ745" s="278">
        <v>160</v>
      </c>
      <c r="BK745" s="278">
        <v>75977</v>
      </c>
      <c r="BL745" s="278">
        <v>475</v>
      </c>
      <c r="BM745" s="278">
        <v>793</v>
      </c>
      <c r="BN745" s="278">
        <v>72</v>
      </c>
      <c r="BO745" s="278">
        <v>32197</v>
      </c>
      <c r="BP745" s="278">
        <v>447</v>
      </c>
      <c r="BQ745" s="278">
        <v>903</v>
      </c>
      <c r="BR745" s="278">
        <v>8197</v>
      </c>
      <c r="BS745" s="278">
        <v>2976249</v>
      </c>
      <c r="BT745" s="278">
        <v>363</v>
      </c>
      <c r="BU745" s="278">
        <v>613</v>
      </c>
      <c r="BV745" s="278">
        <v>3229</v>
      </c>
      <c r="BW745" s="278">
        <v>3943281</v>
      </c>
      <c r="BX745" s="278">
        <v>1221</v>
      </c>
      <c r="BY745" s="278">
        <v>2466</v>
      </c>
      <c r="BZ745" s="278">
        <v>1196</v>
      </c>
      <c r="CA745" s="278">
        <v>1299764</v>
      </c>
      <c r="CB745" s="278">
        <v>1087</v>
      </c>
      <c r="CC745" s="278">
        <v>2460</v>
      </c>
      <c r="CD745" s="278">
        <v>58993</v>
      </c>
      <c r="CE745" s="278">
        <v>70865292</v>
      </c>
      <c r="CF745" s="278">
        <v>1201</v>
      </c>
      <c r="CG745" s="278">
        <v>2467</v>
      </c>
      <c r="CH745" s="278">
        <v>1244</v>
      </c>
      <c r="CI745" s="278">
        <v>5797517</v>
      </c>
      <c r="CJ745" s="278">
        <v>4660</v>
      </c>
      <c r="CK745" s="278">
        <v>10071</v>
      </c>
      <c r="CL745" s="278">
        <v>243</v>
      </c>
      <c r="CM745" s="278">
        <v>875461</v>
      </c>
      <c r="CN745" s="278">
        <v>3603</v>
      </c>
      <c r="CO745" s="278">
        <v>8418</v>
      </c>
      <c r="CP745" s="278">
        <v>976</v>
      </c>
      <c r="CQ745" s="278">
        <v>8173713</v>
      </c>
      <c r="CR745" s="278">
        <v>8375</v>
      </c>
      <c r="CS745" s="278">
        <v>16503</v>
      </c>
      <c r="CT745" s="278">
        <v>76</v>
      </c>
      <c r="CU745" s="278">
        <v>600043</v>
      </c>
      <c r="CV745" s="278">
        <v>7895</v>
      </c>
      <c r="CW745" s="278">
        <v>15263</v>
      </c>
      <c r="CX745" s="278">
        <v>766</v>
      </c>
      <c r="CY745" s="278">
        <v>241384</v>
      </c>
      <c r="CZ745" s="278">
        <v>315</v>
      </c>
      <c r="DA745" s="278">
        <v>571</v>
      </c>
      <c r="DB745" s="278">
        <v>4385</v>
      </c>
      <c r="DC745" s="278">
        <v>313616</v>
      </c>
      <c r="DD745" s="278">
        <v>72</v>
      </c>
      <c r="DE745" s="278">
        <v>144</v>
      </c>
      <c r="DF745" s="278">
        <v>207</v>
      </c>
      <c r="DG745" s="278">
        <v>483208</v>
      </c>
      <c r="DH745" s="278">
        <v>2334</v>
      </c>
      <c r="DI745" s="278">
        <v>5379</v>
      </c>
      <c r="DJ745" s="278">
        <v>182</v>
      </c>
      <c r="DK745" s="278">
        <v>0</v>
      </c>
      <c r="DL745" s="264"/>
      <c r="DM745" s="264"/>
      <c r="DN745" s="264"/>
      <c r="DO745" s="264"/>
      <c r="DP745" s="264"/>
      <c r="DQ745" s="264"/>
      <c r="DR745" s="264"/>
      <c r="DS745" s="264"/>
      <c r="DT745" s="264"/>
      <c r="DU745" s="264"/>
      <c r="DV745" s="264"/>
      <c r="DW745" s="264"/>
      <c r="DX745" s="264"/>
      <c r="DY745" s="264"/>
      <c r="DZ745" s="264"/>
      <c r="EA745" s="264"/>
      <c r="EB745" s="265"/>
      <c r="EC745" s="266">
        <f t="shared" ref="EC745:EC754" si="1168">MONTH(1&amp;C745)</f>
        <v>5</v>
      </c>
      <c r="ED745" s="180">
        <f t="shared" si="1153"/>
        <v>2021</v>
      </c>
      <c r="EE745" s="185">
        <f t="shared" si="1163"/>
        <v>44317</v>
      </c>
      <c r="EF745" s="186">
        <f t="shared" si="1165"/>
        <v>31</v>
      </c>
      <c r="EG745" s="187"/>
      <c r="EH745" s="188">
        <f>IFERROR(HLOOKUP(EH$1,$H$5:$FY$1802,MATCH($A745,$A$5:$A$1802,0),0)*HLOOKUP(EH$2,$H$5:$FY$1802,MATCH($A745,$A$5:$A$1802,0),0),$H$2)</f>
        <v>0</v>
      </c>
      <c r="EI745" s="188">
        <f>IFERROR(HLOOKUP(EI$1,$H$5:$FY$1802,MATCH($A745,$A$5:$A$1802,0),0)*HLOOKUP(EI$2,$H$5:$FY$1802,MATCH($A745,$A$5:$A$1802,0),0),$H$2)</f>
        <v>1410761</v>
      </c>
      <c r="EJ745" s="188">
        <f>IFERROR(HLOOKUP(EJ$1,$H$5:$FY$1802,MATCH($A745,$A$5:$A$1802,0),0)*HLOOKUP(EJ$2,$H$5:$FY$1802,MATCH($A745,$A$5:$A$1802,0),0),$H$2)</f>
        <v>6925554</v>
      </c>
      <c r="EK745" s="188">
        <f>IFERROR(HLOOKUP(EK$1,$H$5:$FY$1802,MATCH($A745,$A$5:$A$1802,0),0)*HLOOKUP(EK$2,$H$5:$FY$1802,MATCH($A745,$A$5:$A$1802,0),0),$H$2)</f>
        <v>19878905</v>
      </c>
      <c r="EL745" s="188">
        <f>IFERROR(HLOOKUP(EL$1,$H$5:$FY$1802,MATCH($A745,$A$5:$A$1802,0),0)*HLOOKUP(EL$2,$H$5:$FY$1802,MATCH($A745,$A$5:$A$1802,0),0),$H$2)</f>
        <v>5200693</v>
      </c>
      <c r="EM745" s="188">
        <f>IFERROR(HLOOKUP(EM$1,$H$5:$FY$1802,MATCH($A745,$A$5:$A$1802,0),0)*HLOOKUP(EM$2,$H$5:$FY$1802,MATCH($A745,$A$5:$A$1802,0),0),$H$2)</f>
        <v>5938545</v>
      </c>
      <c r="EN745" s="188">
        <f>IFERROR(HLOOKUP(EN$1,$H$5:$FY$1802,MATCH($A745,$A$5:$A$1802,0),0)*HLOOKUP(EN$2,$H$5:$FY$1802,MATCH($A745,$A$5:$A$1802,0),0),$H$2)</f>
        <v>156452206</v>
      </c>
      <c r="EO745" s="188">
        <f>IFERROR(HLOOKUP(EO$1,$H$5:$FY$1802,MATCH($A745,$A$5:$A$1802,0),0)*HLOOKUP(EO$2,$H$5:$FY$1802,MATCH($A745,$A$5:$A$1802,0),0),$H$2)</f>
        <v>195122736</v>
      </c>
      <c r="EP745" s="188">
        <f>IFERROR(HLOOKUP(EP$1,$H$5:$FY$1802,MATCH($A745,$A$5:$A$1802,0),0)*HLOOKUP(EP$2,$H$5:$FY$1802,MATCH($A745,$A$5:$A$1802,0),0),$H$2)</f>
        <v>30427098</v>
      </c>
      <c r="EQ745" s="188">
        <f>IFERROR(HLOOKUP(EQ$1,$H$5:$FY$1802,MATCH($A745,$A$5:$A$1802,0),0)*HLOOKUP(EQ$2,$H$5:$FY$1802,MATCH($A745,$A$5:$A$1802,0),0),$H$2)</f>
        <v>126880</v>
      </c>
      <c r="ER745" s="188">
        <f>IFERROR(HLOOKUP(ER$1,$H$5:$FY$1802,MATCH($A745,$A$5:$A$1802,0),0)*HLOOKUP(ER$2,$H$5:$FY$1802,MATCH($A745,$A$5:$A$1802,0),0),$H$2)</f>
        <v>65016</v>
      </c>
      <c r="ES745" s="188">
        <f>IFERROR(HLOOKUP(ES$1,$H$5:$FY$1802,MATCH($A745,$A$5:$A$1802,0),0)*HLOOKUP(ES$2,$H$5:$FY$1802,MATCH($A745,$A$5:$A$1802,0),0),$H$2)</f>
        <v>5024761</v>
      </c>
      <c r="ET745" s="188">
        <f>IFERROR(HLOOKUP(ET$1,$H$5:$FY$1802,MATCH($A745,$A$5:$A$1802,0),0)*HLOOKUP(ET$2,$H$5:$FY$1802,MATCH($A745,$A$5:$A$1802,0),0),$H$2)</f>
        <v>7962714</v>
      </c>
      <c r="EU745" s="188">
        <f>IFERROR(HLOOKUP(EU$1,$H$5:$FY$1802,MATCH($A745,$A$5:$A$1802,0),0)*HLOOKUP(EU$2,$H$5:$FY$1802,MATCH($A745,$A$5:$A$1802,0),0),$H$2)</f>
        <v>2942160</v>
      </c>
      <c r="EV745" s="188">
        <f>IFERROR(HLOOKUP(EV$1,$H$5:$FY$1802,MATCH($A745,$A$5:$A$1802,0),0)*HLOOKUP(EV$2,$H$5:$FY$1802,MATCH($A745,$A$5:$A$1802,0),0),$H$2)</f>
        <v>145535731</v>
      </c>
      <c r="EW745" s="188">
        <f>IFERROR(HLOOKUP(EW$1,$H$5:$FY$1802,MATCH($A745,$A$5:$A$1802,0),0)*HLOOKUP(EW$2,$H$5:$FY$1802,MATCH($A745,$A$5:$A$1802,0),0),$H$2)</f>
        <v>12528324</v>
      </c>
      <c r="EX745" s="188">
        <f>IFERROR(HLOOKUP(EX$1,$H$5:$FY$1802,MATCH($A745,$A$5:$A$1802,0),0)*HLOOKUP(EX$2,$H$5:$FY$1802,MATCH($A745,$A$5:$A$1802,0),0),$H$2)</f>
        <v>2045574</v>
      </c>
      <c r="EY745" s="188">
        <f>IFERROR(HLOOKUP(EY$1,$H$5:$FY$1802,MATCH($A745,$A$5:$A$1802,0),0)*HLOOKUP(EY$2,$H$5:$FY$1802,MATCH($A745,$A$5:$A$1802,0),0),$H$2)</f>
        <v>16106928</v>
      </c>
      <c r="EZ745" s="188">
        <f>IFERROR(HLOOKUP(EZ$1,$H$5:$FY$1802,MATCH($A745,$A$5:$A$1802,0),0)*HLOOKUP(EZ$2,$H$5:$FY$1802,MATCH($A745,$A$5:$A$1802,0),0),$H$2)</f>
        <v>1159988</v>
      </c>
      <c r="FA745" s="188">
        <f>IFERROR(HLOOKUP(FA$1,$H$5:$FY$1802,MATCH($A745,$A$5:$A$1802,0),0)*HLOOKUP(FA$2,$H$5:$FY$1802,MATCH($A745,$A$5:$A$1802,0),0),$H$2)</f>
        <v>1113453</v>
      </c>
      <c r="FB745" s="188">
        <f>IFERROR(HLOOKUP(FB$1,$H$5:$FY$1802,MATCH($A745,$A$5:$A$1802,0),0)*HLOOKUP(FB$2,$H$5:$FY$1802,MATCH($A745,$A$5:$A$1802,0),0),$H$2)</f>
        <v>437386</v>
      </c>
      <c r="FC745" s="188">
        <f>IFERROR(HLOOKUP(FC$1,$H$5:$FY$1802,MATCH($A745,$A$5:$A$1802,0),0)*HLOOKUP(FC$2,$H$5:$FY$1802,MATCH($A745,$A$5:$A$1802,0),0),$H$2)</f>
        <v>631440</v>
      </c>
      <c r="FD745" s="188">
        <f>IFERROR(HLOOKUP(FD$1,$H$5:$FY$1802,MATCH($A745,$A$5:$A$1802,0),0)*HLOOKUP(FD$2,$H$5:$FY$1802,MATCH($A745,$A$5:$A$1802,0),0),$H$2)</f>
        <v>0</v>
      </c>
      <c r="FE745" s="188">
        <f>IFERROR(HLOOKUP(FE$1,$H$5:$FY$1802,MATCH($A745,$A$5:$A$1802,0),0)*HLOOKUP(FE$2,$H$5:$FY$1802,MATCH($A745,$A$5:$A$1802,0),0),$H$2)</f>
        <v>0</v>
      </c>
      <c r="FF745" s="188">
        <f>IFERROR(HLOOKUP(FF$1,$H$5:$FY$1802,MATCH($A745,$A$5:$A$1802,0),0)*HLOOKUP(FF$2,$H$5:$FY$1802,MATCH($A745,$A$5:$A$1802,0),0),$H$2)</f>
        <v>0</v>
      </c>
      <c r="FG745" s="188">
        <f>IFERROR(HLOOKUP(FG$1,$H$5:$FY$1802,MATCH($A745,$A$5:$A$1802,0),0)*HLOOKUP(FG$2,$H$5:$FY$1802,MATCH($A745,$A$5:$A$1802,0),0),$H$2)</f>
        <v>0</v>
      </c>
      <c r="FH745" s="189"/>
      <c r="FI745" s="406">
        <f t="shared" si="1154"/>
        <v>2.6063589986949816</v>
      </c>
      <c r="FJ745" s="406">
        <f t="shared" si="1154"/>
        <v>2.0005931901767706</v>
      </c>
      <c r="FK745" s="406">
        <f t="shared" si="1155"/>
        <v>2.530038923675749</v>
      </c>
      <c r="FL745" s="406">
        <f t="shared" si="1156"/>
        <v>1.9827381959722457</v>
      </c>
      <c r="FM745" s="406">
        <f t="shared" si="1157"/>
        <v>1.4534990065911886</v>
      </c>
      <c r="FN745" s="406">
        <f t="shared" si="1158"/>
        <v>1.1083130972279163</v>
      </c>
      <c r="FO745" s="406">
        <f t="shared" si="1159"/>
        <v>1.5114579574160953</v>
      </c>
      <c r="FP745" s="406">
        <f t="shared" si="1160"/>
        <v>1.1266239624684229</v>
      </c>
      <c r="FQ745" s="406">
        <f t="shared" si="1161"/>
        <v>1.3939580764488286</v>
      </c>
      <c r="FR745" s="406">
        <f t="shared" si="1162"/>
        <v>1.05980271270037</v>
      </c>
      <c r="FS745" s="410"/>
    </row>
    <row r="746" spans="1:175" ht="10.35" customHeight="1" x14ac:dyDescent="0.2">
      <c r="A746" s="74" t="str">
        <f t="shared" si="1166"/>
        <v>2021-22MAYRX6</v>
      </c>
      <c r="B746" s="163" t="str">
        <f t="shared" si="1167"/>
        <v>2021-22</v>
      </c>
      <c r="C746" s="26" t="s">
        <v>840</v>
      </c>
      <c r="D746" s="163" t="str">
        <f>INDEX($FV$16:$FW$26,MATCH($F746,$FV$16:$FV$26,0),2)</f>
        <v>Y63</v>
      </c>
      <c r="E746" s="163" t="str">
        <f>VLOOKUP($D746,$FW$8:$FX$14,2,0)</f>
        <v>North East and Yorkshire</v>
      </c>
      <c r="F746" s="271" t="s">
        <v>857</v>
      </c>
      <c r="G746" s="271" t="s">
        <v>875</v>
      </c>
      <c r="H746" s="272">
        <v>50907</v>
      </c>
      <c r="I746" s="272">
        <v>35810</v>
      </c>
      <c r="J746" s="272">
        <v>203480</v>
      </c>
      <c r="K746" s="272">
        <v>6</v>
      </c>
      <c r="L746" s="272">
        <v>0</v>
      </c>
      <c r="M746" s="272">
        <v>13</v>
      </c>
      <c r="N746" s="272">
        <v>23</v>
      </c>
      <c r="O746" s="272">
        <v>60</v>
      </c>
      <c r="P746" s="272">
        <v>0</v>
      </c>
      <c r="Q746" s="272">
        <v>178</v>
      </c>
      <c r="R746" s="272">
        <v>2906</v>
      </c>
      <c r="S746" s="272">
        <v>10</v>
      </c>
      <c r="T746" s="272">
        <v>38528</v>
      </c>
      <c r="U746" s="272">
        <v>2872</v>
      </c>
      <c r="V746" s="272">
        <v>1794</v>
      </c>
      <c r="W746" s="272">
        <v>21627</v>
      </c>
      <c r="X746" s="272">
        <v>7200</v>
      </c>
      <c r="Y746" s="272">
        <v>381</v>
      </c>
      <c r="Z746" s="272">
        <v>1124297</v>
      </c>
      <c r="AA746" s="272">
        <v>391</v>
      </c>
      <c r="AB746" s="272">
        <v>689</v>
      </c>
      <c r="AC746" s="272">
        <v>818253</v>
      </c>
      <c r="AD746" s="272">
        <v>456</v>
      </c>
      <c r="AE746" s="272">
        <v>809</v>
      </c>
      <c r="AF746" s="272">
        <v>37206535</v>
      </c>
      <c r="AG746" s="272">
        <v>1720</v>
      </c>
      <c r="AH746" s="272">
        <v>3504</v>
      </c>
      <c r="AI746" s="272">
        <v>37975563</v>
      </c>
      <c r="AJ746" s="272">
        <v>5274</v>
      </c>
      <c r="AK746" s="272">
        <v>12752</v>
      </c>
      <c r="AL746" s="272">
        <v>1824538</v>
      </c>
      <c r="AM746" s="272">
        <v>4789</v>
      </c>
      <c r="AN746" s="272">
        <v>12018</v>
      </c>
      <c r="AO746" s="272">
        <v>3371</v>
      </c>
      <c r="AP746" s="272">
        <v>23</v>
      </c>
      <c r="AQ746" s="272">
        <v>280</v>
      </c>
      <c r="AR746" s="272">
        <v>1829</v>
      </c>
      <c r="AS746" s="272">
        <v>199</v>
      </c>
      <c r="AT746" s="272">
        <v>2869</v>
      </c>
      <c r="AU746" s="272">
        <v>0</v>
      </c>
      <c r="AV746" s="272">
        <v>21257</v>
      </c>
      <c r="AW746" s="272">
        <v>3928</v>
      </c>
      <c r="AX746" s="272">
        <v>9972</v>
      </c>
      <c r="AY746" s="272">
        <v>35157</v>
      </c>
      <c r="AZ746" s="272">
        <v>5450</v>
      </c>
      <c r="BA746" s="272">
        <v>4174</v>
      </c>
      <c r="BB746" s="272">
        <v>3366</v>
      </c>
      <c r="BC746" s="272">
        <v>2618</v>
      </c>
      <c r="BD746" s="272">
        <v>28255</v>
      </c>
      <c r="BE746" s="272">
        <v>23643</v>
      </c>
      <c r="BF746" s="272">
        <v>12007</v>
      </c>
      <c r="BG746" s="272">
        <v>7747</v>
      </c>
      <c r="BH746" s="272">
        <v>658</v>
      </c>
      <c r="BI746" s="272">
        <v>391</v>
      </c>
      <c r="BJ746" s="272">
        <v>59</v>
      </c>
      <c r="BK746" s="272">
        <v>27572</v>
      </c>
      <c r="BL746" s="272">
        <v>467</v>
      </c>
      <c r="BM746" s="272">
        <v>820</v>
      </c>
      <c r="BN746" s="272">
        <v>78</v>
      </c>
      <c r="BO746" s="272">
        <v>29209</v>
      </c>
      <c r="BP746" s="272">
        <v>374</v>
      </c>
      <c r="BQ746" s="272">
        <v>714</v>
      </c>
      <c r="BR746" s="272">
        <v>2735</v>
      </c>
      <c r="BS746" s="272">
        <v>1067516</v>
      </c>
      <c r="BT746" s="272">
        <v>390</v>
      </c>
      <c r="BU746" s="272">
        <v>677</v>
      </c>
      <c r="BV746" s="272">
        <v>2613</v>
      </c>
      <c r="BW746" s="272">
        <v>4570791</v>
      </c>
      <c r="BX746" s="272">
        <v>1749</v>
      </c>
      <c r="BY746" s="272">
        <v>3553</v>
      </c>
      <c r="BZ746" s="272">
        <v>638</v>
      </c>
      <c r="CA746" s="272">
        <v>1022833</v>
      </c>
      <c r="CB746" s="272">
        <v>1603</v>
      </c>
      <c r="CC746" s="272">
        <v>3464</v>
      </c>
      <c r="CD746" s="272">
        <v>18376</v>
      </c>
      <c r="CE746" s="272">
        <v>31612911</v>
      </c>
      <c r="CF746" s="272">
        <v>1720</v>
      </c>
      <c r="CG746" s="272">
        <v>3495</v>
      </c>
      <c r="CH746" s="272">
        <v>1284</v>
      </c>
      <c r="CI746" s="272">
        <v>7850628</v>
      </c>
      <c r="CJ746" s="272">
        <v>6114</v>
      </c>
      <c r="CK746" s="272">
        <v>11431</v>
      </c>
      <c r="CL746" s="272">
        <v>551</v>
      </c>
      <c r="CM746" s="272">
        <v>3796378</v>
      </c>
      <c r="CN746" s="272">
        <v>6890</v>
      </c>
      <c r="CO746" s="272">
        <v>14456</v>
      </c>
      <c r="CP746" s="272">
        <v>1013</v>
      </c>
      <c r="CQ746" s="272">
        <v>8581903</v>
      </c>
      <c r="CR746" s="272">
        <v>8472</v>
      </c>
      <c r="CS746" s="272">
        <v>15849</v>
      </c>
      <c r="CT746" s="272">
        <v>171</v>
      </c>
      <c r="CU746" s="272">
        <v>1536160</v>
      </c>
      <c r="CV746" s="272">
        <v>8983</v>
      </c>
      <c r="CW746" s="272">
        <v>17776</v>
      </c>
      <c r="CX746" s="272">
        <v>79</v>
      </c>
      <c r="CY746" s="272">
        <v>33693</v>
      </c>
      <c r="CZ746" s="272">
        <v>426</v>
      </c>
      <c r="DA746" s="272">
        <v>774</v>
      </c>
      <c r="DB746" s="272">
        <v>1626</v>
      </c>
      <c r="DC746" s="272">
        <v>49883</v>
      </c>
      <c r="DD746" s="272">
        <v>31</v>
      </c>
      <c r="DE746" s="272">
        <v>61</v>
      </c>
      <c r="DF746" s="272">
        <v>0</v>
      </c>
      <c r="DG746" s="272">
        <v>0</v>
      </c>
      <c r="DH746" s="272">
        <v>0</v>
      </c>
      <c r="DI746" s="272">
        <v>0</v>
      </c>
      <c r="DJ746" s="272">
        <v>0</v>
      </c>
      <c r="DK746" s="272">
        <v>0</v>
      </c>
      <c r="DL746" s="250"/>
      <c r="DM746" s="250"/>
      <c r="DN746" s="250"/>
      <c r="DO746" s="250"/>
      <c r="DP746" s="250"/>
      <c r="DQ746" s="250"/>
      <c r="DR746" s="250"/>
      <c r="DS746" s="250"/>
      <c r="DT746" s="250"/>
      <c r="DU746" s="250"/>
      <c r="DV746" s="250"/>
      <c r="DW746" s="250"/>
      <c r="DX746" s="250"/>
      <c r="DY746" s="250"/>
      <c r="DZ746" s="250"/>
      <c r="EA746" s="250"/>
      <c r="EB746" s="155"/>
      <c r="EC746" s="75">
        <f t="shared" si="1168"/>
        <v>5</v>
      </c>
      <c r="ED746" s="74">
        <f t="shared" si="1153"/>
        <v>2021</v>
      </c>
      <c r="EE746" s="165">
        <f t="shared" si="1163"/>
        <v>44317</v>
      </c>
      <c r="EF746" s="157">
        <f t="shared" si="1165"/>
        <v>31</v>
      </c>
      <c r="EG746" s="156"/>
      <c r="EH746" s="166">
        <f>IFERROR(HLOOKUP(EH$1,$H$5:$FY$1802,MATCH($A746,$A$5:$A$1802,0),0)*HLOOKUP(EH$2,$H$5:$FY$1802,MATCH($A746,$A$5:$A$1802,0),0),$H$2)</f>
        <v>0</v>
      </c>
      <c r="EI746" s="166">
        <f>IFERROR(HLOOKUP(EI$1,$H$5:$FY$1802,MATCH($A746,$A$5:$A$1802,0),0)*HLOOKUP(EI$2,$H$5:$FY$1802,MATCH($A746,$A$5:$A$1802,0),0),$H$2)</f>
        <v>465530</v>
      </c>
      <c r="EJ746" s="166">
        <f>IFERROR(HLOOKUP(EJ$1,$H$5:$FY$1802,MATCH($A746,$A$5:$A$1802,0),0)*HLOOKUP(EJ$2,$H$5:$FY$1802,MATCH($A746,$A$5:$A$1802,0),0),$H$2)</f>
        <v>823630</v>
      </c>
      <c r="EK746" s="166">
        <f>IFERROR(HLOOKUP(EK$1,$H$5:$FY$1802,MATCH($A746,$A$5:$A$1802,0),0)*HLOOKUP(EK$2,$H$5:$FY$1802,MATCH($A746,$A$5:$A$1802,0),0),$H$2)</f>
        <v>2148600</v>
      </c>
      <c r="EL746" s="166">
        <f>IFERROR(HLOOKUP(EL$1,$H$5:$FY$1802,MATCH($A746,$A$5:$A$1802,0),0)*HLOOKUP(EL$2,$H$5:$FY$1802,MATCH($A746,$A$5:$A$1802,0),0),$H$2)</f>
        <v>1978808</v>
      </c>
      <c r="EM746" s="166">
        <f>IFERROR(HLOOKUP(EM$1,$H$5:$FY$1802,MATCH($A746,$A$5:$A$1802,0),0)*HLOOKUP(EM$2,$H$5:$FY$1802,MATCH($A746,$A$5:$A$1802,0),0),$H$2)</f>
        <v>1451346</v>
      </c>
      <c r="EN746" s="166">
        <f>IFERROR(HLOOKUP(EN$1,$H$5:$FY$1802,MATCH($A746,$A$5:$A$1802,0),0)*HLOOKUP(EN$2,$H$5:$FY$1802,MATCH($A746,$A$5:$A$1802,0),0),$H$2)</f>
        <v>75781008</v>
      </c>
      <c r="EO746" s="166">
        <f>IFERROR(HLOOKUP(EO$1,$H$5:$FY$1802,MATCH($A746,$A$5:$A$1802,0),0)*HLOOKUP(EO$2,$H$5:$FY$1802,MATCH($A746,$A$5:$A$1802,0),0),$H$2)</f>
        <v>91814400</v>
      </c>
      <c r="EP746" s="166">
        <f>IFERROR(HLOOKUP(EP$1,$H$5:$FY$1802,MATCH($A746,$A$5:$A$1802,0),0)*HLOOKUP(EP$2,$H$5:$FY$1802,MATCH($A746,$A$5:$A$1802,0),0),$H$2)</f>
        <v>4578858</v>
      </c>
      <c r="EQ746" s="166">
        <f>IFERROR(HLOOKUP(EQ$1,$H$5:$FY$1802,MATCH($A746,$A$5:$A$1802,0),0)*HLOOKUP(EQ$2,$H$5:$FY$1802,MATCH($A746,$A$5:$A$1802,0),0),$H$2)</f>
        <v>48380</v>
      </c>
      <c r="ER746" s="166">
        <f>IFERROR(HLOOKUP(ER$1,$H$5:$FY$1802,MATCH($A746,$A$5:$A$1802,0),0)*HLOOKUP(ER$2,$H$5:$FY$1802,MATCH($A746,$A$5:$A$1802,0),0),$H$2)</f>
        <v>55692</v>
      </c>
      <c r="ES746" s="166">
        <f>IFERROR(HLOOKUP(ES$1,$H$5:$FY$1802,MATCH($A746,$A$5:$A$1802,0),0)*HLOOKUP(ES$2,$H$5:$FY$1802,MATCH($A746,$A$5:$A$1802,0),0),$H$2)</f>
        <v>1851595</v>
      </c>
      <c r="ET746" s="166">
        <f>IFERROR(HLOOKUP(ET$1,$H$5:$FY$1802,MATCH($A746,$A$5:$A$1802,0),0)*HLOOKUP(ET$2,$H$5:$FY$1802,MATCH($A746,$A$5:$A$1802,0),0),$H$2)</f>
        <v>9283989</v>
      </c>
      <c r="EU746" s="166">
        <f>IFERROR(HLOOKUP(EU$1,$H$5:$FY$1802,MATCH($A746,$A$5:$A$1802,0),0)*HLOOKUP(EU$2,$H$5:$FY$1802,MATCH($A746,$A$5:$A$1802,0),0),$H$2)</f>
        <v>2210032</v>
      </c>
      <c r="EV746" s="166">
        <f>IFERROR(HLOOKUP(EV$1,$H$5:$FY$1802,MATCH($A746,$A$5:$A$1802,0),0)*HLOOKUP(EV$2,$H$5:$FY$1802,MATCH($A746,$A$5:$A$1802,0),0),$H$2)</f>
        <v>64224120</v>
      </c>
      <c r="EW746" s="166">
        <f>IFERROR(HLOOKUP(EW$1,$H$5:$FY$1802,MATCH($A746,$A$5:$A$1802,0),0)*HLOOKUP(EW$2,$H$5:$FY$1802,MATCH($A746,$A$5:$A$1802,0),0),$H$2)</f>
        <v>14677404</v>
      </c>
      <c r="EX746" s="166">
        <f>IFERROR(HLOOKUP(EX$1,$H$5:$FY$1802,MATCH($A746,$A$5:$A$1802,0),0)*HLOOKUP(EX$2,$H$5:$FY$1802,MATCH($A746,$A$5:$A$1802,0),0),$H$2)</f>
        <v>7965256</v>
      </c>
      <c r="EY746" s="166">
        <f>IFERROR(HLOOKUP(EY$1,$H$5:$FY$1802,MATCH($A746,$A$5:$A$1802,0),0)*HLOOKUP(EY$2,$H$5:$FY$1802,MATCH($A746,$A$5:$A$1802,0),0),$H$2)</f>
        <v>16055037</v>
      </c>
      <c r="EZ746" s="166">
        <f>IFERROR(HLOOKUP(EZ$1,$H$5:$FY$1802,MATCH($A746,$A$5:$A$1802,0),0)*HLOOKUP(EZ$2,$H$5:$FY$1802,MATCH($A746,$A$5:$A$1802,0),0),$H$2)</f>
        <v>3039696</v>
      </c>
      <c r="FA746" s="166">
        <f>IFERROR(HLOOKUP(FA$1,$H$5:$FY$1802,MATCH($A746,$A$5:$A$1802,0),0)*HLOOKUP(FA$2,$H$5:$FY$1802,MATCH($A746,$A$5:$A$1802,0),0),$H$2)</f>
        <v>0</v>
      </c>
      <c r="FB746" s="166">
        <f>IFERROR(HLOOKUP(FB$1,$H$5:$FY$1802,MATCH($A746,$A$5:$A$1802,0),0)*HLOOKUP(FB$2,$H$5:$FY$1802,MATCH($A746,$A$5:$A$1802,0),0),$H$2)</f>
        <v>61146</v>
      </c>
      <c r="FC746" s="166">
        <f>IFERROR(HLOOKUP(FC$1,$H$5:$FY$1802,MATCH($A746,$A$5:$A$1802,0),0)*HLOOKUP(FC$2,$H$5:$FY$1802,MATCH($A746,$A$5:$A$1802,0),0),$H$2)</f>
        <v>99186</v>
      </c>
      <c r="FD746" s="166">
        <f>IFERROR(HLOOKUP(FD$1,$H$5:$FY$1802,MATCH($A746,$A$5:$A$1802,0),0)*HLOOKUP(FD$2,$H$5:$FY$1802,MATCH($A746,$A$5:$A$1802,0),0),$H$2)</f>
        <v>0</v>
      </c>
      <c r="FE746" s="166">
        <f>IFERROR(HLOOKUP(FE$1,$H$5:$FY$1802,MATCH($A746,$A$5:$A$1802,0),0)*HLOOKUP(FE$2,$H$5:$FY$1802,MATCH($A746,$A$5:$A$1802,0),0),$H$2)</f>
        <v>0</v>
      </c>
      <c r="FF746" s="166">
        <f>IFERROR(HLOOKUP(FF$1,$H$5:$FY$1802,MATCH($A746,$A$5:$A$1802,0),0)*HLOOKUP(FF$2,$H$5:$FY$1802,MATCH($A746,$A$5:$A$1802,0),0),$H$2)</f>
        <v>0</v>
      </c>
      <c r="FG746" s="166">
        <f>IFERROR(HLOOKUP(FG$1,$H$5:$FY$1802,MATCH($A746,$A$5:$A$1802,0),0)*HLOOKUP(FG$2,$H$5:$FY$1802,MATCH($A746,$A$5:$A$1802,0),0),$H$2)</f>
        <v>0</v>
      </c>
      <c r="FH746" s="152"/>
      <c r="FI746" s="405">
        <f t="shared" si="1154"/>
        <v>1.8976323119777159</v>
      </c>
      <c r="FJ746" s="405">
        <f t="shared" si="1154"/>
        <v>1.4533426183844012</v>
      </c>
      <c r="FK746" s="405">
        <f t="shared" si="1155"/>
        <v>1.8762541806020068</v>
      </c>
      <c r="FL746" s="405">
        <f t="shared" si="1156"/>
        <v>1.4593088071348941</v>
      </c>
      <c r="FM746" s="405">
        <f t="shared" si="1157"/>
        <v>1.3064687658944838</v>
      </c>
      <c r="FN746" s="405">
        <f t="shared" si="1158"/>
        <v>1.093216812317936</v>
      </c>
      <c r="FO746" s="405">
        <f t="shared" si="1159"/>
        <v>1.6676388888888889</v>
      </c>
      <c r="FP746" s="405">
        <f t="shared" si="1160"/>
        <v>1.0759722222222223</v>
      </c>
      <c r="FQ746" s="405">
        <f t="shared" si="1161"/>
        <v>1.727034120734908</v>
      </c>
      <c r="FR746" s="405">
        <f t="shared" si="1162"/>
        <v>1.026246719160105</v>
      </c>
      <c r="FS746" s="65"/>
    </row>
    <row r="747" spans="1:175" ht="10.35" customHeight="1" x14ac:dyDescent="0.2">
      <c r="A747" s="74" t="str">
        <f t="shared" si="1166"/>
        <v>2021-22MAYRX7</v>
      </c>
      <c r="B747" s="163" t="str">
        <f t="shared" si="1167"/>
        <v>2021-22</v>
      </c>
      <c r="C747" s="26" t="s">
        <v>840</v>
      </c>
      <c r="D747" s="163" t="str">
        <f>INDEX($FV$16:$FW$26,MATCH($F747,$FV$16:$FV$26,0),2)</f>
        <v>Y62</v>
      </c>
      <c r="E747" s="163" t="str">
        <f>VLOOKUP($D747,$FW$8:$FX$14,2,0)</f>
        <v>North West</v>
      </c>
      <c r="F747" s="271" t="s">
        <v>859</v>
      </c>
      <c r="G747" s="271" t="s">
        <v>876</v>
      </c>
      <c r="H747" s="272">
        <v>145953</v>
      </c>
      <c r="I747" s="272">
        <v>118409</v>
      </c>
      <c r="J747" s="272">
        <v>753690</v>
      </c>
      <c r="K747" s="272">
        <v>6</v>
      </c>
      <c r="L747" s="272">
        <v>1</v>
      </c>
      <c r="M747" s="272">
        <v>8</v>
      </c>
      <c r="N747" s="272">
        <v>42</v>
      </c>
      <c r="O747" s="272">
        <v>104</v>
      </c>
      <c r="P747" s="272">
        <v>0</v>
      </c>
      <c r="Q747" s="272">
        <v>366</v>
      </c>
      <c r="R747" s="272">
        <v>18447</v>
      </c>
      <c r="S747" s="272">
        <v>3286</v>
      </c>
      <c r="T747" s="272">
        <v>105062</v>
      </c>
      <c r="U747" s="272">
        <v>11427</v>
      </c>
      <c r="V747" s="272">
        <v>8094</v>
      </c>
      <c r="W747" s="272">
        <v>55571</v>
      </c>
      <c r="X747" s="272">
        <v>16792</v>
      </c>
      <c r="Y747" s="272">
        <v>1108</v>
      </c>
      <c r="Z747" s="272">
        <v>5381294</v>
      </c>
      <c r="AA747" s="272">
        <v>471</v>
      </c>
      <c r="AB747" s="272">
        <v>799</v>
      </c>
      <c r="AC747" s="272">
        <v>4851534</v>
      </c>
      <c r="AD747" s="272">
        <v>599</v>
      </c>
      <c r="AE747" s="272">
        <v>1038</v>
      </c>
      <c r="AF747" s="272">
        <v>90756034</v>
      </c>
      <c r="AG747" s="272">
        <v>1633</v>
      </c>
      <c r="AH747" s="272">
        <v>3330</v>
      </c>
      <c r="AI747" s="272">
        <v>113020674</v>
      </c>
      <c r="AJ747" s="272">
        <v>6731</v>
      </c>
      <c r="AK747" s="272">
        <v>16000</v>
      </c>
      <c r="AL747" s="272">
        <v>16431485</v>
      </c>
      <c r="AM747" s="272">
        <v>14830</v>
      </c>
      <c r="AN747" s="272">
        <v>32600</v>
      </c>
      <c r="AO747" s="272">
        <v>10211</v>
      </c>
      <c r="AP747" s="272">
        <v>598</v>
      </c>
      <c r="AQ747" s="272">
        <v>6979</v>
      </c>
      <c r="AR747" s="272">
        <v>1118</v>
      </c>
      <c r="AS747" s="272">
        <v>789</v>
      </c>
      <c r="AT747" s="272">
        <v>1845</v>
      </c>
      <c r="AU747" s="272">
        <v>339</v>
      </c>
      <c r="AV747" s="272">
        <v>57385</v>
      </c>
      <c r="AW747" s="272">
        <v>8208</v>
      </c>
      <c r="AX747" s="272">
        <v>29258</v>
      </c>
      <c r="AY747" s="272">
        <v>94851</v>
      </c>
      <c r="AZ747" s="272">
        <v>22902</v>
      </c>
      <c r="BA747" s="272">
        <v>18470</v>
      </c>
      <c r="BB747" s="272">
        <v>16067</v>
      </c>
      <c r="BC747" s="272">
        <v>13078</v>
      </c>
      <c r="BD747" s="272">
        <v>75515</v>
      </c>
      <c r="BE747" s="272">
        <v>58306</v>
      </c>
      <c r="BF747" s="272">
        <v>25555</v>
      </c>
      <c r="BG747" s="272">
        <v>17309</v>
      </c>
      <c r="BH747" s="272">
        <v>1527</v>
      </c>
      <c r="BI747" s="272">
        <v>1047</v>
      </c>
      <c r="BJ747" s="272">
        <v>141</v>
      </c>
      <c r="BK747" s="272">
        <v>89706</v>
      </c>
      <c r="BL747" s="272">
        <v>636</v>
      </c>
      <c r="BM747" s="272">
        <v>1176</v>
      </c>
      <c r="BN747" s="272">
        <v>54</v>
      </c>
      <c r="BO747" s="272">
        <v>29968</v>
      </c>
      <c r="BP747" s="272">
        <v>555</v>
      </c>
      <c r="BQ747" s="272">
        <v>1015</v>
      </c>
      <c r="BR747" s="272">
        <v>11232</v>
      </c>
      <c r="BS747" s="272">
        <v>5261620</v>
      </c>
      <c r="BT747" s="272">
        <v>468</v>
      </c>
      <c r="BU747" s="272">
        <v>793</v>
      </c>
      <c r="BV747" s="272">
        <v>3877</v>
      </c>
      <c r="BW747" s="272">
        <v>7054090</v>
      </c>
      <c r="BX747" s="272">
        <v>1819</v>
      </c>
      <c r="BY747" s="272">
        <v>3636</v>
      </c>
      <c r="BZ747" s="272">
        <v>2130</v>
      </c>
      <c r="CA747" s="272">
        <v>3535977</v>
      </c>
      <c r="CB747" s="272">
        <v>1660</v>
      </c>
      <c r="CC747" s="272">
        <v>3457</v>
      </c>
      <c r="CD747" s="272">
        <v>49564</v>
      </c>
      <c r="CE747" s="272">
        <v>80165967</v>
      </c>
      <c r="CF747" s="272">
        <v>1617</v>
      </c>
      <c r="CG747" s="272">
        <v>3296</v>
      </c>
      <c r="CH747" s="272">
        <v>2888</v>
      </c>
      <c r="CI747" s="272">
        <v>26860858</v>
      </c>
      <c r="CJ747" s="272">
        <v>9301</v>
      </c>
      <c r="CK747" s="272">
        <v>19719</v>
      </c>
      <c r="CL747" s="272">
        <v>1548</v>
      </c>
      <c r="CM747" s="272">
        <v>12552014</v>
      </c>
      <c r="CN747" s="272">
        <v>8109</v>
      </c>
      <c r="CO747" s="272">
        <v>18563</v>
      </c>
      <c r="CP747" s="272">
        <v>1273</v>
      </c>
      <c r="CQ747" s="272">
        <v>16127304</v>
      </c>
      <c r="CR747" s="272">
        <v>12669</v>
      </c>
      <c r="CS747" s="272">
        <v>27812</v>
      </c>
      <c r="CT747" s="272">
        <v>961</v>
      </c>
      <c r="CU747" s="272">
        <v>14684689</v>
      </c>
      <c r="CV747" s="272">
        <v>15281</v>
      </c>
      <c r="CW747" s="272">
        <v>39938</v>
      </c>
      <c r="CX747" s="272">
        <v>267</v>
      </c>
      <c r="CY747" s="272">
        <v>99706</v>
      </c>
      <c r="CZ747" s="272">
        <v>373</v>
      </c>
      <c r="DA747" s="272">
        <v>717</v>
      </c>
      <c r="DB747" s="272">
        <v>5866</v>
      </c>
      <c r="DC747" s="272">
        <v>220566</v>
      </c>
      <c r="DD747" s="272">
        <v>38</v>
      </c>
      <c r="DE747" s="272">
        <v>68</v>
      </c>
      <c r="DF747" s="272">
        <v>130</v>
      </c>
      <c r="DG747" s="272">
        <v>247914</v>
      </c>
      <c r="DH747" s="272">
        <v>1907</v>
      </c>
      <c r="DI747" s="272">
        <v>2890</v>
      </c>
      <c r="DJ747" s="272">
        <v>107</v>
      </c>
      <c r="DK747" s="272">
        <v>0</v>
      </c>
      <c r="DL747" s="250"/>
      <c r="DM747" s="250"/>
      <c r="DN747" s="250"/>
      <c r="DO747" s="250"/>
      <c r="DP747" s="250"/>
      <c r="DQ747" s="250"/>
      <c r="DR747" s="250"/>
      <c r="DS747" s="250"/>
      <c r="DT747" s="250"/>
      <c r="DU747" s="250"/>
      <c r="DV747" s="250"/>
      <c r="DW747" s="250"/>
      <c r="DX747" s="250"/>
      <c r="DY747" s="250"/>
      <c r="DZ747" s="250"/>
      <c r="EA747" s="250"/>
      <c r="EB747" s="155"/>
      <c r="EC747" s="75">
        <f t="shared" si="1168"/>
        <v>5</v>
      </c>
      <c r="ED747" s="74">
        <f t="shared" si="1153"/>
        <v>2021</v>
      </c>
      <c r="EE747" s="165">
        <f t="shared" si="1163"/>
        <v>44317</v>
      </c>
      <c r="EF747" s="157">
        <f t="shared" si="1165"/>
        <v>31</v>
      </c>
      <c r="EG747" s="156"/>
      <c r="EH747" s="166">
        <f>IFERROR(HLOOKUP(EH$1,$H$5:$FY$1802,MATCH($A747,$A$5:$A$1802,0),0)*HLOOKUP(EH$2,$H$5:$FY$1802,MATCH($A747,$A$5:$A$1802,0),0),$H$2)</f>
        <v>118409</v>
      </c>
      <c r="EI747" s="166">
        <f>IFERROR(HLOOKUP(EI$1,$H$5:$FY$1802,MATCH($A747,$A$5:$A$1802,0),0)*HLOOKUP(EI$2,$H$5:$FY$1802,MATCH($A747,$A$5:$A$1802,0),0),$H$2)</f>
        <v>947272</v>
      </c>
      <c r="EJ747" s="166">
        <f>IFERROR(HLOOKUP(EJ$1,$H$5:$FY$1802,MATCH($A747,$A$5:$A$1802,0),0)*HLOOKUP(EJ$2,$H$5:$FY$1802,MATCH($A747,$A$5:$A$1802,0),0),$H$2)</f>
        <v>4973178</v>
      </c>
      <c r="EK747" s="166">
        <f>IFERROR(HLOOKUP(EK$1,$H$5:$FY$1802,MATCH($A747,$A$5:$A$1802,0),0)*HLOOKUP(EK$2,$H$5:$FY$1802,MATCH($A747,$A$5:$A$1802,0),0),$H$2)</f>
        <v>12314536</v>
      </c>
      <c r="EL747" s="166">
        <f>IFERROR(HLOOKUP(EL$1,$H$5:$FY$1802,MATCH($A747,$A$5:$A$1802,0),0)*HLOOKUP(EL$2,$H$5:$FY$1802,MATCH($A747,$A$5:$A$1802,0),0),$H$2)</f>
        <v>9130173</v>
      </c>
      <c r="EM747" s="166">
        <f>IFERROR(HLOOKUP(EM$1,$H$5:$FY$1802,MATCH($A747,$A$5:$A$1802,0),0)*HLOOKUP(EM$2,$H$5:$FY$1802,MATCH($A747,$A$5:$A$1802,0),0),$H$2)</f>
        <v>8401572</v>
      </c>
      <c r="EN747" s="166">
        <f>IFERROR(HLOOKUP(EN$1,$H$5:$FY$1802,MATCH($A747,$A$5:$A$1802,0),0)*HLOOKUP(EN$2,$H$5:$FY$1802,MATCH($A747,$A$5:$A$1802,0),0),$H$2)</f>
        <v>185051430</v>
      </c>
      <c r="EO747" s="166">
        <f>IFERROR(HLOOKUP(EO$1,$H$5:$FY$1802,MATCH($A747,$A$5:$A$1802,0),0)*HLOOKUP(EO$2,$H$5:$FY$1802,MATCH($A747,$A$5:$A$1802,0),0),$H$2)</f>
        <v>268672000</v>
      </c>
      <c r="EP747" s="166">
        <f>IFERROR(HLOOKUP(EP$1,$H$5:$FY$1802,MATCH($A747,$A$5:$A$1802,0),0)*HLOOKUP(EP$2,$H$5:$FY$1802,MATCH($A747,$A$5:$A$1802,0),0),$H$2)</f>
        <v>36120800</v>
      </c>
      <c r="EQ747" s="166">
        <f>IFERROR(HLOOKUP(EQ$1,$H$5:$FY$1802,MATCH($A747,$A$5:$A$1802,0),0)*HLOOKUP(EQ$2,$H$5:$FY$1802,MATCH($A747,$A$5:$A$1802,0),0),$H$2)</f>
        <v>165816</v>
      </c>
      <c r="ER747" s="166">
        <f>IFERROR(HLOOKUP(ER$1,$H$5:$FY$1802,MATCH($A747,$A$5:$A$1802,0),0)*HLOOKUP(ER$2,$H$5:$FY$1802,MATCH($A747,$A$5:$A$1802,0),0),$H$2)</f>
        <v>54810</v>
      </c>
      <c r="ES747" s="166">
        <f>IFERROR(HLOOKUP(ES$1,$H$5:$FY$1802,MATCH($A747,$A$5:$A$1802,0),0)*HLOOKUP(ES$2,$H$5:$FY$1802,MATCH($A747,$A$5:$A$1802,0),0),$H$2)</f>
        <v>8906976</v>
      </c>
      <c r="ET747" s="166">
        <f>IFERROR(HLOOKUP(ET$1,$H$5:$FY$1802,MATCH($A747,$A$5:$A$1802,0),0)*HLOOKUP(ET$2,$H$5:$FY$1802,MATCH($A747,$A$5:$A$1802,0),0),$H$2)</f>
        <v>14096772</v>
      </c>
      <c r="EU747" s="166">
        <f>IFERROR(HLOOKUP(EU$1,$H$5:$FY$1802,MATCH($A747,$A$5:$A$1802,0),0)*HLOOKUP(EU$2,$H$5:$FY$1802,MATCH($A747,$A$5:$A$1802,0),0),$H$2)</f>
        <v>7363410</v>
      </c>
      <c r="EV747" s="166">
        <f>IFERROR(HLOOKUP(EV$1,$H$5:$FY$1802,MATCH($A747,$A$5:$A$1802,0),0)*HLOOKUP(EV$2,$H$5:$FY$1802,MATCH($A747,$A$5:$A$1802,0),0),$H$2)</f>
        <v>163362944</v>
      </c>
      <c r="EW747" s="166">
        <f>IFERROR(HLOOKUP(EW$1,$H$5:$FY$1802,MATCH($A747,$A$5:$A$1802,0),0)*HLOOKUP(EW$2,$H$5:$FY$1802,MATCH($A747,$A$5:$A$1802,0),0),$H$2)</f>
        <v>56948472</v>
      </c>
      <c r="EX747" s="166">
        <f>IFERROR(HLOOKUP(EX$1,$H$5:$FY$1802,MATCH($A747,$A$5:$A$1802,0),0)*HLOOKUP(EX$2,$H$5:$FY$1802,MATCH($A747,$A$5:$A$1802,0),0),$H$2)</f>
        <v>28735524</v>
      </c>
      <c r="EY747" s="166">
        <f>IFERROR(HLOOKUP(EY$1,$H$5:$FY$1802,MATCH($A747,$A$5:$A$1802,0),0)*HLOOKUP(EY$2,$H$5:$FY$1802,MATCH($A747,$A$5:$A$1802,0),0),$H$2)</f>
        <v>35404676</v>
      </c>
      <c r="EZ747" s="166">
        <f>IFERROR(HLOOKUP(EZ$1,$H$5:$FY$1802,MATCH($A747,$A$5:$A$1802,0),0)*HLOOKUP(EZ$2,$H$5:$FY$1802,MATCH($A747,$A$5:$A$1802,0),0),$H$2)</f>
        <v>38380418</v>
      </c>
      <c r="FA747" s="166">
        <f>IFERROR(HLOOKUP(FA$1,$H$5:$FY$1802,MATCH($A747,$A$5:$A$1802,0),0)*HLOOKUP(FA$2,$H$5:$FY$1802,MATCH($A747,$A$5:$A$1802,0),0),$H$2)</f>
        <v>375700</v>
      </c>
      <c r="FB747" s="166">
        <f>IFERROR(HLOOKUP(FB$1,$H$5:$FY$1802,MATCH($A747,$A$5:$A$1802,0),0)*HLOOKUP(FB$2,$H$5:$FY$1802,MATCH($A747,$A$5:$A$1802,0),0),$H$2)</f>
        <v>191439</v>
      </c>
      <c r="FC747" s="166">
        <f>IFERROR(HLOOKUP(FC$1,$H$5:$FY$1802,MATCH($A747,$A$5:$A$1802,0),0)*HLOOKUP(FC$2,$H$5:$FY$1802,MATCH($A747,$A$5:$A$1802,0),0),$H$2)</f>
        <v>398888</v>
      </c>
      <c r="FD747" s="166">
        <f>IFERROR(HLOOKUP(FD$1,$H$5:$FY$1802,MATCH($A747,$A$5:$A$1802,0),0)*HLOOKUP(FD$2,$H$5:$FY$1802,MATCH($A747,$A$5:$A$1802,0),0),$H$2)</f>
        <v>0</v>
      </c>
      <c r="FE747" s="166">
        <f>IFERROR(HLOOKUP(FE$1,$H$5:$FY$1802,MATCH($A747,$A$5:$A$1802,0),0)*HLOOKUP(FE$2,$H$5:$FY$1802,MATCH($A747,$A$5:$A$1802,0),0),$H$2)</f>
        <v>0</v>
      </c>
      <c r="FF747" s="166">
        <f>IFERROR(HLOOKUP(FF$1,$H$5:$FY$1802,MATCH($A747,$A$5:$A$1802,0),0)*HLOOKUP(FF$2,$H$5:$FY$1802,MATCH($A747,$A$5:$A$1802,0),0),$H$2)</f>
        <v>0</v>
      </c>
      <c r="FG747" s="166">
        <f>IFERROR(HLOOKUP(FG$1,$H$5:$FY$1802,MATCH($A747,$A$5:$A$1802,0),0)*HLOOKUP(FG$2,$H$5:$FY$1802,MATCH($A747,$A$5:$A$1802,0),0),$H$2)</f>
        <v>0</v>
      </c>
      <c r="FH747" s="152"/>
      <c r="FI747" s="405">
        <f t="shared" si="1154"/>
        <v>2.0042005775794172</v>
      </c>
      <c r="FJ747" s="405">
        <f t="shared" si="1154"/>
        <v>1.6163472477465652</v>
      </c>
      <c r="FK747" s="405">
        <f t="shared" si="1155"/>
        <v>1.9850506548060292</v>
      </c>
      <c r="FL747" s="405">
        <f t="shared" si="1156"/>
        <v>1.6157647640227328</v>
      </c>
      <c r="FM747" s="405">
        <f t="shared" si="1157"/>
        <v>1.358892227960627</v>
      </c>
      <c r="FN747" s="405">
        <f t="shared" si="1158"/>
        <v>1.049216317863634</v>
      </c>
      <c r="FO747" s="405">
        <f t="shared" si="1159"/>
        <v>1.5218556455454979</v>
      </c>
      <c r="FP747" s="405">
        <f t="shared" si="1160"/>
        <v>1.0307884707003334</v>
      </c>
      <c r="FQ747" s="405">
        <f t="shared" si="1161"/>
        <v>1.378158844765343</v>
      </c>
      <c r="FR747" s="405">
        <f t="shared" si="1162"/>
        <v>0.94494584837545126</v>
      </c>
      <c r="FS747" s="65"/>
    </row>
    <row r="748" spans="1:175" ht="10.35" customHeight="1" x14ac:dyDescent="0.2">
      <c r="A748" s="180" t="str">
        <f t="shared" si="1166"/>
        <v>2021-22MAYRYE</v>
      </c>
      <c r="B748" s="182" t="str">
        <f t="shared" si="1167"/>
        <v>2021-22</v>
      </c>
      <c r="C748" s="26" t="s">
        <v>840</v>
      </c>
      <c r="D748" s="182" t="str">
        <f>INDEX($FV$16:$FW$26,MATCH($F748,$FV$16:$FV$26,0),2)</f>
        <v>Y59</v>
      </c>
      <c r="E748" s="182" t="str">
        <f>VLOOKUP($D748,$FW$8:$FX$14,2,0)</f>
        <v>South East</v>
      </c>
      <c r="F748" s="273" t="s">
        <v>861</v>
      </c>
      <c r="G748" s="273" t="s">
        <v>877</v>
      </c>
      <c r="H748" s="274">
        <v>82583</v>
      </c>
      <c r="I748" s="274">
        <v>46988</v>
      </c>
      <c r="J748" s="274">
        <v>341812</v>
      </c>
      <c r="K748" s="274">
        <v>7</v>
      </c>
      <c r="L748" s="274">
        <v>3</v>
      </c>
      <c r="M748" s="274">
        <v>5</v>
      </c>
      <c r="N748" s="274">
        <v>34</v>
      </c>
      <c r="O748" s="274">
        <v>95</v>
      </c>
      <c r="P748" s="274">
        <v>0</v>
      </c>
      <c r="Q748" s="274">
        <v>339</v>
      </c>
      <c r="R748" s="274">
        <v>13</v>
      </c>
      <c r="S748" s="274">
        <v>52</v>
      </c>
      <c r="T748" s="274">
        <v>57667</v>
      </c>
      <c r="U748" s="274">
        <v>4063</v>
      </c>
      <c r="V748" s="274">
        <v>2488</v>
      </c>
      <c r="W748" s="274">
        <v>25419</v>
      </c>
      <c r="X748" s="274">
        <v>16594</v>
      </c>
      <c r="Y748" s="274">
        <v>1157</v>
      </c>
      <c r="Z748" s="274">
        <v>1678144</v>
      </c>
      <c r="AA748" s="274">
        <v>413</v>
      </c>
      <c r="AB748" s="274">
        <v>763</v>
      </c>
      <c r="AC748" s="274">
        <v>1399193</v>
      </c>
      <c r="AD748" s="274">
        <v>562</v>
      </c>
      <c r="AE748" s="274">
        <v>1064</v>
      </c>
      <c r="AF748" s="274">
        <v>28350105</v>
      </c>
      <c r="AG748" s="274">
        <v>1115</v>
      </c>
      <c r="AH748" s="274">
        <v>2192</v>
      </c>
      <c r="AI748" s="274">
        <v>72682206</v>
      </c>
      <c r="AJ748" s="274">
        <v>4380</v>
      </c>
      <c r="AK748" s="274">
        <v>9596</v>
      </c>
      <c r="AL748" s="274">
        <v>6907190</v>
      </c>
      <c r="AM748" s="274">
        <v>5970</v>
      </c>
      <c r="AN748" s="274">
        <v>12926</v>
      </c>
      <c r="AO748" s="274">
        <v>7624</v>
      </c>
      <c r="AP748" s="274">
        <v>226</v>
      </c>
      <c r="AQ748" s="274">
        <v>1041</v>
      </c>
      <c r="AR748" s="274">
        <v>552</v>
      </c>
      <c r="AS748" s="274">
        <v>786</v>
      </c>
      <c r="AT748" s="274">
        <v>5571</v>
      </c>
      <c r="AU748" s="274">
        <v>410</v>
      </c>
      <c r="AV748" s="274">
        <v>28452</v>
      </c>
      <c r="AW748" s="274">
        <v>2796</v>
      </c>
      <c r="AX748" s="274">
        <v>18795</v>
      </c>
      <c r="AY748" s="274">
        <v>50043</v>
      </c>
      <c r="AZ748" s="274">
        <v>8087</v>
      </c>
      <c r="BA748" s="274">
        <v>5966</v>
      </c>
      <c r="BB748" s="274">
        <v>5007</v>
      </c>
      <c r="BC748" s="274">
        <v>3730</v>
      </c>
      <c r="BD748" s="274">
        <v>33330</v>
      </c>
      <c r="BE748" s="274">
        <v>26707</v>
      </c>
      <c r="BF748" s="274">
        <v>24880</v>
      </c>
      <c r="BG748" s="274">
        <v>18447</v>
      </c>
      <c r="BH748" s="274">
        <v>1837</v>
      </c>
      <c r="BI748" s="274">
        <v>1359</v>
      </c>
      <c r="BJ748" s="274">
        <v>53</v>
      </c>
      <c r="BK748" s="274">
        <v>28906</v>
      </c>
      <c r="BL748" s="274">
        <v>545</v>
      </c>
      <c r="BM748" s="274">
        <v>966</v>
      </c>
      <c r="BN748" s="274">
        <v>28</v>
      </c>
      <c r="BO748" s="274">
        <v>11402</v>
      </c>
      <c r="BP748" s="274">
        <v>407</v>
      </c>
      <c r="BQ748" s="274">
        <v>998</v>
      </c>
      <c r="BR748" s="274">
        <v>3982</v>
      </c>
      <c r="BS748" s="274">
        <v>1637836</v>
      </c>
      <c r="BT748" s="274">
        <v>411</v>
      </c>
      <c r="BU748" s="274">
        <v>760</v>
      </c>
      <c r="BV748" s="274">
        <v>2232</v>
      </c>
      <c r="BW748" s="274">
        <v>2508538</v>
      </c>
      <c r="BX748" s="274">
        <v>1124</v>
      </c>
      <c r="BY748" s="274">
        <v>2151</v>
      </c>
      <c r="BZ748" s="274">
        <v>593</v>
      </c>
      <c r="CA748" s="274">
        <v>596766</v>
      </c>
      <c r="CB748" s="274">
        <v>1006</v>
      </c>
      <c r="CC748" s="274">
        <v>2140</v>
      </c>
      <c r="CD748" s="274">
        <v>22594</v>
      </c>
      <c r="CE748" s="274">
        <v>25244801</v>
      </c>
      <c r="CF748" s="274">
        <v>1117</v>
      </c>
      <c r="CG748" s="274">
        <v>2200</v>
      </c>
      <c r="CH748" s="274">
        <v>2437</v>
      </c>
      <c r="CI748" s="274">
        <v>10253188</v>
      </c>
      <c r="CJ748" s="274">
        <v>4207</v>
      </c>
      <c r="CK748" s="274">
        <v>8601</v>
      </c>
      <c r="CL748" s="274">
        <v>774</v>
      </c>
      <c r="CM748" s="274">
        <v>2642542</v>
      </c>
      <c r="CN748" s="274">
        <v>3414</v>
      </c>
      <c r="CO748" s="274">
        <v>7300</v>
      </c>
      <c r="CP748" s="274">
        <v>239</v>
      </c>
      <c r="CQ748" s="274">
        <v>2428968</v>
      </c>
      <c r="CR748" s="274">
        <v>10163</v>
      </c>
      <c r="CS748" s="274">
        <v>18825</v>
      </c>
      <c r="CT748" s="274">
        <v>50</v>
      </c>
      <c r="CU748" s="274">
        <v>260130</v>
      </c>
      <c r="CV748" s="274">
        <v>5203</v>
      </c>
      <c r="CW748" s="274">
        <v>16813</v>
      </c>
      <c r="CX748" s="274">
        <v>202</v>
      </c>
      <c r="CY748" s="274">
        <v>59043</v>
      </c>
      <c r="CZ748" s="274">
        <v>292</v>
      </c>
      <c r="DA748" s="274">
        <v>528</v>
      </c>
      <c r="DB748" s="274">
        <v>3089</v>
      </c>
      <c r="DC748" s="274">
        <v>134483</v>
      </c>
      <c r="DD748" s="274">
        <v>44</v>
      </c>
      <c r="DE748" s="274">
        <v>83</v>
      </c>
      <c r="DF748" s="274">
        <v>50</v>
      </c>
      <c r="DG748" s="274">
        <v>98082</v>
      </c>
      <c r="DH748" s="274">
        <v>1962</v>
      </c>
      <c r="DI748" s="274">
        <v>4349</v>
      </c>
      <c r="DJ748" s="274">
        <v>43</v>
      </c>
      <c r="DK748" s="274">
        <v>13</v>
      </c>
      <c r="DL748" s="251"/>
      <c r="DM748" s="251"/>
      <c r="DN748" s="251"/>
      <c r="DO748" s="251"/>
      <c r="DP748" s="251"/>
      <c r="DQ748" s="251"/>
      <c r="DR748" s="251"/>
      <c r="DS748" s="251"/>
      <c r="DT748" s="251"/>
      <c r="DU748" s="251"/>
      <c r="DV748" s="251"/>
      <c r="DW748" s="251"/>
      <c r="DX748" s="251"/>
      <c r="DY748" s="251"/>
      <c r="DZ748" s="251"/>
      <c r="EA748" s="251"/>
      <c r="EB748" s="183"/>
      <c r="EC748" s="184">
        <f t="shared" si="1168"/>
        <v>5</v>
      </c>
      <c r="ED748" s="180">
        <f t="shared" si="1153"/>
        <v>2021</v>
      </c>
      <c r="EE748" s="185">
        <f t="shared" si="1163"/>
        <v>44317</v>
      </c>
      <c r="EF748" s="186">
        <f t="shared" si="1165"/>
        <v>31</v>
      </c>
      <c r="EG748" s="187"/>
      <c r="EH748" s="188">
        <f>IFERROR(HLOOKUP(EH$1,$H$5:$FY$1802,MATCH($A748,$A$5:$A$1802,0),0)*HLOOKUP(EH$2,$H$5:$FY$1802,MATCH($A748,$A$5:$A$1802,0),0),$H$2)</f>
        <v>140964</v>
      </c>
      <c r="EI748" s="188">
        <f>IFERROR(HLOOKUP(EI$1,$H$5:$FY$1802,MATCH($A748,$A$5:$A$1802,0),0)*HLOOKUP(EI$2,$H$5:$FY$1802,MATCH($A748,$A$5:$A$1802,0),0),$H$2)</f>
        <v>234940</v>
      </c>
      <c r="EJ748" s="188">
        <f>IFERROR(HLOOKUP(EJ$1,$H$5:$FY$1802,MATCH($A748,$A$5:$A$1802,0),0)*HLOOKUP(EJ$2,$H$5:$FY$1802,MATCH($A748,$A$5:$A$1802,0),0),$H$2)</f>
        <v>1597592</v>
      </c>
      <c r="EK748" s="188">
        <f>IFERROR(HLOOKUP(EK$1,$H$5:$FY$1802,MATCH($A748,$A$5:$A$1802,0),0)*HLOOKUP(EK$2,$H$5:$FY$1802,MATCH($A748,$A$5:$A$1802,0),0),$H$2)</f>
        <v>4463860</v>
      </c>
      <c r="EL748" s="188">
        <f>IFERROR(HLOOKUP(EL$1,$H$5:$FY$1802,MATCH($A748,$A$5:$A$1802,0),0)*HLOOKUP(EL$2,$H$5:$FY$1802,MATCH($A748,$A$5:$A$1802,0),0),$H$2)</f>
        <v>3100069</v>
      </c>
      <c r="EM748" s="188">
        <f>IFERROR(HLOOKUP(EM$1,$H$5:$FY$1802,MATCH($A748,$A$5:$A$1802,0),0)*HLOOKUP(EM$2,$H$5:$FY$1802,MATCH($A748,$A$5:$A$1802,0),0),$H$2)</f>
        <v>2647232</v>
      </c>
      <c r="EN748" s="188">
        <f>IFERROR(HLOOKUP(EN$1,$H$5:$FY$1802,MATCH($A748,$A$5:$A$1802,0),0)*HLOOKUP(EN$2,$H$5:$FY$1802,MATCH($A748,$A$5:$A$1802,0),0),$H$2)</f>
        <v>55718448</v>
      </c>
      <c r="EO748" s="188">
        <f>IFERROR(HLOOKUP(EO$1,$H$5:$FY$1802,MATCH($A748,$A$5:$A$1802,0),0)*HLOOKUP(EO$2,$H$5:$FY$1802,MATCH($A748,$A$5:$A$1802,0),0),$H$2)</f>
        <v>159236024</v>
      </c>
      <c r="EP748" s="188">
        <f>IFERROR(HLOOKUP(EP$1,$H$5:$FY$1802,MATCH($A748,$A$5:$A$1802,0),0)*HLOOKUP(EP$2,$H$5:$FY$1802,MATCH($A748,$A$5:$A$1802,0),0),$H$2)</f>
        <v>14955382</v>
      </c>
      <c r="EQ748" s="188">
        <f>IFERROR(HLOOKUP(EQ$1,$H$5:$FY$1802,MATCH($A748,$A$5:$A$1802,0),0)*HLOOKUP(EQ$2,$H$5:$FY$1802,MATCH($A748,$A$5:$A$1802,0),0),$H$2)</f>
        <v>51198</v>
      </c>
      <c r="ER748" s="188">
        <f>IFERROR(HLOOKUP(ER$1,$H$5:$FY$1802,MATCH($A748,$A$5:$A$1802,0),0)*HLOOKUP(ER$2,$H$5:$FY$1802,MATCH($A748,$A$5:$A$1802,0),0),$H$2)</f>
        <v>27944</v>
      </c>
      <c r="ES748" s="188">
        <f>IFERROR(HLOOKUP(ES$1,$H$5:$FY$1802,MATCH($A748,$A$5:$A$1802,0),0)*HLOOKUP(ES$2,$H$5:$FY$1802,MATCH($A748,$A$5:$A$1802,0),0),$H$2)</f>
        <v>3026320</v>
      </c>
      <c r="ET748" s="188">
        <f>IFERROR(HLOOKUP(ET$1,$H$5:$FY$1802,MATCH($A748,$A$5:$A$1802,0),0)*HLOOKUP(ET$2,$H$5:$FY$1802,MATCH($A748,$A$5:$A$1802,0),0),$H$2)</f>
        <v>4801032</v>
      </c>
      <c r="EU748" s="188">
        <f>IFERROR(HLOOKUP(EU$1,$H$5:$FY$1802,MATCH($A748,$A$5:$A$1802,0),0)*HLOOKUP(EU$2,$H$5:$FY$1802,MATCH($A748,$A$5:$A$1802,0),0),$H$2)</f>
        <v>1269020</v>
      </c>
      <c r="EV748" s="188">
        <f>IFERROR(HLOOKUP(EV$1,$H$5:$FY$1802,MATCH($A748,$A$5:$A$1802,0),0)*HLOOKUP(EV$2,$H$5:$FY$1802,MATCH($A748,$A$5:$A$1802,0),0),$H$2)</f>
        <v>49706800</v>
      </c>
      <c r="EW748" s="188">
        <f>IFERROR(HLOOKUP(EW$1,$H$5:$FY$1802,MATCH($A748,$A$5:$A$1802,0),0)*HLOOKUP(EW$2,$H$5:$FY$1802,MATCH($A748,$A$5:$A$1802,0),0),$H$2)</f>
        <v>20960637</v>
      </c>
      <c r="EX748" s="188">
        <f>IFERROR(HLOOKUP(EX$1,$H$5:$FY$1802,MATCH($A748,$A$5:$A$1802,0),0)*HLOOKUP(EX$2,$H$5:$FY$1802,MATCH($A748,$A$5:$A$1802,0),0),$H$2)</f>
        <v>5650200</v>
      </c>
      <c r="EY748" s="188">
        <f>IFERROR(HLOOKUP(EY$1,$H$5:$FY$1802,MATCH($A748,$A$5:$A$1802,0),0)*HLOOKUP(EY$2,$H$5:$FY$1802,MATCH($A748,$A$5:$A$1802,0),0),$H$2)</f>
        <v>4499175</v>
      </c>
      <c r="EZ748" s="188">
        <f>IFERROR(HLOOKUP(EZ$1,$H$5:$FY$1802,MATCH($A748,$A$5:$A$1802,0),0)*HLOOKUP(EZ$2,$H$5:$FY$1802,MATCH($A748,$A$5:$A$1802,0),0),$H$2)</f>
        <v>840650</v>
      </c>
      <c r="FA748" s="188">
        <f>IFERROR(HLOOKUP(FA$1,$H$5:$FY$1802,MATCH($A748,$A$5:$A$1802,0),0)*HLOOKUP(FA$2,$H$5:$FY$1802,MATCH($A748,$A$5:$A$1802,0),0),$H$2)</f>
        <v>217450</v>
      </c>
      <c r="FB748" s="188">
        <f>IFERROR(HLOOKUP(FB$1,$H$5:$FY$1802,MATCH($A748,$A$5:$A$1802,0),0)*HLOOKUP(FB$2,$H$5:$FY$1802,MATCH($A748,$A$5:$A$1802,0),0),$H$2)</f>
        <v>106656</v>
      </c>
      <c r="FC748" s="188">
        <f>IFERROR(HLOOKUP(FC$1,$H$5:$FY$1802,MATCH($A748,$A$5:$A$1802,0),0)*HLOOKUP(FC$2,$H$5:$FY$1802,MATCH($A748,$A$5:$A$1802,0),0),$H$2)</f>
        <v>256387</v>
      </c>
      <c r="FD748" s="188">
        <f>IFERROR(HLOOKUP(FD$1,$H$5:$FY$1802,MATCH($A748,$A$5:$A$1802,0),0)*HLOOKUP(FD$2,$H$5:$FY$1802,MATCH($A748,$A$5:$A$1802,0),0),$H$2)</f>
        <v>0</v>
      </c>
      <c r="FE748" s="188">
        <f>IFERROR(HLOOKUP(FE$1,$H$5:$FY$1802,MATCH($A748,$A$5:$A$1802,0),0)*HLOOKUP(FE$2,$H$5:$FY$1802,MATCH($A748,$A$5:$A$1802,0),0),$H$2)</f>
        <v>0</v>
      </c>
      <c r="FF748" s="188">
        <f>IFERROR(HLOOKUP(FF$1,$H$5:$FY$1802,MATCH($A748,$A$5:$A$1802,0),0)*HLOOKUP(FF$2,$H$5:$FY$1802,MATCH($A748,$A$5:$A$1802,0),0),$H$2)</f>
        <v>0</v>
      </c>
      <c r="FG748" s="188">
        <f>IFERROR(HLOOKUP(FG$1,$H$5:$FY$1802,MATCH($A748,$A$5:$A$1802,0),0)*HLOOKUP(FG$2,$H$5:$FY$1802,MATCH($A748,$A$5:$A$1802,0),0),$H$2)</f>
        <v>0</v>
      </c>
      <c r="FH748" s="189"/>
      <c r="FI748" s="406">
        <f t="shared" si="1154"/>
        <v>1.9904011813930593</v>
      </c>
      <c r="FJ748" s="406">
        <f t="shared" si="1154"/>
        <v>1.4683731233079005</v>
      </c>
      <c r="FK748" s="406">
        <f t="shared" si="1155"/>
        <v>2.012459807073955</v>
      </c>
      <c r="FL748" s="406">
        <f t="shared" si="1156"/>
        <v>1.4991961414790997</v>
      </c>
      <c r="FM748" s="406">
        <f t="shared" si="1157"/>
        <v>1.3112238876431017</v>
      </c>
      <c r="FN748" s="406">
        <f t="shared" si="1158"/>
        <v>1.0506707580943389</v>
      </c>
      <c r="FO748" s="406">
        <f t="shared" si="1159"/>
        <v>1.4993371097987225</v>
      </c>
      <c r="FP748" s="406">
        <f t="shared" si="1160"/>
        <v>1.1116668675424852</v>
      </c>
      <c r="FQ748" s="406">
        <f t="shared" si="1161"/>
        <v>1.5877268798617112</v>
      </c>
      <c r="FR748" s="406">
        <f t="shared" si="1162"/>
        <v>1.1745894554883318</v>
      </c>
      <c r="FS748" s="410"/>
    </row>
    <row r="749" spans="1:175" ht="10.35" customHeight="1" x14ac:dyDescent="0.2">
      <c r="A749" s="74" t="str">
        <f t="shared" si="1166"/>
        <v>2021-22MAYRYD</v>
      </c>
      <c r="B749" s="163" t="str">
        <f t="shared" si="1167"/>
        <v>2021-22</v>
      </c>
      <c r="C749" s="26" t="s">
        <v>840</v>
      </c>
      <c r="D749" s="163" t="str">
        <f>INDEX($FV$16:$FW$26,MATCH($F749,$FV$16:$FV$26,0),2)</f>
        <v>Y59</v>
      </c>
      <c r="E749" s="163" t="str">
        <f>VLOOKUP($D749,$FW$8:$FX$14,2,0)</f>
        <v>South East</v>
      </c>
      <c r="F749" s="271" t="s">
        <v>863</v>
      </c>
      <c r="G749" s="271" t="s">
        <v>878</v>
      </c>
      <c r="H749" s="272">
        <v>93253</v>
      </c>
      <c r="I749" s="272">
        <v>71529</v>
      </c>
      <c r="J749" s="272">
        <v>574474</v>
      </c>
      <c r="K749" s="272">
        <v>8</v>
      </c>
      <c r="L749" s="272">
        <v>1</v>
      </c>
      <c r="M749" s="272">
        <v>22</v>
      </c>
      <c r="N749" s="272">
        <v>55</v>
      </c>
      <c r="O749" s="272">
        <v>123</v>
      </c>
      <c r="P749" s="272">
        <v>0</v>
      </c>
      <c r="Q749" s="272">
        <v>275</v>
      </c>
      <c r="R749" s="272">
        <v>54</v>
      </c>
      <c r="S749" s="272">
        <v>16</v>
      </c>
      <c r="T749" s="272">
        <v>67441</v>
      </c>
      <c r="U749" s="272">
        <v>4456</v>
      </c>
      <c r="V749" s="272">
        <v>2905</v>
      </c>
      <c r="W749" s="272">
        <v>35669</v>
      </c>
      <c r="X749" s="272">
        <v>19212</v>
      </c>
      <c r="Y749" s="272">
        <v>334</v>
      </c>
      <c r="Z749" s="272">
        <v>2126439</v>
      </c>
      <c r="AA749" s="272">
        <v>477</v>
      </c>
      <c r="AB749" s="272">
        <v>894</v>
      </c>
      <c r="AC749" s="272">
        <v>1673866</v>
      </c>
      <c r="AD749" s="272">
        <v>576</v>
      </c>
      <c r="AE749" s="272">
        <v>1058</v>
      </c>
      <c r="AF749" s="272">
        <v>45935531</v>
      </c>
      <c r="AG749" s="272">
        <v>1288</v>
      </c>
      <c r="AH749" s="272">
        <v>2451</v>
      </c>
      <c r="AI749" s="272">
        <v>120139501</v>
      </c>
      <c r="AJ749" s="272">
        <v>6253</v>
      </c>
      <c r="AK749" s="272">
        <v>13884</v>
      </c>
      <c r="AL749" s="272">
        <v>2982919</v>
      </c>
      <c r="AM749" s="272">
        <v>8931</v>
      </c>
      <c r="AN749" s="272">
        <v>19260</v>
      </c>
      <c r="AO749" s="272">
        <v>5364</v>
      </c>
      <c r="AP749" s="272">
        <v>181</v>
      </c>
      <c r="AQ749" s="272">
        <v>965</v>
      </c>
      <c r="AR749" s="272">
        <v>2215</v>
      </c>
      <c r="AS749" s="272">
        <v>479</v>
      </c>
      <c r="AT749" s="272">
        <v>3739</v>
      </c>
      <c r="AU749" s="272">
        <v>1826</v>
      </c>
      <c r="AV749" s="272">
        <v>38779</v>
      </c>
      <c r="AW749" s="272">
        <v>1965</v>
      </c>
      <c r="AX749" s="272">
        <v>21333</v>
      </c>
      <c r="AY749" s="272">
        <v>62077</v>
      </c>
      <c r="AZ749" s="272">
        <v>9063</v>
      </c>
      <c r="BA749" s="272">
        <v>6829</v>
      </c>
      <c r="BB749" s="272">
        <v>5814</v>
      </c>
      <c r="BC749" s="272">
        <v>4444</v>
      </c>
      <c r="BD749" s="272">
        <v>48639</v>
      </c>
      <c r="BE749" s="272">
        <v>38008</v>
      </c>
      <c r="BF749" s="272">
        <v>36918</v>
      </c>
      <c r="BG749" s="272">
        <v>20323</v>
      </c>
      <c r="BH749" s="272">
        <v>728</v>
      </c>
      <c r="BI749" s="272">
        <v>349</v>
      </c>
      <c r="BJ749" s="272">
        <v>103</v>
      </c>
      <c r="BK749" s="272">
        <v>64119</v>
      </c>
      <c r="BL749" s="272">
        <v>623</v>
      </c>
      <c r="BM749" s="272">
        <v>1143</v>
      </c>
      <c r="BN749" s="272">
        <v>80</v>
      </c>
      <c r="BO749" s="272">
        <v>37593</v>
      </c>
      <c r="BP749" s="272">
        <v>470</v>
      </c>
      <c r="BQ749" s="272">
        <v>854</v>
      </c>
      <c r="BR749" s="272">
        <v>4273</v>
      </c>
      <c r="BS749" s="272">
        <v>2024727</v>
      </c>
      <c r="BT749" s="272">
        <v>474</v>
      </c>
      <c r="BU749" s="272">
        <v>886</v>
      </c>
      <c r="BV749" s="272">
        <v>2135</v>
      </c>
      <c r="BW749" s="272">
        <v>2814917</v>
      </c>
      <c r="BX749" s="272">
        <v>1318</v>
      </c>
      <c r="BY749" s="272">
        <v>2441</v>
      </c>
      <c r="BZ749" s="272">
        <v>1120</v>
      </c>
      <c r="CA749" s="272">
        <v>1302395</v>
      </c>
      <c r="CB749" s="272">
        <v>1163</v>
      </c>
      <c r="CC749" s="272">
        <v>2316</v>
      </c>
      <c r="CD749" s="272">
        <v>32414</v>
      </c>
      <c r="CE749" s="272">
        <v>41818219</v>
      </c>
      <c r="CF749" s="272">
        <v>1290</v>
      </c>
      <c r="CG749" s="272">
        <v>2460</v>
      </c>
      <c r="CH749" s="272">
        <v>1124</v>
      </c>
      <c r="CI749" s="272">
        <v>10251249</v>
      </c>
      <c r="CJ749" s="272">
        <v>9120</v>
      </c>
      <c r="CK749" s="272">
        <v>18485</v>
      </c>
      <c r="CL749" s="272">
        <v>603</v>
      </c>
      <c r="CM749" s="272">
        <v>4911215</v>
      </c>
      <c r="CN749" s="272">
        <v>8145</v>
      </c>
      <c r="CO749" s="272">
        <v>16098</v>
      </c>
      <c r="CP749" s="272">
        <v>723</v>
      </c>
      <c r="CQ749" s="272">
        <v>8716535</v>
      </c>
      <c r="CR749" s="272">
        <v>12056</v>
      </c>
      <c r="CS749" s="272">
        <v>22867</v>
      </c>
      <c r="CT749" s="272">
        <v>115</v>
      </c>
      <c r="CU749" s="272">
        <v>1301708</v>
      </c>
      <c r="CV749" s="272">
        <v>11319</v>
      </c>
      <c r="CW749" s="272">
        <v>22807</v>
      </c>
      <c r="CX749" s="272">
        <v>18</v>
      </c>
      <c r="CY749" s="272">
        <v>4680</v>
      </c>
      <c r="CZ749" s="272">
        <v>260</v>
      </c>
      <c r="DA749" s="272">
        <v>547</v>
      </c>
      <c r="DB749" s="272">
        <v>3026</v>
      </c>
      <c r="DC749" s="272">
        <v>151276</v>
      </c>
      <c r="DD749" s="272">
        <v>50</v>
      </c>
      <c r="DE749" s="272">
        <v>70</v>
      </c>
      <c r="DF749" s="272">
        <v>121</v>
      </c>
      <c r="DG749" s="272">
        <v>173847</v>
      </c>
      <c r="DH749" s="272">
        <v>1437</v>
      </c>
      <c r="DI749" s="272">
        <v>2781</v>
      </c>
      <c r="DJ749" s="272">
        <v>116</v>
      </c>
      <c r="DK749" s="272">
        <v>0</v>
      </c>
      <c r="DL749" s="250"/>
      <c r="DM749" s="250"/>
      <c r="DN749" s="250"/>
      <c r="DO749" s="250"/>
      <c r="DP749" s="250"/>
      <c r="DQ749" s="250"/>
      <c r="DR749" s="250"/>
      <c r="DS749" s="250"/>
      <c r="DT749" s="250"/>
      <c r="DU749" s="250"/>
      <c r="DV749" s="250"/>
      <c r="DW749" s="250"/>
      <c r="DX749" s="250"/>
      <c r="DY749" s="250"/>
      <c r="DZ749" s="250"/>
      <c r="EA749" s="250"/>
      <c r="EB749" s="95"/>
      <c r="EC749" s="75">
        <f t="shared" si="1168"/>
        <v>5</v>
      </c>
      <c r="ED749" s="74">
        <f t="shared" si="1153"/>
        <v>2021</v>
      </c>
      <c r="EE749" s="165">
        <f t="shared" si="1163"/>
        <v>44317</v>
      </c>
      <c r="EF749" s="157">
        <f t="shared" si="1165"/>
        <v>31</v>
      </c>
      <c r="EG749" s="156"/>
      <c r="EH749" s="166">
        <f>IFERROR(HLOOKUP(EH$1,$H$5:$FY$1802,MATCH($A749,$A$5:$A$1802,0),0)*HLOOKUP(EH$2,$H$5:$FY$1802,MATCH($A749,$A$5:$A$1802,0),0),$H$2)</f>
        <v>71529</v>
      </c>
      <c r="EI749" s="166">
        <f>IFERROR(HLOOKUP(EI$1,$H$5:$FY$1802,MATCH($A749,$A$5:$A$1802,0),0)*HLOOKUP(EI$2,$H$5:$FY$1802,MATCH($A749,$A$5:$A$1802,0),0),$H$2)</f>
        <v>1573638</v>
      </c>
      <c r="EJ749" s="166">
        <f>IFERROR(HLOOKUP(EJ$1,$H$5:$FY$1802,MATCH($A749,$A$5:$A$1802,0),0)*HLOOKUP(EJ$2,$H$5:$FY$1802,MATCH($A749,$A$5:$A$1802,0),0),$H$2)</f>
        <v>3934095</v>
      </c>
      <c r="EK749" s="166">
        <f>IFERROR(HLOOKUP(EK$1,$H$5:$FY$1802,MATCH($A749,$A$5:$A$1802,0),0)*HLOOKUP(EK$2,$H$5:$FY$1802,MATCH($A749,$A$5:$A$1802,0),0),$H$2)</f>
        <v>8798067</v>
      </c>
      <c r="EL749" s="166">
        <f>IFERROR(HLOOKUP(EL$1,$H$5:$FY$1802,MATCH($A749,$A$5:$A$1802,0),0)*HLOOKUP(EL$2,$H$5:$FY$1802,MATCH($A749,$A$5:$A$1802,0),0),$H$2)</f>
        <v>3983664</v>
      </c>
      <c r="EM749" s="166">
        <f>IFERROR(HLOOKUP(EM$1,$H$5:$FY$1802,MATCH($A749,$A$5:$A$1802,0),0)*HLOOKUP(EM$2,$H$5:$FY$1802,MATCH($A749,$A$5:$A$1802,0),0),$H$2)</f>
        <v>3073490</v>
      </c>
      <c r="EN749" s="166">
        <f>IFERROR(HLOOKUP(EN$1,$H$5:$FY$1802,MATCH($A749,$A$5:$A$1802,0),0)*HLOOKUP(EN$2,$H$5:$FY$1802,MATCH($A749,$A$5:$A$1802,0),0),$H$2)</f>
        <v>87424719</v>
      </c>
      <c r="EO749" s="166">
        <f>IFERROR(HLOOKUP(EO$1,$H$5:$FY$1802,MATCH($A749,$A$5:$A$1802,0),0)*HLOOKUP(EO$2,$H$5:$FY$1802,MATCH($A749,$A$5:$A$1802,0),0),$H$2)</f>
        <v>266739408</v>
      </c>
      <c r="EP749" s="166">
        <f>IFERROR(HLOOKUP(EP$1,$H$5:$FY$1802,MATCH($A749,$A$5:$A$1802,0),0)*HLOOKUP(EP$2,$H$5:$FY$1802,MATCH($A749,$A$5:$A$1802,0),0),$H$2)</f>
        <v>6432840</v>
      </c>
      <c r="EQ749" s="166">
        <f>IFERROR(HLOOKUP(EQ$1,$H$5:$FY$1802,MATCH($A749,$A$5:$A$1802,0),0)*HLOOKUP(EQ$2,$H$5:$FY$1802,MATCH($A749,$A$5:$A$1802,0),0),$H$2)</f>
        <v>117729</v>
      </c>
      <c r="ER749" s="166">
        <f>IFERROR(HLOOKUP(ER$1,$H$5:$FY$1802,MATCH($A749,$A$5:$A$1802,0),0)*HLOOKUP(ER$2,$H$5:$FY$1802,MATCH($A749,$A$5:$A$1802,0),0),$H$2)</f>
        <v>68320</v>
      </c>
      <c r="ES749" s="166">
        <f>IFERROR(HLOOKUP(ES$1,$H$5:$FY$1802,MATCH($A749,$A$5:$A$1802,0),0)*HLOOKUP(ES$2,$H$5:$FY$1802,MATCH($A749,$A$5:$A$1802,0),0),$H$2)</f>
        <v>3785878</v>
      </c>
      <c r="ET749" s="166">
        <f>IFERROR(HLOOKUP(ET$1,$H$5:$FY$1802,MATCH($A749,$A$5:$A$1802,0),0)*HLOOKUP(ET$2,$H$5:$FY$1802,MATCH($A749,$A$5:$A$1802,0),0),$H$2)</f>
        <v>5211535</v>
      </c>
      <c r="EU749" s="166">
        <f>IFERROR(HLOOKUP(EU$1,$H$5:$FY$1802,MATCH($A749,$A$5:$A$1802,0),0)*HLOOKUP(EU$2,$H$5:$FY$1802,MATCH($A749,$A$5:$A$1802,0),0),$H$2)</f>
        <v>2593920</v>
      </c>
      <c r="EV749" s="166">
        <f>IFERROR(HLOOKUP(EV$1,$H$5:$FY$1802,MATCH($A749,$A$5:$A$1802,0),0)*HLOOKUP(EV$2,$H$5:$FY$1802,MATCH($A749,$A$5:$A$1802,0),0),$H$2)</f>
        <v>79738440</v>
      </c>
      <c r="EW749" s="166">
        <f>IFERROR(HLOOKUP(EW$1,$H$5:$FY$1802,MATCH($A749,$A$5:$A$1802,0),0)*HLOOKUP(EW$2,$H$5:$FY$1802,MATCH($A749,$A$5:$A$1802,0),0),$H$2)</f>
        <v>20777140</v>
      </c>
      <c r="EX749" s="166">
        <f>IFERROR(HLOOKUP(EX$1,$H$5:$FY$1802,MATCH($A749,$A$5:$A$1802,0),0)*HLOOKUP(EX$2,$H$5:$FY$1802,MATCH($A749,$A$5:$A$1802,0),0),$H$2)</f>
        <v>9707094</v>
      </c>
      <c r="EY749" s="166">
        <f>IFERROR(HLOOKUP(EY$1,$H$5:$FY$1802,MATCH($A749,$A$5:$A$1802,0),0)*HLOOKUP(EY$2,$H$5:$FY$1802,MATCH($A749,$A$5:$A$1802,0),0),$H$2)</f>
        <v>16532841</v>
      </c>
      <c r="EZ749" s="166">
        <f>IFERROR(HLOOKUP(EZ$1,$H$5:$FY$1802,MATCH($A749,$A$5:$A$1802,0),0)*HLOOKUP(EZ$2,$H$5:$FY$1802,MATCH($A749,$A$5:$A$1802,0),0),$H$2)</f>
        <v>2622805</v>
      </c>
      <c r="FA749" s="166">
        <f>IFERROR(HLOOKUP(FA$1,$H$5:$FY$1802,MATCH($A749,$A$5:$A$1802,0),0)*HLOOKUP(FA$2,$H$5:$FY$1802,MATCH($A749,$A$5:$A$1802,0),0),$H$2)</f>
        <v>336501</v>
      </c>
      <c r="FB749" s="166">
        <f>IFERROR(HLOOKUP(FB$1,$H$5:$FY$1802,MATCH($A749,$A$5:$A$1802,0),0)*HLOOKUP(FB$2,$H$5:$FY$1802,MATCH($A749,$A$5:$A$1802,0),0),$H$2)</f>
        <v>9846</v>
      </c>
      <c r="FC749" s="166">
        <f>IFERROR(HLOOKUP(FC$1,$H$5:$FY$1802,MATCH($A749,$A$5:$A$1802,0),0)*HLOOKUP(FC$2,$H$5:$FY$1802,MATCH($A749,$A$5:$A$1802,0),0),$H$2)</f>
        <v>211820</v>
      </c>
      <c r="FD749" s="166">
        <f>IFERROR(HLOOKUP(FD$1,$H$5:$FY$1802,MATCH($A749,$A$5:$A$1802,0),0)*HLOOKUP(FD$2,$H$5:$FY$1802,MATCH($A749,$A$5:$A$1802,0),0),$H$2)</f>
        <v>0</v>
      </c>
      <c r="FE749" s="166">
        <f>IFERROR(HLOOKUP(FE$1,$H$5:$FY$1802,MATCH($A749,$A$5:$A$1802,0),0)*HLOOKUP(FE$2,$H$5:$FY$1802,MATCH($A749,$A$5:$A$1802,0),0),$H$2)</f>
        <v>0</v>
      </c>
      <c r="FF749" s="166">
        <f>IFERROR(HLOOKUP(FF$1,$H$5:$FY$1802,MATCH($A749,$A$5:$A$1802,0),0)*HLOOKUP(FF$2,$H$5:$FY$1802,MATCH($A749,$A$5:$A$1802,0),0),$H$2)</f>
        <v>0</v>
      </c>
      <c r="FG749" s="166">
        <f>IFERROR(HLOOKUP(FG$1,$H$5:$FY$1802,MATCH($A749,$A$5:$A$1802,0),0)*HLOOKUP(FG$2,$H$5:$FY$1802,MATCH($A749,$A$5:$A$1802,0),0),$H$2)</f>
        <v>0</v>
      </c>
      <c r="FH749" s="152"/>
      <c r="FI749" s="405">
        <f t="shared" si="1154"/>
        <v>2.0338868940754038</v>
      </c>
      <c r="FJ749" s="405">
        <f t="shared" si="1154"/>
        <v>1.53254039497307</v>
      </c>
      <c r="FK749" s="405">
        <f t="shared" si="1155"/>
        <v>2.0013769363166953</v>
      </c>
      <c r="FL749" s="405">
        <f t="shared" si="1156"/>
        <v>1.5297762478485371</v>
      </c>
      <c r="FM749" s="405">
        <f t="shared" si="1157"/>
        <v>1.3636210715186856</v>
      </c>
      <c r="FN749" s="405">
        <f t="shared" si="1158"/>
        <v>1.0655751492892989</v>
      </c>
      <c r="FO749" s="405">
        <f t="shared" si="1159"/>
        <v>1.9216114928169894</v>
      </c>
      <c r="FP749" s="405">
        <f t="shared" si="1160"/>
        <v>1.0578284405579845</v>
      </c>
      <c r="FQ749" s="405">
        <f t="shared" si="1161"/>
        <v>2.1796407185628741</v>
      </c>
      <c r="FR749" s="405">
        <f t="shared" si="1162"/>
        <v>1.0449101796407185</v>
      </c>
      <c r="FS749" s="65"/>
    </row>
    <row r="750" spans="1:175" ht="10.35" customHeight="1" x14ac:dyDescent="0.2">
      <c r="A750" s="74" t="str">
        <f t="shared" si="1166"/>
        <v>2021-22MAYRYF</v>
      </c>
      <c r="B750" s="163" t="str">
        <f t="shared" si="1167"/>
        <v>2021-22</v>
      </c>
      <c r="C750" s="26" t="s">
        <v>840</v>
      </c>
      <c r="D750" s="163" t="str">
        <f>INDEX($FV$16:$FW$26,MATCH($F750,$FV$16:$FV$26,0),2)</f>
        <v>Y58</v>
      </c>
      <c r="E750" s="163" t="str">
        <f>VLOOKUP($D750,$FW$8:$FX$14,2,0)</f>
        <v>South West</v>
      </c>
      <c r="F750" s="271" t="s">
        <v>865</v>
      </c>
      <c r="G750" s="271" t="s">
        <v>879</v>
      </c>
      <c r="H750" s="272">
        <v>122548</v>
      </c>
      <c r="I750" s="272">
        <v>87960</v>
      </c>
      <c r="J750" s="272">
        <v>442285</v>
      </c>
      <c r="K750" s="272">
        <v>5</v>
      </c>
      <c r="L750" s="272">
        <v>2</v>
      </c>
      <c r="M750" s="272">
        <v>3</v>
      </c>
      <c r="N750" s="272">
        <v>22</v>
      </c>
      <c r="O750" s="272">
        <v>61</v>
      </c>
      <c r="P750" s="272">
        <v>0</v>
      </c>
      <c r="Q750" s="272">
        <v>327</v>
      </c>
      <c r="R750" s="272">
        <v>37</v>
      </c>
      <c r="S750" s="272">
        <v>3332</v>
      </c>
      <c r="T750" s="272">
        <v>84539</v>
      </c>
      <c r="U750" s="272">
        <v>9078</v>
      </c>
      <c r="V750" s="272">
        <v>5562</v>
      </c>
      <c r="W750" s="272">
        <v>45491</v>
      </c>
      <c r="X750" s="272">
        <v>17628</v>
      </c>
      <c r="Y750" s="272">
        <v>268</v>
      </c>
      <c r="Z750" s="272">
        <v>4387286</v>
      </c>
      <c r="AA750" s="272">
        <v>483</v>
      </c>
      <c r="AB750" s="272">
        <v>910</v>
      </c>
      <c r="AC750" s="272">
        <v>3180855</v>
      </c>
      <c r="AD750" s="272">
        <v>572</v>
      </c>
      <c r="AE750" s="272">
        <v>1082</v>
      </c>
      <c r="AF750" s="272">
        <v>88250461</v>
      </c>
      <c r="AG750" s="272">
        <v>1940</v>
      </c>
      <c r="AH750" s="272">
        <v>3966</v>
      </c>
      <c r="AI750" s="272">
        <v>112893585</v>
      </c>
      <c r="AJ750" s="272">
        <v>6404</v>
      </c>
      <c r="AK750" s="272">
        <v>16053</v>
      </c>
      <c r="AL750" s="272">
        <v>2113865</v>
      </c>
      <c r="AM750" s="272">
        <v>7888</v>
      </c>
      <c r="AN750" s="272">
        <v>17061</v>
      </c>
      <c r="AO750" s="272">
        <v>5784</v>
      </c>
      <c r="AP750" s="272">
        <v>706</v>
      </c>
      <c r="AQ750" s="272">
        <v>1569</v>
      </c>
      <c r="AR750" s="272">
        <v>3751</v>
      </c>
      <c r="AS750" s="272">
        <v>517</v>
      </c>
      <c r="AT750" s="272">
        <v>2992</v>
      </c>
      <c r="AU750" s="272">
        <v>5</v>
      </c>
      <c r="AV750" s="272">
        <v>42924</v>
      </c>
      <c r="AW750" s="272">
        <v>3704</v>
      </c>
      <c r="AX750" s="272">
        <v>32127</v>
      </c>
      <c r="AY750" s="272">
        <v>78755</v>
      </c>
      <c r="AZ750" s="272">
        <v>18906</v>
      </c>
      <c r="BA750" s="272">
        <v>13819</v>
      </c>
      <c r="BB750" s="272">
        <v>11712</v>
      </c>
      <c r="BC750" s="272">
        <v>8589</v>
      </c>
      <c r="BD750" s="272">
        <v>62187</v>
      </c>
      <c r="BE750" s="272">
        <v>49048</v>
      </c>
      <c r="BF750" s="272">
        <v>28580</v>
      </c>
      <c r="BG750" s="272">
        <v>18642</v>
      </c>
      <c r="BH750" s="272">
        <v>367</v>
      </c>
      <c r="BI750" s="272">
        <v>274</v>
      </c>
      <c r="BJ750" s="272">
        <v>55</v>
      </c>
      <c r="BK750" s="272">
        <v>32355</v>
      </c>
      <c r="BL750" s="272">
        <v>588</v>
      </c>
      <c r="BM750" s="272">
        <v>1093</v>
      </c>
      <c r="BN750" s="272">
        <v>51</v>
      </c>
      <c r="BO750" s="272">
        <v>25512</v>
      </c>
      <c r="BP750" s="272">
        <v>500</v>
      </c>
      <c r="BQ750" s="272">
        <v>855</v>
      </c>
      <c r="BR750" s="272">
        <v>8972</v>
      </c>
      <c r="BS750" s="272">
        <v>4329419</v>
      </c>
      <c r="BT750" s="272">
        <v>483</v>
      </c>
      <c r="BU750" s="272">
        <v>909</v>
      </c>
      <c r="BV750" s="272">
        <v>2092</v>
      </c>
      <c r="BW750" s="272">
        <v>4558223</v>
      </c>
      <c r="BX750" s="272">
        <v>2179</v>
      </c>
      <c r="BY750" s="272">
        <v>4279</v>
      </c>
      <c r="BZ750" s="272">
        <v>1033</v>
      </c>
      <c r="CA750" s="272">
        <v>1997090</v>
      </c>
      <c r="CB750" s="272">
        <v>1933</v>
      </c>
      <c r="CC750" s="272">
        <v>3964</v>
      </c>
      <c r="CD750" s="272">
        <v>42366</v>
      </c>
      <c r="CE750" s="272">
        <v>81695148</v>
      </c>
      <c r="CF750" s="272">
        <v>1928</v>
      </c>
      <c r="CG750" s="272">
        <v>3951</v>
      </c>
      <c r="CH750" s="272">
        <v>1774</v>
      </c>
      <c r="CI750" s="272">
        <v>12945275</v>
      </c>
      <c r="CJ750" s="272">
        <v>7297</v>
      </c>
      <c r="CK750" s="272">
        <v>15141</v>
      </c>
      <c r="CL750" s="272">
        <v>331</v>
      </c>
      <c r="CM750" s="272">
        <v>2536303</v>
      </c>
      <c r="CN750" s="272">
        <v>7663</v>
      </c>
      <c r="CO750" s="272">
        <v>16703</v>
      </c>
      <c r="CP750" s="272">
        <v>855</v>
      </c>
      <c r="CQ750" s="272">
        <v>8300208</v>
      </c>
      <c r="CR750" s="272">
        <v>9708</v>
      </c>
      <c r="CS750" s="272">
        <v>22264</v>
      </c>
      <c r="CT750" s="272">
        <v>47</v>
      </c>
      <c r="CU750" s="272">
        <v>426601</v>
      </c>
      <c r="CV750" s="272">
        <v>9077</v>
      </c>
      <c r="CW750" s="272">
        <v>27169</v>
      </c>
      <c r="CX750" s="272">
        <v>631</v>
      </c>
      <c r="CY750" s="272">
        <v>251289</v>
      </c>
      <c r="CZ750" s="272">
        <v>398</v>
      </c>
      <c r="DA750" s="272">
        <v>701</v>
      </c>
      <c r="DB750" s="272">
        <v>5876</v>
      </c>
      <c r="DC750" s="272">
        <v>208476</v>
      </c>
      <c r="DD750" s="272">
        <v>35</v>
      </c>
      <c r="DE750" s="272">
        <v>58</v>
      </c>
      <c r="DF750" s="272">
        <v>179</v>
      </c>
      <c r="DG750" s="272">
        <v>300024</v>
      </c>
      <c r="DH750" s="272">
        <v>1676</v>
      </c>
      <c r="DI750" s="272">
        <v>3082</v>
      </c>
      <c r="DJ750" s="272">
        <v>165</v>
      </c>
      <c r="DK750" s="272">
        <v>2</v>
      </c>
      <c r="DL750" s="250"/>
      <c r="DM750" s="250"/>
      <c r="DN750" s="250"/>
      <c r="DO750" s="250"/>
      <c r="DP750" s="250"/>
      <c r="DQ750" s="250"/>
      <c r="DR750" s="250"/>
      <c r="DS750" s="250"/>
      <c r="DT750" s="250"/>
      <c r="DU750" s="250"/>
      <c r="DV750" s="250"/>
      <c r="DW750" s="250"/>
      <c r="DX750" s="250"/>
      <c r="DY750" s="250"/>
      <c r="DZ750" s="250"/>
      <c r="EA750" s="250"/>
      <c r="EB750" s="155"/>
      <c r="EC750" s="75">
        <f t="shared" si="1168"/>
        <v>5</v>
      </c>
      <c r="ED750" s="74">
        <f t="shared" si="1153"/>
        <v>2021</v>
      </c>
      <c r="EE750" s="165">
        <f t="shared" si="1163"/>
        <v>44317</v>
      </c>
      <c r="EF750" s="157">
        <f t="shared" si="1165"/>
        <v>31</v>
      </c>
      <c r="EG750" s="156"/>
      <c r="EH750" s="166">
        <f>IFERROR(HLOOKUP(EH$1,$H$5:$FY$1802,MATCH($A750,$A$5:$A$1802,0),0)*HLOOKUP(EH$2,$H$5:$FY$1802,MATCH($A750,$A$5:$A$1802,0),0),$H$2)</f>
        <v>175920</v>
      </c>
      <c r="EI750" s="166">
        <f>IFERROR(HLOOKUP(EI$1,$H$5:$FY$1802,MATCH($A750,$A$5:$A$1802,0),0)*HLOOKUP(EI$2,$H$5:$FY$1802,MATCH($A750,$A$5:$A$1802,0),0),$H$2)</f>
        <v>263880</v>
      </c>
      <c r="EJ750" s="166">
        <f>IFERROR(HLOOKUP(EJ$1,$H$5:$FY$1802,MATCH($A750,$A$5:$A$1802,0),0)*HLOOKUP(EJ$2,$H$5:$FY$1802,MATCH($A750,$A$5:$A$1802,0),0),$H$2)</f>
        <v>1935120</v>
      </c>
      <c r="EK750" s="166">
        <f>IFERROR(HLOOKUP(EK$1,$H$5:$FY$1802,MATCH($A750,$A$5:$A$1802,0),0)*HLOOKUP(EK$2,$H$5:$FY$1802,MATCH($A750,$A$5:$A$1802,0),0),$H$2)</f>
        <v>5365560</v>
      </c>
      <c r="EL750" s="166">
        <f>IFERROR(HLOOKUP(EL$1,$H$5:$FY$1802,MATCH($A750,$A$5:$A$1802,0),0)*HLOOKUP(EL$2,$H$5:$FY$1802,MATCH($A750,$A$5:$A$1802,0),0),$H$2)</f>
        <v>8260980</v>
      </c>
      <c r="EM750" s="166">
        <f>IFERROR(HLOOKUP(EM$1,$H$5:$FY$1802,MATCH($A750,$A$5:$A$1802,0),0)*HLOOKUP(EM$2,$H$5:$FY$1802,MATCH($A750,$A$5:$A$1802,0),0),$H$2)</f>
        <v>6018084</v>
      </c>
      <c r="EN750" s="166">
        <f>IFERROR(HLOOKUP(EN$1,$H$5:$FY$1802,MATCH($A750,$A$5:$A$1802,0),0)*HLOOKUP(EN$2,$H$5:$FY$1802,MATCH($A750,$A$5:$A$1802,0),0),$H$2)</f>
        <v>180417306</v>
      </c>
      <c r="EO750" s="166">
        <f>IFERROR(HLOOKUP(EO$1,$H$5:$FY$1802,MATCH($A750,$A$5:$A$1802,0),0)*HLOOKUP(EO$2,$H$5:$FY$1802,MATCH($A750,$A$5:$A$1802,0),0),$H$2)</f>
        <v>282982284</v>
      </c>
      <c r="EP750" s="166">
        <f>IFERROR(HLOOKUP(EP$1,$H$5:$FY$1802,MATCH($A750,$A$5:$A$1802,0),0)*HLOOKUP(EP$2,$H$5:$FY$1802,MATCH($A750,$A$5:$A$1802,0),0),$H$2)</f>
        <v>4572348</v>
      </c>
      <c r="EQ750" s="166">
        <f>IFERROR(HLOOKUP(EQ$1,$H$5:$FY$1802,MATCH($A750,$A$5:$A$1802,0),0)*HLOOKUP(EQ$2,$H$5:$FY$1802,MATCH($A750,$A$5:$A$1802,0),0),$H$2)</f>
        <v>60115</v>
      </c>
      <c r="ER750" s="166">
        <f>IFERROR(HLOOKUP(ER$1,$H$5:$FY$1802,MATCH($A750,$A$5:$A$1802,0),0)*HLOOKUP(ER$2,$H$5:$FY$1802,MATCH($A750,$A$5:$A$1802,0),0),$H$2)</f>
        <v>43605</v>
      </c>
      <c r="ES750" s="166">
        <f>IFERROR(HLOOKUP(ES$1,$H$5:$FY$1802,MATCH($A750,$A$5:$A$1802,0),0)*HLOOKUP(ES$2,$H$5:$FY$1802,MATCH($A750,$A$5:$A$1802,0),0),$H$2)</f>
        <v>8155548</v>
      </c>
      <c r="ET750" s="166">
        <f>IFERROR(HLOOKUP(ET$1,$H$5:$FY$1802,MATCH($A750,$A$5:$A$1802,0),0)*HLOOKUP(ET$2,$H$5:$FY$1802,MATCH($A750,$A$5:$A$1802,0),0),$H$2)</f>
        <v>8951668</v>
      </c>
      <c r="EU750" s="166">
        <f>IFERROR(HLOOKUP(EU$1,$H$5:$FY$1802,MATCH($A750,$A$5:$A$1802,0),0)*HLOOKUP(EU$2,$H$5:$FY$1802,MATCH($A750,$A$5:$A$1802,0),0),$H$2)</f>
        <v>4094812</v>
      </c>
      <c r="EV750" s="166">
        <f>IFERROR(HLOOKUP(EV$1,$H$5:$FY$1802,MATCH($A750,$A$5:$A$1802,0),0)*HLOOKUP(EV$2,$H$5:$FY$1802,MATCH($A750,$A$5:$A$1802,0),0),$H$2)</f>
        <v>167388066</v>
      </c>
      <c r="EW750" s="166">
        <f>IFERROR(HLOOKUP(EW$1,$H$5:$FY$1802,MATCH($A750,$A$5:$A$1802,0),0)*HLOOKUP(EW$2,$H$5:$FY$1802,MATCH($A750,$A$5:$A$1802,0),0),$H$2)</f>
        <v>26860134</v>
      </c>
      <c r="EX750" s="166">
        <f>IFERROR(HLOOKUP(EX$1,$H$5:$FY$1802,MATCH($A750,$A$5:$A$1802,0),0)*HLOOKUP(EX$2,$H$5:$FY$1802,MATCH($A750,$A$5:$A$1802,0),0),$H$2)</f>
        <v>5528693</v>
      </c>
      <c r="EY750" s="166">
        <f>IFERROR(HLOOKUP(EY$1,$H$5:$FY$1802,MATCH($A750,$A$5:$A$1802,0),0)*HLOOKUP(EY$2,$H$5:$FY$1802,MATCH($A750,$A$5:$A$1802,0),0),$H$2)</f>
        <v>19035720</v>
      </c>
      <c r="EZ750" s="166">
        <f>IFERROR(HLOOKUP(EZ$1,$H$5:$FY$1802,MATCH($A750,$A$5:$A$1802,0),0)*HLOOKUP(EZ$2,$H$5:$FY$1802,MATCH($A750,$A$5:$A$1802,0),0),$H$2)</f>
        <v>1276943</v>
      </c>
      <c r="FA750" s="166">
        <f>IFERROR(HLOOKUP(FA$1,$H$5:$FY$1802,MATCH($A750,$A$5:$A$1802,0),0)*HLOOKUP(FA$2,$H$5:$FY$1802,MATCH($A750,$A$5:$A$1802,0),0),$H$2)</f>
        <v>551678</v>
      </c>
      <c r="FB750" s="166">
        <f>IFERROR(HLOOKUP(FB$1,$H$5:$FY$1802,MATCH($A750,$A$5:$A$1802,0),0)*HLOOKUP(FB$2,$H$5:$FY$1802,MATCH($A750,$A$5:$A$1802,0),0),$H$2)</f>
        <v>442331</v>
      </c>
      <c r="FC750" s="166">
        <f>IFERROR(HLOOKUP(FC$1,$H$5:$FY$1802,MATCH($A750,$A$5:$A$1802,0),0)*HLOOKUP(FC$2,$H$5:$FY$1802,MATCH($A750,$A$5:$A$1802,0),0),$H$2)</f>
        <v>340808</v>
      </c>
      <c r="FD750" s="166">
        <f>IFERROR(HLOOKUP(FD$1,$H$5:$FY$1802,MATCH($A750,$A$5:$A$1802,0),0)*HLOOKUP(FD$2,$H$5:$FY$1802,MATCH($A750,$A$5:$A$1802,0),0),$H$2)</f>
        <v>0</v>
      </c>
      <c r="FE750" s="166">
        <f>IFERROR(HLOOKUP(FE$1,$H$5:$FY$1802,MATCH($A750,$A$5:$A$1802,0),0)*HLOOKUP(FE$2,$H$5:$FY$1802,MATCH($A750,$A$5:$A$1802,0),0),$H$2)</f>
        <v>0</v>
      </c>
      <c r="FF750" s="166">
        <f>IFERROR(HLOOKUP(FF$1,$H$5:$FY$1802,MATCH($A750,$A$5:$A$1802,0),0)*HLOOKUP(FF$2,$H$5:$FY$1802,MATCH($A750,$A$5:$A$1802,0),0),$H$2)</f>
        <v>0</v>
      </c>
      <c r="FG750" s="166">
        <f>IFERROR(HLOOKUP(FG$1,$H$5:$FY$1802,MATCH($A750,$A$5:$A$1802,0),0)*HLOOKUP(FG$2,$H$5:$FY$1802,MATCH($A750,$A$5:$A$1802,0),0),$H$2)</f>
        <v>0</v>
      </c>
      <c r="FH750" s="152"/>
      <c r="FI750" s="405">
        <f t="shared" si="1154"/>
        <v>2.0826173165895572</v>
      </c>
      <c r="FJ750" s="405">
        <f t="shared" si="1154"/>
        <v>1.5222515972681208</v>
      </c>
      <c r="FK750" s="405">
        <f t="shared" si="1155"/>
        <v>2.1057173678532903</v>
      </c>
      <c r="FL750" s="405">
        <f t="shared" si="1156"/>
        <v>1.5442286947141317</v>
      </c>
      <c r="FM750" s="405">
        <f t="shared" si="1157"/>
        <v>1.3670176518432218</v>
      </c>
      <c r="FN750" s="405">
        <f t="shared" si="1158"/>
        <v>1.0781912905849509</v>
      </c>
      <c r="FO750" s="405">
        <f t="shared" si="1159"/>
        <v>1.6212843203993645</v>
      </c>
      <c r="FP750" s="405">
        <f t="shared" si="1160"/>
        <v>1.0575221238938053</v>
      </c>
      <c r="FQ750" s="405">
        <f t="shared" si="1161"/>
        <v>1.3694029850746268</v>
      </c>
      <c r="FR750" s="405">
        <f t="shared" si="1162"/>
        <v>1.0223880597014925</v>
      </c>
      <c r="FS750" s="65"/>
    </row>
    <row r="751" spans="1:175" ht="10.35" customHeight="1" x14ac:dyDescent="0.2">
      <c r="A751" s="74" t="str">
        <f t="shared" si="1166"/>
        <v>2021-22MAYRYA</v>
      </c>
      <c r="B751" s="163" t="str">
        <f t="shared" si="1167"/>
        <v>2021-22</v>
      </c>
      <c r="C751" s="26" t="s">
        <v>840</v>
      </c>
      <c r="D751" s="163" t="str">
        <f>INDEX($FV$16:$FW$26,MATCH($F751,$FV$16:$FV$26,0),2)</f>
        <v>Y60</v>
      </c>
      <c r="E751" s="163" t="str">
        <f>VLOOKUP($D751,$FW$8:$FX$14,2,0)</f>
        <v>Midlands</v>
      </c>
      <c r="F751" s="271" t="s">
        <v>867</v>
      </c>
      <c r="G751" s="271" t="s">
        <v>883</v>
      </c>
      <c r="H751" s="272">
        <v>130856</v>
      </c>
      <c r="I751" s="272">
        <v>89513</v>
      </c>
      <c r="J751" s="272">
        <v>54057</v>
      </c>
      <c r="K751" s="272">
        <v>1</v>
      </c>
      <c r="L751" s="272">
        <v>0</v>
      </c>
      <c r="M751" s="272">
        <v>0</v>
      </c>
      <c r="N751" s="272">
        <v>1</v>
      </c>
      <c r="O751" s="272">
        <v>19</v>
      </c>
      <c r="P751" s="272">
        <v>0</v>
      </c>
      <c r="Q751" s="272">
        <v>416</v>
      </c>
      <c r="R751" s="272">
        <v>0</v>
      </c>
      <c r="S751" s="272">
        <v>80</v>
      </c>
      <c r="T751" s="272">
        <v>101521</v>
      </c>
      <c r="U751" s="272">
        <v>7519</v>
      </c>
      <c r="V751" s="272">
        <v>4661</v>
      </c>
      <c r="W751" s="272">
        <v>49109</v>
      </c>
      <c r="X751" s="272">
        <v>32601</v>
      </c>
      <c r="Y751" s="272">
        <v>1487</v>
      </c>
      <c r="Z751" s="272">
        <v>3122085</v>
      </c>
      <c r="AA751" s="272">
        <v>415</v>
      </c>
      <c r="AB751" s="272">
        <v>723</v>
      </c>
      <c r="AC751" s="272">
        <v>2221069</v>
      </c>
      <c r="AD751" s="272">
        <v>477</v>
      </c>
      <c r="AE751" s="272">
        <v>849</v>
      </c>
      <c r="AF751" s="272">
        <v>45733349</v>
      </c>
      <c r="AG751" s="272">
        <v>931</v>
      </c>
      <c r="AH751" s="272">
        <v>1779</v>
      </c>
      <c r="AI751" s="272">
        <v>118362727</v>
      </c>
      <c r="AJ751" s="272">
        <v>3631</v>
      </c>
      <c r="AK751" s="272">
        <v>8358</v>
      </c>
      <c r="AL751" s="272">
        <v>6952080</v>
      </c>
      <c r="AM751" s="272">
        <v>4675</v>
      </c>
      <c r="AN751" s="272">
        <v>10823</v>
      </c>
      <c r="AO751" s="272">
        <v>5017</v>
      </c>
      <c r="AP751" s="272">
        <v>65</v>
      </c>
      <c r="AQ751" s="272">
        <v>50</v>
      </c>
      <c r="AR751" s="272">
        <v>0</v>
      </c>
      <c r="AS751" s="272">
        <v>317</v>
      </c>
      <c r="AT751" s="272">
        <v>4585</v>
      </c>
      <c r="AU751" s="272">
        <v>2797</v>
      </c>
      <c r="AV751" s="272">
        <v>53087</v>
      </c>
      <c r="AW751" s="272">
        <v>6455</v>
      </c>
      <c r="AX751" s="272">
        <v>36962</v>
      </c>
      <c r="AY751" s="272">
        <v>96504</v>
      </c>
      <c r="AZ751" s="272">
        <v>15610</v>
      </c>
      <c r="BA751" s="272">
        <v>10870</v>
      </c>
      <c r="BB751" s="272">
        <v>9609</v>
      </c>
      <c r="BC751" s="272">
        <v>6723</v>
      </c>
      <c r="BD751" s="272">
        <v>64128</v>
      </c>
      <c r="BE751" s="272">
        <v>51312</v>
      </c>
      <c r="BF751" s="272">
        <v>62816</v>
      </c>
      <c r="BG751" s="272">
        <v>33758</v>
      </c>
      <c r="BH751" s="272">
        <v>3935</v>
      </c>
      <c r="BI751" s="272">
        <v>1526</v>
      </c>
      <c r="BJ751" s="272">
        <v>94</v>
      </c>
      <c r="BK751" s="272">
        <v>51778</v>
      </c>
      <c r="BL751" s="272">
        <v>551</v>
      </c>
      <c r="BM751" s="272">
        <v>1089</v>
      </c>
      <c r="BN751" s="272">
        <v>107</v>
      </c>
      <c r="BO751" s="272">
        <v>45466</v>
      </c>
      <c r="BP751" s="272">
        <v>425</v>
      </c>
      <c r="BQ751" s="272">
        <v>720</v>
      </c>
      <c r="BR751" s="272">
        <v>7318</v>
      </c>
      <c r="BS751" s="272">
        <v>3024841</v>
      </c>
      <c r="BT751" s="272">
        <v>413</v>
      </c>
      <c r="BU751" s="272">
        <v>721</v>
      </c>
      <c r="BV751" s="272">
        <v>3925</v>
      </c>
      <c r="BW751" s="272">
        <v>3671887</v>
      </c>
      <c r="BX751" s="272">
        <v>936</v>
      </c>
      <c r="BY751" s="272">
        <v>1783</v>
      </c>
      <c r="BZ751" s="272">
        <v>1004</v>
      </c>
      <c r="CA751" s="272">
        <v>949704</v>
      </c>
      <c r="CB751" s="272">
        <v>946</v>
      </c>
      <c r="CC751" s="272">
        <v>2015</v>
      </c>
      <c r="CD751" s="272">
        <v>44180</v>
      </c>
      <c r="CE751" s="272">
        <v>41111758</v>
      </c>
      <c r="CF751" s="272">
        <v>931</v>
      </c>
      <c r="CG751" s="272">
        <v>1777</v>
      </c>
      <c r="CH751" s="272">
        <v>3009</v>
      </c>
      <c r="CI751" s="272">
        <v>13181403</v>
      </c>
      <c r="CJ751" s="272">
        <v>4381</v>
      </c>
      <c r="CK751" s="272">
        <v>9241</v>
      </c>
      <c r="CL751" s="272">
        <v>663</v>
      </c>
      <c r="CM751" s="272">
        <v>3041901</v>
      </c>
      <c r="CN751" s="272">
        <v>4588</v>
      </c>
      <c r="CO751" s="272">
        <v>10958</v>
      </c>
      <c r="CP751" s="272">
        <v>1234</v>
      </c>
      <c r="CQ751" s="272">
        <v>7057768</v>
      </c>
      <c r="CR751" s="272">
        <v>5719</v>
      </c>
      <c r="CS751" s="272">
        <v>13989</v>
      </c>
      <c r="CT751" s="272">
        <v>200</v>
      </c>
      <c r="CU751" s="272">
        <v>1148490</v>
      </c>
      <c r="CV751" s="272">
        <v>5742</v>
      </c>
      <c r="CW751" s="272">
        <v>15532</v>
      </c>
      <c r="CX751" s="272">
        <v>285</v>
      </c>
      <c r="CY751" s="272">
        <v>82571</v>
      </c>
      <c r="CZ751" s="272">
        <v>290</v>
      </c>
      <c r="DA751" s="272">
        <v>506</v>
      </c>
      <c r="DB751" s="272">
        <v>4422</v>
      </c>
      <c r="DC751" s="272">
        <v>106735</v>
      </c>
      <c r="DD751" s="272">
        <v>24</v>
      </c>
      <c r="DE751" s="272">
        <v>43</v>
      </c>
      <c r="DF751" s="272">
        <v>132</v>
      </c>
      <c r="DG751" s="272">
        <v>124740</v>
      </c>
      <c r="DH751" s="272">
        <v>945</v>
      </c>
      <c r="DI751" s="272">
        <v>2027</v>
      </c>
      <c r="DJ751" s="272">
        <v>126</v>
      </c>
      <c r="DK751" s="272">
        <v>602</v>
      </c>
      <c r="DL751" s="250"/>
      <c r="DM751" s="250"/>
      <c r="DN751" s="250"/>
      <c r="DO751" s="250"/>
      <c r="DP751" s="250"/>
      <c r="DQ751" s="250"/>
      <c r="DR751" s="250"/>
      <c r="DS751" s="250"/>
      <c r="DT751" s="250"/>
      <c r="DU751" s="250"/>
      <c r="DV751" s="250"/>
      <c r="DW751" s="250"/>
      <c r="DX751" s="250"/>
      <c r="DY751" s="250"/>
      <c r="DZ751" s="250"/>
      <c r="EA751" s="250"/>
      <c r="EB751" s="155"/>
      <c r="EC751" s="75">
        <f t="shared" si="1168"/>
        <v>5</v>
      </c>
      <c r="ED751" s="74">
        <f t="shared" si="1153"/>
        <v>2021</v>
      </c>
      <c r="EE751" s="165">
        <f t="shared" si="1163"/>
        <v>44317</v>
      </c>
      <c r="EF751" s="157">
        <f t="shared" si="1165"/>
        <v>31</v>
      </c>
      <c r="EG751" s="156"/>
      <c r="EH751" s="166">
        <f>IFERROR(HLOOKUP(EH$1,$H$5:$FY$1802,MATCH($A751,$A$5:$A$1802,0),0)*HLOOKUP(EH$2,$H$5:$FY$1802,MATCH($A751,$A$5:$A$1802,0),0),$H$2)</f>
        <v>0</v>
      </c>
      <c r="EI751" s="166">
        <f>IFERROR(HLOOKUP(EI$1,$H$5:$FY$1802,MATCH($A751,$A$5:$A$1802,0),0)*HLOOKUP(EI$2,$H$5:$FY$1802,MATCH($A751,$A$5:$A$1802,0),0),$H$2)</f>
        <v>0</v>
      </c>
      <c r="EJ751" s="166">
        <f>IFERROR(HLOOKUP(EJ$1,$H$5:$FY$1802,MATCH($A751,$A$5:$A$1802,0),0)*HLOOKUP(EJ$2,$H$5:$FY$1802,MATCH($A751,$A$5:$A$1802,0),0),$H$2)</f>
        <v>89513</v>
      </c>
      <c r="EK751" s="166">
        <f>IFERROR(HLOOKUP(EK$1,$H$5:$FY$1802,MATCH($A751,$A$5:$A$1802,0),0)*HLOOKUP(EK$2,$H$5:$FY$1802,MATCH($A751,$A$5:$A$1802,0),0),$H$2)</f>
        <v>1700747</v>
      </c>
      <c r="EL751" s="166">
        <f>IFERROR(HLOOKUP(EL$1,$H$5:$FY$1802,MATCH($A751,$A$5:$A$1802,0),0)*HLOOKUP(EL$2,$H$5:$FY$1802,MATCH($A751,$A$5:$A$1802,0),0),$H$2)</f>
        <v>5436237</v>
      </c>
      <c r="EM751" s="166">
        <f>IFERROR(HLOOKUP(EM$1,$H$5:$FY$1802,MATCH($A751,$A$5:$A$1802,0),0)*HLOOKUP(EM$2,$H$5:$FY$1802,MATCH($A751,$A$5:$A$1802,0),0),$H$2)</f>
        <v>3957189</v>
      </c>
      <c r="EN751" s="166">
        <f>IFERROR(HLOOKUP(EN$1,$H$5:$FY$1802,MATCH($A751,$A$5:$A$1802,0),0)*HLOOKUP(EN$2,$H$5:$FY$1802,MATCH($A751,$A$5:$A$1802,0),0),$H$2)</f>
        <v>87364911</v>
      </c>
      <c r="EO751" s="166">
        <f>IFERROR(HLOOKUP(EO$1,$H$5:$FY$1802,MATCH($A751,$A$5:$A$1802,0),0)*HLOOKUP(EO$2,$H$5:$FY$1802,MATCH($A751,$A$5:$A$1802,0),0),$H$2)</f>
        <v>272479158</v>
      </c>
      <c r="EP751" s="166">
        <f>IFERROR(HLOOKUP(EP$1,$H$5:$FY$1802,MATCH($A751,$A$5:$A$1802,0),0)*HLOOKUP(EP$2,$H$5:$FY$1802,MATCH($A751,$A$5:$A$1802,0),0),$H$2)</f>
        <v>16093801</v>
      </c>
      <c r="EQ751" s="166">
        <f>IFERROR(HLOOKUP(EQ$1,$H$5:$FY$1802,MATCH($A751,$A$5:$A$1802,0),0)*HLOOKUP(EQ$2,$H$5:$FY$1802,MATCH($A751,$A$5:$A$1802,0),0),$H$2)</f>
        <v>102366</v>
      </c>
      <c r="ER751" s="166">
        <f>IFERROR(HLOOKUP(ER$1,$H$5:$FY$1802,MATCH($A751,$A$5:$A$1802,0),0)*HLOOKUP(ER$2,$H$5:$FY$1802,MATCH($A751,$A$5:$A$1802,0),0),$H$2)</f>
        <v>77040</v>
      </c>
      <c r="ES751" s="166">
        <f>IFERROR(HLOOKUP(ES$1,$H$5:$FY$1802,MATCH($A751,$A$5:$A$1802,0),0)*HLOOKUP(ES$2,$H$5:$FY$1802,MATCH($A751,$A$5:$A$1802,0),0),$H$2)</f>
        <v>5276278</v>
      </c>
      <c r="ET751" s="166">
        <f>IFERROR(HLOOKUP(ET$1,$H$5:$FY$1802,MATCH($A751,$A$5:$A$1802,0),0)*HLOOKUP(ET$2,$H$5:$FY$1802,MATCH($A751,$A$5:$A$1802,0),0),$H$2)</f>
        <v>6998275</v>
      </c>
      <c r="EU751" s="166">
        <f>IFERROR(HLOOKUP(EU$1,$H$5:$FY$1802,MATCH($A751,$A$5:$A$1802,0),0)*HLOOKUP(EU$2,$H$5:$FY$1802,MATCH($A751,$A$5:$A$1802,0),0),$H$2)</f>
        <v>2023060</v>
      </c>
      <c r="EV751" s="166">
        <f>IFERROR(HLOOKUP(EV$1,$H$5:$FY$1802,MATCH($A751,$A$5:$A$1802,0),0)*HLOOKUP(EV$2,$H$5:$FY$1802,MATCH($A751,$A$5:$A$1802,0),0),$H$2)</f>
        <v>78507860</v>
      </c>
      <c r="EW751" s="166">
        <f>IFERROR(HLOOKUP(EW$1,$H$5:$FY$1802,MATCH($A751,$A$5:$A$1802,0),0)*HLOOKUP(EW$2,$H$5:$FY$1802,MATCH($A751,$A$5:$A$1802,0),0),$H$2)</f>
        <v>27806169</v>
      </c>
      <c r="EX751" s="166">
        <f>IFERROR(HLOOKUP(EX$1,$H$5:$FY$1802,MATCH($A751,$A$5:$A$1802,0),0)*HLOOKUP(EX$2,$H$5:$FY$1802,MATCH($A751,$A$5:$A$1802,0),0),$H$2)</f>
        <v>7265154</v>
      </c>
      <c r="EY751" s="166">
        <f>IFERROR(HLOOKUP(EY$1,$H$5:$FY$1802,MATCH($A751,$A$5:$A$1802,0),0)*HLOOKUP(EY$2,$H$5:$FY$1802,MATCH($A751,$A$5:$A$1802,0),0),$H$2)</f>
        <v>17262426</v>
      </c>
      <c r="EZ751" s="166">
        <f>IFERROR(HLOOKUP(EZ$1,$H$5:$FY$1802,MATCH($A751,$A$5:$A$1802,0),0)*HLOOKUP(EZ$2,$H$5:$FY$1802,MATCH($A751,$A$5:$A$1802,0),0),$H$2)</f>
        <v>3106400</v>
      </c>
      <c r="FA751" s="166">
        <f>IFERROR(HLOOKUP(FA$1,$H$5:$FY$1802,MATCH($A751,$A$5:$A$1802,0),0)*HLOOKUP(FA$2,$H$5:$FY$1802,MATCH($A751,$A$5:$A$1802,0),0),$H$2)</f>
        <v>267564</v>
      </c>
      <c r="FB751" s="166">
        <f>IFERROR(HLOOKUP(FB$1,$H$5:$FY$1802,MATCH($A751,$A$5:$A$1802,0),0)*HLOOKUP(FB$2,$H$5:$FY$1802,MATCH($A751,$A$5:$A$1802,0),0),$H$2)</f>
        <v>144210</v>
      </c>
      <c r="FC751" s="166">
        <f>IFERROR(HLOOKUP(FC$1,$H$5:$FY$1802,MATCH($A751,$A$5:$A$1802,0),0)*HLOOKUP(FC$2,$H$5:$FY$1802,MATCH($A751,$A$5:$A$1802,0),0),$H$2)</f>
        <v>190146</v>
      </c>
      <c r="FD751" s="166">
        <f>IFERROR(HLOOKUP(FD$1,$H$5:$FY$1802,MATCH($A751,$A$5:$A$1802,0),0)*HLOOKUP(FD$2,$H$5:$FY$1802,MATCH($A751,$A$5:$A$1802,0),0),$H$2)</f>
        <v>0</v>
      </c>
      <c r="FE751" s="166">
        <f>IFERROR(HLOOKUP(FE$1,$H$5:$FY$1802,MATCH($A751,$A$5:$A$1802,0),0)*HLOOKUP(FE$2,$H$5:$FY$1802,MATCH($A751,$A$5:$A$1802,0),0),$H$2)</f>
        <v>0</v>
      </c>
      <c r="FF751" s="166">
        <f>IFERROR(HLOOKUP(FF$1,$H$5:$FY$1802,MATCH($A751,$A$5:$A$1802,0),0)*HLOOKUP(FF$2,$H$5:$FY$1802,MATCH($A751,$A$5:$A$1802,0),0),$H$2)</f>
        <v>0</v>
      </c>
      <c r="FG751" s="166">
        <f>IFERROR(HLOOKUP(FG$1,$H$5:$FY$1802,MATCH($A751,$A$5:$A$1802,0),0)*HLOOKUP(FG$2,$H$5:$FY$1802,MATCH($A751,$A$5:$A$1802,0),0),$H$2)</f>
        <v>0</v>
      </c>
      <c r="FH751" s="152"/>
      <c r="FI751" s="405">
        <f t="shared" si="1154"/>
        <v>2.0760739460034578</v>
      </c>
      <c r="FJ751" s="405">
        <f t="shared" si="1154"/>
        <v>1.4456709668838941</v>
      </c>
      <c r="FK751" s="405">
        <f t="shared" si="1155"/>
        <v>2.0615747693627977</v>
      </c>
      <c r="FL751" s="405">
        <f t="shared" si="1156"/>
        <v>1.4423943359794036</v>
      </c>
      <c r="FM751" s="405">
        <f t="shared" si="1157"/>
        <v>1.3058298886151214</v>
      </c>
      <c r="FN751" s="405">
        <f t="shared" si="1158"/>
        <v>1.0448593944083568</v>
      </c>
      <c r="FO751" s="405">
        <f t="shared" si="1159"/>
        <v>1.9268120609797246</v>
      </c>
      <c r="FP751" s="405">
        <f t="shared" si="1160"/>
        <v>1.0354897089046349</v>
      </c>
      <c r="FQ751" s="405">
        <f t="shared" si="1161"/>
        <v>2.6462676529926026</v>
      </c>
      <c r="FR751" s="405">
        <f t="shared" si="1162"/>
        <v>1.0262273032952254</v>
      </c>
      <c r="FS751" s="65"/>
    </row>
    <row r="752" spans="1:175" ht="10.35" customHeight="1" x14ac:dyDescent="0.2">
      <c r="A752" s="174" t="str">
        <f t="shared" si="1166"/>
        <v>2021-22MAYRX8</v>
      </c>
      <c r="B752" s="176" t="str">
        <f t="shared" si="1167"/>
        <v>2021-22</v>
      </c>
      <c r="C752" s="175" t="s">
        <v>840</v>
      </c>
      <c r="D752" s="176" t="str">
        <f>INDEX($FV$16:$FW$26,MATCH($F752,$FV$16:$FV$26,0),2)</f>
        <v>Y63</v>
      </c>
      <c r="E752" s="176" t="str">
        <f>VLOOKUP($D752,$FW$8:$FX$14,2,0)</f>
        <v>North East and Yorkshire</v>
      </c>
      <c r="F752" s="275" t="s">
        <v>869</v>
      </c>
      <c r="G752" s="275" t="s">
        <v>881</v>
      </c>
      <c r="H752" s="276">
        <v>107743</v>
      </c>
      <c r="I752" s="276">
        <v>60350</v>
      </c>
      <c r="J752" s="276">
        <v>832474</v>
      </c>
      <c r="K752" s="276">
        <v>14</v>
      </c>
      <c r="L752" s="276">
        <v>1</v>
      </c>
      <c r="M752" s="276">
        <v>52</v>
      </c>
      <c r="N752" s="276">
        <v>84</v>
      </c>
      <c r="O752" s="276">
        <v>136</v>
      </c>
      <c r="P752" s="276">
        <v>0</v>
      </c>
      <c r="Q752" s="276">
        <v>333</v>
      </c>
      <c r="R752" s="276">
        <v>244</v>
      </c>
      <c r="S752" s="276">
        <v>345</v>
      </c>
      <c r="T752" s="276">
        <v>74250</v>
      </c>
      <c r="U752" s="276">
        <v>6601</v>
      </c>
      <c r="V752" s="276">
        <v>4645</v>
      </c>
      <c r="W752" s="276">
        <v>40801</v>
      </c>
      <c r="X752" s="276">
        <v>12801</v>
      </c>
      <c r="Y752" s="276">
        <v>319</v>
      </c>
      <c r="Z752" s="276">
        <v>3137517</v>
      </c>
      <c r="AA752" s="276">
        <v>475</v>
      </c>
      <c r="AB752" s="276">
        <v>805</v>
      </c>
      <c r="AC752" s="276">
        <v>2579166</v>
      </c>
      <c r="AD752" s="276">
        <v>555</v>
      </c>
      <c r="AE752" s="276">
        <v>968</v>
      </c>
      <c r="AF752" s="276">
        <v>62093766</v>
      </c>
      <c r="AG752" s="276">
        <v>1522</v>
      </c>
      <c r="AH752" s="276">
        <v>3223</v>
      </c>
      <c r="AI752" s="276">
        <v>57658109</v>
      </c>
      <c r="AJ752" s="276">
        <v>4504</v>
      </c>
      <c r="AK752" s="276">
        <v>10826</v>
      </c>
      <c r="AL752" s="276">
        <v>2369625</v>
      </c>
      <c r="AM752" s="276">
        <v>7428</v>
      </c>
      <c r="AN752" s="276">
        <v>19276</v>
      </c>
      <c r="AO752" s="276">
        <v>6776</v>
      </c>
      <c r="AP752" s="276">
        <v>670</v>
      </c>
      <c r="AQ752" s="276">
        <v>1274</v>
      </c>
      <c r="AR752" s="276">
        <v>4957</v>
      </c>
      <c r="AS752" s="276">
        <v>2420</v>
      </c>
      <c r="AT752" s="276">
        <v>2412</v>
      </c>
      <c r="AU752" s="276">
        <v>2663</v>
      </c>
      <c r="AV752" s="276">
        <v>41792</v>
      </c>
      <c r="AW752" s="276">
        <v>5800</v>
      </c>
      <c r="AX752" s="276">
        <v>19882</v>
      </c>
      <c r="AY752" s="276">
        <v>67474</v>
      </c>
      <c r="AZ752" s="276">
        <v>12379</v>
      </c>
      <c r="BA752" s="276">
        <v>9745</v>
      </c>
      <c r="BB752" s="276">
        <v>8421</v>
      </c>
      <c r="BC752" s="276">
        <v>6679</v>
      </c>
      <c r="BD752" s="276">
        <v>53078</v>
      </c>
      <c r="BE752" s="276">
        <v>43940</v>
      </c>
      <c r="BF752" s="276">
        <v>19391</v>
      </c>
      <c r="BG752" s="276">
        <v>13760</v>
      </c>
      <c r="BH752" s="276">
        <v>484</v>
      </c>
      <c r="BI752" s="276">
        <v>356</v>
      </c>
      <c r="BJ752" s="276">
        <v>181</v>
      </c>
      <c r="BK752" s="276">
        <v>99057</v>
      </c>
      <c r="BL752" s="276">
        <v>547</v>
      </c>
      <c r="BM752" s="276">
        <v>918</v>
      </c>
      <c r="BN752" s="276">
        <v>52</v>
      </c>
      <c r="BO752" s="276">
        <v>23675</v>
      </c>
      <c r="BP752" s="276">
        <v>455</v>
      </c>
      <c r="BQ752" s="276">
        <v>920</v>
      </c>
      <c r="BR752" s="276">
        <v>6368</v>
      </c>
      <c r="BS752" s="276">
        <v>3014785</v>
      </c>
      <c r="BT752" s="276">
        <v>473</v>
      </c>
      <c r="BU752" s="276">
        <v>801</v>
      </c>
      <c r="BV752" s="276">
        <v>3418</v>
      </c>
      <c r="BW752" s="276">
        <v>5418939</v>
      </c>
      <c r="BX752" s="276">
        <v>1585</v>
      </c>
      <c r="BY752" s="276">
        <v>3266</v>
      </c>
      <c r="BZ752" s="276">
        <v>986</v>
      </c>
      <c r="CA752" s="276">
        <v>1418382</v>
      </c>
      <c r="CB752" s="276">
        <v>1439</v>
      </c>
      <c r="CC752" s="276">
        <v>3356</v>
      </c>
      <c r="CD752" s="276">
        <v>36397</v>
      </c>
      <c r="CE752" s="276">
        <v>55256445</v>
      </c>
      <c r="CF752" s="276">
        <v>1518</v>
      </c>
      <c r="CG752" s="276">
        <v>3211</v>
      </c>
      <c r="CH752" s="276">
        <v>2462</v>
      </c>
      <c r="CI752" s="276">
        <v>13041378</v>
      </c>
      <c r="CJ752" s="276">
        <v>5297</v>
      </c>
      <c r="CK752" s="276">
        <v>11047</v>
      </c>
      <c r="CL752" s="276">
        <v>1768</v>
      </c>
      <c r="CM752" s="276">
        <v>9438594</v>
      </c>
      <c r="CN752" s="276">
        <v>5339</v>
      </c>
      <c r="CO752" s="276">
        <v>11239</v>
      </c>
      <c r="CP752" s="276">
        <v>1631</v>
      </c>
      <c r="CQ752" s="276">
        <v>13651477</v>
      </c>
      <c r="CR752" s="276">
        <v>8370</v>
      </c>
      <c r="CS752" s="276">
        <v>19899</v>
      </c>
      <c r="CT752" s="276">
        <v>746</v>
      </c>
      <c r="CU752" s="276">
        <v>6279950</v>
      </c>
      <c r="CV752" s="276">
        <v>8418</v>
      </c>
      <c r="CW752" s="276">
        <v>20252</v>
      </c>
      <c r="CX752" s="276">
        <v>228</v>
      </c>
      <c r="CY752" s="276">
        <v>85518</v>
      </c>
      <c r="CZ752" s="276">
        <v>375</v>
      </c>
      <c r="DA752" s="276">
        <v>664</v>
      </c>
      <c r="DB752" s="276">
        <v>4069</v>
      </c>
      <c r="DC752" s="276">
        <v>191760</v>
      </c>
      <c r="DD752" s="276">
        <v>47</v>
      </c>
      <c r="DE752" s="276">
        <v>93</v>
      </c>
      <c r="DF752" s="276">
        <v>113</v>
      </c>
      <c r="DG752" s="276">
        <v>193151</v>
      </c>
      <c r="DH752" s="276">
        <v>1709</v>
      </c>
      <c r="DI752" s="276">
        <v>3445</v>
      </c>
      <c r="DJ752" s="276">
        <v>102</v>
      </c>
      <c r="DK752" s="276">
        <v>0</v>
      </c>
      <c r="DL752" s="252"/>
      <c r="DM752" s="252"/>
      <c r="DN752" s="252"/>
      <c r="DO752" s="252"/>
      <c r="DP752" s="252"/>
      <c r="DQ752" s="252"/>
      <c r="DR752" s="252"/>
      <c r="DS752" s="252"/>
      <c r="DT752" s="252"/>
      <c r="DU752" s="252"/>
      <c r="DV752" s="252"/>
      <c r="DW752" s="252"/>
      <c r="DX752" s="252"/>
      <c r="DY752" s="252"/>
      <c r="DZ752" s="252"/>
      <c r="EA752" s="252"/>
      <c r="EB752" s="177"/>
      <c r="EC752" s="167">
        <f t="shared" si="1168"/>
        <v>5</v>
      </c>
      <c r="ED752" s="174">
        <f t="shared" si="1153"/>
        <v>2021</v>
      </c>
      <c r="EE752" s="173">
        <f t="shared" si="1163"/>
        <v>44317</v>
      </c>
      <c r="EF752" s="150">
        <f t="shared" si="1165"/>
        <v>31</v>
      </c>
      <c r="EG752" s="178"/>
      <c r="EH752" s="179">
        <f>IFERROR(HLOOKUP(EH$1,$H$5:$FY$1802,MATCH($A752,$A$5:$A$1802,0),0)*HLOOKUP(EH$2,$H$5:$FY$1802,MATCH($A752,$A$5:$A$1802,0),0),$H$2)</f>
        <v>60350</v>
      </c>
      <c r="EI752" s="179">
        <f>IFERROR(HLOOKUP(EI$1,$H$5:$FY$1802,MATCH($A752,$A$5:$A$1802,0),0)*HLOOKUP(EI$2,$H$5:$FY$1802,MATCH($A752,$A$5:$A$1802,0),0),$H$2)</f>
        <v>3138200</v>
      </c>
      <c r="EJ752" s="179">
        <f>IFERROR(HLOOKUP(EJ$1,$H$5:$FY$1802,MATCH($A752,$A$5:$A$1802,0),0)*HLOOKUP(EJ$2,$H$5:$FY$1802,MATCH($A752,$A$5:$A$1802,0),0),$H$2)</f>
        <v>5069400</v>
      </c>
      <c r="EK752" s="179">
        <f>IFERROR(HLOOKUP(EK$1,$H$5:$FY$1802,MATCH($A752,$A$5:$A$1802,0),0)*HLOOKUP(EK$2,$H$5:$FY$1802,MATCH($A752,$A$5:$A$1802,0),0),$H$2)</f>
        <v>8207600</v>
      </c>
      <c r="EL752" s="179">
        <f>IFERROR(HLOOKUP(EL$1,$H$5:$FY$1802,MATCH($A752,$A$5:$A$1802,0),0)*HLOOKUP(EL$2,$H$5:$FY$1802,MATCH($A752,$A$5:$A$1802,0),0),$H$2)</f>
        <v>5313805</v>
      </c>
      <c r="EM752" s="179">
        <f>IFERROR(HLOOKUP(EM$1,$H$5:$FY$1802,MATCH($A752,$A$5:$A$1802,0),0)*HLOOKUP(EM$2,$H$5:$FY$1802,MATCH($A752,$A$5:$A$1802,0),0),$H$2)</f>
        <v>4496360</v>
      </c>
      <c r="EN752" s="179">
        <f>IFERROR(HLOOKUP(EN$1,$H$5:$FY$1802,MATCH($A752,$A$5:$A$1802,0),0)*HLOOKUP(EN$2,$H$5:$FY$1802,MATCH($A752,$A$5:$A$1802,0),0),$H$2)</f>
        <v>131501623</v>
      </c>
      <c r="EO752" s="179">
        <f>IFERROR(HLOOKUP(EO$1,$H$5:$FY$1802,MATCH($A752,$A$5:$A$1802,0),0)*HLOOKUP(EO$2,$H$5:$FY$1802,MATCH($A752,$A$5:$A$1802,0),0),$H$2)</f>
        <v>138583626</v>
      </c>
      <c r="EP752" s="179">
        <f>IFERROR(HLOOKUP(EP$1,$H$5:$FY$1802,MATCH($A752,$A$5:$A$1802,0),0)*HLOOKUP(EP$2,$H$5:$FY$1802,MATCH($A752,$A$5:$A$1802,0),0),$H$2)</f>
        <v>6149044</v>
      </c>
      <c r="EQ752" s="179">
        <f>IFERROR(HLOOKUP(EQ$1,$H$5:$FY$1802,MATCH($A752,$A$5:$A$1802,0),0)*HLOOKUP(EQ$2,$H$5:$FY$1802,MATCH($A752,$A$5:$A$1802,0),0),$H$2)</f>
        <v>166158</v>
      </c>
      <c r="ER752" s="179">
        <f>IFERROR(HLOOKUP(ER$1,$H$5:$FY$1802,MATCH($A752,$A$5:$A$1802,0),0)*HLOOKUP(ER$2,$H$5:$FY$1802,MATCH($A752,$A$5:$A$1802,0),0),$H$2)</f>
        <v>47840</v>
      </c>
      <c r="ES752" s="179">
        <f>IFERROR(HLOOKUP(ES$1,$H$5:$FY$1802,MATCH($A752,$A$5:$A$1802,0),0)*HLOOKUP(ES$2,$H$5:$FY$1802,MATCH($A752,$A$5:$A$1802,0),0),$H$2)</f>
        <v>5100768</v>
      </c>
      <c r="ET752" s="179">
        <f>IFERROR(HLOOKUP(ET$1,$H$5:$FY$1802,MATCH($A752,$A$5:$A$1802,0),0)*HLOOKUP(ET$2,$H$5:$FY$1802,MATCH($A752,$A$5:$A$1802,0),0),$H$2)</f>
        <v>11163188</v>
      </c>
      <c r="EU752" s="179">
        <f>IFERROR(HLOOKUP(EU$1,$H$5:$FY$1802,MATCH($A752,$A$5:$A$1802,0),0)*HLOOKUP(EU$2,$H$5:$FY$1802,MATCH($A752,$A$5:$A$1802,0),0),$H$2)</f>
        <v>3309016</v>
      </c>
      <c r="EV752" s="179">
        <f>IFERROR(HLOOKUP(EV$1,$H$5:$FY$1802,MATCH($A752,$A$5:$A$1802,0),0)*HLOOKUP(EV$2,$H$5:$FY$1802,MATCH($A752,$A$5:$A$1802,0),0),$H$2)</f>
        <v>116870767</v>
      </c>
      <c r="EW752" s="179">
        <f>IFERROR(HLOOKUP(EW$1,$H$5:$FY$1802,MATCH($A752,$A$5:$A$1802,0),0)*HLOOKUP(EW$2,$H$5:$FY$1802,MATCH($A752,$A$5:$A$1802,0),0),$H$2)</f>
        <v>27197714</v>
      </c>
      <c r="EX752" s="179">
        <f>IFERROR(HLOOKUP(EX$1,$H$5:$FY$1802,MATCH($A752,$A$5:$A$1802,0),0)*HLOOKUP(EX$2,$H$5:$FY$1802,MATCH($A752,$A$5:$A$1802,0),0),$H$2)</f>
        <v>19870552</v>
      </c>
      <c r="EY752" s="179">
        <f>IFERROR(HLOOKUP(EY$1,$H$5:$FY$1802,MATCH($A752,$A$5:$A$1802,0),0)*HLOOKUP(EY$2,$H$5:$FY$1802,MATCH($A752,$A$5:$A$1802,0),0),$H$2)</f>
        <v>32455269</v>
      </c>
      <c r="EZ752" s="179">
        <f>IFERROR(HLOOKUP(EZ$1,$H$5:$FY$1802,MATCH($A752,$A$5:$A$1802,0),0)*HLOOKUP(EZ$2,$H$5:$FY$1802,MATCH($A752,$A$5:$A$1802,0),0),$H$2)</f>
        <v>15107992</v>
      </c>
      <c r="FA752" s="179">
        <f>IFERROR(HLOOKUP(FA$1,$H$5:$FY$1802,MATCH($A752,$A$5:$A$1802,0),0)*HLOOKUP(FA$2,$H$5:$FY$1802,MATCH($A752,$A$5:$A$1802,0),0),$H$2)</f>
        <v>389285</v>
      </c>
      <c r="FB752" s="179">
        <f>IFERROR(HLOOKUP(FB$1,$H$5:$FY$1802,MATCH($A752,$A$5:$A$1802,0),0)*HLOOKUP(FB$2,$H$5:$FY$1802,MATCH($A752,$A$5:$A$1802,0),0),$H$2)</f>
        <v>151392</v>
      </c>
      <c r="FC752" s="179">
        <f>IFERROR(HLOOKUP(FC$1,$H$5:$FY$1802,MATCH($A752,$A$5:$A$1802,0),0)*HLOOKUP(FC$2,$H$5:$FY$1802,MATCH($A752,$A$5:$A$1802,0),0),$H$2)</f>
        <v>378417</v>
      </c>
      <c r="FD752" s="179">
        <f>IFERROR(HLOOKUP(FD$1,$H$5:$FY$1802,MATCH($A752,$A$5:$A$1802,0),0)*HLOOKUP(FD$2,$H$5:$FY$1802,MATCH($A752,$A$5:$A$1802,0),0),$H$2)</f>
        <v>0</v>
      </c>
      <c r="FE752" s="179">
        <f>IFERROR(HLOOKUP(FE$1,$H$5:$FY$1802,MATCH($A752,$A$5:$A$1802,0),0)*HLOOKUP(FE$2,$H$5:$FY$1802,MATCH($A752,$A$5:$A$1802,0),0),$H$2)</f>
        <v>0</v>
      </c>
      <c r="FF752" s="179">
        <f>IFERROR(HLOOKUP(FF$1,$H$5:$FY$1802,MATCH($A752,$A$5:$A$1802,0),0)*HLOOKUP(FF$2,$H$5:$FY$1802,MATCH($A752,$A$5:$A$1802,0),0),$H$2)</f>
        <v>0</v>
      </c>
      <c r="FG752" s="179">
        <f>IFERROR(HLOOKUP(FG$1,$H$5:$FY$1802,MATCH($A752,$A$5:$A$1802,0),0)*HLOOKUP(FG$2,$H$5:$FY$1802,MATCH($A752,$A$5:$A$1802,0),0),$H$2)</f>
        <v>0</v>
      </c>
      <c r="FH752" s="151"/>
      <c r="FI752" s="407">
        <f t="shared" si="1154"/>
        <v>1.8753219209210725</v>
      </c>
      <c r="FJ752" s="407">
        <f t="shared" si="1154"/>
        <v>1.4762914709892441</v>
      </c>
      <c r="FK752" s="407">
        <f t="shared" si="1155"/>
        <v>1.8129171151776102</v>
      </c>
      <c r="FL752" s="407">
        <f t="shared" si="1156"/>
        <v>1.4378902045209903</v>
      </c>
      <c r="FM752" s="407">
        <f t="shared" si="1157"/>
        <v>1.300899487757653</v>
      </c>
      <c r="FN752" s="407">
        <f t="shared" si="1158"/>
        <v>1.0769343888630181</v>
      </c>
      <c r="FO752" s="407">
        <f t="shared" si="1159"/>
        <v>1.5148035309741426</v>
      </c>
      <c r="FP752" s="407">
        <f t="shared" si="1160"/>
        <v>1.0749160221857668</v>
      </c>
      <c r="FQ752" s="407">
        <f t="shared" si="1161"/>
        <v>1.5172413793103448</v>
      </c>
      <c r="FR752" s="407">
        <f t="shared" si="1162"/>
        <v>1.1159874608150471</v>
      </c>
      <c r="FS752" s="408"/>
    </row>
    <row r="753" spans="1:175" ht="10.35" customHeight="1" x14ac:dyDescent="0.2">
      <c r="A753" s="74" t="str">
        <f t="shared" si="1166"/>
        <v>2021-22JUNERX9</v>
      </c>
      <c r="B753" s="163" t="str">
        <f t="shared" si="1167"/>
        <v>2021-22</v>
      </c>
      <c r="C753" s="26" t="s">
        <v>843</v>
      </c>
      <c r="D753" s="163" t="str">
        <f>INDEX($FV$16:$FW$26,MATCH($F753,$FV$16:$FV$26,0),2)</f>
        <v>Y60</v>
      </c>
      <c r="E753" s="163" t="str">
        <f>VLOOKUP($D753,$FW$8:$FX$14,2,0)</f>
        <v>Midlands</v>
      </c>
      <c r="F753" s="271" t="s">
        <v>845</v>
      </c>
      <c r="G753" s="271" t="s">
        <v>871</v>
      </c>
      <c r="H753" s="270">
        <v>107922</v>
      </c>
      <c r="I753" s="270">
        <v>86695</v>
      </c>
      <c r="J753" s="270">
        <v>1851482</v>
      </c>
      <c r="K753" s="270">
        <v>21</v>
      </c>
      <c r="L753" s="270">
        <v>3</v>
      </c>
      <c r="M753" s="270">
        <v>75</v>
      </c>
      <c r="N753" s="270">
        <v>115</v>
      </c>
      <c r="O753" s="270">
        <v>207</v>
      </c>
      <c r="P753" s="270">
        <v>0</v>
      </c>
      <c r="Q753" s="270">
        <v>445</v>
      </c>
      <c r="R753" s="270">
        <v>2701</v>
      </c>
      <c r="S753" s="270">
        <v>574</v>
      </c>
      <c r="T753" s="270">
        <v>70417</v>
      </c>
      <c r="U753" s="270">
        <v>7325</v>
      </c>
      <c r="V753" s="270">
        <v>4727</v>
      </c>
      <c r="W753" s="270">
        <v>42255</v>
      </c>
      <c r="X753" s="270">
        <v>9020</v>
      </c>
      <c r="Y753" s="270">
        <v>125</v>
      </c>
      <c r="Z753" s="270">
        <v>3669878</v>
      </c>
      <c r="AA753" s="270">
        <v>501</v>
      </c>
      <c r="AB753" s="270">
        <v>886</v>
      </c>
      <c r="AC753" s="270">
        <v>4826973</v>
      </c>
      <c r="AD753" s="270">
        <v>1021</v>
      </c>
      <c r="AE753" s="270">
        <v>2260</v>
      </c>
      <c r="AF753" s="270">
        <v>104972454</v>
      </c>
      <c r="AG753" s="270">
        <v>2484</v>
      </c>
      <c r="AH753" s="270">
        <v>5138</v>
      </c>
      <c r="AI753" s="270">
        <v>82087297</v>
      </c>
      <c r="AJ753" s="270">
        <v>9101</v>
      </c>
      <c r="AK753" s="270">
        <v>21244</v>
      </c>
      <c r="AL753" s="270">
        <v>1147509</v>
      </c>
      <c r="AM753" s="270">
        <v>9180</v>
      </c>
      <c r="AN753" s="270">
        <v>22537</v>
      </c>
      <c r="AO753" s="270">
        <v>8249</v>
      </c>
      <c r="AP753" s="270">
        <v>1799</v>
      </c>
      <c r="AQ753" s="270">
        <v>1204</v>
      </c>
      <c r="AR753" s="270">
        <v>17</v>
      </c>
      <c r="AS753" s="270">
        <v>4412</v>
      </c>
      <c r="AT753" s="270">
        <v>834</v>
      </c>
      <c r="AU753" s="270">
        <v>3101</v>
      </c>
      <c r="AV753" s="270">
        <v>36587</v>
      </c>
      <c r="AW753" s="270">
        <v>3784</v>
      </c>
      <c r="AX753" s="270">
        <v>21797</v>
      </c>
      <c r="AY753" s="270">
        <v>62168</v>
      </c>
      <c r="AZ753" s="270">
        <v>13298</v>
      </c>
      <c r="BA753" s="270">
        <v>10313</v>
      </c>
      <c r="BB753" s="270">
        <v>8778</v>
      </c>
      <c r="BC753" s="270">
        <v>6923</v>
      </c>
      <c r="BD753" s="270">
        <v>57099</v>
      </c>
      <c r="BE753" s="270">
        <v>45101</v>
      </c>
      <c r="BF753" s="270">
        <v>13779</v>
      </c>
      <c r="BG753" s="270">
        <v>9690</v>
      </c>
      <c r="BH753" s="270">
        <v>112</v>
      </c>
      <c r="BI753" s="270">
        <v>75</v>
      </c>
      <c r="BJ753" s="270">
        <v>0</v>
      </c>
      <c r="BK753" s="270">
        <v>0</v>
      </c>
      <c r="BL753" s="270">
        <v>0</v>
      </c>
      <c r="BM753" s="270">
        <v>0</v>
      </c>
      <c r="BN753" s="270">
        <v>17</v>
      </c>
      <c r="BO753" s="270">
        <v>8885</v>
      </c>
      <c r="BP753" s="270">
        <v>523</v>
      </c>
      <c r="BQ753" s="270">
        <v>1087</v>
      </c>
      <c r="BR753" s="270">
        <v>7308</v>
      </c>
      <c r="BS753" s="270">
        <v>3660993</v>
      </c>
      <c r="BT753" s="270">
        <v>501</v>
      </c>
      <c r="BU753" s="270">
        <v>885</v>
      </c>
      <c r="BV753" s="270">
        <v>595</v>
      </c>
      <c r="BW753" s="270">
        <v>1650806</v>
      </c>
      <c r="BX753" s="270">
        <v>2774</v>
      </c>
      <c r="BY753" s="270">
        <v>5876</v>
      </c>
      <c r="BZ753" s="270">
        <v>868</v>
      </c>
      <c r="CA753" s="270">
        <v>2085278</v>
      </c>
      <c r="CB753" s="270">
        <v>2402</v>
      </c>
      <c r="CC753" s="270">
        <v>5723</v>
      </c>
      <c r="CD753" s="270">
        <v>40792</v>
      </c>
      <c r="CE753" s="270">
        <v>101236370</v>
      </c>
      <c r="CF753" s="270">
        <v>2482</v>
      </c>
      <c r="CG753" s="270">
        <v>5124</v>
      </c>
      <c r="CH753" s="270">
        <v>4</v>
      </c>
      <c r="CI753" s="270">
        <v>38478</v>
      </c>
      <c r="CJ753" s="270">
        <v>9620</v>
      </c>
      <c r="CK753" s="270">
        <v>20497</v>
      </c>
      <c r="CL753" s="270">
        <v>314</v>
      </c>
      <c r="CM753" s="270">
        <v>3792926</v>
      </c>
      <c r="CN753" s="270">
        <v>12079</v>
      </c>
      <c r="CO753" s="270">
        <v>28785</v>
      </c>
      <c r="CP753" s="270">
        <v>2435</v>
      </c>
      <c r="CQ753" s="270">
        <v>18308172</v>
      </c>
      <c r="CR753" s="270">
        <v>7519</v>
      </c>
      <c r="CS753" s="270">
        <v>15427</v>
      </c>
      <c r="CT753" s="270">
        <v>102</v>
      </c>
      <c r="CU753" s="270">
        <v>1278515</v>
      </c>
      <c r="CV753" s="270">
        <v>12534</v>
      </c>
      <c r="CW753" s="270">
        <v>33158</v>
      </c>
      <c r="CX753" s="270">
        <v>317</v>
      </c>
      <c r="CY753" s="270">
        <v>96058</v>
      </c>
      <c r="CZ753" s="270">
        <v>303</v>
      </c>
      <c r="DA753" s="270">
        <v>532</v>
      </c>
      <c r="DB753" s="270">
        <v>3924</v>
      </c>
      <c r="DC753" s="270">
        <v>238004</v>
      </c>
      <c r="DD753" s="270">
        <v>61</v>
      </c>
      <c r="DE753" s="270">
        <v>138</v>
      </c>
      <c r="DF753" s="270">
        <v>68</v>
      </c>
      <c r="DG753" s="270">
        <v>165030</v>
      </c>
      <c r="DH753" s="270">
        <v>2427</v>
      </c>
      <c r="DI753" s="270">
        <v>4396</v>
      </c>
      <c r="DJ753" s="270">
        <v>59</v>
      </c>
      <c r="DK753" s="270">
        <v>0</v>
      </c>
      <c r="DL753" s="249"/>
      <c r="DM753" s="249"/>
      <c r="DN753" s="249"/>
      <c r="DO753" s="249"/>
      <c r="DP753" s="249"/>
      <c r="DQ753" s="249"/>
      <c r="DR753" s="249"/>
      <c r="DS753" s="249"/>
      <c r="DT753" s="249"/>
      <c r="DU753" s="249"/>
      <c r="DV753" s="249"/>
      <c r="DW753" s="249"/>
      <c r="DX753" s="249"/>
      <c r="DY753" s="249"/>
      <c r="DZ753" s="249"/>
      <c r="EA753" s="249"/>
      <c r="EB753" s="155"/>
      <c r="EC753" s="170">
        <f t="shared" si="1168"/>
        <v>6</v>
      </c>
      <c r="ED753" s="74">
        <f t="shared" si="1153"/>
        <v>2021</v>
      </c>
      <c r="EE753" s="165">
        <f t="shared" si="1163"/>
        <v>44348</v>
      </c>
      <c r="EF753" s="157">
        <f>DAY(EOMONTH($EE753,0))</f>
        <v>30</v>
      </c>
      <c r="EG753" s="156"/>
      <c r="EH753" s="171">
        <f>IFERROR(HLOOKUP(EH$1,$H$5:$FY$1802,MATCH($A753,$A$5:$A$1802,0),0)*HLOOKUP(EH$2,$H$5:$FY$1802,MATCH($A753,$A$5:$A$1802,0),0),$H$2)</f>
        <v>260085</v>
      </c>
      <c r="EI753" s="171">
        <f>IFERROR(HLOOKUP(EI$1,$H$5:$FY$1802,MATCH($A753,$A$5:$A$1802,0),0)*HLOOKUP(EI$2,$H$5:$FY$1802,MATCH($A753,$A$5:$A$1802,0),0),$H$2)</f>
        <v>6502125</v>
      </c>
      <c r="EJ753" s="171">
        <f>IFERROR(HLOOKUP(EJ$1,$H$5:$FY$1802,MATCH($A753,$A$5:$A$1802,0),0)*HLOOKUP(EJ$2,$H$5:$FY$1802,MATCH($A753,$A$5:$A$1802,0),0),$H$2)</f>
        <v>9969925</v>
      </c>
      <c r="EK753" s="171">
        <f>IFERROR(HLOOKUP(EK$1,$H$5:$FY$1802,MATCH($A753,$A$5:$A$1802,0),0)*HLOOKUP(EK$2,$H$5:$FY$1802,MATCH($A753,$A$5:$A$1802,0),0),$H$2)</f>
        <v>17945865</v>
      </c>
      <c r="EL753" s="171">
        <f>IFERROR(HLOOKUP(EL$1,$H$5:$FY$1802,MATCH($A753,$A$5:$A$1802,0),0)*HLOOKUP(EL$2,$H$5:$FY$1802,MATCH($A753,$A$5:$A$1802,0),0),$H$2)</f>
        <v>6489950</v>
      </c>
      <c r="EM753" s="171">
        <f>IFERROR(HLOOKUP(EM$1,$H$5:$FY$1802,MATCH($A753,$A$5:$A$1802,0),0)*HLOOKUP(EM$2,$H$5:$FY$1802,MATCH($A753,$A$5:$A$1802,0),0),$H$2)</f>
        <v>10683020</v>
      </c>
      <c r="EN753" s="171">
        <f>IFERROR(HLOOKUP(EN$1,$H$5:$FY$1802,MATCH($A753,$A$5:$A$1802,0),0)*HLOOKUP(EN$2,$H$5:$FY$1802,MATCH($A753,$A$5:$A$1802,0),0),$H$2)</f>
        <v>217106190</v>
      </c>
      <c r="EO753" s="171">
        <f>IFERROR(HLOOKUP(EO$1,$H$5:$FY$1802,MATCH($A753,$A$5:$A$1802,0),0)*HLOOKUP(EO$2,$H$5:$FY$1802,MATCH($A753,$A$5:$A$1802,0),0),$H$2)</f>
        <v>191620880</v>
      </c>
      <c r="EP753" s="171">
        <f>IFERROR(HLOOKUP(EP$1,$H$5:$FY$1802,MATCH($A753,$A$5:$A$1802,0),0)*HLOOKUP(EP$2,$H$5:$FY$1802,MATCH($A753,$A$5:$A$1802,0),0),$H$2)</f>
        <v>2817125</v>
      </c>
      <c r="EQ753" s="171">
        <f>IFERROR(HLOOKUP(EQ$1,$H$5:$FY$1802,MATCH($A753,$A$5:$A$1802,0),0)*HLOOKUP(EQ$2,$H$5:$FY$1802,MATCH($A753,$A$5:$A$1802,0),0),$H$2)</f>
        <v>0</v>
      </c>
      <c r="ER753" s="171">
        <f>IFERROR(HLOOKUP(ER$1,$H$5:$FY$1802,MATCH($A753,$A$5:$A$1802,0),0)*HLOOKUP(ER$2,$H$5:$FY$1802,MATCH($A753,$A$5:$A$1802,0),0),$H$2)</f>
        <v>18479</v>
      </c>
      <c r="ES753" s="171">
        <f>IFERROR(HLOOKUP(ES$1,$H$5:$FY$1802,MATCH($A753,$A$5:$A$1802,0),0)*HLOOKUP(ES$2,$H$5:$FY$1802,MATCH($A753,$A$5:$A$1802,0),0),$H$2)</f>
        <v>6467580</v>
      </c>
      <c r="ET753" s="171">
        <f>IFERROR(HLOOKUP(ET$1,$H$5:$FY$1802,MATCH($A753,$A$5:$A$1802,0),0)*HLOOKUP(ET$2,$H$5:$FY$1802,MATCH($A753,$A$5:$A$1802,0),0),$H$2)</f>
        <v>3496220</v>
      </c>
      <c r="EU753" s="171">
        <f>IFERROR(HLOOKUP(EU$1,$H$5:$FY$1802,MATCH($A753,$A$5:$A$1802,0),0)*HLOOKUP(EU$2,$H$5:$FY$1802,MATCH($A753,$A$5:$A$1802,0),0),$H$2)</f>
        <v>4967564</v>
      </c>
      <c r="EV753" s="171">
        <f>IFERROR(HLOOKUP(EV$1,$H$5:$FY$1802,MATCH($A753,$A$5:$A$1802,0),0)*HLOOKUP(EV$2,$H$5:$FY$1802,MATCH($A753,$A$5:$A$1802,0),0),$H$2)</f>
        <v>209018208</v>
      </c>
      <c r="EW753" s="171">
        <f>IFERROR(HLOOKUP(EW$1,$H$5:$FY$1802,MATCH($A753,$A$5:$A$1802,0),0)*HLOOKUP(EW$2,$H$5:$FY$1802,MATCH($A753,$A$5:$A$1802,0),0),$H$2)</f>
        <v>81988</v>
      </c>
      <c r="EX753" s="171">
        <f>IFERROR(HLOOKUP(EX$1,$H$5:$FY$1802,MATCH($A753,$A$5:$A$1802,0),0)*HLOOKUP(EX$2,$H$5:$FY$1802,MATCH($A753,$A$5:$A$1802,0),0),$H$2)</f>
        <v>9038490</v>
      </c>
      <c r="EY753" s="171">
        <f>IFERROR(HLOOKUP(EY$1,$H$5:$FY$1802,MATCH($A753,$A$5:$A$1802,0),0)*HLOOKUP(EY$2,$H$5:$FY$1802,MATCH($A753,$A$5:$A$1802,0),0),$H$2)</f>
        <v>37564745</v>
      </c>
      <c r="EZ753" s="171">
        <f>IFERROR(HLOOKUP(EZ$1,$H$5:$FY$1802,MATCH($A753,$A$5:$A$1802,0),0)*HLOOKUP(EZ$2,$H$5:$FY$1802,MATCH($A753,$A$5:$A$1802,0),0),$H$2)</f>
        <v>3382116</v>
      </c>
      <c r="FA753" s="171">
        <f>IFERROR(HLOOKUP(FA$1,$H$5:$FY$1802,MATCH($A753,$A$5:$A$1802,0),0)*HLOOKUP(FA$2,$H$5:$FY$1802,MATCH($A753,$A$5:$A$1802,0),0),$H$2)</f>
        <v>298928</v>
      </c>
      <c r="FB753" s="171">
        <f>IFERROR(HLOOKUP(FB$1,$H$5:$FY$1802,MATCH($A753,$A$5:$A$1802,0),0)*HLOOKUP(FB$2,$H$5:$FY$1802,MATCH($A753,$A$5:$A$1802,0),0),$H$2)</f>
        <v>168644</v>
      </c>
      <c r="FC753" s="171">
        <f>IFERROR(HLOOKUP(FC$1,$H$5:$FY$1802,MATCH($A753,$A$5:$A$1802,0),0)*HLOOKUP(FC$2,$H$5:$FY$1802,MATCH($A753,$A$5:$A$1802,0),0),$H$2)</f>
        <v>541512</v>
      </c>
      <c r="FD753" s="171">
        <f>IFERROR(HLOOKUP(FD$1,$H$5:$FY$1802,MATCH($A753,$A$5:$A$1802,0),0)*HLOOKUP(FD$2,$H$5:$FY$1802,MATCH($A753,$A$5:$A$1802,0),0),$H$2)</f>
        <v>0</v>
      </c>
      <c r="FE753" s="171">
        <f>IFERROR(HLOOKUP(FE$1,$H$5:$FY$1802,MATCH($A753,$A$5:$A$1802,0),0)*HLOOKUP(FE$2,$H$5:$FY$1802,MATCH($A753,$A$5:$A$1802,0),0),$H$2)</f>
        <v>0</v>
      </c>
      <c r="FF753" s="171">
        <f>IFERROR(HLOOKUP(FF$1,$H$5:$FY$1802,MATCH($A753,$A$5:$A$1802,0),0)*HLOOKUP(FF$2,$H$5:$FY$1802,MATCH($A753,$A$5:$A$1802,0),0),$H$2)</f>
        <v>0</v>
      </c>
      <c r="FG753" s="171">
        <f>IFERROR(HLOOKUP(FG$1,$H$5:$FY$1802,MATCH($A753,$A$5:$A$1802,0),0)*HLOOKUP(FG$2,$H$5:$FY$1802,MATCH($A753,$A$5:$A$1802,0),0),$H$2)</f>
        <v>0</v>
      </c>
      <c r="FH753" s="152"/>
      <c r="FI753" s="405">
        <f t="shared" si="1154"/>
        <v>1.8154266211604095</v>
      </c>
      <c r="FJ753" s="405">
        <f t="shared" si="1154"/>
        <v>1.4079180887372014</v>
      </c>
      <c r="FK753" s="405">
        <f t="shared" si="1155"/>
        <v>1.8569917495240109</v>
      </c>
      <c r="FL753" s="405">
        <f t="shared" si="1156"/>
        <v>1.4645652633805797</v>
      </c>
      <c r="FM753" s="405">
        <f t="shared" si="1157"/>
        <v>1.3512957046503373</v>
      </c>
      <c r="FN753" s="405">
        <f t="shared" si="1158"/>
        <v>1.067352975979174</v>
      </c>
      <c r="FO753" s="405">
        <f t="shared" si="1159"/>
        <v>1.5276053215077605</v>
      </c>
      <c r="FP753" s="405">
        <f t="shared" si="1160"/>
        <v>1.0742793791574279</v>
      </c>
      <c r="FQ753" s="405">
        <f t="shared" si="1161"/>
        <v>0.89600000000000002</v>
      </c>
      <c r="FR753" s="405">
        <f t="shared" si="1162"/>
        <v>0.6</v>
      </c>
      <c r="FS753" s="65"/>
    </row>
    <row r="754" spans="1:175" ht="10.35" customHeight="1" x14ac:dyDescent="0.2">
      <c r="A754" s="74" t="str">
        <f t="shared" si="1166"/>
        <v>2021-22JUNERYC</v>
      </c>
      <c r="B754" s="163" t="str">
        <f t="shared" si="1167"/>
        <v>2021-22</v>
      </c>
      <c r="C754" s="26" t="s">
        <v>843</v>
      </c>
      <c r="D754" s="163" t="str">
        <f>INDEX($FV$16:$FW$26,MATCH($F754,$FV$16:$FV$26,0),2)</f>
        <v>Y61</v>
      </c>
      <c r="E754" s="163" t="str">
        <f>VLOOKUP($D754,$FW$8:$FX$14,2,0)</f>
        <v>East of England</v>
      </c>
      <c r="F754" s="271" t="s">
        <v>849</v>
      </c>
      <c r="G754" s="271" t="s">
        <v>872</v>
      </c>
      <c r="H754" s="272">
        <v>123513</v>
      </c>
      <c r="I754" s="272">
        <v>86078</v>
      </c>
      <c r="J754" s="272">
        <v>1528533</v>
      </c>
      <c r="K754" s="272">
        <v>18</v>
      </c>
      <c r="L754" s="272">
        <v>3</v>
      </c>
      <c r="M754" s="272">
        <v>63</v>
      </c>
      <c r="N754" s="272">
        <v>91</v>
      </c>
      <c r="O754" s="272">
        <v>143</v>
      </c>
      <c r="P754" s="272">
        <v>0</v>
      </c>
      <c r="Q754" s="272">
        <v>391</v>
      </c>
      <c r="R754" s="272">
        <v>16</v>
      </c>
      <c r="S754" s="272">
        <v>3782</v>
      </c>
      <c r="T754" s="272">
        <v>80384</v>
      </c>
      <c r="U754" s="272">
        <v>6996</v>
      </c>
      <c r="V754" s="272">
        <v>4494</v>
      </c>
      <c r="W754" s="272">
        <v>48219</v>
      </c>
      <c r="X754" s="272">
        <v>11153</v>
      </c>
      <c r="Y754" s="272">
        <v>312</v>
      </c>
      <c r="Z754" s="272">
        <v>3405930</v>
      </c>
      <c r="AA754" s="272">
        <v>487</v>
      </c>
      <c r="AB754" s="272">
        <v>915</v>
      </c>
      <c r="AC754" s="272">
        <v>2927310</v>
      </c>
      <c r="AD754" s="272">
        <v>651</v>
      </c>
      <c r="AE754" s="272">
        <v>1196</v>
      </c>
      <c r="AF754" s="272">
        <v>92714394</v>
      </c>
      <c r="AG754" s="272">
        <v>1923</v>
      </c>
      <c r="AH754" s="272">
        <v>4008</v>
      </c>
      <c r="AI754" s="272">
        <v>70782025</v>
      </c>
      <c r="AJ754" s="272">
        <v>6346</v>
      </c>
      <c r="AK754" s="272">
        <v>16678</v>
      </c>
      <c r="AL754" s="272">
        <v>2758809</v>
      </c>
      <c r="AM754" s="272">
        <v>8842</v>
      </c>
      <c r="AN754" s="272">
        <v>22667</v>
      </c>
      <c r="AO754" s="272">
        <v>8147</v>
      </c>
      <c r="AP754" s="272">
        <v>68</v>
      </c>
      <c r="AQ754" s="272">
        <v>4385</v>
      </c>
      <c r="AR754" s="272">
        <v>746</v>
      </c>
      <c r="AS754" s="272">
        <v>34</v>
      </c>
      <c r="AT754" s="272">
        <v>3660</v>
      </c>
      <c r="AU754" s="272">
        <v>771</v>
      </c>
      <c r="AV754" s="272">
        <v>43756</v>
      </c>
      <c r="AW754" s="272">
        <v>2756</v>
      </c>
      <c r="AX754" s="272">
        <v>25725</v>
      </c>
      <c r="AY754" s="272">
        <v>72237</v>
      </c>
      <c r="AZ754" s="272">
        <v>16940</v>
      </c>
      <c r="BA754" s="272">
        <v>11644</v>
      </c>
      <c r="BB754" s="272">
        <v>10772</v>
      </c>
      <c r="BC754" s="272">
        <v>7564</v>
      </c>
      <c r="BD754" s="272">
        <v>78213</v>
      </c>
      <c r="BE754" s="272">
        <v>53747</v>
      </c>
      <c r="BF754" s="272">
        <v>23564</v>
      </c>
      <c r="BG754" s="272">
        <v>13091</v>
      </c>
      <c r="BH754" s="272">
        <v>567</v>
      </c>
      <c r="BI754" s="272">
        <v>338</v>
      </c>
      <c r="BJ754" s="272">
        <v>10</v>
      </c>
      <c r="BK754" s="272">
        <v>3038</v>
      </c>
      <c r="BL754" s="272">
        <v>304</v>
      </c>
      <c r="BM754" s="272">
        <v>495</v>
      </c>
      <c r="BN754" s="272">
        <v>0</v>
      </c>
      <c r="BO754" s="272">
        <v>0</v>
      </c>
      <c r="BP754" s="272">
        <v>0</v>
      </c>
      <c r="BQ754" s="272">
        <v>0</v>
      </c>
      <c r="BR754" s="272">
        <v>6986</v>
      </c>
      <c r="BS754" s="272">
        <v>3402892</v>
      </c>
      <c r="BT754" s="272">
        <v>487</v>
      </c>
      <c r="BU754" s="272">
        <v>915</v>
      </c>
      <c r="BV754" s="272">
        <v>2971</v>
      </c>
      <c r="BW754" s="272">
        <v>6015743</v>
      </c>
      <c r="BX754" s="272">
        <v>2025</v>
      </c>
      <c r="BY754" s="272">
        <v>4005</v>
      </c>
      <c r="BZ754" s="272">
        <v>1022</v>
      </c>
      <c r="CA754" s="272">
        <v>1954725</v>
      </c>
      <c r="CB754" s="272">
        <v>1913</v>
      </c>
      <c r="CC754" s="272">
        <v>4408</v>
      </c>
      <c r="CD754" s="272">
        <v>44226</v>
      </c>
      <c r="CE754" s="272">
        <v>84743926</v>
      </c>
      <c r="CF754" s="272">
        <v>1916</v>
      </c>
      <c r="CG754" s="272">
        <v>4006</v>
      </c>
      <c r="CH754" s="272">
        <v>639</v>
      </c>
      <c r="CI754" s="272">
        <v>5303443</v>
      </c>
      <c r="CJ754" s="272">
        <v>8300</v>
      </c>
      <c r="CK754" s="272">
        <v>21111</v>
      </c>
      <c r="CL754" s="272">
        <v>177</v>
      </c>
      <c r="CM754" s="272">
        <v>1139643</v>
      </c>
      <c r="CN754" s="272">
        <v>6439</v>
      </c>
      <c r="CO754" s="272">
        <v>17279</v>
      </c>
      <c r="CP754" s="272">
        <v>868</v>
      </c>
      <c r="CQ754" s="272">
        <v>8444525</v>
      </c>
      <c r="CR754" s="272">
        <v>9729</v>
      </c>
      <c r="CS754" s="272">
        <v>24316</v>
      </c>
      <c r="CT754" s="272">
        <v>75</v>
      </c>
      <c r="CU754" s="272">
        <v>626438</v>
      </c>
      <c r="CV754" s="272">
        <v>8353</v>
      </c>
      <c r="CW754" s="272">
        <v>17902</v>
      </c>
      <c r="CX754" s="272">
        <v>518</v>
      </c>
      <c r="CY754" s="272">
        <v>151424</v>
      </c>
      <c r="CZ754" s="272">
        <v>292</v>
      </c>
      <c r="DA754" s="272">
        <v>513</v>
      </c>
      <c r="DB754" s="272">
        <v>4864</v>
      </c>
      <c r="DC754" s="272">
        <v>240607</v>
      </c>
      <c r="DD754" s="272">
        <v>49</v>
      </c>
      <c r="DE754" s="272">
        <v>100</v>
      </c>
      <c r="DF754" s="272">
        <v>207</v>
      </c>
      <c r="DG754" s="272">
        <v>305545</v>
      </c>
      <c r="DH754" s="272">
        <v>1476</v>
      </c>
      <c r="DI754" s="272">
        <v>3782</v>
      </c>
      <c r="DJ754" s="272">
        <v>196</v>
      </c>
      <c r="DK754" s="272">
        <v>16</v>
      </c>
      <c r="DL754" s="250"/>
      <c r="DM754" s="250"/>
      <c r="DN754" s="250"/>
      <c r="DO754" s="250"/>
      <c r="DP754" s="250"/>
      <c r="DQ754" s="250"/>
      <c r="DR754" s="250"/>
      <c r="DS754" s="250"/>
      <c r="DT754" s="250"/>
      <c r="DU754" s="250"/>
      <c r="DV754" s="250"/>
      <c r="DW754" s="250"/>
      <c r="DX754" s="250"/>
      <c r="DY754" s="250"/>
      <c r="DZ754" s="250"/>
      <c r="EA754" s="250"/>
      <c r="EB754" s="155"/>
      <c r="EC754" s="75">
        <f t="shared" si="1168"/>
        <v>6</v>
      </c>
      <c r="ED754" s="74">
        <f t="shared" si="1153"/>
        <v>2021</v>
      </c>
      <c r="EE754" s="165">
        <f t="shared" si="1163"/>
        <v>44348</v>
      </c>
      <c r="EF754" s="157">
        <f t="shared" si="1165"/>
        <v>30</v>
      </c>
      <c r="EG754" s="156"/>
      <c r="EH754" s="166">
        <f>IFERROR(HLOOKUP(EH$1,$H$5:$FY$1802,MATCH($A754,$A$5:$A$1802,0),0)*HLOOKUP(EH$2,$H$5:$FY$1802,MATCH($A754,$A$5:$A$1802,0),0),$H$2)</f>
        <v>258234</v>
      </c>
      <c r="EI754" s="166">
        <f>IFERROR(HLOOKUP(EI$1,$H$5:$FY$1802,MATCH($A754,$A$5:$A$1802,0),0)*HLOOKUP(EI$2,$H$5:$FY$1802,MATCH($A754,$A$5:$A$1802,0),0),$H$2)</f>
        <v>5422914</v>
      </c>
      <c r="EJ754" s="166">
        <f>IFERROR(HLOOKUP(EJ$1,$H$5:$FY$1802,MATCH($A754,$A$5:$A$1802,0),0)*HLOOKUP(EJ$2,$H$5:$FY$1802,MATCH($A754,$A$5:$A$1802,0),0),$H$2)</f>
        <v>7833098</v>
      </c>
      <c r="EK754" s="166">
        <f>IFERROR(HLOOKUP(EK$1,$H$5:$FY$1802,MATCH($A754,$A$5:$A$1802,0),0)*HLOOKUP(EK$2,$H$5:$FY$1802,MATCH($A754,$A$5:$A$1802,0),0),$H$2)</f>
        <v>12309154</v>
      </c>
      <c r="EL754" s="166">
        <f>IFERROR(HLOOKUP(EL$1,$H$5:$FY$1802,MATCH($A754,$A$5:$A$1802,0),0)*HLOOKUP(EL$2,$H$5:$FY$1802,MATCH($A754,$A$5:$A$1802,0),0),$H$2)</f>
        <v>6401340</v>
      </c>
      <c r="EM754" s="166">
        <f>IFERROR(HLOOKUP(EM$1,$H$5:$FY$1802,MATCH($A754,$A$5:$A$1802,0),0)*HLOOKUP(EM$2,$H$5:$FY$1802,MATCH($A754,$A$5:$A$1802,0),0),$H$2)</f>
        <v>5374824</v>
      </c>
      <c r="EN754" s="166">
        <f>IFERROR(HLOOKUP(EN$1,$H$5:$FY$1802,MATCH($A754,$A$5:$A$1802,0),0)*HLOOKUP(EN$2,$H$5:$FY$1802,MATCH($A754,$A$5:$A$1802,0),0),$H$2)</f>
        <v>193261752</v>
      </c>
      <c r="EO754" s="166">
        <f>IFERROR(HLOOKUP(EO$1,$H$5:$FY$1802,MATCH($A754,$A$5:$A$1802,0),0)*HLOOKUP(EO$2,$H$5:$FY$1802,MATCH($A754,$A$5:$A$1802,0),0),$H$2)</f>
        <v>186009734</v>
      </c>
      <c r="EP754" s="166">
        <f>IFERROR(HLOOKUP(EP$1,$H$5:$FY$1802,MATCH($A754,$A$5:$A$1802,0),0)*HLOOKUP(EP$2,$H$5:$FY$1802,MATCH($A754,$A$5:$A$1802,0),0),$H$2)</f>
        <v>7072104</v>
      </c>
      <c r="EQ754" s="166">
        <f>IFERROR(HLOOKUP(EQ$1,$H$5:$FY$1802,MATCH($A754,$A$5:$A$1802,0),0)*HLOOKUP(EQ$2,$H$5:$FY$1802,MATCH($A754,$A$5:$A$1802,0),0),$H$2)</f>
        <v>4950</v>
      </c>
      <c r="ER754" s="166">
        <f>IFERROR(HLOOKUP(ER$1,$H$5:$FY$1802,MATCH($A754,$A$5:$A$1802,0),0)*HLOOKUP(ER$2,$H$5:$FY$1802,MATCH($A754,$A$5:$A$1802,0),0),$H$2)</f>
        <v>0</v>
      </c>
      <c r="ES754" s="166">
        <f>IFERROR(HLOOKUP(ES$1,$H$5:$FY$1802,MATCH($A754,$A$5:$A$1802,0),0)*HLOOKUP(ES$2,$H$5:$FY$1802,MATCH($A754,$A$5:$A$1802,0),0),$H$2)</f>
        <v>6392190</v>
      </c>
      <c r="ET754" s="166">
        <f>IFERROR(HLOOKUP(ET$1,$H$5:$FY$1802,MATCH($A754,$A$5:$A$1802,0),0)*HLOOKUP(ET$2,$H$5:$FY$1802,MATCH($A754,$A$5:$A$1802,0),0),$H$2)</f>
        <v>11898855</v>
      </c>
      <c r="EU754" s="166">
        <f>IFERROR(HLOOKUP(EU$1,$H$5:$FY$1802,MATCH($A754,$A$5:$A$1802,0),0)*HLOOKUP(EU$2,$H$5:$FY$1802,MATCH($A754,$A$5:$A$1802,0),0),$H$2)</f>
        <v>4504976</v>
      </c>
      <c r="EV754" s="166">
        <f>IFERROR(HLOOKUP(EV$1,$H$5:$FY$1802,MATCH($A754,$A$5:$A$1802,0),0)*HLOOKUP(EV$2,$H$5:$FY$1802,MATCH($A754,$A$5:$A$1802,0),0),$H$2)</f>
        <v>177169356</v>
      </c>
      <c r="EW754" s="166">
        <f>IFERROR(HLOOKUP(EW$1,$H$5:$FY$1802,MATCH($A754,$A$5:$A$1802,0),0)*HLOOKUP(EW$2,$H$5:$FY$1802,MATCH($A754,$A$5:$A$1802,0),0),$H$2)</f>
        <v>13489929</v>
      </c>
      <c r="EX754" s="166">
        <f>IFERROR(HLOOKUP(EX$1,$H$5:$FY$1802,MATCH($A754,$A$5:$A$1802,0),0)*HLOOKUP(EX$2,$H$5:$FY$1802,MATCH($A754,$A$5:$A$1802,0),0),$H$2)</f>
        <v>3058383</v>
      </c>
      <c r="EY754" s="166">
        <f>IFERROR(HLOOKUP(EY$1,$H$5:$FY$1802,MATCH($A754,$A$5:$A$1802,0),0)*HLOOKUP(EY$2,$H$5:$FY$1802,MATCH($A754,$A$5:$A$1802,0),0),$H$2)</f>
        <v>21106288</v>
      </c>
      <c r="EZ754" s="166">
        <f>IFERROR(HLOOKUP(EZ$1,$H$5:$FY$1802,MATCH($A754,$A$5:$A$1802,0),0)*HLOOKUP(EZ$2,$H$5:$FY$1802,MATCH($A754,$A$5:$A$1802,0),0),$H$2)</f>
        <v>1342650</v>
      </c>
      <c r="FA754" s="166">
        <f>IFERROR(HLOOKUP(FA$1,$H$5:$FY$1802,MATCH($A754,$A$5:$A$1802,0),0)*HLOOKUP(FA$2,$H$5:$FY$1802,MATCH($A754,$A$5:$A$1802,0),0),$H$2)</f>
        <v>782874</v>
      </c>
      <c r="FB754" s="166">
        <f>IFERROR(HLOOKUP(FB$1,$H$5:$FY$1802,MATCH($A754,$A$5:$A$1802,0),0)*HLOOKUP(FB$2,$H$5:$FY$1802,MATCH($A754,$A$5:$A$1802,0),0),$H$2)</f>
        <v>265734</v>
      </c>
      <c r="FC754" s="166">
        <f>IFERROR(HLOOKUP(FC$1,$H$5:$FY$1802,MATCH($A754,$A$5:$A$1802,0),0)*HLOOKUP(FC$2,$H$5:$FY$1802,MATCH($A754,$A$5:$A$1802,0),0),$H$2)</f>
        <v>486400</v>
      </c>
      <c r="FD754" s="166">
        <f>IFERROR(HLOOKUP(FD$1,$H$5:$FY$1802,MATCH($A754,$A$5:$A$1802,0),0)*HLOOKUP(FD$2,$H$5:$FY$1802,MATCH($A754,$A$5:$A$1802,0),0),$H$2)</f>
        <v>0</v>
      </c>
      <c r="FE754" s="166">
        <f>IFERROR(HLOOKUP(FE$1,$H$5:$FY$1802,MATCH($A754,$A$5:$A$1802,0),0)*HLOOKUP(FE$2,$H$5:$FY$1802,MATCH($A754,$A$5:$A$1802,0),0),$H$2)</f>
        <v>0</v>
      </c>
      <c r="FF754" s="166">
        <f>IFERROR(HLOOKUP(FF$1,$H$5:$FY$1802,MATCH($A754,$A$5:$A$1802,0),0)*HLOOKUP(FF$2,$H$5:$FY$1802,MATCH($A754,$A$5:$A$1802,0),0),$H$2)</f>
        <v>0</v>
      </c>
      <c r="FG754" s="166">
        <f>IFERROR(HLOOKUP(FG$1,$H$5:$FY$1802,MATCH($A754,$A$5:$A$1802,0),0)*HLOOKUP(FG$2,$H$5:$FY$1802,MATCH($A754,$A$5:$A$1802,0),0),$H$2)</f>
        <v>0</v>
      </c>
      <c r="FH754" s="152"/>
      <c r="FI754" s="405">
        <f t="shared" si="1154"/>
        <v>2.4213836477987423</v>
      </c>
      <c r="FJ754" s="405">
        <f t="shared" si="1154"/>
        <v>1.664379645511721</v>
      </c>
      <c r="FK754" s="405">
        <f t="shared" si="1155"/>
        <v>2.3969737427681355</v>
      </c>
      <c r="FL754" s="405">
        <f t="shared" si="1156"/>
        <v>1.6831330663106363</v>
      </c>
      <c r="FM754" s="405">
        <f t="shared" si="1157"/>
        <v>1.6220369563864867</v>
      </c>
      <c r="FN754" s="405">
        <f t="shared" si="1158"/>
        <v>1.1146436052178601</v>
      </c>
      <c r="FO754" s="405">
        <f t="shared" si="1159"/>
        <v>2.1127947637406974</v>
      </c>
      <c r="FP754" s="405">
        <f t="shared" si="1160"/>
        <v>1.1737649063032367</v>
      </c>
      <c r="FQ754" s="405">
        <f t="shared" si="1161"/>
        <v>1.8173076923076923</v>
      </c>
      <c r="FR754" s="405">
        <f t="shared" si="1162"/>
        <v>1.0833333333333333</v>
      </c>
      <c r="FS754" s="65"/>
    </row>
    <row r="755" spans="1:175" ht="10.35" customHeight="1" x14ac:dyDescent="0.2">
      <c r="A755" s="74" t="str">
        <f t="shared" si="1166"/>
        <v>2021-22JUNER1F</v>
      </c>
      <c r="B755" s="163" t="str">
        <f t="shared" si="1167"/>
        <v>2021-22</v>
      </c>
      <c r="C755" s="26" t="s">
        <v>843</v>
      </c>
      <c r="D755" s="163" t="str">
        <f>INDEX($FV$16:$FW$26,MATCH($F755,$FV$16:$FV$26,0),2)</f>
        <v>Y59</v>
      </c>
      <c r="E755" s="163" t="str">
        <f>VLOOKUP($D755,$FW$8:$FX$14,2,0)</f>
        <v>South East</v>
      </c>
      <c r="F755" s="271" t="s">
        <v>852</v>
      </c>
      <c r="G755" s="271" t="s">
        <v>873</v>
      </c>
      <c r="H755" s="272">
        <v>3452</v>
      </c>
      <c r="I755" s="272">
        <v>1960</v>
      </c>
      <c r="J755" s="272">
        <v>19417</v>
      </c>
      <c r="K755" s="272">
        <v>10</v>
      </c>
      <c r="L755" s="272">
        <v>1</v>
      </c>
      <c r="M755" s="272">
        <v>36</v>
      </c>
      <c r="N755" s="272">
        <v>71</v>
      </c>
      <c r="O755" s="272">
        <v>115</v>
      </c>
      <c r="P755" s="272">
        <v>0</v>
      </c>
      <c r="Q755" s="272">
        <v>14</v>
      </c>
      <c r="R755" s="272">
        <v>0</v>
      </c>
      <c r="S755" s="272">
        <v>2</v>
      </c>
      <c r="T755" s="272">
        <v>2453</v>
      </c>
      <c r="U755" s="272">
        <v>151</v>
      </c>
      <c r="V755" s="272">
        <v>101</v>
      </c>
      <c r="W755" s="272">
        <v>1118</v>
      </c>
      <c r="X755" s="272">
        <v>662</v>
      </c>
      <c r="Y755" s="272">
        <v>39</v>
      </c>
      <c r="Z755" s="272">
        <v>92896</v>
      </c>
      <c r="AA755" s="272">
        <v>615</v>
      </c>
      <c r="AB755" s="272">
        <v>1137</v>
      </c>
      <c r="AC755" s="272">
        <v>73305</v>
      </c>
      <c r="AD755" s="272">
        <v>726</v>
      </c>
      <c r="AE755" s="272">
        <v>1281</v>
      </c>
      <c r="AF755" s="272">
        <v>1961445</v>
      </c>
      <c r="AG755" s="272">
        <v>1754</v>
      </c>
      <c r="AH755" s="272">
        <v>3818</v>
      </c>
      <c r="AI755" s="272">
        <v>3924633</v>
      </c>
      <c r="AJ755" s="272">
        <v>5928</v>
      </c>
      <c r="AK755" s="272">
        <v>13186</v>
      </c>
      <c r="AL755" s="272">
        <v>211128</v>
      </c>
      <c r="AM755" s="272">
        <v>5414</v>
      </c>
      <c r="AN755" s="272">
        <v>10802</v>
      </c>
      <c r="AO755" s="272">
        <v>283</v>
      </c>
      <c r="AP755" s="272">
        <v>1</v>
      </c>
      <c r="AQ755" s="272">
        <v>30</v>
      </c>
      <c r="AR755" s="272">
        <v>48</v>
      </c>
      <c r="AS755" s="272">
        <v>4</v>
      </c>
      <c r="AT755" s="272">
        <v>248</v>
      </c>
      <c r="AU755" s="272">
        <v>12</v>
      </c>
      <c r="AV755" s="272">
        <v>1422</v>
      </c>
      <c r="AW755" s="272">
        <v>22</v>
      </c>
      <c r="AX755" s="272">
        <v>726</v>
      </c>
      <c r="AY755" s="272">
        <v>2170</v>
      </c>
      <c r="AZ755" s="272">
        <v>234</v>
      </c>
      <c r="BA755" s="272">
        <v>199</v>
      </c>
      <c r="BB755" s="272">
        <v>155</v>
      </c>
      <c r="BC755" s="272">
        <v>136</v>
      </c>
      <c r="BD755" s="272">
        <v>1341</v>
      </c>
      <c r="BE755" s="272">
        <v>1220</v>
      </c>
      <c r="BF755" s="272">
        <v>826</v>
      </c>
      <c r="BG755" s="272">
        <v>711</v>
      </c>
      <c r="BH755" s="272">
        <v>44</v>
      </c>
      <c r="BI755" s="272">
        <v>41</v>
      </c>
      <c r="BJ755" s="272">
        <v>4</v>
      </c>
      <c r="BK755" s="272">
        <v>1974</v>
      </c>
      <c r="BL755" s="272">
        <v>494</v>
      </c>
      <c r="BM755" s="272">
        <v>881</v>
      </c>
      <c r="BN755" s="272">
        <v>0</v>
      </c>
      <c r="BO755" s="272">
        <v>0</v>
      </c>
      <c r="BP755" s="272">
        <v>0</v>
      </c>
      <c r="BQ755" s="272">
        <v>0</v>
      </c>
      <c r="BR755" s="272">
        <v>147</v>
      </c>
      <c r="BS755" s="272">
        <v>90922</v>
      </c>
      <c r="BT755" s="272">
        <v>619</v>
      </c>
      <c r="BU755" s="272">
        <v>1155</v>
      </c>
      <c r="BV755" s="272">
        <v>98</v>
      </c>
      <c r="BW755" s="272">
        <v>172137</v>
      </c>
      <c r="BX755" s="272">
        <v>1757</v>
      </c>
      <c r="BY755" s="272">
        <v>3661</v>
      </c>
      <c r="BZ755" s="272">
        <v>8</v>
      </c>
      <c r="CA755" s="272">
        <v>12425</v>
      </c>
      <c r="CB755" s="272">
        <v>1553</v>
      </c>
      <c r="CC755" s="272">
        <v>3821</v>
      </c>
      <c r="CD755" s="272">
        <v>1012</v>
      </c>
      <c r="CE755" s="272">
        <v>1776883</v>
      </c>
      <c r="CF755" s="272">
        <v>1756</v>
      </c>
      <c r="CG755" s="272">
        <v>3804</v>
      </c>
      <c r="CH755" s="272">
        <v>180</v>
      </c>
      <c r="CI755" s="272">
        <v>1108682</v>
      </c>
      <c r="CJ755" s="272">
        <v>6159</v>
      </c>
      <c r="CK755" s="272">
        <v>10847</v>
      </c>
      <c r="CL755" s="272">
        <v>4</v>
      </c>
      <c r="CM755" s="272">
        <v>3731</v>
      </c>
      <c r="CN755" s="272">
        <v>933</v>
      </c>
      <c r="CO755" s="272">
        <v>1553</v>
      </c>
      <c r="CP755" s="272">
        <v>12</v>
      </c>
      <c r="CQ755" s="272">
        <v>167210</v>
      </c>
      <c r="CR755" s="272">
        <v>13934</v>
      </c>
      <c r="CS755" s="272">
        <v>28394</v>
      </c>
      <c r="CT755" s="272">
        <v>3</v>
      </c>
      <c r="CU755" s="272">
        <v>3900</v>
      </c>
      <c r="CV755" s="272">
        <v>1300</v>
      </c>
      <c r="CW755" s="272">
        <v>1627</v>
      </c>
      <c r="CX755" s="272">
        <v>6</v>
      </c>
      <c r="CY755" s="272">
        <v>1693</v>
      </c>
      <c r="CZ755" s="272">
        <v>282</v>
      </c>
      <c r="DA755" s="272">
        <v>472</v>
      </c>
      <c r="DB755" s="272">
        <v>118</v>
      </c>
      <c r="DC755" s="272">
        <v>5328</v>
      </c>
      <c r="DD755" s="272">
        <v>45</v>
      </c>
      <c r="DE755" s="272">
        <v>84</v>
      </c>
      <c r="DF755" s="272">
        <v>0</v>
      </c>
      <c r="DG755" s="272">
        <v>0</v>
      </c>
      <c r="DH755" s="272">
        <v>0</v>
      </c>
      <c r="DI755" s="272">
        <v>0</v>
      </c>
      <c r="DJ755" s="272">
        <v>0</v>
      </c>
      <c r="DK755" s="272">
        <v>0</v>
      </c>
      <c r="DL755" s="250"/>
      <c r="DM755" s="250"/>
      <c r="DN755" s="250"/>
      <c r="DO755" s="250"/>
      <c r="DP755" s="250"/>
      <c r="DQ755" s="250"/>
      <c r="DR755" s="250"/>
      <c r="DS755" s="250"/>
      <c r="DT755" s="250"/>
      <c r="DU755" s="250"/>
      <c r="DV755" s="250"/>
      <c r="DW755" s="250"/>
      <c r="DX755" s="250"/>
      <c r="DY755" s="250"/>
      <c r="DZ755" s="250"/>
      <c r="EA755" s="250"/>
      <c r="EB755" s="155"/>
      <c r="EC755" s="75">
        <f>MONTH(1&amp;C755)</f>
        <v>6</v>
      </c>
      <c r="ED755" s="74">
        <f t="shared" si="1153"/>
        <v>2021</v>
      </c>
      <c r="EE755" s="165">
        <f t="shared" si="1163"/>
        <v>44348</v>
      </c>
      <c r="EF755" s="157">
        <f t="shared" si="1165"/>
        <v>30</v>
      </c>
      <c r="EG755" s="156"/>
      <c r="EH755" s="166">
        <f>IFERROR(HLOOKUP(EH$1,$H$5:$FY$1802,MATCH($A755,$A$5:$A$1802,0),0)*HLOOKUP(EH$2,$H$5:$FY$1802,MATCH($A755,$A$5:$A$1802,0),0),$H$2)</f>
        <v>1960</v>
      </c>
      <c r="EI755" s="166">
        <f>IFERROR(HLOOKUP(EI$1,$H$5:$FY$1802,MATCH($A755,$A$5:$A$1802,0),0)*HLOOKUP(EI$2,$H$5:$FY$1802,MATCH($A755,$A$5:$A$1802,0),0),$H$2)</f>
        <v>70560</v>
      </c>
      <c r="EJ755" s="166">
        <f>IFERROR(HLOOKUP(EJ$1,$H$5:$FY$1802,MATCH($A755,$A$5:$A$1802,0),0)*HLOOKUP(EJ$2,$H$5:$FY$1802,MATCH($A755,$A$5:$A$1802,0),0),$H$2)</f>
        <v>139160</v>
      </c>
      <c r="EK755" s="166">
        <f>IFERROR(HLOOKUP(EK$1,$H$5:$FY$1802,MATCH($A755,$A$5:$A$1802,0),0)*HLOOKUP(EK$2,$H$5:$FY$1802,MATCH($A755,$A$5:$A$1802,0),0),$H$2)</f>
        <v>225400</v>
      </c>
      <c r="EL755" s="166">
        <f>IFERROR(HLOOKUP(EL$1,$H$5:$FY$1802,MATCH($A755,$A$5:$A$1802,0),0)*HLOOKUP(EL$2,$H$5:$FY$1802,MATCH($A755,$A$5:$A$1802,0),0),$H$2)</f>
        <v>171687</v>
      </c>
      <c r="EM755" s="166">
        <f>IFERROR(HLOOKUP(EM$1,$H$5:$FY$1802,MATCH($A755,$A$5:$A$1802,0),0)*HLOOKUP(EM$2,$H$5:$FY$1802,MATCH($A755,$A$5:$A$1802,0),0),$H$2)</f>
        <v>129381</v>
      </c>
      <c r="EN755" s="166">
        <f>IFERROR(HLOOKUP(EN$1,$H$5:$FY$1802,MATCH($A755,$A$5:$A$1802,0),0)*HLOOKUP(EN$2,$H$5:$FY$1802,MATCH($A755,$A$5:$A$1802,0),0),$H$2)</f>
        <v>4268524</v>
      </c>
      <c r="EO755" s="166">
        <f>IFERROR(HLOOKUP(EO$1,$H$5:$FY$1802,MATCH($A755,$A$5:$A$1802,0),0)*HLOOKUP(EO$2,$H$5:$FY$1802,MATCH($A755,$A$5:$A$1802,0),0),$H$2)</f>
        <v>8729132</v>
      </c>
      <c r="EP755" s="166">
        <f>IFERROR(HLOOKUP(EP$1,$H$5:$FY$1802,MATCH($A755,$A$5:$A$1802,0),0)*HLOOKUP(EP$2,$H$5:$FY$1802,MATCH($A755,$A$5:$A$1802,0),0),$H$2)</f>
        <v>421278</v>
      </c>
      <c r="EQ755" s="166">
        <f>IFERROR(HLOOKUP(EQ$1,$H$5:$FY$1802,MATCH($A755,$A$5:$A$1802,0),0)*HLOOKUP(EQ$2,$H$5:$FY$1802,MATCH($A755,$A$5:$A$1802,0),0),$H$2)</f>
        <v>3524</v>
      </c>
      <c r="ER755" s="166">
        <f>IFERROR(HLOOKUP(ER$1,$H$5:$FY$1802,MATCH($A755,$A$5:$A$1802,0),0)*HLOOKUP(ER$2,$H$5:$FY$1802,MATCH($A755,$A$5:$A$1802,0),0),$H$2)</f>
        <v>0</v>
      </c>
      <c r="ES755" s="166">
        <f>IFERROR(HLOOKUP(ES$1,$H$5:$FY$1802,MATCH($A755,$A$5:$A$1802,0),0)*HLOOKUP(ES$2,$H$5:$FY$1802,MATCH($A755,$A$5:$A$1802,0),0),$H$2)</f>
        <v>169785</v>
      </c>
      <c r="ET755" s="166">
        <f>IFERROR(HLOOKUP(ET$1,$H$5:$FY$1802,MATCH($A755,$A$5:$A$1802,0),0)*HLOOKUP(ET$2,$H$5:$FY$1802,MATCH($A755,$A$5:$A$1802,0),0),$H$2)</f>
        <v>358778</v>
      </c>
      <c r="EU755" s="166">
        <f>IFERROR(HLOOKUP(EU$1,$H$5:$FY$1802,MATCH($A755,$A$5:$A$1802,0),0)*HLOOKUP(EU$2,$H$5:$FY$1802,MATCH($A755,$A$5:$A$1802,0),0),$H$2)</f>
        <v>30568</v>
      </c>
      <c r="EV755" s="166">
        <f>IFERROR(HLOOKUP(EV$1,$H$5:$FY$1802,MATCH($A755,$A$5:$A$1802,0),0)*HLOOKUP(EV$2,$H$5:$FY$1802,MATCH($A755,$A$5:$A$1802,0),0),$H$2)</f>
        <v>3849648</v>
      </c>
      <c r="EW755" s="166">
        <f>IFERROR(HLOOKUP(EW$1,$H$5:$FY$1802,MATCH($A755,$A$5:$A$1802,0),0)*HLOOKUP(EW$2,$H$5:$FY$1802,MATCH($A755,$A$5:$A$1802,0),0),$H$2)</f>
        <v>1952460</v>
      </c>
      <c r="EX755" s="166">
        <f>IFERROR(HLOOKUP(EX$1,$H$5:$FY$1802,MATCH($A755,$A$5:$A$1802,0),0)*HLOOKUP(EX$2,$H$5:$FY$1802,MATCH($A755,$A$5:$A$1802,0),0),$H$2)</f>
        <v>6212</v>
      </c>
      <c r="EY755" s="166">
        <f>IFERROR(HLOOKUP(EY$1,$H$5:$FY$1802,MATCH($A755,$A$5:$A$1802,0),0)*HLOOKUP(EY$2,$H$5:$FY$1802,MATCH($A755,$A$5:$A$1802,0),0),$H$2)</f>
        <v>340728</v>
      </c>
      <c r="EZ755" s="166">
        <f>IFERROR(HLOOKUP(EZ$1,$H$5:$FY$1802,MATCH($A755,$A$5:$A$1802,0),0)*HLOOKUP(EZ$2,$H$5:$FY$1802,MATCH($A755,$A$5:$A$1802,0),0),$H$2)</f>
        <v>4881</v>
      </c>
      <c r="FA755" s="166">
        <f>IFERROR(HLOOKUP(FA$1,$H$5:$FY$1802,MATCH($A755,$A$5:$A$1802,0),0)*HLOOKUP(FA$2,$H$5:$FY$1802,MATCH($A755,$A$5:$A$1802,0),0),$H$2)</f>
        <v>0</v>
      </c>
      <c r="FB755" s="166">
        <f>IFERROR(HLOOKUP(FB$1,$H$5:$FY$1802,MATCH($A755,$A$5:$A$1802,0),0)*HLOOKUP(FB$2,$H$5:$FY$1802,MATCH($A755,$A$5:$A$1802,0),0),$H$2)</f>
        <v>2832</v>
      </c>
      <c r="FC755" s="166">
        <f>IFERROR(HLOOKUP(FC$1,$H$5:$FY$1802,MATCH($A755,$A$5:$A$1802,0),0)*HLOOKUP(FC$2,$H$5:$FY$1802,MATCH($A755,$A$5:$A$1802,0),0),$H$2)</f>
        <v>9912</v>
      </c>
      <c r="FD755" s="166">
        <f>IFERROR(HLOOKUP(FD$1,$H$5:$FY$1802,MATCH($A755,$A$5:$A$1802,0),0)*HLOOKUP(FD$2,$H$5:$FY$1802,MATCH($A755,$A$5:$A$1802,0),0),$H$2)</f>
        <v>0</v>
      </c>
      <c r="FE755" s="166">
        <f>IFERROR(HLOOKUP(FE$1,$H$5:$FY$1802,MATCH($A755,$A$5:$A$1802,0),0)*HLOOKUP(FE$2,$H$5:$FY$1802,MATCH($A755,$A$5:$A$1802,0),0),$H$2)</f>
        <v>0</v>
      </c>
      <c r="FF755" s="166">
        <f>IFERROR(HLOOKUP(FF$1,$H$5:$FY$1802,MATCH($A755,$A$5:$A$1802,0),0)*HLOOKUP(FF$2,$H$5:$FY$1802,MATCH($A755,$A$5:$A$1802,0),0),$H$2)</f>
        <v>0</v>
      </c>
      <c r="FG755" s="166">
        <f>IFERROR(HLOOKUP(FG$1,$H$5:$FY$1802,MATCH($A755,$A$5:$A$1802,0),0)*HLOOKUP(FG$2,$H$5:$FY$1802,MATCH($A755,$A$5:$A$1802,0),0),$H$2)</f>
        <v>0</v>
      </c>
      <c r="FH755" s="152"/>
      <c r="FI755" s="405">
        <f t="shared" si="1154"/>
        <v>1.5496688741721854</v>
      </c>
      <c r="FJ755" s="405">
        <f t="shared" si="1154"/>
        <v>1.3178807947019868</v>
      </c>
      <c r="FK755" s="405">
        <f t="shared" si="1155"/>
        <v>1.5346534653465347</v>
      </c>
      <c r="FL755" s="405">
        <f t="shared" si="1156"/>
        <v>1.3465346534653466</v>
      </c>
      <c r="FM755" s="405">
        <f t="shared" si="1157"/>
        <v>1.1994633273703041</v>
      </c>
      <c r="FN755" s="405">
        <f t="shared" si="1158"/>
        <v>1.0912343470483006</v>
      </c>
      <c r="FO755" s="405">
        <f t="shared" si="1159"/>
        <v>1.2477341389728096</v>
      </c>
      <c r="FP755" s="405">
        <f t="shared" si="1160"/>
        <v>1.0740181268882176</v>
      </c>
      <c r="FQ755" s="405">
        <f t="shared" si="1161"/>
        <v>1.1282051282051282</v>
      </c>
      <c r="FR755" s="405">
        <f t="shared" si="1162"/>
        <v>1.0512820512820513</v>
      </c>
      <c r="FS755" s="65"/>
    </row>
    <row r="756" spans="1:175" ht="10.35" customHeight="1" x14ac:dyDescent="0.2">
      <c r="A756" s="180" t="str">
        <f t="shared" si="1166"/>
        <v>2021-22JUNERRU</v>
      </c>
      <c r="B756" s="182" t="str">
        <f t="shared" si="1167"/>
        <v>2021-22</v>
      </c>
      <c r="C756" s="26" t="s">
        <v>843</v>
      </c>
      <c r="D756" s="182" t="str">
        <f>INDEX($FV$16:$FW$26,MATCH($F756,$FV$16:$FV$26,0),2)</f>
        <v>Y56</v>
      </c>
      <c r="E756" s="182" t="str">
        <f>VLOOKUP($D756,$FW$8:$FX$14,2,0)</f>
        <v>London</v>
      </c>
      <c r="F756" s="273" t="s">
        <v>855</v>
      </c>
      <c r="G756" s="277" t="s">
        <v>874</v>
      </c>
      <c r="H756" s="278">
        <v>190663</v>
      </c>
      <c r="I756" s="278">
        <v>145870</v>
      </c>
      <c r="J756" s="278">
        <v>2616409</v>
      </c>
      <c r="K756" s="278">
        <v>18</v>
      </c>
      <c r="L756" s="278">
        <v>0</v>
      </c>
      <c r="M756" s="278">
        <v>69</v>
      </c>
      <c r="N756" s="278">
        <v>114</v>
      </c>
      <c r="O756" s="278">
        <v>226</v>
      </c>
      <c r="P756" s="278">
        <v>0</v>
      </c>
      <c r="Q756" s="278">
        <v>617</v>
      </c>
      <c r="R756" s="278">
        <v>0</v>
      </c>
      <c r="S756" s="278">
        <v>1501</v>
      </c>
      <c r="T756" s="278">
        <v>115645</v>
      </c>
      <c r="U756" s="278">
        <v>9357</v>
      </c>
      <c r="V756" s="278">
        <v>6550</v>
      </c>
      <c r="W756" s="278">
        <v>63816</v>
      </c>
      <c r="X756" s="278">
        <v>19931</v>
      </c>
      <c r="Y756" s="278">
        <v>1460</v>
      </c>
      <c r="Z756" s="278">
        <v>3681499</v>
      </c>
      <c r="AA756" s="278">
        <v>393</v>
      </c>
      <c r="AB756" s="278">
        <v>657</v>
      </c>
      <c r="AC756" s="278">
        <v>4093156</v>
      </c>
      <c r="AD756" s="278">
        <v>625</v>
      </c>
      <c r="AE756" s="278">
        <v>1058</v>
      </c>
      <c r="AF756" s="278">
        <v>104691922</v>
      </c>
      <c r="AG756" s="278">
        <v>1641</v>
      </c>
      <c r="AH756" s="278">
        <v>3498</v>
      </c>
      <c r="AI756" s="278">
        <v>101654980</v>
      </c>
      <c r="AJ756" s="278">
        <v>5100</v>
      </c>
      <c r="AK756" s="278">
        <v>12338</v>
      </c>
      <c r="AL756" s="278">
        <v>17803329</v>
      </c>
      <c r="AM756" s="278">
        <v>12194</v>
      </c>
      <c r="AN756" s="278">
        <v>26409</v>
      </c>
      <c r="AO756" s="278">
        <v>17138</v>
      </c>
      <c r="AP756" s="278">
        <v>312</v>
      </c>
      <c r="AQ756" s="278">
        <v>2885</v>
      </c>
      <c r="AR756" s="278">
        <v>3285</v>
      </c>
      <c r="AS756" s="278">
        <v>186</v>
      </c>
      <c r="AT756" s="278">
        <v>13755</v>
      </c>
      <c r="AU756" s="278">
        <v>0</v>
      </c>
      <c r="AV756" s="278">
        <v>59523</v>
      </c>
      <c r="AW756" s="278">
        <v>4965</v>
      </c>
      <c r="AX756" s="278">
        <v>34019</v>
      </c>
      <c r="AY756" s="278">
        <v>98507</v>
      </c>
      <c r="AZ756" s="278">
        <v>23884</v>
      </c>
      <c r="BA756" s="278">
        <v>18452</v>
      </c>
      <c r="BB756" s="278">
        <v>16441</v>
      </c>
      <c r="BC756" s="278">
        <v>12879</v>
      </c>
      <c r="BD756" s="278">
        <v>93078</v>
      </c>
      <c r="BE756" s="278">
        <v>70839</v>
      </c>
      <c r="BF756" s="278">
        <v>30541</v>
      </c>
      <c r="BG756" s="278">
        <v>22635</v>
      </c>
      <c r="BH756" s="278">
        <v>2050</v>
      </c>
      <c r="BI756" s="278">
        <v>1538</v>
      </c>
      <c r="BJ756" s="278">
        <v>146</v>
      </c>
      <c r="BK756" s="278">
        <v>83395</v>
      </c>
      <c r="BL756" s="278">
        <v>571</v>
      </c>
      <c r="BM756" s="278">
        <v>899</v>
      </c>
      <c r="BN756" s="278">
        <v>79</v>
      </c>
      <c r="BO756" s="278">
        <v>38990</v>
      </c>
      <c r="BP756" s="278">
        <v>494</v>
      </c>
      <c r="BQ756" s="278">
        <v>910</v>
      </c>
      <c r="BR756" s="278">
        <v>9132</v>
      </c>
      <c r="BS756" s="278">
        <v>3559114</v>
      </c>
      <c r="BT756" s="278">
        <v>390</v>
      </c>
      <c r="BU756" s="278">
        <v>653</v>
      </c>
      <c r="BV756" s="278">
        <v>3262</v>
      </c>
      <c r="BW756" s="278">
        <v>5735771</v>
      </c>
      <c r="BX756" s="278">
        <v>1758</v>
      </c>
      <c r="BY756" s="278">
        <v>3610</v>
      </c>
      <c r="BZ756" s="278">
        <v>1218</v>
      </c>
      <c r="CA756" s="278">
        <v>1790994</v>
      </c>
      <c r="CB756" s="278">
        <v>1470</v>
      </c>
      <c r="CC756" s="278">
        <v>3402</v>
      </c>
      <c r="CD756" s="278">
        <v>59336</v>
      </c>
      <c r="CE756" s="278">
        <v>97165157</v>
      </c>
      <c r="CF756" s="278">
        <v>1638</v>
      </c>
      <c r="CG756" s="278">
        <v>3492</v>
      </c>
      <c r="CH756" s="278">
        <v>1058</v>
      </c>
      <c r="CI756" s="278">
        <v>7194375</v>
      </c>
      <c r="CJ756" s="278">
        <v>6800</v>
      </c>
      <c r="CK756" s="278">
        <v>14997</v>
      </c>
      <c r="CL756" s="278">
        <v>265</v>
      </c>
      <c r="CM756" s="278">
        <v>1560336</v>
      </c>
      <c r="CN756" s="278">
        <v>5888</v>
      </c>
      <c r="CO756" s="278">
        <v>12068</v>
      </c>
      <c r="CP756" s="278">
        <v>1026</v>
      </c>
      <c r="CQ756" s="278">
        <v>10873939</v>
      </c>
      <c r="CR756" s="278">
        <v>10598</v>
      </c>
      <c r="CS756" s="278">
        <v>21110</v>
      </c>
      <c r="CT756" s="278">
        <v>57</v>
      </c>
      <c r="CU756" s="278">
        <v>480756</v>
      </c>
      <c r="CV756" s="278">
        <v>8434</v>
      </c>
      <c r="CW756" s="278">
        <v>15502</v>
      </c>
      <c r="CX756" s="278">
        <v>807</v>
      </c>
      <c r="CY756" s="278">
        <v>269493</v>
      </c>
      <c r="CZ756" s="278">
        <v>334</v>
      </c>
      <c r="DA756" s="278">
        <v>592</v>
      </c>
      <c r="DB756" s="278">
        <v>4749</v>
      </c>
      <c r="DC756" s="278">
        <v>383622</v>
      </c>
      <c r="DD756" s="278">
        <v>81</v>
      </c>
      <c r="DE756" s="278">
        <v>178</v>
      </c>
      <c r="DF756" s="278">
        <v>201</v>
      </c>
      <c r="DG756" s="278">
        <v>548984</v>
      </c>
      <c r="DH756" s="278">
        <v>2731</v>
      </c>
      <c r="DI756" s="278">
        <v>5787</v>
      </c>
      <c r="DJ756" s="278">
        <v>176</v>
      </c>
      <c r="DK756" s="278">
        <v>0</v>
      </c>
      <c r="DL756" s="264"/>
      <c r="DM756" s="264"/>
      <c r="DN756" s="264"/>
      <c r="DO756" s="264"/>
      <c r="DP756" s="264"/>
      <c r="DQ756" s="264"/>
      <c r="DR756" s="264"/>
      <c r="DS756" s="264"/>
      <c r="DT756" s="264"/>
      <c r="DU756" s="264"/>
      <c r="DV756" s="264"/>
      <c r="DW756" s="264"/>
      <c r="DX756" s="264"/>
      <c r="DY756" s="264"/>
      <c r="DZ756" s="264"/>
      <c r="EA756" s="264"/>
      <c r="EB756" s="265"/>
      <c r="EC756" s="266">
        <f t="shared" ref="EC756:EC765" si="1169">MONTH(1&amp;C756)</f>
        <v>6</v>
      </c>
      <c r="ED756" s="180">
        <f t="shared" si="1153"/>
        <v>2021</v>
      </c>
      <c r="EE756" s="185">
        <f t="shared" si="1163"/>
        <v>44348</v>
      </c>
      <c r="EF756" s="186">
        <f t="shared" si="1165"/>
        <v>30</v>
      </c>
      <c r="EG756" s="187"/>
      <c r="EH756" s="188">
        <f>IFERROR(HLOOKUP(EH$1,$H$5:$FY$1802,MATCH($A756,$A$5:$A$1802,0),0)*HLOOKUP(EH$2,$H$5:$FY$1802,MATCH($A756,$A$5:$A$1802,0),0),$H$2)</f>
        <v>0</v>
      </c>
      <c r="EI756" s="188">
        <f>IFERROR(HLOOKUP(EI$1,$H$5:$FY$1802,MATCH($A756,$A$5:$A$1802,0),0)*HLOOKUP(EI$2,$H$5:$FY$1802,MATCH($A756,$A$5:$A$1802,0),0),$H$2)</f>
        <v>10065030</v>
      </c>
      <c r="EJ756" s="188">
        <f>IFERROR(HLOOKUP(EJ$1,$H$5:$FY$1802,MATCH($A756,$A$5:$A$1802,0),0)*HLOOKUP(EJ$2,$H$5:$FY$1802,MATCH($A756,$A$5:$A$1802,0),0),$H$2)</f>
        <v>16629180</v>
      </c>
      <c r="EK756" s="188">
        <f>IFERROR(HLOOKUP(EK$1,$H$5:$FY$1802,MATCH($A756,$A$5:$A$1802,0),0)*HLOOKUP(EK$2,$H$5:$FY$1802,MATCH($A756,$A$5:$A$1802,0),0),$H$2)</f>
        <v>32966620</v>
      </c>
      <c r="EL756" s="188">
        <f>IFERROR(HLOOKUP(EL$1,$H$5:$FY$1802,MATCH($A756,$A$5:$A$1802,0),0)*HLOOKUP(EL$2,$H$5:$FY$1802,MATCH($A756,$A$5:$A$1802,0),0),$H$2)</f>
        <v>6147549</v>
      </c>
      <c r="EM756" s="188">
        <f>IFERROR(HLOOKUP(EM$1,$H$5:$FY$1802,MATCH($A756,$A$5:$A$1802,0),0)*HLOOKUP(EM$2,$H$5:$FY$1802,MATCH($A756,$A$5:$A$1802,0),0),$H$2)</f>
        <v>6929900</v>
      </c>
      <c r="EN756" s="188">
        <f>IFERROR(HLOOKUP(EN$1,$H$5:$FY$1802,MATCH($A756,$A$5:$A$1802,0),0)*HLOOKUP(EN$2,$H$5:$FY$1802,MATCH($A756,$A$5:$A$1802,0),0),$H$2)</f>
        <v>223228368</v>
      </c>
      <c r="EO756" s="188">
        <f>IFERROR(HLOOKUP(EO$1,$H$5:$FY$1802,MATCH($A756,$A$5:$A$1802,0),0)*HLOOKUP(EO$2,$H$5:$FY$1802,MATCH($A756,$A$5:$A$1802,0),0),$H$2)</f>
        <v>245908678</v>
      </c>
      <c r="EP756" s="188">
        <f>IFERROR(HLOOKUP(EP$1,$H$5:$FY$1802,MATCH($A756,$A$5:$A$1802,0),0)*HLOOKUP(EP$2,$H$5:$FY$1802,MATCH($A756,$A$5:$A$1802,0),0),$H$2)</f>
        <v>38557140</v>
      </c>
      <c r="EQ756" s="188">
        <f>IFERROR(HLOOKUP(EQ$1,$H$5:$FY$1802,MATCH($A756,$A$5:$A$1802,0),0)*HLOOKUP(EQ$2,$H$5:$FY$1802,MATCH($A756,$A$5:$A$1802,0),0),$H$2)</f>
        <v>131254</v>
      </c>
      <c r="ER756" s="188">
        <f>IFERROR(HLOOKUP(ER$1,$H$5:$FY$1802,MATCH($A756,$A$5:$A$1802,0),0)*HLOOKUP(ER$2,$H$5:$FY$1802,MATCH($A756,$A$5:$A$1802,0),0),$H$2)</f>
        <v>71890</v>
      </c>
      <c r="ES756" s="188">
        <f>IFERROR(HLOOKUP(ES$1,$H$5:$FY$1802,MATCH($A756,$A$5:$A$1802,0),0)*HLOOKUP(ES$2,$H$5:$FY$1802,MATCH($A756,$A$5:$A$1802,0),0),$H$2)</f>
        <v>5963196</v>
      </c>
      <c r="ET756" s="188">
        <f>IFERROR(HLOOKUP(ET$1,$H$5:$FY$1802,MATCH($A756,$A$5:$A$1802,0),0)*HLOOKUP(ET$2,$H$5:$FY$1802,MATCH($A756,$A$5:$A$1802,0),0),$H$2)</f>
        <v>11775820</v>
      </c>
      <c r="EU756" s="188">
        <f>IFERROR(HLOOKUP(EU$1,$H$5:$FY$1802,MATCH($A756,$A$5:$A$1802,0),0)*HLOOKUP(EU$2,$H$5:$FY$1802,MATCH($A756,$A$5:$A$1802,0),0),$H$2)</f>
        <v>4143636</v>
      </c>
      <c r="EV756" s="188">
        <f>IFERROR(HLOOKUP(EV$1,$H$5:$FY$1802,MATCH($A756,$A$5:$A$1802,0),0)*HLOOKUP(EV$2,$H$5:$FY$1802,MATCH($A756,$A$5:$A$1802,0),0),$H$2)</f>
        <v>207201312</v>
      </c>
      <c r="EW756" s="188">
        <f>IFERROR(HLOOKUP(EW$1,$H$5:$FY$1802,MATCH($A756,$A$5:$A$1802,0),0)*HLOOKUP(EW$2,$H$5:$FY$1802,MATCH($A756,$A$5:$A$1802,0),0),$H$2)</f>
        <v>15866826</v>
      </c>
      <c r="EX756" s="188">
        <f>IFERROR(HLOOKUP(EX$1,$H$5:$FY$1802,MATCH($A756,$A$5:$A$1802,0),0)*HLOOKUP(EX$2,$H$5:$FY$1802,MATCH($A756,$A$5:$A$1802,0),0),$H$2)</f>
        <v>3198020</v>
      </c>
      <c r="EY756" s="188">
        <f>IFERROR(HLOOKUP(EY$1,$H$5:$FY$1802,MATCH($A756,$A$5:$A$1802,0),0)*HLOOKUP(EY$2,$H$5:$FY$1802,MATCH($A756,$A$5:$A$1802,0),0),$H$2)</f>
        <v>21658860</v>
      </c>
      <c r="EZ756" s="188">
        <f>IFERROR(HLOOKUP(EZ$1,$H$5:$FY$1802,MATCH($A756,$A$5:$A$1802,0),0)*HLOOKUP(EZ$2,$H$5:$FY$1802,MATCH($A756,$A$5:$A$1802,0),0),$H$2)</f>
        <v>883614</v>
      </c>
      <c r="FA756" s="188">
        <f>IFERROR(HLOOKUP(FA$1,$H$5:$FY$1802,MATCH($A756,$A$5:$A$1802,0),0)*HLOOKUP(FA$2,$H$5:$FY$1802,MATCH($A756,$A$5:$A$1802,0),0),$H$2)</f>
        <v>1163187</v>
      </c>
      <c r="FB756" s="188">
        <f>IFERROR(HLOOKUP(FB$1,$H$5:$FY$1802,MATCH($A756,$A$5:$A$1802,0),0)*HLOOKUP(FB$2,$H$5:$FY$1802,MATCH($A756,$A$5:$A$1802,0),0),$H$2)</f>
        <v>477744</v>
      </c>
      <c r="FC756" s="188">
        <f>IFERROR(HLOOKUP(FC$1,$H$5:$FY$1802,MATCH($A756,$A$5:$A$1802,0),0)*HLOOKUP(FC$2,$H$5:$FY$1802,MATCH($A756,$A$5:$A$1802,0),0),$H$2)</f>
        <v>845322</v>
      </c>
      <c r="FD756" s="188">
        <f>IFERROR(HLOOKUP(FD$1,$H$5:$FY$1802,MATCH($A756,$A$5:$A$1802,0),0)*HLOOKUP(FD$2,$H$5:$FY$1802,MATCH($A756,$A$5:$A$1802,0),0),$H$2)</f>
        <v>0</v>
      </c>
      <c r="FE756" s="188">
        <f>IFERROR(HLOOKUP(FE$1,$H$5:$FY$1802,MATCH($A756,$A$5:$A$1802,0),0)*HLOOKUP(FE$2,$H$5:$FY$1802,MATCH($A756,$A$5:$A$1802,0),0),$H$2)</f>
        <v>0</v>
      </c>
      <c r="FF756" s="188">
        <f>IFERROR(HLOOKUP(FF$1,$H$5:$FY$1802,MATCH($A756,$A$5:$A$1802,0),0)*HLOOKUP(FF$2,$H$5:$FY$1802,MATCH($A756,$A$5:$A$1802,0),0),$H$2)</f>
        <v>0</v>
      </c>
      <c r="FG756" s="188">
        <f>IFERROR(HLOOKUP(FG$1,$H$5:$FY$1802,MATCH($A756,$A$5:$A$1802,0),0)*HLOOKUP(FG$2,$H$5:$FY$1802,MATCH($A756,$A$5:$A$1802,0),0),$H$2)</f>
        <v>0</v>
      </c>
      <c r="FH756" s="189"/>
      <c r="FI756" s="406">
        <f t="shared" si="1154"/>
        <v>2.5525275195041144</v>
      </c>
      <c r="FJ756" s="406">
        <f t="shared" si="1154"/>
        <v>1.9719995725125574</v>
      </c>
      <c r="FK756" s="406">
        <f t="shared" si="1155"/>
        <v>2.5100763358778626</v>
      </c>
      <c r="FL756" s="406">
        <f t="shared" si="1156"/>
        <v>1.9662595419847329</v>
      </c>
      <c r="FM756" s="406">
        <f t="shared" si="1157"/>
        <v>1.4585370440015044</v>
      </c>
      <c r="FN756" s="406">
        <f t="shared" si="1158"/>
        <v>1.1100507709665288</v>
      </c>
      <c r="FO756" s="406">
        <f t="shared" si="1159"/>
        <v>1.532336561135919</v>
      </c>
      <c r="FP756" s="406">
        <f t="shared" si="1160"/>
        <v>1.1356680547890221</v>
      </c>
      <c r="FQ756" s="406">
        <f t="shared" si="1161"/>
        <v>1.404109589041096</v>
      </c>
      <c r="FR756" s="406">
        <f t="shared" si="1162"/>
        <v>1.0534246575342465</v>
      </c>
      <c r="FS756" s="410"/>
    </row>
    <row r="757" spans="1:175" ht="10.35" customHeight="1" x14ac:dyDescent="0.2">
      <c r="A757" s="74" t="str">
        <f t="shared" si="1166"/>
        <v>2021-22JUNERX6</v>
      </c>
      <c r="B757" s="163" t="str">
        <f t="shared" si="1167"/>
        <v>2021-22</v>
      </c>
      <c r="C757" s="26" t="s">
        <v>843</v>
      </c>
      <c r="D757" s="163" t="str">
        <f>INDEX($FV$16:$FW$26,MATCH($F757,$FV$16:$FV$26,0),2)</f>
        <v>Y63</v>
      </c>
      <c r="E757" s="163" t="str">
        <f>VLOOKUP($D757,$FW$8:$FX$14,2,0)</f>
        <v>North East and Yorkshire</v>
      </c>
      <c r="F757" s="271" t="s">
        <v>857</v>
      </c>
      <c r="G757" s="271" t="s">
        <v>875</v>
      </c>
      <c r="H757" s="272">
        <v>52471</v>
      </c>
      <c r="I757" s="272">
        <v>39888</v>
      </c>
      <c r="J757" s="272">
        <v>837274</v>
      </c>
      <c r="K757" s="272">
        <v>21</v>
      </c>
      <c r="L757" s="272">
        <v>3</v>
      </c>
      <c r="M757" s="272">
        <v>52</v>
      </c>
      <c r="N757" s="272">
        <v>84</v>
      </c>
      <c r="O757" s="272">
        <v>164</v>
      </c>
      <c r="P757" s="272">
        <v>0</v>
      </c>
      <c r="Q757" s="272">
        <v>127</v>
      </c>
      <c r="R757" s="272">
        <v>2869</v>
      </c>
      <c r="S757" s="272">
        <v>11</v>
      </c>
      <c r="T757" s="272">
        <v>37491</v>
      </c>
      <c r="U757" s="272">
        <v>3136</v>
      </c>
      <c r="V757" s="272">
        <v>2010</v>
      </c>
      <c r="W757" s="272">
        <v>20939</v>
      </c>
      <c r="X757" s="272">
        <v>6267</v>
      </c>
      <c r="Y757" s="272">
        <v>378</v>
      </c>
      <c r="Z757" s="272">
        <v>1355027</v>
      </c>
      <c r="AA757" s="272">
        <v>432</v>
      </c>
      <c r="AB757" s="272">
        <v>762</v>
      </c>
      <c r="AC757" s="272">
        <v>987921</v>
      </c>
      <c r="AD757" s="272">
        <v>492</v>
      </c>
      <c r="AE757" s="272">
        <v>910</v>
      </c>
      <c r="AF757" s="272">
        <v>41982239</v>
      </c>
      <c r="AG757" s="272">
        <v>2005</v>
      </c>
      <c r="AH757" s="272">
        <v>4074</v>
      </c>
      <c r="AI757" s="272">
        <v>42790188</v>
      </c>
      <c r="AJ757" s="272">
        <v>6828</v>
      </c>
      <c r="AK757" s="272">
        <v>17036</v>
      </c>
      <c r="AL757" s="272">
        <v>2407972</v>
      </c>
      <c r="AM757" s="272">
        <v>6370</v>
      </c>
      <c r="AN757" s="272">
        <v>16264</v>
      </c>
      <c r="AO757" s="272">
        <v>3805</v>
      </c>
      <c r="AP757" s="272">
        <v>35</v>
      </c>
      <c r="AQ757" s="272">
        <v>221</v>
      </c>
      <c r="AR757" s="272">
        <v>1444</v>
      </c>
      <c r="AS757" s="272">
        <v>235</v>
      </c>
      <c r="AT757" s="272">
        <v>3314</v>
      </c>
      <c r="AU757" s="272">
        <v>0</v>
      </c>
      <c r="AV757" s="272">
        <v>19965</v>
      </c>
      <c r="AW757" s="272">
        <v>3814</v>
      </c>
      <c r="AX757" s="272">
        <v>9907</v>
      </c>
      <c r="AY757" s="272">
        <v>33686</v>
      </c>
      <c r="AZ757" s="272">
        <v>5867</v>
      </c>
      <c r="BA757" s="272">
        <v>4577</v>
      </c>
      <c r="BB757" s="272">
        <v>3724</v>
      </c>
      <c r="BC757" s="272">
        <v>2943</v>
      </c>
      <c r="BD757" s="272">
        <v>27187</v>
      </c>
      <c r="BE757" s="272">
        <v>22695</v>
      </c>
      <c r="BF757" s="272">
        <v>10291</v>
      </c>
      <c r="BG757" s="272">
        <v>6759</v>
      </c>
      <c r="BH757" s="272">
        <v>662</v>
      </c>
      <c r="BI757" s="272">
        <v>409</v>
      </c>
      <c r="BJ757" s="272">
        <v>82</v>
      </c>
      <c r="BK757" s="272">
        <v>46598</v>
      </c>
      <c r="BL757" s="272">
        <v>568</v>
      </c>
      <c r="BM757" s="272">
        <v>933</v>
      </c>
      <c r="BN757" s="272">
        <v>92</v>
      </c>
      <c r="BO757" s="272">
        <v>36909</v>
      </c>
      <c r="BP757" s="272">
        <v>401</v>
      </c>
      <c r="BQ757" s="272">
        <v>778</v>
      </c>
      <c r="BR757" s="272">
        <v>2962</v>
      </c>
      <c r="BS757" s="272">
        <v>1271520</v>
      </c>
      <c r="BT757" s="272">
        <v>429</v>
      </c>
      <c r="BU757" s="272">
        <v>755</v>
      </c>
      <c r="BV757" s="272">
        <v>2584</v>
      </c>
      <c r="BW757" s="272">
        <v>5128793</v>
      </c>
      <c r="BX757" s="272">
        <v>1985</v>
      </c>
      <c r="BY757" s="272">
        <v>3963</v>
      </c>
      <c r="BZ757" s="272">
        <v>627</v>
      </c>
      <c r="CA757" s="272">
        <v>1091322</v>
      </c>
      <c r="CB757" s="272">
        <v>1741</v>
      </c>
      <c r="CC757" s="272">
        <v>3644</v>
      </c>
      <c r="CD757" s="272">
        <v>17728</v>
      </c>
      <c r="CE757" s="272">
        <v>35762124</v>
      </c>
      <c r="CF757" s="272">
        <v>2017</v>
      </c>
      <c r="CG757" s="272">
        <v>4100</v>
      </c>
      <c r="CH757" s="272">
        <v>1157</v>
      </c>
      <c r="CI757" s="272">
        <v>8113839</v>
      </c>
      <c r="CJ757" s="272">
        <v>7013</v>
      </c>
      <c r="CK757" s="272">
        <v>13943</v>
      </c>
      <c r="CL757" s="272">
        <v>467</v>
      </c>
      <c r="CM757" s="272">
        <v>4003446</v>
      </c>
      <c r="CN757" s="272">
        <v>8573</v>
      </c>
      <c r="CO757" s="272">
        <v>18618</v>
      </c>
      <c r="CP757" s="272">
        <v>1083</v>
      </c>
      <c r="CQ757" s="272">
        <v>10488211</v>
      </c>
      <c r="CR757" s="272">
        <v>9684</v>
      </c>
      <c r="CS757" s="272">
        <v>19688</v>
      </c>
      <c r="CT757" s="272">
        <v>189</v>
      </c>
      <c r="CU757" s="272">
        <v>2361968</v>
      </c>
      <c r="CV757" s="272">
        <v>12497</v>
      </c>
      <c r="CW757" s="272">
        <v>27980</v>
      </c>
      <c r="CX757" s="272">
        <v>87</v>
      </c>
      <c r="CY757" s="272">
        <v>43946</v>
      </c>
      <c r="CZ757" s="272">
        <v>505</v>
      </c>
      <c r="DA757" s="272">
        <v>878</v>
      </c>
      <c r="DB757" s="272">
        <v>1691</v>
      </c>
      <c r="DC757" s="272">
        <v>69323</v>
      </c>
      <c r="DD757" s="272">
        <v>41</v>
      </c>
      <c r="DE757" s="272">
        <v>90</v>
      </c>
      <c r="DF757" s="272">
        <v>0</v>
      </c>
      <c r="DG757" s="272">
        <v>0</v>
      </c>
      <c r="DH757" s="272">
        <v>0</v>
      </c>
      <c r="DI757" s="272">
        <v>0</v>
      </c>
      <c r="DJ757" s="272">
        <v>0</v>
      </c>
      <c r="DK757" s="272">
        <v>0</v>
      </c>
      <c r="DL757" s="250"/>
      <c r="DM757" s="250"/>
      <c r="DN757" s="250"/>
      <c r="DO757" s="250"/>
      <c r="DP757" s="250"/>
      <c r="DQ757" s="250"/>
      <c r="DR757" s="250"/>
      <c r="DS757" s="250"/>
      <c r="DT757" s="250"/>
      <c r="DU757" s="250"/>
      <c r="DV757" s="250"/>
      <c r="DW757" s="250"/>
      <c r="DX757" s="250"/>
      <c r="DY757" s="250"/>
      <c r="DZ757" s="250"/>
      <c r="EA757" s="250"/>
      <c r="EB757" s="155"/>
      <c r="EC757" s="75">
        <f t="shared" si="1169"/>
        <v>6</v>
      </c>
      <c r="ED757" s="74">
        <f t="shared" si="1153"/>
        <v>2021</v>
      </c>
      <c r="EE757" s="165">
        <f t="shared" si="1163"/>
        <v>44348</v>
      </c>
      <c r="EF757" s="157">
        <f t="shared" si="1165"/>
        <v>30</v>
      </c>
      <c r="EG757" s="156"/>
      <c r="EH757" s="166">
        <f>IFERROR(HLOOKUP(EH$1,$H$5:$FY$1802,MATCH($A757,$A$5:$A$1802,0),0)*HLOOKUP(EH$2,$H$5:$FY$1802,MATCH($A757,$A$5:$A$1802,0),0),$H$2)</f>
        <v>119664</v>
      </c>
      <c r="EI757" s="166">
        <f>IFERROR(HLOOKUP(EI$1,$H$5:$FY$1802,MATCH($A757,$A$5:$A$1802,0),0)*HLOOKUP(EI$2,$H$5:$FY$1802,MATCH($A757,$A$5:$A$1802,0),0),$H$2)</f>
        <v>2074176</v>
      </c>
      <c r="EJ757" s="166">
        <f>IFERROR(HLOOKUP(EJ$1,$H$5:$FY$1802,MATCH($A757,$A$5:$A$1802,0),0)*HLOOKUP(EJ$2,$H$5:$FY$1802,MATCH($A757,$A$5:$A$1802,0),0),$H$2)</f>
        <v>3350592</v>
      </c>
      <c r="EK757" s="166">
        <f>IFERROR(HLOOKUP(EK$1,$H$5:$FY$1802,MATCH($A757,$A$5:$A$1802,0),0)*HLOOKUP(EK$2,$H$5:$FY$1802,MATCH($A757,$A$5:$A$1802,0),0),$H$2)</f>
        <v>6541632</v>
      </c>
      <c r="EL757" s="166">
        <f>IFERROR(HLOOKUP(EL$1,$H$5:$FY$1802,MATCH($A757,$A$5:$A$1802,0),0)*HLOOKUP(EL$2,$H$5:$FY$1802,MATCH($A757,$A$5:$A$1802,0),0),$H$2)</f>
        <v>2389632</v>
      </c>
      <c r="EM757" s="166">
        <f>IFERROR(HLOOKUP(EM$1,$H$5:$FY$1802,MATCH($A757,$A$5:$A$1802,0),0)*HLOOKUP(EM$2,$H$5:$FY$1802,MATCH($A757,$A$5:$A$1802,0),0),$H$2)</f>
        <v>1829100</v>
      </c>
      <c r="EN757" s="166">
        <f>IFERROR(HLOOKUP(EN$1,$H$5:$FY$1802,MATCH($A757,$A$5:$A$1802,0),0)*HLOOKUP(EN$2,$H$5:$FY$1802,MATCH($A757,$A$5:$A$1802,0),0),$H$2)</f>
        <v>85305486</v>
      </c>
      <c r="EO757" s="166">
        <f>IFERROR(HLOOKUP(EO$1,$H$5:$FY$1802,MATCH($A757,$A$5:$A$1802,0),0)*HLOOKUP(EO$2,$H$5:$FY$1802,MATCH($A757,$A$5:$A$1802,0),0),$H$2)</f>
        <v>106764612</v>
      </c>
      <c r="EP757" s="166">
        <f>IFERROR(HLOOKUP(EP$1,$H$5:$FY$1802,MATCH($A757,$A$5:$A$1802,0),0)*HLOOKUP(EP$2,$H$5:$FY$1802,MATCH($A757,$A$5:$A$1802,0),0),$H$2)</f>
        <v>6147792</v>
      </c>
      <c r="EQ757" s="166">
        <f>IFERROR(HLOOKUP(EQ$1,$H$5:$FY$1802,MATCH($A757,$A$5:$A$1802,0),0)*HLOOKUP(EQ$2,$H$5:$FY$1802,MATCH($A757,$A$5:$A$1802,0),0),$H$2)</f>
        <v>76506</v>
      </c>
      <c r="ER757" s="166">
        <f>IFERROR(HLOOKUP(ER$1,$H$5:$FY$1802,MATCH($A757,$A$5:$A$1802,0),0)*HLOOKUP(ER$2,$H$5:$FY$1802,MATCH($A757,$A$5:$A$1802,0),0),$H$2)</f>
        <v>71576</v>
      </c>
      <c r="ES757" s="166">
        <f>IFERROR(HLOOKUP(ES$1,$H$5:$FY$1802,MATCH($A757,$A$5:$A$1802,0),0)*HLOOKUP(ES$2,$H$5:$FY$1802,MATCH($A757,$A$5:$A$1802,0),0),$H$2)</f>
        <v>2236310</v>
      </c>
      <c r="ET757" s="166">
        <f>IFERROR(HLOOKUP(ET$1,$H$5:$FY$1802,MATCH($A757,$A$5:$A$1802,0),0)*HLOOKUP(ET$2,$H$5:$FY$1802,MATCH($A757,$A$5:$A$1802,0),0),$H$2)</f>
        <v>10240392</v>
      </c>
      <c r="EU757" s="166">
        <f>IFERROR(HLOOKUP(EU$1,$H$5:$FY$1802,MATCH($A757,$A$5:$A$1802,0),0)*HLOOKUP(EU$2,$H$5:$FY$1802,MATCH($A757,$A$5:$A$1802,0),0),$H$2)</f>
        <v>2284788</v>
      </c>
      <c r="EV757" s="166">
        <f>IFERROR(HLOOKUP(EV$1,$H$5:$FY$1802,MATCH($A757,$A$5:$A$1802,0),0)*HLOOKUP(EV$2,$H$5:$FY$1802,MATCH($A757,$A$5:$A$1802,0),0),$H$2)</f>
        <v>72684800</v>
      </c>
      <c r="EW757" s="166">
        <f>IFERROR(HLOOKUP(EW$1,$H$5:$FY$1802,MATCH($A757,$A$5:$A$1802,0),0)*HLOOKUP(EW$2,$H$5:$FY$1802,MATCH($A757,$A$5:$A$1802,0),0),$H$2)</f>
        <v>16132051</v>
      </c>
      <c r="EX757" s="166">
        <f>IFERROR(HLOOKUP(EX$1,$H$5:$FY$1802,MATCH($A757,$A$5:$A$1802,0),0)*HLOOKUP(EX$2,$H$5:$FY$1802,MATCH($A757,$A$5:$A$1802,0),0),$H$2)</f>
        <v>8694606</v>
      </c>
      <c r="EY757" s="166">
        <f>IFERROR(HLOOKUP(EY$1,$H$5:$FY$1802,MATCH($A757,$A$5:$A$1802,0),0)*HLOOKUP(EY$2,$H$5:$FY$1802,MATCH($A757,$A$5:$A$1802,0),0),$H$2)</f>
        <v>21322104</v>
      </c>
      <c r="EZ757" s="166">
        <f>IFERROR(HLOOKUP(EZ$1,$H$5:$FY$1802,MATCH($A757,$A$5:$A$1802,0),0)*HLOOKUP(EZ$2,$H$5:$FY$1802,MATCH($A757,$A$5:$A$1802,0),0),$H$2)</f>
        <v>5288220</v>
      </c>
      <c r="FA757" s="166">
        <f>IFERROR(HLOOKUP(FA$1,$H$5:$FY$1802,MATCH($A757,$A$5:$A$1802,0),0)*HLOOKUP(FA$2,$H$5:$FY$1802,MATCH($A757,$A$5:$A$1802,0),0),$H$2)</f>
        <v>0</v>
      </c>
      <c r="FB757" s="166">
        <f>IFERROR(HLOOKUP(FB$1,$H$5:$FY$1802,MATCH($A757,$A$5:$A$1802,0),0)*HLOOKUP(FB$2,$H$5:$FY$1802,MATCH($A757,$A$5:$A$1802,0),0),$H$2)</f>
        <v>76386</v>
      </c>
      <c r="FC757" s="166">
        <f>IFERROR(HLOOKUP(FC$1,$H$5:$FY$1802,MATCH($A757,$A$5:$A$1802,0),0)*HLOOKUP(FC$2,$H$5:$FY$1802,MATCH($A757,$A$5:$A$1802,0),0),$H$2)</f>
        <v>152190</v>
      </c>
      <c r="FD757" s="166">
        <f>IFERROR(HLOOKUP(FD$1,$H$5:$FY$1802,MATCH($A757,$A$5:$A$1802,0),0)*HLOOKUP(FD$2,$H$5:$FY$1802,MATCH($A757,$A$5:$A$1802,0),0),$H$2)</f>
        <v>0</v>
      </c>
      <c r="FE757" s="166">
        <f>IFERROR(HLOOKUP(FE$1,$H$5:$FY$1802,MATCH($A757,$A$5:$A$1802,0),0)*HLOOKUP(FE$2,$H$5:$FY$1802,MATCH($A757,$A$5:$A$1802,0),0),$H$2)</f>
        <v>0</v>
      </c>
      <c r="FF757" s="166">
        <f>IFERROR(HLOOKUP(FF$1,$H$5:$FY$1802,MATCH($A757,$A$5:$A$1802,0),0)*HLOOKUP(FF$2,$H$5:$FY$1802,MATCH($A757,$A$5:$A$1802,0),0),$H$2)</f>
        <v>0</v>
      </c>
      <c r="FG757" s="166">
        <f>IFERROR(HLOOKUP(FG$1,$H$5:$FY$1802,MATCH($A757,$A$5:$A$1802,0),0)*HLOOKUP(FG$2,$H$5:$FY$1802,MATCH($A757,$A$5:$A$1802,0),0),$H$2)</f>
        <v>0</v>
      </c>
      <c r="FH757" s="152"/>
      <c r="FI757" s="405">
        <f t="shared" si="1154"/>
        <v>1.8708545918367347</v>
      </c>
      <c r="FJ757" s="405">
        <f t="shared" si="1154"/>
        <v>1.4595025510204083</v>
      </c>
      <c r="FK757" s="405">
        <f t="shared" si="1155"/>
        <v>1.8527363184079602</v>
      </c>
      <c r="FL757" s="405">
        <f t="shared" si="1156"/>
        <v>1.464179104477612</v>
      </c>
      <c r="FM757" s="405">
        <f t="shared" si="1157"/>
        <v>1.2983905630641386</v>
      </c>
      <c r="FN757" s="405">
        <f t="shared" si="1158"/>
        <v>1.0838626486460672</v>
      </c>
      <c r="FO757" s="405">
        <f t="shared" si="1159"/>
        <v>1.6420935056645922</v>
      </c>
      <c r="FP757" s="405">
        <f t="shared" si="1160"/>
        <v>1.0785064624222116</v>
      </c>
      <c r="FQ757" s="405">
        <f t="shared" si="1161"/>
        <v>1.7513227513227514</v>
      </c>
      <c r="FR757" s="405">
        <f t="shared" si="1162"/>
        <v>1.0820105820105821</v>
      </c>
      <c r="FS757" s="65"/>
    </row>
    <row r="758" spans="1:175" ht="10.35" customHeight="1" x14ac:dyDescent="0.2">
      <c r="A758" s="74" t="str">
        <f t="shared" si="1166"/>
        <v>2021-22JUNERX7</v>
      </c>
      <c r="B758" s="163" t="str">
        <f t="shared" si="1167"/>
        <v>2021-22</v>
      </c>
      <c r="C758" s="26" t="s">
        <v>843</v>
      </c>
      <c r="D758" s="163" t="str">
        <f>INDEX($FV$16:$FW$26,MATCH($F758,$FV$16:$FV$26,0),2)</f>
        <v>Y62</v>
      </c>
      <c r="E758" s="163" t="str">
        <f>VLOOKUP($D758,$FW$8:$FX$14,2,0)</f>
        <v>North West</v>
      </c>
      <c r="F758" s="271" t="s">
        <v>859</v>
      </c>
      <c r="G758" s="271" t="s">
        <v>876</v>
      </c>
      <c r="H758" s="272">
        <v>155836</v>
      </c>
      <c r="I758" s="272">
        <v>132491</v>
      </c>
      <c r="J758" s="272">
        <v>2197173</v>
      </c>
      <c r="K758" s="272">
        <v>17</v>
      </c>
      <c r="L758" s="272">
        <v>1</v>
      </c>
      <c r="M758" s="272">
        <v>60</v>
      </c>
      <c r="N758" s="272">
        <v>87</v>
      </c>
      <c r="O758" s="272">
        <v>141</v>
      </c>
      <c r="P758" s="272">
        <v>0</v>
      </c>
      <c r="Q758" s="272">
        <v>224</v>
      </c>
      <c r="R758" s="272">
        <v>17997</v>
      </c>
      <c r="S758" s="272">
        <v>3277</v>
      </c>
      <c r="T758" s="272">
        <v>98404</v>
      </c>
      <c r="U758" s="272">
        <v>12458</v>
      </c>
      <c r="V758" s="272">
        <v>8790</v>
      </c>
      <c r="W758" s="272">
        <v>54028</v>
      </c>
      <c r="X758" s="272">
        <v>13355</v>
      </c>
      <c r="Y758" s="272">
        <v>681</v>
      </c>
      <c r="Z758" s="272">
        <v>6220546</v>
      </c>
      <c r="AA758" s="272">
        <v>499</v>
      </c>
      <c r="AB758" s="272">
        <v>843</v>
      </c>
      <c r="AC758" s="272">
        <v>5671348</v>
      </c>
      <c r="AD758" s="272">
        <v>645</v>
      </c>
      <c r="AE758" s="272">
        <v>1115</v>
      </c>
      <c r="AF758" s="272">
        <v>123970521</v>
      </c>
      <c r="AG758" s="272">
        <v>2295</v>
      </c>
      <c r="AH758" s="272">
        <v>4678</v>
      </c>
      <c r="AI758" s="272">
        <v>159035711</v>
      </c>
      <c r="AJ758" s="272">
        <v>11908</v>
      </c>
      <c r="AK758" s="272">
        <v>28435</v>
      </c>
      <c r="AL758" s="272">
        <v>18882910</v>
      </c>
      <c r="AM758" s="272">
        <v>27728</v>
      </c>
      <c r="AN758" s="272">
        <v>55778</v>
      </c>
      <c r="AO758" s="272">
        <v>8916</v>
      </c>
      <c r="AP758" s="272">
        <v>520</v>
      </c>
      <c r="AQ758" s="272">
        <v>6074</v>
      </c>
      <c r="AR758" s="272">
        <v>819</v>
      </c>
      <c r="AS758" s="272">
        <v>689</v>
      </c>
      <c r="AT758" s="272">
        <v>1633</v>
      </c>
      <c r="AU758" s="272">
        <v>203</v>
      </c>
      <c r="AV758" s="272">
        <v>52447</v>
      </c>
      <c r="AW758" s="272">
        <v>7536</v>
      </c>
      <c r="AX758" s="272">
        <v>29505</v>
      </c>
      <c r="AY758" s="272">
        <v>89488</v>
      </c>
      <c r="AZ758" s="272">
        <v>24384</v>
      </c>
      <c r="BA758" s="272">
        <v>19579</v>
      </c>
      <c r="BB758" s="272">
        <v>17085</v>
      </c>
      <c r="BC758" s="272">
        <v>13931</v>
      </c>
      <c r="BD758" s="272">
        <v>75332</v>
      </c>
      <c r="BE758" s="272">
        <v>56627</v>
      </c>
      <c r="BF758" s="272">
        <v>20576</v>
      </c>
      <c r="BG758" s="272">
        <v>13875</v>
      </c>
      <c r="BH758" s="272">
        <v>857</v>
      </c>
      <c r="BI758" s="272">
        <v>632</v>
      </c>
      <c r="BJ758" s="272">
        <v>125</v>
      </c>
      <c r="BK758" s="272">
        <v>90136</v>
      </c>
      <c r="BL758" s="272">
        <v>721</v>
      </c>
      <c r="BM758" s="272">
        <v>1079</v>
      </c>
      <c r="BN758" s="272">
        <v>42</v>
      </c>
      <c r="BO758" s="272">
        <v>22727</v>
      </c>
      <c r="BP758" s="272">
        <v>541</v>
      </c>
      <c r="BQ758" s="272">
        <v>1098</v>
      </c>
      <c r="BR758" s="272">
        <v>12291</v>
      </c>
      <c r="BS758" s="272">
        <v>6107683</v>
      </c>
      <c r="BT758" s="272">
        <v>497</v>
      </c>
      <c r="BU758" s="272">
        <v>840</v>
      </c>
      <c r="BV758" s="272">
        <v>3971</v>
      </c>
      <c r="BW758" s="272">
        <v>9700791</v>
      </c>
      <c r="BX758" s="272">
        <v>2443</v>
      </c>
      <c r="BY758" s="272">
        <v>4642</v>
      </c>
      <c r="BZ758" s="272">
        <v>2110</v>
      </c>
      <c r="CA758" s="272">
        <v>4924042</v>
      </c>
      <c r="CB758" s="272">
        <v>2334</v>
      </c>
      <c r="CC758" s="272">
        <v>4828</v>
      </c>
      <c r="CD758" s="272">
        <v>47947</v>
      </c>
      <c r="CE758" s="272">
        <v>109345688</v>
      </c>
      <c r="CF758" s="272">
        <v>2281</v>
      </c>
      <c r="CG758" s="272">
        <v>4675</v>
      </c>
      <c r="CH758" s="272">
        <v>2517</v>
      </c>
      <c r="CI758" s="272">
        <v>35164837</v>
      </c>
      <c r="CJ758" s="272">
        <v>13971</v>
      </c>
      <c r="CK758" s="272">
        <v>30800</v>
      </c>
      <c r="CL758" s="272">
        <v>1365</v>
      </c>
      <c r="CM758" s="272">
        <v>19008382</v>
      </c>
      <c r="CN758" s="272">
        <v>13926</v>
      </c>
      <c r="CO758" s="272">
        <v>33025</v>
      </c>
      <c r="CP758" s="272">
        <v>1188</v>
      </c>
      <c r="CQ758" s="272">
        <v>26446282</v>
      </c>
      <c r="CR758" s="272">
        <v>22261</v>
      </c>
      <c r="CS758" s="272">
        <v>55194</v>
      </c>
      <c r="CT758" s="272">
        <v>652</v>
      </c>
      <c r="CU758" s="272">
        <v>17707629</v>
      </c>
      <c r="CV758" s="272">
        <v>27159</v>
      </c>
      <c r="CW758" s="272">
        <v>60688</v>
      </c>
      <c r="CX758" s="272">
        <v>293</v>
      </c>
      <c r="CY758" s="272">
        <v>112653</v>
      </c>
      <c r="CZ758" s="272">
        <v>384</v>
      </c>
      <c r="DA758" s="272">
        <v>660</v>
      </c>
      <c r="DB758" s="272">
        <v>6449</v>
      </c>
      <c r="DC758" s="272">
        <v>301229</v>
      </c>
      <c r="DD758" s="272">
        <v>47</v>
      </c>
      <c r="DE758" s="272">
        <v>98</v>
      </c>
      <c r="DF758" s="272">
        <v>96</v>
      </c>
      <c r="DG758" s="272">
        <v>278444</v>
      </c>
      <c r="DH758" s="272">
        <v>2900</v>
      </c>
      <c r="DI758" s="272">
        <v>5314</v>
      </c>
      <c r="DJ758" s="272">
        <v>70</v>
      </c>
      <c r="DK758" s="272">
        <v>0</v>
      </c>
      <c r="DL758" s="250"/>
      <c r="DM758" s="250"/>
      <c r="DN758" s="250"/>
      <c r="DO758" s="250"/>
      <c r="DP758" s="250"/>
      <c r="DQ758" s="250"/>
      <c r="DR758" s="250"/>
      <c r="DS758" s="250"/>
      <c r="DT758" s="250"/>
      <c r="DU758" s="250"/>
      <c r="DV758" s="250"/>
      <c r="DW758" s="250"/>
      <c r="DX758" s="250"/>
      <c r="DY758" s="250"/>
      <c r="DZ758" s="250"/>
      <c r="EA758" s="250"/>
      <c r="EB758" s="155"/>
      <c r="EC758" s="75">
        <f t="shared" si="1169"/>
        <v>6</v>
      </c>
      <c r="ED758" s="74">
        <f t="shared" si="1153"/>
        <v>2021</v>
      </c>
      <c r="EE758" s="165">
        <f t="shared" si="1163"/>
        <v>44348</v>
      </c>
      <c r="EF758" s="157">
        <f t="shared" si="1165"/>
        <v>30</v>
      </c>
      <c r="EG758" s="156"/>
      <c r="EH758" s="166">
        <f>IFERROR(HLOOKUP(EH$1,$H$5:$FY$1802,MATCH($A758,$A$5:$A$1802,0),0)*HLOOKUP(EH$2,$H$5:$FY$1802,MATCH($A758,$A$5:$A$1802,0),0),$H$2)</f>
        <v>132491</v>
      </c>
      <c r="EI758" s="166">
        <f>IFERROR(HLOOKUP(EI$1,$H$5:$FY$1802,MATCH($A758,$A$5:$A$1802,0),0)*HLOOKUP(EI$2,$H$5:$FY$1802,MATCH($A758,$A$5:$A$1802,0),0),$H$2)</f>
        <v>7949460</v>
      </c>
      <c r="EJ758" s="166">
        <f>IFERROR(HLOOKUP(EJ$1,$H$5:$FY$1802,MATCH($A758,$A$5:$A$1802,0),0)*HLOOKUP(EJ$2,$H$5:$FY$1802,MATCH($A758,$A$5:$A$1802,0),0),$H$2)</f>
        <v>11526717</v>
      </c>
      <c r="EK758" s="166">
        <f>IFERROR(HLOOKUP(EK$1,$H$5:$FY$1802,MATCH($A758,$A$5:$A$1802,0),0)*HLOOKUP(EK$2,$H$5:$FY$1802,MATCH($A758,$A$5:$A$1802,0),0),$H$2)</f>
        <v>18681231</v>
      </c>
      <c r="EL758" s="166">
        <f>IFERROR(HLOOKUP(EL$1,$H$5:$FY$1802,MATCH($A758,$A$5:$A$1802,0),0)*HLOOKUP(EL$2,$H$5:$FY$1802,MATCH($A758,$A$5:$A$1802,0),0),$H$2)</f>
        <v>10502094</v>
      </c>
      <c r="EM758" s="166">
        <f>IFERROR(HLOOKUP(EM$1,$H$5:$FY$1802,MATCH($A758,$A$5:$A$1802,0),0)*HLOOKUP(EM$2,$H$5:$FY$1802,MATCH($A758,$A$5:$A$1802,0),0),$H$2)</f>
        <v>9800850</v>
      </c>
      <c r="EN758" s="166">
        <f>IFERROR(HLOOKUP(EN$1,$H$5:$FY$1802,MATCH($A758,$A$5:$A$1802,0),0)*HLOOKUP(EN$2,$H$5:$FY$1802,MATCH($A758,$A$5:$A$1802,0),0),$H$2)</f>
        <v>252742984</v>
      </c>
      <c r="EO758" s="166">
        <f>IFERROR(HLOOKUP(EO$1,$H$5:$FY$1802,MATCH($A758,$A$5:$A$1802,0),0)*HLOOKUP(EO$2,$H$5:$FY$1802,MATCH($A758,$A$5:$A$1802,0),0),$H$2)</f>
        <v>379749425</v>
      </c>
      <c r="EP758" s="166">
        <f>IFERROR(HLOOKUP(EP$1,$H$5:$FY$1802,MATCH($A758,$A$5:$A$1802,0),0)*HLOOKUP(EP$2,$H$5:$FY$1802,MATCH($A758,$A$5:$A$1802,0),0),$H$2)</f>
        <v>37984818</v>
      </c>
      <c r="EQ758" s="166">
        <f>IFERROR(HLOOKUP(EQ$1,$H$5:$FY$1802,MATCH($A758,$A$5:$A$1802,0),0)*HLOOKUP(EQ$2,$H$5:$FY$1802,MATCH($A758,$A$5:$A$1802,0),0),$H$2)</f>
        <v>134875</v>
      </c>
      <c r="ER758" s="166">
        <f>IFERROR(HLOOKUP(ER$1,$H$5:$FY$1802,MATCH($A758,$A$5:$A$1802,0),0)*HLOOKUP(ER$2,$H$5:$FY$1802,MATCH($A758,$A$5:$A$1802,0),0),$H$2)</f>
        <v>46116</v>
      </c>
      <c r="ES758" s="166">
        <f>IFERROR(HLOOKUP(ES$1,$H$5:$FY$1802,MATCH($A758,$A$5:$A$1802,0),0)*HLOOKUP(ES$2,$H$5:$FY$1802,MATCH($A758,$A$5:$A$1802,0),0),$H$2)</f>
        <v>10324440</v>
      </c>
      <c r="ET758" s="166">
        <f>IFERROR(HLOOKUP(ET$1,$H$5:$FY$1802,MATCH($A758,$A$5:$A$1802,0),0)*HLOOKUP(ET$2,$H$5:$FY$1802,MATCH($A758,$A$5:$A$1802,0),0),$H$2)</f>
        <v>18433382</v>
      </c>
      <c r="EU758" s="166">
        <f>IFERROR(HLOOKUP(EU$1,$H$5:$FY$1802,MATCH($A758,$A$5:$A$1802,0),0)*HLOOKUP(EU$2,$H$5:$FY$1802,MATCH($A758,$A$5:$A$1802,0),0),$H$2)</f>
        <v>10187080</v>
      </c>
      <c r="EV758" s="166">
        <f>IFERROR(HLOOKUP(EV$1,$H$5:$FY$1802,MATCH($A758,$A$5:$A$1802,0),0)*HLOOKUP(EV$2,$H$5:$FY$1802,MATCH($A758,$A$5:$A$1802,0),0),$H$2)</f>
        <v>224152225</v>
      </c>
      <c r="EW758" s="166">
        <f>IFERROR(HLOOKUP(EW$1,$H$5:$FY$1802,MATCH($A758,$A$5:$A$1802,0),0)*HLOOKUP(EW$2,$H$5:$FY$1802,MATCH($A758,$A$5:$A$1802,0),0),$H$2)</f>
        <v>77523600</v>
      </c>
      <c r="EX758" s="166">
        <f>IFERROR(HLOOKUP(EX$1,$H$5:$FY$1802,MATCH($A758,$A$5:$A$1802,0),0)*HLOOKUP(EX$2,$H$5:$FY$1802,MATCH($A758,$A$5:$A$1802,0),0),$H$2)</f>
        <v>45079125</v>
      </c>
      <c r="EY758" s="166">
        <f>IFERROR(HLOOKUP(EY$1,$H$5:$FY$1802,MATCH($A758,$A$5:$A$1802,0),0)*HLOOKUP(EY$2,$H$5:$FY$1802,MATCH($A758,$A$5:$A$1802,0),0),$H$2)</f>
        <v>65570472</v>
      </c>
      <c r="EZ758" s="166">
        <f>IFERROR(HLOOKUP(EZ$1,$H$5:$FY$1802,MATCH($A758,$A$5:$A$1802,0),0)*HLOOKUP(EZ$2,$H$5:$FY$1802,MATCH($A758,$A$5:$A$1802,0),0),$H$2)</f>
        <v>39568576</v>
      </c>
      <c r="FA758" s="166">
        <f>IFERROR(HLOOKUP(FA$1,$H$5:$FY$1802,MATCH($A758,$A$5:$A$1802,0),0)*HLOOKUP(FA$2,$H$5:$FY$1802,MATCH($A758,$A$5:$A$1802,0),0),$H$2)</f>
        <v>510144</v>
      </c>
      <c r="FB758" s="166">
        <f>IFERROR(HLOOKUP(FB$1,$H$5:$FY$1802,MATCH($A758,$A$5:$A$1802,0),0)*HLOOKUP(FB$2,$H$5:$FY$1802,MATCH($A758,$A$5:$A$1802,0),0),$H$2)</f>
        <v>193380</v>
      </c>
      <c r="FC758" s="166">
        <f>IFERROR(HLOOKUP(FC$1,$H$5:$FY$1802,MATCH($A758,$A$5:$A$1802,0),0)*HLOOKUP(FC$2,$H$5:$FY$1802,MATCH($A758,$A$5:$A$1802,0),0),$H$2)</f>
        <v>632002</v>
      </c>
      <c r="FD758" s="166">
        <f>IFERROR(HLOOKUP(FD$1,$H$5:$FY$1802,MATCH($A758,$A$5:$A$1802,0),0)*HLOOKUP(FD$2,$H$5:$FY$1802,MATCH($A758,$A$5:$A$1802,0),0),$H$2)</f>
        <v>0</v>
      </c>
      <c r="FE758" s="166">
        <f>IFERROR(HLOOKUP(FE$1,$H$5:$FY$1802,MATCH($A758,$A$5:$A$1802,0),0)*HLOOKUP(FE$2,$H$5:$FY$1802,MATCH($A758,$A$5:$A$1802,0),0),$H$2)</f>
        <v>0</v>
      </c>
      <c r="FF758" s="166">
        <f>IFERROR(HLOOKUP(FF$1,$H$5:$FY$1802,MATCH($A758,$A$5:$A$1802,0),0)*HLOOKUP(FF$2,$H$5:$FY$1802,MATCH($A758,$A$5:$A$1802,0),0),$H$2)</f>
        <v>0</v>
      </c>
      <c r="FG758" s="166">
        <f>IFERROR(HLOOKUP(FG$1,$H$5:$FY$1802,MATCH($A758,$A$5:$A$1802,0),0)*HLOOKUP(FG$2,$H$5:$FY$1802,MATCH($A758,$A$5:$A$1802,0),0),$H$2)</f>
        <v>0</v>
      </c>
      <c r="FH758" s="152"/>
      <c r="FI758" s="405">
        <f t="shared" si="1154"/>
        <v>1.9572965162947504</v>
      </c>
      <c r="FJ758" s="405">
        <f t="shared" si="1154"/>
        <v>1.5716005779418847</v>
      </c>
      <c r="FK758" s="405">
        <f t="shared" si="1155"/>
        <v>1.9436860068259385</v>
      </c>
      <c r="FL758" s="405">
        <f t="shared" si="1156"/>
        <v>1.5848691695108077</v>
      </c>
      <c r="FM758" s="405">
        <f t="shared" si="1157"/>
        <v>1.3943140593766195</v>
      </c>
      <c r="FN758" s="405">
        <f t="shared" si="1158"/>
        <v>1.0481046864588732</v>
      </c>
      <c r="FO758" s="405">
        <f t="shared" si="1159"/>
        <v>1.5406963684013477</v>
      </c>
      <c r="FP758" s="405">
        <f t="shared" si="1160"/>
        <v>1.038936727817297</v>
      </c>
      <c r="FQ758" s="405">
        <f t="shared" si="1161"/>
        <v>1.2584434654919237</v>
      </c>
      <c r="FR758" s="405">
        <f t="shared" si="1162"/>
        <v>0.92804698972099853</v>
      </c>
      <c r="FS758" s="65"/>
    </row>
    <row r="759" spans="1:175" ht="10.35" customHeight="1" x14ac:dyDescent="0.2">
      <c r="A759" s="180" t="str">
        <f t="shared" si="1166"/>
        <v>2021-22JUNERYE</v>
      </c>
      <c r="B759" s="182" t="str">
        <f t="shared" si="1167"/>
        <v>2021-22</v>
      </c>
      <c r="C759" s="26" t="s">
        <v>843</v>
      </c>
      <c r="D759" s="182" t="str">
        <f>INDEX($FV$16:$FW$26,MATCH($F759,$FV$16:$FV$26,0),2)</f>
        <v>Y59</v>
      </c>
      <c r="E759" s="182" t="str">
        <f>VLOOKUP($D759,$FW$8:$FX$14,2,0)</f>
        <v>South East</v>
      </c>
      <c r="F759" s="273" t="s">
        <v>861</v>
      </c>
      <c r="G759" s="273" t="s">
        <v>877</v>
      </c>
      <c r="H759" s="274">
        <v>85729</v>
      </c>
      <c r="I759" s="274">
        <v>52143</v>
      </c>
      <c r="J759" s="274">
        <v>618001</v>
      </c>
      <c r="K759" s="274">
        <v>12</v>
      </c>
      <c r="L759" s="274">
        <v>3</v>
      </c>
      <c r="M759" s="274">
        <v>34</v>
      </c>
      <c r="N759" s="274">
        <v>70</v>
      </c>
      <c r="O759" s="274">
        <v>138</v>
      </c>
      <c r="P759" s="274">
        <v>0</v>
      </c>
      <c r="Q759" s="274">
        <v>317</v>
      </c>
      <c r="R759" s="274">
        <v>7</v>
      </c>
      <c r="S759" s="274">
        <v>69</v>
      </c>
      <c r="T759" s="274">
        <v>57358</v>
      </c>
      <c r="U759" s="274">
        <v>4391</v>
      </c>
      <c r="V759" s="274">
        <v>2695</v>
      </c>
      <c r="W759" s="274">
        <v>25420</v>
      </c>
      <c r="X759" s="274">
        <v>16175</v>
      </c>
      <c r="Y759" s="274">
        <v>1160</v>
      </c>
      <c r="Z759" s="274">
        <v>1955839</v>
      </c>
      <c r="AA759" s="274">
        <v>445</v>
      </c>
      <c r="AB759" s="274">
        <v>830</v>
      </c>
      <c r="AC759" s="274">
        <v>1550885</v>
      </c>
      <c r="AD759" s="274">
        <v>575</v>
      </c>
      <c r="AE759" s="274">
        <v>1049</v>
      </c>
      <c r="AF759" s="274">
        <v>30294022</v>
      </c>
      <c r="AG759" s="274">
        <v>1192</v>
      </c>
      <c r="AH759" s="274">
        <v>2374</v>
      </c>
      <c r="AI759" s="274">
        <v>78214063</v>
      </c>
      <c r="AJ759" s="274">
        <v>4835</v>
      </c>
      <c r="AK759" s="274">
        <v>10865</v>
      </c>
      <c r="AL759" s="274">
        <v>8053162</v>
      </c>
      <c r="AM759" s="274">
        <v>6942</v>
      </c>
      <c r="AN759" s="274">
        <v>15024</v>
      </c>
      <c r="AO759" s="274">
        <v>7472</v>
      </c>
      <c r="AP759" s="274">
        <v>240</v>
      </c>
      <c r="AQ759" s="274">
        <v>985</v>
      </c>
      <c r="AR759" s="274">
        <v>661</v>
      </c>
      <c r="AS759" s="274">
        <v>772</v>
      </c>
      <c r="AT759" s="274">
        <v>5475</v>
      </c>
      <c r="AU759" s="274">
        <v>462</v>
      </c>
      <c r="AV759" s="274">
        <v>27991</v>
      </c>
      <c r="AW759" s="274">
        <v>2794</v>
      </c>
      <c r="AX759" s="274">
        <v>19101</v>
      </c>
      <c r="AY759" s="274">
        <v>49886</v>
      </c>
      <c r="AZ759" s="274">
        <v>8315</v>
      </c>
      <c r="BA759" s="274">
        <v>6162</v>
      </c>
      <c r="BB759" s="274">
        <v>5025</v>
      </c>
      <c r="BC759" s="274">
        <v>3773</v>
      </c>
      <c r="BD759" s="274">
        <v>33274</v>
      </c>
      <c r="BE759" s="274">
        <v>26584</v>
      </c>
      <c r="BF759" s="274">
        <v>24592</v>
      </c>
      <c r="BG759" s="274">
        <v>17912</v>
      </c>
      <c r="BH759" s="274">
        <v>1859</v>
      </c>
      <c r="BI759" s="274">
        <v>1339</v>
      </c>
      <c r="BJ759" s="274">
        <v>45</v>
      </c>
      <c r="BK759" s="274">
        <v>25174</v>
      </c>
      <c r="BL759" s="274">
        <v>559</v>
      </c>
      <c r="BM759" s="274">
        <v>880</v>
      </c>
      <c r="BN759" s="274">
        <v>41</v>
      </c>
      <c r="BO759" s="274">
        <v>18854</v>
      </c>
      <c r="BP759" s="274">
        <v>460</v>
      </c>
      <c r="BQ759" s="274">
        <v>1067</v>
      </c>
      <c r="BR759" s="274">
        <v>4305</v>
      </c>
      <c r="BS759" s="274">
        <v>1911811</v>
      </c>
      <c r="BT759" s="274">
        <v>444</v>
      </c>
      <c r="BU759" s="274">
        <v>826</v>
      </c>
      <c r="BV759" s="274">
        <v>2069</v>
      </c>
      <c r="BW759" s="274">
        <v>2428623</v>
      </c>
      <c r="BX759" s="274">
        <v>1174</v>
      </c>
      <c r="BY759" s="274">
        <v>2243</v>
      </c>
      <c r="BZ759" s="274">
        <v>541</v>
      </c>
      <c r="CA759" s="274">
        <v>564060</v>
      </c>
      <c r="CB759" s="274">
        <v>1043</v>
      </c>
      <c r="CC759" s="274">
        <v>2253</v>
      </c>
      <c r="CD759" s="274">
        <v>22810</v>
      </c>
      <c r="CE759" s="274">
        <v>27301339</v>
      </c>
      <c r="CF759" s="274">
        <v>1197</v>
      </c>
      <c r="CG759" s="274">
        <v>2387</v>
      </c>
      <c r="CH759" s="274">
        <v>2335</v>
      </c>
      <c r="CI759" s="274">
        <v>10448849</v>
      </c>
      <c r="CJ759" s="274">
        <v>4475</v>
      </c>
      <c r="CK759" s="274">
        <v>9036</v>
      </c>
      <c r="CL759" s="274">
        <v>708</v>
      </c>
      <c r="CM759" s="274">
        <v>2497989</v>
      </c>
      <c r="CN759" s="274">
        <v>3528</v>
      </c>
      <c r="CO759" s="274">
        <v>7462</v>
      </c>
      <c r="CP759" s="274">
        <v>249</v>
      </c>
      <c r="CQ759" s="274">
        <v>2457183</v>
      </c>
      <c r="CR759" s="274">
        <v>9868</v>
      </c>
      <c r="CS759" s="274">
        <v>18918</v>
      </c>
      <c r="CT759" s="274">
        <v>48</v>
      </c>
      <c r="CU759" s="274">
        <v>330315</v>
      </c>
      <c r="CV759" s="274">
        <v>6882</v>
      </c>
      <c r="CW759" s="274">
        <v>15534</v>
      </c>
      <c r="CX759" s="274">
        <v>219</v>
      </c>
      <c r="CY759" s="274">
        <v>72898</v>
      </c>
      <c r="CZ759" s="274">
        <v>333</v>
      </c>
      <c r="DA759" s="274">
        <v>521</v>
      </c>
      <c r="DB759" s="274">
        <v>3397</v>
      </c>
      <c r="DC759" s="274">
        <v>153068</v>
      </c>
      <c r="DD759" s="274">
        <v>45</v>
      </c>
      <c r="DE759" s="274">
        <v>89</v>
      </c>
      <c r="DF759" s="274">
        <v>72</v>
      </c>
      <c r="DG759" s="274">
        <v>139200</v>
      </c>
      <c r="DH759" s="274">
        <v>1933</v>
      </c>
      <c r="DI759" s="274">
        <v>3964</v>
      </c>
      <c r="DJ759" s="274">
        <v>71</v>
      </c>
      <c r="DK759" s="274">
        <v>7</v>
      </c>
      <c r="DL759" s="251"/>
      <c r="DM759" s="251"/>
      <c r="DN759" s="251"/>
      <c r="DO759" s="251"/>
      <c r="DP759" s="251"/>
      <c r="DQ759" s="251"/>
      <c r="DR759" s="251"/>
      <c r="DS759" s="251"/>
      <c r="DT759" s="251"/>
      <c r="DU759" s="251"/>
      <c r="DV759" s="251"/>
      <c r="DW759" s="251"/>
      <c r="DX759" s="251"/>
      <c r="DY759" s="251"/>
      <c r="DZ759" s="251"/>
      <c r="EA759" s="251"/>
      <c r="EB759" s="183"/>
      <c r="EC759" s="184">
        <f t="shared" si="1169"/>
        <v>6</v>
      </c>
      <c r="ED759" s="180">
        <f t="shared" ref="ED759:ED822" si="1170">LEFT($B759,4)+IF(EC759&lt;4,1,0)</f>
        <v>2021</v>
      </c>
      <c r="EE759" s="185">
        <f t="shared" si="1163"/>
        <v>44348</v>
      </c>
      <c r="EF759" s="186">
        <f t="shared" si="1165"/>
        <v>30</v>
      </c>
      <c r="EG759" s="187"/>
      <c r="EH759" s="188">
        <f>IFERROR(HLOOKUP(EH$1,$H$5:$FY$1802,MATCH($A759,$A$5:$A$1802,0),0)*HLOOKUP(EH$2,$H$5:$FY$1802,MATCH($A759,$A$5:$A$1802,0),0),$H$2)</f>
        <v>156429</v>
      </c>
      <c r="EI759" s="188">
        <f>IFERROR(HLOOKUP(EI$1,$H$5:$FY$1802,MATCH($A759,$A$5:$A$1802,0),0)*HLOOKUP(EI$2,$H$5:$FY$1802,MATCH($A759,$A$5:$A$1802,0),0),$H$2)</f>
        <v>1772862</v>
      </c>
      <c r="EJ759" s="188">
        <f>IFERROR(HLOOKUP(EJ$1,$H$5:$FY$1802,MATCH($A759,$A$5:$A$1802,0),0)*HLOOKUP(EJ$2,$H$5:$FY$1802,MATCH($A759,$A$5:$A$1802,0),0),$H$2)</f>
        <v>3650010</v>
      </c>
      <c r="EK759" s="188">
        <f>IFERROR(HLOOKUP(EK$1,$H$5:$FY$1802,MATCH($A759,$A$5:$A$1802,0),0)*HLOOKUP(EK$2,$H$5:$FY$1802,MATCH($A759,$A$5:$A$1802,0),0),$H$2)</f>
        <v>7195734</v>
      </c>
      <c r="EL759" s="188">
        <f>IFERROR(HLOOKUP(EL$1,$H$5:$FY$1802,MATCH($A759,$A$5:$A$1802,0),0)*HLOOKUP(EL$2,$H$5:$FY$1802,MATCH($A759,$A$5:$A$1802,0),0),$H$2)</f>
        <v>3644530</v>
      </c>
      <c r="EM759" s="188">
        <f>IFERROR(HLOOKUP(EM$1,$H$5:$FY$1802,MATCH($A759,$A$5:$A$1802,0),0)*HLOOKUP(EM$2,$H$5:$FY$1802,MATCH($A759,$A$5:$A$1802,0),0),$H$2)</f>
        <v>2827055</v>
      </c>
      <c r="EN759" s="188">
        <f>IFERROR(HLOOKUP(EN$1,$H$5:$FY$1802,MATCH($A759,$A$5:$A$1802,0),0)*HLOOKUP(EN$2,$H$5:$FY$1802,MATCH($A759,$A$5:$A$1802,0),0),$H$2)</f>
        <v>60347080</v>
      </c>
      <c r="EO759" s="188">
        <f>IFERROR(HLOOKUP(EO$1,$H$5:$FY$1802,MATCH($A759,$A$5:$A$1802,0),0)*HLOOKUP(EO$2,$H$5:$FY$1802,MATCH($A759,$A$5:$A$1802,0),0),$H$2)</f>
        <v>175741375</v>
      </c>
      <c r="EP759" s="188">
        <f>IFERROR(HLOOKUP(EP$1,$H$5:$FY$1802,MATCH($A759,$A$5:$A$1802,0),0)*HLOOKUP(EP$2,$H$5:$FY$1802,MATCH($A759,$A$5:$A$1802,0),0),$H$2)</f>
        <v>17427840</v>
      </c>
      <c r="EQ759" s="188">
        <f>IFERROR(HLOOKUP(EQ$1,$H$5:$FY$1802,MATCH($A759,$A$5:$A$1802,0),0)*HLOOKUP(EQ$2,$H$5:$FY$1802,MATCH($A759,$A$5:$A$1802,0),0),$H$2)</f>
        <v>39600</v>
      </c>
      <c r="ER759" s="188">
        <f>IFERROR(HLOOKUP(ER$1,$H$5:$FY$1802,MATCH($A759,$A$5:$A$1802,0),0)*HLOOKUP(ER$2,$H$5:$FY$1802,MATCH($A759,$A$5:$A$1802,0),0),$H$2)</f>
        <v>43747</v>
      </c>
      <c r="ES759" s="188">
        <f>IFERROR(HLOOKUP(ES$1,$H$5:$FY$1802,MATCH($A759,$A$5:$A$1802,0),0)*HLOOKUP(ES$2,$H$5:$FY$1802,MATCH($A759,$A$5:$A$1802,0),0),$H$2)</f>
        <v>3555930</v>
      </c>
      <c r="ET759" s="188">
        <f>IFERROR(HLOOKUP(ET$1,$H$5:$FY$1802,MATCH($A759,$A$5:$A$1802,0),0)*HLOOKUP(ET$2,$H$5:$FY$1802,MATCH($A759,$A$5:$A$1802,0),0),$H$2)</f>
        <v>4640767</v>
      </c>
      <c r="EU759" s="188">
        <f>IFERROR(HLOOKUP(EU$1,$H$5:$FY$1802,MATCH($A759,$A$5:$A$1802,0),0)*HLOOKUP(EU$2,$H$5:$FY$1802,MATCH($A759,$A$5:$A$1802,0),0),$H$2)</f>
        <v>1218873</v>
      </c>
      <c r="EV759" s="188">
        <f>IFERROR(HLOOKUP(EV$1,$H$5:$FY$1802,MATCH($A759,$A$5:$A$1802,0),0)*HLOOKUP(EV$2,$H$5:$FY$1802,MATCH($A759,$A$5:$A$1802,0),0),$H$2)</f>
        <v>54447470</v>
      </c>
      <c r="EW759" s="188">
        <f>IFERROR(HLOOKUP(EW$1,$H$5:$FY$1802,MATCH($A759,$A$5:$A$1802,0),0)*HLOOKUP(EW$2,$H$5:$FY$1802,MATCH($A759,$A$5:$A$1802,0),0),$H$2)</f>
        <v>21099060</v>
      </c>
      <c r="EX759" s="188">
        <f>IFERROR(HLOOKUP(EX$1,$H$5:$FY$1802,MATCH($A759,$A$5:$A$1802,0),0)*HLOOKUP(EX$2,$H$5:$FY$1802,MATCH($A759,$A$5:$A$1802,0),0),$H$2)</f>
        <v>5283096</v>
      </c>
      <c r="EY759" s="188">
        <f>IFERROR(HLOOKUP(EY$1,$H$5:$FY$1802,MATCH($A759,$A$5:$A$1802,0),0)*HLOOKUP(EY$2,$H$5:$FY$1802,MATCH($A759,$A$5:$A$1802,0),0),$H$2)</f>
        <v>4710582</v>
      </c>
      <c r="EZ759" s="188">
        <f>IFERROR(HLOOKUP(EZ$1,$H$5:$FY$1802,MATCH($A759,$A$5:$A$1802,0),0)*HLOOKUP(EZ$2,$H$5:$FY$1802,MATCH($A759,$A$5:$A$1802,0),0),$H$2)</f>
        <v>745632</v>
      </c>
      <c r="FA759" s="188">
        <f>IFERROR(HLOOKUP(FA$1,$H$5:$FY$1802,MATCH($A759,$A$5:$A$1802,0),0)*HLOOKUP(FA$2,$H$5:$FY$1802,MATCH($A759,$A$5:$A$1802,0),0),$H$2)</f>
        <v>285408</v>
      </c>
      <c r="FB759" s="188">
        <f>IFERROR(HLOOKUP(FB$1,$H$5:$FY$1802,MATCH($A759,$A$5:$A$1802,0),0)*HLOOKUP(FB$2,$H$5:$FY$1802,MATCH($A759,$A$5:$A$1802,0),0),$H$2)</f>
        <v>114099</v>
      </c>
      <c r="FC759" s="188">
        <f>IFERROR(HLOOKUP(FC$1,$H$5:$FY$1802,MATCH($A759,$A$5:$A$1802,0),0)*HLOOKUP(FC$2,$H$5:$FY$1802,MATCH($A759,$A$5:$A$1802,0),0),$H$2)</f>
        <v>302333</v>
      </c>
      <c r="FD759" s="188">
        <f>IFERROR(HLOOKUP(FD$1,$H$5:$FY$1802,MATCH($A759,$A$5:$A$1802,0),0)*HLOOKUP(FD$2,$H$5:$FY$1802,MATCH($A759,$A$5:$A$1802,0),0),$H$2)</f>
        <v>0</v>
      </c>
      <c r="FE759" s="188">
        <f>IFERROR(HLOOKUP(FE$1,$H$5:$FY$1802,MATCH($A759,$A$5:$A$1802,0),0)*HLOOKUP(FE$2,$H$5:$FY$1802,MATCH($A759,$A$5:$A$1802,0),0),$H$2)</f>
        <v>0</v>
      </c>
      <c r="FF759" s="188">
        <f>IFERROR(HLOOKUP(FF$1,$H$5:$FY$1802,MATCH($A759,$A$5:$A$1802,0),0)*HLOOKUP(FF$2,$H$5:$FY$1802,MATCH($A759,$A$5:$A$1802,0),0),$H$2)</f>
        <v>0</v>
      </c>
      <c r="FG759" s="188">
        <f>IFERROR(HLOOKUP(FG$1,$H$5:$FY$1802,MATCH($A759,$A$5:$A$1802,0),0)*HLOOKUP(FG$2,$H$5:$FY$1802,MATCH($A759,$A$5:$A$1802,0),0),$H$2)</f>
        <v>0</v>
      </c>
      <c r="FH759" s="189"/>
      <c r="FI759" s="406">
        <f t="shared" ref="FI759:FJ822" si="1171">IFERROR(AZ759/HLOOKUP(FH$3&amp;FI$3,$U$5:$Y$9539,ROW()-4,0),"-")</f>
        <v>1.8936460942837623</v>
      </c>
      <c r="FJ759" s="406">
        <f t="shared" si="1171"/>
        <v>1.4033249829196084</v>
      </c>
      <c r="FK759" s="406">
        <f t="shared" ref="FK759:FK822" si="1172">IFERROR(BB759/HLOOKUP(FJ$3&amp;FK$3,$U$5:$Y$9539,ROW()-4,0),"-")</f>
        <v>1.8645640074211502</v>
      </c>
      <c r="FL759" s="406">
        <f t="shared" ref="FL759:FL822" si="1173">IFERROR(BC759/HLOOKUP(FK$3&amp;FL$3,$U$5:$Y$9539,ROW()-4,0),"-")</f>
        <v>1.4</v>
      </c>
      <c r="FM759" s="406">
        <f t="shared" ref="FM759:FM822" si="1174">IFERROR(BD759/HLOOKUP(FL$3&amp;FM$3,$U$5:$Y$9539,ROW()-4,0),"-")</f>
        <v>1.3089693154996067</v>
      </c>
      <c r="FN759" s="406">
        <f t="shared" ref="FN759:FN822" si="1175">IFERROR(BE759/HLOOKUP(FM$3&amp;FN$3,$U$5:$Y$9539,ROW()-4,0),"-")</f>
        <v>1.0457907159716759</v>
      </c>
      <c r="FO759" s="406">
        <f t="shared" ref="FO759:FO822" si="1176">IFERROR(BF759/HLOOKUP(FN$3&amp;FO$3,$U$5:$Y$9539,ROW()-4,0),"-")</f>
        <v>1.520370942812983</v>
      </c>
      <c r="FP759" s="406">
        <f t="shared" ref="FP759:FP822" si="1177">IFERROR(BG759/HLOOKUP(FO$3&amp;FP$3,$U$5:$Y$9539,ROW()-4,0),"-")</f>
        <v>1.1073879443585781</v>
      </c>
      <c r="FQ759" s="406">
        <f t="shared" ref="FQ759:FQ822" si="1178">IFERROR(BH759/HLOOKUP(FP$3&amp;FQ$3,$U$5:$Y$9539,ROW()-4,0),"-")</f>
        <v>1.6025862068965517</v>
      </c>
      <c r="FR759" s="406">
        <f t="shared" ref="FR759:FR822" si="1179">IFERROR(BI759/HLOOKUP(FQ$3&amp;FR$3,$U$5:$Y$9539,ROW()-4,0),"-")</f>
        <v>1.1543103448275862</v>
      </c>
      <c r="FS759" s="410"/>
    </row>
    <row r="760" spans="1:175" ht="10.35" customHeight="1" x14ac:dyDescent="0.2">
      <c r="A760" s="74" t="str">
        <f t="shared" si="1166"/>
        <v>2021-22JUNERYD</v>
      </c>
      <c r="B760" s="163" t="str">
        <f t="shared" si="1167"/>
        <v>2021-22</v>
      </c>
      <c r="C760" s="26" t="s">
        <v>843</v>
      </c>
      <c r="D760" s="163" t="str">
        <f>INDEX($FV$16:$FW$26,MATCH($F760,$FV$16:$FV$26,0),2)</f>
        <v>Y59</v>
      </c>
      <c r="E760" s="163" t="str">
        <f>VLOOKUP($D760,$FW$8:$FX$14,2,0)</f>
        <v>South East</v>
      </c>
      <c r="F760" s="271" t="s">
        <v>863</v>
      </c>
      <c r="G760" s="271" t="s">
        <v>878</v>
      </c>
      <c r="H760" s="272">
        <v>99355</v>
      </c>
      <c r="I760" s="272">
        <v>79815</v>
      </c>
      <c r="J760" s="272">
        <v>1748719</v>
      </c>
      <c r="K760" s="272">
        <v>22</v>
      </c>
      <c r="L760" s="272">
        <v>1</v>
      </c>
      <c r="M760" s="272">
        <v>78</v>
      </c>
      <c r="N760" s="272">
        <v>123</v>
      </c>
      <c r="O760" s="272">
        <v>236</v>
      </c>
      <c r="P760" s="272">
        <v>0</v>
      </c>
      <c r="Q760" s="272">
        <v>298</v>
      </c>
      <c r="R760" s="272">
        <v>34</v>
      </c>
      <c r="S760" s="272">
        <v>59</v>
      </c>
      <c r="T760" s="272">
        <v>65451</v>
      </c>
      <c r="U760" s="272">
        <v>4829</v>
      </c>
      <c r="V760" s="272">
        <v>3138</v>
      </c>
      <c r="W760" s="272">
        <v>36451</v>
      </c>
      <c r="X760" s="272">
        <v>15391</v>
      </c>
      <c r="Y760" s="272">
        <v>299</v>
      </c>
      <c r="Z760" s="272">
        <v>2406700</v>
      </c>
      <c r="AA760" s="272">
        <v>498</v>
      </c>
      <c r="AB760" s="272">
        <v>908</v>
      </c>
      <c r="AC760" s="272">
        <v>1959184</v>
      </c>
      <c r="AD760" s="272">
        <v>624</v>
      </c>
      <c r="AE760" s="272">
        <v>1153</v>
      </c>
      <c r="AF760" s="272">
        <v>57243602</v>
      </c>
      <c r="AG760" s="272">
        <v>1570</v>
      </c>
      <c r="AH760" s="272">
        <v>3054</v>
      </c>
      <c r="AI760" s="272">
        <v>143300907</v>
      </c>
      <c r="AJ760" s="272">
        <v>9311</v>
      </c>
      <c r="AK760" s="272">
        <v>20408</v>
      </c>
      <c r="AL760" s="272">
        <v>3924356</v>
      </c>
      <c r="AM760" s="272">
        <v>13125</v>
      </c>
      <c r="AN760" s="272">
        <v>27464</v>
      </c>
      <c r="AO760" s="272">
        <v>6133</v>
      </c>
      <c r="AP760" s="272">
        <v>180</v>
      </c>
      <c r="AQ760" s="272">
        <v>1082</v>
      </c>
      <c r="AR760" s="272">
        <v>2070</v>
      </c>
      <c r="AS760" s="272">
        <v>577</v>
      </c>
      <c r="AT760" s="272">
        <v>4294</v>
      </c>
      <c r="AU760" s="272">
        <v>1684</v>
      </c>
      <c r="AV760" s="272">
        <v>36948</v>
      </c>
      <c r="AW760" s="272">
        <v>1911</v>
      </c>
      <c r="AX760" s="272">
        <v>20459</v>
      </c>
      <c r="AY760" s="272">
        <v>59318</v>
      </c>
      <c r="AZ760" s="272">
        <v>9831</v>
      </c>
      <c r="BA760" s="272">
        <v>7252</v>
      </c>
      <c r="BB760" s="272">
        <v>6303</v>
      </c>
      <c r="BC760" s="272">
        <v>4723</v>
      </c>
      <c r="BD760" s="272">
        <v>50964</v>
      </c>
      <c r="BE760" s="272">
        <v>38753</v>
      </c>
      <c r="BF760" s="272">
        <v>31459</v>
      </c>
      <c r="BG760" s="272">
        <v>16189</v>
      </c>
      <c r="BH760" s="272">
        <v>646</v>
      </c>
      <c r="BI760" s="272">
        <v>324</v>
      </c>
      <c r="BJ760" s="272">
        <v>92</v>
      </c>
      <c r="BK760" s="272">
        <v>56003</v>
      </c>
      <c r="BL760" s="272">
        <v>609</v>
      </c>
      <c r="BM760" s="272">
        <v>1028</v>
      </c>
      <c r="BN760" s="272">
        <v>87</v>
      </c>
      <c r="BO760" s="272">
        <v>44621</v>
      </c>
      <c r="BP760" s="272">
        <v>513</v>
      </c>
      <c r="BQ760" s="272">
        <v>981</v>
      </c>
      <c r="BR760" s="272">
        <v>4650</v>
      </c>
      <c r="BS760" s="272">
        <v>2306076</v>
      </c>
      <c r="BT760" s="272">
        <v>496</v>
      </c>
      <c r="BU760" s="272">
        <v>903</v>
      </c>
      <c r="BV760" s="272">
        <v>2183</v>
      </c>
      <c r="BW760" s="272">
        <v>3257029</v>
      </c>
      <c r="BX760" s="272">
        <v>1492</v>
      </c>
      <c r="BY760" s="272">
        <v>2786</v>
      </c>
      <c r="BZ760" s="272">
        <v>1198</v>
      </c>
      <c r="CA760" s="272">
        <v>1809671</v>
      </c>
      <c r="CB760" s="272">
        <v>1511</v>
      </c>
      <c r="CC760" s="272">
        <v>3141</v>
      </c>
      <c r="CD760" s="272">
        <v>33070</v>
      </c>
      <c r="CE760" s="272">
        <v>52176902</v>
      </c>
      <c r="CF760" s="272">
        <v>1578</v>
      </c>
      <c r="CG760" s="272">
        <v>3066</v>
      </c>
      <c r="CH760" s="272">
        <v>1058</v>
      </c>
      <c r="CI760" s="272">
        <v>13037348</v>
      </c>
      <c r="CJ760" s="272">
        <v>12323</v>
      </c>
      <c r="CK760" s="272">
        <v>24987</v>
      </c>
      <c r="CL760" s="272">
        <v>534</v>
      </c>
      <c r="CM760" s="272">
        <v>7126983</v>
      </c>
      <c r="CN760" s="272">
        <v>13346</v>
      </c>
      <c r="CO760" s="272">
        <v>29125</v>
      </c>
      <c r="CP760" s="272">
        <v>749</v>
      </c>
      <c r="CQ760" s="272">
        <v>11810632</v>
      </c>
      <c r="CR760" s="272">
        <v>15769</v>
      </c>
      <c r="CS760" s="272">
        <v>28874</v>
      </c>
      <c r="CT760" s="272">
        <v>100</v>
      </c>
      <c r="CU760" s="272">
        <v>1601819</v>
      </c>
      <c r="CV760" s="272">
        <v>16018</v>
      </c>
      <c r="CW760" s="272">
        <v>30437</v>
      </c>
      <c r="CX760" s="272">
        <v>19</v>
      </c>
      <c r="CY760" s="272">
        <v>6135</v>
      </c>
      <c r="CZ760" s="272">
        <v>323</v>
      </c>
      <c r="DA760" s="272">
        <v>672</v>
      </c>
      <c r="DB760" s="272">
        <v>3283</v>
      </c>
      <c r="DC760" s="272">
        <v>215227</v>
      </c>
      <c r="DD760" s="272">
        <v>66</v>
      </c>
      <c r="DE760" s="272">
        <v>101</v>
      </c>
      <c r="DF760" s="272">
        <v>106</v>
      </c>
      <c r="DG760" s="272">
        <v>142942</v>
      </c>
      <c r="DH760" s="272">
        <v>1349</v>
      </c>
      <c r="DI760" s="272">
        <v>2704</v>
      </c>
      <c r="DJ760" s="272">
        <v>99</v>
      </c>
      <c r="DK760" s="272">
        <v>1</v>
      </c>
      <c r="DL760" s="250"/>
      <c r="DM760" s="250"/>
      <c r="DN760" s="250"/>
      <c r="DO760" s="250"/>
      <c r="DP760" s="250"/>
      <c r="DQ760" s="250"/>
      <c r="DR760" s="250"/>
      <c r="DS760" s="250"/>
      <c r="DT760" s="250"/>
      <c r="DU760" s="250"/>
      <c r="DV760" s="250"/>
      <c r="DW760" s="250"/>
      <c r="DX760" s="250"/>
      <c r="DY760" s="250"/>
      <c r="DZ760" s="250"/>
      <c r="EA760" s="250"/>
      <c r="EB760" s="95"/>
      <c r="EC760" s="75">
        <f t="shared" si="1169"/>
        <v>6</v>
      </c>
      <c r="ED760" s="74">
        <f t="shared" si="1170"/>
        <v>2021</v>
      </c>
      <c r="EE760" s="165">
        <f t="shared" si="1163"/>
        <v>44348</v>
      </c>
      <c r="EF760" s="157">
        <f t="shared" si="1165"/>
        <v>30</v>
      </c>
      <c r="EG760" s="156"/>
      <c r="EH760" s="166">
        <f>IFERROR(HLOOKUP(EH$1,$H$5:$FY$1802,MATCH($A760,$A$5:$A$1802,0),0)*HLOOKUP(EH$2,$H$5:$FY$1802,MATCH($A760,$A$5:$A$1802,0),0),$H$2)</f>
        <v>79815</v>
      </c>
      <c r="EI760" s="166">
        <f>IFERROR(HLOOKUP(EI$1,$H$5:$FY$1802,MATCH($A760,$A$5:$A$1802,0),0)*HLOOKUP(EI$2,$H$5:$FY$1802,MATCH($A760,$A$5:$A$1802,0),0),$H$2)</f>
        <v>6225570</v>
      </c>
      <c r="EJ760" s="166">
        <f>IFERROR(HLOOKUP(EJ$1,$H$5:$FY$1802,MATCH($A760,$A$5:$A$1802,0),0)*HLOOKUP(EJ$2,$H$5:$FY$1802,MATCH($A760,$A$5:$A$1802,0),0),$H$2)</f>
        <v>9817245</v>
      </c>
      <c r="EK760" s="166">
        <f>IFERROR(HLOOKUP(EK$1,$H$5:$FY$1802,MATCH($A760,$A$5:$A$1802,0),0)*HLOOKUP(EK$2,$H$5:$FY$1802,MATCH($A760,$A$5:$A$1802,0),0),$H$2)</f>
        <v>18836340</v>
      </c>
      <c r="EL760" s="166">
        <f>IFERROR(HLOOKUP(EL$1,$H$5:$FY$1802,MATCH($A760,$A$5:$A$1802,0),0)*HLOOKUP(EL$2,$H$5:$FY$1802,MATCH($A760,$A$5:$A$1802,0),0),$H$2)</f>
        <v>4384732</v>
      </c>
      <c r="EM760" s="166">
        <f>IFERROR(HLOOKUP(EM$1,$H$5:$FY$1802,MATCH($A760,$A$5:$A$1802,0),0)*HLOOKUP(EM$2,$H$5:$FY$1802,MATCH($A760,$A$5:$A$1802,0),0),$H$2)</f>
        <v>3618114</v>
      </c>
      <c r="EN760" s="166">
        <f>IFERROR(HLOOKUP(EN$1,$H$5:$FY$1802,MATCH($A760,$A$5:$A$1802,0),0)*HLOOKUP(EN$2,$H$5:$FY$1802,MATCH($A760,$A$5:$A$1802,0),0),$H$2)</f>
        <v>111321354</v>
      </c>
      <c r="EO760" s="166">
        <f>IFERROR(HLOOKUP(EO$1,$H$5:$FY$1802,MATCH($A760,$A$5:$A$1802,0),0)*HLOOKUP(EO$2,$H$5:$FY$1802,MATCH($A760,$A$5:$A$1802,0),0),$H$2)</f>
        <v>314099528</v>
      </c>
      <c r="EP760" s="166">
        <f>IFERROR(HLOOKUP(EP$1,$H$5:$FY$1802,MATCH($A760,$A$5:$A$1802,0),0)*HLOOKUP(EP$2,$H$5:$FY$1802,MATCH($A760,$A$5:$A$1802,0),0),$H$2)</f>
        <v>8211736</v>
      </c>
      <c r="EQ760" s="166">
        <f>IFERROR(HLOOKUP(EQ$1,$H$5:$FY$1802,MATCH($A760,$A$5:$A$1802,0),0)*HLOOKUP(EQ$2,$H$5:$FY$1802,MATCH($A760,$A$5:$A$1802,0),0),$H$2)</f>
        <v>94576</v>
      </c>
      <c r="ER760" s="166">
        <f>IFERROR(HLOOKUP(ER$1,$H$5:$FY$1802,MATCH($A760,$A$5:$A$1802,0),0)*HLOOKUP(ER$2,$H$5:$FY$1802,MATCH($A760,$A$5:$A$1802,0),0),$H$2)</f>
        <v>85347</v>
      </c>
      <c r="ES760" s="166">
        <f>IFERROR(HLOOKUP(ES$1,$H$5:$FY$1802,MATCH($A760,$A$5:$A$1802,0),0)*HLOOKUP(ES$2,$H$5:$FY$1802,MATCH($A760,$A$5:$A$1802,0),0),$H$2)</f>
        <v>4198950</v>
      </c>
      <c r="ET760" s="166">
        <f>IFERROR(HLOOKUP(ET$1,$H$5:$FY$1802,MATCH($A760,$A$5:$A$1802,0),0)*HLOOKUP(ET$2,$H$5:$FY$1802,MATCH($A760,$A$5:$A$1802,0),0),$H$2)</f>
        <v>6081838</v>
      </c>
      <c r="EU760" s="166">
        <f>IFERROR(HLOOKUP(EU$1,$H$5:$FY$1802,MATCH($A760,$A$5:$A$1802,0),0)*HLOOKUP(EU$2,$H$5:$FY$1802,MATCH($A760,$A$5:$A$1802,0),0),$H$2)</f>
        <v>3762918</v>
      </c>
      <c r="EV760" s="166">
        <f>IFERROR(HLOOKUP(EV$1,$H$5:$FY$1802,MATCH($A760,$A$5:$A$1802,0),0)*HLOOKUP(EV$2,$H$5:$FY$1802,MATCH($A760,$A$5:$A$1802,0),0),$H$2)</f>
        <v>101392620</v>
      </c>
      <c r="EW760" s="166">
        <f>IFERROR(HLOOKUP(EW$1,$H$5:$FY$1802,MATCH($A760,$A$5:$A$1802,0),0)*HLOOKUP(EW$2,$H$5:$FY$1802,MATCH($A760,$A$5:$A$1802,0),0),$H$2)</f>
        <v>26436246</v>
      </c>
      <c r="EX760" s="166">
        <f>IFERROR(HLOOKUP(EX$1,$H$5:$FY$1802,MATCH($A760,$A$5:$A$1802,0),0)*HLOOKUP(EX$2,$H$5:$FY$1802,MATCH($A760,$A$5:$A$1802,0),0),$H$2)</f>
        <v>15552750</v>
      </c>
      <c r="EY760" s="166">
        <f>IFERROR(HLOOKUP(EY$1,$H$5:$FY$1802,MATCH($A760,$A$5:$A$1802,0),0)*HLOOKUP(EY$2,$H$5:$FY$1802,MATCH($A760,$A$5:$A$1802,0),0),$H$2)</f>
        <v>21626626</v>
      </c>
      <c r="EZ760" s="166">
        <f>IFERROR(HLOOKUP(EZ$1,$H$5:$FY$1802,MATCH($A760,$A$5:$A$1802,0),0)*HLOOKUP(EZ$2,$H$5:$FY$1802,MATCH($A760,$A$5:$A$1802,0),0),$H$2)</f>
        <v>3043700</v>
      </c>
      <c r="FA760" s="166">
        <f>IFERROR(HLOOKUP(FA$1,$H$5:$FY$1802,MATCH($A760,$A$5:$A$1802,0),0)*HLOOKUP(FA$2,$H$5:$FY$1802,MATCH($A760,$A$5:$A$1802,0),0),$H$2)</f>
        <v>286624</v>
      </c>
      <c r="FB760" s="166">
        <f>IFERROR(HLOOKUP(FB$1,$H$5:$FY$1802,MATCH($A760,$A$5:$A$1802,0),0)*HLOOKUP(FB$2,$H$5:$FY$1802,MATCH($A760,$A$5:$A$1802,0),0),$H$2)</f>
        <v>12768</v>
      </c>
      <c r="FC760" s="166">
        <f>IFERROR(HLOOKUP(FC$1,$H$5:$FY$1802,MATCH($A760,$A$5:$A$1802,0),0)*HLOOKUP(FC$2,$H$5:$FY$1802,MATCH($A760,$A$5:$A$1802,0),0),$H$2)</f>
        <v>331583</v>
      </c>
      <c r="FD760" s="166">
        <f>IFERROR(HLOOKUP(FD$1,$H$5:$FY$1802,MATCH($A760,$A$5:$A$1802,0),0)*HLOOKUP(FD$2,$H$5:$FY$1802,MATCH($A760,$A$5:$A$1802,0),0),$H$2)</f>
        <v>0</v>
      </c>
      <c r="FE760" s="166">
        <f>IFERROR(HLOOKUP(FE$1,$H$5:$FY$1802,MATCH($A760,$A$5:$A$1802,0),0)*HLOOKUP(FE$2,$H$5:$FY$1802,MATCH($A760,$A$5:$A$1802,0),0),$H$2)</f>
        <v>0</v>
      </c>
      <c r="FF760" s="166">
        <f>IFERROR(HLOOKUP(FF$1,$H$5:$FY$1802,MATCH($A760,$A$5:$A$1802,0),0)*HLOOKUP(FF$2,$H$5:$FY$1802,MATCH($A760,$A$5:$A$1802,0),0),$H$2)</f>
        <v>0</v>
      </c>
      <c r="FG760" s="166">
        <f>IFERROR(HLOOKUP(FG$1,$H$5:$FY$1802,MATCH($A760,$A$5:$A$1802,0),0)*HLOOKUP(FG$2,$H$5:$FY$1802,MATCH($A760,$A$5:$A$1802,0),0),$H$2)</f>
        <v>0</v>
      </c>
      <c r="FH760" s="152"/>
      <c r="FI760" s="405">
        <f t="shared" si="1171"/>
        <v>2.0358252226133775</v>
      </c>
      <c r="FJ760" s="405">
        <f t="shared" si="1171"/>
        <v>1.5017601987989231</v>
      </c>
      <c r="FK760" s="405">
        <f t="shared" si="1172"/>
        <v>2.0086042065009559</v>
      </c>
      <c r="FL760" s="405">
        <f t="shared" si="1173"/>
        <v>1.5050987890376035</v>
      </c>
      <c r="FM760" s="405">
        <f t="shared" si="1174"/>
        <v>1.3981509423609777</v>
      </c>
      <c r="FN760" s="405">
        <f t="shared" si="1175"/>
        <v>1.0631532742585936</v>
      </c>
      <c r="FO760" s="405">
        <f t="shared" si="1176"/>
        <v>2.0439867455006171</v>
      </c>
      <c r="FP760" s="405">
        <f t="shared" si="1177"/>
        <v>1.0518484828796049</v>
      </c>
      <c r="FQ760" s="405">
        <f t="shared" si="1178"/>
        <v>2.1605351170568561</v>
      </c>
      <c r="FR760" s="405">
        <f t="shared" si="1179"/>
        <v>1.0836120401337792</v>
      </c>
      <c r="FS760" s="65"/>
    </row>
    <row r="761" spans="1:175" ht="10.35" customHeight="1" x14ac:dyDescent="0.2">
      <c r="A761" s="74" t="str">
        <f t="shared" si="1166"/>
        <v>2021-22JUNERYF</v>
      </c>
      <c r="B761" s="163" t="str">
        <f t="shared" si="1167"/>
        <v>2021-22</v>
      </c>
      <c r="C761" s="26" t="s">
        <v>843</v>
      </c>
      <c r="D761" s="163" t="str">
        <f>INDEX($FV$16:$FW$26,MATCH($F761,$FV$16:$FV$26,0),2)</f>
        <v>Y58</v>
      </c>
      <c r="E761" s="163" t="str">
        <f>VLOOKUP($D761,$FW$8:$FX$14,2,0)</f>
        <v>South West</v>
      </c>
      <c r="F761" s="271" t="s">
        <v>865</v>
      </c>
      <c r="G761" s="271" t="s">
        <v>879</v>
      </c>
      <c r="H761" s="272">
        <v>126835</v>
      </c>
      <c r="I761" s="272">
        <v>95730</v>
      </c>
      <c r="J761" s="272">
        <v>810446</v>
      </c>
      <c r="K761" s="272">
        <v>8</v>
      </c>
      <c r="L761" s="272">
        <v>2</v>
      </c>
      <c r="M761" s="272">
        <v>24</v>
      </c>
      <c r="N761" s="272">
        <v>44</v>
      </c>
      <c r="O761" s="272">
        <v>94</v>
      </c>
      <c r="P761" s="272">
        <v>0</v>
      </c>
      <c r="Q761" s="272">
        <v>300</v>
      </c>
      <c r="R761" s="272">
        <v>52</v>
      </c>
      <c r="S761" s="272">
        <v>3100</v>
      </c>
      <c r="T761" s="272">
        <v>83319</v>
      </c>
      <c r="U761" s="272">
        <v>9669</v>
      </c>
      <c r="V761" s="272">
        <v>5792</v>
      </c>
      <c r="W761" s="272">
        <v>44291</v>
      </c>
      <c r="X761" s="272">
        <v>16573</v>
      </c>
      <c r="Y761" s="272">
        <v>243</v>
      </c>
      <c r="Z761" s="272">
        <v>5003897</v>
      </c>
      <c r="AA761" s="272">
        <v>518</v>
      </c>
      <c r="AB761" s="272">
        <v>983</v>
      </c>
      <c r="AC761" s="272">
        <v>3692418</v>
      </c>
      <c r="AD761" s="272">
        <v>638</v>
      </c>
      <c r="AE761" s="272">
        <v>1190</v>
      </c>
      <c r="AF761" s="272">
        <v>98914517</v>
      </c>
      <c r="AG761" s="272">
        <v>2233</v>
      </c>
      <c r="AH761" s="272">
        <v>4701</v>
      </c>
      <c r="AI761" s="272">
        <v>123878619</v>
      </c>
      <c r="AJ761" s="272">
        <v>7475</v>
      </c>
      <c r="AK761" s="272">
        <v>19717</v>
      </c>
      <c r="AL761" s="272">
        <v>2537779</v>
      </c>
      <c r="AM761" s="272">
        <v>10444</v>
      </c>
      <c r="AN761" s="272">
        <v>25709</v>
      </c>
      <c r="AO761" s="272">
        <v>6541</v>
      </c>
      <c r="AP761" s="272">
        <v>737</v>
      </c>
      <c r="AQ761" s="272">
        <v>1916</v>
      </c>
      <c r="AR761" s="272">
        <v>3203</v>
      </c>
      <c r="AS761" s="272">
        <v>597</v>
      </c>
      <c r="AT761" s="272">
        <v>3291</v>
      </c>
      <c r="AU761" s="272">
        <v>6</v>
      </c>
      <c r="AV761" s="272">
        <v>41029</v>
      </c>
      <c r="AW761" s="272">
        <v>3658</v>
      </c>
      <c r="AX761" s="272">
        <v>32091</v>
      </c>
      <c r="AY761" s="272">
        <v>76778</v>
      </c>
      <c r="AZ761" s="272">
        <v>20176</v>
      </c>
      <c r="BA761" s="272">
        <v>14404</v>
      </c>
      <c r="BB761" s="272">
        <v>12147</v>
      </c>
      <c r="BC761" s="272">
        <v>8754</v>
      </c>
      <c r="BD761" s="272">
        <v>61698</v>
      </c>
      <c r="BE761" s="272">
        <v>47698</v>
      </c>
      <c r="BF761" s="272">
        <v>27512</v>
      </c>
      <c r="BG761" s="272">
        <v>17639</v>
      </c>
      <c r="BH761" s="272">
        <v>362</v>
      </c>
      <c r="BI761" s="272">
        <v>256</v>
      </c>
      <c r="BJ761" s="272">
        <v>67</v>
      </c>
      <c r="BK761" s="272">
        <v>44391</v>
      </c>
      <c r="BL761" s="272">
        <v>663</v>
      </c>
      <c r="BM761" s="272">
        <v>1328</v>
      </c>
      <c r="BN761" s="272">
        <v>50</v>
      </c>
      <c r="BO761" s="272">
        <v>28027</v>
      </c>
      <c r="BP761" s="272">
        <v>561</v>
      </c>
      <c r="BQ761" s="272">
        <v>981</v>
      </c>
      <c r="BR761" s="272">
        <v>9552</v>
      </c>
      <c r="BS761" s="272">
        <v>4931479</v>
      </c>
      <c r="BT761" s="272">
        <v>516</v>
      </c>
      <c r="BU761" s="272">
        <v>982</v>
      </c>
      <c r="BV761" s="272">
        <v>2091</v>
      </c>
      <c r="BW761" s="272">
        <v>5157871</v>
      </c>
      <c r="BX761" s="272">
        <v>2467</v>
      </c>
      <c r="BY761" s="272">
        <v>5032</v>
      </c>
      <c r="BZ761" s="272">
        <v>1012</v>
      </c>
      <c r="CA761" s="272">
        <v>2413799</v>
      </c>
      <c r="CB761" s="272">
        <v>2385</v>
      </c>
      <c r="CC761" s="272">
        <v>5127</v>
      </c>
      <c r="CD761" s="272">
        <v>41188</v>
      </c>
      <c r="CE761" s="272">
        <v>91342847</v>
      </c>
      <c r="CF761" s="272">
        <v>2218</v>
      </c>
      <c r="CG761" s="272">
        <v>4680</v>
      </c>
      <c r="CH761" s="272">
        <v>1699</v>
      </c>
      <c r="CI761" s="272">
        <v>14019940</v>
      </c>
      <c r="CJ761" s="272">
        <v>8252</v>
      </c>
      <c r="CK761" s="272">
        <v>18679</v>
      </c>
      <c r="CL761" s="272">
        <v>313</v>
      </c>
      <c r="CM761" s="272">
        <v>2737136</v>
      </c>
      <c r="CN761" s="272">
        <v>8745</v>
      </c>
      <c r="CO761" s="272">
        <v>21340</v>
      </c>
      <c r="CP761" s="272">
        <v>892</v>
      </c>
      <c r="CQ761" s="272">
        <v>10185740</v>
      </c>
      <c r="CR761" s="272">
        <v>11419</v>
      </c>
      <c r="CS761" s="272">
        <v>24769</v>
      </c>
      <c r="CT761" s="272">
        <v>51</v>
      </c>
      <c r="CU761" s="272">
        <v>420968</v>
      </c>
      <c r="CV761" s="272">
        <v>8254</v>
      </c>
      <c r="CW761" s="272">
        <v>20856</v>
      </c>
      <c r="CX761" s="272">
        <v>712</v>
      </c>
      <c r="CY761" s="272">
        <v>279219</v>
      </c>
      <c r="CZ761" s="272">
        <v>392</v>
      </c>
      <c r="DA761" s="272">
        <v>682</v>
      </c>
      <c r="DB761" s="272">
        <v>6220</v>
      </c>
      <c r="DC761" s="272">
        <v>244712</v>
      </c>
      <c r="DD761" s="272">
        <v>39</v>
      </c>
      <c r="DE761" s="272">
        <v>67</v>
      </c>
      <c r="DF761" s="272">
        <v>180</v>
      </c>
      <c r="DG761" s="272">
        <v>368526</v>
      </c>
      <c r="DH761" s="272">
        <v>2047</v>
      </c>
      <c r="DI761" s="272">
        <v>3886</v>
      </c>
      <c r="DJ761" s="272">
        <v>158</v>
      </c>
      <c r="DK761" s="272">
        <v>6</v>
      </c>
      <c r="DL761" s="250"/>
      <c r="DM761" s="250"/>
      <c r="DN761" s="250"/>
      <c r="DO761" s="250"/>
      <c r="DP761" s="250"/>
      <c r="DQ761" s="250"/>
      <c r="DR761" s="250"/>
      <c r="DS761" s="250"/>
      <c r="DT761" s="250"/>
      <c r="DU761" s="250"/>
      <c r="DV761" s="250"/>
      <c r="DW761" s="250"/>
      <c r="DX761" s="250"/>
      <c r="DY761" s="250"/>
      <c r="DZ761" s="250"/>
      <c r="EA761" s="250"/>
      <c r="EB761" s="155"/>
      <c r="EC761" s="75">
        <f t="shared" si="1169"/>
        <v>6</v>
      </c>
      <c r="ED761" s="74">
        <f t="shared" si="1170"/>
        <v>2021</v>
      </c>
      <c r="EE761" s="165">
        <f t="shared" si="1163"/>
        <v>44348</v>
      </c>
      <c r="EF761" s="157">
        <f t="shared" si="1165"/>
        <v>30</v>
      </c>
      <c r="EG761" s="156"/>
      <c r="EH761" s="166">
        <f>IFERROR(HLOOKUP(EH$1,$H$5:$FY$1802,MATCH($A761,$A$5:$A$1802,0),0)*HLOOKUP(EH$2,$H$5:$FY$1802,MATCH($A761,$A$5:$A$1802,0),0),$H$2)</f>
        <v>191460</v>
      </c>
      <c r="EI761" s="166">
        <f>IFERROR(HLOOKUP(EI$1,$H$5:$FY$1802,MATCH($A761,$A$5:$A$1802,0),0)*HLOOKUP(EI$2,$H$5:$FY$1802,MATCH($A761,$A$5:$A$1802,0),0),$H$2)</f>
        <v>2297520</v>
      </c>
      <c r="EJ761" s="166">
        <f>IFERROR(HLOOKUP(EJ$1,$H$5:$FY$1802,MATCH($A761,$A$5:$A$1802,0),0)*HLOOKUP(EJ$2,$H$5:$FY$1802,MATCH($A761,$A$5:$A$1802,0),0),$H$2)</f>
        <v>4212120</v>
      </c>
      <c r="EK761" s="166">
        <f>IFERROR(HLOOKUP(EK$1,$H$5:$FY$1802,MATCH($A761,$A$5:$A$1802,0),0)*HLOOKUP(EK$2,$H$5:$FY$1802,MATCH($A761,$A$5:$A$1802,0),0),$H$2)</f>
        <v>8998620</v>
      </c>
      <c r="EL761" s="166">
        <f>IFERROR(HLOOKUP(EL$1,$H$5:$FY$1802,MATCH($A761,$A$5:$A$1802,0),0)*HLOOKUP(EL$2,$H$5:$FY$1802,MATCH($A761,$A$5:$A$1802,0),0),$H$2)</f>
        <v>9504627</v>
      </c>
      <c r="EM761" s="166">
        <f>IFERROR(HLOOKUP(EM$1,$H$5:$FY$1802,MATCH($A761,$A$5:$A$1802,0),0)*HLOOKUP(EM$2,$H$5:$FY$1802,MATCH($A761,$A$5:$A$1802,0),0),$H$2)</f>
        <v>6892480</v>
      </c>
      <c r="EN761" s="166">
        <f>IFERROR(HLOOKUP(EN$1,$H$5:$FY$1802,MATCH($A761,$A$5:$A$1802,0),0)*HLOOKUP(EN$2,$H$5:$FY$1802,MATCH($A761,$A$5:$A$1802,0),0),$H$2)</f>
        <v>208211991</v>
      </c>
      <c r="EO761" s="166">
        <f>IFERROR(HLOOKUP(EO$1,$H$5:$FY$1802,MATCH($A761,$A$5:$A$1802,0),0)*HLOOKUP(EO$2,$H$5:$FY$1802,MATCH($A761,$A$5:$A$1802,0),0),$H$2)</f>
        <v>326769841</v>
      </c>
      <c r="EP761" s="166">
        <f>IFERROR(HLOOKUP(EP$1,$H$5:$FY$1802,MATCH($A761,$A$5:$A$1802,0),0)*HLOOKUP(EP$2,$H$5:$FY$1802,MATCH($A761,$A$5:$A$1802,0),0),$H$2)</f>
        <v>6247287</v>
      </c>
      <c r="EQ761" s="166">
        <f>IFERROR(HLOOKUP(EQ$1,$H$5:$FY$1802,MATCH($A761,$A$5:$A$1802,0),0)*HLOOKUP(EQ$2,$H$5:$FY$1802,MATCH($A761,$A$5:$A$1802,0),0),$H$2)</f>
        <v>88976</v>
      </c>
      <c r="ER761" s="166">
        <f>IFERROR(HLOOKUP(ER$1,$H$5:$FY$1802,MATCH($A761,$A$5:$A$1802,0),0)*HLOOKUP(ER$2,$H$5:$FY$1802,MATCH($A761,$A$5:$A$1802,0),0),$H$2)</f>
        <v>49050</v>
      </c>
      <c r="ES761" s="166">
        <f>IFERROR(HLOOKUP(ES$1,$H$5:$FY$1802,MATCH($A761,$A$5:$A$1802,0),0)*HLOOKUP(ES$2,$H$5:$FY$1802,MATCH($A761,$A$5:$A$1802,0),0),$H$2)</f>
        <v>9380064</v>
      </c>
      <c r="ET761" s="166">
        <f>IFERROR(HLOOKUP(ET$1,$H$5:$FY$1802,MATCH($A761,$A$5:$A$1802,0),0)*HLOOKUP(ET$2,$H$5:$FY$1802,MATCH($A761,$A$5:$A$1802,0),0),$H$2)</f>
        <v>10521912</v>
      </c>
      <c r="EU761" s="166">
        <f>IFERROR(HLOOKUP(EU$1,$H$5:$FY$1802,MATCH($A761,$A$5:$A$1802,0),0)*HLOOKUP(EU$2,$H$5:$FY$1802,MATCH($A761,$A$5:$A$1802,0),0),$H$2)</f>
        <v>5188524</v>
      </c>
      <c r="EV761" s="166">
        <f>IFERROR(HLOOKUP(EV$1,$H$5:$FY$1802,MATCH($A761,$A$5:$A$1802,0),0)*HLOOKUP(EV$2,$H$5:$FY$1802,MATCH($A761,$A$5:$A$1802,0),0),$H$2)</f>
        <v>192759840</v>
      </c>
      <c r="EW761" s="166">
        <f>IFERROR(HLOOKUP(EW$1,$H$5:$FY$1802,MATCH($A761,$A$5:$A$1802,0),0)*HLOOKUP(EW$2,$H$5:$FY$1802,MATCH($A761,$A$5:$A$1802,0),0),$H$2)</f>
        <v>31735621</v>
      </c>
      <c r="EX761" s="166">
        <f>IFERROR(HLOOKUP(EX$1,$H$5:$FY$1802,MATCH($A761,$A$5:$A$1802,0),0)*HLOOKUP(EX$2,$H$5:$FY$1802,MATCH($A761,$A$5:$A$1802,0),0),$H$2)</f>
        <v>6679420</v>
      </c>
      <c r="EY761" s="166">
        <f>IFERROR(HLOOKUP(EY$1,$H$5:$FY$1802,MATCH($A761,$A$5:$A$1802,0),0)*HLOOKUP(EY$2,$H$5:$FY$1802,MATCH($A761,$A$5:$A$1802,0),0),$H$2)</f>
        <v>22093948</v>
      </c>
      <c r="EZ761" s="166">
        <f>IFERROR(HLOOKUP(EZ$1,$H$5:$FY$1802,MATCH($A761,$A$5:$A$1802,0),0)*HLOOKUP(EZ$2,$H$5:$FY$1802,MATCH($A761,$A$5:$A$1802,0),0),$H$2)</f>
        <v>1063656</v>
      </c>
      <c r="FA761" s="166">
        <f>IFERROR(HLOOKUP(FA$1,$H$5:$FY$1802,MATCH($A761,$A$5:$A$1802,0),0)*HLOOKUP(FA$2,$H$5:$FY$1802,MATCH($A761,$A$5:$A$1802,0),0),$H$2)</f>
        <v>699480</v>
      </c>
      <c r="FB761" s="166">
        <f>IFERROR(HLOOKUP(FB$1,$H$5:$FY$1802,MATCH($A761,$A$5:$A$1802,0),0)*HLOOKUP(FB$2,$H$5:$FY$1802,MATCH($A761,$A$5:$A$1802,0),0),$H$2)</f>
        <v>485584</v>
      </c>
      <c r="FC761" s="166">
        <f>IFERROR(HLOOKUP(FC$1,$H$5:$FY$1802,MATCH($A761,$A$5:$A$1802,0),0)*HLOOKUP(FC$2,$H$5:$FY$1802,MATCH($A761,$A$5:$A$1802,0),0),$H$2)</f>
        <v>416740</v>
      </c>
      <c r="FD761" s="166">
        <f>IFERROR(HLOOKUP(FD$1,$H$5:$FY$1802,MATCH($A761,$A$5:$A$1802,0),0)*HLOOKUP(FD$2,$H$5:$FY$1802,MATCH($A761,$A$5:$A$1802,0),0),$H$2)</f>
        <v>0</v>
      </c>
      <c r="FE761" s="166">
        <f>IFERROR(HLOOKUP(FE$1,$H$5:$FY$1802,MATCH($A761,$A$5:$A$1802,0),0)*HLOOKUP(FE$2,$H$5:$FY$1802,MATCH($A761,$A$5:$A$1802,0),0),$H$2)</f>
        <v>0</v>
      </c>
      <c r="FF761" s="166">
        <f>IFERROR(HLOOKUP(FF$1,$H$5:$FY$1802,MATCH($A761,$A$5:$A$1802,0),0)*HLOOKUP(FF$2,$H$5:$FY$1802,MATCH($A761,$A$5:$A$1802,0),0),$H$2)</f>
        <v>0</v>
      </c>
      <c r="FG761" s="166">
        <f>IFERROR(HLOOKUP(FG$1,$H$5:$FY$1802,MATCH($A761,$A$5:$A$1802,0),0)*HLOOKUP(FG$2,$H$5:$FY$1802,MATCH($A761,$A$5:$A$1802,0),0),$H$2)</f>
        <v>0</v>
      </c>
      <c r="FH761" s="152"/>
      <c r="FI761" s="405">
        <f t="shared" si="1171"/>
        <v>2.086668735132899</v>
      </c>
      <c r="FJ761" s="405">
        <f t="shared" si="1171"/>
        <v>1.4897093804943635</v>
      </c>
      <c r="FK761" s="405">
        <f t="shared" si="1172"/>
        <v>2.0972030386740332</v>
      </c>
      <c r="FL761" s="405">
        <f t="shared" si="1173"/>
        <v>1.5113950276243093</v>
      </c>
      <c r="FM761" s="405">
        <f t="shared" si="1174"/>
        <v>1.3930143821543881</v>
      </c>
      <c r="FN761" s="405">
        <f t="shared" si="1175"/>
        <v>1.0769230769230769</v>
      </c>
      <c r="FO761" s="405">
        <f t="shared" si="1176"/>
        <v>1.660049478066735</v>
      </c>
      <c r="FP761" s="405">
        <f t="shared" si="1177"/>
        <v>1.0643214867555664</v>
      </c>
      <c r="FQ761" s="405">
        <f t="shared" si="1178"/>
        <v>1.4897119341563787</v>
      </c>
      <c r="FR761" s="405">
        <f t="shared" si="1179"/>
        <v>1.0534979423868314</v>
      </c>
      <c r="FS761" s="65"/>
    </row>
    <row r="762" spans="1:175" ht="10.35" customHeight="1" x14ac:dyDescent="0.2">
      <c r="A762" s="74" t="str">
        <f t="shared" si="1166"/>
        <v>2021-22JUNERYA</v>
      </c>
      <c r="B762" s="163" t="str">
        <f t="shared" si="1167"/>
        <v>2021-22</v>
      </c>
      <c r="C762" s="26" t="s">
        <v>843</v>
      </c>
      <c r="D762" s="163" t="str">
        <f>INDEX($FV$16:$FW$26,MATCH($F762,$FV$16:$FV$26,0),2)</f>
        <v>Y60</v>
      </c>
      <c r="E762" s="163" t="str">
        <f>VLOOKUP($D762,$FW$8:$FX$14,2,0)</f>
        <v>Midlands</v>
      </c>
      <c r="F762" s="271" t="s">
        <v>867</v>
      </c>
      <c r="G762" s="271" t="s">
        <v>883</v>
      </c>
      <c r="H762" s="272">
        <v>139330</v>
      </c>
      <c r="I762" s="272">
        <v>103621</v>
      </c>
      <c r="J762" s="272">
        <v>123656</v>
      </c>
      <c r="K762" s="272">
        <v>1</v>
      </c>
      <c r="L762" s="272">
        <v>0</v>
      </c>
      <c r="M762" s="272">
        <v>0</v>
      </c>
      <c r="N762" s="272">
        <v>8</v>
      </c>
      <c r="O762" s="272">
        <v>29</v>
      </c>
      <c r="P762" s="272">
        <v>0</v>
      </c>
      <c r="Q762" s="272">
        <v>310</v>
      </c>
      <c r="R762" s="272">
        <v>0</v>
      </c>
      <c r="S762" s="272">
        <v>134</v>
      </c>
      <c r="T762" s="272">
        <v>99541</v>
      </c>
      <c r="U762" s="272">
        <v>8335</v>
      </c>
      <c r="V762" s="272">
        <v>5142</v>
      </c>
      <c r="W762" s="272">
        <v>49157</v>
      </c>
      <c r="X762" s="272">
        <v>28811</v>
      </c>
      <c r="Y762" s="272">
        <v>1240</v>
      </c>
      <c r="Z762" s="272">
        <v>3583578</v>
      </c>
      <c r="AA762" s="272">
        <v>430</v>
      </c>
      <c r="AB762" s="272">
        <v>753</v>
      </c>
      <c r="AC762" s="272">
        <v>2517449</v>
      </c>
      <c r="AD762" s="272">
        <v>490</v>
      </c>
      <c r="AE762" s="272">
        <v>876</v>
      </c>
      <c r="AF762" s="272">
        <v>54945491</v>
      </c>
      <c r="AG762" s="272">
        <v>1118</v>
      </c>
      <c r="AH762" s="272">
        <v>2246</v>
      </c>
      <c r="AI762" s="272">
        <v>155037024</v>
      </c>
      <c r="AJ762" s="272">
        <v>5381</v>
      </c>
      <c r="AK762" s="272">
        <v>12969</v>
      </c>
      <c r="AL762" s="272">
        <v>8703137</v>
      </c>
      <c r="AM762" s="272">
        <v>7019</v>
      </c>
      <c r="AN762" s="272">
        <v>17287</v>
      </c>
      <c r="AO762" s="272">
        <v>6480</v>
      </c>
      <c r="AP762" s="272">
        <v>47</v>
      </c>
      <c r="AQ762" s="272">
        <v>34</v>
      </c>
      <c r="AR762" s="272">
        <v>0</v>
      </c>
      <c r="AS762" s="272">
        <v>438</v>
      </c>
      <c r="AT762" s="272">
        <v>5961</v>
      </c>
      <c r="AU762" s="272">
        <v>2613</v>
      </c>
      <c r="AV762" s="272">
        <v>51497</v>
      </c>
      <c r="AW762" s="272">
        <v>6096</v>
      </c>
      <c r="AX762" s="272">
        <v>35468</v>
      </c>
      <c r="AY762" s="272">
        <v>93061</v>
      </c>
      <c r="AZ762" s="272">
        <v>17378</v>
      </c>
      <c r="BA762" s="272">
        <v>11847</v>
      </c>
      <c r="BB762" s="272">
        <v>10591</v>
      </c>
      <c r="BC762" s="272">
        <v>7351</v>
      </c>
      <c r="BD762" s="272">
        <v>66188</v>
      </c>
      <c r="BE762" s="272">
        <v>51377</v>
      </c>
      <c r="BF762" s="272">
        <v>57327</v>
      </c>
      <c r="BG762" s="272">
        <v>29939</v>
      </c>
      <c r="BH762" s="272">
        <v>3154</v>
      </c>
      <c r="BI762" s="272">
        <v>1273</v>
      </c>
      <c r="BJ762" s="272">
        <v>116</v>
      </c>
      <c r="BK762" s="272">
        <v>57869</v>
      </c>
      <c r="BL762" s="272">
        <v>499</v>
      </c>
      <c r="BM762" s="272">
        <v>911</v>
      </c>
      <c r="BN762" s="272">
        <v>71</v>
      </c>
      <c r="BO762" s="272">
        <v>37023</v>
      </c>
      <c r="BP762" s="272">
        <v>521</v>
      </c>
      <c r="BQ762" s="272">
        <v>973</v>
      </c>
      <c r="BR762" s="272">
        <v>8148</v>
      </c>
      <c r="BS762" s="272">
        <v>3488686</v>
      </c>
      <c r="BT762" s="272">
        <v>428</v>
      </c>
      <c r="BU762" s="272">
        <v>748</v>
      </c>
      <c r="BV762" s="272">
        <v>4051</v>
      </c>
      <c r="BW762" s="272">
        <v>4490778</v>
      </c>
      <c r="BX762" s="272">
        <v>1109</v>
      </c>
      <c r="BY762" s="272">
        <v>2191</v>
      </c>
      <c r="BZ762" s="272">
        <v>967</v>
      </c>
      <c r="CA762" s="272">
        <v>1105963</v>
      </c>
      <c r="CB762" s="272">
        <v>1144</v>
      </c>
      <c r="CC762" s="272">
        <v>2490</v>
      </c>
      <c r="CD762" s="272">
        <v>44139</v>
      </c>
      <c r="CE762" s="272">
        <v>49348750</v>
      </c>
      <c r="CF762" s="272">
        <v>1118</v>
      </c>
      <c r="CG762" s="272">
        <v>2243</v>
      </c>
      <c r="CH762" s="272">
        <v>2947</v>
      </c>
      <c r="CI762" s="272">
        <v>16355135</v>
      </c>
      <c r="CJ762" s="272">
        <v>5550</v>
      </c>
      <c r="CK762" s="272">
        <v>12077</v>
      </c>
      <c r="CL762" s="272">
        <v>563</v>
      </c>
      <c r="CM762" s="272">
        <v>3310941</v>
      </c>
      <c r="CN762" s="272">
        <v>5881</v>
      </c>
      <c r="CO762" s="272">
        <v>14199</v>
      </c>
      <c r="CP762" s="272">
        <v>1399</v>
      </c>
      <c r="CQ762" s="272">
        <v>9581770</v>
      </c>
      <c r="CR762" s="272">
        <v>6849</v>
      </c>
      <c r="CS762" s="272">
        <v>15180</v>
      </c>
      <c r="CT762" s="272">
        <v>163</v>
      </c>
      <c r="CU762" s="272">
        <v>1190273</v>
      </c>
      <c r="CV762" s="272">
        <v>7302</v>
      </c>
      <c r="CW762" s="272">
        <v>20039</v>
      </c>
      <c r="CX762" s="272">
        <v>293</v>
      </c>
      <c r="CY762" s="272">
        <v>84278</v>
      </c>
      <c r="CZ762" s="272">
        <v>288</v>
      </c>
      <c r="DA762" s="272">
        <v>459</v>
      </c>
      <c r="DB762" s="272">
        <v>4845</v>
      </c>
      <c r="DC762" s="272">
        <v>123756</v>
      </c>
      <c r="DD762" s="272">
        <v>26</v>
      </c>
      <c r="DE762" s="272">
        <v>43</v>
      </c>
      <c r="DF762" s="272">
        <v>165</v>
      </c>
      <c r="DG762" s="272">
        <v>190327</v>
      </c>
      <c r="DH762" s="272">
        <v>1153</v>
      </c>
      <c r="DI762" s="272">
        <v>2230</v>
      </c>
      <c r="DJ762" s="272">
        <v>156</v>
      </c>
      <c r="DK762" s="272">
        <v>313</v>
      </c>
      <c r="DL762" s="250"/>
      <c r="DM762" s="250"/>
      <c r="DN762" s="250"/>
      <c r="DO762" s="250"/>
      <c r="DP762" s="250"/>
      <c r="DQ762" s="250"/>
      <c r="DR762" s="250"/>
      <c r="DS762" s="250"/>
      <c r="DT762" s="250"/>
      <c r="DU762" s="250"/>
      <c r="DV762" s="250"/>
      <c r="DW762" s="250"/>
      <c r="DX762" s="250"/>
      <c r="DY762" s="250"/>
      <c r="DZ762" s="250"/>
      <c r="EA762" s="250"/>
      <c r="EB762" s="155"/>
      <c r="EC762" s="75">
        <f t="shared" si="1169"/>
        <v>6</v>
      </c>
      <c r="ED762" s="74">
        <f t="shared" si="1170"/>
        <v>2021</v>
      </c>
      <c r="EE762" s="165">
        <f t="shared" si="1163"/>
        <v>44348</v>
      </c>
      <c r="EF762" s="157">
        <f t="shared" si="1165"/>
        <v>30</v>
      </c>
      <c r="EG762" s="156"/>
      <c r="EH762" s="166">
        <f>IFERROR(HLOOKUP(EH$1,$H$5:$FY$1802,MATCH($A762,$A$5:$A$1802,0),0)*HLOOKUP(EH$2,$H$5:$FY$1802,MATCH($A762,$A$5:$A$1802,0),0),$H$2)</f>
        <v>0</v>
      </c>
      <c r="EI762" s="166">
        <f>IFERROR(HLOOKUP(EI$1,$H$5:$FY$1802,MATCH($A762,$A$5:$A$1802,0),0)*HLOOKUP(EI$2,$H$5:$FY$1802,MATCH($A762,$A$5:$A$1802,0),0),$H$2)</f>
        <v>0</v>
      </c>
      <c r="EJ762" s="166">
        <f>IFERROR(HLOOKUP(EJ$1,$H$5:$FY$1802,MATCH($A762,$A$5:$A$1802,0),0)*HLOOKUP(EJ$2,$H$5:$FY$1802,MATCH($A762,$A$5:$A$1802,0),0),$H$2)</f>
        <v>828968</v>
      </c>
      <c r="EK762" s="166">
        <f>IFERROR(HLOOKUP(EK$1,$H$5:$FY$1802,MATCH($A762,$A$5:$A$1802,0),0)*HLOOKUP(EK$2,$H$5:$FY$1802,MATCH($A762,$A$5:$A$1802,0),0),$H$2)</f>
        <v>3005009</v>
      </c>
      <c r="EL762" s="166">
        <f>IFERROR(HLOOKUP(EL$1,$H$5:$FY$1802,MATCH($A762,$A$5:$A$1802,0),0)*HLOOKUP(EL$2,$H$5:$FY$1802,MATCH($A762,$A$5:$A$1802,0),0),$H$2)</f>
        <v>6276255</v>
      </c>
      <c r="EM762" s="166">
        <f>IFERROR(HLOOKUP(EM$1,$H$5:$FY$1802,MATCH($A762,$A$5:$A$1802,0),0)*HLOOKUP(EM$2,$H$5:$FY$1802,MATCH($A762,$A$5:$A$1802,0),0),$H$2)</f>
        <v>4504392</v>
      </c>
      <c r="EN762" s="166">
        <f>IFERROR(HLOOKUP(EN$1,$H$5:$FY$1802,MATCH($A762,$A$5:$A$1802,0),0)*HLOOKUP(EN$2,$H$5:$FY$1802,MATCH($A762,$A$5:$A$1802,0),0),$H$2)</f>
        <v>110406622</v>
      </c>
      <c r="EO762" s="166">
        <f>IFERROR(HLOOKUP(EO$1,$H$5:$FY$1802,MATCH($A762,$A$5:$A$1802,0),0)*HLOOKUP(EO$2,$H$5:$FY$1802,MATCH($A762,$A$5:$A$1802,0),0),$H$2)</f>
        <v>373649859</v>
      </c>
      <c r="EP762" s="166">
        <f>IFERROR(HLOOKUP(EP$1,$H$5:$FY$1802,MATCH($A762,$A$5:$A$1802,0),0)*HLOOKUP(EP$2,$H$5:$FY$1802,MATCH($A762,$A$5:$A$1802,0),0),$H$2)</f>
        <v>21435880</v>
      </c>
      <c r="EQ762" s="166">
        <f>IFERROR(HLOOKUP(EQ$1,$H$5:$FY$1802,MATCH($A762,$A$5:$A$1802,0),0)*HLOOKUP(EQ$2,$H$5:$FY$1802,MATCH($A762,$A$5:$A$1802,0),0),$H$2)</f>
        <v>105676</v>
      </c>
      <c r="ER762" s="166">
        <f>IFERROR(HLOOKUP(ER$1,$H$5:$FY$1802,MATCH($A762,$A$5:$A$1802,0),0)*HLOOKUP(ER$2,$H$5:$FY$1802,MATCH($A762,$A$5:$A$1802,0),0),$H$2)</f>
        <v>69083</v>
      </c>
      <c r="ES762" s="166">
        <f>IFERROR(HLOOKUP(ES$1,$H$5:$FY$1802,MATCH($A762,$A$5:$A$1802,0),0)*HLOOKUP(ES$2,$H$5:$FY$1802,MATCH($A762,$A$5:$A$1802,0),0),$H$2)</f>
        <v>6094704</v>
      </c>
      <c r="ET762" s="166">
        <f>IFERROR(HLOOKUP(ET$1,$H$5:$FY$1802,MATCH($A762,$A$5:$A$1802,0),0)*HLOOKUP(ET$2,$H$5:$FY$1802,MATCH($A762,$A$5:$A$1802,0),0),$H$2)</f>
        <v>8875741</v>
      </c>
      <c r="EU762" s="166">
        <f>IFERROR(HLOOKUP(EU$1,$H$5:$FY$1802,MATCH($A762,$A$5:$A$1802,0),0)*HLOOKUP(EU$2,$H$5:$FY$1802,MATCH($A762,$A$5:$A$1802,0),0),$H$2)</f>
        <v>2407830</v>
      </c>
      <c r="EV762" s="166">
        <f>IFERROR(HLOOKUP(EV$1,$H$5:$FY$1802,MATCH($A762,$A$5:$A$1802,0),0)*HLOOKUP(EV$2,$H$5:$FY$1802,MATCH($A762,$A$5:$A$1802,0),0),$H$2)</f>
        <v>99003777</v>
      </c>
      <c r="EW762" s="166">
        <f>IFERROR(HLOOKUP(EW$1,$H$5:$FY$1802,MATCH($A762,$A$5:$A$1802,0),0)*HLOOKUP(EW$2,$H$5:$FY$1802,MATCH($A762,$A$5:$A$1802,0),0),$H$2)</f>
        <v>35590919</v>
      </c>
      <c r="EX762" s="166">
        <f>IFERROR(HLOOKUP(EX$1,$H$5:$FY$1802,MATCH($A762,$A$5:$A$1802,0),0)*HLOOKUP(EX$2,$H$5:$FY$1802,MATCH($A762,$A$5:$A$1802,0),0),$H$2)</f>
        <v>7994037</v>
      </c>
      <c r="EY762" s="166">
        <f>IFERROR(HLOOKUP(EY$1,$H$5:$FY$1802,MATCH($A762,$A$5:$A$1802,0),0)*HLOOKUP(EY$2,$H$5:$FY$1802,MATCH($A762,$A$5:$A$1802,0),0),$H$2)</f>
        <v>21236820</v>
      </c>
      <c r="EZ762" s="166">
        <f>IFERROR(HLOOKUP(EZ$1,$H$5:$FY$1802,MATCH($A762,$A$5:$A$1802,0),0)*HLOOKUP(EZ$2,$H$5:$FY$1802,MATCH($A762,$A$5:$A$1802,0),0),$H$2)</f>
        <v>3266357</v>
      </c>
      <c r="FA762" s="166">
        <f>IFERROR(HLOOKUP(FA$1,$H$5:$FY$1802,MATCH($A762,$A$5:$A$1802,0),0)*HLOOKUP(FA$2,$H$5:$FY$1802,MATCH($A762,$A$5:$A$1802,0),0),$H$2)</f>
        <v>367950</v>
      </c>
      <c r="FB762" s="166">
        <f>IFERROR(HLOOKUP(FB$1,$H$5:$FY$1802,MATCH($A762,$A$5:$A$1802,0),0)*HLOOKUP(FB$2,$H$5:$FY$1802,MATCH($A762,$A$5:$A$1802,0),0),$H$2)</f>
        <v>134487</v>
      </c>
      <c r="FC762" s="166">
        <f>IFERROR(HLOOKUP(FC$1,$H$5:$FY$1802,MATCH($A762,$A$5:$A$1802,0),0)*HLOOKUP(FC$2,$H$5:$FY$1802,MATCH($A762,$A$5:$A$1802,0),0),$H$2)</f>
        <v>208335</v>
      </c>
      <c r="FD762" s="166">
        <f>IFERROR(HLOOKUP(FD$1,$H$5:$FY$1802,MATCH($A762,$A$5:$A$1802,0),0)*HLOOKUP(FD$2,$H$5:$FY$1802,MATCH($A762,$A$5:$A$1802,0),0),$H$2)</f>
        <v>0</v>
      </c>
      <c r="FE762" s="166">
        <f>IFERROR(HLOOKUP(FE$1,$H$5:$FY$1802,MATCH($A762,$A$5:$A$1802,0),0)*HLOOKUP(FE$2,$H$5:$FY$1802,MATCH($A762,$A$5:$A$1802,0),0),$H$2)</f>
        <v>0</v>
      </c>
      <c r="FF762" s="166">
        <f>IFERROR(HLOOKUP(FF$1,$H$5:$FY$1802,MATCH($A762,$A$5:$A$1802,0),0)*HLOOKUP(FF$2,$H$5:$FY$1802,MATCH($A762,$A$5:$A$1802,0),0),$H$2)</f>
        <v>0</v>
      </c>
      <c r="FG762" s="166">
        <f>IFERROR(HLOOKUP(FG$1,$H$5:$FY$1802,MATCH($A762,$A$5:$A$1802,0),0)*HLOOKUP(FG$2,$H$5:$FY$1802,MATCH($A762,$A$5:$A$1802,0),0),$H$2)</f>
        <v>0</v>
      </c>
      <c r="FH762" s="152"/>
      <c r="FI762" s="405">
        <f t="shared" si="1171"/>
        <v>2.0849430113977205</v>
      </c>
      <c r="FJ762" s="405">
        <f t="shared" si="1171"/>
        <v>1.4213557288542291</v>
      </c>
      <c r="FK762" s="405">
        <f t="shared" si="1172"/>
        <v>2.0597043951769738</v>
      </c>
      <c r="FL762" s="405">
        <f t="shared" si="1173"/>
        <v>1.4295993776740568</v>
      </c>
      <c r="FM762" s="405">
        <f t="shared" si="1174"/>
        <v>1.3464613381614012</v>
      </c>
      <c r="FN762" s="405">
        <f t="shared" si="1175"/>
        <v>1.0451614215676301</v>
      </c>
      <c r="FO762" s="405">
        <f t="shared" si="1176"/>
        <v>1.9897608552289057</v>
      </c>
      <c r="FP762" s="405">
        <f t="shared" si="1177"/>
        <v>1.0391517128874388</v>
      </c>
      <c r="FQ762" s="405">
        <f t="shared" si="1178"/>
        <v>2.5435483870967741</v>
      </c>
      <c r="FR762" s="405">
        <f t="shared" si="1179"/>
        <v>1.0266129032258065</v>
      </c>
      <c r="FS762" s="65"/>
    </row>
    <row r="763" spans="1:175" ht="10.35" customHeight="1" x14ac:dyDescent="0.2">
      <c r="A763" s="174" t="str">
        <f t="shared" si="1166"/>
        <v>2021-22JUNERX8</v>
      </c>
      <c r="B763" s="176" t="str">
        <f t="shared" si="1167"/>
        <v>2021-22</v>
      </c>
      <c r="C763" s="175" t="s">
        <v>843</v>
      </c>
      <c r="D763" s="176" t="str">
        <f>INDEX($FV$16:$FW$26,MATCH($F763,$FV$16:$FV$26,0),2)</f>
        <v>Y63</v>
      </c>
      <c r="E763" s="176" t="str">
        <f>VLOOKUP($D763,$FW$8:$FX$14,2,0)</f>
        <v>North East and Yorkshire</v>
      </c>
      <c r="F763" s="275" t="s">
        <v>869</v>
      </c>
      <c r="G763" s="275" t="s">
        <v>881</v>
      </c>
      <c r="H763" s="276">
        <v>107527</v>
      </c>
      <c r="I763" s="276">
        <v>63986</v>
      </c>
      <c r="J763" s="276">
        <v>2864105</v>
      </c>
      <c r="K763" s="276">
        <v>45</v>
      </c>
      <c r="L763" s="276">
        <v>1</v>
      </c>
      <c r="M763" s="276">
        <v>147</v>
      </c>
      <c r="N763" s="276">
        <v>214</v>
      </c>
      <c r="O763" s="276">
        <v>367</v>
      </c>
      <c r="P763" s="276">
        <v>0</v>
      </c>
      <c r="Q763" s="276">
        <v>274</v>
      </c>
      <c r="R763" s="276">
        <v>250</v>
      </c>
      <c r="S763" s="276">
        <v>334</v>
      </c>
      <c r="T763" s="276">
        <v>72793</v>
      </c>
      <c r="U763" s="276">
        <v>6852</v>
      </c>
      <c r="V763" s="276">
        <v>4854</v>
      </c>
      <c r="W763" s="276">
        <v>39944</v>
      </c>
      <c r="X763" s="276">
        <v>11398</v>
      </c>
      <c r="Y763" s="276">
        <v>253</v>
      </c>
      <c r="Z763" s="276">
        <v>3500413</v>
      </c>
      <c r="AA763" s="276">
        <v>511</v>
      </c>
      <c r="AB763" s="276">
        <v>864</v>
      </c>
      <c r="AC763" s="276">
        <v>2853615</v>
      </c>
      <c r="AD763" s="276">
        <v>588</v>
      </c>
      <c r="AE763" s="276">
        <v>1018</v>
      </c>
      <c r="AF763" s="276">
        <v>72047063</v>
      </c>
      <c r="AG763" s="276">
        <v>1804</v>
      </c>
      <c r="AH763" s="276">
        <v>3874</v>
      </c>
      <c r="AI763" s="276">
        <v>62591504</v>
      </c>
      <c r="AJ763" s="276">
        <v>5491</v>
      </c>
      <c r="AK763" s="276">
        <v>13050</v>
      </c>
      <c r="AL763" s="276">
        <v>2272165</v>
      </c>
      <c r="AM763" s="276">
        <v>8981</v>
      </c>
      <c r="AN763" s="276">
        <v>20172</v>
      </c>
      <c r="AO763" s="276">
        <v>7465</v>
      </c>
      <c r="AP763" s="276">
        <v>666</v>
      </c>
      <c r="AQ763" s="276">
        <v>1132</v>
      </c>
      <c r="AR763" s="276">
        <v>5214</v>
      </c>
      <c r="AS763" s="276">
        <v>2715</v>
      </c>
      <c r="AT763" s="276">
        <v>2952</v>
      </c>
      <c r="AU763" s="276">
        <v>1781</v>
      </c>
      <c r="AV763" s="276">
        <v>40149</v>
      </c>
      <c r="AW763" s="276">
        <v>5804</v>
      </c>
      <c r="AX763" s="276">
        <v>19375</v>
      </c>
      <c r="AY763" s="276">
        <v>65328</v>
      </c>
      <c r="AZ763" s="276">
        <v>12773</v>
      </c>
      <c r="BA763" s="276">
        <v>9994</v>
      </c>
      <c r="BB763" s="276">
        <v>8820</v>
      </c>
      <c r="BC763" s="276">
        <v>6976</v>
      </c>
      <c r="BD763" s="276">
        <v>52481</v>
      </c>
      <c r="BE763" s="276">
        <v>42943</v>
      </c>
      <c r="BF763" s="276">
        <v>17465</v>
      </c>
      <c r="BG763" s="276">
        <v>12315</v>
      </c>
      <c r="BH763" s="276">
        <v>374</v>
      </c>
      <c r="BI763" s="276">
        <v>272</v>
      </c>
      <c r="BJ763" s="276">
        <v>207</v>
      </c>
      <c r="BK763" s="276">
        <v>113021</v>
      </c>
      <c r="BL763" s="276">
        <v>546</v>
      </c>
      <c r="BM763" s="276">
        <v>908</v>
      </c>
      <c r="BN763" s="276">
        <v>54</v>
      </c>
      <c r="BO763" s="276">
        <v>29134</v>
      </c>
      <c r="BP763" s="276">
        <v>540</v>
      </c>
      <c r="BQ763" s="276">
        <v>1032</v>
      </c>
      <c r="BR763" s="276">
        <v>6591</v>
      </c>
      <c r="BS763" s="276">
        <v>3358258</v>
      </c>
      <c r="BT763" s="276">
        <v>510</v>
      </c>
      <c r="BU763" s="276">
        <v>861</v>
      </c>
      <c r="BV763" s="276">
        <v>3459</v>
      </c>
      <c r="BW763" s="276">
        <v>6468137</v>
      </c>
      <c r="BX763" s="276">
        <v>1870</v>
      </c>
      <c r="BY763" s="276">
        <v>3893</v>
      </c>
      <c r="BZ763" s="276">
        <v>982</v>
      </c>
      <c r="CA763" s="276">
        <v>1701835</v>
      </c>
      <c r="CB763" s="276">
        <v>1733</v>
      </c>
      <c r="CC763" s="276">
        <v>3711</v>
      </c>
      <c r="CD763" s="276">
        <v>35503</v>
      </c>
      <c r="CE763" s="276">
        <v>63877091</v>
      </c>
      <c r="CF763" s="276">
        <v>1799</v>
      </c>
      <c r="CG763" s="276">
        <v>3877</v>
      </c>
      <c r="CH763" s="276">
        <v>2402</v>
      </c>
      <c r="CI763" s="276">
        <v>14196841</v>
      </c>
      <c r="CJ763" s="276">
        <v>5910</v>
      </c>
      <c r="CK763" s="276">
        <v>12472</v>
      </c>
      <c r="CL763" s="276">
        <v>1771</v>
      </c>
      <c r="CM763" s="276">
        <v>10432032</v>
      </c>
      <c r="CN763" s="276">
        <v>5890</v>
      </c>
      <c r="CO763" s="276">
        <v>12153</v>
      </c>
      <c r="CP763" s="276">
        <v>1607</v>
      </c>
      <c r="CQ763" s="276">
        <v>16116227</v>
      </c>
      <c r="CR763" s="276">
        <v>10029</v>
      </c>
      <c r="CS763" s="276">
        <v>23074</v>
      </c>
      <c r="CT763" s="276">
        <v>767</v>
      </c>
      <c r="CU763" s="276">
        <v>6828422</v>
      </c>
      <c r="CV763" s="276">
        <v>8903</v>
      </c>
      <c r="CW763" s="276">
        <v>21463</v>
      </c>
      <c r="CX763" s="276">
        <v>214</v>
      </c>
      <c r="CY763" s="276">
        <v>80524</v>
      </c>
      <c r="CZ763" s="276">
        <v>376</v>
      </c>
      <c r="DA763" s="276">
        <v>615</v>
      </c>
      <c r="DB763" s="276">
        <v>4158</v>
      </c>
      <c r="DC763" s="276">
        <v>283059</v>
      </c>
      <c r="DD763" s="276">
        <v>68</v>
      </c>
      <c r="DE763" s="276">
        <v>167</v>
      </c>
      <c r="DF763" s="276">
        <v>109</v>
      </c>
      <c r="DG763" s="276">
        <v>175953</v>
      </c>
      <c r="DH763" s="276">
        <v>1614</v>
      </c>
      <c r="DI763" s="276">
        <v>3042</v>
      </c>
      <c r="DJ763" s="276">
        <v>96</v>
      </c>
      <c r="DK763" s="276">
        <v>0</v>
      </c>
      <c r="DL763" s="252"/>
      <c r="DM763" s="252"/>
      <c r="DN763" s="252"/>
      <c r="DO763" s="252"/>
      <c r="DP763" s="252"/>
      <c r="DQ763" s="252"/>
      <c r="DR763" s="252"/>
      <c r="DS763" s="252"/>
      <c r="DT763" s="252"/>
      <c r="DU763" s="252"/>
      <c r="DV763" s="252"/>
      <c r="DW763" s="252"/>
      <c r="DX763" s="252"/>
      <c r="DY763" s="252"/>
      <c r="DZ763" s="252"/>
      <c r="EA763" s="252"/>
      <c r="EB763" s="177"/>
      <c r="EC763" s="167">
        <f t="shared" si="1169"/>
        <v>6</v>
      </c>
      <c r="ED763" s="174">
        <f t="shared" si="1170"/>
        <v>2021</v>
      </c>
      <c r="EE763" s="173">
        <f>DATE($ED763,$EC763,1)</f>
        <v>44348</v>
      </c>
      <c r="EF763" s="150">
        <f t="shared" si="1165"/>
        <v>30</v>
      </c>
      <c r="EG763" s="178"/>
      <c r="EH763" s="179">
        <f>IFERROR(HLOOKUP(EH$1,$H$5:$FY$1802,MATCH($A763,$A$5:$A$1802,0),0)*HLOOKUP(EH$2,$H$5:$FY$1802,MATCH($A763,$A$5:$A$1802,0),0),$H$2)</f>
        <v>63986</v>
      </c>
      <c r="EI763" s="179">
        <f>IFERROR(HLOOKUP(EI$1,$H$5:$FY$1802,MATCH($A763,$A$5:$A$1802,0),0)*HLOOKUP(EI$2,$H$5:$FY$1802,MATCH($A763,$A$5:$A$1802,0),0),$H$2)</f>
        <v>9405942</v>
      </c>
      <c r="EJ763" s="179">
        <f>IFERROR(HLOOKUP(EJ$1,$H$5:$FY$1802,MATCH($A763,$A$5:$A$1802,0),0)*HLOOKUP(EJ$2,$H$5:$FY$1802,MATCH($A763,$A$5:$A$1802,0),0),$H$2)</f>
        <v>13693004</v>
      </c>
      <c r="EK763" s="179">
        <f>IFERROR(HLOOKUP(EK$1,$H$5:$FY$1802,MATCH($A763,$A$5:$A$1802,0),0)*HLOOKUP(EK$2,$H$5:$FY$1802,MATCH($A763,$A$5:$A$1802,0),0),$H$2)</f>
        <v>23482862</v>
      </c>
      <c r="EL763" s="179">
        <f>IFERROR(HLOOKUP(EL$1,$H$5:$FY$1802,MATCH($A763,$A$5:$A$1802,0),0)*HLOOKUP(EL$2,$H$5:$FY$1802,MATCH($A763,$A$5:$A$1802,0),0),$H$2)</f>
        <v>5920128</v>
      </c>
      <c r="EM763" s="179">
        <f>IFERROR(HLOOKUP(EM$1,$H$5:$FY$1802,MATCH($A763,$A$5:$A$1802,0),0)*HLOOKUP(EM$2,$H$5:$FY$1802,MATCH($A763,$A$5:$A$1802,0),0),$H$2)</f>
        <v>4941372</v>
      </c>
      <c r="EN763" s="179">
        <f>IFERROR(HLOOKUP(EN$1,$H$5:$FY$1802,MATCH($A763,$A$5:$A$1802,0),0)*HLOOKUP(EN$2,$H$5:$FY$1802,MATCH($A763,$A$5:$A$1802,0),0),$H$2)</f>
        <v>154743056</v>
      </c>
      <c r="EO763" s="179">
        <f>IFERROR(HLOOKUP(EO$1,$H$5:$FY$1802,MATCH($A763,$A$5:$A$1802,0),0)*HLOOKUP(EO$2,$H$5:$FY$1802,MATCH($A763,$A$5:$A$1802,0),0),$H$2)</f>
        <v>148743900</v>
      </c>
      <c r="EP763" s="179">
        <f>IFERROR(HLOOKUP(EP$1,$H$5:$FY$1802,MATCH($A763,$A$5:$A$1802,0),0)*HLOOKUP(EP$2,$H$5:$FY$1802,MATCH($A763,$A$5:$A$1802,0),0),$H$2)</f>
        <v>5103516</v>
      </c>
      <c r="EQ763" s="179">
        <f>IFERROR(HLOOKUP(EQ$1,$H$5:$FY$1802,MATCH($A763,$A$5:$A$1802,0),0)*HLOOKUP(EQ$2,$H$5:$FY$1802,MATCH($A763,$A$5:$A$1802,0),0),$H$2)</f>
        <v>187956</v>
      </c>
      <c r="ER763" s="179">
        <f>IFERROR(HLOOKUP(ER$1,$H$5:$FY$1802,MATCH($A763,$A$5:$A$1802,0),0)*HLOOKUP(ER$2,$H$5:$FY$1802,MATCH($A763,$A$5:$A$1802,0),0),$H$2)</f>
        <v>55728</v>
      </c>
      <c r="ES763" s="179">
        <f>IFERROR(HLOOKUP(ES$1,$H$5:$FY$1802,MATCH($A763,$A$5:$A$1802,0),0)*HLOOKUP(ES$2,$H$5:$FY$1802,MATCH($A763,$A$5:$A$1802,0),0),$H$2)</f>
        <v>5674851</v>
      </c>
      <c r="ET763" s="179">
        <f>IFERROR(HLOOKUP(ET$1,$H$5:$FY$1802,MATCH($A763,$A$5:$A$1802,0),0)*HLOOKUP(ET$2,$H$5:$FY$1802,MATCH($A763,$A$5:$A$1802,0),0),$H$2)</f>
        <v>13465887</v>
      </c>
      <c r="EU763" s="179">
        <f>IFERROR(HLOOKUP(EU$1,$H$5:$FY$1802,MATCH($A763,$A$5:$A$1802,0),0)*HLOOKUP(EU$2,$H$5:$FY$1802,MATCH($A763,$A$5:$A$1802,0),0),$H$2)</f>
        <v>3644202</v>
      </c>
      <c r="EV763" s="179">
        <f>IFERROR(HLOOKUP(EV$1,$H$5:$FY$1802,MATCH($A763,$A$5:$A$1802,0),0)*HLOOKUP(EV$2,$H$5:$FY$1802,MATCH($A763,$A$5:$A$1802,0),0),$H$2)</f>
        <v>137645131</v>
      </c>
      <c r="EW763" s="179">
        <f>IFERROR(HLOOKUP(EW$1,$H$5:$FY$1802,MATCH($A763,$A$5:$A$1802,0),0)*HLOOKUP(EW$2,$H$5:$FY$1802,MATCH($A763,$A$5:$A$1802,0),0),$H$2)</f>
        <v>29957744</v>
      </c>
      <c r="EX763" s="179">
        <f>IFERROR(HLOOKUP(EX$1,$H$5:$FY$1802,MATCH($A763,$A$5:$A$1802,0),0)*HLOOKUP(EX$2,$H$5:$FY$1802,MATCH($A763,$A$5:$A$1802,0),0),$H$2)</f>
        <v>21522963</v>
      </c>
      <c r="EY763" s="179">
        <f>IFERROR(HLOOKUP(EY$1,$H$5:$FY$1802,MATCH($A763,$A$5:$A$1802,0),0)*HLOOKUP(EY$2,$H$5:$FY$1802,MATCH($A763,$A$5:$A$1802,0),0),$H$2)</f>
        <v>37079918</v>
      </c>
      <c r="EZ763" s="179">
        <f>IFERROR(HLOOKUP(EZ$1,$H$5:$FY$1802,MATCH($A763,$A$5:$A$1802,0),0)*HLOOKUP(EZ$2,$H$5:$FY$1802,MATCH($A763,$A$5:$A$1802,0),0),$H$2)</f>
        <v>16462121</v>
      </c>
      <c r="FA763" s="179">
        <f>IFERROR(HLOOKUP(FA$1,$H$5:$FY$1802,MATCH($A763,$A$5:$A$1802,0),0)*HLOOKUP(FA$2,$H$5:$FY$1802,MATCH($A763,$A$5:$A$1802,0),0),$H$2)</f>
        <v>331578</v>
      </c>
      <c r="FB763" s="179">
        <f>IFERROR(HLOOKUP(FB$1,$H$5:$FY$1802,MATCH($A763,$A$5:$A$1802,0),0)*HLOOKUP(FB$2,$H$5:$FY$1802,MATCH($A763,$A$5:$A$1802,0),0),$H$2)</f>
        <v>131610</v>
      </c>
      <c r="FC763" s="179">
        <f>IFERROR(HLOOKUP(FC$1,$H$5:$FY$1802,MATCH($A763,$A$5:$A$1802,0),0)*HLOOKUP(FC$2,$H$5:$FY$1802,MATCH($A763,$A$5:$A$1802,0),0),$H$2)</f>
        <v>694386</v>
      </c>
      <c r="FD763" s="179">
        <f>IFERROR(HLOOKUP(FD$1,$H$5:$FY$1802,MATCH($A763,$A$5:$A$1802,0),0)*HLOOKUP(FD$2,$H$5:$FY$1802,MATCH($A763,$A$5:$A$1802,0),0),$H$2)</f>
        <v>0</v>
      </c>
      <c r="FE763" s="179">
        <f>IFERROR(HLOOKUP(FE$1,$H$5:$FY$1802,MATCH($A763,$A$5:$A$1802,0),0)*HLOOKUP(FE$2,$H$5:$FY$1802,MATCH($A763,$A$5:$A$1802,0),0),$H$2)</f>
        <v>0</v>
      </c>
      <c r="FF763" s="179">
        <f>IFERROR(HLOOKUP(FF$1,$H$5:$FY$1802,MATCH($A763,$A$5:$A$1802,0),0)*HLOOKUP(FF$2,$H$5:$FY$1802,MATCH($A763,$A$5:$A$1802,0),0),$H$2)</f>
        <v>0</v>
      </c>
      <c r="FG763" s="179">
        <f>IFERROR(HLOOKUP(FG$1,$H$5:$FY$1802,MATCH($A763,$A$5:$A$1802,0),0)*HLOOKUP(FG$2,$H$5:$FY$1802,MATCH($A763,$A$5:$A$1802,0),0),$H$2)</f>
        <v>0</v>
      </c>
      <c r="FH763" s="151"/>
      <c r="FI763" s="407">
        <f t="shared" si="1171"/>
        <v>1.8641272621132516</v>
      </c>
      <c r="FJ763" s="407">
        <f t="shared" si="1171"/>
        <v>1.4585522475189725</v>
      </c>
      <c r="FK763" s="407">
        <f t="shared" si="1172"/>
        <v>1.8170580964153276</v>
      </c>
      <c r="FL763" s="407">
        <f t="shared" si="1173"/>
        <v>1.4371652245570663</v>
      </c>
      <c r="FM763" s="407">
        <f t="shared" si="1174"/>
        <v>1.313864410174244</v>
      </c>
      <c r="FN763" s="407">
        <f t="shared" si="1175"/>
        <v>1.0750801121570199</v>
      </c>
      <c r="FO763" s="407">
        <f t="shared" si="1176"/>
        <v>1.5322863660291279</v>
      </c>
      <c r="FP763" s="407">
        <f t="shared" si="1177"/>
        <v>1.0804527110019302</v>
      </c>
      <c r="FQ763" s="407">
        <f t="shared" si="1178"/>
        <v>1.4782608695652173</v>
      </c>
      <c r="FR763" s="407">
        <f t="shared" si="1179"/>
        <v>1.075098814229249</v>
      </c>
      <c r="FS763" s="408"/>
    </row>
    <row r="764" spans="1:175" ht="10.35" customHeight="1" x14ac:dyDescent="0.2">
      <c r="A764" s="74" t="str">
        <f t="shared" si="1166"/>
        <v>2021-22JULYRX9</v>
      </c>
      <c r="B764" s="163" t="str">
        <f t="shared" si="1167"/>
        <v>2021-22</v>
      </c>
      <c r="C764" s="26" t="s">
        <v>847</v>
      </c>
      <c r="D764" s="163" t="str">
        <f>INDEX($FV$16:$FW$26,MATCH($F764,$FV$16:$FV$26,0),2)</f>
        <v>Y60</v>
      </c>
      <c r="E764" s="163" t="str">
        <f>VLOOKUP($D764,$FW$8:$FX$14,2,0)</f>
        <v>Midlands</v>
      </c>
      <c r="F764" s="271" t="s">
        <v>845</v>
      </c>
      <c r="G764" s="271" t="s">
        <v>871</v>
      </c>
      <c r="H764" s="270">
        <v>117671</v>
      </c>
      <c r="I764" s="270">
        <v>96820</v>
      </c>
      <c r="J764" s="270">
        <v>2757140</v>
      </c>
      <c r="K764" s="270">
        <v>28</v>
      </c>
      <c r="L764" s="270">
        <v>3</v>
      </c>
      <c r="M764" s="270">
        <v>97</v>
      </c>
      <c r="N764" s="270">
        <v>143</v>
      </c>
      <c r="O764" s="270">
        <v>252</v>
      </c>
      <c r="P764" s="270">
        <v>0</v>
      </c>
      <c r="Q764" s="270">
        <v>447</v>
      </c>
      <c r="R764" s="270">
        <v>2608</v>
      </c>
      <c r="S764" s="270">
        <v>551</v>
      </c>
      <c r="T764" s="270">
        <v>70872</v>
      </c>
      <c r="U764" s="270">
        <v>8424</v>
      </c>
      <c r="V764" s="270">
        <v>5354</v>
      </c>
      <c r="W764" s="270">
        <v>42306</v>
      </c>
      <c r="X764" s="270">
        <v>8134</v>
      </c>
      <c r="Y764" s="270">
        <v>132</v>
      </c>
      <c r="Z764" s="270">
        <v>4607618</v>
      </c>
      <c r="AA764" s="270">
        <v>547</v>
      </c>
      <c r="AB764" s="270">
        <v>992</v>
      </c>
      <c r="AC764" s="270">
        <v>5615766</v>
      </c>
      <c r="AD764" s="270">
        <v>1049</v>
      </c>
      <c r="AE764" s="270">
        <v>2324</v>
      </c>
      <c r="AF764" s="270">
        <v>131375688</v>
      </c>
      <c r="AG764" s="270">
        <v>3105</v>
      </c>
      <c r="AH764" s="270">
        <v>6671</v>
      </c>
      <c r="AI764" s="270">
        <v>91861419</v>
      </c>
      <c r="AJ764" s="270">
        <v>11294</v>
      </c>
      <c r="AK764" s="270">
        <v>27395</v>
      </c>
      <c r="AL764" s="270">
        <v>1408916</v>
      </c>
      <c r="AM764" s="270">
        <v>10674</v>
      </c>
      <c r="AN764" s="270">
        <v>21968</v>
      </c>
      <c r="AO764" s="270">
        <v>8636</v>
      </c>
      <c r="AP764" s="270">
        <v>1760</v>
      </c>
      <c r="AQ764" s="270">
        <v>1100</v>
      </c>
      <c r="AR764" s="270">
        <v>43</v>
      </c>
      <c r="AS764" s="270">
        <v>5141</v>
      </c>
      <c r="AT764" s="270">
        <v>635</v>
      </c>
      <c r="AU764" s="270">
        <v>3869</v>
      </c>
      <c r="AV764" s="270">
        <v>35857</v>
      </c>
      <c r="AW764" s="270">
        <v>3801</v>
      </c>
      <c r="AX764" s="270">
        <v>22578</v>
      </c>
      <c r="AY764" s="270">
        <v>62236</v>
      </c>
      <c r="AZ764" s="270">
        <v>14857</v>
      </c>
      <c r="BA764" s="270">
        <v>11592</v>
      </c>
      <c r="BB764" s="270">
        <v>9724</v>
      </c>
      <c r="BC764" s="270">
        <v>7654</v>
      </c>
      <c r="BD764" s="270">
        <v>57616</v>
      </c>
      <c r="BE764" s="270">
        <v>45403</v>
      </c>
      <c r="BF764" s="270">
        <v>12263</v>
      </c>
      <c r="BG764" s="270">
        <v>8764</v>
      </c>
      <c r="BH764" s="270">
        <v>78</v>
      </c>
      <c r="BI764" s="270">
        <v>50</v>
      </c>
      <c r="BJ764" s="270">
        <v>0</v>
      </c>
      <c r="BK764" s="270">
        <v>0</v>
      </c>
      <c r="BL764" s="270">
        <v>0</v>
      </c>
      <c r="BM764" s="270">
        <v>0</v>
      </c>
      <c r="BN764" s="270">
        <v>18</v>
      </c>
      <c r="BO764" s="270">
        <v>11773</v>
      </c>
      <c r="BP764" s="270">
        <v>654</v>
      </c>
      <c r="BQ764" s="270">
        <v>1298</v>
      </c>
      <c r="BR764" s="270">
        <v>8406</v>
      </c>
      <c r="BS764" s="270">
        <v>4595845</v>
      </c>
      <c r="BT764" s="270">
        <v>547</v>
      </c>
      <c r="BU764" s="270">
        <v>990</v>
      </c>
      <c r="BV764" s="270">
        <v>670</v>
      </c>
      <c r="BW764" s="270">
        <v>2348813</v>
      </c>
      <c r="BX764" s="270">
        <v>3506</v>
      </c>
      <c r="BY764" s="270">
        <v>7699</v>
      </c>
      <c r="BZ764" s="270">
        <v>961</v>
      </c>
      <c r="CA764" s="270">
        <v>2926920</v>
      </c>
      <c r="CB764" s="270">
        <v>3046</v>
      </c>
      <c r="CC764" s="270">
        <v>6639</v>
      </c>
      <c r="CD764" s="270">
        <v>40675</v>
      </c>
      <c r="CE764" s="270">
        <v>126099955</v>
      </c>
      <c r="CF764" s="270">
        <v>3100</v>
      </c>
      <c r="CG764" s="270">
        <v>6653</v>
      </c>
      <c r="CH764" s="270">
        <v>3</v>
      </c>
      <c r="CI764" s="270">
        <v>25473</v>
      </c>
      <c r="CJ764" s="270">
        <v>8491</v>
      </c>
      <c r="CK764" s="270">
        <v>15505</v>
      </c>
      <c r="CL764" s="270">
        <v>276</v>
      </c>
      <c r="CM764" s="270">
        <v>3827048</v>
      </c>
      <c r="CN764" s="270">
        <v>13866</v>
      </c>
      <c r="CO764" s="270">
        <v>34448</v>
      </c>
      <c r="CP764" s="270">
        <v>2298</v>
      </c>
      <c r="CQ764" s="270">
        <v>19281326</v>
      </c>
      <c r="CR764" s="270">
        <v>8390</v>
      </c>
      <c r="CS764" s="270">
        <v>16850</v>
      </c>
      <c r="CT764" s="270">
        <v>86</v>
      </c>
      <c r="CU764" s="270">
        <v>1083925</v>
      </c>
      <c r="CV764" s="270">
        <v>12604</v>
      </c>
      <c r="CW764" s="270">
        <v>36773</v>
      </c>
      <c r="CX764" s="270">
        <v>341</v>
      </c>
      <c r="CY764" s="270">
        <v>103988</v>
      </c>
      <c r="CZ764" s="270">
        <v>305</v>
      </c>
      <c r="DA764" s="270">
        <v>554</v>
      </c>
      <c r="DB764" s="270">
        <v>4573</v>
      </c>
      <c r="DC764" s="270">
        <v>304270</v>
      </c>
      <c r="DD764" s="270">
        <v>67</v>
      </c>
      <c r="DE764" s="270">
        <v>160</v>
      </c>
      <c r="DF764" s="270">
        <v>46</v>
      </c>
      <c r="DG764" s="270">
        <v>105843</v>
      </c>
      <c r="DH764" s="270">
        <v>2301</v>
      </c>
      <c r="DI764" s="270">
        <v>4390</v>
      </c>
      <c r="DJ764" s="270">
        <v>37</v>
      </c>
      <c r="DK764" s="270">
        <v>0</v>
      </c>
      <c r="DL764" s="249"/>
      <c r="DM764" s="249"/>
      <c r="DN764" s="249"/>
      <c r="DO764" s="249"/>
      <c r="DP764" s="249"/>
      <c r="DQ764" s="249"/>
      <c r="DR764" s="249"/>
      <c r="DS764" s="249"/>
      <c r="DT764" s="249"/>
      <c r="DU764" s="249"/>
      <c r="DV764" s="249"/>
      <c r="DW764" s="249"/>
      <c r="DX764" s="249"/>
      <c r="DY764" s="249"/>
      <c r="DZ764" s="249"/>
      <c r="EA764" s="249"/>
      <c r="EB764" s="155"/>
      <c r="EC764" s="170">
        <f t="shared" si="1169"/>
        <v>7</v>
      </c>
      <c r="ED764" s="74">
        <f t="shared" si="1170"/>
        <v>2021</v>
      </c>
      <c r="EE764" s="165">
        <f t="shared" si="1163"/>
        <v>44378</v>
      </c>
      <c r="EF764" s="157">
        <f>DAY(EOMONTH($EE764,0))</f>
        <v>31</v>
      </c>
      <c r="EG764" s="156"/>
      <c r="EH764" s="171">
        <f>IFERROR(HLOOKUP(EH$1,$H$5:$FY$1802,MATCH($A764,$A$5:$A$1802,0),0)*HLOOKUP(EH$2,$H$5:$FY$1802,MATCH($A764,$A$5:$A$1802,0),0),$H$2)</f>
        <v>290460</v>
      </c>
      <c r="EI764" s="171">
        <f>IFERROR(HLOOKUP(EI$1,$H$5:$FY$1802,MATCH($A764,$A$5:$A$1802,0),0)*HLOOKUP(EI$2,$H$5:$FY$1802,MATCH($A764,$A$5:$A$1802,0),0),$H$2)</f>
        <v>9391540</v>
      </c>
      <c r="EJ764" s="171">
        <f>IFERROR(HLOOKUP(EJ$1,$H$5:$FY$1802,MATCH($A764,$A$5:$A$1802,0),0)*HLOOKUP(EJ$2,$H$5:$FY$1802,MATCH($A764,$A$5:$A$1802,0),0),$H$2)</f>
        <v>13845260</v>
      </c>
      <c r="EK764" s="171">
        <f>IFERROR(HLOOKUP(EK$1,$H$5:$FY$1802,MATCH($A764,$A$5:$A$1802,0),0)*HLOOKUP(EK$2,$H$5:$FY$1802,MATCH($A764,$A$5:$A$1802,0),0),$H$2)</f>
        <v>24398640</v>
      </c>
      <c r="EL764" s="171">
        <f>IFERROR(HLOOKUP(EL$1,$H$5:$FY$1802,MATCH($A764,$A$5:$A$1802,0),0)*HLOOKUP(EL$2,$H$5:$FY$1802,MATCH($A764,$A$5:$A$1802,0),0),$H$2)</f>
        <v>8356608</v>
      </c>
      <c r="EM764" s="171">
        <f>IFERROR(HLOOKUP(EM$1,$H$5:$FY$1802,MATCH($A764,$A$5:$A$1802,0),0)*HLOOKUP(EM$2,$H$5:$FY$1802,MATCH($A764,$A$5:$A$1802,0),0),$H$2)</f>
        <v>12442696</v>
      </c>
      <c r="EN764" s="171">
        <f>IFERROR(HLOOKUP(EN$1,$H$5:$FY$1802,MATCH($A764,$A$5:$A$1802,0),0)*HLOOKUP(EN$2,$H$5:$FY$1802,MATCH($A764,$A$5:$A$1802,0),0),$H$2)</f>
        <v>282223326</v>
      </c>
      <c r="EO764" s="171">
        <f>IFERROR(HLOOKUP(EO$1,$H$5:$FY$1802,MATCH($A764,$A$5:$A$1802,0),0)*HLOOKUP(EO$2,$H$5:$FY$1802,MATCH($A764,$A$5:$A$1802,0),0),$H$2)</f>
        <v>222830930</v>
      </c>
      <c r="EP764" s="171">
        <f>IFERROR(HLOOKUP(EP$1,$H$5:$FY$1802,MATCH($A764,$A$5:$A$1802,0),0)*HLOOKUP(EP$2,$H$5:$FY$1802,MATCH($A764,$A$5:$A$1802,0),0),$H$2)</f>
        <v>2899776</v>
      </c>
      <c r="EQ764" s="171">
        <f>IFERROR(HLOOKUP(EQ$1,$H$5:$FY$1802,MATCH($A764,$A$5:$A$1802,0),0)*HLOOKUP(EQ$2,$H$5:$FY$1802,MATCH($A764,$A$5:$A$1802,0),0),$H$2)</f>
        <v>0</v>
      </c>
      <c r="ER764" s="171">
        <f>IFERROR(HLOOKUP(ER$1,$H$5:$FY$1802,MATCH($A764,$A$5:$A$1802,0),0)*HLOOKUP(ER$2,$H$5:$FY$1802,MATCH($A764,$A$5:$A$1802,0),0),$H$2)</f>
        <v>23364</v>
      </c>
      <c r="ES764" s="171">
        <f>IFERROR(HLOOKUP(ES$1,$H$5:$FY$1802,MATCH($A764,$A$5:$A$1802,0),0)*HLOOKUP(ES$2,$H$5:$FY$1802,MATCH($A764,$A$5:$A$1802,0),0),$H$2)</f>
        <v>8321940</v>
      </c>
      <c r="ET764" s="171">
        <f>IFERROR(HLOOKUP(ET$1,$H$5:$FY$1802,MATCH($A764,$A$5:$A$1802,0),0)*HLOOKUP(ET$2,$H$5:$FY$1802,MATCH($A764,$A$5:$A$1802,0),0),$H$2)</f>
        <v>5158330</v>
      </c>
      <c r="EU764" s="171">
        <f>IFERROR(HLOOKUP(EU$1,$H$5:$FY$1802,MATCH($A764,$A$5:$A$1802,0),0)*HLOOKUP(EU$2,$H$5:$FY$1802,MATCH($A764,$A$5:$A$1802,0),0),$H$2)</f>
        <v>6380079</v>
      </c>
      <c r="EV764" s="171">
        <f>IFERROR(HLOOKUP(EV$1,$H$5:$FY$1802,MATCH($A764,$A$5:$A$1802,0),0)*HLOOKUP(EV$2,$H$5:$FY$1802,MATCH($A764,$A$5:$A$1802,0),0),$H$2)</f>
        <v>270610775</v>
      </c>
      <c r="EW764" s="171">
        <f>IFERROR(HLOOKUP(EW$1,$H$5:$FY$1802,MATCH($A764,$A$5:$A$1802,0),0)*HLOOKUP(EW$2,$H$5:$FY$1802,MATCH($A764,$A$5:$A$1802,0),0),$H$2)</f>
        <v>46515</v>
      </c>
      <c r="EX764" s="171">
        <f>IFERROR(HLOOKUP(EX$1,$H$5:$FY$1802,MATCH($A764,$A$5:$A$1802,0),0)*HLOOKUP(EX$2,$H$5:$FY$1802,MATCH($A764,$A$5:$A$1802,0),0),$H$2)</f>
        <v>9507648</v>
      </c>
      <c r="EY764" s="171">
        <f>IFERROR(HLOOKUP(EY$1,$H$5:$FY$1802,MATCH($A764,$A$5:$A$1802,0),0)*HLOOKUP(EY$2,$H$5:$FY$1802,MATCH($A764,$A$5:$A$1802,0),0),$H$2)</f>
        <v>38721300</v>
      </c>
      <c r="EZ764" s="171">
        <f>IFERROR(HLOOKUP(EZ$1,$H$5:$FY$1802,MATCH($A764,$A$5:$A$1802,0),0)*HLOOKUP(EZ$2,$H$5:$FY$1802,MATCH($A764,$A$5:$A$1802,0),0),$H$2)</f>
        <v>3162478</v>
      </c>
      <c r="FA764" s="171">
        <f>IFERROR(HLOOKUP(FA$1,$H$5:$FY$1802,MATCH($A764,$A$5:$A$1802,0),0)*HLOOKUP(FA$2,$H$5:$FY$1802,MATCH($A764,$A$5:$A$1802,0),0),$H$2)</f>
        <v>201940</v>
      </c>
      <c r="FB764" s="171">
        <f>IFERROR(HLOOKUP(FB$1,$H$5:$FY$1802,MATCH($A764,$A$5:$A$1802,0),0)*HLOOKUP(FB$2,$H$5:$FY$1802,MATCH($A764,$A$5:$A$1802,0),0),$H$2)</f>
        <v>188914</v>
      </c>
      <c r="FC764" s="171">
        <f>IFERROR(HLOOKUP(FC$1,$H$5:$FY$1802,MATCH($A764,$A$5:$A$1802,0),0)*HLOOKUP(FC$2,$H$5:$FY$1802,MATCH($A764,$A$5:$A$1802,0),0),$H$2)</f>
        <v>731680</v>
      </c>
      <c r="FD764" s="171">
        <f>IFERROR(HLOOKUP(FD$1,$H$5:$FY$1802,MATCH($A764,$A$5:$A$1802,0),0)*HLOOKUP(FD$2,$H$5:$FY$1802,MATCH($A764,$A$5:$A$1802,0),0),$H$2)</f>
        <v>0</v>
      </c>
      <c r="FE764" s="171">
        <f>IFERROR(HLOOKUP(FE$1,$H$5:$FY$1802,MATCH($A764,$A$5:$A$1802,0),0)*HLOOKUP(FE$2,$H$5:$FY$1802,MATCH($A764,$A$5:$A$1802,0),0),$H$2)</f>
        <v>0</v>
      </c>
      <c r="FF764" s="171">
        <f>IFERROR(HLOOKUP(FF$1,$H$5:$FY$1802,MATCH($A764,$A$5:$A$1802,0),0)*HLOOKUP(FF$2,$H$5:$FY$1802,MATCH($A764,$A$5:$A$1802,0),0),$H$2)</f>
        <v>0</v>
      </c>
      <c r="FG764" s="171">
        <f>IFERROR(HLOOKUP(FG$1,$H$5:$FY$1802,MATCH($A764,$A$5:$A$1802,0),0)*HLOOKUP(FG$2,$H$5:$FY$1802,MATCH($A764,$A$5:$A$1802,0),0),$H$2)</f>
        <v>0</v>
      </c>
      <c r="FH764" s="152"/>
      <c r="FI764" s="405">
        <f t="shared" si="1171"/>
        <v>1.7636514719848053</v>
      </c>
      <c r="FJ764" s="405">
        <f t="shared" si="1171"/>
        <v>1.3760683760683761</v>
      </c>
      <c r="FK764" s="405">
        <f t="shared" si="1172"/>
        <v>1.8162121778109825</v>
      </c>
      <c r="FL764" s="405">
        <f t="shared" si="1173"/>
        <v>1.4295853567426224</v>
      </c>
      <c r="FM764" s="405">
        <f t="shared" si="1174"/>
        <v>1.3618872027608377</v>
      </c>
      <c r="FN764" s="405">
        <f t="shared" si="1175"/>
        <v>1.073204746371673</v>
      </c>
      <c r="FO764" s="405">
        <f t="shared" si="1176"/>
        <v>1.5076223260388493</v>
      </c>
      <c r="FP764" s="405">
        <f t="shared" si="1177"/>
        <v>1.0774526678141136</v>
      </c>
      <c r="FQ764" s="405">
        <f t="shared" si="1178"/>
        <v>0.59090909090909094</v>
      </c>
      <c r="FR764" s="405">
        <f t="shared" si="1179"/>
        <v>0.37878787878787878</v>
      </c>
      <c r="FS764" s="65"/>
    </row>
    <row r="765" spans="1:175" ht="10.35" customHeight="1" x14ac:dyDescent="0.2">
      <c r="A765" s="74" t="str">
        <f t="shared" si="1166"/>
        <v>2021-22JULYRYC</v>
      </c>
      <c r="B765" s="163" t="str">
        <f t="shared" si="1167"/>
        <v>2021-22</v>
      </c>
      <c r="C765" s="26" t="s">
        <v>847</v>
      </c>
      <c r="D765" s="163" t="str">
        <f>INDEX($FV$16:$FW$26,MATCH($F765,$FV$16:$FV$26,0),2)</f>
        <v>Y61</v>
      </c>
      <c r="E765" s="163" t="str">
        <f>VLOOKUP($D765,$FW$8:$FX$14,2,0)</f>
        <v>East of England</v>
      </c>
      <c r="F765" s="271" t="s">
        <v>849</v>
      </c>
      <c r="G765" s="271" t="s">
        <v>872</v>
      </c>
      <c r="H765" s="272">
        <v>131579</v>
      </c>
      <c r="I765" s="272">
        <v>95941</v>
      </c>
      <c r="J765" s="272">
        <v>2267206</v>
      </c>
      <c r="K765" s="272">
        <v>24</v>
      </c>
      <c r="L765" s="272">
        <v>4</v>
      </c>
      <c r="M765" s="272">
        <v>81</v>
      </c>
      <c r="N765" s="272">
        <v>110</v>
      </c>
      <c r="O765" s="272">
        <v>172</v>
      </c>
      <c r="P765" s="272">
        <v>0</v>
      </c>
      <c r="Q765" s="272">
        <v>371</v>
      </c>
      <c r="R765" s="272">
        <v>15</v>
      </c>
      <c r="S765" s="272">
        <v>3788</v>
      </c>
      <c r="T765" s="272">
        <v>82081</v>
      </c>
      <c r="U765" s="272">
        <v>7673</v>
      </c>
      <c r="V765" s="272">
        <v>4944</v>
      </c>
      <c r="W765" s="272">
        <v>48898</v>
      </c>
      <c r="X765" s="272">
        <v>11575</v>
      </c>
      <c r="Y765" s="272">
        <v>309</v>
      </c>
      <c r="Z765" s="272">
        <v>4019412</v>
      </c>
      <c r="AA765" s="272">
        <v>524</v>
      </c>
      <c r="AB765" s="272">
        <v>979</v>
      </c>
      <c r="AC765" s="272">
        <v>3411576</v>
      </c>
      <c r="AD765" s="272">
        <v>690</v>
      </c>
      <c r="AE765" s="272">
        <v>1251</v>
      </c>
      <c r="AF765" s="272">
        <v>111860630</v>
      </c>
      <c r="AG765" s="272">
        <v>2288</v>
      </c>
      <c r="AH765" s="272">
        <v>4844</v>
      </c>
      <c r="AI765" s="272">
        <v>84251854</v>
      </c>
      <c r="AJ765" s="272">
        <v>7279</v>
      </c>
      <c r="AK765" s="272">
        <v>18802</v>
      </c>
      <c r="AL765" s="272">
        <v>3400209</v>
      </c>
      <c r="AM765" s="272">
        <v>11004</v>
      </c>
      <c r="AN765" s="272">
        <v>28990</v>
      </c>
      <c r="AO765" s="272">
        <v>8321</v>
      </c>
      <c r="AP765" s="272">
        <v>83</v>
      </c>
      <c r="AQ765" s="272">
        <v>4388</v>
      </c>
      <c r="AR765" s="272">
        <v>838</v>
      </c>
      <c r="AS765" s="272">
        <v>36</v>
      </c>
      <c r="AT765" s="272">
        <v>3814</v>
      </c>
      <c r="AU765" s="272">
        <v>748</v>
      </c>
      <c r="AV765" s="272">
        <v>44329</v>
      </c>
      <c r="AW765" s="272">
        <v>2626</v>
      </c>
      <c r="AX765" s="272">
        <v>26805</v>
      </c>
      <c r="AY765" s="272">
        <v>73760</v>
      </c>
      <c r="AZ765" s="272">
        <v>18080</v>
      </c>
      <c r="BA765" s="272">
        <v>12410</v>
      </c>
      <c r="BB765" s="272">
        <v>11502</v>
      </c>
      <c r="BC765" s="272">
        <v>8033</v>
      </c>
      <c r="BD765" s="272">
        <v>79298</v>
      </c>
      <c r="BE765" s="272">
        <v>54014</v>
      </c>
      <c r="BF765" s="272">
        <v>23449</v>
      </c>
      <c r="BG765" s="272">
        <v>13319</v>
      </c>
      <c r="BH765" s="272">
        <v>580</v>
      </c>
      <c r="BI765" s="272">
        <v>348</v>
      </c>
      <c r="BJ765" s="272">
        <v>13</v>
      </c>
      <c r="BK765" s="272">
        <v>8687</v>
      </c>
      <c r="BL765" s="272">
        <v>668</v>
      </c>
      <c r="BM765" s="272">
        <v>1054</v>
      </c>
      <c r="BN765" s="272">
        <v>0</v>
      </c>
      <c r="BO765" s="272">
        <v>0</v>
      </c>
      <c r="BP765" s="272">
        <v>0</v>
      </c>
      <c r="BQ765" s="272">
        <v>0</v>
      </c>
      <c r="BR765" s="272">
        <v>7660</v>
      </c>
      <c r="BS765" s="272">
        <v>4010725</v>
      </c>
      <c r="BT765" s="272">
        <v>524</v>
      </c>
      <c r="BU765" s="272">
        <v>977</v>
      </c>
      <c r="BV765" s="272">
        <v>2965</v>
      </c>
      <c r="BW765" s="272">
        <v>7185486</v>
      </c>
      <c r="BX765" s="272">
        <v>2423</v>
      </c>
      <c r="BY765" s="272">
        <v>4835</v>
      </c>
      <c r="BZ765" s="272">
        <v>1002</v>
      </c>
      <c r="CA765" s="272">
        <v>2463953</v>
      </c>
      <c r="CB765" s="272">
        <v>2459</v>
      </c>
      <c r="CC765" s="272">
        <v>5477</v>
      </c>
      <c r="CD765" s="272">
        <v>44931</v>
      </c>
      <c r="CE765" s="272">
        <v>102211191</v>
      </c>
      <c r="CF765" s="272">
        <v>2275</v>
      </c>
      <c r="CG765" s="272">
        <v>4835</v>
      </c>
      <c r="CH765" s="272">
        <v>501</v>
      </c>
      <c r="CI765" s="272">
        <v>4868555</v>
      </c>
      <c r="CJ765" s="272">
        <v>9718</v>
      </c>
      <c r="CK765" s="272">
        <v>25555</v>
      </c>
      <c r="CL765" s="272">
        <v>153</v>
      </c>
      <c r="CM765" s="272">
        <v>1782644</v>
      </c>
      <c r="CN765" s="272">
        <v>11651</v>
      </c>
      <c r="CO765" s="272">
        <v>37020</v>
      </c>
      <c r="CP765" s="272">
        <v>771</v>
      </c>
      <c r="CQ765" s="272">
        <v>10337753</v>
      </c>
      <c r="CR765" s="272">
        <v>13408</v>
      </c>
      <c r="CS765" s="272">
        <v>39219</v>
      </c>
      <c r="CT765" s="272">
        <v>77</v>
      </c>
      <c r="CU765" s="272">
        <v>997102</v>
      </c>
      <c r="CV765" s="272">
        <v>12949</v>
      </c>
      <c r="CW765" s="272">
        <v>39463</v>
      </c>
      <c r="CX765" s="272">
        <v>568</v>
      </c>
      <c r="CY765" s="272">
        <v>183978</v>
      </c>
      <c r="CZ765" s="272">
        <v>324</v>
      </c>
      <c r="DA765" s="272">
        <v>607</v>
      </c>
      <c r="DB765" s="272">
        <v>5114</v>
      </c>
      <c r="DC765" s="272">
        <v>278414</v>
      </c>
      <c r="DD765" s="272">
        <v>54</v>
      </c>
      <c r="DE765" s="272">
        <v>114</v>
      </c>
      <c r="DF765" s="272">
        <v>187</v>
      </c>
      <c r="DG765" s="272">
        <v>358721</v>
      </c>
      <c r="DH765" s="272">
        <v>1918</v>
      </c>
      <c r="DI765" s="272">
        <v>4521</v>
      </c>
      <c r="DJ765" s="272">
        <v>171</v>
      </c>
      <c r="DK765" s="272">
        <v>15</v>
      </c>
      <c r="DL765" s="250"/>
      <c r="DM765" s="250"/>
      <c r="DN765" s="250"/>
      <c r="DO765" s="250"/>
      <c r="DP765" s="250"/>
      <c r="DQ765" s="250"/>
      <c r="DR765" s="250"/>
      <c r="DS765" s="250"/>
      <c r="DT765" s="250"/>
      <c r="DU765" s="250"/>
      <c r="DV765" s="250"/>
      <c r="DW765" s="250"/>
      <c r="DX765" s="250"/>
      <c r="DY765" s="250"/>
      <c r="DZ765" s="250"/>
      <c r="EA765" s="250"/>
      <c r="EB765" s="155"/>
      <c r="EC765" s="75">
        <f t="shared" si="1169"/>
        <v>7</v>
      </c>
      <c r="ED765" s="74">
        <f t="shared" si="1170"/>
        <v>2021</v>
      </c>
      <c r="EE765" s="165">
        <f t="shared" ref="EE765:EE829" si="1180">DATE($ED765,$EC765,1)</f>
        <v>44378</v>
      </c>
      <c r="EF765" s="157">
        <f t="shared" si="1165"/>
        <v>31</v>
      </c>
      <c r="EG765" s="156"/>
      <c r="EH765" s="166">
        <f>IFERROR(HLOOKUP(EH$1,$H$5:$FY$1802,MATCH($A765,$A$5:$A$1802,0),0)*HLOOKUP(EH$2,$H$5:$FY$1802,MATCH($A765,$A$5:$A$1802,0),0),$H$2)</f>
        <v>383764</v>
      </c>
      <c r="EI765" s="166">
        <f>IFERROR(HLOOKUP(EI$1,$H$5:$FY$1802,MATCH($A765,$A$5:$A$1802,0),0)*HLOOKUP(EI$2,$H$5:$FY$1802,MATCH($A765,$A$5:$A$1802,0),0),$H$2)</f>
        <v>7771221</v>
      </c>
      <c r="EJ765" s="166">
        <f>IFERROR(HLOOKUP(EJ$1,$H$5:$FY$1802,MATCH($A765,$A$5:$A$1802,0),0)*HLOOKUP(EJ$2,$H$5:$FY$1802,MATCH($A765,$A$5:$A$1802,0),0),$H$2)</f>
        <v>10553510</v>
      </c>
      <c r="EK765" s="166">
        <f>IFERROR(HLOOKUP(EK$1,$H$5:$FY$1802,MATCH($A765,$A$5:$A$1802,0),0)*HLOOKUP(EK$2,$H$5:$FY$1802,MATCH($A765,$A$5:$A$1802,0),0),$H$2)</f>
        <v>16501852</v>
      </c>
      <c r="EL765" s="166">
        <f>IFERROR(HLOOKUP(EL$1,$H$5:$FY$1802,MATCH($A765,$A$5:$A$1802,0),0)*HLOOKUP(EL$2,$H$5:$FY$1802,MATCH($A765,$A$5:$A$1802,0),0),$H$2)</f>
        <v>7511867</v>
      </c>
      <c r="EM765" s="166">
        <f>IFERROR(HLOOKUP(EM$1,$H$5:$FY$1802,MATCH($A765,$A$5:$A$1802,0),0)*HLOOKUP(EM$2,$H$5:$FY$1802,MATCH($A765,$A$5:$A$1802,0),0),$H$2)</f>
        <v>6184944</v>
      </c>
      <c r="EN765" s="166">
        <f>IFERROR(HLOOKUP(EN$1,$H$5:$FY$1802,MATCH($A765,$A$5:$A$1802,0),0)*HLOOKUP(EN$2,$H$5:$FY$1802,MATCH($A765,$A$5:$A$1802,0),0),$H$2)</f>
        <v>236861912</v>
      </c>
      <c r="EO765" s="166">
        <f>IFERROR(HLOOKUP(EO$1,$H$5:$FY$1802,MATCH($A765,$A$5:$A$1802,0),0)*HLOOKUP(EO$2,$H$5:$FY$1802,MATCH($A765,$A$5:$A$1802,0),0),$H$2)</f>
        <v>217633150</v>
      </c>
      <c r="EP765" s="166">
        <f>IFERROR(HLOOKUP(EP$1,$H$5:$FY$1802,MATCH($A765,$A$5:$A$1802,0),0)*HLOOKUP(EP$2,$H$5:$FY$1802,MATCH($A765,$A$5:$A$1802,0),0),$H$2)</f>
        <v>8957910</v>
      </c>
      <c r="EQ765" s="166">
        <f>IFERROR(HLOOKUP(EQ$1,$H$5:$FY$1802,MATCH($A765,$A$5:$A$1802,0),0)*HLOOKUP(EQ$2,$H$5:$FY$1802,MATCH($A765,$A$5:$A$1802,0),0),$H$2)</f>
        <v>13702</v>
      </c>
      <c r="ER765" s="166">
        <f>IFERROR(HLOOKUP(ER$1,$H$5:$FY$1802,MATCH($A765,$A$5:$A$1802,0),0)*HLOOKUP(ER$2,$H$5:$FY$1802,MATCH($A765,$A$5:$A$1802,0),0),$H$2)</f>
        <v>0</v>
      </c>
      <c r="ES765" s="166">
        <f>IFERROR(HLOOKUP(ES$1,$H$5:$FY$1802,MATCH($A765,$A$5:$A$1802,0),0)*HLOOKUP(ES$2,$H$5:$FY$1802,MATCH($A765,$A$5:$A$1802,0),0),$H$2)</f>
        <v>7483820</v>
      </c>
      <c r="ET765" s="166">
        <f>IFERROR(HLOOKUP(ET$1,$H$5:$FY$1802,MATCH($A765,$A$5:$A$1802,0),0)*HLOOKUP(ET$2,$H$5:$FY$1802,MATCH($A765,$A$5:$A$1802,0),0),$H$2)</f>
        <v>14335775</v>
      </c>
      <c r="EU765" s="166">
        <f>IFERROR(HLOOKUP(EU$1,$H$5:$FY$1802,MATCH($A765,$A$5:$A$1802,0),0)*HLOOKUP(EU$2,$H$5:$FY$1802,MATCH($A765,$A$5:$A$1802,0),0),$H$2)</f>
        <v>5487954</v>
      </c>
      <c r="EV765" s="166">
        <f>IFERROR(HLOOKUP(EV$1,$H$5:$FY$1802,MATCH($A765,$A$5:$A$1802,0),0)*HLOOKUP(EV$2,$H$5:$FY$1802,MATCH($A765,$A$5:$A$1802,0),0),$H$2)</f>
        <v>217241385</v>
      </c>
      <c r="EW765" s="166">
        <f>IFERROR(HLOOKUP(EW$1,$H$5:$FY$1802,MATCH($A765,$A$5:$A$1802,0),0)*HLOOKUP(EW$2,$H$5:$FY$1802,MATCH($A765,$A$5:$A$1802,0),0),$H$2)</f>
        <v>12803055</v>
      </c>
      <c r="EX765" s="166">
        <f>IFERROR(HLOOKUP(EX$1,$H$5:$FY$1802,MATCH($A765,$A$5:$A$1802,0),0)*HLOOKUP(EX$2,$H$5:$FY$1802,MATCH($A765,$A$5:$A$1802,0),0),$H$2)</f>
        <v>5664060</v>
      </c>
      <c r="EY765" s="166">
        <f>IFERROR(HLOOKUP(EY$1,$H$5:$FY$1802,MATCH($A765,$A$5:$A$1802,0),0)*HLOOKUP(EY$2,$H$5:$FY$1802,MATCH($A765,$A$5:$A$1802,0),0),$H$2)</f>
        <v>30237849</v>
      </c>
      <c r="EZ765" s="166">
        <f>IFERROR(HLOOKUP(EZ$1,$H$5:$FY$1802,MATCH($A765,$A$5:$A$1802,0),0)*HLOOKUP(EZ$2,$H$5:$FY$1802,MATCH($A765,$A$5:$A$1802,0),0),$H$2)</f>
        <v>3038651</v>
      </c>
      <c r="FA765" s="166">
        <f>IFERROR(HLOOKUP(FA$1,$H$5:$FY$1802,MATCH($A765,$A$5:$A$1802,0),0)*HLOOKUP(FA$2,$H$5:$FY$1802,MATCH($A765,$A$5:$A$1802,0),0),$H$2)</f>
        <v>845427</v>
      </c>
      <c r="FB765" s="166">
        <f>IFERROR(HLOOKUP(FB$1,$H$5:$FY$1802,MATCH($A765,$A$5:$A$1802,0),0)*HLOOKUP(FB$2,$H$5:$FY$1802,MATCH($A765,$A$5:$A$1802,0),0),$H$2)</f>
        <v>344776</v>
      </c>
      <c r="FC765" s="166">
        <f>IFERROR(HLOOKUP(FC$1,$H$5:$FY$1802,MATCH($A765,$A$5:$A$1802,0),0)*HLOOKUP(FC$2,$H$5:$FY$1802,MATCH($A765,$A$5:$A$1802,0),0),$H$2)</f>
        <v>582996</v>
      </c>
      <c r="FD765" s="166">
        <f>IFERROR(HLOOKUP(FD$1,$H$5:$FY$1802,MATCH($A765,$A$5:$A$1802,0),0)*HLOOKUP(FD$2,$H$5:$FY$1802,MATCH($A765,$A$5:$A$1802,0),0),$H$2)</f>
        <v>0</v>
      </c>
      <c r="FE765" s="166">
        <f>IFERROR(HLOOKUP(FE$1,$H$5:$FY$1802,MATCH($A765,$A$5:$A$1802,0),0)*HLOOKUP(FE$2,$H$5:$FY$1802,MATCH($A765,$A$5:$A$1802,0),0),$H$2)</f>
        <v>0</v>
      </c>
      <c r="FF765" s="166">
        <f>IFERROR(HLOOKUP(FF$1,$H$5:$FY$1802,MATCH($A765,$A$5:$A$1802,0),0)*HLOOKUP(FF$2,$H$5:$FY$1802,MATCH($A765,$A$5:$A$1802,0),0),$H$2)</f>
        <v>0</v>
      </c>
      <c r="FG765" s="166">
        <f>IFERROR(HLOOKUP(FG$1,$H$5:$FY$1802,MATCH($A765,$A$5:$A$1802,0),0)*HLOOKUP(FG$2,$H$5:$FY$1802,MATCH($A765,$A$5:$A$1802,0),0),$H$2)</f>
        <v>0</v>
      </c>
      <c r="FH765" s="152"/>
      <c r="FI765" s="405">
        <f t="shared" si="1171"/>
        <v>2.3563143490160301</v>
      </c>
      <c r="FJ765" s="405">
        <f t="shared" si="1171"/>
        <v>1.6173595725270429</v>
      </c>
      <c r="FK765" s="405">
        <f t="shared" si="1172"/>
        <v>2.3264563106796117</v>
      </c>
      <c r="FL765" s="405">
        <f t="shared" si="1173"/>
        <v>1.6247977346278317</v>
      </c>
      <c r="FM765" s="405">
        <f t="shared" si="1174"/>
        <v>1.6217023191132562</v>
      </c>
      <c r="FN765" s="405">
        <f t="shared" si="1175"/>
        <v>1.104625956071823</v>
      </c>
      <c r="FO765" s="405">
        <f t="shared" si="1176"/>
        <v>2.025831533477322</v>
      </c>
      <c r="FP765" s="405">
        <f t="shared" si="1177"/>
        <v>1.1506695464362851</v>
      </c>
      <c r="FQ765" s="405">
        <f t="shared" si="1178"/>
        <v>1.8770226537216828</v>
      </c>
      <c r="FR765" s="405">
        <f t="shared" si="1179"/>
        <v>1.1262135922330097</v>
      </c>
      <c r="FS765" s="65"/>
    </row>
    <row r="766" spans="1:175" ht="10.35" customHeight="1" x14ac:dyDescent="0.2">
      <c r="A766" s="74" t="str">
        <f t="shared" si="1166"/>
        <v>2021-22JULYR1F</v>
      </c>
      <c r="B766" s="163" t="str">
        <f t="shared" si="1167"/>
        <v>2021-22</v>
      </c>
      <c r="C766" s="26" t="s">
        <v>847</v>
      </c>
      <c r="D766" s="163" t="str">
        <f>INDEX($FV$16:$FW$26,MATCH($F766,$FV$16:$FV$26,0),2)</f>
        <v>Y59</v>
      </c>
      <c r="E766" s="163" t="str">
        <f>VLOOKUP($D766,$FW$8:$FX$14,2,0)</f>
        <v>South East</v>
      </c>
      <c r="F766" s="271" t="s">
        <v>852</v>
      </c>
      <c r="G766" s="271" t="s">
        <v>873</v>
      </c>
      <c r="H766" s="272">
        <v>2917</v>
      </c>
      <c r="I766" s="272">
        <v>1455</v>
      </c>
      <c r="J766" s="272">
        <v>12680</v>
      </c>
      <c r="K766" s="272">
        <v>9</v>
      </c>
      <c r="L766" s="272">
        <v>1</v>
      </c>
      <c r="M766" s="272">
        <v>6</v>
      </c>
      <c r="N766" s="272">
        <v>27</v>
      </c>
      <c r="O766" s="272">
        <v>187</v>
      </c>
      <c r="P766" s="272">
        <v>0</v>
      </c>
      <c r="Q766" s="272">
        <v>9</v>
      </c>
      <c r="R766" s="272">
        <v>1</v>
      </c>
      <c r="S766" s="272">
        <v>6</v>
      </c>
      <c r="T766" s="272">
        <v>2242</v>
      </c>
      <c r="U766" s="272">
        <v>101</v>
      </c>
      <c r="V766" s="272">
        <v>69</v>
      </c>
      <c r="W766" s="272">
        <v>888</v>
      </c>
      <c r="X766" s="272">
        <v>836</v>
      </c>
      <c r="Y766" s="272">
        <v>68</v>
      </c>
      <c r="Z766" s="272">
        <v>59569</v>
      </c>
      <c r="AA766" s="272">
        <v>590</v>
      </c>
      <c r="AB766" s="272">
        <v>1154</v>
      </c>
      <c r="AC766" s="272">
        <v>44384</v>
      </c>
      <c r="AD766" s="272">
        <v>643</v>
      </c>
      <c r="AE766" s="272">
        <v>1189</v>
      </c>
      <c r="AF766" s="272">
        <v>1073869</v>
      </c>
      <c r="AG766" s="272">
        <v>1209</v>
      </c>
      <c r="AH766" s="272">
        <v>2468</v>
      </c>
      <c r="AI766" s="272">
        <v>2502234</v>
      </c>
      <c r="AJ766" s="272">
        <v>2993</v>
      </c>
      <c r="AK766" s="272">
        <v>6874</v>
      </c>
      <c r="AL766" s="272">
        <v>305661</v>
      </c>
      <c r="AM766" s="272">
        <v>4495</v>
      </c>
      <c r="AN766" s="272">
        <v>10125</v>
      </c>
      <c r="AO766" s="272">
        <v>183</v>
      </c>
      <c r="AP766" s="272">
        <v>1</v>
      </c>
      <c r="AQ766" s="272">
        <v>8</v>
      </c>
      <c r="AR766" s="272">
        <v>12</v>
      </c>
      <c r="AS766" s="272">
        <v>6</v>
      </c>
      <c r="AT766" s="272">
        <v>168</v>
      </c>
      <c r="AU766" s="272">
        <v>8</v>
      </c>
      <c r="AV766" s="272">
        <v>1302</v>
      </c>
      <c r="AW766" s="272">
        <v>14</v>
      </c>
      <c r="AX766" s="272">
        <v>743</v>
      </c>
      <c r="AY766" s="272">
        <v>2059</v>
      </c>
      <c r="AZ766" s="272">
        <v>155</v>
      </c>
      <c r="BA766" s="272">
        <v>132</v>
      </c>
      <c r="BB766" s="272">
        <v>110</v>
      </c>
      <c r="BC766" s="272">
        <v>94</v>
      </c>
      <c r="BD766" s="272">
        <v>1049</v>
      </c>
      <c r="BE766" s="272">
        <v>961</v>
      </c>
      <c r="BF766" s="272">
        <v>1004</v>
      </c>
      <c r="BG766" s="272">
        <v>898</v>
      </c>
      <c r="BH766" s="272">
        <v>76</v>
      </c>
      <c r="BI766" s="272">
        <v>69</v>
      </c>
      <c r="BJ766" s="272">
        <v>2</v>
      </c>
      <c r="BK766" s="272">
        <v>1321</v>
      </c>
      <c r="BL766" s="272">
        <v>661</v>
      </c>
      <c r="BM766" s="272">
        <v>731</v>
      </c>
      <c r="BN766" s="272">
        <v>0</v>
      </c>
      <c r="BO766" s="272">
        <v>0</v>
      </c>
      <c r="BP766" s="272">
        <v>0</v>
      </c>
      <c r="BQ766" s="272">
        <v>0</v>
      </c>
      <c r="BR766" s="272">
        <v>99</v>
      </c>
      <c r="BS766" s="272">
        <v>58248</v>
      </c>
      <c r="BT766" s="272">
        <v>588</v>
      </c>
      <c r="BU766" s="272">
        <v>1157</v>
      </c>
      <c r="BV766" s="272">
        <v>79</v>
      </c>
      <c r="BW766" s="272">
        <v>85817</v>
      </c>
      <c r="BX766" s="272">
        <v>1086</v>
      </c>
      <c r="BY766" s="272">
        <v>2147</v>
      </c>
      <c r="BZ766" s="272">
        <v>0</v>
      </c>
      <c r="CA766" s="272">
        <v>0</v>
      </c>
      <c r="CB766" s="272">
        <v>0</v>
      </c>
      <c r="CC766" s="272">
        <v>0</v>
      </c>
      <c r="CD766" s="272">
        <v>809</v>
      </c>
      <c r="CE766" s="272">
        <v>988052</v>
      </c>
      <c r="CF766" s="272">
        <v>1221</v>
      </c>
      <c r="CG766" s="272">
        <v>2484</v>
      </c>
      <c r="CH766" s="272">
        <v>134</v>
      </c>
      <c r="CI766" s="272">
        <v>508836</v>
      </c>
      <c r="CJ766" s="272">
        <v>3797</v>
      </c>
      <c r="CK766" s="272">
        <v>7750</v>
      </c>
      <c r="CL766" s="272">
        <v>4</v>
      </c>
      <c r="CM766" s="272">
        <v>6825</v>
      </c>
      <c r="CN766" s="272">
        <v>1706</v>
      </c>
      <c r="CO766" s="272">
        <v>2797</v>
      </c>
      <c r="CP766" s="272">
        <v>17</v>
      </c>
      <c r="CQ766" s="272">
        <v>170601</v>
      </c>
      <c r="CR766" s="272">
        <v>10035</v>
      </c>
      <c r="CS766" s="272">
        <v>22426</v>
      </c>
      <c r="CT766" s="272">
        <v>9</v>
      </c>
      <c r="CU766" s="272">
        <v>15728</v>
      </c>
      <c r="CV766" s="272">
        <v>1748</v>
      </c>
      <c r="CW766" s="272">
        <v>3763</v>
      </c>
      <c r="CX766" s="272">
        <v>8</v>
      </c>
      <c r="CY766" s="272">
        <v>2922</v>
      </c>
      <c r="CZ766" s="272">
        <v>365</v>
      </c>
      <c r="DA766" s="272">
        <v>622</v>
      </c>
      <c r="DB766" s="272">
        <v>72</v>
      </c>
      <c r="DC766" s="272">
        <v>3322</v>
      </c>
      <c r="DD766" s="272">
        <v>46</v>
      </c>
      <c r="DE766" s="272">
        <v>76</v>
      </c>
      <c r="DF766" s="272">
        <v>1</v>
      </c>
      <c r="DG766" s="272">
        <v>1932</v>
      </c>
      <c r="DH766" s="272">
        <v>1932</v>
      </c>
      <c r="DI766" s="272">
        <v>1932</v>
      </c>
      <c r="DJ766" s="272">
        <v>1</v>
      </c>
      <c r="DK766" s="272">
        <v>1</v>
      </c>
      <c r="DL766" s="250"/>
      <c r="DM766" s="250"/>
      <c r="DN766" s="250"/>
      <c r="DO766" s="250"/>
      <c r="DP766" s="250"/>
      <c r="DQ766" s="250"/>
      <c r="DR766" s="250"/>
      <c r="DS766" s="250"/>
      <c r="DT766" s="250"/>
      <c r="DU766" s="250"/>
      <c r="DV766" s="250"/>
      <c r="DW766" s="250"/>
      <c r="DX766" s="250"/>
      <c r="DY766" s="250"/>
      <c r="DZ766" s="250"/>
      <c r="EA766" s="250"/>
      <c r="EB766" s="155"/>
      <c r="EC766" s="75">
        <f>MONTH(1&amp;C766)</f>
        <v>7</v>
      </c>
      <c r="ED766" s="74">
        <f t="shared" si="1170"/>
        <v>2021</v>
      </c>
      <c r="EE766" s="165">
        <f t="shared" si="1180"/>
        <v>44378</v>
      </c>
      <c r="EF766" s="157">
        <f t="shared" si="1165"/>
        <v>31</v>
      </c>
      <c r="EG766" s="156"/>
      <c r="EH766" s="166">
        <f>IFERROR(HLOOKUP(EH$1,$H$5:$FY$1802,MATCH($A766,$A$5:$A$1802,0),0)*HLOOKUP(EH$2,$H$5:$FY$1802,MATCH($A766,$A$5:$A$1802,0),0),$H$2)</f>
        <v>1455</v>
      </c>
      <c r="EI766" s="166">
        <f>IFERROR(HLOOKUP(EI$1,$H$5:$FY$1802,MATCH($A766,$A$5:$A$1802,0),0)*HLOOKUP(EI$2,$H$5:$FY$1802,MATCH($A766,$A$5:$A$1802,0),0),$H$2)</f>
        <v>8730</v>
      </c>
      <c r="EJ766" s="166">
        <f>IFERROR(HLOOKUP(EJ$1,$H$5:$FY$1802,MATCH($A766,$A$5:$A$1802,0),0)*HLOOKUP(EJ$2,$H$5:$FY$1802,MATCH($A766,$A$5:$A$1802,0),0),$H$2)</f>
        <v>39285</v>
      </c>
      <c r="EK766" s="166">
        <f>IFERROR(HLOOKUP(EK$1,$H$5:$FY$1802,MATCH($A766,$A$5:$A$1802,0),0)*HLOOKUP(EK$2,$H$5:$FY$1802,MATCH($A766,$A$5:$A$1802,0),0),$H$2)</f>
        <v>272085</v>
      </c>
      <c r="EL766" s="166">
        <f>IFERROR(HLOOKUP(EL$1,$H$5:$FY$1802,MATCH($A766,$A$5:$A$1802,0),0)*HLOOKUP(EL$2,$H$5:$FY$1802,MATCH($A766,$A$5:$A$1802,0),0),$H$2)</f>
        <v>116554</v>
      </c>
      <c r="EM766" s="166">
        <f>IFERROR(HLOOKUP(EM$1,$H$5:$FY$1802,MATCH($A766,$A$5:$A$1802,0),0)*HLOOKUP(EM$2,$H$5:$FY$1802,MATCH($A766,$A$5:$A$1802,0),0),$H$2)</f>
        <v>82041</v>
      </c>
      <c r="EN766" s="166">
        <f>IFERROR(HLOOKUP(EN$1,$H$5:$FY$1802,MATCH($A766,$A$5:$A$1802,0),0)*HLOOKUP(EN$2,$H$5:$FY$1802,MATCH($A766,$A$5:$A$1802,0),0),$H$2)</f>
        <v>2191584</v>
      </c>
      <c r="EO766" s="166">
        <f>IFERROR(HLOOKUP(EO$1,$H$5:$FY$1802,MATCH($A766,$A$5:$A$1802,0),0)*HLOOKUP(EO$2,$H$5:$FY$1802,MATCH($A766,$A$5:$A$1802,0),0),$H$2)</f>
        <v>5746664</v>
      </c>
      <c r="EP766" s="166">
        <f>IFERROR(HLOOKUP(EP$1,$H$5:$FY$1802,MATCH($A766,$A$5:$A$1802,0),0)*HLOOKUP(EP$2,$H$5:$FY$1802,MATCH($A766,$A$5:$A$1802,0),0),$H$2)</f>
        <v>688500</v>
      </c>
      <c r="EQ766" s="166">
        <f>IFERROR(HLOOKUP(EQ$1,$H$5:$FY$1802,MATCH($A766,$A$5:$A$1802,0),0)*HLOOKUP(EQ$2,$H$5:$FY$1802,MATCH($A766,$A$5:$A$1802,0),0),$H$2)</f>
        <v>1462</v>
      </c>
      <c r="ER766" s="166">
        <f>IFERROR(HLOOKUP(ER$1,$H$5:$FY$1802,MATCH($A766,$A$5:$A$1802,0),0)*HLOOKUP(ER$2,$H$5:$FY$1802,MATCH($A766,$A$5:$A$1802,0),0),$H$2)</f>
        <v>0</v>
      </c>
      <c r="ES766" s="166">
        <f>IFERROR(HLOOKUP(ES$1,$H$5:$FY$1802,MATCH($A766,$A$5:$A$1802,0),0)*HLOOKUP(ES$2,$H$5:$FY$1802,MATCH($A766,$A$5:$A$1802,0),0),$H$2)</f>
        <v>114543</v>
      </c>
      <c r="ET766" s="166">
        <f>IFERROR(HLOOKUP(ET$1,$H$5:$FY$1802,MATCH($A766,$A$5:$A$1802,0),0)*HLOOKUP(ET$2,$H$5:$FY$1802,MATCH($A766,$A$5:$A$1802,0),0),$H$2)</f>
        <v>169613</v>
      </c>
      <c r="EU766" s="166">
        <f>IFERROR(HLOOKUP(EU$1,$H$5:$FY$1802,MATCH($A766,$A$5:$A$1802,0),0)*HLOOKUP(EU$2,$H$5:$FY$1802,MATCH($A766,$A$5:$A$1802,0),0),$H$2)</f>
        <v>0</v>
      </c>
      <c r="EV766" s="166">
        <f>IFERROR(HLOOKUP(EV$1,$H$5:$FY$1802,MATCH($A766,$A$5:$A$1802,0),0)*HLOOKUP(EV$2,$H$5:$FY$1802,MATCH($A766,$A$5:$A$1802,0),0),$H$2)</f>
        <v>2009556</v>
      </c>
      <c r="EW766" s="166">
        <f>IFERROR(HLOOKUP(EW$1,$H$5:$FY$1802,MATCH($A766,$A$5:$A$1802,0),0)*HLOOKUP(EW$2,$H$5:$FY$1802,MATCH($A766,$A$5:$A$1802,0),0),$H$2)</f>
        <v>1038500</v>
      </c>
      <c r="EX766" s="166">
        <f>IFERROR(HLOOKUP(EX$1,$H$5:$FY$1802,MATCH($A766,$A$5:$A$1802,0),0)*HLOOKUP(EX$2,$H$5:$FY$1802,MATCH($A766,$A$5:$A$1802,0),0),$H$2)</f>
        <v>11188</v>
      </c>
      <c r="EY766" s="166">
        <f>IFERROR(HLOOKUP(EY$1,$H$5:$FY$1802,MATCH($A766,$A$5:$A$1802,0),0)*HLOOKUP(EY$2,$H$5:$FY$1802,MATCH($A766,$A$5:$A$1802,0),0),$H$2)</f>
        <v>381242</v>
      </c>
      <c r="EZ766" s="166">
        <f>IFERROR(HLOOKUP(EZ$1,$H$5:$FY$1802,MATCH($A766,$A$5:$A$1802,0),0)*HLOOKUP(EZ$2,$H$5:$FY$1802,MATCH($A766,$A$5:$A$1802,0),0),$H$2)</f>
        <v>33867</v>
      </c>
      <c r="FA766" s="166">
        <f>IFERROR(HLOOKUP(FA$1,$H$5:$FY$1802,MATCH($A766,$A$5:$A$1802,0),0)*HLOOKUP(FA$2,$H$5:$FY$1802,MATCH($A766,$A$5:$A$1802,0),0),$H$2)</f>
        <v>1932</v>
      </c>
      <c r="FB766" s="166">
        <f>IFERROR(HLOOKUP(FB$1,$H$5:$FY$1802,MATCH($A766,$A$5:$A$1802,0),0)*HLOOKUP(FB$2,$H$5:$FY$1802,MATCH($A766,$A$5:$A$1802,0),0),$H$2)</f>
        <v>4976</v>
      </c>
      <c r="FC766" s="166">
        <f>IFERROR(HLOOKUP(FC$1,$H$5:$FY$1802,MATCH($A766,$A$5:$A$1802,0),0)*HLOOKUP(FC$2,$H$5:$FY$1802,MATCH($A766,$A$5:$A$1802,0),0),$H$2)</f>
        <v>5472</v>
      </c>
      <c r="FD766" s="166">
        <f>IFERROR(HLOOKUP(FD$1,$H$5:$FY$1802,MATCH($A766,$A$5:$A$1802,0),0)*HLOOKUP(FD$2,$H$5:$FY$1802,MATCH($A766,$A$5:$A$1802,0),0),$H$2)</f>
        <v>0</v>
      </c>
      <c r="FE766" s="166">
        <f>IFERROR(HLOOKUP(FE$1,$H$5:$FY$1802,MATCH($A766,$A$5:$A$1802,0),0)*HLOOKUP(FE$2,$H$5:$FY$1802,MATCH($A766,$A$5:$A$1802,0),0),$H$2)</f>
        <v>0</v>
      </c>
      <c r="FF766" s="166">
        <f>IFERROR(HLOOKUP(FF$1,$H$5:$FY$1802,MATCH($A766,$A$5:$A$1802,0),0)*HLOOKUP(FF$2,$H$5:$FY$1802,MATCH($A766,$A$5:$A$1802,0),0),$H$2)</f>
        <v>0</v>
      </c>
      <c r="FG766" s="166">
        <f>IFERROR(HLOOKUP(FG$1,$H$5:$FY$1802,MATCH($A766,$A$5:$A$1802,0),0)*HLOOKUP(FG$2,$H$5:$FY$1802,MATCH($A766,$A$5:$A$1802,0),0),$H$2)</f>
        <v>0</v>
      </c>
      <c r="FH766" s="152"/>
      <c r="FI766" s="405">
        <f t="shared" si="1171"/>
        <v>1.5346534653465347</v>
      </c>
      <c r="FJ766" s="405">
        <f t="shared" si="1171"/>
        <v>1.306930693069307</v>
      </c>
      <c r="FK766" s="405">
        <f t="shared" si="1172"/>
        <v>1.5942028985507246</v>
      </c>
      <c r="FL766" s="405">
        <f t="shared" si="1173"/>
        <v>1.3623188405797102</v>
      </c>
      <c r="FM766" s="405">
        <f t="shared" si="1174"/>
        <v>1.1813063063063063</v>
      </c>
      <c r="FN766" s="405">
        <f t="shared" si="1175"/>
        <v>1.0822072072072073</v>
      </c>
      <c r="FO766" s="405">
        <f t="shared" si="1176"/>
        <v>1.200956937799043</v>
      </c>
      <c r="FP766" s="405">
        <f t="shared" si="1177"/>
        <v>1.0741626794258374</v>
      </c>
      <c r="FQ766" s="405">
        <f t="shared" si="1178"/>
        <v>1.1176470588235294</v>
      </c>
      <c r="FR766" s="405">
        <f t="shared" si="1179"/>
        <v>1.0147058823529411</v>
      </c>
      <c r="FS766" s="65"/>
    </row>
    <row r="767" spans="1:175" ht="10.35" customHeight="1" x14ac:dyDescent="0.2">
      <c r="A767" s="180" t="str">
        <f t="shared" si="1166"/>
        <v>2021-22JULYRRU</v>
      </c>
      <c r="B767" s="182" t="str">
        <f t="shared" si="1167"/>
        <v>2021-22</v>
      </c>
      <c r="C767" s="26" t="s">
        <v>847</v>
      </c>
      <c r="D767" s="182" t="str">
        <f>INDEX($FV$16:$FW$26,MATCH($F767,$FV$16:$FV$26,0),2)</f>
        <v>Y56</v>
      </c>
      <c r="E767" s="182" t="str">
        <f>VLOOKUP($D767,$FW$8:$FX$14,2,0)</f>
        <v>London</v>
      </c>
      <c r="F767" s="273" t="s">
        <v>855</v>
      </c>
      <c r="G767" s="277" t="s">
        <v>874</v>
      </c>
      <c r="H767" s="278">
        <v>203432</v>
      </c>
      <c r="I767" s="278">
        <v>157514</v>
      </c>
      <c r="J767" s="278">
        <v>8724632</v>
      </c>
      <c r="K767" s="278">
        <v>55</v>
      </c>
      <c r="L767" s="278">
        <v>0</v>
      </c>
      <c r="M767" s="278">
        <v>195</v>
      </c>
      <c r="N767" s="278">
        <v>264</v>
      </c>
      <c r="O767" s="278">
        <v>378</v>
      </c>
      <c r="P767" s="278">
        <v>0</v>
      </c>
      <c r="Q767" s="278">
        <v>580</v>
      </c>
      <c r="R767" s="278">
        <v>0</v>
      </c>
      <c r="S767" s="278">
        <v>1701</v>
      </c>
      <c r="T767" s="278">
        <v>115509</v>
      </c>
      <c r="U767" s="278">
        <v>10197</v>
      </c>
      <c r="V767" s="278">
        <v>7149</v>
      </c>
      <c r="W767" s="278">
        <v>63554</v>
      </c>
      <c r="X767" s="278">
        <v>17533</v>
      </c>
      <c r="Y767" s="278">
        <v>1357</v>
      </c>
      <c r="Z767" s="278">
        <v>4275792</v>
      </c>
      <c r="AA767" s="278">
        <v>419</v>
      </c>
      <c r="AB767" s="278">
        <v>709</v>
      </c>
      <c r="AC767" s="278">
        <v>4646031</v>
      </c>
      <c r="AD767" s="278">
        <v>650</v>
      </c>
      <c r="AE767" s="278">
        <v>1123</v>
      </c>
      <c r="AF767" s="278">
        <v>151808182</v>
      </c>
      <c r="AG767" s="278">
        <v>2389</v>
      </c>
      <c r="AH767" s="278">
        <v>5187</v>
      </c>
      <c r="AI767" s="278">
        <v>110427753</v>
      </c>
      <c r="AJ767" s="278">
        <v>6298</v>
      </c>
      <c r="AK767" s="278">
        <v>16033</v>
      </c>
      <c r="AL767" s="278">
        <v>17898959</v>
      </c>
      <c r="AM767" s="278">
        <v>13190</v>
      </c>
      <c r="AN767" s="278">
        <v>28045</v>
      </c>
      <c r="AO767" s="278">
        <v>19006</v>
      </c>
      <c r="AP767" s="278">
        <v>386</v>
      </c>
      <c r="AQ767" s="278">
        <v>3846</v>
      </c>
      <c r="AR767" s="278">
        <v>3662</v>
      </c>
      <c r="AS767" s="278">
        <v>158</v>
      </c>
      <c r="AT767" s="278">
        <v>14616</v>
      </c>
      <c r="AU767" s="278">
        <v>0</v>
      </c>
      <c r="AV767" s="278">
        <v>57291</v>
      </c>
      <c r="AW767" s="278">
        <v>4489</v>
      </c>
      <c r="AX767" s="278">
        <v>34723</v>
      </c>
      <c r="AY767" s="278">
        <v>96503</v>
      </c>
      <c r="AZ767" s="278">
        <v>25627</v>
      </c>
      <c r="BA767" s="278">
        <v>19632</v>
      </c>
      <c r="BB767" s="278">
        <v>17775</v>
      </c>
      <c r="BC767" s="278">
        <v>13893</v>
      </c>
      <c r="BD767" s="278">
        <v>89255</v>
      </c>
      <c r="BE767" s="278">
        <v>70123</v>
      </c>
      <c r="BF767" s="278">
        <v>26377</v>
      </c>
      <c r="BG767" s="278">
        <v>19967</v>
      </c>
      <c r="BH767" s="278">
        <v>1810</v>
      </c>
      <c r="BI767" s="278">
        <v>1429</v>
      </c>
      <c r="BJ767" s="278">
        <v>167</v>
      </c>
      <c r="BK767" s="278">
        <v>103484</v>
      </c>
      <c r="BL767" s="278">
        <v>620</v>
      </c>
      <c r="BM767" s="278">
        <v>957</v>
      </c>
      <c r="BN767" s="278">
        <v>71</v>
      </c>
      <c r="BO767" s="278">
        <v>40584</v>
      </c>
      <c r="BP767" s="278">
        <v>572</v>
      </c>
      <c r="BQ767" s="278">
        <v>1013</v>
      </c>
      <c r="BR767" s="278">
        <v>9959</v>
      </c>
      <c r="BS767" s="278">
        <v>4131724</v>
      </c>
      <c r="BT767" s="278">
        <v>415</v>
      </c>
      <c r="BU767" s="278">
        <v>702</v>
      </c>
      <c r="BV767" s="278">
        <v>3486</v>
      </c>
      <c r="BW767" s="278">
        <v>9045277</v>
      </c>
      <c r="BX767" s="278">
        <v>2595</v>
      </c>
      <c r="BY767" s="278">
        <v>5364</v>
      </c>
      <c r="BZ767" s="278">
        <v>1250</v>
      </c>
      <c r="CA767" s="278">
        <v>2899089</v>
      </c>
      <c r="CB767" s="278">
        <v>2319</v>
      </c>
      <c r="CC767" s="278">
        <v>5206</v>
      </c>
      <c r="CD767" s="278">
        <v>58818</v>
      </c>
      <c r="CE767" s="278">
        <v>139863816</v>
      </c>
      <c r="CF767" s="278">
        <v>2378</v>
      </c>
      <c r="CG767" s="278">
        <v>5176</v>
      </c>
      <c r="CH767" s="278">
        <v>845</v>
      </c>
      <c r="CI767" s="278">
        <v>7944901</v>
      </c>
      <c r="CJ767" s="278">
        <v>9402</v>
      </c>
      <c r="CK767" s="278">
        <v>18976</v>
      </c>
      <c r="CL767" s="278">
        <v>200</v>
      </c>
      <c r="CM767" s="278">
        <v>1586781</v>
      </c>
      <c r="CN767" s="278">
        <v>7934</v>
      </c>
      <c r="CO767" s="278">
        <v>15920</v>
      </c>
      <c r="CP767" s="278">
        <v>998</v>
      </c>
      <c r="CQ767" s="278">
        <v>12004521</v>
      </c>
      <c r="CR767" s="278">
        <v>12029</v>
      </c>
      <c r="CS767" s="278">
        <v>25635</v>
      </c>
      <c r="CT767" s="278">
        <v>69</v>
      </c>
      <c r="CU767" s="278">
        <v>644143</v>
      </c>
      <c r="CV767" s="278">
        <v>9335</v>
      </c>
      <c r="CW767" s="278">
        <v>23587</v>
      </c>
      <c r="CX767" s="278">
        <v>837</v>
      </c>
      <c r="CY767" s="278">
        <v>301003</v>
      </c>
      <c r="CZ767" s="278">
        <v>360</v>
      </c>
      <c r="DA767" s="278">
        <v>637</v>
      </c>
      <c r="DB767" s="278">
        <v>5160</v>
      </c>
      <c r="DC767" s="278">
        <v>614089</v>
      </c>
      <c r="DD767" s="278">
        <v>119</v>
      </c>
      <c r="DE767" s="278">
        <v>278</v>
      </c>
      <c r="DF767" s="278">
        <v>190</v>
      </c>
      <c r="DG767" s="278">
        <v>645335</v>
      </c>
      <c r="DH767" s="278">
        <v>3397</v>
      </c>
      <c r="DI767" s="278">
        <v>8001</v>
      </c>
      <c r="DJ767" s="278">
        <v>166</v>
      </c>
      <c r="DK767" s="278">
        <v>0</v>
      </c>
      <c r="DL767" s="264"/>
      <c r="DM767" s="264"/>
      <c r="DN767" s="264"/>
      <c r="DO767" s="264"/>
      <c r="DP767" s="264"/>
      <c r="DQ767" s="264"/>
      <c r="DR767" s="264"/>
      <c r="DS767" s="264"/>
      <c r="DT767" s="264"/>
      <c r="DU767" s="264"/>
      <c r="DV767" s="264"/>
      <c r="DW767" s="264"/>
      <c r="DX767" s="264"/>
      <c r="DY767" s="264"/>
      <c r="DZ767" s="264"/>
      <c r="EA767" s="264"/>
      <c r="EB767" s="265"/>
      <c r="EC767" s="266">
        <f t="shared" ref="EC767:EC776" si="1181">MONTH(1&amp;C767)</f>
        <v>7</v>
      </c>
      <c r="ED767" s="180">
        <f t="shared" si="1170"/>
        <v>2021</v>
      </c>
      <c r="EE767" s="185">
        <f t="shared" si="1180"/>
        <v>44378</v>
      </c>
      <c r="EF767" s="186">
        <f t="shared" si="1165"/>
        <v>31</v>
      </c>
      <c r="EG767" s="187"/>
      <c r="EH767" s="188">
        <f>IFERROR(HLOOKUP(EH$1,$H$5:$FY$1802,MATCH($A767,$A$5:$A$1802,0),0)*HLOOKUP(EH$2,$H$5:$FY$1802,MATCH($A767,$A$5:$A$1802,0),0),$H$2)</f>
        <v>0</v>
      </c>
      <c r="EI767" s="188">
        <f>IFERROR(HLOOKUP(EI$1,$H$5:$FY$1802,MATCH($A767,$A$5:$A$1802,0),0)*HLOOKUP(EI$2,$H$5:$FY$1802,MATCH($A767,$A$5:$A$1802,0),0),$H$2)</f>
        <v>30715230</v>
      </c>
      <c r="EJ767" s="188">
        <f>IFERROR(HLOOKUP(EJ$1,$H$5:$FY$1802,MATCH($A767,$A$5:$A$1802,0),0)*HLOOKUP(EJ$2,$H$5:$FY$1802,MATCH($A767,$A$5:$A$1802,0),0),$H$2)</f>
        <v>41583696</v>
      </c>
      <c r="EK767" s="188">
        <f>IFERROR(HLOOKUP(EK$1,$H$5:$FY$1802,MATCH($A767,$A$5:$A$1802,0),0)*HLOOKUP(EK$2,$H$5:$FY$1802,MATCH($A767,$A$5:$A$1802,0),0),$H$2)</f>
        <v>59540292</v>
      </c>
      <c r="EL767" s="188">
        <f>IFERROR(HLOOKUP(EL$1,$H$5:$FY$1802,MATCH($A767,$A$5:$A$1802,0),0)*HLOOKUP(EL$2,$H$5:$FY$1802,MATCH($A767,$A$5:$A$1802,0),0),$H$2)</f>
        <v>7229673</v>
      </c>
      <c r="EM767" s="188">
        <f>IFERROR(HLOOKUP(EM$1,$H$5:$FY$1802,MATCH($A767,$A$5:$A$1802,0),0)*HLOOKUP(EM$2,$H$5:$FY$1802,MATCH($A767,$A$5:$A$1802,0),0),$H$2)</f>
        <v>8028327</v>
      </c>
      <c r="EN767" s="188">
        <f>IFERROR(HLOOKUP(EN$1,$H$5:$FY$1802,MATCH($A767,$A$5:$A$1802,0),0)*HLOOKUP(EN$2,$H$5:$FY$1802,MATCH($A767,$A$5:$A$1802,0),0),$H$2)</f>
        <v>329654598</v>
      </c>
      <c r="EO767" s="188">
        <f>IFERROR(HLOOKUP(EO$1,$H$5:$FY$1802,MATCH($A767,$A$5:$A$1802,0),0)*HLOOKUP(EO$2,$H$5:$FY$1802,MATCH($A767,$A$5:$A$1802,0),0),$H$2)</f>
        <v>281106589</v>
      </c>
      <c r="EP767" s="188">
        <f>IFERROR(HLOOKUP(EP$1,$H$5:$FY$1802,MATCH($A767,$A$5:$A$1802,0),0)*HLOOKUP(EP$2,$H$5:$FY$1802,MATCH($A767,$A$5:$A$1802,0),0),$H$2)</f>
        <v>38057065</v>
      </c>
      <c r="EQ767" s="188">
        <f>IFERROR(HLOOKUP(EQ$1,$H$5:$FY$1802,MATCH($A767,$A$5:$A$1802,0),0)*HLOOKUP(EQ$2,$H$5:$FY$1802,MATCH($A767,$A$5:$A$1802,0),0),$H$2)</f>
        <v>159819</v>
      </c>
      <c r="ER767" s="188">
        <f>IFERROR(HLOOKUP(ER$1,$H$5:$FY$1802,MATCH($A767,$A$5:$A$1802,0),0)*HLOOKUP(ER$2,$H$5:$FY$1802,MATCH($A767,$A$5:$A$1802,0),0),$H$2)</f>
        <v>71923</v>
      </c>
      <c r="ES767" s="188">
        <f>IFERROR(HLOOKUP(ES$1,$H$5:$FY$1802,MATCH($A767,$A$5:$A$1802,0),0)*HLOOKUP(ES$2,$H$5:$FY$1802,MATCH($A767,$A$5:$A$1802,0),0),$H$2)</f>
        <v>6991218</v>
      </c>
      <c r="ET767" s="188">
        <f>IFERROR(HLOOKUP(ET$1,$H$5:$FY$1802,MATCH($A767,$A$5:$A$1802,0),0)*HLOOKUP(ET$2,$H$5:$FY$1802,MATCH($A767,$A$5:$A$1802,0),0),$H$2)</f>
        <v>18698904</v>
      </c>
      <c r="EU767" s="188">
        <f>IFERROR(HLOOKUP(EU$1,$H$5:$FY$1802,MATCH($A767,$A$5:$A$1802,0),0)*HLOOKUP(EU$2,$H$5:$FY$1802,MATCH($A767,$A$5:$A$1802,0),0),$H$2)</f>
        <v>6507500</v>
      </c>
      <c r="EV767" s="188">
        <f>IFERROR(HLOOKUP(EV$1,$H$5:$FY$1802,MATCH($A767,$A$5:$A$1802,0),0)*HLOOKUP(EV$2,$H$5:$FY$1802,MATCH($A767,$A$5:$A$1802,0),0),$H$2)</f>
        <v>304441968</v>
      </c>
      <c r="EW767" s="188">
        <f>IFERROR(HLOOKUP(EW$1,$H$5:$FY$1802,MATCH($A767,$A$5:$A$1802,0),0)*HLOOKUP(EW$2,$H$5:$FY$1802,MATCH($A767,$A$5:$A$1802,0),0),$H$2)</f>
        <v>16034720</v>
      </c>
      <c r="EX767" s="188">
        <f>IFERROR(HLOOKUP(EX$1,$H$5:$FY$1802,MATCH($A767,$A$5:$A$1802,0),0)*HLOOKUP(EX$2,$H$5:$FY$1802,MATCH($A767,$A$5:$A$1802,0),0),$H$2)</f>
        <v>3184000</v>
      </c>
      <c r="EY767" s="188">
        <f>IFERROR(HLOOKUP(EY$1,$H$5:$FY$1802,MATCH($A767,$A$5:$A$1802,0),0)*HLOOKUP(EY$2,$H$5:$FY$1802,MATCH($A767,$A$5:$A$1802,0),0),$H$2)</f>
        <v>25583730</v>
      </c>
      <c r="EZ767" s="188">
        <f>IFERROR(HLOOKUP(EZ$1,$H$5:$FY$1802,MATCH($A767,$A$5:$A$1802,0),0)*HLOOKUP(EZ$2,$H$5:$FY$1802,MATCH($A767,$A$5:$A$1802,0),0),$H$2)</f>
        <v>1627503</v>
      </c>
      <c r="FA767" s="188">
        <f>IFERROR(HLOOKUP(FA$1,$H$5:$FY$1802,MATCH($A767,$A$5:$A$1802,0),0)*HLOOKUP(FA$2,$H$5:$FY$1802,MATCH($A767,$A$5:$A$1802,0),0),$H$2)</f>
        <v>1520190</v>
      </c>
      <c r="FB767" s="188">
        <f>IFERROR(HLOOKUP(FB$1,$H$5:$FY$1802,MATCH($A767,$A$5:$A$1802,0),0)*HLOOKUP(FB$2,$H$5:$FY$1802,MATCH($A767,$A$5:$A$1802,0),0),$H$2)</f>
        <v>533169</v>
      </c>
      <c r="FC767" s="188">
        <f>IFERROR(HLOOKUP(FC$1,$H$5:$FY$1802,MATCH($A767,$A$5:$A$1802,0),0)*HLOOKUP(FC$2,$H$5:$FY$1802,MATCH($A767,$A$5:$A$1802,0),0),$H$2)</f>
        <v>1434480</v>
      </c>
      <c r="FD767" s="188">
        <f>IFERROR(HLOOKUP(FD$1,$H$5:$FY$1802,MATCH($A767,$A$5:$A$1802,0),0)*HLOOKUP(FD$2,$H$5:$FY$1802,MATCH($A767,$A$5:$A$1802,0),0),$H$2)</f>
        <v>0</v>
      </c>
      <c r="FE767" s="188">
        <f>IFERROR(HLOOKUP(FE$1,$H$5:$FY$1802,MATCH($A767,$A$5:$A$1802,0),0)*HLOOKUP(FE$2,$H$5:$FY$1802,MATCH($A767,$A$5:$A$1802,0),0),$H$2)</f>
        <v>0</v>
      </c>
      <c r="FF767" s="188">
        <f>IFERROR(HLOOKUP(FF$1,$H$5:$FY$1802,MATCH($A767,$A$5:$A$1802,0),0)*HLOOKUP(FF$2,$H$5:$FY$1802,MATCH($A767,$A$5:$A$1802,0),0),$H$2)</f>
        <v>0</v>
      </c>
      <c r="FG767" s="188">
        <f>IFERROR(HLOOKUP(FG$1,$H$5:$FY$1802,MATCH($A767,$A$5:$A$1802,0),0)*HLOOKUP(FG$2,$H$5:$FY$1802,MATCH($A767,$A$5:$A$1802,0),0),$H$2)</f>
        <v>0</v>
      </c>
      <c r="FH767" s="189"/>
      <c r="FI767" s="406">
        <f t="shared" si="1171"/>
        <v>2.5131901539668529</v>
      </c>
      <c r="FJ767" s="406">
        <f t="shared" si="1171"/>
        <v>1.9252721388643719</v>
      </c>
      <c r="FK767" s="406">
        <f t="shared" si="1172"/>
        <v>2.4863617289131348</v>
      </c>
      <c r="FL767" s="406">
        <f t="shared" si="1173"/>
        <v>1.9433487201007134</v>
      </c>
      <c r="FM767" s="406">
        <f t="shared" si="1174"/>
        <v>1.4043962614469585</v>
      </c>
      <c r="FN767" s="406">
        <f t="shared" si="1175"/>
        <v>1.1033609214211537</v>
      </c>
      <c r="FO767" s="406">
        <f t="shared" si="1176"/>
        <v>1.504420236126162</v>
      </c>
      <c r="FP767" s="406">
        <f t="shared" si="1177"/>
        <v>1.1388239320139166</v>
      </c>
      <c r="FQ767" s="406">
        <f t="shared" si="1178"/>
        <v>1.3338246131171703</v>
      </c>
      <c r="FR767" s="406">
        <f t="shared" si="1179"/>
        <v>1.0530582166543847</v>
      </c>
      <c r="FS767" s="410"/>
    </row>
    <row r="768" spans="1:175" ht="10.35" customHeight="1" x14ac:dyDescent="0.2">
      <c r="A768" s="74" t="str">
        <f t="shared" si="1166"/>
        <v>2021-22JULYRX6</v>
      </c>
      <c r="B768" s="163" t="str">
        <f t="shared" si="1167"/>
        <v>2021-22</v>
      </c>
      <c r="C768" s="26" t="s">
        <v>847</v>
      </c>
      <c r="D768" s="163" t="str">
        <f>INDEX($FV$16:$FW$26,MATCH($F768,$FV$16:$FV$26,0),2)</f>
        <v>Y63</v>
      </c>
      <c r="E768" s="163" t="str">
        <f>VLOOKUP($D768,$FW$8:$FX$14,2,0)</f>
        <v>North East and Yorkshire</v>
      </c>
      <c r="F768" s="271" t="s">
        <v>857</v>
      </c>
      <c r="G768" s="271" t="s">
        <v>875</v>
      </c>
      <c r="H768" s="272">
        <v>56333</v>
      </c>
      <c r="I768" s="272">
        <v>44856</v>
      </c>
      <c r="J768" s="272">
        <v>1693030</v>
      </c>
      <c r="K768" s="272">
        <v>38</v>
      </c>
      <c r="L768" s="272">
        <v>9</v>
      </c>
      <c r="M768" s="272">
        <v>103</v>
      </c>
      <c r="N768" s="272">
        <v>159</v>
      </c>
      <c r="O768" s="272">
        <v>318</v>
      </c>
      <c r="P768" s="272">
        <v>0</v>
      </c>
      <c r="Q768" s="272">
        <v>109</v>
      </c>
      <c r="R768" s="272">
        <v>3173</v>
      </c>
      <c r="S768" s="272">
        <v>12</v>
      </c>
      <c r="T768" s="272">
        <v>38721</v>
      </c>
      <c r="U768" s="272">
        <v>3358</v>
      </c>
      <c r="V768" s="272">
        <v>2090</v>
      </c>
      <c r="W768" s="272">
        <v>21988</v>
      </c>
      <c r="X768" s="272">
        <v>5190</v>
      </c>
      <c r="Y768" s="272">
        <v>343</v>
      </c>
      <c r="Z768" s="272">
        <v>1497240</v>
      </c>
      <c r="AA768" s="272">
        <v>446</v>
      </c>
      <c r="AB768" s="272">
        <v>780</v>
      </c>
      <c r="AC768" s="272">
        <v>1049533</v>
      </c>
      <c r="AD768" s="272">
        <v>502</v>
      </c>
      <c r="AE768" s="272">
        <v>876</v>
      </c>
      <c r="AF768" s="272">
        <v>57334640</v>
      </c>
      <c r="AG768" s="272">
        <v>2608</v>
      </c>
      <c r="AH768" s="272">
        <v>5305</v>
      </c>
      <c r="AI768" s="272">
        <v>49239651</v>
      </c>
      <c r="AJ768" s="272">
        <v>9487</v>
      </c>
      <c r="AK768" s="272">
        <v>24008</v>
      </c>
      <c r="AL768" s="272">
        <v>2333437</v>
      </c>
      <c r="AM768" s="272">
        <v>6803</v>
      </c>
      <c r="AN768" s="272">
        <v>16697</v>
      </c>
      <c r="AO768" s="272">
        <v>4918</v>
      </c>
      <c r="AP768" s="272">
        <v>56</v>
      </c>
      <c r="AQ768" s="272">
        <v>273</v>
      </c>
      <c r="AR768" s="272">
        <v>1735</v>
      </c>
      <c r="AS768" s="272">
        <v>257</v>
      </c>
      <c r="AT768" s="272">
        <v>4332</v>
      </c>
      <c r="AU768" s="272">
        <v>0</v>
      </c>
      <c r="AV768" s="272">
        <v>19905</v>
      </c>
      <c r="AW768" s="272">
        <v>3597</v>
      </c>
      <c r="AX768" s="272">
        <v>10301</v>
      </c>
      <c r="AY768" s="272">
        <v>33803</v>
      </c>
      <c r="AZ768" s="272">
        <v>6365</v>
      </c>
      <c r="BA768" s="272">
        <v>4892</v>
      </c>
      <c r="BB768" s="272">
        <v>3940</v>
      </c>
      <c r="BC768" s="272">
        <v>3071</v>
      </c>
      <c r="BD768" s="272">
        <v>28596</v>
      </c>
      <c r="BE768" s="272">
        <v>23867</v>
      </c>
      <c r="BF768" s="272">
        <v>8081</v>
      </c>
      <c r="BG768" s="272">
        <v>5683</v>
      </c>
      <c r="BH768" s="272">
        <v>549</v>
      </c>
      <c r="BI768" s="272">
        <v>348</v>
      </c>
      <c r="BJ768" s="272">
        <v>103</v>
      </c>
      <c r="BK768" s="272">
        <v>55703</v>
      </c>
      <c r="BL768" s="272">
        <v>541</v>
      </c>
      <c r="BM768" s="272">
        <v>954</v>
      </c>
      <c r="BN768" s="272">
        <v>107</v>
      </c>
      <c r="BO768" s="272">
        <v>46577</v>
      </c>
      <c r="BP768" s="272">
        <v>435</v>
      </c>
      <c r="BQ768" s="272">
        <v>799</v>
      </c>
      <c r="BR768" s="272">
        <v>3148</v>
      </c>
      <c r="BS768" s="272">
        <v>1394960</v>
      </c>
      <c r="BT768" s="272">
        <v>443</v>
      </c>
      <c r="BU768" s="272">
        <v>774</v>
      </c>
      <c r="BV768" s="272">
        <v>2829</v>
      </c>
      <c r="BW768" s="272">
        <v>7618268</v>
      </c>
      <c r="BX768" s="272">
        <v>2693</v>
      </c>
      <c r="BY768" s="272">
        <v>5362</v>
      </c>
      <c r="BZ768" s="272">
        <v>661</v>
      </c>
      <c r="CA768" s="272">
        <v>1786890</v>
      </c>
      <c r="CB768" s="272">
        <v>2703</v>
      </c>
      <c r="CC768" s="272">
        <v>5538</v>
      </c>
      <c r="CD768" s="272">
        <v>18498</v>
      </c>
      <c r="CE768" s="272">
        <v>47929482</v>
      </c>
      <c r="CF768" s="272">
        <v>2591</v>
      </c>
      <c r="CG768" s="272">
        <v>5283</v>
      </c>
      <c r="CH768" s="272">
        <v>1218</v>
      </c>
      <c r="CI768" s="272">
        <v>9381654</v>
      </c>
      <c r="CJ768" s="272">
        <v>7703</v>
      </c>
      <c r="CK768" s="272">
        <v>14513</v>
      </c>
      <c r="CL768" s="272">
        <v>437</v>
      </c>
      <c r="CM768" s="272">
        <v>4662737</v>
      </c>
      <c r="CN768" s="272">
        <v>10670</v>
      </c>
      <c r="CO768" s="272">
        <v>25710</v>
      </c>
      <c r="CP768" s="272">
        <v>1070</v>
      </c>
      <c r="CQ768" s="272">
        <v>10846091</v>
      </c>
      <c r="CR768" s="272">
        <v>10137</v>
      </c>
      <c r="CS768" s="272">
        <v>19385</v>
      </c>
      <c r="CT768" s="272">
        <v>146</v>
      </c>
      <c r="CU768" s="272">
        <v>2398548</v>
      </c>
      <c r="CV768" s="272">
        <v>16428</v>
      </c>
      <c r="CW768" s="272">
        <v>37088</v>
      </c>
      <c r="CX768" s="272">
        <v>98</v>
      </c>
      <c r="CY768" s="272">
        <v>46453</v>
      </c>
      <c r="CZ768" s="272">
        <v>474</v>
      </c>
      <c r="DA768" s="272">
        <v>734</v>
      </c>
      <c r="DB768" s="272">
        <v>1811</v>
      </c>
      <c r="DC768" s="272">
        <v>97338</v>
      </c>
      <c r="DD768" s="272">
        <v>54</v>
      </c>
      <c r="DE768" s="272">
        <v>130</v>
      </c>
      <c r="DF768" s="272">
        <v>0</v>
      </c>
      <c r="DG768" s="272">
        <v>0</v>
      </c>
      <c r="DH768" s="272">
        <v>0</v>
      </c>
      <c r="DI768" s="272">
        <v>0</v>
      </c>
      <c r="DJ768" s="272">
        <v>0</v>
      </c>
      <c r="DK768" s="272">
        <v>0</v>
      </c>
      <c r="DL768" s="250"/>
      <c r="DM768" s="250"/>
      <c r="DN768" s="250"/>
      <c r="DO768" s="250"/>
      <c r="DP768" s="250"/>
      <c r="DQ768" s="250"/>
      <c r="DR768" s="250"/>
      <c r="DS768" s="250"/>
      <c r="DT768" s="250"/>
      <c r="DU768" s="250"/>
      <c r="DV768" s="250"/>
      <c r="DW768" s="250"/>
      <c r="DX768" s="250"/>
      <c r="DY768" s="250"/>
      <c r="DZ768" s="250"/>
      <c r="EA768" s="250"/>
      <c r="EB768" s="155"/>
      <c r="EC768" s="75">
        <f t="shared" si="1181"/>
        <v>7</v>
      </c>
      <c r="ED768" s="74">
        <f t="shared" si="1170"/>
        <v>2021</v>
      </c>
      <c r="EE768" s="165">
        <f t="shared" si="1180"/>
        <v>44378</v>
      </c>
      <c r="EF768" s="157">
        <f t="shared" si="1165"/>
        <v>31</v>
      </c>
      <c r="EG768" s="156"/>
      <c r="EH768" s="166">
        <f>IFERROR(HLOOKUP(EH$1,$H$5:$FY$1802,MATCH($A768,$A$5:$A$1802,0),0)*HLOOKUP(EH$2,$H$5:$FY$1802,MATCH($A768,$A$5:$A$1802,0),0),$H$2)</f>
        <v>403704</v>
      </c>
      <c r="EI768" s="166">
        <f>IFERROR(HLOOKUP(EI$1,$H$5:$FY$1802,MATCH($A768,$A$5:$A$1802,0),0)*HLOOKUP(EI$2,$H$5:$FY$1802,MATCH($A768,$A$5:$A$1802,0),0),$H$2)</f>
        <v>4620168</v>
      </c>
      <c r="EJ768" s="166">
        <f>IFERROR(HLOOKUP(EJ$1,$H$5:$FY$1802,MATCH($A768,$A$5:$A$1802,0),0)*HLOOKUP(EJ$2,$H$5:$FY$1802,MATCH($A768,$A$5:$A$1802,0),0),$H$2)</f>
        <v>7132104</v>
      </c>
      <c r="EK768" s="166">
        <f>IFERROR(HLOOKUP(EK$1,$H$5:$FY$1802,MATCH($A768,$A$5:$A$1802,0),0)*HLOOKUP(EK$2,$H$5:$FY$1802,MATCH($A768,$A$5:$A$1802,0),0),$H$2)</f>
        <v>14264208</v>
      </c>
      <c r="EL768" s="166">
        <f>IFERROR(HLOOKUP(EL$1,$H$5:$FY$1802,MATCH($A768,$A$5:$A$1802,0),0)*HLOOKUP(EL$2,$H$5:$FY$1802,MATCH($A768,$A$5:$A$1802,0),0),$H$2)</f>
        <v>2619240</v>
      </c>
      <c r="EM768" s="166">
        <f>IFERROR(HLOOKUP(EM$1,$H$5:$FY$1802,MATCH($A768,$A$5:$A$1802,0),0)*HLOOKUP(EM$2,$H$5:$FY$1802,MATCH($A768,$A$5:$A$1802,0),0),$H$2)</f>
        <v>1830840</v>
      </c>
      <c r="EN768" s="166">
        <f>IFERROR(HLOOKUP(EN$1,$H$5:$FY$1802,MATCH($A768,$A$5:$A$1802,0),0)*HLOOKUP(EN$2,$H$5:$FY$1802,MATCH($A768,$A$5:$A$1802,0),0),$H$2)</f>
        <v>116646340</v>
      </c>
      <c r="EO768" s="166">
        <f>IFERROR(HLOOKUP(EO$1,$H$5:$FY$1802,MATCH($A768,$A$5:$A$1802,0),0)*HLOOKUP(EO$2,$H$5:$FY$1802,MATCH($A768,$A$5:$A$1802,0),0),$H$2)</f>
        <v>124601520</v>
      </c>
      <c r="EP768" s="166">
        <f>IFERROR(HLOOKUP(EP$1,$H$5:$FY$1802,MATCH($A768,$A$5:$A$1802,0),0)*HLOOKUP(EP$2,$H$5:$FY$1802,MATCH($A768,$A$5:$A$1802,0),0),$H$2)</f>
        <v>5727071</v>
      </c>
      <c r="EQ768" s="166">
        <f>IFERROR(HLOOKUP(EQ$1,$H$5:$FY$1802,MATCH($A768,$A$5:$A$1802,0),0)*HLOOKUP(EQ$2,$H$5:$FY$1802,MATCH($A768,$A$5:$A$1802,0),0),$H$2)</f>
        <v>98262</v>
      </c>
      <c r="ER768" s="166">
        <f>IFERROR(HLOOKUP(ER$1,$H$5:$FY$1802,MATCH($A768,$A$5:$A$1802,0),0)*HLOOKUP(ER$2,$H$5:$FY$1802,MATCH($A768,$A$5:$A$1802,0),0),$H$2)</f>
        <v>85493</v>
      </c>
      <c r="ES768" s="166">
        <f>IFERROR(HLOOKUP(ES$1,$H$5:$FY$1802,MATCH($A768,$A$5:$A$1802,0),0)*HLOOKUP(ES$2,$H$5:$FY$1802,MATCH($A768,$A$5:$A$1802,0),0),$H$2)</f>
        <v>2436552</v>
      </c>
      <c r="ET768" s="166">
        <f>IFERROR(HLOOKUP(ET$1,$H$5:$FY$1802,MATCH($A768,$A$5:$A$1802,0),0)*HLOOKUP(ET$2,$H$5:$FY$1802,MATCH($A768,$A$5:$A$1802,0),0),$H$2)</f>
        <v>15169098</v>
      </c>
      <c r="EU768" s="166">
        <f>IFERROR(HLOOKUP(EU$1,$H$5:$FY$1802,MATCH($A768,$A$5:$A$1802,0),0)*HLOOKUP(EU$2,$H$5:$FY$1802,MATCH($A768,$A$5:$A$1802,0),0),$H$2)</f>
        <v>3660618</v>
      </c>
      <c r="EV768" s="166">
        <f>IFERROR(HLOOKUP(EV$1,$H$5:$FY$1802,MATCH($A768,$A$5:$A$1802,0),0)*HLOOKUP(EV$2,$H$5:$FY$1802,MATCH($A768,$A$5:$A$1802,0),0),$H$2)</f>
        <v>97724934</v>
      </c>
      <c r="EW768" s="166">
        <f>IFERROR(HLOOKUP(EW$1,$H$5:$FY$1802,MATCH($A768,$A$5:$A$1802,0),0)*HLOOKUP(EW$2,$H$5:$FY$1802,MATCH($A768,$A$5:$A$1802,0),0),$H$2)</f>
        <v>17676834</v>
      </c>
      <c r="EX768" s="166">
        <f>IFERROR(HLOOKUP(EX$1,$H$5:$FY$1802,MATCH($A768,$A$5:$A$1802,0),0)*HLOOKUP(EX$2,$H$5:$FY$1802,MATCH($A768,$A$5:$A$1802,0),0),$H$2)</f>
        <v>11235270</v>
      </c>
      <c r="EY768" s="166">
        <f>IFERROR(HLOOKUP(EY$1,$H$5:$FY$1802,MATCH($A768,$A$5:$A$1802,0),0)*HLOOKUP(EY$2,$H$5:$FY$1802,MATCH($A768,$A$5:$A$1802,0),0),$H$2)</f>
        <v>20741950</v>
      </c>
      <c r="EZ768" s="166">
        <f>IFERROR(HLOOKUP(EZ$1,$H$5:$FY$1802,MATCH($A768,$A$5:$A$1802,0),0)*HLOOKUP(EZ$2,$H$5:$FY$1802,MATCH($A768,$A$5:$A$1802,0),0),$H$2)</f>
        <v>5414848</v>
      </c>
      <c r="FA768" s="166">
        <f>IFERROR(HLOOKUP(FA$1,$H$5:$FY$1802,MATCH($A768,$A$5:$A$1802,0),0)*HLOOKUP(FA$2,$H$5:$FY$1802,MATCH($A768,$A$5:$A$1802,0),0),$H$2)</f>
        <v>0</v>
      </c>
      <c r="FB768" s="166">
        <f>IFERROR(HLOOKUP(FB$1,$H$5:$FY$1802,MATCH($A768,$A$5:$A$1802,0),0)*HLOOKUP(FB$2,$H$5:$FY$1802,MATCH($A768,$A$5:$A$1802,0),0),$H$2)</f>
        <v>71932</v>
      </c>
      <c r="FC768" s="166">
        <f>IFERROR(HLOOKUP(FC$1,$H$5:$FY$1802,MATCH($A768,$A$5:$A$1802,0),0)*HLOOKUP(FC$2,$H$5:$FY$1802,MATCH($A768,$A$5:$A$1802,0),0),$H$2)</f>
        <v>235430</v>
      </c>
      <c r="FD768" s="166">
        <f>IFERROR(HLOOKUP(FD$1,$H$5:$FY$1802,MATCH($A768,$A$5:$A$1802,0),0)*HLOOKUP(FD$2,$H$5:$FY$1802,MATCH($A768,$A$5:$A$1802,0),0),$H$2)</f>
        <v>0</v>
      </c>
      <c r="FE768" s="166">
        <f>IFERROR(HLOOKUP(FE$1,$H$5:$FY$1802,MATCH($A768,$A$5:$A$1802,0),0)*HLOOKUP(FE$2,$H$5:$FY$1802,MATCH($A768,$A$5:$A$1802,0),0),$H$2)</f>
        <v>0</v>
      </c>
      <c r="FF768" s="166">
        <f>IFERROR(HLOOKUP(FF$1,$H$5:$FY$1802,MATCH($A768,$A$5:$A$1802,0),0)*HLOOKUP(FF$2,$H$5:$FY$1802,MATCH($A768,$A$5:$A$1802,0),0),$H$2)</f>
        <v>0</v>
      </c>
      <c r="FG768" s="166">
        <f>IFERROR(HLOOKUP(FG$1,$H$5:$FY$1802,MATCH($A768,$A$5:$A$1802,0),0)*HLOOKUP(FG$2,$H$5:$FY$1802,MATCH($A768,$A$5:$A$1802,0),0),$H$2)</f>
        <v>0</v>
      </c>
      <c r="FH768" s="152"/>
      <c r="FI768" s="405">
        <f t="shared" si="1171"/>
        <v>1.8954734961286479</v>
      </c>
      <c r="FJ768" s="405">
        <f t="shared" si="1171"/>
        <v>1.4568195354377607</v>
      </c>
      <c r="FK768" s="405">
        <f t="shared" si="1172"/>
        <v>1.8851674641148326</v>
      </c>
      <c r="FL768" s="405">
        <f t="shared" si="1173"/>
        <v>1.4693779904306221</v>
      </c>
      <c r="FM768" s="405">
        <f t="shared" si="1174"/>
        <v>1.3005275604875386</v>
      </c>
      <c r="FN768" s="405">
        <f t="shared" si="1175"/>
        <v>1.0854557031107877</v>
      </c>
      <c r="FO768" s="405">
        <f t="shared" si="1176"/>
        <v>1.5570327552986511</v>
      </c>
      <c r="FP768" s="405">
        <f t="shared" si="1177"/>
        <v>1.094990366088632</v>
      </c>
      <c r="FQ768" s="405">
        <f t="shared" si="1178"/>
        <v>1.6005830903790088</v>
      </c>
      <c r="FR768" s="405">
        <f t="shared" si="1179"/>
        <v>1.0145772594752187</v>
      </c>
      <c r="FS768" s="65"/>
    </row>
    <row r="769" spans="1:175" ht="10.35" customHeight="1" x14ac:dyDescent="0.2">
      <c r="A769" s="74" t="str">
        <f t="shared" si="1166"/>
        <v>2021-22JULYRX7</v>
      </c>
      <c r="B769" s="163" t="str">
        <f t="shared" si="1167"/>
        <v>2021-22</v>
      </c>
      <c r="C769" s="26" t="s">
        <v>847</v>
      </c>
      <c r="D769" s="163" t="str">
        <f>INDEX($FV$16:$FW$26,MATCH($F769,$FV$16:$FV$26,0),2)</f>
        <v>Y62</v>
      </c>
      <c r="E769" s="163" t="str">
        <f>VLOOKUP($D769,$FW$8:$FX$14,2,0)</f>
        <v>North West</v>
      </c>
      <c r="F769" s="271" t="s">
        <v>859</v>
      </c>
      <c r="G769" s="271" t="s">
        <v>876</v>
      </c>
      <c r="H769" s="272">
        <v>170886</v>
      </c>
      <c r="I769" s="272">
        <v>149692</v>
      </c>
      <c r="J769" s="272">
        <v>7641850</v>
      </c>
      <c r="K769" s="272">
        <v>51</v>
      </c>
      <c r="L769" s="272">
        <v>1</v>
      </c>
      <c r="M769" s="272">
        <v>151</v>
      </c>
      <c r="N769" s="272">
        <v>193</v>
      </c>
      <c r="O769" s="272">
        <v>258</v>
      </c>
      <c r="P769" s="272">
        <v>0</v>
      </c>
      <c r="Q769" s="272">
        <v>231</v>
      </c>
      <c r="R769" s="272">
        <v>17882</v>
      </c>
      <c r="S769" s="272">
        <v>3277</v>
      </c>
      <c r="T769" s="272">
        <v>98089</v>
      </c>
      <c r="U769" s="272">
        <v>14128</v>
      </c>
      <c r="V769" s="272">
        <v>9722</v>
      </c>
      <c r="W769" s="272">
        <v>54991</v>
      </c>
      <c r="X769" s="272">
        <v>11997</v>
      </c>
      <c r="Y769" s="272">
        <v>610</v>
      </c>
      <c r="Z769" s="272">
        <v>7663377</v>
      </c>
      <c r="AA769" s="272">
        <v>542</v>
      </c>
      <c r="AB769" s="272">
        <v>926</v>
      </c>
      <c r="AC769" s="272">
        <v>6755933</v>
      </c>
      <c r="AD769" s="272">
        <v>695</v>
      </c>
      <c r="AE769" s="272">
        <v>1186</v>
      </c>
      <c r="AF769" s="272">
        <v>185648153</v>
      </c>
      <c r="AG769" s="272">
        <v>3376</v>
      </c>
      <c r="AH769" s="272">
        <v>7382</v>
      </c>
      <c r="AI769" s="272">
        <v>178374720</v>
      </c>
      <c r="AJ769" s="272">
        <v>14868</v>
      </c>
      <c r="AK769" s="272">
        <v>37210</v>
      </c>
      <c r="AL769" s="272">
        <v>20253232</v>
      </c>
      <c r="AM769" s="272">
        <v>33202</v>
      </c>
      <c r="AN769" s="272">
        <v>61582</v>
      </c>
      <c r="AO769" s="272">
        <v>8198</v>
      </c>
      <c r="AP769" s="272">
        <v>545</v>
      </c>
      <c r="AQ769" s="272">
        <v>5225</v>
      </c>
      <c r="AR769" s="272">
        <v>908</v>
      </c>
      <c r="AS769" s="272">
        <v>769</v>
      </c>
      <c r="AT769" s="272">
        <v>1659</v>
      </c>
      <c r="AU769" s="272">
        <v>176</v>
      </c>
      <c r="AV769" s="272">
        <v>51456</v>
      </c>
      <c r="AW769" s="272">
        <v>7093</v>
      </c>
      <c r="AX769" s="272">
        <v>31342</v>
      </c>
      <c r="AY769" s="272">
        <v>89891</v>
      </c>
      <c r="AZ769" s="272">
        <v>27436</v>
      </c>
      <c r="BA769" s="272">
        <v>22147</v>
      </c>
      <c r="BB769" s="272">
        <v>18810</v>
      </c>
      <c r="BC769" s="272">
        <v>15354</v>
      </c>
      <c r="BD769" s="272">
        <v>77316</v>
      </c>
      <c r="BE769" s="272">
        <v>57756</v>
      </c>
      <c r="BF769" s="272">
        <v>17430</v>
      </c>
      <c r="BG769" s="272">
        <v>12653</v>
      </c>
      <c r="BH769" s="272">
        <v>807</v>
      </c>
      <c r="BI769" s="272">
        <v>591</v>
      </c>
      <c r="BJ769" s="272">
        <v>96</v>
      </c>
      <c r="BK769" s="272">
        <v>66767</v>
      </c>
      <c r="BL769" s="272">
        <v>695</v>
      </c>
      <c r="BM769" s="272">
        <v>1294</v>
      </c>
      <c r="BN769" s="272">
        <v>43</v>
      </c>
      <c r="BO769" s="272">
        <v>25832</v>
      </c>
      <c r="BP769" s="272">
        <v>601</v>
      </c>
      <c r="BQ769" s="272">
        <v>984</v>
      </c>
      <c r="BR769" s="272">
        <v>13989</v>
      </c>
      <c r="BS769" s="272">
        <v>7570778</v>
      </c>
      <c r="BT769" s="272">
        <v>541</v>
      </c>
      <c r="BU769" s="272">
        <v>923</v>
      </c>
      <c r="BV769" s="272">
        <v>4202</v>
      </c>
      <c r="BW769" s="272">
        <v>14240024</v>
      </c>
      <c r="BX769" s="272">
        <v>3389</v>
      </c>
      <c r="BY769" s="272">
        <v>6957</v>
      </c>
      <c r="BZ769" s="272">
        <v>2246</v>
      </c>
      <c r="CA769" s="272">
        <v>7721148</v>
      </c>
      <c r="CB769" s="272">
        <v>3438</v>
      </c>
      <c r="CC769" s="272">
        <v>7396</v>
      </c>
      <c r="CD769" s="272">
        <v>48543</v>
      </c>
      <c r="CE769" s="272">
        <v>163686981</v>
      </c>
      <c r="CF769" s="272">
        <v>3372</v>
      </c>
      <c r="CG769" s="272">
        <v>7423</v>
      </c>
      <c r="CH769" s="272">
        <v>2144</v>
      </c>
      <c r="CI769" s="272">
        <v>37588896</v>
      </c>
      <c r="CJ769" s="272">
        <v>17532</v>
      </c>
      <c r="CK769" s="272">
        <v>43419</v>
      </c>
      <c r="CL769" s="272">
        <v>1222</v>
      </c>
      <c r="CM769" s="272">
        <v>22338112</v>
      </c>
      <c r="CN769" s="272">
        <v>18280</v>
      </c>
      <c r="CO769" s="272">
        <v>44686</v>
      </c>
      <c r="CP769" s="272">
        <v>1020</v>
      </c>
      <c r="CQ769" s="272">
        <v>24849936</v>
      </c>
      <c r="CR769" s="272">
        <v>24363</v>
      </c>
      <c r="CS769" s="272">
        <v>63251</v>
      </c>
      <c r="CT769" s="272">
        <v>529</v>
      </c>
      <c r="CU769" s="272">
        <v>16864850</v>
      </c>
      <c r="CV769" s="272">
        <v>31881</v>
      </c>
      <c r="CW769" s="272">
        <v>67990</v>
      </c>
      <c r="CX769" s="272">
        <v>291</v>
      </c>
      <c r="CY769" s="272">
        <v>116427</v>
      </c>
      <c r="CZ769" s="272">
        <v>400</v>
      </c>
      <c r="DA769" s="272">
        <v>667</v>
      </c>
      <c r="DB769" s="272">
        <v>7565</v>
      </c>
      <c r="DC769" s="272">
        <v>579863</v>
      </c>
      <c r="DD769" s="272">
        <v>77</v>
      </c>
      <c r="DE769" s="272">
        <v>187</v>
      </c>
      <c r="DF769" s="272">
        <v>89</v>
      </c>
      <c r="DG769" s="272">
        <v>248479</v>
      </c>
      <c r="DH769" s="272">
        <v>2792</v>
      </c>
      <c r="DI769" s="272">
        <v>4468</v>
      </c>
      <c r="DJ769" s="272">
        <v>66</v>
      </c>
      <c r="DK769" s="272">
        <v>0</v>
      </c>
      <c r="DL769" s="250"/>
      <c r="DM769" s="250"/>
      <c r="DN769" s="250"/>
      <c r="DO769" s="250"/>
      <c r="DP769" s="250"/>
      <c r="DQ769" s="250"/>
      <c r="DR769" s="250"/>
      <c r="DS769" s="250"/>
      <c r="DT769" s="250"/>
      <c r="DU769" s="250"/>
      <c r="DV769" s="250"/>
      <c r="DW769" s="250"/>
      <c r="DX769" s="250"/>
      <c r="DY769" s="250"/>
      <c r="DZ769" s="250"/>
      <c r="EA769" s="250"/>
      <c r="EB769" s="155"/>
      <c r="EC769" s="75">
        <f t="shared" si="1181"/>
        <v>7</v>
      </c>
      <c r="ED769" s="74">
        <f t="shared" si="1170"/>
        <v>2021</v>
      </c>
      <c r="EE769" s="165">
        <f t="shared" si="1180"/>
        <v>44378</v>
      </c>
      <c r="EF769" s="157">
        <f t="shared" si="1165"/>
        <v>31</v>
      </c>
      <c r="EG769" s="156"/>
      <c r="EH769" s="166">
        <f>IFERROR(HLOOKUP(EH$1,$H$5:$FY$1802,MATCH($A769,$A$5:$A$1802,0),0)*HLOOKUP(EH$2,$H$5:$FY$1802,MATCH($A769,$A$5:$A$1802,0),0),$H$2)</f>
        <v>149692</v>
      </c>
      <c r="EI769" s="166">
        <f>IFERROR(HLOOKUP(EI$1,$H$5:$FY$1802,MATCH($A769,$A$5:$A$1802,0),0)*HLOOKUP(EI$2,$H$5:$FY$1802,MATCH($A769,$A$5:$A$1802,0),0),$H$2)</f>
        <v>22603492</v>
      </c>
      <c r="EJ769" s="166">
        <f>IFERROR(HLOOKUP(EJ$1,$H$5:$FY$1802,MATCH($A769,$A$5:$A$1802,0),0)*HLOOKUP(EJ$2,$H$5:$FY$1802,MATCH($A769,$A$5:$A$1802,0),0),$H$2)</f>
        <v>28890556</v>
      </c>
      <c r="EK769" s="166">
        <f>IFERROR(HLOOKUP(EK$1,$H$5:$FY$1802,MATCH($A769,$A$5:$A$1802,0),0)*HLOOKUP(EK$2,$H$5:$FY$1802,MATCH($A769,$A$5:$A$1802,0),0),$H$2)</f>
        <v>38620536</v>
      </c>
      <c r="EL769" s="166">
        <f>IFERROR(HLOOKUP(EL$1,$H$5:$FY$1802,MATCH($A769,$A$5:$A$1802,0),0)*HLOOKUP(EL$2,$H$5:$FY$1802,MATCH($A769,$A$5:$A$1802,0),0),$H$2)</f>
        <v>13082528</v>
      </c>
      <c r="EM769" s="166">
        <f>IFERROR(HLOOKUP(EM$1,$H$5:$FY$1802,MATCH($A769,$A$5:$A$1802,0),0)*HLOOKUP(EM$2,$H$5:$FY$1802,MATCH($A769,$A$5:$A$1802,0),0),$H$2)</f>
        <v>11530292</v>
      </c>
      <c r="EN769" s="166">
        <f>IFERROR(HLOOKUP(EN$1,$H$5:$FY$1802,MATCH($A769,$A$5:$A$1802,0),0)*HLOOKUP(EN$2,$H$5:$FY$1802,MATCH($A769,$A$5:$A$1802,0),0),$H$2)</f>
        <v>405943562</v>
      </c>
      <c r="EO769" s="166">
        <f>IFERROR(HLOOKUP(EO$1,$H$5:$FY$1802,MATCH($A769,$A$5:$A$1802,0),0)*HLOOKUP(EO$2,$H$5:$FY$1802,MATCH($A769,$A$5:$A$1802,0),0),$H$2)</f>
        <v>446408370</v>
      </c>
      <c r="EP769" s="166">
        <f>IFERROR(HLOOKUP(EP$1,$H$5:$FY$1802,MATCH($A769,$A$5:$A$1802,0),0)*HLOOKUP(EP$2,$H$5:$FY$1802,MATCH($A769,$A$5:$A$1802,0),0),$H$2)</f>
        <v>37565020</v>
      </c>
      <c r="EQ769" s="166">
        <f>IFERROR(HLOOKUP(EQ$1,$H$5:$FY$1802,MATCH($A769,$A$5:$A$1802,0),0)*HLOOKUP(EQ$2,$H$5:$FY$1802,MATCH($A769,$A$5:$A$1802,0),0),$H$2)</f>
        <v>124224</v>
      </c>
      <c r="ER769" s="166">
        <f>IFERROR(HLOOKUP(ER$1,$H$5:$FY$1802,MATCH($A769,$A$5:$A$1802,0),0)*HLOOKUP(ER$2,$H$5:$FY$1802,MATCH($A769,$A$5:$A$1802,0),0),$H$2)</f>
        <v>42312</v>
      </c>
      <c r="ES769" s="166">
        <f>IFERROR(HLOOKUP(ES$1,$H$5:$FY$1802,MATCH($A769,$A$5:$A$1802,0),0)*HLOOKUP(ES$2,$H$5:$FY$1802,MATCH($A769,$A$5:$A$1802,0),0),$H$2)</f>
        <v>12911847</v>
      </c>
      <c r="ET769" s="166">
        <f>IFERROR(HLOOKUP(ET$1,$H$5:$FY$1802,MATCH($A769,$A$5:$A$1802,0),0)*HLOOKUP(ET$2,$H$5:$FY$1802,MATCH($A769,$A$5:$A$1802,0),0),$H$2)</f>
        <v>29233314</v>
      </c>
      <c r="EU769" s="166">
        <f>IFERROR(HLOOKUP(EU$1,$H$5:$FY$1802,MATCH($A769,$A$5:$A$1802,0),0)*HLOOKUP(EU$2,$H$5:$FY$1802,MATCH($A769,$A$5:$A$1802,0),0),$H$2)</f>
        <v>16611416</v>
      </c>
      <c r="EV769" s="166">
        <f>IFERROR(HLOOKUP(EV$1,$H$5:$FY$1802,MATCH($A769,$A$5:$A$1802,0),0)*HLOOKUP(EV$2,$H$5:$FY$1802,MATCH($A769,$A$5:$A$1802,0),0),$H$2)</f>
        <v>360334689</v>
      </c>
      <c r="EW769" s="166">
        <f>IFERROR(HLOOKUP(EW$1,$H$5:$FY$1802,MATCH($A769,$A$5:$A$1802,0),0)*HLOOKUP(EW$2,$H$5:$FY$1802,MATCH($A769,$A$5:$A$1802,0),0),$H$2)</f>
        <v>93090336</v>
      </c>
      <c r="EX769" s="166">
        <f>IFERROR(HLOOKUP(EX$1,$H$5:$FY$1802,MATCH($A769,$A$5:$A$1802,0),0)*HLOOKUP(EX$2,$H$5:$FY$1802,MATCH($A769,$A$5:$A$1802,0),0),$H$2)</f>
        <v>54606292</v>
      </c>
      <c r="EY769" s="166">
        <f>IFERROR(HLOOKUP(EY$1,$H$5:$FY$1802,MATCH($A769,$A$5:$A$1802,0),0)*HLOOKUP(EY$2,$H$5:$FY$1802,MATCH($A769,$A$5:$A$1802,0),0),$H$2)</f>
        <v>64516020</v>
      </c>
      <c r="EZ769" s="166">
        <f>IFERROR(HLOOKUP(EZ$1,$H$5:$FY$1802,MATCH($A769,$A$5:$A$1802,0),0)*HLOOKUP(EZ$2,$H$5:$FY$1802,MATCH($A769,$A$5:$A$1802,0),0),$H$2)</f>
        <v>35966710</v>
      </c>
      <c r="FA769" s="166">
        <f>IFERROR(HLOOKUP(FA$1,$H$5:$FY$1802,MATCH($A769,$A$5:$A$1802,0),0)*HLOOKUP(FA$2,$H$5:$FY$1802,MATCH($A769,$A$5:$A$1802,0),0),$H$2)</f>
        <v>397652</v>
      </c>
      <c r="FB769" s="166">
        <f>IFERROR(HLOOKUP(FB$1,$H$5:$FY$1802,MATCH($A769,$A$5:$A$1802,0),0)*HLOOKUP(FB$2,$H$5:$FY$1802,MATCH($A769,$A$5:$A$1802,0),0),$H$2)</f>
        <v>194097</v>
      </c>
      <c r="FC769" s="166">
        <f>IFERROR(HLOOKUP(FC$1,$H$5:$FY$1802,MATCH($A769,$A$5:$A$1802,0),0)*HLOOKUP(FC$2,$H$5:$FY$1802,MATCH($A769,$A$5:$A$1802,0),0),$H$2)</f>
        <v>1414655</v>
      </c>
      <c r="FD769" s="166">
        <f>IFERROR(HLOOKUP(FD$1,$H$5:$FY$1802,MATCH($A769,$A$5:$A$1802,0),0)*HLOOKUP(FD$2,$H$5:$FY$1802,MATCH($A769,$A$5:$A$1802,0),0),$H$2)</f>
        <v>0</v>
      </c>
      <c r="FE769" s="166">
        <f>IFERROR(HLOOKUP(FE$1,$H$5:$FY$1802,MATCH($A769,$A$5:$A$1802,0),0)*HLOOKUP(FE$2,$H$5:$FY$1802,MATCH($A769,$A$5:$A$1802,0),0),$H$2)</f>
        <v>0</v>
      </c>
      <c r="FF769" s="166">
        <f>IFERROR(HLOOKUP(FF$1,$H$5:$FY$1802,MATCH($A769,$A$5:$A$1802,0),0)*HLOOKUP(FF$2,$H$5:$FY$1802,MATCH($A769,$A$5:$A$1802,0),0),$H$2)</f>
        <v>0</v>
      </c>
      <c r="FG769" s="166">
        <f>IFERROR(HLOOKUP(FG$1,$H$5:$FY$1802,MATCH($A769,$A$5:$A$1802,0),0)*HLOOKUP(FG$2,$H$5:$FY$1802,MATCH($A769,$A$5:$A$1802,0),0),$H$2)</f>
        <v>0</v>
      </c>
      <c r="FH769" s="152"/>
      <c r="FI769" s="405">
        <f t="shared" si="1171"/>
        <v>1.9419592298980748</v>
      </c>
      <c r="FJ769" s="405">
        <f t="shared" si="1171"/>
        <v>1.5675962627406568</v>
      </c>
      <c r="FK769" s="405">
        <f t="shared" si="1172"/>
        <v>1.9347870808475622</v>
      </c>
      <c r="FL769" s="405">
        <f t="shared" si="1173"/>
        <v>1.5793046698210245</v>
      </c>
      <c r="FM769" s="405">
        <f t="shared" si="1174"/>
        <v>1.4059755232674438</v>
      </c>
      <c r="FN769" s="405">
        <f t="shared" si="1175"/>
        <v>1.0502809550653744</v>
      </c>
      <c r="FO769" s="405">
        <f t="shared" si="1176"/>
        <v>1.4528632158039509</v>
      </c>
      <c r="FP769" s="405">
        <f t="shared" si="1177"/>
        <v>1.0546803367508544</v>
      </c>
      <c r="FQ769" s="405">
        <f t="shared" si="1178"/>
        <v>1.3229508196721311</v>
      </c>
      <c r="FR769" s="405">
        <f t="shared" si="1179"/>
        <v>0.9688524590163935</v>
      </c>
      <c r="FS769" s="65"/>
    </row>
    <row r="770" spans="1:175" ht="10.35" customHeight="1" x14ac:dyDescent="0.2">
      <c r="A770" s="180" t="str">
        <f t="shared" si="1166"/>
        <v>2021-22JULYRYE</v>
      </c>
      <c r="B770" s="182" t="str">
        <f t="shared" si="1167"/>
        <v>2021-22</v>
      </c>
      <c r="C770" s="26" t="s">
        <v>847</v>
      </c>
      <c r="D770" s="182" t="str">
        <f>INDEX($FV$16:$FW$26,MATCH($F770,$FV$16:$FV$26,0),2)</f>
        <v>Y59</v>
      </c>
      <c r="E770" s="182" t="str">
        <f>VLOOKUP($D770,$FW$8:$FX$14,2,0)</f>
        <v>South East</v>
      </c>
      <c r="F770" s="273" t="s">
        <v>861</v>
      </c>
      <c r="G770" s="273" t="s">
        <v>877</v>
      </c>
      <c r="H770" s="274">
        <v>96193</v>
      </c>
      <c r="I770" s="274">
        <v>59171</v>
      </c>
      <c r="J770" s="274">
        <v>1893035</v>
      </c>
      <c r="K770" s="274">
        <v>32</v>
      </c>
      <c r="L770" s="274">
        <v>4</v>
      </c>
      <c r="M770" s="274">
        <v>114</v>
      </c>
      <c r="N770" s="274">
        <v>161</v>
      </c>
      <c r="O770" s="274">
        <v>243</v>
      </c>
      <c r="P770" s="274">
        <v>0</v>
      </c>
      <c r="Q770" s="274">
        <v>264</v>
      </c>
      <c r="R770" s="274">
        <v>7</v>
      </c>
      <c r="S770" s="274">
        <v>63</v>
      </c>
      <c r="T770" s="274">
        <v>58441</v>
      </c>
      <c r="U770" s="274">
        <v>4413</v>
      </c>
      <c r="V770" s="274">
        <v>2704</v>
      </c>
      <c r="W770" s="274">
        <v>27013</v>
      </c>
      <c r="X770" s="274">
        <v>15576</v>
      </c>
      <c r="Y770" s="274">
        <v>1030</v>
      </c>
      <c r="Z770" s="274">
        <v>2084180</v>
      </c>
      <c r="AA770" s="274">
        <v>472</v>
      </c>
      <c r="AB770" s="274">
        <v>890</v>
      </c>
      <c r="AC770" s="274">
        <v>1658056</v>
      </c>
      <c r="AD770" s="274">
        <v>613</v>
      </c>
      <c r="AE770" s="274">
        <v>1147</v>
      </c>
      <c r="AF770" s="274">
        <v>40413211</v>
      </c>
      <c r="AG770" s="274">
        <v>1496</v>
      </c>
      <c r="AH770" s="274">
        <v>3071</v>
      </c>
      <c r="AI770" s="274">
        <v>99815295</v>
      </c>
      <c r="AJ770" s="274">
        <v>6408</v>
      </c>
      <c r="AK770" s="274">
        <v>14545</v>
      </c>
      <c r="AL770" s="274">
        <v>8353759</v>
      </c>
      <c r="AM770" s="274">
        <v>8110</v>
      </c>
      <c r="AN770" s="274">
        <v>19329</v>
      </c>
      <c r="AO770" s="274">
        <v>7552</v>
      </c>
      <c r="AP770" s="274">
        <v>219</v>
      </c>
      <c r="AQ770" s="274">
        <v>843</v>
      </c>
      <c r="AR770" s="274">
        <v>660</v>
      </c>
      <c r="AS770" s="274">
        <v>839</v>
      </c>
      <c r="AT770" s="274">
        <v>5651</v>
      </c>
      <c r="AU770" s="274">
        <v>419</v>
      </c>
      <c r="AV770" s="274">
        <v>28293</v>
      </c>
      <c r="AW770" s="274">
        <v>2789</v>
      </c>
      <c r="AX770" s="274">
        <v>19807</v>
      </c>
      <c r="AY770" s="274">
        <v>50889</v>
      </c>
      <c r="AZ770" s="274">
        <v>7927</v>
      </c>
      <c r="BA770" s="274">
        <v>6079</v>
      </c>
      <c r="BB770" s="274">
        <v>4879</v>
      </c>
      <c r="BC770" s="274">
        <v>3738</v>
      </c>
      <c r="BD770" s="274">
        <v>35396</v>
      </c>
      <c r="BE770" s="274">
        <v>28373</v>
      </c>
      <c r="BF770" s="274">
        <v>23292</v>
      </c>
      <c r="BG770" s="274">
        <v>17151</v>
      </c>
      <c r="BH770" s="274">
        <v>1675</v>
      </c>
      <c r="BI770" s="274">
        <v>1211</v>
      </c>
      <c r="BJ770" s="274">
        <v>49</v>
      </c>
      <c r="BK770" s="274">
        <v>35115</v>
      </c>
      <c r="BL770" s="274">
        <v>717</v>
      </c>
      <c r="BM770" s="274">
        <v>1452</v>
      </c>
      <c r="BN770" s="274">
        <v>37</v>
      </c>
      <c r="BO770" s="274">
        <v>14014</v>
      </c>
      <c r="BP770" s="274">
        <v>379</v>
      </c>
      <c r="BQ770" s="274">
        <v>878</v>
      </c>
      <c r="BR770" s="274">
        <v>4327</v>
      </c>
      <c r="BS770" s="274">
        <v>2035051</v>
      </c>
      <c r="BT770" s="274">
        <v>470</v>
      </c>
      <c r="BU770" s="274">
        <v>884</v>
      </c>
      <c r="BV770" s="274">
        <v>2113</v>
      </c>
      <c r="BW770" s="274">
        <v>3095490</v>
      </c>
      <c r="BX770" s="274">
        <v>1465</v>
      </c>
      <c r="BY770" s="274">
        <v>2907</v>
      </c>
      <c r="BZ770" s="274">
        <v>509</v>
      </c>
      <c r="CA770" s="274">
        <v>640772</v>
      </c>
      <c r="CB770" s="274">
        <v>1259</v>
      </c>
      <c r="CC770" s="274">
        <v>2689</v>
      </c>
      <c r="CD770" s="274">
        <v>24391</v>
      </c>
      <c r="CE770" s="274">
        <v>36676949</v>
      </c>
      <c r="CF770" s="274">
        <v>1504</v>
      </c>
      <c r="CG770" s="274">
        <v>3097</v>
      </c>
      <c r="CH770" s="274">
        <v>2404</v>
      </c>
      <c r="CI770" s="274">
        <v>12238035</v>
      </c>
      <c r="CJ770" s="274">
        <v>5091</v>
      </c>
      <c r="CK770" s="274">
        <v>9597</v>
      </c>
      <c r="CL770" s="274">
        <v>765</v>
      </c>
      <c r="CM770" s="274">
        <v>3284739</v>
      </c>
      <c r="CN770" s="274">
        <v>4294</v>
      </c>
      <c r="CO770" s="274">
        <v>8226</v>
      </c>
      <c r="CP770" s="274">
        <v>291</v>
      </c>
      <c r="CQ770" s="274">
        <v>3470610</v>
      </c>
      <c r="CR770" s="274">
        <v>11926</v>
      </c>
      <c r="CS770" s="274">
        <v>19715</v>
      </c>
      <c r="CT770" s="274">
        <v>63</v>
      </c>
      <c r="CU770" s="274">
        <v>426747</v>
      </c>
      <c r="CV770" s="274">
        <v>6774</v>
      </c>
      <c r="CW770" s="274">
        <v>15798</v>
      </c>
      <c r="CX770" s="274">
        <v>204</v>
      </c>
      <c r="CY770" s="274">
        <v>73995</v>
      </c>
      <c r="CZ770" s="274">
        <v>363</v>
      </c>
      <c r="DA770" s="274">
        <v>582</v>
      </c>
      <c r="DB770" s="274">
        <v>3405</v>
      </c>
      <c r="DC770" s="274">
        <v>207761</v>
      </c>
      <c r="DD770" s="274">
        <v>61</v>
      </c>
      <c r="DE770" s="274">
        <v>141</v>
      </c>
      <c r="DF770" s="274">
        <v>68</v>
      </c>
      <c r="DG770" s="274">
        <v>135460</v>
      </c>
      <c r="DH770" s="274">
        <v>1992</v>
      </c>
      <c r="DI770" s="274">
        <v>4621</v>
      </c>
      <c r="DJ770" s="274">
        <v>61</v>
      </c>
      <c r="DK770" s="274">
        <v>7</v>
      </c>
      <c r="DL770" s="251"/>
      <c r="DM770" s="251"/>
      <c r="DN770" s="251"/>
      <c r="DO770" s="251"/>
      <c r="DP770" s="251"/>
      <c r="DQ770" s="251"/>
      <c r="DR770" s="251"/>
      <c r="DS770" s="251"/>
      <c r="DT770" s="251"/>
      <c r="DU770" s="251"/>
      <c r="DV770" s="251"/>
      <c r="DW770" s="251"/>
      <c r="DX770" s="251"/>
      <c r="DY770" s="251"/>
      <c r="DZ770" s="251"/>
      <c r="EA770" s="251"/>
      <c r="EB770" s="183"/>
      <c r="EC770" s="184">
        <f t="shared" si="1181"/>
        <v>7</v>
      </c>
      <c r="ED770" s="180">
        <f t="shared" si="1170"/>
        <v>2021</v>
      </c>
      <c r="EE770" s="185">
        <f t="shared" si="1180"/>
        <v>44378</v>
      </c>
      <c r="EF770" s="186">
        <f t="shared" si="1165"/>
        <v>31</v>
      </c>
      <c r="EG770" s="187"/>
      <c r="EH770" s="188">
        <f>IFERROR(HLOOKUP(EH$1,$H$5:$FY$1802,MATCH($A770,$A$5:$A$1802,0),0)*HLOOKUP(EH$2,$H$5:$FY$1802,MATCH($A770,$A$5:$A$1802,0),0),$H$2)</f>
        <v>236684</v>
      </c>
      <c r="EI770" s="188">
        <f>IFERROR(HLOOKUP(EI$1,$H$5:$FY$1802,MATCH($A770,$A$5:$A$1802,0),0)*HLOOKUP(EI$2,$H$5:$FY$1802,MATCH($A770,$A$5:$A$1802,0),0),$H$2)</f>
        <v>6745494</v>
      </c>
      <c r="EJ770" s="188">
        <f>IFERROR(HLOOKUP(EJ$1,$H$5:$FY$1802,MATCH($A770,$A$5:$A$1802,0),0)*HLOOKUP(EJ$2,$H$5:$FY$1802,MATCH($A770,$A$5:$A$1802,0),0),$H$2)</f>
        <v>9526531</v>
      </c>
      <c r="EK770" s="188">
        <f>IFERROR(HLOOKUP(EK$1,$H$5:$FY$1802,MATCH($A770,$A$5:$A$1802,0),0)*HLOOKUP(EK$2,$H$5:$FY$1802,MATCH($A770,$A$5:$A$1802,0),0),$H$2)</f>
        <v>14378553</v>
      </c>
      <c r="EL770" s="188">
        <f>IFERROR(HLOOKUP(EL$1,$H$5:$FY$1802,MATCH($A770,$A$5:$A$1802,0),0)*HLOOKUP(EL$2,$H$5:$FY$1802,MATCH($A770,$A$5:$A$1802,0),0),$H$2)</f>
        <v>3927570</v>
      </c>
      <c r="EM770" s="188">
        <f>IFERROR(HLOOKUP(EM$1,$H$5:$FY$1802,MATCH($A770,$A$5:$A$1802,0),0)*HLOOKUP(EM$2,$H$5:$FY$1802,MATCH($A770,$A$5:$A$1802,0),0),$H$2)</f>
        <v>3101488</v>
      </c>
      <c r="EN770" s="188">
        <f>IFERROR(HLOOKUP(EN$1,$H$5:$FY$1802,MATCH($A770,$A$5:$A$1802,0),0)*HLOOKUP(EN$2,$H$5:$FY$1802,MATCH($A770,$A$5:$A$1802,0),0),$H$2)</f>
        <v>82956923</v>
      </c>
      <c r="EO770" s="188">
        <f>IFERROR(HLOOKUP(EO$1,$H$5:$FY$1802,MATCH($A770,$A$5:$A$1802,0),0)*HLOOKUP(EO$2,$H$5:$FY$1802,MATCH($A770,$A$5:$A$1802,0),0),$H$2)</f>
        <v>226552920</v>
      </c>
      <c r="EP770" s="188">
        <f>IFERROR(HLOOKUP(EP$1,$H$5:$FY$1802,MATCH($A770,$A$5:$A$1802,0),0)*HLOOKUP(EP$2,$H$5:$FY$1802,MATCH($A770,$A$5:$A$1802,0),0),$H$2)</f>
        <v>19908870</v>
      </c>
      <c r="EQ770" s="188">
        <f>IFERROR(HLOOKUP(EQ$1,$H$5:$FY$1802,MATCH($A770,$A$5:$A$1802,0),0)*HLOOKUP(EQ$2,$H$5:$FY$1802,MATCH($A770,$A$5:$A$1802,0),0),$H$2)</f>
        <v>71148</v>
      </c>
      <c r="ER770" s="188">
        <f>IFERROR(HLOOKUP(ER$1,$H$5:$FY$1802,MATCH($A770,$A$5:$A$1802,0),0)*HLOOKUP(ER$2,$H$5:$FY$1802,MATCH($A770,$A$5:$A$1802,0),0),$H$2)</f>
        <v>32486</v>
      </c>
      <c r="ES770" s="188">
        <f>IFERROR(HLOOKUP(ES$1,$H$5:$FY$1802,MATCH($A770,$A$5:$A$1802,0),0)*HLOOKUP(ES$2,$H$5:$FY$1802,MATCH($A770,$A$5:$A$1802,0),0),$H$2)</f>
        <v>3825068</v>
      </c>
      <c r="ET770" s="188">
        <f>IFERROR(HLOOKUP(ET$1,$H$5:$FY$1802,MATCH($A770,$A$5:$A$1802,0),0)*HLOOKUP(ET$2,$H$5:$FY$1802,MATCH($A770,$A$5:$A$1802,0),0),$H$2)</f>
        <v>6142491</v>
      </c>
      <c r="EU770" s="188">
        <f>IFERROR(HLOOKUP(EU$1,$H$5:$FY$1802,MATCH($A770,$A$5:$A$1802,0),0)*HLOOKUP(EU$2,$H$5:$FY$1802,MATCH($A770,$A$5:$A$1802,0),0),$H$2)</f>
        <v>1368701</v>
      </c>
      <c r="EV770" s="188">
        <f>IFERROR(HLOOKUP(EV$1,$H$5:$FY$1802,MATCH($A770,$A$5:$A$1802,0),0)*HLOOKUP(EV$2,$H$5:$FY$1802,MATCH($A770,$A$5:$A$1802,0),0),$H$2)</f>
        <v>75538927</v>
      </c>
      <c r="EW770" s="188">
        <f>IFERROR(HLOOKUP(EW$1,$H$5:$FY$1802,MATCH($A770,$A$5:$A$1802,0),0)*HLOOKUP(EW$2,$H$5:$FY$1802,MATCH($A770,$A$5:$A$1802,0),0),$H$2)</f>
        <v>23071188</v>
      </c>
      <c r="EX770" s="188">
        <f>IFERROR(HLOOKUP(EX$1,$H$5:$FY$1802,MATCH($A770,$A$5:$A$1802,0),0)*HLOOKUP(EX$2,$H$5:$FY$1802,MATCH($A770,$A$5:$A$1802,0),0),$H$2)</f>
        <v>6292890</v>
      </c>
      <c r="EY770" s="188">
        <f>IFERROR(HLOOKUP(EY$1,$H$5:$FY$1802,MATCH($A770,$A$5:$A$1802,0),0)*HLOOKUP(EY$2,$H$5:$FY$1802,MATCH($A770,$A$5:$A$1802,0),0),$H$2)</f>
        <v>5737065</v>
      </c>
      <c r="EZ770" s="188">
        <f>IFERROR(HLOOKUP(EZ$1,$H$5:$FY$1802,MATCH($A770,$A$5:$A$1802,0),0)*HLOOKUP(EZ$2,$H$5:$FY$1802,MATCH($A770,$A$5:$A$1802,0),0),$H$2)</f>
        <v>995274</v>
      </c>
      <c r="FA770" s="188">
        <f>IFERROR(HLOOKUP(FA$1,$H$5:$FY$1802,MATCH($A770,$A$5:$A$1802,0),0)*HLOOKUP(FA$2,$H$5:$FY$1802,MATCH($A770,$A$5:$A$1802,0),0),$H$2)</f>
        <v>314228</v>
      </c>
      <c r="FB770" s="188">
        <f>IFERROR(HLOOKUP(FB$1,$H$5:$FY$1802,MATCH($A770,$A$5:$A$1802,0),0)*HLOOKUP(FB$2,$H$5:$FY$1802,MATCH($A770,$A$5:$A$1802,0),0),$H$2)</f>
        <v>118728</v>
      </c>
      <c r="FC770" s="188">
        <f>IFERROR(HLOOKUP(FC$1,$H$5:$FY$1802,MATCH($A770,$A$5:$A$1802,0),0)*HLOOKUP(FC$2,$H$5:$FY$1802,MATCH($A770,$A$5:$A$1802,0),0),$H$2)</f>
        <v>480105</v>
      </c>
      <c r="FD770" s="188">
        <f>IFERROR(HLOOKUP(FD$1,$H$5:$FY$1802,MATCH($A770,$A$5:$A$1802,0),0)*HLOOKUP(FD$2,$H$5:$FY$1802,MATCH($A770,$A$5:$A$1802,0),0),$H$2)</f>
        <v>0</v>
      </c>
      <c r="FE770" s="188">
        <f>IFERROR(HLOOKUP(FE$1,$H$5:$FY$1802,MATCH($A770,$A$5:$A$1802,0),0)*HLOOKUP(FE$2,$H$5:$FY$1802,MATCH($A770,$A$5:$A$1802,0),0),$H$2)</f>
        <v>0</v>
      </c>
      <c r="FF770" s="188">
        <f>IFERROR(HLOOKUP(FF$1,$H$5:$FY$1802,MATCH($A770,$A$5:$A$1802,0),0)*HLOOKUP(FF$2,$H$5:$FY$1802,MATCH($A770,$A$5:$A$1802,0),0),$H$2)</f>
        <v>0</v>
      </c>
      <c r="FG770" s="188">
        <f>IFERROR(HLOOKUP(FG$1,$H$5:$FY$1802,MATCH($A770,$A$5:$A$1802,0),0)*HLOOKUP(FG$2,$H$5:$FY$1802,MATCH($A770,$A$5:$A$1802,0),0),$H$2)</f>
        <v>0</v>
      </c>
      <c r="FH770" s="189"/>
      <c r="FI770" s="406">
        <f t="shared" si="1171"/>
        <v>1.7962837072286426</v>
      </c>
      <c r="FJ770" s="406">
        <f t="shared" si="1171"/>
        <v>1.3775209607976433</v>
      </c>
      <c r="FK770" s="406">
        <f t="shared" si="1172"/>
        <v>1.8043639053254439</v>
      </c>
      <c r="FL770" s="406">
        <f t="shared" si="1173"/>
        <v>1.3823964497041421</v>
      </c>
      <c r="FM770" s="406">
        <f t="shared" si="1174"/>
        <v>1.3103320623403547</v>
      </c>
      <c r="FN770" s="406">
        <f t="shared" si="1175"/>
        <v>1.0503461296412839</v>
      </c>
      <c r="FO770" s="406">
        <f t="shared" si="1176"/>
        <v>1.49537750385208</v>
      </c>
      <c r="FP770" s="406">
        <f t="shared" si="1177"/>
        <v>1.1011171032357474</v>
      </c>
      <c r="FQ770" s="406">
        <f t="shared" si="1178"/>
        <v>1.6262135922330097</v>
      </c>
      <c r="FR770" s="406">
        <f t="shared" si="1179"/>
        <v>1.1757281553398058</v>
      </c>
      <c r="FS770" s="410"/>
    </row>
    <row r="771" spans="1:175" ht="10.35" customHeight="1" x14ac:dyDescent="0.2">
      <c r="A771" s="74" t="str">
        <f t="shared" si="1166"/>
        <v>2021-22JULYRYD</v>
      </c>
      <c r="B771" s="163" t="str">
        <f t="shared" si="1167"/>
        <v>2021-22</v>
      </c>
      <c r="C771" s="26" t="s">
        <v>847</v>
      </c>
      <c r="D771" s="163" t="str">
        <f>INDEX($FV$16:$FW$26,MATCH($F771,$FV$16:$FV$26,0),2)</f>
        <v>Y59</v>
      </c>
      <c r="E771" s="163" t="str">
        <f>VLOOKUP($D771,$FW$8:$FX$14,2,0)</f>
        <v>South East</v>
      </c>
      <c r="F771" s="271" t="s">
        <v>863</v>
      </c>
      <c r="G771" s="271" t="s">
        <v>878</v>
      </c>
      <c r="H771" s="272">
        <v>103994</v>
      </c>
      <c r="I771" s="272">
        <v>85769</v>
      </c>
      <c r="J771" s="272">
        <v>4114512</v>
      </c>
      <c r="K771" s="272">
        <v>48</v>
      </c>
      <c r="L771" s="272">
        <v>1</v>
      </c>
      <c r="M771" s="272">
        <v>154</v>
      </c>
      <c r="N771" s="272">
        <v>228</v>
      </c>
      <c r="O771" s="272">
        <v>474</v>
      </c>
      <c r="P771" s="272">
        <v>0</v>
      </c>
      <c r="Q771" s="272">
        <v>299</v>
      </c>
      <c r="R771" s="272">
        <v>30</v>
      </c>
      <c r="S771" s="272">
        <v>41</v>
      </c>
      <c r="T771" s="272">
        <v>65116</v>
      </c>
      <c r="U771" s="272">
        <v>5076</v>
      </c>
      <c r="V771" s="272">
        <v>3259</v>
      </c>
      <c r="W771" s="272">
        <v>37298</v>
      </c>
      <c r="X771" s="272">
        <v>14116</v>
      </c>
      <c r="Y771" s="272">
        <v>211</v>
      </c>
      <c r="Z771" s="272">
        <v>2682787</v>
      </c>
      <c r="AA771" s="272">
        <v>529</v>
      </c>
      <c r="AB771" s="272">
        <v>979</v>
      </c>
      <c r="AC771" s="272">
        <v>2131016</v>
      </c>
      <c r="AD771" s="272">
        <v>654</v>
      </c>
      <c r="AE771" s="272">
        <v>1214</v>
      </c>
      <c r="AF771" s="272">
        <v>68519043</v>
      </c>
      <c r="AG771" s="272">
        <v>1837</v>
      </c>
      <c r="AH771" s="272">
        <v>3647</v>
      </c>
      <c r="AI771" s="272">
        <v>164175036</v>
      </c>
      <c r="AJ771" s="272">
        <v>11630</v>
      </c>
      <c r="AK771" s="272">
        <v>26476</v>
      </c>
      <c r="AL771" s="272">
        <v>2891731</v>
      </c>
      <c r="AM771" s="272">
        <v>13705</v>
      </c>
      <c r="AN771" s="272">
        <v>29073</v>
      </c>
      <c r="AO771" s="272">
        <v>6248</v>
      </c>
      <c r="AP771" s="272">
        <v>230</v>
      </c>
      <c r="AQ771" s="272">
        <v>1062</v>
      </c>
      <c r="AR771" s="272">
        <v>1874</v>
      </c>
      <c r="AS771" s="272">
        <v>554</v>
      </c>
      <c r="AT771" s="272">
        <v>4402</v>
      </c>
      <c r="AU771" s="272">
        <v>1490</v>
      </c>
      <c r="AV771" s="272">
        <v>36224</v>
      </c>
      <c r="AW771" s="272">
        <v>1767</v>
      </c>
      <c r="AX771" s="272">
        <v>20877</v>
      </c>
      <c r="AY771" s="272">
        <v>58868</v>
      </c>
      <c r="AZ771" s="272">
        <v>10375</v>
      </c>
      <c r="BA771" s="272">
        <v>7595</v>
      </c>
      <c r="BB771" s="272">
        <v>6555</v>
      </c>
      <c r="BC771" s="272">
        <v>4917</v>
      </c>
      <c r="BD771" s="272">
        <v>53212</v>
      </c>
      <c r="BE771" s="272">
        <v>39535</v>
      </c>
      <c r="BF771" s="272">
        <v>28573</v>
      </c>
      <c r="BG771" s="272">
        <v>14768</v>
      </c>
      <c r="BH771" s="272">
        <v>466</v>
      </c>
      <c r="BI771" s="272">
        <v>221</v>
      </c>
      <c r="BJ771" s="272">
        <v>81</v>
      </c>
      <c r="BK771" s="272">
        <v>57107</v>
      </c>
      <c r="BL771" s="272">
        <v>705</v>
      </c>
      <c r="BM771" s="272">
        <v>1357</v>
      </c>
      <c r="BN771" s="272">
        <v>87</v>
      </c>
      <c r="BO771" s="272">
        <v>45914</v>
      </c>
      <c r="BP771" s="272">
        <v>528</v>
      </c>
      <c r="BQ771" s="272">
        <v>984</v>
      </c>
      <c r="BR771" s="272">
        <v>4908</v>
      </c>
      <c r="BS771" s="272">
        <v>2579766</v>
      </c>
      <c r="BT771" s="272">
        <v>526</v>
      </c>
      <c r="BU771" s="272">
        <v>973</v>
      </c>
      <c r="BV771" s="272">
        <v>2360</v>
      </c>
      <c r="BW771" s="272">
        <v>4232197</v>
      </c>
      <c r="BX771" s="272">
        <v>1793</v>
      </c>
      <c r="BY771" s="272">
        <v>3534</v>
      </c>
      <c r="BZ771" s="272">
        <v>1187</v>
      </c>
      <c r="CA771" s="272">
        <v>2149232</v>
      </c>
      <c r="CB771" s="272">
        <v>1811</v>
      </c>
      <c r="CC771" s="272">
        <v>3639</v>
      </c>
      <c r="CD771" s="272">
        <v>33751</v>
      </c>
      <c r="CE771" s="272">
        <v>62137614</v>
      </c>
      <c r="CF771" s="272">
        <v>1841</v>
      </c>
      <c r="CG771" s="272">
        <v>3657</v>
      </c>
      <c r="CH771" s="272">
        <v>959</v>
      </c>
      <c r="CI771" s="272">
        <v>14180959</v>
      </c>
      <c r="CJ771" s="272">
        <v>14787</v>
      </c>
      <c r="CK771" s="272">
        <v>31052</v>
      </c>
      <c r="CL771" s="272">
        <v>465</v>
      </c>
      <c r="CM771" s="272">
        <v>6746012</v>
      </c>
      <c r="CN771" s="272">
        <v>14508</v>
      </c>
      <c r="CO771" s="272">
        <v>33548</v>
      </c>
      <c r="CP771" s="272">
        <v>754</v>
      </c>
      <c r="CQ771" s="272">
        <v>13415874</v>
      </c>
      <c r="CR771" s="272">
        <v>17793</v>
      </c>
      <c r="CS771" s="272">
        <v>33602</v>
      </c>
      <c r="CT771" s="272">
        <v>99</v>
      </c>
      <c r="CU771" s="272">
        <v>1714544</v>
      </c>
      <c r="CV771" s="272">
        <v>17319</v>
      </c>
      <c r="CW771" s="272">
        <v>36059</v>
      </c>
      <c r="CX771" s="272">
        <v>5</v>
      </c>
      <c r="CY771" s="272">
        <v>1259</v>
      </c>
      <c r="CZ771" s="272">
        <v>252</v>
      </c>
      <c r="DA771" s="272">
        <v>400</v>
      </c>
      <c r="DB771" s="272">
        <v>3369</v>
      </c>
      <c r="DC771" s="272">
        <v>342341</v>
      </c>
      <c r="DD771" s="272">
        <v>102</v>
      </c>
      <c r="DE771" s="272">
        <v>166</v>
      </c>
      <c r="DF771" s="272">
        <v>105</v>
      </c>
      <c r="DG771" s="272">
        <v>209500</v>
      </c>
      <c r="DH771" s="272">
        <v>1995</v>
      </c>
      <c r="DI771" s="272">
        <v>3278</v>
      </c>
      <c r="DJ771" s="272">
        <v>92</v>
      </c>
      <c r="DK771" s="272">
        <v>1</v>
      </c>
      <c r="DL771" s="250"/>
      <c r="DM771" s="250"/>
      <c r="DN771" s="250"/>
      <c r="DO771" s="250"/>
      <c r="DP771" s="250"/>
      <c r="DQ771" s="250"/>
      <c r="DR771" s="250"/>
      <c r="DS771" s="250"/>
      <c r="DT771" s="250"/>
      <c r="DU771" s="250"/>
      <c r="DV771" s="250"/>
      <c r="DW771" s="250"/>
      <c r="DX771" s="250"/>
      <c r="DY771" s="250"/>
      <c r="DZ771" s="250"/>
      <c r="EA771" s="250"/>
      <c r="EB771" s="95"/>
      <c r="EC771" s="75">
        <f t="shared" si="1181"/>
        <v>7</v>
      </c>
      <c r="ED771" s="74">
        <f t="shared" si="1170"/>
        <v>2021</v>
      </c>
      <c r="EE771" s="165">
        <f t="shared" si="1180"/>
        <v>44378</v>
      </c>
      <c r="EF771" s="157">
        <f t="shared" si="1165"/>
        <v>31</v>
      </c>
      <c r="EG771" s="156"/>
      <c r="EH771" s="166">
        <f>IFERROR(HLOOKUP(EH$1,$H$5:$FY$1802,MATCH($A771,$A$5:$A$1802,0),0)*HLOOKUP(EH$2,$H$5:$FY$1802,MATCH($A771,$A$5:$A$1802,0),0),$H$2)</f>
        <v>85769</v>
      </c>
      <c r="EI771" s="166">
        <f>IFERROR(HLOOKUP(EI$1,$H$5:$FY$1802,MATCH($A771,$A$5:$A$1802,0),0)*HLOOKUP(EI$2,$H$5:$FY$1802,MATCH($A771,$A$5:$A$1802,0),0),$H$2)</f>
        <v>13208426</v>
      </c>
      <c r="EJ771" s="166">
        <f>IFERROR(HLOOKUP(EJ$1,$H$5:$FY$1802,MATCH($A771,$A$5:$A$1802,0),0)*HLOOKUP(EJ$2,$H$5:$FY$1802,MATCH($A771,$A$5:$A$1802,0),0),$H$2)</f>
        <v>19555332</v>
      </c>
      <c r="EK771" s="166">
        <f>IFERROR(HLOOKUP(EK$1,$H$5:$FY$1802,MATCH($A771,$A$5:$A$1802,0),0)*HLOOKUP(EK$2,$H$5:$FY$1802,MATCH($A771,$A$5:$A$1802,0),0),$H$2)</f>
        <v>40654506</v>
      </c>
      <c r="EL771" s="166">
        <f>IFERROR(HLOOKUP(EL$1,$H$5:$FY$1802,MATCH($A771,$A$5:$A$1802,0),0)*HLOOKUP(EL$2,$H$5:$FY$1802,MATCH($A771,$A$5:$A$1802,0),0),$H$2)</f>
        <v>4969404</v>
      </c>
      <c r="EM771" s="166">
        <f>IFERROR(HLOOKUP(EM$1,$H$5:$FY$1802,MATCH($A771,$A$5:$A$1802,0),0)*HLOOKUP(EM$2,$H$5:$FY$1802,MATCH($A771,$A$5:$A$1802,0),0),$H$2)</f>
        <v>3956426</v>
      </c>
      <c r="EN771" s="166">
        <f>IFERROR(HLOOKUP(EN$1,$H$5:$FY$1802,MATCH($A771,$A$5:$A$1802,0),0)*HLOOKUP(EN$2,$H$5:$FY$1802,MATCH($A771,$A$5:$A$1802,0),0),$H$2)</f>
        <v>136025806</v>
      </c>
      <c r="EO771" s="166">
        <f>IFERROR(HLOOKUP(EO$1,$H$5:$FY$1802,MATCH($A771,$A$5:$A$1802,0),0)*HLOOKUP(EO$2,$H$5:$FY$1802,MATCH($A771,$A$5:$A$1802,0),0),$H$2)</f>
        <v>373735216</v>
      </c>
      <c r="EP771" s="166">
        <f>IFERROR(HLOOKUP(EP$1,$H$5:$FY$1802,MATCH($A771,$A$5:$A$1802,0),0)*HLOOKUP(EP$2,$H$5:$FY$1802,MATCH($A771,$A$5:$A$1802,0),0),$H$2)</f>
        <v>6134403</v>
      </c>
      <c r="EQ771" s="166">
        <f>IFERROR(HLOOKUP(EQ$1,$H$5:$FY$1802,MATCH($A771,$A$5:$A$1802,0),0)*HLOOKUP(EQ$2,$H$5:$FY$1802,MATCH($A771,$A$5:$A$1802,0),0),$H$2)</f>
        <v>109917</v>
      </c>
      <c r="ER771" s="166">
        <f>IFERROR(HLOOKUP(ER$1,$H$5:$FY$1802,MATCH($A771,$A$5:$A$1802,0),0)*HLOOKUP(ER$2,$H$5:$FY$1802,MATCH($A771,$A$5:$A$1802,0),0),$H$2)</f>
        <v>85608</v>
      </c>
      <c r="ES771" s="166">
        <f>IFERROR(HLOOKUP(ES$1,$H$5:$FY$1802,MATCH($A771,$A$5:$A$1802,0),0)*HLOOKUP(ES$2,$H$5:$FY$1802,MATCH($A771,$A$5:$A$1802,0),0),$H$2)</f>
        <v>4775484</v>
      </c>
      <c r="ET771" s="166">
        <f>IFERROR(HLOOKUP(ET$1,$H$5:$FY$1802,MATCH($A771,$A$5:$A$1802,0),0)*HLOOKUP(ET$2,$H$5:$FY$1802,MATCH($A771,$A$5:$A$1802,0),0),$H$2)</f>
        <v>8340240</v>
      </c>
      <c r="EU771" s="166">
        <f>IFERROR(HLOOKUP(EU$1,$H$5:$FY$1802,MATCH($A771,$A$5:$A$1802,0),0)*HLOOKUP(EU$2,$H$5:$FY$1802,MATCH($A771,$A$5:$A$1802,0),0),$H$2)</f>
        <v>4319493</v>
      </c>
      <c r="EV771" s="166">
        <f>IFERROR(HLOOKUP(EV$1,$H$5:$FY$1802,MATCH($A771,$A$5:$A$1802,0),0)*HLOOKUP(EV$2,$H$5:$FY$1802,MATCH($A771,$A$5:$A$1802,0),0),$H$2)</f>
        <v>123427407</v>
      </c>
      <c r="EW771" s="166">
        <f>IFERROR(HLOOKUP(EW$1,$H$5:$FY$1802,MATCH($A771,$A$5:$A$1802,0),0)*HLOOKUP(EW$2,$H$5:$FY$1802,MATCH($A771,$A$5:$A$1802,0),0),$H$2)</f>
        <v>29778868</v>
      </c>
      <c r="EX771" s="166">
        <f>IFERROR(HLOOKUP(EX$1,$H$5:$FY$1802,MATCH($A771,$A$5:$A$1802,0),0)*HLOOKUP(EX$2,$H$5:$FY$1802,MATCH($A771,$A$5:$A$1802,0),0),$H$2)</f>
        <v>15599820</v>
      </c>
      <c r="EY771" s="166">
        <f>IFERROR(HLOOKUP(EY$1,$H$5:$FY$1802,MATCH($A771,$A$5:$A$1802,0),0)*HLOOKUP(EY$2,$H$5:$FY$1802,MATCH($A771,$A$5:$A$1802,0),0),$H$2)</f>
        <v>25335908</v>
      </c>
      <c r="EZ771" s="166">
        <f>IFERROR(HLOOKUP(EZ$1,$H$5:$FY$1802,MATCH($A771,$A$5:$A$1802,0),0)*HLOOKUP(EZ$2,$H$5:$FY$1802,MATCH($A771,$A$5:$A$1802,0),0),$H$2)</f>
        <v>3569841</v>
      </c>
      <c r="FA771" s="166">
        <f>IFERROR(HLOOKUP(FA$1,$H$5:$FY$1802,MATCH($A771,$A$5:$A$1802,0),0)*HLOOKUP(FA$2,$H$5:$FY$1802,MATCH($A771,$A$5:$A$1802,0),0),$H$2)</f>
        <v>344190</v>
      </c>
      <c r="FB771" s="166">
        <f>IFERROR(HLOOKUP(FB$1,$H$5:$FY$1802,MATCH($A771,$A$5:$A$1802,0),0)*HLOOKUP(FB$2,$H$5:$FY$1802,MATCH($A771,$A$5:$A$1802,0),0),$H$2)</f>
        <v>2000</v>
      </c>
      <c r="FC771" s="166">
        <f>IFERROR(HLOOKUP(FC$1,$H$5:$FY$1802,MATCH($A771,$A$5:$A$1802,0),0)*HLOOKUP(FC$2,$H$5:$FY$1802,MATCH($A771,$A$5:$A$1802,0),0),$H$2)</f>
        <v>559254</v>
      </c>
      <c r="FD771" s="166">
        <f>IFERROR(HLOOKUP(FD$1,$H$5:$FY$1802,MATCH($A771,$A$5:$A$1802,0),0)*HLOOKUP(FD$2,$H$5:$FY$1802,MATCH($A771,$A$5:$A$1802,0),0),$H$2)</f>
        <v>0</v>
      </c>
      <c r="FE771" s="166">
        <f>IFERROR(HLOOKUP(FE$1,$H$5:$FY$1802,MATCH($A771,$A$5:$A$1802,0),0)*HLOOKUP(FE$2,$H$5:$FY$1802,MATCH($A771,$A$5:$A$1802,0),0),$H$2)</f>
        <v>0</v>
      </c>
      <c r="FF771" s="166">
        <f>IFERROR(HLOOKUP(FF$1,$H$5:$FY$1802,MATCH($A771,$A$5:$A$1802,0),0)*HLOOKUP(FF$2,$H$5:$FY$1802,MATCH($A771,$A$5:$A$1802,0),0),$H$2)</f>
        <v>0</v>
      </c>
      <c r="FG771" s="166">
        <f>IFERROR(HLOOKUP(FG$1,$H$5:$FY$1802,MATCH($A771,$A$5:$A$1802,0),0)*HLOOKUP(FG$2,$H$5:$FY$1802,MATCH($A771,$A$5:$A$1802,0),0),$H$2)</f>
        <v>0</v>
      </c>
      <c r="FH771" s="152"/>
      <c r="FI771" s="405">
        <f t="shared" si="1171"/>
        <v>2.0439322301024427</v>
      </c>
      <c r="FJ771" s="405">
        <f t="shared" si="1171"/>
        <v>1.4962568951930655</v>
      </c>
      <c r="FK771" s="405">
        <f t="shared" si="1172"/>
        <v>2.0113531758208039</v>
      </c>
      <c r="FL771" s="405">
        <f t="shared" si="1173"/>
        <v>1.5087450138079166</v>
      </c>
      <c r="FM771" s="405">
        <f t="shared" si="1174"/>
        <v>1.4266716714032923</v>
      </c>
      <c r="FN771" s="405">
        <f t="shared" si="1175"/>
        <v>1.0599764062416215</v>
      </c>
      <c r="FO771" s="405">
        <f t="shared" si="1176"/>
        <v>2.0241569849815813</v>
      </c>
      <c r="FP771" s="405">
        <f t="shared" si="1177"/>
        <v>1.0461887220175687</v>
      </c>
      <c r="FQ771" s="405">
        <f t="shared" si="1178"/>
        <v>2.2085308056872037</v>
      </c>
      <c r="FR771" s="405">
        <f t="shared" si="1179"/>
        <v>1.04739336492891</v>
      </c>
      <c r="FS771" s="65"/>
    </row>
    <row r="772" spans="1:175" ht="10.35" customHeight="1" x14ac:dyDescent="0.2">
      <c r="A772" s="74" t="str">
        <f t="shared" si="1166"/>
        <v>2021-22JULYRYF</v>
      </c>
      <c r="B772" s="163" t="str">
        <f t="shared" si="1167"/>
        <v>2021-22</v>
      </c>
      <c r="C772" s="26" t="s">
        <v>847</v>
      </c>
      <c r="D772" s="163" t="str">
        <f>INDEX($FV$16:$FW$26,MATCH($F772,$FV$16:$FV$26,0),2)</f>
        <v>Y58</v>
      </c>
      <c r="E772" s="163" t="str">
        <f>VLOOKUP($D772,$FW$8:$FX$14,2,0)</f>
        <v>South West</v>
      </c>
      <c r="F772" s="271" t="s">
        <v>865</v>
      </c>
      <c r="G772" s="271" t="s">
        <v>879</v>
      </c>
      <c r="H772" s="272">
        <v>138924</v>
      </c>
      <c r="I772" s="272">
        <v>108449</v>
      </c>
      <c r="J772" s="272">
        <v>3910875</v>
      </c>
      <c r="K772" s="272">
        <v>36</v>
      </c>
      <c r="L772" s="272">
        <v>3</v>
      </c>
      <c r="M772" s="272">
        <v>115</v>
      </c>
      <c r="N772" s="272">
        <v>200</v>
      </c>
      <c r="O772" s="272">
        <v>361</v>
      </c>
      <c r="P772" s="272">
        <v>0</v>
      </c>
      <c r="Q772" s="272">
        <v>335</v>
      </c>
      <c r="R772" s="272">
        <v>48</v>
      </c>
      <c r="S772" s="272">
        <v>1553</v>
      </c>
      <c r="T772" s="272">
        <v>84156</v>
      </c>
      <c r="U772" s="272">
        <v>10617</v>
      </c>
      <c r="V772" s="272">
        <v>6279</v>
      </c>
      <c r="W772" s="272">
        <v>45791</v>
      </c>
      <c r="X772" s="272">
        <v>14715</v>
      </c>
      <c r="Y772" s="272">
        <v>178</v>
      </c>
      <c r="Z772" s="272">
        <v>6152303</v>
      </c>
      <c r="AA772" s="272">
        <v>579</v>
      </c>
      <c r="AB772" s="272">
        <v>1093</v>
      </c>
      <c r="AC772" s="272">
        <v>4344365</v>
      </c>
      <c r="AD772" s="272">
        <v>692</v>
      </c>
      <c r="AE772" s="272">
        <v>1305</v>
      </c>
      <c r="AF772" s="272">
        <v>139058524</v>
      </c>
      <c r="AG772" s="272">
        <v>3037</v>
      </c>
      <c r="AH772" s="272">
        <v>6648</v>
      </c>
      <c r="AI772" s="272">
        <v>139897683</v>
      </c>
      <c r="AJ772" s="272">
        <v>9507</v>
      </c>
      <c r="AK772" s="272">
        <v>26849</v>
      </c>
      <c r="AL772" s="272">
        <v>1660697</v>
      </c>
      <c r="AM772" s="272">
        <v>9330</v>
      </c>
      <c r="AN772" s="272">
        <v>24380</v>
      </c>
      <c r="AO772" s="272">
        <v>8817</v>
      </c>
      <c r="AP772" s="272">
        <v>945</v>
      </c>
      <c r="AQ772" s="272">
        <v>2948</v>
      </c>
      <c r="AR772" s="272">
        <v>3043</v>
      </c>
      <c r="AS772" s="272">
        <v>581</v>
      </c>
      <c r="AT772" s="272">
        <v>4343</v>
      </c>
      <c r="AU772" s="272">
        <v>1</v>
      </c>
      <c r="AV772" s="272">
        <v>39453</v>
      </c>
      <c r="AW772" s="272">
        <v>3260</v>
      </c>
      <c r="AX772" s="272">
        <v>32626</v>
      </c>
      <c r="AY772" s="272">
        <v>75339</v>
      </c>
      <c r="AZ772" s="272">
        <v>21399</v>
      </c>
      <c r="BA772" s="272">
        <v>15370</v>
      </c>
      <c r="BB772" s="272">
        <v>12711</v>
      </c>
      <c r="BC772" s="272">
        <v>9187</v>
      </c>
      <c r="BD772" s="272">
        <v>64524</v>
      </c>
      <c r="BE772" s="272">
        <v>49356</v>
      </c>
      <c r="BF772" s="272">
        <v>23725</v>
      </c>
      <c r="BG772" s="272">
        <v>15559</v>
      </c>
      <c r="BH772" s="272">
        <v>257</v>
      </c>
      <c r="BI772" s="272">
        <v>188</v>
      </c>
      <c r="BJ772" s="272">
        <v>48</v>
      </c>
      <c r="BK772" s="272">
        <v>32640</v>
      </c>
      <c r="BL772" s="272">
        <v>680</v>
      </c>
      <c r="BM772" s="272">
        <v>1296</v>
      </c>
      <c r="BN772" s="272">
        <v>39</v>
      </c>
      <c r="BO772" s="272">
        <v>23166</v>
      </c>
      <c r="BP772" s="272">
        <v>594</v>
      </c>
      <c r="BQ772" s="272">
        <v>1355</v>
      </c>
      <c r="BR772" s="272">
        <v>10530</v>
      </c>
      <c r="BS772" s="272">
        <v>6096497</v>
      </c>
      <c r="BT772" s="272">
        <v>579</v>
      </c>
      <c r="BU772" s="272">
        <v>1090</v>
      </c>
      <c r="BV772" s="272">
        <v>2071</v>
      </c>
      <c r="BW772" s="272">
        <v>6853068</v>
      </c>
      <c r="BX772" s="272">
        <v>3309</v>
      </c>
      <c r="BY772" s="272">
        <v>7241</v>
      </c>
      <c r="BZ772" s="272">
        <v>1024</v>
      </c>
      <c r="CA772" s="272">
        <v>3147035</v>
      </c>
      <c r="CB772" s="272">
        <v>3073</v>
      </c>
      <c r="CC772" s="272">
        <v>6470</v>
      </c>
      <c r="CD772" s="272">
        <v>42696</v>
      </c>
      <c r="CE772" s="272">
        <v>129058421</v>
      </c>
      <c r="CF772" s="272">
        <v>3023</v>
      </c>
      <c r="CG772" s="272">
        <v>6624</v>
      </c>
      <c r="CH772" s="272">
        <v>1481</v>
      </c>
      <c r="CI772" s="272">
        <v>15861080</v>
      </c>
      <c r="CJ772" s="272">
        <v>10710</v>
      </c>
      <c r="CK772" s="272">
        <v>25209</v>
      </c>
      <c r="CL772" s="272">
        <v>282</v>
      </c>
      <c r="CM772" s="272">
        <v>3306402</v>
      </c>
      <c r="CN772" s="272">
        <v>11725</v>
      </c>
      <c r="CO772" s="272">
        <v>33131</v>
      </c>
      <c r="CP772" s="272">
        <v>772</v>
      </c>
      <c r="CQ772" s="272">
        <v>9201603</v>
      </c>
      <c r="CR772" s="272">
        <v>11919</v>
      </c>
      <c r="CS772" s="272">
        <v>29028</v>
      </c>
      <c r="CT772" s="272">
        <v>30</v>
      </c>
      <c r="CU772" s="272">
        <v>304115</v>
      </c>
      <c r="CV772" s="272">
        <v>10137</v>
      </c>
      <c r="CW772" s="272">
        <v>21188</v>
      </c>
      <c r="CX772" s="272">
        <v>743</v>
      </c>
      <c r="CY772" s="272">
        <v>309293</v>
      </c>
      <c r="CZ772" s="272">
        <v>416</v>
      </c>
      <c r="DA772" s="272">
        <v>723</v>
      </c>
      <c r="DB772" s="272">
        <v>6802</v>
      </c>
      <c r="DC772" s="272">
        <v>429136</v>
      </c>
      <c r="DD772" s="272">
        <v>63</v>
      </c>
      <c r="DE772" s="272">
        <v>132</v>
      </c>
      <c r="DF772" s="272">
        <v>147</v>
      </c>
      <c r="DG772" s="272">
        <v>356541</v>
      </c>
      <c r="DH772" s="272">
        <v>2425</v>
      </c>
      <c r="DI772" s="272">
        <v>4691</v>
      </c>
      <c r="DJ772" s="272">
        <v>128</v>
      </c>
      <c r="DK772" s="272">
        <v>5</v>
      </c>
      <c r="DL772" s="250"/>
      <c r="DM772" s="250"/>
      <c r="DN772" s="250"/>
      <c r="DO772" s="250"/>
      <c r="DP772" s="250"/>
      <c r="DQ772" s="250"/>
      <c r="DR772" s="250"/>
      <c r="DS772" s="250"/>
      <c r="DT772" s="250"/>
      <c r="DU772" s="250"/>
      <c r="DV772" s="250"/>
      <c r="DW772" s="250"/>
      <c r="DX772" s="250"/>
      <c r="DY772" s="250"/>
      <c r="DZ772" s="250"/>
      <c r="EA772" s="250"/>
      <c r="EB772" s="155"/>
      <c r="EC772" s="75">
        <f t="shared" si="1181"/>
        <v>7</v>
      </c>
      <c r="ED772" s="74">
        <f t="shared" si="1170"/>
        <v>2021</v>
      </c>
      <c r="EE772" s="165">
        <f t="shared" si="1180"/>
        <v>44378</v>
      </c>
      <c r="EF772" s="157">
        <f t="shared" si="1165"/>
        <v>31</v>
      </c>
      <c r="EG772" s="156"/>
      <c r="EH772" s="166">
        <f>IFERROR(HLOOKUP(EH$1,$H$5:$FY$1802,MATCH($A772,$A$5:$A$1802,0),0)*HLOOKUP(EH$2,$H$5:$FY$1802,MATCH($A772,$A$5:$A$1802,0),0),$H$2)</f>
        <v>325347</v>
      </c>
      <c r="EI772" s="166">
        <f>IFERROR(HLOOKUP(EI$1,$H$5:$FY$1802,MATCH($A772,$A$5:$A$1802,0),0)*HLOOKUP(EI$2,$H$5:$FY$1802,MATCH($A772,$A$5:$A$1802,0),0),$H$2)</f>
        <v>12471635</v>
      </c>
      <c r="EJ772" s="166">
        <f>IFERROR(HLOOKUP(EJ$1,$H$5:$FY$1802,MATCH($A772,$A$5:$A$1802,0),0)*HLOOKUP(EJ$2,$H$5:$FY$1802,MATCH($A772,$A$5:$A$1802,0),0),$H$2)</f>
        <v>21689800</v>
      </c>
      <c r="EK772" s="166">
        <f>IFERROR(HLOOKUP(EK$1,$H$5:$FY$1802,MATCH($A772,$A$5:$A$1802,0),0)*HLOOKUP(EK$2,$H$5:$FY$1802,MATCH($A772,$A$5:$A$1802,0),0),$H$2)</f>
        <v>39150089</v>
      </c>
      <c r="EL772" s="166">
        <f>IFERROR(HLOOKUP(EL$1,$H$5:$FY$1802,MATCH($A772,$A$5:$A$1802,0),0)*HLOOKUP(EL$2,$H$5:$FY$1802,MATCH($A772,$A$5:$A$1802,0),0),$H$2)</f>
        <v>11604381</v>
      </c>
      <c r="EM772" s="166">
        <f>IFERROR(HLOOKUP(EM$1,$H$5:$FY$1802,MATCH($A772,$A$5:$A$1802,0),0)*HLOOKUP(EM$2,$H$5:$FY$1802,MATCH($A772,$A$5:$A$1802,0),0),$H$2)</f>
        <v>8194095</v>
      </c>
      <c r="EN772" s="166">
        <f>IFERROR(HLOOKUP(EN$1,$H$5:$FY$1802,MATCH($A772,$A$5:$A$1802,0),0)*HLOOKUP(EN$2,$H$5:$FY$1802,MATCH($A772,$A$5:$A$1802,0),0),$H$2)</f>
        <v>304418568</v>
      </c>
      <c r="EO772" s="166">
        <f>IFERROR(HLOOKUP(EO$1,$H$5:$FY$1802,MATCH($A772,$A$5:$A$1802,0),0)*HLOOKUP(EO$2,$H$5:$FY$1802,MATCH($A772,$A$5:$A$1802,0),0),$H$2)</f>
        <v>395083035</v>
      </c>
      <c r="EP772" s="166">
        <f>IFERROR(HLOOKUP(EP$1,$H$5:$FY$1802,MATCH($A772,$A$5:$A$1802,0),0)*HLOOKUP(EP$2,$H$5:$FY$1802,MATCH($A772,$A$5:$A$1802,0),0),$H$2)</f>
        <v>4339640</v>
      </c>
      <c r="EQ772" s="166">
        <f>IFERROR(HLOOKUP(EQ$1,$H$5:$FY$1802,MATCH($A772,$A$5:$A$1802,0),0)*HLOOKUP(EQ$2,$H$5:$FY$1802,MATCH($A772,$A$5:$A$1802,0),0),$H$2)</f>
        <v>62208</v>
      </c>
      <c r="ER772" s="166">
        <f>IFERROR(HLOOKUP(ER$1,$H$5:$FY$1802,MATCH($A772,$A$5:$A$1802,0),0)*HLOOKUP(ER$2,$H$5:$FY$1802,MATCH($A772,$A$5:$A$1802,0),0),$H$2)</f>
        <v>52845</v>
      </c>
      <c r="ES772" s="166">
        <f>IFERROR(HLOOKUP(ES$1,$H$5:$FY$1802,MATCH($A772,$A$5:$A$1802,0),0)*HLOOKUP(ES$2,$H$5:$FY$1802,MATCH($A772,$A$5:$A$1802,0),0),$H$2)</f>
        <v>11477700</v>
      </c>
      <c r="ET772" s="166">
        <f>IFERROR(HLOOKUP(ET$1,$H$5:$FY$1802,MATCH($A772,$A$5:$A$1802,0),0)*HLOOKUP(ET$2,$H$5:$FY$1802,MATCH($A772,$A$5:$A$1802,0),0),$H$2)</f>
        <v>14996111</v>
      </c>
      <c r="EU772" s="166">
        <f>IFERROR(HLOOKUP(EU$1,$H$5:$FY$1802,MATCH($A772,$A$5:$A$1802,0),0)*HLOOKUP(EU$2,$H$5:$FY$1802,MATCH($A772,$A$5:$A$1802,0),0),$H$2)</f>
        <v>6625280</v>
      </c>
      <c r="EV772" s="166">
        <f>IFERROR(HLOOKUP(EV$1,$H$5:$FY$1802,MATCH($A772,$A$5:$A$1802,0),0)*HLOOKUP(EV$2,$H$5:$FY$1802,MATCH($A772,$A$5:$A$1802,0),0),$H$2)</f>
        <v>282818304</v>
      </c>
      <c r="EW772" s="166">
        <f>IFERROR(HLOOKUP(EW$1,$H$5:$FY$1802,MATCH($A772,$A$5:$A$1802,0),0)*HLOOKUP(EW$2,$H$5:$FY$1802,MATCH($A772,$A$5:$A$1802,0),0),$H$2)</f>
        <v>37334529</v>
      </c>
      <c r="EX772" s="166">
        <f>IFERROR(HLOOKUP(EX$1,$H$5:$FY$1802,MATCH($A772,$A$5:$A$1802,0),0)*HLOOKUP(EX$2,$H$5:$FY$1802,MATCH($A772,$A$5:$A$1802,0),0),$H$2)</f>
        <v>9342942</v>
      </c>
      <c r="EY772" s="166">
        <f>IFERROR(HLOOKUP(EY$1,$H$5:$FY$1802,MATCH($A772,$A$5:$A$1802,0),0)*HLOOKUP(EY$2,$H$5:$FY$1802,MATCH($A772,$A$5:$A$1802,0),0),$H$2)</f>
        <v>22409616</v>
      </c>
      <c r="EZ772" s="166">
        <f>IFERROR(HLOOKUP(EZ$1,$H$5:$FY$1802,MATCH($A772,$A$5:$A$1802,0),0)*HLOOKUP(EZ$2,$H$5:$FY$1802,MATCH($A772,$A$5:$A$1802,0),0),$H$2)</f>
        <v>635640</v>
      </c>
      <c r="FA772" s="166">
        <f>IFERROR(HLOOKUP(FA$1,$H$5:$FY$1802,MATCH($A772,$A$5:$A$1802,0),0)*HLOOKUP(FA$2,$H$5:$FY$1802,MATCH($A772,$A$5:$A$1802,0),0),$H$2)</f>
        <v>689577</v>
      </c>
      <c r="FB772" s="166">
        <f>IFERROR(HLOOKUP(FB$1,$H$5:$FY$1802,MATCH($A772,$A$5:$A$1802,0),0)*HLOOKUP(FB$2,$H$5:$FY$1802,MATCH($A772,$A$5:$A$1802,0),0),$H$2)</f>
        <v>537189</v>
      </c>
      <c r="FC772" s="166">
        <f>IFERROR(HLOOKUP(FC$1,$H$5:$FY$1802,MATCH($A772,$A$5:$A$1802,0),0)*HLOOKUP(FC$2,$H$5:$FY$1802,MATCH($A772,$A$5:$A$1802,0),0),$H$2)</f>
        <v>897864</v>
      </c>
      <c r="FD772" s="166">
        <f>IFERROR(HLOOKUP(FD$1,$H$5:$FY$1802,MATCH($A772,$A$5:$A$1802,0),0)*HLOOKUP(FD$2,$H$5:$FY$1802,MATCH($A772,$A$5:$A$1802,0),0),$H$2)</f>
        <v>0</v>
      </c>
      <c r="FE772" s="166">
        <f>IFERROR(HLOOKUP(FE$1,$H$5:$FY$1802,MATCH($A772,$A$5:$A$1802,0),0)*HLOOKUP(FE$2,$H$5:$FY$1802,MATCH($A772,$A$5:$A$1802,0),0),$H$2)</f>
        <v>0</v>
      </c>
      <c r="FF772" s="166">
        <f>IFERROR(HLOOKUP(FF$1,$H$5:$FY$1802,MATCH($A772,$A$5:$A$1802,0),0)*HLOOKUP(FF$2,$H$5:$FY$1802,MATCH($A772,$A$5:$A$1802,0),0),$H$2)</f>
        <v>0</v>
      </c>
      <c r="FG772" s="166">
        <f>IFERROR(HLOOKUP(FG$1,$H$5:$FY$1802,MATCH($A772,$A$5:$A$1802,0),0)*HLOOKUP(FG$2,$H$5:$FY$1802,MATCH($A772,$A$5:$A$1802,0),0),$H$2)</f>
        <v>0</v>
      </c>
      <c r="FH772" s="152"/>
      <c r="FI772" s="405">
        <f t="shared" si="1171"/>
        <v>2.0155411133088443</v>
      </c>
      <c r="FJ772" s="405">
        <f t="shared" si="1171"/>
        <v>1.4476782518602243</v>
      </c>
      <c r="FK772" s="405">
        <f t="shared" si="1172"/>
        <v>2.0243669374104156</v>
      </c>
      <c r="FL772" s="405">
        <f t="shared" si="1173"/>
        <v>1.4631310718267241</v>
      </c>
      <c r="FM772" s="405">
        <f t="shared" si="1174"/>
        <v>1.4090978576576183</v>
      </c>
      <c r="FN772" s="405">
        <f t="shared" si="1175"/>
        <v>1.0778537267148567</v>
      </c>
      <c r="FO772" s="405">
        <f t="shared" si="1176"/>
        <v>1.6123003737682637</v>
      </c>
      <c r="FP772" s="405">
        <f t="shared" si="1177"/>
        <v>1.0573564390078152</v>
      </c>
      <c r="FQ772" s="405">
        <f t="shared" si="1178"/>
        <v>1.4438202247191012</v>
      </c>
      <c r="FR772" s="405">
        <f t="shared" si="1179"/>
        <v>1.0561797752808988</v>
      </c>
      <c r="FS772" s="65"/>
    </row>
    <row r="773" spans="1:175" ht="10.35" customHeight="1" x14ac:dyDescent="0.2">
      <c r="A773" s="74" t="str">
        <f t="shared" si="1166"/>
        <v>2021-22JULYRYA</v>
      </c>
      <c r="B773" s="163" t="str">
        <f t="shared" si="1167"/>
        <v>2021-22</v>
      </c>
      <c r="C773" s="26" t="s">
        <v>847</v>
      </c>
      <c r="D773" s="163" t="str">
        <f>INDEX($FV$16:$FW$26,MATCH($F773,$FV$16:$FV$26,0),2)</f>
        <v>Y60</v>
      </c>
      <c r="E773" s="163" t="str">
        <f>VLOOKUP($D773,$FW$8:$FX$14,2,0)</f>
        <v>Midlands</v>
      </c>
      <c r="F773" s="271" t="s">
        <v>867</v>
      </c>
      <c r="G773" s="271" t="s">
        <v>883</v>
      </c>
      <c r="H773" s="272">
        <v>162624</v>
      </c>
      <c r="I773" s="272">
        <v>129063</v>
      </c>
      <c r="J773" s="272">
        <v>1541543</v>
      </c>
      <c r="K773" s="272">
        <v>12</v>
      </c>
      <c r="L773" s="272">
        <v>0</v>
      </c>
      <c r="M773" s="272">
        <v>26</v>
      </c>
      <c r="N773" s="272">
        <v>71</v>
      </c>
      <c r="O773" s="272">
        <v>231</v>
      </c>
      <c r="P773" s="272">
        <v>0</v>
      </c>
      <c r="Q773" s="272">
        <v>238</v>
      </c>
      <c r="R773" s="272">
        <v>0</v>
      </c>
      <c r="S773" s="272">
        <v>190</v>
      </c>
      <c r="T773" s="272">
        <v>100893</v>
      </c>
      <c r="U773" s="272">
        <v>9899</v>
      </c>
      <c r="V773" s="272">
        <v>6062</v>
      </c>
      <c r="W773" s="272">
        <v>52651</v>
      </c>
      <c r="X773" s="272">
        <v>22119</v>
      </c>
      <c r="Y773" s="272">
        <v>1023</v>
      </c>
      <c r="Z773" s="272">
        <v>4609530</v>
      </c>
      <c r="AA773" s="272">
        <v>466</v>
      </c>
      <c r="AB773" s="272">
        <v>815</v>
      </c>
      <c r="AC773" s="272">
        <v>3261273</v>
      </c>
      <c r="AD773" s="272">
        <v>538</v>
      </c>
      <c r="AE773" s="272">
        <v>970</v>
      </c>
      <c r="AF773" s="272">
        <v>96755407</v>
      </c>
      <c r="AG773" s="272">
        <v>1838</v>
      </c>
      <c r="AH773" s="272">
        <v>3826</v>
      </c>
      <c r="AI773" s="272">
        <v>222386965</v>
      </c>
      <c r="AJ773" s="272">
        <v>10054</v>
      </c>
      <c r="AK773" s="272">
        <v>24862</v>
      </c>
      <c r="AL773" s="272">
        <v>11574666</v>
      </c>
      <c r="AM773" s="272">
        <v>11314</v>
      </c>
      <c r="AN773" s="272">
        <v>27420</v>
      </c>
      <c r="AO773" s="272">
        <v>10122</v>
      </c>
      <c r="AP773" s="272">
        <v>216</v>
      </c>
      <c r="AQ773" s="272">
        <v>414</v>
      </c>
      <c r="AR773" s="272">
        <v>0</v>
      </c>
      <c r="AS773" s="272">
        <v>680</v>
      </c>
      <c r="AT773" s="272">
        <v>8812</v>
      </c>
      <c r="AU773" s="272">
        <v>2192</v>
      </c>
      <c r="AV773" s="272">
        <v>49184</v>
      </c>
      <c r="AW773" s="272">
        <v>6021</v>
      </c>
      <c r="AX773" s="272">
        <v>35566</v>
      </c>
      <c r="AY773" s="272">
        <v>90771</v>
      </c>
      <c r="AZ773" s="272">
        <v>20453</v>
      </c>
      <c r="BA773" s="272">
        <v>14048</v>
      </c>
      <c r="BB773" s="272">
        <v>12137</v>
      </c>
      <c r="BC773" s="272">
        <v>8568</v>
      </c>
      <c r="BD773" s="272">
        <v>71487</v>
      </c>
      <c r="BE773" s="272">
        <v>55111</v>
      </c>
      <c r="BF773" s="272">
        <v>43508</v>
      </c>
      <c r="BG773" s="272">
        <v>23121</v>
      </c>
      <c r="BH773" s="272">
        <v>2246</v>
      </c>
      <c r="BI773" s="272">
        <v>1071</v>
      </c>
      <c r="BJ773" s="272">
        <v>112</v>
      </c>
      <c r="BK773" s="272">
        <v>65726</v>
      </c>
      <c r="BL773" s="272">
        <v>587</v>
      </c>
      <c r="BM773" s="272">
        <v>1022</v>
      </c>
      <c r="BN773" s="272">
        <v>93</v>
      </c>
      <c r="BO773" s="272">
        <v>56934</v>
      </c>
      <c r="BP773" s="272">
        <v>612</v>
      </c>
      <c r="BQ773" s="272">
        <v>1265</v>
      </c>
      <c r="BR773" s="272">
        <v>9694</v>
      </c>
      <c r="BS773" s="272">
        <v>4486870</v>
      </c>
      <c r="BT773" s="272">
        <v>463</v>
      </c>
      <c r="BU773" s="272">
        <v>811</v>
      </c>
      <c r="BV773" s="272">
        <v>4830</v>
      </c>
      <c r="BW773" s="272">
        <v>8448687</v>
      </c>
      <c r="BX773" s="272">
        <v>1749</v>
      </c>
      <c r="BY773" s="272">
        <v>3529</v>
      </c>
      <c r="BZ773" s="272">
        <v>1083</v>
      </c>
      <c r="CA773" s="272">
        <v>2345864</v>
      </c>
      <c r="CB773" s="272">
        <v>2166</v>
      </c>
      <c r="CC773" s="272">
        <v>4714</v>
      </c>
      <c r="CD773" s="272">
        <v>46738</v>
      </c>
      <c r="CE773" s="272">
        <v>85960856</v>
      </c>
      <c r="CF773" s="272">
        <v>1839</v>
      </c>
      <c r="CG773" s="272">
        <v>3831</v>
      </c>
      <c r="CH773" s="272">
        <v>2348</v>
      </c>
      <c r="CI773" s="272">
        <v>18910864</v>
      </c>
      <c r="CJ773" s="272">
        <v>8054</v>
      </c>
      <c r="CK773" s="272">
        <v>18767</v>
      </c>
      <c r="CL773" s="272">
        <v>458</v>
      </c>
      <c r="CM773" s="272">
        <v>4266925</v>
      </c>
      <c r="CN773" s="272">
        <v>9316</v>
      </c>
      <c r="CO773" s="272">
        <v>24227</v>
      </c>
      <c r="CP773" s="272">
        <v>1522</v>
      </c>
      <c r="CQ773" s="272">
        <v>13136001</v>
      </c>
      <c r="CR773" s="272">
        <v>8631</v>
      </c>
      <c r="CS773" s="272">
        <v>19043</v>
      </c>
      <c r="CT773" s="272">
        <v>225</v>
      </c>
      <c r="CU773" s="272">
        <v>1843807</v>
      </c>
      <c r="CV773" s="272">
        <v>8195</v>
      </c>
      <c r="CW773" s="272">
        <v>18948</v>
      </c>
      <c r="CX773" s="272">
        <v>404</v>
      </c>
      <c r="CY773" s="272">
        <v>134319</v>
      </c>
      <c r="CZ773" s="272">
        <v>332</v>
      </c>
      <c r="DA773" s="272">
        <v>584</v>
      </c>
      <c r="DB773" s="272">
        <v>5633</v>
      </c>
      <c r="DC773" s="272">
        <v>200886</v>
      </c>
      <c r="DD773" s="272">
        <v>36</v>
      </c>
      <c r="DE773" s="272">
        <v>62</v>
      </c>
      <c r="DF773" s="272">
        <v>136</v>
      </c>
      <c r="DG773" s="272">
        <v>271999</v>
      </c>
      <c r="DH773" s="272">
        <v>2000</v>
      </c>
      <c r="DI773" s="272">
        <v>4404</v>
      </c>
      <c r="DJ773" s="272">
        <v>123</v>
      </c>
      <c r="DK773" s="272">
        <v>336</v>
      </c>
      <c r="DL773" s="250"/>
      <c r="DM773" s="250"/>
      <c r="DN773" s="250"/>
      <c r="DO773" s="250"/>
      <c r="DP773" s="250"/>
      <c r="DQ773" s="250"/>
      <c r="DR773" s="250"/>
      <c r="DS773" s="250"/>
      <c r="DT773" s="250"/>
      <c r="DU773" s="250"/>
      <c r="DV773" s="250"/>
      <c r="DW773" s="250"/>
      <c r="DX773" s="250"/>
      <c r="DY773" s="250"/>
      <c r="DZ773" s="250"/>
      <c r="EA773" s="250"/>
      <c r="EB773" s="155"/>
      <c r="EC773" s="75">
        <f t="shared" si="1181"/>
        <v>7</v>
      </c>
      <c r="ED773" s="74">
        <f t="shared" si="1170"/>
        <v>2021</v>
      </c>
      <c r="EE773" s="165">
        <f t="shared" si="1180"/>
        <v>44378</v>
      </c>
      <c r="EF773" s="157">
        <f t="shared" si="1165"/>
        <v>31</v>
      </c>
      <c r="EG773" s="156"/>
      <c r="EH773" s="166">
        <f>IFERROR(HLOOKUP(EH$1,$H$5:$FY$1802,MATCH($A773,$A$5:$A$1802,0),0)*HLOOKUP(EH$2,$H$5:$FY$1802,MATCH($A773,$A$5:$A$1802,0),0),$H$2)</f>
        <v>0</v>
      </c>
      <c r="EI773" s="166">
        <f>IFERROR(HLOOKUP(EI$1,$H$5:$FY$1802,MATCH($A773,$A$5:$A$1802,0),0)*HLOOKUP(EI$2,$H$5:$FY$1802,MATCH($A773,$A$5:$A$1802,0),0),$H$2)</f>
        <v>3355638</v>
      </c>
      <c r="EJ773" s="166">
        <f>IFERROR(HLOOKUP(EJ$1,$H$5:$FY$1802,MATCH($A773,$A$5:$A$1802,0),0)*HLOOKUP(EJ$2,$H$5:$FY$1802,MATCH($A773,$A$5:$A$1802,0),0),$H$2)</f>
        <v>9163473</v>
      </c>
      <c r="EK773" s="166">
        <f>IFERROR(HLOOKUP(EK$1,$H$5:$FY$1802,MATCH($A773,$A$5:$A$1802,0),0)*HLOOKUP(EK$2,$H$5:$FY$1802,MATCH($A773,$A$5:$A$1802,0),0),$H$2)</f>
        <v>29813553</v>
      </c>
      <c r="EL773" s="166">
        <f>IFERROR(HLOOKUP(EL$1,$H$5:$FY$1802,MATCH($A773,$A$5:$A$1802,0),0)*HLOOKUP(EL$2,$H$5:$FY$1802,MATCH($A773,$A$5:$A$1802,0),0),$H$2)</f>
        <v>8067685</v>
      </c>
      <c r="EM773" s="166">
        <f>IFERROR(HLOOKUP(EM$1,$H$5:$FY$1802,MATCH($A773,$A$5:$A$1802,0),0)*HLOOKUP(EM$2,$H$5:$FY$1802,MATCH($A773,$A$5:$A$1802,0),0),$H$2)</f>
        <v>5880140</v>
      </c>
      <c r="EN773" s="166">
        <f>IFERROR(HLOOKUP(EN$1,$H$5:$FY$1802,MATCH($A773,$A$5:$A$1802,0),0)*HLOOKUP(EN$2,$H$5:$FY$1802,MATCH($A773,$A$5:$A$1802,0),0),$H$2)</f>
        <v>201442726</v>
      </c>
      <c r="EO773" s="166">
        <f>IFERROR(HLOOKUP(EO$1,$H$5:$FY$1802,MATCH($A773,$A$5:$A$1802,0),0)*HLOOKUP(EO$2,$H$5:$FY$1802,MATCH($A773,$A$5:$A$1802,0),0),$H$2)</f>
        <v>549922578</v>
      </c>
      <c r="EP773" s="166">
        <f>IFERROR(HLOOKUP(EP$1,$H$5:$FY$1802,MATCH($A773,$A$5:$A$1802,0),0)*HLOOKUP(EP$2,$H$5:$FY$1802,MATCH($A773,$A$5:$A$1802,0),0),$H$2)</f>
        <v>28050660</v>
      </c>
      <c r="EQ773" s="166">
        <f>IFERROR(HLOOKUP(EQ$1,$H$5:$FY$1802,MATCH($A773,$A$5:$A$1802,0),0)*HLOOKUP(EQ$2,$H$5:$FY$1802,MATCH($A773,$A$5:$A$1802,0),0),$H$2)</f>
        <v>114464</v>
      </c>
      <c r="ER773" s="166">
        <f>IFERROR(HLOOKUP(ER$1,$H$5:$FY$1802,MATCH($A773,$A$5:$A$1802,0),0)*HLOOKUP(ER$2,$H$5:$FY$1802,MATCH($A773,$A$5:$A$1802,0),0),$H$2)</f>
        <v>117645</v>
      </c>
      <c r="ES773" s="166">
        <f>IFERROR(HLOOKUP(ES$1,$H$5:$FY$1802,MATCH($A773,$A$5:$A$1802,0),0)*HLOOKUP(ES$2,$H$5:$FY$1802,MATCH($A773,$A$5:$A$1802,0),0),$H$2)</f>
        <v>7861834</v>
      </c>
      <c r="ET773" s="166">
        <f>IFERROR(HLOOKUP(ET$1,$H$5:$FY$1802,MATCH($A773,$A$5:$A$1802,0),0)*HLOOKUP(ET$2,$H$5:$FY$1802,MATCH($A773,$A$5:$A$1802,0),0),$H$2)</f>
        <v>17045070</v>
      </c>
      <c r="EU773" s="166">
        <f>IFERROR(HLOOKUP(EU$1,$H$5:$FY$1802,MATCH($A773,$A$5:$A$1802,0),0)*HLOOKUP(EU$2,$H$5:$FY$1802,MATCH($A773,$A$5:$A$1802,0),0),$H$2)</f>
        <v>5105262</v>
      </c>
      <c r="EV773" s="166">
        <f>IFERROR(HLOOKUP(EV$1,$H$5:$FY$1802,MATCH($A773,$A$5:$A$1802,0),0)*HLOOKUP(EV$2,$H$5:$FY$1802,MATCH($A773,$A$5:$A$1802,0),0),$H$2)</f>
        <v>179053278</v>
      </c>
      <c r="EW773" s="166">
        <f>IFERROR(HLOOKUP(EW$1,$H$5:$FY$1802,MATCH($A773,$A$5:$A$1802,0),0)*HLOOKUP(EW$2,$H$5:$FY$1802,MATCH($A773,$A$5:$A$1802,0),0),$H$2)</f>
        <v>44064916</v>
      </c>
      <c r="EX773" s="166">
        <f>IFERROR(HLOOKUP(EX$1,$H$5:$FY$1802,MATCH($A773,$A$5:$A$1802,0),0)*HLOOKUP(EX$2,$H$5:$FY$1802,MATCH($A773,$A$5:$A$1802,0),0),$H$2)</f>
        <v>11095966</v>
      </c>
      <c r="EY773" s="166">
        <f>IFERROR(HLOOKUP(EY$1,$H$5:$FY$1802,MATCH($A773,$A$5:$A$1802,0),0)*HLOOKUP(EY$2,$H$5:$FY$1802,MATCH($A773,$A$5:$A$1802,0),0),$H$2)</f>
        <v>28983446</v>
      </c>
      <c r="EZ773" s="166">
        <f>IFERROR(HLOOKUP(EZ$1,$H$5:$FY$1802,MATCH($A773,$A$5:$A$1802,0),0)*HLOOKUP(EZ$2,$H$5:$FY$1802,MATCH($A773,$A$5:$A$1802,0),0),$H$2)</f>
        <v>4263300</v>
      </c>
      <c r="FA773" s="166">
        <f>IFERROR(HLOOKUP(FA$1,$H$5:$FY$1802,MATCH($A773,$A$5:$A$1802,0),0)*HLOOKUP(FA$2,$H$5:$FY$1802,MATCH($A773,$A$5:$A$1802,0),0),$H$2)</f>
        <v>598944</v>
      </c>
      <c r="FB773" s="166">
        <f>IFERROR(HLOOKUP(FB$1,$H$5:$FY$1802,MATCH($A773,$A$5:$A$1802,0),0)*HLOOKUP(FB$2,$H$5:$FY$1802,MATCH($A773,$A$5:$A$1802,0),0),$H$2)</f>
        <v>235936</v>
      </c>
      <c r="FC773" s="166">
        <f>IFERROR(HLOOKUP(FC$1,$H$5:$FY$1802,MATCH($A773,$A$5:$A$1802,0),0)*HLOOKUP(FC$2,$H$5:$FY$1802,MATCH($A773,$A$5:$A$1802,0),0),$H$2)</f>
        <v>349246</v>
      </c>
      <c r="FD773" s="166">
        <f>IFERROR(HLOOKUP(FD$1,$H$5:$FY$1802,MATCH($A773,$A$5:$A$1802,0),0)*HLOOKUP(FD$2,$H$5:$FY$1802,MATCH($A773,$A$5:$A$1802,0),0),$H$2)</f>
        <v>0</v>
      </c>
      <c r="FE773" s="166">
        <f>IFERROR(HLOOKUP(FE$1,$H$5:$FY$1802,MATCH($A773,$A$5:$A$1802,0),0)*HLOOKUP(FE$2,$H$5:$FY$1802,MATCH($A773,$A$5:$A$1802,0),0),$H$2)</f>
        <v>0</v>
      </c>
      <c r="FF773" s="166">
        <f>IFERROR(HLOOKUP(FF$1,$H$5:$FY$1802,MATCH($A773,$A$5:$A$1802,0),0)*HLOOKUP(FF$2,$H$5:$FY$1802,MATCH($A773,$A$5:$A$1802,0),0),$H$2)</f>
        <v>0</v>
      </c>
      <c r="FG773" s="166">
        <f>IFERROR(HLOOKUP(FG$1,$H$5:$FY$1802,MATCH($A773,$A$5:$A$1802,0),0)*HLOOKUP(FG$2,$H$5:$FY$1802,MATCH($A773,$A$5:$A$1802,0),0),$H$2)</f>
        <v>0</v>
      </c>
      <c r="FH773" s="152"/>
      <c r="FI773" s="405">
        <f t="shared" si="1171"/>
        <v>2.0661682998282656</v>
      </c>
      <c r="FJ773" s="405">
        <f t="shared" si="1171"/>
        <v>1.4191332457824022</v>
      </c>
      <c r="FK773" s="405">
        <f t="shared" si="1172"/>
        <v>2.0021445067634445</v>
      </c>
      <c r="FL773" s="405">
        <f t="shared" si="1173"/>
        <v>1.4133949191685913</v>
      </c>
      <c r="FM773" s="405">
        <f t="shared" si="1174"/>
        <v>1.3577519895158687</v>
      </c>
      <c r="FN773" s="405">
        <f t="shared" si="1175"/>
        <v>1.0467227593018176</v>
      </c>
      <c r="FO773" s="405">
        <f t="shared" si="1176"/>
        <v>1.966996699669967</v>
      </c>
      <c r="FP773" s="405">
        <f t="shared" si="1177"/>
        <v>1.0453004204530043</v>
      </c>
      <c r="FQ773" s="405">
        <f t="shared" si="1178"/>
        <v>2.1955034213098727</v>
      </c>
      <c r="FR773" s="405">
        <f t="shared" si="1179"/>
        <v>1.0469208211143695</v>
      </c>
      <c r="FS773" s="65"/>
    </row>
    <row r="774" spans="1:175" ht="10.35" customHeight="1" x14ac:dyDescent="0.2">
      <c r="A774" s="174" t="str">
        <f t="shared" si="1166"/>
        <v>2021-22JULYRX8</v>
      </c>
      <c r="B774" s="176" t="str">
        <f t="shared" si="1167"/>
        <v>2021-22</v>
      </c>
      <c r="C774" s="175" t="s">
        <v>847</v>
      </c>
      <c r="D774" s="176" t="str">
        <f>INDEX($FV$16:$FW$26,MATCH($F774,$FV$16:$FV$26,0),2)</f>
        <v>Y63</v>
      </c>
      <c r="E774" s="176" t="str">
        <f>VLOOKUP($D774,$FW$8:$FX$14,2,0)</f>
        <v>North East and Yorkshire</v>
      </c>
      <c r="F774" s="275" t="s">
        <v>869</v>
      </c>
      <c r="G774" s="275" t="s">
        <v>881</v>
      </c>
      <c r="H774" s="276">
        <v>117949</v>
      </c>
      <c r="I774" s="276">
        <v>75060</v>
      </c>
      <c r="J774" s="276">
        <v>7599111</v>
      </c>
      <c r="K774" s="276">
        <v>101</v>
      </c>
      <c r="L774" s="276">
        <v>18</v>
      </c>
      <c r="M774" s="276">
        <v>241</v>
      </c>
      <c r="N774" s="276">
        <v>322</v>
      </c>
      <c r="O774" s="276">
        <v>1236</v>
      </c>
      <c r="P774" s="276">
        <v>0</v>
      </c>
      <c r="Q774" s="276">
        <v>282</v>
      </c>
      <c r="R774" s="276">
        <v>225</v>
      </c>
      <c r="S774" s="276">
        <v>283</v>
      </c>
      <c r="T774" s="276">
        <v>77454</v>
      </c>
      <c r="U774" s="276">
        <v>7798</v>
      </c>
      <c r="V774" s="276">
        <v>5455</v>
      </c>
      <c r="W774" s="276">
        <v>43403</v>
      </c>
      <c r="X774" s="276">
        <v>10831</v>
      </c>
      <c r="Y774" s="276">
        <v>218</v>
      </c>
      <c r="Z774" s="276">
        <v>4337506</v>
      </c>
      <c r="AA774" s="276">
        <v>556</v>
      </c>
      <c r="AB774" s="276">
        <v>953</v>
      </c>
      <c r="AC774" s="276">
        <v>3547038</v>
      </c>
      <c r="AD774" s="276">
        <v>650</v>
      </c>
      <c r="AE774" s="276">
        <v>1122</v>
      </c>
      <c r="AF774" s="276">
        <v>97253162</v>
      </c>
      <c r="AG774" s="276">
        <v>2241</v>
      </c>
      <c r="AH774" s="276">
        <v>4870</v>
      </c>
      <c r="AI774" s="276">
        <v>81735016</v>
      </c>
      <c r="AJ774" s="276">
        <v>7546</v>
      </c>
      <c r="AK774" s="276">
        <v>17544</v>
      </c>
      <c r="AL774" s="276">
        <v>2370375</v>
      </c>
      <c r="AM774" s="276">
        <v>10873</v>
      </c>
      <c r="AN774" s="276">
        <v>26808</v>
      </c>
      <c r="AO774" s="276">
        <v>9165</v>
      </c>
      <c r="AP774" s="276">
        <v>953</v>
      </c>
      <c r="AQ774" s="276">
        <v>1319</v>
      </c>
      <c r="AR774" s="276">
        <v>6092</v>
      </c>
      <c r="AS774" s="276">
        <v>3500</v>
      </c>
      <c r="AT774" s="276">
        <v>3393</v>
      </c>
      <c r="AU774" s="276">
        <v>1483</v>
      </c>
      <c r="AV774" s="276">
        <v>41103</v>
      </c>
      <c r="AW774" s="276">
        <v>5311</v>
      </c>
      <c r="AX774" s="276">
        <v>21875</v>
      </c>
      <c r="AY774" s="276">
        <v>68289</v>
      </c>
      <c r="AZ774" s="276">
        <v>14094</v>
      </c>
      <c r="BA774" s="276">
        <v>11202</v>
      </c>
      <c r="BB774" s="276">
        <v>9481</v>
      </c>
      <c r="BC774" s="276">
        <v>7668</v>
      </c>
      <c r="BD774" s="276">
        <v>57105</v>
      </c>
      <c r="BE774" s="276">
        <v>46642</v>
      </c>
      <c r="BF774" s="276">
        <v>16319</v>
      </c>
      <c r="BG774" s="276">
        <v>11662</v>
      </c>
      <c r="BH774" s="276">
        <v>341</v>
      </c>
      <c r="BI774" s="276">
        <v>245</v>
      </c>
      <c r="BJ774" s="276">
        <v>220</v>
      </c>
      <c r="BK774" s="276">
        <v>135394</v>
      </c>
      <c r="BL774" s="276">
        <v>615</v>
      </c>
      <c r="BM774" s="276">
        <v>1023</v>
      </c>
      <c r="BN774" s="276">
        <v>49</v>
      </c>
      <c r="BO774" s="276">
        <v>27210</v>
      </c>
      <c r="BP774" s="276">
        <v>555</v>
      </c>
      <c r="BQ774" s="276">
        <v>881</v>
      </c>
      <c r="BR774" s="276">
        <v>7529</v>
      </c>
      <c r="BS774" s="276">
        <v>4174902</v>
      </c>
      <c r="BT774" s="276">
        <v>555</v>
      </c>
      <c r="BU774" s="276">
        <v>952</v>
      </c>
      <c r="BV774" s="276">
        <v>3725</v>
      </c>
      <c r="BW774" s="276">
        <v>8671953</v>
      </c>
      <c r="BX774" s="276">
        <v>2328</v>
      </c>
      <c r="BY774" s="276">
        <v>5077</v>
      </c>
      <c r="BZ774" s="276">
        <v>1033</v>
      </c>
      <c r="CA774" s="276">
        <v>2256324</v>
      </c>
      <c r="CB774" s="276">
        <v>2184</v>
      </c>
      <c r="CC774" s="276">
        <v>4666</v>
      </c>
      <c r="CD774" s="276">
        <v>38645</v>
      </c>
      <c r="CE774" s="276">
        <v>86324885</v>
      </c>
      <c r="CF774" s="276">
        <v>2234</v>
      </c>
      <c r="CG774" s="276">
        <v>4850</v>
      </c>
      <c r="CH774" s="276">
        <v>2112</v>
      </c>
      <c r="CI774" s="276">
        <v>18057157</v>
      </c>
      <c r="CJ774" s="276">
        <v>8550</v>
      </c>
      <c r="CK774" s="276">
        <v>18073</v>
      </c>
      <c r="CL774" s="276">
        <v>1608</v>
      </c>
      <c r="CM774" s="276">
        <v>14492514</v>
      </c>
      <c r="CN774" s="276">
        <v>9013</v>
      </c>
      <c r="CO774" s="276">
        <v>19910</v>
      </c>
      <c r="CP774" s="276">
        <v>1356</v>
      </c>
      <c r="CQ774" s="276">
        <v>19917222</v>
      </c>
      <c r="CR774" s="276">
        <v>14688</v>
      </c>
      <c r="CS774" s="276">
        <v>33859</v>
      </c>
      <c r="CT774" s="276">
        <v>680</v>
      </c>
      <c r="CU774" s="276">
        <v>10727626</v>
      </c>
      <c r="CV774" s="276">
        <v>15776</v>
      </c>
      <c r="CW774" s="276">
        <v>39485</v>
      </c>
      <c r="CX774" s="276">
        <v>235</v>
      </c>
      <c r="CY774" s="276">
        <v>90548</v>
      </c>
      <c r="CZ774" s="276">
        <v>385</v>
      </c>
      <c r="DA774" s="276">
        <v>619</v>
      </c>
      <c r="DB774" s="276">
        <v>4589</v>
      </c>
      <c r="DC774" s="276">
        <v>320788</v>
      </c>
      <c r="DD774" s="276">
        <v>70</v>
      </c>
      <c r="DE774" s="276">
        <v>215</v>
      </c>
      <c r="DF774" s="276">
        <v>101</v>
      </c>
      <c r="DG774" s="276">
        <v>212654</v>
      </c>
      <c r="DH774" s="276">
        <v>2105</v>
      </c>
      <c r="DI774" s="276">
        <v>4234</v>
      </c>
      <c r="DJ774" s="276">
        <v>89</v>
      </c>
      <c r="DK774" s="276">
        <v>0</v>
      </c>
      <c r="DL774" s="252"/>
      <c r="DM774" s="252"/>
      <c r="DN774" s="252"/>
      <c r="DO774" s="252"/>
      <c r="DP774" s="252"/>
      <c r="DQ774" s="252"/>
      <c r="DR774" s="252"/>
      <c r="DS774" s="252"/>
      <c r="DT774" s="252"/>
      <c r="DU774" s="252"/>
      <c r="DV774" s="252"/>
      <c r="DW774" s="252"/>
      <c r="DX774" s="252"/>
      <c r="DY774" s="252"/>
      <c r="DZ774" s="252"/>
      <c r="EA774" s="252"/>
      <c r="EB774" s="177"/>
      <c r="EC774" s="167">
        <f t="shared" si="1181"/>
        <v>7</v>
      </c>
      <c r="ED774" s="174">
        <f t="shared" si="1170"/>
        <v>2021</v>
      </c>
      <c r="EE774" s="173">
        <f t="shared" si="1180"/>
        <v>44378</v>
      </c>
      <c r="EF774" s="150">
        <f>DAY(EOMONTH($EE774,0))</f>
        <v>31</v>
      </c>
      <c r="EG774" s="178"/>
      <c r="EH774" s="179">
        <f>IFERROR(HLOOKUP(EH$1,$H$5:$FY$1802,MATCH($A774,$A$5:$A$1802,0),0)*HLOOKUP(EH$2,$H$5:$FY$1802,MATCH($A774,$A$5:$A$1802,0),0),$H$2)</f>
        <v>1351080</v>
      </c>
      <c r="EI774" s="179">
        <f>IFERROR(HLOOKUP(EI$1,$H$5:$FY$1802,MATCH($A774,$A$5:$A$1802,0),0)*HLOOKUP(EI$2,$H$5:$FY$1802,MATCH($A774,$A$5:$A$1802,0),0),$H$2)</f>
        <v>18089460</v>
      </c>
      <c r="EJ774" s="179">
        <f>IFERROR(HLOOKUP(EJ$1,$H$5:$FY$1802,MATCH($A774,$A$5:$A$1802,0),0)*HLOOKUP(EJ$2,$H$5:$FY$1802,MATCH($A774,$A$5:$A$1802,0),0),$H$2)</f>
        <v>24169320</v>
      </c>
      <c r="EK774" s="179">
        <f>IFERROR(HLOOKUP(EK$1,$H$5:$FY$1802,MATCH($A774,$A$5:$A$1802,0),0)*HLOOKUP(EK$2,$H$5:$FY$1802,MATCH($A774,$A$5:$A$1802,0),0),$H$2)</f>
        <v>92774160</v>
      </c>
      <c r="EL774" s="179">
        <f>IFERROR(HLOOKUP(EL$1,$H$5:$FY$1802,MATCH($A774,$A$5:$A$1802,0),0)*HLOOKUP(EL$2,$H$5:$FY$1802,MATCH($A774,$A$5:$A$1802,0),0),$H$2)</f>
        <v>7431494</v>
      </c>
      <c r="EM774" s="179">
        <f>IFERROR(HLOOKUP(EM$1,$H$5:$FY$1802,MATCH($A774,$A$5:$A$1802,0),0)*HLOOKUP(EM$2,$H$5:$FY$1802,MATCH($A774,$A$5:$A$1802,0),0),$H$2)</f>
        <v>6120510</v>
      </c>
      <c r="EN774" s="179">
        <f>IFERROR(HLOOKUP(EN$1,$H$5:$FY$1802,MATCH($A774,$A$5:$A$1802,0),0)*HLOOKUP(EN$2,$H$5:$FY$1802,MATCH($A774,$A$5:$A$1802,0),0),$H$2)</f>
        <v>211372610</v>
      </c>
      <c r="EO774" s="179">
        <f>IFERROR(HLOOKUP(EO$1,$H$5:$FY$1802,MATCH($A774,$A$5:$A$1802,0),0)*HLOOKUP(EO$2,$H$5:$FY$1802,MATCH($A774,$A$5:$A$1802,0),0),$H$2)</f>
        <v>190019064</v>
      </c>
      <c r="EP774" s="179">
        <f>IFERROR(HLOOKUP(EP$1,$H$5:$FY$1802,MATCH($A774,$A$5:$A$1802,0),0)*HLOOKUP(EP$2,$H$5:$FY$1802,MATCH($A774,$A$5:$A$1802,0),0),$H$2)</f>
        <v>5844144</v>
      </c>
      <c r="EQ774" s="179">
        <f>IFERROR(HLOOKUP(EQ$1,$H$5:$FY$1802,MATCH($A774,$A$5:$A$1802,0),0)*HLOOKUP(EQ$2,$H$5:$FY$1802,MATCH($A774,$A$5:$A$1802,0),0),$H$2)</f>
        <v>225060</v>
      </c>
      <c r="ER774" s="179">
        <f>IFERROR(HLOOKUP(ER$1,$H$5:$FY$1802,MATCH($A774,$A$5:$A$1802,0),0)*HLOOKUP(ER$2,$H$5:$FY$1802,MATCH($A774,$A$5:$A$1802,0),0),$H$2)</f>
        <v>43169</v>
      </c>
      <c r="ES774" s="179">
        <f>IFERROR(HLOOKUP(ES$1,$H$5:$FY$1802,MATCH($A774,$A$5:$A$1802,0),0)*HLOOKUP(ES$2,$H$5:$FY$1802,MATCH($A774,$A$5:$A$1802,0),0),$H$2)</f>
        <v>7167608</v>
      </c>
      <c r="ET774" s="179">
        <f>IFERROR(HLOOKUP(ET$1,$H$5:$FY$1802,MATCH($A774,$A$5:$A$1802,0),0)*HLOOKUP(ET$2,$H$5:$FY$1802,MATCH($A774,$A$5:$A$1802,0),0),$H$2)</f>
        <v>18911825</v>
      </c>
      <c r="EU774" s="179">
        <f>IFERROR(HLOOKUP(EU$1,$H$5:$FY$1802,MATCH($A774,$A$5:$A$1802,0),0)*HLOOKUP(EU$2,$H$5:$FY$1802,MATCH($A774,$A$5:$A$1802,0),0),$H$2)</f>
        <v>4819978</v>
      </c>
      <c r="EV774" s="179">
        <f>IFERROR(HLOOKUP(EV$1,$H$5:$FY$1802,MATCH($A774,$A$5:$A$1802,0),0)*HLOOKUP(EV$2,$H$5:$FY$1802,MATCH($A774,$A$5:$A$1802,0),0),$H$2)</f>
        <v>187428250</v>
      </c>
      <c r="EW774" s="179">
        <f>IFERROR(HLOOKUP(EW$1,$H$5:$FY$1802,MATCH($A774,$A$5:$A$1802,0),0)*HLOOKUP(EW$2,$H$5:$FY$1802,MATCH($A774,$A$5:$A$1802,0),0),$H$2)</f>
        <v>38170176</v>
      </c>
      <c r="EX774" s="179">
        <f>IFERROR(HLOOKUP(EX$1,$H$5:$FY$1802,MATCH($A774,$A$5:$A$1802,0),0)*HLOOKUP(EX$2,$H$5:$FY$1802,MATCH($A774,$A$5:$A$1802,0),0),$H$2)</f>
        <v>32015280</v>
      </c>
      <c r="EY774" s="179">
        <f>IFERROR(HLOOKUP(EY$1,$H$5:$FY$1802,MATCH($A774,$A$5:$A$1802,0),0)*HLOOKUP(EY$2,$H$5:$FY$1802,MATCH($A774,$A$5:$A$1802,0),0),$H$2)</f>
        <v>45912804</v>
      </c>
      <c r="EZ774" s="179">
        <f>IFERROR(HLOOKUP(EZ$1,$H$5:$FY$1802,MATCH($A774,$A$5:$A$1802,0),0)*HLOOKUP(EZ$2,$H$5:$FY$1802,MATCH($A774,$A$5:$A$1802,0),0),$H$2)</f>
        <v>26849800</v>
      </c>
      <c r="FA774" s="179">
        <f>IFERROR(HLOOKUP(FA$1,$H$5:$FY$1802,MATCH($A774,$A$5:$A$1802,0),0)*HLOOKUP(FA$2,$H$5:$FY$1802,MATCH($A774,$A$5:$A$1802,0),0),$H$2)</f>
        <v>427634</v>
      </c>
      <c r="FB774" s="179">
        <f>IFERROR(HLOOKUP(FB$1,$H$5:$FY$1802,MATCH($A774,$A$5:$A$1802,0),0)*HLOOKUP(FB$2,$H$5:$FY$1802,MATCH($A774,$A$5:$A$1802,0),0),$H$2)</f>
        <v>145465</v>
      </c>
      <c r="FC774" s="179">
        <f>IFERROR(HLOOKUP(FC$1,$H$5:$FY$1802,MATCH($A774,$A$5:$A$1802,0),0)*HLOOKUP(FC$2,$H$5:$FY$1802,MATCH($A774,$A$5:$A$1802,0),0),$H$2)</f>
        <v>986635</v>
      </c>
      <c r="FD774" s="179">
        <f>IFERROR(HLOOKUP(FD$1,$H$5:$FY$1802,MATCH($A774,$A$5:$A$1802,0),0)*HLOOKUP(FD$2,$H$5:$FY$1802,MATCH($A774,$A$5:$A$1802,0),0),$H$2)</f>
        <v>0</v>
      </c>
      <c r="FE774" s="179">
        <f>IFERROR(HLOOKUP(FE$1,$H$5:$FY$1802,MATCH($A774,$A$5:$A$1802,0),0)*HLOOKUP(FE$2,$H$5:$FY$1802,MATCH($A774,$A$5:$A$1802,0),0),$H$2)</f>
        <v>0</v>
      </c>
      <c r="FF774" s="179">
        <f>IFERROR(HLOOKUP(FF$1,$H$5:$FY$1802,MATCH($A774,$A$5:$A$1802,0),0)*HLOOKUP(FF$2,$H$5:$FY$1802,MATCH($A774,$A$5:$A$1802,0),0),$H$2)</f>
        <v>0</v>
      </c>
      <c r="FG774" s="179">
        <f>IFERROR(HLOOKUP(FG$1,$H$5:$FY$1802,MATCH($A774,$A$5:$A$1802,0),0)*HLOOKUP(FG$2,$H$5:$FY$1802,MATCH($A774,$A$5:$A$1802,0),0),$H$2)</f>
        <v>0</v>
      </c>
      <c r="FH774" s="151"/>
      <c r="FI774" s="407">
        <f t="shared" si="1171"/>
        <v>1.8073865093613748</v>
      </c>
      <c r="FJ774" s="407">
        <f t="shared" si="1171"/>
        <v>1.436522185175686</v>
      </c>
      <c r="FK774" s="407">
        <f t="shared" si="1172"/>
        <v>1.738038496791934</v>
      </c>
      <c r="FL774" s="407">
        <f t="shared" si="1173"/>
        <v>1.4056828597616866</v>
      </c>
      <c r="FM774" s="407">
        <f t="shared" si="1174"/>
        <v>1.3156924636545861</v>
      </c>
      <c r="FN774" s="407">
        <f t="shared" si="1175"/>
        <v>1.074626177913969</v>
      </c>
      <c r="FO774" s="407">
        <f t="shared" si="1176"/>
        <v>1.5066937494229526</v>
      </c>
      <c r="FP774" s="407">
        <f t="shared" si="1177"/>
        <v>1.0767242175237743</v>
      </c>
      <c r="FQ774" s="407">
        <f t="shared" si="1178"/>
        <v>1.5642201834862386</v>
      </c>
      <c r="FR774" s="407">
        <f t="shared" si="1179"/>
        <v>1.1238532110091743</v>
      </c>
      <c r="FS774" s="408"/>
    </row>
    <row r="775" spans="1:175" ht="10.35" customHeight="1" x14ac:dyDescent="0.2">
      <c r="A775" s="74" t="str">
        <f t="shared" si="1166"/>
        <v>2021-22AUGUSTRX9</v>
      </c>
      <c r="B775" s="163" t="str">
        <f t="shared" si="1167"/>
        <v>2021-22</v>
      </c>
      <c r="C775" s="26" t="s">
        <v>827</v>
      </c>
      <c r="D775" s="163" t="str">
        <f>INDEX($FV$16:$FW$26,MATCH($F775,$FV$16:$FV$26,0),2)</f>
        <v>Y60</v>
      </c>
      <c r="E775" s="163" t="str">
        <f>VLOOKUP($D775,$FW$8:$FX$14,2,0)</f>
        <v>Midlands</v>
      </c>
      <c r="F775" s="271" t="s">
        <v>845</v>
      </c>
      <c r="G775" s="271" t="s">
        <v>871</v>
      </c>
      <c r="H775" s="270">
        <v>107451</v>
      </c>
      <c r="I775" s="270">
        <v>86010</v>
      </c>
      <c r="J775" s="270">
        <v>1860456</v>
      </c>
      <c r="K775" s="270">
        <v>22</v>
      </c>
      <c r="L775" s="270">
        <v>2</v>
      </c>
      <c r="M775" s="270">
        <v>77</v>
      </c>
      <c r="N775" s="270">
        <v>122</v>
      </c>
      <c r="O775" s="270">
        <v>236</v>
      </c>
      <c r="P775" s="270">
        <v>0</v>
      </c>
      <c r="Q775" s="270">
        <v>455</v>
      </c>
      <c r="R775" s="270">
        <v>2521</v>
      </c>
      <c r="S775" s="270">
        <v>689</v>
      </c>
      <c r="T775" s="270">
        <v>66581</v>
      </c>
      <c r="U775" s="270">
        <v>7775</v>
      </c>
      <c r="V775" s="270">
        <v>4984</v>
      </c>
      <c r="W775" s="270">
        <v>39500</v>
      </c>
      <c r="X775" s="270">
        <v>8493</v>
      </c>
      <c r="Y775" s="270">
        <v>109</v>
      </c>
      <c r="Z775" s="270">
        <v>4015033</v>
      </c>
      <c r="AA775" s="270">
        <v>516</v>
      </c>
      <c r="AB775" s="270">
        <v>935</v>
      </c>
      <c r="AC775" s="270">
        <v>5202690</v>
      </c>
      <c r="AD775" s="270">
        <v>1044</v>
      </c>
      <c r="AE775" s="270">
        <v>2436</v>
      </c>
      <c r="AF775" s="270">
        <v>102908049</v>
      </c>
      <c r="AG775" s="270">
        <v>2605</v>
      </c>
      <c r="AH775" s="270">
        <v>5570</v>
      </c>
      <c r="AI775" s="270">
        <v>81343700</v>
      </c>
      <c r="AJ775" s="270">
        <v>9578</v>
      </c>
      <c r="AK775" s="270">
        <v>23151</v>
      </c>
      <c r="AL775" s="270">
        <v>837155</v>
      </c>
      <c r="AM775" s="270">
        <v>7680</v>
      </c>
      <c r="AN775" s="270">
        <v>18297</v>
      </c>
      <c r="AO775" s="270">
        <v>7337</v>
      </c>
      <c r="AP775" s="270">
        <v>1327</v>
      </c>
      <c r="AQ775" s="270">
        <v>975</v>
      </c>
      <c r="AR775" s="270">
        <v>34</v>
      </c>
      <c r="AS775" s="270">
        <v>4457</v>
      </c>
      <c r="AT775" s="270">
        <v>578</v>
      </c>
      <c r="AU775" s="270">
        <v>3475</v>
      </c>
      <c r="AV775" s="270">
        <v>34297</v>
      </c>
      <c r="AW775" s="270">
        <v>3617</v>
      </c>
      <c r="AX775" s="270">
        <v>21330</v>
      </c>
      <c r="AY775" s="270">
        <v>59244</v>
      </c>
      <c r="AZ775" s="270">
        <v>13944</v>
      </c>
      <c r="BA775" s="270">
        <v>10985</v>
      </c>
      <c r="BB775" s="270">
        <v>9143</v>
      </c>
      <c r="BC775" s="270">
        <v>7327</v>
      </c>
      <c r="BD775" s="270">
        <v>52662</v>
      </c>
      <c r="BE775" s="270">
        <v>42187</v>
      </c>
      <c r="BF775" s="270">
        <v>12968</v>
      </c>
      <c r="BG775" s="270">
        <v>9102</v>
      </c>
      <c r="BH775" s="270">
        <v>72</v>
      </c>
      <c r="BI775" s="270">
        <v>45</v>
      </c>
      <c r="BJ775" s="270">
        <v>0</v>
      </c>
      <c r="BK775" s="270">
        <v>0</v>
      </c>
      <c r="BL775" s="270">
        <v>0</v>
      </c>
      <c r="BM775" s="270">
        <v>0</v>
      </c>
      <c r="BN775" s="270">
        <v>17</v>
      </c>
      <c r="BO775" s="270">
        <v>12006</v>
      </c>
      <c r="BP775" s="270">
        <v>706</v>
      </c>
      <c r="BQ775" s="270">
        <v>1447</v>
      </c>
      <c r="BR775" s="270">
        <v>7758</v>
      </c>
      <c r="BS775" s="270">
        <v>4003027</v>
      </c>
      <c r="BT775" s="270">
        <v>516</v>
      </c>
      <c r="BU775" s="270">
        <v>934</v>
      </c>
      <c r="BV775" s="270">
        <v>601</v>
      </c>
      <c r="BW775" s="270">
        <v>1860210</v>
      </c>
      <c r="BX775" s="270">
        <v>3095</v>
      </c>
      <c r="BY775" s="270">
        <v>6720</v>
      </c>
      <c r="BZ775" s="270">
        <v>984</v>
      </c>
      <c r="CA775" s="270">
        <v>2588477</v>
      </c>
      <c r="CB775" s="270">
        <v>2631</v>
      </c>
      <c r="CC775" s="270">
        <v>5892</v>
      </c>
      <c r="CD775" s="270">
        <v>37915</v>
      </c>
      <c r="CE775" s="270">
        <v>98459362</v>
      </c>
      <c r="CF775" s="270">
        <v>2597</v>
      </c>
      <c r="CG775" s="270">
        <v>5543</v>
      </c>
      <c r="CH775" s="270">
        <v>4</v>
      </c>
      <c r="CI775" s="270">
        <v>36080</v>
      </c>
      <c r="CJ775" s="270">
        <v>9020</v>
      </c>
      <c r="CK775" s="270">
        <v>15916</v>
      </c>
      <c r="CL775" s="270">
        <v>297</v>
      </c>
      <c r="CM775" s="270">
        <v>3168211</v>
      </c>
      <c r="CN775" s="270">
        <v>10667</v>
      </c>
      <c r="CO775" s="270">
        <v>25017</v>
      </c>
      <c r="CP775" s="270">
        <v>2261</v>
      </c>
      <c r="CQ775" s="270">
        <v>16643234</v>
      </c>
      <c r="CR775" s="270">
        <v>7361</v>
      </c>
      <c r="CS775" s="270">
        <v>15092</v>
      </c>
      <c r="CT775" s="270">
        <v>91</v>
      </c>
      <c r="CU775" s="270">
        <v>1113920</v>
      </c>
      <c r="CV775" s="270">
        <v>12241</v>
      </c>
      <c r="CW775" s="270">
        <v>36683</v>
      </c>
      <c r="CX775" s="270">
        <v>320</v>
      </c>
      <c r="CY775" s="270">
        <v>94688</v>
      </c>
      <c r="CZ775" s="270">
        <v>296</v>
      </c>
      <c r="DA775" s="270">
        <v>496</v>
      </c>
      <c r="DB775" s="270">
        <v>4175</v>
      </c>
      <c r="DC775" s="270">
        <v>247329</v>
      </c>
      <c r="DD775" s="270">
        <v>59</v>
      </c>
      <c r="DE775" s="270">
        <v>133</v>
      </c>
      <c r="DF775" s="270">
        <v>43</v>
      </c>
      <c r="DG775" s="270">
        <v>78539</v>
      </c>
      <c r="DH775" s="270">
        <v>1826</v>
      </c>
      <c r="DI775" s="270">
        <v>3791</v>
      </c>
      <c r="DJ775" s="270">
        <v>35</v>
      </c>
      <c r="DK775" s="270">
        <v>0</v>
      </c>
      <c r="DL775" s="249"/>
      <c r="DM775" s="249"/>
      <c r="DN775" s="249"/>
      <c r="DO775" s="249"/>
      <c r="DP775" s="249"/>
      <c r="DQ775" s="249"/>
      <c r="DR775" s="249"/>
      <c r="DS775" s="249"/>
      <c r="DT775" s="249"/>
      <c r="DU775" s="249"/>
      <c r="DV775" s="249"/>
      <c r="DW775" s="249"/>
      <c r="DX775" s="249"/>
      <c r="DY775" s="249"/>
      <c r="DZ775" s="249"/>
      <c r="EA775" s="249"/>
      <c r="EB775" s="155"/>
      <c r="EC775" s="170">
        <f t="shared" si="1181"/>
        <v>8</v>
      </c>
      <c r="ED775" s="74">
        <f t="shared" si="1170"/>
        <v>2021</v>
      </c>
      <c r="EE775" s="165">
        <f t="shared" si="1180"/>
        <v>44409</v>
      </c>
      <c r="EF775" s="157">
        <f>DAY(EOMONTH($EE775,0))</f>
        <v>31</v>
      </c>
      <c r="EG775" s="156"/>
      <c r="EH775" s="171">
        <f>IFERROR(HLOOKUP(EH$1,$H$5:$FY$1802,MATCH($A775,$A$5:$A$1802,0),0)*HLOOKUP(EH$2,$H$5:$FY$1802,MATCH($A775,$A$5:$A$1802,0),0),$H$2)</f>
        <v>172020</v>
      </c>
      <c r="EI775" s="171">
        <f>IFERROR(HLOOKUP(EI$1,$H$5:$FY$1802,MATCH($A775,$A$5:$A$1802,0),0)*HLOOKUP(EI$2,$H$5:$FY$1802,MATCH($A775,$A$5:$A$1802,0),0),$H$2)</f>
        <v>6622770</v>
      </c>
      <c r="EJ775" s="171">
        <f>IFERROR(HLOOKUP(EJ$1,$H$5:$FY$1802,MATCH($A775,$A$5:$A$1802,0),0)*HLOOKUP(EJ$2,$H$5:$FY$1802,MATCH($A775,$A$5:$A$1802,0),0),$H$2)</f>
        <v>10493220</v>
      </c>
      <c r="EK775" s="171">
        <f>IFERROR(HLOOKUP(EK$1,$H$5:$FY$1802,MATCH($A775,$A$5:$A$1802,0),0)*HLOOKUP(EK$2,$H$5:$FY$1802,MATCH($A775,$A$5:$A$1802,0),0),$H$2)</f>
        <v>20298360</v>
      </c>
      <c r="EL775" s="171">
        <f>IFERROR(HLOOKUP(EL$1,$H$5:$FY$1802,MATCH($A775,$A$5:$A$1802,0),0)*HLOOKUP(EL$2,$H$5:$FY$1802,MATCH($A775,$A$5:$A$1802,0),0),$H$2)</f>
        <v>7269625</v>
      </c>
      <c r="EM775" s="171">
        <f>IFERROR(HLOOKUP(EM$1,$H$5:$FY$1802,MATCH($A775,$A$5:$A$1802,0),0)*HLOOKUP(EM$2,$H$5:$FY$1802,MATCH($A775,$A$5:$A$1802,0),0),$H$2)</f>
        <v>12141024</v>
      </c>
      <c r="EN775" s="171">
        <f>IFERROR(HLOOKUP(EN$1,$H$5:$FY$1802,MATCH($A775,$A$5:$A$1802,0),0)*HLOOKUP(EN$2,$H$5:$FY$1802,MATCH($A775,$A$5:$A$1802,0),0),$H$2)</f>
        <v>220015000</v>
      </c>
      <c r="EO775" s="171">
        <f>IFERROR(HLOOKUP(EO$1,$H$5:$FY$1802,MATCH($A775,$A$5:$A$1802,0),0)*HLOOKUP(EO$2,$H$5:$FY$1802,MATCH($A775,$A$5:$A$1802,0),0),$H$2)</f>
        <v>196621443</v>
      </c>
      <c r="EP775" s="171">
        <f>IFERROR(HLOOKUP(EP$1,$H$5:$FY$1802,MATCH($A775,$A$5:$A$1802,0),0)*HLOOKUP(EP$2,$H$5:$FY$1802,MATCH($A775,$A$5:$A$1802,0),0),$H$2)</f>
        <v>1994373</v>
      </c>
      <c r="EQ775" s="171">
        <f>IFERROR(HLOOKUP(EQ$1,$H$5:$FY$1802,MATCH($A775,$A$5:$A$1802,0),0)*HLOOKUP(EQ$2,$H$5:$FY$1802,MATCH($A775,$A$5:$A$1802,0),0),$H$2)</f>
        <v>0</v>
      </c>
      <c r="ER775" s="171">
        <f>IFERROR(HLOOKUP(ER$1,$H$5:$FY$1802,MATCH($A775,$A$5:$A$1802,0),0)*HLOOKUP(ER$2,$H$5:$FY$1802,MATCH($A775,$A$5:$A$1802,0),0),$H$2)</f>
        <v>24599</v>
      </c>
      <c r="ES775" s="171">
        <f>IFERROR(HLOOKUP(ES$1,$H$5:$FY$1802,MATCH($A775,$A$5:$A$1802,0),0)*HLOOKUP(ES$2,$H$5:$FY$1802,MATCH($A775,$A$5:$A$1802,0),0),$H$2)</f>
        <v>7245972</v>
      </c>
      <c r="ET775" s="171">
        <f>IFERROR(HLOOKUP(ET$1,$H$5:$FY$1802,MATCH($A775,$A$5:$A$1802,0),0)*HLOOKUP(ET$2,$H$5:$FY$1802,MATCH($A775,$A$5:$A$1802,0),0),$H$2)</f>
        <v>4038720</v>
      </c>
      <c r="EU775" s="171">
        <f>IFERROR(HLOOKUP(EU$1,$H$5:$FY$1802,MATCH($A775,$A$5:$A$1802,0),0)*HLOOKUP(EU$2,$H$5:$FY$1802,MATCH($A775,$A$5:$A$1802,0),0),$H$2)</f>
        <v>5797728</v>
      </c>
      <c r="EV775" s="171">
        <f>IFERROR(HLOOKUP(EV$1,$H$5:$FY$1802,MATCH($A775,$A$5:$A$1802,0),0)*HLOOKUP(EV$2,$H$5:$FY$1802,MATCH($A775,$A$5:$A$1802,0),0),$H$2)</f>
        <v>210162845</v>
      </c>
      <c r="EW775" s="171">
        <f>IFERROR(HLOOKUP(EW$1,$H$5:$FY$1802,MATCH($A775,$A$5:$A$1802,0),0)*HLOOKUP(EW$2,$H$5:$FY$1802,MATCH($A775,$A$5:$A$1802,0),0),$H$2)</f>
        <v>63664</v>
      </c>
      <c r="EX775" s="171">
        <f>IFERROR(HLOOKUP(EX$1,$H$5:$FY$1802,MATCH($A775,$A$5:$A$1802,0),0)*HLOOKUP(EX$2,$H$5:$FY$1802,MATCH($A775,$A$5:$A$1802,0),0),$H$2)</f>
        <v>7430049</v>
      </c>
      <c r="EY775" s="171">
        <f>IFERROR(HLOOKUP(EY$1,$H$5:$FY$1802,MATCH($A775,$A$5:$A$1802,0),0)*HLOOKUP(EY$2,$H$5:$FY$1802,MATCH($A775,$A$5:$A$1802,0),0),$H$2)</f>
        <v>34123012</v>
      </c>
      <c r="EZ775" s="171">
        <f>IFERROR(HLOOKUP(EZ$1,$H$5:$FY$1802,MATCH($A775,$A$5:$A$1802,0),0)*HLOOKUP(EZ$2,$H$5:$FY$1802,MATCH($A775,$A$5:$A$1802,0),0),$H$2)</f>
        <v>3338153</v>
      </c>
      <c r="FA775" s="171">
        <f>IFERROR(HLOOKUP(FA$1,$H$5:$FY$1802,MATCH($A775,$A$5:$A$1802,0),0)*HLOOKUP(FA$2,$H$5:$FY$1802,MATCH($A775,$A$5:$A$1802,0),0),$H$2)</f>
        <v>163013</v>
      </c>
      <c r="FB775" s="171">
        <f>IFERROR(HLOOKUP(FB$1,$H$5:$FY$1802,MATCH($A775,$A$5:$A$1802,0),0)*HLOOKUP(FB$2,$H$5:$FY$1802,MATCH($A775,$A$5:$A$1802,0),0),$H$2)</f>
        <v>158720</v>
      </c>
      <c r="FC775" s="171">
        <f>IFERROR(HLOOKUP(FC$1,$H$5:$FY$1802,MATCH($A775,$A$5:$A$1802,0),0)*HLOOKUP(FC$2,$H$5:$FY$1802,MATCH($A775,$A$5:$A$1802,0),0),$H$2)</f>
        <v>555275</v>
      </c>
      <c r="FD775" s="171">
        <f>IFERROR(HLOOKUP(FD$1,$H$5:$FY$1802,MATCH($A775,$A$5:$A$1802,0),0)*HLOOKUP(FD$2,$H$5:$FY$1802,MATCH($A775,$A$5:$A$1802,0),0),$H$2)</f>
        <v>0</v>
      </c>
      <c r="FE775" s="171">
        <f>IFERROR(HLOOKUP(FE$1,$H$5:$FY$1802,MATCH($A775,$A$5:$A$1802,0),0)*HLOOKUP(FE$2,$H$5:$FY$1802,MATCH($A775,$A$5:$A$1802,0),0),$H$2)</f>
        <v>0</v>
      </c>
      <c r="FF775" s="171">
        <f>IFERROR(HLOOKUP(FF$1,$H$5:$FY$1802,MATCH($A775,$A$5:$A$1802,0),0)*HLOOKUP(FF$2,$H$5:$FY$1802,MATCH($A775,$A$5:$A$1802,0),0),$H$2)</f>
        <v>0</v>
      </c>
      <c r="FG775" s="171">
        <f>IFERROR(HLOOKUP(FG$1,$H$5:$FY$1802,MATCH($A775,$A$5:$A$1802,0),0)*HLOOKUP(FG$2,$H$5:$FY$1802,MATCH($A775,$A$5:$A$1802,0),0),$H$2)</f>
        <v>0</v>
      </c>
      <c r="FH775" s="152"/>
      <c r="FI775" s="405">
        <f t="shared" si="1171"/>
        <v>1.7934405144694534</v>
      </c>
      <c r="FJ775" s="405">
        <f t="shared" si="1171"/>
        <v>1.4128617363344051</v>
      </c>
      <c r="FK775" s="405">
        <f t="shared" si="1172"/>
        <v>1.834470304975923</v>
      </c>
      <c r="FL775" s="405">
        <f t="shared" si="1173"/>
        <v>1.4701043338683788</v>
      </c>
      <c r="FM775" s="405">
        <f t="shared" si="1174"/>
        <v>1.3332151898734177</v>
      </c>
      <c r="FN775" s="405">
        <f t="shared" si="1175"/>
        <v>1.0680253164556961</v>
      </c>
      <c r="FO775" s="405">
        <f t="shared" si="1176"/>
        <v>1.526904509596138</v>
      </c>
      <c r="FP775" s="405">
        <f t="shared" si="1177"/>
        <v>1.0717061109148711</v>
      </c>
      <c r="FQ775" s="405">
        <f t="shared" si="1178"/>
        <v>0.66055045871559637</v>
      </c>
      <c r="FR775" s="405">
        <f t="shared" si="1179"/>
        <v>0.41284403669724773</v>
      </c>
      <c r="FS775" s="65"/>
    </row>
    <row r="776" spans="1:175" ht="10.35" customHeight="1" x14ac:dyDescent="0.2">
      <c r="A776" s="74" t="str">
        <f t="shared" si="1166"/>
        <v>2021-22AUGUSTRYC</v>
      </c>
      <c r="B776" s="163" t="str">
        <f t="shared" si="1167"/>
        <v>2021-22</v>
      </c>
      <c r="C776" s="26" t="s">
        <v>827</v>
      </c>
      <c r="D776" s="163" t="str">
        <f>INDEX($FV$16:$FW$26,MATCH($F776,$FV$16:$FV$26,0),2)</f>
        <v>Y61</v>
      </c>
      <c r="E776" s="163" t="str">
        <f>VLOOKUP($D776,$FW$8:$FX$14,2,0)</f>
        <v>East of England</v>
      </c>
      <c r="F776" s="271" t="s">
        <v>849</v>
      </c>
      <c r="G776" s="271" t="s">
        <v>872</v>
      </c>
      <c r="H776" s="272">
        <v>129580</v>
      </c>
      <c r="I776" s="272">
        <v>93154</v>
      </c>
      <c r="J776" s="272">
        <v>2382724</v>
      </c>
      <c r="K776" s="272">
        <v>26</v>
      </c>
      <c r="L776" s="272">
        <v>4</v>
      </c>
      <c r="M776" s="272">
        <v>86</v>
      </c>
      <c r="N776" s="272">
        <v>117</v>
      </c>
      <c r="O776" s="272">
        <v>192</v>
      </c>
      <c r="P776" s="272">
        <v>0</v>
      </c>
      <c r="Q776" s="272">
        <v>378</v>
      </c>
      <c r="R776" s="272">
        <v>15</v>
      </c>
      <c r="S776" s="272">
        <v>3318</v>
      </c>
      <c r="T776" s="272">
        <v>77655</v>
      </c>
      <c r="U776" s="272">
        <v>7179</v>
      </c>
      <c r="V776" s="272">
        <v>4641</v>
      </c>
      <c r="W776" s="272">
        <v>46562</v>
      </c>
      <c r="X776" s="272">
        <v>11383</v>
      </c>
      <c r="Y776" s="272">
        <v>274</v>
      </c>
      <c r="Z776" s="272">
        <v>3957383</v>
      </c>
      <c r="AA776" s="272">
        <v>551</v>
      </c>
      <c r="AB776" s="272">
        <v>1033</v>
      </c>
      <c r="AC776" s="272">
        <v>3168131</v>
      </c>
      <c r="AD776" s="272">
        <v>683</v>
      </c>
      <c r="AE776" s="272">
        <v>1231</v>
      </c>
      <c r="AF776" s="272">
        <v>114660011</v>
      </c>
      <c r="AG776" s="272">
        <v>2463</v>
      </c>
      <c r="AH776" s="272">
        <v>5285</v>
      </c>
      <c r="AI776" s="272">
        <v>84424291</v>
      </c>
      <c r="AJ776" s="272">
        <v>7417</v>
      </c>
      <c r="AK776" s="272">
        <v>18851</v>
      </c>
      <c r="AL776" s="272">
        <v>2831140</v>
      </c>
      <c r="AM776" s="272">
        <v>10333</v>
      </c>
      <c r="AN776" s="272">
        <v>24851</v>
      </c>
      <c r="AO776" s="272">
        <v>7499</v>
      </c>
      <c r="AP776" s="272">
        <v>79</v>
      </c>
      <c r="AQ776" s="272">
        <v>3753</v>
      </c>
      <c r="AR776" s="272">
        <v>753</v>
      </c>
      <c r="AS776" s="272">
        <v>36</v>
      </c>
      <c r="AT776" s="272">
        <v>3631</v>
      </c>
      <c r="AU776" s="272">
        <v>747</v>
      </c>
      <c r="AV776" s="272">
        <v>42359</v>
      </c>
      <c r="AW776" s="272">
        <v>2377</v>
      </c>
      <c r="AX776" s="272">
        <v>25420</v>
      </c>
      <c r="AY776" s="272">
        <v>70156</v>
      </c>
      <c r="AZ776" s="272">
        <v>16673</v>
      </c>
      <c r="BA776" s="272">
        <v>11520</v>
      </c>
      <c r="BB776" s="272">
        <v>10660</v>
      </c>
      <c r="BC776" s="272">
        <v>7456</v>
      </c>
      <c r="BD776" s="272">
        <v>73297</v>
      </c>
      <c r="BE776" s="272">
        <v>50900</v>
      </c>
      <c r="BF776" s="272">
        <v>22194</v>
      </c>
      <c r="BG776" s="272">
        <v>13064</v>
      </c>
      <c r="BH776" s="272">
        <v>441</v>
      </c>
      <c r="BI776" s="272">
        <v>283</v>
      </c>
      <c r="BJ776" s="272">
        <v>8</v>
      </c>
      <c r="BK776" s="272">
        <v>3215</v>
      </c>
      <c r="BL776" s="272">
        <v>402</v>
      </c>
      <c r="BM776" s="272">
        <v>867</v>
      </c>
      <c r="BN776" s="272">
        <v>1</v>
      </c>
      <c r="BO776" s="272">
        <v>27</v>
      </c>
      <c r="BP776" s="272">
        <v>27</v>
      </c>
      <c r="BQ776" s="272">
        <v>27</v>
      </c>
      <c r="BR776" s="272">
        <v>7170</v>
      </c>
      <c r="BS776" s="272">
        <v>3954141</v>
      </c>
      <c r="BT776" s="272">
        <v>551</v>
      </c>
      <c r="BU776" s="272">
        <v>1033</v>
      </c>
      <c r="BV776" s="272">
        <v>2930</v>
      </c>
      <c r="BW776" s="272">
        <v>7594929</v>
      </c>
      <c r="BX776" s="272">
        <v>2592</v>
      </c>
      <c r="BY776" s="272">
        <v>5203</v>
      </c>
      <c r="BZ776" s="272">
        <v>984</v>
      </c>
      <c r="CA776" s="272">
        <v>2427385</v>
      </c>
      <c r="CB776" s="272">
        <v>2467</v>
      </c>
      <c r="CC776" s="272">
        <v>5123</v>
      </c>
      <c r="CD776" s="272">
        <v>42648</v>
      </c>
      <c r="CE776" s="272">
        <v>104637697</v>
      </c>
      <c r="CF776" s="272">
        <v>2454</v>
      </c>
      <c r="CG776" s="272">
        <v>5298</v>
      </c>
      <c r="CH776" s="272">
        <v>554</v>
      </c>
      <c r="CI776" s="272">
        <v>5800993</v>
      </c>
      <c r="CJ776" s="272">
        <v>10471</v>
      </c>
      <c r="CK776" s="272">
        <v>28081</v>
      </c>
      <c r="CL776" s="272">
        <v>144</v>
      </c>
      <c r="CM776" s="272">
        <v>1508261</v>
      </c>
      <c r="CN776" s="272">
        <v>10474</v>
      </c>
      <c r="CO776" s="272">
        <v>30031</v>
      </c>
      <c r="CP776" s="272">
        <v>648</v>
      </c>
      <c r="CQ776" s="272">
        <v>7426824</v>
      </c>
      <c r="CR776" s="272">
        <v>11461</v>
      </c>
      <c r="CS776" s="272">
        <v>32738</v>
      </c>
      <c r="CT776" s="272">
        <v>79</v>
      </c>
      <c r="CU776" s="272">
        <v>1014730</v>
      </c>
      <c r="CV776" s="272">
        <v>12845</v>
      </c>
      <c r="CW776" s="272">
        <v>36867</v>
      </c>
      <c r="CX776" s="272">
        <v>567</v>
      </c>
      <c r="CY776" s="272">
        <v>178782</v>
      </c>
      <c r="CZ776" s="272">
        <v>315</v>
      </c>
      <c r="DA776" s="272">
        <v>500</v>
      </c>
      <c r="DB776" s="272">
        <v>4590</v>
      </c>
      <c r="DC776" s="272">
        <v>261166</v>
      </c>
      <c r="DD776" s="272">
        <v>57</v>
      </c>
      <c r="DE776" s="272">
        <v>124</v>
      </c>
      <c r="DF776" s="272">
        <v>215</v>
      </c>
      <c r="DG776" s="272">
        <v>509000</v>
      </c>
      <c r="DH776" s="272">
        <v>2367</v>
      </c>
      <c r="DI776" s="272">
        <v>5167</v>
      </c>
      <c r="DJ776" s="272">
        <v>193</v>
      </c>
      <c r="DK776" s="272">
        <v>15</v>
      </c>
      <c r="DL776" s="250"/>
      <c r="DM776" s="250"/>
      <c r="DN776" s="250"/>
      <c r="DO776" s="250"/>
      <c r="DP776" s="250"/>
      <c r="DQ776" s="250"/>
      <c r="DR776" s="250"/>
      <c r="DS776" s="250"/>
      <c r="DT776" s="250"/>
      <c r="DU776" s="250"/>
      <c r="DV776" s="250"/>
      <c r="DW776" s="250"/>
      <c r="DX776" s="250"/>
      <c r="DY776" s="250"/>
      <c r="DZ776" s="250"/>
      <c r="EA776" s="250"/>
      <c r="EB776" s="155"/>
      <c r="EC776" s="75">
        <f t="shared" si="1181"/>
        <v>8</v>
      </c>
      <c r="ED776" s="74">
        <f t="shared" si="1170"/>
        <v>2021</v>
      </c>
      <c r="EE776" s="165">
        <f t="shared" si="1180"/>
        <v>44409</v>
      </c>
      <c r="EF776" s="157">
        <f t="shared" ref="EF776:EF839" si="1182">DAY(EOMONTH($EE776,0))</f>
        <v>31</v>
      </c>
      <c r="EG776" s="156"/>
      <c r="EH776" s="166">
        <f>IFERROR(HLOOKUP(EH$1,$H$5:$FY$1802,MATCH($A776,$A$5:$A$1802,0),0)*HLOOKUP(EH$2,$H$5:$FY$1802,MATCH($A776,$A$5:$A$1802,0),0),$H$2)</f>
        <v>372616</v>
      </c>
      <c r="EI776" s="166">
        <f>IFERROR(HLOOKUP(EI$1,$H$5:$FY$1802,MATCH($A776,$A$5:$A$1802,0),0)*HLOOKUP(EI$2,$H$5:$FY$1802,MATCH($A776,$A$5:$A$1802,0),0),$H$2)</f>
        <v>8011244</v>
      </c>
      <c r="EJ776" s="166">
        <f>IFERROR(HLOOKUP(EJ$1,$H$5:$FY$1802,MATCH($A776,$A$5:$A$1802,0),0)*HLOOKUP(EJ$2,$H$5:$FY$1802,MATCH($A776,$A$5:$A$1802,0),0),$H$2)</f>
        <v>10899018</v>
      </c>
      <c r="EK776" s="166">
        <f>IFERROR(HLOOKUP(EK$1,$H$5:$FY$1802,MATCH($A776,$A$5:$A$1802,0),0)*HLOOKUP(EK$2,$H$5:$FY$1802,MATCH($A776,$A$5:$A$1802,0),0),$H$2)</f>
        <v>17885568</v>
      </c>
      <c r="EL776" s="166">
        <f>IFERROR(HLOOKUP(EL$1,$H$5:$FY$1802,MATCH($A776,$A$5:$A$1802,0),0)*HLOOKUP(EL$2,$H$5:$FY$1802,MATCH($A776,$A$5:$A$1802,0),0),$H$2)</f>
        <v>7415907</v>
      </c>
      <c r="EM776" s="166">
        <f>IFERROR(HLOOKUP(EM$1,$H$5:$FY$1802,MATCH($A776,$A$5:$A$1802,0),0)*HLOOKUP(EM$2,$H$5:$FY$1802,MATCH($A776,$A$5:$A$1802,0),0),$H$2)</f>
        <v>5713071</v>
      </c>
      <c r="EN776" s="166">
        <f>IFERROR(HLOOKUP(EN$1,$H$5:$FY$1802,MATCH($A776,$A$5:$A$1802,0),0)*HLOOKUP(EN$2,$H$5:$FY$1802,MATCH($A776,$A$5:$A$1802,0),0),$H$2)</f>
        <v>246080170</v>
      </c>
      <c r="EO776" s="166">
        <f>IFERROR(HLOOKUP(EO$1,$H$5:$FY$1802,MATCH($A776,$A$5:$A$1802,0),0)*HLOOKUP(EO$2,$H$5:$FY$1802,MATCH($A776,$A$5:$A$1802,0),0),$H$2)</f>
        <v>214580933</v>
      </c>
      <c r="EP776" s="166">
        <f>IFERROR(HLOOKUP(EP$1,$H$5:$FY$1802,MATCH($A776,$A$5:$A$1802,0),0)*HLOOKUP(EP$2,$H$5:$FY$1802,MATCH($A776,$A$5:$A$1802,0),0),$H$2)</f>
        <v>6809174</v>
      </c>
      <c r="EQ776" s="166">
        <f>IFERROR(HLOOKUP(EQ$1,$H$5:$FY$1802,MATCH($A776,$A$5:$A$1802,0),0)*HLOOKUP(EQ$2,$H$5:$FY$1802,MATCH($A776,$A$5:$A$1802,0),0),$H$2)</f>
        <v>6936</v>
      </c>
      <c r="ER776" s="166">
        <f>IFERROR(HLOOKUP(ER$1,$H$5:$FY$1802,MATCH($A776,$A$5:$A$1802,0),0)*HLOOKUP(ER$2,$H$5:$FY$1802,MATCH($A776,$A$5:$A$1802,0),0),$H$2)</f>
        <v>27</v>
      </c>
      <c r="ES776" s="166">
        <f>IFERROR(HLOOKUP(ES$1,$H$5:$FY$1802,MATCH($A776,$A$5:$A$1802,0),0)*HLOOKUP(ES$2,$H$5:$FY$1802,MATCH($A776,$A$5:$A$1802,0),0),$H$2)</f>
        <v>7406610</v>
      </c>
      <c r="ET776" s="166">
        <f>IFERROR(HLOOKUP(ET$1,$H$5:$FY$1802,MATCH($A776,$A$5:$A$1802,0),0)*HLOOKUP(ET$2,$H$5:$FY$1802,MATCH($A776,$A$5:$A$1802,0),0),$H$2)</f>
        <v>15244790</v>
      </c>
      <c r="EU776" s="166">
        <f>IFERROR(HLOOKUP(EU$1,$H$5:$FY$1802,MATCH($A776,$A$5:$A$1802,0),0)*HLOOKUP(EU$2,$H$5:$FY$1802,MATCH($A776,$A$5:$A$1802,0),0),$H$2)</f>
        <v>5041032</v>
      </c>
      <c r="EV776" s="166">
        <f>IFERROR(HLOOKUP(EV$1,$H$5:$FY$1802,MATCH($A776,$A$5:$A$1802,0),0)*HLOOKUP(EV$2,$H$5:$FY$1802,MATCH($A776,$A$5:$A$1802,0),0),$H$2)</f>
        <v>225949104</v>
      </c>
      <c r="EW776" s="166">
        <f>IFERROR(HLOOKUP(EW$1,$H$5:$FY$1802,MATCH($A776,$A$5:$A$1802,0),0)*HLOOKUP(EW$2,$H$5:$FY$1802,MATCH($A776,$A$5:$A$1802,0),0),$H$2)</f>
        <v>15556874</v>
      </c>
      <c r="EX776" s="166">
        <f>IFERROR(HLOOKUP(EX$1,$H$5:$FY$1802,MATCH($A776,$A$5:$A$1802,0),0)*HLOOKUP(EX$2,$H$5:$FY$1802,MATCH($A776,$A$5:$A$1802,0),0),$H$2)</f>
        <v>4324464</v>
      </c>
      <c r="EY776" s="166">
        <f>IFERROR(HLOOKUP(EY$1,$H$5:$FY$1802,MATCH($A776,$A$5:$A$1802,0),0)*HLOOKUP(EY$2,$H$5:$FY$1802,MATCH($A776,$A$5:$A$1802,0),0),$H$2)</f>
        <v>21214224</v>
      </c>
      <c r="EZ776" s="166">
        <f>IFERROR(HLOOKUP(EZ$1,$H$5:$FY$1802,MATCH($A776,$A$5:$A$1802,0),0)*HLOOKUP(EZ$2,$H$5:$FY$1802,MATCH($A776,$A$5:$A$1802,0),0),$H$2)</f>
        <v>2912493</v>
      </c>
      <c r="FA776" s="166">
        <f>IFERROR(HLOOKUP(FA$1,$H$5:$FY$1802,MATCH($A776,$A$5:$A$1802,0),0)*HLOOKUP(FA$2,$H$5:$FY$1802,MATCH($A776,$A$5:$A$1802,0),0),$H$2)</f>
        <v>1110905</v>
      </c>
      <c r="FB776" s="166">
        <f>IFERROR(HLOOKUP(FB$1,$H$5:$FY$1802,MATCH($A776,$A$5:$A$1802,0),0)*HLOOKUP(FB$2,$H$5:$FY$1802,MATCH($A776,$A$5:$A$1802,0),0),$H$2)</f>
        <v>283500</v>
      </c>
      <c r="FC776" s="166">
        <f>IFERROR(HLOOKUP(FC$1,$H$5:$FY$1802,MATCH($A776,$A$5:$A$1802,0),0)*HLOOKUP(FC$2,$H$5:$FY$1802,MATCH($A776,$A$5:$A$1802,0),0),$H$2)</f>
        <v>569160</v>
      </c>
      <c r="FD776" s="166">
        <f>IFERROR(HLOOKUP(FD$1,$H$5:$FY$1802,MATCH($A776,$A$5:$A$1802,0),0)*HLOOKUP(FD$2,$H$5:$FY$1802,MATCH($A776,$A$5:$A$1802,0),0),$H$2)</f>
        <v>0</v>
      </c>
      <c r="FE776" s="166">
        <f>IFERROR(HLOOKUP(FE$1,$H$5:$FY$1802,MATCH($A776,$A$5:$A$1802,0),0)*HLOOKUP(FE$2,$H$5:$FY$1802,MATCH($A776,$A$5:$A$1802,0),0),$H$2)</f>
        <v>0</v>
      </c>
      <c r="FF776" s="166">
        <f>IFERROR(HLOOKUP(FF$1,$H$5:$FY$1802,MATCH($A776,$A$5:$A$1802,0),0)*HLOOKUP(FF$2,$H$5:$FY$1802,MATCH($A776,$A$5:$A$1802,0),0),$H$2)</f>
        <v>0</v>
      </c>
      <c r="FG776" s="166">
        <f>IFERROR(HLOOKUP(FG$1,$H$5:$FY$1802,MATCH($A776,$A$5:$A$1802,0),0)*HLOOKUP(FG$2,$H$5:$FY$1802,MATCH($A776,$A$5:$A$1802,0),0),$H$2)</f>
        <v>0</v>
      </c>
      <c r="FH776" s="152"/>
      <c r="FI776" s="405">
        <f t="shared" si="1171"/>
        <v>2.3224683103496311</v>
      </c>
      <c r="FJ776" s="405">
        <f t="shared" si="1171"/>
        <v>1.6046803175929796</v>
      </c>
      <c r="FK776" s="405">
        <f t="shared" si="1172"/>
        <v>2.2969187675070026</v>
      </c>
      <c r="FL776" s="405">
        <f t="shared" si="1173"/>
        <v>1.6065503124326654</v>
      </c>
      <c r="FM776" s="405">
        <f t="shared" si="1174"/>
        <v>1.5741806623426828</v>
      </c>
      <c r="FN776" s="405">
        <f t="shared" si="1175"/>
        <v>1.0931661011124951</v>
      </c>
      <c r="FO776" s="405">
        <f t="shared" si="1176"/>
        <v>1.949749626636212</v>
      </c>
      <c r="FP776" s="405">
        <f t="shared" si="1177"/>
        <v>1.1476763594834403</v>
      </c>
      <c r="FQ776" s="405">
        <f t="shared" si="1178"/>
        <v>1.6094890510948905</v>
      </c>
      <c r="FR776" s="405">
        <f t="shared" si="1179"/>
        <v>1.0328467153284671</v>
      </c>
      <c r="FS776" s="65"/>
    </row>
    <row r="777" spans="1:175" ht="10.35" customHeight="1" x14ac:dyDescent="0.2">
      <c r="A777" s="74" t="str">
        <f t="shared" si="1166"/>
        <v>2021-22AUGUSTR1F</v>
      </c>
      <c r="B777" s="163" t="str">
        <f t="shared" si="1167"/>
        <v>2021-22</v>
      </c>
      <c r="C777" s="26" t="s">
        <v>827</v>
      </c>
      <c r="D777" s="163" t="str">
        <f>INDEX($FV$16:$FW$26,MATCH($F777,$FV$16:$FV$26,0),2)</f>
        <v>Y59</v>
      </c>
      <c r="E777" s="163" t="str">
        <f>VLOOKUP($D777,$FW$8:$FX$14,2,0)</f>
        <v>South East</v>
      </c>
      <c r="F777" s="271" t="s">
        <v>852</v>
      </c>
      <c r="G777" s="271" t="s">
        <v>873</v>
      </c>
      <c r="H777" s="272">
        <v>3342</v>
      </c>
      <c r="I777" s="272">
        <v>1904</v>
      </c>
      <c r="J777" s="272">
        <v>24864</v>
      </c>
      <c r="K777" s="272">
        <v>13</v>
      </c>
      <c r="L777" s="272">
        <v>1</v>
      </c>
      <c r="M777" s="272">
        <v>45</v>
      </c>
      <c r="N777" s="272">
        <v>86</v>
      </c>
      <c r="O777" s="272">
        <v>170</v>
      </c>
      <c r="P777" s="272">
        <v>0</v>
      </c>
      <c r="Q777" s="272">
        <v>16</v>
      </c>
      <c r="R777" s="272">
        <v>0</v>
      </c>
      <c r="S777" s="272">
        <v>2</v>
      </c>
      <c r="T777" s="272">
        <v>2434</v>
      </c>
      <c r="U777" s="272">
        <v>157</v>
      </c>
      <c r="V777" s="272">
        <v>97</v>
      </c>
      <c r="W777" s="272">
        <v>965</v>
      </c>
      <c r="X777" s="272">
        <v>808</v>
      </c>
      <c r="Y777" s="272">
        <v>56</v>
      </c>
      <c r="Z777" s="272">
        <v>96181</v>
      </c>
      <c r="AA777" s="272">
        <v>613</v>
      </c>
      <c r="AB777" s="272">
        <v>1168</v>
      </c>
      <c r="AC777" s="272">
        <v>70544</v>
      </c>
      <c r="AD777" s="272">
        <v>727</v>
      </c>
      <c r="AE777" s="272">
        <v>1278</v>
      </c>
      <c r="AF777" s="272">
        <v>1377337</v>
      </c>
      <c r="AG777" s="272">
        <v>1427</v>
      </c>
      <c r="AH777" s="272">
        <v>2874</v>
      </c>
      <c r="AI777" s="272">
        <v>3231771</v>
      </c>
      <c r="AJ777" s="272">
        <v>4000</v>
      </c>
      <c r="AK777" s="272">
        <v>9032</v>
      </c>
      <c r="AL777" s="272">
        <v>329319</v>
      </c>
      <c r="AM777" s="272">
        <v>5881</v>
      </c>
      <c r="AN777" s="272">
        <v>12259</v>
      </c>
      <c r="AO777" s="272">
        <v>262</v>
      </c>
      <c r="AP777" s="272">
        <v>3</v>
      </c>
      <c r="AQ777" s="272">
        <v>26</v>
      </c>
      <c r="AR777" s="272">
        <v>30</v>
      </c>
      <c r="AS777" s="272">
        <v>8</v>
      </c>
      <c r="AT777" s="272">
        <v>225</v>
      </c>
      <c r="AU777" s="272">
        <v>14</v>
      </c>
      <c r="AV777" s="272">
        <v>1410</v>
      </c>
      <c r="AW777" s="272">
        <v>14</v>
      </c>
      <c r="AX777" s="272">
        <v>748</v>
      </c>
      <c r="AY777" s="272">
        <v>2172</v>
      </c>
      <c r="AZ777" s="272">
        <v>280</v>
      </c>
      <c r="BA777" s="272">
        <v>232</v>
      </c>
      <c r="BB777" s="272">
        <v>179</v>
      </c>
      <c r="BC777" s="272">
        <v>146</v>
      </c>
      <c r="BD777" s="272">
        <v>1194</v>
      </c>
      <c r="BE777" s="272">
        <v>1088</v>
      </c>
      <c r="BF777" s="272">
        <v>1004</v>
      </c>
      <c r="BG777" s="272">
        <v>878</v>
      </c>
      <c r="BH777" s="272">
        <v>66</v>
      </c>
      <c r="BI777" s="272">
        <v>60</v>
      </c>
      <c r="BJ777" s="272">
        <v>2</v>
      </c>
      <c r="BK777" s="272">
        <v>808</v>
      </c>
      <c r="BL777" s="272">
        <v>404</v>
      </c>
      <c r="BM777" s="272">
        <v>701</v>
      </c>
      <c r="BN777" s="272">
        <v>1</v>
      </c>
      <c r="BO777" s="272">
        <v>4240</v>
      </c>
      <c r="BP777" s="272">
        <v>4240</v>
      </c>
      <c r="BQ777" s="272">
        <v>4240</v>
      </c>
      <c r="BR777" s="272">
        <v>154</v>
      </c>
      <c r="BS777" s="272">
        <v>91133</v>
      </c>
      <c r="BT777" s="272">
        <v>592</v>
      </c>
      <c r="BU777" s="272">
        <v>1161</v>
      </c>
      <c r="BV777" s="272">
        <v>84</v>
      </c>
      <c r="BW777" s="272">
        <v>121823</v>
      </c>
      <c r="BX777" s="272">
        <v>1450</v>
      </c>
      <c r="BY777" s="272">
        <v>2963</v>
      </c>
      <c r="BZ777" s="272">
        <v>11</v>
      </c>
      <c r="CA777" s="272">
        <v>16653</v>
      </c>
      <c r="CB777" s="272">
        <v>1514</v>
      </c>
      <c r="CC777" s="272">
        <v>4379</v>
      </c>
      <c r="CD777" s="272">
        <v>870</v>
      </c>
      <c r="CE777" s="272">
        <v>1238861</v>
      </c>
      <c r="CF777" s="272">
        <v>1424</v>
      </c>
      <c r="CG777" s="272">
        <v>2859</v>
      </c>
      <c r="CH777" s="272">
        <v>153</v>
      </c>
      <c r="CI777" s="272">
        <v>812900</v>
      </c>
      <c r="CJ777" s="272">
        <v>5313</v>
      </c>
      <c r="CK777" s="272">
        <v>10235</v>
      </c>
      <c r="CL777" s="272">
        <v>4</v>
      </c>
      <c r="CM777" s="272">
        <v>45778</v>
      </c>
      <c r="CN777" s="272">
        <v>11445</v>
      </c>
      <c r="CO777" s="272">
        <v>25151</v>
      </c>
      <c r="CP777" s="272">
        <v>19</v>
      </c>
      <c r="CQ777" s="272">
        <v>183898</v>
      </c>
      <c r="CR777" s="272">
        <v>9679</v>
      </c>
      <c r="CS777" s="272">
        <v>19952</v>
      </c>
      <c r="CT777" s="272">
        <v>8</v>
      </c>
      <c r="CU777" s="272">
        <v>16597</v>
      </c>
      <c r="CV777" s="272">
        <v>2075</v>
      </c>
      <c r="CW777" s="272">
        <v>4480</v>
      </c>
      <c r="CX777" s="272">
        <v>7</v>
      </c>
      <c r="CY777" s="272">
        <v>1483</v>
      </c>
      <c r="CZ777" s="272">
        <v>212</v>
      </c>
      <c r="DA777" s="272">
        <v>343</v>
      </c>
      <c r="DB777" s="272">
        <v>125</v>
      </c>
      <c r="DC777" s="272">
        <v>6016</v>
      </c>
      <c r="DD777" s="272">
        <v>48</v>
      </c>
      <c r="DE777" s="272">
        <v>110</v>
      </c>
      <c r="DF777" s="272">
        <v>0</v>
      </c>
      <c r="DG777" s="272">
        <v>0</v>
      </c>
      <c r="DH777" s="272">
        <v>0</v>
      </c>
      <c r="DI777" s="272">
        <v>0</v>
      </c>
      <c r="DJ777" s="272">
        <v>0</v>
      </c>
      <c r="DK777" s="272">
        <v>0</v>
      </c>
      <c r="DL777" s="250"/>
      <c r="DM777" s="250"/>
      <c r="DN777" s="250"/>
      <c r="DO777" s="250"/>
      <c r="DP777" s="250"/>
      <c r="DQ777" s="250"/>
      <c r="DR777" s="250"/>
      <c r="DS777" s="250"/>
      <c r="DT777" s="250"/>
      <c r="DU777" s="250"/>
      <c r="DV777" s="250"/>
      <c r="DW777" s="250"/>
      <c r="DX777" s="250"/>
      <c r="DY777" s="250"/>
      <c r="DZ777" s="250"/>
      <c r="EA777" s="250"/>
      <c r="EB777" s="155"/>
      <c r="EC777" s="75">
        <f>MONTH(1&amp;C777)</f>
        <v>8</v>
      </c>
      <c r="ED777" s="74">
        <f t="shared" si="1170"/>
        <v>2021</v>
      </c>
      <c r="EE777" s="165">
        <f t="shared" si="1180"/>
        <v>44409</v>
      </c>
      <c r="EF777" s="157">
        <f t="shared" si="1182"/>
        <v>31</v>
      </c>
      <c r="EG777" s="156"/>
      <c r="EH777" s="166">
        <f>IFERROR(HLOOKUP(EH$1,$H$5:$FY$1802,MATCH($A777,$A$5:$A$1802,0),0)*HLOOKUP(EH$2,$H$5:$FY$1802,MATCH($A777,$A$5:$A$1802,0),0),$H$2)</f>
        <v>1904</v>
      </c>
      <c r="EI777" s="166">
        <f>IFERROR(HLOOKUP(EI$1,$H$5:$FY$1802,MATCH($A777,$A$5:$A$1802,0),0)*HLOOKUP(EI$2,$H$5:$FY$1802,MATCH($A777,$A$5:$A$1802,0),0),$H$2)</f>
        <v>85680</v>
      </c>
      <c r="EJ777" s="166">
        <f>IFERROR(HLOOKUP(EJ$1,$H$5:$FY$1802,MATCH($A777,$A$5:$A$1802,0),0)*HLOOKUP(EJ$2,$H$5:$FY$1802,MATCH($A777,$A$5:$A$1802,0),0),$H$2)</f>
        <v>163744</v>
      </c>
      <c r="EK777" s="166">
        <f>IFERROR(HLOOKUP(EK$1,$H$5:$FY$1802,MATCH($A777,$A$5:$A$1802,0),0)*HLOOKUP(EK$2,$H$5:$FY$1802,MATCH($A777,$A$5:$A$1802,0),0),$H$2)</f>
        <v>323680</v>
      </c>
      <c r="EL777" s="166">
        <f>IFERROR(HLOOKUP(EL$1,$H$5:$FY$1802,MATCH($A777,$A$5:$A$1802,0),0)*HLOOKUP(EL$2,$H$5:$FY$1802,MATCH($A777,$A$5:$A$1802,0),0),$H$2)</f>
        <v>183376</v>
      </c>
      <c r="EM777" s="166">
        <f>IFERROR(HLOOKUP(EM$1,$H$5:$FY$1802,MATCH($A777,$A$5:$A$1802,0),0)*HLOOKUP(EM$2,$H$5:$FY$1802,MATCH($A777,$A$5:$A$1802,0),0),$H$2)</f>
        <v>123966</v>
      </c>
      <c r="EN777" s="166">
        <f>IFERROR(HLOOKUP(EN$1,$H$5:$FY$1802,MATCH($A777,$A$5:$A$1802,0),0)*HLOOKUP(EN$2,$H$5:$FY$1802,MATCH($A777,$A$5:$A$1802,0),0),$H$2)</f>
        <v>2773410</v>
      </c>
      <c r="EO777" s="166">
        <f>IFERROR(HLOOKUP(EO$1,$H$5:$FY$1802,MATCH($A777,$A$5:$A$1802,0),0)*HLOOKUP(EO$2,$H$5:$FY$1802,MATCH($A777,$A$5:$A$1802,0),0),$H$2)</f>
        <v>7297856</v>
      </c>
      <c r="EP777" s="166">
        <f>IFERROR(HLOOKUP(EP$1,$H$5:$FY$1802,MATCH($A777,$A$5:$A$1802,0),0)*HLOOKUP(EP$2,$H$5:$FY$1802,MATCH($A777,$A$5:$A$1802,0),0),$H$2)</f>
        <v>686504</v>
      </c>
      <c r="EQ777" s="166">
        <f>IFERROR(HLOOKUP(EQ$1,$H$5:$FY$1802,MATCH($A777,$A$5:$A$1802,0),0)*HLOOKUP(EQ$2,$H$5:$FY$1802,MATCH($A777,$A$5:$A$1802,0),0),$H$2)</f>
        <v>1402</v>
      </c>
      <c r="ER777" s="166">
        <f>IFERROR(HLOOKUP(ER$1,$H$5:$FY$1802,MATCH($A777,$A$5:$A$1802,0),0)*HLOOKUP(ER$2,$H$5:$FY$1802,MATCH($A777,$A$5:$A$1802,0),0),$H$2)</f>
        <v>4240</v>
      </c>
      <c r="ES777" s="166">
        <f>IFERROR(HLOOKUP(ES$1,$H$5:$FY$1802,MATCH($A777,$A$5:$A$1802,0),0)*HLOOKUP(ES$2,$H$5:$FY$1802,MATCH($A777,$A$5:$A$1802,0),0),$H$2)</f>
        <v>178794</v>
      </c>
      <c r="ET777" s="166">
        <f>IFERROR(HLOOKUP(ET$1,$H$5:$FY$1802,MATCH($A777,$A$5:$A$1802,0),0)*HLOOKUP(ET$2,$H$5:$FY$1802,MATCH($A777,$A$5:$A$1802,0),0),$H$2)</f>
        <v>248892</v>
      </c>
      <c r="EU777" s="166">
        <f>IFERROR(HLOOKUP(EU$1,$H$5:$FY$1802,MATCH($A777,$A$5:$A$1802,0),0)*HLOOKUP(EU$2,$H$5:$FY$1802,MATCH($A777,$A$5:$A$1802,0),0),$H$2)</f>
        <v>48169</v>
      </c>
      <c r="EV777" s="166">
        <f>IFERROR(HLOOKUP(EV$1,$H$5:$FY$1802,MATCH($A777,$A$5:$A$1802,0),0)*HLOOKUP(EV$2,$H$5:$FY$1802,MATCH($A777,$A$5:$A$1802,0),0),$H$2)</f>
        <v>2487330</v>
      </c>
      <c r="EW777" s="166">
        <f>IFERROR(HLOOKUP(EW$1,$H$5:$FY$1802,MATCH($A777,$A$5:$A$1802,0),0)*HLOOKUP(EW$2,$H$5:$FY$1802,MATCH($A777,$A$5:$A$1802,0),0),$H$2)</f>
        <v>1565955</v>
      </c>
      <c r="EX777" s="166">
        <f>IFERROR(HLOOKUP(EX$1,$H$5:$FY$1802,MATCH($A777,$A$5:$A$1802,0),0)*HLOOKUP(EX$2,$H$5:$FY$1802,MATCH($A777,$A$5:$A$1802,0),0),$H$2)</f>
        <v>100604</v>
      </c>
      <c r="EY777" s="166">
        <f>IFERROR(HLOOKUP(EY$1,$H$5:$FY$1802,MATCH($A777,$A$5:$A$1802,0),0)*HLOOKUP(EY$2,$H$5:$FY$1802,MATCH($A777,$A$5:$A$1802,0),0),$H$2)</f>
        <v>379088</v>
      </c>
      <c r="EZ777" s="166">
        <f>IFERROR(HLOOKUP(EZ$1,$H$5:$FY$1802,MATCH($A777,$A$5:$A$1802,0),0)*HLOOKUP(EZ$2,$H$5:$FY$1802,MATCH($A777,$A$5:$A$1802,0),0),$H$2)</f>
        <v>35840</v>
      </c>
      <c r="FA777" s="166">
        <f>IFERROR(HLOOKUP(FA$1,$H$5:$FY$1802,MATCH($A777,$A$5:$A$1802,0),0)*HLOOKUP(FA$2,$H$5:$FY$1802,MATCH($A777,$A$5:$A$1802,0),0),$H$2)</f>
        <v>0</v>
      </c>
      <c r="FB777" s="166">
        <f>IFERROR(HLOOKUP(FB$1,$H$5:$FY$1802,MATCH($A777,$A$5:$A$1802,0),0)*HLOOKUP(FB$2,$H$5:$FY$1802,MATCH($A777,$A$5:$A$1802,0),0),$H$2)</f>
        <v>2401</v>
      </c>
      <c r="FC777" s="166">
        <f>IFERROR(HLOOKUP(FC$1,$H$5:$FY$1802,MATCH($A777,$A$5:$A$1802,0),0)*HLOOKUP(FC$2,$H$5:$FY$1802,MATCH($A777,$A$5:$A$1802,0),0),$H$2)</f>
        <v>13750</v>
      </c>
      <c r="FD777" s="166">
        <f>IFERROR(HLOOKUP(FD$1,$H$5:$FY$1802,MATCH($A777,$A$5:$A$1802,0),0)*HLOOKUP(FD$2,$H$5:$FY$1802,MATCH($A777,$A$5:$A$1802,0),0),$H$2)</f>
        <v>0</v>
      </c>
      <c r="FE777" s="166">
        <f>IFERROR(HLOOKUP(FE$1,$H$5:$FY$1802,MATCH($A777,$A$5:$A$1802,0),0)*HLOOKUP(FE$2,$H$5:$FY$1802,MATCH($A777,$A$5:$A$1802,0),0),$H$2)</f>
        <v>0</v>
      </c>
      <c r="FF777" s="166">
        <f>IFERROR(HLOOKUP(FF$1,$H$5:$FY$1802,MATCH($A777,$A$5:$A$1802,0),0)*HLOOKUP(FF$2,$H$5:$FY$1802,MATCH($A777,$A$5:$A$1802,0),0),$H$2)</f>
        <v>0</v>
      </c>
      <c r="FG777" s="166">
        <f>IFERROR(HLOOKUP(FG$1,$H$5:$FY$1802,MATCH($A777,$A$5:$A$1802,0),0)*HLOOKUP(FG$2,$H$5:$FY$1802,MATCH($A777,$A$5:$A$1802,0),0),$H$2)</f>
        <v>0</v>
      </c>
      <c r="FH777" s="152"/>
      <c r="FI777" s="405">
        <f t="shared" si="1171"/>
        <v>1.7834394904458599</v>
      </c>
      <c r="FJ777" s="405">
        <f t="shared" si="1171"/>
        <v>1.4777070063694266</v>
      </c>
      <c r="FK777" s="405">
        <f t="shared" si="1172"/>
        <v>1.8453608247422681</v>
      </c>
      <c r="FL777" s="405">
        <f t="shared" si="1173"/>
        <v>1.5051546391752577</v>
      </c>
      <c r="FM777" s="405">
        <f t="shared" si="1174"/>
        <v>1.2373056994818652</v>
      </c>
      <c r="FN777" s="405">
        <f t="shared" si="1175"/>
        <v>1.127461139896373</v>
      </c>
      <c r="FO777" s="405">
        <f t="shared" si="1176"/>
        <v>1.2425742574257426</v>
      </c>
      <c r="FP777" s="405">
        <f t="shared" si="1177"/>
        <v>1.0866336633663367</v>
      </c>
      <c r="FQ777" s="405">
        <f t="shared" si="1178"/>
        <v>1.1785714285714286</v>
      </c>
      <c r="FR777" s="405">
        <f t="shared" si="1179"/>
        <v>1.0714285714285714</v>
      </c>
      <c r="FS777" s="65"/>
    </row>
    <row r="778" spans="1:175" ht="10.35" customHeight="1" x14ac:dyDescent="0.2">
      <c r="A778" s="180" t="str">
        <f t="shared" si="1166"/>
        <v>2021-22AUGUSTRRU</v>
      </c>
      <c r="B778" s="182" t="str">
        <f t="shared" si="1167"/>
        <v>2021-22</v>
      </c>
      <c r="C778" s="26" t="s">
        <v>827</v>
      </c>
      <c r="D778" s="182" t="str">
        <f>INDEX($FV$16:$FW$26,MATCH($F778,$FV$16:$FV$26,0),2)</f>
        <v>Y56</v>
      </c>
      <c r="E778" s="182" t="str">
        <f>VLOOKUP($D778,$FW$8:$FX$14,2,0)</f>
        <v>London</v>
      </c>
      <c r="F778" s="273" t="s">
        <v>855</v>
      </c>
      <c r="G778" s="277" t="s">
        <v>874</v>
      </c>
      <c r="H778" s="278">
        <v>191613</v>
      </c>
      <c r="I778" s="278">
        <v>148772</v>
      </c>
      <c r="J778" s="278">
        <v>4190457</v>
      </c>
      <c r="K778" s="278">
        <v>28</v>
      </c>
      <c r="L778" s="278">
        <v>0</v>
      </c>
      <c r="M778" s="278">
        <v>106</v>
      </c>
      <c r="N778" s="278">
        <v>173</v>
      </c>
      <c r="O778" s="278">
        <v>305</v>
      </c>
      <c r="P778" s="278">
        <v>0</v>
      </c>
      <c r="Q778" s="278">
        <v>562</v>
      </c>
      <c r="R778" s="278">
        <v>0</v>
      </c>
      <c r="S778" s="278">
        <v>1631</v>
      </c>
      <c r="T778" s="278">
        <v>108464</v>
      </c>
      <c r="U778" s="278">
        <v>9678</v>
      </c>
      <c r="V778" s="278">
        <v>6705</v>
      </c>
      <c r="W778" s="278">
        <v>59761</v>
      </c>
      <c r="X778" s="278">
        <v>17462</v>
      </c>
      <c r="Y778" s="278">
        <v>1316</v>
      </c>
      <c r="Z778" s="278">
        <v>4044988</v>
      </c>
      <c r="AA778" s="278">
        <v>418</v>
      </c>
      <c r="AB778" s="278">
        <v>707</v>
      </c>
      <c r="AC778" s="278">
        <v>4432720</v>
      </c>
      <c r="AD778" s="278">
        <v>661</v>
      </c>
      <c r="AE778" s="278">
        <v>1129</v>
      </c>
      <c r="AF778" s="278">
        <v>140665529</v>
      </c>
      <c r="AG778" s="278">
        <v>2354</v>
      </c>
      <c r="AH778" s="278">
        <v>5075</v>
      </c>
      <c r="AI778" s="278">
        <v>107999536</v>
      </c>
      <c r="AJ778" s="278">
        <v>6185</v>
      </c>
      <c r="AK778" s="278">
        <v>15187</v>
      </c>
      <c r="AL778" s="278">
        <v>16934472</v>
      </c>
      <c r="AM778" s="278">
        <v>12868</v>
      </c>
      <c r="AN778" s="278">
        <v>27349</v>
      </c>
      <c r="AO778" s="278">
        <v>16548</v>
      </c>
      <c r="AP778" s="278">
        <v>296</v>
      </c>
      <c r="AQ778" s="278">
        <v>2958</v>
      </c>
      <c r="AR778" s="278">
        <v>3070</v>
      </c>
      <c r="AS778" s="278">
        <v>138</v>
      </c>
      <c r="AT778" s="278">
        <v>13156</v>
      </c>
      <c r="AU778" s="278">
        <v>0</v>
      </c>
      <c r="AV778" s="278">
        <v>54713</v>
      </c>
      <c r="AW778" s="278">
        <v>3896</v>
      </c>
      <c r="AX778" s="278">
        <v>33307</v>
      </c>
      <c r="AY778" s="278">
        <v>91916</v>
      </c>
      <c r="AZ778" s="278">
        <v>24755</v>
      </c>
      <c r="BA778" s="278">
        <v>19017</v>
      </c>
      <c r="BB778" s="278">
        <v>16910</v>
      </c>
      <c r="BC778" s="278">
        <v>13155</v>
      </c>
      <c r="BD778" s="278">
        <v>84488</v>
      </c>
      <c r="BE778" s="278">
        <v>66213</v>
      </c>
      <c r="BF778" s="278">
        <v>25765</v>
      </c>
      <c r="BG778" s="278">
        <v>19911</v>
      </c>
      <c r="BH778" s="278">
        <v>1755</v>
      </c>
      <c r="BI778" s="278">
        <v>1391</v>
      </c>
      <c r="BJ778" s="278">
        <v>166</v>
      </c>
      <c r="BK778" s="278">
        <v>78943</v>
      </c>
      <c r="BL778" s="278">
        <v>476</v>
      </c>
      <c r="BM778" s="278">
        <v>746</v>
      </c>
      <c r="BN778" s="278">
        <v>81</v>
      </c>
      <c r="BO778" s="278">
        <v>44340</v>
      </c>
      <c r="BP778" s="278">
        <v>547</v>
      </c>
      <c r="BQ778" s="278">
        <v>847</v>
      </c>
      <c r="BR778" s="278">
        <v>9431</v>
      </c>
      <c r="BS778" s="278">
        <v>3921705</v>
      </c>
      <c r="BT778" s="278">
        <v>416</v>
      </c>
      <c r="BU778" s="278">
        <v>702</v>
      </c>
      <c r="BV778" s="278">
        <v>3344</v>
      </c>
      <c r="BW778" s="278">
        <v>8066714</v>
      </c>
      <c r="BX778" s="278">
        <v>2412</v>
      </c>
      <c r="BY778" s="278">
        <v>5065</v>
      </c>
      <c r="BZ778" s="278">
        <v>1184</v>
      </c>
      <c r="CA778" s="278">
        <v>2657493</v>
      </c>
      <c r="CB778" s="278">
        <v>2245</v>
      </c>
      <c r="CC778" s="278">
        <v>4913</v>
      </c>
      <c r="CD778" s="278">
        <v>55233</v>
      </c>
      <c r="CE778" s="278">
        <v>129941322</v>
      </c>
      <c r="CF778" s="278">
        <v>2353</v>
      </c>
      <c r="CG778" s="278">
        <v>5077</v>
      </c>
      <c r="CH778" s="278">
        <v>845</v>
      </c>
      <c r="CI778" s="278">
        <v>7625011</v>
      </c>
      <c r="CJ778" s="278">
        <v>9024</v>
      </c>
      <c r="CK778" s="278">
        <v>18711</v>
      </c>
      <c r="CL778" s="278">
        <v>180</v>
      </c>
      <c r="CM778" s="278">
        <v>1345386</v>
      </c>
      <c r="CN778" s="278">
        <v>7474</v>
      </c>
      <c r="CO778" s="278">
        <v>16411</v>
      </c>
      <c r="CP778" s="278">
        <v>946</v>
      </c>
      <c r="CQ778" s="278">
        <v>10406768</v>
      </c>
      <c r="CR778" s="278">
        <v>11001</v>
      </c>
      <c r="CS778" s="278">
        <v>23412</v>
      </c>
      <c r="CT778" s="278">
        <v>56</v>
      </c>
      <c r="CU778" s="278">
        <v>637028</v>
      </c>
      <c r="CV778" s="278">
        <v>11376</v>
      </c>
      <c r="CW778" s="278">
        <v>27151</v>
      </c>
      <c r="CX778" s="278">
        <v>871</v>
      </c>
      <c r="CY778" s="278">
        <v>297537</v>
      </c>
      <c r="CZ778" s="278">
        <v>342</v>
      </c>
      <c r="DA778" s="278">
        <v>598</v>
      </c>
      <c r="DB778" s="278">
        <v>4886</v>
      </c>
      <c r="DC778" s="278">
        <v>490274</v>
      </c>
      <c r="DD778" s="278">
        <v>100</v>
      </c>
      <c r="DE778" s="278">
        <v>216</v>
      </c>
      <c r="DF778" s="278">
        <v>171</v>
      </c>
      <c r="DG778" s="278">
        <v>552120</v>
      </c>
      <c r="DH778" s="278">
        <v>3229</v>
      </c>
      <c r="DI778" s="278">
        <v>7017</v>
      </c>
      <c r="DJ778" s="278">
        <v>151</v>
      </c>
      <c r="DK778" s="278">
        <v>0</v>
      </c>
      <c r="DL778" s="264"/>
      <c r="DM778" s="264"/>
      <c r="DN778" s="264"/>
      <c r="DO778" s="264"/>
      <c r="DP778" s="264"/>
      <c r="DQ778" s="264"/>
      <c r="DR778" s="264"/>
      <c r="DS778" s="264"/>
      <c r="DT778" s="264"/>
      <c r="DU778" s="264"/>
      <c r="DV778" s="264"/>
      <c r="DW778" s="264"/>
      <c r="DX778" s="264"/>
      <c r="DY778" s="264"/>
      <c r="DZ778" s="264"/>
      <c r="EA778" s="264"/>
      <c r="EB778" s="265"/>
      <c r="EC778" s="266">
        <f t="shared" ref="EC778:EC787" si="1183">MONTH(1&amp;C778)</f>
        <v>8</v>
      </c>
      <c r="ED778" s="180">
        <f t="shared" si="1170"/>
        <v>2021</v>
      </c>
      <c r="EE778" s="185">
        <f t="shared" si="1180"/>
        <v>44409</v>
      </c>
      <c r="EF778" s="186">
        <f t="shared" si="1182"/>
        <v>31</v>
      </c>
      <c r="EG778" s="187"/>
      <c r="EH778" s="188">
        <f>IFERROR(HLOOKUP(EH$1,$H$5:$FY$1802,MATCH($A778,$A$5:$A$1802,0),0)*HLOOKUP(EH$2,$H$5:$FY$1802,MATCH($A778,$A$5:$A$1802,0),0),$H$2)</f>
        <v>0</v>
      </c>
      <c r="EI778" s="188">
        <f>IFERROR(HLOOKUP(EI$1,$H$5:$FY$1802,MATCH($A778,$A$5:$A$1802,0),0)*HLOOKUP(EI$2,$H$5:$FY$1802,MATCH($A778,$A$5:$A$1802,0),0),$H$2)</f>
        <v>15769832</v>
      </c>
      <c r="EJ778" s="188">
        <f>IFERROR(HLOOKUP(EJ$1,$H$5:$FY$1802,MATCH($A778,$A$5:$A$1802,0),0)*HLOOKUP(EJ$2,$H$5:$FY$1802,MATCH($A778,$A$5:$A$1802,0),0),$H$2)</f>
        <v>25737556</v>
      </c>
      <c r="EK778" s="188">
        <f>IFERROR(HLOOKUP(EK$1,$H$5:$FY$1802,MATCH($A778,$A$5:$A$1802,0),0)*HLOOKUP(EK$2,$H$5:$FY$1802,MATCH($A778,$A$5:$A$1802,0),0),$H$2)</f>
        <v>45375460</v>
      </c>
      <c r="EL778" s="188">
        <f>IFERROR(HLOOKUP(EL$1,$H$5:$FY$1802,MATCH($A778,$A$5:$A$1802,0),0)*HLOOKUP(EL$2,$H$5:$FY$1802,MATCH($A778,$A$5:$A$1802,0),0),$H$2)</f>
        <v>6842346</v>
      </c>
      <c r="EM778" s="188">
        <f>IFERROR(HLOOKUP(EM$1,$H$5:$FY$1802,MATCH($A778,$A$5:$A$1802,0),0)*HLOOKUP(EM$2,$H$5:$FY$1802,MATCH($A778,$A$5:$A$1802,0),0),$H$2)</f>
        <v>7569945</v>
      </c>
      <c r="EN778" s="188">
        <f>IFERROR(HLOOKUP(EN$1,$H$5:$FY$1802,MATCH($A778,$A$5:$A$1802,0),0)*HLOOKUP(EN$2,$H$5:$FY$1802,MATCH($A778,$A$5:$A$1802,0),0),$H$2)</f>
        <v>303287075</v>
      </c>
      <c r="EO778" s="188">
        <f>IFERROR(HLOOKUP(EO$1,$H$5:$FY$1802,MATCH($A778,$A$5:$A$1802,0),0)*HLOOKUP(EO$2,$H$5:$FY$1802,MATCH($A778,$A$5:$A$1802,0),0),$H$2)</f>
        <v>265195394</v>
      </c>
      <c r="EP778" s="188">
        <f>IFERROR(HLOOKUP(EP$1,$H$5:$FY$1802,MATCH($A778,$A$5:$A$1802,0),0)*HLOOKUP(EP$2,$H$5:$FY$1802,MATCH($A778,$A$5:$A$1802,0),0),$H$2)</f>
        <v>35991284</v>
      </c>
      <c r="EQ778" s="188">
        <f>IFERROR(HLOOKUP(EQ$1,$H$5:$FY$1802,MATCH($A778,$A$5:$A$1802,0),0)*HLOOKUP(EQ$2,$H$5:$FY$1802,MATCH($A778,$A$5:$A$1802,0),0),$H$2)</f>
        <v>123836</v>
      </c>
      <c r="ER778" s="188">
        <f>IFERROR(HLOOKUP(ER$1,$H$5:$FY$1802,MATCH($A778,$A$5:$A$1802,0),0)*HLOOKUP(ER$2,$H$5:$FY$1802,MATCH($A778,$A$5:$A$1802,0),0),$H$2)</f>
        <v>68607</v>
      </c>
      <c r="ES778" s="188">
        <f>IFERROR(HLOOKUP(ES$1,$H$5:$FY$1802,MATCH($A778,$A$5:$A$1802,0),0)*HLOOKUP(ES$2,$H$5:$FY$1802,MATCH($A778,$A$5:$A$1802,0),0),$H$2)</f>
        <v>6620562</v>
      </c>
      <c r="ET778" s="188">
        <f>IFERROR(HLOOKUP(ET$1,$H$5:$FY$1802,MATCH($A778,$A$5:$A$1802,0),0)*HLOOKUP(ET$2,$H$5:$FY$1802,MATCH($A778,$A$5:$A$1802,0),0),$H$2)</f>
        <v>16937360</v>
      </c>
      <c r="EU778" s="188">
        <f>IFERROR(HLOOKUP(EU$1,$H$5:$FY$1802,MATCH($A778,$A$5:$A$1802,0),0)*HLOOKUP(EU$2,$H$5:$FY$1802,MATCH($A778,$A$5:$A$1802,0),0),$H$2)</f>
        <v>5816992</v>
      </c>
      <c r="EV778" s="188">
        <f>IFERROR(HLOOKUP(EV$1,$H$5:$FY$1802,MATCH($A778,$A$5:$A$1802,0),0)*HLOOKUP(EV$2,$H$5:$FY$1802,MATCH($A778,$A$5:$A$1802,0),0),$H$2)</f>
        <v>280417941</v>
      </c>
      <c r="EW778" s="188">
        <f>IFERROR(HLOOKUP(EW$1,$H$5:$FY$1802,MATCH($A778,$A$5:$A$1802,0),0)*HLOOKUP(EW$2,$H$5:$FY$1802,MATCH($A778,$A$5:$A$1802,0),0),$H$2)</f>
        <v>15810795</v>
      </c>
      <c r="EX778" s="188">
        <f>IFERROR(HLOOKUP(EX$1,$H$5:$FY$1802,MATCH($A778,$A$5:$A$1802,0),0)*HLOOKUP(EX$2,$H$5:$FY$1802,MATCH($A778,$A$5:$A$1802,0),0),$H$2)</f>
        <v>2953980</v>
      </c>
      <c r="EY778" s="188">
        <f>IFERROR(HLOOKUP(EY$1,$H$5:$FY$1802,MATCH($A778,$A$5:$A$1802,0),0)*HLOOKUP(EY$2,$H$5:$FY$1802,MATCH($A778,$A$5:$A$1802,0),0),$H$2)</f>
        <v>22147752</v>
      </c>
      <c r="EZ778" s="188">
        <f>IFERROR(HLOOKUP(EZ$1,$H$5:$FY$1802,MATCH($A778,$A$5:$A$1802,0),0)*HLOOKUP(EZ$2,$H$5:$FY$1802,MATCH($A778,$A$5:$A$1802,0),0),$H$2)</f>
        <v>1520456</v>
      </c>
      <c r="FA778" s="188">
        <f>IFERROR(HLOOKUP(FA$1,$H$5:$FY$1802,MATCH($A778,$A$5:$A$1802,0),0)*HLOOKUP(FA$2,$H$5:$FY$1802,MATCH($A778,$A$5:$A$1802,0),0),$H$2)</f>
        <v>1199907</v>
      </c>
      <c r="FB778" s="188">
        <f>IFERROR(HLOOKUP(FB$1,$H$5:$FY$1802,MATCH($A778,$A$5:$A$1802,0),0)*HLOOKUP(FB$2,$H$5:$FY$1802,MATCH($A778,$A$5:$A$1802,0),0),$H$2)</f>
        <v>520858</v>
      </c>
      <c r="FC778" s="188">
        <f>IFERROR(HLOOKUP(FC$1,$H$5:$FY$1802,MATCH($A778,$A$5:$A$1802,0),0)*HLOOKUP(FC$2,$H$5:$FY$1802,MATCH($A778,$A$5:$A$1802,0),0),$H$2)</f>
        <v>1055376</v>
      </c>
      <c r="FD778" s="188">
        <f>IFERROR(HLOOKUP(FD$1,$H$5:$FY$1802,MATCH($A778,$A$5:$A$1802,0),0)*HLOOKUP(FD$2,$H$5:$FY$1802,MATCH($A778,$A$5:$A$1802,0),0),$H$2)</f>
        <v>0</v>
      </c>
      <c r="FE778" s="188">
        <f>IFERROR(HLOOKUP(FE$1,$H$5:$FY$1802,MATCH($A778,$A$5:$A$1802,0),0)*HLOOKUP(FE$2,$H$5:$FY$1802,MATCH($A778,$A$5:$A$1802,0),0),$H$2)</f>
        <v>0</v>
      </c>
      <c r="FF778" s="188">
        <f>IFERROR(HLOOKUP(FF$1,$H$5:$FY$1802,MATCH($A778,$A$5:$A$1802,0),0)*HLOOKUP(FF$2,$H$5:$FY$1802,MATCH($A778,$A$5:$A$1802,0),0),$H$2)</f>
        <v>0</v>
      </c>
      <c r="FG778" s="188">
        <f>IFERROR(HLOOKUP(FG$1,$H$5:$FY$1802,MATCH($A778,$A$5:$A$1802,0),0)*HLOOKUP(FG$2,$H$5:$FY$1802,MATCH($A778,$A$5:$A$1802,0),0),$H$2)</f>
        <v>0</v>
      </c>
      <c r="FH778" s="189"/>
      <c r="FI778" s="406">
        <f t="shared" si="1171"/>
        <v>2.5578631948749742</v>
      </c>
      <c r="FJ778" s="406">
        <f t="shared" si="1171"/>
        <v>1.9649721016738995</v>
      </c>
      <c r="FK778" s="406">
        <f t="shared" si="1172"/>
        <v>2.52199850857569</v>
      </c>
      <c r="FL778" s="406">
        <f t="shared" si="1173"/>
        <v>1.9619686800894856</v>
      </c>
      <c r="FM778" s="406">
        <f t="shared" si="1174"/>
        <v>1.4137648299057914</v>
      </c>
      <c r="FN778" s="406">
        <f t="shared" si="1175"/>
        <v>1.1079633874935158</v>
      </c>
      <c r="FO778" s="406">
        <f t="shared" si="1176"/>
        <v>1.4754896346352078</v>
      </c>
      <c r="FP778" s="406">
        <f t="shared" si="1177"/>
        <v>1.1402473943419997</v>
      </c>
      <c r="FQ778" s="406">
        <f t="shared" si="1178"/>
        <v>1.3335866261398177</v>
      </c>
      <c r="FR778" s="406">
        <f t="shared" si="1179"/>
        <v>1.0569908814589666</v>
      </c>
      <c r="FS778" s="410"/>
    </row>
    <row r="779" spans="1:175" ht="10.35" customHeight="1" x14ac:dyDescent="0.2">
      <c r="A779" s="74" t="str">
        <f t="shared" si="1166"/>
        <v>2021-22AUGUSTRX6</v>
      </c>
      <c r="B779" s="163" t="str">
        <f t="shared" si="1167"/>
        <v>2021-22</v>
      </c>
      <c r="C779" s="26" t="s">
        <v>827</v>
      </c>
      <c r="D779" s="163" t="str">
        <f>INDEX($FV$16:$FW$26,MATCH($F779,$FV$16:$FV$26,0),2)</f>
        <v>Y63</v>
      </c>
      <c r="E779" s="163" t="str">
        <f>VLOOKUP($D779,$FW$8:$FX$14,2,0)</f>
        <v>North East and Yorkshire</v>
      </c>
      <c r="F779" s="271" t="s">
        <v>857</v>
      </c>
      <c r="G779" s="271" t="s">
        <v>875</v>
      </c>
      <c r="H779" s="272">
        <v>52249</v>
      </c>
      <c r="I779" s="272">
        <v>40165</v>
      </c>
      <c r="J779" s="272">
        <v>868262</v>
      </c>
      <c r="K779" s="272">
        <v>22</v>
      </c>
      <c r="L779" s="272">
        <v>2</v>
      </c>
      <c r="M779" s="272">
        <v>55</v>
      </c>
      <c r="N779" s="272">
        <v>112</v>
      </c>
      <c r="O779" s="272">
        <v>265</v>
      </c>
      <c r="P779" s="272">
        <v>0</v>
      </c>
      <c r="Q779" s="272">
        <v>110</v>
      </c>
      <c r="R779" s="272">
        <v>3012</v>
      </c>
      <c r="S779" s="272">
        <v>5</v>
      </c>
      <c r="T779" s="272">
        <v>36454</v>
      </c>
      <c r="U779" s="272">
        <v>3136</v>
      </c>
      <c r="V779" s="272">
        <v>2025</v>
      </c>
      <c r="W779" s="272">
        <v>20314</v>
      </c>
      <c r="X779" s="272">
        <v>5712</v>
      </c>
      <c r="Y779" s="272">
        <v>395</v>
      </c>
      <c r="Z779" s="272">
        <v>1393698</v>
      </c>
      <c r="AA779" s="272">
        <v>444</v>
      </c>
      <c r="AB779" s="272">
        <v>768</v>
      </c>
      <c r="AC779" s="272">
        <v>1016785</v>
      </c>
      <c r="AD779" s="272">
        <v>502</v>
      </c>
      <c r="AE779" s="272">
        <v>912</v>
      </c>
      <c r="AF779" s="272">
        <v>45182122</v>
      </c>
      <c r="AG779" s="272">
        <v>2224</v>
      </c>
      <c r="AH779" s="272">
        <v>4615</v>
      </c>
      <c r="AI779" s="272">
        <v>41790420</v>
      </c>
      <c r="AJ779" s="272">
        <v>7316</v>
      </c>
      <c r="AK779" s="272">
        <v>18411</v>
      </c>
      <c r="AL779" s="272">
        <v>2301380</v>
      </c>
      <c r="AM779" s="272">
        <v>5826</v>
      </c>
      <c r="AN779" s="272">
        <v>13549</v>
      </c>
      <c r="AO779" s="272">
        <v>4078</v>
      </c>
      <c r="AP779" s="272">
        <v>57</v>
      </c>
      <c r="AQ779" s="272">
        <v>242</v>
      </c>
      <c r="AR779" s="272">
        <v>1580</v>
      </c>
      <c r="AS779" s="272">
        <v>206</v>
      </c>
      <c r="AT779" s="272">
        <v>3573</v>
      </c>
      <c r="AU779" s="272">
        <v>0</v>
      </c>
      <c r="AV779" s="272">
        <v>19063</v>
      </c>
      <c r="AW779" s="272">
        <v>3603</v>
      </c>
      <c r="AX779" s="272">
        <v>9710</v>
      </c>
      <c r="AY779" s="272">
        <v>32376</v>
      </c>
      <c r="AZ779" s="272">
        <v>5778</v>
      </c>
      <c r="BA779" s="272">
        <v>4493</v>
      </c>
      <c r="BB779" s="272">
        <v>3739</v>
      </c>
      <c r="BC779" s="272">
        <v>2935</v>
      </c>
      <c r="BD779" s="272">
        <v>26328</v>
      </c>
      <c r="BE779" s="272">
        <v>21964</v>
      </c>
      <c r="BF779" s="272">
        <v>8903</v>
      </c>
      <c r="BG779" s="272">
        <v>6148</v>
      </c>
      <c r="BH779" s="272">
        <v>643</v>
      </c>
      <c r="BI779" s="272">
        <v>416</v>
      </c>
      <c r="BJ779" s="272">
        <v>101</v>
      </c>
      <c r="BK779" s="272">
        <v>57880</v>
      </c>
      <c r="BL779" s="272">
        <v>573</v>
      </c>
      <c r="BM779" s="272">
        <v>996</v>
      </c>
      <c r="BN779" s="272">
        <v>90</v>
      </c>
      <c r="BO779" s="272">
        <v>40003</v>
      </c>
      <c r="BP779" s="272">
        <v>444</v>
      </c>
      <c r="BQ779" s="272">
        <v>908</v>
      </c>
      <c r="BR779" s="272">
        <v>2945</v>
      </c>
      <c r="BS779" s="272">
        <v>1295815</v>
      </c>
      <c r="BT779" s="272">
        <v>440</v>
      </c>
      <c r="BU779" s="272">
        <v>757</v>
      </c>
      <c r="BV779" s="272">
        <v>2546</v>
      </c>
      <c r="BW779" s="272">
        <v>5853387</v>
      </c>
      <c r="BX779" s="272">
        <v>2299</v>
      </c>
      <c r="BY779" s="272">
        <v>4520</v>
      </c>
      <c r="BZ779" s="272">
        <v>630</v>
      </c>
      <c r="CA779" s="272">
        <v>1404495</v>
      </c>
      <c r="CB779" s="272">
        <v>2229</v>
      </c>
      <c r="CC779" s="272">
        <v>4794</v>
      </c>
      <c r="CD779" s="272">
        <v>17138</v>
      </c>
      <c r="CE779" s="272">
        <v>37924240</v>
      </c>
      <c r="CF779" s="272">
        <v>2213</v>
      </c>
      <c r="CG779" s="272">
        <v>4627</v>
      </c>
      <c r="CH779" s="272">
        <v>1174</v>
      </c>
      <c r="CI779" s="272">
        <v>7715883</v>
      </c>
      <c r="CJ779" s="272">
        <v>6572</v>
      </c>
      <c r="CK779" s="272">
        <v>12282</v>
      </c>
      <c r="CL779" s="272">
        <v>409</v>
      </c>
      <c r="CM779" s="272">
        <v>4150159</v>
      </c>
      <c r="CN779" s="272">
        <v>10147</v>
      </c>
      <c r="CO779" s="272">
        <v>25111</v>
      </c>
      <c r="CP779" s="272">
        <v>1030</v>
      </c>
      <c r="CQ779" s="272">
        <v>9463894</v>
      </c>
      <c r="CR779" s="272">
        <v>9188</v>
      </c>
      <c r="CS779" s="272">
        <v>17389</v>
      </c>
      <c r="CT779" s="272">
        <v>159</v>
      </c>
      <c r="CU779" s="272">
        <v>2041078</v>
      </c>
      <c r="CV779" s="272">
        <v>12837</v>
      </c>
      <c r="CW779" s="272">
        <v>30207</v>
      </c>
      <c r="CX779" s="272">
        <v>77</v>
      </c>
      <c r="CY779" s="272">
        <v>36837</v>
      </c>
      <c r="CZ779" s="272">
        <v>478</v>
      </c>
      <c r="DA779" s="272">
        <v>803</v>
      </c>
      <c r="DB779" s="272">
        <v>1753</v>
      </c>
      <c r="DC779" s="272">
        <v>77462</v>
      </c>
      <c r="DD779" s="272">
        <v>44</v>
      </c>
      <c r="DE779" s="272">
        <v>96</v>
      </c>
      <c r="DF779" s="272">
        <v>0</v>
      </c>
      <c r="DG779" s="272">
        <v>0</v>
      </c>
      <c r="DH779" s="272">
        <v>0</v>
      </c>
      <c r="DI779" s="272">
        <v>0</v>
      </c>
      <c r="DJ779" s="272">
        <v>0</v>
      </c>
      <c r="DK779" s="272">
        <v>0</v>
      </c>
      <c r="DL779" s="250"/>
      <c r="DM779" s="250"/>
      <c r="DN779" s="250"/>
      <c r="DO779" s="250"/>
      <c r="DP779" s="250"/>
      <c r="DQ779" s="250"/>
      <c r="DR779" s="250"/>
      <c r="DS779" s="250"/>
      <c r="DT779" s="250"/>
      <c r="DU779" s="250"/>
      <c r="DV779" s="250"/>
      <c r="DW779" s="250"/>
      <c r="DX779" s="250"/>
      <c r="DY779" s="250"/>
      <c r="DZ779" s="250"/>
      <c r="EA779" s="250"/>
      <c r="EB779" s="155"/>
      <c r="EC779" s="75">
        <f t="shared" si="1183"/>
        <v>8</v>
      </c>
      <c r="ED779" s="74">
        <f t="shared" si="1170"/>
        <v>2021</v>
      </c>
      <c r="EE779" s="165">
        <f t="shared" si="1180"/>
        <v>44409</v>
      </c>
      <c r="EF779" s="157">
        <f t="shared" si="1182"/>
        <v>31</v>
      </c>
      <c r="EG779" s="156"/>
      <c r="EH779" s="166">
        <f>IFERROR(HLOOKUP(EH$1,$H$5:$FY$1802,MATCH($A779,$A$5:$A$1802,0),0)*HLOOKUP(EH$2,$H$5:$FY$1802,MATCH($A779,$A$5:$A$1802,0),0),$H$2)</f>
        <v>80330</v>
      </c>
      <c r="EI779" s="166">
        <f>IFERROR(HLOOKUP(EI$1,$H$5:$FY$1802,MATCH($A779,$A$5:$A$1802,0),0)*HLOOKUP(EI$2,$H$5:$FY$1802,MATCH($A779,$A$5:$A$1802,0),0),$H$2)</f>
        <v>2209075</v>
      </c>
      <c r="EJ779" s="166">
        <f>IFERROR(HLOOKUP(EJ$1,$H$5:$FY$1802,MATCH($A779,$A$5:$A$1802,0),0)*HLOOKUP(EJ$2,$H$5:$FY$1802,MATCH($A779,$A$5:$A$1802,0),0),$H$2)</f>
        <v>4498480</v>
      </c>
      <c r="EK779" s="166">
        <f>IFERROR(HLOOKUP(EK$1,$H$5:$FY$1802,MATCH($A779,$A$5:$A$1802,0),0)*HLOOKUP(EK$2,$H$5:$FY$1802,MATCH($A779,$A$5:$A$1802,0),0),$H$2)</f>
        <v>10643725</v>
      </c>
      <c r="EL779" s="166">
        <f>IFERROR(HLOOKUP(EL$1,$H$5:$FY$1802,MATCH($A779,$A$5:$A$1802,0),0)*HLOOKUP(EL$2,$H$5:$FY$1802,MATCH($A779,$A$5:$A$1802,0),0),$H$2)</f>
        <v>2408448</v>
      </c>
      <c r="EM779" s="166">
        <f>IFERROR(HLOOKUP(EM$1,$H$5:$FY$1802,MATCH($A779,$A$5:$A$1802,0),0)*HLOOKUP(EM$2,$H$5:$FY$1802,MATCH($A779,$A$5:$A$1802,0),0),$H$2)</f>
        <v>1846800</v>
      </c>
      <c r="EN779" s="166">
        <f>IFERROR(HLOOKUP(EN$1,$H$5:$FY$1802,MATCH($A779,$A$5:$A$1802,0),0)*HLOOKUP(EN$2,$H$5:$FY$1802,MATCH($A779,$A$5:$A$1802,0),0),$H$2)</f>
        <v>93749110</v>
      </c>
      <c r="EO779" s="166">
        <f>IFERROR(HLOOKUP(EO$1,$H$5:$FY$1802,MATCH($A779,$A$5:$A$1802,0),0)*HLOOKUP(EO$2,$H$5:$FY$1802,MATCH($A779,$A$5:$A$1802,0),0),$H$2)</f>
        <v>105163632</v>
      </c>
      <c r="EP779" s="166">
        <f>IFERROR(HLOOKUP(EP$1,$H$5:$FY$1802,MATCH($A779,$A$5:$A$1802,0),0)*HLOOKUP(EP$2,$H$5:$FY$1802,MATCH($A779,$A$5:$A$1802,0),0),$H$2)</f>
        <v>5351855</v>
      </c>
      <c r="EQ779" s="166">
        <f>IFERROR(HLOOKUP(EQ$1,$H$5:$FY$1802,MATCH($A779,$A$5:$A$1802,0),0)*HLOOKUP(EQ$2,$H$5:$FY$1802,MATCH($A779,$A$5:$A$1802,0),0),$H$2)</f>
        <v>100596</v>
      </c>
      <c r="ER779" s="166">
        <f>IFERROR(HLOOKUP(ER$1,$H$5:$FY$1802,MATCH($A779,$A$5:$A$1802,0),0)*HLOOKUP(ER$2,$H$5:$FY$1802,MATCH($A779,$A$5:$A$1802,0),0),$H$2)</f>
        <v>81720</v>
      </c>
      <c r="ES779" s="166">
        <f>IFERROR(HLOOKUP(ES$1,$H$5:$FY$1802,MATCH($A779,$A$5:$A$1802,0),0)*HLOOKUP(ES$2,$H$5:$FY$1802,MATCH($A779,$A$5:$A$1802,0),0),$H$2)</f>
        <v>2229365</v>
      </c>
      <c r="ET779" s="166">
        <f>IFERROR(HLOOKUP(ET$1,$H$5:$FY$1802,MATCH($A779,$A$5:$A$1802,0),0)*HLOOKUP(ET$2,$H$5:$FY$1802,MATCH($A779,$A$5:$A$1802,0),0),$H$2)</f>
        <v>11507920</v>
      </c>
      <c r="EU779" s="166">
        <f>IFERROR(HLOOKUP(EU$1,$H$5:$FY$1802,MATCH($A779,$A$5:$A$1802,0),0)*HLOOKUP(EU$2,$H$5:$FY$1802,MATCH($A779,$A$5:$A$1802,0),0),$H$2)</f>
        <v>3020220</v>
      </c>
      <c r="EV779" s="166">
        <f>IFERROR(HLOOKUP(EV$1,$H$5:$FY$1802,MATCH($A779,$A$5:$A$1802,0),0)*HLOOKUP(EV$2,$H$5:$FY$1802,MATCH($A779,$A$5:$A$1802,0),0),$H$2)</f>
        <v>79297526</v>
      </c>
      <c r="EW779" s="166">
        <f>IFERROR(HLOOKUP(EW$1,$H$5:$FY$1802,MATCH($A779,$A$5:$A$1802,0),0)*HLOOKUP(EW$2,$H$5:$FY$1802,MATCH($A779,$A$5:$A$1802,0),0),$H$2)</f>
        <v>14419068</v>
      </c>
      <c r="EX779" s="166">
        <f>IFERROR(HLOOKUP(EX$1,$H$5:$FY$1802,MATCH($A779,$A$5:$A$1802,0),0)*HLOOKUP(EX$2,$H$5:$FY$1802,MATCH($A779,$A$5:$A$1802,0),0),$H$2)</f>
        <v>10270399</v>
      </c>
      <c r="EY779" s="166">
        <f>IFERROR(HLOOKUP(EY$1,$H$5:$FY$1802,MATCH($A779,$A$5:$A$1802,0),0)*HLOOKUP(EY$2,$H$5:$FY$1802,MATCH($A779,$A$5:$A$1802,0),0),$H$2)</f>
        <v>17910670</v>
      </c>
      <c r="EZ779" s="166">
        <f>IFERROR(HLOOKUP(EZ$1,$H$5:$FY$1802,MATCH($A779,$A$5:$A$1802,0),0)*HLOOKUP(EZ$2,$H$5:$FY$1802,MATCH($A779,$A$5:$A$1802,0),0),$H$2)</f>
        <v>4802913</v>
      </c>
      <c r="FA779" s="166">
        <f>IFERROR(HLOOKUP(FA$1,$H$5:$FY$1802,MATCH($A779,$A$5:$A$1802,0),0)*HLOOKUP(FA$2,$H$5:$FY$1802,MATCH($A779,$A$5:$A$1802,0),0),$H$2)</f>
        <v>0</v>
      </c>
      <c r="FB779" s="166">
        <f>IFERROR(HLOOKUP(FB$1,$H$5:$FY$1802,MATCH($A779,$A$5:$A$1802,0),0)*HLOOKUP(FB$2,$H$5:$FY$1802,MATCH($A779,$A$5:$A$1802,0),0),$H$2)</f>
        <v>61831</v>
      </c>
      <c r="FC779" s="166">
        <f>IFERROR(HLOOKUP(FC$1,$H$5:$FY$1802,MATCH($A779,$A$5:$A$1802,0),0)*HLOOKUP(FC$2,$H$5:$FY$1802,MATCH($A779,$A$5:$A$1802,0),0),$H$2)</f>
        <v>168288</v>
      </c>
      <c r="FD779" s="166">
        <f>IFERROR(HLOOKUP(FD$1,$H$5:$FY$1802,MATCH($A779,$A$5:$A$1802,0),0)*HLOOKUP(FD$2,$H$5:$FY$1802,MATCH($A779,$A$5:$A$1802,0),0),$H$2)</f>
        <v>0</v>
      </c>
      <c r="FE779" s="166">
        <f>IFERROR(HLOOKUP(FE$1,$H$5:$FY$1802,MATCH($A779,$A$5:$A$1802,0),0)*HLOOKUP(FE$2,$H$5:$FY$1802,MATCH($A779,$A$5:$A$1802,0),0),$H$2)</f>
        <v>0</v>
      </c>
      <c r="FF779" s="166">
        <f>IFERROR(HLOOKUP(FF$1,$H$5:$FY$1802,MATCH($A779,$A$5:$A$1802,0),0)*HLOOKUP(FF$2,$H$5:$FY$1802,MATCH($A779,$A$5:$A$1802,0),0),$H$2)</f>
        <v>0</v>
      </c>
      <c r="FG779" s="166">
        <f>IFERROR(HLOOKUP(FG$1,$H$5:$FY$1802,MATCH($A779,$A$5:$A$1802,0),0)*HLOOKUP(FG$2,$H$5:$FY$1802,MATCH($A779,$A$5:$A$1802,0),0),$H$2)</f>
        <v>0</v>
      </c>
      <c r="FH779" s="152"/>
      <c r="FI779" s="405">
        <f t="shared" si="1171"/>
        <v>1.8424744897959184</v>
      </c>
      <c r="FJ779" s="405">
        <f t="shared" si="1171"/>
        <v>1.4327168367346939</v>
      </c>
      <c r="FK779" s="405">
        <f t="shared" si="1172"/>
        <v>1.8464197530864197</v>
      </c>
      <c r="FL779" s="405">
        <f t="shared" si="1173"/>
        <v>1.4493827160493826</v>
      </c>
      <c r="FM779" s="405">
        <f t="shared" si="1174"/>
        <v>1.2960519838535001</v>
      </c>
      <c r="FN779" s="405">
        <f t="shared" si="1175"/>
        <v>1.081224771093827</v>
      </c>
      <c r="FO779" s="405">
        <f t="shared" si="1176"/>
        <v>1.5586484593837535</v>
      </c>
      <c r="FP779" s="405">
        <f t="shared" si="1177"/>
        <v>1.0763305322128851</v>
      </c>
      <c r="FQ779" s="405">
        <f t="shared" si="1178"/>
        <v>1.6278481012658228</v>
      </c>
      <c r="FR779" s="405">
        <f t="shared" si="1179"/>
        <v>1.0531645569620254</v>
      </c>
      <c r="FS779" s="65"/>
    </row>
    <row r="780" spans="1:175" ht="10.35" customHeight="1" x14ac:dyDescent="0.2">
      <c r="A780" s="74" t="str">
        <f t="shared" si="1166"/>
        <v>2021-22AUGUSTRX7</v>
      </c>
      <c r="B780" s="163" t="str">
        <f t="shared" si="1167"/>
        <v>2021-22</v>
      </c>
      <c r="C780" s="26" t="s">
        <v>827</v>
      </c>
      <c r="D780" s="163" t="str">
        <f>INDEX($FV$16:$FW$26,MATCH($F780,$FV$16:$FV$26,0),2)</f>
        <v>Y62</v>
      </c>
      <c r="E780" s="163" t="str">
        <f>VLOOKUP($D780,$FW$8:$FX$14,2,0)</f>
        <v>North West</v>
      </c>
      <c r="F780" s="271" t="s">
        <v>859</v>
      </c>
      <c r="G780" s="271" t="s">
        <v>876</v>
      </c>
      <c r="H780" s="272">
        <v>154054</v>
      </c>
      <c r="I780" s="272">
        <v>132702</v>
      </c>
      <c r="J780" s="272">
        <v>3816464</v>
      </c>
      <c r="K780" s="272">
        <v>29</v>
      </c>
      <c r="L780" s="272">
        <v>1</v>
      </c>
      <c r="M780" s="272">
        <v>94</v>
      </c>
      <c r="N780" s="272">
        <v>149</v>
      </c>
      <c r="O780" s="272">
        <v>240</v>
      </c>
      <c r="P780" s="272">
        <v>0</v>
      </c>
      <c r="Q780" s="272">
        <v>210</v>
      </c>
      <c r="R780" s="272">
        <v>16455</v>
      </c>
      <c r="S780" s="272">
        <v>3214</v>
      </c>
      <c r="T780" s="272">
        <v>93281</v>
      </c>
      <c r="U780" s="272">
        <v>12585</v>
      </c>
      <c r="V780" s="272">
        <v>8716</v>
      </c>
      <c r="W780" s="272">
        <v>51923</v>
      </c>
      <c r="X780" s="272">
        <v>12642</v>
      </c>
      <c r="Y780" s="272">
        <v>637</v>
      </c>
      <c r="Z780" s="272">
        <v>6573854</v>
      </c>
      <c r="AA780" s="272">
        <v>522</v>
      </c>
      <c r="AB780" s="272">
        <v>892</v>
      </c>
      <c r="AC780" s="272">
        <v>5804340</v>
      </c>
      <c r="AD780" s="272">
        <v>666</v>
      </c>
      <c r="AE780" s="272">
        <v>1168</v>
      </c>
      <c r="AF780" s="272">
        <v>152911810</v>
      </c>
      <c r="AG780" s="272">
        <v>2945</v>
      </c>
      <c r="AH780" s="272">
        <v>6347</v>
      </c>
      <c r="AI780" s="272">
        <v>147397106</v>
      </c>
      <c r="AJ780" s="272">
        <v>11659</v>
      </c>
      <c r="AK780" s="272">
        <v>29169</v>
      </c>
      <c r="AL780" s="272">
        <v>16497336</v>
      </c>
      <c r="AM780" s="272">
        <v>25898</v>
      </c>
      <c r="AN780" s="272">
        <v>54214</v>
      </c>
      <c r="AO780" s="272">
        <v>7760</v>
      </c>
      <c r="AP780" s="272">
        <v>408</v>
      </c>
      <c r="AQ780" s="272">
        <v>5175</v>
      </c>
      <c r="AR780" s="272">
        <v>864</v>
      </c>
      <c r="AS780" s="272">
        <v>683</v>
      </c>
      <c r="AT780" s="272">
        <v>1494</v>
      </c>
      <c r="AU780" s="272">
        <v>221</v>
      </c>
      <c r="AV780" s="272">
        <v>49353</v>
      </c>
      <c r="AW780" s="272">
        <v>6545</v>
      </c>
      <c r="AX780" s="272">
        <v>29623</v>
      </c>
      <c r="AY780" s="272">
        <v>85521</v>
      </c>
      <c r="AZ780" s="272">
        <v>24527</v>
      </c>
      <c r="BA780" s="272">
        <v>19928</v>
      </c>
      <c r="BB780" s="272">
        <v>16904</v>
      </c>
      <c r="BC780" s="272">
        <v>13924</v>
      </c>
      <c r="BD780" s="272">
        <v>71792</v>
      </c>
      <c r="BE780" s="272">
        <v>54664</v>
      </c>
      <c r="BF780" s="272">
        <v>18262</v>
      </c>
      <c r="BG780" s="272">
        <v>13203</v>
      </c>
      <c r="BH780" s="272">
        <v>810</v>
      </c>
      <c r="BI780" s="272">
        <v>630</v>
      </c>
      <c r="BJ780" s="272">
        <v>103</v>
      </c>
      <c r="BK780" s="272">
        <v>68907</v>
      </c>
      <c r="BL780" s="272">
        <v>669</v>
      </c>
      <c r="BM780" s="272">
        <v>1137</v>
      </c>
      <c r="BN780" s="272">
        <v>35</v>
      </c>
      <c r="BO780" s="272">
        <v>20155</v>
      </c>
      <c r="BP780" s="272">
        <v>576</v>
      </c>
      <c r="BQ780" s="272">
        <v>1003</v>
      </c>
      <c r="BR780" s="272">
        <v>12447</v>
      </c>
      <c r="BS780" s="272">
        <v>6484792</v>
      </c>
      <c r="BT780" s="272">
        <v>521</v>
      </c>
      <c r="BU780" s="272">
        <v>890</v>
      </c>
      <c r="BV780" s="272">
        <v>3801</v>
      </c>
      <c r="BW780" s="272">
        <v>11972248</v>
      </c>
      <c r="BX780" s="272">
        <v>3150</v>
      </c>
      <c r="BY780" s="272">
        <v>6511</v>
      </c>
      <c r="BZ780" s="272">
        <v>2087</v>
      </c>
      <c r="CA780" s="272">
        <v>6178047</v>
      </c>
      <c r="CB780" s="272">
        <v>2960</v>
      </c>
      <c r="CC780" s="272">
        <v>6246</v>
      </c>
      <c r="CD780" s="272">
        <v>46035</v>
      </c>
      <c r="CE780" s="272">
        <v>134761515</v>
      </c>
      <c r="CF780" s="272">
        <v>2927</v>
      </c>
      <c r="CG780" s="272">
        <v>6334</v>
      </c>
      <c r="CH780" s="272">
        <v>1943</v>
      </c>
      <c r="CI780" s="272">
        <v>25077016</v>
      </c>
      <c r="CJ780" s="272">
        <v>12906</v>
      </c>
      <c r="CK780" s="272">
        <v>31222</v>
      </c>
      <c r="CL780" s="272">
        <v>1156</v>
      </c>
      <c r="CM780" s="272">
        <v>15979182</v>
      </c>
      <c r="CN780" s="272">
        <v>13823</v>
      </c>
      <c r="CO780" s="272">
        <v>35256</v>
      </c>
      <c r="CP780" s="272">
        <v>957</v>
      </c>
      <c r="CQ780" s="272">
        <v>21236707</v>
      </c>
      <c r="CR780" s="272">
        <v>22191</v>
      </c>
      <c r="CS780" s="272">
        <v>58730</v>
      </c>
      <c r="CT780" s="272">
        <v>486</v>
      </c>
      <c r="CU780" s="272">
        <v>13631244</v>
      </c>
      <c r="CV780" s="272">
        <v>28048</v>
      </c>
      <c r="CW780" s="272">
        <v>61883</v>
      </c>
      <c r="CX780" s="272">
        <v>281</v>
      </c>
      <c r="CY780" s="272">
        <v>107569</v>
      </c>
      <c r="CZ780" s="272">
        <v>383</v>
      </c>
      <c r="DA780" s="272">
        <v>601</v>
      </c>
      <c r="DB780" s="272">
        <v>6710</v>
      </c>
      <c r="DC780" s="272">
        <v>358403</v>
      </c>
      <c r="DD780" s="272">
        <v>53</v>
      </c>
      <c r="DE780" s="272">
        <v>125</v>
      </c>
      <c r="DF780" s="272">
        <v>86</v>
      </c>
      <c r="DG780" s="272">
        <v>236674</v>
      </c>
      <c r="DH780" s="272">
        <v>2752</v>
      </c>
      <c r="DI780" s="272">
        <v>5280</v>
      </c>
      <c r="DJ780" s="272">
        <v>65</v>
      </c>
      <c r="DK780" s="272">
        <v>0</v>
      </c>
      <c r="DL780" s="250"/>
      <c r="DM780" s="250"/>
      <c r="DN780" s="250"/>
      <c r="DO780" s="250"/>
      <c r="DP780" s="250"/>
      <c r="DQ780" s="250"/>
      <c r="DR780" s="250"/>
      <c r="DS780" s="250"/>
      <c r="DT780" s="250"/>
      <c r="DU780" s="250"/>
      <c r="DV780" s="250"/>
      <c r="DW780" s="250"/>
      <c r="DX780" s="250"/>
      <c r="DY780" s="250"/>
      <c r="DZ780" s="250"/>
      <c r="EA780" s="250"/>
      <c r="EB780" s="155"/>
      <c r="EC780" s="75">
        <f t="shared" si="1183"/>
        <v>8</v>
      </c>
      <c r="ED780" s="74">
        <f t="shared" si="1170"/>
        <v>2021</v>
      </c>
      <c r="EE780" s="165">
        <f t="shared" si="1180"/>
        <v>44409</v>
      </c>
      <c r="EF780" s="157">
        <f t="shared" si="1182"/>
        <v>31</v>
      </c>
      <c r="EG780" s="156"/>
      <c r="EH780" s="166">
        <f>IFERROR(HLOOKUP(EH$1,$H$5:$FY$1802,MATCH($A780,$A$5:$A$1802,0),0)*HLOOKUP(EH$2,$H$5:$FY$1802,MATCH($A780,$A$5:$A$1802,0),0),$H$2)</f>
        <v>132702</v>
      </c>
      <c r="EI780" s="166">
        <f>IFERROR(HLOOKUP(EI$1,$H$5:$FY$1802,MATCH($A780,$A$5:$A$1802,0),0)*HLOOKUP(EI$2,$H$5:$FY$1802,MATCH($A780,$A$5:$A$1802,0),0),$H$2)</f>
        <v>12473988</v>
      </c>
      <c r="EJ780" s="166">
        <f>IFERROR(HLOOKUP(EJ$1,$H$5:$FY$1802,MATCH($A780,$A$5:$A$1802,0),0)*HLOOKUP(EJ$2,$H$5:$FY$1802,MATCH($A780,$A$5:$A$1802,0),0),$H$2)</f>
        <v>19772598</v>
      </c>
      <c r="EK780" s="166">
        <f>IFERROR(HLOOKUP(EK$1,$H$5:$FY$1802,MATCH($A780,$A$5:$A$1802,0),0)*HLOOKUP(EK$2,$H$5:$FY$1802,MATCH($A780,$A$5:$A$1802,0),0),$H$2)</f>
        <v>31848480</v>
      </c>
      <c r="EL780" s="166">
        <f>IFERROR(HLOOKUP(EL$1,$H$5:$FY$1802,MATCH($A780,$A$5:$A$1802,0),0)*HLOOKUP(EL$2,$H$5:$FY$1802,MATCH($A780,$A$5:$A$1802,0),0),$H$2)</f>
        <v>11225820</v>
      </c>
      <c r="EM780" s="166">
        <f>IFERROR(HLOOKUP(EM$1,$H$5:$FY$1802,MATCH($A780,$A$5:$A$1802,0),0)*HLOOKUP(EM$2,$H$5:$FY$1802,MATCH($A780,$A$5:$A$1802,0),0),$H$2)</f>
        <v>10180288</v>
      </c>
      <c r="EN780" s="166">
        <f>IFERROR(HLOOKUP(EN$1,$H$5:$FY$1802,MATCH($A780,$A$5:$A$1802,0),0)*HLOOKUP(EN$2,$H$5:$FY$1802,MATCH($A780,$A$5:$A$1802,0),0),$H$2)</f>
        <v>329555281</v>
      </c>
      <c r="EO780" s="166">
        <f>IFERROR(HLOOKUP(EO$1,$H$5:$FY$1802,MATCH($A780,$A$5:$A$1802,0),0)*HLOOKUP(EO$2,$H$5:$FY$1802,MATCH($A780,$A$5:$A$1802,0),0),$H$2)</f>
        <v>368754498</v>
      </c>
      <c r="EP780" s="166">
        <f>IFERROR(HLOOKUP(EP$1,$H$5:$FY$1802,MATCH($A780,$A$5:$A$1802,0),0)*HLOOKUP(EP$2,$H$5:$FY$1802,MATCH($A780,$A$5:$A$1802,0),0),$H$2)</f>
        <v>34534318</v>
      </c>
      <c r="EQ780" s="166">
        <f>IFERROR(HLOOKUP(EQ$1,$H$5:$FY$1802,MATCH($A780,$A$5:$A$1802,0),0)*HLOOKUP(EQ$2,$H$5:$FY$1802,MATCH($A780,$A$5:$A$1802,0),0),$H$2)</f>
        <v>117111</v>
      </c>
      <c r="ER780" s="166">
        <f>IFERROR(HLOOKUP(ER$1,$H$5:$FY$1802,MATCH($A780,$A$5:$A$1802,0),0)*HLOOKUP(ER$2,$H$5:$FY$1802,MATCH($A780,$A$5:$A$1802,0),0),$H$2)</f>
        <v>35105</v>
      </c>
      <c r="ES780" s="166">
        <f>IFERROR(HLOOKUP(ES$1,$H$5:$FY$1802,MATCH($A780,$A$5:$A$1802,0),0)*HLOOKUP(ES$2,$H$5:$FY$1802,MATCH($A780,$A$5:$A$1802,0),0),$H$2)</f>
        <v>11077830</v>
      </c>
      <c r="ET780" s="166">
        <f>IFERROR(HLOOKUP(ET$1,$H$5:$FY$1802,MATCH($A780,$A$5:$A$1802,0),0)*HLOOKUP(ET$2,$H$5:$FY$1802,MATCH($A780,$A$5:$A$1802,0),0),$H$2)</f>
        <v>24748311</v>
      </c>
      <c r="EU780" s="166">
        <f>IFERROR(HLOOKUP(EU$1,$H$5:$FY$1802,MATCH($A780,$A$5:$A$1802,0),0)*HLOOKUP(EU$2,$H$5:$FY$1802,MATCH($A780,$A$5:$A$1802,0),0),$H$2)</f>
        <v>13035402</v>
      </c>
      <c r="EV780" s="166">
        <f>IFERROR(HLOOKUP(EV$1,$H$5:$FY$1802,MATCH($A780,$A$5:$A$1802,0),0)*HLOOKUP(EV$2,$H$5:$FY$1802,MATCH($A780,$A$5:$A$1802,0),0),$H$2)</f>
        <v>291585690</v>
      </c>
      <c r="EW780" s="166">
        <f>IFERROR(HLOOKUP(EW$1,$H$5:$FY$1802,MATCH($A780,$A$5:$A$1802,0),0)*HLOOKUP(EW$2,$H$5:$FY$1802,MATCH($A780,$A$5:$A$1802,0),0),$H$2)</f>
        <v>60664346</v>
      </c>
      <c r="EX780" s="166">
        <f>IFERROR(HLOOKUP(EX$1,$H$5:$FY$1802,MATCH($A780,$A$5:$A$1802,0),0)*HLOOKUP(EX$2,$H$5:$FY$1802,MATCH($A780,$A$5:$A$1802,0),0),$H$2)</f>
        <v>40755936</v>
      </c>
      <c r="EY780" s="166">
        <f>IFERROR(HLOOKUP(EY$1,$H$5:$FY$1802,MATCH($A780,$A$5:$A$1802,0),0)*HLOOKUP(EY$2,$H$5:$FY$1802,MATCH($A780,$A$5:$A$1802,0),0),$H$2)</f>
        <v>56204610</v>
      </c>
      <c r="EZ780" s="166">
        <f>IFERROR(HLOOKUP(EZ$1,$H$5:$FY$1802,MATCH($A780,$A$5:$A$1802,0),0)*HLOOKUP(EZ$2,$H$5:$FY$1802,MATCH($A780,$A$5:$A$1802,0),0),$H$2)</f>
        <v>30075138</v>
      </c>
      <c r="FA780" s="166">
        <f>IFERROR(HLOOKUP(FA$1,$H$5:$FY$1802,MATCH($A780,$A$5:$A$1802,0),0)*HLOOKUP(FA$2,$H$5:$FY$1802,MATCH($A780,$A$5:$A$1802,0),0),$H$2)</f>
        <v>454080</v>
      </c>
      <c r="FB780" s="166">
        <f>IFERROR(HLOOKUP(FB$1,$H$5:$FY$1802,MATCH($A780,$A$5:$A$1802,0),0)*HLOOKUP(FB$2,$H$5:$FY$1802,MATCH($A780,$A$5:$A$1802,0),0),$H$2)</f>
        <v>168881</v>
      </c>
      <c r="FC780" s="166">
        <f>IFERROR(HLOOKUP(FC$1,$H$5:$FY$1802,MATCH($A780,$A$5:$A$1802,0),0)*HLOOKUP(FC$2,$H$5:$FY$1802,MATCH($A780,$A$5:$A$1802,0),0),$H$2)</f>
        <v>838750</v>
      </c>
      <c r="FD780" s="166">
        <f>IFERROR(HLOOKUP(FD$1,$H$5:$FY$1802,MATCH($A780,$A$5:$A$1802,0),0)*HLOOKUP(FD$2,$H$5:$FY$1802,MATCH($A780,$A$5:$A$1802,0),0),$H$2)</f>
        <v>0</v>
      </c>
      <c r="FE780" s="166">
        <f>IFERROR(HLOOKUP(FE$1,$H$5:$FY$1802,MATCH($A780,$A$5:$A$1802,0),0)*HLOOKUP(FE$2,$H$5:$FY$1802,MATCH($A780,$A$5:$A$1802,0),0),$H$2)</f>
        <v>0</v>
      </c>
      <c r="FF780" s="166">
        <f>IFERROR(HLOOKUP(FF$1,$H$5:$FY$1802,MATCH($A780,$A$5:$A$1802,0),0)*HLOOKUP(FF$2,$H$5:$FY$1802,MATCH($A780,$A$5:$A$1802,0),0),$H$2)</f>
        <v>0</v>
      </c>
      <c r="FG780" s="166">
        <f>IFERROR(HLOOKUP(FG$1,$H$5:$FY$1802,MATCH($A780,$A$5:$A$1802,0),0)*HLOOKUP(FG$2,$H$5:$FY$1802,MATCH($A780,$A$5:$A$1802,0),0),$H$2)</f>
        <v>0</v>
      </c>
      <c r="FH780" s="152"/>
      <c r="FI780" s="405">
        <f t="shared" si="1171"/>
        <v>1.9489074294795392</v>
      </c>
      <c r="FJ780" s="405">
        <f t="shared" si="1171"/>
        <v>1.5834723877632102</v>
      </c>
      <c r="FK780" s="405">
        <f t="shared" si="1172"/>
        <v>1.9394217530977513</v>
      </c>
      <c r="FL780" s="405">
        <f t="shared" si="1173"/>
        <v>1.5975217989903625</v>
      </c>
      <c r="FM780" s="405">
        <f t="shared" si="1174"/>
        <v>1.382662789130058</v>
      </c>
      <c r="FN780" s="405">
        <f t="shared" si="1175"/>
        <v>1.0527897078366042</v>
      </c>
      <c r="FO780" s="405">
        <f t="shared" si="1176"/>
        <v>1.4445499129884511</v>
      </c>
      <c r="FP780" s="405">
        <f t="shared" si="1177"/>
        <v>1.04437588989084</v>
      </c>
      <c r="FQ780" s="405">
        <f t="shared" si="1178"/>
        <v>1.2715855572998429</v>
      </c>
      <c r="FR780" s="405">
        <f t="shared" si="1179"/>
        <v>0.98901098901098905</v>
      </c>
      <c r="FS780" s="65"/>
    </row>
    <row r="781" spans="1:175" ht="10.35" customHeight="1" x14ac:dyDescent="0.2">
      <c r="A781" s="180" t="str">
        <f t="shared" si="1166"/>
        <v>2021-22AUGUSTRYE</v>
      </c>
      <c r="B781" s="182" t="str">
        <f t="shared" si="1167"/>
        <v>2021-22</v>
      </c>
      <c r="C781" s="26" t="s">
        <v>827</v>
      </c>
      <c r="D781" s="182" t="str">
        <f>INDEX($FV$16:$FW$26,MATCH($F781,$FV$16:$FV$26,0),2)</f>
        <v>Y59</v>
      </c>
      <c r="E781" s="182" t="str">
        <f>VLOOKUP($D781,$FW$8:$FX$14,2,0)</f>
        <v>South East</v>
      </c>
      <c r="F781" s="273" t="s">
        <v>861</v>
      </c>
      <c r="G781" s="273" t="s">
        <v>877</v>
      </c>
      <c r="H781" s="274">
        <v>90725</v>
      </c>
      <c r="I781" s="274">
        <v>55993</v>
      </c>
      <c r="J781" s="274">
        <v>1558077</v>
      </c>
      <c r="K781" s="274">
        <v>28</v>
      </c>
      <c r="L781" s="274">
        <v>4</v>
      </c>
      <c r="M781" s="274">
        <v>102</v>
      </c>
      <c r="N781" s="274">
        <v>148</v>
      </c>
      <c r="O781" s="274">
        <v>230</v>
      </c>
      <c r="P781" s="274">
        <v>0</v>
      </c>
      <c r="Q781" s="274">
        <v>246</v>
      </c>
      <c r="R781" s="274">
        <v>16</v>
      </c>
      <c r="S781" s="274">
        <v>40</v>
      </c>
      <c r="T781" s="274">
        <v>55056</v>
      </c>
      <c r="U781" s="274">
        <v>3973</v>
      </c>
      <c r="V781" s="274">
        <v>2381</v>
      </c>
      <c r="W781" s="274">
        <v>25645</v>
      </c>
      <c r="X781" s="274">
        <v>15014</v>
      </c>
      <c r="Y781" s="274">
        <v>1045</v>
      </c>
      <c r="Z781" s="274">
        <v>1915352</v>
      </c>
      <c r="AA781" s="274">
        <v>482</v>
      </c>
      <c r="AB781" s="274">
        <v>898</v>
      </c>
      <c r="AC781" s="274">
        <v>1529052</v>
      </c>
      <c r="AD781" s="274">
        <v>642</v>
      </c>
      <c r="AE781" s="274">
        <v>1172</v>
      </c>
      <c r="AF781" s="274">
        <v>36961508</v>
      </c>
      <c r="AG781" s="274">
        <v>1441</v>
      </c>
      <c r="AH781" s="274">
        <v>2915</v>
      </c>
      <c r="AI781" s="274">
        <v>93379521</v>
      </c>
      <c r="AJ781" s="274">
        <v>6219</v>
      </c>
      <c r="AK781" s="274">
        <v>14179</v>
      </c>
      <c r="AL781" s="274">
        <v>8539211</v>
      </c>
      <c r="AM781" s="274">
        <v>8171</v>
      </c>
      <c r="AN781" s="274">
        <v>18023</v>
      </c>
      <c r="AO781" s="274">
        <v>6764</v>
      </c>
      <c r="AP781" s="274">
        <v>201</v>
      </c>
      <c r="AQ781" s="274">
        <v>803</v>
      </c>
      <c r="AR781" s="274">
        <v>598</v>
      </c>
      <c r="AS781" s="274">
        <v>816</v>
      </c>
      <c r="AT781" s="274">
        <v>4944</v>
      </c>
      <c r="AU781" s="274">
        <v>412</v>
      </c>
      <c r="AV781" s="274">
        <v>26991</v>
      </c>
      <c r="AW781" s="274">
        <v>2469</v>
      </c>
      <c r="AX781" s="274">
        <v>18832</v>
      </c>
      <c r="AY781" s="274">
        <v>48292</v>
      </c>
      <c r="AZ781" s="274">
        <v>7256</v>
      </c>
      <c r="BA781" s="274">
        <v>5574</v>
      </c>
      <c r="BB781" s="274">
        <v>4338</v>
      </c>
      <c r="BC781" s="274">
        <v>3375</v>
      </c>
      <c r="BD781" s="274">
        <v>33528</v>
      </c>
      <c r="BE781" s="274">
        <v>27122</v>
      </c>
      <c r="BF781" s="274">
        <v>22426</v>
      </c>
      <c r="BG781" s="274">
        <v>16571</v>
      </c>
      <c r="BH781" s="274">
        <v>1705</v>
      </c>
      <c r="BI781" s="274">
        <v>1205</v>
      </c>
      <c r="BJ781" s="274">
        <v>31</v>
      </c>
      <c r="BK781" s="274">
        <v>26328</v>
      </c>
      <c r="BL781" s="274">
        <v>849</v>
      </c>
      <c r="BM781" s="274">
        <v>1417</v>
      </c>
      <c r="BN781" s="274">
        <v>38</v>
      </c>
      <c r="BO781" s="274">
        <v>18140</v>
      </c>
      <c r="BP781" s="274">
        <v>477</v>
      </c>
      <c r="BQ781" s="274">
        <v>904</v>
      </c>
      <c r="BR781" s="274">
        <v>3904</v>
      </c>
      <c r="BS781" s="274">
        <v>1870884</v>
      </c>
      <c r="BT781" s="274">
        <v>479</v>
      </c>
      <c r="BU781" s="274">
        <v>885</v>
      </c>
      <c r="BV781" s="274">
        <v>2056</v>
      </c>
      <c r="BW781" s="274">
        <v>2882441</v>
      </c>
      <c r="BX781" s="274">
        <v>1402</v>
      </c>
      <c r="BY781" s="274">
        <v>2719</v>
      </c>
      <c r="BZ781" s="274">
        <v>478</v>
      </c>
      <c r="CA781" s="274">
        <v>573939</v>
      </c>
      <c r="CB781" s="274">
        <v>1201</v>
      </c>
      <c r="CC781" s="274">
        <v>2495</v>
      </c>
      <c r="CD781" s="274">
        <v>23111</v>
      </c>
      <c r="CE781" s="274">
        <v>33505128</v>
      </c>
      <c r="CF781" s="274">
        <v>1450</v>
      </c>
      <c r="CG781" s="274">
        <v>2936</v>
      </c>
      <c r="CH781" s="274">
        <v>2195</v>
      </c>
      <c r="CI781" s="274">
        <v>10716674</v>
      </c>
      <c r="CJ781" s="274">
        <v>4882</v>
      </c>
      <c r="CK781" s="274">
        <v>9177</v>
      </c>
      <c r="CL781" s="274">
        <v>704</v>
      </c>
      <c r="CM781" s="274">
        <v>2993901</v>
      </c>
      <c r="CN781" s="274">
        <v>4253</v>
      </c>
      <c r="CO781" s="274">
        <v>8449</v>
      </c>
      <c r="CP781" s="274">
        <v>254</v>
      </c>
      <c r="CQ781" s="274">
        <v>2803940</v>
      </c>
      <c r="CR781" s="274">
        <v>11039</v>
      </c>
      <c r="CS781" s="274">
        <v>19327</v>
      </c>
      <c r="CT781" s="274">
        <v>64</v>
      </c>
      <c r="CU781" s="274">
        <v>368489</v>
      </c>
      <c r="CV781" s="274">
        <v>5758</v>
      </c>
      <c r="CW781" s="274">
        <v>15763</v>
      </c>
      <c r="CX781" s="274">
        <v>234</v>
      </c>
      <c r="CY781" s="274">
        <v>76358</v>
      </c>
      <c r="CZ781" s="274">
        <v>326</v>
      </c>
      <c r="DA781" s="274">
        <v>525</v>
      </c>
      <c r="DB781" s="274">
        <v>3099</v>
      </c>
      <c r="DC781" s="274">
        <v>182172</v>
      </c>
      <c r="DD781" s="274">
        <v>59</v>
      </c>
      <c r="DE781" s="274">
        <v>135</v>
      </c>
      <c r="DF781" s="274">
        <v>72</v>
      </c>
      <c r="DG781" s="274">
        <v>153722</v>
      </c>
      <c r="DH781" s="274">
        <v>2135</v>
      </c>
      <c r="DI781" s="274">
        <v>4430</v>
      </c>
      <c r="DJ781" s="274">
        <v>66</v>
      </c>
      <c r="DK781" s="274">
        <v>16</v>
      </c>
      <c r="DL781" s="251"/>
      <c r="DM781" s="251"/>
      <c r="DN781" s="251"/>
      <c r="DO781" s="251"/>
      <c r="DP781" s="251"/>
      <c r="DQ781" s="251"/>
      <c r="DR781" s="251"/>
      <c r="DS781" s="251"/>
      <c r="DT781" s="251"/>
      <c r="DU781" s="251"/>
      <c r="DV781" s="251"/>
      <c r="DW781" s="251"/>
      <c r="DX781" s="251"/>
      <c r="DY781" s="251"/>
      <c r="DZ781" s="251"/>
      <c r="EA781" s="251"/>
      <c r="EB781" s="183"/>
      <c r="EC781" s="184">
        <f t="shared" si="1183"/>
        <v>8</v>
      </c>
      <c r="ED781" s="180">
        <f t="shared" si="1170"/>
        <v>2021</v>
      </c>
      <c r="EE781" s="185">
        <f t="shared" si="1180"/>
        <v>44409</v>
      </c>
      <c r="EF781" s="186">
        <f t="shared" si="1182"/>
        <v>31</v>
      </c>
      <c r="EG781" s="187"/>
      <c r="EH781" s="188">
        <f>IFERROR(HLOOKUP(EH$1,$H$5:$FY$1802,MATCH($A781,$A$5:$A$1802,0),0)*HLOOKUP(EH$2,$H$5:$FY$1802,MATCH($A781,$A$5:$A$1802,0),0),$H$2)</f>
        <v>223972</v>
      </c>
      <c r="EI781" s="188">
        <f>IFERROR(HLOOKUP(EI$1,$H$5:$FY$1802,MATCH($A781,$A$5:$A$1802,0),0)*HLOOKUP(EI$2,$H$5:$FY$1802,MATCH($A781,$A$5:$A$1802,0),0),$H$2)</f>
        <v>5711286</v>
      </c>
      <c r="EJ781" s="188">
        <f>IFERROR(HLOOKUP(EJ$1,$H$5:$FY$1802,MATCH($A781,$A$5:$A$1802,0),0)*HLOOKUP(EJ$2,$H$5:$FY$1802,MATCH($A781,$A$5:$A$1802,0),0),$H$2)</f>
        <v>8286964</v>
      </c>
      <c r="EK781" s="188">
        <f>IFERROR(HLOOKUP(EK$1,$H$5:$FY$1802,MATCH($A781,$A$5:$A$1802,0),0)*HLOOKUP(EK$2,$H$5:$FY$1802,MATCH($A781,$A$5:$A$1802,0),0),$H$2)</f>
        <v>12878390</v>
      </c>
      <c r="EL781" s="188">
        <f>IFERROR(HLOOKUP(EL$1,$H$5:$FY$1802,MATCH($A781,$A$5:$A$1802,0),0)*HLOOKUP(EL$2,$H$5:$FY$1802,MATCH($A781,$A$5:$A$1802,0),0),$H$2)</f>
        <v>3567754</v>
      </c>
      <c r="EM781" s="188">
        <f>IFERROR(HLOOKUP(EM$1,$H$5:$FY$1802,MATCH($A781,$A$5:$A$1802,0),0)*HLOOKUP(EM$2,$H$5:$FY$1802,MATCH($A781,$A$5:$A$1802,0),0),$H$2)</f>
        <v>2790532</v>
      </c>
      <c r="EN781" s="188">
        <f>IFERROR(HLOOKUP(EN$1,$H$5:$FY$1802,MATCH($A781,$A$5:$A$1802,0),0)*HLOOKUP(EN$2,$H$5:$FY$1802,MATCH($A781,$A$5:$A$1802,0),0),$H$2)</f>
        <v>74755175</v>
      </c>
      <c r="EO781" s="188">
        <f>IFERROR(HLOOKUP(EO$1,$H$5:$FY$1802,MATCH($A781,$A$5:$A$1802,0),0)*HLOOKUP(EO$2,$H$5:$FY$1802,MATCH($A781,$A$5:$A$1802,0),0),$H$2)</f>
        <v>212883506</v>
      </c>
      <c r="EP781" s="188">
        <f>IFERROR(HLOOKUP(EP$1,$H$5:$FY$1802,MATCH($A781,$A$5:$A$1802,0),0)*HLOOKUP(EP$2,$H$5:$FY$1802,MATCH($A781,$A$5:$A$1802,0),0),$H$2)</f>
        <v>18834035</v>
      </c>
      <c r="EQ781" s="188">
        <f>IFERROR(HLOOKUP(EQ$1,$H$5:$FY$1802,MATCH($A781,$A$5:$A$1802,0),0)*HLOOKUP(EQ$2,$H$5:$FY$1802,MATCH($A781,$A$5:$A$1802,0),0),$H$2)</f>
        <v>43927</v>
      </c>
      <c r="ER781" s="188">
        <f>IFERROR(HLOOKUP(ER$1,$H$5:$FY$1802,MATCH($A781,$A$5:$A$1802,0),0)*HLOOKUP(ER$2,$H$5:$FY$1802,MATCH($A781,$A$5:$A$1802,0),0),$H$2)</f>
        <v>34352</v>
      </c>
      <c r="ES781" s="188">
        <f>IFERROR(HLOOKUP(ES$1,$H$5:$FY$1802,MATCH($A781,$A$5:$A$1802,0),0)*HLOOKUP(ES$2,$H$5:$FY$1802,MATCH($A781,$A$5:$A$1802,0),0),$H$2)</f>
        <v>3455040</v>
      </c>
      <c r="ET781" s="188">
        <f>IFERROR(HLOOKUP(ET$1,$H$5:$FY$1802,MATCH($A781,$A$5:$A$1802,0),0)*HLOOKUP(ET$2,$H$5:$FY$1802,MATCH($A781,$A$5:$A$1802,0),0),$H$2)</f>
        <v>5590264</v>
      </c>
      <c r="EU781" s="188">
        <f>IFERROR(HLOOKUP(EU$1,$H$5:$FY$1802,MATCH($A781,$A$5:$A$1802,0),0)*HLOOKUP(EU$2,$H$5:$FY$1802,MATCH($A781,$A$5:$A$1802,0),0),$H$2)</f>
        <v>1192610</v>
      </c>
      <c r="EV781" s="188">
        <f>IFERROR(HLOOKUP(EV$1,$H$5:$FY$1802,MATCH($A781,$A$5:$A$1802,0),0)*HLOOKUP(EV$2,$H$5:$FY$1802,MATCH($A781,$A$5:$A$1802,0),0),$H$2)</f>
        <v>67853896</v>
      </c>
      <c r="EW781" s="188">
        <f>IFERROR(HLOOKUP(EW$1,$H$5:$FY$1802,MATCH($A781,$A$5:$A$1802,0),0)*HLOOKUP(EW$2,$H$5:$FY$1802,MATCH($A781,$A$5:$A$1802,0),0),$H$2)</f>
        <v>20143515</v>
      </c>
      <c r="EX781" s="188">
        <f>IFERROR(HLOOKUP(EX$1,$H$5:$FY$1802,MATCH($A781,$A$5:$A$1802,0),0)*HLOOKUP(EX$2,$H$5:$FY$1802,MATCH($A781,$A$5:$A$1802,0),0),$H$2)</f>
        <v>5948096</v>
      </c>
      <c r="EY781" s="188">
        <f>IFERROR(HLOOKUP(EY$1,$H$5:$FY$1802,MATCH($A781,$A$5:$A$1802,0),0)*HLOOKUP(EY$2,$H$5:$FY$1802,MATCH($A781,$A$5:$A$1802,0),0),$H$2)</f>
        <v>4909058</v>
      </c>
      <c r="EZ781" s="188">
        <f>IFERROR(HLOOKUP(EZ$1,$H$5:$FY$1802,MATCH($A781,$A$5:$A$1802,0),0)*HLOOKUP(EZ$2,$H$5:$FY$1802,MATCH($A781,$A$5:$A$1802,0),0),$H$2)</f>
        <v>1008832</v>
      </c>
      <c r="FA781" s="188">
        <f>IFERROR(HLOOKUP(FA$1,$H$5:$FY$1802,MATCH($A781,$A$5:$A$1802,0),0)*HLOOKUP(FA$2,$H$5:$FY$1802,MATCH($A781,$A$5:$A$1802,0),0),$H$2)</f>
        <v>318960</v>
      </c>
      <c r="FB781" s="188">
        <f>IFERROR(HLOOKUP(FB$1,$H$5:$FY$1802,MATCH($A781,$A$5:$A$1802,0),0)*HLOOKUP(FB$2,$H$5:$FY$1802,MATCH($A781,$A$5:$A$1802,0),0),$H$2)</f>
        <v>122850</v>
      </c>
      <c r="FC781" s="188">
        <f>IFERROR(HLOOKUP(FC$1,$H$5:$FY$1802,MATCH($A781,$A$5:$A$1802,0),0)*HLOOKUP(FC$2,$H$5:$FY$1802,MATCH($A781,$A$5:$A$1802,0),0),$H$2)</f>
        <v>418365</v>
      </c>
      <c r="FD781" s="188">
        <f>IFERROR(HLOOKUP(FD$1,$H$5:$FY$1802,MATCH($A781,$A$5:$A$1802,0),0)*HLOOKUP(FD$2,$H$5:$FY$1802,MATCH($A781,$A$5:$A$1802,0),0),$H$2)</f>
        <v>0</v>
      </c>
      <c r="FE781" s="188">
        <f>IFERROR(HLOOKUP(FE$1,$H$5:$FY$1802,MATCH($A781,$A$5:$A$1802,0),0)*HLOOKUP(FE$2,$H$5:$FY$1802,MATCH($A781,$A$5:$A$1802,0),0),$H$2)</f>
        <v>0</v>
      </c>
      <c r="FF781" s="188">
        <f>IFERROR(HLOOKUP(FF$1,$H$5:$FY$1802,MATCH($A781,$A$5:$A$1802,0),0)*HLOOKUP(FF$2,$H$5:$FY$1802,MATCH($A781,$A$5:$A$1802,0),0),$H$2)</f>
        <v>0</v>
      </c>
      <c r="FG781" s="188">
        <f>IFERROR(HLOOKUP(FG$1,$H$5:$FY$1802,MATCH($A781,$A$5:$A$1802,0),0)*HLOOKUP(FG$2,$H$5:$FY$1802,MATCH($A781,$A$5:$A$1802,0),0),$H$2)</f>
        <v>0</v>
      </c>
      <c r="FH781" s="189"/>
      <c r="FI781" s="406">
        <f t="shared" si="1171"/>
        <v>1.8263277120563806</v>
      </c>
      <c r="FJ781" s="406">
        <f t="shared" si="1171"/>
        <v>1.402970047822804</v>
      </c>
      <c r="FK781" s="406">
        <f t="shared" si="1172"/>
        <v>1.8219235615287694</v>
      </c>
      <c r="FL781" s="406">
        <f t="shared" si="1173"/>
        <v>1.4174716505669887</v>
      </c>
      <c r="FM781" s="406">
        <f t="shared" si="1174"/>
        <v>1.3073893546500293</v>
      </c>
      <c r="FN781" s="406">
        <f t="shared" si="1175"/>
        <v>1.0575940729186977</v>
      </c>
      <c r="FO781" s="406">
        <f t="shared" si="1176"/>
        <v>1.4936725722658852</v>
      </c>
      <c r="FP781" s="406">
        <f t="shared" si="1177"/>
        <v>1.1037032103370188</v>
      </c>
      <c r="FQ781" s="406">
        <f t="shared" si="1178"/>
        <v>1.631578947368421</v>
      </c>
      <c r="FR781" s="406">
        <f t="shared" si="1179"/>
        <v>1.1531100478468899</v>
      </c>
      <c r="FS781" s="410"/>
    </row>
    <row r="782" spans="1:175" ht="10.35" customHeight="1" x14ac:dyDescent="0.2">
      <c r="A782" s="74" t="str">
        <f t="shared" si="1166"/>
        <v>2021-22AUGUSTRYD</v>
      </c>
      <c r="B782" s="163" t="str">
        <f t="shared" si="1167"/>
        <v>2021-22</v>
      </c>
      <c r="C782" s="26" t="s">
        <v>827</v>
      </c>
      <c r="D782" s="163" t="str">
        <f>INDEX($FV$16:$FW$26,MATCH($F782,$FV$16:$FV$26,0),2)</f>
        <v>Y59</v>
      </c>
      <c r="E782" s="163" t="str">
        <f>VLOOKUP($D782,$FW$8:$FX$14,2,0)</f>
        <v>South East</v>
      </c>
      <c r="F782" s="271" t="s">
        <v>863</v>
      </c>
      <c r="G782" s="271" t="s">
        <v>878</v>
      </c>
      <c r="H782" s="272">
        <v>98547</v>
      </c>
      <c r="I782" s="272">
        <v>79735</v>
      </c>
      <c r="J782" s="272">
        <v>3321070</v>
      </c>
      <c r="K782" s="272">
        <v>42</v>
      </c>
      <c r="L782" s="272">
        <v>1</v>
      </c>
      <c r="M782" s="272">
        <v>139</v>
      </c>
      <c r="N782" s="272">
        <v>198</v>
      </c>
      <c r="O782" s="272">
        <v>335</v>
      </c>
      <c r="P782" s="272">
        <v>0</v>
      </c>
      <c r="Q782" s="272">
        <v>265</v>
      </c>
      <c r="R782" s="272">
        <v>35</v>
      </c>
      <c r="S782" s="272">
        <v>34</v>
      </c>
      <c r="T782" s="272">
        <v>62545</v>
      </c>
      <c r="U782" s="272">
        <v>4731</v>
      </c>
      <c r="V782" s="272">
        <v>2985</v>
      </c>
      <c r="W782" s="272">
        <v>35226</v>
      </c>
      <c r="X782" s="272">
        <v>14341</v>
      </c>
      <c r="Y782" s="272">
        <v>254</v>
      </c>
      <c r="Z782" s="272">
        <v>2482522</v>
      </c>
      <c r="AA782" s="272">
        <v>525</v>
      </c>
      <c r="AB782" s="272">
        <v>963</v>
      </c>
      <c r="AC782" s="272">
        <v>1944113</v>
      </c>
      <c r="AD782" s="272">
        <v>651</v>
      </c>
      <c r="AE782" s="272">
        <v>1203</v>
      </c>
      <c r="AF782" s="272">
        <v>62771147</v>
      </c>
      <c r="AG782" s="272">
        <v>1782</v>
      </c>
      <c r="AH782" s="272">
        <v>3532</v>
      </c>
      <c r="AI782" s="272">
        <v>142485927</v>
      </c>
      <c r="AJ782" s="272">
        <v>9936</v>
      </c>
      <c r="AK782" s="272">
        <v>22591</v>
      </c>
      <c r="AL782" s="272">
        <v>2723537</v>
      </c>
      <c r="AM782" s="272">
        <v>10723</v>
      </c>
      <c r="AN782" s="272">
        <v>23710</v>
      </c>
      <c r="AO782" s="272">
        <v>5846</v>
      </c>
      <c r="AP782" s="272">
        <v>203</v>
      </c>
      <c r="AQ782" s="272">
        <v>1017</v>
      </c>
      <c r="AR782" s="272">
        <v>1732</v>
      </c>
      <c r="AS782" s="272">
        <v>581</v>
      </c>
      <c r="AT782" s="272">
        <v>4045</v>
      </c>
      <c r="AU782" s="272">
        <v>1410</v>
      </c>
      <c r="AV782" s="272">
        <v>35061</v>
      </c>
      <c r="AW782" s="272">
        <v>1658</v>
      </c>
      <c r="AX782" s="272">
        <v>19980</v>
      </c>
      <c r="AY782" s="272">
        <v>56699</v>
      </c>
      <c r="AZ782" s="272">
        <v>9604</v>
      </c>
      <c r="BA782" s="272">
        <v>7085</v>
      </c>
      <c r="BB782" s="272">
        <v>5992</v>
      </c>
      <c r="BC782" s="272">
        <v>4477</v>
      </c>
      <c r="BD782" s="272">
        <v>49598</v>
      </c>
      <c r="BE782" s="272">
        <v>37231</v>
      </c>
      <c r="BF782" s="272">
        <v>28597</v>
      </c>
      <c r="BG782" s="272">
        <v>15074</v>
      </c>
      <c r="BH782" s="272">
        <v>512</v>
      </c>
      <c r="BI782" s="272">
        <v>262</v>
      </c>
      <c r="BJ782" s="272">
        <v>66</v>
      </c>
      <c r="BK782" s="272">
        <v>45861</v>
      </c>
      <c r="BL782" s="272">
        <v>695</v>
      </c>
      <c r="BM782" s="272">
        <v>1176</v>
      </c>
      <c r="BN782" s="272">
        <v>77</v>
      </c>
      <c r="BO782" s="272">
        <v>43783</v>
      </c>
      <c r="BP782" s="272">
        <v>569</v>
      </c>
      <c r="BQ782" s="272">
        <v>1104</v>
      </c>
      <c r="BR782" s="272">
        <v>4588</v>
      </c>
      <c r="BS782" s="272">
        <v>2392878</v>
      </c>
      <c r="BT782" s="272">
        <v>522</v>
      </c>
      <c r="BU782" s="272">
        <v>955</v>
      </c>
      <c r="BV782" s="272">
        <v>2181</v>
      </c>
      <c r="BW782" s="272">
        <v>3880085</v>
      </c>
      <c r="BX782" s="272">
        <v>1779</v>
      </c>
      <c r="BY782" s="272">
        <v>3445</v>
      </c>
      <c r="BZ782" s="272">
        <v>1124</v>
      </c>
      <c r="CA782" s="272">
        <v>1996100</v>
      </c>
      <c r="CB782" s="272">
        <v>1776</v>
      </c>
      <c r="CC782" s="272">
        <v>3732</v>
      </c>
      <c r="CD782" s="272">
        <v>31921</v>
      </c>
      <c r="CE782" s="272">
        <v>56894962</v>
      </c>
      <c r="CF782" s="272">
        <v>1782</v>
      </c>
      <c r="CG782" s="272">
        <v>3533</v>
      </c>
      <c r="CH782" s="272">
        <v>983</v>
      </c>
      <c r="CI782" s="272">
        <v>12585698</v>
      </c>
      <c r="CJ782" s="272">
        <v>12803</v>
      </c>
      <c r="CK782" s="272">
        <v>30481</v>
      </c>
      <c r="CL782" s="272">
        <v>434</v>
      </c>
      <c r="CM782" s="272">
        <v>6141751</v>
      </c>
      <c r="CN782" s="272">
        <v>14152</v>
      </c>
      <c r="CO782" s="272">
        <v>33995</v>
      </c>
      <c r="CP782" s="272">
        <v>716</v>
      </c>
      <c r="CQ782" s="272">
        <v>12376435</v>
      </c>
      <c r="CR782" s="272">
        <v>17286</v>
      </c>
      <c r="CS782" s="272">
        <v>39459</v>
      </c>
      <c r="CT782" s="272">
        <v>93</v>
      </c>
      <c r="CU782" s="272">
        <v>1465496</v>
      </c>
      <c r="CV782" s="272">
        <v>15758</v>
      </c>
      <c r="CW782" s="272">
        <v>35636</v>
      </c>
      <c r="CX782" s="272">
        <v>19</v>
      </c>
      <c r="CY782" s="272">
        <v>5546</v>
      </c>
      <c r="CZ782" s="272">
        <v>292</v>
      </c>
      <c r="DA782" s="272">
        <v>502</v>
      </c>
      <c r="DB782" s="272">
        <v>3207</v>
      </c>
      <c r="DC782" s="272">
        <v>298102</v>
      </c>
      <c r="DD782" s="272">
        <v>93</v>
      </c>
      <c r="DE782" s="272">
        <v>159</v>
      </c>
      <c r="DF782" s="272">
        <v>111</v>
      </c>
      <c r="DG782" s="272">
        <v>158247</v>
      </c>
      <c r="DH782" s="272">
        <v>1426</v>
      </c>
      <c r="DI782" s="272">
        <v>2657</v>
      </c>
      <c r="DJ782" s="272">
        <v>102</v>
      </c>
      <c r="DK782" s="272">
        <v>1</v>
      </c>
      <c r="DL782" s="250"/>
      <c r="DM782" s="250"/>
      <c r="DN782" s="250"/>
      <c r="DO782" s="250"/>
      <c r="DP782" s="250"/>
      <c r="DQ782" s="250"/>
      <c r="DR782" s="250"/>
      <c r="DS782" s="250"/>
      <c r="DT782" s="250"/>
      <c r="DU782" s="250"/>
      <c r="DV782" s="250"/>
      <c r="DW782" s="250"/>
      <c r="DX782" s="250"/>
      <c r="DY782" s="250"/>
      <c r="DZ782" s="250"/>
      <c r="EA782" s="250"/>
      <c r="EB782" s="95"/>
      <c r="EC782" s="75">
        <f t="shared" si="1183"/>
        <v>8</v>
      </c>
      <c r="ED782" s="74">
        <f t="shared" si="1170"/>
        <v>2021</v>
      </c>
      <c r="EE782" s="165">
        <f t="shared" si="1180"/>
        <v>44409</v>
      </c>
      <c r="EF782" s="157">
        <f t="shared" si="1182"/>
        <v>31</v>
      </c>
      <c r="EG782" s="156"/>
      <c r="EH782" s="166">
        <f>IFERROR(HLOOKUP(EH$1,$H$5:$FY$1802,MATCH($A782,$A$5:$A$1802,0),0)*HLOOKUP(EH$2,$H$5:$FY$1802,MATCH($A782,$A$5:$A$1802,0),0),$H$2)</f>
        <v>79735</v>
      </c>
      <c r="EI782" s="166">
        <f>IFERROR(HLOOKUP(EI$1,$H$5:$FY$1802,MATCH($A782,$A$5:$A$1802,0),0)*HLOOKUP(EI$2,$H$5:$FY$1802,MATCH($A782,$A$5:$A$1802,0),0),$H$2)</f>
        <v>11083165</v>
      </c>
      <c r="EJ782" s="166">
        <f>IFERROR(HLOOKUP(EJ$1,$H$5:$FY$1802,MATCH($A782,$A$5:$A$1802,0),0)*HLOOKUP(EJ$2,$H$5:$FY$1802,MATCH($A782,$A$5:$A$1802,0),0),$H$2)</f>
        <v>15787530</v>
      </c>
      <c r="EK782" s="166">
        <f>IFERROR(HLOOKUP(EK$1,$H$5:$FY$1802,MATCH($A782,$A$5:$A$1802,0),0)*HLOOKUP(EK$2,$H$5:$FY$1802,MATCH($A782,$A$5:$A$1802,0),0),$H$2)</f>
        <v>26711225</v>
      </c>
      <c r="EL782" s="166">
        <f>IFERROR(HLOOKUP(EL$1,$H$5:$FY$1802,MATCH($A782,$A$5:$A$1802,0),0)*HLOOKUP(EL$2,$H$5:$FY$1802,MATCH($A782,$A$5:$A$1802,0),0),$H$2)</f>
        <v>4555953</v>
      </c>
      <c r="EM782" s="166">
        <f>IFERROR(HLOOKUP(EM$1,$H$5:$FY$1802,MATCH($A782,$A$5:$A$1802,0),0)*HLOOKUP(EM$2,$H$5:$FY$1802,MATCH($A782,$A$5:$A$1802,0),0),$H$2)</f>
        <v>3590955</v>
      </c>
      <c r="EN782" s="166">
        <f>IFERROR(HLOOKUP(EN$1,$H$5:$FY$1802,MATCH($A782,$A$5:$A$1802,0),0)*HLOOKUP(EN$2,$H$5:$FY$1802,MATCH($A782,$A$5:$A$1802,0),0),$H$2)</f>
        <v>124418232</v>
      </c>
      <c r="EO782" s="166">
        <f>IFERROR(HLOOKUP(EO$1,$H$5:$FY$1802,MATCH($A782,$A$5:$A$1802,0),0)*HLOOKUP(EO$2,$H$5:$FY$1802,MATCH($A782,$A$5:$A$1802,0),0),$H$2)</f>
        <v>323977531</v>
      </c>
      <c r="EP782" s="166">
        <f>IFERROR(HLOOKUP(EP$1,$H$5:$FY$1802,MATCH($A782,$A$5:$A$1802,0),0)*HLOOKUP(EP$2,$H$5:$FY$1802,MATCH($A782,$A$5:$A$1802,0),0),$H$2)</f>
        <v>6022340</v>
      </c>
      <c r="EQ782" s="166">
        <f>IFERROR(HLOOKUP(EQ$1,$H$5:$FY$1802,MATCH($A782,$A$5:$A$1802,0),0)*HLOOKUP(EQ$2,$H$5:$FY$1802,MATCH($A782,$A$5:$A$1802,0),0),$H$2)</f>
        <v>77616</v>
      </c>
      <c r="ER782" s="166">
        <f>IFERROR(HLOOKUP(ER$1,$H$5:$FY$1802,MATCH($A782,$A$5:$A$1802,0),0)*HLOOKUP(ER$2,$H$5:$FY$1802,MATCH($A782,$A$5:$A$1802,0),0),$H$2)</f>
        <v>85008</v>
      </c>
      <c r="ES782" s="166">
        <f>IFERROR(HLOOKUP(ES$1,$H$5:$FY$1802,MATCH($A782,$A$5:$A$1802,0),0)*HLOOKUP(ES$2,$H$5:$FY$1802,MATCH($A782,$A$5:$A$1802,0),0),$H$2)</f>
        <v>4381540</v>
      </c>
      <c r="ET782" s="166">
        <f>IFERROR(HLOOKUP(ET$1,$H$5:$FY$1802,MATCH($A782,$A$5:$A$1802,0),0)*HLOOKUP(ET$2,$H$5:$FY$1802,MATCH($A782,$A$5:$A$1802,0),0),$H$2)</f>
        <v>7513545</v>
      </c>
      <c r="EU782" s="166">
        <f>IFERROR(HLOOKUP(EU$1,$H$5:$FY$1802,MATCH($A782,$A$5:$A$1802,0),0)*HLOOKUP(EU$2,$H$5:$FY$1802,MATCH($A782,$A$5:$A$1802,0),0),$H$2)</f>
        <v>4194768</v>
      </c>
      <c r="EV782" s="166">
        <f>IFERROR(HLOOKUP(EV$1,$H$5:$FY$1802,MATCH($A782,$A$5:$A$1802,0),0)*HLOOKUP(EV$2,$H$5:$FY$1802,MATCH($A782,$A$5:$A$1802,0),0),$H$2)</f>
        <v>112776893</v>
      </c>
      <c r="EW782" s="166">
        <f>IFERROR(HLOOKUP(EW$1,$H$5:$FY$1802,MATCH($A782,$A$5:$A$1802,0),0)*HLOOKUP(EW$2,$H$5:$FY$1802,MATCH($A782,$A$5:$A$1802,0),0),$H$2)</f>
        <v>29962823</v>
      </c>
      <c r="EX782" s="166">
        <f>IFERROR(HLOOKUP(EX$1,$H$5:$FY$1802,MATCH($A782,$A$5:$A$1802,0),0)*HLOOKUP(EX$2,$H$5:$FY$1802,MATCH($A782,$A$5:$A$1802,0),0),$H$2)</f>
        <v>14753830</v>
      </c>
      <c r="EY782" s="166">
        <f>IFERROR(HLOOKUP(EY$1,$H$5:$FY$1802,MATCH($A782,$A$5:$A$1802,0),0)*HLOOKUP(EY$2,$H$5:$FY$1802,MATCH($A782,$A$5:$A$1802,0),0),$H$2)</f>
        <v>28252644</v>
      </c>
      <c r="EZ782" s="166">
        <f>IFERROR(HLOOKUP(EZ$1,$H$5:$FY$1802,MATCH($A782,$A$5:$A$1802,0),0)*HLOOKUP(EZ$2,$H$5:$FY$1802,MATCH($A782,$A$5:$A$1802,0),0),$H$2)</f>
        <v>3314148</v>
      </c>
      <c r="FA782" s="166">
        <f>IFERROR(HLOOKUP(FA$1,$H$5:$FY$1802,MATCH($A782,$A$5:$A$1802,0),0)*HLOOKUP(FA$2,$H$5:$FY$1802,MATCH($A782,$A$5:$A$1802,0),0),$H$2)</f>
        <v>294927</v>
      </c>
      <c r="FB782" s="166">
        <f>IFERROR(HLOOKUP(FB$1,$H$5:$FY$1802,MATCH($A782,$A$5:$A$1802,0),0)*HLOOKUP(FB$2,$H$5:$FY$1802,MATCH($A782,$A$5:$A$1802,0),0),$H$2)</f>
        <v>9538</v>
      </c>
      <c r="FC782" s="166">
        <f>IFERROR(HLOOKUP(FC$1,$H$5:$FY$1802,MATCH($A782,$A$5:$A$1802,0),0)*HLOOKUP(FC$2,$H$5:$FY$1802,MATCH($A782,$A$5:$A$1802,0),0),$H$2)</f>
        <v>509913</v>
      </c>
      <c r="FD782" s="166">
        <f>IFERROR(HLOOKUP(FD$1,$H$5:$FY$1802,MATCH($A782,$A$5:$A$1802,0),0)*HLOOKUP(FD$2,$H$5:$FY$1802,MATCH($A782,$A$5:$A$1802,0),0),$H$2)</f>
        <v>0</v>
      </c>
      <c r="FE782" s="166">
        <f>IFERROR(HLOOKUP(FE$1,$H$5:$FY$1802,MATCH($A782,$A$5:$A$1802,0),0)*HLOOKUP(FE$2,$H$5:$FY$1802,MATCH($A782,$A$5:$A$1802,0),0),$H$2)</f>
        <v>0</v>
      </c>
      <c r="FF782" s="166">
        <f>IFERROR(HLOOKUP(FF$1,$H$5:$FY$1802,MATCH($A782,$A$5:$A$1802,0),0)*HLOOKUP(FF$2,$H$5:$FY$1802,MATCH($A782,$A$5:$A$1802,0),0),$H$2)</f>
        <v>0</v>
      </c>
      <c r="FG782" s="166">
        <f>IFERROR(HLOOKUP(FG$1,$H$5:$FY$1802,MATCH($A782,$A$5:$A$1802,0),0)*HLOOKUP(FG$2,$H$5:$FY$1802,MATCH($A782,$A$5:$A$1802,0),0),$H$2)</f>
        <v>0</v>
      </c>
      <c r="FH782" s="152"/>
      <c r="FI782" s="405">
        <f t="shared" si="1171"/>
        <v>2.0300147960262103</v>
      </c>
      <c r="FJ782" s="405">
        <f t="shared" si="1171"/>
        <v>1.497569224265483</v>
      </c>
      <c r="FK782" s="405">
        <f t="shared" si="1172"/>
        <v>2.0073701842546066</v>
      </c>
      <c r="FL782" s="405">
        <f t="shared" si="1173"/>
        <v>1.4998324958123954</v>
      </c>
      <c r="FM782" s="405">
        <f t="shared" si="1174"/>
        <v>1.4079940952705388</v>
      </c>
      <c r="FN782" s="405">
        <f t="shared" si="1175"/>
        <v>1.0569181854312155</v>
      </c>
      <c r="FO782" s="405">
        <f t="shared" si="1176"/>
        <v>1.9940729377309812</v>
      </c>
      <c r="FP782" s="405">
        <f t="shared" si="1177"/>
        <v>1.0511121958022454</v>
      </c>
      <c r="FQ782" s="405">
        <f t="shared" si="1178"/>
        <v>2.015748031496063</v>
      </c>
      <c r="FR782" s="405">
        <f t="shared" si="1179"/>
        <v>1.0314960629921259</v>
      </c>
      <c r="FS782" s="65"/>
    </row>
    <row r="783" spans="1:175" ht="10.35" customHeight="1" x14ac:dyDescent="0.2">
      <c r="A783" s="74" t="str">
        <f t="shared" si="1166"/>
        <v>2021-22AUGUSTRYF</v>
      </c>
      <c r="B783" s="163" t="str">
        <f t="shared" si="1167"/>
        <v>2021-22</v>
      </c>
      <c r="C783" s="26" t="s">
        <v>827</v>
      </c>
      <c r="D783" s="163" t="str">
        <f>INDEX($FV$16:$FW$26,MATCH($F783,$FV$16:$FV$26,0),2)</f>
        <v>Y58</v>
      </c>
      <c r="E783" s="163" t="str">
        <f>VLOOKUP($D783,$FW$8:$FX$14,2,0)</f>
        <v>South West</v>
      </c>
      <c r="F783" s="271" t="s">
        <v>865</v>
      </c>
      <c r="G783" s="271" t="s">
        <v>879</v>
      </c>
      <c r="H783" s="272">
        <v>130836</v>
      </c>
      <c r="I783" s="272">
        <v>102493</v>
      </c>
      <c r="J783" s="272">
        <v>3173509</v>
      </c>
      <c r="K783" s="272">
        <v>31</v>
      </c>
      <c r="L783" s="272">
        <v>3</v>
      </c>
      <c r="M783" s="272">
        <v>99</v>
      </c>
      <c r="N783" s="272">
        <v>145</v>
      </c>
      <c r="O783" s="272">
        <v>252</v>
      </c>
      <c r="P783" s="272">
        <v>0</v>
      </c>
      <c r="Q783" s="272">
        <v>326</v>
      </c>
      <c r="R783" s="272">
        <v>28</v>
      </c>
      <c r="S783" s="272">
        <v>467</v>
      </c>
      <c r="T783" s="272">
        <v>79090</v>
      </c>
      <c r="U783" s="272">
        <v>9549</v>
      </c>
      <c r="V783" s="272">
        <v>5724</v>
      </c>
      <c r="W783" s="272">
        <v>44571</v>
      </c>
      <c r="X783" s="272">
        <v>13949</v>
      </c>
      <c r="Y783" s="272">
        <v>184</v>
      </c>
      <c r="Z783" s="272">
        <v>5689030</v>
      </c>
      <c r="AA783" s="272">
        <v>596</v>
      </c>
      <c r="AB783" s="272">
        <v>1112</v>
      </c>
      <c r="AC783" s="272">
        <v>3955626</v>
      </c>
      <c r="AD783" s="272">
        <v>691</v>
      </c>
      <c r="AE783" s="272">
        <v>1304</v>
      </c>
      <c r="AF783" s="272">
        <v>144051586</v>
      </c>
      <c r="AG783" s="272">
        <v>3232</v>
      </c>
      <c r="AH783" s="272">
        <v>7086</v>
      </c>
      <c r="AI783" s="272">
        <v>134950499</v>
      </c>
      <c r="AJ783" s="272">
        <v>9675</v>
      </c>
      <c r="AK783" s="272">
        <v>27011</v>
      </c>
      <c r="AL783" s="272">
        <v>2047335</v>
      </c>
      <c r="AM783" s="272">
        <v>11127</v>
      </c>
      <c r="AN783" s="272">
        <v>27244</v>
      </c>
      <c r="AO783" s="272">
        <v>7951</v>
      </c>
      <c r="AP783" s="272">
        <v>801</v>
      </c>
      <c r="AQ783" s="272">
        <v>2965</v>
      </c>
      <c r="AR783" s="272">
        <v>3185</v>
      </c>
      <c r="AS783" s="272">
        <v>503</v>
      </c>
      <c r="AT783" s="272">
        <v>3682</v>
      </c>
      <c r="AU783" s="272">
        <v>0</v>
      </c>
      <c r="AV783" s="272">
        <v>37740</v>
      </c>
      <c r="AW783" s="272">
        <v>3123</v>
      </c>
      <c r="AX783" s="272">
        <v>30276</v>
      </c>
      <c r="AY783" s="272">
        <v>71139</v>
      </c>
      <c r="AZ783" s="272">
        <v>18850</v>
      </c>
      <c r="BA783" s="272">
        <v>13595</v>
      </c>
      <c r="BB783" s="272">
        <v>11429</v>
      </c>
      <c r="BC783" s="272">
        <v>8278</v>
      </c>
      <c r="BD783" s="272">
        <v>61870</v>
      </c>
      <c r="BE783" s="272">
        <v>47712</v>
      </c>
      <c r="BF783" s="272">
        <v>22234</v>
      </c>
      <c r="BG783" s="272">
        <v>14894</v>
      </c>
      <c r="BH783" s="272">
        <v>271</v>
      </c>
      <c r="BI783" s="272">
        <v>199</v>
      </c>
      <c r="BJ783" s="272">
        <v>52</v>
      </c>
      <c r="BK783" s="272">
        <v>36650</v>
      </c>
      <c r="BL783" s="272">
        <v>705</v>
      </c>
      <c r="BM783" s="272">
        <v>1265</v>
      </c>
      <c r="BN783" s="272">
        <v>49</v>
      </c>
      <c r="BO783" s="272">
        <v>30467</v>
      </c>
      <c r="BP783" s="272">
        <v>622</v>
      </c>
      <c r="BQ783" s="272">
        <v>1283</v>
      </c>
      <c r="BR783" s="272">
        <v>9448</v>
      </c>
      <c r="BS783" s="272">
        <v>5621913</v>
      </c>
      <c r="BT783" s="272">
        <v>595</v>
      </c>
      <c r="BU783" s="272">
        <v>1111</v>
      </c>
      <c r="BV783" s="272">
        <v>1994</v>
      </c>
      <c r="BW783" s="272">
        <v>6914235</v>
      </c>
      <c r="BX783" s="272">
        <v>3468</v>
      </c>
      <c r="BY783" s="272">
        <v>7254</v>
      </c>
      <c r="BZ783" s="272">
        <v>935</v>
      </c>
      <c r="CA783" s="272">
        <v>3088398</v>
      </c>
      <c r="CB783" s="272">
        <v>3303</v>
      </c>
      <c r="CC783" s="272">
        <v>7186</v>
      </c>
      <c r="CD783" s="272">
        <v>41642</v>
      </c>
      <c r="CE783" s="272">
        <v>134048953</v>
      </c>
      <c r="CF783" s="272">
        <v>3219</v>
      </c>
      <c r="CG783" s="272">
        <v>7075</v>
      </c>
      <c r="CH783" s="272">
        <v>1340</v>
      </c>
      <c r="CI783" s="272">
        <v>14153826</v>
      </c>
      <c r="CJ783" s="272">
        <v>10563</v>
      </c>
      <c r="CK783" s="272">
        <v>24539</v>
      </c>
      <c r="CL783" s="272">
        <v>258</v>
      </c>
      <c r="CM783" s="272">
        <v>2894795</v>
      </c>
      <c r="CN783" s="272">
        <v>11220</v>
      </c>
      <c r="CO783" s="272">
        <v>29686</v>
      </c>
      <c r="CP783" s="272">
        <v>794</v>
      </c>
      <c r="CQ783" s="272">
        <v>9204672</v>
      </c>
      <c r="CR783" s="272">
        <v>11593</v>
      </c>
      <c r="CS783" s="272">
        <v>26792</v>
      </c>
      <c r="CT783" s="272">
        <v>43</v>
      </c>
      <c r="CU783" s="272">
        <v>581797</v>
      </c>
      <c r="CV783" s="272">
        <v>13530</v>
      </c>
      <c r="CW783" s="272">
        <v>36258</v>
      </c>
      <c r="CX783" s="272">
        <v>657</v>
      </c>
      <c r="CY783" s="272">
        <v>265609</v>
      </c>
      <c r="CZ783" s="272">
        <v>404</v>
      </c>
      <c r="DA783" s="272">
        <v>725</v>
      </c>
      <c r="DB783" s="272">
        <v>6075</v>
      </c>
      <c r="DC783" s="272">
        <v>364540</v>
      </c>
      <c r="DD783" s="272">
        <v>60</v>
      </c>
      <c r="DE783" s="272">
        <v>128</v>
      </c>
      <c r="DF783" s="272">
        <v>130</v>
      </c>
      <c r="DG783" s="272">
        <v>355891</v>
      </c>
      <c r="DH783" s="272">
        <v>2738</v>
      </c>
      <c r="DI783" s="272">
        <v>4953</v>
      </c>
      <c r="DJ783" s="272">
        <v>116</v>
      </c>
      <c r="DK783" s="272">
        <v>6</v>
      </c>
      <c r="DL783" s="250"/>
      <c r="DM783" s="250"/>
      <c r="DN783" s="250"/>
      <c r="DO783" s="250"/>
      <c r="DP783" s="250"/>
      <c r="DQ783" s="250"/>
      <c r="DR783" s="250"/>
      <c r="DS783" s="250"/>
      <c r="DT783" s="250"/>
      <c r="DU783" s="250"/>
      <c r="DV783" s="250"/>
      <c r="DW783" s="250"/>
      <c r="DX783" s="250"/>
      <c r="DY783" s="250"/>
      <c r="DZ783" s="250"/>
      <c r="EA783" s="250"/>
      <c r="EB783" s="155"/>
      <c r="EC783" s="75">
        <f t="shared" si="1183"/>
        <v>8</v>
      </c>
      <c r="ED783" s="74">
        <f t="shared" si="1170"/>
        <v>2021</v>
      </c>
      <c r="EE783" s="165">
        <f t="shared" si="1180"/>
        <v>44409</v>
      </c>
      <c r="EF783" s="157">
        <f t="shared" si="1182"/>
        <v>31</v>
      </c>
      <c r="EG783" s="156"/>
      <c r="EH783" s="166">
        <f>IFERROR(HLOOKUP(EH$1,$H$5:$FY$1802,MATCH($A783,$A$5:$A$1802,0),0)*HLOOKUP(EH$2,$H$5:$FY$1802,MATCH($A783,$A$5:$A$1802,0),0),$H$2)</f>
        <v>307479</v>
      </c>
      <c r="EI783" s="166">
        <f>IFERROR(HLOOKUP(EI$1,$H$5:$FY$1802,MATCH($A783,$A$5:$A$1802,0),0)*HLOOKUP(EI$2,$H$5:$FY$1802,MATCH($A783,$A$5:$A$1802,0),0),$H$2)</f>
        <v>10146807</v>
      </c>
      <c r="EJ783" s="166">
        <f>IFERROR(HLOOKUP(EJ$1,$H$5:$FY$1802,MATCH($A783,$A$5:$A$1802,0),0)*HLOOKUP(EJ$2,$H$5:$FY$1802,MATCH($A783,$A$5:$A$1802,0),0),$H$2)</f>
        <v>14861485</v>
      </c>
      <c r="EK783" s="166">
        <f>IFERROR(HLOOKUP(EK$1,$H$5:$FY$1802,MATCH($A783,$A$5:$A$1802,0),0)*HLOOKUP(EK$2,$H$5:$FY$1802,MATCH($A783,$A$5:$A$1802,0),0),$H$2)</f>
        <v>25828236</v>
      </c>
      <c r="EL783" s="166">
        <f>IFERROR(HLOOKUP(EL$1,$H$5:$FY$1802,MATCH($A783,$A$5:$A$1802,0),0)*HLOOKUP(EL$2,$H$5:$FY$1802,MATCH($A783,$A$5:$A$1802,0),0),$H$2)</f>
        <v>10618488</v>
      </c>
      <c r="EM783" s="166">
        <f>IFERROR(HLOOKUP(EM$1,$H$5:$FY$1802,MATCH($A783,$A$5:$A$1802,0),0)*HLOOKUP(EM$2,$H$5:$FY$1802,MATCH($A783,$A$5:$A$1802,0),0),$H$2)</f>
        <v>7464096</v>
      </c>
      <c r="EN783" s="166">
        <f>IFERROR(HLOOKUP(EN$1,$H$5:$FY$1802,MATCH($A783,$A$5:$A$1802,0),0)*HLOOKUP(EN$2,$H$5:$FY$1802,MATCH($A783,$A$5:$A$1802,0),0),$H$2)</f>
        <v>315830106</v>
      </c>
      <c r="EO783" s="166">
        <f>IFERROR(HLOOKUP(EO$1,$H$5:$FY$1802,MATCH($A783,$A$5:$A$1802,0),0)*HLOOKUP(EO$2,$H$5:$FY$1802,MATCH($A783,$A$5:$A$1802,0),0),$H$2)</f>
        <v>376776439</v>
      </c>
      <c r="EP783" s="166">
        <f>IFERROR(HLOOKUP(EP$1,$H$5:$FY$1802,MATCH($A783,$A$5:$A$1802,0),0)*HLOOKUP(EP$2,$H$5:$FY$1802,MATCH($A783,$A$5:$A$1802,0),0),$H$2)</f>
        <v>5012896</v>
      </c>
      <c r="EQ783" s="166">
        <f>IFERROR(HLOOKUP(EQ$1,$H$5:$FY$1802,MATCH($A783,$A$5:$A$1802,0),0)*HLOOKUP(EQ$2,$H$5:$FY$1802,MATCH($A783,$A$5:$A$1802,0),0),$H$2)</f>
        <v>65780</v>
      </c>
      <c r="ER783" s="166">
        <f>IFERROR(HLOOKUP(ER$1,$H$5:$FY$1802,MATCH($A783,$A$5:$A$1802,0),0)*HLOOKUP(ER$2,$H$5:$FY$1802,MATCH($A783,$A$5:$A$1802,0),0),$H$2)</f>
        <v>62867</v>
      </c>
      <c r="ES783" s="166">
        <f>IFERROR(HLOOKUP(ES$1,$H$5:$FY$1802,MATCH($A783,$A$5:$A$1802,0),0)*HLOOKUP(ES$2,$H$5:$FY$1802,MATCH($A783,$A$5:$A$1802,0),0),$H$2)</f>
        <v>10496728</v>
      </c>
      <c r="ET783" s="166">
        <f>IFERROR(HLOOKUP(ET$1,$H$5:$FY$1802,MATCH($A783,$A$5:$A$1802,0),0)*HLOOKUP(ET$2,$H$5:$FY$1802,MATCH($A783,$A$5:$A$1802,0),0),$H$2)</f>
        <v>14464476</v>
      </c>
      <c r="EU783" s="166">
        <f>IFERROR(HLOOKUP(EU$1,$H$5:$FY$1802,MATCH($A783,$A$5:$A$1802,0),0)*HLOOKUP(EU$2,$H$5:$FY$1802,MATCH($A783,$A$5:$A$1802,0),0),$H$2)</f>
        <v>6718910</v>
      </c>
      <c r="EV783" s="166">
        <f>IFERROR(HLOOKUP(EV$1,$H$5:$FY$1802,MATCH($A783,$A$5:$A$1802,0),0)*HLOOKUP(EV$2,$H$5:$FY$1802,MATCH($A783,$A$5:$A$1802,0),0),$H$2)</f>
        <v>294617150</v>
      </c>
      <c r="EW783" s="166">
        <f>IFERROR(HLOOKUP(EW$1,$H$5:$FY$1802,MATCH($A783,$A$5:$A$1802,0),0)*HLOOKUP(EW$2,$H$5:$FY$1802,MATCH($A783,$A$5:$A$1802,0),0),$H$2)</f>
        <v>32882260</v>
      </c>
      <c r="EX783" s="166">
        <f>IFERROR(HLOOKUP(EX$1,$H$5:$FY$1802,MATCH($A783,$A$5:$A$1802,0),0)*HLOOKUP(EX$2,$H$5:$FY$1802,MATCH($A783,$A$5:$A$1802,0),0),$H$2)</f>
        <v>7658988</v>
      </c>
      <c r="EY783" s="166">
        <f>IFERROR(HLOOKUP(EY$1,$H$5:$FY$1802,MATCH($A783,$A$5:$A$1802,0),0)*HLOOKUP(EY$2,$H$5:$FY$1802,MATCH($A783,$A$5:$A$1802,0),0),$H$2)</f>
        <v>21272848</v>
      </c>
      <c r="EZ783" s="166">
        <f>IFERROR(HLOOKUP(EZ$1,$H$5:$FY$1802,MATCH($A783,$A$5:$A$1802,0),0)*HLOOKUP(EZ$2,$H$5:$FY$1802,MATCH($A783,$A$5:$A$1802,0),0),$H$2)</f>
        <v>1559094</v>
      </c>
      <c r="FA783" s="166">
        <f>IFERROR(HLOOKUP(FA$1,$H$5:$FY$1802,MATCH($A783,$A$5:$A$1802,0),0)*HLOOKUP(FA$2,$H$5:$FY$1802,MATCH($A783,$A$5:$A$1802,0),0),$H$2)</f>
        <v>643890</v>
      </c>
      <c r="FB783" s="166">
        <f>IFERROR(HLOOKUP(FB$1,$H$5:$FY$1802,MATCH($A783,$A$5:$A$1802,0),0)*HLOOKUP(FB$2,$H$5:$FY$1802,MATCH($A783,$A$5:$A$1802,0),0),$H$2)</f>
        <v>476325</v>
      </c>
      <c r="FC783" s="166">
        <f>IFERROR(HLOOKUP(FC$1,$H$5:$FY$1802,MATCH($A783,$A$5:$A$1802,0),0)*HLOOKUP(FC$2,$H$5:$FY$1802,MATCH($A783,$A$5:$A$1802,0),0),$H$2)</f>
        <v>777600</v>
      </c>
      <c r="FD783" s="166">
        <f>IFERROR(HLOOKUP(FD$1,$H$5:$FY$1802,MATCH($A783,$A$5:$A$1802,0),0)*HLOOKUP(FD$2,$H$5:$FY$1802,MATCH($A783,$A$5:$A$1802,0),0),$H$2)</f>
        <v>0</v>
      </c>
      <c r="FE783" s="166">
        <f>IFERROR(HLOOKUP(FE$1,$H$5:$FY$1802,MATCH($A783,$A$5:$A$1802,0),0)*HLOOKUP(FE$2,$H$5:$FY$1802,MATCH($A783,$A$5:$A$1802,0),0),$H$2)</f>
        <v>0</v>
      </c>
      <c r="FF783" s="166">
        <f>IFERROR(HLOOKUP(FF$1,$H$5:$FY$1802,MATCH($A783,$A$5:$A$1802,0),0)*HLOOKUP(FF$2,$H$5:$FY$1802,MATCH($A783,$A$5:$A$1802,0),0),$H$2)</f>
        <v>0</v>
      </c>
      <c r="FG783" s="166">
        <f>IFERROR(HLOOKUP(FG$1,$H$5:$FY$1802,MATCH($A783,$A$5:$A$1802,0),0)*HLOOKUP(FG$2,$H$5:$FY$1802,MATCH($A783,$A$5:$A$1802,0),0),$H$2)</f>
        <v>0</v>
      </c>
      <c r="FH783" s="152"/>
      <c r="FI783" s="405">
        <f t="shared" si="1171"/>
        <v>1.9740286941040948</v>
      </c>
      <c r="FJ783" s="405">
        <f t="shared" si="1171"/>
        <v>1.4237092889307781</v>
      </c>
      <c r="FK783" s="405">
        <f t="shared" si="1172"/>
        <v>1.996680642907058</v>
      </c>
      <c r="FL783" s="405">
        <f t="shared" si="1173"/>
        <v>1.4461914744933613</v>
      </c>
      <c r="FM783" s="405">
        <f t="shared" si="1174"/>
        <v>1.3881223216889906</v>
      </c>
      <c r="FN783" s="405">
        <f t="shared" si="1175"/>
        <v>1.070471831459918</v>
      </c>
      <c r="FO783" s="405">
        <f t="shared" si="1176"/>
        <v>1.5939493870528354</v>
      </c>
      <c r="FP783" s="405">
        <f t="shared" si="1177"/>
        <v>1.067746791884723</v>
      </c>
      <c r="FQ783" s="405">
        <f t="shared" si="1178"/>
        <v>1.4728260869565217</v>
      </c>
      <c r="FR783" s="405">
        <f t="shared" si="1179"/>
        <v>1.0815217391304348</v>
      </c>
      <c r="FS783" s="65"/>
    </row>
    <row r="784" spans="1:175" ht="10.35" customHeight="1" x14ac:dyDescent="0.2">
      <c r="A784" s="74" t="str">
        <f t="shared" si="1166"/>
        <v>2021-22AUGUSTRYA</v>
      </c>
      <c r="B784" s="163" t="str">
        <f t="shared" si="1167"/>
        <v>2021-22</v>
      </c>
      <c r="C784" s="26" t="s">
        <v>827</v>
      </c>
      <c r="D784" s="163" t="str">
        <f>INDEX($FV$16:$FW$26,MATCH($F784,$FV$16:$FV$26,0),2)</f>
        <v>Y60</v>
      </c>
      <c r="E784" s="163" t="str">
        <f>VLOOKUP($D784,$FW$8:$FX$14,2,0)</f>
        <v>Midlands</v>
      </c>
      <c r="F784" s="271" t="s">
        <v>867</v>
      </c>
      <c r="G784" s="271" t="s">
        <v>883</v>
      </c>
      <c r="H784" s="272">
        <v>139491</v>
      </c>
      <c r="I784" s="272">
        <v>110402</v>
      </c>
      <c r="J784" s="272">
        <v>369393</v>
      </c>
      <c r="K784" s="272">
        <v>3</v>
      </c>
      <c r="L784" s="272">
        <v>0</v>
      </c>
      <c r="M784" s="272">
        <v>0</v>
      </c>
      <c r="N784" s="272">
        <v>19</v>
      </c>
      <c r="O784" s="272">
        <v>82</v>
      </c>
      <c r="P784" s="272">
        <v>0</v>
      </c>
      <c r="Q784" s="272">
        <v>185</v>
      </c>
      <c r="R784" s="272">
        <v>0</v>
      </c>
      <c r="S784" s="272">
        <v>237</v>
      </c>
      <c r="T784" s="272">
        <v>98393</v>
      </c>
      <c r="U784" s="272">
        <v>8368</v>
      </c>
      <c r="V784" s="272">
        <v>5138</v>
      </c>
      <c r="W784" s="272">
        <v>48294</v>
      </c>
      <c r="X784" s="272">
        <v>19915</v>
      </c>
      <c r="Y784" s="272">
        <v>1252</v>
      </c>
      <c r="Z784" s="272">
        <v>3779011</v>
      </c>
      <c r="AA784" s="272">
        <v>452</v>
      </c>
      <c r="AB784" s="272">
        <v>798</v>
      </c>
      <c r="AC784" s="272">
        <v>2687723</v>
      </c>
      <c r="AD784" s="272">
        <v>523</v>
      </c>
      <c r="AE784" s="272">
        <v>944</v>
      </c>
      <c r="AF784" s="272">
        <v>66128912</v>
      </c>
      <c r="AG784" s="272">
        <v>1369</v>
      </c>
      <c r="AH784" s="272">
        <v>2765</v>
      </c>
      <c r="AI784" s="272">
        <v>135068003</v>
      </c>
      <c r="AJ784" s="272">
        <v>6782</v>
      </c>
      <c r="AK784" s="272">
        <v>15688</v>
      </c>
      <c r="AL784" s="272">
        <v>9923505</v>
      </c>
      <c r="AM784" s="272">
        <v>7926</v>
      </c>
      <c r="AN784" s="272">
        <v>17697</v>
      </c>
      <c r="AO784" s="272">
        <v>15154</v>
      </c>
      <c r="AP784" s="272">
        <v>1264</v>
      </c>
      <c r="AQ784" s="272">
        <v>2436</v>
      </c>
      <c r="AR784" s="272">
        <v>0</v>
      </c>
      <c r="AS784" s="272">
        <v>1461</v>
      </c>
      <c r="AT784" s="272">
        <v>9993</v>
      </c>
      <c r="AU784" s="272">
        <v>2177</v>
      </c>
      <c r="AV784" s="272">
        <v>46375</v>
      </c>
      <c r="AW784" s="272">
        <v>5703</v>
      </c>
      <c r="AX784" s="272">
        <v>31161</v>
      </c>
      <c r="AY784" s="272">
        <v>83239</v>
      </c>
      <c r="AZ784" s="272">
        <v>17335</v>
      </c>
      <c r="BA784" s="272">
        <v>11896</v>
      </c>
      <c r="BB784" s="272">
        <v>10341</v>
      </c>
      <c r="BC784" s="272">
        <v>7302</v>
      </c>
      <c r="BD784" s="272">
        <v>65331</v>
      </c>
      <c r="BE784" s="272">
        <v>50657</v>
      </c>
      <c r="BF784" s="272">
        <v>40611</v>
      </c>
      <c r="BG784" s="272">
        <v>20908</v>
      </c>
      <c r="BH784" s="272">
        <v>3368</v>
      </c>
      <c r="BI784" s="272">
        <v>1311</v>
      </c>
      <c r="BJ784" s="272">
        <v>114</v>
      </c>
      <c r="BK784" s="272">
        <v>62153</v>
      </c>
      <c r="BL784" s="272">
        <v>545</v>
      </c>
      <c r="BM784" s="272">
        <v>874</v>
      </c>
      <c r="BN784" s="272">
        <v>86</v>
      </c>
      <c r="BO784" s="272">
        <v>37798</v>
      </c>
      <c r="BP784" s="272">
        <v>440</v>
      </c>
      <c r="BQ784" s="272">
        <v>764</v>
      </c>
      <c r="BR784" s="272">
        <v>8168</v>
      </c>
      <c r="BS784" s="272">
        <v>3679060</v>
      </c>
      <c r="BT784" s="272">
        <v>450</v>
      </c>
      <c r="BU784" s="272">
        <v>795</v>
      </c>
      <c r="BV784" s="272">
        <v>4419</v>
      </c>
      <c r="BW784" s="272">
        <v>5728641</v>
      </c>
      <c r="BX784" s="272">
        <v>1296</v>
      </c>
      <c r="BY784" s="272">
        <v>2604</v>
      </c>
      <c r="BZ784" s="272">
        <v>1000</v>
      </c>
      <c r="CA784" s="272">
        <v>1608949</v>
      </c>
      <c r="CB784" s="272">
        <v>1609</v>
      </c>
      <c r="CC784" s="272">
        <v>3404</v>
      </c>
      <c r="CD784" s="272">
        <v>42875</v>
      </c>
      <c r="CE784" s="272">
        <v>58791322</v>
      </c>
      <c r="CF784" s="272">
        <v>1371</v>
      </c>
      <c r="CG784" s="272">
        <v>2769</v>
      </c>
      <c r="CH784" s="272">
        <v>2731</v>
      </c>
      <c r="CI784" s="272">
        <v>15757774</v>
      </c>
      <c r="CJ784" s="272">
        <v>5770</v>
      </c>
      <c r="CK784" s="272">
        <v>12334</v>
      </c>
      <c r="CL784" s="272">
        <v>537</v>
      </c>
      <c r="CM784" s="272">
        <v>3623964</v>
      </c>
      <c r="CN784" s="272">
        <v>6749</v>
      </c>
      <c r="CO784" s="272">
        <v>18198</v>
      </c>
      <c r="CP784" s="272">
        <v>1546</v>
      </c>
      <c r="CQ784" s="272">
        <v>10543243</v>
      </c>
      <c r="CR784" s="272">
        <v>6820</v>
      </c>
      <c r="CS784" s="272">
        <v>15357</v>
      </c>
      <c r="CT784" s="272">
        <v>182</v>
      </c>
      <c r="CU784" s="272">
        <v>1827574</v>
      </c>
      <c r="CV784" s="272">
        <v>10042</v>
      </c>
      <c r="CW784" s="272">
        <v>27781</v>
      </c>
      <c r="CX784" s="272">
        <v>324</v>
      </c>
      <c r="CY784" s="272">
        <v>104477</v>
      </c>
      <c r="CZ784" s="272">
        <v>322</v>
      </c>
      <c r="DA784" s="272">
        <v>566</v>
      </c>
      <c r="DB784" s="272">
        <v>4772</v>
      </c>
      <c r="DC784" s="272">
        <v>131444</v>
      </c>
      <c r="DD784" s="272">
        <v>28</v>
      </c>
      <c r="DE784" s="272">
        <v>46</v>
      </c>
      <c r="DF784" s="272">
        <v>142</v>
      </c>
      <c r="DG784" s="272">
        <v>184624</v>
      </c>
      <c r="DH784" s="272">
        <v>1300</v>
      </c>
      <c r="DI784" s="272">
        <v>2445</v>
      </c>
      <c r="DJ784" s="272">
        <v>135</v>
      </c>
      <c r="DK784" s="272">
        <v>177</v>
      </c>
      <c r="DL784" s="250"/>
      <c r="DM784" s="250"/>
      <c r="DN784" s="250"/>
      <c r="DO784" s="250"/>
      <c r="DP784" s="250"/>
      <c r="DQ784" s="250"/>
      <c r="DR784" s="250"/>
      <c r="DS784" s="250"/>
      <c r="DT784" s="250"/>
      <c r="DU784" s="250"/>
      <c r="DV784" s="250"/>
      <c r="DW784" s="250"/>
      <c r="DX784" s="250"/>
      <c r="DY784" s="250"/>
      <c r="DZ784" s="250"/>
      <c r="EA784" s="250"/>
      <c r="EB784" s="155"/>
      <c r="EC784" s="75">
        <f t="shared" si="1183"/>
        <v>8</v>
      </c>
      <c r="ED784" s="74">
        <f t="shared" si="1170"/>
        <v>2021</v>
      </c>
      <c r="EE784" s="165">
        <f t="shared" si="1180"/>
        <v>44409</v>
      </c>
      <c r="EF784" s="157">
        <f t="shared" si="1182"/>
        <v>31</v>
      </c>
      <c r="EG784" s="156"/>
      <c r="EH784" s="166">
        <f>IFERROR(HLOOKUP(EH$1,$H$5:$FY$1802,MATCH($A784,$A$5:$A$1802,0),0)*HLOOKUP(EH$2,$H$5:$FY$1802,MATCH($A784,$A$5:$A$1802,0),0),$H$2)</f>
        <v>0</v>
      </c>
      <c r="EI784" s="166">
        <f>IFERROR(HLOOKUP(EI$1,$H$5:$FY$1802,MATCH($A784,$A$5:$A$1802,0),0)*HLOOKUP(EI$2,$H$5:$FY$1802,MATCH($A784,$A$5:$A$1802,0),0),$H$2)</f>
        <v>0</v>
      </c>
      <c r="EJ784" s="166">
        <f>IFERROR(HLOOKUP(EJ$1,$H$5:$FY$1802,MATCH($A784,$A$5:$A$1802,0),0)*HLOOKUP(EJ$2,$H$5:$FY$1802,MATCH($A784,$A$5:$A$1802,0),0),$H$2)</f>
        <v>2097638</v>
      </c>
      <c r="EK784" s="166">
        <f>IFERROR(HLOOKUP(EK$1,$H$5:$FY$1802,MATCH($A784,$A$5:$A$1802,0),0)*HLOOKUP(EK$2,$H$5:$FY$1802,MATCH($A784,$A$5:$A$1802,0),0),$H$2)</f>
        <v>9052964</v>
      </c>
      <c r="EL784" s="166">
        <f>IFERROR(HLOOKUP(EL$1,$H$5:$FY$1802,MATCH($A784,$A$5:$A$1802,0),0)*HLOOKUP(EL$2,$H$5:$FY$1802,MATCH($A784,$A$5:$A$1802,0),0),$H$2)</f>
        <v>6677664</v>
      </c>
      <c r="EM784" s="166">
        <f>IFERROR(HLOOKUP(EM$1,$H$5:$FY$1802,MATCH($A784,$A$5:$A$1802,0),0)*HLOOKUP(EM$2,$H$5:$FY$1802,MATCH($A784,$A$5:$A$1802,0),0),$H$2)</f>
        <v>4850272</v>
      </c>
      <c r="EN784" s="166">
        <f>IFERROR(HLOOKUP(EN$1,$H$5:$FY$1802,MATCH($A784,$A$5:$A$1802,0),0)*HLOOKUP(EN$2,$H$5:$FY$1802,MATCH($A784,$A$5:$A$1802,0),0),$H$2)</f>
        <v>133532910</v>
      </c>
      <c r="EO784" s="166">
        <f>IFERROR(HLOOKUP(EO$1,$H$5:$FY$1802,MATCH($A784,$A$5:$A$1802,0),0)*HLOOKUP(EO$2,$H$5:$FY$1802,MATCH($A784,$A$5:$A$1802,0),0),$H$2)</f>
        <v>312426520</v>
      </c>
      <c r="EP784" s="166">
        <f>IFERROR(HLOOKUP(EP$1,$H$5:$FY$1802,MATCH($A784,$A$5:$A$1802,0),0)*HLOOKUP(EP$2,$H$5:$FY$1802,MATCH($A784,$A$5:$A$1802,0),0),$H$2)</f>
        <v>22156644</v>
      </c>
      <c r="EQ784" s="166">
        <f>IFERROR(HLOOKUP(EQ$1,$H$5:$FY$1802,MATCH($A784,$A$5:$A$1802,0),0)*HLOOKUP(EQ$2,$H$5:$FY$1802,MATCH($A784,$A$5:$A$1802,0),0),$H$2)</f>
        <v>99636</v>
      </c>
      <c r="ER784" s="166">
        <f>IFERROR(HLOOKUP(ER$1,$H$5:$FY$1802,MATCH($A784,$A$5:$A$1802,0),0)*HLOOKUP(ER$2,$H$5:$FY$1802,MATCH($A784,$A$5:$A$1802,0),0),$H$2)</f>
        <v>65704</v>
      </c>
      <c r="ES784" s="166">
        <f>IFERROR(HLOOKUP(ES$1,$H$5:$FY$1802,MATCH($A784,$A$5:$A$1802,0),0)*HLOOKUP(ES$2,$H$5:$FY$1802,MATCH($A784,$A$5:$A$1802,0),0),$H$2)</f>
        <v>6493560</v>
      </c>
      <c r="ET784" s="166">
        <f>IFERROR(HLOOKUP(ET$1,$H$5:$FY$1802,MATCH($A784,$A$5:$A$1802,0),0)*HLOOKUP(ET$2,$H$5:$FY$1802,MATCH($A784,$A$5:$A$1802,0),0),$H$2)</f>
        <v>11507076</v>
      </c>
      <c r="EU784" s="166">
        <f>IFERROR(HLOOKUP(EU$1,$H$5:$FY$1802,MATCH($A784,$A$5:$A$1802,0),0)*HLOOKUP(EU$2,$H$5:$FY$1802,MATCH($A784,$A$5:$A$1802,0),0),$H$2)</f>
        <v>3404000</v>
      </c>
      <c r="EV784" s="166">
        <f>IFERROR(HLOOKUP(EV$1,$H$5:$FY$1802,MATCH($A784,$A$5:$A$1802,0),0)*HLOOKUP(EV$2,$H$5:$FY$1802,MATCH($A784,$A$5:$A$1802,0),0),$H$2)</f>
        <v>118720875</v>
      </c>
      <c r="EW784" s="166">
        <f>IFERROR(HLOOKUP(EW$1,$H$5:$FY$1802,MATCH($A784,$A$5:$A$1802,0),0)*HLOOKUP(EW$2,$H$5:$FY$1802,MATCH($A784,$A$5:$A$1802,0),0),$H$2)</f>
        <v>33684154</v>
      </c>
      <c r="EX784" s="166">
        <f>IFERROR(HLOOKUP(EX$1,$H$5:$FY$1802,MATCH($A784,$A$5:$A$1802,0),0)*HLOOKUP(EX$2,$H$5:$FY$1802,MATCH($A784,$A$5:$A$1802,0),0),$H$2)</f>
        <v>9772326</v>
      </c>
      <c r="EY784" s="166">
        <f>IFERROR(HLOOKUP(EY$1,$H$5:$FY$1802,MATCH($A784,$A$5:$A$1802,0),0)*HLOOKUP(EY$2,$H$5:$FY$1802,MATCH($A784,$A$5:$A$1802,0),0),$H$2)</f>
        <v>23741922</v>
      </c>
      <c r="EZ784" s="166">
        <f>IFERROR(HLOOKUP(EZ$1,$H$5:$FY$1802,MATCH($A784,$A$5:$A$1802,0),0)*HLOOKUP(EZ$2,$H$5:$FY$1802,MATCH($A784,$A$5:$A$1802,0),0),$H$2)</f>
        <v>5056142</v>
      </c>
      <c r="FA784" s="166">
        <f>IFERROR(HLOOKUP(FA$1,$H$5:$FY$1802,MATCH($A784,$A$5:$A$1802,0),0)*HLOOKUP(FA$2,$H$5:$FY$1802,MATCH($A784,$A$5:$A$1802,0),0),$H$2)</f>
        <v>347190</v>
      </c>
      <c r="FB784" s="166">
        <f>IFERROR(HLOOKUP(FB$1,$H$5:$FY$1802,MATCH($A784,$A$5:$A$1802,0),0)*HLOOKUP(FB$2,$H$5:$FY$1802,MATCH($A784,$A$5:$A$1802,0),0),$H$2)</f>
        <v>183384</v>
      </c>
      <c r="FC784" s="166">
        <f>IFERROR(HLOOKUP(FC$1,$H$5:$FY$1802,MATCH($A784,$A$5:$A$1802,0),0)*HLOOKUP(FC$2,$H$5:$FY$1802,MATCH($A784,$A$5:$A$1802,0),0),$H$2)</f>
        <v>219512</v>
      </c>
      <c r="FD784" s="166">
        <f>IFERROR(HLOOKUP(FD$1,$H$5:$FY$1802,MATCH($A784,$A$5:$A$1802,0),0)*HLOOKUP(FD$2,$H$5:$FY$1802,MATCH($A784,$A$5:$A$1802,0),0),$H$2)</f>
        <v>0</v>
      </c>
      <c r="FE784" s="166">
        <f>IFERROR(HLOOKUP(FE$1,$H$5:$FY$1802,MATCH($A784,$A$5:$A$1802,0),0)*HLOOKUP(FE$2,$H$5:$FY$1802,MATCH($A784,$A$5:$A$1802,0),0),$H$2)</f>
        <v>0</v>
      </c>
      <c r="FF784" s="166">
        <f>IFERROR(HLOOKUP(FF$1,$H$5:$FY$1802,MATCH($A784,$A$5:$A$1802,0),0)*HLOOKUP(FF$2,$H$5:$FY$1802,MATCH($A784,$A$5:$A$1802,0),0),$H$2)</f>
        <v>0</v>
      </c>
      <c r="FG784" s="166">
        <f>IFERROR(HLOOKUP(FG$1,$H$5:$FY$1802,MATCH($A784,$A$5:$A$1802,0),0)*HLOOKUP(FG$2,$H$5:$FY$1802,MATCH($A784,$A$5:$A$1802,0),0),$H$2)</f>
        <v>0</v>
      </c>
      <c r="FH784" s="152"/>
      <c r="FI784" s="405">
        <f t="shared" si="1171"/>
        <v>2.0715822179732313</v>
      </c>
      <c r="FJ784" s="405">
        <f t="shared" si="1171"/>
        <v>1.4216061185468452</v>
      </c>
      <c r="FK784" s="405">
        <f t="shared" si="1172"/>
        <v>2.0126508369015181</v>
      </c>
      <c r="FL784" s="405">
        <f t="shared" si="1173"/>
        <v>1.4211755546905411</v>
      </c>
      <c r="FM784" s="405">
        <f t="shared" si="1174"/>
        <v>1.3527767424524786</v>
      </c>
      <c r="FN784" s="405">
        <f t="shared" si="1175"/>
        <v>1.0489294736406178</v>
      </c>
      <c r="FO784" s="405">
        <f t="shared" si="1176"/>
        <v>2.0392166708511175</v>
      </c>
      <c r="FP784" s="405">
        <f t="shared" si="1177"/>
        <v>1.049861913130806</v>
      </c>
      <c r="FQ784" s="405">
        <f t="shared" si="1178"/>
        <v>2.6900958466453675</v>
      </c>
      <c r="FR784" s="405">
        <f t="shared" si="1179"/>
        <v>1.0471246006389776</v>
      </c>
      <c r="FS784" s="65"/>
    </row>
    <row r="785" spans="1:175" ht="10.35" customHeight="1" x14ac:dyDescent="0.2">
      <c r="A785" s="174" t="str">
        <f t="shared" si="1166"/>
        <v>2021-22AUGUSTRX8</v>
      </c>
      <c r="B785" s="176" t="str">
        <f t="shared" si="1167"/>
        <v>2021-22</v>
      </c>
      <c r="C785" s="175" t="s">
        <v>827</v>
      </c>
      <c r="D785" s="176" t="str">
        <f>INDEX($FV$16:$FW$26,MATCH($F785,$FV$16:$FV$26,0),2)</f>
        <v>Y63</v>
      </c>
      <c r="E785" s="176" t="str">
        <f>VLOOKUP($D785,$FW$8:$FX$14,2,0)</f>
        <v>North East and Yorkshire</v>
      </c>
      <c r="F785" s="275" t="s">
        <v>869</v>
      </c>
      <c r="G785" s="275" t="s">
        <v>881</v>
      </c>
      <c r="H785" s="276">
        <v>114485</v>
      </c>
      <c r="I785" s="276">
        <v>70671</v>
      </c>
      <c r="J785" s="276">
        <v>2696778</v>
      </c>
      <c r="K785" s="276">
        <v>38</v>
      </c>
      <c r="L785" s="276">
        <v>1</v>
      </c>
      <c r="M785" s="276">
        <v>125</v>
      </c>
      <c r="N785" s="276">
        <v>183</v>
      </c>
      <c r="O785" s="276">
        <v>294</v>
      </c>
      <c r="P785" s="276">
        <v>0</v>
      </c>
      <c r="Q785" s="276">
        <v>269</v>
      </c>
      <c r="R785" s="276">
        <v>216</v>
      </c>
      <c r="S785" s="276">
        <v>230</v>
      </c>
      <c r="T785" s="276">
        <v>73534</v>
      </c>
      <c r="U785" s="276">
        <v>6965</v>
      </c>
      <c r="V785" s="276">
        <v>4883</v>
      </c>
      <c r="W785" s="276">
        <v>41088</v>
      </c>
      <c r="X785" s="276">
        <v>10829</v>
      </c>
      <c r="Y785" s="276">
        <v>238</v>
      </c>
      <c r="Z785" s="276">
        <v>3724973</v>
      </c>
      <c r="AA785" s="276">
        <v>535</v>
      </c>
      <c r="AB785" s="276">
        <v>923</v>
      </c>
      <c r="AC785" s="276">
        <v>3077178</v>
      </c>
      <c r="AD785" s="276">
        <v>630</v>
      </c>
      <c r="AE785" s="276">
        <v>1117</v>
      </c>
      <c r="AF785" s="276">
        <v>91937316</v>
      </c>
      <c r="AG785" s="276">
        <v>2238</v>
      </c>
      <c r="AH785" s="276">
        <v>4876</v>
      </c>
      <c r="AI785" s="276">
        <v>80945194</v>
      </c>
      <c r="AJ785" s="276">
        <v>7475</v>
      </c>
      <c r="AK785" s="276">
        <v>17575</v>
      </c>
      <c r="AL785" s="276">
        <v>2700173</v>
      </c>
      <c r="AM785" s="276">
        <v>11345</v>
      </c>
      <c r="AN785" s="276">
        <v>29744</v>
      </c>
      <c r="AO785" s="276">
        <v>8306</v>
      </c>
      <c r="AP785" s="276">
        <v>854</v>
      </c>
      <c r="AQ785" s="276">
        <v>1526</v>
      </c>
      <c r="AR785" s="276">
        <v>6580</v>
      </c>
      <c r="AS785" s="276">
        <v>2957</v>
      </c>
      <c r="AT785" s="276">
        <v>2969</v>
      </c>
      <c r="AU785" s="276">
        <v>1333</v>
      </c>
      <c r="AV785" s="276">
        <v>39244</v>
      </c>
      <c r="AW785" s="276">
        <v>5186</v>
      </c>
      <c r="AX785" s="276">
        <v>20798</v>
      </c>
      <c r="AY785" s="276">
        <v>65228</v>
      </c>
      <c r="AZ785" s="276">
        <v>12566</v>
      </c>
      <c r="BA785" s="276">
        <v>9947</v>
      </c>
      <c r="BB785" s="276">
        <v>8593</v>
      </c>
      <c r="BC785" s="276">
        <v>6896</v>
      </c>
      <c r="BD785" s="276">
        <v>53620</v>
      </c>
      <c r="BE785" s="276">
        <v>43841</v>
      </c>
      <c r="BF785" s="276">
        <v>16244</v>
      </c>
      <c r="BG785" s="276">
        <v>11676</v>
      </c>
      <c r="BH785" s="276">
        <v>342</v>
      </c>
      <c r="BI785" s="276">
        <v>255</v>
      </c>
      <c r="BJ785" s="276">
        <v>201</v>
      </c>
      <c r="BK785" s="276">
        <v>107174</v>
      </c>
      <c r="BL785" s="276">
        <v>533</v>
      </c>
      <c r="BM785" s="276">
        <v>908</v>
      </c>
      <c r="BN785" s="276">
        <v>46</v>
      </c>
      <c r="BO785" s="276">
        <v>27419</v>
      </c>
      <c r="BP785" s="276">
        <v>596</v>
      </c>
      <c r="BQ785" s="276">
        <v>1064</v>
      </c>
      <c r="BR785" s="276">
        <v>6718</v>
      </c>
      <c r="BS785" s="276">
        <v>3590380</v>
      </c>
      <c r="BT785" s="276">
        <v>534</v>
      </c>
      <c r="BU785" s="276">
        <v>923</v>
      </c>
      <c r="BV785" s="276">
        <v>3514</v>
      </c>
      <c r="BW785" s="276">
        <v>8312250</v>
      </c>
      <c r="BX785" s="276">
        <v>2365</v>
      </c>
      <c r="BY785" s="276">
        <v>4973</v>
      </c>
      <c r="BZ785" s="276">
        <v>989</v>
      </c>
      <c r="CA785" s="276">
        <v>2324076</v>
      </c>
      <c r="CB785" s="276">
        <v>2350</v>
      </c>
      <c r="CC785" s="276">
        <v>5508</v>
      </c>
      <c r="CD785" s="276">
        <v>36585</v>
      </c>
      <c r="CE785" s="276">
        <v>81300990</v>
      </c>
      <c r="CF785" s="276">
        <v>2222</v>
      </c>
      <c r="CG785" s="276">
        <v>4838</v>
      </c>
      <c r="CH785" s="276">
        <v>2140</v>
      </c>
      <c r="CI785" s="276">
        <v>16388343</v>
      </c>
      <c r="CJ785" s="276">
        <v>7658</v>
      </c>
      <c r="CK785" s="276">
        <v>16976</v>
      </c>
      <c r="CL785" s="276">
        <v>1606</v>
      </c>
      <c r="CM785" s="276">
        <v>12417025</v>
      </c>
      <c r="CN785" s="276">
        <v>7732</v>
      </c>
      <c r="CO785" s="276">
        <v>18722</v>
      </c>
      <c r="CP785" s="276">
        <v>1433</v>
      </c>
      <c r="CQ785" s="276">
        <v>17751568</v>
      </c>
      <c r="CR785" s="276">
        <v>12388</v>
      </c>
      <c r="CS785" s="276">
        <v>28715</v>
      </c>
      <c r="CT785" s="276">
        <v>699</v>
      </c>
      <c r="CU785" s="276">
        <v>7944173</v>
      </c>
      <c r="CV785" s="276">
        <v>11365</v>
      </c>
      <c r="CW785" s="276">
        <v>29140</v>
      </c>
      <c r="CX785" s="276">
        <v>213</v>
      </c>
      <c r="CY785" s="276">
        <v>77457</v>
      </c>
      <c r="CZ785" s="276">
        <v>364</v>
      </c>
      <c r="DA785" s="276">
        <v>631</v>
      </c>
      <c r="DB785" s="276">
        <v>3544</v>
      </c>
      <c r="DC785" s="276">
        <v>209170</v>
      </c>
      <c r="DD785" s="276">
        <v>59</v>
      </c>
      <c r="DE785" s="276">
        <v>141</v>
      </c>
      <c r="DF785" s="276">
        <v>71</v>
      </c>
      <c r="DG785" s="276">
        <v>140177</v>
      </c>
      <c r="DH785" s="276">
        <v>1974</v>
      </c>
      <c r="DI785" s="276">
        <v>4106</v>
      </c>
      <c r="DJ785" s="276">
        <v>63</v>
      </c>
      <c r="DK785" s="276">
        <v>0</v>
      </c>
      <c r="DL785" s="252"/>
      <c r="DM785" s="252"/>
      <c r="DN785" s="252"/>
      <c r="DO785" s="252"/>
      <c r="DP785" s="252"/>
      <c r="DQ785" s="252"/>
      <c r="DR785" s="252"/>
      <c r="DS785" s="252"/>
      <c r="DT785" s="252"/>
      <c r="DU785" s="252"/>
      <c r="DV785" s="252"/>
      <c r="DW785" s="252"/>
      <c r="DX785" s="252"/>
      <c r="DY785" s="252"/>
      <c r="DZ785" s="252"/>
      <c r="EA785" s="252"/>
      <c r="EB785" s="177"/>
      <c r="EC785" s="167">
        <f t="shared" si="1183"/>
        <v>8</v>
      </c>
      <c r="ED785" s="174">
        <f t="shared" si="1170"/>
        <v>2021</v>
      </c>
      <c r="EE785" s="173">
        <f t="shared" si="1180"/>
        <v>44409</v>
      </c>
      <c r="EF785" s="150">
        <f t="shared" si="1182"/>
        <v>31</v>
      </c>
      <c r="EG785" s="178"/>
      <c r="EH785" s="179">
        <f>IFERROR(HLOOKUP(EH$1,$H$5:$FY$1802,MATCH($A785,$A$5:$A$1802,0),0)*HLOOKUP(EH$2,$H$5:$FY$1802,MATCH($A785,$A$5:$A$1802,0),0),$H$2)</f>
        <v>70671</v>
      </c>
      <c r="EI785" s="179">
        <f>IFERROR(HLOOKUP(EI$1,$H$5:$FY$1802,MATCH($A785,$A$5:$A$1802,0),0)*HLOOKUP(EI$2,$H$5:$FY$1802,MATCH($A785,$A$5:$A$1802,0),0),$H$2)</f>
        <v>8833875</v>
      </c>
      <c r="EJ785" s="179">
        <f>IFERROR(HLOOKUP(EJ$1,$H$5:$FY$1802,MATCH($A785,$A$5:$A$1802,0),0)*HLOOKUP(EJ$2,$H$5:$FY$1802,MATCH($A785,$A$5:$A$1802,0),0),$H$2)</f>
        <v>12932793</v>
      </c>
      <c r="EK785" s="179">
        <f>IFERROR(HLOOKUP(EK$1,$H$5:$FY$1802,MATCH($A785,$A$5:$A$1802,0),0)*HLOOKUP(EK$2,$H$5:$FY$1802,MATCH($A785,$A$5:$A$1802,0),0),$H$2)</f>
        <v>20777274</v>
      </c>
      <c r="EL785" s="179">
        <f>IFERROR(HLOOKUP(EL$1,$H$5:$FY$1802,MATCH($A785,$A$5:$A$1802,0),0)*HLOOKUP(EL$2,$H$5:$FY$1802,MATCH($A785,$A$5:$A$1802,0),0),$H$2)</f>
        <v>6428695</v>
      </c>
      <c r="EM785" s="179">
        <f>IFERROR(HLOOKUP(EM$1,$H$5:$FY$1802,MATCH($A785,$A$5:$A$1802,0),0)*HLOOKUP(EM$2,$H$5:$FY$1802,MATCH($A785,$A$5:$A$1802,0),0),$H$2)</f>
        <v>5454311</v>
      </c>
      <c r="EN785" s="179">
        <f>IFERROR(HLOOKUP(EN$1,$H$5:$FY$1802,MATCH($A785,$A$5:$A$1802,0),0)*HLOOKUP(EN$2,$H$5:$FY$1802,MATCH($A785,$A$5:$A$1802,0),0),$H$2)</f>
        <v>200345088</v>
      </c>
      <c r="EO785" s="179">
        <f>IFERROR(HLOOKUP(EO$1,$H$5:$FY$1802,MATCH($A785,$A$5:$A$1802,0),0)*HLOOKUP(EO$2,$H$5:$FY$1802,MATCH($A785,$A$5:$A$1802,0),0),$H$2)</f>
        <v>190319675</v>
      </c>
      <c r="EP785" s="179">
        <f>IFERROR(HLOOKUP(EP$1,$H$5:$FY$1802,MATCH($A785,$A$5:$A$1802,0),0)*HLOOKUP(EP$2,$H$5:$FY$1802,MATCH($A785,$A$5:$A$1802,0),0),$H$2)</f>
        <v>7079072</v>
      </c>
      <c r="EQ785" s="179">
        <f>IFERROR(HLOOKUP(EQ$1,$H$5:$FY$1802,MATCH($A785,$A$5:$A$1802,0),0)*HLOOKUP(EQ$2,$H$5:$FY$1802,MATCH($A785,$A$5:$A$1802,0),0),$H$2)</f>
        <v>182508</v>
      </c>
      <c r="ER785" s="179">
        <f>IFERROR(HLOOKUP(ER$1,$H$5:$FY$1802,MATCH($A785,$A$5:$A$1802,0),0)*HLOOKUP(ER$2,$H$5:$FY$1802,MATCH($A785,$A$5:$A$1802,0),0),$H$2)</f>
        <v>48944</v>
      </c>
      <c r="ES785" s="179">
        <f>IFERROR(HLOOKUP(ES$1,$H$5:$FY$1802,MATCH($A785,$A$5:$A$1802,0),0)*HLOOKUP(ES$2,$H$5:$FY$1802,MATCH($A785,$A$5:$A$1802,0),0),$H$2)</f>
        <v>6200714</v>
      </c>
      <c r="ET785" s="179">
        <f>IFERROR(HLOOKUP(ET$1,$H$5:$FY$1802,MATCH($A785,$A$5:$A$1802,0),0)*HLOOKUP(ET$2,$H$5:$FY$1802,MATCH($A785,$A$5:$A$1802,0),0),$H$2)</f>
        <v>17475122</v>
      </c>
      <c r="EU785" s="179">
        <f>IFERROR(HLOOKUP(EU$1,$H$5:$FY$1802,MATCH($A785,$A$5:$A$1802,0),0)*HLOOKUP(EU$2,$H$5:$FY$1802,MATCH($A785,$A$5:$A$1802,0),0),$H$2)</f>
        <v>5447412</v>
      </c>
      <c r="EV785" s="179">
        <f>IFERROR(HLOOKUP(EV$1,$H$5:$FY$1802,MATCH($A785,$A$5:$A$1802,0),0)*HLOOKUP(EV$2,$H$5:$FY$1802,MATCH($A785,$A$5:$A$1802,0),0),$H$2)</f>
        <v>176998230</v>
      </c>
      <c r="EW785" s="179">
        <f>IFERROR(HLOOKUP(EW$1,$H$5:$FY$1802,MATCH($A785,$A$5:$A$1802,0),0)*HLOOKUP(EW$2,$H$5:$FY$1802,MATCH($A785,$A$5:$A$1802,0),0),$H$2)</f>
        <v>36328640</v>
      </c>
      <c r="EX785" s="179">
        <f>IFERROR(HLOOKUP(EX$1,$H$5:$FY$1802,MATCH($A785,$A$5:$A$1802,0),0)*HLOOKUP(EX$2,$H$5:$FY$1802,MATCH($A785,$A$5:$A$1802,0),0),$H$2)</f>
        <v>30067532</v>
      </c>
      <c r="EY785" s="179">
        <f>IFERROR(HLOOKUP(EY$1,$H$5:$FY$1802,MATCH($A785,$A$5:$A$1802,0),0)*HLOOKUP(EY$2,$H$5:$FY$1802,MATCH($A785,$A$5:$A$1802,0),0),$H$2)</f>
        <v>41148595</v>
      </c>
      <c r="EZ785" s="179">
        <f>IFERROR(HLOOKUP(EZ$1,$H$5:$FY$1802,MATCH($A785,$A$5:$A$1802,0),0)*HLOOKUP(EZ$2,$H$5:$FY$1802,MATCH($A785,$A$5:$A$1802,0),0),$H$2)</f>
        <v>20368860</v>
      </c>
      <c r="FA785" s="179">
        <f>IFERROR(HLOOKUP(FA$1,$H$5:$FY$1802,MATCH($A785,$A$5:$A$1802,0),0)*HLOOKUP(FA$2,$H$5:$FY$1802,MATCH($A785,$A$5:$A$1802,0),0),$H$2)</f>
        <v>291526</v>
      </c>
      <c r="FB785" s="179">
        <f>IFERROR(HLOOKUP(FB$1,$H$5:$FY$1802,MATCH($A785,$A$5:$A$1802,0),0)*HLOOKUP(FB$2,$H$5:$FY$1802,MATCH($A785,$A$5:$A$1802,0),0),$H$2)</f>
        <v>134403</v>
      </c>
      <c r="FC785" s="179">
        <f>IFERROR(HLOOKUP(FC$1,$H$5:$FY$1802,MATCH($A785,$A$5:$A$1802,0),0)*HLOOKUP(FC$2,$H$5:$FY$1802,MATCH($A785,$A$5:$A$1802,0),0),$H$2)</f>
        <v>499704</v>
      </c>
      <c r="FD785" s="179">
        <f>IFERROR(HLOOKUP(FD$1,$H$5:$FY$1802,MATCH($A785,$A$5:$A$1802,0),0)*HLOOKUP(FD$2,$H$5:$FY$1802,MATCH($A785,$A$5:$A$1802,0),0),$H$2)</f>
        <v>0</v>
      </c>
      <c r="FE785" s="179">
        <f>IFERROR(HLOOKUP(FE$1,$H$5:$FY$1802,MATCH($A785,$A$5:$A$1802,0),0)*HLOOKUP(FE$2,$H$5:$FY$1802,MATCH($A785,$A$5:$A$1802,0),0),$H$2)</f>
        <v>0</v>
      </c>
      <c r="FF785" s="179">
        <f>IFERROR(HLOOKUP(FF$1,$H$5:$FY$1802,MATCH($A785,$A$5:$A$1802,0),0)*HLOOKUP(FF$2,$H$5:$FY$1802,MATCH($A785,$A$5:$A$1802,0),0),$H$2)</f>
        <v>0</v>
      </c>
      <c r="FG785" s="179">
        <f>IFERROR(HLOOKUP(FG$1,$H$5:$FY$1802,MATCH($A785,$A$5:$A$1802,0),0)*HLOOKUP(FG$2,$H$5:$FY$1802,MATCH($A785,$A$5:$A$1802,0),0),$H$2)</f>
        <v>0</v>
      </c>
      <c r="FH785" s="151"/>
      <c r="FI785" s="407">
        <f t="shared" si="1171"/>
        <v>1.8041636755204595</v>
      </c>
      <c r="FJ785" s="407">
        <f t="shared" si="1171"/>
        <v>1.4281407035175879</v>
      </c>
      <c r="FK785" s="407">
        <f t="shared" si="1172"/>
        <v>1.7597788244931394</v>
      </c>
      <c r="FL785" s="407">
        <f t="shared" si="1173"/>
        <v>1.4122465697317224</v>
      </c>
      <c r="FM785" s="407">
        <f t="shared" si="1174"/>
        <v>1.3050038940809969</v>
      </c>
      <c r="FN785" s="407">
        <f t="shared" si="1175"/>
        <v>1.0670025311526479</v>
      </c>
      <c r="FO785" s="407">
        <f t="shared" si="1176"/>
        <v>1.50004617231508</v>
      </c>
      <c r="FP785" s="407">
        <f t="shared" si="1177"/>
        <v>1.0782159017453135</v>
      </c>
      <c r="FQ785" s="407">
        <f t="shared" si="1178"/>
        <v>1.4369747899159664</v>
      </c>
      <c r="FR785" s="407">
        <f t="shared" si="1179"/>
        <v>1.0714285714285714</v>
      </c>
      <c r="FS785" s="408"/>
    </row>
    <row r="786" spans="1:175" ht="10.35" customHeight="1" x14ac:dyDescent="0.2">
      <c r="A786" s="74" t="str">
        <f t="shared" si="1166"/>
        <v>2021-22SEPTEMBERRX9</v>
      </c>
      <c r="B786" s="163" t="str">
        <f t="shared" si="1167"/>
        <v>2021-22</v>
      </c>
      <c r="C786" s="26" t="s">
        <v>830</v>
      </c>
      <c r="D786" s="163" t="str">
        <f>INDEX($FV$16:$FW$26,MATCH($F786,$FV$16:$FV$26,0),2)</f>
        <v>Y60</v>
      </c>
      <c r="E786" s="163" t="str">
        <f>VLOOKUP($D786,$FW$8:$FX$14,2,0)</f>
        <v>Midlands</v>
      </c>
      <c r="F786" s="271" t="s">
        <v>845</v>
      </c>
      <c r="G786" s="271" t="s">
        <v>871</v>
      </c>
      <c r="H786" s="270">
        <v>108916</v>
      </c>
      <c r="I786" s="270">
        <v>89371</v>
      </c>
      <c r="J786" s="270">
        <v>2709844</v>
      </c>
      <c r="K786" s="270">
        <v>30</v>
      </c>
      <c r="L786" s="270">
        <v>2</v>
      </c>
      <c r="M786" s="270">
        <v>112</v>
      </c>
      <c r="N786" s="270">
        <v>173</v>
      </c>
      <c r="O786" s="270">
        <v>302</v>
      </c>
      <c r="P786" s="270">
        <v>0</v>
      </c>
      <c r="Q786" s="270">
        <v>409</v>
      </c>
      <c r="R786" s="270">
        <v>2270</v>
      </c>
      <c r="S786" s="270">
        <v>521</v>
      </c>
      <c r="T786" s="270">
        <v>64753</v>
      </c>
      <c r="U786" s="270">
        <v>8222</v>
      </c>
      <c r="V786" s="270">
        <v>5228</v>
      </c>
      <c r="W786" s="270">
        <v>38687</v>
      </c>
      <c r="X786" s="270">
        <v>7468</v>
      </c>
      <c r="Y786" s="270">
        <v>84</v>
      </c>
      <c r="Z786" s="270">
        <v>4664148</v>
      </c>
      <c r="AA786" s="270">
        <v>567</v>
      </c>
      <c r="AB786" s="270">
        <v>1021</v>
      </c>
      <c r="AC786" s="270">
        <v>5446710</v>
      </c>
      <c r="AD786" s="270">
        <v>1042</v>
      </c>
      <c r="AE786" s="270">
        <v>2335</v>
      </c>
      <c r="AF786" s="270">
        <v>121820684</v>
      </c>
      <c r="AG786" s="270">
        <v>3149</v>
      </c>
      <c r="AH786" s="270">
        <v>6789</v>
      </c>
      <c r="AI786" s="270">
        <v>88427653</v>
      </c>
      <c r="AJ786" s="270">
        <v>11841</v>
      </c>
      <c r="AK786" s="270">
        <v>28813</v>
      </c>
      <c r="AL786" s="270">
        <v>1211531</v>
      </c>
      <c r="AM786" s="270">
        <v>14423</v>
      </c>
      <c r="AN786" s="270">
        <v>33473</v>
      </c>
      <c r="AO786" s="270">
        <v>7314</v>
      </c>
      <c r="AP786" s="270">
        <v>1386</v>
      </c>
      <c r="AQ786" s="270">
        <v>774</v>
      </c>
      <c r="AR786" s="270">
        <v>36</v>
      </c>
      <c r="AS786" s="270">
        <v>4497</v>
      </c>
      <c r="AT786" s="270">
        <v>657</v>
      </c>
      <c r="AU786" s="270">
        <v>3518</v>
      </c>
      <c r="AV786" s="270">
        <v>32834</v>
      </c>
      <c r="AW786" s="270">
        <v>3411</v>
      </c>
      <c r="AX786" s="270">
        <v>21194</v>
      </c>
      <c r="AY786" s="270">
        <v>57439</v>
      </c>
      <c r="AZ786" s="270">
        <v>14440</v>
      </c>
      <c r="BA786" s="270">
        <v>11337</v>
      </c>
      <c r="BB786" s="270">
        <v>9428</v>
      </c>
      <c r="BC786" s="270">
        <v>7485</v>
      </c>
      <c r="BD786" s="270">
        <v>52440</v>
      </c>
      <c r="BE786" s="270">
        <v>41465</v>
      </c>
      <c r="BF786" s="270">
        <v>11310</v>
      </c>
      <c r="BG786" s="270">
        <v>8050</v>
      </c>
      <c r="BH786" s="270">
        <v>83</v>
      </c>
      <c r="BI786" s="270">
        <v>60</v>
      </c>
      <c r="BJ786" s="270">
        <v>0</v>
      </c>
      <c r="BK786" s="270">
        <v>0</v>
      </c>
      <c r="BL786" s="270">
        <v>0</v>
      </c>
      <c r="BM786" s="270">
        <v>0</v>
      </c>
      <c r="BN786" s="270">
        <v>12</v>
      </c>
      <c r="BO786" s="270">
        <v>12634</v>
      </c>
      <c r="BP786" s="270">
        <v>1053</v>
      </c>
      <c r="BQ786" s="270">
        <v>1709</v>
      </c>
      <c r="BR786" s="270">
        <v>8210</v>
      </c>
      <c r="BS786" s="270">
        <v>4651514</v>
      </c>
      <c r="BT786" s="270">
        <v>567</v>
      </c>
      <c r="BU786" s="270">
        <v>1020</v>
      </c>
      <c r="BV786" s="270">
        <v>613</v>
      </c>
      <c r="BW786" s="270">
        <v>2172021</v>
      </c>
      <c r="BX786" s="270">
        <v>3543</v>
      </c>
      <c r="BY786" s="270">
        <v>7361</v>
      </c>
      <c r="BZ786" s="270">
        <v>992</v>
      </c>
      <c r="CA786" s="270">
        <v>3422040</v>
      </c>
      <c r="CB786" s="270">
        <v>3450</v>
      </c>
      <c r="CC786" s="270">
        <v>7445</v>
      </c>
      <c r="CD786" s="270">
        <v>37082</v>
      </c>
      <c r="CE786" s="270">
        <v>116226623</v>
      </c>
      <c r="CF786" s="270">
        <v>3134</v>
      </c>
      <c r="CG786" s="270">
        <v>6754</v>
      </c>
      <c r="CH786" s="270">
        <v>6</v>
      </c>
      <c r="CI786" s="270">
        <v>98832</v>
      </c>
      <c r="CJ786" s="270">
        <v>16472</v>
      </c>
      <c r="CK786" s="270">
        <v>35262</v>
      </c>
      <c r="CL786" s="270">
        <v>274</v>
      </c>
      <c r="CM786" s="270">
        <v>3844185</v>
      </c>
      <c r="CN786" s="270">
        <v>14030</v>
      </c>
      <c r="CO786" s="270">
        <v>35123</v>
      </c>
      <c r="CP786" s="270">
        <v>2079</v>
      </c>
      <c r="CQ786" s="270">
        <v>16967942</v>
      </c>
      <c r="CR786" s="270">
        <v>8162</v>
      </c>
      <c r="CS786" s="270">
        <v>16056</v>
      </c>
      <c r="CT786" s="270">
        <v>83</v>
      </c>
      <c r="CU786" s="270">
        <v>1235909</v>
      </c>
      <c r="CV786" s="270">
        <v>14890</v>
      </c>
      <c r="CW786" s="270">
        <v>37768</v>
      </c>
      <c r="CX786" s="270">
        <v>335</v>
      </c>
      <c r="CY786" s="270">
        <v>98378</v>
      </c>
      <c r="CZ786" s="270">
        <v>294</v>
      </c>
      <c r="DA786" s="270">
        <v>485</v>
      </c>
      <c r="DB786" s="270">
        <v>4668</v>
      </c>
      <c r="DC786" s="270">
        <v>376841</v>
      </c>
      <c r="DD786" s="270">
        <v>81</v>
      </c>
      <c r="DE786" s="270">
        <v>190</v>
      </c>
      <c r="DF786" s="270">
        <v>30</v>
      </c>
      <c r="DG786" s="270">
        <v>68244</v>
      </c>
      <c r="DH786" s="270">
        <v>2275</v>
      </c>
      <c r="DI786" s="270">
        <v>4156</v>
      </c>
      <c r="DJ786" s="270">
        <v>25</v>
      </c>
      <c r="DK786" s="270">
        <v>0</v>
      </c>
      <c r="DL786" s="249"/>
      <c r="DM786" s="249"/>
      <c r="DN786" s="249"/>
      <c r="DO786" s="249"/>
      <c r="DP786" s="249"/>
      <c r="DQ786" s="249"/>
      <c r="DR786" s="249"/>
      <c r="DS786" s="249"/>
      <c r="DT786" s="249"/>
      <c r="DU786" s="249"/>
      <c r="DV786" s="249"/>
      <c r="DW786" s="249"/>
      <c r="DX786" s="249"/>
      <c r="DY786" s="249"/>
      <c r="DZ786" s="249"/>
      <c r="EA786" s="249"/>
      <c r="EB786" s="155"/>
      <c r="EC786" s="170">
        <f t="shared" si="1183"/>
        <v>9</v>
      </c>
      <c r="ED786" s="74">
        <f t="shared" si="1170"/>
        <v>2021</v>
      </c>
      <c r="EE786" s="165">
        <f t="shared" si="1180"/>
        <v>44440</v>
      </c>
      <c r="EF786" s="157">
        <f>DAY(EOMONTH($EE786,0))</f>
        <v>30</v>
      </c>
      <c r="EG786" s="156"/>
      <c r="EH786" s="171">
        <f>IFERROR(HLOOKUP(EH$1,$H$5:$FY$1802,MATCH($A786,$A$5:$A$1802,0),0)*HLOOKUP(EH$2,$H$5:$FY$1802,MATCH($A786,$A$5:$A$1802,0),0),$H$2)</f>
        <v>178742</v>
      </c>
      <c r="EI786" s="171">
        <f>IFERROR(HLOOKUP(EI$1,$H$5:$FY$1802,MATCH($A786,$A$5:$A$1802,0),0)*HLOOKUP(EI$2,$H$5:$FY$1802,MATCH($A786,$A$5:$A$1802,0),0),$H$2)</f>
        <v>10009552</v>
      </c>
      <c r="EJ786" s="171">
        <f>IFERROR(HLOOKUP(EJ$1,$H$5:$FY$1802,MATCH($A786,$A$5:$A$1802,0),0)*HLOOKUP(EJ$2,$H$5:$FY$1802,MATCH($A786,$A$5:$A$1802,0),0),$H$2)</f>
        <v>15461183</v>
      </c>
      <c r="EK786" s="171">
        <f>IFERROR(HLOOKUP(EK$1,$H$5:$FY$1802,MATCH($A786,$A$5:$A$1802,0),0)*HLOOKUP(EK$2,$H$5:$FY$1802,MATCH($A786,$A$5:$A$1802,0),0),$H$2)</f>
        <v>26990042</v>
      </c>
      <c r="EL786" s="171">
        <f>IFERROR(HLOOKUP(EL$1,$H$5:$FY$1802,MATCH($A786,$A$5:$A$1802,0),0)*HLOOKUP(EL$2,$H$5:$FY$1802,MATCH($A786,$A$5:$A$1802,0),0),$H$2)</f>
        <v>8394662</v>
      </c>
      <c r="EM786" s="171">
        <f>IFERROR(HLOOKUP(EM$1,$H$5:$FY$1802,MATCH($A786,$A$5:$A$1802,0),0)*HLOOKUP(EM$2,$H$5:$FY$1802,MATCH($A786,$A$5:$A$1802,0),0),$H$2)</f>
        <v>12207380</v>
      </c>
      <c r="EN786" s="171">
        <f>IFERROR(HLOOKUP(EN$1,$H$5:$FY$1802,MATCH($A786,$A$5:$A$1802,0),0)*HLOOKUP(EN$2,$H$5:$FY$1802,MATCH($A786,$A$5:$A$1802,0),0),$H$2)</f>
        <v>262646043</v>
      </c>
      <c r="EO786" s="171">
        <f>IFERROR(HLOOKUP(EO$1,$H$5:$FY$1802,MATCH($A786,$A$5:$A$1802,0),0)*HLOOKUP(EO$2,$H$5:$FY$1802,MATCH($A786,$A$5:$A$1802,0),0),$H$2)</f>
        <v>215175484</v>
      </c>
      <c r="EP786" s="171">
        <f>IFERROR(HLOOKUP(EP$1,$H$5:$FY$1802,MATCH($A786,$A$5:$A$1802,0),0)*HLOOKUP(EP$2,$H$5:$FY$1802,MATCH($A786,$A$5:$A$1802,0),0),$H$2)</f>
        <v>2811732</v>
      </c>
      <c r="EQ786" s="171">
        <f>IFERROR(HLOOKUP(EQ$1,$H$5:$FY$1802,MATCH($A786,$A$5:$A$1802,0),0)*HLOOKUP(EQ$2,$H$5:$FY$1802,MATCH($A786,$A$5:$A$1802,0),0),$H$2)</f>
        <v>0</v>
      </c>
      <c r="ER786" s="171">
        <f>IFERROR(HLOOKUP(ER$1,$H$5:$FY$1802,MATCH($A786,$A$5:$A$1802,0),0)*HLOOKUP(ER$2,$H$5:$FY$1802,MATCH($A786,$A$5:$A$1802,0),0),$H$2)</f>
        <v>20508</v>
      </c>
      <c r="ES786" s="171">
        <f>IFERROR(HLOOKUP(ES$1,$H$5:$FY$1802,MATCH($A786,$A$5:$A$1802,0),0)*HLOOKUP(ES$2,$H$5:$FY$1802,MATCH($A786,$A$5:$A$1802,0),0),$H$2)</f>
        <v>8374200</v>
      </c>
      <c r="ET786" s="171">
        <f>IFERROR(HLOOKUP(ET$1,$H$5:$FY$1802,MATCH($A786,$A$5:$A$1802,0),0)*HLOOKUP(ET$2,$H$5:$FY$1802,MATCH($A786,$A$5:$A$1802,0),0),$H$2)</f>
        <v>4512293</v>
      </c>
      <c r="EU786" s="171">
        <f>IFERROR(HLOOKUP(EU$1,$H$5:$FY$1802,MATCH($A786,$A$5:$A$1802,0),0)*HLOOKUP(EU$2,$H$5:$FY$1802,MATCH($A786,$A$5:$A$1802,0),0),$H$2)</f>
        <v>7385440</v>
      </c>
      <c r="EV786" s="171">
        <f>IFERROR(HLOOKUP(EV$1,$H$5:$FY$1802,MATCH($A786,$A$5:$A$1802,0),0)*HLOOKUP(EV$2,$H$5:$FY$1802,MATCH($A786,$A$5:$A$1802,0),0),$H$2)</f>
        <v>250451828</v>
      </c>
      <c r="EW786" s="171">
        <f>IFERROR(HLOOKUP(EW$1,$H$5:$FY$1802,MATCH($A786,$A$5:$A$1802,0),0)*HLOOKUP(EW$2,$H$5:$FY$1802,MATCH($A786,$A$5:$A$1802,0),0),$H$2)</f>
        <v>211572</v>
      </c>
      <c r="EX786" s="171">
        <f>IFERROR(HLOOKUP(EX$1,$H$5:$FY$1802,MATCH($A786,$A$5:$A$1802,0),0)*HLOOKUP(EX$2,$H$5:$FY$1802,MATCH($A786,$A$5:$A$1802,0),0),$H$2)</f>
        <v>9623702</v>
      </c>
      <c r="EY786" s="171">
        <f>IFERROR(HLOOKUP(EY$1,$H$5:$FY$1802,MATCH($A786,$A$5:$A$1802,0),0)*HLOOKUP(EY$2,$H$5:$FY$1802,MATCH($A786,$A$5:$A$1802,0),0),$H$2)</f>
        <v>33380424</v>
      </c>
      <c r="EZ786" s="171">
        <f>IFERROR(HLOOKUP(EZ$1,$H$5:$FY$1802,MATCH($A786,$A$5:$A$1802,0),0)*HLOOKUP(EZ$2,$H$5:$FY$1802,MATCH($A786,$A$5:$A$1802,0),0),$H$2)</f>
        <v>3134744</v>
      </c>
      <c r="FA786" s="171">
        <f>IFERROR(HLOOKUP(FA$1,$H$5:$FY$1802,MATCH($A786,$A$5:$A$1802,0),0)*HLOOKUP(FA$2,$H$5:$FY$1802,MATCH($A786,$A$5:$A$1802,0),0),$H$2)</f>
        <v>124680</v>
      </c>
      <c r="FB786" s="171">
        <f>IFERROR(HLOOKUP(FB$1,$H$5:$FY$1802,MATCH($A786,$A$5:$A$1802,0),0)*HLOOKUP(FB$2,$H$5:$FY$1802,MATCH($A786,$A$5:$A$1802,0),0),$H$2)</f>
        <v>162475</v>
      </c>
      <c r="FC786" s="171">
        <f>IFERROR(HLOOKUP(FC$1,$H$5:$FY$1802,MATCH($A786,$A$5:$A$1802,0),0)*HLOOKUP(FC$2,$H$5:$FY$1802,MATCH($A786,$A$5:$A$1802,0),0),$H$2)</f>
        <v>886920</v>
      </c>
      <c r="FD786" s="171">
        <f>IFERROR(HLOOKUP(FD$1,$H$5:$FY$1802,MATCH($A786,$A$5:$A$1802,0),0)*HLOOKUP(FD$2,$H$5:$FY$1802,MATCH($A786,$A$5:$A$1802,0),0),$H$2)</f>
        <v>0</v>
      </c>
      <c r="FE786" s="171">
        <f>IFERROR(HLOOKUP(FE$1,$H$5:$FY$1802,MATCH($A786,$A$5:$A$1802,0),0)*HLOOKUP(FE$2,$H$5:$FY$1802,MATCH($A786,$A$5:$A$1802,0),0),$H$2)</f>
        <v>0</v>
      </c>
      <c r="FF786" s="171">
        <f>IFERROR(HLOOKUP(FF$1,$H$5:$FY$1802,MATCH($A786,$A$5:$A$1802,0),0)*HLOOKUP(FF$2,$H$5:$FY$1802,MATCH($A786,$A$5:$A$1802,0),0),$H$2)</f>
        <v>0</v>
      </c>
      <c r="FG786" s="171">
        <f>IFERROR(HLOOKUP(FG$1,$H$5:$FY$1802,MATCH($A786,$A$5:$A$1802,0),0)*HLOOKUP(FG$2,$H$5:$FY$1802,MATCH($A786,$A$5:$A$1802,0),0),$H$2)</f>
        <v>0</v>
      </c>
      <c r="FH786" s="152"/>
      <c r="FI786" s="405">
        <f t="shared" si="1171"/>
        <v>1.756263682802238</v>
      </c>
      <c r="FJ786" s="405">
        <f t="shared" si="1171"/>
        <v>1.3788615908538069</v>
      </c>
      <c r="FK786" s="405">
        <f t="shared" si="1172"/>
        <v>1.8033664881407805</v>
      </c>
      <c r="FL786" s="405">
        <f t="shared" si="1173"/>
        <v>1.4317138485080336</v>
      </c>
      <c r="FM786" s="405">
        <f t="shared" si="1174"/>
        <v>1.355494093623181</v>
      </c>
      <c r="FN786" s="405">
        <f t="shared" si="1175"/>
        <v>1.0718070669734019</v>
      </c>
      <c r="FO786" s="405">
        <f t="shared" si="1176"/>
        <v>1.5144617032672738</v>
      </c>
      <c r="FP786" s="405">
        <f t="shared" si="1177"/>
        <v>1.0779325120514194</v>
      </c>
      <c r="FQ786" s="405">
        <f t="shared" si="1178"/>
        <v>0.98809523809523814</v>
      </c>
      <c r="FR786" s="405">
        <f t="shared" si="1179"/>
        <v>0.7142857142857143</v>
      </c>
      <c r="FS786" s="65"/>
    </row>
    <row r="787" spans="1:175" ht="10.35" customHeight="1" x14ac:dyDescent="0.2">
      <c r="A787" s="74" t="str">
        <f t="shared" si="1166"/>
        <v>2021-22SEPTEMBERRYC</v>
      </c>
      <c r="B787" s="163" t="str">
        <f t="shared" si="1167"/>
        <v>2021-22</v>
      </c>
      <c r="C787" s="26" t="s">
        <v>830</v>
      </c>
      <c r="D787" s="163" t="str">
        <f>INDEX($FV$16:$FW$26,MATCH($F787,$FV$16:$FV$26,0),2)</f>
        <v>Y61</v>
      </c>
      <c r="E787" s="163" t="str">
        <f>VLOOKUP($D787,$FW$8:$FX$14,2,0)</f>
        <v>East of England</v>
      </c>
      <c r="F787" s="271" t="s">
        <v>849</v>
      </c>
      <c r="G787" s="271" t="s">
        <v>872</v>
      </c>
      <c r="H787" s="272">
        <v>132042</v>
      </c>
      <c r="I787" s="272">
        <v>97417</v>
      </c>
      <c r="J787" s="272">
        <v>3651903</v>
      </c>
      <c r="K787" s="272">
        <v>37</v>
      </c>
      <c r="L787" s="272">
        <v>6</v>
      </c>
      <c r="M787" s="272">
        <v>117</v>
      </c>
      <c r="N787" s="272">
        <v>161</v>
      </c>
      <c r="O787" s="272">
        <v>247</v>
      </c>
      <c r="P787" s="272">
        <v>0</v>
      </c>
      <c r="Q787" s="272">
        <v>368</v>
      </c>
      <c r="R787" s="272">
        <v>15</v>
      </c>
      <c r="S787" s="272">
        <v>2990</v>
      </c>
      <c r="T787" s="272">
        <v>74070</v>
      </c>
      <c r="U787" s="272">
        <v>7619</v>
      </c>
      <c r="V787" s="272">
        <v>4933</v>
      </c>
      <c r="W787" s="272">
        <v>44640</v>
      </c>
      <c r="X787" s="272">
        <v>10052</v>
      </c>
      <c r="Y787" s="272">
        <v>222</v>
      </c>
      <c r="Z787" s="272">
        <v>4532303</v>
      </c>
      <c r="AA787" s="272">
        <v>595</v>
      </c>
      <c r="AB787" s="272">
        <v>1077</v>
      </c>
      <c r="AC787" s="272">
        <v>3035064</v>
      </c>
      <c r="AD787" s="272">
        <v>615</v>
      </c>
      <c r="AE787" s="272">
        <v>1137</v>
      </c>
      <c r="AF787" s="272">
        <v>130081536</v>
      </c>
      <c r="AG787" s="272">
        <v>2914</v>
      </c>
      <c r="AH787" s="272">
        <v>6291</v>
      </c>
      <c r="AI787" s="272">
        <v>90836869</v>
      </c>
      <c r="AJ787" s="272">
        <v>9037</v>
      </c>
      <c r="AK787" s="272">
        <v>22272</v>
      </c>
      <c r="AL787" s="272">
        <v>2632324</v>
      </c>
      <c r="AM787" s="272">
        <v>11857</v>
      </c>
      <c r="AN787" s="272">
        <v>32524</v>
      </c>
      <c r="AO787" s="272">
        <v>7338</v>
      </c>
      <c r="AP787" s="272">
        <v>67</v>
      </c>
      <c r="AQ787" s="272">
        <v>3954</v>
      </c>
      <c r="AR787" s="272">
        <v>763</v>
      </c>
      <c r="AS787" s="272">
        <v>24</v>
      </c>
      <c r="AT787" s="272">
        <v>3293</v>
      </c>
      <c r="AU787" s="272">
        <v>646</v>
      </c>
      <c r="AV787" s="272">
        <v>39928</v>
      </c>
      <c r="AW787" s="272">
        <v>2315</v>
      </c>
      <c r="AX787" s="272">
        <v>24489</v>
      </c>
      <c r="AY787" s="272">
        <v>66732</v>
      </c>
      <c r="AZ787" s="272">
        <v>16899</v>
      </c>
      <c r="BA787" s="272">
        <v>11684</v>
      </c>
      <c r="BB787" s="272">
        <v>10770</v>
      </c>
      <c r="BC787" s="272">
        <v>7563</v>
      </c>
      <c r="BD787" s="272">
        <v>70496</v>
      </c>
      <c r="BE787" s="272">
        <v>48534</v>
      </c>
      <c r="BF787" s="272">
        <v>19449</v>
      </c>
      <c r="BG787" s="272">
        <v>11464</v>
      </c>
      <c r="BH787" s="272">
        <v>390</v>
      </c>
      <c r="BI787" s="272">
        <v>246</v>
      </c>
      <c r="BJ787" s="272">
        <v>8</v>
      </c>
      <c r="BK787" s="272">
        <v>3651</v>
      </c>
      <c r="BL787" s="272">
        <v>456</v>
      </c>
      <c r="BM787" s="272">
        <v>656</v>
      </c>
      <c r="BN787" s="272">
        <v>0</v>
      </c>
      <c r="BO787" s="272">
        <v>0</v>
      </c>
      <c r="BP787" s="272">
        <v>0</v>
      </c>
      <c r="BQ787" s="272">
        <v>0</v>
      </c>
      <c r="BR787" s="272">
        <v>7611</v>
      </c>
      <c r="BS787" s="272">
        <v>4528652</v>
      </c>
      <c r="BT787" s="272">
        <v>595</v>
      </c>
      <c r="BU787" s="272">
        <v>1077</v>
      </c>
      <c r="BV787" s="272">
        <v>2988</v>
      </c>
      <c r="BW787" s="272">
        <v>8877598</v>
      </c>
      <c r="BX787" s="272">
        <v>2971</v>
      </c>
      <c r="BY787" s="272">
        <v>6167</v>
      </c>
      <c r="BZ787" s="272">
        <v>972</v>
      </c>
      <c r="CA787" s="272">
        <v>2982443</v>
      </c>
      <c r="CB787" s="272">
        <v>3068</v>
      </c>
      <c r="CC787" s="272">
        <v>6961</v>
      </c>
      <c r="CD787" s="272">
        <v>40680</v>
      </c>
      <c r="CE787" s="272">
        <v>118221495</v>
      </c>
      <c r="CF787" s="272">
        <v>2906</v>
      </c>
      <c r="CG787" s="272">
        <v>6288</v>
      </c>
      <c r="CH787" s="272">
        <v>391</v>
      </c>
      <c r="CI787" s="272">
        <v>4610078</v>
      </c>
      <c r="CJ787" s="272">
        <v>11790</v>
      </c>
      <c r="CK787" s="272">
        <v>33171</v>
      </c>
      <c r="CL787" s="272">
        <v>111</v>
      </c>
      <c r="CM787" s="272">
        <v>1144334</v>
      </c>
      <c r="CN787" s="272">
        <v>10309</v>
      </c>
      <c r="CO787" s="272">
        <v>29320</v>
      </c>
      <c r="CP787" s="272">
        <v>617</v>
      </c>
      <c r="CQ787" s="272">
        <v>9215112</v>
      </c>
      <c r="CR787" s="272">
        <v>14935</v>
      </c>
      <c r="CS787" s="272">
        <v>45353</v>
      </c>
      <c r="CT787" s="272">
        <v>75</v>
      </c>
      <c r="CU787" s="272">
        <v>1215140</v>
      </c>
      <c r="CV787" s="272">
        <v>16202</v>
      </c>
      <c r="CW787" s="272">
        <v>52095</v>
      </c>
      <c r="CX787" s="272">
        <v>557</v>
      </c>
      <c r="CY787" s="272">
        <v>179337</v>
      </c>
      <c r="CZ787" s="272">
        <v>322</v>
      </c>
      <c r="DA787" s="272">
        <v>584</v>
      </c>
      <c r="DB787" s="272">
        <v>4723</v>
      </c>
      <c r="DC787" s="272">
        <v>305440</v>
      </c>
      <c r="DD787" s="272">
        <v>65</v>
      </c>
      <c r="DE787" s="272">
        <v>147</v>
      </c>
      <c r="DF787" s="272">
        <v>174</v>
      </c>
      <c r="DG787" s="272">
        <v>330207</v>
      </c>
      <c r="DH787" s="272">
        <v>1898</v>
      </c>
      <c r="DI787" s="272">
        <v>4704</v>
      </c>
      <c r="DJ787" s="272">
        <v>154</v>
      </c>
      <c r="DK787" s="272">
        <v>15</v>
      </c>
      <c r="DL787" s="250"/>
      <c r="DM787" s="250"/>
      <c r="DN787" s="250"/>
      <c r="DO787" s="250"/>
      <c r="DP787" s="250"/>
      <c r="DQ787" s="250"/>
      <c r="DR787" s="250"/>
      <c r="DS787" s="250"/>
      <c r="DT787" s="250"/>
      <c r="DU787" s="250"/>
      <c r="DV787" s="250"/>
      <c r="DW787" s="250"/>
      <c r="DX787" s="250"/>
      <c r="DY787" s="250"/>
      <c r="DZ787" s="250"/>
      <c r="EA787" s="250"/>
      <c r="EB787" s="155"/>
      <c r="EC787" s="75">
        <f t="shared" si="1183"/>
        <v>9</v>
      </c>
      <c r="ED787" s="74">
        <f t="shared" si="1170"/>
        <v>2021</v>
      </c>
      <c r="EE787" s="165">
        <f t="shared" si="1180"/>
        <v>44440</v>
      </c>
      <c r="EF787" s="157">
        <f t="shared" si="1182"/>
        <v>30</v>
      </c>
      <c r="EG787" s="156"/>
      <c r="EH787" s="166">
        <f>IFERROR(HLOOKUP(EH$1,$H$5:$FY$1802,MATCH($A787,$A$5:$A$1802,0),0)*HLOOKUP(EH$2,$H$5:$FY$1802,MATCH($A787,$A$5:$A$1802,0),0),$H$2)</f>
        <v>584502</v>
      </c>
      <c r="EI787" s="166">
        <f>IFERROR(HLOOKUP(EI$1,$H$5:$FY$1802,MATCH($A787,$A$5:$A$1802,0),0)*HLOOKUP(EI$2,$H$5:$FY$1802,MATCH($A787,$A$5:$A$1802,0),0),$H$2)</f>
        <v>11397789</v>
      </c>
      <c r="EJ787" s="166">
        <f>IFERROR(HLOOKUP(EJ$1,$H$5:$FY$1802,MATCH($A787,$A$5:$A$1802,0),0)*HLOOKUP(EJ$2,$H$5:$FY$1802,MATCH($A787,$A$5:$A$1802,0),0),$H$2)</f>
        <v>15684137</v>
      </c>
      <c r="EK787" s="166">
        <f>IFERROR(HLOOKUP(EK$1,$H$5:$FY$1802,MATCH($A787,$A$5:$A$1802,0),0)*HLOOKUP(EK$2,$H$5:$FY$1802,MATCH($A787,$A$5:$A$1802,0),0),$H$2)</f>
        <v>24061999</v>
      </c>
      <c r="EL787" s="166">
        <f>IFERROR(HLOOKUP(EL$1,$H$5:$FY$1802,MATCH($A787,$A$5:$A$1802,0),0)*HLOOKUP(EL$2,$H$5:$FY$1802,MATCH($A787,$A$5:$A$1802,0),0),$H$2)</f>
        <v>8205663</v>
      </c>
      <c r="EM787" s="166">
        <f>IFERROR(HLOOKUP(EM$1,$H$5:$FY$1802,MATCH($A787,$A$5:$A$1802,0),0)*HLOOKUP(EM$2,$H$5:$FY$1802,MATCH($A787,$A$5:$A$1802,0),0),$H$2)</f>
        <v>5608821</v>
      </c>
      <c r="EN787" s="166">
        <f>IFERROR(HLOOKUP(EN$1,$H$5:$FY$1802,MATCH($A787,$A$5:$A$1802,0),0)*HLOOKUP(EN$2,$H$5:$FY$1802,MATCH($A787,$A$5:$A$1802,0),0),$H$2)</f>
        <v>280830240</v>
      </c>
      <c r="EO787" s="166">
        <f>IFERROR(HLOOKUP(EO$1,$H$5:$FY$1802,MATCH($A787,$A$5:$A$1802,0),0)*HLOOKUP(EO$2,$H$5:$FY$1802,MATCH($A787,$A$5:$A$1802,0),0),$H$2)</f>
        <v>223878144</v>
      </c>
      <c r="EP787" s="166">
        <f>IFERROR(HLOOKUP(EP$1,$H$5:$FY$1802,MATCH($A787,$A$5:$A$1802,0),0)*HLOOKUP(EP$2,$H$5:$FY$1802,MATCH($A787,$A$5:$A$1802,0),0),$H$2)</f>
        <v>7220328</v>
      </c>
      <c r="EQ787" s="166">
        <f>IFERROR(HLOOKUP(EQ$1,$H$5:$FY$1802,MATCH($A787,$A$5:$A$1802,0),0)*HLOOKUP(EQ$2,$H$5:$FY$1802,MATCH($A787,$A$5:$A$1802,0),0),$H$2)</f>
        <v>5248</v>
      </c>
      <c r="ER787" s="166">
        <f>IFERROR(HLOOKUP(ER$1,$H$5:$FY$1802,MATCH($A787,$A$5:$A$1802,0),0)*HLOOKUP(ER$2,$H$5:$FY$1802,MATCH($A787,$A$5:$A$1802,0),0),$H$2)</f>
        <v>0</v>
      </c>
      <c r="ES787" s="166">
        <f>IFERROR(HLOOKUP(ES$1,$H$5:$FY$1802,MATCH($A787,$A$5:$A$1802,0),0)*HLOOKUP(ES$2,$H$5:$FY$1802,MATCH($A787,$A$5:$A$1802,0),0),$H$2)</f>
        <v>8197047</v>
      </c>
      <c r="ET787" s="166">
        <f>IFERROR(HLOOKUP(ET$1,$H$5:$FY$1802,MATCH($A787,$A$5:$A$1802,0),0)*HLOOKUP(ET$2,$H$5:$FY$1802,MATCH($A787,$A$5:$A$1802,0),0),$H$2)</f>
        <v>18426996</v>
      </c>
      <c r="EU787" s="166">
        <f>IFERROR(HLOOKUP(EU$1,$H$5:$FY$1802,MATCH($A787,$A$5:$A$1802,0),0)*HLOOKUP(EU$2,$H$5:$FY$1802,MATCH($A787,$A$5:$A$1802,0),0),$H$2)</f>
        <v>6766092</v>
      </c>
      <c r="EV787" s="166">
        <f>IFERROR(HLOOKUP(EV$1,$H$5:$FY$1802,MATCH($A787,$A$5:$A$1802,0),0)*HLOOKUP(EV$2,$H$5:$FY$1802,MATCH($A787,$A$5:$A$1802,0),0),$H$2)</f>
        <v>255795840</v>
      </c>
      <c r="EW787" s="166">
        <f>IFERROR(HLOOKUP(EW$1,$H$5:$FY$1802,MATCH($A787,$A$5:$A$1802,0),0)*HLOOKUP(EW$2,$H$5:$FY$1802,MATCH($A787,$A$5:$A$1802,0),0),$H$2)</f>
        <v>12969861</v>
      </c>
      <c r="EX787" s="166">
        <f>IFERROR(HLOOKUP(EX$1,$H$5:$FY$1802,MATCH($A787,$A$5:$A$1802,0),0)*HLOOKUP(EX$2,$H$5:$FY$1802,MATCH($A787,$A$5:$A$1802,0),0),$H$2)</f>
        <v>3254520</v>
      </c>
      <c r="EY787" s="166">
        <f>IFERROR(HLOOKUP(EY$1,$H$5:$FY$1802,MATCH($A787,$A$5:$A$1802,0),0)*HLOOKUP(EY$2,$H$5:$FY$1802,MATCH($A787,$A$5:$A$1802,0),0),$H$2)</f>
        <v>27982801</v>
      </c>
      <c r="EZ787" s="166">
        <f>IFERROR(HLOOKUP(EZ$1,$H$5:$FY$1802,MATCH($A787,$A$5:$A$1802,0),0)*HLOOKUP(EZ$2,$H$5:$FY$1802,MATCH($A787,$A$5:$A$1802,0),0),$H$2)</f>
        <v>3907125</v>
      </c>
      <c r="FA787" s="166">
        <f>IFERROR(HLOOKUP(FA$1,$H$5:$FY$1802,MATCH($A787,$A$5:$A$1802,0),0)*HLOOKUP(FA$2,$H$5:$FY$1802,MATCH($A787,$A$5:$A$1802,0),0),$H$2)</f>
        <v>818496</v>
      </c>
      <c r="FB787" s="166">
        <f>IFERROR(HLOOKUP(FB$1,$H$5:$FY$1802,MATCH($A787,$A$5:$A$1802,0),0)*HLOOKUP(FB$2,$H$5:$FY$1802,MATCH($A787,$A$5:$A$1802,0),0),$H$2)</f>
        <v>325288</v>
      </c>
      <c r="FC787" s="166">
        <f>IFERROR(HLOOKUP(FC$1,$H$5:$FY$1802,MATCH($A787,$A$5:$A$1802,0),0)*HLOOKUP(FC$2,$H$5:$FY$1802,MATCH($A787,$A$5:$A$1802,0),0),$H$2)</f>
        <v>694281</v>
      </c>
      <c r="FD787" s="166">
        <f>IFERROR(HLOOKUP(FD$1,$H$5:$FY$1802,MATCH($A787,$A$5:$A$1802,0),0)*HLOOKUP(FD$2,$H$5:$FY$1802,MATCH($A787,$A$5:$A$1802,0),0),$H$2)</f>
        <v>0</v>
      </c>
      <c r="FE787" s="166">
        <f>IFERROR(HLOOKUP(FE$1,$H$5:$FY$1802,MATCH($A787,$A$5:$A$1802,0),0)*HLOOKUP(FE$2,$H$5:$FY$1802,MATCH($A787,$A$5:$A$1802,0),0),$H$2)</f>
        <v>0</v>
      </c>
      <c r="FF787" s="166">
        <f>IFERROR(HLOOKUP(FF$1,$H$5:$FY$1802,MATCH($A787,$A$5:$A$1802,0),0)*HLOOKUP(FF$2,$H$5:$FY$1802,MATCH($A787,$A$5:$A$1802,0),0),$H$2)</f>
        <v>0</v>
      </c>
      <c r="FG787" s="166">
        <f>IFERROR(HLOOKUP(FG$1,$H$5:$FY$1802,MATCH($A787,$A$5:$A$1802,0),0)*HLOOKUP(FG$2,$H$5:$FY$1802,MATCH($A787,$A$5:$A$1802,0),0),$H$2)</f>
        <v>0</v>
      </c>
      <c r="FH787" s="152"/>
      <c r="FI787" s="405">
        <f t="shared" si="1171"/>
        <v>2.2180076125475785</v>
      </c>
      <c r="FJ787" s="405">
        <f t="shared" si="1171"/>
        <v>1.5335345845911537</v>
      </c>
      <c r="FK787" s="405">
        <f t="shared" si="1172"/>
        <v>2.1832556253800934</v>
      </c>
      <c r="FL787" s="405">
        <f t="shared" si="1173"/>
        <v>1.533144131360227</v>
      </c>
      <c r="FM787" s="405">
        <f t="shared" si="1174"/>
        <v>1.5792114695340502</v>
      </c>
      <c r="FN787" s="405">
        <f t="shared" si="1175"/>
        <v>1.0872311827956989</v>
      </c>
      <c r="FO787" s="405">
        <f t="shared" si="1176"/>
        <v>1.9348388380421806</v>
      </c>
      <c r="FP787" s="405">
        <f t="shared" si="1177"/>
        <v>1.1404695582968563</v>
      </c>
      <c r="FQ787" s="405">
        <f t="shared" si="1178"/>
        <v>1.7567567567567568</v>
      </c>
      <c r="FR787" s="405">
        <f t="shared" si="1179"/>
        <v>1.1081081081081081</v>
      </c>
      <c r="FS787" s="65"/>
    </row>
    <row r="788" spans="1:175" ht="10.35" customHeight="1" x14ac:dyDescent="0.2">
      <c r="A788" s="74" t="str">
        <f t="shared" si="1166"/>
        <v>2021-22SEPTEMBERR1F</v>
      </c>
      <c r="B788" s="163" t="str">
        <f t="shared" si="1167"/>
        <v>2021-22</v>
      </c>
      <c r="C788" s="26" t="s">
        <v>830</v>
      </c>
      <c r="D788" s="163" t="str">
        <f>INDEX($FV$16:$FW$26,MATCH($F788,$FV$16:$FV$26,0),2)</f>
        <v>Y59</v>
      </c>
      <c r="E788" s="163" t="str">
        <f>VLOOKUP($D788,$FW$8:$FX$14,2,0)</f>
        <v>South East</v>
      </c>
      <c r="F788" s="271" t="s">
        <v>852</v>
      </c>
      <c r="G788" s="271" t="s">
        <v>873</v>
      </c>
      <c r="H788" s="272">
        <v>3493</v>
      </c>
      <c r="I788" s="272">
        <v>2187</v>
      </c>
      <c r="J788" s="272">
        <v>54448</v>
      </c>
      <c r="K788" s="272">
        <v>25</v>
      </c>
      <c r="L788" s="272">
        <v>4</v>
      </c>
      <c r="M788" s="272">
        <v>89</v>
      </c>
      <c r="N788" s="272">
        <v>146</v>
      </c>
      <c r="O788" s="272">
        <v>265</v>
      </c>
      <c r="P788" s="272">
        <v>0</v>
      </c>
      <c r="Q788" s="272">
        <v>11</v>
      </c>
      <c r="R788" s="272">
        <v>0</v>
      </c>
      <c r="S788" s="272">
        <v>5</v>
      </c>
      <c r="T788" s="272">
        <v>2553</v>
      </c>
      <c r="U788" s="272">
        <v>142</v>
      </c>
      <c r="V788" s="272">
        <v>91</v>
      </c>
      <c r="W788" s="272">
        <v>1144</v>
      </c>
      <c r="X788" s="272">
        <v>756</v>
      </c>
      <c r="Y788" s="272">
        <v>62</v>
      </c>
      <c r="Z788" s="272">
        <v>87501</v>
      </c>
      <c r="AA788" s="272">
        <v>616</v>
      </c>
      <c r="AB788" s="272">
        <v>1121</v>
      </c>
      <c r="AC788" s="272">
        <v>64457</v>
      </c>
      <c r="AD788" s="272">
        <v>708</v>
      </c>
      <c r="AE788" s="272">
        <v>1158</v>
      </c>
      <c r="AF788" s="272">
        <v>1923238</v>
      </c>
      <c r="AG788" s="272">
        <v>1681</v>
      </c>
      <c r="AH788" s="272">
        <v>3416</v>
      </c>
      <c r="AI788" s="272">
        <v>3968235</v>
      </c>
      <c r="AJ788" s="272">
        <v>5249</v>
      </c>
      <c r="AK788" s="272">
        <v>11567</v>
      </c>
      <c r="AL788" s="272">
        <v>304163</v>
      </c>
      <c r="AM788" s="272">
        <v>4906</v>
      </c>
      <c r="AN788" s="272">
        <v>12914</v>
      </c>
      <c r="AO788" s="272">
        <v>271</v>
      </c>
      <c r="AP788" s="272">
        <v>2</v>
      </c>
      <c r="AQ788" s="272">
        <v>34</v>
      </c>
      <c r="AR788" s="272">
        <v>55</v>
      </c>
      <c r="AS788" s="272">
        <v>10</v>
      </c>
      <c r="AT788" s="272">
        <v>225</v>
      </c>
      <c r="AU788" s="272">
        <v>13</v>
      </c>
      <c r="AV788" s="272">
        <v>1451</v>
      </c>
      <c r="AW788" s="272">
        <v>19</v>
      </c>
      <c r="AX788" s="272">
        <v>812</v>
      </c>
      <c r="AY788" s="272">
        <v>2282</v>
      </c>
      <c r="AZ788" s="272">
        <v>253</v>
      </c>
      <c r="BA788" s="272">
        <v>209</v>
      </c>
      <c r="BB788" s="272">
        <v>162</v>
      </c>
      <c r="BC788" s="272">
        <v>134</v>
      </c>
      <c r="BD788" s="272">
        <v>1380</v>
      </c>
      <c r="BE788" s="272">
        <v>1274</v>
      </c>
      <c r="BF788" s="272">
        <v>910</v>
      </c>
      <c r="BG788" s="272">
        <v>807</v>
      </c>
      <c r="BH788" s="272">
        <v>72</v>
      </c>
      <c r="BI788" s="272">
        <v>65</v>
      </c>
      <c r="BJ788" s="272">
        <v>3</v>
      </c>
      <c r="BK788" s="272">
        <v>2590</v>
      </c>
      <c r="BL788" s="272">
        <v>863</v>
      </c>
      <c r="BM788" s="272">
        <v>1533</v>
      </c>
      <c r="BN788" s="272">
        <v>2</v>
      </c>
      <c r="BO788" s="272">
        <v>2970</v>
      </c>
      <c r="BP788" s="272">
        <v>1485</v>
      </c>
      <c r="BQ788" s="272">
        <v>1943</v>
      </c>
      <c r="BR788" s="272">
        <v>137</v>
      </c>
      <c r="BS788" s="272">
        <v>81941</v>
      </c>
      <c r="BT788" s="272">
        <v>598</v>
      </c>
      <c r="BU788" s="272">
        <v>1101</v>
      </c>
      <c r="BV788" s="272">
        <v>91</v>
      </c>
      <c r="BW788" s="272">
        <v>138321</v>
      </c>
      <c r="BX788" s="272">
        <v>1520</v>
      </c>
      <c r="BY788" s="272">
        <v>3536</v>
      </c>
      <c r="BZ788" s="272">
        <v>11</v>
      </c>
      <c r="CA788" s="272">
        <v>17530</v>
      </c>
      <c r="CB788" s="272">
        <v>1594</v>
      </c>
      <c r="CC788" s="272">
        <v>3425</v>
      </c>
      <c r="CD788" s="272">
        <v>1042</v>
      </c>
      <c r="CE788" s="272">
        <v>1767387</v>
      </c>
      <c r="CF788" s="272">
        <v>1696</v>
      </c>
      <c r="CG788" s="272">
        <v>3378</v>
      </c>
      <c r="CH788" s="272">
        <v>152</v>
      </c>
      <c r="CI788" s="272">
        <v>812027</v>
      </c>
      <c r="CJ788" s="272">
        <v>5342</v>
      </c>
      <c r="CK788" s="272">
        <v>11270</v>
      </c>
      <c r="CL788" s="272">
        <v>6</v>
      </c>
      <c r="CM788" s="272">
        <v>22062</v>
      </c>
      <c r="CN788" s="272">
        <v>3677</v>
      </c>
      <c r="CO788" s="272">
        <v>9211</v>
      </c>
      <c r="CP788" s="272">
        <v>13</v>
      </c>
      <c r="CQ788" s="272">
        <v>133885</v>
      </c>
      <c r="CR788" s="272">
        <v>10299</v>
      </c>
      <c r="CS788" s="272">
        <v>21355</v>
      </c>
      <c r="CT788" s="272">
        <v>5</v>
      </c>
      <c r="CU788" s="272">
        <v>13495</v>
      </c>
      <c r="CV788" s="272">
        <v>2699</v>
      </c>
      <c r="CW788" s="272">
        <v>6764</v>
      </c>
      <c r="CX788" s="272">
        <v>12</v>
      </c>
      <c r="CY788" s="272">
        <v>3758</v>
      </c>
      <c r="CZ788" s="272">
        <v>313</v>
      </c>
      <c r="DA788" s="272">
        <v>454</v>
      </c>
      <c r="DB788" s="272">
        <v>118</v>
      </c>
      <c r="DC788" s="272">
        <v>6400</v>
      </c>
      <c r="DD788" s="272">
        <v>54</v>
      </c>
      <c r="DE788" s="272">
        <v>114</v>
      </c>
      <c r="DF788" s="272">
        <v>0</v>
      </c>
      <c r="DG788" s="272">
        <v>0</v>
      </c>
      <c r="DH788" s="272">
        <v>0</v>
      </c>
      <c r="DI788" s="272">
        <v>0</v>
      </c>
      <c r="DJ788" s="272">
        <v>0</v>
      </c>
      <c r="DK788" s="272">
        <v>0</v>
      </c>
      <c r="DL788" s="250"/>
      <c r="DM788" s="250"/>
      <c r="DN788" s="250"/>
      <c r="DO788" s="250"/>
      <c r="DP788" s="250"/>
      <c r="DQ788" s="250"/>
      <c r="DR788" s="250"/>
      <c r="DS788" s="250"/>
      <c r="DT788" s="250"/>
      <c r="DU788" s="250"/>
      <c r="DV788" s="250"/>
      <c r="DW788" s="250"/>
      <c r="DX788" s="250"/>
      <c r="DY788" s="250"/>
      <c r="DZ788" s="250"/>
      <c r="EA788" s="250"/>
      <c r="EB788" s="155"/>
      <c r="EC788" s="75">
        <f>MONTH(1&amp;C788)</f>
        <v>9</v>
      </c>
      <c r="ED788" s="74">
        <f t="shared" si="1170"/>
        <v>2021</v>
      </c>
      <c r="EE788" s="165">
        <f t="shared" si="1180"/>
        <v>44440</v>
      </c>
      <c r="EF788" s="157">
        <f t="shared" si="1182"/>
        <v>30</v>
      </c>
      <c r="EG788" s="156"/>
      <c r="EH788" s="166">
        <f>IFERROR(HLOOKUP(EH$1,$H$5:$FY$1802,MATCH($A788,$A$5:$A$1802,0),0)*HLOOKUP(EH$2,$H$5:$FY$1802,MATCH($A788,$A$5:$A$1802,0),0),$H$2)</f>
        <v>8748</v>
      </c>
      <c r="EI788" s="166">
        <f>IFERROR(HLOOKUP(EI$1,$H$5:$FY$1802,MATCH($A788,$A$5:$A$1802,0),0)*HLOOKUP(EI$2,$H$5:$FY$1802,MATCH($A788,$A$5:$A$1802,0),0),$H$2)</f>
        <v>194643</v>
      </c>
      <c r="EJ788" s="166">
        <f>IFERROR(HLOOKUP(EJ$1,$H$5:$FY$1802,MATCH($A788,$A$5:$A$1802,0),0)*HLOOKUP(EJ$2,$H$5:$FY$1802,MATCH($A788,$A$5:$A$1802,0),0),$H$2)</f>
        <v>319302</v>
      </c>
      <c r="EK788" s="166">
        <f>IFERROR(HLOOKUP(EK$1,$H$5:$FY$1802,MATCH($A788,$A$5:$A$1802,0),0)*HLOOKUP(EK$2,$H$5:$FY$1802,MATCH($A788,$A$5:$A$1802,0),0),$H$2)</f>
        <v>579555</v>
      </c>
      <c r="EL788" s="166">
        <f>IFERROR(HLOOKUP(EL$1,$H$5:$FY$1802,MATCH($A788,$A$5:$A$1802,0),0)*HLOOKUP(EL$2,$H$5:$FY$1802,MATCH($A788,$A$5:$A$1802,0),0),$H$2)</f>
        <v>159182</v>
      </c>
      <c r="EM788" s="166">
        <f>IFERROR(HLOOKUP(EM$1,$H$5:$FY$1802,MATCH($A788,$A$5:$A$1802,0),0)*HLOOKUP(EM$2,$H$5:$FY$1802,MATCH($A788,$A$5:$A$1802,0),0),$H$2)</f>
        <v>105378</v>
      </c>
      <c r="EN788" s="166">
        <f>IFERROR(HLOOKUP(EN$1,$H$5:$FY$1802,MATCH($A788,$A$5:$A$1802,0),0)*HLOOKUP(EN$2,$H$5:$FY$1802,MATCH($A788,$A$5:$A$1802,0),0),$H$2)</f>
        <v>3907904</v>
      </c>
      <c r="EO788" s="166">
        <f>IFERROR(HLOOKUP(EO$1,$H$5:$FY$1802,MATCH($A788,$A$5:$A$1802,0),0)*HLOOKUP(EO$2,$H$5:$FY$1802,MATCH($A788,$A$5:$A$1802,0),0),$H$2)</f>
        <v>8744652</v>
      </c>
      <c r="EP788" s="166">
        <f>IFERROR(HLOOKUP(EP$1,$H$5:$FY$1802,MATCH($A788,$A$5:$A$1802,0),0)*HLOOKUP(EP$2,$H$5:$FY$1802,MATCH($A788,$A$5:$A$1802,0),0),$H$2)</f>
        <v>800668</v>
      </c>
      <c r="EQ788" s="166">
        <f>IFERROR(HLOOKUP(EQ$1,$H$5:$FY$1802,MATCH($A788,$A$5:$A$1802,0),0)*HLOOKUP(EQ$2,$H$5:$FY$1802,MATCH($A788,$A$5:$A$1802,0),0),$H$2)</f>
        <v>4599</v>
      </c>
      <c r="ER788" s="166">
        <f>IFERROR(HLOOKUP(ER$1,$H$5:$FY$1802,MATCH($A788,$A$5:$A$1802,0),0)*HLOOKUP(ER$2,$H$5:$FY$1802,MATCH($A788,$A$5:$A$1802,0),0),$H$2)</f>
        <v>3886</v>
      </c>
      <c r="ES788" s="166">
        <f>IFERROR(HLOOKUP(ES$1,$H$5:$FY$1802,MATCH($A788,$A$5:$A$1802,0),0)*HLOOKUP(ES$2,$H$5:$FY$1802,MATCH($A788,$A$5:$A$1802,0),0),$H$2)</f>
        <v>150837</v>
      </c>
      <c r="ET788" s="166">
        <f>IFERROR(HLOOKUP(ET$1,$H$5:$FY$1802,MATCH($A788,$A$5:$A$1802,0),0)*HLOOKUP(ET$2,$H$5:$FY$1802,MATCH($A788,$A$5:$A$1802,0),0),$H$2)</f>
        <v>321776</v>
      </c>
      <c r="EU788" s="166">
        <f>IFERROR(HLOOKUP(EU$1,$H$5:$FY$1802,MATCH($A788,$A$5:$A$1802,0),0)*HLOOKUP(EU$2,$H$5:$FY$1802,MATCH($A788,$A$5:$A$1802,0),0),$H$2)</f>
        <v>37675</v>
      </c>
      <c r="EV788" s="166">
        <f>IFERROR(HLOOKUP(EV$1,$H$5:$FY$1802,MATCH($A788,$A$5:$A$1802,0),0)*HLOOKUP(EV$2,$H$5:$FY$1802,MATCH($A788,$A$5:$A$1802,0),0),$H$2)</f>
        <v>3519876</v>
      </c>
      <c r="EW788" s="166">
        <f>IFERROR(HLOOKUP(EW$1,$H$5:$FY$1802,MATCH($A788,$A$5:$A$1802,0),0)*HLOOKUP(EW$2,$H$5:$FY$1802,MATCH($A788,$A$5:$A$1802,0),0),$H$2)</f>
        <v>1713040</v>
      </c>
      <c r="EX788" s="166">
        <f>IFERROR(HLOOKUP(EX$1,$H$5:$FY$1802,MATCH($A788,$A$5:$A$1802,0),0)*HLOOKUP(EX$2,$H$5:$FY$1802,MATCH($A788,$A$5:$A$1802,0),0),$H$2)</f>
        <v>55266</v>
      </c>
      <c r="EY788" s="166">
        <f>IFERROR(HLOOKUP(EY$1,$H$5:$FY$1802,MATCH($A788,$A$5:$A$1802,0),0)*HLOOKUP(EY$2,$H$5:$FY$1802,MATCH($A788,$A$5:$A$1802,0),0),$H$2)</f>
        <v>277615</v>
      </c>
      <c r="EZ788" s="166">
        <f>IFERROR(HLOOKUP(EZ$1,$H$5:$FY$1802,MATCH($A788,$A$5:$A$1802,0),0)*HLOOKUP(EZ$2,$H$5:$FY$1802,MATCH($A788,$A$5:$A$1802,0),0),$H$2)</f>
        <v>33820</v>
      </c>
      <c r="FA788" s="166">
        <f>IFERROR(HLOOKUP(FA$1,$H$5:$FY$1802,MATCH($A788,$A$5:$A$1802,0),0)*HLOOKUP(FA$2,$H$5:$FY$1802,MATCH($A788,$A$5:$A$1802,0),0),$H$2)</f>
        <v>0</v>
      </c>
      <c r="FB788" s="166">
        <f>IFERROR(HLOOKUP(FB$1,$H$5:$FY$1802,MATCH($A788,$A$5:$A$1802,0),0)*HLOOKUP(FB$2,$H$5:$FY$1802,MATCH($A788,$A$5:$A$1802,0),0),$H$2)</f>
        <v>5448</v>
      </c>
      <c r="FC788" s="166">
        <f>IFERROR(HLOOKUP(FC$1,$H$5:$FY$1802,MATCH($A788,$A$5:$A$1802,0),0)*HLOOKUP(FC$2,$H$5:$FY$1802,MATCH($A788,$A$5:$A$1802,0),0),$H$2)</f>
        <v>13452</v>
      </c>
      <c r="FD788" s="166">
        <f>IFERROR(HLOOKUP(FD$1,$H$5:$FY$1802,MATCH($A788,$A$5:$A$1802,0),0)*HLOOKUP(FD$2,$H$5:$FY$1802,MATCH($A788,$A$5:$A$1802,0),0),$H$2)</f>
        <v>0</v>
      </c>
      <c r="FE788" s="166">
        <f>IFERROR(HLOOKUP(FE$1,$H$5:$FY$1802,MATCH($A788,$A$5:$A$1802,0),0)*HLOOKUP(FE$2,$H$5:$FY$1802,MATCH($A788,$A$5:$A$1802,0),0),$H$2)</f>
        <v>0</v>
      </c>
      <c r="FF788" s="166">
        <f>IFERROR(HLOOKUP(FF$1,$H$5:$FY$1802,MATCH($A788,$A$5:$A$1802,0),0)*HLOOKUP(FF$2,$H$5:$FY$1802,MATCH($A788,$A$5:$A$1802,0),0),$H$2)</f>
        <v>0</v>
      </c>
      <c r="FG788" s="166">
        <f>IFERROR(HLOOKUP(FG$1,$H$5:$FY$1802,MATCH($A788,$A$5:$A$1802,0),0)*HLOOKUP(FG$2,$H$5:$FY$1802,MATCH($A788,$A$5:$A$1802,0),0),$H$2)</f>
        <v>0</v>
      </c>
      <c r="FH788" s="152"/>
      <c r="FI788" s="405">
        <f t="shared" si="1171"/>
        <v>1.7816901408450705</v>
      </c>
      <c r="FJ788" s="405">
        <f t="shared" si="1171"/>
        <v>1.471830985915493</v>
      </c>
      <c r="FK788" s="405">
        <f t="shared" si="1172"/>
        <v>1.7802197802197801</v>
      </c>
      <c r="FL788" s="405">
        <f t="shared" si="1173"/>
        <v>1.4725274725274726</v>
      </c>
      <c r="FM788" s="405">
        <f t="shared" si="1174"/>
        <v>1.2062937062937062</v>
      </c>
      <c r="FN788" s="405">
        <f t="shared" si="1175"/>
        <v>1.1136363636363635</v>
      </c>
      <c r="FO788" s="405">
        <f t="shared" si="1176"/>
        <v>1.2037037037037037</v>
      </c>
      <c r="FP788" s="405">
        <f t="shared" si="1177"/>
        <v>1.0674603174603174</v>
      </c>
      <c r="FQ788" s="405">
        <f t="shared" si="1178"/>
        <v>1.1612903225806452</v>
      </c>
      <c r="FR788" s="405">
        <f t="shared" si="1179"/>
        <v>1.0483870967741935</v>
      </c>
      <c r="FS788" s="65"/>
    </row>
    <row r="789" spans="1:175" ht="10.35" customHeight="1" x14ac:dyDescent="0.2">
      <c r="A789" s="180" t="str">
        <f t="shared" si="1166"/>
        <v>2021-22SEPTEMBERRRU</v>
      </c>
      <c r="B789" s="182" t="str">
        <f t="shared" si="1167"/>
        <v>2021-22</v>
      </c>
      <c r="C789" s="26" t="s">
        <v>830</v>
      </c>
      <c r="D789" s="182" t="str">
        <f>INDEX($FV$16:$FW$26,MATCH($F789,$FV$16:$FV$26,0),2)</f>
        <v>Y56</v>
      </c>
      <c r="E789" s="182" t="str">
        <f>VLOOKUP($D789,$FW$8:$FX$14,2,0)</f>
        <v>London</v>
      </c>
      <c r="F789" s="273" t="s">
        <v>855</v>
      </c>
      <c r="G789" s="277" t="s">
        <v>874</v>
      </c>
      <c r="H789" s="278">
        <v>194695</v>
      </c>
      <c r="I789" s="278">
        <v>151684</v>
      </c>
      <c r="J789" s="278">
        <v>5853324</v>
      </c>
      <c r="K789" s="278">
        <v>39</v>
      </c>
      <c r="L789" s="278">
        <v>0</v>
      </c>
      <c r="M789" s="278">
        <v>135</v>
      </c>
      <c r="N789" s="278">
        <v>195</v>
      </c>
      <c r="O789" s="278">
        <v>314</v>
      </c>
      <c r="P789" s="278">
        <v>0</v>
      </c>
      <c r="Q789" s="278">
        <v>622</v>
      </c>
      <c r="R789" s="278">
        <v>0</v>
      </c>
      <c r="S789" s="278">
        <v>1668</v>
      </c>
      <c r="T789" s="278">
        <v>105119</v>
      </c>
      <c r="U789" s="278">
        <v>10034</v>
      </c>
      <c r="V789" s="278">
        <v>6960</v>
      </c>
      <c r="W789" s="278">
        <v>57888</v>
      </c>
      <c r="X789" s="278">
        <v>15352</v>
      </c>
      <c r="Y789" s="278">
        <v>1160</v>
      </c>
      <c r="Z789" s="278">
        <v>4470739</v>
      </c>
      <c r="AA789" s="278">
        <v>446</v>
      </c>
      <c r="AB789" s="278">
        <v>760</v>
      </c>
      <c r="AC789" s="278">
        <v>5095206</v>
      </c>
      <c r="AD789" s="278">
        <v>732</v>
      </c>
      <c r="AE789" s="278">
        <v>1278</v>
      </c>
      <c r="AF789" s="278">
        <v>166381947</v>
      </c>
      <c r="AG789" s="278">
        <v>2874</v>
      </c>
      <c r="AH789" s="278">
        <v>6247</v>
      </c>
      <c r="AI789" s="278">
        <v>104145459</v>
      </c>
      <c r="AJ789" s="278">
        <v>6784</v>
      </c>
      <c r="AK789" s="278">
        <v>16908</v>
      </c>
      <c r="AL789" s="278">
        <v>16894317</v>
      </c>
      <c r="AM789" s="278">
        <v>14564</v>
      </c>
      <c r="AN789" s="278">
        <v>30239</v>
      </c>
      <c r="AO789" s="278">
        <v>16992</v>
      </c>
      <c r="AP789" s="278">
        <v>265</v>
      </c>
      <c r="AQ789" s="278">
        <v>2997</v>
      </c>
      <c r="AR789" s="278">
        <v>3246</v>
      </c>
      <c r="AS789" s="278">
        <v>84</v>
      </c>
      <c r="AT789" s="278">
        <v>13646</v>
      </c>
      <c r="AU789" s="278">
        <v>0</v>
      </c>
      <c r="AV789" s="278">
        <v>52740</v>
      </c>
      <c r="AW789" s="278">
        <v>3826</v>
      </c>
      <c r="AX789" s="278">
        <v>31561</v>
      </c>
      <c r="AY789" s="278">
        <v>88127</v>
      </c>
      <c r="AZ789" s="278">
        <v>24884</v>
      </c>
      <c r="BA789" s="278">
        <v>18937</v>
      </c>
      <c r="BB789" s="278">
        <v>17091</v>
      </c>
      <c r="BC789" s="278">
        <v>13183</v>
      </c>
      <c r="BD789" s="278">
        <v>79241</v>
      </c>
      <c r="BE789" s="278">
        <v>64118</v>
      </c>
      <c r="BF789" s="278">
        <v>22573</v>
      </c>
      <c r="BG789" s="278">
        <v>17520</v>
      </c>
      <c r="BH789" s="278">
        <v>1529</v>
      </c>
      <c r="BI789" s="278">
        <v>1230</v>
      </c>
      <c r="BJ789" s="278">
        <v>135</v>
      </c>
      <c r="BK789" s="278">
        <v>80992</v>
      </c>
      <c r="BL789" s="278">
        <v>600</v>
      </c>
      <c r="BM789" s="278">
        <v>939</v>
      </c>
      <c r="BN789" s="278">
        <v>91</v>
      </c>
      <c r="BO789" s="278">
        <v>74519</v>
      </c>
      <c r="BP789" s="278">
        <v>819</v>
      </c>
      <c r="BQ789" s="278">
        <v>1214</v>
      </c>
      <c r="BR789" s="278">
        <v>9808</v>
      </c>
      <c r="BS789" s="278">
        <v>4315228</v>
      </c>
      <c r="BT789" s="278">
        <v>440</v>
      </c>
      <c r="BU789" s="278">
        <v>753</v>
      </c>
      <c r="BV789" s="278">
        <v>3251</v>
      </c>
      <c r="BW789" s="278">
        <v>9865376</v>
      </c>
      <c r="BX789" s="278">
        <v>3035</v>
      </c>
      <c r="BY789" s="278">
        <v>6358</v>
      </c>
      <c r="BZ789" s="278">
        <v>1083</v>
      </c>
      <c r="CA789" s="278">
        <v>3218546</v>
      </c>
      <c r="CB789" s="278">
        <v>2972</v>
      </c>
      <c r="CC789" s="278">
        <v>6769</v>
      </c>
      <c r="CD789" s="278">
        <v>53554</v>
      </c>
      <c r="CE789" s="278">
        <v>153298025</v>
      </c>
      <c r="CF789" s="278">
        <v>2862</v>
      </c>
      <c r="CG789" s="278">
        <v>6228</v>
      </c>
      <c r="CH789" s="278">
        <v>767</v>
      </c>
      <c r="CI789" s="278">
        <v>7456065</v>
      </c>
      <c r="CJ789" s="278">
        <v>9721</v>
      </c>
      <c r="CK789" s="278">
        <v>21531</v>
      </c>
      <c r="CL789" s="278">
        <v>248</v>
      </c>
      <c r="CM789" s="278">
        <v>1783209</v>
      </c>
      <c r="CN789" s="278">
        <v>7190</v>
      </c>
      <c r="CO789" s="278">
        <v>15414</v>
      </c>
      <c r="CP789" s="278">
        <v>902</v>
      </c>
      <c r="CQ789" s="278">
        <v>10803211</v>
      </c>
      <c r="CR789" s="278">
        <v>11977</v>
      </c>
      <c r="CS789" s="278">
        <v>24958</v>
      </c>
      <c r="CT789" s="278">
        <v>65</v>
      </c>
      <c r="CU789" s="278">
        <v>695395</v>
      </c>
      <c r="CV789" s="278">
        <v>10698</v>
      </c>
      <c r="CW789" s="278">
        <v>25800</v>
      </c>
      <c r="CX789" s="278">
        <v>849</v>
      </c>
      <c r="CY789" s="278">
        <v>298648</v>
      </c>
      <c r="CZ789" s="278">
        <v>352</v>
      </c>
      <c r="DA789" s="278">
        <v>626</v>
      </c>
      <c r="DB789" s="278">
        <v>5124</v>
      </c>
      <c r="DC789" s="278">
        <v>550041</v>
      </c>
      <c r="DD789" s="278">
        <v>107</v>
      </c>
      <c r="DE789" s="278">
        <v>241</v>
      </c>
      <c r="DF789" s="278">
        <v>173</v>
      </c>
      <c r="DG789" s="278">
        <v>526778</v>
      </c>
      <c r="DH789" s="278">
        <v>3045</v>
      </c>
      <c r="DI789" s="278">
        <v>6022</v>
      </c>
      <c r="DJ789" s="278">
        <v>140</v>
      </c>
      <c r="DK789" s="278">
        <v>0</v>
      </c>
      <c r="DL789" s="264"/>
      <c r="DM789" s="264"/>
      <c r="DN789" s="264"/>
      <c r="DO789" s="264"/>
      <c r="DP789" s="264"/>
      <c r="DQ789" s="264"/>
      <c r="DR789" s="264"/>
      <c r="DS789" s="264"/>
      <c r="DT789" s="264"/>
      <c r="DU789" s="264"/>
      <c r="DV789" s="264"/>
      <c r="DW789" s="264"/>
      <c r="DX789" s="264"/>
      <c r="DY789" s="264"/>
      <c r="DZ789" s="264"/>
      <c r="EA789" s="264"/>
      <c r="EB789" s="265"/>
      <c r="EC789" s="266">
        <f t="shared" ref="EC789:EC798" si="1184">MONTH(1&amp;C789)</f>
        <v>9</v>
      </c>
      <c r="ED789" s="180">
        <f t="shared" si="1170"/>
        <v>2021</v>
      </c>
      <c r="EE789" s="185">
        <f t="shared" si="1180"/>
        <v>44440</v>
      </c>
      <c r="EF789" s="186">
        <f t="shared" si="1182"/>
        <v>30</v>
      </c>
      <c r="EG789" s="187"/>
      <c r="EH789" s="188">
        <f>IFERROR(HLOOKUP(EH$1,$H$5:$FY$1802,MATCH($A789,$A$5:$A$1802,0),0)*HLOOKUP(EH$2,$H$5:$FY$1802,MATCH($A789,$A$5:$A$1802,0),0),$H$2)</f>
        <v>0</v>
      </c>
      <c r="EI789" s="188">
        <f>IFERROR(HLOOKUP(EI$1,$H$5:$FY$1802,MATCH($A789,$A$5:$A$1802,0),0)*HLOOKUP(EI$2,$H$5:$FY$1802,MATCH($A789,$A$5:$A$1802,0),0),$H$2)</f>
        <v>20477340</v>
      </c>
      <c r="EJ789" s="188">
        <f>IFERROR(HLOOKUP(EJ$1,$H$5:$FY$1802,MATCH($A789,$A$5:$A$1802,0),0)*HLOOKUP(EJ$2,$H$5:$FY$1802,MATCH($A789,$A$5:$A$1802,0),0),$H$2)</f>
        <v>29578380</v>
      </c>
      <c r="EK789" s="188">
        <f>IFERROR(HLOOKUP(EK$1,$H$5:$FY$1802,MATCH($A789,$A$5:$A$1802,0),0)*HLOOKUP(EK$2,$H$5:$FY$1802,MATCH($A789,$A$5:$A$1802,0),0),$H$2)</f>
        <v>47628776</v>
      </c>
      <c r="EL789" s="188">
        <f>IFERROR(HLOOKUP(EL$1,$H$5:$FY$1802,MATCH($A789,$A$5:$A$1802,0),0)*HLOOKUP(EL$2,$H$5:$FY$1802,MATCH($A789,$A$5:$A$1802,0),0),$H$2)</f>
        <v>7625840</v>
      </c>
      <c r="EM789" s="188">
        <f>IFERROR(HLOOKUP(EM$1,$H$5:$FY$1802,MATCH($A789,$A$5:$A$1802,0),0)*HLOOKUP(EM$2,$H$5:$FY$1802,MATCH($A789,$A$5:$A$1802,0),0),$H$2)</f>
        <v>8894880</v>
      </c>
      <c r="EN789" s="188">
        <f>IFERROR(HLOOKUP(EN$1,$H$5:$FY$1802,MATCH($A789,$A$5:$A$1802,0),0)*HLOOKUP(EN$2,$H$5:$FY$1802,MATCH($A789,$A$5:$A$1802,0),0),$H$2)</f>
        <v>361626336</v>
      </c>
      <c r="EO789" s="188">
        <f>IFERROR(HLOOKUP(EO$1,$H$5:$FY$1802,MATCH($A789,$A$5:$A$1802,0),0)*HLOOKUP(EO$2,$H$5:$FY$1802,MATCH($A789,$A$5:$A$1802,0),0),$H$2)</f>
        <v>259571616</v>
      </c>
      <c r="EP789" s="188">
        <f>IFERROR(HLOOKUP(EP$1,$H$5:$FY$1802,MATCH($A789,$A$5:$A$1802,0),0)*HLOOKUP(EP$2,$H$5:$FY$1802,MATCH($A789,$A$5:$A$1802,0),0),$H$2)</f>
        <v>35077240</v>
      </c>
      <c r="EQ789" s="188">
        <f>IFERROR(HLOOKUP(EQ$1,$H$5:$FY$1802,MATCH($A789,$A$5:$A$1802,0),0)*HLOOKUP(EQ$2,$H$5:$FY$1802,MATCH($A789,$A$5:$A$1802,0),0),$H$2)</f>
        <v>126765</v>
      </c>
      <c r="ER789" s="188">
        <f>IFERROR(HLOOKUP(ER$1,$H$5:$FY$1802,MATCH($A789,$A$5:$A$1802,0),0)*HLOOKUP(ER$2,$H$5:$FY$1802,MATCH($A789,$A$5:$A$1802,0),0),$H$2)</f>
        <v>110474</v>
      </c>
      <c r="ES789" s="188">
        <f>IFERROR(HLOOKUP(ES$1,$H$5:$FY$1802,MATCH($A789,$A$5:$A$1802,0),0)*HLOOKUP(ES$2,$H$5:$FY$1802,MATCH($A789,$A$5:$A$1802,0),0),$H$2)</f>
        <v>7385424</v>
      </c>
      <c r="ET789" s="188">
        <f>IFERROR(HLOOKUP(ET$1,$H$5:$FY$1802,MATCH($A789,$A$5:$A$1802,0),0)*HLOOKUP(ET$2,$H$5:$FY$1802,MATCH($A789,$A$5:$A$1802,0),0),$H$2)</f>
        <v>20669858</v>
      </c>
      <c r="EU789" s="188">
        <f>IFERROR(HLOOKUP(EU$1,$H$5:$FY$1802,MATCH($A789,$A$5:$A$1802,0),0)*HLOOKUP(EU$2,$H$5:$FY$1802,MATCH($A789,$A$5:$A$1802,0),0),$H$2)</f>
        <v>7330827</v>
      </c>
      <c r="EV789" s="188">
        <f>IFERROR(HLOOKUP(EV$1,$H$5:$FY$1802,MATCH($A789,$A$5:$A$1802,0),0)*HLOOKUP(EV$2,$H$5:$FY$1802,MATCH($A789,$A$5:$A$1802,0),0),$H$2)</f>
        <v>333534312</v>
      </c>
      <c r="EW789" s="188">
        <f>IFERROR(HLOOKUP(EW$1,$H$5:$FY$1802,MATCH($A789,$A$5:$A$1802,0),0)*HLOOKUP(EW$2,$H$5:$FY$1802,MATCH($A789,$A$5:$A$1802,0),0),$H$2)</f>
        <v>16514277</v>
      </c>
      <c r="EX789" s="188">
        <f>IFERROR(HLOOKUP(EX$1,$H$5:$FY$1802,MATCH($A789,$A$5:$A$1802,0),0)*HLOOKUP(EX$2,$H$5:$FY$1802,MATCH($A789,$A$5:$A$1802,0),0),$H$2)</f>
        <v>3822672</v>
      </c>
      <c r="EY789" s="188">
        <f>IFERROR(HLOOKUP(EY$1,$H$5:$FY$1802,MATCH($A789,$A$5:$A$1802,0),0)*HLOOKUP(EY$2,$H$5:$FY$1802,MATCH($A789,$A$5:$A$1802,0),0),$H$2)</f>
        <v>22512116</v>
      </c>
      <c r="EZ789" s="188">
        <f>IFERROR(HLOOKUP(EZ$1,$H$5:$FY$1802,MATCH($A789,$A$5:$A$1802,0),0)*HLOOKUP(EZ$2,$H$5:$FY$1802,MATCH($A789,$A$5:$A$1802,0),0),$H$2)</f>
        <v>1677000</v>
      </c>
      <c r="FA789" s="188">
        <f>IFERROR(HLOOKUP(FA$1,$H$5:$FY$1802,MATCH($A789,$A$5:$A$1802,0),0)*HLOOKUP(FA$2,$H$5:$FY$1802,MATCH($A789,$A$5:$A$1802,0),0),$H$2)</f>
        <v>1041806</v>
      </c>
      <c r="FB789" s="188">
        <f>IFERROR(HLOOKUP(FB$1,$H$5:$FY$1802,MATCH($A789,$A$5:$A$1802,0),0)*HLOOKUP(FB$2,$H$5:$FY$1802,MATCH($A789,$A$5:$A$1802,0),0),$H$2)</f>
        <v>531474</v>
      </c>
      <c r="FC789" s="188">
        <f>IFERROR(HLOOKUP(FC$1,$H$5:$FY$1802,MATCH($A789,$A$5:$A$1802,0),0)*HLOOKUP(FC$2,$H$5:$FY$1802,MATCH($A789,$A$5:$A$1802,0),0),$H$2)</f>
        <v>1234884</v>
      </c>
      <c r="FD789" s="188">
        <f>IFERROR(HLOOKUP(FD$1,$H$5:$FY$1802,MATCH($A789,$A$5:$A$1802,0),0)*HLOOKUP(FD$2,$H$5:$FY$1802,MATCH($A789,$A$5:$A$1802,0),0),$H$2)</f>
        <v>0</v>
      </c>
      <c r="FE789" s="188">
        <f>IFERROR(HLOOKUP(FE$1,$H$5:$FY$1802,MATCH($A789,$A$5:$A$1802,0),0)*HLOOKUP(FE$2,$H$5:$FY$1802,MATCH($A789,$A$5:$A$1802,0),0),$H$2)</f>
        <v>0</v>
      </c>
      <c r="FF789" s="188">
        <f>IFERROR(HLOOKUP(FF$1,$H$5:$FY$1802,MATCH($A789,$A$5:$A$1802,0),0)*HLOOKUP(FF$2,$H$5:$FY$1802,MATCH($A789,$A$5:$A$1802,0),0),$H$2)</f>
        <v>0</v>
      </c>
      <c r="FG789" s="188">
        <f>IFERROR(HLOOKUP(FG$1,$H$5:$FY$1802,MATCH($A789,$A$5:$A$1802,0),0)*HLOOKUP(FG$2,$H$5:$FY$1802,MATCH($A789,$A$5:$A$1802,0),0),$H$2)</f>
        <v>0</v>
      </c>
      <c r="FH789" s="189"/>
      <c r="FI789" s="406">
        <f t="shared" si="1171"/>
        <v>2.4799681084313336</v>
      </c>
      <c r="FJ789" s="406">
        <f t="shared" si="1171"/>
        <v>1.8872832369942196</v>
      </c>
      <c r="FK789" s="406">
        <f t="shared" si="1172"/>
        <v>2.4556034482758622</v>
      </c>
      <c r="FL789" s="406">
        <f t="shared" si="1173"/>
        <v>1.8941091954022988</v>
      </c>
      <c r="FM789" s="406">
        <f t="shared" si="1174"/>
        <v>1.3688674682144832</v>
      </c>
      <c r="FN789" s="406">
        <f t="shared" si="1175"/>
        <v>1.107621614151465</v>
      </c>
      <c r="FO789" s="406">
        <f t="shared" si="1176"/>
        <v>1.470362167795727</v>
      </c>
      <c r="FP789" s="406">
        <f t="shared" si="1177"/>
        <v>1.1412193850964043</v>
      </c>
      <c r="FQ789" s="406">
        <f t="shared" si="1178"/>
        <v>1.318103448275862</v>
      </c>
      <c r="FR789" s="406">
        <f t="shared" si="1179"/>
        <v>1.0603448275862069</v>
      </c>
      <c r="FS789" s="410"/>
    </row>
    <row r="790" spans="1:175" ht="10.35" customHeight="1" x14ac:dyDescent="0.2">
      <c r="A790" s="74" t="str">
        <f t="shared" si="1166"/>
        <v>2021-22SEPTEMBERRX6</v>
      </c>
      <c r="B790" s="163" t="str">
        <f t="shared" si="1167"/>
        <v>2021-22</v>
      </c>
      <c r="C790" s="26" t="s">
        <v>830</v>
      </c>
      <c r="D790" s="163" t="str">
        <f>INDEX($FV$16:$FW$26,MATCH($F790,$FV$16:$FV$26,0),2)</f>
        <v>Y63</v>
      </c>
      <c r="E790" s="163" t="str">
        <f>VLOOKUP($D790,$FW$8:$FX$14,2,0)</f>
        <v>North East and Yorkshire</v>
      </c>
      <c r="F790" s="271" t="s">
        <v>857</v>
      </c>
      <c r="G790" s="271" t="s">
        <v>875</v>
      </c>
      <c r="H790" s="272">
        <v>52369</v>
      </c>
      <c r="I790" s="272">
        <v>42693</v>
      </c>
      <c r="J790" s="272">
        <v>1327166</v>
      </c>
      <c r="K790" s="272">
        <v>31</v>
      </c>
      <c r="L790" s="272">
        <v>6</v>
      </c>
      <c r="M790" s="272">
        <v>78</v>
      </c>
      <c r="N790" s="272">
        <v>123</v>
      </c>
      <c r="O790" s="272">
        <v>268</v>
      </c>
      <c r="P790" s="272">
        <v>0</v>
      </c>
      <c r="Q790" s="272">
        <v>78</v>
      </c>
      <c r="R790" s="272">
        <v>2678</v>
      </c>
      <c r="S790" s="272">
        <v>10</v>
      </c>
      <c r="T790" s="272">
        <v>35222</v>
      </c>
      <c r="U790" s="272">
        <v>3232</v>
      </c>
      <c r="V790" s="272">
        <v>2050</v>
      </c>
      <c r="W790" s="272">
        <v>19564</v>
      </c>
      <c r="X790" s="272">
        <v>5137</v>
      </c>
      <c r="Y790" s="272">
        <v>379</v>
      </c>
      <c r="Z790" s="272">
        <v>1456321</v>
      </c>
      <c r="AA790" s="272">
        <v>451</v>
      </c>
      <c r="AB790" s="272">
        <v>792</v>
      </c>
      <c r="AC790" s="272">
        <v>1110830</v>
      </c>
      <c r="AD790" s="272">
        <v>542</v>
      </c>
      <c r="AE790" s="272">
        <v>943</v>
      </c>
      <c r="AF790" s="272">
        <v>51339132</v>
      </c>
      <c r="AG790" s="272">
        <v>2624</v>
      </c>
      <c r="AH790" s="272">
        <v>5400</v>
      </c>
      <c r="AI790" s="272">
        <v>44005335</v>
      </c>
      <c r="AJ790" s="272">
        <v>8566</v>
      </c>
      <c r="AK790" s="272">
        <v>22663</v>
      </c>
      <c r="AL790" s="272">
        <v>2175876</v>
      </c>
      <c r="AM790" s="272">
        <v>5741</v>
      </c>
      <c r="AN790" s="272">
        <v>13230</v>
      </c>
      <c r="AO790" s="272">
        <v>4317</v>
      </c>
      <c r="AP790" s="272">
        <v>43</v>
      </c>
      <c r="AQ790" s="272">
        <v>214</v>
      </c>
      <c r="AR790" s="272">
        <v>1533</v>
      </c>
      <c r="AS790" s="272">
        <v>215</v>
      </c>
      <c r="AT790" s="272">
        <v>3845</v>
      </c>
      <c r="AU790" s="272">
        <v>0</v>
      </c>
      <c r="AV790" s="272">
        <v>18259</v>
      </c>
      <c r="AW790" s="272">
        <v>3380</v>
      </c>
      <c r="AX790" s="272">
        <v>9266</v>
      </c>
      <c r="AY790" s="272">
        <v>30905</v>
      </c>
      <c r="AZ790" s="272">
        <v>6049</v>
      </c>
      <c r="BA790" s="272">
        <v>4644</v>
      </c>
      <c r="BB790" s="272">
        <v>3832</v>
      </c>
      <c r="BC790" s="272">
        <v>2960</v>
      </c>
      <c r="BD790" s="272">
        <v>25562</v>
      </c>
      <c r="BE790" s="272">
        <v>21167</v>
      </c>
      <c r="BF790" s="272">
        <v>7857</v>
      </c>
      <c r="BG790" s="272">
        <v>5529</v>
      </c>
      <c r="BH790" s="272">
        <v>614</v>
      </c>
      <c r="BI790" s="272">
        <v>395</v>
      </c>
      <c r="BJ790" s="272">
        <v>106</v>
      </c>
      <c r="BK790" s="272">
        <v>58874</v>
      </c>
      <c r="BL790" s="272">
        <v>555</v>
      </c>
      <c r="BM790" s="272">
        <v>950</v>
      </c>
      <c r="BN790" s="272">
        <v>105</v>
      </c>
      <c r="BO790" s="272">
        <v>47706</v>
      </c>
      <c r="BP790" s="272">
        <v>454</v>
      </c>
      <c r="BQ790" s="272">
        <v>920</v>
      </c>
      <c r="BR790" s="272">
        <v>3021</v>
      </c>
      <c r="BS790" s="272">
        <v>1349741</v>
      </c>
      <c r="BT790" s="272">
        <v>447</v>
      </c>
      <c r="BU790" s="272">
        <v>781</v>
      </c>
      <c r="BV790" s="272">
        <v>2665</v>
      </c>
      <c r="BW790" s="272">
        <v>7316193</v>
      </c>
      <c r="BX790" s="272">
        <v>2745</v>
      </c>
      <c r="BY790" s="272">
        <v>5546</v>
      </c>
      <c r="BZ790" s="272">
        <v>658</v>
      </c>
      <c r="CA790" s="272">
        <v>1801285</v>
      </c>
      <c r="CB790" s="272">
        <v>2738</v>
      </c>
      <c r="CC790" s="272">
        <v>5352</v>
      </c>
      <c r="CD790" s="272">
        <v>16241</v>
      </c>
      <c r="CE790" s="272">
        <v>42221654</v>
      </c>
      <c r="CF790" s="272">
        <v>2600</v>
      </c>
      <c r="CG790" s="272">
        <v>5385</v>
      </c>
      <c r="CH790" s="272">
        <v>1091</v>
      </c>
      <c r="CI790" s="272">
        <v>8099066</v>
      </c>
      <c r="CJ790" s="272">
        <v>7424</v>
      </c>
      <c r="CK790" s="272">
        <v>15329</v>
      </c>
      <c r="CL790" s="272">
        <v>390</v>
      </c>
      <c r="CM790" s="272">
        <v>3828453</v>
      </c>
      <c r="CN790" s="272">
        <v>9817</v>
      </c>
      <c r="CO790" s="272">
        <v>22321</v>
      </c>
      <c r="CP790" s="272">
        <v>925</v>
      </c>
      <c r="CQ790" s="272">
        <v>9524164</v>
      </c>
      <c r="CR790" s="272">
        <v>10296</v>
      </c>
      <c r="CS790" s="272">
        <v>20031</v>
      </c>
      <c r="CT790" s="272">
        <v>174</v>
      </c>
      <c r="CU790" s="272">
        <v>2526289</v>
      </c>
      <c r="CV790" s="272">
        <v>14519</v>
      </c>
      <c r="CW790" s="272">
        <v>35557</v>
      </c>
      <c r="CX790" s="272">
        <v>133</v>
      </c>
      <c r="CY790" s="272">
        <v>64597</v>
      </c>
      <c r="CZ790" s="272">
        <v>486</v>
      </c>
      <c r="DA790" s="272">
        <v>785</v>
      </c>
      <c r="DB790" s="272">
        <v>1815</v>
      </c>
      <c r="DC790" s="272">
        <v>93055</v>
      </c>
      <c r="DD790" s="272">
        <v>51</v>
      </c>
      <c r="DE790" s="272">
        <v>125</v>
      </c>
      <c r="DF790" s="272">
        <v>0</v>
      </c>
      <c r="DG790" s="272">
        <v>0</v>
      </c>
      <c r="DH790" s="272">
        <v>0</v>
      </c>
      <c r="DI790" s="272">
        <v>0</v>
      </c>
      <c r="DJ790" s="272">
        <v>0</v>
      </c>
      <c r="DK790" s="272">
        <v>0</v>
      </c>
      <c r="DL790" s="250"/>
      <c r="DM790" s="250"/>
      <c r="DN790" s="250"/>
      <c r="DO790" s="250"/>
      <c r="DP790" s="250"/>
      <c r="DQ790" s="250"/>
      <c r="DR790" s="250"/>
      <c r="DS790" s="250"/>
      <c r="DT790" s="250"/>
      <c r="DU790" s="250"/>
      <c r="DV790" s="250"/>
      <c r="DW790" s="250"/>
      <c r="DX790" s="250"/>
      <c r="DY790" s="250"/>
      <c r="DZ790" s="250"/>
      <c r="EA790" s="250"/>
      <c r="EB790" s="155"/>
      <c r="EC790" s="75">
        <f t="shared" si="1184"/>
        <v>9</v>
      </c>
      <c r="ED790" s="74">
        <f t="shared" si="1170"/>
        <v>2021</v>
      </c>
      <c r="EE790" s="165">
        <f t="shared" si="1180"/>
        <v>44440</v>
      </c>
      <c r="EF790" s="157">
        <f t="shared" si="1182"/>
        <v>30</v>
      </c>
      <c r="EG790" s="156"/>
      <c r="EH790" s="166">
        <f>IFERROR(HLOOKUP(EH$1,$H$5:$FY$1802,MATCH($A790,$A$5:$A$1802,0),0)*HLOOKUP(EH$2,$H$5:$FY$1802,MATCH($A790,$A$5:$A$1802,0),0),$H$2)</f>
        <v>256158</v>
      </c>
      <c r="EI790" s="166">
        <f>IFERROR(HLOOKUP(EI$1,$H$5:$FY$1802,MATCH($A790,$A$5:$A$1802,0),0)*HLOOKUP(EI$2,$H$5:$FY$1802,MATCH($A790,$A$5:$A$1802,0),0),$H$2)</f>
        <v>3330054</v>
      </c>
      <c r="EJ790" s="166">
        <f>IFERROR(HLOOKUP(EJ$1,$H$5:$FY$1802,MATCH($A790,$A$5:$A$1802,0),0)*HLOOKUP(EJ$2,$H$5:$FY$1802,MATCH($A790,$A$5:$A$1802,0),0),$H$2)</f>
        <v>5251239</v>
      </c>
      <c r="EK790" s="166">
        <f>IFERROR(HLOOKUP(EK$1,$H$5:$FY$1802,MATCH($A790,$A$5:$A$1802,0),0)*HLOOKUP(EK$2,$H$5:$FY$1802,MATCH($A790,$A$5:$A$1802,0),0),$H$2)</f>
        <v>11441724</v>
      </c>
      <c r="EL790" s="166">
        <f>IFERROR(HLOOKUP(EL$1,$H$5:$FY$1802,MATCH($A790,$A$5:$A$1802,0),0)*HLOOKUP(EL$2,$H$5:$FY$1802,MATCH($A790,$A$5:$A$1802,0),0),$H$2)</f>
        <v>2559744</v>
      </c>
      <c r="EM790" s="166">
        <f>IFERROR(HLOOKUP(EM$1,$H$5:$FY$1802,MATCH($A790,$A$5:$A$1802,0),0)*HLOOKUP(EM$2,$H$5:$FY$1802,MATCH($A790,$A$5:$A$1802,0),0),$H$2)</f>
        <v>1933150</v>
      </c>
      <c r="EN790" s="166">
        <f>IFERROR(HLOOKUP(EN$1,$H$5:$FY$1802,MATCH($A790,$A$5:$A$1802,0),0)*HLOOKUP(EN$2,$H$5:$FY$1802,MATCH($A790,$A$5:$A$1802,0),0),$H$2)</f>
        <v>105645600</v>
      </c>
      <c r="EO790" s="166">
        <f>IFERROR(HLOOKUP(EO$1,$H$5:$FY$1802,MATCH($A790,$A$5:$A$1802,0),0)*HLOOKUP(EO$2,$H$5:$FY$1802,MATCH($A790,$A$5:$A$1802,0),0),$H$2)</f>
        <v>116419831</v>
      </c>
      <c r="EP790" s="166">
        <f>IFERROR(HLOOKUP(EP$1,$H$5:$FY$1802,MATCH($A790,$A$5:$A$1802,0),0)*HLOOKUP(EP$2,$H$5:$FY$1802,MATCH($A790,$A$5:$A$1802,0),0),$H$2)</f>
        <v>5014170</v>
      </c>
      <c r="EQ790" s="166">
        <f>IFERROR(HLOOKUP(EQ$1,$H$5:$FY$1802,MATCH($A790,$A$5:$A$1802,0),0)*HLOOKUP(EQ$2,$H$5:$FY$1802,MATCH($A790,$A$5:$A$1802,0),0),$H$2)</f>
        <v>100700</v>
      </c>
      <c r="ER790" s="166">
        <f>IFERROR(HLOOKUP(ER$1,$H$5:$FY$1802,MATCH($A790,$A$5:$A$1802,0),0)*HLOOKUP(ER$2,$H$5:$FY$1802,MATCH($A790,$A$5:$A$1802,0),0),$H$2)</f>
        <v>96600</v>
      </c>
      <c r="ES790" s="166">
        <f>IFERROR(HLOOKUP(ES$1,$H$5:$FY$1802,MATCH($A790,$A$5:$A$1802,0),0)*HLOOKUP(ES$2,$H$5:$FY$1802,MATCH($A790,$A$5:$A$1802,0),0),$H$2)</f>
        <v>2359401</v>
      </c>
      <c r="ET790" s="166">
        <f>IFERROR(HLOOKUP(ET$1,$H$5:$FY$1802,MATCH($A790,$A$5:$A$1802,0),0)*HLOOKUP(ET$2,$H$5:$FY$1802,MATCH($A790,$A$5:$A$1802,0),0),$H$2)</f>
        <v>14780090</v>
      </c>
      <c r="EU790" s="166">
        <f>IFERROR(HLOOKUP(EU$1,$H$5:$FY$1802,MATCH($A790,$A$5:$A$1802,0),0)*HLOOKUP(EU$2,$H$5:$FY$1802,MATCH($A790,$A$5:$A$1802,0),0),$H$2)</f>
        <v>3521616</v>
      </c>
      <c r="EV790" s="166">
        <f>IFERROR(HLOOKUP(EV$1,$H$5:$FY$1802,MATCH($A790,$A$5:$A$1802,0),0)*HLOOKUP(EV$2,$H$5:$FY$1802,MATCH($A790,$A$5:$A$1802,0),0),$H$2)</f>
        <v>87457785</v>
      </c>
      <c r="EW790" s="166">
        <f>IFERROR(HLOOKUP(EW$1,$H$5:$FY$1802,MATCH($A790,$A$5:$A$1802,0),0)*HLOOKUP(EW$2,$H$5:$FY$1802,MATCH($A790,$A$5:$A$1802,0),0),$H$2)</f>
        <v>16723939</v>
      </c>
      <c r="EX790" s="166">
        <f>IFERROR(HLOOKUP(EX$1,$H$5:$FY$1802,MATCH($A790,$A$5:$A$1802,0),0)*HLOOKUP(EX$2,$H$5:$FY$1802,MATCH($A790,$A$5:$A$1802,0),0),$H$2)</f>
        <v>8705190</v>
      </c>
      <c r="EY790" s="166">
        <f>IFERROR(HLOOKUP(EY$1,$H$5:$FY$1802,MATCH($A790,$A$5:$A$1802,0),0)*HLOOKUP(EY$2,$H$5:$FY$1802,MATCH($A790,$A$5:$A$1802,0),0),$H$2)</f>
        <v>18528675</v>
      </c>
      <c r="EZ790" s="166">
        <f>IFERROR(HLOOKUP(EZ$1,$H$5:$FY$1802,MATCH($A790,$A$5:$A$1802,0),0)*HLOOKUP(EZ$2,$H$5:$FY$1802,MATCH($A790,$A$5:$A$1802,0),0),$H$2)</f>
        <v>6186918</v>
      </c>
      <c r="FA790" s="166">
        <f>IFERROR(HLOOKUP(FA$1,$H$5:$FY$1802,MATCH($A790,$A$5:$A$1802,0),0)*HLOOKUP(FA$2,$H$5:$FY$1802,MATCH($A790,$A$5:$A$1802,0),0),$H$2)</f>
        <v>0</v>
      </c>
      <c r="FB790" s="166">
        <f>IFERROR(HLOOKUP(FB$1,$H$5:$FY$1802,MATCH($A790,$A$5:$A$1802,0),0)*HLOOKUP(FB$2,$H$5:$FY$1802,MATCH($A790,$A$5:$A$1802,0),0),$H$2)</f>
        <v>104405</v>
      </c>
      <c r="FC790" s="166">
        <f>IFERROR(HLOOKUP(FC$1,$H$5:$FY$1802,MATCH($A790,$A$5:$A$1802,0),0)*HLOOKUP(FC$2,$H$5:$FY$1802,MATCH($A790,$A$5:$A$1802,0),0),$H$2)</f>
        <v>226875</v>
      </c>
      <c r="FD790" s="166">
        <f>IFERROR(HLOOKUP(FD$1,$H$5:$FY$1802,MATCH($A790,$A$5:$A$1802,0),0)*HLOOKUP(FD$2,$H$5:$FY$1802,MATCH($A790,$A$5:$A$1802,0),0),$H$2)</f>
        <v>0</v>
      </c>
      <c r="FE790" s="166">
        <f>IFERROR(HLOOKUP(FE$1,$H$5:$FY$1802,MATCH($A790,$A$5:$A$1802,0),0)*HLOOKUP(FE$2,$H$5:$FY$1802,MATCH($A790,$A$5:$A$1802,0),0),$H$2)</f>
        <v>0</v>
      </c>
      <c r="FF790" s="166">
        <f>IFERROR(HLOOKUP(FF$1,$H$5:$FY$1802,MATCH($A790,$A$5:$A$1802,0),0)*HLOOKUP(FF$2,$H$5:$FY$1802,MATCH($A790,$A$5:$A$1802,0),0),$H$2)</f>
        <v>0</v>
      </c>
      <c r="FG790" s="166">
        <f>IFERROR(HLOOKUP(FG$1,$H$5:$FY$1802,MATCH($A790,$A$5:$A$1802,0),0)*HLOOKUP(FG$2,$H$5:$FY$1802,MATCH($A790,$A$5:$A$1802,0),0),$H$2)</f>
        <v>0</v>
      </c>
      <c r="FH790" s="152"/>
      <c r="FI790" s="405">
        <f t="shared" si="1171"/>
        <v>1.8715965346534653</v>
      </c>
      <c r="FJ790" s="405">
        <f t="shared" si="1171"/>
        <v>1.4368811881188119</v>
      </c>
      <c r="FK790" s="405">
        <f t="shared" si="1172"/>
        <v>1.8692682926829269</v>
      </c>
      <c r="FL790" s="405">
        <f t="shared" si="1173"/>
        <v>1.4439024390243902</v>
      </c>
      <c r="FM790" s="405">
        <f t="shared" si="1174"/>
        <v>1.3065835207524024</v>
      </c>
      <c r="FN790" s="405">
        <f t="shared" si="1175"/>
        <v>1.0819362093641383</v>
      </c>
      <c r="FO790" s="405">
        <f t="shared" si="1176"/>
        <v>1.5294919213548763</v>
      </c>
      <c r="FP790" s="405">
        <f t="shared" si="1177"/>
        <v>1.0763091298423204</v>
      </c>
      <c r="FQ790" s="405">
        <f t="shared" si="1178"/>
        <v>1.6200527704485488</v>
      </c>
      <c r="FR790" s="405">
        <f t="shared" si="1179"/>
        <v>1.0422163588390501</v>
      </c>
      <c r="FS790" s="65"/>
    </row>
    <row r="791" spans="1:175" ht="10.35" customHeight="1" x14ac:dyDescent="0.2">
      <c r="A791" s="74" t="str">
        <f t="shared" si="1166"/>
        <v>2021-22SEPTEMBERRX7</v>
      </c>
      <c r="B791" s="163" t="str">
        <f t="shared" si="1167"/>
        <v>2021-22</v>
      </c>
      <c r="C791" s="26" t="s">
        <v>830</v>
      </c>
      <c r="D791" s="163" t="str">
        <f>INDEX($FV$16:$FW$26,MATCH($F791,$FV$16:$FV$26,0),2)</f>
        <v>Y62</v>
      </c>
      <c r="E791" s="163" t="str">
        <f>VLOOKUP($D791,$FW$8:$FX$14,2,0)</f>
        <v>North West</v>
      </c>
      <c r="F791" s="271" t="s">
        <v>859</v>
      </c>
      <c r="G791" s="271" t="s">
        <v>876</v>
      </c>
      <c r="H791" s="272">
        <v>157753</v>
      </c>
      <c r="I791" s="272">
        <v>137414</v>
      </c>
      <c r="J791" s="272">
        <v>4583039</v>
      </c>
      <c r="K791" s="272">
        <v>33</v>
      </c>
      <c r="L791" s="272">
        <v>1</v>
      </c>
      <c r="M791" s="272">
        <v>113</v>
      </c>
      <c r="N791" s="272">
        <v>161</v>
      </c>
      <c r="O791" s="272">
        <v>238</v>
      </c>
      <c r="P791" s="272">
        <v>0</v>
      </c>
      <c r="Q791" s="272">
        <v>198</v>
      </c>
      <c r="R791" s="272">
        <v>15721</v>
      </c>
      <c r="S791" s="272">
        <v>3053</v>
      </c>
      <c r="T791" s="272">
        <v>90815</v>
      </c>
      <c r="U791" s="272">
        <v>13355</v>
      </c>
      <c r="V791" s="272">
        <v>9208</v>
      </c>
      <c r="W791" s="272">
        <v>50364</v>
      </c>
      <c r="X791" s="272">
        <v>11325</v>
      </c>
      <c r="Y791" s="272">
        <v>631</v>
      </c>
      <c r="Z791" s="272">
        <v>7374335</v>
      </c>
      <c r="AA791" s="272">
        <v>552</v>
      </c>
      <c r="AB791" s="272">
        <v>935</v>
      </c>
      <c r="AC791" s="272">
        <v>6611766</v>
      </c>
      <c r="AD791" s="272">
        <v>718</v>
      </c>
      <c r="AE791" s="272">
        <v>1221</v>
      </c>
      <c r="AF791" s="272">
        <v>172869960</v>
      </c>
      <c r="AG791" s="272">
        <v>3432</v>
      </c>
      <c r="AH791" s="272">
        <v>7586</v>
      </c>
      <c r="AI791" s="272">
        <v>154057557</v>
      </c>
      <c r="AJ791" s="272">
        <v>13603</v>
      </c>
      <c r="AK791" s="272">
        <v>33936</v>
      </c>
      <c r="AL791" s="272">
        <v>20455193</v>
      </c>
      <c r="AM791" s="272">
        <v>32417</v>
      </c>
      <c r="AN791" s="272">
        <v>65565</v>
      </c>
      <c r="AO791" s="272">
        <v>7849</v>
      </c>
      <c r="AP791" s="272">
        <v>517</v>
      </c>
      <c r="AQ791" s="272">
        <v>5221</v>
      </c>
      <c r="AR791" s="272">
        <v>609</v>
      </c>
      <c r="AS791" s="272">
        <v>619</v>
      </c>
      <c r="AT791" s="272">
        <v>1492</v>
      </c>
      <c r="AU791" s="272">
        <v>118</v>
      </c>
      <c r="AV791" s="272">
        <v>47579</v>
      </c>
      <c r="AW791" s="272">
        <v>6089</v>
      </c>
      <c r="AX791" s="272">
        <v>29298</v>
      </c>
      <c r="AY791" s="272">
        <v>82966</v>
      </c>
      <c r="AZ791" s="272">
        <v>25809</v>
      </c>
      <c r="BA791" s="272">
        <v>20824</v>
      </c>
      <c r="BB791" s="272">
        <v>17694</v>
      </c>
      <c r="BC791" s="272">
        <v>14508</v>
      </c>
      <c r="BD791" s="272">
        <v>69751</v>
      </c>
      <c r="BE791" s="272">
        <v>52832</v>
      </c>
      <c r="BF791" s="272">
        <v>16107</v>
      </c>
      <c r="BG791" s="272">
        <v>11632</v>
      </c>
      <c r="BH791" s="272">
        <v>794</v>
      </c>
      <c r="BI791" s="272">
        <v>589</v>
      </c>
      <c r="BJ791" s="272">
        <v>119</v>
      </c>
      <c r="BK791" s="272">
        <v>122656</v>
      </c>
      <c r="BL791" s="272">
        <v>1031</v>
      </c>
      <c r="BM791" s="272">
        <v>1361</v>
      </c>
      <c r="BN791" s="272">
        <v>57</v>
      </c>
      <c r="BO791" s="272">
        <v>41887</v>
      </c>
      <c r="BP791" s="272">
        <v>735</v>
      </c>
      <c r="BQ791" s="272">
        <v>1254</v>
      </c>
      <c r="BR791" s="272">
        <v>13179</v>
      </c>
      <c r="BS791" s="272">
        <v>7209792</v>
      </c>
      <c r="BT791" s="272">
        <v>547</v>
      </c>
      <c r="BU791" s="272">
        <v>930</v>
      </c>
      <c r="BV791" s="272">
        <v>3737</v>
      </c>
      <c r="BW791" s="272">
        <v>13779440</v>
      </c>
      <c r="BX791" s="272">
        <v>3687</v>
      </c>
      <c r="BY791" s="272">
        <v>7853</v>
      </c>
      <c r="BZ791" s="272">
        <v>2060</v>
      </c>
      <c r="CA791" s="272">
        <v>6972106</v>
      </c>
      <c r="CB791" s="272">
        <v>3385</v>
      </c>
      <c r="CC791" s="272">
        <v>7580</v>
      </c>
      <c r="CD791" s="272">
        <v>44567</v>
      </c>
      <c r="CE791" s="272">
        <v>152118414</v>
      </c>
      <c r="CF791" s="272">
        <v>3413</v>
      </c>
      <c r="CG791" s="272">
        <v>7562</v>
      </c>
      <c r="CH791" s="272">
        <v>1804</v>
      </c>
      <c r="CI791" s="272">
        <v>29626729</v>
      </c>
      <c r="CJ791" s="272">
        <v>16423</v>
      </c>
      <c r="CK791" s="272">
        <v>43371</v>
      </c>
      <c r="CL791" s="272">
        <v>1083</v>
      </c>
      <c r="CM791" s="272">
        <v>18033013</v>
      </c>
      <c r="CN791" s="272">
        <v>16651</v>
      </c>
      <c r="CO791" s="272">
        <v>42021</v>
      </c>
      <c r="CP791" s="272">
        <v>968</v>
      </c>
      <c r="CQ791" s="272">
        <v>25979564</v>
      </c>
      <c r="CR791" s="272">
        <v>26838</v>
      </c>
      <c r="CS791" s="272">
        <v>68703</v>
      </c>
      <c r="CT791" s="272">
        <v>410</v>
      </c>
      <c r="CU791" s="272">
        <v>12878776</v>
      </c>
      <c r="CV791" s="272">
        <v>31412</v>
      </c>
      <c r="CW791" s="272">
        <v>67043</v>
      </c>
      <c r="CX791" s="272">
        <v>306</v>
      </c>
      <c r="CY791" s="272">
        <v>108198</v>
      </c>
      <c r="CZ791" s="272">
        <v>354</v>
      </c>
      <c r="DA791" s="272">
        <v>648</v>
      </c>
      <c r="DB791" s="272">
        <v>7287</v>
      </c>
      <c r="DC791" s="272">
        <v>441429</v>
      </c>
      <c r="DD791" s="272">
        <v>61</v>
      </c>
      <c r="DE791" s="272">
        <v>146</v>
      </c>
      <c r="DF791" s="272">
        <v>78</v>
      </c>
      <c r="DG791" s="272">
        <v>250142</v>
      </c>
      <c r="DH791" s="272">
        <v>3207</v>
      </c>
      <c r="DI791" s="272">
        <v>6547</v>
      </c>
      <c r="DJ791" s="272">
        <v>52</v>
      </c>
      <c r="DK791" s="272">
        <v>0</v>
      </c>
      <c r="DL791" s="250"/>
      <c r="DM791" s="250"/>
      <c r="DN791" s="250"/>
      <c r="DO791" s="250"/>
      <c r="DP791" s="250"/>
      <c r="DQ791" s="250"/>
      <c r="DR791" s="250"/>
      <c r="DS791" s="250"/>
      <c r="DT791" s="250"/>
      <c r="DU791" s="250"/>
      <c r="DV791" s="250"/>
      <c r="DW791" s="250"/>
      <c r="DX791" s="250"/>
      <c r="DY791" s="250"/>
      <c r="DZ791" s="250"/>
      <c r="EA791" s="250"/>
      <c r="EB791" s="155"/>
      <c r="EC791" s="75">
        <f t="shared" si="1184"/>
        <v>9</v>
      </c>
      <c r="ED791" s="74">
        <f t="shared" si="1170"/>
        <v>2021</v>
      </c>
      <c r="EE791" s="165">
        <f t="shared" si="1180"/>
        <v>44440</v>
      </c>
      <c r="EF791" s="157">
        <f t="shared" si="1182"/>
        <v>30</v>
      </c>
      <c r="EG791" s="156"/>
      <c r="EH791" s="166">
        <f>IFERROR(HLOOKUP(EH$1,$H$5:$FY$1802,MATCH($A791,$A$5:$A$1802,0),0)*HLOOKUP(EH$2,$H$5:$FY$1802,MATCH($A791,$A$5:$A$1802,0),0),$H$2)</f>
        <v>137414</v>
      </c>
      <c r="EI791" s="166">
        <f>IFERROR(HLOOKUP(EI$1,$H$5:$FY$1802,MATCH($A791,$A$5:$A$1802,0),0)*HLOOKUP(EI$2,$H$5:$FY$1802,MATCH($A791,$A$5:$A$1802,0),0),$H$2)</f>
        <v>15527782</v>
      </c>
      <c r="EJ791" s="166">
        <f>IFERROR(HLOOKUP(EJ$1,$H$5:$FY$1802,MATCH($A791,$A$5:$A$1802,0),0)*HLOOKUP(EJ$2,$H$5:$FY$1802,MATCH($A791,$A$5:$A$1802,0),0),$H$2)</f>
        <v>22123654</v>
      </c>
      <c r="EK791" s="166">
        <f>IFERROR(HLOOKUP(EK$1,$H$5:$FY$1802,MATCH($A791,$A$5:$A$1802,0),0)*HLOOKUP(EK$2,$H$5:$FY$1802,MATCH($A791,$A$5:$A$1802,0),0),$H$2)</f>
        <v>32704532</v>
      </c>
      <c r="EL791" s="166">
        <f>IFERROR(HLOOKUP(EL$1,$H$5:$FY$1802,MATCH($A791,$A$5:$A$1802,0),0)*HLOOKUP(EL$2,$H$5:$FY$1802,MATCH($A791,$A$5:$A$1802,0),0),$H$2)</f>
        <v>12486925</v>
      </c>
      <c r="EM791" s="166">
        <f>IFERROR(HLOOKUP(EM$1,$H$5:$FY$1802,MATCH($A791,$A$5:$A$1802,0),0)*HLOOKUP(EM$2,$H$5:$FY$1802,MATCH($A791,$A$5:$A$1802,0),0),$H$2)</f>
        <v>11242968</v>
      </c>
      <c r="EN791" s="166">
        <f>IFERROR(HLOOKUP(EN$1,$H$5:$FY$1802,MATCH($A791,$A$5:$A$1802,0),0)*HLOOKUP(EN$2,$H$5:$FY$1802,MATCH($A791,$A$5:$A$1802,0),0),$H$2)</f>
        <v>382061304</v>
      </c>
      <c r="EO791" s="166">
        <f>IFERROR(HLOOKUP(EO$1,$H$5:$FY$1802,MATCH($A791,$A$5:$A$1802,0),0)*HLOOKUP(EO$2,$H$5:$FY$1802,MATCH($A791,$A$5:$A$1802,0),0),$H$2)</f>
        <v>384325200</v>
      </c>
      <c r="EP791" s="166">
        <f>IFERROR(HLOOKUP(EP$1,$H$5:$FY$1802,MATCH($A791,$A$5:$A$1802,0),0)*HLOOKUP(EP$2,$H$5:$FY$1802,MATCH($A791,$A$5:$A$1802,0),0),$H$2)</f>
        <v>41371515</v>
      </c>
      <c r="EQ791" s="166">
        <f>IFERROR(HLOOKUP(EQ$1,$H$5:$FY$1802,MATCH($A791,$A$5:$A$1802,0),0)*HLOOKUP(EQ$2,$H$5:$FY$1802,MATCH($A791,$A$5:$A$1802,0),0),$H$2)</f>
        <v>161959</v>
      </c>
      <c r="ER791" s="166">
        <f>IFERROR(HLOOKUP(ER$1,$H$5:$FY$1802,MATCH($A791,$A$5:$A$1802,0),0)*HLOOKUP(ER$2,$H$5:$FY$1802,MATCH($A791,$A$5:$A$1802,0),0),$H$2)</f>
        <v>71478</v>
      </c>
      <c r="ES791" s="166">
        <f>IFERROR(HLOOKUP(ES$1,$H$5:$FY$1802,MATCH($A791,$A$5:$A$1802,0),0)*HLOOKUP(ES$2,$H$5:$FY$1802,MATCH($A791,$A$5:$A$1802,0),0),$H$2)</f>
        <v>12256470</v>
      </c>
      <c r="ET791" s="166">
        <f>IFERROR(HLOOKUP(ET$1,$H$5:$FY$1802,MATCH($A791,$A$5:$A$1802,0),0)*HLOOKUP(ET$2,$H$5:$FY$1802,MATCH($A791,$A$5:$A$1802,0),0),$H$2)</f>
        <v>29346661</v>
      </c>
      <c r="EU791" s="166">
        <f>IFERROR(HLOOKUP(EU$1,$H$5:$FY$1802,MATCH($A791,$A$5:$A$1802,0),0)*HLOOKUP(EU$2,$H$5:$FY$1802,MATCH($A791,$A$5:$A$1802,0),0),$H$2)</f>
        <v>15614800</v>
      </c>
      <c r="EV791" s="166">
        <f>IFERROR(HLOOKUP(EV$1,$H$5:$FY$1802,MATCH($A791,$A$5:$A$1802,0),0)*HLOOKUP(EV$2,$H$5:$FY$1802,MATCH($A791,$A$5:$A$1802,0),0),$H$2)</f>
        <v>337015654</v>
      </c>
      <c r="EW791" s="166">
        <f>IFERROR(HLOOKUP(EW$1,$H$5:$FY$1802,MATCH($A791,$A$5:$A$1802,0),0)*HLOOKUP(EW$2,$H$5:$FY$1802,MATCH($A791,$A$5:$A$1802,0),0),$H$2)</f>
        <v>78241284</v>
      </c>
      <c r="EX791" s="166">
        <f>IFERROR(HLOOKUP(EX$1,$H$5:$FY$1802,MATCH($A791,$A$5:$A$1802,0),0)*HLOOKUP(EX$2,$H$5:$FY$1802,MATCH($A791,$A$5:$A$1802,0),0),$H$2)</f>
        <v>45508743</v>
      </c>
      <c r="EY791" s="166">
        <f>IFERROR(HLOOKUP(EY$1,$H$5:$FY$1802,MATCH($A791,$A$5:$A$1802,0),0)*HLOOKUP(EY$2,$H$5:$FY$1802,MATCH($A791,$A$5:$A$1802,0),0),$H$2)</f>
        <v>66504504</v>
      </c>
      <c r="EZ791" s="166">
        <f>IFERROR(HLOOKUP(EZ$1,$H$5:$FY$1802,MATCH($A791,$A$5:$A$1802,0),0)*HLOOKUP(EZ$2,$H$5:$FY$1802,MATCH($A791,$A$5:$A$1802,0),0),$H$2)</f>
        <v>27487630</v>
      </c>
      <c r="FA791" s="166">
        <f>IFERROR(HLOOKUP(FA$1,$H$5:$FY$1802,MATCH($A791,$A$5:$A$1802,0),0)*HLOOKUP(FA$2,$H$5:$FY$1802,MATCH($A791,$A$5:$A$1802,0),0),$H$2)</f>
        <v>510666</v>
      </c>
      <c r="FB791" s="166">
        <f>IFERROR(HLOOKUP(FB$1,$H$5:$FY$1802,MATCH($A791,$A$5:$A$1802,0),0)*HLOOKUP(FB$2,$H$5:$FY$1802,MATCH($A791,$A$5:$A$1802,0),0),$H$2)</f>
        <v>198288</v>
      </c>
      <c r="FC791" s="166">
        <f>IFERROR(HLOOKUP(FC$1,$H$5:$FY$1802,MATCH($A791,$A$5:$A$1802,0),0)*HLOOKUP(FC$2,$H$5:$FY$1802,MATCH($A791,$A$5:$A$1802,0),0),$H$2)</f>
        <v>1063902</v>
      </c>
      <c r="FD791" s="166">
        <f>IFERROR(HLOOKUP(FD$1,$H$5:$FY$1802,MATCH($A791,$A$5:$A$1802,0),0)*HLOOKUP(FD$2,$H$5:$FY$1802,MATCH($A791,$A$5:$A$1802,0),0),$H$2)</f>
        <v>0</v>
      </c>
      <c r="FE791" s="166">
        <f>IFERROR(HLOOKUP(FE$1,$H$5:$FY$1802,MATCH($A791,$A$5:$A$1802,0),0)*HLOOKUP(FE$2,$H$5:$FY$1802,MATCH($A791,$A$5:$A$1802,0),0),$H$2)</f>
        <v>0</v>
      </c>
      <c r="FF791" s="166">
        <f>IFERROR(HLOOKUP(FF$1,$H$5:$FY$1802,MATCH($A791,$A$5:$A$1802,0),0)*HLOOKUP(FF$2,$H$5:$FY$1802,MATCH($A791,$A$5:$A$1802,0),0),$H$2)</f>
        <v>0</v>
      </c>
      <c r="FG791" s="166">
        <f>IFERROR(HLOOKUP(FG$1,$H$5:$FY$1802,MATCH($A791,$A$5:$A$1802,0),0)*HLOOKUP(FG$2,$H$5:$FY$1802,MATCH($A791,$A$5:$A$1802,0),0),$H$2)</f>
        <v>0</v>
      </c>
      <c r="FH791" s="152"/>
      <c r="FI791" s="405">
        <f t="shared" si="1171"/>
        <v>1.9325346312242606</v>
      </c>
      <c r="FJ791" s="405">
        <f t="shared" si="1171"/>
        <v>1.5592661924372895</v>
      </c>
      <c r="FK791" s="405">
        <f t="shared" si="1172"/>
        <v>1.9215899218071242</v>
      </c>
      <c r="FL791" s="405">
        <f t="shared" si="1173"/>
        <v>1.5755864465682015</v>
      </c>
      <c r="FM791" s="405">
        <f t="shared" si="1174"/>
        <v>1.3849376538797553</v>
      </c>
      <c r="FN791" s="405">
        <f t="shared" si="1175"/>
        <v>1.0490032562941785</v>
      </c>
      <c r="FO791" s="405">
        <f t="shared" si="1176"/>
        <v>1.4222516556291391</v>
      </c>
      <c r="FP791" s="405">
        <f t="shared" si="1177"/>
        <v>1.0271081677704195</v>
      </c>
      <c r="FQ791" s="405">
        <f t="shared" si="1178"/>
        <v>1.2583201267828843</v>
      </c>
      <c r="FR791" s="405">
        <f t="shared" si="1179"/>
        <v>0.93343898573692552</v>
      </c>
      <c r="FS791" s="65"/>
    </row>
    <row r="792" spans="1:175" ht="10.35" customHeight="1" x14ac:dyDescent="0.2">
      <c r="A792" s="180" t="str">
        <f t="shared" si="1166"/>
        <v>2021-22SEPTEMBERRYE</v>
      </c>
      <c r="B792" s="182" t="str">
        <f t="shared" si="1167"/>
        <v>2021-22</v>
      </c>
      <c r="C792" s="26" t="s">
        <v>830</v>
      </c>
      <c r="D792" s="182" t="str">
        <f>INDEX($FV$16:$FW$26,MATCH($F792,$FV$16:$FV$26,0),2)</f>
        <v>Y59</v>
      </c>
      <c r="E792" s="182" t="str">
        <f>VLOOKUP($D792,$FW$8:$FX$14,2,0)</f>
        <v>South East</v>
      </c>
      <c r="F792" s="273" t="s">
        <v>861</v>
      </c>
      <c r="G792" s="273" t="s">
        <v>877</v>
      </c>
      <c r="H792" s="274">
        <v>101539</v>
      </c>
      <c r="I792" s="274">
        <v>53301</v>
      </c>
      <c r="J792" s="274">
        <v>2562221</v>
      </c>
      <c r="K792" s="274">
        <v>48</v>
      </c>
      <c r="L792" s="274">
        <v>4</v>
      </c>
      <c r="M792" s="274">
        <v>162</v>
      </c>
      <c r="N792" s="274">
        <v>207</v>
      </c>
      <c r="O792" s="274">
        <v>277</v>
      </c>
      <c r="P792" s="274">
        <v>0</v>
      </c>
      <c r="Q792" s="274">
        <v>257</v>
      </c>
      <c r="R792" s="274">
        <v>27</v>
      </c>
      <c r="S792" s="274">
        <v>29</v>
      </c>
      <c r="T792" s="274">
        <v>54281</v>
      </c>
      <c r="U792" s="274">
        <v>3921</v>
      </c>
      <c r="V792" s="274">
        <v>2367</v>
      </c>
      <c r="W792" s="274">
        <v>26147</v>
      </c>
      <c r="X792" s="274">
        <v>14036</v>
      </c>
      <c r="Y792" s="274">
        <v>814</v>
      </c>
      <c r="Z792" s="274">
        <v>1989681</v>
      </c>
      <c r="AA792" s="274">
        <v>507</v>
      </c>
      <c r="AB792" s="274">
        <v>931</v>
      </c>
      <c r="AC792" s="274">
        <v>1568705</v>
      </c>
      <c r="AD792" s="274">
        <v>663</v>
      </c>
      <c r="AE792" s="274">
        <v>1200</v>
      </c>
      <c r="AF792" s="274">
        <v>44366527</v>
      </c>
      <c r="AG792" s="274">
        <v>1697</v>
      </c>
      <c r="AH792" s="274">
        <v>3528</v>
      </c>
      <c r="AI792" s="274">
        <v>103613873</v>
      </c>
      <c r="AJ792" s="274">
        <v>7382</v>
      </c>
      <c r="AK792" s="274">
        <v>16809</v>
      </c>
      <c r="AL792" s="274">
        <v>7617704</v>
      </c>
      <c r="AM792" s="274">
        <v>9358</v>
      </c>
      <c r="AN792" s="274">
        <v>20564</v>
      </c>
      <c r="AO792" s="274">
        <v>6896</v>
      </c>
      <c r="AP792" s="274">
        <v>214</v>
      </c>
      <c r="AQ792" s="274">
        <v>835</v>
      </c>
      <c r="AR792" s="274">
        <v>500</v>
      </c>
      <c r="AS792" s="274">
        <v>710</v>
      </c>
      <c r="AT792" s="274">
        <v>5137</v>
      </c>
      <c r="AU792" s="274">
        <v>352</v>
      </c>
      <c r="AV792" s="274">
        <v>26445</v>
      </c>
      <c r="AW792" s="274">
        <v>2503</v>
      </c>
      <c r="AX792" s="274">
        <v>18437</v>
      </c>
      <c r="AY792" s="274">
        <v>47385</v>
      </c>
      <c r="AZ792" s="274">
        <v>7064</v>
      </c>
      <c r="BA792" s="274">
        <v>5422</v>
      </c>
      <c r="BB792" s="274">
        <v>4216</v>
      </c>
      <c r="BC792" s="274">
        <v>3274</v>
      </c>
      <c r="BD792" s="274">
        <v>34428</v>
      </c>
      <c r="BE792" s="274">
        <v>27725</v>
      </c>
      <c r="BF792" s="274">
        <v>21446</v>
      </c>
      <c r="BG792" s="274">
        <v>15621</v>
      </c>
      <c r="BH792" s="274">
        <v>1318</v>
      </c>
      <c r="BI792" s="274">
        <v>922</v>
      </c>
      <c r="BJ792" s="274">
        <v>43</v>
      </c>
      <c r="BK792" s="274">
        <v>30639</v>
      </c>
      <c r="BL792" s="274">
        <v>713</v>
      </c>
      <c r="BM792" s="274">
        <v>1300</v>
      </c>
      <c r="BN792" s="274">
        <v>23</v>
      </c>
      <c r="BO792" s="274">
        <v>13570</v>
      </c>
      <c r="BP792" s="274">
        <v>590</v>
      </c>
      <c r="BQ792" s="274">
        <v>1087</v>
      </c>
      <c r="BR792" s="274">
        <v>3855</v>
      </c>
      <c r="BS792" s="274">
        <v>1945472</v>
      </c>
      <c r="BT792" s="274">
        <v>505</v>
      </c>
      <c r="BU792" s="274">
        <v>928</v>
      </c>
      <c r="BV792" s="274">
        <v>2039</v>
      </c>
      <c r="BW792" s="274">
        <v>3244338</v>
      </c>
      <c r="BX792" s="274">
        <v>1591</v>
      </c>
      <c r="BY792" s="274">
        <v>3131</v>
      </c>
      <c r="BZ792" s="274">
        <v>504</v>
      </c>
      <c r="CA792" s="274">
        <v>707398</v>
      </c>
      <c r="CB792" s="274">
        <v>1404</v>
      </c>
      <c r="CC792" s="274">
        <v>2915</v>
      </c>
      <c r="CD792" s="274">
        <v>23604</v>
      </c>
      <c r="CE792" s="274">
        <v>40414791</v>
      </c>
      <c r="CF792" s="274">
        <v>1712</v>
      </c>
      <c r="CG792" s="274">
        <v>3583</v>
      </c>
      <c r="CH792" s="274">
        <v>2092</v>
      </c>
      <c r="CI792" s="274">
        <v>11121972</v>
      </c>
      <c r="CJ792" s="274">
        <v>5316</v>
      </c>
      <c r="CK792" s="274">
        <v>9919</v>
      </c>
      <c r="CL792" s="274">
        <v>713</v>
      </c>
      <c r="CM792" s="274">
        <v>3195644</v>
      </c>
      <c r="CN792" s="274">
        <v>4482</v>
      </c>
      <c r="CO792" s="274">
        <v>9217</v>
      </c>
      <c r="CP792" s="274">
        <v>235</v>
      </c>
      <c r="CQ792" s="274">
        <v>2960158</v>
      </c>
      <c r="CR792" s="274">
        <v>12596</v>
      </c>
      <c r="CS792" s="274">
        <v>21582</v>
      </c>
      <c r="CT792" s="274">
        <v>71</v>
      </c>
      <c r="CU792" s="274">
        <v>393600</v>
      </c>
      <c r="CV792" s="274">
        <v>5544</v>
      </c>
      <c r="CW792" s="274">
        <v>13594</v>
      </c>
      <c r="CX792" s="274">
        <v>196</v>
      </c>
      <c r="CY792" s="274">
        <v>69174</v>
      </c>
      <c r="CZ792" s="274">
        <v>353</v>
      </c>
      <c r="DA792" s="274">
        <v>602</v>
      </c>
      <c r="DB792" s="274">
        <v>3015</v>
      </c>
      <c r="DC792" s="274">
        <v>223846</v>
      </c>
      <c r="DD792" s="274">
        <v>74</v>
      </c>
      <c r="DE792" s="274">
        <v>177</v>
      </c>
      <c r="DF792" s="274">
        <v>47</v>
      </c>
      <c r="DG792" s="274">
        <v>124454</v>
      </c>
      <c r="DH792" s="274">
        <v>2648</v>
      </c>
      <c r="DI792" s="274">
        <v>5242</v>
      </c>
      <c r="DJ792" s="274">
        <v>42</v>
      </c>
      <c r="DK792" s="274">
        <v>27</v>
      </c>
      <c r="DL792" s="251"/>
      <c r="DM792" s="251"/>
      <c r="DN792" s="251"/>
      <c r="DO792" s="251"/>
      <c r="DP792" s="251"/>
      <c r="DQ792" s="251"/>
      <c r="DR792" s="251"/>
      <c r="DS792" s="251"/>
      <c r="DT792" s="251"/>
      <c r="DU792" s="251"/>
      <c r="DV792" s="251"/>
      <c r="DW792" s="251"/>
      <c r="DX792" s="251"/>
      <c r="DY792" s="251"/>
      <c r="DZ792" s="251"/>
      <c r="EA792" s="251"/>
      <c r="EB792" s="183"/>
      <c r="EC792" s="184">
        <f t="shared" si="1184"/>
        <v>9</v>
      </c>
      <c r="ED792" s="180">
        <f t="shared" si="1170"/>
        <v>2021</v>
      </c>
      <c r="EE792" s="185">
        <f t="shared" si="1180"/>
        <v>44440</v>
      </c>
      <c r="EF792" s="186">
        <f t="shared" si="1182"/>
        <v>30</v>
      </c>
      <c r="EG792" s="187"/>
      <c r="EH792" s="188">
        <f>IFERROR(HLOOKUP(EH$1,$H$5:$FY$1802,MATCH($A792,$A$5:$A$1802,0),0)*HLOOKUP(EH$2,$H$5:$FY$1802,MATCH($A792,$A$5:$A$1802,0),0),$H$2)</f>
        <v>213204</v>
      </c>
      <c r="EI792" s="188">
        <f>IFERROR(HLOOKUP(EI$1,$H$5:$FY$1802,MATCH($A792,$A$5:$A$1802,0),0)*HLOOKUP(EI$2,$H$5:$FY$1802,MATCH($A792,$A$5:$A$1802,0),0),$H$2)</f>
        <v>8634762</v>
      </c>
      <c r="EJ792" s="188">
        <f>IFERROR(HLOOKUP(EJ$1,$H$5:$FY$1802,MATCH($A792,$A$5:$A$1802,0),0)*HLOOKUP(EJ$2,$H$5:$FY$1802,MATCH($A792,$A$5:$A$1802,0),0),$H$2)</f>
        <v>11033307</v>
      </c>
      <c r="EK792" s="188">
        <f>IFERROR(HLOOKUP(EK$1,$H$5:$FY$1802,MATCH($A792,$A$5:$A$1802,0),0)*HLOOKUP(EK$2,$H$5:$FY$1802,MATCH($A792,$A$5:$A$1802,0),0),$H$2)</f>
        <v>14764377</v>
      </c>
      <c r="EL792" s="188">
        <f>IFERROR(HLOOKUP(EL$1,$H$5:$FY$1802,MATCH($A792,$A$5:$A$1802,0),0)*HLOOKUP(EL$2,$H$5:$FY$1802,MATCH($A792,$A$5:$A$1802,0),0),$H$2)</f>
        <v>3650451</v>
      </c>
      <c r="EM792" s="188">
        <f>IFERROR(HLOOKUP(EM$1,$H$5:$FY$1802,MATCH($A792,$A$5:$A$1802,0),0)*HLOOKUP(EM$2,$H$5:$FY$1802,MATCH($A792,$A$5:$A$1802,0),0),$H$2)</f>
        <v>2840400</v>
      </c>
      <c r="EN792" s="188">
        <f>IFERROR(HLOOKUP(EN$1,$H$5:$FY$1802,MATCH($A792,$A$5:$A$1802,0),0)*HLOOKUP(EN$2,$H$5:$FY$1802,MATCH($A792,$A$5:$A$1802,0),0),$H$2)</f>
        <v>92246616</v>
      </c>
      <c r="EO792" s="188">
        <f>IFERROR(HLOOKUP(EO$1,$H$5:$FY$1802,MATCH($A792,$A$5:$A$1802,0),0)*HLOOKUP(EO$2,$H$5:$FY$1802,MATCH($A792,$A$5:$A$1802,0),0),$H$2)</f>
        <v>235931124</v>
      </c>
      <c r="EP792" s="188">
        <f>IFERROR(HLOOKUP(EP$1,$H$5:$FY$1802,MATCH($A792,$A$5:$A$1802,0),0)*HLOOKUP(EP$2,$H$5:$FY$1802,MATCH($A792,$A$5:$A$1802,0),0),$H$2)</f>
        <v>16739096</v>
      </c>
      <c r="EQ792" s="188">
        <f>IFERROR(HLOOKUP(EQ$1,$H$5:$FY$1802,MATCH($A792,$A$5:$A$1802,0),0)*HLOOKUP(EQ$2,$H$5:$FY$1802,MATCH($A792,$A$5:$A$1802,0),0),$H$2)</f>
        <v>55900</v>
      </c>
      <c r="ER792" s="188">
        <f>IFERROR(HLOOKUP(ER$1,$H$5:$FY$1802,MATCH($A792,$A$5:$A$1802,0),0)*HLOOKUP(ER$2,$H$5:$FY$1802,MATCH($A792,$A$5:$A$1802,0),0),$H$2)</f>
        <v>25001</v>
      </c>
      <c r="ES792" s="188">
        <f>IFERROR(HLOOKUP(ES$1,$H$5:$FY$1802,MATCH($A792,$A$5:$A$1802,0),0)*HLOOKUP(ES$2,$H$5:$FY$1802,MATCH($A792,$A$5:$A$1802,0),0),$H$2)</f>
        <v>3577440</v>
      </c>
      <c r="ET792" s="188">
        <f>IFERROR(HLOOKUP(ET$1,$H$5:$FY$1802,MATCH($A792,$A$5:$A$1802,0),0)*HLOOKUP(ET$2,$H$5:$FY$1802,MATCH($A792,$A$5:$A$1802,0),0),$H$2)</f>
        <v>6384109</v>
      </c>
      <c r="EU792" s="188">
        <f>IFERROR(HLOOKUP(EU$1,$H$5:$FY$1802,MATCH($A792,$A$5:$A$1802,0),0)*HLOOKUP(EU$2,$H$5:$FY$1802,MATCH($A792,$A$5:$A$1802,0),0),$H$2)</f>
        <v>1469160</v>
      </c>
      <c r="EV792" s="188">
        <f>IFERROR(HLOOKUP(EV$1,$H$5:$FY$1802,MATCH($A792,$A$5:$A$1802,0),0)*HLOOKUP(EV$2,$H$5:$FY$1802,MATCH($A792,$A$5:$A$1802,0),0),$H$2)</f>
        <v>84573132</v>
      </c>
      <c r="EW792" s="188">
        <f>IFERROR(HLOOKUP(EW$1,$H$5:$FY$1802,MATCH($A792,$A$5:$A$1802,0),0)*HLOOKUP(EW$2,$H$5:$FY$1802,MATCH($A792,$A$5:$A$1802,0),0),$H$2)</f>
        <v>20750548</v>
      </c>
      <c r="EX792" s="188">
        <f>IFERROR(HLOOKUP(EX$1,$H$5:$FY$1802,MATCH($A792,$A$5:$A$1802,0),0)*HLOOKUP(EX$2,$H$5:$FY$1802,MATCH($A792,$A$5:$A$1802,0),0),$H$2)</f>
        <v>6571721</v>
      </c>
      <c r="EY792" s="188">
        <f>IFERROR(HLOOKUP(EY$1,$H$5:$FY$1802,MATCH($A792,$A$5:$A$1802,0),0)*HLOOKUP(EY$2,$H$5:$FY$1802,MATCH($A792,$A$5:$A$1802,0),0),$H$2)</f>
        <v>5071770</v>
      </c>
      <c r="EZ792" s="188">
        <f>IFERROR(HLOOKUP(EZ$1,$H$5:$FY$1802,MATCH($A792,$A$5:$A$1802,0),0)*HLOOKUP(EZ$2,$H$5:$FY$1802,MATCH($A792,$A$5:$A$1802,0),0),$H$2)</f>
        <v>965174</v>
      </c>
      <c r="FA792" s="188">
        <f>IFERROR(HLOOKUP(FA$1,$H$5:$FY$1802,MATCH($A792,$A$5:$A$1802,0),0)*HLOOKUP(FA$2,$H$5:$FY$1802,MATCH($A792,$A$5:$A$1802,0),0),$H$2)</f>
        <v>246374</v>
      </c>
      <c r="FB792" s="188">
        <f>IFERROR(HLOOKUP(FB$1,$H$5:$FY$1802,MATCH($A792,$A$5:$A$1802,0),0)*HLOOKUP(FB$2,$H$5:$FY$1802,MATCH($A792,$A$5:$A$1802,0),0),$H$2)</f>
        <v>117992</v>
      </c>
      <c r="FC792" s="188">
        <f>IFERROR(HLOOKUP(FC$1,$H$5:$FY$1802,MATCH($A792,$A$5:$A$1802,0),0)*HLOOKUP(FC$2,$H$5:$FY$1802,MATCH($A792,$A$5:$A$1802,0),0),$H$2)</f>
        <v>533655</v>
      </c>
      <c r="FD792" s="188">
        <f>IFERROR(HLOOKUP(FD$1,$H$5:$FY$1802,MATCH($A792,$A$5:$A$1802,0),0)*HLOOKUP(FD$2,$H$5:$FY$1802,MATCH($A792,$A$5:$A$1802,0),0),$H$2)</f>
        <v>0</v>
      </c>
      <c r="FE792" s="188">
        <f>IFERROR(HLOOKUP(FE$1,$H$5:$FY$1802,MATCH($A792,$A$5:$A$1802,0),0)*HLOOKUP(FE$2,$H$5:$FY$1802,MATCH($A792,$A$5:$A$1802,0),0),$H$2)</f>
        <v>0</v>
      </c>
      <c r="FF792" s="188">
        <f>IFERROR(HLOOKUP(FF$1,$H$5:$FY$1802,MATCH($A792,$A$5:$A$1802,0),0)*HLOOKUP(FF$2,$H$5:$FY$1802,MATCH($A792,$A$5:$A$1802,0),0),$H$2)</f>
        <v>0</v>
      </c>
      <c r="FG792" s="188">
        <f>IFERROR(HLOOKUP(FG$1,$H$5:$FY$1802,MATCH($A792,$A$5:$A$1802,0),0)*HLOOKUP(FG$2,$H$5:$FY$1802,MATCH($A792,$A$5:$A$1802,0),0),$H$2)</f>
        <v>0</v>
      </c>
      <c r="FH792" s="189"/>
      <c r="FI792" s="406">
        <f t="shared" si="1171"/>
        <v>1.8015812292782454</v>
      </c>
      <c r="FJ792" s="406">
        <f t="shared" si="1171"/>
        <v>1.382810507523591</v>
      </c>
      <c r="FK792" s="406">
        <f t="shared" si="1172"/>
        <v>1.7811575834389524</v>
      </c>
      <c r="FL792" s="406">
        <f t="shared" si="1173"/>
        <v>1.3831854668356569</v>
      </c>
      <c r="FM792" s="406">
        <f t="shared" si="1174"/>
        <v>1.3167093739243507</v>
      </c>
      <c r="FN792" s="406">
        <f t="shared" si="1175"/>
        <v>1.0603510919034689</v>
      </c>
      <c r="FO792" s="406">
        <f t="shared" si="1176"/>
        <v>1.5279281846679966</v>
      </c>
      <c r="FP792" s="406">
        <f t="shared" si="1177"/>
        <v>1.1129239099458534</v>
      </c>
      <c r="FQ792" s="406">
        <f t="shared" si="1178"/>
        <v>1.6191646191646192</v>
      </c>
      <c r="FR792" s="406">
        <f t="shared" si="1179"/>
        <v>1.1326781326781328</v>
      </c>
      <c r="FS792" s="410"/>
    </row>
    <row r="793" spans="1:175" ht="10.35" customHeight="1" x14ac:dyDescent="0.2">
      <c r="A793" s="74" t="str">
        <f t="shared" si="1166"/>
        <v>2021-22SEPTEMBERRYD</v>
      </c>
      <c r="B793" s="163" t="str">
        <f t="shared" si="1167"/>
        <v>2021-22</v>
      </c>
      <c r="C793" s="26" t="s">
        <v>830</v>
      </c>
      <c r="D793" s="163" t="str">
        <f>INDEX($FV$16:$FW$26,MATCH($F793,$FV$16:$FV$26,0),2)</f>
        <v>Y59</v>
      </c>
      <c r="E793" s="163" t="str">
        <f>VLOOKUP($D793,$FW$8:$FX$14,2,0)</f>
        <v>South East</v>
      </c>
      <c r="F793" s="271" t="s">
        <v>863</v>
      </c>
      <c r="G793" s="271" t="s">
        <v>878</v>
      </c>
      <c r="H793" s="272">
        <v>98655</v>
      </c>
      <c r="I793" s="272">
        <v>81649</v>
      </c>
      <c r="J793" s="272">
        <v>4837388</v>
      </c>
      <c r="K793" s="272">
        <v>59</v>
      </c>
      <c r="L793" s="272">
        <v>5</v>
      </c>
      <c r="M793" s="272">
        <v>183</v>
      </c>
      <c r="N793" s="272">
        <v>246</v>
      </c>
      <c r="O793" s="272">
        <v>410</v>
      </c>
      <c r="P793" s="272">
        <v>0</v>
      </c>
      <c r="Q793" s="272">
        <v>233</v>
      </c>
      <c r="R793" s="272">
        <v>25</v>
      </c>
      <c r="S793" s="272">
        <v>42</v>
      </c>
      <c r="T793" s="272">
        <v>60773</v>
      </c>
      <c r="U793" s="272">
        <v>4642</v>
      </c>
      <c r="V793" s="272">
        <v>2946</v>
      </c>
      <c r="W793" s="272">
        <v>34867</v>
      </c>
      <c r="X793" s="272">
        <v>13554</v>
      </c>
      <c r="Y793" s="272">
        <v>203</v>
      </c>
      <c r="Z793" s="272">
        <v>2505800</v>
      </c>
      <c r="AA793" s="272">
        <v>540</v>
      </c>
      <c r="AB793" s="272">
        <v>985</v>
      </c>
      <c r="AC793" s="272">
        <v>1964968</v>
      </c>
      <c r="AD793" s="272">
        <v>667</v>
      </c>
      <c r="AE793" s="272">
        <v>1220</v>
      </c>
      <c r="AF793" s="272">
        <v>64766597</v>
      </c>
      <c r="AG793" s="272">
        <v>1858</v>
      </c>
      <c r="AH793" s="272">
        <v>3637</v>
      </c>
      <c r="AI793" s="272">
        <v>152291284</v>
      </c>
      <c r="AJ793" s="272">
        <v>11236</v>
      </c>
      <c r="AK793" s="272">
        <v>25964</v>
      </c>
      <c r="AL793" s="272">
        <v>3019317</v>
      </c>
      <c r="AM793" s="272">
        <v>14873</v>
      </c>
      <c r="AN793" s="272">
        <v>33550</v>
      </c>
      <c r="AO793" s="272">
        <v>5396</v>
      </c>
      <c r="AP793" s="272">
        <v>208</v>
      </c>
      <c r="AQ793" s="272">
        <v>985</v>
      </c>
      <c r="AR793" s="272">
        <v>1458</v>
      </c>
      <c r="AS793" s="272">
        <v>517</v>
      </c>
      <c r="AT793" s="272">
        <v>3686</v>
      </c>
      <c r="AU793" s="272">
        <v>1195</v>
      </c>
      <c r="AV793" s="272">
        <v>34698</v>
      </c>
      <c r="AW793" s="272">
        <v>1642</v>
      </c>
      <c r="AX793" s="272">
        <v>19037</v>
      </c>
      <c r="AY793" s="272">
        <v>55377</v>
      </c>
      <c r="AZ793" s="272">
        <v>9298</v>
      </c>
      <c r="BA793" s="272">
        <v>6794</v>
      </c>
      <c r="BB793" s="272">
        <v>5837</v>
      </c>
      <c r="BC793" s="272">
        <v>4347</v>
      </c>
      <c r="BD793" s="272">
        <v>48955</v>
      </c>
      <c r="BE793" s="272">
        <v>36671</v>
      </c>
      <c r="BF793" s="272">
        <v>27230</v>
      </c>
      <c r="BG793" s="272">
        <v>14196</v>
      </c>
      <c r="BH793" s="272">
        <v>441</v>
      </c>
      <c r="BI793" s="272">
        <v>215</v>
      </c>
      <c r="BJ793" s="272">
        <v>92</v>
      </c>
      <c r="BK793" s="272">
        <v>59995</v>
      </c>
      <c r="BL793" s="272">
        <v>652</v>
      </c>
      <c r="BM793" s="272">
        <v>1074</v>
      </c>
      <c r="BN793" s="272">
        <v>71</v>
      </c>
      <c r="BO793" s="272">
        <v>45772</v>
      </c>
      <c r="BP793" s="272">
        <v>645</v>
      </c>
      <c r="BQ793" s="272">
        <v>1146</v>
      </c>
      <c r="BR793" s="272">
        <v>4479</v>
      </c>
      <c r="BS793" s="272">
        <v>2400033</v>
      </c>
      <c r="BT793" s="272">
        <v>536</v>
      </c>
      <c r="BU793" s="272">
        <v>978</v>
      </c>
      <c r="BV793" s="272">
        <v>2275</v>
      </c>
      <c r="BW793" s="272">
        <v>4137902</v>
      </c>
      <c r="BX793" s="272">
        <v>1819</v>
      </c>
      <c r="BY793" s="272">
        <v>3434</v>
      </c>
      <c r="BZ793" s="272">
        <v>1112</v>
      </c>
      <c r="CA793" s="272">
        <v>2082923</v>
      </c>
      <c r="CB793" s="272">
        <v>1873</v>
      </c>
      <c r="CC793" s="272">
        <v>3883</v>
      </c>
      <c r="CD793" s="272">
        <v>31480</v>
      </c>
      <c r="CE793" s="272">
        <v>58545772</v>
      </c>
      <c r="CF793" s="272">
        <v>1860</v>
      </c>
      <c r="CG793" s="272">
        <v>3642</v>
      </c>
      <c r="CH793" s="272">
        <v>1011</v>
      </c>
      <c r="CI793" s="272">
        <v>13760571</v>
      </c>
      <c r="CJ793" s="272">
        <v>13611</v>
      </c>
      <c r="CK793" s="272">
        <v>31079</v>
      </c>
      <c r="CL793" s="272">
        <v>451</v>
      </c>
      <c r="CM793" s="272">
        <v>6189591</v>
      </c>
      <c r="CN793" s="272">
        <v>13724</v>
      </c>
      <c r="CO793" s="272">
        <v>32189</v>
      </c>
      <c r="CP793" s="272">
        <v>729</v>
      </c>
      <c r="CQ793" s="272">
        <v>12586608</v>
      </c>
      <c r="CR793" s="272">
        <v>17266</v>
      </c>
      <c r="CS793" s="272">
        <v>37732</v>
      </c>
      <c r="CT793" s="272">
        <v>88</v>
      </c>
      <c r="CU793" s="272">
        <v>1692927</v>
      </c>
      <c r="CV793" s="272">
        <v>19238</v>
      </c>
      <c r="CW793" s="272">
        <v>35950</v>
      </c>
      <c r="CX793" s="272">
        <v>16</v>
      </c>
      <c r="CY793" s="272">
        <v>8031</v>
      </c>
      <c r="CZ793" s="272">
        <v>502</v>
      </c>
      <c r="DA793" s="272">
        <v>581</v>
      </c>
      <c r="DB793" s="272">
        <v>3131</v>
      </c>
      <c r="DC793" s="272">
        <v>356370</v>
      </c>
      <c r="DD793" s="272">
        <v>114</v>
      </c>
      <c r="DE793" s="272">
        <v>192</v>
      </c>
      <c r="DF793" s="272">
        <v>83</v>
      </c>
      <c r="DG793" s="272">
        <v>165779</v>
      </c>
      <c r="DH793" s="272">
        <v>1997</v>
      </c>
      <c r="DI793" s="272">
        <v>3601</v>
      </c>
      <c r="DJ793" s="272">
        <v>77</v>
      </c>
      <c r="DK793" s="272">
        <v>2</v>
      </c>
      <c r="DL793" s="250"/>
      <c r="DM793" s="250"/>
      <c r="DN793" s="250"/>
      <c r="DO793" s="250"/>
      <c r="DP793" s="250"/>
      <c r="DQ793" s="250"/>
      <c r="DR793" s="250"/>
      <c r="DS793" s="250"/>
      <c r="DT793" s="250"/>
      <c r="DU793" s="250"/>
      <c r="DV793" s="250"/>
      <c r="DW793" s="250"/>
      <c r="DX793" s="250"/>
      <c r="DY793" s="250"/>
      <c r="DZ793" s="250"/>
      <c r="EA793" s="250"/>
      <c r="EB793" s="95"/>
      <c r="EC793" s="75">
        <f t="shared" si="1184"/>
        <v>9</v>
      </c>
      <c r="ED793" s="74">
        <f t="shared" si="1170"/>
        <v>2021</v>
      </c>
      <c r="EE793" s="165">
        <f t="shared" si="1180"/>
        <v>44440</v>
      </c>
      <c r="EF793" s="157">
        <f t="shared" si="1182"/>
        <v>30</v>
      </c>
      <c r="EG793" s="156"/>
      <c r="EH793" s="166">
        <f>IFERROR(HLOOKUP(EH$1,$H$5:$FY$1802,MATCH($A793,$A$5:$A$1802,0),0)*HLOOKUP(EH$2,$H$5:$FY$1802,MATCH($A793,$A$5:$A$1802,0),0),$H$2)</f>
        <v>408245</v>
      </c>
      <c r="EI793" s="166">
        <f>IFERROR(HLOOKUP(EI$1,$H$5:$FY$1802,MATCH($A793,$A$5:$A$1802,0),0)*HLOOKUP(EI$2,$H$5:$FY$1802,MATCH($A793,$A$5:$A$1802,0),0),$H$2)</f>
        <v>14941767</v>
      </c>
      <c r="EJ793" s="166">
        <f>IFERROR(HLOOKUP(EJ$1,$H$5:$FY$1802,MATCH($A793,$A$5:$A$1802,0),0)*HLOOKUP(EJ$2,$H$5:$FY$1802,MATCH($A793,$A$5:$A$1802,0),0),$H$2)</f>
        <v>20085654</v>
      </c>
      <c r="EK793" s="166">
        <f>IFERROR(HLOOKUP(EK$1,$H$5:$FY$1802,MATCH($A793,$A$5:$A$1802,0),0)*HLOOKUP(EK$2,$H$5:$FY$1802,MATCH($A793,$A$5:$A$1802,0),0),$H$2)</f>
        <v>33476090</v>
      </c>
      <c r="EL793" s="166">
        <f>IFERROR(HLOOKUP(EL$1,$H$5:$FY$1802,MATCH($A793,$A$5:$A$1802,0),0)*HLOOKUP(EL$2,$H$5:$FY$1802,MATCH($A793,$A$5:$A$1802,0),0),$H$2)</f>
        <v>4572370</v>
      </c>
      <c r="EM793" s="166">
        <f>IFERROR(HLOOKUP(EM$1,$H$5:$FY$1802,MATCH($A793,$A$5:$A$1802,0),0)*HLOOKUP(EM$2,$H$5:$FY$1802,MATCH($A793,$A$5:$A$1802,0),0),$H$2)</f>
        <v>3594120</v>
      </c>
      <c r="EN793" s="166">
        <f>IFERROR(HLOOKUP(EN$1,$H$5:$FY$1802,MATCH($A793,$A$5:$A$1802,0),0)*HLOOKUP(EN$2,$H$5:$FY$1802,MATCH($A793,$A$5:$A$1802,0),0),$H$2)</f>
        <v>126811279</v>
      </c>
      <c r="EO793" s="166">
        <f>IFERROR(HLOOKUP(EO$1,$H$5:$FY$1802,MATCH($A793,$A$5:$A$1802,0),0)*HLOOKUP(EO$2,$H$5:$FY$1802,MATCH($A793,$A$5:$A$1802,0),0),$H$2)</f>
        <v>351916056</v>
      </c>
      <c r="EP793" s="166">
        <f>IFERROR(HLOOKUP(EP$1,$H$5:$FY$1802,MATCH($A793,$A$5:$A$1802,0),0)*HLOOKUP(EP$2,$H$5:$FY$1802,MATCH($A793,$A$5:$A$1802,0),0),$H$2)</f>
        <v>6810650</v>
      </c>
      <c r="EQ793" s="166">
        <f>IFERROR(HLOOKUP(EQ$1,$H$5:$FY$1802,MATCH($A793,$A$5:$A$1802,0),0)*HLOOKUP(EQ$2,$H$5:$FY$1802,MATCH($A793,$A$5:$A$1802,0),0),$H$2)</f>
        <v>98808</v>
      </c>
      <c r="ER793" s="166">
        <f>IFERROR(HLOOKUP(ER$1,$H$5:$FY$1802,MATCH($A793,$A$5:$A$1802,0),0)*HLOOKUP(ER$2,$H$5:$FY$1802,MATCH($A793,$A$5:$A$1802,0),0),$H$2)</f>
        <v>81366</v>
      </c>
      <c r="ES793" s="166">
        <f>IFERROR(HLOOKUP(ES$1,$H$5:$FY$1802,MATCH($A793,$A$5:$A$1802,0),0)*HLOOKUP(ES$2,$H$5:$FY$1802,MATCH($A793,$A$5:$A$1802,0),0),$H$2)</f>
        <v>4380462</v>
      </c>
      <c r="ET793" s="166">
        <f>IFERROR(HLOOKUP(ET$1,$H$5:$FY$1802,MATCH($A793,$A$5:$A$1802,0),0)*HLOOKUP(ET$2,$H$5:$FY$1802,MATCH($A793,$A$5:$A$1802,0),0),$H$2)</f>
        <v>7812350</v>
      </c>
      <c r="EU793" s="166">
        <f>IFERROR(HLOOKUP(EU$1,$H$5:$FY$1802,MATCH($A793,$A$5:$A$1802,0),0)*HLOOKUP(EU$2,$H$5:$FY$1802,MATCH($A793,$A$5:$A$1802,0),0),$H$2)</f>
        <v>4317896</v>
      </c>
      <c r="EV793" s="166">
        <f>IFERROR(HLOOKUP(EV$1,$H$5:$FY$1802,MATCH($A793,$A$5:$A$1802,0),0)*HLOOKUP(EV$2,$H$5:$FY$1802,MATCH($A793,$A$5:$A$1802,0),0),$H$2)</f>
        <v>114650160</v>
      </c>
      <c r="EW793" s="166">
        <f>IFERROR(HLOOKUP(EW$1,$H$5:$FY$1802,MATCH($A793,$A$5:$A$1802,0),0)*HLOOKUP(EW$2,$H$5:$FY$1802,MATCH($A793,$A$5:$A$1802,0),0),$H$2)</f>
        <v>31420869</v>
      </c>
      <c r="EX793" s="166">
        <f>IFERROR(HLOOKUP(EX$1,$H$5:$FY$1802,MATCH($A793,$A$5:$A$1802,0),0)*HLOOKUP(EX$2,$H$5:$FY$1802,MATCH($A793,$A$5:$A$1802,0),0),$H$2)</f>
        <v>14517239</v>
      </c>
      <c r="EY793" s="166">
        <f>IFERROR(HLOOKUP(EY$1,$H$5:$FY$1802,MATCH($A793,$A$5:$A$1802,0),0)*HLOOKUP(EY$2,$H$5:$FY$1802,MATCH($A793,$A$5:$A$1802,0),0),$H$2)</f>
        <v>27506628</v>
      </c>
      <c r="EZ793" s="166">
        <f>IFERROR(HLOOKUP(EZ$1,$H$5:$FY$1802,MATCH($A793,$A$5:$A$1802,0),0)*HLOOKUP(EZ$2,$H$5:$FY$1802,MATCH($A793,$A$5:$A$1802,0),0),$H$2)</f>
        <v>3163600</v>
      </c>
      <c r="FA793" s="166">
        <f>IFERROR(HLOOKUP(FA$1,$H$5:$FY$1802,MATCH($A793,$A$5:$A$1802,0),0)*HLOOKUP(FA$2,$H$5:$FY$1802,MATCH($A793,$A$5:$A$1802,0),0),$H$2)</f>
        <v>298883</v>
      </c>
      <c r="FB793" s="166">
        <f>IFERROR(HLOOKUP(FB$1,$H$5:$FY$1802,MATCH($A793,$A$5:$A$1802,0),0)*HLOOKUP(FB$2,$H$5:$FY$1802,MATCH($A793,$A$5:$A$1802,0),0),$H$2)</f>
        <v>9296</v>
      </c>
      <c r="FC793" s="166">
        <f>IFERROR(HLOOKUP(FC$1,$H$5:$FY$1802,MATCH($A793,$A$5:$A$1802,0),0)*HLOOKUP(FC$2,$H$5:$FY$1802,MATCH($A793,$A$5:$A$1802,0),0),$H$2)</f>
        <v>601152</v>
      </c>
      <c r="FD793" s="166">
        <f>IFERROR(HLOOKUP(FD$1,$H$5:$FY$1802,MATCH($A793,$A$5:$A$1802,0),0)*HLOOKUP(FD$2,$H$5:$FY$1802,MATCH($A793,$A$5:$A$1802,0),0),$H$2)</f>
        <v>0</v>
      </c>
      <c r="FE793" s="166">
        <f>IFERROR(HLOOKUP(FE$1,$H$5:$FY$1802,MATCH($A793,$A$5:$A$1802,0),0)*HLOOKUP(FE$2,$H$5:$FY$1802,MATCH($A793,$A$5:$A$1802,0),0),$H$2)</f>
        <v>0</v>
      </c>
      <c r="FF793" s="166">
        <f>IFERROR(HLOOKUP(FF$1,$H$5:$FY$1802,MATCH($A793,$A$5:$A$1802,0),0)*HLOOKUP(FF$2,$H$5:$FY$1802,MATCH($A793,$A$5:$A$1802,0),0),$H$2)</f>
        <v>0</v>
      </c>
      <c r="FG793" s="166">
        <f>IFERROR(HLOOKUP(FG$1,$H$5:$FY$1802,MATCH($A793,$A$5:$A$1802,0),0)*HLOOKUP(FG$2,$H$5:$FY$1802,MATCH($A793,$A$5:$A$1802,0),0),$H$2)</f>
        <v>0</v>
      </c>
      <c r="FH793" s="152"/>
      <c r="FI793" s="405">
        <f t="shared" si="1171"/>
        <v>2.0030159414045672</v>
      </c>
      <c r="FJ793" s="405">
        <f t="shared" si="1171"/>
        <v>1.4635932787591555</v>
      </c>
      <c r="FK793" s="405">
        <f t="shared" si="1172"/>
        <v>1.9813306177868295</v>
      </c>
      <c r="FL793" s="405">
        <f t="shared" si="1173"/>
        <v>1.4755600814663952</v>
      </c>
      <c r="FM793" s="405">
        <f t="shared" si="1174"/>
        <v>1.4040496744772994</v>
      </c>
      <c r="FN793" s="405">
        <f t="shared" si="1175"/>
        <v>1.0517394671179052</v>
      </c>
      <c r="FO793" s="405">
        <f t="shared" si="1176"/>
        <v>2.0090010329054153</v>
      </c>
      <c r="FP793" s="405">
        <f t="shared" si="1177"/>
        <v>1.0473660911907925</v>
      </c>
      <c r="FQ793" s="405">
        <f t="shared" si="1178"/>
        <v>2.1724137931034484</v>
      </c>
      <c r="FR793" s="405">
        <f t="shared" si="1179"/>
        <v>1.0591133004926108</v>
      </c>
      <c r="FS793" s="65"/>
    </row>
    <row r="794" spans="1:175" ht="10.35" customHeight="1" x14ac:dyDescent="0.2">
      <c r="A794" s="74" t="str">
        <f t="shared" si="1166"/>
        <v>2021-22SEPTEMBERRYF</v>
      </c>
      <c r="B794" s="163" t="str">
        <f t="shared" si="1167"/>
        <v>2021-22</v>
      </c>
      <c r="C794" s="26" t="s">
        <v>830</v>
      </c>
      <c r="D794" s="163" t="str">
        <f>INDEX($FV$16:$FW$26,MATCH($F794,$FV$16:$FV$26,0),2)</f>
        <v>Y58</v>
      </c>
      <c r="E794" s="163" t="str">
        <f>VLOOKUP($D794,$FW$8:$FX$14,2,0)</f>
        <v>South West</v>
      </c>
      <c r="F794" s="271" t="s">
        <v>865</v>
      </c>
      <c r="G794" s="271" t="s">
        <v>879</v>
      </c>
      <c r="H794" s="272">
        <v>126297</v>
      </c>
      <c r="I794" s="272">
        <v>101392</v>
      </c>
      <c r="J794" s="272">
        <v>9062303</v>
      </c>
      <c r="K794" s="272">
        <v>89</v>
      </c>
      <c r="L794" s="272">
        <v>47</v>
      </c>
      <c r="M794" s="272">
        <v>249</v>
      </c>
      <c r="N794" s="272">
        <v>310</v>
      </c>
      <c r="O794" s="272">
        <v>441</v>
      </c>
      <c r="P794" s="272">
        <v>0</v>
      </c>
      <c r="Q794" s="272">
        <v>329</v>
      </c>
      <c r="R794" s="272">
        <v>2</v>
      </c>
      <c r="S794" s="272">
        <v>358</v>
      </c>
      <c r="T794" s="272">
        <v>73892</v>
      </c>
      <c r="U794" s="272">
        <v>9119</v>
      </c>
      <c r="V794" s="272">
        <v>5520</v>
      </c>
      <c r="W794" s="272">
        <v>42703</v>
      </c>
      <c r="X794" s="272">
        <v>11912</v>
      </c>
      <c r="Y794" s="272">
        <v>113</v>
      </c>
      <c r="Z794" s="272">
        <v>6053591</v>
      </c>
      <c r="AA794" s="272">
        <v>664</v>
      </c>
      <c r="AB794" s="272">
        <v>1221</v>
      </c>
      <c r="AC794" s="272">
        <v>4089418</v>
      </c>
      <c r="AD794" s="272">
        <v>741</v>
      </c>
      <c r="AE794" s="272">
        <v>1365</v>
      </c>
      <c r="AF794" s="272">
        <v>169619891</v>
      </c>
      <c r="AG794" s="272">
        <v>3972</v>
      </c>
      <c r="AH794" s="272">
        <v>8755</v>
      </c>
      <c r="AI794" s="272">
        <v>125334476</v>
      </c>
      <c r="AJ794" s="272">
        <v>10522</v>
      </c>
      <c r="AK794" s="272">
        <v>28599</v>
      </c>
      <c r="AL794" s="272">
        <v>1457161</v>
      </c>
      <c r="AM794" s="272">
        <v>12895</v>
      </c>
      <c r="AN794" s="272">
        <v>32376</v>
      </c>
      <c r="AO794" s="272">
        <v>7575</v>
      </c>
      <c r="AP794" s="272">
        <v>886</v>
      </c>
      <c r="AQ794" s="272">
        <v>3171</v>
      </c>
      <c r="AR794" s="272">
        <v>2771</v>
      </c>
      <c r="AS794" s="272">
        <v>459</v>
      </c>
      <c r="AT794" s="272">
        <v>3059</v>
      </c>
      <c r="AU794" s="272">
        <v>1</v>
      </c>
      <c r="AV794" s="272">
        <v>34954</v>
      </c>
      <c r="AW794" s="272">
        <v>2775</v>
      </c>
      <c r="AX794" s="272">
        <v>28588</v>
      </c>
      <c r="AY794" s="272">
        <v>66317</v>
      </c>
      <c r="AZ794" s="272">
        <v>17701</v>
      </c>
      <c r="BA794" s="272">
        <v>12897</v>
      </c>
      <c r="BB794" s="272">
        <v>10788</v>
      </c>
      <c r="BC794" s="272">
        <v>7912</v>
      </c>
      <c r="BD794" s="272">
        <v>58633</v>
      </c>
      <c r="BE794" s="272">
        <v>45556</v>
      </c>
      <c r="BF794" s="272">
        <v>18646</v>
      </c>
      <c r="BG794" s="272">
        <v>12713</v>
      </c>
      <c r="BH794" s="272">
        <v>166</v>
      </c>
      <c r="BI794" s="272">
        <v>120</v>
      </c>
      <c r="BJ794" s="272">
        <v>60</v>
      </c>
      <c r="BK794" s="272">
        <v>44905</v>
      </c>
      <c r="BL794" s="272">
        <v>748</v>
      </c>
      <c r="BM794" s="272">
        <v>1249</v>
      </c>
      <c r="BN794" s="272">
        <v>40</v>
      </c>
      <c r="BO794" s="272">
        <v>28740</v>
      </c>
      <c r="BP794" s="272">
        <v>719</v>
      </c>
      <c r="BQ794" s="272">
        <v>1499</v>
      </c>
      <c r="BR794" s="272">
        <v>9019</v>
      </c>
      <c r="BS794" s="272">
        <v>5979946</v>
      </c>
      <c r="BT794" s="272">
        <v>663</v>
      </c>
      <c r="BU794" s="272">
        <v>1221</v>
      </c>
      <c r="BV794" s="272">
        <v>2042</v>
      </c>
      <c r="BW794" s="272">
        <v>8603060</v>
      </c>
      <c r="BX794" s="272">
        <v>4213</v>
      </c>
      <c r="BY794" s="272">
        <v>8629</v>
      </c>
      <c r="BZ794" s="272">
        <v>900</v>
      </c>
      <c r="CA794" s="272">
        <v>3826851</v>
      </c>
      <c r="CB794" s="272">
        <v>4252</v>
      </c>
      <c r="CC794" s="272">
        <v>8928</v>
      </c>
      <c r="CD794" s="272">
        <v>39761</v>
      </c>
      <c r="CE794" s="272">
        <v>157189980</v>
      </c>
      <c r="CF794" s="272">
        <v>3953</v>
      </c>
      <c r="CG794" s="272">
        <v>8754</v>
      </c>
      <c r="CH794" s="272">
        <v>1170</v>
      </c>
      <c r="CI794" s="272">
        <v>12282374</v>
      </c>
      <c r="CJ794" s="272">
        <v>10498</v>
      </c>
      <c r="CK794" s="272">
        <v>25116</v>
      </c>
      <c r="CL794" s="272">
        <v>228</v>
      </c>
      <c r="CM794" s="272">
        <v>2910984</v>
      </c>
      <c r="CN794" s="272">
        <v>12767</v>
      </c>
      <c r="CO794" s="272">
        <v>32294</v>
      </c>
      <c r="CP794" s="272">
        <v>683</v>
      </c>
      <c r="CQ794" s="272">
        <v>6778088</v>
      </c>
      <c r="CR794" s="272">
        <v>9924</v>
      </c>
      <c r="CS794" s="272">
        <v>21514</v>
      </c>
      <c r="CT794" s="272">
        <v>31</v>
      </c>
      <c r="CU794" s="272">
        <v>446004</v>
      </c>
      <c r="CV794" s="272">
        <v>14387</v>
      </c>
      <c r="CW794" s="272">
        <v>33899</v>
      </c>
      <c r="CX794" s="272">
        <v>720</v>
      </c>
      <c r="CY794" s="272">
        <v>329197</v>
      </c>
      <c r="CZ794" s="272">
        <v>457</v>
      </c>
      <c r="DA794" s="272">
        <v>750</v>
      </c>
      <c r="DB794" s="272">
        <v>5494</v>
      </c>
      <c r="DC794" s="272">
        <v>599143</v>
      </c>
      <c r="DD794" s="272">
        <v>109</v>
      </c>
      <c r="DE794" s="272">
        <v>264</v>
      </c>
      <c r="DF794" s="272">
        <v>74</v>
      </c>
      <c r="DG794" s="272">
        <v>221658</v>
      </c>
      <c r="DH794" s="272">
        <v>2995</v>
      </c>
      <c r="DI794" s="272">
        <v>6262</v>
      </c>
      <c r="DJ794" s="272">
        <v>57</v>
      </c>
      <c r="DK794" s="272">
        <v>2</v>
      </c>
      <c r="DL794" s="250"/>
      <c r="DM794" s="250"/>
      <c r="DN794" s="250"/>
      <c r="DO794" s="250"/>
      <c r="DP794" s="250"/>
      <c r="DQ794" s="250"/>
      <c r="DR794" s="250"/>
      <c r="DS794" s="250"/>
      <c r="DT794" s="250"/>
      <c r="DU794" s="250"/>
      <c r="DV794" s="250"/>
      <c r="DW794" s="250"/>
      <c r="DX794" s="250"/>
      <c r="DY794" s="250"/>
      <c r="DZ794" s="250"/>
      <c r="EA794" s="250"/>
      <c r="EB794" s="155"/>
      <c r="EC794" s="75">
        <f t="shared" si="1184"/>
        <v>9</v>
      </c>
      <c r="ED794" s="74">
        <f t="shared" si="1170"/>
        <v>2021</v>
      </c>
      <c r="EE794" s="165">
        <f t="shared" si="1180"/>
        <v>44440</v>
      </c>
      <c r="EF794" s="157">
        <f t="shared" si="1182"/>
        <v>30</v>
      </c>
      <c r="EG794" s="156"/>
      <c r="EH794" s="166">
        <f>IFERROR(HLOOKUP(EH$1,$H$5:$FY$1802,MATCH($A794,$A$5:$A$1802,0),0)*HLOOKUP(EH$2,$H$5:$FY$1802,MATCH($A794,$A$5:$A$1802,0),0),$H$2)</f>
        <v>4765424</v>
      </c>
      <c r="EI794" s="166">
        <f>IFERROR(HLOOKUP(EI$1,$H$5:$FY$1802,MATCH($A794,$A$5:$A$1802,0),0)*HLOOKUP(EI$2,$H$5:$FY$1802,MATCH($A794,$A$5:$A$1802,0),0),$H$2)</f>
        <v>25246608</v>
      </c>
      <c r="EJ794" s="166">
        <f>IFERROR(HLOOKUP(EJ$1,$H$5:$FY$1802,MATCH($A794,$A$5:$A$1802,0),0)*HLOOKUP(EJ$2,$H$5:$FY$1802,MATCH($A794,$A$5:$A$1802,0),0),$H$2)</f>
        <v>31431520</v>
      </c>
      <c r="EK794" s="166">
        <f>IFERROR(HLOOKUP(EK$1,$H$5:$FY$1802,MATCH($A794,$A$5:$A$1802,0),0)*HLOOKUP(EK$2,$H$5:$FY$1802,MATCH($A794,$A$5:$A$1802,0),0),$H$2)</f>
        <v>44713872</v>
      </c>
      <c r="EL794" s="166">
        <f>IFERROR(HLOOKUP(EL$1,$H$5:$FY$1802,MATCH($A794,$A$5:$A$1802,0),0)*HLOOKUP(EL$2,$H$5:$FY$1802,MATCH($A794,$A$5:$A$1802,0),0),$H$2)</f>
        <v>11134299</v>
      </c>
      <c r="EM794" s="166">
        <f>IFERROR(HLOOKUP(EM$1,$H$5:$FY$1802,MATCH($A794,$A$5:$A$1802,0),0)*HLOOKUP(EM$2,$H$5:$FY$1802,MATCH($A794,$A$5:$A$1802,0),0),$H$2)</f>
        <v>7534800</v>
      </c>
      <c r="EN794" s="166">
        <f>IFERROR(HLOOKUP(EN$1,$H$5:$FY$1802,MATCH($A794,$A$5:$A$1802,0),0)*HLOOKUP(EN$2,$H$5:$FY$1802,MATCH($A794,$A$5:$A$1802,0),0),$H$2)</f>
        <v>373864765</v>
      </c>
      <c r="EO794" s="166">
        <f>IFERROR(HLOOKUP(EO$1,$H$5:$FY$1802,MATCH($A794,$A$5:$A$1802,0),0)*HLOOKUP(EO$2,$H$5:$FY$1802,MATCH($A794,$A$5:$A$1802,0),0),$H$2)</f>
        <v>340671288</v>
      </c>
      <c r="EP794" s="166">
        <f>IFERROR(HLOOKUP(EP$1,$H$5:$FY$1802,MATCH($A794,$A$5:$A$1802,0),0)*HLOOKUP(EP$2,$H$5:$FY$1802,MATCH($A794,$A$5:$A$1802,0),0),$H$2)</f>
        <v>3658488</v>
      </c>
      <c r="EQ794" s="166">
        <f>IFERROR(HLOOKUP(EQ$1,$H$5:$FY$1802,MATCH($A794,$A$5:$A$1802,0),0)*HLOOKUP(EQ$2,$H$5:$FY$1802,MATCH($A794,$A$5:$A$1802,0),0),$H$2)</f>
        <v>74940</v>
      </c>
      <c r="ER794" s="166">
        <f>IFERROR(HLOOKUP(ER$1,$H$5:$FY$1802,MATCH($A794,$A$5:$A$1802,0),0)*HLOOKUP(ER$2,$H$5:$FY$1802,MATCH($A794,$A$5:$A$1802,0),0),$H$2)</f>
        <v>59960</v>
      </c>
      <c r="ES794" s="166">
        <f>IFERROR(HLOOKUP(ES$1,$H$5:$FY$1802,MATCH($A794,$A$5:$A$1802,0),0)*HLOOKUP(ES$2,$H$5:$FY$1802,MATCH($A794,$A$5:$A$1802,0),0),$H$2)</f>
        <v>11012199</v>
      </c>
      <c r="ET794" s="166">
        <f>IFERROR(HLOOKUP(ET$1,$H$5:$FY$1802,MATCH($A794,$A$5:$A$1802,0),0)*HLOOKUP(ET$2,$H$5:$FY$1802,MATCH($A794,$A$5:$A$1802,0),0),$H$2)</f>
        <v>17620418</v>
      </c>
      <c r="EU794" s="166">
        <f>IFERROR(HLOOKUP(EU$1,$H$5:$FY$1802,MATCH($A794,$A$5:$A$1802,0),0)*HLOOKUP(EU$2,$H$5:$FY$1802,MATCH($A794,$A$5:$A$1802,0),0),$H$2)</f>
        <v>8035200</v>
      </c>
      <c r="EV794" s="166">
        <f>IFERROR(HLOOKUP(EV$1,$H$5:$FY$1802,MATCH($A794,$A$5:$A$1802,0),0)*HLOOKUP(EV$2,$H$5:$FY$1802,MATCH($A794,$A$5:$A$1802,0),0),$H$2)</f>
        <v>348067794</v>
      </c>
      <c r="EW794" s="166">
        <f>IFERROR(HLOOKUP(EW$1,$H$5:$FY$1802,MATCH($A794,$A$5:$A$1802,0),0)*HLOOKUP(EW$2,$H$5:$FY$1802,MATCH($A794,$A$5:$A$1802,0),0),$H$2)</f>
        <v>29385720</v>
      </c>
      <c r="EX794" s="166">
        <f>IFERROR(HLOOKUP(EX$1,$H$5:$FY$1802,MATCH($A794,$A$5:$A$1802,0),0)*HLOOKUP(EX$2,$H$5:$FY$1802,MATCH($A794,$A$5:$A$1802,0),0),$H$2)</f>
        <v>7363032</v>
      </c>
      <c r="EY794" s="166">
        <f>IFERROR(HLOOKUP(EY$1,$H$5:$FY$1802,MATCH($A794,$A$5:$A$1802,0),0)*HLOOKUP(EY$2,$H$5:$FY$1802,MATCH($A794,$A$5:$A$1802,0),0),$H$2)</f>
        <v>14694062</v>
      </c>
      <c r="EZ794" s="166">
        <f>IFERROR(HLOOKUP(EZ$1,$H$5:$FY$1802,MATCH($A794,$A$5:$A$1802,0),0)*HLOOKUP(EZ$2,$H$5:$FY$1802,MATCH($A794,$A$5:$A$1802,0),0),$H$2)</f>
        <v>1050869</v>
      </c>
      <c r="FA794" s="166">
        <f>IFERROR(HLOOKUP(FA$1,$H$5:$FY$1802,MATCH($A794,$A$5:$A$1802,0),0)*HLOOKUP(FA$2,$H$5:$FY$1802,MATCH($A794,$A$5:$A$1802,0),0),$H$2)</f>
        <v>463388</v>
      </c>
      <c r="FB794" s="166">
        <f>IFERROR(HLOOKUP(FB$1,$H$5:$FY$1802,MATCH($A794,$A$5:$A$1802,0),0)*HLOOKUP(FB$2,$H$5:$FY$1802,MATCH($A794,$A$5:$A$1802,0),0),$H$2)</f>
        <v>540000</v>
      </c>
      <c r="FC794" s="166">
        <f>IFERROR(HLOOKUP(FC$1,$H$5:$FY$1802,MATCH($A794,$A$5:$A$1802,0),0)*HLOOKUP(FC$2,$H$5:$FY$1802,MATCH($A794,$A$5:$A$1802,0),0),$H$2)</f>
        <v>1450416</v>
      </c>
      <c r="FD794" s="166">
        <f>IFERROR(HLOOKUP(FD$1,$H$5:$FY$1802,MATCH($A794,$A$5:$A$1802,0),0)*HLOOKUP(FD$2,$H$5:$FY$1802,MATCH($A794,$A$5:$A$1802,0),0),$H$2)</f>
        <v>0</v>
      </c>
      <c r="FE794" s="166">
        <f>IFERROR(HLOOKUP(FE$1,$H$5:$FY$1802,MATCH($A794,$A$5:$A$1802,0),0)*HLOOKUP(FE$2,$H$5:$FY$1802,MATCH($A794,$A$5:$A$1802,0),0),$H$2)</f>
        <v>0</v>
      </c>
      <c r="FF794" s="166">
        <f>IFERROR(HLOOKUP(FF$1,$H$5:$FY$1802,MATCH($A794,$A$5:$A$1802,0),0)*HLOOKUP(FF$2,$H$5:$FY$1802,MATCH($A794,$A$5:$A$1802,0),0),$H$2)</f>
        <v>0</v>
      </c>
      <c r="FG794" s="166">
        <f>IFERROR(HLOOKUP(FG$1,$H$5:$FY$1802,MATCH($A794,$A$5:$A$1802,0),0)*HLOOKUP(FG$2,$H$5:$FY$1802,MATCH($A794,$A$5:$A$1802,0),0),$H$2)</f>
        <v>0</v>
      </c>
      <c r="FH794" s="152"/>
      <c r="FI794" s="405">
        <f t="shared" si="1171"/>
        <v>1.9411119640311438</v>
      </c>
      <c r="FJ794" s="405">
        <f t="shared" si="1171"/>
        <v>1.4142998135760501</v>
      </c>
      <c r="FK794" s="405">
        <f t="shared" si="1172"/>
        <v>1.9543478260869565</v>
      </c>
      <c r="FL794" s="405">
        <f t="shared" si="1173"/>
        <v>1.4333333333333333</v>
      </c>
      <c r="FM794" s="405">
        <f t="shared" si="1174"/>
        <v>1.3730417066716625</v>
      </c>
      <c r="FN794" s="405">
        <f t="shared" si="1175"/>
        <v>1.0668102943587101</v>
      </c>
      <c r="FO794" s="405">
        <f t="shared" si="1176"/>
        <v>1.5653122901276024</v>
      </c>
      <c r="FP794" s="405">
        <f t="shared" si="1177"/>
        <v>1.0672431161853593</v>
      </c>
      <c r="FQ794" s="405">
        <f t="shared" si="1178"/>
        <v>1.4690265486725664</v>
      </c>
      <c r="FR794" s="405">
        <f t="shared" si="1179"/>
        <v>1.0619469026548674</v>
      </c>
      <c r="FS794" s="65"/>
    </row>
    <row r="795" spans="1:175" ht="10.35" customHeight="1" x14ac:dyDescent="0.2">
      <c r="A795" s="74" t="str">
        <f t="shared" si="1166"/>
        <v>2021-22SEPTEMBERRYA</v>
      </c>
      <c r="B795" s="163" t="str">
        <f t="shared" si="1167"/>
        <v>2021-22</v>
      </c>
      <c r="C795" s="26" t="s">
        <v>830</v>
      </c>
      <c r="D795" s="163" t="str">
        <f>INDEX($FV$16:$FW$26,MATCH($F795,$FV$16:$FV$26,0),2)</f>
        <v>Y60</v>
      </c>
      <c r="E795" s="163" t="str">
        <f>VLOOKUP($D795,$FW$8:$FX$14,2,0)</f>
        <v>Midlands</v>
      </c>
      <c r="F795" s="271" t="s">
        <v>867</v>
      </c>
      <c r="G795" s="271" t="s">
        <v>883</v>
      </c>
      <c r="H795" s="272">
        <v>144090</v>
      </c>
      <c r="I795" s="272">
        <v>116169</v>
      </c>
      <c r="J795" s="272">
        <v>570600</v>
      </c>
      <c r="K795" s="272">
        <v>5</v>
      </c>
      <c r="L795" s="272">
        <v>0</v>
      </c>
      <c r="M795" s="272">
        <v>6</v>
      </c>
      <c r="N795" s="272">
        <v>24</v>
      </c>
      <c r="O795" s="272">
        <v>113</v>
      </c>
      <c r="P795" s="272">
        <v>0</v>
      </c>
      <c r="Q795" s="272">
        <v>181</v>
      </c>
      <c r="R795" s="272">
        <v>0</v>
      </c>
      <c r="S795" s="272">
        <v>248</v>
      </c>
      <c r="T795" s="272">
        <v>97714</v>
      </c>
      <c r="U795" s="272">
        <v>9117</v>
      </c>
      <c r="V795" s="272">
        <v>5667</v>
      </c>
      <c r="W795" s="272">
        <v>48821</v>
      </c>
      <c r="X795" s="272">
        <v>16448</v>
      </c>
      <c r="Y795" s="272">
        <v>1003</v>
      </c>
      <c r="Z795" s="272">
        <v>4220909</v>
      </c>
      <c r="AA795" s="272">
        <v>463</v>
      </c>
      <c r="AB795" s="272">
        <v>810</v>
      </c>
      <c r="AC795" s="272">
        <v>3091868</v>
      </c>
      <c r="AD795" s="272">
        <v>546</v>
      </c>
      <c r="AE795" s="272">
        <v>974</v>
      </c>
      <c r="AF795" s="272">
        <v>90778478</v>
      </c>
      <c r="AG795" s="272">
        <v>1859</v>
      </c>
      <c r="AH795" s="272">
        <v>4021</v>
      </c>
      <c r="AI795" s="272">
        <v>145366884</v>
      </c>
      <c r="AJ795" s="272">
        <v>8838</v>
      </c>
      <c r="AK795" s="272">
        <v>21591</v>
      </c>
      <c r="AL795" s="272">
        <v>10356600</v>
      </c>
      <c r="AM795" s="272">
        <v>10326</v>
      </c>
      <c r="AN795" s="272">
        <v>23364</v>
      </c>
      <c r="AO795" s="272">
        <v>17637</v>
      </c>
      <c r="AP795" s="272">
        <v>1460</v>
      </c>
      <c r="AQ795" s="272">
        <v>2085</v>
      </c>
      <c r="AR795" s="272">
        <v>0</v>
      </c>
      <c r="AS795" s="272">
        <v>2563</v>
      </c>
      <c r="AT795" s="272">
        <v>11529</v>
      </c>
      <c r="AU795" s="272">
        <v>1899</v>
      </c>
      <c r="AV795" s="272">
        <v>45051</v>
      </c>
      <c r="AW795" s="272">
        <v>5530</v>
      </c>
      <c r="AX795" s="272">
        <v>29496</v>
      </c>
      <c r="AY795" s="272">
        <v>80077</v>
      </c>
      <c r="AZ795" s="272">
        <v>18675</v>
      </c>
      <c r="BA795" s="272">
        <v>12895</v>
      </c>
      <c r="BB795" s="272">
        <v>11274</v>
      </c>
      <c r="BC795" s="272">
        <v>8064</v>
      </c>
      <c r="BD795" s="272">
        <v>66510</v>
      </c>
      <c r="BE795" s="272">
        <v>50883</v>
      </c>
      <c r="BF795" s="272">
        <v>34053</v>
      </c>
      <c r="BG795" s="272">
        <v>17285</v>
      </c>
      <c r="BH795" s="272">
        <v>2830</v>
      </c>
      <c r="BI795" s="272">
        <v>1068</v>
      </c>
      <c r="BJ795" s="272">
        <v>162</v>
      </c>
      <c r="BK795" s="272">
        <v>97126</v>
      </c>
      <c r="BL795" s="272">
        <v>600</v>
      </c>
      <c r="BM795" s="272">
        <v>1061</v>
      </c>
      <c r="BN795" s="272">
        <v>81</v>
      </c>
      <c r="BO795" s="272">
        <v>40535</v>
      </c>
      <c r="BP795" s="272">
        <v>500</v>
      </c>
      <c r="BQ795" s="272">
        <v>793</v>
      </c>
      <c r="BR795" s="272">
        <v>8874</v>
      </c>
      <c r="BS795" s="272">
        <v>4083248</v>
      </c>
      <c r="BT795" s="272">
        <v>460</v>
      </c>
      <c r="BU795" s="272">
        <v>806</v>
      </c>
      <c r="BV795" s="272">
        <v>4809</v>
      </c>
      <c r="BW795" s="272">
        <v>8888367</v>
      </c>
      <c r="BX795" s="272">
        <v>1848</v>
      </c>
      <c r="BY795" s="272">
        <v>3980</v>
      </c>
      <c r="BZ795" s="272">
        <v>1030</v>
      </c>
      <c r="CA795" s="272">
        <v>2529600</v>
      </c>
      <c r="CB795" s="272">
        <v>2456</v>
      </c>
      <c r="CC795" s="272">
        <v>6109</v>
      </c>
      <c r="CD795" s="272">
        <v>42982</v>
      </c>
      <c r="CE795" s="272">
        <v>79360511</v>
      </c>
      <c r="CF795" s="272">
        <v>1846</v>
      </c>
      <c r="CG795" s="272">
        <v>3989</v>
      </c>
      <c r="CH795" s="272">
        <v>2257</v>
      </c>
      <c r="CI795" s="272">
        <v>18758570</v>
      </c>
      <c r="CJ795" s="272">
        <v>8311</v>
      </c>
      <c r="CK795" s="272">
        <v>18613</v>
      </c>
      <c r="CL795" s="272">
        <v>440</v>
      </c>
      <c r="CM795" s="272">
        <v>3599942</v>
      </c>
      <c r="CN795" s="272">
        <v>8182</v>
      </c>
      <c r="CO795" s="272">
        <v>21350</v>
      </c>
      <c r="CP795" s="272">
        <v>1406</v>
      </c>
      <c r="CQ795" s="272">
        <v>18120574</v>
      </c>
      <c r="CR795" s="272">
        <v>12888</v>
      </c>
      <c r="CS795" s="272">
        <v>25618</v>
      </c>
      <c r="CT795" s="272">
        <v>168</v>
      </c>
      <c r="CU795" s="272">
        <v>2454579</v>
      </c>
      <c r="CV795" s="272">
        <v>14611</v>
      </c>
      <c r="CW795" s="272">
        <v>39474</v>
      </c>
      <c r="CX795" s="272">
        <v>370</v>
      </c>
      <c r="CY795" s="272">
        <v>123793</v>
      </c>
      <c r="CZ795" s="272">
        <v>335</v>
      </c>
      <c r="DA795" s="272">
        <v>564</v>
      </c>
      <c r="DB795" s="272">
        <v>5064</v>
      </c>
      <c r="DC795" s="272">
        <v>148713</v>
      </c>
      <c r="DD795" s="272">
        <v>29</v>
      </c>
      <c r="DE795" s="272">
        <v>50</v>
      </c>
      <c r="DF795" s="272">
        <v>138</v>
      </c>
      <c r="DG795" s="272">
        <v>250367</v>
      </c>
      <c r="DH795" s="272">
        <v>1814</v>
      </c>
      <c r="DI795" s="272">
        <v>3912</v>
      </c>
      <c r="DJ795" s="272">
        <v>121</v>
      </c>
      <c r="DK795" s="272">
        <v>169</v>
      </c>
      <c r="DL795" s="250"/>
      <c r="DM795" s="250"/>
      <c r="DN795" s="250"/>
      <c r="DO795" s="250"/>
      <c r="DP795" s="250"/>
      <c r="DQ795" s="250"/>
      <c r="DR795" s="250"/>
      <c r="DS795" s="250"/>
      <c r="DT795" s="250"/>
      <c r="DU795" s="250"/>
      <c r="DV795" s="250"/>
      <c r="DW795" s="250"/>
      <c r="DX795" s="250"/>
      <c r="DY795" s="250"/>
      <c r="DZ795" s="250"/>
      <c r="EA795" s="250"/>
      <c r="EB795" s="155"/>
      <c r="EC795" s="75">
        <f t="shared" si="1184"/>
        <v>9</v>
      </c>
      <c r="ED795" s="74">
        <f t="shared" si="1170"/>
        <v>2021</v>
      </c>
      <c r="EE795" s="165">
        <f t="shared" si="1180"/>
        <v>44440</v>
      </c>
      <c r="EF795" s="157">
        <f t="shared" si="1182"/>
        <v>30</v>
      </c>
      <c r="EG795" s="156"/>
      <c r="EH795" s="166">
        <f>IFERROR(HLOOKUP(EH$1,$H$5:$FY$1802,MATCH($A795,$A$5:$A$1802,0),0)*HLOOKUP(EH$2,$H$5:$FY$1802,MATCH($A795,$A$5:$A$1802,0),0),$H$2)</f>
        <v>0</v>
      </c>
      <c r="EI795" s="166">
        <f>IFERROR(HLOOKUP(EI$1,$H$5:$FY$1802,MATCH($A795,$A$5:$A$1802,0),0)*HLOOKUP(EI$2,$H$5:$FY$1802,MATCH($A795,$A$5:$A$1802,0),0),$H$2)</f>
        <v>697014</v>
      </c>
      <c r="EJ795" s="166">
        <f>IFERROR(HLOOKUP(EJ$1,$H$5:$FY$1802,MATCH($A795,$A$5:$A$1802,0),0)*HLOOKUP(EJ$2,$H$5:$FY$1802,MATCH($A795,$A$5:$A$1802,0),0),$H$2)</f>
        <v>2788056</v>
      </c>
      <c r="EK795" s="166">
        <f>IFERROR(HLOOKUP(EK$1,$H$5:$FY$1802,MATCH($A795,$A$5:$A$1802,0),0)*HLOOKUP(EK$2,$H$5:$FY$1802,MATCH($A795,$A$5:$A$1802,0),0),$H$2)</f>
        <v>13127097</v>
      </c>
      <c r="EL795" s="166">
        <f>IFERROR(HLOOKUP(EL$1,$H$5:$FY$1802,MATCH($A795,$A$5:$A$1802,0),0)*HLOOKUP(EL$2,$H$5:$FY$1802,MATCH($A795,$A$5:$A$1802,0),0),$H$2)</f>
        <v>7384770</v>
      </c>
      <c r="EM795" s="166">
        <f>IFERROR(HLOOKUP(EM$1,$H$5:$FY$1802,MATCH($A795,$A$5:$A$1802,0),0)*HLOOKUP(EM$2,$H$5:$FY$1802,MATCH($A795,$A$5:$A$1802,0),0),$H$2)</f>
        <v>5519658</v>
      </c>
      <c r="EN795" s="166">
        <f>IFERROR(HLOOKUP(EN$1,$H$5:$FY$1802,MATCH($A795,$A$5:$A$1802,0),0)*HLOOKUP(EN$2,$H$5:$FY$1802,MATCH($A795,$A$5:$A$1802,0),0),$H$2)</f>
        <v>196309241</v>
      </c>
      <c r="EO795" s="166">
        <f>IFERROR(HLOOKUP(EO$1,$H$5:$FY$1802,MATCH($A795,$A$5:$A$1802,0),0)*HLOOKUP(EO$2,$H$5:$FY$1802,MATCH($A795,$A$5:$A$1802,0),0),$H$2)</f>
        <v>355128768</v>
      </c>
      <c r="EP795" s="166">
        <f>IFERROR(HLOOKUP(EP$1,$H$5:$FY$1802,MATCH($A795,$A$5:$A$1802,0),0)*HLOOKUP(EP$2,$H$5:$FY$1802,MATCH($A795,$A$5:$A$1802,0),0),$H$2)</f>
        <v>23434092</v>
      </c>
      <c r="EQ795" s="166">
        <f>IFERROR(HLOOKUP(EQ$1,$H$5:$FY$1802,MATCH($A795,$A$5:$A$1802,0),0)*HLOOKUP(EQ$2,$H$5:$FY$1802,MATCH($A795,$A$5:$A$1802,0),0),$H$2)</f>
        <v>171882</v>
      </c>
      <c r="ER795" s="166">
        <f>IFERROR(HLOOKUP(ER$1,$H$5:$FY$1802,MATCH($A795,$A$5:$A$1802,0),0)*HLOOKUP(ER$2,$H$5:$FY$1802,MATCH($A795,$A$5:$A$1802,0),0),$H$2)</f>
        <v>64233</v>
      </c>
      <c r="ES795" s="166">
        <f>IFERROR(HLOOKUP(ES$1,$H$5:$FY$1802,MATCH($A795,$A$5:$A$1802,0),0)*HLOOKUP(ES$2,$H$5:$FY$1802,MATCH($A795,$A$5:$A$1802,0),0),$H$2)</f>
        <v>7152444</v>
      </c>
      <c r="ET795" s="166">
        <f>IFERROR(HLOOKUP(ET$1,$H$5:$FY$1802,MATCH($A795,$A$5:$A$1802,0),0)*HLOOKUP(ET$2,$H$5:$FY$1802,MATCH($A795,$A$5:$A$1802,0),0),$H$2)</f>
        <v>19139820</v>
      </c>
      <c r="EU795" s="166">
        <f>IFERROR(HLOOKUP(EU$1,$H$5:$FY$1802,MATCH($A795,$A$5:$A$1802,0),0)*HLOOKUP(EU$2,$H$5:$FY$1802,MATCH($A795,$A$5:$A$1802,0),0),$H$2)</f>
        <v>6292270</v>
      </c>
      <c r="EV795" s="166">
        <f>IFERROR(HLOOKUP(EV$1,$H$5:$FY$1802,MATCH($A795,$A$5:$A$1802,0),0)*HLOOKUP(EV$2,$H$5:$FY$1802,MATCH($A795,$A$5:$A$1802,0),0),$H$2)</f>
        <v>171455198</v>
      </c>
      <c r="EW795" s="166">
        <f>IFERROR(HLOOKUP(EW$1,$H$5:$FY$1802,MATCH($A795,$A$5:$A$1802,0),0)*HLOOKUP(EW$2,$H$5:$FY$1802,MATCH($A795,$A$5:$A$1802,0),0),$H$2)</f>
        <v>42009541</v>
      </c>
      <c r="EX795" s="166">
        <f>IFERROR(HLOOKUP(EX$1,$H$5:$FY$1802,MATCH($A795,$A$5:$A$1802,0),0)*HLOOKUP(EX$2,$H$5:$FY$1802,MATCH($A795,$A$5:$A$1802,0),0),$H$2)</f>
        <v>9394000</v>
      </c>
      <c r="EY795" s="166">
        <f>IFERROR(HLOOKUP(EY$1,$H$5:$FY$1802,MATCH($A795,$A$5:$A$1802,0),0)*HLOOKUP(EY$2,$H$5:$FY$1802,MATCH($A795,$A$5:$A$1802,0),0),$H$2)</f>
        <v>36018908</v>
      </c>
      <c r="EZ795" s="166">
        <f>IFERROR(HLOOKUP(EZ$1,$H$5:$FY$1802,MATCH($A795,$A$5:$A$1802,0),0)*HLOOKUP(EZ$2,$H$5:$FY$1802,MATCH($A795,$A$5:$A$1802,0),0),$H$2)</f>
        <v>6631632</v>
      </c>
      <c r="FA795" s="166">
        <f>IFERROR(HLOOKUP(FA$1,$H$5:$FY$1802,MATCH($A795,$A$5:$A$1802,0),0)*HLOOKUP(FA$2,$H$5:$FY$1802,MATCH($A795,$A$5:$A$1802,0),0),$H$2)</f>
        <v>539856</v>
      </c>
      <c r="FB795" s="166">
        <f>IFERROR(HLOOKUP(FB$1,$H$5:$FY$1802,MATCH($A795,$A$5:$A$1802,0),0)*HLOOKUP(FB$2,$H$5:$FY$1802,MATCH($A795,$A$5:$A$1802,0),0),$H$2)</f>
        <v>208680</v>
      </c>
      <c r="FC795" s="166">
        <f>IFERROR(HLOOKUP(FC$1,$H$5:$FY$1802,MATCH($A795,$A$5:$A$1802,0),0)*HLOOKUP(FC$2,$H$5:$FY$1802,MATCH($A795,$A$5:$A$1802,0),0),$H$2)</f>
        <v>253200</v>
      </c>
      <c r="FD795" s="166">
        <f>IFERROR(HLOOKUP(FD$1,$H$5:$FY$1802,MATCH($A795,$A$5:$A$1802,0),0)*HLOOKUP(FD$2,$H$5:$FY$1802,MATCH($A795,$A$5:$A$1802,0),0),$H$2)</f>
        <v>0</v>
      </c>
      <c r="FE795" s="166">
        <f>IFERROR(HLOOKUP(FE$1,$H$5:$FY$1802,MATCH($A795,$A$5:$A$1802,0),0)*HLOOKUP(FE$2,$H$5:$FY$1802,MATCH($A795,$A$5:$A$1802,0),0),$H$2)</f>
        <v>0</v>
      </c>
      <c r="FF795" s="166">
        <f>IFERROR(HLOOKUP(FF$1,$H$5:$FY$1802,MATCH($A795,$A$5:$A$1802,0),0)*HLOOKUP(FF$2,$H$5:$FY$1802,MATCH($A795,$A$5:$A$1802,0),0),$H$2)</f>
        <v>0</v>
      </c>
      <c r="FG795" s="166">
        <f>IFERROR(HLOOKUP(FG$1,$H$5:$FY$1802,MATCH($A795,$A$5:$A$1802,0),0)*HLOOKUP(FG$2,$H$5:$FY$1802,MATCH($A795,$A$5:$A$1802,0),0),$H$2)</f>
        <v>0</v>
      </c>
      <c r="FH795" s="152"/>
      <c r="FI795" s="405">
        <f t="shared" si="1171"/>
        <v>2.0483711747285289</v>
      </c>
      <c r="FJ795" s="405">
        <f t="shared" si="1171"/>
        <v>1.4143906986947461</v>
      </c>
      <c r="FK795" s="405">
        <f t="shared" si="1172"/>
        <v>1.9894123875066172</v>
      </c>
      <c r="FL795" s="405">
        <f t="shared" si="1173"/>
        <v>1.4229751191106406</v>
      </c>
      <c r="FM795" s="405">
        <f t="shared" si="1174"/>
        <v>1.3623235902582904</v>
      </c>
      <c r="FN795" s="405">
        <f t="shared" si="1175"/>
        <v>1.0422359230658937</v>
      </c>
      <c r="FO795" s="405">
        <f t="shared" si="1176"/>
        <v>2.0703428988326849</v>
      </c>
      <c r="FP795" s="405">
        <f t="shared" si="1177"/>
        <v>1.050887645914397</v>
      </c>
      <c r="FQ795" s="405">
        <f t="shared" si="1178"/>
        <v>2.8215353938185443</v>
      </c>
      <c r="FR795" s="405">
        <f t="shared" si="1179"/>
        <v>1.0648055832502492</v>
      </c>
      <c r="FS795" s="65"/>
    </row>
    <row r="796" spans="1:175" ht="10.35" customHeight="1" x14ac:dyDescent="0.2">
      <c r="A796" s="174" t="str">
        <f t="shared" si="1166"/>
        <v>2021-22SEPTEMBERRX8</v>
      </c>
      <c r="B796" s="176" t="str">
        <f t="shared" si="1167"/>
        <v>2021-22</v>
      </c>
      <c r="C796" s="175" t="s">
        <v>830</v>
      </c>
      <c r="D796" s="176" t="str">
        <f>INDEX($FV$16:$FW$26,MATCH($F796,$FV$16:$FV$26,0),2)</f>
        <v>Y63</v>
      </c>
      <c r="E796" s="176" t="str">
        <f>VLOOKUP($D796,$FW$8:$FX$14,2,0)</f>
        <v>North East and Yorkshire</v>
      </c>
      <c r="F796" s="275" t="s">
        <v>869</v>
      </c>
      <c r="G796" s="275" t="s">
        <v>881</v>
      </c>
      <c r="H796" s="276">
        <v>107951</v>
      </c>
      <c r="I796" s="276">
        <v>73430</v>
      </c>
      <c r="J796" s="276">
        <v>7767443</v>
      </c>
      <c r="K796" s="276">
        <v>106</v>
      </c>
      <c r="L796" s="276">
        <v>41</v>
      </c>
      <c r="M796" s="276">
        <v>296</v>
      </c>
      <c r="N796" s="276">
        <v>406</v>
      </c>
      <c r="O796" s="276">
        <v>650</v>
      </c>
      <c r="P796" s="276">
        <v>0</v>
      </c>
      <c r="Q796" s="276">
        <v>219</v>
      </c>
      <c r="R796" s="276">
        <v>184</v>
      </c>
      <c r="S796" s="276">
        <v>127</v>
      </c>
      <c r="T796" s="276">
        <v>68821</v>
      </c>
      <c r="U796" s="276">
        <v>6720</v>
      </c>
      <c r="V796" s="276">
        <v>4690</v>
      </c>
      <c r="W796" s="276">
        <v>39617</v>
      </c>
      <c r="X796" s="276">
        <v>9640</v>
      </c>
      <c r="Y796" s="276">
        <v>169</v>
      </c>
      <c r="Z796" s="276">
        <v>3927829</v>
      </c>
      <c r="AA796" s="276">
        <v>584</v>
      </c>
      <c r="AB796" s="276">
        <v>1007</v>
      </c>
      <c r="AC796" s="276">
        <v>3142911</v>
      </c>
      <c r="AD796" s="276">
        <v>670</v>
      </c>
      <c r="AE796" s="276">
        <v>1175</v>
      </c>
      <c r="AF796" s="276">
        <v>90167644</v>
      </c>
      <c r="AG796" s="276">
        <v>2276</v>
      </c>
      <c r="AH796" s="276">
        <v>4863</v>
      </c>
      <c r="AI796" s="276">
        <v>68768327</v>
      </c>
      <c r="AJ796" s="276">
        <v>7134</v>
      </c>
      <c r="AK796" s="276">
        <v>17453</v>
      </c>
      <c r="AL796" s="276">
        <v>1759731</v>
      </c>
      <c r="AM796" s="276">
        <v>10413</v>
      </c>
      <c r="AN796" s="276">
        <v>24067</v>
      </c>
      <c r="AO796" s="276">
        <v>7143</v>
      </c>
      <c r="AP796" s="276">
        <v>740</v>
      </c>
      <c r="AQ796" s="276">
        <v>1998</v>
      </c>
      <c r="AR796" s="276">
        <v>7081</v>
      </c>
      <c r="AS796" s="276">
        <v>2037</v>
      </c>
      <c r="AT796" s="276">
        <v>2368</v>
      </c>
      <c r="AU796" s="276">
        <v>861</v>
      </c>
      <c r="AV796" s="276">
        <v>36866</v>
      </c>
      <c r="AW796" s="276">
        <v>4954</v>
      </c>
      <c r="AX796" s="276">
        <v>19858</v>
      </c>
      <c r="AY796" s="276">
        <v>61678</v>
      </c>
      <c r="AZ796" s="276">
        <v>12061</v>
      </c>
      <c r="BA796" s="276">
        <v>9603</v>
      </c>
      <c r="BB796" s="276">
        <v>8122</v>
      </c>
      <c r="BC796" s="276">
        <v>6564</v>
      </c>
      <c r="BD796" s="276">
        <v>50991</v>
      </c>
      <c r="BE796" s="276">
        <v>42342</v>
      </c>
      <c r="BF796" s="276">
        <v>14159</v>
      </c>
      <c r="BG796" s="276">
        <v>10285</v>
      </c>
      <c r="BH796" s="276">
        <v>264</v>
      </c>
      <c r="BI796" s="276">
        <v>190</v>
      </c>
      <c r="BJ796" s="276">
        <v>190</v>
      </c>
      <c r="BK796" s="276">
        <v>121109</v>
      </c>
      <c r="BL796" s="276">
        <v>637</v>
      </c>
      <c r="BM796" s="276">
        <v>1101</v>
      </c>
      <c r="BN796" s="276">
        <v>53</v>
      </c>
      <c r="BO796" s="276">
        <v>27915</v>
      </c>
      <c r="BP796" s="276">
        <v>527</v>
      </c>
      <c r="BQ796" s="276">
        <v>1067</v>
      </c>
      <c r="BR796" s="276">
        <v>6477</v>
      </c>
      <c r="BS796" s="276">
        <v>3778805</v>
      </c>
      <c r="BT796" s="276">
        <v>583</v>
      </c>
      <c r="BU796" s="276">
        <v>1004</v>
      </c>
      <c r="BV796" s="276">
        <v>3510</v>
      </c>
      <c r="BW796" s="276">
        <v>8224359</v>
      </c>
      <c r="BX796" s="276">
        <v>2343</v>
      </c>
      <c r="BY796" s="276">
        <v>4827</v>
      </c>
      <c r="BZ796" s="276">
        <v>1032</v>
      </c>
      <c r="CA796" s="276">
        <v>2483004</v>
      </c>
      <c r="CB796" s="276">
        <v>2406</v>
      </c>
      <c r="CC796" s="276">
        <v>5266</v>
      </c>
      <c r="CD796" s="276">
        <v>35075</v>
      </c>
      <c r="CE796" s="276">
        <v>79460281</v>
      </c>
      <c r="CF796" s="276">
        <v>2265</v>
      </c>
      <c r="CG796" s="276">
        <v>4853</v>
      </c>
      <c r="CH796" s="276">
        <v>1966</v>
      </c>
      <c r="CI796" s="276">
        <v>15160025</v>
      </c>
      <c r="CJ796" s="276">
        <v>7711</v>
      </c>
      <c r="CK796" s="276">
        <v>16448</v>
      </c>
      <c r="CL796" s="276">
        <v>1617</v>
      </c>
      <c r="CM796" s="276">
        <v>14141370</v>
      </c>
      <c r="CN796" s="276">
        <v>8745</v>
      </c>
      <c r="CO796" s="276">
        <v>19868</v>
      </c>
      <c r="CP796" s="276">
        <v>1225</v>
      </c>
      <c r="CQ796" s="276">
        <v>17220273</v>
      </c>
      <c r="CR796" s="276">
        <v>14057</v>
      </c>
      <c r="CS796" s="276">
        <v>33685</v>
      </c>
      <c r="CT796" s="276">
        <v>597</v>
      </c>
      <c r="CU796" s="276">
        <v>9384194</v>
      </c>
      <c r="CV796" s="276">
        <v>15719</v>
      </c>
      <c r="CW796" s="276">
        <v>35769</v>
      </c>
      <c r="CX796" s="276">
        <v>235</v>
      </c>
      <c r="CY796" s="276">
        <v>90137</v>
      </c>
      <c r="CZ796" s="276">
        <v>384</v>
      </c>
      <c r="DA796" s="276">
        <v>632</v>
      </c>
      <c r="DB796" s="276">
        <v>3723</v>
      </c>
      <c r="DC796" s="276">
        <v>348382</v>
      </c>
      <c r="DD796" s="276">
        <v>94</v>
      </c>
      <c r="DE796" s="276">
        <v>261</v>
      </c>
      <c r="DF796" s="276">
        <v>77</v>
      </c>
      <c r="DG796" s="276">
        <v>175181</v>
      </c>
      <c r="DH796" s="276">
        <v>2275</v>
      </c>
      <c r="DI796" s="276">
        <v>4721</v>
      </c>
      <c r="DJ796" s="276">
        <v>61</v>
      </c>
      <c r="DK796" s="276">
        <v>0</v>
      </c>
      <c r="DL796" s="252"/>
      <c r="DM796" s="252"/>
      <c r="DN796" s="252"/>
      <c r="DO796" s="252"/>
      <c r="DP796" s="252"/>
      <c r="DQ796" s="252"/>
      <c r="DR796" s="252"/>
      <c r="DS796" s="252"/>
      <c r="DT796" s="252"/>
      <c r="DU796" s="252"/>
      <c r="DV796" s="252"/>
      <c r="DW796" s="252"/>
      <c r="DX796" s="252"/>
      <c r="DY796" s="252"/>
      <c r="DZ796" s="252"/>
      <c r="EA796" s="252"/>
      <c r="EB796" s="177"/>
      <c r="EC796" s="167">
        <f t="shared" si="1184"/>
        <v>9</v>
      </c>
      <c r="ED796" s="174">
        <f t="shared" si="1170"/>
        <v>2021</v>
      </c>
      <c r="EE796" s="173">
        <f t="shared" si="1180"/>
        <v>44440</v>
      </c>
      <c r="EF796" s="150">
        <f t="shared" si="1182"/>
        <v>30</v>
      </c>
      <c r="EG796" s="178"/>
      <c r="EH796" s="179">
        <f>IFERROR(HLOOKUP(EH$1,$H$5:$FY$1802,MATCH($A796,$A$5:$A$1802,0),0)*HLOOKUP(EH$2,$H$5:$FY$1802,MATCH($A796,$A$5:$A$1802,0),0),$H$2)</f>
        <v>3010630</v>
      </c>
      <c r="EI796" s="179">
        <f>IFERROR(HLOOKUP(EI$1,$H$5:$FY$1802,MATCH($A796,$A$5:$A$1802,0),0)*HLOOKUP(EI$2,$H$5:$FY$1802,MATCH($A796,$A$5:$A$1802,0),0),$H$2)</f>
        <v>21735280</v>
      </c>
      <c r="EJ796" s="179">
        <f>IFERROR(HLOOKUP(EJ$1,$H$5:$FY$1802,MATCH($A796,$A$5:$A$1802,0),0)*HLOOKUP(EJ$2,$H$5:$FY$1802,MATCH($A796,$A$5:$A$1802,0),0),$H$2)</f>
        <v>29812580</v>
      </c>
      <c r="EK796" s="179">
        <f>IFERROR(HLOOKUP(EK$1,$H$5:$FY$1802,MATCH($A796,$A$5:$A$1802,0),0)*HLOOKUP(EK$2,$H$5:$FY$1802,MATCH($A796,$A$5:$A$1802,0),0),$H$2)</f>
        <v>47729500</v>
      </c>
      <c r="EL796" s="179">
        <f>IFERROR(HLOOKUP(EL$1,$H$5:$FY$1802,MATCH($A796,$A$5:$A$1802,0),0)*HLOOKUP(EL$2,$H$5:$FY$1802,MATCH($A796,$A$5:$A$1802,0),0),$H$2)</f>
        <v>6767040</v>
      </c>
      <c r="EM796" s="179">
        <f>IFERROR(HLOOKUP(EM$1,$H$5:$FY$1802,MATCH($A796,$A$5:$A$1802,0),0)*HLOOKUP(EM$2,$H$5:$FY$1802,MATCH($A796,$A$5:$A$1802,0),0),$H$2)</f>
        <v>5510750</v>
      </c>
      <c r="EN796" s="179">
        <f>IFERROR(HLOOKUP(EN$1,$H$5:$FY$1802,MATCH($A796,$A$5:$A$1802,0),0)*HLOOKUP(EN$2,$H$5:$FY$1802,MATCH($A796,$A$5:$A$1802,0),0),$H$2)</f>
        <v>192657471</v>
      </c>
      <c r="EO796" s="179">
        <f>IFERROR(HLOOKUP(EO$1,$H$5:$FY$1802,MATCH($A796,$A$5:$A$1802,0),0)*HLOOKUP(EO$2,$H$5:$FY$1802,MATCH($A796,$A$5:$A$1802,0),0),$H$2)</f>
        <v>168246920</v>
      </c>
      <c r="EP796" s="179">
        <f>IFERROR(HLOOKUP(EP$1,$H$5:$FY$1802,MATCH($A796,$A$5:$A$1802,0),0)*HLOOKUP(EP$2,$H$5:$FY$1802,MATCH($A796,$A$5:$A$1802,0),0),$H$2)</f>
        <v>4067323</v>
      </c>
      <c r="EQ796" s="179">
        <f>IFERROR(HLOOKUP(EQ$1,$H$5:$FY$1802,MATCH($A796,$A$5:$A$1802,0),0)*HLOOKUP(EQ$2,$H$5:$FY$1802,MATCH($A796,$A$5:$A$1802,0),0),$H$2)</f>
        <v>209190</v>
      </c>
      <c r="ER796" s="179">
        <f>IFERROR(HLOOKUP(ER$1,$H$5:$FY$1802,MATCH($A796,$A$5:$A$1802,0),0)*HLOOKUP(ER$2,$H$5:$FY$1802,MATCH($A796,$A$5:$A$1802,0),0),$H$2)</f>
        <v>56551</v>
      </c>
      <c r="ES796" s="179">
        <f>IFERROR(HLOOKUP(ES$1,$H$5:$FY$1802,MATCH($A796,$A$5:$A$1802,0),0)*HLOOKUP(ES$2,$H$5:$FY$1802,MATCH($A796,$A$5:$A$1802,0),0),$H$2)</f>
        <v>6502908</v>
      </c>
      <c r="ET796" s="179">
        <f>IFERROR(HLOOKUP(ET$1,$H$5:$FY$1802,MATCH($A796,$A$5:$A$1802,0),0)*HLOOKUP(ET$2,$H$5:$FY$1802,MATCH($A796,$A$5:$A$1802,0),0),$H$2)</f>
        <v>16942770</v>
      </c>
      <c r="EU796" s="179">
        <f>IFERROR(HLOOKUP(EU$1,$H$5:$FY$1802,MATCH($A796,$A$5:$A$1802,0),0)*HLOOKUP(EU$2,$H$5:$FY$1802,MATCH($A796,$A$5:$A$1802,0),0),$H$2)</f>
        <v>5434512</v>
      </c>
      <c r="EV796" s="179">
        <f>IFERROR(HLOOKUP(EV$1,$H$5:$FY$1802,MATCH($A796,$A$5:$A$1802,0),0)*HLOOKUP(EV$2,$H$5:$FY$1802,MATCH($A796,$A$5:$A$1802,0),0),$H$2)</f>
        <v>170218975</v>
      </c>
      <c r="EW796" s="179">
        <f>IFERROR(HLOOKUP(EW$1,$H$5:$FY$1802,MATCH($A796,$A$5:$A$1802,0),0)*HLOOKUP(EW$2,$H$5:$FY$1802,MATCH($A796,$A$5:$A$1802,0),0),$H$2)</f>
        <v>32336768</v>
      </c>
      <c r="EX796" s="179">
        <f>IFERROR(HLOOKUP(EX$1,$H$5:$FY$1802,MATCH($A796,$A$5:$A$1802,0),0)*HLOOKUP(EX$2,$H$5:$FY$1802,MATCH($A796,$A$5:$A$1802,0),0),$H$2)</f>
        <v>32126556</v>
      </c>
      <c r="EY796" s="179">
        <f>IFERROR(HLOOKUP(EY$1,$H$5:$FY$1802,MATCH($A796,$A$5:$A$1802,0),0)*HLOOKUP(EY$2,$H$5:$FY$1802,MATCH($A796,$A$5:$A$1802,0),0),$H$2)</f>
        <v>41264125</v>
      </c>
      <c r="EZ796" s="179">
        <f>IFERROR(HLOOKUP(EZ$1,$H$5:$FY$1802,MATCH($A796,$A$5:$A$1802,0),0)*HLOOKUP(EZ$2,$H$5:$FY$1802,MATCH($A796,$A$5:$A$1802,0),0),$H$2)</f>
        <v>21354093</v>
      </c>
      <c r="FA796" s="179">
        <f>IFERROR(HLOOKUP(FA$1,$H$5:$FY$1802,MATCH($A796,$A$5:$A$1802,0),0)*HLOOKUP(FA$2,$H$5:$FY$1802,MATCH($A796,$A$5:$A$1802,0),0),$H$2)</f>
        <v>363517</v>
      </c>
      <c r="FB796" s="179">
        <f>IFERROR(HLOOKUP(FB$1,$H$5:$FY$1802,MATCH($A796,$A$5:$A$1802,0),0)*HLOOKUP(FB$2,$H$5:$FY$1802,MATCH($A796,$A$5:$A$1802,0),0),$H$2)</f>
        <v>148520</v>
      </c>
      <c r="FC796" s="179">
        <f>IFERROR(HLOOKUP(FC$1,$H$5:$FY$1802,MATCH($A796,$A$5:$A$1802,0),0)*HLOOKUP(FC$2,$H$5:$FY$1802,MATCH($A796,$A$5:$A$1802,0),0),$H$2)</f>
        <v>971703</v>
      </c>
      <c r="FD796" s="179">
        <f>IFERROR(HLOOKUP(FD$1,$H$5:$FY$1802,MATCH($A796,$A$5:$A$1802,0),0)*HLOOKUP(FD$2,$H$5:$FY$1802,MATCH($A796,$A$5:$A$1802,0),0),$H$2)</f>
        <v>0</v>
      </c>
      <c r="FE796" s="179">
        <f>IFERROR(HLOOKUP(FE$1,$H$5:$FY$1802,MATCH($A796,$A$5:$A$1802,0),0)*HLOOKUP(FE$2,$H$5:$FY$1802,MATCH($A796,$A$5:$A$1802,0),0),$H$2)</f>
        <v>0</v>
      </c>
      <c r="FF796" s="179">
        <f>IFERROR(HLOOKUP(FF$1,$H$5:$FY$1802,MATCH($A796,$A$5:$A$1802,0),0)*HLOOKUP(FF$2,$H$5:$FY$1802,MATCH($A796,$A$5:$A$1802,0),0),$H$2)</f>
        <v>0</v>
      </c>
      <c r="FG796" s="179">
        <f>IFERROR(HLOOKUP(FG$1,$H$5:$FY$1802,MATCH($A796,$A$5:$A$1802,0),0)*HLOOKUP(FG$2,$H$5:$FY$1802,MATCH($A796,$A$5:$A$1802,0),0),$H$2)</f>
        <v>0</v>
      </c>
      <c r="FH796" s="151"/>
      <c r="FI796" s="407">
        <f t="shared" si="1171"/>
        <v>1.7947916666666666</v>
      </c>
      <c r="FJ796" s="407">
        <f t="shared" si="1171"/>
        <v>1.4290178571428571</v>
      </c>
      <c r="FK796" s="407">
        <f t="shared" si="1172"/>
        <v>1.731769722814499</v>
      </c>
      <c r="FL796" s="407">
        <f t="shared" si="1173"/>
        <v>1.3995735607675905</v>
      </c>
      <c r="FM796" s="407">
        <f t="shared" si="1174"/>
        <v>1.2870989726632507</v>
      </c>
      <c r="FN796" s="407">
        <f t="shared" si="1175"/>
        <v>1.0687836029987128</v>
      </c>
      <c r="FO796" s="407">
        <f t="shared" si="1176"/>
        <v>1.4687759336099586</v>
      </c>
      <c r="FP796" s="407">
        <f t="shared" si="1177"/>
        <v>1.066908713692946</v>
      </c>
      <c r="FQ796" s="407">
        <f t="shared" si="1178"/>
        <v>1.5621301775147929</v>
      </c>
      <c r="FR796" s="407">
        <f t="shared" si="1179"/>
        <v>1.1242603550295858</v>
      </c>
      <c r="FS796" s="408"/>
    </row>
    <row r="797" spans="1:175" ht="10.35" customHeight="1" x14ac:dyDescent="0.2">
      <c r="A797" s="74" t="str">
        <f t="shared" si="1166"/>
        <v>2021-22OCTOBERRX9</v>
      </c>
      <c r="B797" s="163" t="str">
        <f t="shared" si="1167"/>
        <v>2021-22</v>
      </c>
      <c r="C797" s="26" t="s">
        <v>833</v>
      </c>
      <c r="D797" s="163" t="str">
        <f>INDEX($FV$16:$FW$26,MATCH($F797,$FV$16:$FV$26,0),2)</f>
        <v>Y60</v>
      </c>
      <c r="E797" s="163" t="str">
        <f>VLOOKUP($D797,$FW$8:$FX$14,2,0)</f>
        <v>Midlands</v>
      </c>
      <c r="F797" s="271" t="s">
        <v>845</v>
      </c>
      <c r="G797" s="271" t="s">
        <v>871</v>
      </c>
      <c r="H797" s="270">
        <v>114679</v>
      </c>
      <c r="I797" s="270">
        <v>93765</v>
      </c>
      <c r="J797" s="270">
        <v>3022699</v>
      </c>
      <c r="K797" s="270">
        <v>32</v>
      </c>
      <c r="L797" s="270">
        <v>2</v>
      </c>
      <c r="M797" s="270">
        <v>110</v>
      </c>
      <c r="N797" s="270">
        <v>165</v>
      </c>
      <c r="O797" s="270">
        <v>279</v>
      </c>
      <c r="P797" s="270">
        <v>0</v>
      </c>
      <c r="Q797" s="270">
        <v>435</v>
      </c>
      <c r="R797" s="270">
        <v>2112</v>
      </c>
      <c r="S797" s="270">
        <v>502</v>
      </c>
      <c r="T797" s="270">
        <v>67230</v>
      </c>
      <c r="U797" s="270">
        <v>8656</v>
      </c>
      <c r="V797" s="270">
        <v>5479</v>
      </c>
      <c r="W797" s="270">
        <v>40952</v>
      </c>
      <c r="X797" s="270">
        <v>7392</v>
      </c>
      <c r="Y797" s="270">
        <v>97</v>
      </c>
      <c r="Z797" s="270">
        <v>4928286</v>
      </c>
      <c r="AA797" s="270">
        <v>569</v>
      </c>
      <c r="AB797" s="270">
        <v>1021</v>
      </c>
      <c r="AC797" s="270">
        <v>5556388</v>
      </c>
      <c r="AD797" s="270">
        <v>1014</v>
      </c>
      <c r="AE797" s="270">
        <v>2181</v>
      </c>
      <c r="AF797" s="270">
        <v>145185293</v>
      </c>
      <c r="AG797" s="270">
        <v>3545</v>
      </c>
      <c r="AH797" s="270">
        <v>7626</v>
      </c>
      <c r="AI797" s="270">
        <v>106749573</v>
      </c>
      <c r="AJ797" s="270">
        <v>14441</v>
      </c>
      <c r="AK797" s="270">
        <v>34984</v>
      </c>
      <c r="AL797" s="270">
        <v>998711</v>
      </c>
      <c r="AM797" s="270">
        <v>10296</v>
      </c>
      <c r="AN797" s="270">
        <v>21969</v>
      </c>
      <c r="AO797" s="270">
        <v>7264</v>
      </c>
      <c r="AP797" s="270">
        <v>1185</v>
      </c>
      <c r="AQ797" s="270">
        <v>697</v>
      </c>
      <c r="AR797" s="270">
        <v>27</v>
      </c>
      <c r="AS797" s="270">
        <v>4524</v>
      </c>
      <c r="AT797" s="270">
        <v>858</v>
      </c>
      <c r="AU797" s="270">
        <v>3495</v>
      </c>
      <c r="AV797" s="270">
        <v>34282</v>
      </c>
      <c r="AW797" s="270">
        <v>3576</v>
      </c>
      <c r="AX797" s="270">
        <v>22108</v>
      </c>
      <c r="AY797" s="270">
        <v>59966</v>
      </c>
      <c r="AZ797" s="270">
        <v>15020</v>
      </c>
      <c r="BA797" s="270">
        <v>11880</v>
      </c>
      <c r="BB797" s="270">
        <v>9723</v>
      </c>
      <c r="BC797" s="270">
        <v>7778</v>
      </c>
      <c r="BD797" s="270">
        <v>55458</v>
      </c>
      <c r="BE797" s="270">
        <v>43740</v>
      </c>
      <c r="BF797" s="270">
        <v>11163</v>
      </c>
      <c r="BG797" s="270">
        <v>7999</v>
      </c>
      <c r="BH797" s="270">
        <v>72</v>
      </c>
      <c r="BI797" s="270">
        <v>58</v>
      </c>
      <c r="BJ797" s="270">
        <v>0</v>
      </c>
      <c r="BK797" s="270">
        <v>0</v>
      </c>
      <c r="BL797" s="270">
        <v>0</v>
      </c>
      <c r="BM797" s="270">
        <v>0</v>
      </c>
      <c r="BN797" s="270">
        <v>16</v>
      </c>
      <c r="BO797" s="270">
        <v>12633</v>
      </c>
      <c r="BP797" s="270">
        <v>790</v>
      </c>
      <c r="BQ797" s="270">
        <v>1537</v>
      </c>
      <c r="BR797" s="270">
        <v>8640</v>
      </c>
      <c r="BS797" s="270">
        <v>4915653</v>
      </c>
      <c r="BT797" s="270">
        <v>569</v>
      </c>
      <c r="BU797" s="270">
        <v>1020</v>
      </c>
      <c r="BV797" s="270">
        <v>707</v>
      </c>
      <c r="BW797" s="270">
        <v>3068378</v>
      </c>
      <c r="BX797" s="270">
        <v>4340</v>
      </c>
      <c r="BY797" s="270">
        <v>9174</v>
      </c>
      <c r="BZ797" s="270">
        <v>920</v>
      </c>
      <c r="CA797" s="270">
        <v>3468050</v>
      </c>
      <c r="CB797" s="270">
        <v>3770</v>
      </c>
      <c r="CC797" s="270">
        <v>8697</v>
      </c>
      <c r="CD797" s="270">
        <v>39325</v>
      </c>
      <c r="CE797" s="270">
        <v>138648865</v>
      </c>
      <c r="CF797" s="270">
        <v>3526</v>
      </c>
      <c r="CG797" s="270">
        <v>7577</v>
      </c>
      <c r="CH797" s="270">
        <v>0</v>
      </c>
      <c r="CI797" s="270">
        <v>0</v>
      </c>
      <c r="CJ797" s="270">
        <v>0</v>
      </c>
      <c r="CK797" s="270">
        <v>0</v>
      </c>
      <c r="CL797" s="270">
        <v>237</v>
      </c>
      <c r="CM797" s="270">
        <v>4566100</v>
      </c>
      <c r="CN797" s="270">
        <v>19266</v>
      </c>
      <c r="CO797" s="270">
        <v>45913</v>
      </c>
      <c r="CP797" s="270">
        <v>2044</v>
      </c>
      <c r="CQ797" s="270">
        <v>20158723</v>
      </c>
      <c r="CR797" s="270">
        <v>9862</v>
      </c>
      <c r="CS797" s="270">
        <v>18877</v>
      </c>
      <c r="CT797" s="270">
        <v>73</v>
      </c>
      <c r="CU797" s="270">
        <v>933658</v>
      </c>
      <c r="CV797" s="270">
        <v>12790</v>
      </c>
      <c r="CW797" s="270">
        <v>32176</v>
      </c>
      <c r="CX797" s="270">
        <v>371</v>
      </c>
      <c r="CY797" s="270">
        <v>110604</v>
      </c>
      <c r="CZ797" s="270">
        <v>298</v>
      </c>
      <c r="DA797" s="270">
        <v>514</v>
      </c>
      <c r="DB797" s="270">
        <v>4876</v>
      </c>
      <c r="DC797" s="270">
        <v>348328</v>
      </c>
      <c r="DD797" s="270">
        <v>71</v>
      </c>
      <c r="DE797" s="270">
        <v>165</v>
      </c>
      <c r="DF797" s="270">
        <v>43</v>
      </c>
      <c r="DG797" s="270">
        <v>107140</v>
      </c>
      <c r="DH797" s="270">
        <v>2492</v>
      </c>
      <c r="DI797" s="270">
        <v>5378</v>
      </c>
      <c r="DJ797" s="270">
        <v>32</v>
      </c>
      <c r="DK797" s="270">
        <v>0</v>
      </c>
      <c r="DL797" s="249"/>
      <c r="DM797" s="249"/>
      <c r="DN797" s="249"/>
      <c r="DO797" s="249"/>
      <c r="DP797" s="249"/>
      <c r="DQ797" s="249"/>
      <c r="DR797" s="249"/>
      <c r="DS797" s="249"/>
      <c r="DT797" s="249"/>
      <c r="DU797" s="249"/>
      <c r="DV797" s="249"/>
      <c r="DW797" s="249"/>
      <c r="DX797" s="249"/>
      <c r="DY797" s="249"/>
      <c r="DZ797" s="249"/>
      <c r="EA797" s="249"/>
      <c r="EB797" s="155"/>
      <c r="EC797" s="170">
        <f t="shared" si="1184"/>
        <v>10</v>
      </c>
      <c r="ED797" s="74">
        <f t="shared" si="1170"/>
        <v>2021</v>
      </c>
      <c r="EE797" s="165">
        <f t="shared" si="1180"/>
        <v>44470</v>
      </c>
      <c r="EF797" s="157">
        <f>DAY(EOMONTH($EE797,0))</f>
        <v>31</v>
      </c>
      <c r="EG797" s="156"/>
      <c r="EH797" s="171">
        <f>IFERROR(HLOOKUP(EH$1,$H$5:$FY$1802,MATCH($A797,$A$5:$A$1802,0),0)*HLOOKUP(EH$2,$H$5:$FY$1802,MATCH($A797,$A$5:$A$1802,0),0),$H$2)</f>
        <v>187530</v>
      </c>
      <c r="EI797" s="171">
        <f>IFERROR(HLOOKUP(EI$1,$H$5:$FY$1802,MATCH($A797,$A$5:$A$1802,0),0)*HLOOKUP(EI$2,$H$5:$FY$1802,MATCH($A797,$A$5:$A$1802,0),0),$H$2)</f>
        <v>10314150</v>
      </c>
      <c r="EJ797" s="171">
        <f>IFERROR(HLOOKUP(EJ$1,$H$5:$FY$1802,MATCH($A797,$A$5:$A$1802,0),0)*HLOOKUP(EJ$2,$H$5:$FY$1802,MATCH($A797,$A$5:$A$1802,0),0),$H$2)</f>
        <v>15471225</v>
      </c>
      <c r="EK797" s="171">
        <f>IFERROR(HLOOKUP(EK$1,$H$5:$FY$1802,MATCH($A797,$A$5:$A$1802,0),0)*HLOOKUP(EK$2,$H$5:$FY$1802,MATCH($A797,$A$5:$A$1802,0),0),$H$2)</f>
        <v>26160435</v>
      </c>
      <c r="EL797" s="171">
        <f>IFERROR(HLOOKUP(EL$1,$H$5:$FY$1802,MATCH($A797,$A$5:$A$1802,0),0)*HLOOKUP(EL$2,$H$5:$FY$1802,MATCH($A797,$A$5:$A$1802,0),0),$H$2)</f>
        <v>8837776</v>
      </c>
      <c r="EM797" s="171">
        <f>IFERROR(HLOOKUP(EM$1,$H$5:$FY$1802,MATCH($A797,$A$5:$A$1802,0),0)*HLOOKUP(EM$2,$H$5:$FY$1802,MATCH($A797,$A$5:$A$1802,0),0),$H$2)</f>
        <v>11949699</v>
      </c>
      <c r="EN797" s="171">
        <f>IFERROR(HLOOKUP(EN$1,$H$5:$FY$1802,MATCH($A797,$A$5:$A$1802,0),0)*HLOOKUP(EN$2,$H$5:$FY$1802,MATCH($A797,$A$5:$A$1802,0),0),$H$2)</f>
        <v>312299952</v>
      </c>
      <c r="EO797" s="171">
        <f>IFERROR(HLOOKUP(EO$1,$H$5:$FY$1802,MATCH($A797,$A$5:$A$1802,0),0)*HLOOKUP(EO$2,$H$5:$FY$1802,MATCH($A797,$A$5:$A$1802,0),0),$H$2)</f>
        <v>258601728</v>
      </c>
      <c r="EP797" s="171">
        <f>IFERROR(HLOOKUP(EP$1,$H$5:$FY$1802,MATCH($A797,$A$5:$A$1802,0),0)*HLOOKUP(EP$2,$H$5:$FY$1802,MATCH($A797,$A$5:$A$1802,0),0),$H$2)</f>
        <v>2130993</v>
      </c>
      <c r="EQ797" s="171">
        <f>IFERROR(HLOOKUP(EQ$1,$H$5:$FY$1802,MATCH($A797,$A$5:$A$1802,0),0)*HLOOKUP(EQ$2,$H$5:$FY$1802,MATCH($A797,$A$5:$A$1802,0),0),$H$2)</f>
        <v>0</v>
      </c>
      <c r="ER797" s="171">
        <f>IFERROR(HLOOKUP(ER$1,$H$5:$FY$1802,MATCH($A797,$A$5:$A$1802,0),0)*HLOOKUP(ER$2,$H$5:$FY$1802,MATCH($A797,$A$5:$A$1802,0),0),$H$2)</f>
        <v>24592</v>
      </c>
      <c r="ES797" s="171">
        <f>IFERROR(HLOOKUP(ES$1,$H$5:$FY$1802,MATCH($A797,$A$5:$A$1802,0),0)*HLOOKUP(ES$2,$H$5:$FY$1802,MATCH($A797,$A$5:$A$1802,0),0),$H$2)</f>
        <v>8812800</v>
      </c>
      <c r="ET797" s="171">
        <f>IFERROR(HLOOKUP(ET$1,$H$5:$FY$1802,MATCH($A797,$A$5:$A$1802,0),0)*HLOOKUP(ET$2,$H$5:$FY$1802,MATCH($A797,$A$5:$A$1802,0),0),$H$2)</f>
        <v>6486018</v>
      </c>
      <c r="EU797" s="171">
        <f>IFERROR(HLOOKUP(EU$1,$H$5:$FY$1802,MATCH($A797,$A$5:$A$1802,0),0)*HLOOKUP(EU$2,$H$5:$FY$1802,MATCH($A797,$A$5:$A$1802,0),0),$H$2)</f>
        <v>8001240</v>
      </c>
      <c r="EV797" s="171">
        <f>IFERROR(HLOOKUP(EV$1,$H$5:$FY$1802,MATCH($A797,$A$5:$A$1802,0),0)*HLOOKUP(EV$2,$H$5:$FY$1802,MATCH($A797,$A$5:$A$1802,0),0),$H$2)</f>
        <v>297965525</v>
      </c>
      <c r="EW797" s="171">
        <f>IFERROR(HLOOKUP(EW$1,$H$5:$FY$1802,MATCH($A797,$A$5:$A$1802,0),0)*HLOOKUP(EW$2,$H$5:$FY$1802,MATCH($A797,$A$5:$A$1802,0),0),$H$2)</f>
        <v>0</v>
      </c>
      <c r="EX797" s="171">
        <f>IFERROR(HLOOKUP(EX$1,$H$5:$FY$1802,MATCH($A797,$A$5:$A$1802,0),0)*HLOOKUP(EX$2,$H$5:$FY$1802,MATCH($A797,$A$5:$A$1802,0),0),$H$2)</f>
        <v>10881381</v>
      </c>
      <c r="EY797" s="171">
        <f>IFERROR(HLOOKUP(EY$1,$H$5:$FY$1802,MATCH($A797,$A$5:$A$1802,0),0)*HLOOKUP(EY$2,$H$5:$FY$1802,MATCH($A797,$A$5:$A$1802,0),0),$H$2)</f>
        <v>38584588</v>
      </c>
      <c r="EZ797" s="171">
        <f>IFERROR(HLOOKUP(EZ$1,$H$5:$FY$1802,MATCH($A797,$A$5:$A$1802,0),0)*HLOOKUP(EZ$2,$H$5:$FY$1802,MATCH($A797,$A$5:$A$1802,0),0),$H$2)</f>
        <v>2348848</v>
      </c>
      <c r="FA797" s="171">
        <f>IFERROR(HLOOKUP(FA$1,$H$5:$FY$1802,MATCH($A797,$A$5:$A$1802,0),0)*HLOOKUP(FA$2,$H$5:$FY$1802,MATCH($A797,$A$5:$A$1802,0),0),$H$2)</f>
        <v>231254</v>
      </c>
      <c r="FB797" s="171">
        <f>IFERROR(HLOOKUP(FB$1,$H$5:$FY$1802,MATCH($A797,$A$5:$A$1802,0),0)*HLOOKUP(FB$2,$H$5:$FY$1802,MATCH($A797,$A$5:$A$1802,0),0),$H$2)</f>
        <v>190694</v>
      </c>
      <c r="FC797" s="171">
        <f>IFERROR(HLOOKUP(FC$1,$H$5:$FY$1802,MATCH($A797,$A$5:$A$1802,0),0)*HLOOKUP(FC$2,$H$5:$FY$1802,MATCH($A797,$A$5:$A$1802,0),0),$H$2)</f>
        <v>804540</v>
      </c>
      <c r="FD797" s="171">
        <f>IFERROR(HLOOKUP(FD$1,$H$5:$FY$1802,MATCH($A797,$A$5:$A$1802,0),0)*HLOOKUP(FD$2,$H$5:$FY$1802,MATCH($A797,$A$5:$A$1802,0),0),$H$2)</f>
        <v>0</v>
      </c>
      <c r="FE797" s="171">
        <f>IFERROR(HLOOKUP(FE$1,$H$5:$FY$1802,MATCH($A797,$A$5:$A$1802,0),0)*HLOOKUP(FE$2,$H$5:$FY$1802,MATCH($A797,$A$5:$A$1802,0),0),$H$2)</f>
        <v>0</v>
      </c>
      <c r="FF797" s="171">
        <f>IFERROR(HLOOKUP(FF$1,$H$5:$FY$1802,MATCH($A797,$A$5:$A$1802,0),0)*HLOOKUP(FF$2,$H$5:$FY$1802,MATCH($A797,$A$5:$A$1802,0),0),$H$2)</f>
        <v>0</v>
      </c>
      <c r="FG797" s="171">
        <f>IFERROR(HLOOKUP(FG$1,$H$5:$FY$1802,MATCH($A797,$A$5:$A$1802,0),0)*HLOOKUP(FG$2,$H$5:$FY$1802,MATCH($A797,$A$5:$A$1802,0),0),$H$2)</f>
        <v>0</v>
      </c>
      <c r="FH797" s="152"/>
      <c r="FI797" s="405">
        <f t="shared" si="1171"/>
        <v>1.7352125693160814</v>
      </c>
      <c r="FJ797" s="405">
        <f t="shared" si="1171"/>
        <v>1.3724584103512014</v>
      </c>
      <c r="FK797" s="405">
        <f t="shared" si="1172"/>
        <v>1.7745939039970797</v>
      </c>
      <c r="FL797" s="405">
        <f t="shared" si="1173"/>
        <v>1.4196021171746669</v>
      </c>
      <c r="FM797" s="405">
        <f t="shared" si="1174"/>
        <v>1.3542195741355734</v>
      </c>
      <c r="FN797" s="405">
        <f t="shared" si="1175"/>
        <v>1.0680797030670053</v>
      </c>
      <c r="FO797" s="405">
        <f t="shared" si="1176"/>
        <v>1.5101461038961039</v>
      </c>
      <c r="FP797" s="405">
        <f t="shared" si="1177"/>
        <v>1.0821158008658009</v>
      </c>
      <c r="FQ797" s="405">
        <f t="shared" si="1178"/>
        <v>0.74226804123711343</v>
      </c>
      <c r="FR797" s="405">
        <f t="shared" si="1179"/>
        <v>0.59793814432989689</v>
      </c>
      <c r="FS797" s="65"/>
    </row>
    <row r="798" spans="1:175" ht="10.35" customHeight="1" x14ac:dyDescent="0.2">
      <c r="A798" s="74" t="str">
        <f t="shared" si="1166"/>
        <v>2021-22OCTOBERRYC</v>
      </c>
      <c r="B798" s="163" t="str">
        <f t="shared" si="1167"/>
        <v>2021-22</v>
      </c>
      <c r="C798" s="26" t="s">
        <v>833</v>
      </c>
      <c r="D798" s="163" t="str">
        <f>INDEX($FV$16:$FW$26,MATCH($F798,$FV$16:$FV$26,0),2)</f>
        <v>Y61</v>
      </c>
      <c r="E798" s="163" t="str">
        <f>VLOOKUP($D798,$FW$8:$FX$14,2,0)</f>
        <v>East of England</v>
      </c>
      <c r="F798" s="271" t="s">
        <v>849</v>
      </c>
      <c r="G798" s="271" t="s">
        <v>872</v>
      </c>
      <c r="H798" s="272">
        <v>141105</v>
      </c>
      <c r="I798" s="272">
        <v>101377</v>
      </c>
      <c r="J798" s="272">
        <v>5378856</v>
      </c>
      <c r="K798" s="272">
        <v>53</v>
      </c>
      <c r="L798" s="272">
        <v>22</v>
      </c>
      <c r="M798" s="272">
        <v>159</v>
      </c>
      <c r="N798" s="272">
        <v>209</v>
      </c>
      <c r="O798" s="272">
        <v>276</v>
      </c>
      <c r="P798" s="272">
        <v>0</v>
      </c>
      <c r="Q798" s="272">
        <v>415</v>
      </c>
      <c r="R798" s="272">
        <v>6</v>
      </c>
      <c r="S798" s="272">
        <v>2695</v>
      </c>
      <c r="T798" s="272">
        <v>74283</v>
      </c>
      <c r="U798" s="272">
        <v>8487</v>
      </c>
      <c r="V798" s="272">
        <v>5525</v>
      </c>
      <c r="W798" s="272">
        <v>44657</v>
      </c>
      <c r="X798" s="272">
        <v>9738</v>
      </c>
      <c r="Y798" s="272">
        <v>280</v>
      </c>
      <c r="Z798" s="272">
        <v>5404515</v>
      </c>
      <c r="AA798" s="272">
        <v>637</v>
      </c>
      <c r="AB798" s="272">
        <v>1159</v>
      </c>
      <c r="AC798" s="272">
        <v>3653530</v>
      </c>
      <c r="AD798" s="272">
        <v>661</v>
      </c>
      <c r="AE798" s="272">
        <v>1188</v>
      </c>
      <c r="AF798" s="272">
        <v>150081812</v>
      </c>
      <c r="AG798" s="272">
        <v>3361</v>
      </c>
      <c r="AH798" s="272">
        <v>7202</v>
      </c>
      <c r="AI798" s="272">
        <v>107792576</v>
      </c>
      <c r="AJ798" s="272">
        <v>11069</v>
      </c>
      <c r="AK798" s="272">
        <v>27294</v>
      </c>
      <c r="AL798" s="272">
        <v>3672483</v>
      </c>
      <c r="AM798" s="272">
        <v>13116</v>
      </c>
      <c r="AN798" s="272">
        <v>32673</v>
      </c>
      <c r="AO798" s="272">
        <v>7331</v>
      </c>
      <c r="AP798" s="272">
        <v>81</v>
      </c>
      <c r="AQ798" s="272">
        <v>4243</v>
      </c>
      <c r="AR798" s="272">
        <v>639</v>
      </c>
      <c r="AS798" s="272">
        <v>27</v>
      </c>
      <c r="AT798" s="272">
        <v>2980</v>
      </c>
      <c r="AU798" s="272">
        <v>623</v>
      </c>
      <c r="AV798" s="272">
        <v>40320</v>
      </c>
      <c r="AW798" s="272">
        <v>2200</v>
      </c>
      <c r="AX798" s="272">
        <v>24432</v>
      </c>
      <c r="AY798" s="272">
        <v>66952</v>
      </c>
      <c r="AZ798" s="272">
        <v>18631</v>
      </c>
      <c r="BA798" s="272">
        <v>13015</v>
      </c>
      <c r="BB798" s="272">
        <v>11809</v>
      </c>
      <c r="BC798" s="272">
        <v>8419</v>
      </c>
      <c r="BD798" s="272">
        <v>71975</v>
      </c>
      <c r="BE798" s="272">
        <v>48686</v>
      </c>
      <c r="BF798" s="272">
        <v>18566</v>
      </c>
      <c r="BG798" s="272">
        <v>10971</v>
      </c>
      <c r="BH798" s="272">
        <v>458</v>
      </c>
      <c r="BI798" s="272">
        <v>310</v>
      </c>
      <c r="BJ798" s="272">
        <v>11</v>
      </c>
      <c r="BK798" s="272">
        <v>10208</v>
      </c>
      <c r="BL798" s="272">
        <v>928</v>
      </c>
      <c r="BM798" s="272">
        <v>1561</v>
      </c>
      <c r="BN798" s="272">
        <v>1</v>
      </c>
      <c r="BO798" s="272">
        <v>135</v>
      </c>
      <c r="BP798" s="272">
        <v>135</v>
      </c>
      <c r="BQ798" s="272">
        <v>135</v>
      </c>
      <c r="BR798" s="272">
        <v>8475</v>
      </c>
      <c r="BS798" s="272">
        <v>5394172</v>
      </c>
      <c r="BT798" s="272">
        <v>636</v>
      </c>
      <c r="BU798" s="272">
        <v>1159</v>
      </c>
      <c r="BV798" s="272">
        <v>3092</v>
      </c>
      <c r="BW798" s="272">
        <v>10963538</v>
      </c>
      <c r="BX798" s="272">
        <v>3546</v>
      </c>
      <c r="BY798" s="272">
        <v>7175</v>
      </c>
      <c r="BZ798" s="272">
        <v>991</v>
      </c>
      <c r="CA798" s="272">
        <v>3487865</v>
      </c>
      <c r="CB798" s="272">
        <v>3520</v>
      </c>
      <c r="CC798" s="272">
        <v>7933</v>
      </c>
      <c r="CD798" s="272">
        <v>40574</v>
      </c>
      <c r="CE798" s="272">
        <v>135630409</v>
      </c>
      <c r="CF798" s="272">
        <v>3343</v>
      </c>
      <c r="CG798" s="272">
        <v>7182</v>
      </c>
      <c r="CH798" s="272">
        <v>380</v>
      </c>
      <c r="CI798" s="272">
        <v>6422051</v>
      </c>
      <c r="CJ798" s="272">
        <v>16900</v>
      </c>
      <c r="CK798" s="272">
        <v>43844</v>
      </c>
      <c r="CL798" s="272">
        <v>106</v>
      </c>
      <c r="CM798" s="272">
        <v>1659147</v>
      </c>
      <c r="CN798" s="272">
        <v>15652</v>
      </c>
      <c r="CO798" s="272">
        <v>42324</v>
      </c>
      <c r="CP798" s="272">
        <v>540</v>
      </c>
      <c r="CQ798" s="272">
        <v>10705109</v>
      </c>
      <c r="CR798" s="272">
        <v>19824</v>
      </c>
      <c r="CS798" s="272">
        <v>51544</v>
      </c>
      <c r="CT798" s="272">
        <v>63</v>
      </c>
      <c r="CU798" s="272">
        <v>937850</v>
      </c>
      <c r="CV798" s="272">
        <v>14887</v>
      </c>
      <c r="CW798" s="272">
        <v>49936</v>
      </c>
      <c r="CX798" s="272">
        <v>660</v>
      </c>
      <c r="CY798" s="272">
        <v>213815</v>
      </c>
      <c r="CZ798" s="272">
        <v>324</v>
      </c>
      <c r="DA798" s="272">
        <v>583</v>
      </c>
      <c r="DB798" s="272">
        <v>4786</v>
      </c>
      <c r="DC798" s="272">
        <v>384924</v>
      </c>
      <c r="DD798" s="272">
        <v>80</v>
      </c>
      <c r="DE798" s="272">
        <v>191</v>
      </c>
      <c r="DF798" s="272">
        <v>152</v>
      </c>
      <c r="DG798" s="272">
        <v>412439</v>
      </c>
      <c r="DH798" s="272">
        <v>2713</v>
      </c>
      <c r="DI798" s="272">
        <v>6805</v>
      </c>
      <c r="DJ798" s="272">
        <v>128</v>
      </c>
      <c r="DK798" s="272">
        <v>6</v>
      </c>
      <c r="DL798" s="250"/>
      <c r="DM798" s="250"/>
      <c r="DN798" s="250"/>
      <c r="DO798" s="250"/>
      <c r="DP798" s="250"/>
      <c r="DQ798" s="250"/>
      <c r="DR798" s="250"/>
      <c r="DS798" s="250"/>
      <c r="DT798" s="250"/>
      <c r="DU798" s="250"/>
      <c r="DV798" s="250"/>
      <c r="DW798" s="250"/>
      <c r="DX798" s="250"/>
      <c r="DY798" s="250"/>
      <c r="DZ798" s="250"/>
      <c r="EA798" s="250"/>
      <c r="EB798" s="155"/>
      <c r="EC798" s="75">
        <f t="shared" si="1184"/>
        <v>10</v>
      </c>
      <c r="ED798" s="74">
        <f t="shared" si="1170"/>
        <v>2021</v>
      </c>
      <c r="EE798" s="165">
        <f t="shared" si="1180"/>
        <v>44470</v>
      </c>
      <c r="EF798" s="157">
        <f t="shared" si="1182"/>
        <v>31</v>
      </c>
      <c r="EG798" s="156"/>
      <c r="EH798" s="166">
        <f>IFERROR(HLOOKUP(EH$1,$H$5:$FY$1802,MATCH($A798,$A$5:$A$1802,0),0)*HLOOKUP(EH$2,$H$5:$FY$1802,MATCH($A798,$A$5:$A$1802,0),0),$H$2)</f>
        <v>2230294</v>
      </c>
      <c r="EI798" s="166">
        <f>IFERROR(HLOOKUP(EI$1,$H$5:$FY$1802,MATCH($A798,$A$5:$A$1802,0),0)*HLOOKUP(EI$2,$H$5:$FY$1802,MATCH($A798,$A$5:$A$1802,0),0),$H$2)</f>
        <v>16118943</v>
      </c>
      <c r="EJ798" s="166">
        <f>IFERROR(HLOOKUP(EJ$1,$H$5:$FY$1802,MATCH($A798,$A$5:$A$1802,0),0)*HLOOKUP(EJ$2,$H$5:$FY$1802,MATCH($A798,$A$5:$A$1802,0),0),$H$2)</f>
        <v>21187793</v>
      </c>
      <c r="EK798" s="166">
        <f>IFERROR(HLOOKUP(EK$1,$H$5:$FY$1802,MATCH($A798,$A$5:$A$1802,0),0)*HLOOKUP(EK$2,$H$5:$FY$1802,MATCH($A798,$A$5:$A$1802,0),0),$H$2)</f>
        <v>27980052</v>
      </c>
      <c r="EL798" s="166">
        <f>IFERROR(HLOOKUP(EL$1,$H$5:$FY$1802,MATCH($A798,$A$5:$A$1802,0),0)*HLOOKUP(EL$2,$H$5:$FY$1802,MATCH($A798,$A$5:$A$1802,0),0),$H$2)</f>
        <v>9836433</v>
      </c>
      <c r="EM798" s="166">
        <f>IFERROR(HLOOKUP(EM$1,$H$5:$FY$1802,MATCH($A798,$A$5:$A$1802,0),0)*HLOOKUP(EM$2,$H$5:$FY$1802,MATCH($A798,$A$5:$A$1802,0),0),$H$2)</f>
        <v>6563700</v>
      </c>
      <c r="EN798" s="166">
        <f>IFERROR(HLOOKUP(EN$1,$H$5:$FY$1802,MATCH($A798,$A$5:$A$1802,0),0)*HLOOKUP(EN$2,$H$5:$FY$1802,MATCH($A798,$A$5:$A$1802,0),0),$H$2)</f>
        <v>321619714</v>
      </c>
      <c r="EO798" s="166">
        <f>IFERROR(HLOOKUP(EO$1,$H$5:$FY$1802,MATCH($A798,$A$5:$A$1802,0),0)*HLOOKUP(EO$2,$H$5:$FY$1802,MATCH($A798,$A$5:$A$1802,0),0),$H$2)</f>
        <v>265788972</v>
      </c>
      <c r="EP798" s="166">
        <f>IFERROR(HLOOKUP(EP$1,$H$5:$FY$1802,MATCH($A798,$A$5:$A$1802,0),0)*HLOOKUP(EP$2,$H$5:$FY$1802,MATCH($A798,$A$5:$A$1802,0),0),$H$2)</f>
        <v>9148440</v>
      </c>
      <c r="EQ798" s="166">
        <f>IFERROR(HLOOKUP(EQ$1,$H$5:$FY$1802,MATCH($A798,$A$5:$A$1802,0),0)*HLOOKUP(EQ$2,$H$5:$FY$1802,MATCH($A798,$A$5:$A$1802,0),0),$H$2)</f>
        <v>17171</v>
      </c>
      <c r="ER798" s="166">
        <f>IFERROR(HLOOKUP(ER$1,$H$5:$FY$1802,MATCH($A798,$A$5:$A$1802,0),0)*HLOOKUP(ER$2,$H$5:$FY$1802,MATCH($A798,$A$5:$A$1802,0),0),$H$2)</f>
        <v>135</v>
      </c>
      <c r="ES798" s="166">
        <f>IFERROR(HLOOKUP(ES$1,$H$5:$FY$1802,MATCH($A798,$A$5:$A$1802,0),0)*HLOOKUP(ES$2,$H$5:$FY$1802,MATCH($A798,$A$5:$A$1802,0),0),$H$2)</f>
        <v>9822525</v>
      </c>
      <c r="ET798" s="166">
        <f>IFERROR(HLOOKUP(ET$1,$H$5:$FY$1802,MATCH($A798,$A$5:$A$1802,0),0)*HLOOKUP(ET$2,$H$5:$FY$1802,MATCH($A798,$A$5:$A$1802,0),0),$H$2)</f>
        <v>22185100</v>
      </c>
      <c r="EU798" s="166">
        <f>IFERROR(HLOOKUP(EU$1,$H$5:$FY$1802,MATCH($A798,$A$5:$A$1802,0),0)*HLOOKUP(EU$2,$H$5:$FY$1802,MATCH($A798,$A$5:$A$1802,0),0),$H$2)</f>
        <v>7861603</v>
      </c>
      <c r="EV798" s="166">
        <f>IFERROR(HLOOKUP(EV$1,$H$5:$FY$1802,MATCH($A798,$A$5:$A$1802,0),0)*HLOOKUP(EV$2,$H$5:$FY$1802,MATCH($A798,$A$5:$A$1802,0),0),$H$2)</f>
        <v>291402468</v>
      </c>
      <c r="EW798" s="166">
        <f>IFERROR(HLOOKUP(EW$1,$H$5:$FY$1802,MATCH($A798,$A$5:$A$1802,0),0)*HLOOKUP(EW$2,$H$5:$FY$1802,MATCH($A798,$A$5:$A$1802,0),0),$H$2)</f>
        <v>16660720</v>
      </c>
      <c r="EX798" s="166">
        <f>IFERROR(HLOOKUP(EX$1,$H$5:$FY$1802,MATCH($A798,$A$5:$A$1802,0),0)*HLOOKUP(EX$2,$H$5:$FY$1802,MATCH($A798,$A$5:$A$1802,0),0),$H$2)</f>
        <v>4486344</v>
      </c>
      <c r="EY798" s="166">
        <f>IFERROR(HLOOKUP(EY$1,$H$5:$FY$1802,MATCH($A798,$A$5:$A$1802,0),0)*HLOOKUP(EY$2,$H$5:$FY$1802,MATCH($A798,$A$5:$A$1802,0),0),$H$2)</f>
        <v>27833760</v>
      </c>
      <c r="EZ798" s="166">
        <f>IFERROR(HLOOKUP(EZ$1,$H$5:$FY$1802,MATCH($A798,$A$5:$A$1802,0),0)*HLOOKUP(EZ$2,$H$5:$FY$1802,MATCH($A798,$A$5:$A$1802,0),0),$H$2)</f>
        <v>3145968</v>
      </c>
      <c r="FA798" s="166">
        <f>IFERROR(HLOOKUP(FA$1,$H$5:$FY$1802,MATCH($A798,$A$5:$A$1802,0),0)*HLOOKUP(FA$2,$H$5:$FY$1802,MATCH($A798,$A$5:$A$1802,0),0),$H$2)</f>
        <v>1034360</v>
      </c>
      <c r="FB798" s="166">
        <f>IFERROR(HLOOKUP(FB$1,$H$5:$FY$1802,MATCH($A798,$A$5:$A$1802,0),0)*HLOOKUP(FB$2,$H$5:$FY$1802,MATCH($A798,$A$5:$A$1802,0),0),$H$2)</f>
        <v>384780</v>
      </c>
      <c r="FC798" s="166">
        <f>IFERROR(HLOOKUP(FC$1,$H$5:$FY$1802,MATCH($A798,$A$5:$A$1802,0),0)*HLOOKUP(FC$2,$H$5:$FY$1802,MATCH($A798,$A$5:$A$1802,0),0),$H$2)</f>
        <v>914126</v>
      </c>
      <c r="FD798" s="166">
        <f>IFERROR(HLOOKUP(FD$1,$H$5:$FY$1802,MATCH($A798,$A$5:$A$1802,0),0)*HLOOKUP(FD$2,$H$5:$FY$1802,MATCH($A798,$A$5:$A$1802,0),0),$H$2)</f>
        <v>0</v>
      </c>
      <c r="FE798" s="166">
        <f>IFERROR(HLOOKUP(FE$1,$H$5:$FY$1802,MATCH($A798,$A$5:$A$1802,0),0)*HLOOKUP(FE$2,$H$5:$FY$1802,MATCH($A798,$A$5:$A$1802,0),0),$H$2)</f>
        <v>0</v>
      </c>
      <c r="FF798" s="166">
        <f>IFERROR(HLOOKUP(FF$1,$H$5:$FY$1802,MATCH($A798,$A$5:$A$1802,0),0)*HLOOKUP(FF$2,$H$5:$FY$1802,MATCH($A798,$A$5:$A$1802,0),0),$H$2)</f>
        <v>0</v>
      </c>
      <c r="FG798" s="166">
        <f>IFERROR(HLOOKUP(FG$1,$H$5:$FY$1802,MATCH($A798,$A$5:$A$1802,0),0)*HLOOKUP(FG$2,$H$5:$FY$1802,MATCH($A798,$A$5:$A$1802,0),0),$H$2)</f>
        <v>0</v>
      </c>
      <c r="FH798" s="152"/>
      <c r="FI798" s="405">
        <f t="shared" si="1171"/>
        <v>2.1952397784847415</v>
      </c>
      <c r="FJ798" s="405">
        <f t="shared" si="1171"/>
        <v>1.5335218569577</v>
      </c>
      <c r="FK798" s="405">
        <f t="shared" si="1172"/>
        <v>2.1373755656108595</v>
      </c>
      <c r="FL798" s="405">
        <f t="shared" si="1173"/>
        <v>1.5238009049773755</v>
      </c>
      <c r="FM798" s="405">
        <f t="shared" si="1174"/>
        <v>1.6117294041247732</v>
      </c>
      <c r="FN798" s="405">
        <f t="shared" si="1175"/>
        <v>1.0902210179815035</v>
      </c>
      <c r="FO798" s="405">
        <f t="shared" si="1176"/>
        <v>1.9065516533169029</v>
      </c>
      <c r="FP798" s="405">
        <f t="shared" si="1177"/>
        <v>1.1266173752310535</v>
      </c>
      <c r="FQ798" s="405">
        <f t="shared" si="1178"/>
        <v>1.6357142857142857</v>
      </c>
      <c r="FR798" s="405">
        <f t="shared" si="1179"/>
        <v>1.1071428571428572</v>
      </c>
      <c r="FS798" s="65"/>
    </row>
    <row r="799" spans="1:175" ht="10.35" customHeight="1" x14ac:dyDescent="0.2">
      <c r="A799" s="74" t="str">
        <f t="shared" si="1166"/>
        <v>2021-22OCTOBERR1F</v>
      </c>
      <c r="B799" s="163" t="str">
        <f t="shared" si="1167"/>
        <v>2021-22</v>
      </c>
      <c r="C799" s="26" t="s">
        <v>833</v>
      </c>
      <c r="D799" s="163" t="str">
        <f>INDEX($FV$16:$FW$26,MATCH($F799,$FV$16:$FV$26,0),2)</f>
        <v>Y59</v>
      </c>
      <c r="E799" s="163" t="str">
        <f>VLOOKUP($D799,$FW$8:$FX$14,2,0)</f>
        <v>South East</v>
      </c>
      <c r="F799" s="271" t="s">
        <v>852</v>
      </c>
      <c r="G799" s="271" t="s">
        <v>873</v>
      </c>
      <c r="H799" s="272">
        <v>3477</v>
      </c>
      <c r="I799" s="272">
        <v>2179</v>
      </c>
      <c r="J799" s="272">
        <v>64377</v>
      </c>
      <c r="K799" s="272">
        <v>30</v>
      </c>
      <c r="L799" s="272">
        <v>4</v>
      </c>
      <c r="M799" s="272">
        <v>95</v>
      </c>
      <c r="N799" s="272">
        <v>123</v>
      </c>
      <c r="O799" s="272">
        <v>224</v>
      </c>
      <c r="P799" s="272">
        <v>0</v>
      </c>
      <c r="Q799" s="272">
        <v>13</v>
      </c>
      <c r="R799" s="272">
        <v>0</v>
      </c>
      <c r="S799" s="272">
        <v>3</v>
      </c>
      <c r="T799" s="272">
        <v>2585</v>
      </c>
      <c r="U799" s="272">
        <v>171</v>
      </c>
      <c r="V799" s="272">
        <v>109</v>
      </c>
      <c r="W799" s="272">
        <v>1192</v>
      </c>
      <c r="X799" s="272">
        <v>686</v>
      </c>
      <c r="Y799" s="272">
        <v>52</v>
      </c>
      <c r="Z799" s="272">
        <v>101682</v>
      </c>
      <c r="AA799" s="272">
        <v>595</v>
      </c>
      <c r="AB799" s="272">
        <v>1059</v>
      </c>
      <c r="AC799" s="272">
        <v>66042</v>
      </c>
      <c r="AD799" s="272">
        <v>606</v>
      </c>
      <c r="AE799" s="272">
        <v>1058</v>
      </c>
      <c r="AF799" s="272">
        <v>2296467</v>
      </c>
      <c r="AG799" s="272">
        <v>1927</v>
      </c>
      <c r="AH799" s="272">
        <v>3971</v>
      </c>
      <c r="AI799" s="272">
        <v>3856585</v>
      </c>
      <c r="AJ799" s="272">
        <v>5622</v>
      </c>
      <c r="AK799" s="272">
        <v>14053</v>
      </c>
      <c r="AL799" s="272">
        <v>419862</v>
      </c>
      <c r="AM799" s="272">
        <v>8074</v>
      </c>
      <c r="AN799" s="272">
        <v>17187</v>
      </c>
      <c r="AO799" s="272">
        <v>320</v>
      </c>
      <c r="AP799" s="272">
        <v>2</v>
      </c>
      <c r="AQ799" s="272">
        <v>38</v>
      </c>
      <c r="AR799" s="272">
        <v>60</v>
      </c>
      <c r="AS799" s="272">
        <v>5</v>
      </c>
      <c r="AT799" s="272">
        <v>275</v>
      </c>
      <c r="AU799" s="272">
        <v>21</v>
      </c>
      <c r="AV799" s="272">
        <v>1450</v>
      </c>
      <c r="AW799" s="272">
        <v>16</v>
      </c>
      <c r="AX799" s="272">
        <v>799</v>
      </c>
      <c r="AY799" s="272">
        <v>2265</v>
      </c>
      <c r="AZ799" s="272">
        <v>268</v>
      </c>
      <c r="BA799" s="272">
        <v>235</v>
      </c>
      <c r="BB799" s="272">
        <v>166</v>
      </c>
      <c r="BC799" s="272">
        <v>146</v>
      </c>
      <c r="BD799" s="272">
        <v>1427</v>
      </c>
      <c r="BE799" s="272">
        <v>1289</v>
      </c>
      <c r="BF799" s="272">
        <v>821</v>
      </c>
      <c r="BG799" s="272">
        <v>727</v>
      </c>
      <c r="BH799" s="272">
        <v>71</v>
      </c>
      <c r="BI799" s="272">
        <v>59</v>
      </c>
      <c r="BJ799" s="272">
        <v>2</v>
      </c>
      <c r="BK799" s="272">
        <v>1548</v>
      </c>
      <c r="BL799" s="272">
        <v>774</v>
      </c>
      <c r="BM799" s="272">
        <v>868</v>
      </c>
      <c r="BN799" s="272">
        <v>2</v>
      </c>
      <c r="BO799" s="272">
        <v>7892</v>
      </c>
      <c r="BP799" s="272">
        <v>3946</v>
      </c>
      <c r="BQ799" s="272">
        <v>5081</v>
      </c>
      <c r="BR799" s="272">
        <v>167</v>
      </c>
      <c r="BS799" s="272">
        <v>92242</v>
      </c>
      <c r="BT799" s="272">
        <v>552</v>
      </c>
      <c r="BU799" s="272">
        <v>996</v>
      </c>
      <c r="BV799" s="272">
        <v>102</v>
      </c>
      <c r="BW799" s="272">
        <v>199244</v>
      </c>
      <c r="BX799" s="272">
        <v>1953</v>
      </c>
      <c r="BY799" s="272">
        <v>4249</v>
      </c>
      <c r="BZ799" s="272">
        <v>21</v>
      </c>
      <c r="CA799" s="272">
        <v>97545</v>
      </c>
      <c r="CB799" s="272">
        <v>4645</v>
      </c>
      <c r="CC799" s="272">
        <v>10942</v>
      </c>
      <c r="CD799" s="272">
        <v>1069</v>
      </c>
      <c r="CE799" s="272">
        <v>1999678</v>
      </c>
      <c r="CF799" s="272">
        <v>1871</v>
      </c>
      <c r="CG799" s="272">
        <v>3822</v>
      </c>
      <c r="CH799" s="272">
        <v>137</v>
      </c>
      <c r="CI799" s="272">
        <v>801878</v>
      </c>
      <c r="CJ799" s="272">
        <v>5853</v>
      </c>
      <c r="CK799" s="272">
        <v>10804</v>
      </c>
      <c r="CL799" s="272">
        <v>16</v>
      </c>
      <c r="CM799" s="272">
        <v>132804</v>
      </c>
      <c r="CN799" s="272">
        <v>8300</v>
      </c>
      <c r="CO799" s="272">
        <v>14196</v>
      </c>
      <c r="CP799" s="272">
        <v>10</v>
      </c>
      <c r="CQ799" s="272">
        <v>92697</v>
      </c>
      <c r="CR799" s="272">
        <v>9270</v>
      </c>
      <c r="CS799" s="272">
        <v>16781</v>
      </c>
      <c r="CT799" s="272">
        <v>9</v>
      </c>
      <c r="CU799" s="272">
        <v>262310</v>
      </c>
      <c r="CV799" s="272">
        <v>29146</v>
      </c>
      <c r="CW799" s="272">
        <v>70553</v>
      </c>
      <c r="CX799" s="272">
        <v>10</v>
      </c>
      <c r="CY799" s="272">
        <v>3288</v>
      </c>
      <c r="CZ799" s="272">
        <v>329</v>
      </c>
      <c r="DA799" s="272">
        <v>481</v>
      </c>
      <c r="DB799" s="272">
        <v>136</v>
      </c>
      <c r="DC799" s="272">
        <v>8218</v>
      </c>
      <c r="DD799" s="272">
        <v>60</v>
      </c>
      <c r="DE799" s="272">
        <v>127</v>
      </c>
      <c r="DF799" s="272">
        <v>2</v>
      </c>
      <c r="DG799" s="272">
        <v>8326</v>
      </c>
      <c r="DH799" s="272">
        <v>4163</v>
      </c>
      <c r="DI799" s="272">
        <v>4605</v>
      </c>
      <c r="DJ799" s="272">
        <v>2</v>
      </c>
      <c r="DK799" s="272">
        <v>0</v>
      </c>
      <c r="DL799" s="250"/>
      <c r="DM799" s="250"/>
      <c r="DN799" s="250"/>
      <c r="DO799" s="250"/>
      <c r="DP799" s="250"/>
      <c r="DQ799" s="250"/>
      <c r="DR799" s="250"/>
      <c r="DS799" s="250"/>
      <c r="DT799" s="250"/>
      <c r="DU799" s="250"/>
      <c r="DV799" s="250"/>
      <c r="DW799" s="250"/>
      <c r="DX799" s="250"/>
      <c r="DY799" s="250"/>
      <c r="DZ799" s="250"/>
      <c r="EA799" s="250"/>
      <c r="EB799" s="155"/>
      <c r="EC799" s="75">
        <f>MONTH(1&amp;C799)</f>
        <v>10</v>
      </c>
      <c r="ED799" s="74">
        <f t="shared" si="1170"/>
        <v>2021</v>
      </c>
      <c r="EE799" s="165">
        <f t="shared" si="1180"/>
        <v>44470</v>
      </c>
      <c r="EF799" s="157">
        <f t="shared" si="1182"/>
        <v>31</v>
      </c>
      <c r="EG799" s="156"/>
      <c r="EH799" s="166">
        <f>IFERROR(HLOOKUP(EH$1,$H$5:$FY$1802,MATCH($A799,$A$5:$A$1802,0),0)*HLOOKUP(EH$2,$H$5:$FY$1802,MATCH($A799,$A$5:$A$1802,0),0),$H$2)</f>
        <v>8716</v>
      </c>
      <c r="EI799" s="166">
        <f>IFERROR(HLOOKUP(EI$1,$H$5:$FY$1802,MATCH($A799,$A$5:$A$1802,0),0)*HLOOKUP(EI$2,$H$5:$FY$1802,MATCH($A799,$A$5:$A$1802,0),0),$H$2)</f>
        <v>207005</v>
      </c>
      <c r="EJ799" s="166">
        <f>IFERROR(HLOOKUP(EJ$1,$H$5:$FY$1802,MATCH($A799,$A$5:$A$1802,0),0)*HLOOKUP(EJ$2,$H$5:$FY$1802,MATCH($A799,$A$5:$A$1802,0),0),$H$2)</f>
        <v>268017</v>
      </c>
      <c r="EK799" s="166">
        <f>IFERROR(HLOOKUP(EK$1,$H$5:$FY$1802,MATCH($A799,$A$5:$A$1802,0),0)*HLOOKUP(EK$2,$H$5:$FY$1802,MATCH($A799,$A$5:$A$1802,0),0),$H$2)</f>
        <v>488096</v>
      </c>
      <c r="EL799" s="166">
        <f>IFERROR(HLOOKUP(EL$1,$H$5:$FY$1802,MATCH($A799,$A$5:$A$1802,0),0)*HLOOKUP(EL$2,$H$5:$FY$1802,MATCH($A799,$A$5:$A$1802,0),0),$H$2)</f>
        <v>181089</v>
      </c>
      <c r="EM799" s="166">
        <f>IFERROR(HLOOKUP(EM$1,$H$5:$FY$1802,MATCH($A799,$A$5:$A$1802,0),0)*HLOOKUP(EM$2,$H$5:$FY$1802,MATCH($A799,$A$5:$A$1802,0),0),$H$2)</f>
        <v>115322</v>
      </c>
      <c r="EN799" s="166">
        <f>IFERROR(HLOOKUP(EN$1,$H$5:$FY$1802,MATCH($A799,$A$5:$A$1802,0),0)*HLOOKUP(EN$2,$H$5:$FY$1802,MATCH($A799,$A$5:$A$1802,0),0),$H$2)</f>
        <v>4733432</v>
      </c>
      <c r="EO799" s="166">
        <f>IFERROR(HLOOKUP(EO$1,$H$5:$FY$1802,MATCH($A799,$A$5:$A$1802,0),0)*HLOOKUP(EO$2,$H$5:$FY$1802,MATCH($A799,$A$5:$A$1802,0),0),$H$2)</f>
        <v>9640358</v>
      </c>
      <c r="EP799" s="166">
        <f>IFERROR(HLOOKUP(EP$1,$H$5:$FY$1802,MATCH($A799,$A$5:$A$1802,0),0)*HLOOKUP(EP$2,$H$5:$FY$1802,MATCH($A799,$A$5:$A$1802,0),0),$H$2)</f>
        <v>893724</v>
      </c>
      <c r="EQ799" s="166">
        <f>IFERROR(HLOOKUP(EQ$1,$H$5:$FY$1802,MATCH($A799,$A$5:$A$1802,0),0)*HLOOKUP(EQ$2,$H$5:$FY$1802,MATCH($A799,$A$5:$A$1802,0),0),$H$2)</f>
        <v>1736</v>
      </c>
      <c r="ER799" s="166">
        <f>IFERROR(HLOOKUP(ER$1,$H$5:$FY$1802,MATCH($A799,$A$5:$A$1802,0),0)*HLOOKUP(ER$2,$H$5:$FY$1802,MATCH($A799,$A$5:$A$1802,0),0),$H$2)</f>
        <v>10162</v>
      </c>
      <c r="ES799" s="166">
        <f>IFERROR(HLOOKUP(ES$1,$H$5:$FY$1802,MATCH($A799,$A$5:$A$1802,0),0)*HLOOKUP(ES$2,$H$5:$FY$1802,MATCH($A799,$A$5:$A$1802,0),0),$H$2)</f>
        <v>166332</v>
      </c>
      <c r="ET799" s="166">
        <f>IFERROR(HLOOKUP(ET$1,$H$5:$FY$1802,MATCH($A799,$A$5:$A$1802,0),0)*HLOOKUP(ET$2,$H$5:$FY$1802,MATCH($A799,$A$5:$A$1802,0),0),$H$2)</f>
        <v>433398</v>
      </c>
      <c r="EU799" s="166">
        <f>IFERROR(HLOOKUP(EU$1,$H$5:$FY$1802,MATCH($A799,$A$5:$A$1802,0),0)*HLOOKUP(EU$2,$H$5:$FY$1802,MATCH($A799,$A$5:$A$1802,0),0),$H$2)</f>
        <v>229782</v>
      </c>
      <c r="EV799" s="166">
        <f>IFERROR(HLOOKUP(EV$1,$H$5:$FY$1802,MATCH($A799,$A$5:$A$1802,0),0)*HLOOKUP(EV$2,$H$5:$FY$1802,MATCH($A799,$A$5:$A$1802,0),0),$H$2)</f>
        <v>4085718</v>
      </c>
      <c r="EW799" s="166">
        <f>IFERROR(HLOOKUP(EW$1,$H$5:$FY$1802,MATCH($A799,$A$5:$A$1802,0),0)*HLOOKUP(EW$2,$H$5:$FY$1802,MATCH($A799,$A$5:$A$1802,0),0),$H$2)</f>
        <v>1480148</v>
      </c>
      <c r="EX799" s="166">
        <f>IFERROR(HLOOKUP(EX$1,$H$5:$FY$1802,MATCH($A799,$A$5:$A$1802,0),0)*HLOOKUP(EX$2,$H$5:$FY$1802,MATCH($A799,$A$5:$A$1802,0),0),$H$2)</f>
        <v>227136</v>
      </c>
      <c r="EY799" s="166">
        <f>IFERROR(HLOOKUP(EY$1,$H$5:$FY$1802,MATCH($A799,$A$5:$A$1802,0),0)*HLOOKUP(EY$2,$H$5:$FY$1802,MATCH($A799,$A$5:$A$1802,0),0),$H$2)</f>
        <v>167810</v>
      </c>
      <c r="EZ799" s="166">
        <f>IFERROR(HLOOKUP(EZ$1,$H$5:$FY$1802,MATCH($A799,$A$5:$A$1802,0),0)*HLOOKUP(EZ$2,$H$5:$FY$1802,MATCH($A799,$A$5:$A$1802,0),0),$H$2)</f>
        <v>634977</v>
      </c>
      <c r="FA799" s="166">
        <f>IFERROR(HLOOKUP(FA$1,$H$5:$FY$1802,MATCH($A799,$A$5:$A$1802,0),0)*HLOOKUP(FA$2,$H$5:$FY$1802,MATCH($A799,$A$5:$A$1802,0),0),$H$2)</f>
        <v>9210</v>
      </c>
      <c r="FB799" s="166">
        <f>IFERROR(HLOOKUP(FB$1,$H$5:$FY$1802,MATCH($A799,$A$5:$A$1802,0),0)*HLOOKUP(FB$2,$H$5:$FY$1802,MATCH($A799,$A$5:$A$1802,0),0),$H$2)</f>
        <v>4810</v>
      </c>
      <c r="FC799" s="166">
        <f>IFERROR(HLOOKUP(FC$1,$H$5:$FY$1802,MATCH($A799,$A$5:$A$1802,0),0)*HLOOKUP(FC$2,$H$5:$FY$1802,MATCH($A799,$A$5:$A$1802,0),0),$H$2)</f>
        <v>17272</v>
      </c>
      <c r="FD799" s="166">
        <f>IFERROR(HLOOKUP(FD$1,$H$5:$FY$1802,MATCH($A799,$A$5:$A$1802,0),0)*HLOOKUP(FD$2,$H$5:$FY$1802,MATCH($A799,$A$5:$A$1802,0),0),$H$2)</f>
        <v>0</v>
      </c>
      <c r="FE799" s="166">
        <f>IFERROR(HLOOKUP(FE$1,$H$5:$FY$1802,MATCH($A799,$A$5:$A$1802,0),0)*HLOOKUP(FE$2,$H$5:$FY$1802,MATCH($A799,$A$5:$A$1802,0),0),$H$2)</f>
        <v>0</v>
      </c>
      <c r="FF799" s="166">
        <f>IFERROR(HLOOKUP(FF$1,$H$5:$FY$1802,MATCH($A799,$A$5:$A$1802,0),0)*HLOOKUP(FF$2,$H$5:$FY$1802,MATCH($A799,$A$5:$A$1802,0),0),$H$2)</f>
        <v>0</v>
      </c>
      <c r="FG799" s="166">
        <f>IFERROR(HLOOKUP(FG$1,$H$5:$FY$1802,MATCH($A799,$A$5:$A$1802,0),0)*HLOOKUP(FG$2,$H$5:$FY$1802,MATCH($A799,$A$5:$A$1802,0),0),$H$2)</f>
        <v>0</v>
      </c>
      <c r="FH799" s="152"/>
      <c r="FI799" s="405">
        <f t="shared" si="1171"/>
        <v>1.567251461988304</v>
      </c>
      <c r="FJ799" s="405">
        <f t="shared" si="1171"/>
        <v>1.3742690058479532</v>
      </c>
      <c r="FK799" s="405">
        <f t="shared" si="1172"/>
        <v>1.5229357798165137</v>
      </c>
      <c r="FL799" s="405">
        <f t="shared" si="1173"/>
        <v>1.3394495412844036</v>
      </c>
      <c r="FM799" s="405">
        <f t="shared" si="1174"/>
        <v>1.1971476510067114</v>
      </c>
      <c r="FN799" s="405">
        <f t="shared" si="1175"/>
        <v>1.0813758389261745</v>
      </c>
      <c r="FO799" s="405">
        <f t="shared" si="1176"/>
        <v>1.1967930029154519</v>
      </c>
      <c r="FP799" s="405">
        <f t="shared" si="1177"/>
        <v>1.0597667638483965</v>
      </c>
      <c r="FQ799" s="405">
        <f t="shared" si="1178"/>
        <v>1.3653846153846154</v>
      </c>
      <c r="FR799" s="405">
        <f t="shared" si="1179"/>
        <v>1.1346153846153846</v>
      </c>
      <c r="FS799" s="65"/>
    </row>
    <row r="800" spans="1:175" ht="10.35" customHeight="1" x14ac:dyDescent="0.2">
      <c r="A800" s="180" t="str">
        <f t="shared" si="1166"/>
        <v>2021-22OCTOBERRRU</v>
      </c>
      <c r="B800" s="182" t="str">
        <f t="shared" si="1167"/>
        <v>2021-22</v>
      </c>
      <c r="C800" s="26" t="s">
        <v>833</v>
      </c>
      <c r="D800" s="182" t="str">
        <f>INDEX($FV$16:$FW$26,MATCH($F800,$FV$16:$FV$26,0),2)</f>
        <v>Y56</v>
      </c>
      <c r="E800" s="182" t="str">
        <f>VLOOKUP($D800,$FW$8:$FX$14,2,0)</f>
        <v>London</v>
      </c>
      <c r="F800" s="273" t="s">
        <v>855</v>
      </c>
      <c r="G800" s="277" t="s">
        <v>874</v>
      </c>
      <c r="H800" s="278">
        <v>203409</v>
      </c>
      <c r="I800" s="278">
        <v>158184</v>
      </c>
      <c r="J800" s="278">
        <v>3929161</v>
      </c>
      <c r="K800" s="278">
        <v>25</v>
      </c>
      <c r="L800" s="278">
        <v>0</v>
      </c>
      <c r="M800" s="278">
        <v>96</v>
      </c>
      <c r="N800" s="278">
        <v>151</v>
      </c>
      <c r="O800" s="278">
        <v>267</v>
      </c>
      <c r="P800" s="278">
        <v>0</v>
      </c>
      <c r="Q800" s="278">
        <v>712</v>
      </c>
      <c r="R800" s="278">
        <v>0</v>
      </c>
      <c r="S800" s="278">
        <v>2032</v>
      </c>
      <c r="T800" s="278">
        <v>109537</v>
      </c>
      <c r="U800" s="278">
        <v>10898</v>
      </c>
      <c r="V800" s="278">
        <v>7668</v>
      </c>
      <c r="W800" s="278">
        <v>60476</v>
      </c>
      <c r="X800" s="278">
        <v>15254</v>
      </c>
      <c r="Y800" s="278">
        <v>1110</v>
      </c>
      <c r="Z800" s="278">
        <v>4601452</v>
      </c>
      <c r="AA800" s="278">
        <v>422</v>
      </c>
      <c r="AB800" s="278">
        <v>720</v>
      </c>
      <c r="AC800" s="278">
        <v>5420201</v>
      </c>
      <c r="AD800" s="278">
        <v>707</v>
      </c>
      <c r="AE800" s="278">
        <v>1235</v>
      </c>
      <c r="AF800" s="278">
        <v>181268692</v>
      </c>
      <c r="AG800" s="278">
        <v>2997</v>
      </c>
      <c r="AH800" s="278">
        <v>6430</v>
      </c>
      <c r="AI800" s="278">
        <v>112365512</v>
      </c>
      <c r="AJ800" s="278">
        <v>7366</v>
      </c>
      <c r="AK800" s="278">
        <v>18594</v>
      </c>
      <c r="AL800" s="278">
        <v>15985593</v>
      </c>
      <c r="AM800" s="278">
        <v>14401</v>
      </c>
      <c r="AN800" s="278">
        <v>29251</v>
      </c>
      <c r="AO800" s="278">
        <v>17901</v>
      </c>
      <c r="AP800" s="278">
        <v>297</v>
      </c>
      <c r="AQ800" s="278">
        <v>3119</v>
      </c>
      <c r="AR800" s="278">
        <v>3789</v>
      </c>
      <c r="AS800" s="278">
        <v>69</v>
      </c>
      <c r="AT800" s="278">
        <v>14416</v>
      </c>
      <c r="AU800" s="278">
        <v>0</v>
      </c>
      <c r="AV800" s="278">
        <v>55365</v>
      </c>
      <c r="AW800" s="278">
        <v>4143</v>
      </c>
      <c r="AX800" s="278">
        <v>32128</v>
      </c>
      <c r="AY800" s="278">
        <v>91636</v>
      </c>
      <c r="AZ800" s="278">
        <v>27218</v>
      </c>
      <c r="BA800" s="278">
        <v>20696</v>
      </c>
      <c r="BB800" s="278">
        <v>18829</v>
      </c>
      <c r="BC800" s="278">
        <v>14616</v>
      </c>
      <c r="BD800" s="278">
        <v>84633</v>
      </c>
      <c r="BE800" s="278">
        <v>67076</v>
      </c>
      <c r="BF800" s="278">
        <v>22676</v>
      </c>
      <c r="BG800" s="278">
        <v>17394</v>
      </c>
      <c r="BH800" s="278">
        <v>1427</v>
      </c>
      <c r="BI800" s="278">
        <v>1168</v>
      </c>
      <c r="BJ800" s="278">
        <v>138</v>
      </c>
      <c r="BK800" s="278">
        <v>81477</v>
      </c>
      <c r="BL800" s="278">
        <v>590</v>
      </c>
      <c r="BM800" s="278">
        <v>887</v>
      </c>
      <c r="BN800" s="278">
        <v>64</v>
      </c>
      <c r="BO800" s="278">
        <v>37265</v>
      </c>
      <c r="BP800" s="278">
        <v>582</v>
      </c>
      <c r="BQ800" s="278">
        <v>974</v>
      </c>
      <c r="BR800" s="278">
        <v>10696</v>
      </c>
      <c r="BS800" s="278">
        <v>4482710</v>
      </c>
      <c r="BT800" s="278">
        <v>419</v>
      </c>
      <c r="BU800" s="278">
        <v>714</v>
      </c>
      <c r="BV800" s="278">
        <v>3295</v>
      </c>
      <c r="BW800" s="278">
        <v>10756757</v>
      </c>
      <c r="BX800" s="278">
        <v>3265</v>
      </c>
      <c r="BY800" s="278">
        <v>6705</v>
      </c>
      <c r="BZ800" s="278">
        <v>1198</v>
      </c>
      <c r="CA800" s="278">
        <v>3470610</v>
      </c>
      <c r="CB800" s="278">
        <v>2897</v>
      </c>
      <c r="CC800" s="278">
        <v>6399</v>
      </c>
      <c r="CD800" s="278">
        <v>55983</v>
      </c>
      <c r="CE800" s="278">
        <v>167041325</v>
      </c>
      <c r="CF800" s="278">
        <v>2984</v>
      </c>
      <c r="CG800" s="278">
        <v>6415</v>
      </c>
      <c r="CH800" s="278">
        <v>688</v>
      </c>
      <c r="CI800" s="278">
        <v>7547279</v>
      </c>
      <c r="CJ800" s="278">
        <v>10970</v>
      </c>
      <c r="CK800" s="278">
        <v>22303</v>
      </c>
      <c r="CL800" s="278">
        <v>192</v>
      </c>
      <c r="CM800" s="278">
        <v>1729183</v>
      </c>
      <c r="CN800" s="278">
        <v>9006</v>
      </c>
      <c r="CO800" s="278">
        <v>18742</v>
      </c>
      <c r="CP800" s="278">
        <v>880</v>
      </c>
      <c r="CQ800" s="278">
        <v>10775503</v>
      </c>
      <c r="CR800" s="278">
        <v>12245</v>
      </c>
      <c r="CS800" s="278">
        <v>25041</v>
      </c>
      <c r="CT800" s="278">
        <v>50</v>
      </c>
      <c r="CU800" s="278">
        <v>613416</v>
      </c>
      <c r="CV800" s="278">
        <v>12268</v>
      </c>
      <c r="CW800" s="278">
        <v>26007</v>
      </c>
      <c r="CX800" s="278">
        <v>890</v>
      </c>
      <c r="CY800" s="278">
        <v>288347</v>
      </c>
      <c r="CZ800" s="278">
        <v>324</v>
      </c>
      <c r="DA800" s="278">
        <v>594</v>
      </c>
      <c r="DB800" s="278">
        <v>5629</v>
      </c>
      <c r="DC800" s="278">
        <v>516305</v>
      </c>
      <c r="DD800" s="278">
        <v>92</v>
      </c>
      <c r="DE800" s="278">
        <v>202</v>
      </c>
      <c r="DF800" s="278">
        <v>168</v>
      </c>
      <c r="DG800" s="278">
        <v>626911</v>
      </c>
      <c r="DH800" s="278">
        <v>3732</v>
      </c>
      <c r="DI800" s="278">
        <v>8453</v>
      </c>
      <c r="DJ800" s="278">
        <v>149</v>
      </c>
      <c r="DK800" s="278">
        <v>0</v>
      </c>
      <c r="DL800" s="264"/>
      <c r="DM800" s="264"/>
      <c r="DN800" s="264"/>
      <c r="DO800" s="264"/>
      <c r="DP800" s="264"/>
      <c r="DQ800" s="264"/>
      <c r="DR800" s="264"/>
      <c r="DS800" s="264"/>
      <c r="DT800" s="264"/>
      <c r="DU800" s="264"/>
      <c r="DV800" s="264"/>
      <c r="DW800" s="264"/>
      <c r="DX800" s="264"/>
      <c r="DY800" s="264"/>
      <c r="DZ800" s="264"/>
      <c r="EA800" s="264"/>
      <c r="EB800" s="265"/>
      <c r="EC800" s="266">
        <f t="shared" ref="EC800:EC809" si="1185">MONTH(1&amp;C800)</f>
        <v>10</v>
      </c>
      <c r="ED800" s="180">
        <f t="shared" si="1170"/>
        <v>2021</v>
      </c>
      <c r="EE800" s="185">
        <f t="shared" si="1180"/>
        <v>44470</v>
      </c>
      <c r="EF800" s="186">
        <f t="shared" si="1182"/>
        <v>31</v>
      </c>
      <c r="EG800" s="187"/>
      <c r="EH800" s="188">
        <f>IFERROR(HLOOKUP(EH$1,$H$5:$FY$1802,MATCH($A800,$A$5:$A$1802,0),0)*HLOOKUP(EH$2,$H$5:$FY$1802,MATCH($A800,$A$5:$A$1802,0),0),$H$2)</f>
        <v>0</v>
      </c>
      <c r="EI800" s="188">
        <f>IFERROR(HLOOKUP(EI$1,$H$5:$FY$1802,MATCH($A800,$A$5:$A$1802,0),0)*HLOOKUP(EI$2,$H$5:$FY$1802,MATCH($A800,$A$5:$A$1802,0),0),$H$2)</f>
        <v>15185664</v>
      </c>
      <c r="EJ800" s="188">
        <f>IFERROR(HLOOKUP(EJ$1,$H$5:$FY$1802,MATCH($A800,$A$5:$A$1802,0),0)*HLOOKUP(EJ$2,$H$5:$FY$1802,MATCH($A800,$A$5:$A$1802,0),0),$H$2)</f>
        <v>23885784</v>
      </c>
      <c r="EK800" s="188">
        <f>IFERROR(HLOOKUP(EK$1,$H$5:$FY$1802,MATCH($A800,$A$5:$A$1802,0),0)*HLOOKUP(EK$2,$H$5:$FY$1802,MATCH($A800,$A$5:$A$1802,0),0),$H$2)</f>
        <v>42235128</v>
      </c>
      <c r="EL800" s="188">
        <f>IFERROR(HLOOKUP(EL$1,$H$5:$FY$1802,MATCH($A800,$A$5:$A$1802,0),0)*HLOOKUP(EL$2,$H$5:$FY$1802,MATCH($A800,$A$5:$A$1802,0),0),$H$2)</f>
        <v>7846560</v>
      </c>
      <c r="EM800" s="188">
        <f>IFERROR(HLOOKUP(EM$1,$H$5:$FY$1802,MATCH($A800,$A$5:$A$1802,0),0)*HLOOKUP(EM$2,$H$5:$FY$1802,MATCH($A800,$A$5:$A$1802,0),0),$H$2)</f>
        <v>9469980</v>
      </c>
      <c r="EN800" s="188">
        <f>IFERROR(HLOOKUP(EN$1,$H$5:$FY$1802,MATCH($A800,$A$5:$A$1802,0),0)*HLOOKUP(EN$2,$H$5:$FY$1802,MATCH($A800,$A$5:$A$1802,0),0),$H$2)</f>
        <v>388860680</v>
      </c>
      <c r="EO800" s="188">
        <f>IFERROR(HLOOKUP(EO$1,$H$5:$FY$1802,MATCH($A800,$A$5:$A$1802,0),0)*HLOOKUP(EO$2,$H$5:$FY$1802,MATCH($A800,$A$5:$A$1802,0),0),$H$2)</f>
        <v>283632876</v>
      </c>
      <c r="EP800" s="188">
        <f>IFERROR(HLOOKUP(EP$1,$H$5:$FY$1802,MATCH($A800,$A$5:$A$1802,0),0)*HLOOKUP(EP$2,$H$5:$FY$1802,MATCH($A800,$A$5:$A$1802,0),0),$H$2)</f>
        <v>32468610</v>
      </c>
      <c r="EQ800" s="188">
        <f>IFERROR(HLOOKUP(EQ$1,$H$5:$FY$1802,MATCH($A800,$A$5:$A$1802,0),0)*HLOOKUP(EQ$2,$H$5:$FY$1802,MATCH($A800,$A$5:$A$1802,0),0),$H$2)</f>
        <v>122406</v>
      </c>
      <c r="ER800" s="188">
        <f>IFERROR(HLOOKUP(ER$1,$H$5:$FY$1802,MATCH($A800,$A$5:$A$1802,0),0)*HLOOKUP(ER$2,$H$5:$FY$1802,MATCH($A800,$A$5:$A$1802,0),0),$H$2)</f>
        <v>62336</v>
      </c>
      <c r="ES800" s="188">
        <f>IFERROR(HLOOKUP(ES$1,$H$5:$FY$1802,MATCH($A800,$A$5:$A$1802,0),0)*HLOOKUP(ES$2,$H$5:$FY$1802,MATCH($A800,$A$5:$A$1802,0),0),$H$2)</f>
        <v>7636944</v>
      </c>
      <c r="ET800" s="188">
        <f>IFERROR(HLOOKUP(ET$1,$H$5:$FY$1802,MATCH($A800,$A$5:$A$1802,0),0)*HLOOKUP(ET$2,$H$5:$FY$1802,MATCH($A800,$A$5:$A$1802,0),0),$H$2)</f>
        <v>22092975</v>
      </c>
      <c r="EU800" s="188">
        <f>IFERROR(HLOOKUP(EU$1,$H$5:$FY$1802,MATCH($A800,$A$5:$A$1802,0),0)*HLOOKUP(EU$2,$H$5:$FY$1802,MATCH($A800,$A$5:$A$1802,0),0),$H$2)</f>
        <v>7666002</v>
      </c>
      <c r="EV800" s="188">
        <f>IFERROR(HLOOKUP(EV$1,$H$5:$FY$1802,MATCH($A800,$A$5:$A$1802,0),0)*HLOOKUP(EV$2,$H$5:$FY$1802,MATCH($A800,$A$5:$A$1802,0),0),$H$2)</f>
        <v>359130945</v>
      </c>
      <c r="EW800" s="188">
        <f>IFERROR(HLOOKUP(EW$1,$H$5:$FY$1802,MATCH($A800,$A$5:$A$1802,0),0)*HLOOKUP(EW$2,$H$5:$FY$1802,MATCH($A800,$A$5:$A$1802,0),0),$H$2)</f>
        <v>15344464</v>
      </c>
      <c r="EX800" s="188">
        <f>IFERROR(HLOOKUP(EX$1,$H$5:$FY$1802,MATCH($A800,$A$5:$A$1802,0),0)*HLOOKUP(EX$2,$H$5:$FY$1802,MATCH($A800,$A$5:$A$1802,0),0),$H$2)</f>
        <v>3598464</v>
      </c>
      <c r="EY800" s="188">
        <f>IFERROR(HLOOKUP(EY$1,$H$5:$FY$1802,MATCH($A800,$A$5:$A$1802,0),0)*HLOOKUP(EY$2,$H$5:$FY$1802,MATCH($A800,$A$5:$A$1802,0),0),$H$2)</f>
        <v>22036080</v>
      </c>
      <c r="EZ800" s="188">
        <f>IFERROR(HLOOKUP(EZ$1,$H$5:$FY$1802,MATCH($A800,$A$5:$A$1802,0),0)*HLOOKUP(EZ$2,$H$5:$FY$1802,MATCH($A800,$A$5:$A$1802,0),0),$H$2)</f>
        <v>1300350</v>
      </c>
      <c r="FA800" s="188">
        <f>IFERROR(HLOOKUP(FA$1,$H$5:$FY$1802,MATCH($A800,$A$5:$A$1802,0),0)*HLOOKUP(FA$2,$H$5:$FY$1802,MATCH($A800,$A$5:$A$1802,0),0),$H$2)</f>
        <v>1420104</v>
      </c>
      <c r="FB800" s="188">
        <f>IFERROR(HLOOKUP(FB$1,$H$5:$FY$1802,MATCH($A800,$A$5:$A$1802,0),0)*HLOOKUP(FB$2,$H$5:$FY$1802,MATCH($A800,$A$5:$A$1802,0),0),$H$2)</f>
        <v>528660</v>
      </c>
      <c r="FC800" s="188">
        <f>IFERROR(HLOOKUP(FC$1,$H$5:$FY$1802,MATCH($A800,$A$5:$A$1802,0),0)*HLOOKUP(FC$2,$H$5:$FY$1802,MATCH($A800,$A$5:$A$1802,0),0),$H$2)</f>
        <v>1137058</v>
      </c>
      <c r="FD800" s="188">
        <f>IFERROR(HLOOKUP(FD$1,$H$5:$FY$1802,MATCH($A800,$A$5:$A$1802,0),0)*HLOOKUP(FD$2,$H$5:$FY$1802,MATCH($A800,$A$5:$A$1802,0),0),$H$2)</f>
        <v>0</v>
      </c>
      <c r="FE800" s="188">
        <f>IFERROR(HLOOKUP(FE$1,$H$5:$FY$1802,MATCH($A800,$A$5:$A$1802,0),0)*HLOOKUP(FE$2,$H$5:$FY$1802,MATCH($A800,$A$5:$A$1802,0),0),$H$2)</f>
        <v>0</v>
      </c>
      <c r="FF800" s="188">
        <f>IFERROR(HLOOKUP(FF$1,$H$5:$FY$1802,MATCH($A800,$A$5:$A$1802,0),0)*HLOOKUP(FF$2,$H$5:$FY$1802,MATCH($A800,$A$5:$A$1802,0),0),$H$2)</f>
        <v>0</v>
      </c>
      <c r="FG800" s="188">
        <f>IFERROR(HLOOKUP(FG$1,$H$5:$FY$1802,MATCH($A800,$A$5:$A$1802,0),0)*HLOOKUP(FG$2,$H$5:$FY$1802,MATCH($A800,$A$5:$A$1802,0),0),$H$2)</f>
        <v>0</v>
      </c>
      <c r="FH800" s="189"/>
      <c r="FI800" s="406">
        <f t="shared" si="1171"/>
        <v>2.4975224811892089</v>
      </c>
      <c r="FJ800" s="406">
        <f t="shared" si="1171"/>
        <v>1.8990640484492567</v>
      </c>
      <c r="FK800" s="406">
        <f t="shared" si="1172"/>
        <v>2.4555294731351069</v>
      </c>
      <c r="FL800" s="406">
        <f t="shared" si="1173"/>
        <v>1.9061032863849765</v>
      </c>
      <c r="FM800" s="406">
        <f t="shared" si="1174"/>
        <v>1.3994477147959521</v>
      </c>
      <c r="FN800" s="406">
        <f t="shared" si="1175"/>
        <v>1.1091342019974866</v>
      </c>
      <c r="FO800" s="406">
        <f t="shared" si="1176"/>
        <v>1.4865609020584765</v>
      </c>
      <c r="FP800" s="406">
        <f t="shared" si="1177"/>
        <v>1.1402910711944407</v>
      </c>
      <c r="FQ800" s="406">
        <f t="shared" si="1178"/>
        <v>1.2855855855855856</v>
      </c>
      <c r="FR800" s="406">
        <f t="shared" si="1179"/>
        <v>1.0522522522522522</v>
      </c>
      <c r="FS800" s="410"/>
    </row>
    <row r="801" spans="1:175" ht="10.35" customHeight="1" x14ac:dyDescent="0.2">
      <c r="A801" s="74" t="str">
        <f t="shared" si="1166"/>
        <v>2021-22OCTOBERRX6</v>
      </c>
      <c r="B801" s="163" t="str">
        <f t="shared" si="1167"/>
        <v>2021-22</v>
      </c>
      <c r="C801" s="26" t="s">
        <v>833</v>
      </c>
      <c r="D801" s="163" t="str">
        <f>INDEX($FV$16:$FW$26,MATCH($F801,$FV$16:$FV$26,0),2)</f>
        <v>Y63</v>
      </c>
      <c r="E801" s="163" t="str">
        <f>VLOOKUP($D801,$FW$8:$FX$14,2,0)</f>
        <v>North East and Yorkshire</v>
      </c>
      <c r="F801" s="271" t="s">
        <v>857</v>
      </c>
      <c r="G801" s="271" t="s">
        <v>875</v>
      </c>
      <c r="H801" s="272">
        <v>55620</v>
      </c>
      <c r="I801" s="272">
        <v>46649</v>
      </c>
      <c r="J801" s="272">
        <v>3099907</v>
      </c>
      <c r="K801" s="272">
        <v>66</v>
      </c>
      <c r="L801" s="272">
        <v>23</v>
      </c>
      <c r="M801" s="272">
        <v>170</v>
      </c>
      <c r="N801" s="272">
        <v>246</v>
      </c>
      <c r="O801" s="272">
        <v>466</v>
      </c>
      <c r="P801" s="272">
        <v>0</v>
      </c>
      <c r="Q801" s="272">
        <v>86</v>
      </c>
      <c r="R801" s="272">
        <v>2748</v>
      </c>
      <c r="S801" s="272">
        <v>5</v>
      </c>
      <c r="T801" s="272">
        <v>36424</v>
      </c>
      <c r="U801" s="272">
        <v>3488</v>
      </c>
      <c r="V801" s="272">
        <v>2257</v>
      </c>
      <c r="W801" s="272">
        <v>20613</v>
      </c>
      <c r="X801" s="272">
        <v>4740</v>
      </c>
      <c r="Y801" s="272">
        <v>379</v>
      </c>
      <c r="Z801" s="272">
        <v>1680387</v>
      </c>
      <c r="AA801" s="272">
        <v>482</v>
      </c>
      <c r="AB801" s="272">
        <v>857</v>
      </c>
      <c r="AC801" s="272">
        <v>1242657</v>
      </c>
      <c r="AD801" s="272">
        <v>551</v>
      </c>
      <c r="AE801" s="272">
        <v>975</v>
      </c>
      <c r="AF801" s="272">
        <v>60291759</v>
      </c>
      <c r="AG801" s="272">
        <v>2925</v>
      </c>
      <c r="AH801" s="272">
        <v>5785</v>
      </c>
      <c r="AI801" s="272">
        <v>49317655</v>
      </c>
      <c r="AJ801" s="272">
        <v>10405</v>
      </c>
      <c r="AK801" s="272">
        <v>25390</v>
      </c>
      <c r="AL801" s="272">
        <v>2514629</v>
      </c>
      <c r="AM801" s="272">
        <v>6635</v>
      </c>
      <c r="AN801" s="272">
        <v>15725</v>
      </c>
      <c r="AO801" s="272">
        <v>4829</v>
      </c>
      <c r="AP801" s="272">
        <v>46</v>
      </c>
      <c r="AQ801" s="272">
        <v>239</v>
      </c>
      <c r="AR801" s="272">
        <v>2046</v>
      </c>
      <c r="AS801" s="272">
        <v>260</v>
      </c>
      <c r="AT801" s="272">
        <v>4284</v>
      </c>
      <c r="AU801" s="272">
        <v>0</v>
      </c>
      <c r="AV801" s="272">
        <v>18930</v>
      </c>
      <c r="AW801" s="272">
        <v>3287</v>
      </c>
      <c r="AX801" s="272">
        <v>9378</v>
      </c>
      <c r="AY801" s="272">
        <v>31595</v>
      </c>
      <c r="AZ801" s="272">
        <v>6321</v>
      </c>
      <c r="BA801" s="272">
        <v>4959</v>
      </c>
      <c r="BB801" s="272">
        <v>3998</v>
      </c>
      <c r="BC801" s="272">
        <v>3199</v>
      </c>
      <c r="BD801" s="272">
        <v>26830</v>
      </c>
      <c r="BE801" s="272">
        <v>22352</v>
      </c>
      <c r="BF801" s="272">
        <v>6956</v>
      </c>
      <c r="BG801" s="272">
        <v>5106</v>
      </c>
      <c r="BH801" s="272">
        <v>643</v>
      </c>
      <c r="BI801" s="272">
        <v>403</v>
      </c>
      <c r="BJ801" s="272">
        <v>155</v>
      </c>
      <c r="BK801" s="272">
        <v>87402</v>
      </c>
      <c r="BL801" s="272">
        <v>564</v>
      </c>
      <c r="BM801" s="272">
        <v>884</v>
      </c>
      <c r="BN801" s="272">
        <v>133</v>
      </c>
      <c r="BO801" s="272">
        <v>60755</v>
      </c>
      <c r="BP801" s="272">
        <v>457</v>
      </c>
      <c r="BQ801" s="272">
        <v>872</v>
      </c>
      <c r="BR801" s="272">
        <v>3200</v>
      </c>
      <c r="BS801" s="272">
        <v>1532230</v>
      </c>
      <c r="BT801" s="272">
        <v>479</v>
      </c>
      <c r="BU801" s="272">
        <v>854</v>
      </c>
      <c r="BV801" s="272">
        <v>2766</v>
      </c>
      <c r="BW801" s="272">
        <v>8582080</v>
      </c>
      <c r="BX801" s="272">
        <v>3103</v>
      </c>
      <c r="BY801" s="272">
        <v>5864</v>
      </c>
      <c r="BZ801" s="272">
        <v>664</v>
      </c>
      <c r="CA801" s="272">
        <v>2106765</v>
      </c>
      <c r="CB801" s="272">
        <v>3173</v>
      </c>
      <c r="CC801" s="272">
        <v>6224</v>
      </c>
      <c r="CD801" s="272">
        <v>17183</v>
      </c>
      <c r="CE801" s="272">
        <v>49602914</v>
      </c>
      <c r="CF801" s="272">
        <v>2887</v>
      </c>
      <c r="CG801" s="272">
        <v>5732</v>
      </c>
      <c r="CH801" s="272">
        <v>919</v>
      </c>
      <c r="CI801" s="272">
        <v>8067745</v>
      </c>
      <c r="CJ801" s="272">
        <v>8779</v>
      </c>
      <c r="CK801" s="272">
        <v>17720</v>
      </c>
      <c r="CL801" s="272">
        <v>334</v>
      </c>
      <c r="CM801" s="272">
        <v>4137480</v>
      </c>
      <c r="CN801" s="272">
        <v>12388</v>
      </c>
      <c r="CO801" s="272">
        <v>33346</v>
      </c>
      <c r="CP801" s="272">
        <v>966</v>
      </c>
      <c r="CQ801" s="272">
        <v>11805082</v>
      </c>
      <c r="CR801" s="272">
        <v>12221</v>
      </c>
      <c r="CS801" s="272">
        <v>24662</v>
      </c>
      <c r="CT801" s="272">
        <v>144</v>
      </c>
      <c r="CU801" s="272">
        <v>2337525</v>
      </c>
      <c r="CV801" s="272">
        <v>16233</v>
      </c>
      <c r="CW801" s="272">
        <v>38856</v>
      </c>
      <c r="CX801" s="272">
        <v>111</v>
      </c>
      <c r="CY801" s="272">
        <v>73818</v>
      </c>
      <c r="CZ801" s="272">
        <v>665</v>
      </c>
      <c r="DA801" s="272">
        <v>770</v>
      </c>
      <c r="DB801" s="272">
        <v>1814</v>
      </c>
      <c r="DC801" s="272">
        <v>138276</v>
      </c>
      <c r="DD801" s="272">
        <v>76</v>
      </c>
      <c r="DE801" s="272">
        <v>201</v>
      </c>
      <c r="DF801" s="272">
        <v>0</v>
      </c>
      <c r="DG801" s="272">
        <v>0</v>
      </c>
      <c r="DH801" s="272">
        <v>0</v>
      </c>
      <c r="DI801" s="272">
        <v>0</v>
      </c>
      <c r="DJ801" s="272">
        <v>0</v>
      </c>
      <c r="DK801" s="272">
        <v>0</v>
      </c>
      <c r="DL801" s="250"/>
      <c r="DM801" s="250"/>
      <c r="DN801" s="250"/>
      <c r="DO801" s="250"/>
      <c r="DP801" s="250"/>
      <c r="DQ801" s="250"/>
      <c r="DR801" s="250"/>
      <c r="DS801" s="250"/>
      <c r="DT801" s="250"/>
      <c r="DU801" s="250"/>
      <c r="DV801" s="250"/>
      <c r="DW801" s="250"/>
      <c r="DX801" s="250"/>
      <c r="DY801" s="250"/>
      <c r="DZ801" s="250"/>
      <c r="EA801" s="250"/>
      <c r="EB801" s="155"/>
      <c r="EC801" s="75">
        <f t="shared" si="1185"/>
        <v>10</v>
      </c>
      <c r="ED801" s="74">
        <f t="shared" si="1170"/>
        <v>2021</v>
      </c>
      <c r="EE801" s="165">
        <f t="shared" si="1180"/>
        <v>44470</v>
      </c>
      <c r="EF801" s="157">
        <f t="shared" si="1182"/>
        <v>31</v>
      </c>
      <c r="EG801" s="156"/>
      <c r="EH801" s="166">
        <f>IFERROR(HLOOKUP(EH$1,$H$5:$FY$1802,MATCH($A801,$A$5:$A$1802,0),0)*HLOOKUP(EH$2,$H$5:$FY$1802,MATCH($A801,$A$5:$A$1802,0),0),$H$2)</f>
        <v>1072927</v>
      </c>
      <c r="EI801" s="166">
        <f>IFERROR(HLOOKUP(EI$1,$H$5:$FY$1802,MATCH($A801,$A$5:$A$1802,0),0)*HLOOKUP(EI$2,$H$5:$FY$1802,MATCH($A801,$A$5:$A$1802,0),0),$H$2)</f>
        <v>7930330</v>
      </c>
      <c r="EJ801" s="166">
        <f>IFERROR(HLOOKUP(EJ$1,$H$5:$FY$1802,MATCH($A801,$A$5:$A$1802,0),0)*HLOOKUP(EJ$2,$H$5:$FY$1802,MATCH($A801,$A$5:$A$1802,0),0),$H$2)</f>
        <v>11475654</v>
      </c>
      <c r="EK801" s="166">
        <f>IFERROR(HLOOKUP(EK$1,$H$5:$FY$1802,MATCH($A801,$A$5:$A$1802,0),0)*HLOOKUP(EK$2,$H$5:$FY$1802,MATCH($A801,$A$5:$A$1802,0),0),$H$2)</f>
        <v>21738434</v>
      </c>
      <c r="EL801" s="166">
        <f>IFERROR(HLOOKUP(EL$1,$H$5:$FY$1802,MATCH($A801,$A$5:$A$1802,0),0)*HLOOKUP(EL$2,$H$5:$FY$1802,MATCH($A801,$A$5:$A$1802,0),0),$H$2)</f>
        <v>2989216</v>
      </c>
      <c r="EM801" s="166">
        <f>IFERROR(HLOOKUP(EM$1,$H$5:$FY$1802,MATCH($A801,$A$5:$A$1802,0),0)*HLOOKUP(EM$2,$H$5:$FY$1802,MATCH($A801,$A$5:$A$1802,0),0),$H$2)</f>
        <v>2200575</v>
      </c>
      <c r="EN801" s="166">
        <f>IFERROR(HLOOKUP(EN$1,$H$5:$FY$1802,MATCH($A801,$A$5:$A$1802,0),0)*HLOOKUP(EN$2,$H$5:$FY$1802,MATCH($A801,$A$5:$A$1802,0),0),$H$2)</f>
        <v>119246205</v>
      </c>
      <c r="EO801" s="166">
        <f>IFERROR(HLOOKUP(EO$1,$H$5:$FY$1802,MATCH($A801,$A$5:$A$1802,0),0)*HLOOKUP(EO$2,$H$5:$FY$1802,MATCH($A801,$A$5:$A$1802,0),0),$H$2)</f>
        <v>120348600</v>
      </c>
      <c r="EP801" s="166">
        <f>IFERROR(HLOOKUP(EP$1,$H$5:$FY$1802,MATCH($A801,$A$5:$A$1802,0),0)*HLOOKUP(EP$2,$H$5:$FY$1802,MATCH($A801,$A$5:$A$1802,0),0),$H$2)</f>
        <v>5959775</v>
      </c>
      <c r="EQ801" s="166">
        <f>IFERROR(HLOOKUP(EQ$1,$H$5:$FY$1802,MATCH($A801,$A$5:$A$1802,0),0)*HLOOKUP(EQ$2,$H$5:$FY$1802,MATCH($A801,$A$5:$A$1802,0),0),$H$2)</f>
        <v>137020</v>
      </c>
      <c r="ER801" s="166">
        <f>IFERROR(HLOOKUP(ER$1,$H$5:$FY$1802,MATCH($A801,$A$5:$A$1802,0),0)*HLOOKUP(ER$2,$H$5:$FY$1802,MATCH($A801,$A$5:$A$1802,0),0),$H$2)</f>
        <v>115976</v>
      </c>
      <c r="ES801" s="166">
        <f>IFERROR(HLOOKUP(ES$1,$H$5:$FY$1802,MATCH($A801,$A$5:$A$1802,0),0)*HLOOKUP(ES$2,$H$5:$FY$1802,MATCH($A801,$A$5:$A$1802,0),0),$H$2)</f>
        <v>2732800</v>
      </c>
      <c r="ET801" s="166">
        <f>IFERROR(HLOOKUP(ET$1,$H$5:$FY$1802,MATCH($A801,$A$5:$A$1802,0),0)*HLOOKUP(ET$2,$H$5:$FY$1802,MATCH($A801,$A$5:$A$1802,0),0),$H$2)</f>
        <v>16219824</v>
      </c>
      <c r="EU801" s="166">
        <f>IFERROR(HLOOKUP(EU$1,$H$5:$FY$1802,MATCH($A801,$A$5:$A$1802,0),0)*HLOOKUP(EU$2,$H$5:$FY$1802,MATCH($A801,$A$5:$A$1802,0),0),$H$2)</f>
        <v>4132736</v>
      </c>
      <c r="EV801" s="166">
        <f>IFERROR(HLOOKUP(EV$1,$H$5:$FY$1802,MATCH($A801,$A$5:$A$1802,0),0)*HLOOKUP(EV$2,$H$5:$FY$1802,MATCH($A801,$A$5:$A$1802,0),0),$H$2)</f>
        <v>98492956</v>
      </c>
      <c r="EW801" s="166">
        <f>IFERROR(HLOOKUP(EW$1,$H$5:$FY$1802,MATCH($A801,$A$5:$A$1802,0),0)*HLOOKUP(EW$2,$H$5:$FY$1802,MATCH($A801,$A$5:$A$1802,0),0),$H$2)</f>
        <v>16284680</v>
      </c>
      <c r="EX801" s="166">
        <f>IFERROR(HLOOKUP(EX$1,$H$5:$FY$1802,MATCH($A801,$A$5:$A$1802,0),0)*HLOOKUP(EX$2,$H$5:$FY$1802,MATCH($A801,$A$5:$A$1802,0),0),$H$2)</f>
        <v>11137564</v>
      </c>
      <c r="EY801" s="166">
        <f>IFERROR(HLOOKUP(EY$1,$H$5:$FY$1802,MATCH($A801,$A$5:$A$1802,0),0)*HLOOKUP(EY$2,$H$5:$FY$1802,MATCH($A801,$A$5:$A$1802,0),0),$H$2)</f>
        <v>23823492</v>
      </c>
      <c r="EZ801" s="166">
        <f>IFERROR(HLOOKUP(EZ$1,$H$5:$FY$1802,MATCH($A801,$A$5:$A$1802,0),0)*HLOOKUP(EZ$2,$H$5:$FY$1802,MATCH($A801,$A$5:$A$1802,0),0),$H$2)</f>
        <v>5595264</v>
      </c>
      <c r="FA801" s="166">
        <f>IFERROR(HLOOKUP(FA$1,$H$5:$FY$1802,MATCH($A801,$A$5:$A$1802,0),0)*HLOOKUP(FA$2,$H$5:$FY$1802,MATCH($A801,$A$5:$A$1802,0),0),$H$2)</f>
        <v>0</v>
      </c>
      <c r="FB801" s="166">
        <f>IFERROR(HLOOKUP(FB$1,$H$5:$FY$1802,MATCH($A801,$A$5:$A$1802,0),0)*HLOOKUP(FB$2,$H$5:$FY$1802,MATCH($A801,$A$5:$A$1802,0),0),$H$2)</f>
        <v>85470</v>
      </c>
      <c r="FC801" s="166">
        <f>IFERROR(HLOOKUP(FC$1,$H$5:$FY$1802,MATCH($A801,$A$5:$A$1802,0),0)*HLOOKUP(FC$2,$H$5:$FY$1802,MATCH($A801,$A$5:$A$1802,0),0),$H$2)</f>
        <v>364614</v>
      </c>
      <c r="FD801" s="166">
        <f>IFERROR(HLOOKUP(FD$1,$H$5:$FY$1802,MATCH($A801,$A$5:$A$1802,0),0)*HLOOKUP(FD$2,$H$5:$FY$1802,MATCH($A801,$A$5:$A$1802,0),0),$H$2)</f>
        <v>0</v>
      </c>
      <c r="FE801" s="166">
        <f>IFERROR(HLOOKUP(FE$1,$H$5:$FY$1802,MATCH($A801,$A$5:$A$1802,0),0)*HLOOKUP(FE$2,$H$5:$FY$1802,MATCH($A801,$A$5:$A$1802,0),0),$H$2)</f>
        <v>0</v>
      </c>
      <c r="FF801" s="166">
        <f>IFERROR(HLOOKUP(FF$1,$H$5:$FY$1802,MATCH($A801,$A$5:$A$1802,0),0)*HLOOKUP(FF$2,$H$5:$FY$1802,MATCH($A801,$A$5:$A$1802,0),0),$H$2)</f>
        <v>0</v>
      </c>
      <c r="FG801" s="166">
        <f>IFERROR(HLOOKUP(FG$1,$H$5:$FY$1802,MATCH($A801,$A$5:$A$1802,0),0)*HLOOKUP(FG$2,$H$5:$FY$1802,MATCH($A801,$A$5:$A$1802,0),0),$H$2)</f>
        <v>0</v>
      </c>
      <c r="FH801" s="152"/>
      <c r="FI801" s="405">
        <f t="shared" si="1171"/>
        <v>1.8122133027522935</v>
      </c>
      <c r="FJ801" s="405">
        <f t="shared" si="1171"/>
        <v>1.4217316513761469</v>
      </c>
      <c r="FK801" s="405">
        <f t="shared" si="1172"/>
        <v>1.7713779353123615</v>
      </c>
      <c r="FL801" s="405">
        <f t="shared" si="1173"/>
        <v>1.4173681878599911</v>
      </c>
      <c r="FM801" s="405">
        <f t="shared" si="1174"/>
        <v>1.3016057827584535</v>
      </c>
      <c r="FN801" s="405">
        <f t="shared" si="1175"/>
        <v>1.0843642361616455</v>
      </c>
      <c r="FO801" s="405">
        <f t="shared" si="1176"/>
        <v>1.4675105485232067</v>
      </c>
      <c r="FP801" s="405">
        <f t="shared" si="1177"/>
        <v>1.0772151898734177</v>
      </c>
      <c r="FQ801" s="405">
        <f t="shared" si="1178"/>
        <v>1.6965699208443272</v>
      </c>
      <c r="FR801" s="405">
        <f t="shared" si="1179"/>
        <v>1.0633245382585752</v>
      </c>
      <c r="FS801" s="65"/>
    </row>
    <row r="802" spans="1:175" ht="10.35" customHeight="1" x14ac:dyDescent="0.2">
      <c r="A802" s="74" t="str">
        <f t="shared" si="1166"/>
        <v>2021-22OCTOBERRX7</v>
      </c>
      <c r="B802" s="163" t="str">
        <f t="shared" si="1167"/>
        <v>2021-22</v>
      </c>
      <c r="C802" s="26" t="s">
        <v>833</v>
      </c>
      <c r="D802" s="163" t="str">
        <f>INDEX($FV$16:$FW$26,MATCH($F802,$FV$16:$FV$26,0),2)</f>
        <v>Y62</v>
      </c>
      <c r="E802" s="163" t="str">
        <f>VLOOKUP($D802,$FW$8:$FX$14,2,0)</f>
        <v>North West</v>
      </c>
      <c r="F802" s="271" t="s">
        <v>859</v>
      </c>
      <c r="G802" s="271" t="s">
        <v>876</v>
      </c>
      <c r="H802" s="272">
        <v>165897</v>
      </c>
      <c r="I802" s="272">
        <v>141567</v>
      </c>
      <c r="J802" s="272">
        <v>4849472</v>
      </c>
      <c r="K802" s="272">
        <v>34</v>
      </c>
      <c r="L802" s="272">
        <v>0</v>
      </c>
      <c r="M802" s="272">
        <v>105</v>
      </c>
      <c r="N802" s="272">
        <v>146</v>
      </c>
      <c r="O802" s="272">
        <v>220</v>
      </c>
      <c r="P802" s="272">
        <v>0</v>
      </c>
      <c r="Q802" s="272">
        <v>239</v>
      </c>
      <c r="R802" s="272">
        <v>16711</v>
      </c>
      <c r="S802" s="272">
        <v>2909</v>
      </c>
      <c r="T802" s="272">
        <v>92879</v>
      </c>
      <c r="U802" s="272">
        <v>14487</v>
      </c>
      <c r="V802" s="272">
        <v>10183</v>
      </c>
      <c r="W802" s="272">
        <v>51131</v>
      </c>
      <c r="X802" s="272">
        <v>11436</v>
      </c>
      <c r="Y802" s="272">
        <v>681</v>
      </c>
      <c r="Z802" s="272">
        <v>8021301</v>
      </c>
      <c r="AA802" s="272">
        <v>554</v>
      </c>
      <c r="AB802" s="272">
        <v>933</v>
      </c>
      <c r="AC802" s="272">
        <v>7297596</v>
      </c>
      <c r="AD802" s="272">
        <v>717</v>
      </c>
      <c r="AE802" s="272">
        <v>1226</v>
      </c>
      <c r="AF802" s="272">
        <v>207683365</v>
      </c>
      <c r="AG802" s="272">
        <v>4062</v>
      </c>
      <c r="AH802" s="272">
        <v>8924</v>
      </c>
      <c r="AI802" s="272">
        <v>169177755</v>
      </c>
      <c r="AJ802" s="272">
        <v>14793</v>
      </c>
      <c r="AK802" s="272">
        <v>37674</v>
      </c>
      <c r="AL802" s="272">
        <v>22780056</v>
      </c>
      <c r="AM802" s="272">
        <v>33451</v>
      </c>
      <c r="AN802" s="272">
        <v>63838</v>
      </c>
      <c r="AO802" s="272">
        <v>8222</v>
      </c>
      <c r="AP802" s="272">
        <v>620</v>
      </c>
      <c r="AQ802" s="272">
        <v>5638</v>
      </c>
      <c r="AR802" s="272">
        <v>549</v>
      </c>
      <c r="AS802" s="272">
        <v>665</v>
      </c>
      <c r="AT802" s="272">
        <v>1299</v>
      </c>
      <c r="AU802" s="272">
        <v>91</v>
      </c>
      <c r="AV802" s="272">
        <v>48785</v>
      </c>
      <c r="AW802" s="272">
        <v>6394</v>
      </c>
      <c r="AX802" s="272">
        <v>29478</v>
      </c>
      <c r="AY802" s="272">
        <v>84657</v>
      </c>
      <c r="AZ802" s="272">
        <v>28258</v>
      </c>
      <c r="BA802" s="272">
        <v>22585</v>
      </c>
      <c r="BB802" s="272">
        <v>19636</v>
      </c>
      <c r="BC802" s="272">
        <v>15902</v>
      </c>
      <c r="BD802" s="272">
        <v>72530</v>
      </c>
      <c r="BE802" s="272">
        <v>53530</v>
      </c>
      <c r="BF802" s="272">
        <v>15923</v>
      </c>
      <c r="BG802" s="272">
        <v>11672</v>
      </c>
      <c r="BH802" s="272">
        <v>876</v>
      </c>
      <c r="BI802" s="272">
        <v>624</v>
      </c>
      <c r="BJ802" s="272">
        <v>118</v>
      </c>
      <c r="BK802" s="272">
        <v>96908</v>
      </c>
      <c r="BL802" s="272">
        <v>821</v>
      </c>
      <c r="BM802" s="272">
        <v>1337</v>
      </c>
      <c r="BN802" s="272">
        <v>32</v>
      </c>
      <c r="BO802" s="272">
        <v>23231</v>
      </c>
      <c r="BP802" s="272">
        <v>726</v>
      </c>
      <c r="BQ802" s="272">
        <v>1241</v>
      </c>
      <c r="BR802" s="272">
        <v>14337</v>
      </c>
      <c r="BS802" s="272">
        <v>7901162</v>
      </c>
      <c r="BT802" s="272">
        <v>551</v>
      </c>
      <c r="BU802" s="272">
        <v>929</v>
      </c>
      <c r="BV802" s="272">
        <v>3829</v>
      </c>
      <c r="BW802" s="272">
        <v>16753046</v>
      </c>
      <c r="BX802" s="272">
        <v>4375</v>
      </c>
      <c r="BY802" s="272">
        <v>9208</v>
      </c>
      <c r="BZ802" s="272">
        <v>2258</v>
      </c>
      <c r="CA802" s="272">
        <v>9510629</v>
      </c>
      <c r="CB802" s="272">
        <v>4212</v>
      </c>
      <c r="CC802" s="272">
        <v>9133</v>
      </c>
      <c r="CD802" s="272">
        <v>45044</v>
      </c>
      <c r="CE802" s="272">
        <v>181419690</v>
      </c>
      <c r="CF802" s="272">
        <v>4028</v>
      </c>
      <c r="CG802" s="272">
        <v>8874</v>
      </c>
      <c r="CH802" s="272">
        <v>1623</v>
      </c>
      <c r="CI802" s="272">
        <v>27047368</v>
      </c>
      <c r="CJ802" s="272">
        <v>16665</v>
      </c>
      <c r="CK802" s="272">
        <v>42026</v>
      </c>
      <c r="CL802" s="272">
        <v>1107</v>
      </c>
      <c r="CM802" s="272">
        <v>21107663</v>
      </c>
      <c r="CN802" s="272">
        <v>19067</v>
      </c>
      <c r="CO802" s="272">
        <v>48077</v>
      </c>
      <c r="CP802" s="272">
        <v>875</v>
      </c>
      <c r="CQ802" s="272">
        <v>24809179</v>
      </c>
      <c r="CR802" s="272">
        <v>28353</v>
      </c>
      <c r="CS802" s="272">
        <v>67786</v>
      </c>
      <c r="CT802" s="272">
        <v>408</v>
      </c>
      <c r="CU802" s="272">
        <v>14096757</v>
      </c>
      <c r="CV802" s="272">
        <v>34551</v>
      </c>
      <c r="CW802" s="272">
        <v>71133</v>
      </c>
      <c r="CX802" s="272">
        <v>298</v>
      </c>
      <c r="CY802" s="272">
        <v>111929</v>
      </c>
      <c r="CZ802" s="272">
        <v>376</v>
      </c>
      <c r="DA802" s="272">
        <v>682</v>
      </c>
      <c r="DB802" s="272">
        <v>7968</v>
      </c>
      <c r="DC802" s="272">
        <v>488337</v>
      </c>
      <c r="DD802" s="272">
        <v>61</v>
      </c>
      <c r="DE802" s="272">
        <v>139</v>
      </c>
      <c r="DF802" s="272">
        <v>53</v>
      </c>
      <c r="DG802" s="272">
        <v>237128</v>
      </c>
      <c r="DH802" s="272">
        <v>4474</v>
      </c>
      <c r="DI802" s="272">
        <v>9754</v>
      </c>
      <c r="DJ802" s="272">
        <v>35</v>
      </c>
      <c r="DK802" s="272">
        <v>0</v>
      </c>
      <c r="DL802" s="250"/>
      <c r="DM802" s="250"/>
      <c r="DN802" s="250"/>
      <c r="DO802" s="250"/>
      <c r="DP802" s="250"/>
      <c r="DQ802" s="250"/>
      <c r="DR802" s="250"/>
      <c r="DS802" s="250"/>
      <c r="DT802" s="250"/>
      <c r="DU802" s="250"/>
      <c r="DV802" s="250"/>
      <c r="DW802" s="250"/>
      <c r="DX802" s="250"/>
      <c r="DY802" s="250"/>
      <c r="DZ802" s="250"/>
      <c r="EA802" s="250"/>
      <c r="EB802" s="155"/>
      <c r="EC802" s="75">
        <f t="shared" si="1185"/>
        <v>10</v>
      </c>
      <c r="ED802" s="74">
        <f t="shared" si="1170"/>
        <v>2021</v>
      </c>
      <c r="EE802" s="165">
        <f t="shared" si="1180"/>
        <v>44470</v>
      </c>
      <c r="EF802" s="157">
        <f t="shared" si="1182"/>
        <v>31</v>
      </c>
      <c r="EG802" s="156"/>
      <c r="EH802" s="166">
        <f>IFERROR(HLOOKUP(EH$1,$H$5:$FY$1802,MATCH($A802,$A$5:$A$1802,0),0)*HLOOKUP(EH$2,$H$5:$FY$1802,MATCH($A802,$A$5:$A$1802,0),0),$H$2)</f>
        <v>0</v>
      </c>
      <c r="EI802" s="166">
        <f>IFERROR(HLOOKUP(EI$1,$H$5:$FY$1802,MATCH($A802,$A$5:$A$1802,0),0)*HLOOKUP(EI$2,$H$5:$FY$1802,MATCH($A802,$A$5:$A$1802,0),0),$H$2)</f>
        <v>14864535</v>
      </c>
      <c r="EJ802" s="166">
        <f>IFERROR(HLOOKUP(EJ$1,$H$5:$FY$1802,MATCH($A802,$A$5:$A$1802,0),0)*HLOOKUP(EJ$2,$H$5:$FY$1802,MATCH($A802,$A$5:$A$1802,0),0),$H$2)</f>
        <v>20668782</v>
      </c>
      <c r="EK802" s="166">
        <f>IFERROR(HLOOKUP(EK$1,$H$5:$FY$1802,MATCH($A802,$A$5:$A$1802,0),0)*HLOOKUP(EK$2,$H$5:$FY$1802,MATCH($A802,$A$5:$A$1802,0),0),$H$2)</f>
        <v>31144740</v>
      </c>
      <c r="EL802" s="166">
        <f>IFERROR(HLOOKUP(EL$1,$H$5:$FY$1802,MATCH($A802,$A$5:$A$1802,0),0)*HLOOKUP(EL$2,$H$5:$FY$1802,MATCH($A802,$A$5:$A$1802,0),0),$H$2)</f>
        <v>13516371</v>
      </c>
      <c r="EM802" s="166">
        <f>IFERROR(HLOOKUP(EM$1,$H$5:$FY$1802,MATCH($A802,$A$5:$A$1802,0),0)*HLOOKUP(EM$2,$H$5:$FY$1802,MATCH($A802,$A$5:$A$1802,0),0),$H$2)</f>
        <v>12484358</v>
      </c>
      <c r="EN802" s="166">
        <f>IFERROR(HLOOKUP(EN$1,$H$5:$FY$1802,MATCH($A802,$A$5:$A$1802,0),0)*HLOOKUP(EN$2,$H$5:$FY$1802,MATCH($A802,$A$5:$A$1802,0),0),$H$2)</f>
        <v>456293044</v>
      </c>
      <c r="EO802" s="166">
        <f>IFERROR(HLOOKUP(EO$1,$H$5:$FY$1802,MATCH($A802,$A$5:$A$1802,0),0)*HLOOKUP(EO$2,$H$5:$FY$1802,MATCH($A802,$A$5:$A$1802,0),0),$H$2)</f>
        <v>430839864</v>
      </c>
      <c r="EP802" s="166">
        <f>IFERROR(HLOOKUP(EP$1,$H$5:$FY$1802,MATCH($A802,$A$5:$A$1802,0),0)*HLOOKUP(EP$2,$H$5:$FY$1802,MATCH($A802,$A$5:$A$1802,0),0),$H$2)</f>
        <v>43473678</v>
      </c>
      <c r="EQ802" s="166">
        <f>IFERROR(HLOOKUP(EQ$1,$H$5:$FY$1802,MATCH($A802,$A$5:$A$1802,0),0)*HLOOKUP(EQ$2,$H$5:$FY$1802,MATCH($A802,$A$5:$A$1802,0),0),$H$2)</f>
        <v>157766</v>
      </c>
      <c r="ER802" s="166">
        <f>IFERROR(HLOOKUP(ER$1,$H$5:$FY$1802,MATCH($A802,$A$5:$A$1802,0),0)*HLOOKUP(ER$2,$H$5:$FY$1802,MATCH($A802,$A$5:$A$1802,0),0),$H$2)</f>
        <v>39712</v>
      </c>
      <c r="ES802" s="166">
        <f>IFERROR(HLOOKUP(ES$1,$H$5:$FY$1802,MATCH($A802,$A$5:$A$1802,0),0)*HLOOKUP(ES$2,$H$5:$FY$1802,MATCH($A802,$A$5:$A$1802,0),0),$H$2)</f>
        <v>13319073</v>
      </c>
      <c r="ET802" s="166">
        <f>IFERROR(HLOOKUP(ET$1,$H$5:$FY$1802,MATCH($A802,$A$5:$A$1802,0),0)*HLOOKUP(ET$2,$H$5:$FY$1802,MATCH($A802,$A$5:$A$1802,0),0),$H$2)</f>
        <v>35257432</v>
      </c>
      <c r="EU802" s="166">
        <f>IFERROR(HLOOKUP(EU$1,$H$5:$FY$1802,MATCH($A802,$A$5:$A$1802,0),0)*HLOOKUP(EU$2,$H$5:$FY$1802,MATCH($A802,$A$5:$A$1802,0),0),$H$2)</f>
        <v>20622314</v>
      </c>
      <c r="EV802" s="166">
        <f>IFERROR(HLOOKUP(EV$1,$H$5:$FY$1802,MATCH($A802,$A$5:$A$1802,0),0)*HLOOKUP(EV$2,$H$5:$FY$1802,MATCH($A802,$A$5:$A$1802,0),0),$H$2)</f>
        <v>399720456</v>
      </c>
      <c r="EW802" s="166">
        <f>IFERROR(HLOOKUP(EW$1,$H$5:$FY$1802,MATCH($A802,$A$5:$A$1802,0),0)*HLOOKUP(EW$2,$H$5:$FY$1802,MATCH($A802,$A$5:$A$1802,0),0),$H$2)</f>
        <v>68208198</v>
      </c>
      <c r="EX802" s="166">
        <f>IFERROR(HLOOKUP(EX$1,$H$5:$FY$1802,MATCH($A802,$A$5:$A$1802,0),0)*HLOOKUP(EX$2,$H$5:$FY$1802,MATCH($A802,$A$5:$A$1802,0),0),$H$2)</f>
        <v>53221239</v>
      </c>
      <c r="EY802" s="166">
        <f>IFERROR(HLOOKUP(EY$1,$H$5:$FY$1802,MATCH($A802,$A$5:$A$1802,0),0)*HLOOKUP(EY$2,$H$5:$FY$1802,MATCH($A802,$A$5:$A$1802,0),0),$H$2)</f>
        <v>59312750</v>
      </c>
      <c r="EZ802" s="166">
        <f>IFERROR(HLOOKUP(EZ$1,$H$5:$FY$1802,MATCH($A802,$A$5:$A$1802,0),0)*HLOOKUP(EZ$2,$H$5:$FY$1802,MATCH($A802,$A$5:$A$1802,0),0),$H$2)</f>
        <v>29022264</v>
      </c>
      <c r="FA802" s="166">
        <f>IFERROR(HLOOKUP(FA$1,$H$5:$FY$1802,MATCH($A802,$A$5:$A$1802,0),0)*HLOOKUP(FA$2,$H$5:$FY$1802,MATCH($A802,$A$5:$A$1802,0),0),$H$2)</f>
        <v>516962</v>
      </c>
      <c r="FB802" s="166">
        <f>IFERROR(HLOOKUP(FB$1,$H$5:$FY$1802,MATCH($A802,$A$5:$A$1802,0),0)*HLOOKUP(FB$2,$H$5:$FY$1802,MATCH($A802,$A$5:$A$1802,0),0),$H$2)</f>
        <v>203236</v>
      </c>
      <c r="FC802" s="166">
        <f>IFERROR(HLOOKUP(FC$1,$H$5:$FY$1802,MATCH($A802,$A$5:$A$1802,0),0)*HLOOKUP(FC$2,$H$5:$FY$1802,MATCH($A802,$A$5:$A$1802,0),0),$H$2)</f>
        <v>1107552</v>
      </c>
      <c r="FD802" s="166">
        <f>IFERROR(HLOOKUP(FD$1,$H$5:$FY$1802,MATCH($A802,$A$5:$A$1802,0),0)*HLOOKUP(FD$2,$H$5:$FY$1802,MATCH($A802,$A$5:$A$1802,0),0),$H$2)</f>
        <v>0</v>
      </c>
      <c r="FE802" s="166">
        <f>IFERROR(HLOOKUP(FE$1,$H$5:$FY$1802,MATCH($A802,$A$5:$A$1802,0),0)*HLOOKUP(FE$2,$H$5:$FY$1802,MATCH($A802,$A$5:$A$1802,0),0),$H$2)</f>
        <v>0</v>
      </c>
      <c r="FF802" s="166">
        <f>IFERROR(HLOOKUP(FF$1,$H$5:$FY$1802,MATCH($A802,$A$5:$A$1802,0),0)*HLOOKUP(FF$2,$H$5:$FY$1802,MATCH($A802,$A$5:$A$1802,0),0),$H$2)</f>
        <v>0</v>
      </c>
      <c r="FG802" s="166">
        <f>IFERROR(HLOOKUP(FG$1,$H$5:$FY$1802,MATCH($A802,$A$5:$A$1802,0),0)*HLOOKUP(FG$2,$H$5:$FY$1802,MATCH($A802,$A$5:$A$1802,0),0),$H$2)</f>
        <v>0</v>
      </c>
      <c r="FH802" s="152"/>
      <c r="FI802" s="405">
        <f t="shared" si="1171"/>
        <v>1.9505763788223924</v>
      </c>
      <c r="FJ802" s="405">
        <f t="shared" si="1171"/>
        <v>1.5589839166148962</v>
      </c>
      <c r="FK802" s="405">
        <f t="shared" si="1172"/>
        <v>1.9283118923696356</v>
      </c>
      <c r="FL802" s="405">
        <f t="shared" si="1173"/>
        <v>1.5616223116959638</v>
      </c>
      <c r="FM802" s="405">
        <f t="shared" si="1174"/>
        <v>1.418513230721089</v>
      </c>
      <c r="FN802" s="405">
        <f t="shared" si="1175"/>
        <v>1.0469186990279868</v>
      </c>
      <c r="FO802" s="405">
        <f t="shared" si="1176"/>
        <v>1.3923574676460302</v>
      </c>
      <c r="FP802" s="405">
        <f t="shared" si="1177"/>
        <v>1.0206365862189577</v>
      </c>
      <c r="FQ802" s="405">
        <f t="shared" si="1178"/>
        <v>1.2863436123348018</v>
      </c>
      <c r="FR802" s="405">
        <f t="shared" si="1179"/>
        <v>0.91629955947136565</v>
      </c>
      <c r="FS802" s="65"/>
    </row>
    <row r="803" spans="1:175" ht="10.35" customHeight="1" x14ac:dyDescent="0.2">
      <c r="A803" s="180" t="str">
        <f t="shared" si="1166"/>
        <v>2021-22OCTOBERRYE</v>
      </c>
      <c r="B803" s="182" t="str">
        <f t="shared" si="1167"/>
        <v>2021-22</v>
      </c>
      <c r="C803" s="26" t="s">
        <v>833</v>
      </c>
      <c r="D803" s="182" t="str">
        <f>INDEX($FV$16:$FW$26,MATCH($F803,$FV$16:$FV$26,0),2)</f>
        <v>Y59</v>
      </c>
      <c r="E803" s="182" t="str">
        <f>VLOOKUP($D803,$FW$8:$FX$14,2,0)</f>
        <v>South East</v>
      </c>
      <c r="F803" s="273" t="s">
        <v>861</v>
      </c>
      <c r="G803" s="273" t="s">
        <v>877</v>
      </c>
      <c r="H803" s="274">
        <v>113645</v>
      </c>
      <c r="I803" s="274">
        <v>64712</v>
      </c>
      <c r="J803" s="274">
        <v>4310655</v>
      </c>
      <c r="K803" s="274">
        <v>67</v>
      </c>
      <c r="L803" s="274">
        <v>13</v>
      </c>
      <c r="M803" s="274">
        <v>199</v>
      </c>
      <c r="N803" s="274">
        <v>245</v>
      </c>
      <c r="O803" s="274">
        <v>321</v>
      </c>
      <c r="P803" s="274">
        <v>0</v>
      </c>
      <c r="Q803" s="274">
        <v>313</v>
      </c>
      <c r="R803" s="274">
        <v>27</v>
      </c>
      <c r="S803" s="274">
        <v>29</v>
      </c>
      <c r="T803" s="274">
        <v>56968</v>
      </c>
      <c r="U803" s="274">
        <v>4044</v>
      </c>
      <c r="V803" s="274">
        <v>2513</v>
      </c>
      <c r="W803" s="274">
        <v>27912</v>
      </c>
      <c r="X803" s="274">
        <v>14221</v>
      </c>
      <c r="Y803" s="274">
        <v>805</v>
      </c>
      <c r="Z803" s="274">
        <v>2228373</v>
      </c>
      <c r="AA803" s="274">
        <v>551</v>
      </c>
      <c r="AB803" s="274">
        <v>991</v>
      </c>
      <c r="AC803" s="274">
        <v>1790114</v>
      </c>
      <c r="AD803" s="274">
        <v>712</v>
      </c>
      <c r="AE803" s="274">
        <v>1267</v>
      </c>
      <c r="AF803" s="274">
        <v>59667333</v>
      </c>
      <c r="AG803" s="274">
        <v>2138</v>
      </c>
      <c r="AH803" s="274">
        <v>4395</v>
      </c>
      <c r="AI803" s="274">
        <v>117261651</v>
      </c>
      <c r="AJ803" s="274">
        <v>8246</v>
      </c>
      <c r="AK803" s="274">
        <v>18269</v>
      </c>
      <c r="AL803" s="274">
        <v>8546178</v>
      </c>
      <c r="AM803" s="274">
        <v>10616</v>
      </c>
      <c r="AN803" s="274">
        <v>23388</v>
      </c>
      <c r="AO803" s="274">
        <v>7743</v>
      </c>
      <c r="AP803" s="274">
        <v>257</v>
      </c>
      <c r="AQ803" s="274">
        <v>877</v>
      </c>
      <c r="AR803" s="274">
        <v>488</v>
      </c>
      <c r="AS803" s="274">
        <v>970</v>
      </c>
      <c r="AT803" s="274">
        <v>5639</v>
      </c>
      <c r="AU803" s="274">
        <v>350</v>
      </c>
      <c r="AV803" s="274">
        <v>27548</v>
      </c>
      <c r="AW803" s="274">
        <v>2499</v>
      </c>
      <c r="AX803" s="274">
        <v>19178</v>
      </c>
      <c r="AY803" s="274">
        <v>49225</v>
      </c>
      <c r="AZ803" s="274">
        <v>7379</v>
      </c>
      <c r="BA803" s="274">
        <v>5608</v>
      </c>
      <c r="BB803" s="274">
        <v>4512</v>
      </c>
      <c r="BC803" s="274">
        <v>3448</v>
      </c>
      <c r="BD803" s="274">
        <v>37057</v>
      </c>
      <c r="BE803" s="274">
        <v>29712</v>
      </c>
      <c r="BF803" s="274">
        <v>21714</v>
      </c>
      <c r="BG803" s="274">
        <v>15727</v>
      </c>
      <c r="BH803" s="274">
        <v>1334</v>
      </c>
      <c r="BI803" s="274">
        <v>939</v>
      </c>
      <c r="BJ803" s="274">
        <v>55</v>
      </c>
      <c r="BK803" s="274">
        <v>41376</v>
      </c>
      <c r="BL803" s="274">
        <v>752</v>
      </c>
      <c r="BM803" s="274">
        <v>1294</v>
      </c>
      <c r="BN803" s="274">
        <v>42</v>
      </c>
      <c r="BO803" s="274">
        <v>22193</v>
      </c>
      <c r="BP803" s="274">
        <v>528</v>
      </c>
      <c r="BQ803" s="274">
        <v>1256</v>
      </c>
      <c r="BR803" s="274">
        <v>3947</v>
      </c>
      <c r="BS803" s="274">
        <v>2164804</v>
      </c>
      <c r="BT803" s="274">
        <v>548</v>
      </c>
      <c r="BU803" s="274">
        <v>986</v>
      </c>
      <c r="BV803" s="274">
        <v>2084</v>
      </c>
      <c r="BW803" s="274">
        <v>4126255</v>
      </c>
      <c r="BX803" s="274">
        <v>1980</v>
      </c>
      <c r="BY803" s="274">
        <v>3830</v>
      </c>
      <c r="BZ803" s="274">
        <v>515</v>
      </c>
      <c r="CA803" s="274">
        <v>931866</v>
      </c>
      <c r="CB803" s="274">
        <v>1809</v>
      </c>
      <c r="CC803" s="274">
        <v>3901</v>
      </c>
      <c r="CD803" s="274">
        <v>25313</v>
      </c>
      <c r="CE803" s="274">
        <v>54609212</v>
      </c>
      <c r="CF803" s="274">
        <v>2157</v>
      </c>
      <c r="CG803" s="274">
        <v>4449</v>
      </c>
      <c r="CH803" s="274">
        <v>1912</v>
      </c>
      <c r="CI803" s="274">
        <v>12146214</v>
      </c>
      <c r="CJ803" s="274">
        <v>6353</v>
      </c>
      <c r="CK803" s="274">
        <v>11346</v>
      </c>
      <c r="CL803" s="274">
        <v>657</v>
      </c>
      <c r="CM803" s="274">
        <v>3309874</v>
      </c>
      <c r="CN803" s="274">
        <v>5038</v>
      </c>
      <c r="CO803" s="274">
        <v>9736</v>
      </c>
      <c r="CP803" s="274">
        <v>163</v>
      </c>
      <c r="CQ803" s="274">
        <v>2457565</v>
      </c>
      <c r="CR803" s="274">
        <v>15077</v>
      </c>
      <c r="CS803" s="274">
        <v>24270</v>
      </c>
      <c r="CT803" s="274">
        <v>65</v>
      </c>
      <c r="CU803" s="274">
        <v>468645</v>
      </c>
      <c r="CV803" s="274">
        <v>7210</v>
      </c>
      <c r="CW803" s="274">
        <v>17629</v>
      </c>
      <c r="CX803" s="274">
        <v>208</v>
      </c>
      <c r="CY803" s="274">
        <v>72053</v>
      </c>
      <c r="CZ803" s="274">
        <v>346</v>
      </c>
      <c r="DA803" s="274">
        <v>590</v>
      </c>
      <c r="DB803" s="274">
        <v>2975</v>
      </c>
      <c r="DC803" s="274">
        <v>304758</v>
      </c>
      <c r="DD803" s="274">
        <v>102</v>
      </c>
      <c r="DE803" s="274">
        <v>240</v>
      </c>
      <c r="DF803" s="274">
        <v>58</v>
      </c>
      <c r="DG803" s="274">
        <v>131926</v>
      </c>
      <c r="DH803" s="274">
        <v>2275</v>
      </c>
      <c r="DI803" s="274">
        <v>4869</v>
      </c>
      <c r="DJ803" s="274">
        <v>51</v>
      </c>
      <c r="DK803" s="274">
        <v>27</v>
      </c>
      <c r="DL803" s="251"/>
      <c r="DM803" s="251"/>
      <c r="DN803" s="251"/>
      <c r="DO803" s="251"/>
      <c r="DP803" s="251"/>
      <c r="DQ803" s="251"/>
      <c r="DR803" s="251"/>
      <c r="DS803" s="251"/>
      <c r="DT803" s="251"/>
      <c r="DU803" s="251"/>
      <c r="DV803" s="251"/>
      <c r="DW803" s="251"/>
      <c r="DX803" s="251"/>
      <c r="DY803" s="251"/>
      <c r="DZ803" s="251"/>
      <c r="EA803" s="251"/>
      <c r="EB803" s="183"/>
      <c r="EC803" s="184">
        <f t="shared" si="1185"/>
        <v>10</v>
      </c>
      <c r="ED803" s="180">
        <f t="shared" si="1170"/>
        <v>2021</v>
      </c>
      <c r="EE803" s="185">
        <f t="shared" si="1180"/>
        <v>44470</v>
      </c>
      <c r="EF803" s="186">
        <f t="shared" si="1182"/>
        <v>31</v>
      </c>
      <c r="EG803" s="187"/>
      <c r="EH803" s="188">
        <f>IFERROR(HLOOKUP(EH$1,$H$5:$FY$1802,MATCH($A803,$A$5:$A$1802,0),0)*HLOOKUP(EH$2,$H$5:$FY$1802,MATCH($A803,$A$5:$A$1802,0),0),$H$2)</f>
        <v>841256</v>
      </c>
      <c r="EI803" s="188">
        <f>IFERROR(HLOOKUP(EI$1,$H$5:$FY$1802,MATCH($A803,$A$5:$A$1802,0),0)*HLOOKUP(EI$2,$H$5:$FY$1802,MATCH($A803,$A$5:$A$1802,0),0),$H$2)</f>
        <v>12877688</v>
      </c>
      <c r="EJ803" s="188">
        <f>IFERROR(HLOOKUP(EJ$1,$H$5:$FY$1802,MATCH($A803,$A$5:$A$1802,0),0)*HLOOKUP(EJ$2,$H$5:$FY$1802,MATCH($A803,$A$5:$A$1802,0),0),$H$2)</f>
        <v>15854440</v>
      </c>
      <c r="EK803" s="188">
        <f>IFERROR(HLOOKUP(EK$1,$H$5:$FY$1802,MATCH($A803,$A$5:$A$1802,0),0)*HLOOKUP(EK$2,$H$5:$FY$1802,MATCH($A803,$A$5:$A$1802,0),0),$H$2)</f>
        <v>20772552</v>
      </c>
      <c r="EL803" s="188">
        <f>IFERROR(HLOOKUP(EL$1,$H$5:$FY$1802,MATCH($A803,$A$5:$A$1802,0),0)*HLOOKUP(EL$2,$H$5:$FY$1802,MATCH($A803,$A$5:$A$1802,0),0),$H$2)</f>
        <v>4007604</v>
      </c>
      <c r="EM803" s="188">
        <f>IFERROR(HLOOKUP(EM$1,$H$5:$FY$1802,MATCH($A803,$A$5:$A$1802,0),0)*HLOOKUP(EM$2,$H$5:$FY$1802,MATCH($A803,$A$5:$A$1802,0),0),$H$2)</f>
        <v>3183971</v>
      </c>
      <c r="EN803" s="188">
        <f>IFERROR(HLOOKUP(EN$1,$H$5:$FY$1802,MATCH($A803,$A$5:$A$1802,0),0)*HLOOKUP(EN$2,$H$5:$FY$1802,MATCH($A803,$A$5:$A$1802,0),0),$H$2)</f>
        <v>122673240</v>
      </c>
      <c r="EO803" s="188">
        <f>IFERROR(HLOOKUP(EO$1,$H$5:$FY$1802,MATCH($A803,$A$5:$A$1802,0),0)*HLOOKUP(EO$2,$H$5:$FY$1802,MATCH($A803,$A$5:$A$1802,0),0),$H$2)</f>
        <v>259803449</v>
      </c>
      <c r="EP803" s="188">
        <f>IFERROR(HLOOKUP(EP$1,$H$5:$FY$1802,MATCH($A803,$A$5:$A$1802,0),0)*HLOOKUP(EP$2,$H$5:$FY$1802,MATCH($A803,$A$5:$A$1802,0),0),$H$2)</f>
        <v>18827340</v>
      </c>
      <c r="EQ803" s="188">
        <f>IFERROR(HLOOKUP(EQ$1,$H$5:$FY$1802,MATCH($A803,$A$5:$A$1802,0),0)*HLOOKUP(EQ$2,$H$5:$FY$1802,MATCH($A803,$A$5:$A$1802,0),0),$H$2)</f>
        <v>71170</v>
      </c>
      <c r="ER803" s="188">
        <f>IFERROR(HLOOKUP(ER$1,$H$5:$FY$1802,MATCH($A803,$A$5:$A$1802,0),0)*HLOOKUP(ER$2,$H$5:$FY$1802,MATCH($A803,$A$5:$A$1802,0),0),$H$2)</f>
        <v>52752</v>
      </c>
      <c r="ES803" s="188">
        <f>IFERROR(HLOOKUP(ES$1,$H$5:$FY$1802,MATCH($A803,$A$5:$A$1802,0),0)*HLOOKUP(ES$2,$H$5:$FY$1802,MATCH($A803,$A$5:$A$1802,0),0),$H$2)</f>
        <v>3891742</v>
      </c>
      <c r="ET803" s="188">
        <f>IFERROR(HLOOKUP(ET$1,$H$5:$FY$1802,MATCH($A803,$A$5:$A$1802,0),0)*HLOOKUP(ET$2,$H$5:$FY$1802,MATCH($A803,$A$5:$A$1802,0),0),$H$2)</f>
        <v>7981720</v>
      </c>
      <c r="EU803" s="188">
        <f>IFERROR(HLOOKUP(EU$1,$H$5:$FY$1802,MATCH($A803,$A$5:$A$1802,0),0)*HLOOKUP(EU$2,$H$5:$FY$1802,MATCH($A803,$A$5:$A$1802,0),0),$H$2)</f>
        <v>2009015</v>
      </c>
      <c r="EV803" s="188">
        <f>IFERROR(HLOOKUP(EV$1,$H$5:$FY$1802,MATCH($A803,$A$5:$A$1802,0),0)*HLOOKUP(EV$2,$H$5:$FY$1802,MATCH($A803,$A$5:$A$1802,0),0),$H$2)</f>
        <v>112617537</v>
      </c>
      <c r="EW803" s="188">
        <f>IFERROR(HLOOKUP(EW$1,$H$5:$FY$1802,MATCH($A803,$A$5:$A$1802,0),0)*HLOOKUP(EW$2,$H$5:$FY$1802,MATCH($A803,$A$5:$A$1802,0),0),$H$2)</f>
        <v>21693552</v>
      </c>
      <c r="EX803" s="188">
        <f>IFERROR(HLOOKUP(EX$1,$H$5:$FY$1802,MATCH($A803,$A$5:$A$1802,0),0)*HLOOKUP(EX$2,$H$5:$FY$1802,MATCH($A803,$A$5:$A$1802,0),0),$H$2)</f>
        <v>6396552</v>
      </c>
      <c r="EY803" s="188">
        <f>IFERROR(HLOOKUP(EY$1,$H$5:$FY$1802,MATCH($A803,$A$5:$A$1802,0),0)*HLOOKUP(EY$2,$H$5:$FY$1802,MATCH($A803,$A$5:$A$1802,0),0),$H$2)</f>
        <v>3956010</v>
      </c>
      <c r="EZ803" s="188">
        <f>IFERROR(HLOOKUP(EZ$1,$H$5:$FY$1802,MATCH($A803,$A$5:$A$1802,0),0)*HLOOKUP(EZ$2,$H$5:$FY$1802,MATCH($A803,$A$5:$A$1802,0),0),$H$2)</f>
        <v>1145885</v>
      </c>
      <c r="FA803" s="188">
        <f>IFERROR(HLOOKUP(FA$1,$H$5:$FY$1802,MATCH($A803,$A$5:$A$1802,0),0)*HLOOKUP(FA$2,$H$5:$FY$1802,MATCH($A803,$A$5:$A$1802,0),0),$H$2)</f>
        <v>282402</v>
      </c>
      <c r="FB803" s="188">
        <f>IFERROR(HLOOKUP(FB$1,$H$5:$FY$1802,MATCH($A803,$A$5:$A$1802,0),0)*HLOOKUP(FB$2,$H$5:$FY$1802,MATCH($A803,$A$5:$A$1802,0),0),$H$2)</f>
        <v>122720</v>
      </c>
      <c r="FC803" s="188">
        <f>IFERROR(HLOOKUP(FC$1,$H$5:$FY$1802,MATCH($A803,$A$5:$A$1802,0),0)*HLOOKUP(FC$2,$H$5:$FY$1802,MATCH($A803,$A$5:$A$1802,0),0),$H$2)</f>
        <v>714000</v>
      </c>
      <c r="FD803" s="188">
        <f>IFERROR(HLOOKUP(FD$1,$H$5:$FY$1802,MATCH($A803,$A$5:$A$1802,0),0)*HLOOKUP(FD$2,$H$5:$FY$1802,MATCH($A803,$A$5:$A$1802,0),0),$H$2)</f>
        <v>0</v>
      </c>
      <c r="FE803" s="188">
        <f>IFERROR(HLOOKUP(FE$1,$H$5:$FY$1802,MATCH($A803,$A$5:$A$1802,0),0)*HLOOKUP(FE$2,$H$5:$FY$1802,MATCH($A803,$A$5:$A$1802,0),0),$H$2)</f>
        <v>0</v>
      </c>
      <c r="FF803" s="188">
        <f>IFERROR(HLOOKUP(FF$1,$H$5:$FY$1802,MATCH($A803,$A$5:$A$1802,0),0)*HLOOKUP(FF$2,$H$5:$FY$1802,MATCH($A803,$A$5:$A$1802,0),0),$H$2)</f>
        <v>0</v>
      </c>
      <c r="FG803" s="188">
        <f>IFERROR(HLOOKUP(FG$1,$H$5:$FY$1802,MATCH($A803,$A$5:$A$1802,0),0)*HLOOKUP(FG$2,$H$5:$FY$1802,MATCH($A803,$A$5:$A$1802,0),0),$H$2)</f>
        <v>0</v>
      </c>
      <c r="FH803" s="189"/>
      <c r="FI803" s="406">
        <f t="shared" si="1171"/>
        <v>1.8246785361028683</v>
      </c>
      <c r="FJ803" s="406">
        <f t="shared" si="1171"/>
        <v>1.3867457962413452</v>
      </c>
      <c r="FK803" s="406">
        <f t="shared" si="1172"/>
        <v>1.7954635893354556</v>
      </c>
      <c r="FL803" s="406">
        <f t="shared" si="1173"/>
        <v>1.3720652606446477</v>
      </c>
      <c r="FM803" s="406">
        <f t="shared" si="1174"/>
        <v>1.3276368586987675</v>
      </c>
      <c r="FN803" s="406">
        <f t="shared" si="1175"/>
        <v>1.0644883920894239</v>
      </c>
      <c r="FO803" s="406">
        <f t="shared" si="1176"/>
        <v>1.5268968426974192</v>
      </c>
      <c r="FP803" s="406">
        <f t="shared" si="1177"/>
        <v>1.1058997257576824</v>
      </c>
      <c r="FQ803" s="406">
        <f t="shared" si="1178"/>
        <v>1.6571428571428573</v>
      </c>
      <c r="FR803" s="406">
        <f t="shared" si="1179"/>
        <v>1.1664596273291925</v>
      </c>
      <c r="FS803" s="410"/>
    </row>
    <row r="804" spans="1:175" ht="10.35" customHeight="1" x14ac:dyDescent="0.2">
      <c r="A804" s="74" t="str">
        <f t="shared" si="1166"/>
        <v>2021-22OCTOBERRYD</v>
      </c>
      <c r="B804" s="163" t="str">
        <f t="shared" si="1167"/>
        <v>2021-22</v>
      </c>
      <c r="C804" s="26" t="s">
        <v>833</v>
      </c>
      <c r="D804" s="163" t="str">
        <f>INDEX($FV$16:$FW$26,MATCH($F804,$FV$16:$FV$26,0),2)</f>
        <v>Y59</v>
      </c>
      <c r="E804" s="163" t="str">
        <f>VLOOKUP($D804,$FW$8:$FX$14,2,0)</f>
        <v>South East</v>
      </c>
      <c r="F804" s="271" t="s">
        <v>863</v>
      </c>
      <c r="G804" s="271" t="s">
        <v>878</v>
      </c>
      <c r="H804" s="272">
        <v>105379</v>
      </c>
      <c r="I804" s="272">
        <v>89087</v>
      </c>
      <c r="J804" s="272">
        <v>4175112</v>
      </c>
      <c r="K804" s="272">
        <v>47</v>
      </c>
      <c r="L804" s="272">
        <v>1</v>
      </c>
      <c r="M804" s="272">
        <v>158</v>
      </c>
      <c r="N804" s="272">
        <v>219</v>
      </c>
      <c r="O804" s="272">
        <v>353</v>
      </c>
      <c r="P804" s="272">
        <v>0</v>
      </c>
      <c r="Q804" s="272">
        <v>212</v>
      </c>
      <c r="R804" s="272">
        <v>17</v>
      </c>
      <c r="S804" s="272">
        <v>46</v>
      </c>
      <c r="T804" s="272">
        <v>64487</v>
      </c>
      <c r="U804" s="272">
        <v>5010</v>
      </c>
      <c r="V804" s="272">
        <v>3242</v>
      </c>
      <c r="W804" s="272">
        <v>36695</v>
      </c>
      <c r="X804" s="272">
        <v>13767</v>
      </c>
      <c r="Y804" s="272">
        <v>227</v>
      </c>
      <c r="Z804" s="272">
        <v>2743986</v>
      </c>
      <c r="AA804" s="272">
        <v>548</v>
      </c>
      <c r="AB804" s="272">
        <v>978</v>
      </c>
      <c r="AC804" s="272">
        <v>2190540</v>
      </c>
      <c r="AD804" s="272">
        <v>676</v>
      </c>
      <c r="AE804" s="272">
        <v>1221</v>
      </c>
      <c r="AF804" s="272">
        <v>76909909</v>
      </c>
      <c r="AG804" s="272">
        <v>2096</v>
      </c>
      <c r="AH804" s="272">
        <v>4245</v>
      </c>
      <c r="AI804" s="272">
        <v>168873791</v>
      </c>
      <c r="AJ804" s="272">
        <v>12267</v>
      </c>
      <c r="AK804" s="272">
        <v>29173</v>
      </c>
      <c r="AL804" s="272">
        <v>3813036</v>
      </c>
      <c r="AM804" s="272">
        <v>16798</v>
      </c>
      <c r="AN804" s="272">
        <v>37729</v>
      </c>
      <c r="AO804" s="272">
        <v>6698</v>
      </c>
      <c r="AP804" s="272">
        <v>215</v>
      </c>
      <c r="AQ804" s="272">
        <v>1175</v>
      </c>
      <c r="AR804" s="272">
        <v>1578</v>
      </c>
      <c r="AS804" s="272">
        <v>673</v>
      </c>
      <c r="AT804" s="272">
        <v>4635</v>
      </c>
      <c r="AU804" s="272">
        <v>1245</v>
      </c>
      <c r="AV804" s="272">
        <v>36420</v>
      </c>
      <c r="AW804" s="272">
        <v>1662</v>
      </c>
      <c r="AX804" s="272">
        <v>19707</v>
      </c>
      <c r="AY804" s="272">
        <v>57789</v>
      </c>
      <c r="AZ804" s="272">
        <v>10089</v>
      </c>
      <c r="BA804" s="272">
        <v>7382</v>
      </c>
      <c r="BB804" s="272">
        <v>6389</v>
      </c>
      <c r="BC804" s="272">
        <v>4776</v>
      </c>
      <c r="BD804" s="272">
        <v>51626</v>
      </c>
      <c r="BE804" s="272">
        <v>38585</v>
      </c>
      <c r="BF804" s="272">
        <v>27115</v>
      </c>
      <c r="BG804" s="272">
        <v>14461</v>
      </c>
      <c r="BH804" s="272">
        <v>497</v>
      </c>
      <c r="BI804" s="272">
        <v>241</v>
      </c>
      <c r="BJ804" s="272">
        <v>76</v>
      </c>
      <c r="BK804" s="272">
        <v>51258</v>
      </c>
      <c r="BL804" s="272">
        <v>674</v>
      </c>
      <c r="BM804" s="272">
        <v>1168</v>
      </c>
      <c r="BN804" s="272">
        <v>84</v>
      </c>
      <c r="BO804" s="272">
        <v>53208</v>
      </c>
      <c r="BP804" s="272">
        <v>633</v>
      </c>
      <c r="BQ804" s="272">
        <v>1343</v>
      </c>
      <c r="BR804" s="272">
        <v>4850</v>
      </c>
      <c r="BS804" s="272">
        <v>2639520</v>
      </c>
      <c r="BT804" s="272">
        <v>544</v>
      </c>
      <c r="BU804" s="272">
        <v>970</v>
      </c>
      <c r="BV804" s="272">
        <v>2396</v>
      </c>
      <c r="BW804" s="272">
        <v>4798607</v>
      </c>
      <c r="BX804" s="272">
        <v>2003</v>
      </c>
      <c r="BY804" s="272">
        <v>3895</v>
      </c>
      <c r="BZ804" s="272">
        <v>1100</v>
      </c>
      <c r="CA804" s="272">
        <v>2391870</v>
      </c>
      <c r="CB804" s="272">
        <v>2174</v>
      </c>
      <c r="CC804" s="272">
        <v>4530</v>
      </c>
      <c r="CD804" s="272">
        <v>33199</v>
      </c>
      <c r="CE804" s="272">
        <v>69719432</v>
      </c>
      <c r="CF804" s="272">
        <v>2100</v>
      </c>
      <c r="CG804" s="272">
        <v>4257</v>
      </c>
      <c r="CH804" s="272">
        <v>903</v>
      </c>
      <c r="CI804" s="272">
        <v>14000596</v>
      </c>
      <c r="CJ804" s="272">
        <v>15505</v>
      </c>
      <c r="CK804" s="272">
        <v>36099</v>
      </c>
      <c r="CL804" s="272">
        <v>430</v>
      </c>
      <c r="CM804" s="272">
        <v>7017570</v>
      </c>
      <c r="CN804" s="272">
        <v>16320</v>
      </c>
      <c r="CO804" s="272">
        <v>37178</v>
      </c>
      <c r="CP804" s="272">
        <v>759</v>
      </c>
      <c r="CQ804" s="272">
        <v>14710583</v>
      </c>
      <c r="CR804" s="272">
        <v>19382</v>
      </c>
      <c r="CS804" s="272">
        <v>46095</v>
      </c>
      <c r="CT804" s="272">
        <v>109</v>
      </c>
      <c r="CU804" s="272">
        <v>2163056</v>
      </c>
      <c r="CV804" s="272">
        <v>19845</v>
      </c>
      <c r="CW804" s="272">
        <v>46108</v>
      </c>
      <c r="CX804" s="272">
        <v>20</v>
      </c>
      <c r="CY804" s="272">
        <v>6663</v>
      </c>
      <c r="CZ804" s="272">
        <v>333</v>
      </c>
      <c r="DA804" s="272">
        <v>539</v>
      </c>
      <c r="DB804" s="272">
        <v>3457</v>
      </c>
      <c r="DC804" s="272">
        <v>339541</v>
      </c>
      <c r="DD804" s="272">
        <v>98</v>
      </c>
      <c r="DE804" s="272">
        <v>167</v>
      </c>
      <c r="DF804" s="272">
        <v>89</v>
      </c>
      <c r="DG804" s="272">
        <v>160027</v>
      </c>
      <c r="DH804" s="272">
        <v>1798</v>
      </c>
      <c r="DI804" s="272">
        <v>3366</v>
      </c>
      <c r="DJ804" s="272">
        <v>79</v>
      </c>
      <c r="DK804" s="272">
        <v>0</v>
      </c>
      <c r="DL804" s="250"/>
      <c r="DM804" s="250"/>
      <c r="DN804" s="250"/>
      <c r="DO804" s="250"/>
      <c r="DP804" s="250"/>
      <c r="DQ804" s="250"/>
      <c r="DR804" s="250"/>
      <c r="DS804" s="250"/>
      <c r="DT804" s="250"/>
      <c r="DU804" s="250"/>
      <c r="DV804" s="250"/>
      <c r="DW804" s="250"/>
      <c r="DX804" s="250"/>
      <c r="DY804" s="250"/>
      <c r="DZ804" s="250"/>
      <c r="EA804" s="250"/>
      <c r="EB804" s="95"/>
      <c r="EC804" s="75">
        <f t="shared" si="1185"/>
        <v>10</v>
      </c>
      <c r="ED804" s="74">
        <f t="shared" si="1170"/>
        <v>2021</v>
      </c>
      <c r="EE804" s="165">
        <f t="shared" si="1180"/>
        <v>44470</v>
      </c>
      <c r="EF804" s="157">
        <f t="shared" si="1182"/>
        <v>31</v>
      </c>
      <c r="EG804" s="156"/>
      <c r="EH804" s="166">
        <f>IFERROR(HLOOKUP(EH$1,$H$5:$FY$1802,MATCH($A804,$A$5:$A$1802,0),0)*HLOOKUP(EH$2,$H$5:$FY$1802,MATCH($A804,$A$5:$A$1802,0),0),$H$2)</f>
        <v>89087</v>
      </c>
      <c r="EI804" s="166">
        <f>IFERROR(HLOOKUP(EI$1,$H$5:$FY$1802,MATCH($A804,$A$5:$A$1802,0),0)*HLOOKUP(EI$2,$H$5:$FY$1802,MATCH($A804,$A$5:$A$1802,0),0),$H$2)</f>
        <v>14075746</v>
      </c>
      <c r="EJ804" s="166">
        <f>IFERROR(HLOOKUP(EJ$1,$H$5:$FY$1802,MATCH($A804,$A$5:$A$1802,0),0)*HLOOKUP(EJ$2,$H$5:$FY$1802,MATCH($A804,$A$5:$A$1802,0),0),$H$2)</f>
        <v>19510053</v>
      </c>
      <c r="EK804" s="166">
        <f>IFERROR(HLOOKUP(EK$1,$H$5:$FY$1802,MATCH($A804,$A$5:$A$1802,0),0)*HLOOKUP(EK$2,$H$5:$FY$1802,MATCH($A804,$A$5:$A$1802,0),0),$H$2)</f>
        <v>31447711</v>
      </c>
      <c r="EL804" s="166">
        <f>IFERROR(HLOOKUP(EL$1,$H$5:$FY$1802,MATCH($A804,$A$5:$A$1802,0),0)*HLOOKUP(EL$2,$H$5:$FY$1802,MATCH($A804,$A$5:$A$1802,0),0),$H$2)</f>
        <v>4899780</v>
      </c>
      <c r="EM804" s="166">
        <f>IFERROR(HLOOKUP(EM$1,$H$5:$FY$1802,MATCH($A804,$A$5:$A$1802,0),0)*HLOOKUP(EM$2,$H$5:$FY$1802,MATCH($A804,$A$5:$A$1802,0),0),$H$2)</f>
        <v>3958482</v>
      </c>
      <c r="EN804" s="166">
        <f>IFERROR(HLOOKUP(EN$1,$H$5:$FY$1802,MATCH($A804,$A$5:$A$1802,0),0)*HLOOKUP(EN$2,$H$5:$FY$1802,MATCH($A804,$A$5:$A$1802,0),0),$H$2)</f>
        <v>155770275</v>
      </c>
      <c r="EO804" s="166">
        <f>IFERROR(HLOOKUP(EO$1,$H$5:$FY$1802,MATCH($A804,$A$5:$A$1802,0),0)*HLOOKUP(EO$2,$H$5:$FY$1802,MATCH($A804,$A$5:$A$1802,0),0),$H$2)</f>
        <v>401624691</v>
      </c>
      <c r="EP804" s="166">
        <f>IFERROR(HLOOKUP(EP$1,$H$5:$FY$1802,MATCH($A804,$A$5:$A$1802,0),0)*HLOOKUP(EP$2,$H$5:$FY$1802,MATCH($A804,$A$5:$A$1802,0),0),$H$2)</f>
        <v>8564483</v>
      </c>
      <c r="EQ804" s="166">
        <f>IFERROR(HLOOKUP(EQ$1,$H$5:$FY$1802,MATCH($A804,$A$5:$A$1802,0),0)*HLOOKUP(EQ$2,$H$5:$FY$1802,MATCH($A804,$A$5:$A$1802,0),0),$H$2)</f>
        <v>88768</v>
      </c>
      <c r="ER804" s="166">
        <f>IFERROR(HLOOKUP(ER$1,$H$5:$FY$1802,MATCH($A804,$A$5:$A$1802,0),0)*HLOOKUP(ER$2,$H$5:$FY$1802,MATCH($A804,$A$5:$A$1802,0),0),$H$2)</f>
        <v>112812</v>
      </c>
      <c r="ES804" s="166">
        <f>IFERROR(HLOOKUP(ES$1,$H$5:$FY$1802,MATCH($A804,$A$5:$A$1802,0),0)*HLOOKUP(ES$2,$H$5:$FY$1802,MATCH($A804,$A$5:$A$1802,0),0),$H$2)</f>
        <v>4704500</v>
      </c>
      <c r="ET804" s="166">
        <f>IFERROR(HLOOKUP(ET$1,$H$5:$FY$1802,MATCH($A804,$A$5:$A$1802,0),0)*HLOOKUP(ET$2,$H$5:$FY$1802,MATCH($A804,$A$5:$A$1802,0),0),$H$2)</f>
        <v>9332420</v>
      </c>
      <c r="EU804" s="166">
        <f>IFERROR(HLOOKUP(EU$1,$H$5:$FY$1802,MATCH($A804,$A$5:$A$1802,0),0)*HLOOKUP(EU$2,$H$5:$FY$1802,MATCH($A804,$A$5:$A$1802,0),0),$H$2)</f>
        <v>4983000</v>
      </c>
      <c r="EV804" s="166">
        <f>IFERROR(HLOOKUP(EV$1,$H$5:$FY$1802,MATCH($A804,$A$5:$A$1802,0),0)*HLOOKUP(EV$2,$H$5:$FY$1802,MATCH($A804,$A$5:$A$1802,0),0),$H$2)</f>
        <v>141328143</v>
      </c>
      <c r="EW804" s="166">
        <f>IFERROR(HLOOKUP(EW$1,$H$5:$FY$1802,MATCH($A804,$A$5:$A$1802,0),0)*HLOOKUP(EW$2,$H$5:$FY$1802,MATCH($A804,$A$5:$A$1802,0),0),$H$2)</f>
        <v>32597397</v>
      </c>
      <c r="EX804" s="166">
        <f>IFERROR(HLOOKUP(EX$1,$H$5:$FY$1802,MATCH($A804,$A$5:$A$1802,0),0)*HLOOKUP(EX$2,$H$5:$FY$1802,MATCH($A804,$A$5:$A$1802,0),0),$H$2)</f>
        <v>15986540</v>
      </c>
      <c r="EY804" s="166">
        <f>IFERROR(HLOOKUP(EY$1,$H$5:$FY$1802,MATCH($A804,$A$5:$A$1802,0),0)*HLOOKUP(EY$2,$H$5:$FY$1802,MATCH($A804,$A$5:$A$1802,0),0),$H$2)</f>
        <v>34986105</v>
      </c>
      <c r="EZ804" s="166">
        <f>IFERROR(HLOOKUP(EZ$1,$H$5:$FY$1802,MATCH($A804,$A$5:$A$1802,0),0)*HLOOKUP(EZ$2,$H$5:$FY$1802,MATCH($A804,$A$5:$A$1802,0),0),$H$2)</f>
        <v>5025772</v>
      </c>
      <c r="FA804" s="166">
        <f>IFERROR(HLOOKUP(FA$1,$H$5:$FY$1802,MATCH($A804,$A$5:$A$1802,0),0)*HLOOKUP(FA$2,$H$5:$FY$1802,MATCH($A804,$A$5:$A$1802,0),0),$H$2)</f>
        <v>299574</v>
      </c>
      <c r="FB804" s="166">
        <f>IFERROR(HLOOKUP(FB$1,$H$5:$FY$1802,MATCH($A804,$A$5:$A$1802,0),0)*HLOOKUP(FB$2,$H$5:$FY$1802,MATCH($A804,$A$5:$A$1802,0),0),$H$2)</f>
        <v>10780</v>
      </c>
      <c r="FC804" s="166">
        <f>IFERROR(HLOOKUP(FC$1,$H$5:$FY$1802,MATCH($A804,$A$5:$A$1802,0),0)*HLOOKUP(FC$2,$H$5:$FY$1802,MATCH($A804,$A$5:$A$1802,0),0),$H$2)</f>
        <v>577319</v>
      </c>
      <c r="FD804" s="166">
        <f>IFERROR(HLOOKUP(FD$1,$H$5:$FY$1802,MATCH($A804,$A$5:$A$1802,0),0)*HLOOKUP(FD$2,$H$5:$FY$1802,MATCH($A804,$A$5:$A$1802,0),0),$H$2)</f>
        <v>0</v>
      </c>
      <c r="FE804" s="166">
        <f>IFERROR(HLOOKUP(FE$1,$H$5:$FY$1802,MATCH($A804,$A$5:$A$1802,0),0)*HLOOKUP(FE$2,$H$5:$FY$1802,MATCH($A804,$A$5:$A$1802,0),0),$H$2)</f>
        <v>0</v>
      </c>
      <c r="FF804" s="166">
        <f>IFERROR(HLOOKUP(FF$1,$H$5:$FY$1802,MATCH($A804,$A$5:$A$1802,0),0)*HLOOKUP(FF$2,$H$5:$FY$1802,MATCH($A804,$A$5:$A$1802,0),0),$H$2)</f>
        <v>0</v>
      </c>
      <c r="FG804" s="166">
        <f>IFERROR(HLOOKUP(FG$1,$H$5:$FY$1802,MATCH($A804,$A$5:$A$1802,0),0)*HLOOKUP(FG$2,$H$5:$FY$1802,MATCH($A804,$A$5:$A$1802,0),0),$H$2)</f>
        <v>0</v>
      </c>
      <c r="FH804" s="152"/>
      <c r="FI804" s="405">
        <f t="shared" si="1171"/>
        <v>2.0137724550898204</v>
      </c>
      <c r="FJ804" s="405">
        <f t="shared" si="1171"/>
        <v>1.4734530938123753</v>
      </c>
      <c r="FK804" s="405">
        <f t="shared" si="1172"/>
        <v>1.9706971005552127</v>
      </c>
      <c r="FL804" s="405">
        <f t="shared" si="1173"/>
        <v>1.4731647131400369</v>
      </c>
      <c r="FM804" s="405">
        <f t="shared" si="1174"/>
        <v>1.4068946722986784</v>
      </c>
      <c r="FN804" s="405">
        <f t="shared" si="1175"/>
        <v>1.0515056547213517</v>
      </c>
      <c r="FO804" s="405">
        <f t="shared" si="1176"/>
        <v>1.9695649015762331</v>
      </c>
      <c r="FP804" s="405">
        <f t="shared" si="1177"/>
        <v>1.0504104016851892</v>
      </c>
      <c r="FQ804" s="405">
        <f t="shared" si="1178"/>
        <v>2.1894273127753303</v>
      </c>
      <c r="FR804" s="405">
        <f t="shared" si="1179"/>
        <v>1.0616740088105727</v>
      </c>
      <c r="FS804" s="65"/>
    </row>
    <row r="805" spans="1:175" ht="10.35" customHeight="1" x14ac:dyDescent="0.2">
      <c r="A805" s="74" t="str">
        <f t="shared" si="1166"/>
        <v>2021-22OCTOBERRYF</v>
      </c>
      <c r="B805" s="163" t="str">
        <f t="shared" si="1167"/>
        <v>2021-22</v>
      </c>
      <c r="C805" s="26" t="s">
        <v>833</v>
      </c>
      <c r="D805" s="163" t="str">
        <f>INDEX($FV$16:$FW$26,MATCH($F805,$FV$16:$FV$26,0),2)</f>
        <v>Y58</v>
      </c>
      <c r="E805" s="163" t="str">
        <f>VLOOKUP($D805,$FW$8:$FX$14,2,0)</f>
        <v>South West</v>
      </c>
      <c r="F805" s="271" t="s">
        <v>865</v>
      </c>
      <c r="G805" s="271" t="s">
        <v>879</v>
      </c>
      <c r="H805" s="272">
        <v>135033</v>
      </c>
      <c r="I805" s="272">
        <v>111104</v>
      </c>
      <c r="J805" s="272">
        <v>14803733</v>
      </c>
      <c r="K805" s="272">
        <v>133</v>
      </c>
      <c r="L805" s="272">
        <v>102</v>
      </c>
      <c r="M805" s="272">
        <v>307</v>
      </c>
      <c r="N805" s="272">
        <v>373</v>
      </c>
      <c r="O805" s="272">
        <v>530</v>
      </c>
      <c r="P805" s="272">
        <v>0</v>
      </c>
      <c r="Q805" s="272">
        <v>357</v>
      </c>
      <c r="R805" s="272">
        <v>0</v>
      </c>
      <c r="S805" s="272">
        <v>275</v>
      </c>
      <c r="T805" s="272">
        <v>74837</v>
      </c>
      <c r="U805" s="272">
        <v>9015</v>
      </c>
      <c r="V805" s="272">
        <v>5504</v>
      </c>
      <c r="W805" s="272">
        <v>45254</v>
      </c>
      <c r="X805" s="272">
        <v>10499</v>
      </c>
      <c r="Y805" s="272">
        <v>98</v>
      </c>
      <c r="Z805" s="272">
        <v>6382974</v>
      </c>
      <c r="AA805" s="272">
        <v>708</v>
      </c>
      <c r="AB805" s="272">
        <v>1272</v>
      </c>
      <c r="AC805" s="272">
        <v>4287836</v>
      </c>
      <c r="AD805" s="272">
        <v>779</v>
      </c>
      <c r="AE805" s="272">
        <v>1436</v>
      </c>
      <c r="AF805" s="272">
        <v>229191957</v>
      </c>
      <c r="AG805" s="272">
        <v>5065</v>
      </c>
      <c r="AH805" s="272">
        <v>11098</v>
      </c>
      <c r="AI805" s="272">
        <v>150544672</v>
      </c>
      <c r="AJ805" s="272">
        <v>14339</v>
      </c>
      <c r="AK805" s="272">
        <v>38025</v>
      </c>
      <c r="AL805" s="272">
        <v>1634271</v>
      </c>
      <c r="AM805" s="272">
        <v>16676</v>
      </c>
      <c r="AN805" s="272">
        <v>48595</v>
      </c>
      <c r="AO805" s="272">
        <v>7968</v>
      </c>
      <c r="AP805" s="272">
        <v>1106</v>
      </c>
      <c r="AQ805" s="272">
        <v>3416</v>
      </c>
      <c r="AR805" s="272">
        <v>2477</v>
      </c>
      <c r="AS805" s="272">
        <v>479</v>
      </c>
      <c r="AT805" s="272">
        <v>2967</v>
      </c>
      <c r="AU805" s="272">
        <v>2</v>
      </c>
      <c r="AV805" s="272">
        <v>35476</v>
      </c>
      <c r="AW805" s="272">
        <v>2777</v>
      </c>
      <c r="AX805" s="272">
        <v>28616</v>
      </c>
      <c r="AY805" s="272">
        <v>66869</v>
      </c>
      <c r="AZ805" s="272">
        <v>17413</v>
      </c>
      <c r="BA805" s="272">
        <v>12692</v>
      </c>
      <c r="BB805" s="272">
        <v>10685</v>
      </c>
      <c r="BC805" s="272">
        <v>7839</v>
      </c>
      <c r="BD805" s="272">
        <v>61677</v>
      </c>
      <c r="BE805" s="272">
        <v>48042</v>
      </c>
      <c r="BF805" s="272">
        <v>16098</v>
      </c>
      <c r="BG805" s="272">
        <v>11223</v>
      </c>
      <c r="BH805" s="272">
        <v>165</v>
      </c>
      <c r="BI805" s="272">
        <v>104</v>
      </c>
      <c r="BJ805" s="272">
        <v>55</v>
      </c>
      <c r="BK805" s="272">
        <v>43213</v>
      </c>
      <c r="BL805" s="272">
        <v>786</v>
      </c>
      <c r="BM805" s="272">
        <v>1327</v>
      </c>
      <c r="BN805" s="272">
        <v>46</v>
      </c>
      <c r="BO805" s="272">
        <v>25312</v>
      </c>
      <c r="BP805" s="272">
        <v>550</v>
      </c>
      <c r="BQ805" s="272">
        <v>990</v>
      </c>
      <c r="BR805" s="272">
        <v>8914</v>
      </c>
      <c r="BS805" s="272">
        <v>6314449</v>
      </c>
      <c r="BT805" s="272">
        <v>708</v>
      </c>
      <c r="BU805" s="272">
        <v>1272</v>
      </c>
      <c r="BV805" s="272">
        <v>2143</v>
      </c>
      <c r="BW805" s="272">
        <v>11550173</v>
      </c>
      <c r="BX805" s="272">
        <v>5390</v>
      </c>
      <c r="BY805" s="272">
        <v>11317</v>
      </c>
      <c r="BZ805" s="272">
        <v>885</v>
      </c>
      <c r="CA805" s="272">
        <v>4440355</v>
      </c>
      <c r="CB805" s="272">
        <v>5017</v>
      </c>
      <c r="CC805" s="272">
        <v>10921</v>
      </c>
      <c r="CD805" s="272">
        <v>42226</v>
      </c>
      <c r="CE805" s="272">
        <v>213201429</v>
      </c>
      <c r="CF805" s="272">
        <v>5049</v>
      </c>
      <c r="CG805" s="272">
        <v>11085</v>
      </c>
      <c r="CH805" s="272">
        <v>981</v>
      </c>
      <c r="CI805" s="272">
        <v>14573663</v>
      </c>
      <c r="CJ805" s="272">
        <v>14856</v>
      </c>
      <c r="CK805" s="272">
        <v>39048</v>
      </c>
      <c r="CL805" s="272">
        <v>168</v>
      </c>
      <c r="CM805" s="272">
        <v>2976361</v>
      </c>
      <c r="CN805" s="272">
        <v>17716</v>
      </c>
      <c r="CO805" s="272">
        <v>45335</v>
      </c>
      <c r="CP805" s="272">
        <v>552</v>
      </c>
      <c r="CQ805" s="272">
        <v>7827757</v>
      </c>
      <c r="CR805" s="272">
        <v>14181</v>
      </c>
      <c r="CS805" s="272">
        <v>32971</v>
      </c>
      <c r="CT805" s="272">
        <v>28</v>
      </c>
      <c r="CU805" s="272">
        <v>420439</v>
      </c>
      <c r="CV805" s="272">
        <v>15016</v>
      </c>
      <c r="CW805" s="272">
        <v>35763</v>
      </c>
      <c r="CX805" s="272">
        <v>760</v>
      </c>
      <c r="CY805" s="272">
        <v>358644</v>
      </c>
      <c r="CZ805" s="272">
        <v>472</v>
      </c>
      <c r="DA805" s="272">
        <v>787</v>
      </c>
      <c r="DB805" s="272">
        <v>5149</v>
      </c>
      <c r="DC805" s="272">
        <v>754530</v>
      </c>
      <c r="DD805" s="272">
        <v>147</v>
      </c>
      <c r="DE805" s="272">
        <v>326</v>
      </c>
      <c r="DF805" s="272">
        <v>68</v>
      </c>
      <c r="DG805" s="272">
        <v>262313</v>
      </c>
      <c r="DH805" s="272">
        <v>3858</v>
      </c>
      <c r="DI805" s="272">
        <v>8692</v>
      </c>
      <c r="DJ805" s="272">
        <v>46</v>
      </c>
      <c r="DK805" s="272">
        <v>0</v>
      </c>
      <c r="DL805" s="250"/>
      <c r="DM805" s="250"/>
      <c r="DN805" s="250"/>
      <c r="DO805" s="250"/>
      <c r="DP805" s="250"/>
      <c r="DQ805" s="250"/>
      <c r="DR805" s="250"/>
      <c r="DS805" s="250"/>
      <c r="DT805" s="250"/>
      <c r="DU805" s="250"/>
      <c r="DV805" s="250"/>
      <c r="DW805" s="250"/>
      <c r="DX805" s="250"/>
      <c r="DY805" s="250"/>
      <c r="DZ805" s="250"/>
      <c r="EA805" s="250"/>
      <c r="EB805" s="155"/>
      <c r="EC805" s="75">
        <f t="shared" si="1185"/>
        <v>10</v>
      </c>
      <c r="ED805" s="74">
        <f t="shared" si="1170"/>
        <v>2021</v>
      </c>
      <c r="EE805" s="165">
        <f t="shared" si="1180"/>
        <v>44470</v>
      </c>
      <c r="EF805" s="157">
        <f t="shared" si="1182"/>
        <v>31</v>
      </c>
      <c r="EG805" s="156"/>
      <c r="EH805" s="166">
        <f>IFERROR(HLOOKUP(EH$1,$H$5:$FY$1802,MATCH($A805,$A$5:$A$1802,0),0)*HLOOKUP(EH$2,$H$5:$FY$1802,MATCH($A805,$A$5:$A$1802,0),0),$H$2)</f>
        <v>11332608</v>
      </c>
      <c r="EI805" s="166">
        <f>IFERROR(HLOOKUP(EI$1,$H$5:$FY$1802,MATCH($A805,$A$5:$A$1802,0),0)*HLOOKUP(EI$2,$H$5:$FY$1802,MATCH($A805,$A$5:$A$1802,0),0),$H$2)</f>
        <v>34108928</v>
      </c>
      <c r="EJ805" s="166">
        <f>IFERROR(HLOOKUP(EJ$1,$H$5:$FY$1802,MATCH($A805,$A$5:$A$1802,0),0)*HLOOKUP(EJ$2,$H$5:$FY$1802,MATCH($A805,$A$5:$A$1802,0),0),$H$2)</f>
        <v>41441792</v>
      </c>
      <c r="EK805" s="166">
        <f>IFERROR(HLOOKUP(EK$1,$H$5:$FY$1802,MATCH($A805,$A$5:$A$1802,0),0)*HLOOKUP(EK$2,$H$5:$FY$1802,MATCH($A805,$A$5:$A$1802,0),0),$H$2)</f>
        <v>58885120</v>
      </c>
      <c r="EL805" s="166">
        <f>IFERROR(HLOOKUP(EL$1,$H$5:$FY$1802,MATCH($A805,$A$5:$A$1802,0),0)*HLOOKUP(EL$2,$H$5:$FY$1802,MATCH($A805,$A$5:$A$1802,0),0),$H$2)</f>
        <v>11467080</v>
      </c>
      <c r="EM805" s="166">
        <f>IFERROR(HLOOKUP(EM$1,$H$5:$FY$1802,MATCH($A805,$A$5:$A$1802,0),0)*HLOOKUP(EM$2,$H$5:$FY$1802,MATCH($A805,$A$5:$A$1802,0),0),$H$2)</f>
        <v>7903744</v>
      </c>
      <c r="EN805" s="166">
        <f>IFERROR(HLOOKUP(EN$1,$H$5:$FY$1802,MATCH($A805,$A$5:$A$1802,0),0)*HLOOKUP(EN$2,$H$5:$FY$1802,MATCH($A805,$A$5:$A$1802,0),0),$H$2)</f>
        <v>502228892</v>
      </c>
      <c r="EO805" s="166">
        <f>IFERROR(HLOOKUP(EO$1,$H$5:$FY$1802,MATCH($A805,$A$5:$A$1802,0),0)*HLOOKUP(EO$2,$H$5:$FY$1802,MATCH($A805,$A$5:$A$1802,0),0),$H$2)</f>
        <v>399224475</v>
      </c>
      <c r="EP805" s="166">
        <f>IFERROR(HLOOKUP(EP$1,$H$5:$FY$1802,MATCH($A805,$A$5:$A$1802,0),0)*HLOOKUP(EP$2,$H$5:$FY$1802,MATCH($A805,$A$5:$A$1802,0),0),$H$2)</f>
        <v>4762310</v>
      </c>
      <c r="EQ805" s="166">
        <f>IFERROR(HLOOKUP(EQ$1,$H$5:$FY$1802,MATCH($A805,$A$5:$A$1802,0),0)*HLOOKUP(EQ$2,$H$5:$FY$1802,MATCH($A805,$A$5:$A$1802,0),0),$H$2)</f>
        <v>72985</v>
      </c>
      <c r="ER805" s="166">
        <f>IFERROR(HLOOKUP(ER$1,$H$5:$FY$1802,MATCH($A805,$A$5:$A$1802,0),0)*HLOOKUP(ER$2,$H$5:$FY$1802,MATCH($A805,$A$5:$A$1802,0),0),$H$2)</f>
        <v>45540</v>
      </c>
      <c r="ES805" s="166">
        <f>IFERROR(HLOOKUP(ES$1,$H$5:$FY$1802,MATCH($A805,$A$5:$A$1802,0),0)*HLOOKUP(ES$2,$H$5:$FY$1802,MATCH($A805,$A$5:$A$1802,0),0),$H$2)</f>
        <v>11338608</v>
      </c>
      <c r="ET805" s="166">
        <f>IFERROR(HLOOKUP(ET$1,$H$5:$FY$1802,MATCH($A805,$A$5:$A$1802,0),0)*HLOOKUP(ET$2,$H$5:$FY$1802,MATCH($A805,$A$5:$A$1802,0),0),$H$2)</f>
        <v>24252331</v>
      </c>
      <c r="EU805" s="166">
        <f>IFERROR(HLOOKUP(EU$1,$H$5:$FY$1802,MATCH($A805,$A$5:$A$1802,0),0)*HLOOKUP(EU$2,$H$5:$FY$1802,MATCH($A805,$A$5:$A$1802,0),0),$H$2)</f>
        <v>9665085</v>
      </c>
      <c r="EV805" s="166">
        <f>IFERROR(HLOOKUP(EV$1,$H$5:$FY$1802,MATCH($A805,$A$5:$A$1802,0),0)*HLOOKUP(EV$2,$H$5:$FY$1802,MATCH($A805,$A$5:$A$1802,0),0),$H$2)</f>
        <v>468075210</v>
      </c>
      <c r="EW805" s="166">
        <f>IFERROR(HLOOKUP(EW$1,$H$5:$FY$1802,MATCH($A805,$A$5:$A$1802,0),0)*HLOOKUP(EW$2,$H$5:$FY$1802,MATCH($A805,$A$5:$A$1802,0),0),$H$2)</f>
        <v>38306088</v>
      </c>
      <c r="EX805" s="166">
        <f>IFERROR(HLOOKUP(EX$1,$H$5:$FY$1802,MATCH($A805,$A$5:$A$1802,0),0)*HLOOKUP(EX$2,$H$5:$FY$1802,MATCH($A805,$A$5:$A$1802,0),0),$H$2)</f>
        <v>7616280</v>
      </c>
      <c r="EY805" s="166">
        <f>IFERROR(HLOOKUP(EY$1,$H$5:$FY$1802,MATCH($A805,$A$5:$A$1802,0),0)*HLOOKUP(EY$2,$H$5:$FY$1802,MATCH($A805,$A$5:$A$1802,0),0),$H$2)</f>
        <v>18199992</v>
      </c>
      <c r="EZ805" s="166">
        <f>IFERROR(HLOOKUP(EZ$1,$H$5:$FY$1802,MATCH($A805,$A$5:$A$1802,0),0)*HLOOKUP(EZ$2,$H$5:$FY$1802,MATCH($A805,$A$5:$A$1802,0),0),$H$2)</f>
        <v>1001364</v>
      </c>
      <c r="FA805" s="166">
        <f>IFERROR(HLOOKUP(FA$1,$H$5:$FY$1802,MATCH($A805,$A$5:$A$1802,0),0)*HLOOKUP(FA$2,$H$5:$FY$1802,MATCH($A805,$A$5:$A$1802,0),0),$H$2)</f>
        <v>591056</v>
      </c>
      <c r="FB805" s="166">
        <f>IFERROR(HLOOKUP(FB$1,$H$5:$FY$1802,MATCH($A805,$A$5:$A$1802,0),0)*HLOOKUP(FB$2,$H$5:$FY$1802,MATCH($A805,$A$5:$A$1802,0),0),$H$2)</f>
        <v>598120</v>
      </c>
      <c r="FC805" s="166">
        <f>IFERROR(HLOOKUP(FC$1,$H$5:$FY$1802,MATCH($A805,$A$5:$A$1802,0),0)*HLOOKUP(FC$2,$H$5:$FY$1802,MATCH($A805,$A$5:$A$1802,0),0),$H$2)</f>
        <v>1678574</v>
      </c>
      <c r="FD805" s="166">
        <f>IFERROR(HLOOKUP(FD$1,$H$5:$FY$1802,MATCH($A805,$A$5:$A$1802,0),0)*HLOOKUP(FD$2,$H$5:$FY$1802,MATCH($A805,$A$5:$A$1802,0),0),$H$2)</f>
        <v>0</v>
      </c>
      <c r="FE805" s="166">
        <f>IFERROR(HLOOKUP(FE$1,$H$5:$FY$1802,MATCH($A805,$A$5:$A$1802,0),0)*HLOOKUP(FE$2,$H$5:$FY$1802,MATCH($A805,$A$5:$A$1802,0),0),$H$2)</f>
        <v>0</v>
      </c>
      <c r="FF805" s="166">
        <f>IFERROR(HLOOKUP(FF$1,$H$5:$FY$1802,MATCH($A805,$A$5:$A$1802,0),0)*HLOOKUP(FF$2,$H$5:$FY$1802,MATCH($A805,$A$5:$A$1802,0),0),$H$2)</f>
        <v>0</v>
      </c>
      <c r="FG805" s="166">
        <f>IFERROR(HLOOKUP(FG$1,$H$5:$FY$1802,MATCH($A805,$A$5:$A$1802,0),0)*HLOOKUP(FG$2,$H$5:$FY$1802,MATCH($A805,$A$5:$A$1802,0),0),$H$2)</f>
        <v>0</v>
      </c>
      <c r="FH805" s="152"/>
      <c r="FI805" s="405">
        <f t="shared" si="1171"/>
        <v>1.9315585135884636</v>
      </c>
      <c r="FJ805" s="405">
        <f t="shared" si="1171"/>
        <v>1.4078757626178591</v>
      </c>
      <c r="FK805" s="405">
        <f t="shared" si="1172"/>
        <v>1.9413154069767442</v>
      </c>
      <c r="FL805" s="405">
        <f t="shared" si="1173"/>
        <v>1.4242369186046511</v>
      </c>
      <c r="FM805" s="405">
        <f t="shared" si="1174"/>
        <v>1.3629071463296063</v>
      </c>
      <c r="FN805" s="405">
        <f t="shared" si="1175"/>
        <v>1.0616078136739293</v>
      </c>
      <c r="FO805" s="405">
        <f t="shared" si="1176"/>
        <v>1.5332888846556816</v>
      </c>
      <c r="FP805" s="405">
        <f t="shared" si="1177"/>
        <v>1.0689589484712829</v>
      </c>
      <c r="FQ805" s="405">
        <f t="shared" si="1178"/>
        <v>1.6836734693877551</v>
      </c>
      <c r="FR805" s="405">
        <f t="shared" si="1179"/>
        <v>1.0612244897959184</v>
      </c>
      <c r="FS805" s="65"/>
    </row>
    <row r="806" spans="1:175" ht="10.35" customHeight="1" x14ac:dyDescent="0.2">
      <c r="A806" s="74" t="str">
        <f t="shared" ref="A806:A851" si="1186">B806&amp;C806&amp;F806</f>
        <v>2021-22OCTOBERRYA</v>
      </c>
      <c r="B806" s="163" t="str">
        <f>IF($C806="April",LEFT($B795,4)+1&amp;"-"&amp;RIGHT($B795,2)+1,$B795)</f>
        <v>2021-22</v>
      </c>
      <c r="C806" s="26" t="s">
        <v>833</v>
      </c>
      <c r="D806" s="163" t="str">
        <f>INDEX($FV$16:$FW$26,MATCH($F806,$FV$16:$FV$26,0),2)</f>
        <v>Y60</v>
      </c>
      <c r="E806" s="163" t="str">
        <f>VLOOKUP($D806,$FW$8:$FX$14,2,0)</f>
        <v>Midlands</v>
      </c>
      <c r="F806" s="271" t="s">
        <v>867</v>
      </c>
      <c r="G806" s="271" t="s">
        <v>883</v>
      </c>
      <c r="H806" s="272">
        <v>159014</v>
      </c>
      <c r="I806" s="272">
        <v>128039</v>
      </c>
      <c r="J806" s="272">
        <v>766964</v>
      </c>
      <c r="K806" s="272">
        <v>6</v>
      </c>
      <c r="L806" s="272">
        <v>0</v>
      </c>
      <c r="M806" s="272">
        <v>19</v>
      </c>
      <c r="N806" s="272">
        <v>34</v>
      </c>
      <c r="O806" s="272">
        <v>75</v>
      </c>
      <c r="P806" s="272">
        <v>0</v>
      </c>
      <c r="Q806" s="272">
        <v>134</v>
      </c>
      <c r="R806" s="272">
        <v>0</v>
      </c>
      <c r="S806" s="272">
        <v>162</v>
      </c>
      <c r="T806" s="272">
        <v>97707</v>
      </c>
      <c r="U806" s="272">
        <v>10312</v>
      </c>
      <c r="V806" s="272">
        <v>6504</v>
      </c>
      <c r="W806" s="272">
        <v>52329</v>
      </c>
      <c r="X806" s="272">
        <v>13552</v>
      </c>
      <c r="Y806" s="272">
        <v>604</v>
      </c>
      <c r="Z806" s="272">
        <v>5076973</v>
      </c>
      <c r="AA806" s="272">
        <v>492</v>
      </c>
      <c r="AB806" s="272">
        <v>866</v>
      </c>
      <c r="AC806" s="272">
        <v>3694480</v>
      </c>
      <c r="AD806" s="272">
        <v>568</v>
      </c>
      <c r="AE806" s="272">
        <v>1021</v>
      </c>
      <c r="AF806" s="272">
        <v>146218956</v>
      </c>
      <c r="AG806" s="272">
        <v>2794</v>
      </c>
      <c r="AH806" s="272">
        <v>6383</v>
      </c>
      <c r="AI806" s="272">
        <v>194949213</v>
      </c>
      <c r="AJ806" s="272">
        <v>14385</v>
      </c>
      <c r="AK806" s="272">
        <v>35822</v>
      </c>
      <c r="AL806" s="272">
        <v>10405336</v>
      </c>
      <c r="AM806" s="272">
        <v>17227</v>
      </c>
      <c r="AN806" s="272">
        <v>37685</v>
      </c>
      <c r="AO806" s="272">
        <v>17184</v>
      </c>
      <c r="AP806" s="272">
        <v>1279</v>
      </c>
      <c r="AQ806" s="272">
        <v>1443</v>
      </c>
      <c r="AR806" s="272">
        <v>0</v>
      </c>
      <c r="AS806" s="272">
        <v>2891</v>
      </c>
      <c r="AT806" s="272">
        <v>11571</v>
      </c>
      <c r="AU806" s="272">
        <v>2313</v>
      </c>
      <c r="AV806" s="272">
        <v>45958</v>
      </c>
      <c r="AW806" s="272">
        <v>5364</v>
      </c>
      <c r="AX806" s="272">
        <v>29201</v>
      </c>
      <c r="AY806" s="272">
        <v>80523</v>
      </c>
      <c r="AZ806" s="272">
        <v>21319</v>
      </c>
      <c r="BA806" s="272">
        <v>14667</v>
      </c>
      <c r="BB806" s="272">
        <v>13089</v>
      </c>
      <c r="BC806" s="272">
        <v>9261</v>
      </c>
      <c r="BD806" s="272">
        <v>72116</v>
      </c>
      <c r="BE806" s="272">
        <v>54751</v>
      </c>
      <c r="BF806" s="272">
        <v>27108</v>
      </c>
      <c r="BG806" s="272">
        <v>14242</v>
      </c>
      <c r="BH806" s="272">
        <v>1606</v>
      </c>
      <c r="BI806" s="272">
        <v>645</v>
      </c>
      <c r="BJ806" s="272">
        <v>175</v>
      </c>
      <c r="BK806" s="272">
        <v>109018</v>
      </c>
      <c r="BL806" s="272">
        <v>623</v>
      </c>
      <c r="BM806" s="272">
        <v>1032</v>
      </c>
      <c r="BN806" s="272">
        <v>117</v>
      </c>
      <c r="BO806" s="272">
        <v>65657</v>
      </c>
      <c r="BP806" s="272">
        <v>561</v>
      </c>
      <c r="BQ806" s="272">
        <v>1009</v>
      </c>
      <c r="BR806" s="272">
        <v>10020</v>
      </c>
      <c r="BS806" s="272">
        <v>4902298</v>
      </c>
      <c r="BT806" s="272">
        <v>489</v>
      </c>
      <c r="BU806" s="272">
        <v>856</v>
      </c>
      <c r="BV806" s="272">
        <v>5564</v>
      </c>
      <c r="BW806" s="272">
        <v>15235745</v>
      </c>
      <c r="BX806" s="272">
        <v>2738</v>
      </c>
      <c r="BY806" s="272">
        <v>6123</v>
      </c>
      <c r="BZ806" s="272">
        <v>1189</v>
      </c>
      <c r="CA806" s="272">
        <v>4024844</v>
      </c>
      <c r="CB806" s="272">
        <v>3385</v>
      </c>
      <c r="CC806" s="272">
        <v>7826</v>
      </c>
      <c r="CD806" s="272">
        <v>45576</v>
      </c>
      <c r="CE806" s="272">
        <v>126958367</v>
      </c>
      <c r="CF806" s="272">
        <v>2786</v>
      </c>
      <c r="CG806" s="272">
        <v>6388</v>
      </c>
      <c r="CH806" s="272">
        <v>1544</v>
      </c>
      <c r="CI806" s="272">
        <v>20125632</v>
      </c>
      <c r="CJ806" s="272">
        <v>13035</v>
      </c>
      <c r="CK806" s="272">
        <v>29461</v>
      </c>
      <c r="CL806" s="272">
        <v>351</v>
      </c>
      <c r="CM806" s="272">
        <v>4041970</v>
      </c>
      <c r="CN806" s="272">
        <v>11516</v>
      </c>
      <c r="CO806" s="272">
        <v>28826</v>
      </c>
      <c r="CP806" s="272">
        <v>1347</v>
      </c>
      <c r="CQ806" s="272">
        <v>25233347</v>
      </c>
      <c r="CR806" s="272">
        <v>18733</v>
      </c>
      <c r="CS806" s="272">
        <v>43301</v>
      </c>
      <c r="CT806" s="272">
        <v>180</v>
      </c>
      <c r="CU806" s="272">
        <v>3521703</v>
      </c>
      <c r="CV806" s="272">
        <v>19565</v>
      </c>
      <c r="CW806" s="272">
        <v>52577</v>
      </c>
      <c r="CX806" s="272">
        <v>479</v>
      </c>
      <c r="CY806" s="272">
        <v>157000</v>
      </c>
      <c r="CZ806" s="272">
        <v>328</v>
      </c>
      <c r="DA806" s="272">
        <v>606</v>
      </c>
      <c r="DB806" s="272">
        <v>5916</v>
      </c>
      <c r="DC806" s="272">
        <v>176037</v>
      </c>
      <c r="DD806" s="272">
        <v>30</v>
      </c>
      <c r="DE806" s="272">
        <v>56</v>
      </c>
      <c r="DF806" s="272">
        <v>135</v>
      </c>
      <c r="DG806" s="272">
        <v>342035</v>
      </c>
      <c r="DH806" s="272">
        <v>2534</v>
      </c>
      <c r="DI806" s="272">
        <v>5493</v>
      </c>
      <c r="DJ806" s="272">
        <v>120</v>
      </c>
      <c r="DK806" s="272">
        <v>142</v>
      </c>
      <c r="DL806" s="250"/>
      <c r="DM806" s="250"/>
      <c r="DN806" s="250"/>
      <c r="DO806" s="250"/>
      <c r="DP806" s="250"/>
      <c r="DQ806" s="250"/>
      <c r="DR806" s="250"/>
      <c r="DS806" s="250"/>
      <c r="DT806" s="250"/>
      <c r="DU806" s="250"/>
      <c r="DV806" s="250"/>
      <c r="DW806" s="250"/>
      <c r="DX806" s="250"/>
      <c r="DY806" s="250"/>
      <c r="DZ806" s="250"/>
      <c r="EA806" s="250"/>
      <c r="EB806" s="155"/>
      <c r="EC806" s="75">
        <f t="shared" si="1185"/>
        <v>10</v>
      </c>
      <c r="ED806" s="74">
        <f t="shared" si="1170"/>
        <v>2021</v>
      </c>
      <c r="EE806" s="165">
        <f t="shared" si="1180"/>
        <v>44470</v>
      </c>
      <c r="EF806" s="157">
        <f t="shared" si="1182"/>
        <v>31</v>
      </c>
      <c r="EG806" s="156"/>
      <c r="EH806" s="166">
        <f>IFERROR(HLOOKUP(EH$1,$H$5:$FY$1802,MATCH($A806,$A$5:$A$1802,0),0)*HLOOKUP(EH$2,$H$5:$FY$1802,MATCH($A806,$A$5:$A$1802,0),0),$H$2)</f>
        <v>0</v>
      </c>
      <c r="EI806" s="166">
        <f>IFERROR(HLOOKUP(EI$1,$H$5:$FY$1802,MATCH($A806,$A$5:$A$1802,0),0)*HLOOKUP(EI$2,$H$5:$FY$1802,MATCH($A806,$A$5:$A$1802,0),0),$H$2)</f>
        <v>2432741</v>
      </c>
      <c r="EJ806" s="166">
        <f>IFERROR(HLOOKUP(EJ$1,$H$5:$FY$1802,MATCH($A806,$A$5:$A$1802,0),0)*HLOOKUP(EJ$2,$H$5:$FY$1802,MATCH($A806,$A$5:$A$1802,0),0),$H$2)</f>
        <v>4353326</v>
      </c>
      <c r="EK806" s="166">
        <f>IFERROR(HLOOKUP(EK$1,$H$5:$FY$1802,MATCH($A806,$A$5:$A$1802,0),0)*HLOOKUP(EK$2,$H$5:$FY$1802,MATCH($A806,$A$5:$A$1802,0),0),$H$2)</f>
        <v>9602925</v>
      </c>
      <c r="EL806" s="166">
        <f>IFERROR(HLOOKUP(EL$1,$H$5:$FY$1802,MATCH($A806,$A$5:$A$1802,0),0)*HLOOKUP(EL$2,$H$5:$FY$1802,MATCH($A806,$A$5:$A$1802,0),0),$H$2)</f>
        <v>8930192</v>
      </c>
      <c r="EM806" s="166">
        <f>IFERROR(HLOOKUP(EM$1,$H$5:$FY$1802,MATCH($A806,$A$5:$A$1802,0),0)*HLOOKUP(EM$2,$H$5:$FY$1802,MATCH($A806,$A$5:$A$1802,0),0),$H$2)</f>
        <v>6640584</v>
      </c>
      <c r="EN806" s="166">
        <f>IFERROR(HLOOKUP(EN$1,$H$5:$FY$1802,MATCH($A806,$A$5:$A$1802,0),0)*HLOOKUP(EN$2,$H$5:$FY$1802,MATCH($A806,$A$5:$A$1802,0),0),$H$2)</f>
        <v>334016007</v>
      </c>
      <c r="EO806" s="166">
        <f>IFERROR(HLOOKUP(EO$1,$H$5:$FY$1802,MATCH($A806,$A$5:$A$1802,0),0)*HLOOKUP(EO$2,$H$5:$FY$1802,MATCH($A806,$A$5:$A$1802,0),0),$H$2)</f>
        <v>485459744</v>
      </c>
      <c r="EP806" s="166">
        <f>IFERROR(HLOOKUP(EP$1,$H$5:$FY$1802,MATCH($A806,$A$5:$A$1802,0),0)*HLOOKUP(EP$2,$H$5:$FY$1802,MATCH($A806,$A$5:$A$1802,0),0),$H$2)</f>
        <v>22761740</v>
      </c>
      <c r="EQ806" s="166">
        <f>IFERROR(HLOOKUP(EQ$1,$H$5:$FY$1802,MATCH($A806,$A$5:$A$1802,0),0)*HLOOKUP(EQ$2,$H$5:$FY$1802,MATCH($A806,$A$5:$A$1802,0),0),$H$2)</f>
        <v>180600</v>
      </c>
      <c r="ER806" s="166">
        <f>IFERROR(HLOOKUP(ER$1,$H$5:$FY$1802,MATCH($A806,$A$5:$A$1802,0),0)*HLOOKUP(ER$2,$H$5:$FY$1802,MATCH($A806,$A$5:$A$1802,0),0),$H$2)</f>
        <v>118053</v>
      </c>
      <c r="ES806" s="166">
        <f>IFERROR(HLOOKUP(ES$1,$H$5:$FY$1802,MATCH($A806,$A$5:$A$1802,0),0)*HLOOKUP(ES$2,$H$5:$FY$1802,MATCH($A806,$A$5:$A$1802,0),0),$H$2)</f>
        <v>8577120</v>
      </c>
      <c r="ET806" s="166">
        <f>IFERROR(HLOOKUP(ET$1,$H$5:$FY$1802,MATCH($A806,$A$5:$A$1802,0),0)*HLOOKUP(ET$2,$H$5:$FY$1802,MATCH($A806,$A$5:$A$1802,0),0),$H$2)</f>
        <v>34068372</v>
      </c>
      <c r="EU806" s="166">
        <f>IFERROR(HLOOKUP(EU$1,$H$5:$FY$1802,MATCH($A806,$A$5:$A$1802,0),0)*HLOOKUP(EU$2,$H$5:$FY$1802,MATCH($A806,$A$5:$A$1802,0),0),$H$2)</f>
        <v>9305114</v>
      </c>
      <c r="EV806" s="166">
        <f>IFERROR(HLOOKUP(EV$1,$H$5:$FY$1802,MATCH($A806,$A$5:$A$1802,0),0)*HLOOKUP(EV$2,$H$5:$FY$1802,MATCH($A806,$A$5:$A$1802,0),0),$H$2)</f>
        <v>291139488</v>
      </c>
      <c r="EW806" s="166">
        <f>IFERROR(HLOOKUP(EW$1,$H$5:$FY$1802,MATCH($A806,$A$5:$A$1802,0),0)*HLOOKUP(EW$2,$H$5:$FY$1802,MATCH($A806,$A$5:$A$1802,0),0),$H$2)</f>
        <v>45487784</v>
      </c>
      <c r="EX806" s="166">
        <f>IFERROR(HLOOKUP(EX$1,$H$5:$FY$1802,MATCH($A806,$A$5:$A$1802,0),0)*HLOOKUP(EX$2,$H$5:$FY$1802,MATCH($A806,$A$5:$A$1802,0),0),$H$2)</f>
        <v>10117926</v>
      </c>
      <c r="EY806" s="166">
        <f>IFERROR(HLOOKUP(EY$1,$H$5:$FY$1802,MATCH($A806,$A$5:$A$1802,0),0)*HLOOKUP(EY$2,$H$5:$FY$1802,MATCH($A806,$A$5:$A$1802,0),0),$H$2)</f>
        <v>58326447</v>
      </c>
      <c r="EZ806" s="166">
        <f>IFERROR(HLOOKUP(EZ$1,$H$5:$FY$1802,MATCH($A806,$A$5:$A$1802,0),0)*HLOOKUP(EZ$2,$H$5:$FY$1802,MATCH($A806,$A$5:$A$1802,0),0),$H$2)</f>
        <v>9463860</v>
      </c>
      <c r="FA806" s="166">
        <f>IFERROR(HLOOKUP(FA$1,$H$5:$FY$1802,MATCH($A806,$A$5:$A$1802,0),0)*HLOOKUP(FA$2,$H$5:$FY$1802,MATCH($A806,$A$5:$A$1802,0),0),$H$2)</f>
        <v>741555</v>
      </c>
      <c r="FB806" s="166">
        <f>IFERROR(HLOOKUP(FB$1,$H$5:$FY$1802,MATCH($A806,$A$5:$A$1802,0),0)*HLOOKUP(FB$2,$H$5:$FY$1802,MATCH($A806,$A$5:$A$1802,0),0),$H$2)</f>
        <v>290274</v>
      </c>
      <c r="FC806" s="166">
        <f>IFERROR(HLOOKUP(FC$1,$H$5:$FY$1802,MATCH($A806,$A$5:$A$1802,0),0)*HLOOKUP(FC$2,$H$5:$FY$1802,MATCH($A806,$A$5:$A$1802,0),0),$H$2)</f>
        <v>331296</v>
      </c>
      <c r="FD806" s="166">
        <f>IFERROR(HLOOKUP(FD$1,$H$5:$FY$1802,MATCH($A806,$A$5:$A$1802,0),0)*HLOOKUP(FD$2,$H$5:$FY$1802,MATCH($A806,$A$5:$A$1802,0),0),$H$2)</f>
        <v>0</v>
      </c>
      <c r="FE806" s="166">
        <f>IFERROR(HLOOKUP(FE$1,$H$5:$FY$1802,MATCH($A806,$A$5:$A$1802,0),0)*HLOOKUP(FE$2,$H$5:$FY$1802,MATCH($A806,$A$5:$A$1802,0),0),$H$2)</f>
        <v>0</v>
      </c>
      <c r="FF806" s="166">
        <f>IFERROR(HLOOKUP(FF$1,$H$5:$FY$1802,MATCH($A806,$A$5:$A$1802,0),0)*HLOOKUP(FF$2,$H$5:$FY$1802,MATCH($A806,$A$5:$A$1802,0),0),$H$2)</f>
        <v>0</v>
      </c>
      <c r="FG806" s="166">
        <f>IFERROR(HLOOKUP(FG$1,$H$5:$FY$1802,MATCH($A806,$A$5:$A$1802,0),0)*HLOOKUP(FG$2,$H$5:$FY$1802,MATCH($A806,$A$5:$A$1802,0),0),$H$2)</f>
        <v>0</v>
      </c>
      <c r="FH806" s="152"/>
      <c r="FI806" s="405">
        <f t="shared" si="1171"/>
        <v>2.0673972071373159</v>
      </c>
      <c r="FJ806" s="405">
        <f t="shared" si="1171"/>
        <v>1.4223235065942592</v>
      </c>
      <c r="FK806" s="405">
        <f t="shared" si="1172"/>
        <v>2.0124538745387452</v>
      </c>
      <c r="FL806" s="405">
        <f t="shared" si="1173"/>
        <v>1.4238929889298892</v>
      </c>
      <c r="FM806" s="405">
        <f t="shared" si="1174"/>
        <v>1.3781268512679394</v>
      </c>
      <c r="FN806" s="405">
        <f t="shared" si="1175"/>
        <v>1.0462840872174128</v>
      </c>
      <c r="FO806" s="405">
        <f t="shared" si="1176"/>
        <v>2.0002951593860683</v>
      </c>
      <c r="FP806" s="405">
        <f t="shared" si="1177"/>
        <v>1.0509149940968123</v>
      </c>
      <c r="FQ806" s="405">
        <f t="shared" si="1178"/>
        <v>2.6589403973509933</v>
      </c>
      <c r="FR806" s="405">
        <f t="shared" si="1179"/>
        <v>1.0678807947019868</v>
      </c>
      <c r="FS806" s="65"/>
    </row>
    <row r="807" spans="1:175" ht="10.35" customHeight="1" x14ac:dyDescent="0.2">
      <c r="A807" s="174" t="str">
        <f t="shared" si="1186"/>
        <v>2021-22OCTOBERRX8</v>
      </c>
      <c r="B807" s="176" t="str">
        <f>IF($C807="April",LEFT($B796,4)+1&amp;"-"&amp;RIGHT($B796,2)+1,$B796)</f>
        <v>2021-22</v>
      </c>
      <c r="C807" s="175" t="s">
        <v>833</v>
      </c>
      <c r="D807" s="176" t="str">
        <f>INDEX($FV$16:$FW$26,MATCH($F807,$FV$16:$FV$26,0),2)</f>
        <v>Y63</v>
      </c>
      <c r="E807" s="176" t="str">
        <f>VLOOKUP($D807,$FW$8:$FX$14,2,0)</f>
        <v>North East and Yorkshire</v>
      </c>
      <c r="F807" s="275" t="s">
        <v>869</v>
      </c>
      <c r="G807" s="275" t="s">
        <v>881</v>
      </c>
      <c r="H807" s="276">
        <v>108746</v>
      </c>
      <c r="I807" s="276">
        <v>75480</v>
      </c>
      <c r="J807" s="276">
        <v>12527193</v>
      </c>
      <c r="K807" s="276">
        <v>166</v>
      </c>
      <c r="L807" s="276">
        <v>111</v>
      </c>
      <c r="M807" s="276">
        <v>405</v>
      </c>
      <c r="N807" s="276">
        <v>534</v>
      </c>
      <c r="O807" s="276">
        <v>821</v>
      </c>
      <c r="P807" s="276">
        <v>0</v>
      </c>
      <c r="Q807" s="276">
        <v>283</v>
      </c>
      <c r="R807" s="276">
        <v>192</v>
      </c>
      <c r="S807" s="276">
        <v>153</v>
      </c>
      <c r="T807" s="276">
        <v>70618</v>
      </c>
      <c r="U807" s="276">
        <v>7561</v>
      </c>
      <c r="V807" s="276">
        <v>5373</v>
      </c>
      <c r="W807" s="276">
        <v>41364</v>
      </c>
      <c r="X807" s="276">
        <v>9440</v>
      </c>
      <c r="Y807" s="276">
        <v>148</v>
      </c>
      <c r="Z807" s="276">
        <v>5017659</v>
      </c>
      <c r="AA807" s="276">
        <v>664</v>
      </c>
      <c r="AB807" s="276">
        <v>1124</v>
      </c>
      <c r="AC807" s="276">
        <v>3947595</v>
      </c>
      <c r="AD807" s="276">
        <v>735</v>
      </c>
      <c r="AE807" s="276">
        <v>1258</v>
      </c>
      <c r="AF807" s="276">
        <v>108362500</v>
      </c>
      <c r="AG807" s="276">
        <v>2620</v>
      </c>
      <c r="AH807" s="276">
        <v>5553</v>
      </c>
      <c r="AI807" s="276">
        <v>80662419</v>
      </c>
      <c r="AJ807" s="276">
        <v>8545</v>
      </c>
      <c r="AK807" s="276">
        <v>19997</v>
      </c>
      <c r="AL807" s="276">
        <v>1510042</v>
      </c>
      <c r="AM807" s="276">
        <v>10203</v>
      </c>
      <c r="AN807" s="276">
        <v>28374</v>
      </c>
      <c r="AO807" s="276">
        <v>6573</v>
      </c>
      <c r="AP807" s="276">
        <v>659</v>
      </c>
      <c r="AQ807" s="276">
        <v>1867</v>
      </c>
      <c r="AR807" s="276">
        <v>5685</v>
      </c>
      <c r="AS807" s="276">
        <v>1760</v>
      </c>
      <c r="AT807" s="276">
        <v>2287</v>
      </c>
      <c r="AU807" s="276">
        <v>824</v>
      </c>
      <c r="AV807" s="276">
        <v>38896</v>
      </c>
      <c r="AW807" s="276">
        <v>4975</v>
      </c>
      <c r="AX807" s="276">
        <v>20174</v>
      </c>
      <c r="AY807" s="276">
        <v>64045</v>
      </c>
      <c r="AZ807" s="276">
        <v>12626</v>
      </c>
      <c r="BA807" s="276">
        <v>10021</v>
      </c>
      <c r="BB807" s="276">
        <v>8718</v>
      </c>
      <c r="BC807" s="276">
        <v>6982</v>
      </c>
      <c r="BD807" s="276">
        <v>52792</v>
      </c>
      <c r="BE807" s="276">
        <v>43716</v>
      </c>
      <c r="BF807" s="276">
        <v>13893</v>
      </c>
      <c r="BG807" s="276">
        <v>10122</v>
      </c>
      <c r="BH807" s="276">
        <v>223</v>
      </c>
      <c r="BI807" s="276">
        <v>170</v>
      </c>
      <c r="BJ807" s="276">
        <v>227</v>
      </c>
      <c r="BK807" s="276">
        <v>157447</v>
      </c>
      <c r="BL807" s="276">
        <v>694</v>
      </c>
      <c r="BM807" s="276">
        <v>1134</v>
      </c>
      <c r="BN807" s="276">
        <v>48</v>
      </c>
      <c r="BO807" s="276">
        <v>24095</v>
      </c>
      <c r="BP807" s="276">
        <v>502</v>
      </c>
      <c r="BQ807" s="276">
        <v>1033</v>
      </c>
      <c r="BR807" s="276">
        <v>7286</v>
      </c>
      <c r="BS807" s="276">
        <v>4836117</v>
      </c>
      <c r="BT807" s="276">
        <v>664</v>
      </c>
      <c r="BU807" s="276">
        <v>1124</v>
      </c>
      <c r="BV807" s="276">
        <v>3743</v>
      </c>
      <c r="BW807" s="276">
        <v>10218355</v>
      </c>
      <c r="BX807" s="276">
        <v>2730</v>
      </c>
      <c r="BY807" s="276">
        <v>5526</v>
      </c>
      <c r="BZ807" s="276">
        <v>1152</v>
      </c>
      <c r="CA807" s="276">
        <v>3162680</v>
      </c>
      <c r="CB807" s="276">
        <v>2745</v>
      </c>
      <c r="CC807" s="276">
        <v>6051</v>
      </c>
      <c r="CD807" s="276">
        <v>36469</v>
      </c>
      <c r="CE807" s="276">
        <v>94981465</v>
      </c>
      <c r="CF807" s="276">
        <v>2604</v>
      </c>
      <c r="CG807" s="276">
        <v>5534</v>
      </c>
      <c r="CH807" s="276">
        <v>1921</v>
      </c>
      <c r="CI807" s="276">
        <v>16755085</v>
      </c>
      <c r="CJ807" s="276">
        <v>8722</v>
      </c>
      <c r="CK807" s="276">
        <v>19168</v>
      </c>
      <c r="CL807" s="276">
        <v>1687</v>
      </c>
      <c r="CM807" s="276">
        <v>16532456</v>
      </c>
      <c r="CN807" s="276">
        <v>9800</v>
      </c>
      <c r="CO807" s="276">
        <v>23447</v>
      </c>
      <c r="CP807" s="276">
        <v>1240</v>
      </c>
      <c r="CQ807" s="276">
        <v>19772807</v>
      </c>
      <c r="CR807" s="276">
        <v>15946</v>
      </c>
      <c r="CS807" s="276">
        <v>40042</v>
      </c>
      <c r="CT807" s="276">
        <v>531</v>
      </c>
      <c r="CU807" s="276">
        <v>10129265</v>
      </c>
      <c r="CV807" s="276">
        <v>19076</v>
      </c>
      <c r="CW807" s="276">
        <v>47610</v>
      </c>
      <c r="CX807" s="276">
        <v>247</v>
      </c>
      <c r="CY807" s="276">
        <v>102632</v>
      </c>
      <c r="CZ807" s="276">
        <v>416</v>
      </c>
      <c r="DA807" s="276">
        <v>722</v>
      </c>
      <c r="DB807" s="276">
        <v>4067</v>
      </c>
      <c r="DC807" s="276">
        <v>511150</v>
      </c>
      <c r="DD807" s="276">
        <v>126</v>
      </c>
      <c r="DE807" s="276">
        <v>358</v>
      </c>
      <c r="DF807" s="276">
        <v>60</v>
      </c>
      <c r="DG807" s="276">
        <v>154025</v>
      </c>
      <c r="DH807" s="276">
        <v>2567</v>
      </c>
      <c r="DI807" s="276">
        <v>4700</v>
      </c>
      <c r="DJ807" s="276">
        <v>46</v>
      </c>
      <c r="DK807" s="276">
        <v>0</v>
      </c>
      <c r="DL807" s="252"/>
      <c r="DM807" s="252"/>
      <c r="DN807" s="252"/>
      <c r="DO807" s="252"/>
      <c r="DP807" s="252"/>
      <c r="DQ807" s="252"/>
      <c r="DR807" s="252"/>
      <c r="DS807" s="252"/>
      <c r="DT807" s="252"/>
      <c r="DU807" s="252"/>
      <c r="DV807" s="252"/>
      <c r="DW807" s="252"/>
      <c r="DX807" s="252"/>
      <c r="DY807" s="252"/>
      <c r="DZ807" s="252"/>
      <c r="EA807" s="252"/>
      <c r="EB807" s="177"/>
      <c r="EC807" s="167">
        <f t="shared" si="1185"/>
        <v>10</v>
      </c>
      <c r="ED807" s="174">
        <f t="shared" si="1170"/>
        <v>2021</v>
      </c>
      <c r="EE807" s="173">
        <f t="shared" si="1180"/>
        <v>44470</v>
      </c>
      <c r="EF807" s="150">
        <f t="shared" si="1182"/>
        <v>31</v>
      </c>
      <c r="EG807" s="178"/>
      <c r="EH807" s="179">
        <f>IFERROR(HLOOKUP(EH$1,$H$5:$FY$1802,MATCH($A807,$A$5:$A$1802,0),0)*HLOOKUP(EH$2,$H$5:$FY$1802,MATCH($A807,$A$5:$A$1802,0),0),$H$2)</f>
        <v>8378280</v>
      </c>
      <c r="EI807" s="179">
        <f>IFERROR(HLOOKUP(EI$1,$H$5:$FY$1802,MATCH($A807,$A$5:$A$1802,0),0)*HLOOKUP(EI$2,$H$5:$FY$1802,MATCH($A807,$A$5:$A$1802,0),0),$H$2)</f>
        <v>30569400</v>
      </c>
      <c r="EJ807" s="179">
        <f>IFERROR(HLOOKUP(EJ$1,$H$5:$FY$1802,MATCH($A807,$A$5:$A$1802,0),0)*HLOOKUP(EJ$2,$H$5:$FY$1802,MATCH($A807,$A$5:$A$1802,0),0),$H$2)</f>
        <v>40306320</v>
      </c>
      <c r="EK807" s="179">
        <f>IFERROR(HLOOKUP(EK$1,$H$5:$FY$1802,MATCH($A807,$A$5:$A$1802,0),0)*HLOOKUP(EK$2,$H$5:$FY$1802,MATCH($A807,$A$5:$A$1802,0),0),$H$2)</f>
        <v>61969080</v>
      </c>
      <c r="EL807" s="179">
        <f>IFERROR(HLOOKUP(EL$1,$H$5:$FY$1802,MATCH($A807,$A$5:$A$1802,0),0)*HLOOKUP(EL$2,$H$5:$FY$1802,MATCH($A807,$A$5:$A$1802,0),0),$H$2)</f>
        <v>8498564</v>
      </c>
      <c r="EM807" s="179">
        <f>IFERROR(HLOOKUP(EM$1,$H$5:$FY$1802,MATCH($A807,$A$5:$A$1802,0),0)*HLOOKUP(EM$2,$H$5:$FY$1802,MATCH($A807,$A$5:$A$1802,0),0),$H$2)</f>
        <v>6759234</v>
      </c>
      <c r="EN807" s="179">
        <f>IFERROR(HLOOKUP(EN$1,$H$5:$FY$1802,MATCH($A807,$A$5:$A$1802,0),0)*HLOOKUP(EN$2,$H$5:$FY$1802,MATCH($A807,$A$5:$A$1802,0),0),$H$2)</f>
        <v>229694292</v>
      </c>
      <c r="EO807" s="179">
        <f>IFERROR(HLOOKUP(EO$1,$H$5:$FY$1802,MATCH($A807,$A$5:$A$1802,0),0)*HLOOKUP(EO$2,$H$5:$FY$1802,MATCH($A807,$A$5:$A$1802,0),0),$H$2)</f>
        <v>188771680</v>
      </c>
      <c r="EP807" s="179">
        <f>IFERROR(HLOOKUP(EP$1,$H$5:$FY$1802,MATCH($A807,$A$5:$A$1802,0),0)*HLOOKUP(EP$2,$H$5:$FY$1802,MATCH($A807,$A$5:$A$1802,0),0),$H$2)</f>
        <v>4199352</v>
      </c>
      <c r="EQ807" s="179">
        <f>IFERROR(HLOOKUP(EQ$1,$H$5:$FY$1802,MATCH($A807,$A$5:$A$1802,0),0)*HLOOKUP(EQ$2,$H$5:$FY$1802,MATCH($A807,$A$5:$A$1802,0),0),$H$2)</f>
        <v>257418</v>
      </c>
      <c r="ER807" s="179">
        <f>IFERROR(HLOOKUP(ER$1,$H$5:$FY$1802,MATCH($A807,$A$5:$A$1802,0),0)*HLOOKUP(ER$2,$H$5:$FY$1802,MATCH($A807,$A$5:$A$1802,0),0),$H$2)</f>
        <v>49584</v>
      </c>
      <c r="ES807" s="179">
        <f>IFERROR(HLOOKUP(ES$1,$H$5:$FY$1802,MATCH($A807,$A$5:$A$1802,0),0)*HLOOKUP(ES$2,$H$5:$FY$1802,MATCH($A807,$A$5:$A$1802,0),0),$H$2)</f>
        <v>8189464</v>
      </c>
      <c r="ET807" s="179">
        <f>IFERROR(HLOOKUP(ET$1,$H$5:$FY$1802,MATCH($A807,$A$5:$A$1802,0),0)*HLOOKUP(ET$2,$H$5:$FY$1802,MATCH($A807,$A$5:$A$1802,0),0),$H$2)</f>
        <v>20683818</v>
      </c>
      <c r="EU807" s="179">
        <f>IFERROR(HLOOKUP(EU$1,$H$5:$FY$1802,MATCH($A807,$A$5:$A$1802,0),0)*HLOOKUP(EU$2,$H$5:$FY$1802,MATCH($A807,$A$5:$A$1802,0),0),$H$2)</f>
        <v>6970752</v>
      </c>
      <c r="EV807" s="179">
        <f>IFERROR(HLOOKUP(EV$1,$H$5:$FY$1802,MATCH($A807,$A$5:$A$1802,0),0)*HLOOKUP(EV$2,$H$5:$FY$1802,MATCH($A807,$A$5:$A$1802,0),0),$H$2)</f>
        <v>201819446</v>
      </c>
      <c r="EW807" s="179">
        <f>IFERROR(HLOOKUP(EW$1,$H$5:$FY$1802,MATCH($A807,$A$5:$A$1802,0),0)*HLOOKUP(EW$2,$H$5:$FY$1802,MATCH($A807,$A$5:$A$1802,0),0),$H$2)</f>
        <v>36821728</v>
      </c>
      <c r="EX807" s="179">
        <f>IFERROR(HLOOKUP(EX$1,$H$5:$FY$1802,MATCH($A807,$A$5:$A$1802,0),0)*HLOOKUP(EX$2,$H$5:$FY$1802,MATCH($A807,$A$5:$A$1802,0),0),$H$2)</f>
        <v>39555089</v>
      </c>
      <c r="EY807" s="179">
        <f>IFERROR(HLOOKUP(EY$1,$H$5:$FY$1802,MATCH($A807,$A$5:$A$1802,0),0)*HLOOKUP(EY$2,$H$5:$FY$1802,MATCH($A807,$A$5:$A$1802,0),0),$H$2)</f>
        <v>49652080</v>
      </c>
      <c r="EZ807" s="179">
        <f>IFERROR(HLOOKUP(EZ$1,$H$5:$FY$1802,MATCH($A807,$A$5:$A$1802,0),0)*HLOOKUP(EZ$2,$H$5:$FY$1802,MATCH($A807,$A$5:$A$1802,0),0),$H$2)</f>
        <v>25280910</v>
      </c>
      <c r="FA807" s="179">
        <f>IFERROR(HLOOKUP(FA$1,$H$5:$FY$1802,MATCH($A807,$A$5:$A$1802,0),0)*HLOOKUP(FA$2,$H$5:$FY$1802,MATCH($A807,$A$5:$A$1802,0),0),$H$2)</f>
        <v>282000</v>
      </c>
      <c r="FB807" s="179">
        <f>IFERROR(HLOOKUP(FB$1,$H$5:$FY$1802,MATCH($A807,$A$5:$A$1802,0),0)*HLOOKUP(FB$2,$H$5:$FY$1802,MATCH($A807,$A$5:$A$1802,0),0),$H$2)</f>
        <v>178334</v>
      </c>
      <c r="FC807" s="179">
        <f>IFERROR(HLOOKUP(FC$1,$H$5:$FY$1802,MATCH($A807,$A$5:$A$1802,0),0)*HLOOKUP(FC$2,$H$5:$FY$1802,MATCH($A807,$A$5:$A$1802,0),0),$H$2)</f>
        <v>1455986</v>
      </c>
      <c r="FD807" s="179">
        <f>IFERROR(HLOOKUP(FD$1,$H$5:$FY$1802,MATCH($A807,$A$5:$A$1802,0),0)*HLOOKUP(FD$2,$H$5:$FY$1802,MATCH($A807,$A$5:$A$1802,0),0),$H$2)</f>
        <v>0</v>
      </c>
      <c r="FE807" s="179">
        <f>IFERROR(HLOOKUP(FE$1,$H$5:$FY$1802,MATCH($A807,$A$5:$A$1802,0),0)*HLOOKUP(FE$2,$H$5:$FY$1802,MATCH($A807,$A$5:$A$1802,0),0),$H$2)</f>
        <v>0</v>
      </c>
      <c r="FF807" s="179">
        <f>IFERROR(HLOOKUP(FF$1,$H$5:$FY$1802,MATCH($A807,$A$5:$A$1802,0),0)*HLOOKUP(FF$2,$H$5:$FY$1802,MATCH($A807,$A$5:$A$1802,0),0),$H$2)</f>
        <v>0</v>
      </c>
      <c r="FG807" s="179">
        <f>IFERROR(HLOOKUP(FG$1,$H$5:$FY$1802,MATCH($A807,$A$5:$A$1802,0),0)*HLOOKUP(FG$2,$H$5:$FY$1802,MATCH($A807,$A$5:$A$1802,0),0),$H$2)</f>
        <v>0</v>
      </c>
      <c r="FH807" s="151"/>
      <c r="FI807" s="407">
        <f t="shared" si="1171"/>
        <v>1.6698849358550456</v>
      </c>
      <c r="FJ807" s="407">
        <f t="shared" si="1171"/>
        <v>1.3253537891813252</v>
      </c>
      <c r="FK807" s="407">
        <f t="shared" si="1172"/>
        <v>1.6225572305974316</v>
      </c>
      <c r="FL807" s="407">
        <f t="shared" si="1173"/>
        <v>1.2994602642843849</v>
      </c>
      <c r="FM807" s="407">
        <f t="shared" si="1174"/>
        <v>1.2762788898559134</v>
      </c>
      <c r="FN807" s="407">
        <f t="shared" si="1175"/>
        <v>1.0568610385842763</v>
      </c>
      <c r="FO807" s="407">
        <f t="shared" si="1176"/>
        <v>1.4717161016949152</v>
      </c>
      <c r="FP807" s="407">
        <f t="shared" si="1177"/>
        <v>1.0722457627118644</v>
      </c>
      <c r="FQ807" s="407">
        <f t="shared" si="1178"/>
        <v>1.5067567567567568</v>
      </c>
      <c r="FR807" s="407">
        <f t="shared" si="1179"/>
        <v>1.1486486486486487</v>
      </c>
      <c r="FS807" s="408"/>
    </row>
    <row r="808" spans="1:175" ht="10.35" customHeight="1" x14ac:dyDescent="0.2">
      <c r="A808" s="74" t="str">
        <f t="shared" si="1186"/>
        <v>2021-22NOVEMBERRX9</v>
      </c>
      <c r="B808" s="163" t="str">
        <f t="shared" ref="B808:B816" si="1187">IF($C808="April",LEFT($B797,4)+1&amp;"-"&amp;RIGHT($B797,2)+1,$B797)</f>
        <v>2021-22</v>
      </c>
      <c r="C808" s="26" t="s">
        <v>834</v>
      </c>
      <c r="D808" s="163" t="str">
        <f>INDEX($FV$16:$FW$26,MATCH($F808,$FV$16:$FV$26,0),2)</f>
        <v>Y60</v>
      </c>
      <c r="E808" s="163" t="str">
        <f>VLOOKUP($D808,$FW$8:$FX$14,2,0)</f>
        <v>Midlands</v>
      </c>
      <c r="F808" s="271" t="s">
        <v>845</v>
      </c>
      <c r="G808" s="271" t="s">
        <v>871</v>
      </c>
      <c r="H808" s="270">
        <v>105089</v>
      </c>
      <c r="I808" s="270">
        <v>85424</v>
      </c>
      <c r="J808" s="270">
        <v>2715917</v>
      </c>
      <c r="K808" s="270">
        <v>32</v>
      </c>
      <c r="L808" s="270">
        <v>2</v>
      </c>
      <c r="M808" s="270">
        <v>111</v>
      </c>
      <c r="N808" s="270">
        <v>172</v>
      </c>
      <c r="O808" s="270">
        <v>299</v>
      </c>
      <c r="P808" s="270">
        <v>0</v>
      </c>
      <c r="Q808" s="270">
        <v>426</v>
      </c>
      <c r="R808" s="270">
        <v>2047</v>
      </c>
      <c r="S808" s="270">
        <v>543</v>
      </c>
      <c r="T808" s="270">
        <v>65287</v>
      </c>
      <c r="U808" s="270">
        <v>8274</v>
      </c>
      <c r="V808" s="270">
        <v>5258</v>
      </c>
      <c r="W808" s="270">
        <v>39679</v>
      </c>
      <c r="X808" s="270">
        <v>7088</v>
      </c>
      <c r="Y808" s="270">
        <v>84</v>
      </c>
      <c r="Z808" s="270">
        <v>4613385</v>
      </c>
      <c r="AA808" s="270">
        <v>558</v>
      </c>
      <c r="AB808" s="270">
        <v>981</v>
      </c>
      <c r="AC808" s="270">
        <v>5331134</v>
      </c>
      <c r="AD808" s="270">
        <v>1014</v>
      </c>
      <c r="AE808" s="270">
        <v>2330</v>
      </c>
      <c r="AF808" s="270">
        <v>130766522</v>
      </c>
      <c r="AG808" s="270">
        <v>3296</v>
      </c>
      <c r="AH808" s="270">
        <v>7164</v>
      </c>
      <c r="AI808" s="270">
        <v>82269170</v>
      </c>
      <c r="AJ808" s="270">
        <v>11607</v>
      </c>
      <c r="AK808" s="270">
        <v>28796</v>
      </c>
      <c r="AL808" s="270">
        <v>1040377</v>
      </c>
      <c r="AM808" s="270">
        <v>12385</v>
      </c>
      <c r="AN808" s="270">
        <v>26118</v>
      </c>
      <c r="AO808" s="270">
        <v>7191</v>
      </c>
      <c r="AP808" s="270">
        <v>1203</v>
      </c>
      <c r="AQ808" s="270">
        <v>609</v>
      </c>
      <c r="AR808" s="270">
        <v>38</v>
      </c>
      <c r="AS808" s="270">
        <v>3999</v>
      </c>
      <c r="AT808" s="270">
        <v>1380</v>
      </c>
      <c r="AU808" s="270">
        <v>2792</v>
      </c>
      <c r="AV808" s="270">
        <v>33271</v>
      </c>
      <c r="AW808" s="270">
        <v>3479</v>
      </c>
      <c r="AX808" s="270">
        <v>21346</v>
      </c>
      <c r="AY808" s="270">
        <v>58096</v>
      </c>
      <c r="AZ808" s="270">
        <v>14424</v>
      </c>
      <c r="BA808" s="270">
        <v>11425</v>
      </c>
      <c r="BB808" s="270">
        <v>9361</v>
      </c>
      <c r="BC808" s="270">
        <v>7524</v>
      </c>
      <c r="BD808" s="270">
        <v>53368</v>
      </c>
      <c r="BE808" s="270">
        <v>42271</v>
      </c>
      <c r="BF808" s="270">
        <v>10757</v>
      </c>
      <c r="BG808" s="270">
        <v>7572</v>
      </c>
      <c r="BH808" s="270">
        <v>79</v>
      </c>
      <c r="BI808" s="270">
        <v>61</v>
      </c>
      <c r="BJ808" s="270">
        <v>0</v>
      </c>
      <c r="BK808" s="270">
        <v>0</v>
      </c>
      <c r="BL808" s="270">
        <v>0</v>
      </c>
      <c r="BM808" s="270">
        <v>0</v>
      </c>
      <c r="BN808" s="270">
        <v>13</v>
      </c>
      <c r="BO808" s="270">
        <v>9635</v>
      </c>
      <c r="BP808" s="270">
        <v>741</v>
      </c>
      <c r="BQ808" s="270">
        <v>1171</v>
      </c>
      <c r="BR808" s="270">
        <v>8261</v>
      </c>
      <c r="BS808" s="270">
        <v>4603750</v>
      </c>
      <c r="BT808" s="270">
        <v>557</v>
      </c>
      <c r="BU808" s="270">
        <v>979</v>
      </c>
      <c r="BV808" s="270">
        <v>594</v>
      </c>
      <c r="BW808" s="270">
        <v>2036911</v>
      </c>
      <c r="BX808" s="270">
        <v>3429</v>
      </c>
      <c r="BY808" s="270">
        <v>7325</v>
      </c>
      <c r="BZ808" s="270">
        <v>906</v>
      </c>
      <c r="CA808" s="270">
        <v>3065342</v>
      </c>
      <c r="CB808" s="270">
        <v>3383</v>
      </c>
      <c r="CC808" s="270">
        <v>7913</v>
      </c>
      <c r="CD808" s="270">
        <v>38179</v>
      </c>
      <c r="CE808" s="270">
        <v>125664269</v>
      </c>
      <c r="CF808" s="270">
        <v>3291</v>
      </c>
      <c r="CG808" s="270">
        <v>7128</v>
      </c>
      <c r="CH808" s="270">
        <v>2</v>
      </c>
      <c r="CI808" s="270">
        <v>22367</v>
      </c>
      <c r="CJ808" s="270">
        <v>11184</v>
      </c>
      <c r="CK808" s="270">
        <v>15107</v>
      </c>
      <c r="CL808" s="270">
        <v>234</v>
      </c>
      <c r="CM808" s="270">
        <v>4061800</v>
      </c>
      <c r="CN808" s="270">
        <v>17358</v>
      </c>
      <c r="CO808" s="270">
        <v>44775</v>
      </c>
      <c r="CP808" s="270">
        <v>2097</v>
      </c>
      <c r="CQ808" s="270">
        <v>18215631</v>
      </c>
      <c r="CR808" s="270">
        <v>8687</v>
      </c>
      <c r="CS808" s="270">
        <v>17293</v>
      </c>
      <c r="CT808" s="270">
        <v>74</v>
      </c>
      <c r="CU808" s="270">
        <v>1133124</v>
      </c>
      <c r="CV808" s="270">
        <v>15312</v>
      </c>
      <c r="CW808" s="270">
        <v>43378</v>
      </c>
      <c r="CX808" s="270">
        <v>336</v>
      </c>
      <c r="CY808" s="270">
        <v>104565</v>
      </c>
      <c r="CZ808" s="270">
        <v>311</v>
      </c>
      <c r="DA808" s="270">
        <v>532</v>
      </c>
      <c r="DB808" s="270">
        <v>4550</v>
      </c>
      <c r="DC808" s="270">
        <v>321312</v>
      </c>
      <c r="DD808" s="270">
        <v>71</v>
      </c>
      <c r="DE808" s="270">
        <v>159</v>
      </c>
      <c r="DF808" s="270">
        <v>41</v>
      </c>
      <c r="DG808" s="270">
        <v>127084</v>
      </c>
      <c r="DH808" s="270">
        <v>3100</v>
      </c>
      <c r="DI808" s="270">
        <v>7915</v>
      </c>
      <c r="DJ808" s="270">
        <v>25</v>
      </c>
      <c r="DK808" s="270">
        <v>0</v>
      </c>
      <c r="DL808" s="249"/>
      <c r="DM808" s="249"/>
      <c r="DN808" s="249"/>
      <c r="DO808" s="249"/>
      <c r="DP808" s="249"/>
      <c r="DQ808" s="249"/>
      <c r="DR808" s="249"/>
      <c r="DS808" s="249"/>
      <c r="DT808" s="249"/>
      <c r="DU808" s="249"/>
      <c r="DV808" s="249"/>
      <c r="DW808" s="249"/>
      <c r="DX808" s="249"/>
      <c r="DY808" s="249"/>
      <c r="DZ808" s="249"/>
      <c r="EA808" s="249"/>
      <c r="EB808" s="155"/>
      <c r="EC808" s="170">
        <f t="shared" si="1185"/>
        <v>11</v>
      </c>
      <c r="ED808" s="74">
        <f t="shared" si="1170"/>
        <v>2021</v>
      </c>
      <c r="EE808" s="165">
        <f t="shared" si="1180"/>
        <v>44501</v>
      </c>
      <c r="EF808" s="157">
        <f>DAY(EOMONTH($EE808,0))</f>
        <v>30</v>
      </c>
      <c r="EG808" s="156"/>
      <c r="EH808" s="171">
        <f>IFERROR(HLOOKUP(EH$1,$H$5:$FY$1802,MATCH($A808,$A$5:$A$1802,0),0)*HLOOKUP(EH$2,$H$5:$FY$1802,MATCH($A808,$A$5:$A$1802,0),0),$H$2)</f>
        <v>170848</v>
      </c>
      <c r="EI808" s="171">
        <f>IFERROR(HLOOKUP(EI$1,$H$5:$FY$1802,MATCH($A808,$A$5:$A$1802,0),0)*HLOOKUP(EI$2,$H$5:$FY$1802,MATCH($A808,$A$5:$A$1802,0),0),$H$2)</f>
        <v>9482064</v>
      </c>
      <c r="EJ808" s="171">
        <f>IFERROR(HLOOKUP(EJ$1,$H$5:$FY$1802,MATCH($A808,$A$5:$A$1802,0),0)*HLOOKUP(EJ$2,$H$5:$FY$1802,MATCH($A808,$A$5:$A$1802,0),0),$H$2)</f>
        <v>14692928</v>
      </c>
      <c r="EK808" s="171">
        <f>IFERROR(HLOOKUP(EK$1,$H$5:$FY$1802,MATCH($A808,$A$5:$A$1802,0),0)*HLOOKUP(EK$2,$H$5:$FY$1802,MATCH($A808,$A$5:$A$1802,0),0),$H$2)</f>
        <v>25541776</v>
      </c>
      <c r="EL808" s="171">
        <f>IFERROR(HLOOKUP(EL$1,$H$5:$FY$1802,MATCH($A808,$A$5:$A$1802,0),0)*HLOOKUP(EL$2,$H$5:$FY$1802,MATCH($A808,$A$5:$A$1802,0),0),$H$2)</f>
        <v>8116794</v>
      </c>
      <c r="EM808" s="171">
        <f>IFERROR(HLOOKUP(EM$1,$H$5:$FY$1802,MATCH($A808,$A$5:$A$1802,0),0)*HLOOKUP(EM$2,$H$5:$FY$1802,MATCH($A808,$A$5:$A$1802,0),0),$H$2)</f>
        <v>12251140</v>
      </c>
      <c r="EN808" s="171">
        <f>IFERROR(HLOOKUP(EN$1,$H$5:$FY$1802,MATCH($A808,$A$5:$A$1802,0),0)*HLOOKUP(EN$2,$H$5:$FY$1802,MATCH($A808,$A$5:$A$1802,0),0),$H$2)</f>
        <v>284260356</v>
      </c>
      <c r="EO808" s="171">
        <f>IFERROR(HLOOKUP(EO$1,$H$5:$FY$1802,MATCH($A808,$A$5:$A$1802,0),0)*HLOOKUP(EO$2,$H$5:$FY$1802,MATCH($A808,$A$5:$A$1802,0),0),$H$2)</f>
        <v>204106048</v>
      </c>
      <c r="EP808" s="171">
        <f>IFERROR(HLOOKUP(EP$1,$H$5:$FY$1802,MATCH($A808,$A$5:$A$1802,0),0)*HLOOKUP(EP$2,$H$5:$FY$1802,MATCH($A808,$A$5:$A$1802,0),0),$H$2)</f>
        <v>2193912</v>
      </c>
      <c r="EQ808" s="171">
        <f>IFERROR(HLOOKUP(EQ$1,$H$5:$FY$1802,MATCH($A808,$A$5:$A$1802,0),0)*HLOOKUP(EQ$2,$H$5:$FY$1802,MATCH($A808,$A$5:$A$1802,0),0),$H$2)</f>
        <v>0</v>
      </c>
      <c r="ER808" s="171">
        <f>IFERROR(HLOOKUP(ER$1,$H$5:$FY$1802,MATCH($A808,$A$5:$A$1802,0),0)*HLOOKUP(ER$2,$H$5:$FY$1802,MATCH($A808,$A$5:$A$1802,0),0),$H$2)</f>
        <v>15223</v>
      </c>
      <c r="ES808" s="171">
        <f>IFERROR(HLOOKUP(ES$1,$H$5:$FY$1802,MATCH($A808,$A$5:$A$1802,0),0)*HLOOKUP(ES$2,$H$5:$FY$1802,MATCH($A808,$A$5:$A$1802,0),0),$H$2)</f>
        <v>8087519</v>
      </c>
      <c r="ET808" s="171">
        <f>IFERROR(HLOOKUP(ET$1,$H$5:$FY$1802,MATCH($A808,$A$5:$A$1802,0),0)*HLOOKUP(ET$2,$H$5:$FY$1802,MATCH($A808,$A$5:$A$1802,0),0),$H$2)</f>
        <v>4351050</v>
      </c>
      <c r="EU808" s="171">
        <f>IFERROR(HLOOKUP(EU$1,$H$5:$FY$1802,MATCH($A808,$A$5:$A$1802,0),0)*HLOOKUP(EU$2,$H$5:$FY$1802,MATCH($A808,$A$5:$A$1802,0),0),$H$2)</f>
        <v>7169178</v>
      </c>
      <c r="EV808" s="171">
        <f>IFERROR(HLOOKUP(EV$1,$H$5:$FY$1802,MATCH($A808,$A$5:$A$1802,0),0)*HLOOKUP(EV$2,$H$5:$FY$1802,MATCH($A808,$A$5:$A$1802,0),0),$H$2)</f>
        <v>272139912</v>
      </c>
      <c r="EW808" s="171">
        <f>IFERROR(HLOOKUP(EW$1,$H$5:$FY$1802,MATCH($A808,$A$5:$A$1802,0),0)*HLOOKUP(EW$2,$H$5:$FY$1802,MATCH($A808,$A$5:$A$1802,0),0),$H$2)</f>
        <v>30214</v>
      </c>
      <c r="EX808" s="171">
        <f>IFERROR(HLOOKUP(EX$1,$H$5:$FY$1802,MATCH($A808,$A$5:$A$1802,0),0)*HLOOKUP(EX$2,$H$5:$FY$1802,MATCH($A808,$A$5:$A$1802,0),0),$H$2)</f>
        <v>10477350</v>
      </c>
      <c r="EY808" s="171">
        <f>IFERROR(HLOOKUP(EY$1,$H$5:$FY$1802,MATCH($A808,$A$5:$A$1802,0),0)*HLOOKUP(EY$2,$H$5:$FY$1802,MATCH($A808,$A$5:$A$1802,0),0),$H$2)</f>
        <v>36263421</v>
      </c>
      <c r="EZ808" s="171">
        <f>IFERROR(HLOOKUP(EZ$1,$H$5:$FY$1802,MATCH($A808,$A$5:$A$1802,0),0)*HLOOKUP(EZ$2,$H$5:$FY$1802,MATCH($A808,$A$5:$A$1802,0),0),$H$2)</f>
        <v>3209972</v>
      </c>
      <c r="FA808" s="171">
        <f>IFERROR(HLOOKUP(FA$1,$H$5:$FY$1802,MATCH($A808,$A$5:$A$1802,0),0)*HLOOKUP(FA$2,$H$5:$FY$1802,MATCH($A808,$A$5:$A$1802,0),0),$H$2)</f>
        <v>324515</v>
      </c>
      <c r="FB808" s="171">
        <f>IFERROR(HLOOKUP(FB$1,$H$5:$FY$1802,MATCH($A808,$A$5:$A$1802,0),0)*HLOOKUP(FB$2,$H$5:$FY$1802,MATCH($A808,$A$5:$A$1802,0),0),$H$2)</f>
        <v>178752</v>
      </c>
      <c r="FC808" s="171">
        <f>IFERROR(HLOOKUP(FC$1,$H$5:$FY$1802,MATCH($A808,$A$5:$A$1802,0),0)*HLOOKUP(FC$2,$H$5:$FY$1802,MATCH($A808,$A$5:$A$1802,0),0),$H$2)</f>
        <v>723450</v>
      </c>
      <c r="FD808" s="171">
        <f>IFERROR(HLOOKUP(FD$1,$H$5:$FY$1802,MATCH($A808,$A$5:$A$1802,0),0)*HLOOKUP(FD$2,$H$5:$FY$1802,MATCH($A808,$A$5:$A$1802,0),0),$H$2)</f>
        <v>0</v>
      </c>
      <c r="FE808" s="171">
        <f>IFERROR(HLOOKUP(FE$1,$H$5:$FY$1802,MATCH($A808,$A$5:$A$1802,0),0)*HLOOKUP(FE$2,$H$5:$FY$1802,MATCH($A808,$A$5:$A$1802,0),0),$H$2)</f>
        <v>0</v>
      </c>
      <c r="FF808" s="171">
        <f>IFERROR(HLOOKUP(FF$1,$H$5:$FY$1802,MATCH($A808,$A$5:$A$1802,0),0)*HLOOKUP(FF$2,$H$5:$FY$1802,MATCH($A808,$A$5:$A$1802,0),0),$H$2)</f>
        <v>0</v>
      </c>
      <c r="FG808" s="171">
        <f>IFERROR(HLOOKUP(FG$1,$H$5:$FY$1802,MATCH($A808,$A$5:$A$1802,0),0)*HLOOKUP(FG$2,$H$5:$FY$1802,MATCH($A808,$A$5:$A$1802,0),0),$H$2)</f>
        <v>0</v>
      </c>
      <c r="FH808" s="152"/>
      <c r="FI808" s="405">
        <f t="shared" si="1171"/>
        <v>1.7432922407541698</v>
      </c>
      <c r="FJ808" s="405">
        <f t="shared" si="1171"/>
        <v>1.3808315204254291</v>
      </c>
      <c r="FK808" s="405">
        <f t="shared" si="1172"/>
        <v>1.7803347280334727</v>
      </c>
      <c r="FL808" s="405">
        <f t="shared" si="1173"/>
        <v>1.4309623430962344</v>
      </c>
      <c r="FM808" s="405">
        <f t="shared" si="1174"/>
        <v>1.3449935734267497</v>
      </c>
      <c r="FN808" s="405">
        <f t="shared" si="1175"/>
        <v>1.0653242269210415</v>
      </c>
      <c r="FO808" s="405">
        <f t="shared" si="1176"/>
        <v>1.5176354401805869</v>
      </c>
      <c r="FP808" s="405">
        <f t="shared" si="1177"/>
        <v>1.0682844243792324</v>
      </c>
      <c r="FQ808" s="405">
        <f t="shared" si="1178"/>
        <v>0.94047619047619047</v>
      </c>
      <c r="FR808" s="405">
        <f t="shared" si="1179"/>
        <v>0.72619047619047616</v>
      </c>
      <c r="FS808" s="65"/>
    </row>
    <row r="809" spans="1:175" ht="10.35" customHeight="1" x14ac:dyDescent="0.2">
      <c r="A809" s="74" t="str">
        <f t="shared" si="1186"/>
        <v>2021-22NOVEMBERRYC</v>
      </c>
      <c r="B809" s="163" t="str">
        <f t="shared" si="1187"/>
        <v>2021-22</v>
      </c>
      <c r="C809" s="26" t="s">
        <v>834</v>
      </c>
      <c r="D809" s="163" t="str">
        <f>INDEX($FV$16:$FW$26,MATCH($F809,$FV$16:$FV$26,0),2)</f>
        <v>Y61</v>
      </c>
      <c r="E809" s="163" t="str">
        <f>VLOOKUP($D809,$FW$8:$FX$14,2,0)</f>
        <v>East of England</v>
      </c>
      <c r="F809" s="271" t="s">
        <v>849</v>
      </c>
      <c r="G809" s="271" t="s">
        <v>872</v>
      </c>
      <c r="H809" s="272">
        <v>114300</v>
      </c>
      <c r="I809" s="272">
        <v>83382</v>
      </c>
      <c r="J809" s="272">
        <v>9275891</v>
      </c>
      <c r="K809" s="272">
        <v>111</v>
      </c>
      <c r="L809" s="272">
        <v>55</v>
      </c>
      <c r="M809" s="272">
        <v>308</v>
      </c>
      <c r="N809" s="272">
        <v>389</v>
      </c>
      <c r="O809" s="272">
        <v>571</v>
      </c>
      <c r="P809" s="272">
        <v>0</v>
      </c>
      <c r="Q809" s="272">
        <v>416</v>
      </c>
      <c r="R809" s="272">
        <v>8</v>
      </c>
      <c r="S809" s="272">
        <v>2791</v>
      </c>
      <c r="T809" s="272">
        <v>69712</v>
      </c>
      <c r="U809" s="272">
        <v>8640</v>
      </c>
      <c r="V809" s="272">
        <v>5544</v>
      </c>
      <c r="W809" s="272">
        <v>42087</v>
      </c>
      <c r="X809" s="272">
        <v>8500</v>
      </c>
      <c r="Y809" s="272">
        <v>304</v>
      </c>
      <c r="Z809" s="272">
        <v>5924245</v>
      </c>
      <c r="AA809" s="272">
        <v>686</v>
      </c>
      <c r="AB809" s="272">
        <v>1227</v>
      </c>
      <c r="AC809" s="272">
        <v>4594684</v>
      </c>
      <c r="AD809" s="272">
        <v>829</v>
      </c>
      <c r="AE809" s="272">
        <v>1459</v>
      </c>
      <c r="AF809" s="272">
        <v>130804038</v>
      </c>
      <c r="AG809" s="272">
        <v>3108</v>
      </c>
      <c r="AH809" s="272">
        <v>6578</v>
      </c>
      <c r="AI809" s="272">
        <v>88155437</v>
      </c>
      <c r="AJ809" s="272">
        <v>10371</v>
      </c>
      <c r="AK809" s="272">
        <v>24151</v>
      </c>
      <c r="AL809" s="272">
        <v>4129415</v>
      </c>
      <c r="AM809" s="272">
        <v>13584</v>
      </c>
      <c r="AN809" s="272">
        <v>37529</v>
      </c>
      <c r="AO809" s="272">
        <v>6238</v>
      </c>
      <c r="AP809" s="272">
        <v>75</v>
      </c>
      <c r="AQ809" s="272">
        <v>3959</v>
      </c>
      <c r="AR809" s="272">
        <v>515</v>
      </c>
      <c r="AS809" s="272">
        <v>33</v>
      </c>
      <c r="AT809" s="272">
        <v>2171</v>
      </c>
      <c r="AU809" s="272">
        <v>420</v>
      </c>
      <c r="AV809" s="272">
        <v>38254</v>
      </c>
      <c r="AW809" s="272">
        <v>2081</v>
      </c>
      <c r="AX809" s="272">
        <v>23139</v>
      </c>
      <c r="AY809" s="272">
        <v>63474</v>
      </c>
      <c r="AZ809" s="272">
        <v>18774</v>
      </c>
      <c r="BA809" s="272">
        <v>13098</v>
      </c>
      <c r="BB809" s="272">
        <v>11746</v>
      </c>
      <c r="BC809" s="272">
        <v>8289</v>
      </c>
      <c r="BD809" s="272">
        <v>66896</v>
      </c>
      <c r="BE809" s="272">
        <v>45804</v>
      </c>
      <c r="BF809" s="272">
        <v>16911</v>
      </c>
      <c r="BG809" s="272">
        <v>9730</v>
      </c>
      <c r="BH809" s="272">
        <v>544</v>
      </c>
      <c r="BI809" s="272">
        <v>372</v>
      </c>
      <c r="BJ809" s="272">
        <v>13</v>
      </c>
      <c r="BK809" s="272">
        <v>9322</v>
      </c>
      <c r="BL809" s="272">
        <v>717</v>
      </c>
      <c r="BM809" s="272">
        <v>1154</v>
      </c>
      <c r="BN809" s="272">
        <v>1</v>
      </c>
      <c r="BO809" s="272">
        <v>500</v>
      </c>
      <c r="BP809" s="272">
        <v>500</v>
      </c>
      <c r="BQ809" s="272">
        <v>500</v>
      </c>
      <c r="BR809" s="272">
        <v>8626</v>
      </c>
      <c r="BS809" s="272">
        <v>5914423</v>
      </c>
      <c r="BT809" s="272">
        <v>686</v>
      </c>
      <c r="BU809" s="272">
        <v>1228</v>
      </c>
      <c r="BV809" s="272">
        <v>2956</v>
      </c>
      <c r="BW809" s="272">
        <v>9465900</v>
      </c>
      <c r="BX809" s="272">
        <v>3202</v>
      </c>
      <c r="BY809" s="272">
        <v>6618</v>
      </c>
      <c r="BZ809" s="272">
        <v>951</v>
      </c>
      <c r="CA809" s="272">
        <v>3260555</v>
      </c>
      <c r="CB809" s="272">
        <v>3429</v>
      </c>
      <c r="CC809" s="272">
        <v>7381</v>
      </c>
      <c r="CD809" s="272">
        <v>38180</v>
      </c>
      <c r="CE809" s="272">
        <v>118077583</v>
      </c>
      <c r="CF809" s="272">
        <v>3093</v>
      </c>
      <c r="CG809" s="272">
        <v>6554</v>
      </c>
      <c r="CH809" s="272">
        <v>377</v>
      </c>
      <c r="CI809" s="272">
        <v>4674351</v>
      </c>
      <c r="CJ809" s="272">
        <v>12399</v>
      </c>
      <c r="CK809" s="272">
        <v>31036</v>
      </c>
      <c r="CL809" s="272">
        <v>106</v>
      </c>
      <c r="CM809" s="272">
        <v>1474724</v>
      </c>
      <c r="CN809" s="272">
        <v>13912</v>
      </c>
      <c r="CO809" s="272">
        <v>44663</v>
      </c>
      <c r="CP809" s="272">
        <v>581</v>
      </c>
      <c r="CQ809" s="272">
        <v>9211774</v>
      </c>
      <c r="CR809" s="272">
        <v>15855</v>
      </c>
      <c r="CS809" s="272">
        <v>44175</v>
      </c>
      <c r="CT809" s="272">
        <v>80</v>
      </c>
      <c r="CU809" s="272">
        <v>1271894</v>
      </c>
      <c r="CV809" s="272">
        <v>15899</v>
      </c>
      <c r="CW809" s="272">
        <v>41099</v>
      </c>
      <c r="CX809" s="272">
        <v>586</v>
      </c>
      <c r="CY809" s="272">
        <v>203050</v>
      </c>
      <c r="CZ809" s="272">
        <v>347</v>
      </c>
      <c r="DA809" s="272">
        <v>595</v>
      </c>
      <c r="DB809" s="272">
        <v>4582</v>
      </c>
      <c r="DC809" s="272">
        <v>567312</v>
      </c>
      <c r="DD809" s="272">
        <v>124</v>
      </c>
      <c r="DE809" s="272">
        <v>311</v>
      </c>
      <c r="DF809" s="272">
        <v>157</v>
      </c>
      <c r="DG809" s="272">
        <v>329425</v>
      </c>
      <c r="DH809" s="272">
        <v>2098</v>
      </c>
      <c r="DI809" s="272">
        <v>4688</v>
      </c>
      <c r="DJ809" s="272">
        <v>142</v>
      </c>
      <c r="DK809" s="272">
        <v>8</v>
      </c>
      <c r="DL809" s="250"/>
      <c r="DM809" s="250"/>
      <c r="DN809" s="250"/>
      <c r="DO809" s="250"/>
      <c r="DP809" s="250"/>
      <c r="DQ809" s="250"/>
      <c r="DR809" s="250"/>
      <c r="DS809" s="250"/>
      <c r="DT809" s="250"/>
      <c r="DU809" s="250"/>
      <c r="DV809" s="250"/>
      <c r="DW809" s="250"/>
      <c r="DX809" s="250"/>
      <c r="DY809" s="250"/>
      <c r="DZ809" s="250"/>
      <c r="EA809" s="250"/>
      <c r="EB809" s="155"/>
      <c r="EC809" s="75">
        <f t="shared" si="1185"/>
        <v>11</v>
      </c>
      <c r="ED809" s="74">
        <f t="shared" si="1170"/>
        <v>2021</v>
      </c>
      <c r="EE809" s="165">
        <f t="shared" si="1180"/>
        <v>44501</v>
      </c>
      <c r="EF809" s="157">
        <f t="shared" si="1182"/>
        <v>30</v>
      </c>
      <c r="EG809" s="156"/>
      <c r="EH809" s="166">
        <f>IFERROR(HLOOKUP(EH$1,$H$5:$FY$1802,MATCH($A809,$A$5:$A$1802,0),0)*HLOOKUP(EH$2,$H$5:$FY$1802,MATCH($A809,$A$5:$A$1802,0),0),$H$2)</f>
        <v>4586010</v>
      </c>
      <c r="EI809" s="166">
        <f>IFERROR(HLOOKUP(EI$1,$H$5:$FY$1802,MATCH($A809,$A$5:$A$1802,0),0)*HLOOKUP(EI$2,$H$5:$FY$1802,MATCH($A809,$A$5:$A$1802,0),0),$H$2)</f>
        <v>25681656</v>
      </c>
      <c r="EJ809" s="166">
        <f>IFERROR(HLOOKUP(EJ$1,$H$5:$FY$1802,MATCH($A809,$A$5:$A$1802,0),0)*HLOOKUP(EJ$2,$H$5:$FY$1802,MATCH($A809,$A$5:$A$1802,0),0),$H$2)</f>
        <v>32435598</v>
      </c>
      <c r="EK809" s="166">
        <f>IFERROR(HLOOKUP(EK$1,$H$5:$FY$1802,MATCH($A809,$A$5:$A$1802,0),0)*HLOOKUP(EK$2,$H$5:$FY$1802,MATCH($A809,$A$5:$A$1802,0),0),$H$2)</f>
        <v>47611122</v>
      </c>
      <c r="EL809" s="166">
        <f>IFERROR(HLOOKUP(EL$1,$H$5:$FY$1802,MATCH($A809,$A$5:$A$1802,0),0)*HLOOKUP(EL$2,$H$5:$FY$1802,MATCH($A809,$A$5:$A$1802,0),0),$H$2)</f>
        <v>10601280</v>
      </c>
      <c r="EM809" s="166">
        <f>IFERROR(HLOOKUP(EM$1,$H$5:$FY$1802,MATCH($A809,$A$5:$A$1802,0),0)*HLOOKUP(EM$2,$H$5:$FY$1802,MATCH($A809,$A$5:$A$1802,0),0),$H$2)</f>
        <v>8088696</v>
      </c>
      <c r="EN809" s="166">
        <f>IFERROR(HLOOKUP(EN$1,$H$5:$FY$1802,MATCH($A809,$A$5:$A$1802,0),0)*HLOOKUP(EN$2,$H$5:$FY$1802,MATCH($A809,$A$5:$A$1802,0),0),$H$2)</f>
        <v>276848286</v>
      </c>
      <c r="EO809" s="166">
        <f>IFERROR(HLOOKUP(EO$1,$H$5:$FY$1802,MATCH($A809,$A$5:$A$1802,0),0)*HLOOKUP(EO$2,$H$5:$FY$1802,MATCH($A809,$A$5:$A$1802,0),0),$H$2)</f>
        <v>205283500</v>
      </c>
      <c r="EP809" s="166">
        <f>IFERROR(HLOOKUP(EP$1,$H$5:$FY$1802,MATCH($A809,$A$5:$A$1802,0),0)*HLOOKUP(EP$2,$H$5:$FY$1802,MATCH($A809,$A$5:$A$1802,0),0),$H$2)</f>
        <v>11408816</v>
      </c>
      <c r="EQ809" s="166">
        <f>IFERROR(HLOOKUP(EQ$1,$H$5:$FY$1802,MATCH($A809,$A$5:$A$1802,0),0)*HLOOKUP(EQ$2,$H$5:$FY$1802,MATCH($A809,$A$5:$A$1802,0),0),$H$2)</f>
        <v>15002</v>
      </c>
      <c r="ER809" s="166">
        <f>IFERROR(HLOOKUP(ER$1,$H$5:$FY$1802,MATCH($A809,$A$5:$A$1802,0),0)*HLOOKUP(ER$2,$H$5:$FY$1802,MATCH($A809,$A$5:$A$1802,0),0),$H$2)</f>
        <v>500</v>
      </c>
      <c r="ES809" s="166">
        <f>IFERROR(HLOOKUP(ES$1,$H$5:$FY$1802,MATCH($A809,$A$5:$A$1802,0),0)*HLOOKUP(ES$2,$H$5:$FY$1802,MATCH($A809,$A$5:$A$1802,0),0),$H$2)</f>
        <v>10592728</v>
      </c>
      <c r="ET809" s="166">
        <f>IFERROR(HLOOKUP(ET$1,$H$5:$FY$1802,MATCH($A809,$A$5:$A$1802,0),0)*HLOOKUP(ET$2,$H$5:$FY$1802,MATCH($A809,$A$5:$A$1802,0),0),$H$2)</f>
        <v>19562808</v>
      </c>
      <c r="EU809" s="166">
        <f>IFERROR(HLOOKUP(EU$1,$H$5:$FY$1802,MATCH($A809,$A$5:$A$1802,0),0)*HLOOKUP(EU$2,$H$5:$FY$1802,MATCH($A809,$A$5:$A$1802,0),0),$H$2)</f>
        <v>7019331</v>
      </c>
      <c r="EV809" s="166">
        <f>IFERROR(HLOOKUP(EV$1,$H$5:$FY$1802,MATCH($A809,$A$5:$A$1802,0),0)*HLOOKUP(EV$2,$H$5:$FY$1802,MATCH($A809,$A$5:$A$1802,0),0),$H$2)</f>
        <v>250231720</v>
      </c>
      <c r="EW809" s="166">
        <f>IFERROR(HLOOKUP(EW$1,$H$5:$FY$1802,MATCH($A809,$A$5:$A$1802,0),0)*HLOOKUP(EW$2,$H$5:$FY$1802,MATCH($A809,$A$5:$A$1802,0),0),$H$2)</f>
        <v>11700572</v>
      </c>
      <c r="EX809" s="166">
        <f>IFERROR(HLOOKUP(EX$1,$H$5:$FY$1802,MATCH($A809,$A$5:$A$1802,0),0)*HLOOKUP(EX$2,$H$5:$FY$1802,MATCH($A809,$A$5:$A$1802,0),0),$H$2)</f>
        <v>4734278</v>
      </c>
      <c r="EY809" s="166">
        <f>IFERROR(HLOOKUP(EY$1,$H$5:$FY$1802,MATCH($A809,$A$5:$A$1802,0),0)*HLOOKUP(EY$2,$H$5:$FY$1802,MATCH($A809,$A$5:$A$1802,0),0),$H$2)</f>
        <v>25665675</v>
      </c>
      <c r="EZ809" s="166">
        <f>IFERROR(HLOOKUP(EZ$1,$H$5:$FY$1802,MATCH($A809,$A$5:$A$1802,0),0)*HLOOKUP(EZ$2,$H$5:$FY$1802,MATCH($A809,$A$5:$A$1802,0),0),$H$2)</f>
        <v>3287920</v>
      </c>
      <c r="FA809" s="166">
        <f>IFERROR(HLOOKUP(FA$1,$H$5:$FY$1802,MATCH($A809,$A$5:$A$1802,0),0)*HLOOKUP(FA$2,$H$5:$FY$1802,MATCH($A809,$A$5:$A$1802,0),0),$H$2)</f>
        <v>736016</v>
      </c>
      <c r="FB809" s="166">
        <f>IFERROR(HLOOKUP(FB$1,$H$5:$FY$1802,MATCH($A809,$A$5:$A$1802,0),0)*HLOOKUP(FB$2,$H$5:$FY$1802,MATCH($A809,$A$5:$A$1802,0),0),$H$2)</f>
        <v>348670</v>
      </c>
      <c r="FC809" s="166">
        <f>IFERROR(HLOOKUP(FC$1,$H$5:$FY$1802,MATCH($A809,$A$5:$A$1802,0),0)*HLOOKUP(FC$2,$H$5:$FY$1802,MATCH($A809,$A$5:$A$1802,0),0),$H$2)</f>
        <v>1425002</v>
      </c>
      <c r="FD809" s="166">
        <f>IFERROR(HLOOKUP(FD$1,$H$5:$FY$1802,MATCH($A809,$A$5:$A$1802,0),0)*HLOOKUP(FD$2,$H$5:$FY$1802,MATCH($A809,$A$5:$A$1802,0),0),$H$2)</f>
        <v>0</v>
      </c>
      <c r="FE809" s="166">
        <f>IFERROR(HLOOKUP(FE$1,$H$5:$FY$1802,MATCH($A809,$A$5:$A$1802,0),0)*HLOOKUP(FE$2,$H$5:$FY$1802,MATCH($A809,$A$5:$A$1802,0),0),$H$2)</f>
        <v>0</v>
      </c>
      <c r="FF809" s="166">
        <f>IFERROR(HLOOKUP(FF$1,$H$5:$FY$1802,MATCH($A809,$A$5:$A$1802,0),0)*HLOOKUP(FF$2,$H$5:$FY$1802,MATCH($A809,$A$5:$A$1802,0),0),$H$2)</f>
        <v>0</v>
      </c>
      <c r="FG809" s="166">
        <f>IFERROR(HLOOKUP(FG$1,$H$5:$FY$1802,MATCH($A809,$A$5:$A$1802,0),0)*HLOOKUP(FG$2,$H$5:$FY$1802,MATCH($A809,$A$5:$A$1802,0),0),$H$2)</f>
        <v>0</v>
      </c>
      <c r="FH809" s="152"/>
      <c r="FI809" s="405">
        <f t="shared" si="1171"/>
        <v>2.1729166666666666</v>
      </c>
      <c r="FJ809" s="405">
        <f t="shared" si="1171"/>
        <v>1.5159722222222223</v>
      </c>
      <c r="FK809" s="405">
        <f t="shared" si="1172"/>
        <v>2.1186868686868685</v>
      </c>
      <c r="FL809" s="405">
        <f t="shared" si="1173"/>
        <v>1.4951298701298701</v>
      </c>
      <c r="FM809" s="405">
        <f t="shared" si="1174"/>
        <v>1.5894694323662888</v>
      </c>
      <c r="FN809" s="405">
        <f t="shared" si="1175"/>
        <v>1.0883170575237009</v>
      </c>
      <c r="FO809" s="405">
        <f t="shared" si="1176"/>
        <v>1.989529411764706</v>
      </c>
      <c r="FP809" s="405">
        <f t="shared" si="1177"/>
        <v>1.1447058823529412</v>
      </c>
      <c r="FQ809" s="405">
        <f t="shared" si="1178"/>
        <v>1.7894736842105263</v>
      </c>
      <c r="FR809" s="405">
        <f t="shared" si="1179"/>
        <v>1.2236842105263157</v>
      </c>
      <c r="FS809" s="65"/>
    </row>
    <row r="810" spans="1:175" ht="10.35" customHeight="1" x14ac:dyDescent="0.2">
      <c r="A810" s="74" t="str">
        <f t="shared" si="1186"/>
        <v>2021-22NOVEMBERR1F</v>
      </c>
      <c r="B810" s="163" t="str">
        <f t="shared" si="1187"/>
        <v>2021-22</v>
      </c>
      <c r="C810" s="26" t="s">
        <v>834</v>
      </c>
      <c r="D810" s="163" t="str">
        <f>INDEX($FV$16:$FW$26,MATCH($F810,$FV$16:$FV$26,0),2)</f>
        <v>Y59</v>
      </c>
      <c r="E810" s="163" t="str">
        <f>VLOOKUP($D810,$FW$8:$FX$14,2,0)</f>
        <v>South East</v>
      </c>
      <c r="F810" s="271" t="s">
        <v>852</v>
      </c>
      <c r="G810" s="271" t="s">
        <v>873</v>
      </c>
      <c r="H810" s="272">
        <v>3121</v>
      </c>
      <c r="I810" s="272">
        <v>1793</v>
      </c>
      <c r="J810" s="272">
        <v>36216</v>
      </c>
      <c r="K810" s="272">
        <v>20</v>
      </c>
      <c r="L810" s="272">
        <v>4</v>
      </c>
      <c r="M810" s="272">
        <v>67</v>
      </c>
      <c r="N810" s="272">
        <v>103</v>
      </c>
      <c r="O810" s="272">
        <v>205</v>
      </c>
      <c r="P810" s="272">
        <v>0</v>
      </c>
      <c r="Q810" s="272">
        <v>15</v>
      </c>
      <c r="R810" s="272">
        <v>0</v>
      </c>
      <c r="S810" s="272">
        <v>5</v>
      </c>
      <c r="T810" s="272">
        <v>2482</v>
      </c>
      <c r="U810" s="272">
        <v>159</v>
      </c>
      <c r="V810" s="272">
        <v>98</v>
      </c>
      <c r="W810" s="272">
        <v>1137</v>
      </c>
      <c r="X810" s="272">
        <v>714</v>
      </c>
      <c r="Y810" s="272">
        <v>47</v>
      </c>
      <c r="Z810" s="272">
        <v>103502</v>
      </c>
      <c r="AA810" s="272">
        <v>651</v>
      </c>
      <c r="AB810" s="272">
        <v>1060</v>
      </c>
      <c r="AC810" s="272">
        <v>76623</v>
      </c>
      <c r="AD810" s="272">
        <v>782</v>
      </c>
      <c r="AE810" s="272">
        <v>1282</v>
      </c>
      <c r="AF810" s="272">
        <v>1879762</v>
      </c>
      <c r="AG810" s="272">
        <v>1653</v>
      </c>
      <c r="AH810" s="272">
        <v>3275</v>
      </c>
      <c r="AI810" s="272">
        <v>3263437</v>
      </c>
      <c r="AJ810" s="272">
        <v>4571</v>
      </c>
      <c r="AK810" s="272">
        <v>11095</v>
      </c>
      <c r="AL810" s="272">
        <v>212692</v>
      </c>
      <c r="AM810" s="272">
        <v>4525</v>
      </c>
      <c r="AN810" s="272">
        <v>11916</v>
      </c>
      <c r="AO810" s="272">
        <v>229</v>
      </c>
      <c r="AP810" s="272">
        <v>1</v>
      </c>
      <c r="AQ810" s="272">
        <v>27</v>
      </c>
      <c r="AR810" s="272">
        <v>61</v>
      </c>
      <c r="AS810" s="272">
        <v>8</v>
      </c>
      <c r="AT810" s="272">
        <v>193</v>
      </c>
      <c r="AU810" s="272">
        <v>16</v>
      </c>
      <c r="AV810" s="272">
        <v>1460</v>
      </c>
      <c r="AW810" s="272">
        <v>22</v>
      </c>
      <c r="AX810" s="272">
        <v>771</v>
      </c>
      <c r="AY810" s="272">
        <v>2253</v>
      </c>
      <c r="AZ810" s="272">
        <v>277</v>
      </c>
      <c r="BA810" s="272">
        <v>229</v>
      </c>
      <c r="BB810" s="272">
        <v>171</v>
      </c>
      <c r="BC810" s="272">
        <v>140</v>
      </c>
      <c r="BD810" s="272">
        <v>1360</v>
      </c>
      <c r="BE810" s="272">
        <v>1220</v>
      </c>
      <c r="BF810" s="272">
        <v>869</v>
      </c>
      <c r="BG810" s="272">
        <v>753</v>
      </c>
      <c r="BH810" s="272">
        <v>56</v>
      </c>
      <c r="BI810" s="272">
        <v>48</v>
      </c>
      <c r="BJ810" s="272">
        <v>2</v>
      </c>
      <c r="BK810" s="272">
        <v>1762</v>
      </c>
      <c r="BL810" s="272">
        <v>881</v>
      </c>
      <c r="BM810" s="272">
        <v>989</v>
      </c>
      <c r="BN810" s="272">
        <v>3</v>
      </c>
      <c r="BO810" s="272">
        <v>13068</v>
      </c>
      <c r="BP810" s="272">
        <v>4356</v>
      </c>
      <c r="BQ810" s="272">
        <v>5837</v>
      </c>
      <c r="BR810" s="272">
        <v>154</v>
      </c>
      <c r="BS810" s="272">
        <v>88672</v>
      </c>
      <c r="BT810" s="272">
        <v>576</v>
      </c>
      <c r="BU810" s="272">
        <v>1040</v>
      </c>
      <c r="BV810" s="272">
        <v>101</v>
      </c>
      <c r="BW810" s="272">
        <v>156636</v>
      </c>
      <c r="BX810" s="272">
        <v>1551</v>
      </c>
      <c r="BY810" s="272">
        <v>3071</v>
      </c>
      <c r="BZ810" s="272">
        <v>24</v>
      </c>
      <c r="CA810" s="272">
        <v>118928</v>
      </c>
      <c r="CB810" s="272">
        <v>4955</v>
      </c>
      <c r="CC810" s="272">
        <v>11073</v>
      </c>
      <c r="CD810" s="272">
        <v>1012</v>
      </c>
      <c r="CE810" s="272">
        <v>1604198</v>
      </c>
      <c r="CF810" s="272">
        <v>1585</v>
      </c>
      <c r="CG810" s="272">
        <v>3145</v>
      </c>
      <c r="CH810" s="272">
        <v>160</v>
      </c>
      <c r="CI810" s="272">
        <v>735756</v>
      </c>
      <c r="CJ810" s="272">
        <v>4598</v>
      </c>
      <c r="CK810" s="272">
        <v>9666</v>
      </c>
      <c r="CL810" s="272">
        <v>12</v>
      </c>
      <c r="CM810" s="272">
        <v>117790</v>
      </c>
      <c r="CN810" s="272">
        <v>9816</v>
      </c>
      <c r="CO810" s="272">
        <v>14980</v>
      </c>
      <c r="CP810" s="272">
        <v>16</v>
      </c>
      <c r="CQ810" s="272">
        <v>110655</v>
      </c>
      <c r="CR810" s="272">
        <v>6916</v>
      </c>
      <c r="CS810" s="272">
        <v>16383</v>
      </c>
      <c r="CT810" s="272">
        <v>10</v>
      </c>
      <c r="CU810" s="272">
        <v>186837</v>
      </c>
      <c r="CV810" s="272">
        <v>18684</v>
      </c>
      <c r="CW810" s="272">
        <v>49657</v>
      </c>
      <c r="CX810" s="272">
        <v>6</v>
      </c>
      <c r="CY810" s="272">
        <v>1413</v>
      </c>
      <c r="CZ810" s="272">
        <v>236</v>
      </c>
      <c r="DA810" s="272">
        <v>338</v>
      </c>
      <c r="DB810" s="272">
        <v>127</v>
      </c>
      <c r="DC810" s="272">
        <v>6619</v>
      </c>
      <c r="DD810" s="272">
        <v>52</v>
      </c>
      <c r="DE810" s="272">
        <v>113</v>
      </c>
      <c r="DF810" s="272">
        <v>1</v>
      </c>
      <c r="DG810" s="272">
        <v>615</v>
      </c>
      <c r="DH810" s="272">
        <v>615</v>
      </c>
      <c r="DI810" s="272">
        <v>615</v>
      </c>
      <c r="DJ810" s="272">
        <v>1</v>
      </c>
      <c r="DK810" s="272">
        <v>0</v>
      </c>
      <c r="DL810" s="250"/>
      <c r="DM810" s="250"/>
      <c r="DN810" s="250"/>
      <c r="DO810" s="250"/>
      <c r="DP810" s="250"/>
      <c r="DQ810" s="250"/>
      <c r="DR810" s="250"/>
      <c r="DS810" s="250"/>
      <c r="DT810" s="250"/>
      <c r="DU810" s="250"/>
      <c r="DV810" s="250"/>
      <c r="DW810" s="250"/>
      <c r="DX810" s="250"/>
      <c r="DY810" s="250"/>
      <c r="DZ810" s="250"/>
      <c r="EA810" s="250"/>
      <c r="EB810" s="155"/>
      <c r="EC810" s="75">
        <f>MONTH(1&amp;C810)</f>
        <v>11</v>
      </c>
      <c r="ED810" s="74">
        <f t="shared" si="1170"/>
        <v>2021</v>
      </c>
      <c r="EE810" s="165">
        <f t="shared" si="1180"/>
        <v>44501</v>
      </c>
      <c r="EF810" s="157">
        <f t="shared" si="1182"/>
        <v>30</v>
      </c>
      <c r="EG810" s="156"/>
      <c r="EH810" s="166">
        <f>IFERROR(HLOOKUP(EH$1,$H$5:$FY$1802,MATCH($A810,$A$5:$A$1802,0),0)*HLOOKUP(EH$2,$H$5:$FY$1802,MATCH($A810,$A$5:$A$1802,0),0),$H$2)</f>
        <v>7172</v>
      </c>
      <c r="EI810" s="166">
        <f>IFERROR(HLOOKUP(EI$1,$H$5:$FY$1802,MATCH($A810,$A$5:$A$1802,0),0)*HLOOKUP(EI$2,$H$5:$FY$1802,MATCH($A810,$A$5:$A$1802,0),0),$H$2)</f>
        <v>120131</v>
      </c>
      <c r="EJ810" s="166">
        <f>IFERROR(HLOOKUP(EJ$1,$H$5:$FY$1802,MATCH($A810,$A$5:$A$1802,0),0)*HLOOKUP(EJ$2,$H$5:$FY$1802,MATCH($A810,$A$5:$A$1802,0),0),$H$2)</f>
        <v>184679</v>
      </c>
      <c r="EK810" s="166">
        <f>IFERROR(HLOOKUP(EK$1,$H$5:$FY$1802,MATCH($A810,$A$5:$A$1802,0),0)*HLOOKUP(EK$2,$H$5:$FY$1802,MATCH($A810,$A$5:$A$1802,0),0),$H$2)</f>
        <v>367565</v>
      </c>
      <c r="EL810" s="166">
        <f>IFERROR(HLOOKUP(EL$1,$H$5:$FY$1802,MATCH($A810,$A$5:$A$1802,0),0)*HLOOKUP(EL$2,$H$5:$FY$1802,MATCH($A810,$A$5:$A$1802,0),0),$H$2)</f>
        <v>168540</v>
      </c>
      <c r="EM810" s="166">
        <f>IFERROR(HLOOKUP(EM$1,$H$5:$FY$1802,MATCH($A810,$A$5:$A$1802,0),0)*HLOOKUP(EM$2,$H$5:$FY$1802,MATCH($A810,$A$5:$A$1802,0),0),$H$2)</f>
        <v>125636</v>
      </c>
      <c r="EN810" s="166">
        <f>IFERROR(HLOOKUP(EN$1,$H$5:$FY$1802,MATCH($A810,$A$5:$A$1802,0),0)*HLOOKUP(EN$2,$H$5:$FY$1802,MATCH($A810,$A$5:$A$1802,0),0),$H$2)</f>
        <v>3723675</v>
      </c>
      <c r="EO810" s="166">
        <f>IFERROR(HLOOKUP(EO$1,$H$5:$FY$1802,MATCH($A810,$A$5:$A$1802,0),0)*HLOOKUP(EO$2,$H$5:$FY$1802,MATCH($A810,$A$5:$A$1802,0),0),$H$2)</f>
        <v>7921830</v>
      </c>
      <c r="EP810" s="166">
        <f>IFERROR(HLOOKUP(EP$1,$H$5:$FY$1802,MATCH($A810,$A$5:$A$1802,0),0)*HLOOKUP(EP$2,$H$5:$FY$1802,MATCH($A810,$A$5:$A$1802,0),0),$H$2)</f>
        <v>560052</v>
      </c>
      <c r="EQ810" s="166">
        <f>IFERROR(HLOOKUP(EQ$1,$H$5:$FY$1802,MATCH($A810,$A$5:$A$1802,0),0)*HLOOKUP(EQ$2,$H$5:$FY$1802,MATCH($A810,$A$5:$A$1802,0),0),$H$2)</f>
        <v>1978</v>
      </c>
      <c r="ER810" s="166">
        <f>IFERROR(HLOOKUP(ER$1,$H$5:$FY$1802,MATCH($A810,$A$5:$A$1802,0),0)*HLOOKUP(ER$2,$H$5:$FY$1802,MATCH($A810,$A$5:$A$1802,0),0),$H$2)</f>
        <v>17511</v>
      </c>
      <c r="ES810" s="166">
        <f>IFERROR(HLOOKUP(ES$1,$H$5:$FY$1802,MATCH($A810,$A$5:$A$1802,0),0)*HLOOKUP(ES$2,$H$5:$FY$1802,MATCH($A810,$A$5:$A$1802,0),0),$H$2)</f>
        <v>160160</v>
      </c>
      <c r="ET810" s="166">
        <f>IFERROR(HLOOKUP(ET$1,$H$5:$FY$1802,MATCH($A810,$A$5:$A$1802,0),0)*HLOOKUP(ET$2,$H$5:$FY$1802,MATCH($A810,$A$5:$A$1802,0),0),$H$2)</f>
        <v>310171</v>
      </c>
      <c r="EU810" s="166">
        <f>IFERROR(HLOOKUP(EU$1,$H$5:$FY$1802,MATCH($A810,$A$5:$A$1802,0),0)*HLOOKUP(EU$2,$H$5:$FY$1802,MATCH($A810,$A$5:$A$1802,0),0),$H$2)</f>
        <v>265752</v>
      </c>
      <c r="EV810" s="166">
        <f>IFERROR(HLOOKUP(EV$1,$H$5:$FY$1802,MATCH($A810,$A$5:$A$1802,0),0)*HLOOKUP(EV$2,$H$5:$FY$1802,MATCH($A810,$A$5:$A$1802,0),0),$H$2)</f>
        <v>3182740</v>
      </c>
      <c r="EW810" s="166">
        <f>IFERROR(HLOOKUP(EW$1,$H$5:$FY$1802,MATCH($A810,$A$5:$A$1802,0),0)*HLOOKUP(EW$2,$H$5:$FY$1802,MATCH($A810,$A$5:$A$1802,0),0),$H$2)</f>
        <v>1546560</v>
      </c>
      <c r="EX810" s="166">
        <f>IFERROR(HLOOKUP(EX$1,$H$5:$FY$1802,MATCH($A810,$A$5:$A$1802,0),0)*HLOOKUP(EX$2,$H$5:$FY$1802,MATCH($A810,$A$5:$A$1802,0),0),$H$2)</f>
        <v>179760</v>
      </c>
      <c r="EY810" s="166">
        <f>IFERROR(HLOOKUP(EY$1,$H$5:$FY$1802,MATCH($A810,$A$5:$A$1802,0),0)*HLOOKUP(EY$2,$H$5:$FY$1802,MATCH($A810,$A$5:$A$1802,0),0),$H$2)</f>
        <v>262128</v>
      </c>
      <c r="EZ810" s="166">
        <f>IFERROR(HLOOKUP(EZ$1,$H$5:$FY$1802,MATCH($A810,$A$5:$A$1802,0),0)*HLOOKUP(EZ$2,$H$5:$FY$1802,MATCH($A810,$A$5:$A$1802,0),0),$H$2)</f>
        <v>496570</v>
      </c>
      <c r="FA810" s="166">
        <f>IFERROR(HLOOKUP(FA$1,$H$5:$FY$1802,MATCH($A810,$A$5:$A$1802,0),0)*HLOOKUP(FA$2,$H$5:$FY$1802,MATCH($A810,$A$5:$A$1802,0),0),$H$2)</f>
        <v>615</v>
      </c>
      <c r="FB810" s="166">
        <f>IFERROR(HLOOKUP(FB$1,$H$5:$FY$1802,MATCH($A810,$A$5:$A$1802,0),0)*HLOOKUP(FB$2,$H$5:$FY$1802,MATCH($A810,$A$5:$A$1802,0),0),$H$2)</f>
        <v>2028</v>
      </c>
      <c r="FC810" s="166">
        <f>IFERROR(HLOOKUP(FC$1,$H$5:$FY$1802,MATCH($A810,$A$5:$A$1802,0),0)*HLOOKUP(FC$2,$H$5:$FY$1802,MATCH($A810,$A$5:$A$1802,0),0),$H$2)</f>
        <v>14351</v>
      </c>
      <c r="FD810" s="166">
        <f>IFERROR(HLOOKUP(FD$1,$H$5:$FY$1802,MATCH($A810,$A$5:$A$1802,0),0)*HLOOKUP(FD$2,$H$5:$FY$1802,MATCH($A810,$A$5:$A$1802,0),0),$H$2)</f>
        <v>0</v>
      </c>
      <c r="FE810" s="166">
        <f>IFERROR(HLOOKUP(FE$1,$H$5:$FY$1802,MATCH($A810,$A$5:$A$1802,0),0)*HLOOKUP(FE$2,$H$5:$FY$1802,MATCH($A810,$A$5:$A$1802,0),0),$H$2)</f>
        <v>0</v>
      </c>
      <c r="FF810" s="166">
        <f>IFERROR(HLOOKUP(FF$1,$H$5:$FY$1802,MATCH($A810,$A$5:$A$1802,0),0)*HLOOKUP(FF$2,$H$5:$FY$1802,MATCH($A810,$A$5:$A$1802,0),0),$H$2)</f>
        <v>0</v>
      </c>
      <c r="FG810" s="166">
        <f>IFERROR(HLOOKUP(FG$1,$H$5:$FY$1802,MATCH($A810,$A$5:$A$1802,0),0)*HLOOKUP(FG$2,$H$5:$FY$1802,MATCH($A810,$A$5:$A$1802,0),0),$H$2)</f>
        <v>0</v>
      </c>
      <c r="FH810" s="152"/>
      <c r="FI810" s="405">
        <f t="shared" si="1171"/>
        <v>1.7421383647798743</v>
      </c>
      <c r="FJ810" s="405">
        <f t="shared" si="1171"/>
        <v>1.4402515723270439</v>
      </c>
      <c r="FK810" s="405">
        <f t="shared" si="1172"/>
        <v>1.7448979591836735</v>
      </c>
      <c r="FL810" s="405">
        <f t="shared" si="1173"/>
        <v>1.4285714285714286</v>
      </c>
      <c r="FM810" s="405">
        <f t="shared" si="1174"/>
        <v>1.1961301671064204</v>
      </c>
      <c r="FN810" s="405">
        <f t="shared" si="1175"/>
        <v>1.0729991204925242</v>
      </c>
      <c r="FO810" s="405">
        <f t="shared" si="1176"/>
        <v>1.2170868347338935</v>
      </c>
      <c r="FP810" s="405">
        <f t="shared" si="1177"/>
        <v>1.0546218487394958</v>
      </c>
      <c r="FQ810" s="405">
        <f t="shared" si="1178"/>
        <v>1.1914893617021276</v>
      </c>
      <c r="FR810" s="405">
        <f t="shared" si="1179"/>
        <v>1.0212765957446808</v>
      </c>
      <c r="FS810" s="65"/>
    </row>
    <row r="811" spans="1:175" ht="10.35" customHeight="1" x14ac:dyDescent="0.2">
      <c r="A811" s="180" t="str">
        <f t="shared" si="1186"/>
        <v>2021-22NOVEMBERRRU</v>
      </c>
      <c r="B811" s="182" t="str">
        <f t="shared" si="1187"/>
        <v>2021-22</v>
      </c>
      <c r="C811" s="26" t="s">
        <v>834</v>
      </c>
      <c r="D811" s="182" t="str">
        <f>INDEX($FV$16:$FW$26,MATCH($F811,$FV$16:$FV$26,0),2)</f>
        <v>Y56</v>
      </c>
      <c r="E811" s="182" t="str">
        <f>VLOOKUP($D811,$FW$8:$FX$14,2,0)</f>
        <v>London</v>
      </c>
      <c r="F811" s="273" t="s">
        <v>855</v>
      </c>
      <c r="G811" s="277" t="s">
        <v>874</v>
      </c>
      <c r="H811" s="278">
        <v>187807</v>
      </c>
      <c r="I811" s="278">
        <v>142699</v>
      </c>
      <c r="J811" s="278">
        <v>2009279</v>
      </c>
      <c r="K811" s="278">
        <v>14</v>
      </c>
      <c r="L811" s="278">
        <v>0</v>
      </c>
      <c r="M811" s="278">
        <v>53</v>
      </c>
      <c r="N811" s="278">
        <v>100</v>
      </c>
      <c r="O811" s="278">
        <v>203</v>
      </c>
      <c r="P811" s="278">
        <v>0</v>
      </c>
      <c r="Q811" s="278">
        <v>607</v>
      </c>
      <c r="R811" s="278">
        <v>0</v>
      </c>
      <c r="S811" s="278">
        <v>1936</v>
      </c>
      <c r="T811" s="278">
        <v>107732</v>
      </c>
      <c r="U811" s="278">
        <v>10092</v>
      </c>
      <c r="V811" s="278">
        <v>7151</v>
      </c>
      <c r="W811" s="278">
        <v>60130</v>
      </c>
      <c r="X811" s="278">
        <v>15097</v>
      </c>
      <c r="Y811" s="278">
        <v>1160</v>
      </c>
      <c r="Z811" s="278">
        <v>4296556</v>
      </c>
      <c r="AA811" s="278">
        <v>426</v>
      </c>
      <c r="AB811" s="278">
        <v>714</v>
      </c>
      <c r="AC811" s="278">
        <v>4950451</v>
      </c>
      <c r="AD811" s="278">
        <v>692</v>
      </c>
      <c r="AE811" s="278">
        <v>1202</v>
      </c>
      <c r="AF811" s="278">
        <v>157583064</v>
      </c>
      <c r="AG811" s="278">
        <v>2621</v>
      </c>
      <c r="AH811" s="278">
        <v>5809</v>
      </c>
      <c r="AI811" s="278">
        <v>99633256</v>
      </c>
      <c r="AJ811" s="278">
        <v>6600</v>
      </c>
      <c r="AK811" s="278">
        <v>16675</v>
      </c>
      <c r="AL811" s="278">
        <v>15245704</v>
      </c>
      <c r="AM811" s="278">
        <v>13143</v>
      </c>
      <c r="AN811" s="278">
        <v>28101</v>
      </c>
      <c r="AO811" s="278">
        <v>17233</v>
      </c>
      <c r="AP811" s="278">
        <v>321</v>
      </c>
      <c r="AQ811" s="278">
        <v>2759</v>
      </c>
      <c r="AR811" s="278">
        <v>3682</v>
      </c>
      <c r="AS811" s="278">
        <v>133</v>
      </c>
      <c r="AT811" s="278">
        <v>14020</v>
      </c>
      <c r="AU811" s="278">
        <v>0</v>
      </c>
      <c r="AV811" s="278">
        <v>54866</v>
      </c>
      <c r="AW811" s="278">
        <v>3933</v>
      </c>
      <c r="AX811" s="278">
        <v>31700</v>
      </c>
      <c r="AY811" s="278">
        <v>90499</v>
      </c>
      <c r="AZ811" s="278">
        <v>25654</v>
      </c>
      <c r="BA811" s="278">
        <v>19632</v>
      </c>
      <c r="BB811" s="278">
        <v>17854</v>
      </c>
      <c r="BC811" s="278">
        <v>13958</v>
      </c>
      <c r="BD811" s="278">
        <v>85321</v>
      </c>
      <c r="BE811" s="278">
        <v>66827</v>
      </c>
      <c r="BF811" s="278">
        <v>22460</v>
      </c>
      <c r="BG811" s="278">
        <v>17317</v>
      </c>
      <c r="BH811" s="278">
        <v>1534</v>
      </c>
      <c r="BI811" s="278">
        <v>1223</v>
      </c>
      <c r="BJ811" s="278">
        <v>139</v>
      </c>
      <c r="BK811" s="278">
        <v>68034</v>
      </c>
      <c r="BL811" s="278">
        <v>489</v>
      </c>
      <c r="BM811" s="278">
        <v>888</v>
      </c>
      <c r="BN811" s="278">
        <v>62</v>
      </c>
      <c r="BO811" s="278">
        <v>35811</v>
      </c>
      <c r="BP811" s="278">
        <v>578</v>
      </c>
      <c r="BQ811" s="278">
        <v>1134</v>
      </c>
      <c r="BR811" s="278">
        <v>9891</v>
      </c>
      <c r="BS811" s="278">
        <v>4192711</v>
      </c>
      <c r="BT811" s="278">
        <v>424</v>
      </c>
      <c r="BU811" s="278">
        <v>711</v>
      </c>
      <c r="BV811" s="278">
        <v>3202</v>
      </c>
      <c r="BW811" s="278">
        <v>8959468</v>
      </c>
      <c r="BX811" s="278">
        <v>2798</v>
      </c>
      <c r="BY811" s="278">
        <v>5908</v>
      </c>
      <c r="BZ811" s="278">
        <v>1117</v>
      </c>
      <c r="CA811" s="278">
        <v>2803850</v>
      </c>
      <c r="CB811" s="278">
        <v>2510</v>
      </c>
      <c r="CC811" s="278">
        <v>5525</v>
      </c>
      <c r="CD811" s="278">
        <v>55811</v>
      </c>
      <c r="CE811" s="278">
        <v>145819746</v>
      </c>
      <c r="CF811" s="278">
        <v>2613</v>
      </c>
      <c r="CG811" s="278">
        <v>5809</v>
      </c>
      <c r="CH811" s="278">
        <v>798</v>
      </c>
      <c r="CI811" s="278">
        <v>7051784</v>
      </c>
      <c r="CJ811" s="278">
        <v>8837</v>
      </c>
      <c r="CK811" s="278">
        <v>19086</v>
      </c>
      <c r="CL811" s="278">
        <v>250</v>
      </c>
      <c r="CM811" s="278">
        <v>1801418</v>
      </c>
      <c r="CN811" s="278">
        <v>7206</v>
      </c>
      <c r="CO811" s="278">
        <v>17428</v>
      </c>
      <c r="CP811" s="278">
        <v>900</v>
      </c>
      <c r="CQ811" s="278">
        <v>10089204</v>
      </c>
      <c r="CR811" s="278">
        <v>11210</v>
      </c>
      <c r="CS811" s="278">
        <v>23409</v>
      </c>
      <c r="CT811" s="278">
        <v>66</v>
      </c>
      <c r="CU811" s="278">
        <v>724754</v>
      </c>
      <c r="CV811" s="278">
        <v>10981</v>
      </c>
      <c r="CW811" s="278">
        <v>25147</v>
      </c>
      <c r="CX811" s="278">
        <v>858</v>
      </c>
      <c r="CY811" s="278">
        <v>276937</v>
      </c>
      <c r="CZ811" s="278">
        <v>323</v>
      </c>
      <c r="DA811" s="278">
        <v>567</v>
      </c>
      <c r="DB811" s="278">
        <v>5220</v>
      </c>
      <c r="DC811" s="278">
        <v>417929</v>
      </c>
      <c r="DD811" s="278">
        <v>80</v>
      </c>
      <c r="DE811" s="278">
        <v>171</v>
      </c>
      <c r="DF811" s="278">
        <v>179</v>
      </c>
      <c r="DG811" s="278">
        <v>559703</v>
      </c>
      <c r="DH811" s="278">
        <v>3127</v>
      </c>
      <c r="DI811" s="278">
        <v>6713</v>
      </c>
      <c r="DJ811" s="278">
        <v>145</v>
      </c>
      <c r="DK811" s="278">
        <v>0</v>
      </c>
      <c r="DL811" s="264"/>
      <c r="DM811" s="264"/>
      <c r="DN811" s="264"/>
      <c r="DO811" s="264"/>
      <c r="DP811" s="264"/>
      <c r="DQ811" s="264"/>
      <c r="DR811" s="264"/>
      <c r="DS811" s="264"/>
      <c r="DT811" s="264"/>
      <c r="DU811" s="264"/>
      <c r="DV811" s="264"/>
      <c r="DW811" s="264"/>
      <c r="DX811" s="264"/>
      <c r="DY811" s="264"/>
      <c r="DZ811" s="264"/>
      <c r="EA811" s="264"/>
      <c r="EB811" s="265"/>
      <c r="EC811" s="266">
        <f t="shared" ref="EC811:EC820" si="1188">MONTH(1&amp;C811)</f>
        <v>11</v>
      </c>
      <c r="ED811" s="180">
        <f t="shared" si="1170"/>
        <v>2021</v>
      </c>
      <c r="EE811" s="185">
        <f t="shared" si="1180"/>
        <v>44501</v>
      </c>
      <c r="EF811" s="186">
        <f t="shared" si="1182"/>
        <v>30</v>
      </c>
      <c r="EG811" s="187"/>
      <c r="EH811" s="188">
        <f>IFERROR(HLOOKUP(EH$1,$H$5:$FY$1802,MATCH($A811,$A$5:$A$1802,0),0)*HLOOKUP(EH$2,$H$5:$FY$1802,MATCH($A811,$A$5:$A$1802,0),0),$H$2)</f>
        <v>0</v>
      </c>
      <c r="EI811" s="188">
        <f>IFERROR(HLOOKUP(EI$1,$H$5:$FY$1802,MATCH($A811,$A$5:$A$1802,0),0)*HLOOKUP(EI$2,$H$5:$FY$1802,MATCH($A811,$A$5:$A$1802,0),0),$H$2)</f>
        <v>7563047</v>
      </c>
      <c r="EJ811" s="188">
        <f>IFERROR(HLOOKUP(EJ$1,$H$5:$FY$1802,MATCH($A811,$A$5:$A$1802,0),0)*HLOOKUP(EJ$2,$H$5:$FY$1802,MATCH($A811,$A$5:$A$1802,0),0),$H$2)</f>
        <v>14269900</v>
      </c>
      <c r="EK811" s="188">
        <f>IFERROR(HLOOKUP(EK$1,$H$5:$FY$1802,MATCH($A811,$A$5:$A$1802,0),0)*HLOOKUP(EK$2,$H$5:$FY$1802,MATCH($A811,$A$5:$A$1802,0),0),$H$2)</f>
        <v>28967897</v>
      </c>
      <c r="EL811" s="188">
        <f>IFERROR(HLOOKUP(EL$1,$H$5:$FY$1802,MATCH($A811,$A$5:$A$1802,0),0)*HLOOKUP(EL$2,$H$5:$FY$1802,MATCH($A811,$A$5:$A$1802,0),0),$H$2)</f>
        <v>7205688</v>
      </c>
      <c r="EM811" s="188">
        <f>IFERROR(HLOOKUP(EM$1,$H$5:$FY$1802,MATCH($A811,$A$5:$A$1802,0),0)*HLOOKUP(EM$2,$H$5:$FY$1802,MATCH($A811,$A$5:$A$1802,0),0),$H$2)</f>
        <v>8595502</v>
      </c>
      <c r="EN811" s="188">
        <f>IFERROR(HLOOKUP(EN$1,$H$5:$FY$1802,MATCH($A811,$A$5:$A$1802,0),0)*HLOOKUP(EN$2,$H$5:$FY$1802,MATCH($A811,$A$5:$A$1802,0),0),$H$2)</f>
        <v>349295170</v>
      </c>
      <c r="EO811" s="188">
        <f>IFERROR(HLOOKUP(EO$1,$H$5:$FY$1802,MATCH($A811,$A$5:$A$1802,0),0)*HLOOKUP(EO$2,$H$5:$FY$1802,MATCH($A811,$A$5:$A$1802,0),0),$H$2)</f>
        <v>251742475</v>
      </c>
      <c r="EP811" s="188">
        <f>IFERROR(HLOOKUP(EP$1,$H$5:$FY$1802,MATCH($A811,$A$5:$A$1802,0),0)*HLOOKUP(EP$2,$H$5:$FY$1802,MATCH($A811,$A$5:$A$1802,0),0),$H$2)</f>
        <v>32597160</v>
      </c>
      <c r="EQ811" s="188">
        <f>IFERROR(HLOOKUP(EQ$1,$H$5:$FY$1802,MATCH($A811,$A$5:$A$1802,0),0)*HLOOKUP(EQ$2,$H$5:$FY$1802,MATCH($A811,$A$5:$A$1802,0),0),$H$2)</f>
        <v>123432</v>
      </c>
      <c r="ER811" s="188">
        <f>IFERROR(HLOOKUP(ER$1,$H$5:$FY$1802,MATCH($A811,$A$5:$A$1802,0),0)*HLOOKUP(ER$2,$H$5:$FY$1802,MATCH($A811,$A$5:$A$1802,0),0),$H$2)</f>
        <v>70308</v>
      </c>
      <c r="ES811" s="188">
        <f>IFERROR(HLOOKUP(ES$1,$H$5:$FY$1802,MATCH($A811,$A$5:$A$1802,0),0)*HLOOKUP(ES$2,$H$5:$FY$1802,MATCH($A811,$A$5:$A$1802,0),0),$H$2)</f>
        <v>7032501</v>
      </c>
      <c r="ET811" s="188">
        <f>IFERROR(HLOOKUP(ET$1,$H$5:$FY$1802,MATCH($A811,$A$5:$A$1802,0),0)*HLOOKUP(ET$2,$H$5:$FY$1802,MATCH($A811,$A$5:$A$1802,0),0),$H$2)</f>
        <v>18917416</v>
      </c>
      <c r="EU811" s="188">
        <f>IFERROR(HLOOKUP(EU$1,$H$5:$FY$1802,MATCH($A811,$A$5:$A$1802,0),0)*HLOOKUP(EU$2,$H$5:$FY$1802,MATCH($A811,$A$5:$A$1802,0),0),$H$2)</f>
        <v>6171425</v>
      </c>
      <c r="EV811" s="188">
        <f>IFERROR(HLOOKUP(EV$1,$H$5:$FY$1802,MATCH($A811,$A$5:$A$1802,0),0)*HLOOKUP(EV$2,$H$5:$FY$1802,MATCH($A811,$A$5:$A$1802,0),0),$H$2)</f>
        <v>324206099</v>
      </c>
      <c r="EW811" s="188">
        <f>IFERROR(HLOOKUP(EW$1,$H$5:$FY$1802,MATCH($A811,$A$5:$A$1802,0),0)*HLOOKUP(EW$2,$H$5:$FY$1802,MATCH($A811,$A$5:$A$1802,0),0),$H$2)</f>
        <v>15230628</v>
      </c>
      <c r="EX811" s="188">
        <f>IFERROR(HLOOKUP(EX$1,$H$5:$FY$1802,MATCH($A811,$A$5:$A$1802,0),0)*HLOOKUP(EX$2,$H$5:$FY$1802,MATCH($A811,$A$5:$A$1802,0),0),$H$2)</f>
        <v>4357000</v>
      </c>
      <c r="EY811" s="188">
        <f>IFERROR(HLOOKUP(EY$1,$H$5:$FY$1802,MATCH($A811,$A$5:$A$1802,0),0)*HLOOKUP(EY$2,$H$5:$FY$1802,MATCH($A811,$A$5:$A$1802,0),0),$H$2)</f>
        <v>21068100</v>
      </c>
      <c r="EZ811" s="188">
        <f>IFERROR(HLOOKUP(EZ$1,$H$5:$FY$1802,MATCH($A811,$A$5:$A$1802,0),0)*HLOOKUP(EZ$2,$H$5:$FY$1802,MATCH($A811,$A$5:$A$1802,0),0),$H$2)</f>
        <v>1659702</v>
      </c>
      <c r="FA811" s="188">
        <f>IFERROR(HLOOKUP(FA$1,$H$5:$FY$1802,MATCH($A811,$A$5:$A$1802,0),0)*HLOOKUP(FA$2,$H$5:$FY$1802,MATCH($A811,$A$5:$A$1802,0),0),$H$2)</f>
        <v>1201627</v>
      </c>
      <c r="FB811" s="188">
        <f>IFERROR(HLOOKUP(FB$1,$H$5:$FY$1802,MATCH($A811,$A$5:$A$1802,0),0)*HLOOKUP(FB$2,$H$5:$FY$1802,MATCH($A811,$A$5:$A$1802,0),0),$H$2)</f>
        <v>486486</v>
      </c>
      <c r="FC811" s="188">
        <f>IFERROR(HLOOKUP(FC$1,$H$5:$FY$1802,MATCH($A811,$A$5:$A$1802,0),0)*HLOOKUP(FC$2,$H$5:$FY$1802,MATCH($A811,$A$5:$A$1802,0),0),$H$2)</f>
        <v>892620</v>
      </c>
      <c r="FD811" s="188">
        <f>IFERROR(HLOOKUP(FD$1,$H$5:$FY$1802,MATCH($A811,$A$5:$A$1802,0),0)*HLOOKUP(FD$2,$H$5:$FY$1802,MATCH($A811,$A$5:$A$1802,0),0),$H$2)</f>
        <v>0</v>
      </c>
      <c r="FE811" s="188">
        <f>IFERROR(HLOOKUP(FE$1,$H$5:$FY$1802,MATCH($A811,$A$5:$A$1802,0),0)*HLOOKUP(FE$2,$H$5:$FY$1802,MATCH($A811,$A$5:$A$1802,0),0),$H$2)</f>
        <v>0</v>
      </c>
      <c r="FF811" s="188">
        <f>IFERROR(HLOOKUP(FF$1,$H$5:$FY$1802,MATCH($A811,$A$5:$A$1802,0),0)*HLOOKUP(FF$2,$H$5:$FY$1802,MATCH($A811,$A$5:$A$1802,0),0),$H$2)</f>
        <v>0</v>
      </c>
      <c r="FG811" s="188">
        <f>IFERROR(HLOOKUP(FG$1,$H$5:$FY$1802,MATCH($A811,$A$5:$A$1802,0),0)*HLOOKUP(FG$2,$H$5:$FY$1802,MATCH($A811,$A$5:$A$1802,0),0),$H$2)</f>
        <v>0</v>
      </c>
      <c r="FH811" s="189"/>
      <c r="FI811" s="406">
        <f t="shared" si="1171"/>
        <v>2.5420134760206103</v>
      </c>
      <c r="FJ811" s="406">
        <f t="shared" si="1171"/>
        <v>1.9453032104637336</v>
      </c>
      <c r="FK811" s="406">
        <f t="shared" si="1172"/>
        <v>2.4967137463291849</v>
      </c>
      <c r="FL811" s="406">
        <f t="shared" si="1173"/>
        <v>1.951894839882534</v>
      </c>
      <c r="FM811" s="406">
        <f t="shared" si="1174"/>
        <v>1.4189422917013139</v>
      </c>
      <c r="FN811" s="406">
        <f t="shared" si="1175"/>
        <v>1.1113753534009645</v>
      </c>
      <c r="FO811" s="406">
        <f t="shared" si="1176"/>
        <v>1.4877127906206531</v>
      </c>
      <c r="FP811" s="406">
        <f t="shared" si="1177"/>
        <v>1.1470490825991919</v>
      </c>
      <c r="FQ811" s="406">
        <f t="shared" si="1178"/>
        <v>1.3224137931034483</v>
      </c>
      <c r="FR811" s="406">
        <f t="shared" si="1179"/>
        <v>1.0543103448275861</v>
      </c>
      <c r="FS811" s="410"/>
    </row>
    <row r="812" spans="1:175" ht="10.35" customHeight="1" x14ac:dyDescent="0.2">
      <c r="A812" s="74" t="str">
        <f t="shared" si="1186"/>
        <v>2021-22NOVEMBERRX6</v>
      </c>
      <c r="B812" s="163" t="str">
        <f t="shared" si="1187"/>
        <v>2021-22</v>
      </c>
      <c r="C812" s="26" t="s">
        <v>834</v>
      </c>
      <c r="D812" s="163" t="str">
        <f>INDEX($FV$16:$FW$26,MATCH($F812,$FV$16:$FV$26,0),2)</f>
        <v>Y63</v>
      </c>
      <c r="E812" s="163" t="str">
        <f>VLOOKUP($D812,$FW$8:$FX$14,2,0)</f>
        <v>North East and Yorkshire</v>
      </c>
      <c r="F812" s="271" t="s">
        <v>857</v>
      </c>
      <c r="G812" s="271" t="s">
        <v>875</v>
      </c>
      <c r="H812" s="272">
        <v>50188</v>
      </c>
      <c r="I812" s="272">
        <v>41496</v>
      </c>
      <c r="J812" s="272">
        <v>1887247</v>
      </c>
      <c r="K812" s="272">
        <v>45</v>
      </c>
      <c r="L812" s="272">
        <v>15</v>
      </c>
      <c r="M812" s="272">
        <v>119</v>
      </c>
      <c r="N812" s="272">
        <v>179</v>
      </c>
      <c r="O812" s="272">
        <v>292</v>
      </c>
      <c r="P812" s="272">
        <v>0</v>
      </c>
      <c r="Q812" s="272">
        <v>73</v>
      </c>
      <c r="R812" s="272">
        <v>2444</v>
      </c>
      <c r="S812" s="272">
        <v>12</v>
      </c>
      <c r="T812" s="272">
        <v>35219</v>
      </c>
      <c r="U812" s="272">
        <v>3158</v>
      </c>
      <c r="V812" s="272">
        <v>2017</v>
      </c>
      <c r="W812" s="272">
        <v>19880</v>
      </c>
      <c r="X812" s="272">
        <v>4944</v>
      </c>
      <c r="Y812" s="272">
        <v>423</v>
      </c>
      <c r="Z812" s="272">
        <v>1433082</v>
      </c>
      <c r="AA812" s="272">
        <v>454</v>
      </c>
      <c r="AB812" s="272">
        <v>794</v>
      </c>
      <c r="AC812" s="272">
        <v>1027444</v>
      </c>
      <c r="AD812" s="272">
        <v>509</v>
      </c>
      <c r="AE812" s="272">
        <v>927</v>
      </c>
      <c r="AF812" s="272">
        <v>48480820</v>
      </c>
      <c r="AG812" s="272">
        <v>2439</v>
      </c>
      <c r="AH812" s="272">
        <v>4984</v>
      </c>
      <c r="AI812" s="272">
        <v>39342735</v>
      </c>
      <c r="AJ812" s="272">
        <v>7958</v>
      </c>
      <c r="AK812" s="272">
        <v>19989</v>
      </c>
      <c r="AL812" s="272">
        <v>2465992</v>
      </c>
      <c r="AM812" s="272">
        <v>5830</v>
      </c>
      <c r="AN812" s="272">
        <v>12698</v>
      </c>
      <c r="AO812" s="272">
        <v>4435</v>
      </c>
      <c r="AP812" s="272">
        <v>48</v>
      </c>
      <c r="AQ812" s="272">
        <v>341</v>
      </c>
      <c r="AR812" s="272">
        <v>2199</v>
      </c>
      <c r="AS812" s="272">
        <v>237</v>
      </c>
      <c r="AT812" s="272">
        <v>3809</v>
      </c>
      <c r="AU812" s="272">
        <v>0</v>
      </c>
      <c r="AV812" s="272">
        <v>18442</v>
      </c>
      <c r="AW812" s="272">
        <v>3404</v>
      </c>
      <c r="AX812" s="272">
        <v>8938</v>
      </c>
      <c r="AY812" s="272">
        <v>30784</v>
      </c>
      <c r="AZ812" s="272">
        <v>5852</v>
      </c>
      <c r="BA812" s="272">
        <v>4584</v>
      </c>
      <c r="BB812" s="272">
        <v>3679</v>
      </c>
      <c r="BC812" s="272">
        <v>2907</v>
      </c>
      <c r="BD812" s="272">
        <v>25740</v>
      </c>
      <c r="BE812" s="272">
        <v>21563</v>
      </c>
      <c r="BF812" s="272">
        <v>7587</v>
      </c>
      <c r="BG812" s="272">
        <v>5348</v>
      </c>
      <c r="BH812" s="272">
        <v>743</v>
      </c>
      <c r="BI812" s="272">
        <v>442</v>
      </c>
      <c r="BJ812" s="272">
        <v>129</v>
      </c>
      <c r="BK812" s="272">
        <v>68969</v>
      </c>
      <c r="BL812" s="272">
        <v>535</v>
      </c>
      <c r="BM812" s="272">
        <v>878</v>
      </c>
      <c r="BN812" s="272">
        <v>111</v>
      </c>
      <c r="BO812" s="272">
        <v>51686</v>
      </c>
      <c r="BP812" s="272">
        <v>466</v>
      </c>
      <c r="BQ812" s="272">
        <v>919</v>
      </c>
      <c r="BR812" s="272">
        <v>2918</v>
      </c>
      <c r="BS812" s="272">
        <v>1312427</v>
      </c>
      <c r="BT812" s="272">
        <v>450</v>
      </c>
      <c r="BU812" s="272">
        <v>787</v>
      </c>
      <c r="BV812" s="272">
        <v>2737</v>
      </c>
      <c r="BW812" s="272">
        <v>7016571</v>
      </c>
      <c r="BX812" s="272">
        <v>2564</v>
      </c>
      <c r="BY812" s="272">
        <v>5149</v>
      </c>
      <c r="BZ812" s="272">
        <v>685</v>
      </c>
      <c r="CA812" s="272">
        <v>1493870</v>
      </c>
      <c r="CB812" s="272">
        <v>2181</v>
      </c>
      <c r="CC812" s="272">
        <v>4506</v>
      </c>
      <c r="CD812" s="272">
        <v>16458</v>
      </c>
      <c r="CE812" s="272">
        <v>39970379</v>
      </c>
      <c r="CF812" s="272">
        <v>2429</v>
      </c>
      <c r="CG812" s="272">
        <v>4970</v>
      </c>
      <c r="CH812" s="272">
        <v>219</v>
      </c>
      <c r="CI812" s="272">
        <v>1243516</v>
      </c>
      <c r="CJ812" s="272">
        <v>5678</v>
      </c>
      <c r="CK812" s="272">
        <v>10993</v>
      </c>
      <c r="CL812" s="272">
        <v>59</v>
      </c>
      <c r="CM812" s="272">
        <v>409431</v>
      </c>
      <c r="CN812" s="272">
        <v>6940</v>
      </c>
      <c r="CO812" s="272">
        <v>14226</v>
      </c>
      <c r="CP812" s="272">
        <v>1625</v>
      </c>
      <c r="CQ812" s="272">
        <v>15902766</v>
      </c>
      <c r="CR812" s="272">
        <v>9786</v>
      </c>
      <c r="CS812" s="272">
        <v>19123</v>
      </c>
      <c r="CT812" s="272">
        <v>406</v>
      </c>
      <c r="CU812" s="272">
        <v>5008372</v>
      </c>
      <c r="CV812" s="272">
        <v>12336</v>
      </c>
      <c r="CW812" s="272">
        <v>29490</v>
      </c>
      <c r="CX812" s="272">
        <v>117</v>
      </c>
      <c r="CY812" s="272">
        <v>61452</v>
      </c>
      <c r="CZ812" s="272">
        <v>525</v>
      </c>
      <c r="DA812" s="272">
        <v>874</v>
      </c>
      <c r="DB812" s="272">
        <v>1750</v>
      </c>
      <c r="DC812" s="272">
        <v>103930</v>
      </c>
      <c r="DD812" s="272">
        <v>59</v>
      </c>
      <c r="DE812" s="272">
        <v>152</v>
      </c>
      <c r="DF812" s="272">
        <v>0</v>
      </c>
      <c r="DG812" s="272">
        <v>0</v>
      </c>
      <c r="DH812" s="272">
        <v>0</v>
      </c>
      <c r="DI812" s="272">
        <v>0</v>
      </c>
      <c r="DJ812" s="272">
        <v>0</v>
      </c>
      <c r="DK812" s="272">
        <v>0</v>
      </c>
      <c r="DL812" s="250"/>
      <c r="DM812" s="250"/>
      <c r="DN812" s="250"/>
      <c r="DO812" s="250"/>
      <c r="DP812" s="250"/>
      <c r="DQ812" s="250"/>
      <c r="DR812" s="250"/>
      <c r="DS812" s="250"/>
      <c r="DT812" s="250"/>
      <c r="DU812" s="250"/>
      <c r="DV812" s="250"/>
      <c r="DW812" s="250"/>
      <c r="DX812" s="250"/>
      <c r="DY812" s="250"/>
      <c r="DZ812" s="250"/>
      <c r="EA812" s="250"/>
      <c r="EB812" s="155"/>
      <c r="EC812" s="75">
        <f t="shared" si="1188"/>
        <v>11</v>
      </c>
      <c r="ED812" s="74">
        <f t="shared" si="1170"/>
        <v>2021</v>
      </c>
      <c r="EE812" s="165">
        <f t="shared" si="1180"/>
        <v>44501</v>
      </c>
      <c r="EF812" s="157">
        <f t="shared" si="1182"/>
        <v>30</v>
      </c>
      <c r="EG812" s="156"/>
      <c r="EH812" s="166">
        <f>IFERROR(HLOOKUP(EH$1,$H$5:$FY$1802,MATCH($A812,$A$5:$A$1802,0),0)*HLOOKUP(EH$2,$H$5:$FY$1802,MATCH($A812,$A$5:$A$1802,0),0),$H$2)</f>
        <v>622440</v>
      </c>
      <c r="EI812" s="166">
        <f>IFERROR(HLOOKUP(EI$1,$H$5:$FY$1802,MATCH($A812,$A$5:$A$1802,0),0)*HLOOKUP(EI$2,$H$5:$FY$1802,MATCH($A812,$A$5:$A$1802,0),0),$H$2)</f>
        <v>4938024</v>
      </c>
      <c r="EJ812" s="166">
        <f>IFERROR(HLOOKUP(EJ$1,$H$5:$FY$1802,MATCH($A812,$A$5:$A$1802,0),0)*HLOOKUP(EJ$2,$H$5:$FY$1802,MATCH($A812,$A$5:$A$1802,0),0),$H$2)</f>
        <v>7427784</v>
      </c>
      <c r="EK812" s="166">
        <f>IFERROR(HLOOKUP(EK$1,$H$5:$FY$1802,MATCH($A812,$A$5:$A$1802,0),0)*HLOOKUP(EK$2,$H$5:$FY$1802,MATCH($A812,$A$5:$A$1802,0),0),$H$2)</f>
        <v>12116832</v>
      </c>
      <c r="EL812" s="166">
        <f>IFERROR(HLOOKUP(EL$1,$H$5:$FY$1802,MATCH($A812,$A$5:$A$1802,0),0)*HLOOKUP(EL$2,$H$5:$FY$1802,MATCH($A812,$A$5:$A$1802,0),0),$H$2)</f>
        <v>2507452</v>
      </c>
      <c r="EM812" s="166">
        <f>IFERROR(HLOOKUP(EM$1,$H$5:$FY$1802,MATCH($A812,$A$5:$A$1802,0),0)*HLOOKUP(EM$2,$H$5:$FY$1802,MATCH($A812,$A$5:$A$1802,0),0),$H$2)</f>
        <v>1869759</v>
      </c>
      <c r="EN812" s="166">
        <f>IFERROR(HLOOKUP(EN$1,$H$5:$FY$1802,MATCH($A812,$A$5:$A$1802,0),0)*HLOOKUP(EN$2,$H$5:$FY$1802,MATCH($A812,$A$5:$A$1802,0),0),$H$2)</f>
        <v>99081920</v>
      </c>
      <c r="EO812" s="166">
        <f>IFERROR(HLOOKUP(EO$1,$H$5:$FY$1802,MATCH($A812,$A$5:$A$1802,0),0)*HLOOKUP(EO$2,$H$5:$FY$1802,MATCH($A812,$A$5:$A$1802,0),0),$H$2)</f>
        <v>98825616</v>
      </c>
      <c r="EP812" s="166">
        <f>IFERROR(HLOOKUP(EP$1,$H$5:$FY$1802,MATCH($A812,$A$5:$A$1802,0),0)*HLOOKUP(EP$2,$H$5:$FY$1802,MATCH($A812,$A$5:$A$1802,0),0),$H$2)</f>
        <v>5371254</v>
      </c>
      <c r="EQ812" s="166">
        <f>IFERROR(HLOOKUP(EQ$1,$H$5:$FY$1802,MATCH($A812,$A$5:$A$1802,0),0)*HLOOKUP(EQ$2,$H$5:$FY$1802,MATCH($A812,$A$5:$A$1802,0),0),$H$2)</f>
        <v>113262</v>
      </c>
      <c r="ER812" s="166">
        <f>IFERROR(HLOOKUP(ER$1,$H$5:$FY$1802,MATCH($A812,$A$5:$A$1802,0),0)*HLOOKUP(ER$2,$H$5:$FY$1802,MATCH($A812,$A$5:$A$1802,0),0),$H$2)</f>
        <v>102009</v>
      </c>
      <c r="ES812" s="166">
        <f>IFERROR(HLOOKUP(ES$1,$H$5:$FY$1802,MATCH($A812,$A$5:$A$1802,0),0)*HLOOKUP(ES$2,$H$5:$FY$1802,MATCH($A812,$A$5:$A$1802,0),0),$H$2)</f>
        <v>2296466</v>
      </c>
      <c r="ET812" s="166">
        <f>IFERROR(HLOOKUP(ET$1,$H$5:$FY$1802,MATCH($A812,$A$5:$A$1802,0),0)*HLOOKUP(ET$2,$H$5:$FY$1802,MATCH($A812,$A$5:$A$1802,0),0),$H$2)</f>
        <v>14092813</v>
      </c>
      <c r="EU812" s="166">
        <f>IFERROR(HLOOKUP(EU$1,$H$5:$FY$1802,MATCH($A812,$A$5:$A$1802,0),0)*HLOOKUP(EU$2,$H$5:$FY$1802,MATCH($A812,$A$5:$A$1802,0),0),$H$2)</f>
        <v>3086610</v>
      </c>
      <c r="EV812" s="166">
        <f>IFERROR(HLOOKUP(EV$1,$H$5:$FY$1802,MATCH($A812,$A$5:$A$1802,0),0)*HLOOKUP(EV$2,$H$5:$FY$1802,MATCH($A812,$A$5:$A$1802,0),0),$H$2)</f>
        <v>81796260</v>
      </c>
      <c r="EW812" s="166">
        <f>IFERROR(HLOOKUP(EW$1,$H$5:$FY$1802,MATCH($A812,$A$5:$A$1802,0),0)*HLOOKUP(EW$2,$H$5:$FY$1802,MATCH($A812,$A$5:$A$1802,0),0),$H$2)</f>
        <v>2407467</v>
      </c>
      <c r="EX812" s="166">
        <f>IFERROR(HLOOKUP(EX$1,$H$5:$FY$1802,MATCH($A812,$A$5:$A$1802,0),0)*HLOOKUP(EX$2,$H$5:$FY$1802,MATCH($A812,$A$5:$A$1802,0),0),$H$2)</f>
        <v>839334</v>
      </c>
      <c r="EY812" s="166">
        <f>IFERROR(HLOOKUP(EY$1,$H$5:$FY$1802,MATCH($A812,$A$5:$A$1802,0),0)*HLOOKUP(EY$2,$H$5:$FY$1802,MATCH($A812,$A$5:$A$1802,0),0),$H$2)</f>
        <v>31074875</v>
      </c>
      <c r="EZ812" s="166">
        <f>IFERROR(HLOOKUP(EZ$1,$H$5:$FY$1802,MATCH($A812,$A$5:$A$1802,0),0)*HLOOKUP(EZ$2,$H$5:$FY$1802,MATCH($A812,$A$5:$A$1802,0),0),$H$2)</f>
        <v>11972940</v>
      </c>
      <c r="FA812" s="166">
        <f>IFERROR(HLOOKUP(FA$1,$H$5:$FY$1802,MATCH($A812,$A$5:$A$1802,0),0)*HLOOKUP(FA$2,$H$5:$FY$1802,MATCH($A812,$A$5:$A$1802,0),0),$H$2)</f>
        <v>0</v>
      </c>
      <c r="FB812" s="166">
        <f>IFERROR(HLOOKUP(FB$1,$H$5:$FY$1802,MATCH($A812,$A$5:$A$1802,0),0)*HLOOKUP(FB$2,$H$5:$FY$1802,MATCH($A812,$A$5:$A$1802,0),0),$H$2)</f>
        <v>102258</v>
      </c>
      <c r="FC812" s="166">
        <f>IFERROR(HLOOKUP(FC$1,$H$5:$FY$1802,MATCH($A812,$A$5:$A$1802,0),0)*HLOOKUP(FC$2,$H$5:$FY$1802,MATCH($A812,$A$5:$A$1802,0),0),$H$2)</f>
        <v>266000</v>
      </c>
      <c r="FD812" s="166">
        <f>IFERROR(HLOOKUP(FD$1,$H$5:$FY$1802,MATCH($A812,$A$5:$A$1802,0),0)*HLOOKUP(FD$2,$H$5:$FY$1802,MATCH($A812,$A$5:$A$1802,0),0),$H$2)</f>
        <v>0</v>
      </c>
      <c r="FE812" s="166">
        <f>IFERROR(HLOOKUP(FE$1,$H$5:$FY$1802,MATCH($A812,$A$5:$A$1802,0),0)*HLOOKUP(FE$2,$H$5:$FY$1802,MATCH($A812,$A$5:$A$1802,0),0),$H$2)</f>
        <v>0</v>
      </c>
      <c r="FF812" s="166">
        <f>IFERROR(HLOOKUP(FF$1,$H$5:$FY$1802,MATCH($A812,$A$5:$A$1802,0),0)*HLOOKUP(FF$2,$H$5:$FY$1802,MATCH($A812,$A$5:$A$1802,0),0),$H$2)</f>
        <v>0</v>
      </c>
      <c r="FG812" s="166">
        <f>IFERROR(HLOOKUP(FG$1,$H$5:$FY$1802,MATCH($A812,$A$5:$A$1802,0),0)*HLOOKUP(FG$2,$H$5:$FY$1802,MATCH($A812,$A$5:$A$1802,0),0),$H$2)</f>
        <v>0</v>
      </c>
      <c r="FH812" s="152"/>
      <c r="FI812" s="405">
        <f t="shared" si="1171"/>
        <v>1.8530715642811906</v>
      </c>
      <c r="FJ812" s="405">
        <f t="shared" si="1171"/>
        <v>1.4515516149461685</v>
      </c>
      <c r="FK812" s="405">
        <f t="shared" si="1172"/>
        <v>1.8239960337134358</v>
      </c>
      <c r="FL812" s="405">
        <f t="shared" si="1173"/>
        <v>1.4412493802677244</v>
      </c>
      <c r="FM812" s="405">
        <f t="shared" si="1174"/>
        <v>1.2947686116700201</v>
      </c>
      <c r="FN812" s="405">
        <f t="shared" si="1175"/>
        <v>1.0846579476861167</v>
      </c>
      <c r="FO812" s="405">
        <f t="shared" si="1176"/>
        <v>1.5345873786407767</v>
      </c>
      <c r="FP812" s="405">
        <f t="shared" si="1177"/>
        <v>1.0817152103559871</v>
      </c>
      <c r="FQ812" s="405">
        <f t="shared" si="1178"/>
        <v>1.7565011820330969</v>
      </c>
      <c r="FR812" s="405">
        <f t="shared" si="1179"/>
        <v>1.0449172576832151</v>
      </c>
      <c r="FS812" s="65"/>
    </row>
    <row r="813" spans="1:175" ht="10.35" customHeight="1" x14ac:dyDescent="0.2">
      <c r="A813" s="74" t="str">
        <f t="shared" si="1186"/>
        <v>2021-22NOVEMBERRX7</v>
      </c>
      <c r="B813" s="163" t="str">
        <f t="shared" si="1187"/>
        <v>2021-22</v>
      </c>
      <c r="C813" s="26" t="s">
        <v>834</v>
      </c>
      <c r="D813" s="163" t="str">
        <f>INDEX($FV$16:$FW$26,MATCH($F813,$FV$16:$FV$26,0),2)</f>
        <v>Y62</v>
      </c>
      <c r="E813" s="163" t="str">
        <f>VLOOKUP($D813,$FW$8:$FX$14,2,0)</f>
        <v>North West</v>
      </c>
      <c r="F813" s="271" t="s">
        <v>859</v>
      </c>
      <c r="G813" s="271" t="s">
        <v>876</v>
      </c>
      <c r="H813" s="272">
        <v>147788</v>
      </c>
      <c r="I813" s="272">
        <v>121328</v>
      </c>
      <c r="J813" s="272">
        <v>1875805</v>
      </c>
      <c r="K813" s="272">
        <v>15</v>
      </c>
      <c r="L813" s="272">
        <v>0</v>
      </c>
      <c r="M813" s="272">
        <v>48</v>
      </c>
      <c r="N813" s="272">
        <v>92</v>
      </c>
      <c r="O813" s="272">
        <v>181</v>
      </c>
      <c r="P813" s="272">
        <v>0</v>
      </c>
      <c r="Q813" s="272">
        <v>258</v>
      </c>
      <c r="R813" s="272">
        <v>16151</v>
      </c>
      <c r="S813" s="272">
        <v>3194</v>
      </c>
      <c r="T813" s="272">
        <v>91602</v>
      </c>
      <c r="U813" s="272">
        <v>13577</v>
      </c>
      <c r="V813" s="272">
        <v>9399</v>
      </c>
      <c r="W813" s="272">
        <v>50499</v>
      </c>
      <c r="X813" s="272">
        <v>10208</v>
      </c>
      <c r="Y813" s="272">
        <v>821</v>
      </c>
      <c r="Z813" s="272">
        <v>7193984</v>
      </c>
      <c r="AA813" s="272">
        <v>530</v>
      </c>
      <c r="AB813" s="272">
        <v>895</v>
      </c>
      <c r="AC813" s="272">
        <v>6495684</v>
      </c>
      <c r="AD813" s="272">
        <v>691</v>
      </c>
      <c r="AE813" s="272">
        <v>1186</v>
      </c>
      <c r="AF813" s="272">
        <v>148270367</v>
      </c>
      <c r="AG813" s="272">
        <v>2936</v>
      </c>
      <c r="AH813" s="272">
        <v>6331</v>
      </c>
      <c r="AI813" s="272">
        <v>111156870</v>
      </c>
      <c r="AJ813" s="272">
        <v>10889</v>
      </c>
      <c r="AK813" s="272">
        <v>25977</v>
      </c>
      <c r="AL813" s="272">
        <v>17335168</v>
      </c>
      <c r="AM813" s="272">
        <v>21115</v>
      </c>
      <c r="AN813" s="272">
        <v>50334</v>
      </c>
      <c r="AO813" s="272">
        <v>8940</v>
      </c>
      <c r="AP813" s="272">
        <v>522</v>
      </c>
      <c r="AQ813" s="272">
        <v>5066</v>
      </c>
      <c r="AR813" s="272">
        <v>431</v>
      </c>
      <c r="AS813" s="272">
        <v>652</v>
      </c>
      <c r="AT813" s="272">
        <v>2700</v>
      </c>
      <c r="AU813" s="272">
        <v>169</v>
      </c>
      <c r="AV813" s="272">
        <v>48437</v>
      </c>
      <c r="AW813" s="272">
        <v>6503</v>
      </c>
      <c r="AX813" s="272">
        <v>27722</v>
      </c>
      <c r="AY813" s="272">
        <v>82662</v>
      </c>
      <c r="AZ813" s="272">
        <v>26460</v>
      </c>
      <c r="BA813" s="272">
        <v>20965</v>
      </c>
      <c r="BB813" s="272">
        <v>18199</v>
      </c>
      <c r="BC813" s="272">
        <v>14634</v>
      </c>
      <c r="BD813" s="272">
        <v>69774</v>
      </c>
      <c r="BE813" s="272">
        <v>52804</v>
      </c>
      <c r="BF813" s="272">
        <v>14524</v>
      </c>
      <c r="BG813" s="272">
        <v>10435</v>
      </c>
      <c r="BH813" s="272">
        <v>1127</v>
      </c>
      <c r="BI813" s="272">
        <v>807</v>
      </c>
      <c r="BJ813" s="272">
        <v>76</v>
      </c>
      <c r="BK813" s="272">
        <v>60197</v>
      </c>
      <c r="BL813" s="272">
        <v>792</v>
      </c>
      <c r="BM813" s="272">
        <v>1173</v>
      </c>
      <c r="BN813" s="272">
        <v>34</v>
      </c>
      <c r="BO813" s="272">
        <v>31389</v>
      </c>
      <c r="BP813" s="272">
        <v>923</v>
      </c>
      <c r="BQ813" s="272">
        <v>1482</v>
      </c>
      <c r="BR813" s="272">
        <v>13467</v>
      </c>
      <c r="BS813" s="272">
        <v>7102398</v>
      </c>
      <c r="BT813" s="272">
        <v>527</v>
      </c>
      <c r="BU813" s="272">
        <v>893</v>
      </c>
      <c r="BV813" s="272">
        <v>3855</v>
      </c>
      <c r="BW813" s="272">
        <v>12592961</v>
      </c>
      <c r="BX813" s="272">
        <v>3267</v>
      </c>
      <c r="BY813" s="272">
        <v>6824</v>
      </c>
      <c r="BZ813" s="272">
        <v>2075</v>
      </c>
      <c r="CA813" s="272">
        <v>6289184</v>
      </c>
      <c r="CB813" s="272">
        <v>3031</v>
      </c>
      <c r="CC813" s="272">
        <v>6511</v>
      </c>
      <c r="CD813" s="272">
        <v>44569</v>
      </c>
      <c r="CE813" s="272">
        <v>129388222</v>
      </c>
      <c r="CF813" s="272">
        <v>2903</v>
      </c>
      <c r="CG813" s="272">
        <v>6288</v>
      </c>
      <c r="CH813" s="272">
        <v>1748</v>
      </c>
      <c r="CI813" s="272">
        <v>19625064</v>
      </c>
      <c r="CJ813" s="272">
        <v>11227</v>
      </c>
      <c r="CK813" s="272">
        <v>26560</v>
      </c>
      <c r="CL813" s="272">
        <v>1269</v>
      </c>
      <c r="CM813" s="272">
        <v>16579234</v>
      </c>
      <c r="CN813" s="272">
        <v>13065</v>
      </c>
      <c r="CO813" s="272">
        <v>31568</v>
      </c>
      <c r="CP813" s="272">
        <v>912</v>
      </c>
      <c r="CQ813" s="272">
        <v>19605909</v>
      </c>
      <c r="CR813" s="272">
        <v>21498</v>
      </c>
      <c r="CS813" s="272">
        <v>57741</v>
      </c>
      <c r="CT813" s="272">
        <v>475</v>
      </c>
      <c r="CU813" s="272">
        <v>12835178</v>
      </c>
      <c r="CV813" s="272">
        <v>27021</v>
      </c>
      <c r="CW813" s="272">
        <v>60147</v>
      </c>
      <c r="CX813" s="272">
        <v>290</v>
      </c>
      <c r="CY813" s="272">
        <v>114289</v>
      </c>
      <c r="CZ813" s="272">
        <v>394</v>
      </c>
      <c r="DA813" s="272">
        <v>693</v>
      </c>
      <c r="DB813" s="272">
        <v>7287</v>
      </c>
      <c r="DC813" s="272">
        <v>338248</v>
      </c>
      <c r="DD813" s="272">
        <v>46</v>
      </c>
      <c r="DE813" s="272">
        <v>93</v>
      </c>
      <c r="DF813" s="272">
        <v>83</v>
      </c>
      <c r="DG813" s="272">
        <v>230173</v>
      </c>
      <c r="DH813" s="272">
        <v>2773</v>
      </c>
      <c r="DI813" s="272">
        <v>5854</v>
      </c>
      <c r="DJ813" s="272">
        <v>56</v>
      </c>
      <c r="DK813" s="272">
        <v>0</v>
      </c>
      <c r="DL813" s="250"/>
      <c r="DM813" s="250"/>
      <c r="DN813" s="250"/>
      <c r="DO813" s="250"/>
      <c r="DP813" s="250"/>
      <c r="DQ813" s="250"/>
      <c r="DR813" s="250"/>
      <c r="DS813" s="250"/>
      <c r="DT813" s="250"/>
      <c r="DU813" s="250"/>
      <c r="DV813" s="250"/>
      <c r="DW813" s="250"/>
      <c r="DX813" s="250"/>
      <c r="DY813" s="250"/>
      <c r="DZ813" s="250"/>
      <c r="EA813" s="250"/>
      <c r="EB813" s="155"/>
      <c r="EC813" s="75">
        <f t="shared" si="1188"/>
        <v>11</v>
      </c>
      <c r="ED813" s="74">
        <f t="shared" si="1170"/>
        <v>2021</v>
      </c>
      <c r="EE813" s="165">
        <f t="shared" si="1180"/>
        <v>44501</v>
      </c>
      <c r="EF813" s="157">
        <f t="shared" si="1182"/>
        <v>30</v>
      </c>
      <c r="EG813" s="156"/>
      <c r="EH813" s="166">
        <f>IFERROR(HLOOKUP(EH$1,$H$5:$FY$1802,MATCH($A813,$A$5:$A$1802,0),0)*HLOOKUP(EH$2,$H$5:$FY$1802,MATCH($A813,$A$5:$A$1802,0),0),$H$2)</f>
        <v>0</v>
      </c>
      <c r="EI813" s="166">
        <f>IFERROR(HLOOKUP(EI$1,$H$5:$FY$1802,MATCH($A813,$A$5:$A$1802,0),0)*HLOOKUP(EI$2,$H$5:$FY$1802,MATCH($A813,$A$5:$A$1802,0),0),$H$2)</f>
        <v>5823744</v>
      </c>
      <c r="EJ813" s="166">
        <f>IFERROR(HLOOKUP(EJ$1,$H$5:$FY$1802,MATCH($A813,$A$5:$A$1802,0),0)*HLOOKUP(EJ$2,$H$5:$FY$1802,MATCH($A813,$A$5:$A$1802,0),0),$H$2)</f>
        <v>11162176</v>
      </c>
      <c r="EK813" s="166">
        <f>IFERROR(HLOOKUP(EK$1,$H$5:$FY$1802,MATCH($A813,$A$5:$A$1802,0),0)*HLOOKUP(EK$2,$H$5:$FY$1802,MATCH($A813,$A$5:$A$1802,0),0),$H$2)</f>
        <v>21960368</v>
      </c>
      <c r="EL813" s="166">
        <f>IFERROR(HLOOKUP(EL$1,$H$5:$FY$1802,MATCH($A813,$A$5:$A$1802,0),0)*HLOOKUP(EL$2,$H$5:$FY$1802,MATCH($A813,$A$5:$A$1802,0),0),$H$2)</f>
        <v>12151415</v>
      </c>
      <c r="EM813" s="166">
        <f>IFERROR(HLOOKUP(EM$1,$H$5:$FY$1802,MATCH($A813,$A$5:$A$1802,0),0)*HLOOKUP(EM$2,$H$5:$FY$1802,MATCH($A813,$A$5:$A$1802,0),0),$H$2)</f>
        <v>11147214</v>
      </c>
      <c r="EN813" s="166">
        <f>IFERROR(HLOOKUP(EN$1,$H$5:$FY$1802,MATCH($A813,$A$5:$A$1802,0),0)*HLOOKUP(EN$2,$H$5:$FY$1802,MATCH($A813,$A$5:$A$1802,0),0),$H$2)</f>
        <v>319709169</v>
      </c>
      <c r="EO813" s="166">
        <f>IFERROR(HLOOKUP(EO$1,$H$5:$FY$1802,MATCH($A813,$A$5:$A$1802,0),0)*HLOOKUP(EO$2,$H$5:$FY$1802,MATCH($A813,$A$5:$A$1802,0),0),$H$2)</f>
        <v>265173216</v>
      </c>
      <c r="EP813" s="166">
        <f>IFERROR(HLOOKUP(EP$1,$H$5:$FY$1802,MATCH($A813,$A$5:$A$1802,0),0)*HLOOKUP(EP$2,$H$5:$FY$1802,MATCH($A813,$A$5:$A$1802,0),0),$H$2)</f>
        <v>41324214</v>
      </c>
      <c r="EQ813" s="166">
        <f>IFERROR(HLOOKUP(EQ$1,$H$5:$FY$1802,MATCH($A813,$A$5:$A$1802,0),0)*HLOOKUP(EQ$2,$H$5:$FY$1802,MATCH($A813,$A$5:$A$1802,0),0),$H$2)</f>
        <v>89148</v>
      </c>
      <c r="ER813" s="166">
        <f>IFERROR(HLOOKUP(ER$1,$H$5:$FY$1802,MATCH($A813,$A$5:$A$1802,0),0)*HLOOKUP(ER$2,$H$5:$FY$1802,MATCH($A813,$A$5:$A$1802,0),0),$H$2)</f>
        <v>50388</v>
      </c>
      <c r="ES813" s="166">
        <f>IFERROR(HLOOKUP(ES$1,$H$5:$FY$1802,MATCH($A813,$A$5:$A$1802,0),0)*HLOOKUP(ES$2,$H$5:$FY$1802,MATCH($A813,$A$5:$A$1802,0),0),$H$2)</f>
        <v>12026031</v>
      </c>
      <c r="ET813" s="166">
        <f>IFERROR(HLOOKUP(ET$1,$H$5:$FY$1802,MATCH($A813,$A$5:$A$1802,0),0)*HLOOKUP(ET$2,$H$5:$FY$1802,MATCH($A813,$A$5:$A$1802,0),0),$H$2)</f>
        <v>26306520</v>
      </c>
      <c r="EU813" s="166">
        <f>IFERROR(HLOOKUP(EU$1,$H$5:$FY$1802,MATCH($A813,$A$5:$A$1802,0),0)*HLOOKUP(EU$2,$H$5:$FY$1802,MATCH($A813,$A$5:$A$1802,0),0),$H$2)</f>
        <v>13510325</v>
      </c>
      <c r="EV813" s="166">
        <f>IFERROR(HLOOKUP(EV$1,$H$5:$FY$1802,MATCH($A813,$A$5:$A$1802,0),0)*HLOOKUP(EV$2,$H$5:$FY$1802,MATCH($A813,$A$5:$A$1802,0),0),$H$2)</f>
        <v>280249872</v>
      </c>
      <c r="EW813" s="166">
        <f>IFERROR(HLOOKUP(EW$1,$H$5:$FY$1802,MATCH($A813,$A$5:$A$1802,0),0)*HLOOKUP(EW$2,$H$5:$FY$1802,MATCH($A813,$A$5:$A$1802,0),0),$H$2)</f>
        <v>46426880</v>
      </c>
      <c r="EX813" s="166">
        <f>IFERROR(HLOOKUP(EX$1,$H$5:$FY$1802,MATCH($A813,$A$5:$A$1802,0),0)*HLOOKUP(EX$2,$H$5:$FY$1802,MATCH($A813,$A$5:$A$1802,0),0),$H$2)</f>
        <v>40059792</v>
      </c>
      <c r="EY813" s="166">
        <f>IFERROR(HLOOKUP(EY$1,$H$5:$FY$1802,MATCH($A813,$A$5:$A$1802,0),0)*HLOOKUP(EY$2,$H$5:$FY$1802,MATCH($A813,$A$5:$A$1802,0),0),$H$2)</f>
        <v>52659792</v>
      </c>
      <c r="EZ813" s="166">
        <f>IFERROR(HLOOKUP(EZ$1,$H$5:$FY$1802,MATCH($A813,$A$5:$A$1802,0),0)*HLOOKUP(EZ$2,$H$5:$FY$1802,MATCH($A813,$A$5:$A$1802,0),0),$H$2)</f>
        <v>28569825</v>
      </c>
      <c r="FA813" s="166">
        <f>IFERROR(HLOOKUP(FA$1,$H$5:$FY$1802,MATCH($A813,$A$5:$A$1802,0),0)*HLOOKUP(FA$2,$H$5:$FY$1802,MATCH($A813,$A$5:$A$1802,0),0),$H$2)</f>
        <v>485882</v>
      </c>
      <c r="FB813" s="166">
        <f>IFERROR(HLOOKUP(FB$1,$H$5:$FY$1802,MATCH($A813,$A$5:$A$1802,0),0)*HLOOKUP(FB$2,$H$5:$FY$1802,MATCH($A813,$A$5:$A$1802,0),0),$H$2)</f>
        <v>200970</v>
      </c>
      <c r="FC813" s="166">
        <f>IFERROR(HLOOKUP(FC$1,$H$5:$FY$1802,MATCH($A813,$A$5:$A$1802,0),0)*HLOOKUP(FC$2,$H$5:$FY$1802,MATCH($A813,$A$5:$A$1802,0),0),$H$2)</f>
        <v>677691</v>
      </c>
      <c r="FD813" s="166">
        <f>IFERROR(HLOOKUP(FD$1,$H$5:$FY$1802,MATCH($A813,$A$5:$A$1802,0),0)*HLOOKUP(FD$2,$H$5:$FY$1802,MATCH($A813,$A$5:$A$1802,0),0),$H$2)</f>
        <v>0</v>
      </c>
      <c r="FE813" s="166">
        <f>IFERROR(HLOOKUP(FE$1,$H$5:$FY$1802,MATCH($A813,$A$5:$A$1802,0),0)*HLOOKUP(FE$2,$H$5:$FY$1802,MATCH($A813,$A$5:$A$1802,0),0),$H$2)</f>
        <v>0</v>
      </c>
      <c r="FF813" s="166">
        <f>IFERROR(HLOOKUP(FF$1,$H$5:$FY$1802,MATCH($A813,$A$5:$A$1802,0),0)*HLOOKUP(FF$2,$H$5:$FY$1802,MATCH($A813,$A$5:$A$1802,0),0),$H$2)</f>
        <v>0</v>
      </c>
      <c r="FG813" s="166">
        <f>IFERROR(HLOOKUP(FG$1,$H$5:$FY$1802,MATCH($A813,$A$5:$A$1802,0),0)*HLOOKUP(FG$2,$H$5:$FY$1802,MATCH($A813,$A$5:$A$1802,0),0),$H$2)</f>
        <v>0</v>
      </c>
      <c r="FH813" s="152"/>
      <c r="FI813" s="405">
        <f t="shared" si="1171"/>
        <v>1.9488841422994772</v>
      </c>
      <c r="FJ813" s="405">
        <f t="shared" si="1171"/>
        <v>1.5441555571923105</v>
      </c>
      <c r="FK813" s="405">
        <f t="shared" si="1172"/>
        <v>1.9362698159378657</v>
      </c>
      <c r="FL813" s="405">
        <f t="shared" si="1173"/>
        <v>1.5569741461857645</v>
      </c>
      <c r="FM813" s="405">
        <f t="shared" si="1174"/>
        <v>1.3816907265490406</v>
      </c>
      <c r="FN813" s="405">
        <f t="shared" si="1175"/>
        <v>1.0456444682072912</v>
      </c>
      <c r="FO813" s="405">
        <f t="shared" si="1176"/>
        <v>1.422805642633229</v>
      </c>
      <c r="FP813" s="405">
        <f t="shared" si="1177"/>
        <v>1.0222374608150471</v>
      </c>
      <c r="FQ813" s="405">
        <f t="shared" si="1178"/>
        <v>1.3727161997563946</v>
      </c>
      <c r="FR813" s="405">
        <f t="shared" si="1179"/>
        <v>0.98294762484774667</v>
      </c>
      <c r="FS813" s="65"/>
    </row>
    <row r="814" spans="1:175" ht="10.35" customHeight="1" x14ac:dyDescent="0.2">
      <c r="A814" s="180" t="str">
        <f t="shared" si="1186"/>
        <v>2021-22NOVEMBERRYE</v>
      </c>
      <c r="B814" s="182" t="str">
        <f t="shared" si="1187"/>
        <v>2021-22</v>
      </c>
      <c r="C814" s="26" t="s">
        <v>834</v>
      </c>
      <c r="D814" s="182" t="str">
        <f>INDEX($FV$16:$FW$26,MATCH($F814,$FV$16:$FV$26,0),2)</f>
        <v>Y59</v>
      </c>
      <c r="E814" s="182" t="str">
        <f>VLOOKUP($D814,$FW$8:$FX$14,2,0)</f>
        <v>South East</v>
      </c>
      <c r="F814" s="273" t="s">
        <v>861</v>
      </c>
      <c r="G814" s="273" t="s">
        <v>877</v>
      </c>
      <c r="H814" s="274">
        <v>89024</v>
      </c>
      <c r="I814" s="274">
        <v>49490</v>
      </c>
      <c r="J814" s="274">
        <v>2026573</v>
      </c>
      <c r="K814" s="274">
        <v>41</v>
      </c>
      <c r="L814" s="274">
        <v>4</v>
      </c>
      <c r="M814" s="274">
        <v>145</v>
      </c>
      <c r="N814" s="274">
        <v>221</v>
      </c>
      <c r="O814" s="274">
        <v>383</v>
      </c>
      <c r="P814" s="274">
        <v>0</v>
      </c>
      <c r="Q814" s="274">
        <v>252</v>
      </c>
      <c r="R814" s="274">
        <v>14</v>
      </c>
      <c r="S814" s="274">
        <v>39</v>
      </c>
      <c r="T814" s="274">
        <v>53391</v>
      </c>
      <c r="U814" s="274">
        <v>3868</v>
      </c>
      <c r="V814" s="274">
        <v>2397</v>
      </c>
      <c r="W814" s="274">
        <v>26024</v>
      </c>
      <c r="X814" s="274">
        <v>14073</v>
      </c>
      <c r="Y814" s="274">
        <v>812</v>
      </c>
      <c r="Z814" s="274">
        <v>1945532</v>
      </c>
      <c r="AA814" s="274">
        <v>503</v>
      </c>
      <c r="AB814" s="274">
        <v>926</v>
      </c>
      <c r="AC814" s="274">
        <v>1540322</v>
      </c>
      <c r="AD814" s="274">
        <v>643</v>
      </c>
      <c r="AE814" s="274">
        <v>1183</v>
      </c>
      <c r="AF814" s="274">
        <v>41833549</v>
      </c>
      <c r="AG814" s="274">
        <v>1607</v>
      </c>
      <c r="AH814" s="274">
        <v>3229</v>
      </c>
      <c r="AI814" s="274">
        <v>92707979</v>
      </c>
      <c r="AJ814" s="274">
        <v>6588</v>
      </c>
      <c r="AK814" s="274">
        <v>14622</v>
      </c>
      <c r="AL814" s="274">
        <v>6458831</v>
      </c>
      <c r="AM814" s="274">
        <v>7954</v>
      </c>
      <c r="AN814" s="274">
        <v>18026</v>
      </c>
      <c r="AO814" s="274">
        <v>6246</v>
      </c>
      <c r="AP814" s="274">
        <v>203</v>
      </c>
      <c r="AQ814" s="274">
        <v>720</v>
      </c>
      <c r="AR814" s="274">
        <v>410</v>
      </c>
      <c r="AS814" s="274">
        <v>717</v>
      </c>
      <c r="AT814" s="274">
        <v>4606</v>
      </c>
      <c r="AU814" s="274">
        <v>344</v>
      </c>
      <c r="AV814" s="274">
        <v>26607</v>
      </c>
      <c r="AW814" s="274">
        <v>2308</v>
      </c>
      <c r="AX814" s="274">
        <v>18230</v>
      </c>
      <c r="AY814" s="274">
        <v>47145</v>
      </c>
      <c r="AZ814" s="274">
        <v>7098</v>
      </c>
      <c r="BA814" s="274">
        <v>5475</v>
      </c>
      <c r="BB814" s="274">
        <v>4350</v>
      </c>
      <c r="BC814" s="274">
        <v>3405</v>
      </c>
      <c r="BD814" s="274">
        <v>34334</v>
      </c>
      <c r="BE814" s="274">
        <v>27527</v>
      </c>
      <c r="BF814" s="274">
        <v>21312</v>
      </c>
      <c r="BG814" s="274">
        <v>15435</v>
      </c>
      <c r="BH814" s="274">
        <v>1310</v>
      </c>
      <c r="BI814" s="274">
        <v>917</v>
      </c>
      <c r="BJ814" s="274">
        <v>36</v>
      </c>
      <c r="BK814" s="274">
        <v>23354</v>
      </c>
      <c r="BL814" s="274">
        <v>649</v>
      </c>
      <c r="BM814" s="274">
        <v>1271</v>
      </c>
      <c r="BN814" s="274">
        <v>38</v>
      </c>
      <c r="BO814" s="274">
        <v>17333</v>
      </c>
      <c r="BP814" s="274">
        <v>456</v>
      </c>
      <c r="BQ814" s="274">
        <v>962</v>
      </c>
      <c r="BR814" s="274">
        <v>3794</v>
      </c>
      <c r="BS814" s="274">
        <v>1904845</v>
      </c>
      <c r="BT814" s="274">
        <v>502</v>
      </c>
      <c r="BU814" s="274">
        <v>924</v>
      </c>
      <c r="BV814" s="274">
        <v>2128</v>
      </c>
      <c r="BW814" s="274">
        <v>3274979</v>
      </c>
      <c r="BX814" s="274">
        <v>1539</v>
      </c>
      <c r="BY814" s="274">
        <v>2967</v>
      </c>
      <c r="BZ814" s="274">
        <v>503</v>
      </c>
      <c r="CA814" s="274">
        <v>732793</v>
      </c>
      <c r="CB814" s="274">
        <v>1457</v>
      </c>
      <c r="CC814" s="274">
        <v>2870</v>
      </c>
      <c r="CD814" s="274">
        <v>23393</v>
      </c>
      <c r="CE814" s="274">
        <v>37825777</v>
      </c>
      <c r="CF814" s="274">
        <v>1617</v>
      </c>
      <c r="CG814" s="274">
        <v>3265</v>
      </c>
      <c r="CH814" s="274">
        <v>2015</v>
      </c>
      <c r="CI814" s="274">
        <v>10676766</v>
      </c>
      <c r="CJ814" s="274">
        <v>5299</v>
      </c>
      <c r="CK814" s="274">
        <v>9738</v>
      </c>
      <c r="CL814" s="274">
        <v>649</v>
      </c>
      <c r="CM814" s="274">
        <v>2982088</v>
      </c>
      <c r="CN814" s="274">
        <v>4595</v>
      </c>
      <c r="CO814" s="274">
        <v>9169</v>
      </c>
      <c r="CP814" s="274">
        <v>205</v>
      </c>
      <c r="CQ814" s="274">
        <v>2472482</v>
      </c>
      <c r="CR814" s="274">
        <v>12061</v>
      </c>
      <c r="CS814" s="274">
        <v>20456</v>
      </c>
      <c r="CT814" s="274">
        <v>63</v>
      </c>
      <c r="CU814" s="274">
        <v>546285</v>
      </c>
      <c r="CV814" s="274">
        <v>8671</v>
      </c>
      <c r="CW814" s="274">
        <v>17809</v>
      </c>
      <c r="CX814" s="274">
        <v>231</v>
      </c>
      <c r="CY814" s="274">
        <v>77577</v>
      </c>
      <c r="CZ814" s="274">
        <v>336</v>
      </c>
      <c r="DA814" s="274">
        <v>609</v>
      </c>
      <c r="DB814" s="274">
        <v>3032</v>
      </c>
      <c r="DC814" s="274">
        <v>235064</v>
      </c>
      <c r="DD814" s="274">
        <v>78</v>
      </c>
      <c r="DE814" s="274">
        <v>185</v>
      </c>
      <c r="DF814" s="274">
        <v>60</v>
      </c>
      <c r="DG814" s="274">
        <v>147570</v>
      </c>
      <c r="DH814" s="274">
        <v>2460</v>
      </c>
      <c r="DI814" s="274">
        <v>4880</v>
      </c>
      <c r="DJ814" s="274">
        <v>55</v>
      </c>
      <c r="DK814" s="274">
        <v>14</v>
      </c>
      <c r="DL814" s="251"/>
      <c r="DM814" s="251"/>
      <c r="DN814" s="251"/>
      <c r="DO814" s="251"/>
      <c r="DP814" s="251"/>
      <c r="DQ814" s="251"/>
      <c r="DR814" s="251"/>
      <c r="DS814" s="251"/>
      <c r="DT814" s="251"/>
      <c r="DU814" s="251"/>
      <c r="DV814" s="251"/>
      <c r="DW814" s="251"/>
      <c r="DX814" s="251"/>
      <c r="DY814" s="251"/>
      <c r="DZ814" s="251"/>
      <c r="EA814" s="251"/>
      <c r="EB814" s="183"/>
      <c r="EC814" s="184">
        <f t="shared" si="1188"/>
        <v>11</v>
      </c>
      <c r="ED814" s="180">
        <f t="shared" si="1170"/>
        <v>2021</v>
      </c>
      <c r="EE814" s="185">
        <f t="shared" si="1180"/>
        <v>44501</v>
      </c>
      <c r="EF814" s="186">
        <f t="shared" si="1182"/>
        <v>30</v>
      </c>
      <c r="EG814" s="187"/>
      <c r="EH814" s="188">
        <f>IFERROR(HLOOKUP(EH$1,$H$5:$FY$1802,MATCH($A814,$A$5:$A$1802,0),0)*HLOOKUP(EH$2,$H$5:$FY$1802,MATCH($A814,$A$5:$A$1802,0),0),$H$2)</f>
        <v>197960</v>
      </c>
      <c r="EI814" s="188">
        <f>IFERROR(HLOOKUP(EI$1,$H$5:$FY$1802,MATCH($A814,$A$5:$A$1802,0),0)*HLOOKUP(EI$2,$H$5:$FY$1802,MATCH($A814,$A$5:$A$1802,0),0),$H$2)</f>
        <v>7176050</v>
      </c>
      <c r="EJ814" s="188">
        <f>IFERROR(HLOOKUP(EJ$1,$H$5:$FY$1802,MATCH($A814,$A$5:$A$1802,0),0)*HLOOKUP(EJ$2,$H$5:$FY$1802,MATCH($A814,$A$5:$A$1802,0),0),$H$2)</f>
        <v>10937290</v>
      </c>
      <c r="EK814" s="188">
        <f>IFERROR(HLOOKUP(EK$1,$H$5:$FY$1802,MATCH($A814,$A$5:$A$1802,0),0)*HLOOKUP(EK$2,$H$5:$FY$1802,MATCH($A814,$A$5:$A$1802,0),0),$H$2)</f>
        <v>18954670</v>
      </c>
      <c r="EL814" s="188">
        <f>IFERROR(HLOOKUP(EL$1,$H$5:$FY$1802,MATCH($A814,$A$5:$A$1802,0),0)*HLOOKUP(EL$2,$H$5:$FY$1802,MATCH($A814,$A$5:$A$1802,0),0),$H$2)</f>
        <v>3581768</v>
      </c>
      <c r="EM814" s="188">
        <f>IFERROR(HLOOKUP(EM$1,$H$5:$FY$1802,MATCH($A814,$A$5:$A$1802,0),0)*HLOOKUP(EM$2,$H$5:$FY$1802,MATCH($A814,$A$5:$A$1802,0),0),$H$2)</f>
        <v>2835651</v>
      </c>
      <c r="EN814" s="188">
        <f>IFERROR(HLOOKUP(EN$1,$H$5:$FY$1802,MATCH($A814,$A$5:$A$1802,0),0)*HLOOKUP(EN$2,$H$5:$FY$1802,MATCH($A814,$A$5:$A$1802,0),0),$H$2)</f>
        <v>84031496</v>
      </c>
      <c r="EO814" s="188">
        <f>IFERROR(HLOOKUP(EO$1,$H$5:$FY$1802,MATCH($A814,$A$5:$A$1802,0),0)*HLOOKUP(EO$2,$H$5:$FY$1802,MATCH($A814,$A$5:$A$1802,0),0),$H$2)</f>
        <v>205775406</v>
      </c>
      <c r="EP814" s="188">
        <f>IFERROR(HLOOKUP(EP$1,$H$5:$FY$1802,MATCH($A814,$A$5:$A$1802,0),0)*HLOOKUP(EP$2,$H$5:$FY$1802,MATCH($A814,$A$5:$A$1802,0),0),$H$2)</f>
        <v>14637112</v>
      </c>
      <c r="EQ814" s="188">
        <f>IFERROR(HLOOKUP(EQ$1,$H$5:$FY$1802,MATCH($A814,$A$5:$A$1802,0),0)*HLOOKUP(EQ$2,$H$5:$FY$1802,MATCH($A814,$A$5:$A$1802,0),0),$H$2)</f>
        <v>45756</v>
      </c>
      <c r="ER814" s="188">
        <f>IFERROR(HLOOKUP(ER$1,$H$5:$FY$1802,MATCH($A814,$A$5:$A$1802,0),0)*HLOOKUP(ER$2,$H$5:$FY$1802,MATCH($A814,$A$5:$A$1802,0),0),$H$2)</f>
        <v>36556</v>
      </c>
      <c r="ES814" s="188">
        <f>IFERROR(HLOOKUP(ES$1,$H$5:$FY$1802,MATCH($A814,$A$5:$A$1802,0),0)*HLOOKUP(ES$2,$H$5:$FY$1802,MATCH($A814,$A$5:$A$1802,0),0),$H$2)</f>
        <v>3505656</v>
      </c>
      <c r="ET814" s="188">
        <f>IFERROR(HLOOKUP(ET$1,$H$5:$FY$1802,MATCH($A814,$A$5:$A$1802,0),0)*HLOOKUP(ET$2,$H$5:$FY$1802,MATCH($A814,$A$5:$A$1802,0),0),$H$2)</f>
        <v>6313776</v>
      </c>
      <c r="EU814" s="188">
        <f>IFERROR(HLOOKUP(EU$1,$H$5:$FY$1802,MATCH($A814,$A$5:$A$1802,0),0)*HLOOKUP(EU$2,$H$5:$FY$1802,MATCH($A814,$A$5:$A$1802,0),0),$H$2)</f>
        <v>1443610</v>
      </c>
      <c r="EV814" s="188">
        <f>IFERROR(HLOOKUP(EV$1,$H$5:$FY$1802,MATCH($A814,$A$5:$A$1802,0),0)*HLOOKUP(EV$2,$H$5:$FY$1802,MATCH($A814,$A$5:$A$1802,0),0),$H$2)</f>
        <v>76378145</v>
      </c>
      <c r="EW814" s="188">
        <f>IFERROR(HLOOKUP(EW$1,$H$5:$FY$1802,MATCH($A814,$A$5:$A$1802,0),0)*HLOOKUP(EW$2,$H$5:$FY$1802,MATCH($A814,$A$5:$A$1802,0),0),$H$2)</f>
        <v>19622070</v>
      </c>
      <c r="EX814" s="188">
        <f>IFERROR(HLOOKUP(EX$1,$H$5:$FY$1802,MATCH($A814,$A$5:$A$1802,0),0)*HLOOKUP(EX$2,$H$5:$FY$1802,MATCH($A814,$A$5:$A$1802,0),0),$H$2)</f>
        <v>5950681</v>
      </c>
      <c r="EY814" s="188">
        <f>IFERROR(HLOOKUP(EY$1,$H$5:$FY$1802,MATCH($A814,$A$5:$A$1802,0),0)*HLOOKUP(EY$2,$H$5:$FY$1802,MATCH($A814,$A$5:$A$1802,0),0),$H$2)</f>
        <v>4193480</v>
      </c>
      <c r="EZ814" s="188">
        <f>IFERROR(HLOOKUP(EZ$1,$H$5:$FY$1802,MATCH($A814,$A$5:$A$1802,0),0)*HLOOKUP(EZ$2,$H$5:$FY$1802,MATCH($A814,$A$5:$A$1802,0),0),$H$2)</f>
        <v>1121967</v>
      </c>
      <c r="FA814" s="188">
        <f>IFERROR(HLOOKUP(FA$1,$H$5:$FY$1802,MATCH($A814,$A$5:$A$1802,0),0)*HLOOKUP(FA$2,$H$5:$FY$1802,MATCH($A814,$A$5:$A$1802,0),0),$H$2)</f>
        <v>292800</v>
      </c>
      <c r="FB814" s="188">
        <f>IFERROR(HLOOKUP(FB$1,$H$5:$FY$1802,MATCH($A814,$A$5:$A$1802,0),0)*HLOOKUP(FB$2,$H$5:$FY$1802,MATCH($A814,$A$5:$A$1802,0),0),$H$2)</f>
        <v>140679</v>
      </c>
      <c r="FC814" s="188">
        <f>IFERROR(HLOOKUP(FC$1,$H$5:$FY$1802,MATCH($A814,$A$5:$A$1802,0),0)*HLOOKUP(FC$2,$H$5:$FY$1802,MATCH($A814,$A$5:$A$1802,0),0),$H$2)</f>
        <v>560920</v>
      </c>
      <c r="FD814" s="188">
        <f>IFERROR(HLOOKUP(FD$1,$H$5:$FY$1802,MATCH($A814,$A$5:$A$1802,0),0)*HLOOKUP(FD$2,$H$5:$FY$1802,MATCH($A814,$A$5:$A$1802,0),0),$H$2)</f>
        <v>0</v>
      </c>
      <c r="FE814" s="188">
        <f>IFERROR(HLOOKUP(FE$1,$H$5:$FY$1802,MATCH($A814,$A$5:$A$1802,0),0)*HLOOKUP(FE$2,$H$5:$FY$1802,MATCH($A814,$A$5:$A$1802,0),0),$H$2)</f>
        <v>0</v>
      </c>
      <c r="FF814" s="188">
        <f>IFERROR(HLOOKUP(FF$1,$H$5:$FY$1802,MATCH($A814,$A$5:$A$1802,0),0)*HLOOKUP(FF$2,$H$5:$FY$1802,MATCH($A814,$A$5:$A$1802,0),0),$H$2)</f>
        <v>0</v>
      </c>
      <c r="FG814" s="188">
        <f>IFERROR(HLOOKUP(FG$1,$H$5:$FY$1802,MATCH($A814,$A$5:$A$1802,0),0)*HLOOKUP(FG$2,$H$5:$FY$1802,MATCH($A814,$A$5:$A$1802,0),0),$H$2)</f>
        <v>0</v>
      </c>
      <c r="FH814" s="189"/>
      <c r="FI814" s="406">
        <f t="shared" si="1171"/>
        <v>1.8350568769389866</v>
      </c>
      <c r="FJ814" s="406">
        <f t="shared" si="1171"/>
        <v>1.4154601861427094</v>
      </c>
      <c r="FK814" s="406">
        <f t="shared" si="1172"/>
        <v>1.8147684605757197</v>
      </c>
      <c r="FL814" s="406">
        <f t="shared" si="1173"/>
        <v>1.4205256570713392</v>
      </c>
      <c r="FM814" s="406">
        <f t="shared" si="1174"/>
        <v>1.3193206271134337</v>
      </c>
      <c r="FN814" s="406">
        <f t="shared" si="1175"/>
        <v>1.05775438057178</v>
      </c>
      <c r="FO814" s="406">
        <f t="shared" si="1176"/>
        <v>1.5143892560221701</v>
      </c>
      <c r="FP814" s="406">
        <f t="shared" si="1177"/>
        <v>1.0967810701342997</v>
      </c>
      <c r="FQ814" s="406">
        <f t="shared" si="1178"/>
        <v>1.6133004926108374</v>
      </c>
      <c r="FR814" s="406">
        <f t="shared" si="1179"/>
        <v>1.1293103448275863</v>
      </c>
      <c r="FS814" s="410"/>
    </row>
    <row r="815" spans="1:175" ht="10.35" customHeight="1" x14ac:dyDescent="0.2">
      <c r="A815" s="74" t="str">
        <f t="shared" si="1186"/>
        <v>2021-22NOVEMBERRYD</v>
      </c>
      <c r="B815" s="163" t="str">
        <f t="shared" si="1187"/>
        <v>2021-22</v>
      </c>
      <c r="C815" s="26" t="s">
        <v>834</v>
      </c>
      <c r="D815" s="163" t="str">
        <f>INDEX($FV$16:$FW$26,MATCH($F815,$FV$16:$FV$26,0),2)</f>
        <v>Y59</v>
      </c>
      <c r="E815" s="163" t="str">
        <f>VLOOKUP($D815,$FW$8:$FX$14,2,0)</f>
        <v>South East</v>
      </c>
      <c r="F815" s="271" t="s">
        <v>863</v>
      </c>
      <c r="G815" s="271" t="s">
        <v>878</v>
      </c>
      <c r="H815" s="272">
        <v>92929</v>
      </c>
      <c r="I815" s="272">
        <v>76122</v>
      </c>
      <c r="J815" s="272">
        <v>1833973</v>
      </c>
      <c r="K815" s="272">
        <v>24</v>
      </c>
      <c r="L815" s="272">
        <v>1</v>
      </c>
      <c r="M815" s="272">
        <v>90</v>
      </c>
      <c r="N815" s="272">
        <v>155</v>
      </c>
      <c r="O815" s="272">
        <v>276</v>
      </c>
      <c r="P815" s="272">
        <v>0</v>
      </c>
      <c r="Q815" s="272">
        <v>255</v>
      </c>
      <c r="R815" s="272">
        <v>22</v>
      </c>
      <c r="S815" s="272">
        <v>42</v>
      </c>
      <c r="T815" s="272">
        <v>62497</v>
      </c>
      <c r="U815" s="272">
        <v>4884</v>
      </c>
      <c r="V815" s="272">
        <v>3137</v>
      </c>
      <c r="W815" s="272">
        <v>34267</v>
      </c>
      <c r="X815" s="272">
        <v>14555</v>
      </c>
      <c r="Y815" s="272">
        <v>295</v>
      </c>
      <c r="Z815" s="272">
        <v>2686793</v>
      </c>
      <c r="AA815" s="272">
        <v>550</v>
      </c>
      <c r="AB815" s="272">
        <v>984</v>
      </c>
      <c r="AC815" s="272">
        <v>2088643</v>
      </c>
      <c r="AD815" s="272">
        <v>666</v>
      </c>
      <c r="AE815" s="272">
        <v>1198</v>
      </c>
      <c r="AF815" s="272">
        <v>69004448</v>
      </c>
      <c r="AG815" s="272">
        <v>2014</v>
      </c>
      <c r="AH815" s="272">
        <v>4099</v>
      </c>
      <c r="AI815" s="272">
        <v>142262313</v>
      </c>
      <c r="AJ815" s="272">
        <v>9774</v>
      </c>
      <c r="AK815" s="272">
        <v>22433</v>
      </c>
      <c r="AL815" s="272">
        <v>4503926</v>
      </c>
      <c r="AM815" s="272">
        <v>15268</v>
      </c>
      <c r="AN815" s="272">
        <v>34879</v>
      </c>
      <c r="AO815" s="272">
        <v>6232</v>
      </c>
      <c r="AP815" s="272">
        <v>241</v>
      </c>
      <c r="AQ815" s="272">
        <v>1269</v>
      </c>
      <c r="AR815" s="272">
        <v>1573</v>
      </c>
      <c r="AS815" s="272">
        <v>511</v>
      </c>
      <c r="AT815" s="272">
        <v>4211</v>
      </c>
      <c r="AU815" s="272">
        <v>1300</v>
      </c>
      <c r="AV815" s="272">
        <v>35150</v>
      </c>
      <c r="AW815" s="272">
        <v>1627</v>
      </c>
      <c r="AX815" s="272">
        <v>19488</v>
      </c>
      <c r="AY815" s="272">
        <v>56265</v>
      </c>
      <c r="AZ815" s="272">
        <v>9908</v>
      </c>
      <c r="BA815" s="272">
        <v>7360</v>
      </c>
      <c r="BB815" s="272">
        <v>6219</v>
      </c>
      <c r="BC815" s="272">
        <v>4697</v>
      </c>
      <c r="BD815" s="272">
        <v>47452</v>
      </c>
      <c r="BE815" s="272">
        <v>36099</v>
      </c>
      <c r="BF815" s="272">
        <v>27953</v>
      </c>
      <c r="BG815" s="272">
        <v>15388</v>
      </c>
      <c r="BH815" s="272">
        <v>581</v>
      </c>
      <c r="BI815" s="272">
        <v>323</v>
      </c>
      <c r="BJ815" s="272">
        <v>85</v>
      </c>
      <c r="BK815" s="272">
        <v>54812</v>
      </c>
      <c r="BL815" s="272">
        <v>645</v>
      </c>
      <c r="BM815" s="272">
        <v>1159</v>
      </c>
      <c r="BN815" s="272">
        <v>73</v>
      </c>
      <c r="BO815" s="272">
        <v>47782</v>
      </c>
      <c r="BP815" s="272">
        <v>655</v>
      </c>
      <c r="BQ815" s="272">
        <v>1259</v>
      </c>
      <c r="BR815" s="272">
        <v>4726</v>
      </c>
      <c r="BS815" s="272">
        <v>2584199</v>
      </c>
      <c r="BT815" s="272">
        <v>547</v>
      </c>
      <c r="BU815" s="272">
        <v>974</v>
      </c>
      <c r="BV815" s="272">
        <v>2288</v>
      </c>
      <c r="BW815" s="272">
        <v>4112542</v>
      </c>
      <c r="BX815" s="272">
        <v>1797</v>
      </c>
      <c r="BY815" s="272">
        <v>3574</v>
      </c>
      <c r="BZ815" s="272">
        <v>1037</v>
      </c>
      <c r="CA815" s="272">
        <v>2011288</v>
      </c>
      <c r="CB815" s="272">
        <v>1940</v>
      </c>
      <c r="CC815" s="272">
        <v>3930</v>
      </c>
      <c r="CD815" s="272">
        <v>30942</v>
      </c>
      <c r="CE815" s="272">
        <v>62880618</v>
      </c>
      <c r="CF815" s="272">
        <v>2032</v>
      </c>
      <c r="CG815" s="272">
        <v>4142</v>
      </c>
      <c r="CH815" s="272">
        <v>915</v>
      </c>
      <c r="CI815" s="272">
        <v>10541409</v>
      </c>
      <c r="CJ815" s="272">
        <v>11521</v>
      </c>
      <c r="CK815" s="272">
        <v>25265</v>
      </c>
      <c r="CL815" s="272">
        <v>488</v>
      </c>
      <c r="CM815" s="272">
        <v>6481036</v>
      </c>
      <c r="CN815" s="272">
        <v>13281</v>
      </c>
      <c r="CO815" s="272">
        <v>30457</v>
      </c>
      <c r="CP815" s="272">
        <v>846</v>
      </c>
      <c r="CQ815" s="272">
        <v>12152366</v>
      </c>
      <c r="CR815" s="272">
        <v>14364</v>
      </c>
      <c r="CS815" s="272">
        <v>32750</v>
      </c>
      <c r="CT815" s="272">
        <v>93</v>
      </c>
      <c r="CU815" s="272">
        <v>1532138</v>
      </c>
      <c r="CV815" s="272">
        <v>16475</v>
      </c>
      <c r="CW815" s="272">
        <v>34502</v>
      </c>
      <c r="CX815" s="272">
        <v>8</v>
      </c>
      <c r="CY815" s="272">
        <v>3376</v>
      </c>
      <c r="CZ815" s="272">
        <v>422</v>
      </c>
      <c r="DA815" s="272">
        <v>711</v>
      </c>
      <c r="DB815" s="272">
        <v>3320</v>
      </c>
      <c r="DC815" s="272">
        <v>223407</v>
      </c>
      <c r="DD815" s="272">
        <v>67</v>
      </c>
      <c r="DE815" s="272">
        <v>101</v>
      </c>
      <c r="DF815" s="272">
        <v>89</v>
      </c>
      <c r="DG815" s="272">
        <v>167388</v>
      </c>
      <c r="DH815" s="272">
        <v>1881</v>
      </c>
      <c r="DI815" s="272">
        <v>4139</v>
      </c>
      <c r="DJ815" s="272">
        <v>83</v>
      </c>
      <c r="DK815" s="272">
        <v>1</v>
      </c>
      <c r="DL815" s="250"/>
      <c r="DM815" s="250"/>
      <c r="DN815" s="250"/>
      <c r="DO815" s="250"/>
      <c r="DP815" s="250"/>
      <c r="DQ815" s="250"/>
      <c r="DR815" s="250"/>
      <c r="DS815" s="250"/>
      <c r="DT815" s="250"/>
      <c r="DU815" s="250"/>
      <c r="DV815" s="250"/>
      <c r="DW815" s="250"/>
      <c r="DX815" s="250"/>
      <c r="DY815" s="250"/>
      <c r="DZ815" s="250"/>
      <c r="EA815" s="250"/>
      <c r="EB815" s="95"/>
      <c r="EC815" s="75">
        <f t="shared" si="1188"/>
        <v>11</v>
      </c>
      <c r="ED815" s="74">
        <f t="shared" si="1170"/>
        <v>2021</v>
      </c>
      <c r="EE815" s="165">
        <f t="shared" si="1180"/>
        <v>44501</v>
      </c>
      <c r="EF815" s="157">
        <f t="shared" si="1182"/>
        <v>30</v>
      </c>
      <c r="EG815" s="156"/>
      <c r="EH815" s="166">
        <f>IFERROR(HLOOKUP(EH$1,$H$5:$FY$1802,MATCH($A815,$A$5:$A$1802,0),0)*HLOOKUP(EH$2,$H$5:$FY$1802,MATCH($A815,$A$5:$A$1802,0),0),$H$2)</f>
        <v>76122</v>
      </c>
      <c r="EI815" s="166">
        <f>IFERROR(HLOOKUP(EI$1,$H$5:$FY$1802,MATCH($A815,$A$5:$A$1802,0),0)*HLOOKUP(EI$2,$H$5:$FY$1802,MATCH($A815,$A$5:$A$1802,0),0),$H$2)</f>
        <v>6850980</v>
      </c>
      <c r="EJ815" s="166">
        <f>IFERROR(HLOOKUP(EJ$1,$H$5:$FY$1802,MATCH($A815,$A$5:$A$1802,0),0)*HLOOKUP(EJ$2,$H$5:$FY$1802,MATCH($A815,$A$5:$A$1802,0),0),$H$2)</f>
        <v>11798910</v>
      </c>
      <c r="EK815" s="166">
        <f>IFERROR(HLOOKUP(EK$1,$H$5:$FY$1802,MATCH($A815,$A$5:$A$1802,0),0)*HLOOKUP(EK$2,$H$5:$FY$1802,MATCH($A815,$A$5:$A$1802,0),0),$H$2)</f>
        <v>21009672</v>
      </c>
      <c r="EL815" s="166">
        <f>IFERROR(HLOOKUP(EL$1,$H$5:$FY$1802,MATCH($A815,$A$5:$A$1802,0),0)*HLOOKUP(EL$2,$H$5:$FY$1802,MATCH($A815,$A$5:$A$1802,0),0),$H$2)</f>
        <v>4805856</v>
      </c>
      <c r="EM815" s="166">
        <f>IFERROR(HLOOKUP(EM$1,$H$5:$FY$1802,MATCH($A815,$A$5:$A$1802,0),0)*HLOOKUP(EM$2,$H$5:$FY$1802,MATCH($A815,$A$5:$A$1802,0),0),$H$2)</f>
        <v>3758126</v>
      </c>
      <c r="EN815" s="166">
        <f>IFERROR(HLOOKUP(EN$1,$H$5:$FY$1802,MATCH($A815,$A$5:$A$1802,0),0)*HLOOKUP(EN$2,$H$5:$FY$1802,MATCH($A815,$A$5:$A$1802,0),0),$H$2)</f>
        <v>140460433</v>
      </c>
      <c r="EO815" s="166">
        <f>IFERROR(HLOOKUP(EO$1,$H$5:$FY$1802,MATCH($A815,$A$5:$A$1802,0),0)*HLOOKUP(EO$2,$H$5:$FY$1802,MATCH($A815,$A$5:$A$1802,0),0),$H$2)</f>
        <v>326512315</v>
      </c>
      <c r="EP815" s="166">
        <f>IFERROR(HLOOKUP(EP$1,$H$5:$FY$1802,MATCH($A815,$A$5:$A$1802,0),0)*HLOOKUP(EP$2,$H$5:$FY$1802,MATCH($A815,$A$5:$A$1802,0),0),$H$2)</f>
        <v>10289305</v>
      </c>
      <c r="EQ815" s="166">
        <f>IFERROR(HLOOKUP(EQ$1,$H$5:$FY$1802,MATCH($A815,$A$5:$A$1802,0),0)*HLOOKUP(EQ$2,$H$5:$FY$1802,MATCH($A815,$A$5:$A$1802,0),0),$H$2)</f>
        <v>98515</v>
      </c>
      <c r="ER815" s="166">
        <f>IFERROR(HLOOKUP(ER$1,$H$5:$FY$1802,MATCH($A815,$A$5:$A$1802,0),0)*HLOOKUP(ER$2,$H$5:$FY$1802,MATCH($A815,$A$5:$A$1802,0),0),$H$2)</f>
        <v>91907</v>
      </c>
      <c r="ES815" s="166">
        <f>IFERROR(HLOOKUP(ES$1,$H$5:$FY$1802,MATCH($A815,$A$5:$A$1802,0),0)*HLOOKUP(ES$2,$H$5:$FY$1802,MATCH($A815,$A$5:$A$1802,0),0),$H$2)</f>
        <v>4603124</v>
      </c>
      <c r="ET815" s="166">
        <f>IFERROR(HLOOKUP(ET$1,$H$5:$FY$1802,MATCH($A815,$A$5:$A$1802,0),0)*HLOOKUP(ET$2,$H$5:$FY$1802,MATCH($A815,$A$5:$A$1802,0),0),$H$2)</f>
        <v>8177312</v>
      </c>
      <c r="EU815" s="166">
        <f>IFERROR(HLOOKUP(EU$1,$H$5:$FY$1802,MATCH($A815,$A$5:$A$1802,0),0)*HLOOKUP(EU$2,$H$5:$FY$1802,MATCH($A815,$A$5:$A$1802,0),0),$H$2)</f>
        <v>4075410</v>
      </c>
      <c r="EV815" s="166">
        <f>IFERROR(HLOOKUP(EV$1,$H$5:$FY$1802,MATCH($A815,$A$5:$A$1802,0),0)*HLOOKUP(EV$2,$H$5:$FY$1802,MATCH($A815,$A$5:$A$1802,0),0),$H$2)</f>
        <v>128161764</v>
      </c>
      <c r="EW815" s="166">
        <f>IFERROR(HLOOKUP(EW$1,$H$5:$FY$1802,MATCH($A815,$A$5:$A$1802,0),0)*HLOOKUP(EW$2,$H$5:$FY$1802,MATCH($A815,$A$5:$A$1802,0),0),$H$2)</f>
        <v>23117475</v>
      </c>
      <c r="EX815" s="166">
        <f>IFERROR(HLOOKUP(EX$1,$H$5:$FY$1802,MATCH($A815,$A$5:$A$1802,0),0)*HLOOKUP(EX$2,$H$5:$FY$1802,MATCH($A815,$A$5:$A$1802,0),0),$H$2)</f>
        <v>14863016</v>
      </c>
      <c r="EY815" s="166">
        <f>IFERROR(HLOOKUP(EY$1,$H$5:$FY$1802,MATCH($A815,$A$5:$A$1802,0),0)*HLOOKUP(EY$2,$H$5:$FY$1802,MATCH($A815,$A$5:$A$1802,0),0),$H$2)</f>
        <v>27706500</v>
      </c>
      <c r="EZ815" s="166">
        <f>IFERROR(HLOOKUP(EZ$1,$H$5:$FY$1802,MATCH($A815,$A$5:$A$1802,0),0)*HLOOKUP(EZ$2,$H$5:$FY$1802,MATCH($A815,$A$5:$A$1802,0),0),$H$2)</f>
        <v>3208686</v>
      </c>
      <c r="FA815" s="166">
        <f>IFERROR(HLOOKUP(FA$1,$H$5:$FY$1802,MATCH($A815,$A$5:$A$1802,0),0)*HLOOKUP(FA$2,$H$5:$FY$1802,MATCH($A815,$A$5:$A$1802,0),0),$H$2)</f>
        <v>368371</v>
      </c>
      <c r="FB815" s="166">
        <f>IFERROR(HLOOKUP(FB$1,$H$5:$FY$1802,MATCH($A815,$A$5:$A$1802,0),0)*HLOOKUP(FB$2,$H$5:$FY$1802,MATCH($A815,$A$5:$A$1802,0),0),$H$2)</f>
        <v>5688</v>
      </c>
      <c r="FC815" s="166">
        <f>IFERROR(HLOOKUP(FC$1,$H$5:$FY$1802,MATCH($A815,$A$5:$A$1802,0),0)*HLOOKUP(FC$2,$H$5:$FY$1802,MATCH($A815,$A$5:$A$1802,0),0),$H$2)</f>
        <v>335320</v>
      </c>
      <c r="FD815" s="166">
        <f>IFERROR(HLOOKUP(FD$1,$H$5:$FY$1802,MATCH($A815,$A$5:$A$1802,0),0)*HLOOKUP(FD$2,$H$5:$FY$1802,MATCH($A815,$A$5:$A$1802,0),0),$H$2)</f>
        <v>0</v>
      </c>
      <c r="FE815" s="166">
        <f>IFERROR(HLOOKUP(FE$1,$H$5:$FY$1802,MATCH($A815,$A$5:$A$1802,0),0)*HLOOKUP(FE$2,$H$5:$FY$1802,MATCH($A815,$A$5:$A$1802,0),0),$H$2)</f>
        <v>0</v>
      </c>
      <c r="FF815" s="166">
        <f>IFERROR(HLOOKUP(FF$1,$H$5:$FY$1802,MATCH($A815,$A$5:$A$1802,0),0)*HLOOKUP(FF$2,$H$5:$FY$1802,MATCH($A815,$A$5:$A$1802,0),0),$H$2)</f>
        <v>0</v>
      </c>
      <c r="FG815" s="166">
        <f>IFERROR(HLOOKUP(FG$1,$H$5:$FY$1802,MATCH($A815,$A$5:$A$1802,0),0)*HLOOKUP(FG$2,$H$5:$FY$1802,MATCH($A815,$A$5:$A$1802,0),0),$H$2)</f>
        <v>0</v>
      </c>
      <c r="FH815" s="152"/>
      <c r="FI815" s="405">
        <f t="shared" si="1171"/>
        <v>2.0286650286650287</v>
      </c>
      <c r="FJ815" s="405">
        <f t="shared" si="1171"/>
        <v>1.506961506961507</v>
      </c>
      <c r="FK815" s="405">
        <f t="shared" si="1172"/>
        <v>1.9824673254701946</v>
      </c>
      <c r="FL815" s="405">
        <f t="shared" si="1173"/>
        <v>1.4972904048453937</v>
      </c>
      <c r="FM815" s="405">
        <f t="shared" si="1174"/>
        <v>1.3847725216680771</v>
      </c>
      <c r="FN815" s="405">
        <f t="shared" si="1175"/>
        <v>1.0534625149560801</v>
      </c>
      <c r="FO815" s="405">
        <f t="shared" si="1176"/>
        <v>1.9205084163517692</v>
      </c>
      <c r="FP815" s="405">
        <f t="shared" si="1177"/>
        <v>1.0572311920302302</v>
      </c>
      <c r="FQ815" s="405">
        <f t="shared" si="1178"/>
        <v>1.9694915254237289</v>
      </c>
      <c r="FR815" s="405">
        <f t="shared" si="1179"/>
        <v>1.0949152542372882</v>
      </c>
      <c r="FS815" s="65"/>
    </row>
    <row r="816" spans="1:175" ht="10.35" customHeight="1" x14ac:dyDescent="0.2">
      <c r="A816" s="74" t="str">
        <f t="shared" si="1186"/>
        <v>2021-22NOVEMBERRYF</v>
      </c>
      <c r="B816" s="163" t="str">
        <f t="shared" si="1187"/>
        <v>2021-22</v>
      </c>
      <c r="C816" s="26" t="s">
        <v>834</v>
      </c>
      <c r="D816" s="163" t="str">
        <f>INDEX($FV$16:$FW$26,MATCH($F816,$FV$16:$FV$26,0),2)</f>
        <v>Y58</v>
      </c>
      <c r="E816" s="163" t="str">
        <f>VLOOKUP($D816,$FW$8:$FX$14,2,0)</f>
        <v>South West</v>
      </c>
      <c r="F816" s="271" t="s">
        <v>865</v>
      </c>
      <c r="G816" s="271" t="s">
        <v>879</v>
      </c>
      <c r="H816" s="272">
        <v>118466</v>
      </c>
      <c r="I816" s="272">
        <v>96178</v>
      </c>
      <c r="J816" s="272">
        <v>8480288</v>
      </c>
      <c r="K816" s="272">
        <v>88</v>
      </c>
      <c r="L816" s="272">
        <v>45</v>
      </c>
      <c r="M816" s="272">
        <v>247</v>
      </c>
      <c r="N816" s="272">
        <v>300</v>
      </c>
      <c r="O816" s="272">
        <v>426</v>
      </c>
      <c r="P816" s="272">
        <v>0</v>
      </c>
      <c r="Q816" s="272">
        <v>328</v>
      </c>
      <c r="R816" s="272">
        <v>0</v>
      </c>
      <c r="S816" s="272">
        <v>311</v>
      </c>
      <c r="T816" s="272">
        <v>70380</v>
      </c>
      <c r="U816" s="272">
        <v>8232</v>
      </c>
      <c r="V816" s="272">
        <v>4997</v>
      </c>
      <c r="W816" s="272">
        <v>43100</v>
      </c>
      <c r="X816" s="272">
        <v>9721</v>
      </c>
      <c r="Y816" s="272">
        <v>119</v>
      </c>
      <c r="Z816" s="272">
        <v>5453293</v>
      </c>
      <c r="AA816" s="272">
        <v>662</v>
      </c>
      <c r="AB816" s="272">
        <v>1212</v>
      </c>
      <c r="AC816" s="272">
        <v>3688319</v>
      </c>
      <c r="AD816" s="272">
        <v>738</v>
      </c>
      <c r="AE816" s="272">
        <v>1364</v>
      </c>
      <c r="AF816" s="272">
        <v>190482638</v>
      </c>
      <c r="AG816" s="272">
        <v>4420</v>
      </c>
      <c r="AH816" s="272">
        <v>9808</v>
      </c>
      <c r="AI816" s="272">
        <v>120631265</v>
      </c>
      <c r="AJ816" s="272">
        <v>12409</v>
      </c>
      <c r="AK816" s="272">
        <v>32635</v>
      </c>
      <c r="AL816" s="272">
        <v>1644917</v>
      </c>
      <c r="AM816" s="272">
        <v>13823</v>
      </c>
      <c r="AN816" s="272">
        <v>36858</v>
      </c>
      <c r="AO816" s="272">
        <v>7142</v>
      </c>
      <c r="AP816" s="272">
        <v>1033</v>
      </c>
      <c r="AQ816" s="272">
        <v>2911</v>
      </c>
      <c r="AR816" s="272">
        <v>2740</v>
      </c>
      <c r="AS816" s="272">
        <v>526</v>
      </c>
      <c r="AT816" s="272">
        <v>2672</v>
      </c>
      <c r="AU816" s="272">
        <v>0</v>
      </c>
      <c r="AV816" s="272">
        <v>33989</v>
      </c>
      <c r="AW816" s="272">
        <v>2649</v>
      </c>
      <c r="AX816" s="272">
        <v>26600</v>
      </c>
      <c r="AY816" s="272">
        <v>63238</v>
      </c>
      <c r="AZ816" s="272">
        <v>16131</v>
      </c>
      <c r="BA816" s="272">
        <v>11798</v>
      </c>
      <c r="BB816" s="272">
        <v>9791</v>
      </c>
      <c r="BC816" s="272">
        <v>7151</v>
      </c>
      <c r="BD816" s="272">
        <v>58182</v>
      </c>
      <c r="BE816" s="272">
        <v>45818</v>
      </c>
      <c r="BF816" s="272">
        <v>15294</v>
      </c>
      <c r="BG816" s="272">
        <v>10423</v>
      </c>
      <c r="BH816" s="272">
        <v>164</v>
      </c>
      <c r="BI816" s="272">
        <v>126</v>
      </c>
      <c r="BJ816" s="272">
        <v>48</v>
      </c>
      <c r="BK816" s="272">
        <v>40723</v>
      </c>
      <c r="BL816" s="272">
        <v>848</v>
      </c>
      <c r="BM816" s="272">
        <v>1340</v>
      </c>
      <c r="BN816" s="272">
        <v>36</v>
      </c>
      <c r="BO816" s="272">
        <v>18170</v>
      </c>
      <c r="BP816" s="272">
        <v>505</v>
      </c>
      <c r="BQ816" s="272">
        <v>878</v>
      </c>
      <c r="BR816" s="272">
        <v>8148</v>
      </c>
      <c r="BS816" s="272">
        <v>5394400</v>
      </c>
      <c r="BT816" s="272">
        <v>662</v>
      </c>
      <c r="BU816" s="272">
        <v>1212</v>
      </c>
      <c r="BV816" s="272">
        <v>2245</v>
      </c>
      <c r="BW816" s="272">
        <v>10274658</v>
      </c>
      <c r="BX816" s="272">
        <v>4577</v>
      </c>
      <c r="BY816" s="272">
        <v>9399</v>
      </c>
      <c r="BZ816" s="272">
        <v>764</v>
      </c>
      <c r="CA816" s="272">
        <v>3329359</v>
      </c>
      <c r="CB816" s="272">
        <v>4358</v>
      </c>
      <c r="CC816" s="272">
        <v>9681</v>
      </c>
      <c r="CD816" s="272">
        <v>40091</v>
      </c>
      <c r="CE816" s="272">
        <v>176878621</v>
      </c>
      <c r="CF816" s="272">
        <v>4412</v>
      </c>
      <c r="CG816" s="272">
        <v>9824</v>
      </c>
      <c r="CH816" s="272">
        <v>956</v>
      </c>
      <c r="CI816" s="272">
        <v>11344234</v>
      </c>
      <c r="CJ816" s="272">
        <v>11866</v>
      </c>
      <c r="CK816" s="272">
        <v>27991</v>
      </c>
      <c r="CL816" s="272">
        <v>173</v>
      </c>
      <c r="CM816" s="272">
        <v>2240364</v>
      </c>
      <c r="CN816" s="272">
        <v>12950</v>
      </c>
      <c r="CO816" s="272">
        <v>34541</v>
      </c>
      <c r="CP816" s="272">
        <v>599</v>
      </c>
      <c r="CQ816" s="272">
        <v>6437364</v>
      </c>
      <c r="CR816" s="272">
        <v>10747</v>
      </c>
      <c r="CS816" s="272">
        <v>23228</v>
      </c>
      <c r="CT816" s="272">
        <v>28</v>
      </c>
      <c r="CU816" s="272">
        <v>301381</v>
      </c>
      <c r="CV816" s="272">
        <v>10764</v>
      </c>
      <c r="CW816" s="272">
        <v>23647</v>
      </c>
      <c r="CX816" s="272">
        <v>800</v>
      </c>
      <c r="CY816" s="272">
        <v>346183</v>
      </c>
      <c r="CZ816" s="272">
        <v>433</v>
      </c>
      <c r="DA816" s="272">
        <v>753</v>
      </c>
      <c r="DB816" s="272">
        <v>4690</v>
      </c>
      <c r="DC816" s="272">
        <v>508758</v>
      </c>
      <c r="DD816" s="272">
        <v>108</v>
      </c>
      <c r="DE816" s="272">
        <v>262</v>
      </c>
      <c r="DF816" s="272">
        <v>64</v>
      </c>
      <c r="DG816" s="272">
        <v>196528</v>
      </c>
      <c r="DH816" s="272">
        <v>3071</v>
      </c>
      <c r="DI816" s="272">
        <v>6364</v>
      </c>
      <c r="DJ816" s="272">
        <v>50</v>
      </c>
      <c r="DK816" s="272">
        <v>0</v>
      </c>
      <c r="DL816" s="250"/>
      <c r="DM816" s="250"/>
      <c r="DN816" s="250"/>
      <c r="DO816" s="250"/>
      <c r="DP816" s="250"/>
      <c r="DQ816" s="250"/>
      <c r="DR816" s="250"/>
      <c r="DS816" s="250"/>
      <c r="DT816" s="250"/>
      <c r="DU816" s="250"/>
      <c r="DV816" s="250"/>
      <c r="DW816" s="250"/>
      <c r="DX816" s="250"/>
      <c r="DY816" s="250"/>
      <c r="DZ816" s="250"/>
      <c r="EA816" s="250"/>
      <c r="EB816" s="155"/>
      <c r="EC816" s="75">
        <f t="shared" si="1188"/>
        <v>11</v>
      </c>
      <c r="ED816" s="74">
        <f t="shared" si="1170"/>
        <v>2021</v>
      </c>
      <c r="EE816" s="165">
        <f t="shared" si="1180"/>
        <v>44501</v>
      </c>
      <c r="EF816" s="157">
        <f t="shared" si="1182"/>
        <v>30</v>
      </c>
      <c r="EG816" s="156"/>
      <c r="EH816" s="166">
        <f>IFERROR(HLOOKUP(EH$1,$H$5:$FY$1802,MATCH($A816,$A$5:$A$1802,0),0)*HLOOKUP(EH$2,$H$5:$FY$1802,MATCH($A816,$A$5:$A$1802,0),0),$H$2)</f>
        <v>4328010</v>
      </c>
      <c r="EI816" s="166">
        <f>IFERROR(HLOOKUP(EI$1,$H$5:$FY$1802,MATCH($A816,$A$5:$A$1802,0),0)*HLOOKUP(EI$2,$H$5:$FY$1802,MATCH($A816,$A$5:$A$1802,0),0),$H$2)</f>
        <v>23755966</v>
      </c>
      <c r="EJ816" s="166">
        <f>IFERROR(HLOOKUP(EJ$1,$H$5:$FY$1802,MATCH($A816,$A$5:$A$1802,0),0)*HLOOKUP(EJ$2,$H$5:$FY$1802,MATCH($A816,$A$5:$A$1802,0),0),$H$2)</f>
        <v>28853400</v>
      </c>
      <c r="EK816" s="166">
        <f>IFERROR(HLOOKUP(EK$1,$H$5:$FY$1802,MATCH($A816,$A$5:$A$1802,0),0)*HLOOKUP(EK$2,$H$5:$FY$1802,MATCH($A816,$A$5:$A$1802,0),0),$H$2)</f>
        <v>40971828</v>
      </c>
      <c r="EL816" s="166">
        <f>IFERROR(HLOOKUP(EL$1,$H$5:$FY$1802,MATCH($A816,$A$5:$A$1802,0),0)*HLOOKUP(EL$2,$H$5:$FY$1802,MATCH($A816,$A$5:$A$1802,0),0),$H$2)</f>
        <v>9977184</v>
      </c>
      <c r="EM816" s="166">
        <f>IFERROR(HLOOKUP(EM$1,$H$5:$FY$1802,MATCH($A816,$A$5:$A$1802,0),0)*HLOOKUP(EM$2,$H$5:$FY$1802,MATCH($A816,$A$5:$A$1802,0),0),$H$2)</f>
        <v>6815908</v>
      </c>
      <c r="EN816" s="166">
        <f>IFERROR(HLOOKUP(EN$1,$H$5:$FY$1802,MATCH($A816,$A$5:$A$1802,0),0)*HLOOKUP(EN$2,$H$5:$FY$1802,MATCH($A816,$A$5:$A$1802,0),0),$H$2)</f>
        <v>422724800</v>
      </c>
      <c r="EO816" s="166">
        <f>IFERROR(HLOOKUP(EO$1,$H$5:$FY$1802,MATCH($A816,$A$5:$A$1802,0),0)*HLOOKUP(EO$2,$H$5:$FY$1802,MATCH($A816,$A$5:$A$1802,0),0),$H$2)</f>
        <v>317244835</v>
      </c>
      <c r="EP816" s="166">
        <f>IFERROR(HLOOKUP(EP$1,$H$5:$FY$1802,MATCH($A816,$A$5:$A$1802,0),0)*HLOOKUP(EP$2,$H$5:$FY$1802,MATCH($A816,$A$5:$A$1802,0),0),$H$2)</f>
        <v>4386102</v>
      </c>
      <c r="EQ816" s="166">
        <f>IFERROR(HLOOKUP(EQ$1,$H$5:$FY$1802,MATCH($A816,$A$5:$A$1802,0),0)*HLOOKUP(EQ$2,$H$5:$FY$1802,MATCH($A816,$A$5:$A$1802,0),0),$H$2)</f>
        <v>64320</v>
      </c>
      <c r="ER816" s="166">
        <f>IFERROR(HLOOKUP(ER$1,$H$5:$FY$1802,MATCH($A816,$A$5:$A$1802,0),0)*HLOOKUP(ER$2,$H$5:$FY$1802,MATCH($A816,$A$5:$A$1802,0),0),$H$2)</f>
        <v>31608</v>
      </c>
      <c r="ES816" s="166">
        <f>IFERROR(HLOOKUP(ES$1,$H$5:$FY$1802,MATCH($A816,$A$5:$A$1802,0),0)*HLOOKUP(ES$2,$H$5:$FY$1802,MATCH($A816,$A$5:$A$1802,0),0),$H$2)</f>
        <v>9875376</v>
      </c>
      <c r="ET816" s="166">
        <f>IFERROR(HLOOKUP(ET$1,$H$5:$FY$1802,MATCH($A816,$A$5:$A$1802,0),0)*HLOOKUP(ET$2,$H$5:$FY$1802,MATCH($A816,$A$5:$A$1802,0),0),$H$2)</f>
        <v>21100755</v>
      </c>
      <c r="EU816" s="166">
        <f>IFERROR(HLOOKUP(EU$1,$H$5:$FY$1802,MATCH($A816,$A$5:$A$1802,0),0)*HLOOKUP(EU$2,$H$5:$FY$1802,MATCH($A816,$A$5:$A$1802,0),0),$H$2)</f>
        <v>7396284</v>
      </c>
      <c r="EV816" s="166">
        <f>IFERROR(HLOOKUP(EV$1,$H$5:$FY$1802,MATCH($A816,$A$5:$A$1802,0),0)*HLOOKUP(EV$2,$H$5:$FY$1802,MATCH($A816,$A$5:$A$1802,0),0),$H$2)</f>
        <v>393853984</v>
      </c>
      <c r="EW816" s="166">
        <f>IFERROR(HLOOKUP(EW$1,$H$5:$FY$1802,MATCH($A816,$A$5:$A$1802,0),0)*HLOOKUP(EW$2,$H$5:$FY$1802,MATCH($A816,$A$5:$A$1802,0),0),$H$2)</f>
        <v>26759396</v>
      </c>
      <c r="EX816" s="166">
        <f>IFERROR(HLOOKUP(EX$1,$H$5:$FY$1802,MATCH($A816,$A$5:$A$1802,0),0)*HLOOKUP(EX$2,$H$5:$FY$1802,MATCH($A816,$A$5:$A$1802,0),0),$H$2)</f>
        <v>5975593</v>
      </c>
      <c r="EY816" s="166">
        <f>IFERROR(HLOOKUP(EY$1,$H$5:$FY$1802,MATCH($A816,$A$5:$A$1802,0),0)*HLOOKUP(EY$2,$H$5:$FY$1802,MATCH($A816,$A$5:$A$1802,0),0),$H$2)</f>
        <v>13913572</v>
      </c>
      <c r="EZ816" s="166">
        <f>IFERROR(HLOOKUP(EZ$1,$H$5:$FY$1802,MATCH($A816,$A$5:$A$1802,0),0)*HLOOKUP(EZ$2,$H$5:$FY$1802,MATCH($A816,$A$5:$A$1802,0),0),$H$2)</f>
        <v>662116</v>
      </c>
      <c r="FA816" s="166">
        <f>IFERROR(HLOOKUP(FA$1,$H$5:$FY$1802,MATCH($A816,$A$5:$A$1802,0),0)*HLOOKUP(FA$2,$H$5:$FY$1802,MATCH($A816,$A$5:$A$1802,0),0),$H$2)</f>
        <v>407296</v>
      </c>
      <c r="FB816" s="166">
        <f>IFERROR(HLOOKUP(FB$1,$H$5:$FY$1802,MATCH($A816,$A$5:$A$1802,0),0)*HLOOKUP(FB$2,$H$5:$FY$1802,MATCH($A816,$A$5:$A$1802,0),0),$H$2)</f>
        <v>602400</v>
      </c>
      <c r="FC816" s="166">
        <f>IFERROR(HLOOKUP(FC$1,$H$5:$FY$1802,MATCH($A816,$A$5:$A$1802,0),0)*HLOOKUP(FC$2,$H$5:$FY$1802,MATCH($A816,$A$5:$A$1802,0),0),$H$2)</f>
        <v>1228780</v>
      </c>
      <c r="FD816" s="166">
        <f>IFERROR(HLOOKUP(FD$1,$H$5:$FY$1802,MATCH($A816,$A$5:$A$1802,0),0)*HLOOKUP(FD$2,$H$5:$FY$1802,MATCH($A816,$A$5:$A$1802,0),0),$H$2)</f>
        <v>0</v>
      </c>
      <c r="FE816" s="166">
        <f>IFERROR(HLOOKUP(FE$1,$H$5:$FY$1802,MATCH($A816,$A$5:$A$1802,0),0)*HLOOKUP(FE$2,$H$5:$FY$1802,MATCH($A816,$A$5:$A$1802,0),0),$H$2)</f>
        <v>0</v>
      </c>
      <c r="FF816" s="166">
        <f>IFERROR(HLOOKUP(FF$1,$H$5:$FY$1802,MATCH($A816,$A$5:$A$1802,0),0)*HLOOKUP(FF$2,$H$5:$FY$1802,MATCH($A816,$A$5:$A$1802,0),0),$H$2)</f>
        <v>0</v>
      </c>
      <c r="FG816" s="166">
        <f>IFERROR(HLOOKUP(FG$1,$H$5:$FY$1802,MATCH($A816,$A$5:$A$1802,0),0)*HLOOKUP(FG$2,$H$5:$FY$1802,MATCH($A816,$A$5:$A$1802,0),0),$H$2)</f>
        <v>0</v>
      </c>
      <c r="FH816" s="152"/>
      <c r="FI816" s="405">
        <f t="shared" si="1171"/>
        <v>1.9595481049562682</v>
      </c>
      <c r="FJ816" s="405">
        <f t="shared" si="1171"/>
        <v>1.4331875607385811</v>
      </c>
      <c r="FK816" s="405">
        <f t="shared" si="1172"/>
        <v>1.959375625375225</v>
      </c>
      <c r="FL816" s="405">
        <f t="shared" si="1173"/>
        <v>1.4310586351811088</v>
      </c>
      <c r="FM816" s="405">
        <f t="shared" si="1174"/>
        <v>1.3499303944315546</v>
      </c>
      <c r="FN816" s="405">
        <f t="shared" si="1175"/>
        <v>1.063062645011601</v>
      </c>
      <c r="FO816" s="405">
        <f t="shared" si="1176"/>
        <v>1.5732949285052977</v>
      </c>
      <c r="FP816" s="405">
        <f t="shared" si="1177"/>
        <v>1.0722147927167986</v>
      </c>
      <c r="FQ816" s="405">
        <f t="shared" si="1178"/>
        <v>1.3781512605042017</v>
      </c>
      <c r="FR816" s="405">
        <f t="shared" si="1179"/>
        <v>1.0588235294117647</v>
      </c>
      <c r="FS816" s="65"/>
    </row>
    <row r="817" spans="1:175" ht="10.35" customHeight="1" x14ac:dyDescent="0.2">
      <c r="A817" s="74" t="str">
        <f t="shared" si="1186"/>
        <v>2021-22NOVEMBERRYA</v>
      </c>
      <c r="B817" s="163" t="str">
        <f>IF($C817="April",LEFT($B806,4)+1&amp;"-"&amp;RIGHT($B806,2)+1,$B806)</f>
        <v>2021-22</v>
      </c>
      <c r="C817" s="26" t="s">
        <v>834</v>
      </c>
      <c r="D817" s="163" t="str">
        <f>INDEX($FV$16:$FW$26,MATCH($F817,$FV$16:$FV$26,0),2)</f>
        <v>Y60</v>
      </c>
      <c r="E817" s="163" t="str">
        <f>VLOOKUP($D817,$FW$8:$FX$14,2,0)</f>
        <v>Midlands</v>
      </c>
      <c r="F817" s="271" t="s">
        <v>867</v>
      </c>
      <c r="G817" s="271" t="s">
        <v>883</v>
      </c>
      <c r="H817" s="272">
        <v>139288</v>
      </c>
      <c r="I817" s="272">
        <v>109089</v>
      </c>
      <c r="J817" s="272">
        <v>607761</v>
      </c>
      <c r="K817" s="272">
        <v>6</v>
      </c>
      <c r="L817" s="272">
        <v>2</v>
      </c>
      <c r="M817" s="272">
        <v>16</v>
      </c>
      <c r="N817" s="272">
        <v>27</v>
      </c>
      <c r="O817" s="272">
        <v>52</v>
      </c>
      <c r="P817" s="272">
        <v>0</v>
      </c>
      <c r="Q817" s="272">
        <v>49</v>
      </c>
      <c r="R817" s="272">
        <v>0</v>
      </c>
      <c r="S817" s="272">
        <v>185</v>
      </c>
      <c r="T817" s="272">
        <v>91606</v>
      </c>
      <c r="U817" s="272">
        <v>9442</v>
      </c>
      <c r="V817" s="272">
        <v>5906</v>
      </c>
      <c r="W817" s="272">
        <v>49405</v>
      </c>
      <c r="X817" s="272">
        <v>13381</v>
      </c>
      <c r="Y817" s="272">
        <v>613</v>
      </c>
      <c r="Z817" s="272">
        <v>4652703</v>
      </c>
      <c r="AA817" s="272">
        <v>493</v>
      </c>
      <c r="AB817" s="272">
        <v>866</v>
      </c>
      <c r="AC817" s="272">
        <v>3332427</v>
      </c>
      <c r="AD817" s="272">
        <v>564</v>
      </c>
      <c r="AE817" s="272">
        <v>1009</v>
      </c>
      <c r="AF817" s="272">
        <v>116823522</v>
      </c>
      <c r="AG817" s="272">
        <v>2365</v>
      </c>
      <c r="AH817" s="272">
        <v>5318</v>
      </c>
      <c r="AI817" s="272">
        <v>160700406</v>
      </c>
      <c r="AJ817" s="272">
        <v>12010</v>
      </c>
      <c r="AK817" s="272">
        <v>30684</v>
      </c>
      <c r="AL817" s="272">
        <v>9281840</v>
      </c>
      <c r="AM817" s="272">
        <v>15142</v>
      </c>
      <c r="AN817" s="272">
        <v>39152</v>
      </c>
      <c r="AO817" s="272">
        <v>15207</v>
      </c>
      <c r="AP817" s="272">
        <v>958</v>
      </c>
      <c r="AQ817" s="272">
        <v>882</v>
      </c>
      <c r="AR817" s="272">
        <v>0</v>
      </c>
      <c r="AS817" s="272">
        <v>2653</v>
      </c>
      <c r="AT817" s="272">
        <v>10714</v>
      </c>
      <c r="AU817" s="272">
        <v>3262</v>
      </c>
      <c r="AV817" s="272">
        <v>43299</v>
      </c>
      <c r="AW817" s="272">
        <v>5480</v>
      </c>
      <c r="AX817" s="272">
        <v>27620</v>
      </c>
      <c r="AY817" s="272">
        <v>76399</v>
      </c>
      <c r="AZ817" s="272">
        <v>19624</v>
      </c>
      <c r="BA817" s="272">
        <v>13463</v>
      </c>
      <c r="BB817" s="272">
        <v>11922</v>
      </c>
      <c r="BC817" s="272">
        <v>8402</v>
      </c>
      <c r="BD817" s="272">
        <v>67752</v>
      </c>
      <c r="BE817" s="272">
        <v>51558</v>
      </c>
      <c r="BF817" s="272">
        <v>27878</v>
      </c>
      <c r="BG817" s="272">
        <v>14006</v>
      </c>
      <c r="BH817" s="272">
        <v>1632</v>
      </c>
      <c r="BI817" s="272">
        <v>645</v>
      </c>
      <c r="BJ817" s="272">
        <v>160</v>
      </c>
      <c r="BK817" s="272">
        <v>89534</v>
      </c>
      <c r="BL817" s="272">
        <v>560</v>
      </c>
      <c r="BM817" s="272">
        <v>998</v>
      </c>
      <c r="BN817" s="272">
        <v>103</v>
      </c>
      <c r="BO817" s="272">
        <v>57415</v>
      </c>
      <c r="BP817" s="272">
        <v>557</v>
      </c>
      <c r="BQ817" s="272">
        <v>1074</v>
      </c>
      <c r="BR817" s="272">
        <v>9179</v>
      </c>
      <c r="BS817" s="272">
        <v>4505754</v>
      </c>
      <c r="BT817" s="272">
        <v>491</v>
      </c>
      <c r="BU817" s="272">
        <v>865</v>
      </c>
      <c r="BV817" s="272">
        <v>5383</v>
      </c>
      <c r="BW817" s="272">
        <v>12977740</v>
      </c>
      <c r="BX817" s="272">
        <v>2411</v>
      </c>
      <c r="BY817" s="272">
        <v>5284</v>
      </c>
      <c r="BZ817" s="272">
        <v>1183</v>
      </c>
      <c r="CA817" s="272">
        <v>3243029</v>
      </c>
      <c r="CB817" s="272">
        <v>2741</v>
      </c>
      <c r="CC817" s="272">
        <v>6563</v>
      </c>
      <c r="CD817" s="272">
        <v>42839</v>
      </c>
      <c r="CE817" s="272">
        <v>100602753</v>
      </c>
      <c r="CF817" s="272">
        <v>2348</v>
      </c>
      <c r="CG817" s="272">
        <v>5283</v>
      </c>
      <c r="CH817" s="272">
        <v>1418</v>
      </c>
      <c r="CI817" s="272">
        <v>17771295</v>
      </c>
      <c r="CJ817" s="272">
        <v>12533</v>
      </c>
      <c r="CK817" s="272">
        <v>29541</v>
      </c>
      <c r="CL817" s="272">
        <v>311</v>
      </c>
      <c r="CM817" s="272">
        <v>3589935</v>
      </c>
      <c r="CN817" s="272">
        <v>11543</v>
      </c>
      <c r="CO817" s="272">
        <v>36609</v>
      </c>
      <c r="CP817" s="272">
        <v>1359</v>
      </c>
      <c r="CQ817" s="272">
        <v>23514679</v>
      </c>
      <c r="CR817" s="272">
        <v>17303</v>
      </c>
      <c r="CS817" s="272">
        <v>35570</v>
      </c>
      <c r="CT817" s="272">
        <v>151</v>
      </c>
      <c r="CU817" s="272">
        <v>2359271</v>
      </c>
      <c r="CV817" s="272">
        <v>15624</v>
      </c>
      <c r="CW817" s="272">
        <v>36620</v>
      </c>
      <c r="CX817" s="272">
        <v>549</v>
      </c>
      <c r="CY817" s="272">
        <v>168231</v>
      </c>
      <c r="CZ817" s="272">
        <v>306</v>
      </c>
      <c r="DA817" s="272">
        <v>516</v>
      </c>
      <c r="DB817" s="272">
        <v>5434</v>
      </c>
      <c r="DC817" s="272">
        <v>161553</v>
      </c>
      <c r="DD817" s="272">
        <v>30</v>
      </c>
      <c r="DE817" s="272">
        <v>53</v>
      </c>
      <c r="DF817" s="272">
        <v>147</v>
      </c>
      <c r="DG817" s="272">
        <v>328283</v>
      </c>
      <c r="DH817" s="272">
        <v>2233</v>
      </c>
      <c r="DI817" s="272">
        <v>4797</v>
      </c>
      <c r="DJ817" s="272">
        <v>131</v>
      </c>
      <c r="DK817" s="272">
        <v>134</v>
      </c>
      <c r="DL817" s="250"/>
      <c r="DM817" s="250"/>
      <c r="DN817" s="250"/>
      <c r="DO817" s="250"/>
      <c r="DP817" s="250"/>
      <c r="DQ817" s="250"/>
      <c r="DR817" s="250"/>
      <c r="DS817" s="250"/>
      <c r="DT817" s="250"/>
      <c r="DU817" s="250"/>
      <c r="DV817" s="250"/>
      <c r="DW817" s="250"/>
      <c r="DX817" s="250"/>
      <c r="DY817" s="250"/>
      <c r="DZ817" s="250"/>
      <c r="EA817" s="250"/>
      <c r="EB817" s="155"/>
      <c r="EC817" s="75">
        <f t="shared" si="1188"/>
        <v>11</v>
      </c>
      <c r="ED817" s="74">
        <f t="shared" si="1170"/>
        <v>2021</v>
      </c>
      <c r="EE817" s="165">
        <f t="shared" si="1180"/>
        <v>44501</v>
      </c>
      <c r="EF817" s="157">
        <f t="shared" si="1182"/>
        <v>30</v>
      </c>
      <c r="EG817" s="156"/>
      <c r="EH817" s="166">
        <f>IFERROR(HLOOKUP(EH$1,$H$5:$FY$1802,MATCH($A817,$A$5:$A$1802,0),0)*HLOOKUP(EH$2,$H$5:$FY$1802,MATCH($A817,$A$5:$A$1802,0),0),$H$2)</f>
        <v>218178</v>
      </c>
      <c r="EI817" s="166">
        <f>IFERROR(HLOOKUP(EI$1,$H$5:$FY$1802,MATCH($A817,$A$5:$A$1802,0),0)*HLOOKUP(EI$2,$H$5:$FY$1802,MATCH($A817,$A$5:$A$1802,0),0),$H$2)</f>
        <v>1745424</v>
      </c>
      <c r="EJ817" s="166">
        <f>IFERROR(HLOOKUP(EJ$1,$H$5:$FY$1802,MATCH($A817,$A$5:$A$1802,0),0)*HLOOKUP(EJ$2,$H$5:$FY$1802,MATCH($A817,$A$5:$A$1802,0),0),$H$2)</f>
        <v>2945403</v>
      </c>
      <c r="EK817" s="166">
        <f>IFERROR(HLOOKUP(EK$1,$H$5:$FY$1802,MATCH($A817,$A$5:$A$1802,0),0)*HLOOKUP(EK$2,$H$5:$FY$1802,MATCH($A817,$A$5:$A$1802,0),0),$H$2)</f>
        <v>5672628</v>
      </c>
      <c r="EL817" s="166">
        <f>IFERROR(HLOOKUP(EL$1,$H$5:$FY$1802,MATCH($A817,$A$5:$A$1802,0),0)*HLOOKUP(EL$2,$H$5:$FY$1802,MATCH($A817,$A$5:$A$1802,0),0),$H$2)</f>
        <v>8176772</v>
      </c>
      <c r="EM817" s="166">
        <f>IFERROR(HLOOKUP(EM$1,$H$5:$FY$1802,MATCH($A817,$A$5:$A$1802,0),0)*HLOOKUP(EM$2,$H$5:$FY$1802,MATCH($A817,$A$5:$A$1802,0),0),$H$2)</f>
        <v>5959154</v>
      </c>
      <c r="EN817" s="166">
        <f>IFERROR(HLOOKUP(EN$1,$H$5:$FY$1802,MATCH($A817,$A$5:$A$1802,0),0)*HLOOKUP(EN$2,$H$5:$FY$1802,MATCH($A817,$A$5:$A$1802,0),0),$H$2)</f>
        <v>262735790</v>
      </c>
      <c r="EO817" s="166">
        <f>IFERROR(HLOOKUP(EO$1,$H$5:$FY$1802,MATCH($A817,$A$5:$A$1802,0),0)*HLOOKUP(EO$2,$H$5:$FY$1802,MATCH($A817,$A$5:$A$1802,0),0),$H$2)</f>
        <v>410582604</v>
      </c>
      <c r="EP817" s="166">
        <f>IFERROR(HLOOKUP(EP$1,$H$5:$FY$1802,MATCH($A817,$A$5:$A$1802,0),0)*HLOOKUP(EP$2,$H$5:$FY$1802,MATCH($A817,$A$5:$A$1802,0),0),$H$2)</f>
        <v>24000176</v>
      </c>
      <c r="EQ817" s="166">
        <f>IFERROR(HLOOKUP(EQ$1,$H$5:$FY$1802,MATCH($A817,$A$5:$A$1802,0),0)*HLOOKUP(EQ$2,$H$5:$FY$1802,MATCH($A817,$A$5:$A$1802,0),0),$H$2)</f>
        <v>159680</v>
      </c>
      <c r="ER817" s="166">
        <f>IFERROR(HLOOKUP(ER$1,$H$5:$FY$1802,MATCH($A817,$A$5:$A$1802,0),0)*HLOOKUP(ER$2,$H$5:$FY$1802,MATCH($A817,$A$5:$A$1802,0),0),$H$2)</f>
        <v>110622</v>
      </c>
      <c r="ES817" s="166">
        <f>IFERROR(HLOOKUP(ES$1,$H$5:$FY$1802,MATCH($A817,$A$5:$A$1802,0),0)*HLOOKUP(ES$2,$H$5:$FY$1802,MATCH($A817,$A$5:$A$1802,0),0),$H$2)</f>
        <v>7939835</v>
      </c>
      <c r="ET817" s="166">
        <f>IFERROR(HLOOKUP(ET$1,$H$5:$FY$1802,MATCH($A817,$A$5:$A$1802,0),0)*HLOOKUP(ET$2,$H$5:$FY$1802,MATCH($A817,$A$5:$A$1802,0),0),$H$2)</f>
        <v>28443772</v>
      </c>
      <c r="EU817" s="166">
        <f>IFERROR(HLOOKUP(EU$1,$H$5:$FY$1802,MATCH($A817,$A$5:$A$1802,0),0)*HLOOKUP(EU$2,$H$5:$FY$1802,MATCH($A817,$A$5:$A$1802,0),0),$H$2)</f>
        <v>7764029</v>
      </c>
      <c r="EV817" s="166">
        <f>IFERROR(HLOOKUP(EV$1,$H$5:$FY$1802,MATCH($A817,$A$5:$A$1802,0),0)*HLOOKUP(EV$2,$H$5:$FY$1802,MATCH($A817,$A$5:$A$1802,0),0),$H$2)</f>
        <v>226318437</v>
      </c>
      <c r="EW817" s="166">
        <f>IFERROR(HLOOKUP(EW$1,$H$5:$FY$1802,MATCH($A817,$A$5:$A$1802,0),0)*HLOOKUP(EW$2,$H$5:$FY$1802,MATCH($A817,$A$5:$A$1802,0),0),$H$2)</f>
        <v>41889138</v>
      </c>
      <c r="EX817" s="166">
        <f>IFERROR(HLOOKUP(EX$1,$H$5:$FY$1802,MATCH($A817,$A$5:$A$1802,0),0)*HLOOKUP(EX$2,$H$5:$FY$1802,MATCH($A817,$A$5:$A$1802,0),0),$H$2)</f>
        <v>11385399</v>
      </c>
      <c r="EY817" s="166">
        <f>IFERROR(HLOOKUP(EY$1,$H$5:$FY$1802,MATCH($A817,$A$5:$A$1802,0),0)*HLOOKUP(EY$2,$H$5:$FY$1802,MATCH($A817,$A$5:$A$1802,0),0),$H$2)</f>
        <v>48339630</v>
      </c>
      <c r="EZ817" s="166">
        <f>IFERROR(HLOOKUP(EZ$1,$H$5:$FY$1802,MATCH($A817,$A$5:$A$1802,0),0)*HLOOKUP(EZ$2,$H$5:$FY$1802,MATCH($A817,$A$5:$A$1802,0),0),$H$2)</f>
        <v>5529620</v>
      </c>
      <c r="FA817" s="166">
        <f>IFERROR(HLOOKUP(FA$1,$H$5:$FY$1802,MATCH($A817,$A$5:$A$1802,0),0)*HLOOKUP(FA$2,$H$5:$FY$1802,MATCH($A817,$A$5:$A$1802,0),0),$H$2)</f>
        <v>705159</v>
      </c>
      <c r="FB817" s="166">
        <f>IFERROR(HLOOKUP(FB$1,$H$5:$FY$1802,MATCH($A817,$A$5:$A$1802,0),0)*HLOOKUP(FB$2,$H$5:$FY$1802,MATCH($A817,$A$5:$A$1802,0),0),$H$2)</f>
        <v>283284</v>
      </c>
      <c r="FC817" s="166">
        <f>IFERROR(HLOOKUP(FC$1,$H$5:$FY$1802,MATCH($A817,$A$5:$A$1802,0),0)*HLOOKUP(FC$2,$H$5:$FY$1802,MATCH($A817,$A$5:$A$1802,0),0),$H$2)</f>
        <v>288002</v>
      </c>
      <c r="FD817" s="166">
        <f>IFERROR(HLOOKUP(FD$1,$H$5:$FY$1802,MATCH($A817,$A$5:$A$1802,0),0)*HLOOKUP(FD$2,$H$5:$FY$1802,MATCH($A817,$A$5:$A$1802,0),0),$H$2)</f>
        <v>0</v>
      </c>
      <c r="FE817" s="166">
        <f>IFERROR(HLOOKUP(FE$1,$H$5:$FY$1802,MATCH($A817,$A$5:$A$1802,0),0)*HLOOKUP(FE$2,$H$5:$FY$1802,MATCH($A817,$A$5:$A$1802,0),0),$H$2)</f>
        <v>0</v>
      </c>
      <c r="FF817" s="166">
        <f>IFERROR(HLOOKUP(FF$1,$H$5:$FY$1802,MATCH($A817,$A$5:$A$1802,0),0)*HLOOKUP(FF$2,$H$5:$FY$1802,MATCH($A817,$A$5:$A$1802,0),0),$H$2)</f>
        <v>0</v>
      </c>
      <c r="FG817" s="166">
        <f>IFERROR(HLOOKUP(FG$1,$H$5:$FY$1802,MATCH($A817,$A$5:$A$1802,0),0)*HLOOKUP(FG$2,$H$5:$FY$1802,MATCH($A817,$A$5:$A$1802,0),0),$H$2)</f>
        <v>0</v>
      </c>
      <c r="FH817" s="152"/>
      <c r="FI817" s="405">
        <f t="shared" si="1171"/>
        <v>2.078373226011438</v>
      </c>
      <c r="FJ817" s="405">
        <f t="shared" si="1171"/>
        <v>1.4258631645837747</v>
      </c>
      <c r="FK817" s="405">
        <f t="shared" si="1172"/>
        <v>2.0186251269895021</v>
      </c>
      <c r="FL817" s="405">
        <f t="shared" si="1173"/>
        <v>1.4226210633254317</v>
      </c>
      <c r="FM817" s="405">
        <f t="shared" si="1174"/>
        <v>1.3713591741726545</v>
      </c>
      <c r="FN817" s="405">
        <f t="shared" si="1175"/>
        <v>1.0435785851634449</v>
      </c>
      <c r="FO817" s="405">
        <f t="shared" si="1176"/>
        <v>2.0834018384276214</v>
      </c>
      <c r="FP817" s="405">
        <f t="shared" si="1177"/>
        <v>1.0467080188326732</v>
      </c>
      <c r="FQ817" s="405">
        <f t="shared" si="1178"/>
        <v>2.6623164763458402</v>
      </c>
      <c r="FR817" s="405">
        <f t="shared" si="1179"/>
        <v>1.0522022838499185</v>
      </c>
      <c r="FS817" s="65"/>
    </row>
    <row r="818" spans="1:175" ht="10.35" customHeight="1" x14ac:dyDescent="0.2">
      <c r="A818" s="174" t="str">
        <f t="shared" si="1186"/>
        <v>2021-22NOVEMBERRX8</v>
      </c>
      <c r="B818" s="176" t="str">
        <f>IF($C818="April",LEFT($B807,4)+1&amp;"-"&amp;RIGHT($B807,2)+1,$B807)</f>
        <v>2021-22</v>
      </c>
      <c r="C818" s="175" t="s">
        <v>834</v>
      </c>
      <c r="D818" s="176" t="str">
        <f>INDEX($FV$16:$FW$26,MATCH($F818,$FV$16:$FV$26,0),2)</f>
        <v>Y63</v>
      </c>
      <c r="E818" s="176" t="str">
        <f>VLOOKUP($D818,$FW$8:$FX$14,2,0)</f>
        <v>North East and Yorkshire</v>
      </c>
      <c r="F818" s="275" t="s">
        <v>869</v>
      </c>
      <c r="G818" s="275" t="s">
        <v>881</v>
      </c>
      <c r="H818" s="276">
        <v>106979</v>
      </c>
      <c r="I818" s="276">
        <v>72197</v>
      </c>
      <c r="J818" s="276">
        <v>4885759</v>
      </c>
      <c r="K818" s="276">
        <v>68</v>
      </c>
      <c r="L818" s="276">
        <v>0</v>
      </c>
      <c r="M818" s="276">
        <v>233</v>
      </c>
      <c r="N818" s="276">
        <v>317</v>
      </c>
      <c r="O818" s="276">
        <v>555</v>
      </c>
      <c r="P818" s="276">
        <v>0</v>
      </c>
      <c r="Q818" s="276">
        <v>290</v>
      </c>
      <c r="R818" s="276">
        <v>136</v>
      </c>
      <c r="S818" s="276">
        <v>251</v>
      </c>
      <c r="T818" s="276">
        <v>69515</v>
      </c>
      <c r="U818" s="276">
        <v>7700</v>
      </c>
      <c r="V818" s="276">
        <v>5443</v>
      </c>
      <c r="W818" s="276">
        <v>39898</v>
      </c>
      <c r="X818" s="276">
        <v>8856</v>
      </c>
      <c r="Y818" s="276">
        <v>161</v>
      </c>
      <c r="Z818" s="276">
        <v>4686586</v>
      </c>
      <c r="AA818" s="276">
        <v>609</v>
      </c>
      <c r="AB818" s="276">
        <v>1047</v>
      </c>
      <c r="AC818" s="276">
        <v>3680439</v>
      </c>
      <c r="AD818" s="276">
        <v>676</v>
      </c>
      <c r="AE818" s="276">
        <v>1162</v>
      </c>
      <c r="AF818" s="276">
        <v>100551225</v>
      </c>
      <c r="AG818" s="276">
        <v>2520</v>
      </c>
      <c r="AH818" s="276">
        <v>5454</v>
      </c>
      <c r="AI818" s="276">
        <v>70380442</v>
      </c>
      <c r="AJ818" s="276">
        <v>7947</v>
      </c>
      <c r="AK818" s="276">
        <v>19138</v>
      </c>
      <c r="AL818" s="276">
        <v>1562796</v>
      </c>
      <c r="AM818" s="276">
        <v>9707</v>
      </c>
      <c r="AN818" s="276">
        <v>25956</v>
      </c>
      <c r="AO818" s="276">
        <v>7520</v>
      </c>
      <c r="AP818" s="276">
        <v>424</v>
      </c>
      <c r="AQ818" s="276">
        <v>1040</v>
      </c>
      <c r="AR818" s="276">
        <v>5774</v>
      </c>
      <c r="AS818" s="276">
        <v>2721</v>
      </c>
      <c r="AT818" s="276">
        <v>3335</v>
      </c>
      <c r="AU818" s="276">
        <v>1080</v>
      </c>
      <c r="AV818" s="276">
        <v>38002</v>
      </c>
      <c r="AW818" s="276">
        <v>4919</v>
      </c>
      <c r="AX818" s="276">
        <v>19074</v>
      </c>
      <c r="AY818" s="276">
        <v>61995</v>
      </c>
      <c r="AZ818" s="276">
        <v>12791</v>
      </c>
      <c r="BA818" s="276">
        <v>10129</v>
      </c>
      <c r="BB818" s="276">
        <v>8805</v>
      </c>
      <c r="BC818" s="276">
        <v>7017</v>
      </c>
      <c r="BD818" s="276">
        <v>51462</v>
      </c>
      <c r="BE818" s="276">
        <v>42220</v>
      </c>
      <c r="BF818" s="276">
        <v>13004</v>
      </c>
      <c r="BG818" s="276">
        <v>9441</v>
      </c>
      <c r="BH818" s="276">
        <v>241</v>
      </c>
      <c r="BI818" s="276">
        <v>182</v>
      </c>
      <c r="BJ818" s="276">
        <v>233</v>
      </c>
      <c r="BK818" s="276">
        <v>138817</v>
      </c>
      <c r="BL818" s="276">
        <v>596</v>
      </c>
      <c r="BM818" s="276">
        <v>1020</v>
      </c>
      <c r="BN818" s="276">
        <v>56</v>
      </c>
      <c r="BO818" s="276">
        <v>28135</v>
      </c>
      <c r="BP818" s="276">
        <v>502</v>
      </c>
      <c r="BQ818" s="276">
        <v>1043</v>
      </c>
      <c r="BR818" s="276">
        <v>7411</v>
      </c>
      <c r="BS818" s="276">
        <v>4519634</v>
      </c>
      <c r="BT818" s="276">
        <v>610</v>
      </c>
      <c r="BU818" s="276">
        <v>1047</v>
      </c>
      <c r="BV818" s="276">
        <v>3589</v>
      </c>
      <c r="BW818" s="276">
        <v>9935432</v>
      </c>
      <c r="BX818" s="276">
        <v>2768</v>
      </c>
      <c r="BY818" s="276">
        <v>5784</v>
      </c>
      <c r="BZ818" s="276">
        <v>1112</v>
      </c>
      <c r="CA818" s="276">
        <v>2958554</v>
      </c>
      <c r="CB818" s="276">
        <v>2661</v>
      </c>
      <c r="CC818" s="276">
        <v>5930</v>
      </c>
      <c r="CD818" s="276">
        <v>35197</v>
      </c>
      <c r="CE818" s="276">
        <v>87657239</v>
      </c>
      <c r="CF818" s="276">
        <v>2490</v>
      </c>
      <c r="CG818" s="276">
        <v>5413</v>
      </c>
      <c r="CH818" s="276">
        <v>1781</v>
      </c>
      <c r="CI818" s="276">
        <v>15728313</v>
      </c>
      <c r="CJ818" s="276">
        <v>8831</v>
      </c>
      <c r="CK818" s="276">
        <v>19325</v>
      </c>
      <c r="CL818" s="276">
        <v>1585</v>
      </c>
      <c r="CM818" s="276">
        <v>14470732</v>
      </c>
      <c r="CN818" s="276">
        <v>9130</v>
      </c>
      <c r="CO818" s="276">
        <v>21850</v>
      </c>
      <c r="CP818" s="276">
        <v>1243</v>
      </c>
      <c r="CQ818" s="276">
        <v>17502598</v>
      </c>
      <c r="CR818" s="276">
        <v>14081</v>
      </c>
      <c r="CS818" s="276">
        <v>35542</v>
      </c>
      <c r="CT818" s="276">
        <v>520</v>
      </c>
      <c r="CU818" s="276">
        <v>9226563</v>
      </c>
      <c r="CV818" s="276">
        <v>17743</v>
      </c>
      <c r="CW818" s="276">
        <v>46227</v>
      </c>
      <c r="CX818" s="276">
        <v>262</v>
      </c>
      <c r="CY818" s="276">
        <v>113039</v>
      </c>
      <c r="CZ818" s="276">
        <v>431</v>
      </c>
      <c r="DA818" s="276">
        <v>704</v>
      </c>
      <c r="DB818" s="276">
        <v>4104</v>
      </c>
      <c r="DC818" s="276">
        <v>346034</v>
      </c>
      <c r="DD818" s="276">
        <v>84</v>
      </c>
      <c r="DE818" s="276">
        <v>227</v>
      </c>
      <c r="DF818" s="276">
        <v>67</v>
      </c>
      <c r="DG818" s="276">
        <v>138849</v>
      </c>
      <c r="DH818" s="276">
        <v>2072</v>
      </c>
      <c r="DI818" s="276">
        <v>4137</v>
      </c>
      <c r="DJ818" s="276">
        <v>51</v>
      </c>
      <c r="DK818" s="276">
        <v>0</v>
      </c>
      <c r="DL818" s="252"/>
      <c r="DM818" s="252"/>
      <c r="DN818" s="252"/>
      <c r="DO818" s="252"/>
      <c r="DP818" s="252"/>
      <c r="DQ818" s="252"/>
      <c r="DR818" s="252"/>
      <c r="DS818" s="252"/>
      <c r="DT818" s="252"/>
      <c r="DU818" s="252"/>
      <c r="DV818" s="252"/>
      <c r="DW818" s="252"/>
      <c r="DX818" s="252"/>
      <c r="DY818" s="252"/>
      <c r="DZ818" s="252"/>
      <c r="EA818" s="252"/>
      <c r="EB818" s="177"/>
      <c r="EC818" s="167">
        <f t="shared" si="1188"/>
        <v>11</v>
      </c>
      <c r="ED818" s="174">
        <f t="shared" si="1170"/>
        <v>2021</v>
      </c>
      <c r="EE818" s="173">
        <f t="shared" si="1180"/>
        <v>44501</v>
      </c>
      <c r="EF818" s="150">
        <f t="shared" si="1182"/>
        <v>30</v>
      </c>
      <c r="EG818" s="178"/>
      <c r="EH818" s="179">
        <f>IFERROR(HLOOKUP(EH$1,$H$5:$FY$1802,MATCH($A818,$A$5:$A$1802,0),0)*HLOOKUP(EH$2,$H$5:$FY$1802,MATCH($A818,$A$5:$A$1802,0),0),$H$2)</f>
        <v>0</v>
      </c>
      <c r="EI818" s="179">
        <f>IFERROR(HLOOKUP(EI$1,$H$5:$FY$1802,MATCH($A818,$A$5:$A$1802,0),0)*HLOOKUP(EI$2,$H$5:$FY$1802,MATCH($A818,$A$5:$A$1802,0),0),$H$2)</f>
        <v>16821901</v>
      </c>
      <c r="EJ818" s="179">
        <f>IFERROR(HLOOKUP(EJ$1,$H$5:$FY$1802,MATCH($A818,$A$5:$A$1802,0),0)*HLOOKUP(EJ$2,$H$5:$FY$1802,MATCH($A818,$A$5:$A$1802,0),0),$H$2)</f>
        <v>22886449</v>
      </c>
      <c r="EK818" s="179">
        <f>IFERROR(HLOOKUP(EK$1,$H$5:$FY$1802,MATCH($A818,$A$5:$A$1802,0),0)*HLOOKUP(EK$2,$H$5:$FY$1802,MATCH($A818,$A$5:$A$1802,0),0),$H$2)</f>
        <v>40069335</v>
      </c>
      <c r="EL818" s="179">
        <f>IFERROR(HLOOKUP(EL$1,$H$5:$FY$1802,MATCH($A818,$A$5:$A$1802,0),0)*HLOOKUP(EL$2,$H$5:$FY$1802,MATCH($A818,$A$5:$A$1802,0),0),$H$2)</f>
        <v>8061900</v>
      </c>
      <c r="EM818" s="179">
        <f>IFERROR(HLOOKUP(EM$1,$H$5:$FY$1802,MATCH($A818,$A$5:$A$1802,0),0)*HLOOKUP(EM$2,$H$5:$FY$1802,MATCH($A818,$A$5:$A$1802,0),0),$H$2)</f>
        <v>6324766</v>
      </c>
      <c r="EN818" s="179">
        <f>IFERROR(HLOOKUP(EN$1,$H$5:$FY$1802,MATCH($A818,$A$5:$A$1802,0),0)*HLOOKUP(EN$2,$H$5:$FY$1802,MATCH($A818,$A$5:$A$1802,0),0),$H$2)</f>
        <v>217603692</v>
      </c>
      <c r="EO818" s="179">
        <f>IFERROR(HLOOKUP(EO$1,$H$5:$FY$1802,MATCH($A818,$A$5:$A$1802,0),0)*HLOOKUP(EO$2,$H$5:$FY$1802,MATCH($A818,$A$5:$A$1802,0),0),$H$2)</f>
        <v>169486128</v>
      </c>
      <c r="EP818" s="179">
        <f>IFERROR(HLOOKUP(EP$1,$H$5:$FY$1802,MATCH($A818,$A$5:$A$1802,0),0)*HLOOKUP(EP$2,$H$5:$FY$1802,MATCH($A818,$A$5:$A$1802,0),0),$H$2)</f>
        <v>4178916</v>
      </c>
      <c r="EQ818" s="179">
        <f>IFERROR(HLOOKUP(EQ$1,$H$5:$FY$1802,MATCH($A818,$A$5:$A$1802,0),0)*HLOOKUP(EQ$2,$H$5:$FY$1802,MATCH($A818,$A$5:$A$1802,0),0),$H$2)</f>
        <v>237660</v>
      </c>
      <c r="ER818" s="179">
        <f>IFERROR(HLOOKUP(ER$1,$H$5:$FY$1802,MATCH($A818,$A$5:$A$1802,0),0)*HLOOKUP(ER$2,$H$5:$FY$1802,MATCH($A818,$A$5:$A$1802,0),0),$H$2)</f>
        <v>58408</v>
      </c>
      <c r="ES818" s="179">
        <f>IFERROR(HLOOKUP(ES$1,$H$5:$FY$1802,MATCH($A818,$A$5:$A$1802,0),0)*HLOOKUP(ES$2,$H$5:$FY$1802,MATCH($A818,$A$5:$A$1802,0),0),$H$2)</f>
        <v>7759317</v>
      </c>
      <c r="ET818" s="179">
        <f>IFERROR(HLOOKUP(ET$1,$H$5:$FY$1802,MATCH($A818,$A$5:$A$1802,0),0)*HLOOKUP(ET$2,$H$5:$FY$1802,MATCH($A818,$A$5:$A$1802,0),0),$H$2)</f>
        <v>20758776</v>
      </c>
      <c r="EU818" s="179">
        <f>IFERROR(HLOOKUP(EU$1,$H$5:$FY$1802,MATCH($A818,$A$5:$A$1802,0),0)*HLOOKUP(EU$2,$H$5:$FY$1802,MATCH($A818,$A$5:$A$1802,0),0),$H$2)</f>
        <v>6594160</v>
      </c>
      <c r="EV818" s="179">
        <f>IFERROR(HLOOKUP(EV$1,$H$5:$FY$1802,MATCH($A818,$A$5:$A$1802,0),0)*HLOOKUP(EV$2,$H$5:$FY$1802,MATCH($A818,$A$5:$A$1802,0),0),$H$2)</f>
        <v>190521361</v>
      </c>
      <c r="EW818" s="179">
        <f>IFERROR(HLOOKUP(EW$1,$H$5:$FY$1802,MATCH($A818,$A$5:$A$1802,0),0)*HLOOKUP(EW$2,$H$5:$FY$1802,MATCH($A818,$A$5:$A$1802,0),0),$H$2)</f>
        <v>34417825</v>
      </c>
      <c r="EX818" s="179">
        <f>IFERROR(HLOOKUP(EX$1,$H$5:$FY$1802,MATCH($A818,$A$5:$A$1802,0),0)*HLOOKUP(EX$2,$H$5:$FY$1802,MATCH($A818,$A$5:$A$1802,0),0),$H$2)</f>
        <v>34632250</v>
      </c>
      <c r="EY818" s="179">
        <f>IFERROR(HLOOKUP(EY$1,$H$5:$FY$1802,MATCH($A818,$A$5:$A$1802,0),0)*HLOOKUP(EY$2,$H$5:$FY$1802,MATCH($A818,$A$5:$A$1802,0),0),$H$2)</f>
        <v>44178706</v>
      </c>
      <c r="EZ818" s="179">
        <f>IFERROR(HLOOKUP(EZ$1,$H$5:$FY$1802,MATCH($A818,$A$5:$A$1802,0),0)*HLOOKUP(EZ$2,$H$5:$FY$1802,MATCH($A818,$A$5:$A$1802,0),0),$H$2)</f>
        <v>24038040</v>
      </c>
      <c r="FA818" s="179">
        <f>IFERROR(HLOOKUP(FA$1,$H$5:$FY$1802,MATCH($A818,$A$5:$A$1802,0),0)*HLOOKUP(FA$2,$H$5:$FY$1802,MATCH($A818,$A$5:$A$1802,0),0),$H$2)</f>
        <v>277179</v>
      </c>
      <c r="FB818" s="179">
        <f>IFERROR(HLOOKUP(FB$1,$H$5:$FY$1802,MATCH($A818,$A$5:$A$1802,0),0)*HLOOKUP(FB$2,$H$5:$FY$1802,MATCH($A818,$A$5:$A$1802,0),0),$H$2)</f>
        <v>184448</v>
      </c>
      <c r="FC818" s="179">
        <f>IFERROR(HLOOKUP(FC$1,$H$5:$FY$1802,MATCH($A818,$A$5:$A$1802,0),0)*HLOOKUP(FC$2,$H$5:$FY$1802,MATCH($A818,$A$5:$A$1802,0),0),$H$2)</f>
        <v>931608</v>
      </c>
      <c r="FD818" s="179">
        <f>IFERROR(HLOOKUP(FD$1,$H$5:$FY$1802,MATCH($A818,$A$5:$A$1802,0),0)*HLOOKUP(FD$2,$H$5:$FY$1802,MATCH($A818,$A$5:$A$1802,0),0),$H$2)</f>
        <v>0</v>
      </c>
      <c r="FE818" s="179">
        <f>IFERROR(HLOOKUP(FE$1,$H$5:$FY$1802,MATCH($A818,$A$5:$A$1802,0),0)*HLOOKUP(FE$2,$H$5:$FY$1802,MATCH($A818,$A$5:$A$1802,0),0),$H$2)</f>
        <v>0</v>
      </c>
      <c r="FF818" s="179">
        <f>IFERROR(HLOOKUP(FF$1,$H$5:$FY$1802,MATCH($A818,$A$5:$A$1802,0),0)*HLOOKUP(FF$2,$H$5:$FY$1802,MATCH($A818,$A$5:$A$1802,0),0),$H$2)</f>
        <v>0</v>
      </c>
      <c r="FG818" s="179">
        <f>IFERROR(HLOOKUP(FG$1,$H$5:$FY$1802,MATCH($A818,$A$5:$A$1802,0),0)*HLOOKUP(FG$2,$H$5:$FY$1802,MATCH($A818,$A$5:$A$1802,0),0),$H$2)</f>
        <v>0</v>
      </c>
      <c r="FH818" s="151"/>
      <c r="FI818" s="407">
        <f t="shared" si="1171"/>
        <v>1.6611688311688311</v>
      </c>
      <c r="FJ818" s="407">
        <f t="shared" si="1171"/>
        <v>1.3154545454545454</v>
      </c>
      <c r="FK818" s="407">
        <f t="shared" si="1172"/>
        <v>1.6176740767958846</v>
      </c>
      <c r="FL818" s="407">
        <f t="shared" si="1173"/>
        <v>1.289178761712291</v>
      </c>
      <c r="FM818" s="407">
        <f t="shared" si="1174"/>
        <v>1.2898390896786807</v>
      </c>
      <c r="FN818" s="407">
        <f t="shared" si="1175"/>
        <v>1.0581984059351346</v>
      </c>
      <c r="FO818" s="407">
        <f t="shared" si="1176"/>
        <v>1.4683830171635051</v>
      </c>
      <c r="FP818" s="407">
        <f t="shared" si="1177"/>
        <v>1.0660569105691058</v>
      </c>
      <c r="FQ818" s="407">
        <f t="shared" si="1178"/>
        <v>1.4968944099378882</v>
      </c>
      <c r="FR818" s="407">
        <f t="shared" si="1179"/>
        <v>1.1304347826086956</v>
      </c>
      <c r="FS818" s="408"/>
    </row>
    <row r="819" spans="1:175" ht="10.35" customHeight="1" x14ac:dyDescent="0.2">
      <c r="A819" s="74" t="str">
        <f t="shared" si="1186"/>
        <v>2021-22DECEMBERRX9</v>
      </c>
      <c r="B819" s="163" t="str">
        <f t="shared" ref="B819:B827" si="1189">IF($C819="April",LEFT($B808,4)+1&amp;"-"&amp;RIGHT($B808,2)+1,$B808)</f>
        <v>2021-22</v>
      </c>
      <c r="C819" s="26" t="s">
        <v>835</v>
      </c>
      <c r="D819" s="163" t="str">
        <f>INDEX($FV$16:$FW$26,MATCH($F819,$FV$16:$FV$26,0),2)</f>
        <v>Y60</v>
      </c>
      <c r="E819" s="163" t="str">
        <f>VLOOKUP($D819,$FW$8:$FX$14,2,0)</f>
        <v>Midlands</v>
      </c>
      <c r="F819" s="271" t="s">
        <v>845</v>
      </c>
      <c r="G819" s="271" t="s">
        <v>871</v>
      </c>
      <c r="H819" s="270">
        <v>107801</v>
      </c>
      <c r="I819" s="270">
        <v>88254</v>
      </c>
      <c r="J819" s="270">
        <v>1156623</v>
      </c>
      <c r="K819" s="270">
        <v>13</v>
      </c>
      <c r="L819" s="270">
        <v>2</v>
      </c>
      <c r="M819" s="270">
        <v>37</v>
      </c>
      <c r="N819" s="270">
        <v>84</v>
      </c>
      <c r="O819" s="270">
        <v>189</v>
      </c>
      <c r="P819" s="270">
        <v>0</v>
      </c>
      <c r="Q819" s="270">
        <v>404</v>
      </c>
      <c r="R819" s="270">
        <v>2127</v>
      </c>
      <c r="S819" s="270">
        <v>578</v>
      </c>
      <c r="T819" s="270">
        <v>67235</v>
      </c>
      <c r="U819" s="270">
        <v>8381</v>
      </c>
      <c r="V819" s="270">
        <v>5269</v>
      </c>
      <c r="W819" s="270">
        <v>39743</v>
      </c>
      <c r="X819" s="270">
        <v>7988</v>
      </c>
      <c r="Y819" s="270">
        <v>100</v>
      </c>
      <c r="Z819" s="270">
        <v>4500376</v>
      </c>
      <c r="AA819" s="270">
        <v>537</v>
      </c>
      <c r="AB819" s="270">
        <v>974</v>
      </c>
      <c r="AC819" s="270">
        <v>5078349</v>
      </c>
      <c r="AD819" s="270">
        <v>964</v>
      </c>
      <c r="AE819" s="270">
        <v>2177</v>
      </c>
      <c r="AF819" s="270">
        <v>132255631</v>
      </c>
      <c r="AG819" s="270">
        <v>3328</v>
      </c>
      <c r="AH819" s="270">
        <v>7412</v>
      </c>
      <c r="AI819" s="270">
        <v>83680245</v>
      </c>
      <c r="AJ819" s="270">
        <v>10476</v>
      </c>
      <c r="AK819" s="270">
        <v>26821</v>
      </c>
      <c r="AL819" s="270">
        <v>1036448</v>
      </c>
      <c r="AM819" s="270">
        <v>10364</v>
      </c>
      <c r="AN819" s="270">
        <v>25294</v>
      </c>
      <c r="AO819" s="270">
        <v>7987</v>
      </c>
      <c r="AP819" s="270">
        <v>1385</v>
      </c>
      <c r="AQ819" s="270">
        <v>779</v>
      </c>
      <c r="AR819" s="270">
        <v>51</v>
      </c>
      <c r="AS819" s="270">
        <v>3983</v>
      </c>
      <c r="AT819" s="270">
        <v>1840</v>
      </c>
      <c r="AU819" s="270">
        <v>2825</v>
      </c>
      <c r="AV819" s="270">
        <v>33498</v>
      </c>
      <c r="AW819" s="270">
        <v>3554</v>
      </c>
      <c r="AX819" s="270">
        <v>22196</v>
      </c>
      <c r="AY819" s="270">
        <v>59248</v>
      </c>
      <c r="AZ819" s="270">
        <v>14530</v>
      </c>
      <c r="BA819" s="270">
        <v>11379</v>
      </c>
      <c r="BB819" s="270">
        <v>9392</v>
      </c>
      <c r="BC819" s="270">
        <v>7398</v>
      </c>
      <c r="BD819" s="270">
        <v>54098</v>
      </c>
      <c r="BE819" s="270">
        <v>42567</v>
      </c>
      <c r="BF819" s="270">
        <v>12133</v>
      </c>
      <c r="BG819" s="270">
        <v>8636</v>
      </c>
      <c r="BH819" s="270">
        <v>81</v>
      </c>
      <c r="BI819" s="270">
        <v>57</v>
      </c>
      <c r="BJ819" s="270">
        <v>0</v>
      </c>
      <c r="BK819" s="270">
        <v>0</v>
      </c>
      <c r="BL819" s="270">
        <v>0</v>
      </c>
      <c r="BM819" s="270">
        <v>0</v>
      </c>
      <c r="BN819" s="270">
        <v>4</v>
      </c>
      <c r="BO819" s="270">
        <v>2038</v>
      </c>
      <c r="BP819" s="270">
        <v>510</v>
      </c>
      <c r="BQ819" s="270">
        <v>861</v>
      </c>
      <c r="BR819" s="270">
        <v>8377</v>
      </c>
      <c r="BS819" s="270">
        <v>4498338</v>
      </c>
      <c r="BT819" s="270">
        <v>537</v>
      </c>
      <c r="BU819" s="270">
        <v>974</v>
      </c>
      <c r="BV819" s="270">
        <v>641</v>
      </c>
      <c r="BW819" s="270">
        <v>2332748</v>
      </c>
      <c r="BX819" s="270">
        <v>3639</v>
      </c>
      <c r="BY819" s="270">
        <v>7722</v>
      </c>
      <c r="BZ819" s="270">
        <v>909</v>
      </c>
      <c r="CA819" s="270">
        <v>3335834</v>
      </c>
      <c r="CB819" s="270">
        <v>3670</v>
      </c>
      <c r="CC819" s="270">
        <v>8771</v>
      </c>
      <c r="CD819" s="270">
        <v>38193</v>
      </c>
      <c r="CE819" s="270">
        <v>126587049</v>
      </c>
      <c r="CF819" s="270">
        <v>3314</v>
      </c>
      <c r="CG819" s="270">
        <v>7375</v>
      </c>
      <c r="CH819" s="270">
        <v>10</v>
      </c>
      <c r="CI819" s="270">
        <v>95612</v>
      </c>
      <c r="CJ819" s="270">
        <v>9561</v>
      </c>
      <c r="CK819" s="270">
        <v>17858</v>
      </c>
      <c r="CL819" s="270">
        <v>268</v>
      </c>
      <c r="CM819" s="270">
        <v>3303383</v>
      </c>
      <c r="CN819" s="270">
        <v>12326</v>
      </c>
      <c r="CO819" s="270">
        <v>29746</v>
      </c>
      <c r="CP819" s="270">
        <v>2094</v>
      </c>
      <c r="CQ819" s="270">
        <v>17115481</v>
      </c>
      <c r="CR819" s="270">
        <v>8174</v>
      </c>
      <c r="CS819" s="270">
        <v>16372</v>
      </c>
      <c r="CT819" s="270">
        <v>72</v>
      </c>
      <c r="CU819" s="270">
        <v>872073</v>
      </c>
      <c r="CV819" s="270">
        <v>12112</v>
      </c>
      <c r="CW819" s="270">
        <v>25874</v>
      </c>
      <c r="CX819" s="270">
        <v>440</v>
      </c>
      <c r="CY819" s="270">
        <v>126600</v>
      </c>
      <c r="CZ819" s="270">
        <v>288</v>
      </c>
      <c r="DA819" s="270">
        <v>464</v>
      </c>
      <c r="DB819" s="270">
        <v>4519</v>
      </c>
      <c r="DC819" s="270">
        <v>240787</v>
      </c>
      <c r="DD819" s="270">
        <v>53</v>
      </c>
      <c r="DE819" s="270">
        <v>106</v>
      </c>
      <c r="DF819" s="270">
        <v>42</v>
      </c>
      <c r="DG819" s="270">
        <v>109765</v>
      </c>
      <c r="DH819" s="270">
        <v>2613</v>
      </c>
      <c r="DI819" s="270">
        <v>4908</v>
      </c>
      <c r="DJ819" s="270">
        <v>26</v>
      </c>
      <c r="DK819" s="270">
        <v>0</v>
      </c>
      <c r="DL819" s="249"/>
      <c r="DM819" s="249"/>
      <c r="DN819" s="249"/>
      <c r="DO819" s="249"/>
      <c r="DP819" s="249"/>
      <c r="DQ819" s="249"/>
      <c r="DR819" s="249"/>
      <c r="DS819" s="249"/>
      <c r="DT819" s="249"/>
      <c r="DU819" s="249"/>
      <c r="DV819" s="249"/>
      <c r="DW819" s="249"/>
      <c r="DX819" s="249"/>
      <c r="DY819" s="249"/>
      <c r="DZ819" s="249"/>
      <c r="EA819" s="249"/>
      <c r="EB819" s="155"/>
      <c r="EC819" s="170">
        <f t="shared" si="1188"/>
        <v>12</v>
      </c>
      <c r="ED819" s="74">
        <f t="shared" si="1170"/>
        <v>2021</v>
      </c>
      <c r="EE819" s="165">
        <f t="shared" si="1180"/>
        <v>44531</v>
      </c>
      <c r="EF819" s="157">
        <f>DAY(EOMONTH($EE819,0))</f>
        <v>31</v>
      </c>
      <c r="EG819" s="156"/>
      <c r="EH819" s="171">
        <f>IFERROR(HLOOKUP(EH$1,$H$5:$FY$1802,MATCH($A819,$A$5:$A$1802,0),0)*HLOOKUP(EH$2,$H$5:$FY$1802,MATCH($A819,$A$5:$A$1802,0),0),$H$2)</f>
        <v>176508</v>
      </c>
      <c r="EI819" s="171">
        <f>IFERROR(HLOOKUP(EI$1,$H$5:$FY$1802,MATCH($A819,$A$5:$A$1802,0),0)*HLOOKUP(EI$2,$H$5:$FY$1802,MATCH($A819,$A$5:$A$1802,0),0),$H$2)</f>
        <v>3265398</v>
      </c>
      <c r="EJ819" s="171">
        <f>IFERROR(HLOOKUP(EJ$1,$H$5:$FY$1802,MATCH($A819,$A$5:$A$1802,0),0)*HLOOKUP(EJ$2,$H$5:$FY$1802,MATCH($A819,$A$5:$A$1802,0),0),$H$2)</f>
        <v>7413336</v>
      </c>
      <c r="EK819" s="171">
        <f>IFERROR(HLOOKUP(EK$1,$H$5:$FY$1802,MATCH($A819,$A$5:$A$1802,0),0)*HLOOKUP(EK$2,$H$5:$FY$1802,MATCH($A819,$A$5:$A$1802,0),0),$H$2)</f>
        <v>16680006</v>
      </c>
      <c r="EL819" s="171">
        <f>IFERROR(HLOOKUP(EL$1,$H$5:$FY$1802,MATCH($A819,$A$5:$A$1802,0),0)*HLOOKUP(EL$2,$H$5:$FY$1802,MATCH($A819,$A$5:$A$1802,0),0),$H$2)</f>
        <v>8163094</v>
      </c>
      <c r="EM819" s="171">
        <f>IFERROR(HLOOKUP(EM$1,$H$5:$FY$1802,MATCH($A819,$A$5:$A$1802,0),0)*HLOOKUP(EM$2,$H$5:$FY$1802,MATCH($A819,$A$5:$A$1802,0),0),$H$2)</f>
        <v>11470613</v>
      </c>
      <c r="EN819" s="171">
        <f>IFERROR(HLOOKUP(EN$1,$H$5:$FY$1802,MATCH($A819,$A$5:$A$1802,0),0)*HLOOKUP(EN$2,$H$5:$FY$1802,MATCH($A819,$A$5:$A$1802,0),0),$H$2)</f>
        <v>294575116</v>
      </c>
      <c r="EO819" s="171">
        <f>IFERROR(HLOOKUP(EO$1,$H$5:$FY$1802,MATCH($A819,$A$5:$A$1802,0),0)*HLOOKUP(EO$2,$H$5:$FY$1802,MATCH($A819,$A$5:$A$1802,0),0),$H$2)</f>
        <v>214246148</v>
      </c>
      <c r="EP819" s="171">
        <f>IFERROR(HLOOKUP(EP$1,$H$5:$FY$1802,MATCH($A819,$A$5:$A$1802,0),0)*HLOOKUP(EP$2,$H$5:$FY$1802,MATCH($A819,$A$5:$A$1802,0),0),$H$2)</f>
        <v>2529400</v>
      </c>
      <c r="EQ819" s="171">
        <f>IFERROR(HLOOKUP(EQ$1,$H$5:$FY$1802,MATCH($A819,$A$5:$A$1802,0),0)*HLOOKUP(EQ$2,$H$5:$FY$1802,MATCH($A819,$A$5:$A$1802,0),0),$H$2)</f>
        <v>0</v>
      </c>
      <c r="ER819" s="171">
        <f>IFERROR(HLOOKUP(ER$1,$H$5:$FY$1802,MATCH($A819,$A$5:$A$1802,0),0)*HLOOKUP(ER$2,$H$5:$FY$1802,MATCH($A819,$A$5:$A$1802,0),0),$H$2)</f>
        <v>3444</v>
      </c>
      <c r="ES819" s="171">
        <f>IFERROR(HLOOKUP(ES$1,$H$5:$FY$1802,MATCH($A819,$A$5:$A$1802,0),0)*HLOOKUP(ES$2,$H$5:$FY$1802,MATCH($A819,$A$5:$A$1802,0),0),$H$2)</f>
        <v>8159198</v>
      </c>
      <c r="ET819" s="171">
        <f>IFERROR(HLOOKUP(ET$1,$H$5:$FY$1802,MATCH($A819,$A$5:$A$1802,0),0)*HLOOKUP(ET$2,$H$5:$FY$1802,MATCH($A819,$A$5:$A$1802,0),0),$H$2)</f>
        <v>4949802</v>
      </c>
      <c r="EU819" s="171">
        <f>IFERROR(HLOOKUP(EU$1,$H$5:$FY$1802,MATCH($A819,$A$5:$A$1802,0),0)*HLOOKUP(EU$2,$H$5:$FY$1802,MATCH($A819,$A$5:$A$1802,0),0),$H$2)</f>
        <v>7972839</v>
      </c>
      <c r="EV819" s="171">
        <f>IFERROR(HLOOKUP(EV$1,$H$5:$FY$1802,MATCH($A819,$A$5:$A$1802,0),0)*HLOOKUP(EV$2,$H$5:$FY$1802,MATCH($A819,$A$5:$A$1802,0),0),$H$2)</f>
        <v>281673375</v>
      </c>
      <c r="EW819" s="171">
        <f>IFERROR(HLOOKUP(EW$1,$H$5:$FY$1802,MATCH($A819,$A$5:$A$1802,0),0)*HLOOKUP(EW$2,$H$5:$FY$1802,MATCH($A819,$A$5:$A$1802,0),0),$H$2)</f>
        <v>178580</v>
      </c>
      <c r="EX819" s="171">
        <f>IFERROR(HLOOKUP(EX$1,$H$5:$FY$1802,MATCH($A819,$A$5:$A$1802,0),0)*HLOOKUP(EX$2,$H$5:$FY$1802,MATCH($A819,$A$5:$A$1802,0),0),$H$2)</f>
        <v>7971928</v>
      </c>
      <c r="EY819" s="171">
        <f>IFERROR(HLOOKUP(EY$1,$H$5:$FY$1802,MATCH($A819,$A$5:$A$1802,0),0)*HLOOKUP(EY$2,$H$5:$FY$1802,MATCH($A819,$A$5:$A$1802,0),0),$H$2)</f>
        <v>34282968</v>
      </c>
      <c r="EZ819" s="171">
        <f>IFERROR(HLOOKUP(EZ$1,$H$5:$FY$1802,MATCH($A819,$A$5:$A$1802,0),0)*HLOOKUP(EZ$2,$H$5:$FY$1802,MATCH($A819,$A$5:$A$1802,0),0),$H$2)</f>
        <v>1862928</v>
      </c>
      <c r="FA819" s="171">
        <f>IFERROR(HLOOKUP(FA$1,$H$5:$FY$1802,MATCH($A819,$A$5:$A$1802,0),0)*HLOOKUP(FA$2,$H$5:$FY$1802,MATCH($A819,$A$5:$A$1802,0),0),$H$2)</f>
        <v>206136</v>
      </c>
      <c r="FB819" s="171">
        <f>IFERROR(HLOOKUP(FB$1,$H$5:$FY$1802,MATCH($A819,$A$5:$A$1802,0),0)*HLOOKUP(FB$2,$H$5:$FY$1802,MATCH($A819,$A$5:$A$1802,0),0),$H$2)</f>
        <v>204160</v>
      </c>
      <c r="FC819" s="171">
        <f>IFERROR(HLOOKUP(FC$1,$H$5:$FY$1802,MATCH($A819,$A$5:$A$1802,0),0)*HLOOKUP(FC$2,$H$5:$FY$1802,MATCH($A819,$A$5:$A$1802,0),0),$H$2)</f>
        <v>479014</v>
      </c>
      <c r="FD819" s="171">
        <f>IFERROR(HLOOKUP(FD$1,$H$5:$FY$1802,MATCH($A819,$A$5:$A$1802,0),0)*HLOOKUP(FD$2,$H$5:$FY$1802,MATCH($A819,$A$5:$A$1802,0),0),$H$2)</f>
        <v>0</v>
      </c>
      <c r="FE819" s="171">
        <f>IFERROR(HLOOKUP(FE$1,$H$5:$FY$1802,MATCH($A819,$A$5:$A$1802,0),0)*HLOOKUP(FE$2,$H$5:$FY$1802,MATCH($A819,$A$5:$A$1802,0),0),$H$2)</f>
        <v>0</v>
      </c>
      <c r="FF819" s="171">
        <f>IFERROR(HLOOKUP(FF$1,$H$5:$FY$1802,MATCH($A819,$A$5:$A$1802,0),0)*HLOOKUP(FF$2,$H$5:$FY$1802,MATCH($A819,$A$5:$A$1802,0),0),$H$2)</f>
        <v>0</v>
      </c>
      <c r="FG819" s="171">
        <f>IFERROR(HLOOKUP(FG$1,$H$5:$FY$1802,MATCH($A819,$A$5:$A$1802,0),0)*HLOOKUP(FG$2,$H$5:$FY$1802,MATCH($A819,$A$5:$A$1802,0),0),$H$2)</f>
        <v>0</v>
      </c>
      <c r="FH819" s="152"/>
      <c r="FI819" s="405">
        <f t="shared" si="1171"/>
        <v>1.7336833313447082</v>
      </c>
      <c r="FJ819" s="405">
        <f t="shared" si="1171"/>
        <v>1.3577138766257011</v>
      </c>
      <c r="FK819" s="405">
        <f t="shared" si="1172"/>
        <v>1.7825014234200038</v>
      </c>
      <c r="FL819" s="405">
        <f t="shared" si="1173"/>
        <v>1.4040614917441641</v>
      </c>
      <c r="FM819" s="405">
        <f t="shared" si="1174"/>
        <v>1.361195682258511</v>
      </c>
      <c r="FN819" s="405">
        <f t="shared" si="1175"/>
        <v>1.0710565382583097</v>
      </c>
      <c r="FO819" s="405">
        <f t="shared" si="1176"/>
        <v>1.5189033550325488</v>
      </c>
      <c r="FP819" s="405">
        <f t="shared" si="1177"/>
        <v>1.0811216825237857</v>
      </c>
      <c r="FQ819" s="405">
        <f t="shared" si="1178"/>
        <v>0.81</v>
      </c>
      <c r="FR819" s="405">
        <f t="shared" si="1179"/>
        <v>0.56999999999999995</v>
      </c>
      <c r="FS819" s="65"/>
    </row>
    <row r="820" spans="1:175" ht="10.35" customHeight="1" x14ac:dyDescent="0.2">
      <c r="A820" s="74" t="str">
        <f t="shared" si="1186"/>
        <v>2021-22DECEMBERRYC</v>
      </c>
      <c r="B820" s="163" t="str">
        <f t="shared" si="1189"/>
        <v>2021-22</v>
      </c>
      <c r="C820" s="26" t="s">
        <v>835</v>
      </c>
      <c r="D820" s="163" t="str">
        <f>INDEX($FV$16:$FW$26,MATCH($F820,$FV$16:$FV$26,0),2)</f>
        <v>Y61</v>
      </c>
      <c r="E820" s="163" t="str">
        <f>VLOOKUP($D820,$FW$8:$FX$14,2,0)</f>
        <v>East of England</v>
      </c>
      <c r="F820" s="271" t="s">
        <v>849</v>
      </c>
      <c r="G820" s="271" t="s">
        <v>872</v>
      </c>
      <c r="H820" s="272">
        <v>121021</v>
      </c>
      <c r="I820" s="272">
        <v>87249</v>
      </c>
      <c r="J820" s="272">
        <v>8198082</v>
      </c>
      <c r="K820" s="272">
        <v>94</v>
      </c>
      <c r="L820" s="272">
        <v>24</v>
      </c>
      <c r="M820" s="272">
        <v>296</v>
      </c>
      <c r="N820" s="272">
        <v>389</v>
      </c>
      <c r="O820" s="272">
        <v>557</v>
      </c>
      <c r="P820" s="272">
        <v>0</v>
      </c>
      <c r="Q820" s="272">
        <v>405</v>
      </c>
      <c r="R820" s="272">
        <v>6</v>
      </c>
      <c r="S820" s="272">
        <v>2154</v>
      </c>
      <c r="T820" s="272">
        <v>72264</v>
      </c>
      <c r="U820" s="272">
        <v>9522</v>
      </c>
      <c r="V820" s="272">
        <v>6237</v>
      </c>
      <c r="W820" s="272">
        <v>43346</v>
      </c>
      <c r="X820" s="272">
        <v>8903</v>
      </c>
      <c r="Y820" s="272">
        <v>295</v>
      </c>
      <c r="Z820" s="272">
        <v>6594953</v>
      </c>
      <c r="AA820" s="272">
        <v>693</v>
      </c>
      <c r="AB820" s="272">
        <v>1240</v>
      </c>
      <c r="AC820" s="272">
        <v>5616114</v>
      </c>
      <c r="AD820" s="272">
        <v>900</v>
      </c>
      <c r="AE820" s="272">
        <v>1569</v>
      </c>
      <c r="AF820" s="272">
        <v>158635255</v>
      </c>
      <c r="AG820" s="272">
        <v>3660</v>
      </c>
      <c r="AH820" s="272">
        <v>7949</v>
      </c>
      <c r="AI820" s="272">
        <v>105621755</v>
      </c>
      <c r="AJ820" s="272">
        <v>11864</v>
      </c>
      <c r="AK820" s="272">
        <v>28919</v>
      </c>
      <c r="AL820" s="272">
        <v>3809361</v>
      </c>
      <c r="AM820" s="272">
        <v>12913</v>
      </c>
      <c r="AN820" s="272">
        <v>28165</v>
      </c>
      <c r="AO820" s="272">
        <v>6792</v>
      </c>
      <c r="AP820" s="272">
        <v>90</v>
      </c>
      <c r="AQ820" s="272">
        <v>4723</v>
      </c>
      <c r="AR820" s="272">
        <v>500</v>
      </c>
      <c r="AS820" s="272">
        <v>27</v>
      </c>
      <c r="AT820" s="272">
        <v>1952</v>
      </c>
      <c r="AU820" s="272">
        <v>400</v>
      </c>
      <c r="AV820" s="272">
        <v>39460</v>
      </c>
      <c r="AW820" s="272">
        <v>2241</v>
      </c>
      <c r="AX820" s="272">
        <v>23771</v>
      </c>
      <c r="AY820" s="272">
        <v>65472</v>
      </c>
      <c r="AZ820" s="272">
        <v>20549</v>
      </c>
      <c r="BA820" s="272">
        <v>14477</v>
      </c>
      <c r="BB820" s="272">
        <v>13210</v>
      </c>
      <c r="BC820" s="272">
        <v>9457</v>
      </c>
      <c r="BD820" s="272">
        <v>70131</v>
      </c>
      <c r="BE820" s="272">
        <v>47164</v>
      </c>
      <c r="BF820" s="272">
        <v>17546</v>
      </c>
      <c r="BG820" s="272">
        <v>10064</v>
      </c>
      <c r="BH820" s="272">
        <v>467</v>
      </c>
      <c r="BI820" s="272">
        <v>314</v>
      </c>
      <c r="BJ820" s="272">
        <v>12</v>
      </c>
      <c r="BK820" s="272">
        <v>8309</v>
      </c>
      <c r="BL820" s="272">
        <v>692</v>
      </c>
      <c r="BM820" s="272">
        <v>1238</v>
      </c>
      <c r="BN820" s="272">
        <v>2</v>
      </c>
      <c r="BO820" s="272">
        <v>957</v>
      </c>
      <c r="BP820" s="272">
        <v>479</v>
      </c>
      <c r="BQ820" s="272">
        <v>824</v>
      </c>
      <c r="BR820" s="272">
        <v>9508</v>
      </c>
      <c r="BS820" s="272">
        <v>6585687</v>
      </c>
      <c r="BT820" s="272">
        <v>693</v>
      </c>
      <c r="BU820" s="272">
        <v>1240</v>
      </c>
      <c r="BV820" s="272">
        <v>2945</v>
      </c>
      <c r="BW820" s="272">
        <v>10997250</v>
      </c>
      <c r="BX820" s="272">
        <v>3734</v>
      </c>
      <c r="BY820" s="272">
        <v>7800</v>
      </c>
      <c r="BZ820" s="272">
        <v>1013</v>
      </c>
      <c r="CA820" s="272">
        <v>3933968</v>
      </c>
      <c r="CB820" s="272">
        <v>3883</v>
      </c>
      <c r="CC820" s="272">
        <v>8718</v>
      </c>
      <c r="CD820" s="272">
        <v>39388</v>
      </c>
      <c r="CE820" s="272">
        <v>143704037</v>
      </c>
      <c r="CF820" s="272">
        <v>3648</v>
      </c>
      <c r="CG820" s="272">
        <v>7939</v>
      </c>
      <c r="CH820" s="272">
        <v>277</v>
      </c>
      <c r="CI820" s="272">
        <v>4052325</v>
      </c>
      <c r="CJ820" s="272">
        <v>14629</v>
      </c>
      <c r="CK820" s="272">
        <v>40974</v>
      </c>
      <c r="CL820" s="272">
        <v>136</v>
      </c>
      <c r="CM820" s="272">
        <v>1700014</v>
      </c>
      <c r="CN820" s="272">
        <v>12500</v>
      </c>
      <c r="CO820" s="272">
        <v>35494</v>
      </c>
      <c r="CP820" s="272">
        <v>763</v>
      </c>
      <c r="CQ820" s="272">
        <v>14520804</v>
      </c>
      <c r="CR820" s="272">
        <v>19031</v>
      </c>
      <c r="CS820" s="272">
        <v>55092</v>
      </c>
      <c r="CT820" s="272">
        <v>70</v>
      </c>
      <c r="CU820" s="272">
        <v>799711</v>
      </c>
      <c r="CV820" s="272">
        <v>11424</v>
      </c>
      <c r="CW820" s="272">
        <v>25805</v>
      </c>
      <c r="CX820" s="272">
        <v>613</v>
      </c>
      <c r="CY820" s="272">
        <v>201729</v>
      </c>
      <c r="CZ820" s="272">
        <v>329</v>
      </c>
      <c r="DA820" s="272">
        <v>597</v>
      </c>
      <c r="DB820" s="272">
        <v>4656</v>
      </c>
      <c r="DC820" s="272">
        <v>519822</v>
      </c>
      <c r="DD820" s="272">
        <v>112</v>
      </c>
      <c r="DE820" s="272">
        <v>306</v>
      </c>
      <c r="DF820" s="272">
        <v>140</v>
      </c>
      <c r="DG820" s="272">
        <v>284560</v>
      </c>
      <c r="DH820" s="272">
        <v>2033</v>
      </c>
      <c r="DI820" s="272">
        <v>4158</v>
      </c>
      <c r="DJ820" s="272">
        <v>118</v>
      </c>
      <c r="DK820" s="272">
        <v>6</v>
      </c>
      <c r="DL820" s="250"/>
      <c r="DM820" s="250"/>
      <c r="DN820" s="250"/>
      <c r="DO820" s="250"/>
      <c r="DP820" s="250"/>
      <c r="DQ820" s="250"/>
      <c r="DR820" s="250"/>
      <c r="DS820" s="250"/>
      <c r="DT820" s="250"/>
      <c r="DU820" s="250"/>
      <c r="DV820" s="250"/>
      <c r="DW820" s="250"/>
      <c r="DX820" s="250"/>
      <c r="DY820" s="250"/>
      <c r="DZ820" s="250"/>
      <c r="EA820" s="250"/>
      <c r="EB820" s="155"/>
      <c r="EC820" s="75">
        <f t="shared" si="1188"/>
        <v>12</v>
      </c>
      <c r="ED820" s="74">
        <f t="shared" si="1170"/>
        <v>2021</v>
      </c>
      <c r="EE820" s="165">
        <f t="shared" si="1180"/>
        <v>44531</v>
      </c>
      <c r="EF820" s="157">
        <f t="shared" si="1182"/>
        <v>31</v>
      </c>
      <c r="EG820" s="156"/>
      <c r="EH820" s="166">
        <f>IFERROR(HLOOKUP(EH$1,$H$5:$FY$1802,MATCH($A820,$A$5:$A$1802,0),0)*HLOOKUP(EH$2,$H$5:$FY$1802,MATCH($A820,$A$5:$A$1802,0),0),$H$2)</f>
        <v>2093976</v>
      </c>
      <c r="EI820" s="166">
        <f>IFERROR(HLOOKUP(EI$1,$H$5:$FY$1802,MATCH($A820,$A$5:$A$1802,0),0)*HLOOKUP(EI$2,$H$5:$FY$1802,MATCH($A820,$A$5:$A$1802,0),0),$H$2)</f>
        <v>25825704</v>
      </c>
      <c r="EJ820" s="166">
        <f>IFERROR(HLOOKUP(EJ$1,$H$5:$FY$1802,MATCH($A820,$A$5:$A$1802,0),0)*HLOOKUP(EJ$2,$H$5:$FY$1802,MATCH($A820,$A$5:$A$1802,0),0),$H$2)</f>
        <v>33939861</v>
      </c>
      <c r="EK820" s="166">
        <f>IFERROR(HLOOKUP(EK$1,$H$5:$FY$1802,MATCH($A820,$A$5:$A$1802,0),0)*HLOOKUP(EK$2,$H$5:$FY$1802,MATCH($A820,$A$5:$A$1802,0),0),$H$2)</f>
        <v>48597693</v>
      </c>
      <c r="EL820" s="166">
        <f>IFERROR(HLOOKUP(EL$1,$H$5:$FY$1802,MATCH($A820,$A$5:$A$1802,0),0)*HLOOKUP(EL$2,$H$5:$FY$1802,MATCH($A820,$A$5:$A$1802,0),0),$H$2)</f>
        <v>11807280</v>
      </c>
      <c r="EM820" s="166">
        <f>IFERROR(HLOOKUP(EM$1,$H$5:$FY$1802,MATCH($A820,$A$5:$A$1802,0),0)*HLOOKUP(EM$2,$H$5:$FY$1802,MATCH($A820,$A$5:$A$1802,0),0),$H$2)</f>
        <v>9785853</v>
      </c>
      <c r="EN820" s="166">
        <f>IFERROR(HLOOKUP(EN$1,$H$5:$FY$1802,MATCH($A820,$A$5:$A$1802,0),0)*HLOOKUP(EN$2,$H$5:$FY$1802,MATCH($A820,$A$5:$A$1802,0),0),$H$2)</f>
        <v>344557354</v>
      </c>
      <c r="EO820" s="166">
        <f>IFERROR(HLOOKUP(EO$1,$H$5:$FY$1802,MATCH($A820,$A$5:$A$1802,0),0)*HLOOKUP(EO$2,$H$5:$FY$1802,MATCH($A820,$A$5:$A$1802,0),0),$H$2)</f>
        <v>257465857</v>
      </c>
      <c r="EP820" s="166">
        <f>IFERROR(HLOOKUP(EP$1,$H$5:$FY$1802,MATCH($A820,$A$5:$A$1802,0),0)*HLOOKUP(EP$2,$H$5:$FY$1802,MATCH($A820,$A$5:$A$1802,0),0),$H$2)</f>
        <v>8308675</v>
      </c>
      <c r="EQ820" s="166">
        <f>IFERROR(HLOOKUP(EQ$1,$H$5:$FY$1802,MATCH($A820,$A$5:$A$1802,0),0)*HLOOKUP(EQ$2,$H$5:$FY$1802,MATCH($A820,$A$5:$A$1802,0),0),$H$2)</f>
        <v>14856</v>
      </c>
      <c r="ER820" s="166">
        <f>IFERROR(HLOOKUP(ER$1,$H$5:$FY$1802,MATCH($A820,$A$5:$A$1802,0),0)*HLOOKUP(ER$2,$H$5:$FY$1802,MATCH($A820,$A$5:$A$1802,0),0),$H$2)</f>
        <v>1648</v>
      </c>
      <c r="ES820" s="166">
        <f>IFERROR(HLOOKUP(ES$1,$H$5:$FY$1802,MATCH($A820,$A$5:$A$1802,0),0)*HLOOKUP(ES$2,$H$5:$FY$1802,MATCH($A820,$A$5:$A$1802,0),0),$H$2)</f>
        <v>11789920</v>
      </c>
      <c r="ET820" s="166">
        <f>IFERROR(HLOOKUP(ET$1,$H$5:$FY$1802,MATCH($A820,$A$5:$A$1802,0),0)*HLOOKUP(ET$2,$H$5:$FY$1802,MATCH($A820,$A$5:$A$1802,0),0),$H$2)</f>
        <v>22971000</v>
      </c>
      <c r="EU820" s="166">
        <f>IFERROR(HLOOKUP(EU$1,$H$5:$FY$1802,MATCH($A820,$A$5:$A$1802,0),0)*HLOOKUP(EU$2,$H$5:$FY$1802,MATCH($A820,$A$5:$A$1802,0),0),$H$2)</f>
        <v>8831334</v>
      </c>
      <c r="EV820" s="166">
        <f>IFERROR(HLOOKUP(EV$1,$H$5:$FY$1802,MATCH($A820,$A$5:$A$1802,0),0)*HLOOKUP(EV$2,$H$5:$FY$1802,MATCH($A820,$A$5:$A$1802,0),0),$H$2)</f>
        <v>312701332</v>
      </c>
      <c r="EW820" s="166">
        <f>IFERROR(HLOOKUP(EW$1,$H$5:$FY$1802,MATCH($A820,$A$5:$A$1802,0),0)*HLOOKUP(EW$2,$H$5:$FY$1802,MATCH($A820,$A$5:$A$1802,0),0),$H$2)</f>
        <v>11349798</v>
      </c>
      <c r="EX820" s="166">
        <f>IFERROR(HLOOKUP(EX$1,$H$5:$FY$1802,MATCH($A820,$A$5:$A$1802,0),0)*HLOOKUP(EX$2,$H$5:$FY$1802,MATCH($A820,$A$5:$A$1802,0),0),$H$2)</f>
        <v>4827184</v>
      </c>
      <c r="EY820" s="166">
        <f>IFERROR(HLOOKUP(EY$1,$H$5:$FY$1802,MATCH($A820,$A$5:$A$1802,0),0)*HLOOKUP(EY$2,$H$5:$FY$1802,MATCH($A820,$A$5:$A$1802,0),0),$H$2)</f>
        <v>42035196</v>
      </c>
      <c r="EZ820" s="166">
        <f>IFERROR(HLOOKUP(EZ$1,$H$5:$FY$1802,MATCH($A820,$A$5:$A$1802,0),0)*HLOOKUP(EZ$2,$H$5:$FY$1802,MATCH($A820,$A$5:$A$1802,0),0),$H$2)</f>
        <v>1806350</v>
      </c>
      <c r="FA820" s="166">
        <f>IFERROR(HLOOKUP(FA$1,$H$5:$FY$1802,MATCH($A820,$A$5:$A$1802,0),0)*HLOOKUP(FA$2,$H$5:$FY$1802,MATCH($A820,$A$5:$A$1802,0),0),$H$2)</f>
        <v>582120</v>
      </c>
      <c r="FB820" s="166">
        <f>IFERROR(HLOOKUP(FB$1,$H$5:$FY$1802,MATCH($A820,$A$5:$A$1802,0),0)*HLOOKUP(FB$2,$H$5:$FY$1802,MATCH($A820,$A$5:$A$1802,0),0),$H$2)</f>
        <v>365961</v>
      </c>
      <c r="FC820" s="166">
        <f>IFERROR(HLOOKUP(FC$1,$H$5:$FY$1802,MATCH($A820,$A$5:$A$1802,0),0)*HLOOKUP(FC$2,$H$5:$FY$1802,MATCH($A820,$A$5:$A$1802,0),0),$H$2)</f>
        <v>1424736</v>
      </c>
      <c r="FD820" s="166">
        <f>IFERROR(HLOOKUP(FD$1,$H$5:$FY$1802,MATCH($A820,$A$5:$A$1802,0),0)*HLOOKUP(FD$2,$H$5:$FY$1802,MATCH($A820,$A$5:$A$1802,0),0),$H$2)</f>
        <v>0</v>
      </c>
      <c r="FE820" s="166">
        <f>IFERROR(HLOOKUP(FE$1,$H$5:$FY$1802,MATCH($A820,$A$5:$A$1802,0),0)*HLOOKUP(FE$2,$H$5:$FY$1802,MATCH($A820,$A$5:$A$1802,0),0),$H$2)</f>
        <v>0</v>
      </c>
      <c r="FF820" s="166">
        <f>IFERROR(HLOOKUP(FF$1,$H$5:$FY$1802,MATCH($A820,$A$5:$A$1802,0),0)*HLOOKUP(FF$2,$H$5:$FY$1802,MATCH($A820,$A$5:$A$1802,0),0),$H$2)</f>
        <v>0</v>
      </c>
      <c r="FG820" s="166">
        <f>IFERROR(HLOOKUP(FG$1,$H$5:$FY$1802,MATCH($A820,$A$5:$A$1802,0),0)*HLOOKUP(FG$2,$H$5:$FY$1802,MATCH($A820,$A$5:$A$1802,0),0),$H$2)</f>
        <v>0</v>
      </c>
      <c r="FH820" s="152"/>
      <c r="FI820" s="405">
        <f t="shared" si="1171"/>
        <v>2.1580550304557864</v>
      </c>
      <c r="FJ820" s="405">
        <f t="shared" si="1171"/>
        <v>1.5203738710354968</v>
      </c>
      <c r="FK820" s="405">
        <f t="shared" si="1172"/>
        <v>2.1180054513387847</v>
      </c>
      <c r="FL820" s="405">
        <f t="shared" si="1173"/>
        <v>1.516273849607183</v>
      </c>
      <c r="FM820" s="405">
        <f t="shared" si="1174"/>
        <v>1.6179347575324137</v>
      </c>
      <c r="FN820" s="405">
        <f t="shared" si="1175"/>
        <v>1.0880819452775343</v>
      </c>
      <c r="FO820" s="405">
        <f t="shared" si="1176"/>
        <v>1.9707963607772661</v>
      </c>
      <c r="FP820" s="405">
        <f t="shared" si="1177"/>
        <v>1.1304054812984388</v>
      </c>
      <c r="FQ820" s="405">
        <f t="shared" si="1178"/>
        <v>1.583050847457627</v>
      </c>
      <c r="FR820" s="405">
        <f t="shared" si="1179"/>
        <v>1.064406779661017</v>
      </c>
      <c r="FS820" s="65"/>
    </row>
    <row r="821" spans="1:175" ht="10.35" customHeight="1" x14ac:dyDescent="0.2">
      <c r="A821" s="74" t="str">
        <f t="shared" si="1186"/>
        <v>2021-22DECEMBERR1F</v>
      </c>
      <c r="B821" s="163" t="str">
        <f t="shared" si="1189"/>
        <v>2021-22</v>
      </c>
      <c r="C821" s="26" t="s">
        <v>835</v>
      </c>
      <c r="D821" s="163" t="str">
        <f>INDEX($FV$16:$FW$26,MATCH($F821,$FV$16:$FV$26,0),2)</f>
        <v>Y59</v>
      </c>
      <c r="E821" s="163" t="str">
        <f>VLOOKUP($D821,$FW$8:$FX$14,2,0)</f>
        <v>South East</v>
      </c>
      <c r="F821" s="271" t="s">
        <v>852</v>
      </c>
      <c r="G821" s="271" t="s">
        <v>873</v>
      </c>
      <c r="H821" s="272">
        <v>3122</v>
      </c>
      <c r="I821" s="272">
        <v>1702</v>
      </c>
      <c r="J821" s="272">
        <v>19282</v>
      </c>
      <c r="K821" s="272">
        <v>11</v>
      </c>
      <c r="L821" s="272">
        <v>4</v>
      </c>
      <c r="M821" s="272">
        <v>26</v>
      </c>
      <c r="N821" s="272">
        <v>64</v>
      </c>
      <c r="O821" s="272">
        <v>124</v>
      </c>
      <c r="P821" s="272">
        <v>0</v>
      </c>
      <c r="Q821" s="272">
        <v>13</v>
      </c>
      <c r="R821" s="272">
        <v>0</v>
      </c>
      <c r="S821" s="272">
        <v>19</v>
      </c>
      <c r="T821" s="272">
        <v>2515</v>
      </c>
      <c r="U821" s="272">
        <v>150</v>
      </c>
      <c r="V821" s="272">
        <v>92</v>
      </c>
      <c r="W821" s="272">
        <v>1050</v>
      </c>
      <c r="X821" s="272">
        <v>863</v>
      </c>
      <c r="Y821" s="272">
        <v>60</v>
      </c>
      <c r="Z821" s="272">
        <v>82829</v>
      </c>
      <c r="AA821" s="272">
        <v>552</v>
      </c>
      <c r="AB821" s="272">
        <v>1043</v>
      </c>
      <c r="AC821" s="272">
        <v>65080</v>
      </c>
      <c r="AD821" s="272">
        <v>707</v>
      </c>
      <c r="AE821" s="272">
        <v>1144</v>
      </c>
      <c r="AF821" s="272">
        <v>1475737</v>
      </c>
      <c r="AG821" s="272">
        <v>1405</v>
      </c>
      <c r="AH821" s="272">
        <v>2674</v>
      </c>
      <c r="AI821" s="272">
        <v>3249398</v>
      </c>
      <c r="AJ821" s="272">
        <v>3765</v>
      </c>
      <c r="AK821" s="272">
        <v>7776</v>
      </c>
      <c r="AL821" s="272">
        <v>250030</v>
      </c>
      <c r="AM821" s="272">
        <v>4167</v>
      </c>
      <c r="AN821" s="272">
        <v>9509</v>
      </c>
      <c r="AO821" s="272">
        <v>208</v>
      </c>
      <c r="AP821" s="272">
        <v>0</v>
      </c>
      <c r="AQ821" s="272">
        <v>18</v>
      </c>
      <c r="AR821" s="272">
        <v>23</v>
      </c>
      <c r="AS821" s="272">
        <v>4</v>
      </c>
      <c r="AT821" s="272">
        <v>186</v>
      </c>
      <c r="AU821" s="272">
        <v>17</v>
      </c>
      <c r="AV821" s="272">
        <v>1460</v>
      </c>
      <c r="AW821" s="272">
        <v>20</v>
      </c>
      <c r="AX821" s="272">
        <v>827</v>
      </c>
      <c r="AY821" s="272">
        <v>2307</v>
      </c>
      <c r="AZ821" s="272">
        <v>254</v>
      </c>
      <c r="BA821" s="272">
        <v>212</v>
      </c>
      <c r="BB821" s="272">
        <v>157</v>
      </c>
      <c r="BC821" s="272">
        <v>131</v>
      </c>
      <c r="BD821" s="272">
        <v>1272</v>
      </c>
      <c r="BE821" s="272">
        <v>1145</v>
      </c>
      <c r="BF821" s="272">
        <v>1038</v>
      </c>
      <c r="BG821" s="272">
        <v>939</v>
      </c>
      <c r="BH821" s="272">
        <v>76</v>
      </c>
      <c r="BI821" s="272">
        <v>66</v>
      </c>
      <c r="BJ821" s="272">
        <v>2</v>
      </c>
      <c r="BK821" s="272">
        <v>1231</v>
      </c>
      <c r="BL821" s="272">
        <v>616</v>
      </c>
      <c r="BM821" s="272">
        <v>871</v>
      </c>
      <c r="BN821" s="272">
        <v>5</v>
      </c>
      <c r="BO821" s="272">
        <v>14864</v>
      </c>
      <c r="BP821" s="272">
        <v>2973</v>
      </c>
      <c r="BQ821" s="272">
        <v>3781</v>
      </c>
      <c r="BR821" s="272">
        <v>143</v>
      </c>
      <c r="BS821" s="272">
        <v>66734</v>
      </c>
      <c r="BT821" s="272">
        <v>467</v>
      </c>
      <c r="BU821" s="272">
        <v>887</v>
      </c>
      <c r="BV821" s="272">
        <v>90</v>
      </c>
      <c r="BW821" s="272">
        <v>131836</v>
      </c>
      <c r="BX821" s="272">
        <v>1465</v>
      </c>
      <c r="BY821" s="272">
        <v>2847</v>
      </c>
      <c r="BZ821" s="272">
        <v>28</v>
      </c>
      <c r="CA821" s="272">
        <v>157683</v>
      </c>
      <c r="CB821" s="272">
        <v>5632</v>
      </c>
      <c r="CC821" s="272">
        <v>11848</v>
      </c>
      <c r="CD821" s="272">
        <v>932</v>
      </c>
      <c r="CE821" s="272">
        <v>1186218</v>
      </c>
      <c r="CF821" s="272">
        <v>1273</v>
      </c>
      <c r="CG821" s="272">
        <v>2418</v>
      </c>
      <c r="CH821" s="272">
        <v>153</v>
      </c>
      <c r="CI821" s="272">
        <v>614423</v>
      </c>
      <c r="CJ821" s="272">
        <v>4016</v>
      </c>
      <c r="CK821" s="272">
        <v>8403</v>
      </c>
      <c r="CL821" s="272">
        <v>18</v>
      </c>
      <c r="CM821" s="272">
        <v>239317</v>
      </c>
      <c r="CN821" s="272">
        <v>13295</v>
      </c>
      <c r="CO821" s="272">
        <v>39655</v>
      </c>
      <c r="CP821" s="272">
        <v>16</v>
      </c>
      <c r="CQ821" s="272">
        <v>149472</v>
      </c>
      <c r="CR821" s="272">
        <v>9342</v>
      </c>
      <c r="CS821" s="272">
        <v>20061</v>
      </c>
      <c r="CT821" s="272">
        <v>12</v>
      </c>
      <c r="CU821" s="272">
        <v>350392</v>
      </c>
      <c r="CV821" s="272">
        <v>29199</v>
      </c>
      <c r="CW821" s="272">
        <v>54631</v>
      </c>
      <c r="CX821" s="272">
        <v>6</v>
      </c>
      <c r="CY821" s="272">
        <v>2370</v>
      </c>
      <c r="CZ821" s="272">
        <v>395</v>
      </c>
      <c r="DA821" s="272">
        <v>606</v>
      </c>
      <c r="DB821" s="272">
        <v>122</v>
      </c>
      <c r="DC821" s="272">
        <v>6382</v>
      </c>
      <c r="DD821" s="272">
        <v>52</v>
      </c>
      <c r="DE821" s="272">
        <v>101</v>
      </c>
      <c r="DF821" s="272">
        <v>0</v>
      </c>
      <c r="DG821" s="272">
        <v>0</v>
      </c>
      <c r="DH821" s="272">
        <v>0</v>
      </c>
      <c r="DI821" s="272">
        <v>0</v>
      </c>
      <c r="DJ821" s="272">
        <v>0</v>
      </c>
      <c r="DK821" s="272">
        <v>0</v>
      </c>
      <c r="DL821" s="250"/>
      <c r="DM821" s="250"/>
      <c r="DN821" s="250"/>
      <c r="DO821" s="250"/>
      <c r="DP821" s="250"/>
      <c r="DQ821" s="250"/>
      <c r="DR821" s="250"/>
      <c r="DS821" s="250"/>
      <c r="DT821" s="250"/>
      <c r="DU821" s="250"/>
      <c r="DV821" s="250"/>
      <c r="DW821" s="250"/>
      <c r="DX821" s="250"/>
      <c r="DY821" s="250"/>
      <c r="DZ821" s="250"/>
      <c r="EA821" s="250"/>
      <c r="EB821" s="155"/>
      <c r="EC821" s="75">
        <f>MONTH(1&amp;C821)</f>
        <v>12</v>
      </c>
      <c r="ED821" s="74">
        <f t="shared" si="1170"/>
        <v>2021</v>
      </c>
      <c r="EE821" s="165">
        <f t="shared" si="1180"/>
        <v>44531</v>
      </c>
      <c r="EF821" s="157">
        <f t="shared" si="1182"/>
        <v>31</v>
      </c>
      <c r="EG821" s="156"/>
      <c r="EH821" s="166">
        <f>IFERROR(HLOOKUP(EH$1,$H$5:$FY$1802,MATCH($A821,$A$5:$A$1802,0),0)*HLOOKUP(EH$2,$H$5:$FY$1802,MATCH($A821,$A$5:$A$1802,0),0),$H$2)</f>
        <v>6808</v>
      </c>
      <c r="EI821" s="166">
        <f>IFERROR(HLOOKUP(EI$1,$H$5:$FY$1802,MATCH($A821,$A$5:$A$1802,0),0)*HLOOKUP(EI$2,$H$5:$FY$1802,MATCH($A821,$A$5:$A$1802,0),0),$H$2)</f>
        <v>44252</v>
      </c>
      <c r="EJ821" s="166">
        <f>IFERROR(HLOOKUP(EJ$1,$H$5:$FY$1802,MATCH($A821,$A$5:$A$1802,0),0)*HLOOKUP(EJ$2,$H$5:$FY$1802,MATCH($A821,$A$5:$A$1802,0),0),$H$2)</f>
        <v>108928</v>
      </c>
      <c r="EK821" s="166">
        <f>IFERROR(HLOOKUP(EK$1,$H$5:$FY$1802,MATCH($A821,$A$5:$A$1802,0),0)*HLOOKUP(EK$2,$H$5:$FY$1802,MATCH($A821,$A$5:$A$1802,0),0),$H$2)</f>
        <v>211048</v>
      </c>
      <c r="EL821" s="166">
        <f>IFERROR(HLOOKUP(EL$1,$H$5:$FY$1802,MATCH($A821,$A$5:$A$1802,0),0)*HLOOKUP(EL$2,$H$5:$FY$1802,MATCH($A821,$A$5:$A$1802,0),0),$H$2)</f>
        <v>156450</v>
      </c>
      <c r="EM821" s="166">
        <f>IFERROR(HLOOKUP(EM$1,$H$5:$FY$1802,MATCH($A821,$A$5:$A$1802,0),0)*HLOOKUP(EM$2,$H$5:$FY$1802,MATCH($A821,$A$5:$A$1802,0),0),$H$2)</f>
        <v>105248</v>
      </c>
      <c r="EN821" s="166">
        <f>IFERROR(HLOOKUP(EN$1,$H$5:$FY$1802,MATCH($A821,$A$5:$A$1802,0),0)*HLOOKUP(EN$2,$H$5:$FY$1802,MATCH($A821,$A$5:$A$1802,0),0),$H$2)</f>
        <v>2807700</v>
      </c>
      <c r="EO821" s="166">
        <f>IFERROR(HLOOKUP(EO$1,$H$5:$FY$1802,MATCH($A821,$A$5:$A$1802,0),0)*HLOOKUP(EO$2,$H$5:$FY$1802,MATCH($A821,$A$5:$A$1802,0),0),$H$2)</f>
        <v>6710688</v>
      </c>
      <c r="EP821" s="166">
        <f>IFERROR(HLOOKUP(EP$1,$H$5:$FY$1802,MATCH($A821,$A$5:$A$1802,0),0)*HLOOKUP(EP$2,$H$5:$FY$1802,MATCH($A821,$A$5:$A$1802,0),0),$H$2)</f>
        <v>570540</v>
      </c>
      <c r="EQ821" s="166">
        <f>IFERROR(HLOOKUP(EQ$1,$H$5:$FY$1802,MATCH($A821,$A$5:$A$1802,0),0)*HLOOKUP(EQ$2,$H$5:$FY$1802,MATCH($A821,$A$5:$A$1802,0),0),$H$2)</f>
        <v>1742</v>
      </c>
      <c r="ER821" s="166">
        <f>IFERROR(HLOOKUP(ER$1,$H$5:$FY$1802,MATCH($A821,$A$5:$A$1802,0),0)*HLOOKUP(ER$2,$H$5:$FY$1802,MATCH($A821,$A$5:$A$1802,0),0),$H$2)</f>
        <v>18905</v>
      </c>
      <c r="ES821" s="166">
        <f>IFERROR(HLOOKUP(ES$1,$H$5:$FY$1802,MATCH($A821,$A$5:$A$1802,0),0)*HLOOKUP(ES$2,$H$5:$FY$1802,MATCH($A821,$A$5:$A$1802,0),0),$H$2)</f>
        <v>126841</v>
      </c>
      <c r="ET821" s="166">
        <f>IFERROR(HLOOKUP(ET$1,$H$5:$FY$1802,MATCH($A821,$A$5:$A$1802,0),0)*HLOOKUP(ET$2,$H$5:$FY$1802,MATCH($A821,$A$5:$A$1802,0),0),$H$2)</f>
        <v>256230</v>
      </c>
      <c r="EU821" s="166">
        <f>IFERROR(HLOOKUP(EU$1,$H$5:$FY$1802,MATCH($A821,$A$5:$A$1802,0),0)*HLOOKUP(EU$2,$H$5:$FY$1802,MATCH($A821,$A$5:$A$1802,0),0),$H$2)</f>
        <v>331744</v>
      </c>
      <c r="EV821" s="166">
        <f>IFERROR(HLOOKUP(EV$1,$H$5:$FY$1802,MATCH($A821,$A$5:$A$1802,0),0)*HLOOKUP(EV$2,$H$5:$FY$1802,MATCH($A821,$A$5:$A$1802,0),0),$H$2)</f>
        <v>2253576</v>
      </c>
      <c r="EW821" s="166">
        <f>IFERROR(HLOOKUP(EW$1,$H$5:$FY$1802,MATCH($A821,$A$5:$A$1802,0),0)*HLOOKUP(EW$2,$H$5:$FY$1802,MATCH($A821,$A$5:$A$1802,0),0),$H$2)</f>
        <v>1285659</v>
      </c>
      <c r="EX821" s="166">
        <f>IFERROR(HLOOKUP(EX$1,$H$5:$FY$1802,MATCH($A821,$A$5:$A$1802,0),0)*HLOOKUP(EX$2,$H$5:$FY$1802,MATCH($A821,$A$5:$A$1802,0),0),$H$2)</f>
        <v>713790</v>
      </c>
      <c r="EY821" s="166">
        <f>IFERROR(HLOOKUP(EY$1,$H$5:$FY$1802,MATCH($A821,$A$5:$A$1802,0),0)*HLOOKUP(EY$2,$H$5:$FY$1802,MATCH($A821,$A$5:$A$1802,0),0),$H$2)</f>
        <v>320976</v>
      </c>
      <c r="EZ821" s="166">
        <f>IFERROR(HLOOKUP(EZ$1,$H$5:$FY$1802,MATCH($A821,$A$5:$A$1802,0),0)*HLOOKUP(EZ$2,$H$5:$FY$1802,MATCH($A821,$A$5:$A$1802,0),0),$H$2)</f>
        <v>655572</v>
      </c>
      <c r="FA821" s="166">
        <f>IFERROR(HLOOKUP(FA$1,$H$5:$FY$1802,MATCH($A821,$A$5:$A$1802,0),0)*HLOOKUP(FA$2,$H$5:$FY$1802,MATCH($A821,$A$5:$A$1802,0),0),$H$2)</f>
        <v>0</v>
      </c>
      <c r="FB821" s="166">
        <f>IFERROR(HLOOKUP(FB$1,$H$5:$FY$1802,MATCH($A821,$A$5:$A$1802,0),0)*HLOOKUP(FB$2,$H$5:$FY$1802,MATCH($A821,$A$5:$A$1802,0),0),$H$2)</f>
        <v>3636</v>
      </c>
      <c r="FC821" s="166">
        <f>IFERROR(HLOOKUP(FC$1,$H$5:$FY$1802,MATCH($A821,$A$5:$A$1802,0),0)*HLOOKUP(FC$2,$H$5:$FY$1802,MATCH($A821,$A$5:$A$1802,0),0),$H$2)</f>
        <v>12322</v>
      </c>
      <c r="FD821" s="166">
        <f>IFERROR(HLOOKUP(FD$1,$H$5:$FY$1802,MATCH($A821,$A$5:$A$1802,0),0)*HLOOKUP(FD$2,$H$5:$FY$1802,MATCH($A821,$A$5:$A$1802,0),0),$H$2)</f>
        <v>0</v>
      </c>
      <c r="FE821" s="166">
        <f>IFERROR(HLOOKUP(FE$1,$H$5:$FY$1802,MATCH($A821,$A$5:$A$1802,0),0)*HLOOKUP(FE$2,$H$5:$FY$1802,MATCH($A821,$A$5:$A$1802,0),0),$H$2)</f>
        <v>0</v>
      </c>
      <c r="FF821" s="166">
        <f>IFERROR(HLOOKUP(FF$1,$H$5:$FY$1802,MATCH($A821,$A$5:$A$1802,0),0)*HLOOKUP(FF$2,$H$5:$FY$1802,MATCH($A821,$A$5:$A$1802,0),0),$H$2)</f>
        <v>0</v>
      </c>
      <c r="FG821" s="166">
        <f>IFERROR(HLOOKUP(FG$1,$H$5:$FY$1802,MATCH($A821,$A$5:$A$1802,0),0)*HLOOKUP(FG$2,$H$5:$FY$1802,MATCH($A821,$A$5:$A$1802,0),0),$H$2)</f>
        <v>0</v>
      </c>
      <c r="FH821" s="152"/>
      <c r="FI821" s="405">
        <f t="shared" si="1171"/>
        <v>1.6933333333333334</v>
      </c>
      <c r="FJ821" s="405">
        <f t="shared" si="1171"/>
        <v>1.4133333333333333</v>
      </c>
      <c r="FK821" s="405">
        <f t="shared" si="1172"/>
        <v>1.7065217391304348</v>
      </c>
      <c r="FL821" s="405">
        <f t="shared" si="1173"/>
        <v>1.423913043478261</v>
      </c>
      <c r="FM821" s="405">
        <f t="shared" si="1174"/>
        <v>1.2114285714285715</v>
      </c>
      <c r="FN821" s="405">
        <f t="shared" si="1175"/>
        <v>1.0904761904761904</v>
      </c>
      <c r="FO821" s="405">
        <f t="shared" si="1176"/>
        <v>1.2027809965237544</v>
      </c>
      <c r="FP821" s="405">
        <f t="shared" si="1177"/>
        <v>1.0880648899188876</v>
      </c>
      <c r="FQ821" s="405">
        <f t="shared" si="1178"/>
        <v>1.2666666666666666</v>
      </c>
      <c r="FR821" s="405">
        <f t="shared" si="1179"/>
        <v>1.1000000000000001</v>
      </c>
      <c r="FS821" s="65"/>
    </row>
    <row r="822" spans="1:175" ht="10.35" customHeight="1" x14ac:dyDescent="0.2">
      <c r="A822" s="180" t="str">
        <f t="shared" si="1186"/>
        <v>2021-22DECEMBERRRU</v>
      </c>
      <c r="B822" s="182" t="str">
        <f t="shared" si="1189"/>
        <v>2021-22</v>
      </c>
      <c r="C822" s="26" t="s">
        <v>835</v>
      </c>
      <c r="D822" s="182" t="str">
        <f>INDEX($FV$16:$FW$26,MATCH($F822,$FV$16:$FV$26,0),2)</f>
        <v>Y56</v>
      </c>
      <c r="E822" s="182" t="str">
        <f>VLOOKUP($D822,$FW$8:$FX$14,2,0)</f>
        <v>London</v>
      </c>
      <c r="F822" s="273" t="s">
        <v>855</v>
      </c>
      <c r="G822" s="277" t="s">
        <v>874</v>
      </c>
      <c r="H822" s="278">
        <v>200916</v>
      </c>
      <c r="I822" s="278">
        <v>153307</v>
      </c>
      <c r="J822" s="278">
        <v>6165780</v>
      </c>
      <c r="K822" s="278">
        <v>40</v>
      </c>
      <c r="L822" s="278">
        <v>1</v>
      </c>
      <c r="M822" s="278">
        <v>142</v>
      </c>
      <c r="N822" s="278">
        <v>213</v>
      </c>
      <c r="O822" s="278">
        <v>329</v>
      </c>
      <c r="P822" s="278">
        <v>0</v>
      </c>
      <c r="Q822" s="278">
        <v>768</v>
      </c>
      <c r="R822" s="278">
        <v>0</v>
      </c>
      <c r="S822" s="278">
        <v>1816</v>
      </c>
      <c r="T822" s="278">
        <v>111351</v>
      </c>
      <c r="U822" s="278">
        <v>10968</v>
      </c>
      <c r="V822" s="278">
        <v>7422</v>
      </c>
      <c r="W822" s="278">
        <v>61934</v>
      </c>
      <c r="X822" s="278">
        <v>14508</v>
      </c>
      <c r="Y822" s="278">
        <v>1110</v>
      </c>
      <c r="Z822" s="278">
        <v>4706832</v>
      </c>
      <c r="AA822" s="278">
        <v>429</v>
      </c>
      <c r="AB822" s="278">
        <v>719</v>
      </c>
      <c r="AC822" s="278">
        <v>5317210</v>
      </c>
      <c r="AD822" s="278">
        <v>716</v>
      </c>
      <c r="AE822" s="278">
        <v>1230</v>
      </c>
      <c r="AF822" s="278">
        <v>195068835</v>
      </c>
      <c r="AG822" s="278">
        <v>3150</v>
      </c>
      <c r="AH822" s="278">
        <v>6953</v>
      </c>
      <c r="AI822" s="278">
        <v>110488506</v>
      </c>
      <c r="AJ822" s="278">
        <v>7616</v>
      </c>
      <c r="AK822" s="278">
        <v>19526</v>
      </c>
      <c r="AL822" s="278">
        <v>15335488</v>
      </c>
      <c r="AM822" s="278">
        <v>13816</v>
      </c>
      <c r="AN822" s="278">
        <v>28718</v>
      </c>
      <c r="AO822" s="278">
        <v>18990</v>
      </c>
      <c r="AP822" s="278">
        <v>430</v>
      </c>
      <c r="AQ822" s="278">
        <v>3738</v>
      </c>
      <c r="AR822" s="278">
        <v>4466</v>
      </c>
      <c r="AS822" s="278">
        <v>92</v>
      </c>
      <c r="AT822" s="278">
        <v>14730</v>
      </c>
      <c r="AU822" s="278">
        <v>0</v>
      </c>
      <c r="AV822" s="278">
        <v>53628</v>
      </c>
      <c r="AW822" s="278">
        <v>3516</v>
      </c>
      <c r="AX822" s="278">
        <v>35217</v>
      </c>
      <c r="AY822" s="278">
        <v>92361</v>
      </c>
      <c r="AZ822" s="278">
        <v>27808</v>
      </c>
      <c r="BA822" s="278">
        <v>21275</v>
      </c>
      <c r="BB822" s="278">
        <v>18487</v>
      </c>
      <c r="BC822" s="278">
        <v>14342</v>
      </c>
      <c r="BD822" s="278">
        <v>85242</v>
      </c>
      <c r="BE822" s="278">
        <v>68851</v>
      </c>
      <c r="BF822" s="278">
        <v>21242</v>
      </c>
      <c r="BG822" s="278">
        <v>16651</v>
      </c>
      <c r="BH822" s="278">
        <v>1467</v>
      </c>
      <c r="BI822" s="278">
        <v>1191</v>
      </c>
      <c r="BJ822" s="278">
        <v>123</v>
      </c>
      <c r="BK822" s="278">
        <v>83883</v>
      </c>
      <c r="BL822" s="278">
        <v>682</v>
      </c>
      <c r="BM822" s="278">
        <v>914</v>
      </c>
      <c r="BN822" s="278">
        <v>63</v>
      </c>
      <c r="BO822" s="278">
        <v>35822</v>
      </c>
      <c r="BP822" s="278">
        <v>569</v>
      </c>
      <c r="BQ822" s="278">
        <v>1136</v>
      </c>
      <c r="BR822" s="278">
        <v>10782</v>
      </c>
      <c r="BS822" s="278">
        <v>4587127</v>
      </c>
      <c r="BT822" s="278">
        <v>425</v>
      </c>
      <c r="BU822" s="278">
        <v>714</v>
      </c>
      <c r="BV822" s="278">
        <v>3075</v>
      </c>
      <c r="BW822" s="278">
        <v>10228313</v>
      </c>
      <c r="BX822" s="278">
        <v>3326</v>
      </c>
      <c r="BY822" s="278">
        <v>7030</v>
      </c>
      <c r="BZ822" s="278">
        <v>1102</v>
      </c>
      <c r="CA822" s="278">
        <v>3742573</v>
      </c>
      <c r="CB822" s="278">
        <v>3396</v>
      </c>
      <c r="CC822" s="278">
        <v>7699</v>
      </c>
      <c r="CD822" s="278">
        <v>57757</v>
      </c>
      <c r="CE822" s="278">
        <v>181097949</v>
      </c>
      <c r="CF822" s="278">
        <v>3136</v>
      </c>
      <c r="CG822" s="278">
        <v>6936</v>
      </c>
      <c r="CH822" s="278">
        <v>737</v>
      </c>
      <c r="CI822" s="278">
        <v>7483004</v>
      </c>
      <c r="CJ822" s="278">
        <v>10153</v>
      </c>
      <c r="CK822" s="278">
        <v>22290</v>
      </c>
      <c r="CL822" s="278">
        <v>219</v>
      </c>
      <c r="CM822" s="278">
        <v>1773817</v>
      </c>
      <c r="CN822" s="278">
        <v>8100</v>
      </c>
      <c r="CO822" s="278">
        <v>19292</v>
      </c>
      <c r="CP822" s="278">
        <v>937</v>
      </c>
      <c r="CQ822" s="278">
        <v>11642943</v>
      </c>
      <c r="CR822" s="278">
        <v>12426</v>
      </c>
      <c r="CS822" s="278">
        <v>27341</v>
      </c>
      <c r="CT822" s="278">
        <v>59</v>
      </c>
      <c r="CU822" s="278">
        <v>718013</v>
      </c>
      <c r="CV822" s="278">
        <v>12170</v>
      </c>
      <c r="CW822" s="278">
        <v>22706</v>
      </c>
      <c r="CX822" s="278">
        <v>972</v>
      </c>
      <c r="CY822" s="278">
        <v>323005</v>
      </c>
      <c r="CZ822" s="278">
        <v>332</v>
      </c>
      <c r="DA822" s="278">
        <v>585</v>
      </c>
      <c r="DB822" s="278">
        <v>5541</v>
      </c>
      <c r="DC822" s="278">
        <v>604342</v>
      </c>
      <c r="DD822" s="278">
        <v>109</v>
      </c>
      <c r="DE822" s="278">
        <v>237</v>
      </c>
      <c r="DF822" s="278">
        <v>132</v>
      </c>
      <c r="DG822" s="278">
        <v>489180</v>
      </c>
      <c r="DH822" s="278">
        <v>3706</v>
      </c>
      <c r="DI822" s="278">
        <v>7448</v>
      </c>
      <c r="DJ822" s="278">
        <v>113</v>
      </c>
      <c r="DK822" s="278">
        <v>0</v>
      </c>
      <c r="DL822" s="264"/>
      <c r="DM822" s="264"/>
      <c r="DN822" s="264"/>
      <c r="DO822" s="264"/>
      <c r="DP822" s="264"/>
      <c r="DQ822" s="264"/>
      <c r="DR822" s="264"/>
      <c r="DS822" s="264"/>
      <c r="DT822" s="264"/>
      <c r="DU822" s="264"/>
      <c r="DV822" s="264"/>
      <c r="DW822" s="264"/>
      <c r="DX822" s="264"/>
      <c r="DY822" s="264"/>
      <c r="DZ822" s="264"/>
      <c r="EA822" s="264"/>
      <c r="EB822" s="265"/>
      <c r="EC822" s="266">
        <f t="shared" ref="EC822:EC829" si="1190">MONTH(1&amp;C822)</f>
        <v>12</v>
      </c>
      <c r="ED822" s="180">
        <f t="shared" si="1170"/>
        <v>2021</v>
      </c>
      <c r="EE822" s="185">
        <f t="shared" si="1180"/>
        <v>44531</v>
      </c>
      <c r="EF822" s="186">
        <f t="shared" si="1182"/>
        <v>31</v>
      </c>
      <c r="EG822" s="187"/>
      <c r="EH822" s="188">
        <f>IFERROR(HLOOKUP(EH$1,$H$5:$FY$1802,MATCH($A822,$A$5:$A$1802,0),0)*HLOOKUP(EH$2,$H$5:$FY$1802,MATCH($A822,$A$5:$A$1802,0),0),$H$2)</f>
        <v>153307</v>
      </c>
      <c r="EI822" s="188">
        <f>IFERROR(HLOOKUP(EI$1,$H$5:$FY$1802,MATCH($A822,$A$5:$A$1802,0),0)*HLOOKUP(EI$2,$H$5:$FY$1802,MATCH($A822,$A$5:$A$1802,0),0),$H$2)</f>
        <v>21769594</v>
      </c>
      <c r="EJ822" s="188">
        <f>IFERROR(HLOOKUP(EJ$1,$H$5:$FY$1802,MATCH($A822,$A$5:$A$1802,0),0)*HLOOKUP(EJ$2,$H$5:$FY$1802,MATCH($A822,$A$5:$A$1802,0),0),$H$2)</f>
        <v>32654391</v>
      </c>
      <c r="EK822" s="188">
        <f>IFERROR(HLOOKUP(EK$1,$H$5:$FY$1802,MATCH($A822,$A$5:$A$1802,0),0)*HLOOKUP(EK$2,$H$5:$FY$1802,MATCH($A822,$A$5:$A$1802,0),0),$H$2)</f>
        <v>50438003</v>
      </c>
      <c r="EL822" s="188">
        <f>IFERROR(HLOOKUP(EL$1,$H$5:$FY$1802,MATCH($A822,$A$5:$A$1802,0),0)*HLOOKUP(EL$2,$H$5:$FY$1802,MATCH($A822,$A$5:$A$1802,0),0),$H$2)</f>
        <v>7885992</v>
      </c>
      <c r="EM822" s="188">
        <f>IFERROR(HLOOKUP(EM$1,$H$5:$FY$1802,MATCH($A822,$A$5:$A$1802,0),0)*HLOOKUP(EM$2,$H$5:$FY$1802,MATCH($A822,$A$5:$A$1802,0),0),$H$2)</f>
        <v>9129060</v>
      </c>
      <c r="EN822" s="188">
        <f>IFERROR(HLOOKUP(EN$1,$H$5:$FY$1802,MATCH($A822,$A$5:$A$1802,0),0)*HLOOKUP(EN$2,$H$5:$FY$1802,MATCH($A822,$A$5:$A$1802,0),0),$H$2)</f>
        <v>430627102</v>
      </c>
      <c r="EO822" s="188">
        <f>IFERROR(HLOOKUP(EO$1,$H$5:$FY$1802,MATCH($A822,$A$5:$A$1802,0),0)*HLOOKUP(EO$2,$H$5:$FY$1802,MATCH($A822,$A$5:$A$1802,0),0),$H$2)</f>
        <v>283283208</v>
      </c>
      <c r="EP822" s="188">
        <f>IFERROR(HLOOKUP(EP$1,$H$5:$FY$1802,MATCH($A822,$A$5:$A$1802,0),0)*HLOOKUP(EP$2,$H$5:$FY$1802,MATCH($A822,$A$5:$A$1802,0),0),$H$2)</f>
        <v>31876980</v>
      </c>
      <c r="EQ822" s="188">
        <f>IFERROR(HLOOKUP(EQ$1,$H$5:$FY$1802,MATCH($A822,$A$5:$A$1802,0),0)*HLOOKUP(EQ$2,$H$5:$FY$1802,MATCH($A822,$A$5:$A$1802,0),0),$H$2)</f>
        <v>112422</v>
      </c>
      <c r="ER822" s="188">
        <f>IFERROR(HLOOKUP(ER$1,$H$5:$FY$1802,MATCH($A822,$A$5:$A$1802,0),0)*HLOOKUP(ER$2,$H$5:$FY$1802,MATCH($A822,$A$5:$A$1802,0),0),$H$2)</f>
        <v>71568</v>
      </c>
      <c r="ES822" s="188">
        <f>IFERROR(HLOOKUP(ES$1,$H$5:$FY$1802,MATCH($A822,$A$5:$A$1802,0),0)*HLOOKUP(ES$2,$H$5:$FY$1802,MATCH($A822,$A$5:$A$1802,0),0),$H$2)</f>
        <v>7698348</v>
      </c>
      <c r="ET822" s="188">
        <f>IFERROR(HLOOKUP(ET$1,$H$5:$FY$1802,MATCH($A822,$A$5:$A$1802,0),0)*HLOOKUP(ET$2,$H$5:$FY$1802,MATCH($A822,$A$5:$A$1802,0),0),$H$2)</f>
        <v>21617250</v>
      </c>
      <c r="EU822" s="188">
        <f>IFERROR(HLOOKUP(EU$1,$H$5:$FY$1802,MATCH($A822,$A$5:$A$1802,0),0)*HLOOKUP(EU$2,$H$5:$FY$1802,MATCH($A822,$A$5:$A$1802,0),0),$H$2)</f>
        <v>8484298</v>
      </c>
      <c r="EV822" s="188">
        <f>IFERROR(HLOOKUP(EV$1,$H$5:$FY$1802,MATCH($A822,$A$5:$A$1802,0),0)*HLOOKUP(EV$2,$H$5:$FY$1802,MATCH($A822,$A$5:$A$1802,0),0),$H$2)</f>
        <v>400602552</v>
      </c>
      <c r="EW822" s="188">
        <f>IFERROR(HLOOKUP(EW$1,$H$5:$FY$1802,MATCH($A822,$A$5:$A$1802,0),0)*HLOOKUP(EW$2,$H$5:$FY$1802,MATCH($A822,$A$5:$A$1802,0),0),$H$2)</f>
        <v>16427730</v>
      </c>
      <c r="EX822" s="188">
        <f>IFERROR(HLOOKUP(EX$1,$H$5:$FY$1802,MATCH($A822,$A$5:$A$1802,0),0)*HLOOKUP(EX$2,$H$5:$FY$1802,MATCH($A822,$A$5:$A$1802,0),0),$H$2)</f>
        <v>4224948</v>
      </c>
      <c r="EY822" s="188">
        <f>IFERROR(HLOOKUP(EY$1,$H$5:$FY$1802,MATCH($A822,$A$5:$A$1802,0),0)*HLOOKUP(EY$2,$H$5:$FY$1802,MATCH($A822,$A$5:$A$1802,0),0),$H$2)</f>
        <v>25618517</v>
      </c>
      <c r="EZ822" s="188">
        <f>IFERROR(HLOOKUP(EZ$1,$H$5:$FY$1802,MATCH($A822,$A$5:$A$1802,0),0)*HLOOKUP(EZ$2,$H$5:$FY$1802,MATCH($A822,$A$5:$A$1802,0),0),$H$2)</f>
        <v>1339654</v>
      </c>
      <c r="FA822" s="188">
        <f>IFERROR(HLOOKUP(FA$1,$H$5:$FY$1802,MATCH($A822,$A$5:$A$1802,0),0)*HLOOKUP(FA$2,$H$5:$FY$1802,MATCH($A822,$A$5:$A$1802,0),0),$H$2)</f>
        <v>983136</v>
      </c>
      <c r="FB822" s="188">
        <f>IFERROR(HLOOKUP(FB$1,$H$5:$FY$1802,MATCH($A822,$A$5:$A$1802,0),0)*HLOOKUP(FB$2,$H$5:$FY$1802,MATCH($A822,$A$5:$A$1802,0),0),$H$2)</f>
        <v>568620</v>
      </c>
      <c r="FC822" s="188">
        <f>IFERROR(HLOOKUP(FC$1,$H$5:$FY$1802,MATCH($A822,$A$5:$A$1802,0),0)*HLOOKUP(FC$2,$H$5:$FY$1802,MATCH($A822,$A$5:$A$1802,0),0),$H$2)</f>
        <v>1313217</v>
      </c>
      <c r="FD822" s="188">
        <f>IFERROR(HLOOKUP(FD$1,$H$5:$FY$1802,MATCH($A822,$A$5:$A$1802,0),0)*HLOOKUP(FD$2,$H$5:$FY$1802,MATCH($A822,$A$5:$A$1802,0),0),$H$2)</f>
        <v>0</v>
      </c>
      <c r="FE822" s="188">
        <f>IFERROR(HLOOKUP(FE$1,$H$5:$FY$1802,MATCH($A822,$A$5:$A$1802,0),0)*HLOOKUP(FE$2,$H$5:$FY$1802,MATCH($A822,$A$5:$A$1802,0),0),$H$2)</f>
        <v>0</v>
      </c>
      <c r="FF822" s="188">
        <f>IFERROR(HLOOKUP(FF$1,$H$5:$FY$1802,MATCH($A822,$A$5:$A$1802,0),0)*HLOOKUP(FF$2,$H$5:$FY$1802,MATCH($A822,$A$5:$A$1802,0),0),$H$2)</f>
        <v>0</v>
      </c>
      <c r="FG822" s="188">
        <f>IFERROR(HLOOKUP(FG$1,$H$5:$FY$1802,MATCH($A822,$A$5:$A$1802,0),0)*HLOOKUP(FG$2,$H$5:$FY$1802,MATCH($A822,$A$5:$A$1802,0),0),$H$2)</f>
        <v>0</v>
      </c>
      <c r="FH822" s="189"/>
      <c r="FI822" s="406">
        <f t="shared" si="1171"/>
        <v>2.5353756382202772</v>
      </c>
      <c r="FJ822" s="406">
        <f t="shared" si="1171"/>
        <v>1.9397337709700948</v>
      </c>
      <c r="FK822" s="406">
        <f t="shared" si="1172"/>
        <v>2.4908380490433846</v>
      </c>
      <c r="FL822" s="406">
        <f t="shared" si="1173"/>
        <v>1.9323632444085153</v>
      </c>
      <c r="FM822" s="406">
        <f t="shared" si="1174"/>
        <v>1.3763360997190557</v>
      </c>
      <c r="FN822" s="406">
        <f t="shared" si="1175"/>
        <v>1.1116834049149094</v>
      </c>
      <c r="FO822" s="406">
        <f t="shared" si="1176"/>
        <v>1.4641577060931901</v>
      </c>
      <c r="FP822" s="406">
        <f t="shared" si="1177"/>
        <v>1.1477116073890268</v>
      </c>
      <c r="FQ822" s="406">
        <f t="shared" si="1178"/>
        <v>1.3216216216216217</v>
      </c>
      <c r="FR822" s="406">
        <f t="shared" si="1179"/>
        <v>1.0729729729729729</v>
      </c>
      <c r="FS822" s="410"/>
    </row>
    <row r="823" spans="1:175" ht="10.35" customHeight="1" x14ac:dyDescent="0.2">
      <c r="A823" s="74" t="str">
        <f t="shared" si="1186"/>
        <v>2021-22DECEMBERRX6</v>
      </c>
      <c r="B823" s="163" t="str">
        <f t="shared" si="1189"/>
        <v>2021-22</v>
      </c>
      <c r="C823" s="26" t="s">
        <v>835</v>
      </c>
      <c r="D823" s="163" t="str">
        <f>INDEX($FV$16:$FW$26,MATCH($F823,$FV$16:$FV$26,0),2)</f>
        <v>Y63</v>
      </c>
      <c r="E823" s="163" t="str">
        <f>VLOOKUP($D823,$FW$8:$FX$14,2,0)</f>
        <v>North East and Yorkshire</v>
      </c>
      <c r="F823" s="271" t="s">
        <v>857</v>
      </c>
      <c r="G823" s="271" t="s">
        <v>875</v>
      </c>
      <c r="H823" s="272">
        <v>54814</v>
      </c>
      <c r="I823" s="272">
        <v>43798</v>
      </c>
      <c r="J823" s="272">
        <v>1806600</v>
      </c>
      <c r="K823" s="272">
        <v>41</v>
      </c>
      <c r="L823" s="272">
        <v>10</v>
      </c>
      <c r="M823" s="272">
        <v>116</v>
      </c>
      <c r="N823" s="272">
        <v>183</v>
      </c>
      <c r="O823" s="272">
        <v>378</v>
      </c>
      <c r="P823" s="272">
        <v>0</v>
      </c>
      <c r="Q823" s="272">
        <v>121</v>
      </c>
      <c r="R823" s="272">
        <v>2460</v>
      </c>
      <c r="S823" s="272">
        <v>16</v>
      </c>
      <c r="T823" s="272">
        <v>36186</v>
      </c>
      <c r="U823" s="272">
        <v>3238</v>
      </c>
      <c r="V823" s="272">
        <v>2056</v>
      </c>
      <c r="W823" s="272">
        <v>20708</v>
      </c>
      <c r="X823" s="272">
        <v>4975</v>
      </c>
      <c r="Y823" s="272">
        <v>417</v>
      </c>
      <c r="Z823" s="272">
        <v>1490750</v>
      </c>
      <c r="AA823" s="272">
        <v>460</v>
      </c>
      <c r="AB823" s="272">
        <v>798</v>
      </c>
      <c r="AC823" s="272">
        <v>1059712</v>
      </c>
      <c r="AD823" s="272">
        <v>515</v>
      </c>
      <c r="AE823" s="272">
        <v>930</v>
      </c>
      <c r="AF823" s="272">
        <v>59475783</v>
      </c>
      <c r="AG823" s="272">
        <v>2872</v>
      </c>
      <c r="AH823" s="272">
        <v>6269</v>
      </c>
      <c r="AI823" s="272">
        <v>50536038</v>
      </c>
      <c r="AJ823" s="272">
        <v>10158</v>
      </c>
      <c r="AK823" s="272">
        <v>26729</v>
      </c>
      <c r="AL823" s="272">
        <v>2582382</v>
      </c>
      <c r="AM823" s="272">
        <v>6193</v>
      </c>
      <c r="AN823" s="272">
        <v>14701</v>
      </c>
      <c r="AO823" s="272">
        <v>4585</v>
      </c>
      <c r="AP823" s="272">
        <v>91</v>
      </c>
      <c r="AQ823" s="272">
        <v>589</v>
      </c>
      <c r="AR823" s="272">
        <v>3745</v>
      </c>
      <c r="AS823" s="272">
        <v>218</v>
      </c>
      <c r="AT823" s="272">
        <v>3687</v>
      </c>
      <c r="AU823" s="272">
        <v>0</v>
      </c>
      <c r="AV823" s="272">
        <v>18774</v>
      </c>
      <c r="AW823" s="272">
        <v>3198</v>
      </c>
      <c r="AX823" s="272">
        <v>9629</v>
      </c>
      <c r="AY823" s="272">
        <v>31601</v>
      </c>
      <c r="AZ823" s="272">
        <v>6154</v>
      </c>
      <c r="BA823" s="272">
        <v>4762</v>
      </c>
      <c r="BB823" s="272">
        <v>3819</v>
      </c>
      <c r="BC823" s="272">
        <v>2975</v>
      </c>
      <c r="BD823" s="272">
        <v>27130</v>
      </c>
      <c r="BE823" s="272">
        <v>22393</v>
      </c>
      <c r="BF823" s="272">
        <v>7353</v>
      </c>
      <c r="BG823" s="272">
        <v>5356</v>
      </c>
      <c r="BH823" s="272">
        <v>684</v>
      </c>
      <c r="BI823" s="272">
        <v>438</v>
      </c>
      <c r="BJ823" s="272">
        <v>124</v>
      </c>
      <c r="BK823" s="272">
        <v>64255</v>
      </c>
      <c r="BL823" s="272">
        <v>518</v>
      </c>
      <c r="BM823" s="272">
        <v>879</v>
      </c>
      <c r="BN823" s="272">
        <v>92</v>
      </c>
      <c r="BO823" s="272">
        <v>42150</v>
      </c>
      <c r="BP823" s="272">
        <v>458</v>
      </c>
      <c r="BQ823" s="272">
        <v>1031</v>
      </c>
      <c r="BR823" s="272">
        <v>3022</v>
      </c>
      <c r="BS823" s="272">
        <v>1384345</v>
      </c>
      <c r="BT823" s="272">
        <v>458</v>
      </c>
      <c r="BU823" s="272">
        <v>789</v>
      </c>
      <c r="BV823" s="272">
        <v>2678</v>
      </c>
      <c r="BW823" s="272">
        <v>7786184</v>
      </c>
      <c r="BX823" s="272">
        <v>2907</v>
      </c>
      <c r="BY823" s="272">
        <v>6297</v>
      </c>
      <c r="BZ823" s="272">
        <v>657</v>
      </c>
      <c r="CA823" s="272">
        <v>1305734</v>
      </c>
      <c r="CB823" s="272">
        <v>1987</v>
      </c>
      <c r="CC823" s="272">
        <v>4406</v>
      </c>
      <c r="CD823" s="272">
        <v>17373</v>
      </c>
      <c r="CE823" s="272">
        <v>50383865</v>
      </c>
      <c r="CF823" s="272">
        <v>2900</v>
      </c>
      <c r="CG823" s="272">
        <v>6331</v>
      </c>
      <c r="CH823" s="272">
        <v>186</v>
      </c>
      <c r="CI823" s="272">
        <v>1379367</v>
      </c>
      <c r="CJ823" s="272">
        <v>7416</v>
      </c>
      <c r="CK823" s="272">
        <v>13580</v>
      </c>
      <c r="CL823" s="272">
        <v>54</v>
      </c>
      <c r="CM823" s="272">
        <v>446467</v>
      </c>
      <c r="CN823" s="272">
        <v>8268</v>
      </c>
      <c r="CO823" s="272">
        <v>17166</v>
      </c>
      <c r="CP823" s="272">
        <v>1550</v>
      </c>
      <c r="CQ823" s="272">
        <v>17607404</v>
      </c>
      <c r="CR823" s="272">
        <v>11360</v>
      </c>
      <c r="CS823" s="272">
        <v>24166</v>
      </c>
      <c r="CT823" s="272">
        <v>390</v>
      </c>
      <c r="CU823" s="272">
        <v>5475321</v>
      </c>
      <c r="CV823" s="272">
        <v>14039</v>
      </c>
      <c r="CW823" s="272">
        <v>35510</v>
      </c>
      <c r="CX823" s="272">
        <v>132</v>
      </c>
      <c r="CY823" s="272">
        <v>60799</v>
      </c>
      <c r="CZ823" s="272">
        <v>461</v>
      </c>
      <c r="DA823" s="272">
        <v>762</v>
      </c>
      <c r="DB823" s="272">
        <v>1693</v>
      </c>
      <c r="DC823" s="272">
        <v>97194</v>
      </c>
      <c r="DD823" s="272">
        <v>57</v>
      </c>
      <c r="DE823" s="272">
        <v>132</v>
      </c>
      <c r="DF823" s="272">
        <v>0</v>
      </c>
      <c r="DG823" s="272">
        <v>0</v>
      </c>
      <c r="DH823" s="272">
        <v>0</v>
      </c>
      <c r="DI823" s="272">
        <v>0</v>
      </c>
      <c r="DJ823" s="272">
        <v>0</v>
      </c>
      <c r="DK823" s="272">
        <v>0</v>
      </c>
      <c r="DL823" s="250"/>
      <c r="DM823" s="250"/>
      <c r="DN823" s="250"/>
      <c r="DO823" s="250"/>
      <c r="DP823" s="250"/>
      <c r="DQ823" s="250"/>
      <c r="DR823" s="250"/>
      <c r="DS823" s="250"/>
      <c r="DT823" s="250"/>
      <c r="DU823" s="250"/>
      <c r="DV823" s="250"/>
      <c r="DW823" s="250"/>
      <c r="DX823" s="250"/>
      <c r="DY823" s="250"/>
      <c r="DZ823" s="250"/>
      <c r="EA823" s="250"/>
      <c r="EB823" s="155"/>
      <c r="EC823" s="75">
        <f t="shared" si="1190"/>
        <v>12</v>
      </c>
      <c r="ED823" s="74">
        <f t="shared" ref="ED823:ED829" si="1191">LEFT($B823,4)+IF(EC823&lt;4,1,0)</f>
        <v>2021</v>
      </c>
      <c r="EE823" s="165">
        <f t="shared" si="1180"/>
        <v>44531</v>
      </c>
      <c r="EF823" s="157">
        <f t="shared" si="1182"/>
        <v>31</v>
      </c>
      <c r="EG823" s="156"/>
      <c r="EH823" s="166">
        <f>IFERROR(HLOOKUP(EH$1,$H$5:$FY$1802,MATCH($A823,$A$5:$A$1802,0),0)*HLOOKUP(EH$2,$H$5:$FY$1802,MATCH($A823,$A$5:$A$1802,0),0),$H$2)</f>
        <v>437980</v>
      </c>
      <c r="EI823" s="166">
        <f>IFERROR(HLOOKUP(EI$1,$H$5:$FY$1802,MATCH($A823,$A$5:$A$1802,0),0)*HLOOKUP(EI$2,$H$5:$FY$1802,MATCH($A823,$A$5:$A$1802,0),0),$H$2)</f>
        <v>5080568</v>
      </c>
      <c r="EJ823" s="166">
        <f>IFERROR(HLOOKUP(EJ$1,$H$5:$FY$1802,MATCH($A823,$A$5:$A$1802,0),0)*HLOOKUP(EJ$2,$H$5:$FY$1802,MATCH($A823,$A$5:$A$1802,0),0),$H$2)</f>
        <v>8015034</v>
      </c>
      <c r="EK823" s="166">
        <f>IFERROR(HLOOKUP(EK$1,$H$5:$FY$1802,MATCH($A823,$A$5:$A$1802,0),0)*HLOOKUP(EK$2,$H$5:$FY$1802,MATCH($A823,$A$5:$A$1802,0),0),$H$2)</f>
        <v>16555644</v>
      </c>
      <c r="EL823" s="166">
        <f>IFERROR(HLOOKUP(EL$1,$H$5:$FY$1802,MATCH($A823,$A$5:$A$1802,0),0)*HLOOKUP(EL$2,$H$5:$FY$1802,MATCH($A823,$A$5:$A$1802,0),0),$H$2)</f>
        <v>2583924</v>
      </c>
      <c r="EM823" s="166">
        <f>IFERROR(HLOOKUP(EM$1,$H$5:$FY$1802,MATCH($A823,$A$5:$A$1802,0),0)*HLOOKUP(EM$2,$H$5:$FY$1802,MATCH($A823,$A$5:$A$1802,0),0),$H$2)</f>
        <v>1912080</v>
      </c>
      <c r="EN823" s="166">
        <f>IFERROR(HLOOKUP(EN$1,$H$5:$FY$1802,MATCH($A823,$A$5:$A$1802,0),0)*HLOOKUP(EN$2,$H$5:$FY$1802,MATCH($A823,$A$5:$A$1802,0),0),$H$2)</f>
        <v>129818452</v>
      </c>
      <c r="EO823" s="166">
        <f>IFERROR(HLOOKUP(EO$1,$H$5:$FY$1802,MATCH($A823,$A$5:$A$1802,0),0)*HLOOKUP(EO$2,$H$5:$FY$1802,MATCH($A823,$A$5:$A$1802,0),0),$H$2)</f>
        <v>132976775</v>
      </c>
      <c r="EP823" s="166">
        <f>IFERROR(HLOOKUP(EP$1,$H$5:$FY$1802,MATCH($A823,$A$5:$A$1802,0),0)*HLOOKUP(EP$2,$H$5:$FY$1802,MATCH($A823,$A$5:$A$1802,0),0),$H$2)</f>
        <v>6130317</v>
      </c>
      <c r="EQ823" s="166">
        <f>IFERROR(HLOOKUP(EQ$1,$H$5:$FY$1802,MATCH($A823,$A$5:$A$1802,0),0)*HLOOKUP(EQ$2,$H$5:$FY$1802,MATCH($A823,$A$5:$A$1802,0),0),$H$2)</f>
        <v>108996</v>
      </c>
      <c r="ER823" s="166">
        <f>IFERROR(HLOOKUP(ER$1,$H$5:$FY$1802,MATCH($A823,$A$5:$A$1802,0),0)*HLOOKUP(ER$2,$H$5:$FY$1802,MATCH($A823,$A$5:$A$1802,0),0),$H$2)</f>
        <v>94852</v>
      </c>
      <c r="ES823" s="166">
        <f>IFERROR(HLOOKUP(ES$1,$H$5:$FY$1802,MATCH($A823,$A$5:$A$1802,0),0)*HLOOKUP(ES$2,$H$5:$FY$1802,MATCH($A823,$A$5:$A$1802,0),0),$H$2)</f>
        <v>2384358</v>
      </c>
      <c r="ET823" s="166">
        <f>IFERROR(HLOOKUP(ET$1,$H$5:$FY$1802,MATCH($A823,$A$5:$A$1802,0),0)*HLOOKUP(ET$2,$H$5:$FY$1802,MATCH($A823,$A$5:$A$1802,0),0),$H$2)</f>
        <v>16863366</v>
      </c>
      <c r="EU823" s="166">
        <f>IFERROR(HLOOKUP(EU$1,$H$5:$FY$1802,MATCH($A823,$A$5:$A$1802,0),0)*HLOOKUP(EU$2,$H$5:$FY$1802,MATCH($A823,$A$5:$A$1802,0),0),$H$2)</f>
        <v>2894742</v>
      </c>
      <c r="EV823" s="166">
        <f>IFERROR(HLOOKUP(EV$1,$H$5:$FY$1802,MATCH($A823,$A$5:$A$1802,0),0)*HLOOKUP(EV$2,$H$5:$FY$1802,MATCH($A823,$A$5:$A$1802,0),0),$H$2)</f>
        <v>109988463</v>
      </c>
      <c r="EW823" s="166">
        <f>IFERROR(HLOOKUP(EW$1,$H$5:$FY$1802,MATCH($A823,$A$5:$A$1802,0),0)*HLOOKUP(EW$2,$H$5:$FY$1802,MATCH($A823,$A$5:$A$1802,0),0),$H$2)</f>
        <v>2525880</v>
      </c>
      <c r="EX823" s="166">
        <f>IFERROR(HLOOKUP(EX$1,$H$5:$FY$1802,MATCH($A823,$A$5:$A$1802,0),0)*HLOOKUP(EX$2,$H$5:$FY$1802,MATCH($A823,$A$5:$A$1802,0),0),$H$2)</f>
        <v>926964</v>
      </c>
      <c r="EY823" s="166">
        <f>IFERROR(HLOOKUP(EY$1,$H$5:$FY$1802,MATCH($A823,$A$5:$A$1802,0),0)*HLOOKUP(EY$2,$H$5:$FY$1802,MATCH($A823,$A$5:$A$1802,0),0),$H$2)</f>
        <v>37457300</v>
      </c>
      <c r="EZ823" s="166">
        <f>IFERROR(HLOOKUP(EZ$1,$H$5:$FY$1802,MATCH($A823,$A$5:$A$1802,0),0)*HLOOKUP(EZ$2,$H$5:$FY$1802,MATCH($A823,$A$5:$A$1802,0),0),$H$2)</f>
        <v>13848900</v>
      </c>
      <c r="FA823" s="166">
        <f>IFERROR(HLOOKUP(FA$1,$H$5:$FY$1802,MATCH($A823,$A$5:$A$1802,0),0)*HLOOKUP(FA$2,$H$5:$FY$1802,MATCH($A823,$A$5:$A$1802,0),0),$H$2)</f>
        <v>0</v>
      </c>
      <c r="FB823" s="166">
        <f>IFERROR(HLOOKUP(FB$1,$H$5:$FY$1802,MATCH($A823,$A$5:$A$1802,0),0)*HLOOKUP(FB$2,$H$5:$FY$1802,MATCH($A823,$A$5:$A$1802,0),0),$H$2)</f>
        <v>100584</v>
      </c>
      <c r="FC823" s="166">
        <f>IFERROR(HLOOKUP(FC$1,$H$5:$FY$1802,MATCH($A823,$A$5:$A$1802,0),0)*HLOOKUP(FC$2,$H$5:$FY$1802,MATCH($A823,$A$5:$A$1802,0),0),$H$2)</f>
        <v>223476</v>
      </c>
      <c r="FD823" s="166">
        <f>IFERROR(HLOOKUP(FD$1,$H$5:$FY$1802,MATCH($A823,$A$5:$A$1802,0),0)*HLOOKUP(FD$2,$H$5:$FY$1802,MATCH($A823,$A$5:$A$1802,0),0),$H$2)</f>
        <v>0</v>
      </c>
      <c r="FE823" s="166">
        <f>IFERROR(HLOOKUP(FE$1,$H$5:$FY$1802,MATCH($A823,$A$5:$A$1802,0),0)*HLOOKUP(FE$2,$H$5:$FY$1802,MATCH($A823,$A$5:$A$1802,0),0),$H$2)</f>
        <v>0</v>
      </c>
      <c r="FF823" s="166">
        <f>IFERROR(HLOOKUP(FF$1,$H$5:$FY$1802,MATCH($A823,$A$5:$A$1802,0),0)*HLOOKUP(FF$2,$H$5:$FY$1802,MATCH($A823,$A$5:$A$1802,0),0),$H$2)</f>
        <v>0</v>
      </c>
      <c r="FG823" s="166">
        <f>IFERROR(HLOOKUP(FG$1,$H$5:$FY$1802,MATCH($A823,$A$5:$A$1802,0),0)*HLOOKUP(FG$2,$H$5:$FY$1802,MATCH($A823,$A$5:$A$1802,0),0),$H$2)</f>
        <v>0</v>
      </c>
      <c r="FH823" s="152"/>
      <c r="FI823" s="405">
        <f t="shared" ref="FI823:FJ886" si="1192">IFERROR(AZ823/HLOOKUP(FH$3&amp;FI$3,$U$5:$Y$9539,ROW()-4,0),"-")</f>
        <v>1.900555898702903</v>
      </c>
      <c r="FJ823" s="405">
        <f t="shared" si="1192"/>
        <v>1.4706609017912291</v>
      </c>
      <c r="FK823" s="405">
        <f t="shared" ref="FK823:FK886" si="1193">IFERROR(BB823/HLOOKUP(FJ$3&amp;FK$3,$U$5:$Y$9539,ROW()-4,0),"-")</f>
        <v>1.8574902723735409</v>
      </c>
      <c r="FL823" s="405">
        <f t="shared" ref="FL823:FL886" si="1194">IFERROR(BC823/HLOOKUP(FK$3&amp;FL$3,$U$5:$Y$9539,ROW()-4,0),"-")</f>
        <v>1.4469844357976653</v>
      </c>
      <c r="FM823" s="405">
        <f t="shared" ref="FM823:FM886" si="1195">IFERROR(BD823/HLOOKUP(FL$3&amp;FM$3,$U$5:$Y$9539,ROW()-4,0),"-")</f>
        <v>1.3101216920996717</v>
      </c>
      <c r="FN823" s="405">
        <f t="shared" ref="FN823:FN886" si="1196">IFERROR(BE823/HLOOKUP(FM$3&amp;FN$3,$U$5:$Y$9539,ROW()-4,0),"-")</f>
        <v>1.0813695190264632</v>
      </c>
      <c r="FO823" s="405">
        <f t="shared" ref="FO823:FO886" si="1197">IFERROR(BF823/HLOOKUP(FN$3&amp;FO$3,$U$5:$Y$9539,ROW()-4,0),"-")</f>
        <v>1.4779899497487436</v>
      </c>
      <c r="FP823" s="405">
        <f t="shared" ref="FP823:FP886" si="1198">IFERROR(BG823/HLOOKUP(FO$3&amp;FP$3,$U$5:$Y$9539,ROW()-4,0),"-")</f>
        <v>1.0765829145728643</v>
      </c>
      <c r="FQ823" s="405">
        <f t="shared" ref="FQ823:FQ886" si="1199">IFERROR(BH823/HLOOKUP(FP$3&amp;FQ$3,$U$5:$Y$9539,ROW()-4,0),"-")</f>
        <v>1.6402877697841727</v>
      </c>
      <c r="FR823" s="405">
        <f t="shared" ref="FR823:FR886" si="1200">IFERROR(BI823/HLOOKUP(FQ$3&amp;FR$3,$U$5:$Y$9539,ROW()-4,0),"-")</f>
        <v>1.0503597122302157</v>
      </c>
      <c r="FS823" s="65"/>
    </row>
    <row r="824" spans="1:175" ht="10.35" customHeight="1" x14ac:dyDescent="0.2">
      <c r="A824" s="74" t="str">
        <f t="shared" si="1186"/>
        <v>2021-22DECEMBERRX7</v>
      </c>
      <c r="B824" s="163" t="str">
        <f t="shared" si="1189"/>
        <v>2021-22</v>
      </c>
      <c r="C824" s="26" t="s">
        <v>835</v>
      </c>
      <c r="D824" s="163" t="str">
        <f>INDEX($FV$16:$FW$26,MATCH($F824,$FV$16:$FV$26,0),2)</f>
        <v>Y62</v>
      </c>
      <c r="E824" s="163" t="str">
        <f>VLOOKUP($D824,$FW$8:$FX$14,2,0)</f>
        <v>North West</v>
      </c>
      <c r="F824" s="271" t="s">
        <v>859</v>
      </c>
      <c r="G824" s="271" t="s">
        <v>876</v>
      </c>
      <c r="H824" s="272">
        <v>157486</v>
      </c>
      <c r="I824" s="272">
        <v>131728</v>
      </c>
      <c r="J824" s="272">
        <v>3660910</v>
      </c>
      <c r="K824" s="272">
        <v>28</v>
      </c>
      <c r="L824" s="272">
        <v>0</v>
      </c>
      <c r="M824" s="272">
        <v>90</v>
      </c>
      <c r="N824" s="272">
        <v>136</v>
      </c>
      <c r="O824" s="272">
        <v>232</v>
      </c>
      <c r="P824" s="272">
        <v>0</v>
      </c>
      <c r="Q824" s="272">
        <v>242</v>
      </c>
      <c r="R824" s="272">
        <v>16185</v>
      </c>
      <c r="S824" s="272">
        <v>3373</v>
      </c>
      <c r="T824" s="272">
        <v>92153</v>
      </c>
      <c r="U824" s="272">
        <v>14826</v>
      </c>
      <c r="V824" s="272">
        <v>10274</v>
      </c>
      <c r="W824" s="272">
        <v>49880</v>
      </c>
      <c r="X824" s="272">
        <v>9621</v>
      </c>
      <c r="Y824" s="272">
        <v>228</v>
      </c>
      <c r="Z824" s="272">
        <v>8080666</v>
      </c>
      <c r="AA824" s="272">
        <v>545</v>
      </c>
      <c r="AB824" s="272">
        <v>917</v>
      </c>
      <c r="AC824" s="272">
        <v>7265649</v>
      </c>
      <c r="AD824" s="272">
        <v>707</v>
      </c>
      <c r="AE824" s="272">
        <v>1221</v>
      </c>
      <c r="AF824" s="272">
        <v>199687639</v>
      </c>
      <c r="AG824" s="272">
        <v>4003</v>
      </c>
      <c r="AH824" s="272">
        <v>9238</v>
      </c>
      <c r="AI824" s="272">
        <v>147573676</v>
      </c>
      <c r="AJ824" s="272">
        <v>15339</v>
      </c>
      <c r="AK824" s="272">
        <v>39431</v>
      </c>
      <c r="AL824" s="272">
        <v>6672239</v>
      </c>
      <c r="AM824" s="272">
        <v>29264</v>
      </c>
      <c r="AN824" s="272">
        <v>69059</v>
      </c>
      <c r="AO824" s="272">
        <v>10051</v>
      </c>
      <c r="AP824" s="272">
        <v>669</v>
      </c>
      <c r="AQ824" s="272">
        <v>5200</v>
      </c>
      <c r="AR824" s="272">
        <v>441</v>
      </c>
      <c r="AS824" s="272">
        <v>755</v>
      </c>
      <c r="AT824" s="272">
        <v>3427</v>
      </c>
      <c r="AU824" s="272">
        <v>126</v>
      </c>
      <c r="AV824" s="272">
        <v>47668</v>
      </c>
      <c r="AW824" s="272">
        <v>5992</v>
      </c>
      <c r="AX824" s="272">
        <v>28442</v>
      </c>
      <c r="AY824" s="272">
        <v>82102</v>
      </c>
      <c r="AZ824" s="272">
        <v>28878</v>
      </c>
      <c r="BA824" s="272">
        <v>23090</v>
      </c>
      <c r="BB824" s="272">
        <v>19844</v>
      </c>
      <c r="BC824" s="272">
        <v>16048</v>
      </c>
      <c r="BD824" s="272">
        <v>70037</v>
      </c>
      <c r="BE824" s="272">
        <v>52166</v>
      </c>
      <c r="BF824" s="272">
        <v>13392</v>
      </c>
      <c r="BG824" s="272">
        <v>9789</v>
      </c>
      <c r="BH824" s="272">
        <v>267</v>
      </c>
      <c r="BI824" s="272">
        <v>214</v>
      </c>
      <c r="BJ824" s="272">
        <v>98</v>
      </c>
      <c r="BK824" s="272">
        <v>70951</v>
      </c>
      <c r="BL824" s="272">
        <v>724</v>
      </c>
      <c r="BM824" s="272">
        <v>1237</v>
      </c>
      <c r="BN824" s="272">
        <v>38</v>
      </c>
      <c r="BO824" s="272">
        <v>23041</v>
      </c>
      <c r="BP824" s="272">
        <v>606</v>
      </c>
      <c r="BQ824" s="272">
        <v>1072</v>
      </c>
      <c r="BR824" s="272">
        <v>14690</v>
      </c>
      <c r="BS824" s="272">
        <v>7986674</v>
      </c>
      <c r="BT824" s="272">
        <v>544</v>
      </c>
      <c r="BU824" s="272">
        <v>914</v>
      </c>
      <c r="BV824" s="272">
        <v>3831</v>
      </c>
      <c r="BW824" s="272">
        <v>17260503</v>
      </c>
      <c r="BX824" s="272">
        <v>4505</v>
      </c>
      <c r="BY824" s="272">
        <v>10090</v>
      </c>
      <c r="BZ824" s="272">
        <v>2018</v>
      </c>
      <c r="CA824" s="272">
        <v>8207372</v>
      </c>
      <c r="CB824" s="272">
        <v>4067</v>
      </c>
      <c r="CC824" s="272">
        <v>9005</v>
      </c>
      <c r="CD824" s="272">
        <v>44031</v>
      </c>
      <c r="CE824" s="272">
        <v>174219764</v>
      </c>
      <c r="CF824" s="272">
        <v>3957</v>
      </c>
      <c r="CG824" s="272">
        <v>9176</v>
      </c>
      <c r="CH824" s="272">
        <v>1611</v>
      </c>
      <c r="CI824" s="272">
        <v>25147276</v>
      </c>
      <c r="CJ824" s="272">
        <v>15610</v>
      </c>
      <c r="CK824" s="272">
        <v>44356</v>
      </c>
      <c r="CL824" s="272">
        <v>1155</v>
      </c>
      <c r="CM824" s="272">
        <v>20086839</v>
      </c>
      <c r="CN824" s="272">
        <v>17391</v>
      </c>
      <c r="CO824" s="272">
        <v>45465</v>
      </c>
      <c r="CP824" s="272">
        <v>985</v>
      </c>
      <c r="CQ824" s="272">
        <v>24520911</v>
      </c>
      <c r="CR824" s="272">
        <v>24894</v>
      </c>
      <c r="CS824" s="272">
        <v>67376</v>
      </c>
      <c r="CT824" s="272">
        <v>423</v>
      </c>
      <c r="CU824" s="272">
        <v>12782636</v>
      </c>
      <c r="CV824" s="272">
        <v>30219</v>
      </c>
      <c r="CW824" s="272">
        <v>69233</v>
      </c>
      <c r="CX824" s="272">
        <v>310</v>
      </c>
      <c r="CY824" s="272">
        <v>108086</v>
      </c>
      <c r="CZ824" s="272">
        <v>349</v>
      </c>
      <c r="DA824" s="272">
        <v>648</v>
      </c>
      <c r="DB824" s="272">
        <v>7784</v>
      </c>
      <c r="DC824" s="272">
        <v>434303</v>
      </c>
      <c r="DD824" s="272">
        <v>56</v>
      </c>
      <c r="DE824" s="272">
        <v>126</v>
      </c>
      <c r="DF824" s="272">
        <v>61</v>
      </c>
      <c r="DG824" s="272">
        <v>112461</v>
      </c>
      <c r="DH824" s="272">
        <v>1844</v>
      </c>
      <c r="DI824" s="272">
        <v>4337</v>
      </c>
      <c r="DJ824" s="272">
        <v>47</v>
      </c>
      <c r="DK824" s="272">
        <v>0</v>
      </c>
      <c r="DL824" s="250"/>
      <c r="DM824" s="250"/>
      <c r="DN824" s="250"/>
      <c r="DO824" s="250"/>
      <c r="DP824" s="250"/>
      <c r="DQ824" s="250"/>
      <c r="DR824" s="250"/>
      <c r="DS824" s="250"/>
      <c r="DT824" s="250"/>
      <c r="DU824" s="250"/>
      <c r="DV824" s="250"/>
      <c r="DW824" s="250"/>
      <c r="DX824" s="250"/>
      <c r="DY824" s="250"/>
      <c r="DZ824" s="250"/>
      <c r="EA824" s="250"/>
      <c r="EB824" s="155"/>
      <c r="EC824" s="75">
        <f t="shared" si="1190"/>
        <v>12</v>
      </c>
      <c r="ED824" s="74">
        <f t="shared" si="1191"/>
        <v>2021</v>
      </c>
      <c r="EE824" s="165">
        <f t="shared" si="1180"/>
        <v>44531</v>
      </c>
      <c r="EF824" s="157">
        <f t="shared" si="1182"/>
        <v>31</v>
      </c>
      <c r="EG824" s="156"/>
      <c r="EH824" s="166">
        <f>IFERROR(HLOOKUP(EH$1,$H$5:$FY$1802,MATCH($A824,$A$5:$A$1802,0),0)*HLOOKUP(EH$2,$H$5:$FY$1802,MATCH($A824,$A$5:$A$1802,0),0),$H$2)</f>
        <v>0</v>
      </c>
      <c r="EI824" s="166">
        <f>IFERROR(HLOOKUP(EI$1,$H$5:$FY$1802,MATCH($A824,$A$5:$A$1802,0),0)*HLOOKUP(EI$2,$H$5:$FY$1802,MATCH($A824,$A$5:$A$1802,0),0),$H$2)</f>
        <v>11855520</v>
      </c>
      <c r="EJ824" s="166">
        <f>IFERROR(HLOOKUP(EJ$1,$H$5:$FY$1802,MATCH($A824,$A$5:$A$1802,0),0)*HLOOKUP(EJ$2,$H$5:$FY$1802,MATCH($A824,$A$5:$A$1802,0),0),$H$2)</f>
        <v>17915008</v>
      </c>
      <c r="EK824" s="166">
        <f>IFERROR(HLOOKUP(EK$1,$H$5:$FY$1802,MATCH($A824,$A$5:$A$1802,0),0)*HLOOKUP(EK$2,$H$5:$FY$1802,MATCH($A824,$A$5:$A$1802,0),0),$H$2)</f>
        <v>30560896</v>
      </c>
      <c r="EL824" s="166">
        <f>IFERROR(HLOOKUP(EL$1,$H$5:$FY$1802,MATCH($A824,$A$5:$A$1802,0),0)*HLOOKUP(EL$2,$H$5:$FY$1802,MATCH($A824,$A$5:$A$1802,0),0),$H$2)</f>
        <v>13595442</v>
      </c>
      <c r="EM824" s="166">
        <f>IFERROR(HLOOKUP(EM$1,$H$5:$FY$1802,MATCH($A824,$A$5:$A$1802,0),0)*HLOOKUP(EM$2,$H$5:$FY$1802,MATCH($A824,$A$5:$A$1802,0),0),$H$2)</f>
        <v>12544554</v>
      </c>
      <c r="EN824" s="166">
        <f>IFERROR(HLOOKUP(EN$1,$H$5:$FY$1802,MATCH($A824,$A$5:$A$1802,0),0)*HLOOKUP(EN$2,$H$5:$FY$1802,MATCH($A824,$A$5:$A$1802,0),0),$H$2)</f>
        <v>460791440</v>
      </c>
      <c r="EO824" s="166">
        <f>IFERROR(HLOOKUP(EO$1,$H$5:$FY$1802,MATCH($A824,$A$5:$A$1802,0),0)*HLOOKUP(EO$2,$H$5:$FY$1802,MATCH($A824,$A$5:$A$1802,0),0),$H$2)</f>
        <v>379365651</v>
      </c>
      <c r="EP824" s="166">
        <f>IFERROR(HLOOKUP(EP$1,$H$5:$FY$1802,MATCH($A824,$A$5:$A$1802,0),0)*HLOOKUP(EP$2,$H$5:$FY$1802,MATCH($A824,$A$5:$A$1802,0),0),$H$2)</f>
        <v>15745452</v>
      </c>
      <c r="EQ824" s="166">
        <f>IFERROR(HLOOKUP(EQ$1,$H$5:$FY$1802,MATCH($A824,$A$5:$A$1802,0),0)*HLOOKUP(EQ$2,$H$5:$FY$1802,MATCH($A824,$A$5:$A$1802,0),0),$H$2)</f>
        <v>121226</v>
      </c>
      <c r="ER824" s="166">
        <f>IFERROR(HLOOKUP(ER$1,$H$5:$FY$1802,MATCH($A824,$A$5:$A$1802,0),0)*HLOOKUP(ER$2,$H$5:$FY$1802,MATCH($A824,$A$5:$A$1802,0),0),$H$2)</f>
        <v>40736</v>
      </c>
      <c r="ES824" s="166">
        <f>IFERROR(HLOOKUP(ES$1,$H$5:$FY$1802,MATCH($A824,$A$5:$A$1802,0),0)*HLOOKUP(ES$2,$H$5:$FY$1802,MATCH($A824,$A$5:$A$1802,0),0),$H$2)</f>
        <v>13426660</v>
      </c>
      <c r="ET824" s="166">
        <f>IFERROR(HLOOKUP(ET$1,$H$5:$FY$1802,MATCH($A824,$A$5:$A$1802,0),0)*HLOOKUP(ET$2,$H$5:$FY$1802,MATCH($A824,$A$5:$A$1802,0),0),$H$2)</f>
        <v>38654790</v>
      </c>
      <c r="EU824" s="166">
        <f>IFERROR(HLOOKUP(EU$1,$H$5:$FY$1802,MATCH($A824,$A$5:$A$1802,0),0)*HLOOKUP(EU$2,$H$5:$FY$1802,MATCH($A824,$A$5:$A$1802,0),0),$H$2)</f>
        <v>18172090</v>
      </c>
      <c r="EV824" s="166">
        <f>IFERROR(HLOOKUP(EV$1,$H$5:$FY$1802,MATCH($A824,$A$5:$A$1802,0),0)*HLOOKUP(EV$2,$H$5:$FY$1802,MATCH($A824,$A$5:$A$1802,0),0),$H$2)</f>
        <v>404028456</v>
      </c>
      <c r="EW824" s="166">
        <f>IFERROR(HLOOKUP(EW$1,$H$5:$FY$1802,MATCH($A824,$A$5:$A$1802,0),0)*HLOOKUP(EW$2,$H$5:$FY$1802,MATCH($A824,$A$5:$A$1802,0),0),$H$2)</f>
        <v>71457516</v>
      </c>
      <c r="EX824" s="166">
        <f>IFERROR(HLOOKUP(EX$1,$H$5:$FY$1802,MATCH($A824,$A$5:$A$1802,0),0)*HLOOKUP(EX$2,$H$5:$FY$1802,MATCH($A824,$A$5:$A$1802,0),0),$H$2)</f>
        <v>52512075</v>
      </c>
      <c r="EY824" s="166">
        <f>IFERROR(HLOOKUP(EY$1,$H$5:$FY$1802,MATCH($A824,$A$5:$A$1802,0),0)*HLOOKUP(EY$2,$H$5:$FY$1802,MATCH($A824,$A$5:$A$1802,0),0),$H$2)</f>
        <v>66365360</v>
      </c>
      <c r="EZ824" s="166">
        <f>IFERROR(HLOOKUP(EZ$1,$H$5:$FY$1802,MATCH($A824,$A$5:$A$1802,0),0)*HLOOKUP(EZ$2,$H$5:$FY$1802,MATCH($A824,$A$5:$A$1802,0),0),$H$2)</f>
        <v>29285559</v>
      </c>
      <c r="FA824" s="166">
        <f>IFERROR(HLOOKUP(FA$1,$H$5:$FY$1802,MATCH($A824,$A$5:$A$1802,0),0)*HLOOKUP(FA$2,$H$5:$FY$1802,MATCH($A824,$A$5:$A$1802,0),0),$H$2)</f>
        <v>264557</v>
      </c>
      <c r="FB824" s="166">
        <f>IFERROR(HLOOKUP(FB$1,$H$5:$FY$1802,MATCH($A824,$A$5:$A$1802,0),0)*HLOOKUP(FB$2,$H$5:$FY$1802,MATCH($A824,$A$5:$A$1802,0),0),$H$2)</f>
        <v>200880</v>
      </c>
      <c r="FC824" s="166">
        <f>IFERROR(HLOOKUP(FC$1,$H$5:$FY$1802,MATCH($A824,$A$5:$A$1802,0),0)*HLOOKUP(FC$2,$H$5:$FY$1802,MATCH($A824,$A$5:$A$1802,0),0),$H$2)</f>
        <v>980784</v>
      </c>
      <c r="FD824" s="166">
        <f>IFERROR(HLOOKUP(FD$1,$H$5:$FY$1802,MATCH($A824,$A$5:$A$1802,0),0)*HLOOKUP(FD$2,$H$5:$FY$1802,MATCH($A824,$A$5:$A$1802,0),0),$H$2)</f>
        <v>0</v>
      </c>
      <c r="FE824" s="166">
        <f>IFERROR(HLOOKUP(FE$1,$H$5:$FY$1802,MATCH($A824,$A$5:$A$1802,0),0)*HLOOKUP(FE$2,$H$5:$FY$1802,MATCH($A824,$A$5:$A$1802,0),0),$H$2)</f>
        <v>0</v>
      </c>
      <c r="FF824" s="166">
        <f>IFERROR(HLOOKUP(FF$1,$H$5:$FY$1802,MATCH($A824,$A$5:$A$1802,0),0)*HLOOKUP(FF$2,$H$5:$FY$1802,MATCH($A824,$A$5:$A$1802,0),0),$H$2)</f>
        <v>0</v>
      </c>
      <c r="FG824" s="166">
        <f>IFERROR(HLOOKUP(FG$1,$H$5:$FY$1802,MATCH($A824,$A$5:$A$1802,0),0)*HLOOKUP(FG$2,$H$5:$FY$1802,MATCH($A824,$A$5:$A$1802,0),0),$H$2)</f>
        <v>0</v>
      </c>
      <c r="FH824" s="152"/>
      <c r="FI824" s="405">
        <f t="shared" si="1192"/>
        <v>1.9477944152165116</v>
      </c>
      <c r="FJ824" s="405">
        <f t="shared" si="1192"/>
        <v>1.5573991636314581</v>
      </c>
      <c r="FK824" s="405">
        <f t="shared" si="1193"/>
        <v>1.9314775160599571</v>
      </c>
      <c r="FL824" s="405">
        <f t="shared" si="1194"/>
        <v>1.5620011679968853</v>
      </c>
      <c r="FM824" s="405">
        <f t="shared" si="1195"/>
        <v>1.4041098636728147</v>
      </c>
      <c r="FN824" s="405">
        <f t="shared" si="1196"/>
        <v>1.0458299919807539</v>
      </c>
      <c r="FO824" s="405">
        <f t="shared" si="1197"/>
        <v>1.3919550982226381</v>
      </c>
      <c r="FP824" s="405">
        <f t="shared" si="1198"/>
        <v>1.0174618023074524</v>
      </c>
      <c r="FQ824" s="405">
        <f t="shared" si="1199"/>
        <v>1.1710526315789473</v>
      </c>
      <c r="FR824" s="405">
        <f t="shared" si="1200"/>
        <v>0.93859649122807021</v>
      </c>
      <c r="FS824" s="65"/>
    </row>
    <row r="825" spans="1:175" ht="10.35" customHeight="1" x14ac:dyDescent="0.2">
      <c r="A825" s="180" t="str">
        <f t="shared" si="1186"/>
        <v>2021-22DECEMBERRYE</v>
      </c>
      <c r="B825" s="182" t="str">
        <f t="shared" si="1189"/>
        <v>2021-22</v>
      </c>
      <c r="C825" s="26" t="s">
        <v>835</v>
      </c>
      <c r="D825" s="182" t="str">
        <f>INDEX($FV$16:$FW$26,MATCH($F825,$FV$16:$FV$26,0),2)</f>
        <v>Y59</v>
      </c>
      <c r="E825" s="182" t="str">
        <f>VLOOKUP($D825,$FW$8:$FX$14,2,0)</f>
        <v>South East</v>
      </c>
      <c r="F825" s="273" t="s">
        <v>861</v>
      </c>
      <c r="G825" s="273" t="s">
        <v>877</v>
      </c>
      <c r="H825" s="274">
        <v>95323</v>
      </c>
      <c r="I825" s="274">
        <v>53723</v>
      </c>
      <c r="J825" s="274">
        <v>2518110</v>
      </c>
      <c r="K825" s="274">
        <v>47</v>
      </c>
      <c r="L825" s="274">
        <v>3</v>
      </c>
      <c r="M825" s="274">
        <v>170</v>
      </c>
      <c r="N825" s="274">
        <v>253</v>
      </c>
      <c r="O825" s="274">
        <v>433</v>
      </c>
      <c r="P825" s="274">
        <v>0</v>
      </c>
      <c r="Q825" s="274">
        <v>331</v>
      </c>
      <c r="R825" s="274">
        <v>24</v>
      </c>
      <c r="S825" s="274">
        <v>36</v>
      </c>
      <c r="T825" s="274">
        <v>54222</v>
      </c>
      <c r="U825" s="274">
        <v>3889</v>
      </c>
      <c r="V825" s="274">
        <v>2367</v>
      </c>
      <c r="W825" s="274">
        <v>26625</v>
      </c>
      <c r="X825" s="274">
        <v>13885</v>
      </c>
      <c r="Y825" s="274">
        <v>823</v>
      </c>
      <c r="Z825" s="274">
        <v>2044332</v>
      </c>
      <c r="AA825" s="274">
        <v>526</v>
      </c>
      <c r="AB825" s="274">
        <v>990</v>
      </c>
      <c r="AC825" s="274">
        <v>1564924</v>
      </c>
      <c r="AD825" s="274">
        <v>661</v>
      </c>
      <c r="AE825" s="274">
        <v>1197</v>
      </c>
      <c r="AF825" s="274">
        <v>52415416</v>
      </c>
      <c r="AG825" s="274">
        <v>1969</v>
      </c>
      <c r="AH825" s="274">
        <v>4087</v>
      </c>
      <c r="AI825" s="274">
        <v>107120839</v>
      </c>
      <c r="AJ825" s="274">
        <v>7715</v>
      </c>
      <c r="AK825" s="274">
        <v>17989</v>
      </c>
      <c r="AL825" s="274">
        <v>7255098</v>
      </c>
      <c r="AM825" s="274">
        <v>8815</v>
      </c>
      <c r="AN825" s="274">
        <v>21812</v>
      </c>
      <c r="AO825" s="274">
        <v>6790</v>
      </c>
      <c r="AP825" s="274">
        <v>206</v>
      </c>
      <c r="AQ825" s="274">
        <v>652</v>
      </c>
      <c r="AR825" s="274">
        <v>484</v>
      </c>
      <c r="AS825" s="274">
        <v>838</v>
      </c>
      <c r="AT825" s="274">
        <v>5094</v>
      </c>
      <c r="AU825" s="274">
        <v>294</v>
      </c>
      <c r="AV825" s="274">
        <v>26452</v>
      </c>
      <c r="AW825" s="274">
        <v>2258</v>
      </c>
      <c r="AX825" s="274">
        <v>18722</v>
      </c>
      <c r="AY825" s="274">
        <v>47432</v>
      </c>
      <c r="AZ825" s="274">
        <v>7333</v>
      </c>
      <c r="BA825" s="274">
        <v>5603</v>
      </c>
      <c r="BB825" s="274">
        <v>4384</v>
      </c>
      <c r="BC825" s="274">
        <v>3373</v>
      </c>
      <c r="BD825" s="274">
        <v>35000</v>
      </c>
      <c r="BE825" s="274">
        <v>28265</v>
      </c>
      <c r="BF825" s="274">
        <v>20844</v>
      </c>
      <c r="BG825" s="274">
        <v>15220</v>
      </c>
      <c r="BH825" s="274">
        <v>1299</v>
      </c>
      <c r="BI825" s="274">
        <v>926</v>
      </c>
      <c r="BJ825" s="274">
        <v>48</v>
      </c>
      <c r="BK825" s="274">
        <v>32887</v>
      </c>
      <c r="BL825" s="274">
        <v>685</v>
      </c>
      <c r="BM825" s="274">
        <v>1350</v>
      </c>
      <c r="BN825" s="274">
        <v>30</v>
      </c>
      <c r="BO825" s="274">
        <v>18198</v>
      </c>
      <c r="BP825" s="274">
        <v>607</v>
      </c>
      <c r="BQ825" s="274">
        <v>1067</v>
      </c>
      <c r="BR825" s="274">
        <v>3811</v>
      </c>
      <c r="BS825" s="274">
        <v>1993247</v>
      </c>
      <c r="BT825" s="274">
        <v>523</v>
      </c>
      <c r="BU825" s="274">
        <v>978</v>
      </c>
      <c r="BV825" s="274">
        <v>1932</v>
      </c>
      <c r="BW825" s="274">
        <v>3553792</v>
      </c>
      <c r="BX825" s="274">
        <v>1839</v>
      </c>
      <c r="BY825" s="274">
        <v>3764</v>
      </c>
      <c r="BZ825" s="274">
        <v>544</v>
      </c>
      <c r="CA825" s="274">
        <v>854705</v>
      </c>
      <c r="CB825" s="274">
        <v>1571</v>
      </c>
      <c r="CC825" s="274">
        <v>3468</v>
      </c>
      <c r="CD825" s="274">
        <v>24149</v>
      </c>
      <c r="CE825" s="274">
        <v>48006919</v>
      </c>
      <c r="CF825" s="274">
        <v>1988</v>
      </c>
      <c r="CG825" s="274">
        <v>4126</v>
      </c>
      <c r="CH825" s="274">
        <v>1879</v>
      </c>
      <c r="CI825" s="274">
        <v>10623347</v>
      </c>
      <c r="CJ825" s="274">
        <v>5654</v>
      </c>
      <c r="CK825" s="274">
        <v>10851</v>
      </c>
      <c r="CL825" s="274">
        <v>583</v>
      </c>
      <c r="CM825" s="274">
        <v>2650639</v>
      </c>
      <c r="CN825" s="274">
        <v>4547</v>
      </c>
      <c r="CO825" s="274">
        <v>9356</v>
      </c>
      <c r="CP825" s="274">
        <v>203</v>
      </c>
      <c r="CQ825" s="274">
        <v>2530183</v>
      </c>
      <c r="CR825" s="274">
        <v>12464</v>
      </c>
      <c r="CS825" s="274">
        <v>24318</v>
      </c>
      <c r="CT825" s="274">
        <v>69</v>
      </c>
      <c r="CU825" s="274">
        <v>487934</v>
      </c>
      <c r="CV825" s="274">
        <v>7072</v>
      </c>
      <c r="CW825" s="274">
        <v>19572</v>
      </c>
      <c r="CX825" s="274">
        <v>237</v>
      </c>
      <c r="CY825" s="274">
        <v>88812</v>
      </c>
      <c r="CZ825" s="274">
        <v>375</v>
      </c>
      <c r="DA825" s="274">
        <v>702</v>
      </c>
      <c r="DB825" s="274">
        <v>2958</v>
      </c>
      <c r="DC825" s="274">
        <v>236889</v>
      </c>
      <c r="DD825" s="274">
        <v>80</v>
      </c>
      <c r="DE825" s="274">
        <v>197</v>
      </c>
      <c r="DF825" s="274">
        <v>34</v>
      </c>
      <c r="DG825" s="274">
        <v>100618</v>
      </c>
      <c r="DH825" s="274">
        <v>2959</v>
      </c>
      <c r="DI825" s="274">
        <v>7172</v>
      </c>
      <c r="DJ825" s="274">
        <v>33</v>
      </c>
      <c r="DK825" s="274">
        <v>24</v>
      </c>
      <c r="DL825" s="251"/>
      <c r="DM825" s="251"/>
      <c r="DN825" s="251"/>
      <c r="DO825" s="251"/>
      <c r="DP825" s="251"/>
      <c r="DQ825" s="251"/>
      <c r="DR825" s="251"/>
      <c r="DS825" s="251"/>
      <c r="DT825" s="251"/>
      <c r="DU825" s="251"/>
      <c r="DV825" s="251"/>
      <c r="DW825" s="251"/>
      <c r="DX825" s="251"/>
      <c r="DY825" s="251"/>
      <c r="DZ825" s="251"/>
      <c r="EA825" s="251"/>
      <c r="EB825" s="183"/>
      <c r="EC825" s="184">
        <f t="shared" si="1190"/>
        <v>12</v>
      </c>
      <c r="ED825" s="180">
        <f t="shared" si="1191"/>
        <v>2021</v>
      </c>
      <c r="EE825" s="185">
        <f t="shared" si="1180"/>
        <v>44531</v>
      </c>
      <c r="EF825" s="186">
        <f t="shared" si="1182"/>
        <v>31</v>
      </c>
      <c r="EG825" s="187"/>
      <c r="EH825" s="188">
        <f>IFERROR(HLOOKUP(EH$1,$H$5:$FY$1802,MATCH($A825,$A$5:$A$1802,0),0)*HLOOKUP(EH$2,$H$5:$FY$1802,MATCH($A825,$A$5:$A$1802,0),0),$H$2)</f>
        <v>161169</v>
      </c>
      <c r="EI825" s="188">
        <f>IFERROR(HLOOKUP(EI$1,$H$5:$FY$1802,MATCH($A825,$A$5:$A$1802,0),0)*HLOOKUP(EI$2,$H$5:$FY$1802,MATCH($A825,$A$5:$A$1802,0),0),$H$2)</f>
        <v>9132910</v>
      </c>
      <c r="EJ825" s="188">
        <f>IFERROR(HLOOKUP(EJ$1,$H$5:$FY$1802,MATCH($A825,$A$5:$A$1802,0),0)*HLOOKUP(EJ$2,$H$5:$FY$1802,MATCH($A825,$A$5:$A$1802,0),0),$H$2)</f>
        <v>13591919</v>
      </c>
      <c r="EK825" s="188">
        <f>IFERROR(HLOOKUP(EK$1,$H$5:$FY$1802,MATCH($A825,$A$5:$A$1802,0),0)*HLOOKUP(EK$2,$H$5:$FY$1802,MATCH($A825,$A$5:$A$1802,0),0),$H$2)</f>
        <v>23262059</v>
      </c>
      <c r="EL825" s="188">
        <f>IFERROR(HLOOKUP(EL$1,$H$5:$FY$1802,MATCH($A825,$A$5:$A$1802,0),0)*HLOOKUP(EL$2,$H$5:$FY$1802,MATCH($A825,$A$5:$A$1802,0),0),$H$2)</f>
        <v>3850110</v>
      </c>
      <c r="EM825" s="188">
        <f>IFERROR(HLOOKUP(EM$1,$H$5:$FY$1802,MATCH($A825,$A$5:$A$1802,0),0)*HLOOKUP(EM$2,$H$5:$FY$1802,MATCH($A825,$A$5:$A$1802,0),0),$H$2)</f>
        <v>2833299</v>
      </c>
      <c r="EN825" s="188">
        <f>IFERROR(HLOOKUP(EN$1,$H$5:$FY$1802,MATCH($A825,$A$5:$A$1802,0),0)*HLOOKUP(EN$2,$H$5:$FY$1802,MATCH($A825,$A$5:$A$1802,0),0),$H$2)</f>
        <v>108816375</v>
      </c>
      <c r="EO825" s="188">
        <f>IFERROR(HLOOKUP(EO$1,$H$5:$FY$1802,MATCH($A825,$A$5:$A$1802,0),0)*HLOOKUP(EO$2,$H$5:$FY$1802,MATCH($A825,$A$5:$A$1802,0),0),$H$2)</f>
        <v>249777265</v>
      </c>
      <c r="EP825" s="188">
        <f>IFERROR(HLOOKUP(EP$1,$H$5:$FY$1802,MATCH($A825,$A$5:$A$1802,0),0)*HLOOKUP(EP$2,$H$5:$FY$1802,MATCH($A825,$A$5:$A$1802,0),0),$H$2)</f>
        <v>17951276</v>
      </c>
      <c r="EQ825" s="188">
        <f>IFERROR(HLOOKUP(EQ$1,$H$5:$FY$1802,MATCH($A825,$A$5:$A$1802,0),0)*HLOOKUP(EQ$2,$H$5:$FY$1802,MATCH($A825,$A$5:$A$1802,0),0),$H$2)</f>
        <v>64800</v>
      </c>
      <c r="ER825" s="188">
        <f>IFERROR(HLOOKUP(ER$1,$H$5:$FY$1802,MATCH($A825,$A$5:$A$1802,0),0)*HLOOKUP(ER$2,$H$5:$FY$1802,MATCH($A825,$A$5:$A$1802,0),0),$H$2)</f>
        <v>32010</v>
      </c>
      <c r="ES825" s="188">
        <f>IFERROR(HLOOKUP(ES$1,$H$5:$FY$1802,MATCH($A825,$A$5:$A$1802,0),0)*HLOOKUP(ES$2,$H$5:$FY$1802,MATCH($A825,$A$5:$A$1802,0),0),$H$2)</f>
        <v>3727158</v>
      </c>
      <c r="ET825" s="188">
        <f>IFERROR(HLOOKUP(ET$1,$H$5:$FY$1802,MATCH($A825,$A$5:$A$1802,0),0)*HLOOKUP(ET$2,$H$5:$FY$1802,MATCH($A825,$A$5:$A$1802,0),0),$H$2)</f>
        <v>7272048</v>
      </c>
      <c r="EU825" s="188">
        <f>IFERROR(HLOOKUP(EU$1,$H$5:$FY$1802,MATCH($A825,$A$5:$A$1802,0),0)*HLOOKUP(EU$2,$H$5:$FY$1802,MATCH($A825,$A$5:$A$1802,0),0),$H$2)</f>
        <v>1886592</v>
      </c>
      <c r="EV825" s="188">
        <f>IFERROR(HLOOKUP(EV$1,$H$5:$FY$1802,MATCH($A825,$A$5:$A$1802,0),0)*HLOOKUP(EV$2,$H$5:$FY$1802,MATCH($A825,$A$5:$A$1802,0),0),$H$2)</f>
        <v>99638774</v>
      </c>
      <c r="EW825" s="188">
        <f>IFERROR(HLOOKUP(EW$1,$H$5:$FY$1802,MATCH($A825,$A$5:$A$1802,0),0)*HLOOKUP(EW$2,$H$5:$FY$1802,MATCH($A825,$A$5:$A$1802,0),0),$H$2)</f>
        <v>20389029</v>
      </c>
      <c r="EX825" s="188">
        <f>IFERROR(HLOOKUP(EX$1,$H$5:$FY$1802,MATCH($A825,$A$5:$A$1802,0),0)*HLOOKUP(EX$2,$H$5:$FY$1802,MATCH($A825,$A$5:$A$1802,0),0),$H$2)</f>
        <v>5454548</v>
      </c>
      <c r="EY825" s="188">
        <f>IFERROR(HLOOKUP(EY$1,$H$5:$FY$1802,MATCH($A825,$A$5:$A$1802,0),0)*HLOOKUP(EY$2,$H$5:$FY$1802,MATCH($A825,$A$5:$A$1802,0),0),$H$2)</f>
        <v>4936554</v>
      </c>
      <c r="EZ825" s="188">
        <f>IFERROR(HLOOKUP(EZ$1,$H$5:$FY$1802,MATCH($A825,$A$5:$A$1802,0),0)*HLOOKUP(EZ$2,$H$5:$FY$1802,MATCH($A825,$A$5:$A$1802,0),0),$H$2)</f>
        <v>1350468</v>
      </c>
      <c r="FA825" s="188">
        <f>IFERROR(HLOOKUP(FA$1,$H$5:$FY$1802,MATCH($A825,$A$5:$A$1802,0),0)*HLOOKUP(FA$2,$H$5:$FY$1802,MATCH($A825,$A$5:$A$1802,0),0),$H$2)</f>
        <v>243848</v>
      </c>
      <c r="FB825" s="188">
        <f>IFERROR(HLOOKUP(FB$1,$H$5:$FY$1802,MATCH($A825,$A$5:$A$1802,0),0)*HLOOKUP(FB$2,$H$5:$FY$1802,MATCH($A825,$A$5:$A$1802,0),0),$H$2)</f>
        <v>166374</v>
      </c>
      <c r="FC825" s="188">
        <f>IFERROR(HLOOKUP(FC$1,$H$5:$FY$1802,MATCH($A825,$A$5:$A$1802,0),0)*HLOOKUP(FC$2,$H$5:$FY$1802,MATCH($A825,$A$5:$A$1802,0),0),$H$2)</f>
        <v>582726</v>
      </c>
      <c r="FD825" s="188">
        <f>IFERROR(HLOOKUP(FD$1,$H$5:$FY$1802,MATCH($A825,$A$5:$A$1802,0),0)*HLOOKUP(FD$2,$H$5:$FY$1802,MATCH($A825,$A$5:$A$1802,0),0),$H$2)</f>
        <v>0</v>
      </c>
      <c r="FE825" s="188">
        <f>IFERROR(HLOOKUP(FE$1,$H$5:$FY$1802,MATCH($A825,$A$5:$A$1802,0),0)*HLOOKUP(FE$2,$H$5:$FY$1802,MATCH($A825,$A$5:$A$1802,0),0),$H$2)</f>
        <v>0</v>
      </c>
      <c r="FF825" s="188">
        <f>IFERROR(HLOOKUP(FF$1,$H$5:$FY$1802,MATCH($A825,$A$5:$A$1802,0),0)*HLOOKUP(FF$2,$H$5:$FY$1802,MATCH($A825,$A$5:$A$1802,0),0),$H$2)</f>
        <v>0</v>
      </c>
      <c r="FG825" s="188">
        <f>IFERROR(HLOOKUP(FG$1,$H$5:$FY$1802,MATCH($A825,$A$5:$A$1802,0),0)*HLOOKUP(FG$2,$H$5:$FY$1802,MATCH($A825,$A$5:$A$1802,0),0),$H$2)</f>
        <v>0</v>
      </c>
      <c r="FH825" s="189"/>
      <c r="FI825" s="406">
        <f t="shared" si="1192"/>
        <v>1.8855746978657753</v>
      </c>
      <c r="FJ825" s="406">
        <f t="shared" si="1192"/>
        <v>1.4407302648495757</v>
      </c>
      <c r="FK825" s="406">
        <f t="shared" si="1193"/>
        <v>1.8521335023236163</v>
      </c>
      <c r="FL825" s="406">
        <f t="shared" si="1194"/>
        <v>1.4250105618926912</v>
      </c>
      <c r="FM825" s="406">
        <f t="shared" si="1195"/>
        <v>1.3145539906103287</v>
      </c>
      <c r="FN825" s="406">
        <f t="shared" si="1196"/>
        <v>1.0615962441314555</v>
      </c>
      <c r="FO825" s="406">
        <f t="shared" si="1197"/>
        <v>1.5011883327331652</v>
      </c>
      <c r="FP825" s="406">
        <f t="shared" si="1198"/>
        <v>1.0961469211379187</v>
      </c>
      <c r="FQ825" s="406">
        <f t="shared" si="1199"/>
        <v>1.5783718104495748</v>
      </c>
      <c r="FR825" s="406">
        <f t="shared" si="1200"/>
        <v>1.1251518833535845</v>
      </c>
      <c r="FS825" s="410"/>
    </row>
    <row r="826" spans="1:175" ht="10.35" customHeight="1" x14ac:dyDescent="0.2">
      <c r="A826" s="74" t="str">
        <f t="shared" si="1186"/>
        <v>2021-22DECEMBERRYD</v>
      </c>
      <c r="B826" s="163" t="str">
        <f t="shared" si="1189"/>
        <v>2021-22</v>
      </c>
      <c r="C826" s="26" t="s">
        <v>835</v>
      </c>
      <c r="D826" s="163" t="str">
        <f>INDEX($FV$16:$FW$26,MATCH($F826,$FV$16:$FV$26,0),2)</f>
        <v>Y59</v>
      </c>
      <c r="E826" s="163" t="str">
        <f>VLOOKUP($D826,$FW$8:$FX$14,2,0)</f>
        <v>South East</v>
      </c>
      <c r="F826" s="271" t="s">
        <v>863</v>
      </c>
      <c r="G826" s="271" t="s">
        <v>878</v>
      </c>
      <c r="H826" s="272">
        <v>99179</v>
      </c>
      <c r="I826" s="272">
        <v>81274</v>
      </c>
      <c r="J826" s="272">
        <v>2056640</v>
      </c>
      <c r="K826" s="272">
        <v>25</v>
      </c>
      <c r="L826" s="272">
        <v>1</v>
      </c>
      <c r="M826" s="272">
        <v>86</v>
      </c>
      <c r="N826" s="272">
        <v>165</v>
      </c>
      <c r="O826" s="272">
        <v>335</v>
      </c>
      <c r="P826" s="272">
        <v>0</v>
      </c>
      <c r="Q826" s="272">
        <v>266</v>
      </c>
      <c r="R826" s="272">
        <v>13</v>
      </c>
      <c r="S826" s="272">
        <v>45</v>
      </c>
      <c r="T826" s="272">
        <v>63884</v>
      </c>
      <c r="U826" s="272">
        <v>5075</v>
      </c>
      <c r="V826" s="272">
        <v>3207</v>
      </c>
      <c r="W826" s="272">
        <v>35204</v>
      </c>
      <c r="X826" s="272">
        <v>14860</v>
      </c>
      <c r="Y826" s="272">
        <v>280</v>
      </c>
      <c r="Z826" s="272">
        <v>2649114</v>
      </c>
      <c r="AA826" s="272">
        <v>522</v>
      </c>
      <c r="AB826" s="272">
        <v>963</v>
      </c>
      <c r="AC826" s="272">
        <v>2064435</v>
      </c>
      <c r="AD826" s="272">
        <v>644</v>
      </c>
      <c r="AE826" s="272">
        <v>1201</v>
      </c>
      <c r="AF826" s="272">
        <v>72434404</v>
      </c>
      <c r="AG826" s="272">
        <v>2058</v>
      </c>
      <c r="AH826" s="272">
        <v>4240</v>
      </c>
      <c r="AI826" s="272">
        <v>148673741</v>
      </c>
      <c r="AJ826" s="272">
        <v>10005</v>
      </c>
      <c r="AK826" s="272">
        <v>22875</v>
      </c>
      <c r="AL826" s="272">
        <v>4057296</v>
      </c>
      <c r="AM826" s="272">
        <v>14490</v>
      </c>
      <c r="AN826" s="272">
        <v>34961</v>
      </c>
      <c r="AO826" s="272">
        <v>6118</v>
      </c>
      <c r="AP826" s="272">
        <v>216</v>
      </c>
      <c r="AQ826" s="272">
        <v>1242</v>
      </c>
      <c r="AR826" s="272">
        <v>1623</v>
      </c>
      <c r="AS826" s="272">
        <v>521</v>
      </c>
      <c r="AT826" s="272">
        <v>4139</v>
      </c>
      <c r="AU826" s="272">
        <v>1353</v>
      </c>
      <c r="AV826" s="272">
        <v>35394</v>
      </c>
      <c r="AW826" s="272">
        <v>1694</v>
      </c>
      <c r="AX826" s="272">
        <v>20678</v>
      </c>
      <c r="AY826" s="272">
        <v>57766</v>
      </c>
      <c r="AZ826" s="272">
        <v>10643</v>
      </c>
      <c r="BA826" s="272">
        <v>7673</v>
      </c>
      <c r="BB826" s="272">
        <v>6540</v>
      </c>
      <c r="BC826" s="272">
        <v>4821</v>
      </c>
      <c r="BD826" s="272">
        <v>48997</v>
      </c>
      <c r="BE826" s="272">
        <v>37132</v>
      </c>
      <c r="BF826" s="272">
        <v>28203</v>
      </c>
      <c r="BG826" s="272">
        <v>15694</v>
      </c>
      <c r="BH826" s="272">
        <v>573</v>
      </c>
      <c r="BI826" s="272">
        <v>292</v>
      </c>
      <c r="BJ826" s="272">
        <v>57</v>
      </c>
      <c r="BK826" s="272">
        <v>33800</v>
      </c>
      <c r="BL826" s="272">
        <v>593</v>
      </c>
      <c r="BM826" s="272">
        <v>979</v>
      </c>
      <c r="BN826" s="272">
        <v>71</v>
      </c>
      <c r="BO826" s="272">
        <v>39369</v>
      </c>
      <c r="BP826" s="272">
        <v>554</v>
      </c>
      <c r="BQ826" s="272">
        <v>989</v>
      </c>
      <c r="BR826" s="272">
        <v>4947</v>
      </c>
      <c r="BS826" s="272">
        <v>2575945</v>
      </c>
      <c r="BT826" s="272">
        <v>521</v>
      </c>
      <c r="BU826" s="272">
        <v>962</v>
      </c>
      <c r="BV826" s="272">
        <v>2222</v>
      </c>
      <c r="BW826" s="272">
        <v>4247953</v>
      </c>
      <c r="BX826" s="272">
        <v>1912</v>
      </c>
      <c r="BY826" s="272">
        <v>3830</v>
      </c>
      <c r="BZ826" s="272">
        <v>1103</v>
      </c>
      <c r="CA826" s="272">
        <v>2237503</v>
      </c>
      <c r="CB826" s="272">
        <v>2029</v>
      </c>
      <c r="CC826" s="272">
        <v>4145</v>
      </c>
      <c r="CD826" s="272">
        <v>31879</v>
      </c>
      <c r="CE826" s="272">
        <v>65948948</v>
      </c>
      <c r="CF826" s="272">
        <v>2069</v>
      </c>
      <c r="CG826" s="272">
        <v>4277</v>
      </c>
      <c r="CH826" s="272">
        <v>1011</v>
      </c>
      <c r="CI826" s="272">
        <v>11441865</v>
      </c>
      <c r="CJ826" s="272">
        <v>11317</v>
      </c>
      <c r="CK826" s="272">
        <v>26915</v>
      </c>
      <c r="CL826" s="272">
        <v>464</v>
      </c>
      <c r="CM826" s="272">
        <v>5559445</v>
      </c>
      <c r="CN826" s="272">
        <v>11982</v>
      </c>
      <c r="CO826" s="272">
        <v>28328</v>
      </c>
      <c r="CP826" s="272">
        <v>834</v>
      </c>
      <c r="CQ826" s="272">
        <v>11285573</v>
      </c>
      <c r="CR826" s="272">
        <v>13532</v>
      </c>
      <c r="CS826" s="272">
        <v>31109</v>
      </c>
      <c r="CT826" s="272">
        <v>119</v>
      </c>
      <c r="CU826" s="272">
        <v>1667771</v>
      </c>
      <c r="CV826" s="272">
        <v>14015</v>
      </c>
      <c r="CW826" s="272">
        <v>33727</v>
      </c>
      <c r="CX826" s="272">
        <v>15</v>
      </c>
      <c r="CY826" s="272">
        <v>3835</v>
      </c>
      <c r="CZ826" s="272">
        <v>256</v>
      </c>
      <c r="DA826" s="272">
        <v>517</v>
      </c>
      <c r="DB826" s="272">
        <v>3488</v>
      </c>
      <c r="DC826" s="272">
        <v>265539</v>
      </c>
      <c r="DD826" s="272">
        <v>76</v>
      </c>
      <c r="DE826" s="272">
        <v>106</v>
      </c>
      <c r="DF826" s="272">
        <v>64</v>
      </c>
      <c r="DG826" s="272">
        <v>123540</v>
      </c>
      <c r="DH826" s="272">
        <v>1930</v>
      </c>
      <c r="DI826" s="272">
        <v>4297</v>
      </c>
      <c r="DJ826" s="272">
        <v>58</v>
      </c>
      <c r="DK826" s="272">
        <v>0</v>
      </c>
      <c r="DL826" s="250"/>
      <c r="DM826" s="250"/>
      <c r="DN826" s="250"/>
      <c r="DO826" s="250"/>
      <c r="DP826" s="250"/>
      <c r="DQ826" s="250"/>
      <c r="DR826" s="250"/>
      <c r="DS826" s="250"/>
      <c r="DT826" s="250"/>
      <c r="DU826" s="250"/>
      <c r="DV826" s="250"/>
      <c r="DW826" s="250"/>
      <c r="DX826" s="250"/>
      <c r="DY826" s="250"/>
      <c r="DZ826" s="250"/>
      <c r="EA826" s="250"/>
      <c r="EB826" s="95"/>
      <c r="EC826" s="75">
        <f t="shared" si="1190"/>
        <v>12</v>
      </c>
      <c r="ED826" s="74">
        <f t="shared" si="1191"/>
        <v>2021</v>
      </c>
      <c r="EE826" s="165">
        <f t="shared" si="1180"/>
        <v>44531</v>
      </c>
      <c r="EF826" s="157">
        <f t="shared" si="1182"/>
        <v>31</v>
      </c>
      <c r="EG826" s="156"/>
      <c r="EH826" s="166">
        <f>IFERROR(HLOOKUP(EH$1,$H$5:$FY$1802,MATCH($A826,$A$5:$A$1802,0),0)*HLOOKUP(EH$2,$H$5:$FY$1802,MATCH($A826,$A$5:$A$1802,0),0),$H$2)</f>
        <v>81274</v>
      </c>
      <c r="EI826" s="166">
        <f>IFERROR(HLOOKUP(EI$1,$H$5:$FY$1802,MATCH($A826,$A$5:$A$1802,0),0)*HLOOKUP(EI$2,$H$5:$FY$1802,MATCH($A826,$A$5:$A$1802,0),0),$H$2)</f>
        <v>6989564</v>
      </c>
      <c r="EJ826" s="166">
        <f>IFERROR(HLOOKUP(EJ$1,$H$5:$FY$1802,MATCH($A826,$A$5:$A$1802,0),0)*HLOOKUP(EJ$2,$H$5:$FY$1802,MATCH($A826,$A$5:$A$1802,0),0),$H$2)</f>
        <v>13410210</v>
      </c>
      <c r="EK826" s="166">
        <f>IFERROR(HLOOKUP(EK$1,$H$5:$FY$1802,MATCH($A826,$A$5:$A$1802,0),0)*HLOOKUP(EK$2,$H$5:$FY$1802,MATCH($A826,$A$5:$A$1802,0),0),$H$2)</f>
        <v>27226790</v>
      </c>
      <c r="EL826" s="166">
        <f>IFERROR(HLOOKUP(EL$1,$H$5:$FY$1802,MATCH($A826,$A$5:$A$1802,0),0)*HLOOKUP(EL$2,$H$5:$FY$1802,MATCH($A826,$A$5:$A$1802,0),0),$H$2)</f>
        <v>4887225</v>
      </c>
      <c r="EM826" s="166">
        <f>IFERROR(HLOOKUP(EM$1,$H$5:$FY$1802,MATCH($A826,$A$5:$A$1802,0),0)*HLOOKUP(EM$2,$H$5:$FY$1802,MATCH($A826,$A$5:$A$1802,0),0),$H$2)</f>
        <v>3851607</v>
      </c>
      <c r="EN826" s="166">
        <f>IFERROR(HLOOKUP(EN$1,$H$5:$FY$1802,MATCH($A826,$A$5:$A$1802,0),0)*HLOOKUP(EN$2,$H$5:$FY$1802,MATCH($A826,$A$5:$A$1802,0),0),$H$2)</f>
        <v>149264960</v>
      </c>
      <c r="EO826" s="166">
        <f>IFERROR(HLOOKUP(EO$1,$H$5:$FY$1802,MATCH($A826,$A$5:$A$1802,0),0)*HLOOKUP(EO$2,$H$5:$FY$1802,MATCH($A826,$A$5:$A$1802,0),0),$H$2)</f>
        <v>339922500</v>
      </c>
      <c r="EP826" s="166">
        <f>IFERROR(HLOOKUP(EP$1,$H$5:$FY$1802,MATCH($A826,$A$5:$A$1802,0),0)*HLOOKUP(EP$2,$H$5:$FY$1802,MATCH($A826,$A$5:$A$1802,0),0),$H$2)</f>
        <v>9789080</v>
      </c>
      <c r="EQ826" s="166">
        <f>IFERROR(HLOOKUP(EQ$1,$H$5:$FY$1802,MATCH($A826,$A$5:$A$1802,0),0)*HLOOKUP(EQ$2,$H$5:$FY$1802,MATCH($A826,$A$5:$A$1802,0),0),$H$2)</f>
        <v>55803</v>
      </c>
      <c r="ER826" s="166">
        <f>IFERROR(HLOOKUP(ER$1,$H$5:$FY$1802,MATCH($A826,$A$5:$A$1802,0),0)*HLOOKUP(ER$2,$H$5:$FY$1802,MATCH($A826,$A$5:$A$1802,0),0),$H$2)</f>
        <v>70219</v>
      </c>
      <c r="ES826" s="166">
        <f>IFERROR(HLOOKUP(ES$1,$H$5:$FY$1802,MATCH($A826,$A$5:$A$1802,0),0)*HLOOKUP(ES$2,$H$5:$FY$1802,MATCH($A826,$A$5:$A$1802,0),0),$H$2)</f>
        <v>4759014</v>
      </c>
      <c r="ET826" s="166">
        <f>IFERROR(HLOOKUP(ET$1,$H$5:$FY$1802,MATCH($A826,$A$5:$A$1802,0),0)*HLOOKUP(ET$2,$H$5:$FY$1802,MATCH($A826,$A$5:$A$1802,0),0),$H$2)</f>
        <v>8510260</v>
      </c>
      <c r="EU826" s="166">
        <f>IFERROR(HLOOKUP(EU$1,$H$5:$FY$1802,MATCH($A826,$A$5:$A$1802,0),0)*HLOOKUP(EU$2,$H$5:$FY$1802,MATCH($A826,$A$5:$A$1802,0),0),$H$2)</f>
        <v>4571935</v>
      </c>
      <c r="EV826" s="166">
        <f>IFERROR(HLOOKUP(EV$1,$H$5:$FY$1802,MATCH($A826,$A$5:$A$1802,0),0)*HLOOKUP(EV$2,$H$5:$FY$1802,MATCH($A826,$A$5:$A$1802,0),0),$H$2)</f>
        <v>136346483</v>
      </c>
      <c r="EW826" s="166">
        <f>IFERROR(HLOOKUP(EW$1,$H$5:$FY$1802,MATCH($A826,$A$5:$A$1802,0),0)*HLOOKUP(EW$2,$H$5:$FY$1802,MATCH($A826,$A$5:$A$1802,0),0),$H$2)</f>
        <v>27211065</v>
      </c>
      <c r="EX826" s="166">
        <f>IFERROR(HLOOKUP(EX$1,$H$5:$FY$1802,MATCH($A826,$A$5:$A$1802,0),0)*HLOOKUP(EX$2,$H$5:$FY$1802,MATCH($A826,$A$5:$A$1802,0),0),$H$2)</f>
        <v>13144192</v>
      </c>
      <c r="EY826" s="166">
        <f>IFERROR(HLOOKUP(EY$1,$H$5:$FY$1802,MATCH($A826,$A$5:$A$1802,0),0)*HLOOKUP(EY$2,$H$5:$FY$1802,MATCH($A826,$A$5:$A$1802,0),0),$H$2)</f>
        <v>25944906</v>
      </c>
      <c r="EZ826" s="166">
        <f>IFERROR(HLOOKUP(EZ$1,$H$5:$FY$1802,MATCH($A826,$A$5:$A$1802,0),0)*HLOOKUP(EZ$2,$H$5:$FY$1802,MATCH($A826,$A$5:$A$1802,0),0),$H$2)</f>
        <v>4013513</v>
      </c>
      <c r="FA826" s="166">
        <f>IFERROR(HLOOKUP(FA$1,$H$5:$FY$1802,MATCH($A826,$A$5:$A$1802,0),0)*HLOOKUP(FA$2,$H$5:$FY$1802,MATCH($A826,$A$5:$A$1802,0),0),$H$2)</f>
        <v>275008</v>
      </c>
      <c r="FB826" s="166">
        <f>IFERROR(HLOOKUP(FB$1,$H$5:$FY$1802,MATCH($A826,$A$5:$A$1802,0),0)*HLOOKUP(FB$2,$H$5:$FY$1802,MATCH($A826,$A$5:$A$1802,0),0),$H$2)</f>
        <v>7755</v>
      </c>
      <c r="FC826" s="166">
        <f>IFERROR(HLOOKUP(FC$1,$H$5:$FY$1802,MATCH($A826,$A$5:$A$1802,0),0)*HLOOKUP(FC$2,$H$5:$FY$1802,MATCH($A826,$A$5:$A$1802,0),0),$H$2)</f>
        <v>369728</v>
      </c>
      <c r="FD826" s="166">
        <f>IFERROR(HLOOKUP(FD$1,$H$5:$FY$1802,MATCH($A826,$A$5:$A$1802,0),0)*HLOOKUP(FD$2,$H$5:$FY$1802,MATCH($A826,$A$5:$A$1802,0),0),$H$2)</f>
        <v>0</v>
      </c>
      <c r="FE826" s="166">
        <f>IFERROR(HLOOKUP(FE$1,$H$5:$FY$1802,MATCH($A826,$A$5:$A$1802,0),0)*HLOOKUP(FE$2,$H$5:$FY$1802,MATCH($A826,$A$5:$A$1802,0),0),$H$2)</f>
        <v>0</v>
      </c>
      <c r="FF826" s="166">
        <f>IFERROR(HLOOKUP(FF$1,$H$5:$FY$1802,MATCH($A826,$A$5:$A$1802,0),0)*HLOOKUP(FF$2,$H$5:$FY$1802,MATCH($A826,$A$5:$A$1802,0),0),$H$2)</f>
        <v>0</v>
      </c>
      <c r="FG826" s="166">
        <f>IFERROR(HLOOKUP(FG$1,$H$5:$FY$1802,MATCH($A826,$A$5:$A$1802,0),0)*HLOOKUP(FG$2,$H$5:$FY$1802,MATCH($A826,$A$5:$A$1802,0),0),$H$2)</f>
        <v>0</v>
      </c>
      <c r="FH826" s="152"/>
      <c r="FI826" s="405">
        <f t="shared" si="1192"/>
        <v>2.097142857142857</v>
      </c>
      <c r="FJ826" s="405">
        <f t="shared" si="1192"/>
        <v>1.5119211822660099</v>
      </c>
      <c r="FK826" s="405">
        <f t="shared" si="1193"/>
        <v>2.0392890551917682</v>
      </c>
      <c r="FL826" s="405">
        <f t="shared" si="1194"/>
        <v>1.5032740879326474</v>
      </c>
      <c r="FM826" s="405">
        <f t="shared" si="1195"/>
        <v>1.3918020679468242</v>
      </c>
      <c r="FN826" s="405">
        <f t="shared" si="1196"/>
        <v>1.0547665038063856</v>
      </c>
      <c r="FO826" s="405">
        <f t="shared" si="1197"/>
        <v>1.897913862718708</v>
      </c>
      <c r="FP826" s="405">
        <f t="shared" si="1198"/>
        <v>1.0561238223418574</v>
      </c>
      <c r="FQ826" s="405">
        <f t="shared" si="1199"/>
        <v>2.0464285714285713</v>
      </c>
      <c r="FR826" s="405">
        <f t="shared" si="1200"/>
        <v>1.0428571428571429</v>
      </c>
      <c r="FS826" s="65"/>
    </row>
    <row r="827" spans="1:175" ht="10.35" customHeight="1" x14ac:dyDescent="0.2">
      <c r="A827" s="74" t="str">
        <f t="shared" si="1186"/>
        <v>2021-22DECEMBERRYF</v>
      </c>
      <c r="B827" s="163" t="str">
        <f t="shared" si="1189"/>
        <v>2021-22</v>
      </c>
      <c r="C827" s="26" t="s">
        <v>835</v>
      </c>
      <c r="D827" s="163" t="str">
        <f>INDEX($FV$16:$FW$26,MATCH($F827,$FV$16:$FV$26,0),2)</f>
        <v>Y58</v>
      </c>
      <c r="E827" s="163" t="str">
        <f>VLOOKUP($D827,$FW$8:$FX$14,2,0)</f>
        <v>South West</v>
      </c>
      <c r="F827" s="271" t="s">
        <v>865</v>
      </c>
      <c r="G827" s="271" t="s">
        <v>879</v>
      </c>
      <c r="H827" s="272">
        <v>112998</v>
      </c>
      <c r="I827" s="272">
        <v>91692</v>
      </c>
      <c r="J827" s="272">
        <v>11776496</v>
      </c>
      <c r="K827" s="272">
        <v>128</v>
      </c>
      <c r="L827" s="272">
        <v>75</v>
      </c>
      <c r="M827" s="272">
        <v>327</v>
      </c>
      <c r="N827" s="272">
        <v>412</v>
      </c>
      <c r="O827" s="272">
        <v>635</v>
      </c>
      <c r="P827" s="272">
        <v>0</v>
      </c>
      <c r="Q827" s="272">
        <v>350</v>
      </c>
      <c r="R827" s="272">
        <v>0</v>
      </c>
      <c r="S827" s="272">
        <v>398</v>
      </c>
      <c r="T827" s="272">
        <v>70295</v>
      </c>
      <c r="U827" s="272">
        <v>8205</v>
      </c>
      <c r="V827" s="272">
        <v>4940</v>
      </c>
      <c r="W827" s="272">
        <v>42371</v>
      </c>
      <c r="X827" s="272">
        <v>10879</v>
      </c>
      <c r="Y827" s="272">
        <v>135</v>
      </c>
      <c r="Z827" s="272">
        <v>5725140</v>
      </c>
      <c r="AA827" s="272">
        <v>698</v>
      </c>
      <c r="AB827" s="272">
        <v>1251</v>
      </c>
      <c r="AC827" s="272">
        <v>3840468</v>
      </c>
      <c r="AD827" s="272">
        <v>777</v>
      </c>
      <c r="AE827" s="272">
        <v>1419</v>
      </c>
      <c r="AF827" s="272">
        <v>186260775</v>
      </c>
      <c r="AG827" s="272">
        <v>4396</v>
      </c>
      <c r="AH827" s="272">
        <v>10159</v>
      </c>
      <c r="AI827" s="272">
        <v>118215426</v>
      </c>
      <c r="AJ827" s="272">
        <v>10866</v>
      </c>
      <c r="AK827" s="272">
        <v>30128</v>
      </c>
      <c r="AL827" s="272">
        <v>1467282</v>
      </c>
      <c r="AM827" s="272">
        <v>10869</v>
      </c>
      <c r="AN827" s="272">
        <v>27775</v>
      </c>
      <c r="AO827" s="272">
        <v>6661</v>
      </c>
      <c r="AP827" s="272">
        <v>896</v>
      </c>
      <c r="AQ827" s="272">
        <v>2618</v>
      </c>
      <c r="AR827" s="272">
        <v>2887</v>
      </c>
      <c r="AS827" s="272">
        <v>467</v>
      </c>
      <c r="AT827" s="272">
        <v>2680</v>
      </c>
      <c r="AU827" s="272">
        <v>0</v>
      </c>
      <c r="AV827" s="272">
        <v>33761</v>
      </c>
      <c r="AW827" s="272">
        <v>2380</v>
      </c>
      <c r="AX827" s="272">
        <v>27493</v>
      </c>
      <c r="AY827" s="272">
        <v>63634</v>
      </c>
      <c r="AZ827" s="272">
        <v>16162</v>
      </c>
      <c r="BA827" s="272">
        <v>11736</v>
      </c>
      <c r="BB827" s="272">
        <v>9719</v>
      </c>
      <c r="BC827" s="272">
        <v>7129</v>
      </c>
      <c r="BD827" s="272">
        <v>57077</v>
      </c>
      <c r="BE827" s="272">
        <v>45179</v>
      </c>
      <c r="BF827" s="272">
        <v>16721</v>
      </c>
      <c r="BG827" s="272">
        <v>11597</v>
      </c>
      <c r="BH827" s="272">
        <v>213</v>
      </c>
      <c r="BI827" s="272">
        <v>148</v>
      </c>
      <c r="BJ827" s="272">
        <v>48</v>
      </c>
      <c r="BK827" s="272">
        <v>44015</v>
      </c>
      <c r="BL827" s="272">
        <v>917</v>
      </c>
      <c r="BM827" s="272">
        <v>1743</v>
      </c>
      <c r="BN827" s="272">
        <v>31</v>
      </c>
      <c r="BO827" s="272">
        <v>25329</v>
      </c>
      <c r="BP827" s="272">
        <v>817</v>
      </c>
      <c r="BQ827" s="272">
        <v>1292</v>
      </c>
      <c r="BR827" s="272">
        <v>8126</v>
      </c>
      <c r="BS827" s="272">
        <v>5655796</v>
      </c>
      <c r="BT827" s="272">
        <v>696</v>
      </c>
      <c r="BU827" s="272">
        <v>1250</v>
      </c>
      <c r="BV827" s="272">
        <v>2034</v>
      </c>
      <c r="BW827" s="272">
        <v>9996546</v>
      </c>
      <c r="BX827" s="272">
        <v>4915</v>
      </c>
      <c r="BY827" s="272">
        <v>10518</v>
      </c>
      <c r="BZ827" s="272">
        <v>700</v>
      </c>
      <c r="CA827" s="272">
        <v>3293966</v>
      </c>
      <c r="CB827" s="272">
        <v>4706</v>
      </c>
      <c r="CC827" s="272">
        <v>10539</v>
      </c>
      <c r="CD827" s="272">
        <v>39637</v>
      </c>
      <c r="CE827" s="272">
        <v>172970263</v>
      </c>
      <c r="CF827" s="272">
        <v>4364</v>
      </c>
      <c r="CG827" s="272">
        <v>10136</v>
      </c>
      <c r="CH827" s="272">
        <v>818</v>
      </c>
      <c r="CI827" s="272">
        <v>8692776</v>
      </c>
      <c r="CJ827" s="272">
        <v>10627</v>
      </c>
      <c r="CK827" s="272">
        <v>25279</v>
      </c>
      <c r="CL827" s="272">
        <v>176</v>
      </c>
      <c r="CM827" s="272">
        <v>1839549</v>
      </c>
      <c r="CN827" s="272">
        <v>10452</v>
      </c>
      <c r="CO827" s="272">
        <v>23464</v>
      </c>
      <c r="CP827" s="272">
        <v>626</v>
      </c>
      <c r="CQ827" s="272">
        <v>5642561</v>
      </c>
      <c r="CR827" s="272">
        <v>9014</v>
      </c>
      <c r="CS827" s="272">
        <v>18672</v>
      </c>
      <c r="CT827" s="272">
        <v>27</v>
      </c>
      <c r="CU827" s="272">
        <v>207775</v>
      </c>
      <c r="CV827" s="272">
        <v>7695</v>
      </c>
      <c r="CW827" s="272">
        <v>17325</v>
      </c>
      <c r="CX827" s="272">
        <v>772</v>
      </c>
      <c r="CY827" s="272">
        <v>349545</v>
      </c>
      <c r="CZ827" s="272">
        <v>453</v>
      </c>
      <c r="DA827" s="272">
        <v>768</v>
      </c>
      <c r="DB827" s="272">
        <v>4667</v>
      </c>
      <c r="DC827" s="272">
        <v>632374</v>
      </c>
      <c r="DD827" s="272">
        <v>135</v>
      </c>
      <c r="DE827" s="272">
        <v>330</v>
      </c>
      <c r="DF827" s="272">
        <v>70</v>
      </c>
      <c r="DG827" s="272">
        <v>253814</v>
      </c>
      <c r="DH827" s="272">
        <v>3626</v>
      </c>
      <c r="DI827" s="272">
        <v>6801</v>
      </c>
      <c r="DJ827" s="272">
        <v>57</v>
      </c>
      <c r="DK827" s="272">
        <v>0</v>
      </c>
      <c r="DL827" s="250"/>
      <c r="DM827" s="250"/>
      <c r="DN827" s="250"/>
      <c r="DO827" s="250"/>
      <c r="DP827" s="250"/>
      <c r="DQ827" s="250"/>
      <c r="DR827" s="250"/>
      <c r="DS827" s="250"/>
      <c r="DT827" s="250"/>
      <c r="DU827" s="250"/>
      <c r="DV827" s="250"/>
      <c r="DW827" s="250"/>
      <c r="DX827" s="250"/>
      <c r="DY827" s="250"/>
      <c r="DZ827" s="250"/>
      <c r="EA827" s="250"/>
      <c r="EB827" s="155"/>
      <c r="EC827" s="75">
        <f t="shared" si="1190"/>
        <v>12</v>
      </c>
      <c r="ED827" s="74">
        <f t="shared" si="1191"/>
        <v>2021</v>
      </c>
      <c r="EE827" s="165">
        <f t="shared" si="1180"/>
        <v>44531</v>
      </c>
      <c r="EF827" s="157">
        <f t="shared" si="1182"/>
        <v>31</v>
      </c>
      <c r="EG827" s="156"/>
      <c r="EH827" s="166">
        <f>IFERROR(HLOOKUP(EH$1,$H$5:$FY$1802,MATCH($A827,$A$5:$A$1802,0),0)*HLOOKUP(EH$2,$H$5:$FY$1802,MATCH($A827,$A$5:$A$1802,0),0),$H$2)</f>
        <v>6876900</v>
      </c>
      <c r="EI827" s="166">
        <f>IFERROR(HLOOKUP(EI$1,$H$5:$FY$1802,MATCH($A827,$A$5:$A$1802,0),0)*HLOOKUP(EI$2,$H$5:$FY$1802,MATCH($A827,$A$5:$A$1802,0),0),$H$2)</f>
        <v>29983284</v>
      </c>
      <c r="EJ827" s="166">
        <f>IFERROR(HLOOKUP(EJ$1,$H$5:$FY$1802,MATCH($A827,$A$5:$A$1802,0),0)*HLOOKUP(EJ$2,$H$5:$FY$1802,MATCH($A827,$A$5:$A$1802,0),0),$H$2)</f>
        <v>37777104</v>
      </c>
      <c r="EK827" s="166">
        <f>IFERROR(HLOOKUP(EK$1,$H$5:$FY$1802,MATCH($A827,$A$5:$A$1802,0),0)*HLOOKUP(EK$2,$H$5:$FY$1802,MATCH($A827,$A$5:$A$1802,0),0),$H$2)</f>
        <v>58224420</v>
      </c>
      <c r="EL827" s="166">
        <f>IFERROR(HLOOKUP(EL$1,$H$5:$FY$1802,MATCH($A827,$A$5:$A$1802,0),0)*HLOOKUP(EL$2,$H$5:$FY$1802,MATCH($A827,$A$5:$A$1802,0),0),$H$2)</f>
        <v>10264455</v>
      </c>
      <c r="EM827" s="166">
        <f>IFERROR(HLOOKUP(EM$1,$H$5:$FY$1802,MATCH($A827,$A$5:$A$1802,0),0)*HLOOKUP(EM$2,$H$5:$FY$1802,MATCH($A827,$A$5:$A$1802,0),0),$H$2)</f>
        <v>7009860</v>
      </c>
      <c r="EN827" s="166">
        <f>IFERROR(HLOOKUP(EN$1,$H$5:$FY$1802,MATCH($A827,$A$5:$A$1802,0),0)*HLOOKUP(EN$2,$H$5:$FY$1802,MATCH($A827,$A$5:$A$1802,0),0),$H$2)</f>
        <v>430446989</v>
      </c>
      <c r="EO827" s="166">
        <f>IFERROR(HLOOKUP(EO$1,$H$5:$FY$1802,MATCH($A827,$A$5:$A$1802,0),0)*HLOOKUP(EO$2,$H$5:$FY$1802,MATCH($A827,$A$5:$A$1802,0),0),$H$2)</f>
        <v>327762512</v>
      </c>
      <c r="EP827" s="166">
        <f>IFERROR(HLOOKUP(EP$1,$H$5:$FY$1802,MATCH($A827,$A$5:$A$1802,0),0)*HLOOKUP(EP$2,$H$5:$FY$1802,MATCH($A827,$A$5:$A$1802,0),0),$H$2)</f>
        <v>3749625</v>
      </c>
      <c r="EQ827" s="166">
        <f>IFERROR(HLOOKUP(EQ$1,$H$5:$FY$1802,MATCH($A827,$A$5:$A$1802,0),0)*HLOOKUP(EQ$2,$H$5:$FY$1802,MATCH($A827,$A$5:$A$1802,0),0),$H$2)</f>
        <v>83664</v>
      </c>
      <c r="ER827" s="166">
        <f>IFERROR(HLOOKUP(ER$1,$H$5:$FY$1802,MATCH($A827,$A$5:$A$1802,0),0)*HLOOKUP(ER$2,$H$5:$FY$1802,MATCH($A827,$A$5:$A$1802,0),0),$H$2)</f>
        <v>40052</v>
      </c>
      <c r="ES827" s="166">
        <f>IFERROR(HLOOKUP(ES$1,$H$5:$FY$1802,MATCH($A827,$A$5:$A$1802,0),0)*HLOOKUP(ES$2,$H$5:$FY$1802,MATCH($A827,$A$5:$A$1802,0),0),$H$2)</f>
        <v>10157500</v>
      </c>
      <c r="ET827" s="166">
        <f>IFERROR(HLOOKUP(ET$1,$H$5:$FY$1802,MATCH($A827,$A$5:$A$1802,0),0)*HLOOKUP(ET$2,$H$5:$FY$1802,MATCH($A827,$A$5:$A$1802,0),0),$H$2)</f>
        <v>21393612</v>
      </c>
      <c r="EU827" s="166">
        <f>IFERROR(HLOOKUP(EU$1,$H$5:$FY$1802,MATCH($A827,$A$5:$A$1802,0),0)*HLOOKUP(EU$2,$H$5:$FY$1802,MATCH($A827,$A$5:$A$1802,0),0),$H$2)</f>
        <v>7377300</v>
      </c>
      <c r="EV827" s="166">
        <f>IFERROR(HLOOKUP(EV$1,$H$5:$FY$1802,MATCH($A827,$A$5:$A$1802,0),0)*HLOOKUP(EV$2,$H$5:$FY$1802,MATCH($A827,$A$5:$A$1802,0),0),$H$2)</f>
        <v>401760632</v>
      </c>
      <c r="EW827" s="166">
        <f>IFERROR(HLOOKUP(EW$1,$H$5:$FY$1802,MATCH($A827,$A$5:$A$1802,0),0)*HLOOKUP(EW$2,$H$5:$FY$1802,MATCH($A827,$A$5:$A$1802,0),0),$H$2)</f>
        <v>20678222</v>
      </c>
      <c r="EX827" s="166">
        <f>IFERROR(HLOOKUP(EX$1,$H$5:$FY$1802,MATCH($A827,$A$5:$A$1802,0),0)*HLOOKUP(EX$2,$H$5:$FY$1802,MATCH($A827,$A$5:$A$1802,0),0),$H$2)</f>
        <v>4129664</v>
      </c>
      <c r="EY827" s="166">
        <f>IFERROR(HLOOKUP(EY$1,$H$5:$FY$1802,MATCH($A827,$A$5:$A$1802,0),0)*HLOOKUP(EY$2,$H$5:$FY$1802,MATCH($A827,$A$5:$A$1802,0),0),$H$2)</f>
        <v>11688672</v>
      </c>
      <c r="EZ827" s="166">
        <f>IFERROR(HLOOKUP(EZ$1,$H$5:$FY$1802,MATCH($A827,$A$5:$A$1802,0),0)*HLOOKUP(EZ$2,$H$5:$FY$1802,MATCH($A827,$A$5:$A$1802,0),0),$H$2)</f>
        <v>467775</v>
      </c>
      <c r="FA827" s="166">
        <f>IFERROR(HLOOKUP(FA$1,$H$5:$FY$1802,MATCH($A827,$A$5:$A$1802,0),0)*HLOOKUP(FA$2,$H$5:$FY$1802,MATCH($A827,$A$5:$A$1802,0),0),$H$2)</f>
        <v>476070</v>
      </c>
      <c r="FB827" s="166">
        <f>IFERROR(HLOOKUP(FB$1,$H$5:$FY$1802,MATCH($A827,$A$5:$A$1802,0),0)*HLOOKUP(FB$2,$H$5:$FY$1802,MATCH($A827,$A$5:$A$1802,0),0),$H$2)</f>
        <v>592896</v>
      </c>
      <c r="FC827" s="166">
        <f>IFERROR(HLOOKUP(FC$1,$H$5:$FY$1802,MATCH($A827,$A$5:$A$1802,0),0)*HLOOKUP(FC$2,$H$5:$FY$1802,MATCH($A827,$A$5:$A$1802,0),0),$H$2)</f>
        <v>1540110</v>
      </c>
      <c r="FD827" s="166">
        <f>IFERROR(HLOOKUP(FD$1,$H$5:$FY$1802,MATCH($A827,$A$5:$A$1802,0),0)*HLOOKUP(FD$2,$H$5:$FY$1802,MATCH($A827,$A$5:$A$1802,0),0),$H$2)</f>
        <v>0</v>
      </c>
      <c r="FE827" s="166">
        <f>IFERROR(HLOOKUP(FE$1,$H$5:$FY$1802,MATCH($A827,$A$5:$A$1802,0),0)*HLOOKUP(FE$2,$H$5:$FY$1802,MATCH($A827,$A$5:$A$1802,0),0),$H$2)</f>
        <v>0</v>
      </c>
      <c r="FF827" s="166">
        <f>IFERROR(HLOOKUP(FF$1,$H$5:$FY$1802,MATCH($A827,$A$5:$A$1802,0),0)*HLOOKUP(FF$2,$H$5:$FY$1802,MATCH($A827,$A$5:$A$1802,0),0),$H$2)</f>
        <v>0</v>
      </c>
      <c r="FG827" s="166">
        <f>IFERROR(HLOOKUP(FG$1,$H$5:$FY$1802,MATCH($A827,$A$5:$A$1802,0),0)*HLOOKUP(FG$2,$H$5:$FY$1802,MATCH($A827,$A$5:$A$1802,0),0),$H$2)</f>
        <v>0</v>
      </c>
      <c r="FH827" s="152"/>
      <c r="FI827" s="405">
        <f t="shared" si="1192"/>
        <v>1.9697745277269958</v>
      </c>
      <c r="FJ827" s="405">
        <f t="shared" si="1192"/>
        <v>1.4303473491773309</v>
      </c>
      <c r="FK827" s="405">
        <f t="shared" si="1193"/>
        <v>1.9674089068825911</v>
      </c>
      <c r="FL827" s="405">
        <f t="shared" si="1194"/>
        <v>1.4431174089068826</v>
      </c>
      <c r="FM827" s="405">
        <f t="shared" si="1195"/>
        <v>1.3470770102192537</v>
      </c>
      <c r="FN827" s="405">
        <f t="shared" si="1196"/>
        <v>1.0662717424653654</v>
      </c>
      <c r="FO827" s="405">
        <f t="shared" si="1197"/>
        <v>1.5369978858350952</v>
      </c>
      <c r="FP827" s="405">
        <f t="shared" si="1198"/>
        <v>1.0659987131170143</v>
      </c>
      <c r="FQ827" s="405">
        <f t="shared" si="1199"/>
        <v>1.5777777777777777</v>
      </c>
      <c r="FR827" s="405">
        <f t="shared" si="1200"/>
        <v>1.0962962962962963</v>
      </c>
      <c r="FS827" s="65"/>
    </row>
    <row r="828" spans="1:175" ht="10.35" customHeight="1" x14ac:dyDescent="0.2">
      <c r="A828" s="74" t="str">
        <f t="shared" si="1186"/>
        <v>2021-22DECEMBERRYA</v>
      </c>
      <c r="B828" s="163" t="str">
        <f>IF($C828="April",LEFT($B817,4)+1&amp;"-"&amp;RIGHT($B817,2)+1,$B817)</f>
        <v>2021-22</v>
      </c>
      <c r="C828" s="26" t="s">
        <v>835</v>
      </c>
      <c r="D828" s="163" t="str">
        <f>INDEX($FV$16:$FW$26,MATCH($F828,$FV$16:$FV$26,0),2)</f>
        <v>Y60</v>
      </c>
      <c r="E828" s="163" t="str">
        <f>VLOOKUP($D828,$FW$8:$FX$14,2,0)</f>
        <v>Midlands</v>
      </c>
      <c r="F828" s="271" t="s">
        <v>867</v>
      </c>
      <c r="G828" s="271" t="s">
        <v>883</v>
      </c>
      <c r="H828" s="272">
        <v>145976</v>
      </c>
      <c r="I828" s="272">
        <v>114530</v>
      </c>
      <c r="J828" s="272">
        <v>1261797</v>
      </c>
      <c r="K828" s="272">
        <v>11</v>
      </c>
      <c r="L828" s="272">
        <v>2</v>
      </c>
      <c r="M828" s="272">
        <v>32</v>
      </c>
      <c r="N828" s="272">
        <v>46</v>
      </c>
      <c r="O828" s="272">
        <v>85</v>
      </c>
      <c r="P828" s="272">
        <v>0</v>
      </c>
      <c r="Q828" s="272">
        <v>53</v>
      </c>
      <c r="R828" s="272">
        <v>0</v>
      </c>
      <c r="S828" s="272">
        <v>191</v>
      </c>
      <c r="T828" s="272">
        <v>92425</v>
      </c>
      <c r="U828" s="272">
        <v>10003</v>
      </c>
      <c r="V828" s="272">
        <v>6245</v>
      </c>
      <c r="W828" s="272">
        <v>49704</v>
      </c>
      <c r="X828" s="272">
        <v>13776</v>
      </c>
      <c r="Y828" s="272">
        <v>618</v>
      </c>
      <c r="Z828" s="272">
        <v>4995808</v>
      </c>
      <c r="AA828" s="272">
        <v>499</v>
      </c>
      <c r="AB828" s="272">
        <v>867</v>
      </c>
      <c r="AC828" s="272">
        <v>3641212</v>
      </c>
      <c r="AD828" s="272">
        <v>583</v>
      </c>
      <c r="AE828" s="272">
        <v>1030</v>
      </c>
      <c r="AF828" s="272">
        <v>144093161</v>
      </c>
      <c r="AG828" s="272">
        <v>2899</v>
      </c>
      <c r="AH828" s="272">
        <v>6819</v>
      </c>
      <c r="AI828" s="272">
        <v>165995948</v>
      </c>
      <c r="AJ828" s="272">
        <v>12050</v>
      </c>
      <c r="AK828" s="272">
        <v>32141</v>
      </c>
      <c r="AL828" s="272">
        <v>8382147</v>
      </c>
      <c r="AM828" s="272">
        <v>13563</v>
      </c>
      <c r="AN828" s="272">
        <v>34375</v>
      </c>
      <c r="AO828" s="272">
        <v>14700</v>
      </c>
      <c r="AP828" s="272">
        <v>848</v>
      </c>
      <c r="AQ828" s="272">
        <v>843</v>
      </c>
      <c r="AR828" s="272">
        <v>0</v>
      </c>
      <c r="AS828" s="272">
        <v>2507</v>
      </c>
      <c r="AT828" s="272">
        <v>10502</v>
      </c>
      <c r="AU828" s="272">
        <v>3708</v>
      </c>
      <c r="AV828" s="272">
        <v>43468</v>
      </c>
      <c r="AW828" s="272">
        <v>5195</v>
      </c>
      <c r="AX828" s="272">
        <v>29062</v>
      </c>
      <c r="AY828" s="272">
        <v>77725</v>
      </c>
      <c r="AZ828" s="272">
        <v>20910</v>
      </c>
      <c r="BA828" s="272">
        <v>14287</v>
      </c>
      <c r="BB828" s="272">
        <v>12700</v>
      </c>
      <c r="BC828" s="272">
        <v>8950</v>
      </c>
      <c r="BD828" s="272">
        <v>68361</v>
      </c>
      <c r="BE828" s="272">
        <v>51832</v>
      </c>
      <c r="BF828" s="272">
        <v>27247</v>
      </c>
      <c r="BG828" s="272">
        <v>14505</v>
      </c>
      <c r="BH828" s="272">
        <v>1647</v>
      </c>
      <c r="BI828" s="272">
        <v>673</v>
      </c>
      <c r="BJ828" s="272">
        <v>142</v>
      </c>
      <c r="BK828" s="272">
        <v>83281</v>
      </c>
      <c r="BL828" s="272">
        <v>586</v>
      </c>
      <c r="BM828" s="272">
        <v>1059</v>
      </c>
      <c r="BN828" s="272">
        <v>104</v>
      </c>
      <c r="BO828" s="272">
        <v>65308</v>
      </c>
      <c r="BP828" s="272">
        <v>628</v>
      </c>
      <c r="BQ828" s="272">
        <v>1060</v>
      </c>
      <c r="BR828" s="272">
        <v>9757</v>
      </c>
      <c r="BS828" s="272">
        <v>4847219</v>
      </c>
      <c r="BT828" s="272">
        <v>497</v>
      </c>
      <c r="BU828" s="272">
        <v>865</v>
      </c>
      <c r="BV828" s="272">
        <v>4843</v>
      </c>
      <c r="BW828" s="272">
        <v>14865480</v>
      </c>
      <c r="BX828" s="272">
        <v>3069</v>
      </c>
      <c r="BY828" s="272">
        <v>6930</v>
      </c>
      <c r="BZ828" s="272">
        <v>1164</v>
      </c>
      <c r="CA828" s="272">
        <v>3964611</v>
      </c>
      <c r="CB828" s="272">
        <v>3406</v>
      </c>
      <c r="CC828" s="272">
        <v>8004</v>
      </c>
      <c r="CD828" s="272">
        <v>43697</v>
      </c>
      <c r="CE828" s="272">
        <v>125263070</v>
      </c>
      <c r="CF828" s="272">
        <v>2867</v>
      </c>
      <c r="CG828" s="272">
        <v>6776</v>
      </c>
      <c r="CH828" s="272">
        <v>1419</v>
      </c>
      <c r="CI828" s="272">
        <v>15032100</v>
      </c>
      <c r="CJ828" s="272">
        <v>10593</v>
      </c>
      <c r="CK828" s="272">
        <v>24690</v>
      </c>
      <c r="CL828" s="272">
        <v>295</v>
      </c>
      <c r="CM828" s="272">
        <v>2627451</v>
      </c>
      <c r="CN828" s="272">
        <v>8907</v>
      </c>
      <c r="CO828" s="272">
        <v>24730</v>
      </c>
      <c r="CP828" s="272">
        <v>1348</v>
      </c>
      <c r="CQ828" s="272">
        <v>20629441</v>
      </c>
      <c r="CR828" s="272">
        <v>15304</v>
      </c>
      <c r="CS828" s="272">
        <v>32427</v>
      </c>
      <c r="CT828" s="272">
        <v>171</v>
      </c>
      <c r="CU828" s="272">
        <v>2428160</v>
      </c>
      <c r="CV828" s="272">
        <v>14200</v>
      </c>
      <c r="CW828" s="272">
        <v>34979</v>
      </c>
      <c r="CX828" s="272">
        <v>540</v>
      </c>
      <c r="CY828" s="272">
        <v>173235</v>
      </c>
      <c r="CZ828" s="272">
        <v>321</v>
      </c>
      <c r="DA828" s="272">
        <v>549</v>
      </c>
      <c r="DB828" s="272">
        <v>5653</v>
      </c>
      <c r="DC828" s="272">
        <v>192292</v>
      </c>
      <c r="DD828" s="272">
        <v>34</v>
      </c>
      <c r="DE828" s="272">
        <v>65</v>
      </c>
      <c r="DF828" s="272">
        <v>142</v>
      </c>
      <c r="DG828" s="272">
        <v>437317</v>
      </c>
      <c r="DH828" s="272">
        <v>3080</v>
      </c>
      <c r="DI828" s="272">
        <v>7803</v>
      </c>
      <c r="DJ828" s="272">
        <v>127</v>
      </c>
      <c r="DK828" s="272">
        <v>200</v>
      </c>
      <c r="DL828" s="250"/>
      <c r="DM828" s="250"/>
      <c r="DN828" s="250"/>
      <c r="DO828" s="250"/>
      <c r="DP828" s="250"/>
      <c r="DQ828" s="250"/>
      <c r="DR828" s="250"/>
      <c r="DS828" s="250"/>
      <c r="DT828" s="250"/>
      <c r="DU828" s="250"/>
      <c r="DV828" s="250"/>
      <c r="DW828" s="250"/>
      <c r="DX828" s="250"/>
      <c r="DY828" s="250"/>
      <c r="DZ828" s="250"/>
      <c r="EA828" s="250"/>
      <c r="EB828" s="155"/>
      <c r="EC828" s="75">
        <f t="shared" si="1190"/>
        <v>12</v>
      </c>
      <c r="ED828" s="74">
        <f t="shared" si="1191"/>
        <v>2021</v>
      </c>
      <c r="EE828" s="165">
        <f t="shared" si="1180"/>
        <v>44531</v>
      </c>
      <c r="EF828" s="157">
        <f t="shared" si="1182"/>
        <v>31</v>
      </c>
      <c r="EG828" s="156"/>
      <c r="EH828" s="166">
        <f>IFERROR(HLOOKUP(EH$1,$H$5:$FY$1802,MATCH($A828,$A$5:$A$1802,0),0)*HLOOKUP(EH$2,$H$5:$FY$1802,MATCH($A828,$A$5:$A$1802,0),0),$H$2)</f>
        <v>229060</v>
      </c>
      <c r="EI828" s="166">
        <f>IFERROR(HLOOKUP(EI$1,$H$5:$FY$1802,MATCH($A828,$A$5:$A$1802,0),0)*HLOOKUP(EI$2,$H$5:$FY$1802,MATCH($A828,$A$5:$A$1802,0),0),$H$2)</f>
        <v>3664960</v>
      </c>
      <c r="EJ828" s="166">
        <f>IFERROR(HLOOKUP(EJ$1,$H$5:$FY$1802,MATCH($A828,$A$5:$A$1802,0),0)*HLOOKUP(EJ$2,$H$5:$FY$1802,MATCH($A828,$A$5:$A$1802,0),0),$H$2)</f>
        <v>5268380</v>
      </c>
      <c r="EK828" s="166">
        <f>IFERROR(HLOOKUP(EK$1,$H$5:$FY$1802,MATCH($A828,$A$5:$A$1802,0),0)*HLOOKUP(EK$2,$H$5:$FY$1802,MATCH($A828,$A$5:$A$1802,0),0),$H$2)</f>
        <v>9735050</v>
      </c>
      <c r="EL828" s="166">
        <f>IFERROR(HLOOKUP(EL$1,$H$5:$FY$1802,MATCH($A828,$A$5:$A$1802,0),0)*HLOOKUP(EL$2,$H$5:$FY$1802,MATCH($A828,$A$5:$A$1802,0),0),$H$2)</f>
        <v>8672601</v>
      </c>
      <c r="EM828" s="166">
        <f>IFERROR(HLOOKUP(EM$1,$H$5:$FY$1802,MATCH($A828,$A$5:$A$1802,0),0)*HLOOKUP(EM$2,$H$5:$FY$1802,MATCH($A828,$A$5:$A$1802,0),0),$H$2)</f>
        <v>6432350</v>
      </c>
      <c r="EN828" s="166">
        <f>IFERROR(HLOOKUP(EN$1,$H$5:$FY$1802,MATCH($A828,$A$5:$A$1802,0),0)*HLOOKUP(EN$2,$H$5:$FY$1802,MATCH($A828,$A$5:$A$1802,0),0),$H$2)</f>
        <v>338931576</v>
      </c>
      <c r="EO828" s="166">
        <f>IFERROR(HLOOKUP(EO$1,$H$5:$FY$1802,MATCH($A828,$A$5:$A$1802,0),0)*HLOOKUP(EO$2,$H$5:$FY$1802,MATCH($A828,$A$5:$A$1802,0),0),$H$2)</f>
        <v>442774416</v>
      </c>
      <c r="EP828" s="166">
        <f>IFERROR(HLOOKUP(EP$1,$H$5:$FY$1802,MATCH($A828,$A$5:$A$1802,0),0)*HLOOKUP(EP$2,$H$5:$FY$1802,MATCH($A828,$A$5:$A$1802,0),0),$H$2)</f>
        <v>21243750</v>
      </c>
      <c r="EQ828" s="166">
        <f>IFERROR(HLOOKUP(EQ$1,$H$5:$FY$1802,MATCH($A828,$A$5:$A$1802,0),0)*HLOOKUP(EQ$2,$H$5:$FY$1802,MATCH($A828,$A$5:$A$1802,0),0),$H$2)</f>
        <v>150378</v>
      </c>
      <c r="ER828" s="166">
        <f>IFERROR(HLOOKUP(ER$1,$H$5:$FY$1802,MATCH($A828,$A$5:$A$1802,0),0)*HLOOKUP(ER$2,$H$5:$FY$1802,MATCH($A828,$A$5:$A$1802,0),0),$H$2)</f>
        <v>110240</v>
      </c>
      <c r="ES828" s="166">
        <f>IFERROR(HLOOKUP(ES$1,$H$5:$FY$1802,MATCH($A828,$A$5:$A$1802,0),0)*HLOOKUP(ES$2,$H$5:$FY$1802,MATCH($A828,$A$5:$A$1802,0),0),$H$2)</f>
        <v>8439805</v>
      </c>
      <c r="ET828" s="166">
        <f>IFERROR(HLOOKUP(ET$1,$H$5:$FY$1802,MATCH($A828,$A$5:$A$1802,0),0)*HLOOKUP(ET$2,$H$5:$FY$1802,MATCH($A828,$A$5:$A$1802,0),0),$H$2)</f>
        <v>33561990</v>
      </c>
      <c r="EU828" s="166">
        <f>IFERROR(HLOOKUP(EU$1,$H$5:$FY$1802,MATCH($A828,$A$5:$A$1802,0),0)*HLOOKUP(EU$2,$H$5:$FY$1802,MATCH($A828,$A$5:$A$1802,0),0),$H$2)</f>
        <v>9316656</v>
      </c>
      <c r="EV828" s="166">
        <f>IFERROR(HLOOKUP(EV$1,$H$5:$FY$1802,MATCH($A828,$A$5:$A$1802,0),0)*HLOOKUP(EV$2,$H$5:$FY$1802,MATCH($A828,$A$5:$A$1802,0),0),$H$2)</f>
        <v>296090872</v>
      </c>
      <c r="EW828" s="166">
        <f>IFERROR(HLOOKUP(EW$1,$H$5:$FY$1802,MATCH($A828,$A$5:$A$1802,0),0)*HLOOKUP(EW$2,$H$5:$FY$1802,MATCH($A828,$A$5:$A$1802,0),0),$H$2)</f>
        <v>35035110</v>
      </c>
      <c r="EX828" s="166">
        <f>IFERROR(HLOOKUP(EX$1,$H$5:$FY$1802,MATCH($A828,$A$5:$A$1802,0),0)*HLOOKUP(EX$2,$H$5:$FY$1802,MATCH($A828,$A$5:$A$1802,0),0),$H$2)</f>
        <v>7295350</v>
      </c>
      <c r="EY828" s="166">
        <f>IFERROR(HLOOKUP(EY$1,$H$5:$FY$1802,MATCH($A828,$A$5:$A$1802,0),0)*HLOOKUP(EY$2,$H$5:$FY$1802,MATCH($A828,$A$5:$A$1802,0),0),$H$2)</f>
        <v>43711596</v>
      </c>
      <c r="EZ828" s="166">
        <f>IFERROR(HLOOKUP(EZ$1,$H$5:$FY$1802,MATCH($A828,$A$5:$A$1802,0),0)*HLOOKUP(EZ$2,$H$5:$FY$1802,MATCH($A828,$A$5:$A$1802,0),0),$H$2)</f>
        <v>5981409</v>
      </c>
      <c r="FA828" s="166">
        <f>IFERROR(HLOOKUP(FA$1,$H$5:$FY$1802,MATCH($A828,$A$5:$A$1802,0),0)*HLOOKUP(FA$2,$H$5:$FY$1802,MATCH($A828,$A$5:$A$1802,0),0),$H$2)</f>
        <v>1108026</v>
      </c>
      <c r="FB828" s="166">
        <f>IFERROR(HLOOKUP(FB$1,$H$5:$FY$1802,MATCH($A828,$A$5:$A$1802,0),0)*HLOOKUP(FB$2,$H$5:$FY$1802,MATCH($A828,$A$5:$A$1802,0),0),$H$2)</f>
        <v>296460</v>
      </c>
      <c r="FC828" s="166">
        <f>IFERROR(HLOOKUP(FC$1,$H$5:$FY$1802,MATCH($A828,$A$5:$A$1802,0),0)*HLOOKUP(FC$2,$H$5:$FY$1802,MATCH($A828,$A$5:$A$1802,0),0),$H$2)</f>
        <v>367445</v>
      </c>
      <c r="FD828" s="166">
        <f>IFERROR(HLOOKUP(FD$1,$H$5:$FY$1802,MATCH($A828,$A$5:$A$1802,0),0)*HLOOKUP(FD$2,$H$5:$FY$1802,MATCH($A828,$A$5:$A$1802,0),0),$H$2)</f>
        <v>0</v>
      </c>
      <c r="FE828" s="166">
        <f>IFERROR(HLOOKUP(FE$1,$H$5:$FY$1802,MATCH($A828,$A$5:$A$1802,0),0)*HLOOKUP(FE$2,$H$5:$FY$1802,MATCH($A828,$A$5:$A$1802,0),0),$H$2)</f>
        <v>0</v>
      </c>
      <c r="FF828" s="166">
        <f>IFERROR(HLOOKUP(FF$1,$H$5:$FY$1802,MATCH($A828,$A$5:$A$1802,0),0)*HLOOKUP(FF$2,$H$5:$FY$1802,MATCH($A828,$A$5:$A$1802,0),0),$H$2)</f>
        <v>0</v>
      </c>
      <c r="FG828" s="166">
        <f>IFERROR(HLOOKUP(FG$1,$H$5:$FY$1802,MATCH($A828,$A$5:$A$1802,0),0)*HLOOKUP(FG$2,$H$5:$FY$1802,MATCH($A828,$A$5:$A$1802,0),0),$H$2)</f>
        <v>0</v>
      </c>
      <c r="FH828" s="152"/>
      <c r="FI828" s="405">
        <f t="shared" si="1192"/>
        <v>2.0903728881335599</v>
      </c>
      <c r="FJ828" s="405">
        <f t="shared" si="1192"/>
        <v>1.4282715185444366</v>
      </c>
      <c r="FK828" s="405">
        <f t="shared" si="1193"/>
        <v>2.0336269015212172</v>
      </c>
      <c r="FL828" s="405">
        <f t="shared" si="1194"/>
        <v>1.433146517213771</v>
      </c>
      <c r="FM828" s="405">
        <f t="shared" si="1195"/>
        <v>1.3753621438918398</v>
      </c>
      <c r="FN828" s="405">
        <f t="shared" si="1196"/>
        <v>1.0428134556574924</v>
      </c>
      <c r="FO828" s="405">
        <f t="shared" si="1197"/>
        <v>1.9778600464576075</v>
      </c>
      <c r="FP828" s="405">
        <f t="shared" si="1198"/>
        <v>1.052918118466899</v>
      </c>
      <c r="FQ828" s="405">
        <f t="shared" si="1199"/>
        <v>2.6650485436893203</v>
      </c>
      <c r="FR828" s="405">
        <f t="shared" si="1200"/>
        <v>1.0889967637540454</v>
      </c>
      <c r="FS828" s="65"/>
    </row>
    <row r="829" spans="1:175" ht="10.35" customHeight="1" x14ac:dyDescent="0.2">
      <c r="A829" s="174" t="str">
        <f t="shared" si="1186"/>
        <v>2021-22DECEMBERRX8</v>
      </c>
      <c r="B829" s="176" t="str">
        <f>IF($C829="April",LEFT($B818,4)+1&amp;"-"&amp;RIGHT($B818,2)+1,$B818)</f>
        <v>2021-22</v>
      </c>
      <c r="C829" s="175" t="s">
        <v>835</v>
      </c>
      <c r="D829" s="176" t="str">
        <f>INDEX($FV$16:$FW$26,MATCH($F829,$FV$16:$FV$26,0),2)</f>
        <v>Y63</v>
      </c>
      <c r="E829" s="176" t="str">
        <f>VLOOKUP($D829,$FW$8:$FX$14,2,0)</f>
        <v>North East and Yorkshire</v>
      </c>
      <c r="F829" s="275" t="s">
        <v>869</v>
      </c>
      <c r="G829" s="275" t="s">
        <v>881</v>
      </c>
      <c r="H829" s="276">
        <v>114628</v>
      </c>
      <c r="I829" s="276">
        <v>77861</v>
      </c>
      <c r="J829" s="276">
        <v>2800417</v>
      </c>
      <c r="K829" s="276">
        <v>36</v>
      </c>
      <c r="L829" s="276">
        <v>0</v>
      </c>
      <c r="M829" s="276">
        <v>132</v>
      </c>
      <c r="N829" s="276">
        <v>221</v>
      </c>
      <c r="O829" s="276">
        <v>379</v>
      </c>
      <c r="P829" s="276">
        <v>0</v>
      </c>
      <c r="Q829" s="276">
        <v>343</v>
      </c>
      <c r="R829" s="276">
        <v>192</v>
      </c>
      <c r="S829" s="276">
        <v>301</v>
      </c>
      <c r="T829" s="276">
        <v>69557</v>
      </c>
      <c r="U829" s="276">
        <v>8102</v>
      </c>
      <c r="V829" s="276">
        <v>5681</v>
      </c>
      <c r="W829" s="276">
        <v>39340</v>
      </c>
      <c r="X829" s="276">
        <v>8936</v>
      </c>
      <c r="Y829" s="276">
        <v>147</v>
      </c>
      <c r="Z829" s="276">
        <v>4775841</v>
      </c>
      <c r="AA829" s="276">
        <v>589</v>
      </c>
      <c r="AB829" s="276">
        <v>1030</v>
      </c>
      <c r="AC829" s="276">
        <v>3745611</v>
      </c>
      <c r="AD829" s="276">
        <v>659</v>
      </c>
      <c r="AE829" s="276">
        <v>1153</v>
      </c>
      <c r="AF829" s="276">
        <v>110798530</v>
      </c>
      <c r="AG829" s="276">
        <v>2816</v>
      </c>
      <c r="AH829" s="276">
        <v>6143</v>
      </c>
      <c r="AI829" s="276">
        <v>79550788</v>
      </c>
      <c r="AJ829" s="276">
        <v>8902</v>
      </c>
      <c r="AK829" s="276">
        <v>21647</v>
      </c>
      <c r="AL829" s="276">
        <v>1727717</v>
      </c>
      <c r="AM829" s="276">
        <v>11753</v>
      </c>
      <c r="AN829" s="276">
        <v>32421</v>
      </c>
      <c r="AO829" s="276">
        <v>7465</v>
      </c>
      <c r="AP829" s="276">
        <v>454</v>
      </c>
      <c r="AQ829" s="276">
        <v>1206</v>
      </c>
      <c r="AR829" s="276">
        <v>5732</v>
      </c>
      <c r="AS829" s="276">
        <v>2693</v>
      </c>
      <c r="AT829" s="276">
        <v>3112</v>
      </c>
      <c r="AU829" s="276">
        <v>1053</v>
      </c>
      <c r="AV829" s="276">
        <v>37506</v>
      </c>
      <c r="AW829" s="276">
        <v>4917</v>
      </c>
      <c r="AX829" s="276">
        <v>19669</v>
      </c>
      <c r="AY829" s="276">
        <v>62092</v>
      </c>
      <c r="AZ829" s="276">
        <v>13560</v>
      </c>
      <c r="BA829" s="276">
        <v>10755</v>
      </c>
      <c r="BB829" s="276">
        <v>9162</v>
      </c>
      <c r="BC829" s="276">
        <v>7371</v>
      </c>
      <c r="BD829" s="276">
        <v>51026</v>
      </c>
      <c r="BE829" s="276">
        <v>41539</v>
      </c>
      <c r="BF829" s="276">
        <v>13089</v>
      </c>
      <c r="BG829" s="276">
        <v>9505</v>
      </c>
      <c r="BH829" s="276">
        <v>213</v>
      </c>
      <c r="BI829" s="276">
        <v>160</v>
      </c>
      <c r="BJ829" s="276">
        <v>218</v>
      </c>
      <c r="BK829" s="276">
        <v>139977</v>
      </c>
      <c r="BL829" s="276">
        <v>642</v>
      </c>
      <c r="BM829" s="276">
        <v>1137</v>
      </c>
      <c r="BN829" s="276">
        <v>65</v>
      </c>
      <c r="BO829" s="276">
        <v>42475</v>
      </c>
      <c r="BP829" s="276">
        <v>653</v>
      </c>
      <c r="BQ829" s="276">
        <v>1366</v>
      </c>
      <c r="BR829" s="276">
        <v>7819</v>
      </c>
      <c r="BS829" s="276">
        <v>4593389</v>
      </c>
      <c r="BT829" s="276">
        <v>587</v>
      </c>
      <c r="BU829" s="276">
        <v>1024</v>
      </c>
      <c r="BV829" s="276">
        <v>3490</v>
      </c>
      <c r="BW829" s="276">
        <v>10070093</v>
      </c>
      <c r="BX829" s="276">
        <v>2885</v>
      </c>
      <c r="BY829" s="276">
        <v>6122</v>
      </c>
      <c r="BZ829" s="276">
        <v>1103</v>
      </c>
      <c r="CA829" s="276">
        <v>3051612</v>
      </c>
      <c r="CB829" s="276">
        <v>2767</v>
      </c>
      <c r="CC829" s="276">
        <v>6552</v>
      </c>
      <c r="CD829" s="276">
        <v>34747</v>
      </c>
      <c r="CE829" s="276">
        <v>97676825</v>
      </c>
      <c r="CF829" s="276">
        <v>2811</v>
      </c>
      <c r="CG829" s="276">
        <v>6138</v>
      </c>
      <c r="CH829" s="276">
        <v>1860</v>
      </c>
      <c r="CI829" s="276">
        <v>16346974</v>
      </c>
      <c r="CJ829" s="276">
        <v>8789</v>
      </c>
      <c r="CK829" s="276">
        <v>18807</v>
      </c>
      <c r="CL829" s="276">
        <v>1558</v>
      </c>
      <c r="CM829" s="276">
        <v>15939441</v>
      </c>
      <c r="CN829" s="276">
        <v>10231</v>
      </c>
      <c r="CO829" s="276">
        <v>22974</v>
      </c>
      <c r="CP829" s="276">
        <v>1270</v>
      </c>
      <c r="CQ829" s="276">
        <v>19716320</v>
      </c>
      <c r="CR829" s="276">
        <v>15525</v>
      </c>
      <c r="CS829" s="276">
        <v>39889</v>
      </c>
      <c r="CT829" s="276">
        <v>578</v>
      </c>
      <c r="CU829" s="276">
        <v>11138902</v>
      </c>
      <c r="CV829" s="276">
        <v>19271</v>
      </c>
      <c r="CW829" s="276">
        <v>48851</v>
      </c>
      <c r="CX829" s="276">
        <v>293</v>
      </c>
      <c r="CY829" s="276">
        <v>117817</v>
      </c>
      <c r="CZ829" s="276">
        <v>402</v>
      </c>
      <c r="DA829" s="276">
        <v>721</v>
      </c>
      <c r="DB829" s="276">
        <v>4305</v>
      </c>
      <c r="DC829" s="276">
        <v>289053</v>
      </c>
      <c r="DD829" s="276">
        <v>67</v>
      </c>
      <c r="DE829" s="276">
        <v>152</v>
      </c>
      <c r="DF829" s="276">
        <v>69</v>
      </c>
      <c r="DG829" s="276">
        <v>167014</v>
      </c>
      <c r="DH829" s="276">
        <v>2420</v>
      </c>
      <c r="DI829" s="276">
        <v>5980</v>
      </c>
      <c r="DJ829" s="276">
        <v>55</v>
      </c>
      <c r="DK829" s="276">
        <v>0</v>
      </c>
      <c r="DL829" s="252"/>
      <c r="DM829" s="252"/>
      <c r="DN829" s="252"/>
      <c r="DO829" s="252"/>
      <c r="DP829" s="252"/>
      <c r="DQ829" s="252"/>
      <c r="DR829" s="252"/>
      <c r="DS829" s="252"/>
      <c r="DT829" s="252"/>
      <c r="DU829" s="252"/>
      <c r="DV829" s="252"/>
      <c r="DW829" s="252"/>
      <c r="DX829" s="252"/>
      <c r="DY829" s="252"/>
      <c r="DZ829" s="252"/>
      <c r="EA829" s="252"/>
      <c r="EB829" s="177"/>
      <c r="EC829" s="167">
        <f t="shared" si="1190"/>
        <v>12</v>
      </c>
      <c r="ED829" s="174">
        <f t="shared" si="1191"/>
        <v>2021</v>
      </c>
      <c r="EE829" s="173">
        <f t="shared" si="1180"/>
        <v>44531</v>
      </c>
      <c r="EF829" s="150">
        <f t="shared" si="1182"/>
        <v>31</v>
      </c>
      <c r="EG829" s="178"/>
      <c r="EH829" s="179">
        <f>IFERROR(HLOOKUP(EH$1,$H$5:$FY$1802,MATCH($A829,$A$5:$A$1802,0),0)*HLOOKUP(EH$2,$H$5:$FY$1802,MATCH($A829,$A$5:$A$1802,0),0),$H$2)</f>
        <v>0</v>
      </c>
      <c r="EI829" s="179">
        <f>IFERROR(HLOOKUP(EI$1,$H$5:$FY$1802,MATCH($A829,$A$5:$A$1802,0),0)*HLOOKUP(EI$2,$H$5:$FY$1802,MATCH($A829,$A$5:$A$1802,0),0),$H$2)</f>
        <v>10277652</v>
      </c>
      <c r="EJ829" s="179">
        <f>IFERROR(HLOOKUP(EJ$1,$H$5:$FY$1802,MATCH($A829,$A$5:$A$1802,0),0)*HLOOKUP(EJ$2,$H$5:$FY$1802,MATCH($A829,$A$5:$A$1802,0),0),$H$2)</f>
        <v>17207281</v>
      </c>
      <c r="EK829" s="179">
        <f>IFERROR(HLOOKUP(EK$1,$H$5:$FY$1802,MATCH($A829,$A$5:$A$1802,0),0)*HLOOKUP(EK$2,$H$5:$FY$1802,MATCH($A829,$A$5:$A$1802,0),0),$H$2)</f>
        <v>29509319</v>
      </c>
      <c r="EL829" s="179">
        <f>IFERROR(HLOOKUP(EL$1,$H$5:$FY$1802,MATCH($A829,$A$5:$A$1802,0),0)*HLOOKUP(EL$2,$H$5:$FY$1802,MATCH($A829,$A$5:$A$1802,0),0),$H$2)</f>
        <v>8345060</v>
      </c>
      <c r="EM829" s="179">
        <f>IFERROR(HLOOKUP(EM$1,$H$5:$FY$1802,MATCH($A829,$A$5:$A$1802,0),0)*HLOOKUP(EM$2,$H$5:$FY$1802,MATCH($A829,$A$5:$A$1802,0),0),$H$2)</f>
        <v>6550193</v>
      </c>
      <c r="EN829" s="179">
        <f>IFERROR(HLOOKUP(EN$1,$H$5:$FY$1802,MATCH($A829,$A$5:$A$1802,0),0)*HLOOKUP(EN$2,$H$5:$FY$1802,MATCH($A829,$A$5:$A$1802,0),0),$H$2)</f>
        <v>241665620</v>
      </c>
      <c r="EO829" s="179">
        <f>IFERROR(HLOOKUP(EO$1,$H$5:$FY$1802,MATCH($A829,$A$5:$A$1802,0),0)*HLOOKUP(EO$2,$H$5:$FY$1802,MATCH($A829,$A$5:$A$1802,0),0),$H$2)</f>
        <v>193437592</v>
      </c>
      <c r="EP829" s="179">
        <f>IFERROR(HLOOKUP(EP$1,$H$5:$FY$1802,MATCH($A829,$A$5:$A$1802,0),0)*HLOOKUP(EP$2,$H$5:$FY$1802,MATCH($A829,$A$5:$A$1802,0),0),$H$2)</f>
        <v>4765887</v>
      </c>
      <c r="EQ829" s="179">
        <f>IFERROR(HLOOKUP(EQ$1,$H$5:$FY$1802,MATCH($A829,$A$5:$A$1802,0),0)*HLOOKUP(EQ$2,$H$5:$FY$1802,MATCH($A829,$A$5:$A$1802,0),0),$H$2)</f>
        <v>247866</v>
      </c>
      <c r="ER829" s="179">
        <f>IFERROR(HLOOKUP(ER$1,$H$5:$FY$1802,MATCH($A829,$A$5:$A$1802,0),0)*HLOOKUP(ER$2,$H$5:$FY$1802,MATCH($A829,$A$5:$A$1802,0),0),$H$2)</f>
        <v>88790</v>
      </c>
      <c r="ES829" s="179">
        <f>IFERROR(HLOOKUP(ES$1,$H$5:$FY$1802,MATCH($A829,$A$5:$A$1802,0),0)*HLOOKUP(ES$2,$H$5:$FY$1802,MATCH($A829,$A$5:$A$1802,0),0),$H$2)</f>
        <v>8006656</v>
      </c>
      <c r="ET829" s="179">
        <f>IFERROR(HLOOKUP(ET$1,$H$5:$FY$1802,MATCH($A829,$A$5:$A$1802,0),0)*HLOOKUP(ET$2,$H$5:$FY$1802,MATCH($A829,$A$5:$A$1802,0),0),$H$2)</f>
        <v>21365780</v>
      </c>
      <c r="EU829" s="179">
        <f>IFERROR(HLOOKUP(EU$1,$H$5:$FY$1802,MATCH($A829,$A$5:$A$1802,0),0)*HLOOKUP(EU$2,$H$5:$FY$1802,MATCH($A829,$A$5:$A$1802,0),0),$H$2)</f>
        <v>7226856</v>
      </c>
      <c r="EV829" s="179">
        <f>IFERROR(HLOOKUP(EV$1,$H$5:$FY$1802,MATCH($A829,$A$5:$A$1802,0),0)*HLOOKUP(EV$2,$H$5:$FY$1802,MATCH($A829,$A$5:$A$1802,0),0),$H$2)</f>
        <v>213277086</v>
      </c>
      <c r="EW829" s="179">
        <f>IFERROR(HLOOKUP(EW$1,$H$5:$FY$1802,MATCH($A829,$A$5:$A$1802,0),0)*HLOOKUP(EW$2,$H$5:$FY$1802,MATCH($A829,$A$5:$A$1802,0),0),$H$2)</f>
        <v>34981020</v>
      </c>
      <c r="EX829" s="179">
        <f>IFERROR(HLOOKUP(EX$1,$H$5:$FY$1802,MATCH($A829,$A$5:$A$1802,0),0)*HLOOKUP(EX$2,$H$5:$FY$1802,MATCH($A829,$A$5:$A$1802,0),0),$H$2)</f>
        <v>35793492</v>
      </c>
      <c r="EY829" s="179">
        <f>IFERROR(HLOOKUP(EY$1,$H$5:$FY$1802,MATCH($A829,$A$5:$A$1802,0),0)*HLOOKUP(EY$2,$H$5:$FY$1802,MATCH($A829,$A$5:$A$1802,0),0),$H$2)</f>
        <v>50659030</v>
      </c>
      <c r="EZ829" s="179">
        <f>IFERROR(HLOOKUP(EZ$1,$H$5:$FY$1802,MATCH($A829,$A$5:$A$1802,0),0)*HLOOKUP(EZ$2,$H$5:$FY$1802,MATCH($A829,$A$5:$A$1802,0),0),$H$2)</f>
        <v>28235878</v>
      </c>
      <c r="FA829" s="179">
        <f>IFERROR(HLOOKUP(FA$1,$H$5:$FY$1802,MATCH($A829,$A$5:$A$1802,0),0)*HLOOKUP(FA$2,$H$5:$FY$1802,MATCH($A829,$A$5:$A$1802,0),0),$H$2)</f>
        <v>412620</v>
      </c>
      <c r="FB829" s="179">
        <f>IFERROR(HLOOKUP(FB$1,$H$5:$FY$1802,MATCH($A829,$A$5:$A$1802,0),0)*HLOOKUP(FB$2,$H$5:$FY$1802,MATCH($A829,$A$5:$A$1802,0),0),$H$2)</f>
        <v>211253</v>
      </c>
      <c r="FC829" s="179">
        <f>IFERROR(HLOOKUP(FC$1,$H$5:$FY$1802,MATCH($A829,$A$5:$A$1802,0),0)*HLOOKUP(FC$2,$H$5:$FY$1802,MATCH($A829,$A$5:$A$1802,0),0),$H$2)</f>
        <v>654360</v>
      </c>
      <c r="FD829" s="179">
        <f>IFERROR(HLOOKUP(FD$1,$H$5:$FY$1802,MATCH($A829,$A$5:$A$1802,0),0)*HLOOKUP(FD$2,$H$5:$FY$1802,MATCH($A829,$A$5:$A$1802,0),0),$H$2)</f>
        <v>0</v>
      </c>
      <c r="FE829" s="179">
        <f>IFERROR(HLOOKUP(FE$1,$H$5:$FY$1802,MATCH($A829,$A$5:$A$1802,0),0)*HLOOKUP(FE$2,$H$5:$FY$1802,MATCH($A829,$A$5:$A$1802,0),0),$H$2)</f>
        <v>0</v>
      </c>
      <c r="FF829" s="179">
        <f>IFERROR(HLOOKUP(FF$1,$H$5:$FY$1802,MATCH($A829,$A$5:$A$1802,0),0)*HLOOKUP(FF$2,$H$5:$FY$1802,MATCH($A829,$A$5:$A$1802,0),0),$H$2)</f>
        <v>0</v>
      </c>
      <c r="FG829" s="179">
        <f>IFERROR(HLOOKUP(FG$1,$H$5:$FY$1802,MATCH($A829,$A$5:$A$1802,0),0)*HLOOKUP(FG$2,$H$5:$FY$1802,MATCH($A829,$A$5:$A$1802,0),0),$H$2)</f>
        <v>0</v>
      </c>
      <c r="FH829" s="151"/>
      <c r="FI829" s="407">
        <f t="shared" si="1192"/>
        <v>1.6736608244877809</v>
      </c>
      <c r="FJ829" s="407">
        <f t="shared" si="1192"/>
        <v>1.3274500123426314</v>
      </c>
      <c r="FK829" s="407">
        <f t="shared" si="1193"/>
        <v>1.6127442351698644</v>
      </c>
      <c r="FL829" s="407">
        <f t="shared" si="1194"/>
        <v>1.297482837528604</v>
      </c>
      <c r="FM829" s="407">
        <f t="shared" si="1195"/>
        <v>1.2970513472292833</v>
      </c>
      <c r="FN829" s="407">
        <f t="shared" si="1196"/>
        <v>1.0558973055414336</v>
      </c>
      <c r="FO829" s="407">
        <f t="shared" si="1197"/>
        <v>1.4647493285586393</v>
      </c>
      <c r="FP829" s="407">
        <f t="shared" si="1198"/>
        <v>1.0636750223813787</v>
      </c>
      <c r="FQ829" s="407">
        <f t="shared" si="1199"/>
        <v>1.4489795918367347</v>
      </c>
      <c r="FR829" s="407">
        <f t="shared" si="1200"/>
        <v>1.08843537414966</v>
      </c>
      <c r="FS829" s="408"/>
    </row>
    <row r="830" spans="1:175" ht="10.35" customHeight="1" x14ac:dyDescent="0.2">
      <c r="A830" s="74" t="str">
        <f t="shared" si="1186"/>
        <v>2021-22JANUARYRX9</v>
      </c>
      <c r="B830" s="163" t="str">
        <f t="shared" ref="B830:B838" si="1201">IF($C830="April",LEFT($B819,4)+1&amp;"-"&amp;RIGHT($B819,2)+1,$B819)</f>
        <v>2021-22</v>
      </c>
      <c r="C830" s="26" t="s">
        <v>836</v>
      </c>
      <c r="D830" s="163" t="str">
        <f>INDEX($FV$16:$FW$26,MATCH($F830,$FV$16:$FV$26,0),2)</f>
        <v>Y60</v>
      </c>
      <c r="E830" s="163" t="str">
        <f>VLOOKUP($D830,$FW$8:$FX$14,2,0)</f>
        <v>Midlands</v>
      </c>
      <c r="F830" s="271" t="s">
        <v>845</v>
      </c>
      <c r="G830" s="271" t="s">
        <v>871</v>
      </c>
      <c r="H830" s="270">
        <v>96938</v>
      </c>
      <c r="I830" s="270">
        <v>75983</v>
      </c>
      <c r="J830" s="270">
        <v>396232</v>
      </c>
      <c r="K830" s="270">
        <v>5</v>
      </c>
      <c r="L830" s="270">
        <v>2</v>
      </c>
      <c r="M830" s="270">
        <v>3</v>
      </c>
      <c r="N830" s="270">
        <v>9</v>
      </c>
      <c r="O830" s="270">
        <v>116</v>
      </c>
      <c r="P830" s="270">
        <v>0</v>
      </c>
      <c r="Q830" s="270">
        <v>383</v>
      </c>
      <c r="R830" s="270">
        <v>2177</v>
      </c>
      <c r="S830" s="270">
        <v>607</v>
      </c>
      <c r="T830" s="270">
        <v>64829</v>
      </c>
      <c r="U830" s="270">
        <v>7245</v>
      </c>
      <c r="V830" s="270">
        <v>4553</v>
      </c>
      <c r="W830" s="270">
        <v>36908</v>
      </c>
      <c r="X830" s="270">
        <v>10407</v>
      </c>
      <c r="Y830" s="270">
        <v>105</v>
      </c>
      <c r="Z830" s="270">
        <v>3701845</v>
      </c>
      <c r="AA830" s="270">
        <v>511</v>
      </c>
      <c r="AB830" s="270">
        <v>921</v>
      </c>
      <c r="AC830" s="270">
        <v>4243670</v>
      </c>
      <c r="AD830" s="270">
        <v>932</v>
      </c>
      <c r="AE830" s="270">
        <v>2100</v>
      </c>
      <c r="AF830" s="270">
        <v>85977886</v>
      </c>
      <c r="AG830" s="270">
        <v>2330</v>
      </c>
      <c r="AH830" s="270">
        <v>5004</v>
      </c>
      <c r="AI830" s="270">
        <v>77319088</v>
      </c>
      <c r="AJ830" s="270">
        <v>7430</v>
      </c>
      <c r="AK830" s="270">
        <v>18088</v>
      </c>
      <c r="AL830" s="270">
        <v>752788</v>
      </c>
      <c r="AM830" s="270">
        <v>7169</v>
      </c>
      <c r="AN830" s="270">
        <v>16593</v>
      </c>
      <c r="AO830" s="270">
        <v>6837</v>
      </c>
      <c r="AP830" s="270">
        <v>1235</v>
      </c>
      <c r="AQ830" s="270">
        <v>761</v>
      </c>
      <c r="AR830" s="270">
        <v>72</v>
      </c>
      <c r="AS830" s="270">
        <v>3370</v>
      </c>
      <c r="AT830" s="270">
        <v>1471</v>
      </c>
      <c r="AU830" s="270">
        <v>2524</v>
      </c>
      <c r="AV830" s="270">
        <v>33215</v>
      </c>
      <c r="AW830" s="270">
        <v>3508</v>
      </c>
      <c r="AX830" s="270">
        <v>21269</v>
      </c>
      <c r="AY830" s="270">
        <v>57992</v>
      </c>
      <c r="AZ830" s="270">
        <v>12958</v>
      </c>
      <c r="BA830" s="270">
        <v>10147</v>
      </c>
      <c r="BB830" s="270">
        <v>8298</v>
      </c>
      <c r="BC830" s="270">
        <v>6552</v>
      </c>
      <c r="BD830" s="270">
        <v>49182</v>
      </c>
      <c r="BE830" s="270">
        <v>39218</v>
      </c>
      <c r="BF830" s="270">
        <v>16116</v>
      </c>
      <c r="BG830" s="270">
        <v>11140</v>
      </c>
      <c r="BH830" s="270">
        <v>98</v>
      </c>
      <c r="BI830" s="270">
        <v>75</v>
      </c>
      <c r="BJ830" s="270">
        <v>0</v>
      </c>
      <c r="BK830" s="270">
        <v>0</v>
      </c>
      <c r="BL830" s="270">
        <v>0</v>
      </c>
      <c r="BM830" s="270">
        <v>0</v>
      </c>
      <c r="BN830" s="270">
        <v>13</v>
      </c>
      <c r="BO830" s="270">
        <v>9998</v>
      </c>
      <c r="BP830" s="270">
        <v>769</v>
      </c>
      <c r="BQ830" s="270">
        <v>1482</v>
      </c>
      <c r="BR830" s="270">
        <v>7232</v>
      </c>
      <c r="BS830" s="270">
        <v>3691847</v>
      </c>
      <c r="BT830" s="270">
        <v>510</v>
      </c>
      <c r="BU830" s="270">
        <v>920</v>
      </c>
      <c r="BV830" s="270">
        <v>618</v>
      </c>
      <c r="BW830" s="270">
        <v>1614044</v>
      </c>
      <c r="BX830" s="270">
        <v>2612</v>
      </c>
      <c r="BY830" s="270">
        <v>5177</v>
      </c>
      <c r="BZ830" s="270">
        <v>891</v>
      </c>
      <c r="CA830" s="270">
        <v>1961245</v>
      </c>
      <c r="CB830" s="270">
        <v>2201</v>
      </c>
      <c r="CC830" s="270">
        <v>5084</v>
      </c>
      <c r="CD830" s="270">
        <v>35399</v>
      </c>
      <c r="CE830" s="270">
        <v>82402597</v>
      </c>
      <c r="CF830" s="270">
        <v>2328</v>
      </c>
      <c r="CG830" s="270">
        <v>4997</v>
      </c>
      <c r="CH830" s="270">
        <v>7</v>
      </c>
      <c r="CI830" s="270">
        <v>41687</v>
      </c>
      <c r="CJ830" s="270">
        <v>5955</v>
      </c>
      <c r="CK830" s="270">
        <v>12862</v>
      </c>
      <c r="CL830" s="270">
        <v>285</v>
      </c>
      <c r="CM830" s="270">
        <v>2445911</v>
      </c>
      <c r="CN830" s="270">
        <v>8582</v>
      </c>
      <c r="CO830" s="270">
        <v>20829</v>
      </c>
      <c r="CP830" s="270">
        <v>2334</v>
      </c>
      <c r="CQ830" s="270">
        <v>14716396</v>
      </c>
      <c r="CR830" s="270">
        <v>6305</v>
      </c>
      <c r="CS830" s="270">
        <v>13063</v>
      </c>
      <c r="CT830" s="270">
        <v>73</v>
      </c>
      <c r="CU830" s="270">
        <v>518617</v>
      </c>
      <c r="CV830" s="270">
        <v>7104</v>
      </c>
      <c r="CW830" s="270">
        <v>13170</v>
      </c>
      <c r="CX830" s="270">
        <v>379</v>
      </c>
      <c r="CY830" s="270">
        <v>102719</v>
      </c>
      <c r="CZ830" s="270">
        <v>271</v>
      </c>
      <c r="DA830" s="270">
        <v>459</v>
      </c>
      <c r="DB830" s="270">
        <v>3976</v>
      </c>
      <c r="DC830" s="270">
        <v>172772</v>
      </c>
      <c r="DD830" s="270">
        <v>43</v>
      </c>
      <c r="DE830" s="270">
        <v>88</v>
      </c>
      <c r="DF830" s="270">
        <v>47</v>
      </c>
      <c r="DG830" s="270">
        <v>90115</v>
      </c>
      <c r="DH830" s="270">
        <v>1917</v>
      </c>
      <c r="DI830" s="270">
        <v>3704</v>
      </c>
      <c r="DJ830" s="270">
        <v>38</v>
      </c>
      <c r="DK830" s="270">
        <v>0</v>
      </c>
      <c r="DL830" s="249"/>
      <c r="DM830" s="249"/>
      <c r="DN830" s="249"/>
      <c r="DO830" s="249"/>
      <c r="DP830" s="249"/>
      <c r="DQ830" s="249"/>
      <c r="DR830" s="249"/>
      <c r="DS830" s="249"/>
      <c r="DT830" s="249"/>
      <c r="DU830" s="249"/>
      <c r="DV830" s="249"/>
      <c r="DW830" s="249"/>
      <c r="DX830" s="249"/>
      <c r="DY830" s="249"/>
      <c r="DZ830" s="249"/>
      <c r="EA830" s="249"/>
      <c r="EB830" s="155"/>
      <c r="EC830" s="75">
        <f>MONTH(1&amp;C830)</f>
        <v>1</v>
      </c>
      <c r="ED830" s="74">
        <f>LEFT($B830,4)+IF(EC830&lt;4,1,0)</f>
        <v>2022</v>
      </c>
      <c r="EE830" s="165">
        <f>DATE($ED830,$EC830,1)</f>
        <v>44562</v>
      </c>
      <c r="EF830" s="157">
        <f>DAY(EOMONTH($EE830,0))</f>
        <v>31</v>
      </c>
      <c r="EG830" s="156"/>
      <c r="EH830" s="166">
        <f>IFERROR(HLOOKUP(EH$1,$H$5:$FY$1802,MATCH($A830,$A$5:$A$1802,0),0)*HLOOKUP(EH$2,$H$5:$FY$1802,MATCH($A830,$A$5:$A$1802,0),0),$H$2)</f>
        <v>151966</v>
      </c>
      <c r="EI830" s="166">
        <f>IFERROR(HLOOKUP(EI$1,$H$5:$FY$1802,MATCH($A830,$A$5:$A$1802,0),0)*HLOOKUP(EI$2,$H$5:$FY$1802,MATCH($A830,$A$5:$A$1802,0),0),$H$2)</f>
        <v>227949</v>
      </c>
      <c r="EJ830" s="166">
        <f>IFERROR(HLOOKUP(EJ$1,$H$5:$FY$1802,MATCH($A830,$A$5:$A$1802,0),0)*HLOOKUP(EJ$2,$H$5:$FY$1802,MATCH($A830,$A$5:$A$1802,0),0),$H$2)</f>
        <v>683847</v>
      </c>
      <c r="EK830" s="166">
        <f>IFERROR(HLOOKUP(EK$1,$H$5:$FY$1802,MATCH($A830,$A$5:$A$1802,0),0)*HLOOKUP(EK$2,$H$5:$FY$1802,MATCH($A830,$A$5:$A$1802,0),0),$H$2)</f>
        <v>8814028</v>
      </c>
      <c r="EL830" s="166">
        <f>IFERROR(HLOOKUP(EL$1,$H$5:$FY$1802,MATCH($A830,$A$5:$A$1802,0),0)*HLOOKUP(EL$2,$H$5:$FY$1802,MATCH($A830,$A$5:$A$1802,0),0),$H$2)</f>
        <v>6672645</v>
      </c>
      <c r="EM830" s="166">
        <f>IFERROR(HLOOKUP(EM$1,$H$5:$FY$1802,MATCH($A830,$A$5:$A$1802,0),0)*HLOOKUP(EM$2,$H$5:$FY$1802,MATCH($A830,$A$5:$A$1802,0),0),$H$2)</f>
        <v>9561300</v>
      </c>
      <c r="EN830" s="166">
        <f>IFERROR(HLOOKUP(EN$1,$H$5:$FY$1802,MATCH($A830,$A$5:$A$1802,0),0)*HLOOKUP(EN$2,$H$5:$FY$1802,MATCH($A830,$A$5:$A$1802,0),0),$H$2)</f>
        <v>184687632</v>
      </c>
      <c r="EO830" s="166">
        <f>IFERROR(HLOOKUP(EO$1,$H$5:$FY$1802,MATCH($A830,$A$5:$A$1802,0),0)*HLOOKUP(EO$2,$H$5:$FY$1802,MATCH($A830,$A$5:$A$1802,0),0),$H$2)</f>
        <v>188241816</v>
      </c>
      <c r="EP830" s="166">
        <f>IFERROR(HLOOKUP(EP$1,$H$5:$FY$1802,MATCH($A830,$A$5:$A$1802,0),0)*HLOOKUP(EP$2,$H$5:$FY$1802,MATCH($A830,$A$5:$A$1802,0),0),$H$2)</f>
        <v>1742265</v>
      </c>
      <c r="EQ830" s="166">
        <f>IFERROR(HLOOKUP(EQ$1,$H$5:$FY$1802,MATCH($A830,$A$5:$A$1802,0),0)*HLOOKUP(EQ$2,$H$5:$FY$1802,MATCH($A830,$A$5:$A$1802,0),0),$H$2)</f>
        <v>0</v>
      </c>
      <c r="ER830" s="166">
        <f>IFERROR(HLOOKUP(ER$1,$H$5:$FY$1802,MATCH($A830,$A$5:$A$1802,0),0)*HLOOKUP(ER$2,$H$5:$FY$1802,MATCH($A830,$A$5:$A$1802,0),0),$H$2)</f>
        <v>19266</v>
      </c>
      <c r="ES830" s="166">
        <f>IFERROR(HLOOKUP(ES$1,$H$5:$FY$1802,MATCH($A830,$A$5:$A$1802,0),0)*HLOOKUP(ES$2,$H$5:$FY$1802,MATCH($A830,$A$5:$A$1802,0),0),$H$2)</f>
        <v>6653440</v>
      </c>
      <c r="ET830" s="166">
        <f>IFERROR(HLOOKUP(ET$1,$H$5:$FY$1802,MATCH($A830,$A$5:$A$1802,0),0)*HLOOKUP(ET$2,$H$5:$FY$1802,MATCH($A830,$A$5:$A$1802,0),0),$H$2)</f>
        <v>3199386</v>
      </c>
      <c r="EU830" s="166">
        <f>IFERROR(HLOOKUP(EU$1,$H$5:$FY$1802,MATCH($A830,$A$5:$A$1802,0),0)*HLOOKUP(EU$2,$H$5:$FY$1802,MATCH($A830,$A$5:$A$1802,0),0),$H$2)</f>
        <v>4529844</v>
      </c>
      <c r="EV830" s="166">
        <f>IFERROR(HLOOKUP(EV$1,$H$5:$FY$1802,MATCH($A830,$A$5:$A$1802,0),0)*HLOOKUP(EV$2,$H$5:$FY$1802,MATCH($A830,$A$5:$A$1802,0),0),$H$2)</f>
        <v>176888803</v>
      </c>
      <c r="EW830" s="166">
        <f>IFERROR(HLOOKUP(EW$1,$H$5:$FY$1802,MATCH($A830,$A$5:$A$1802,0),0)*HLOOKUP(EW$2,$H$5:$FY$1802,MATCH($A830,$A$5:$A$1802,0),0),$H$2)</f>
        <v>90034</v>
      </c>
      <c r="EX830" s="166">
        <f>IFERROR(HLOOKUP(EX$1,$H$5:$FY$1802,MATCH($A830,$A$5:$A$1802,0),0)*HLOOKUP(EX$2,$H$5:$FY$1802,MATCH($A830,$A$5:$A$1802,0),0),$H$2)</f>
        <v>5936265</v>
      </c>
      <c r="EY830" s="166">
        <f>IFERROR(HLOOKUP(EY$1,$H$5:$FY$1802,MATCH($A830,$A$5:$A$1802,0),0)*HLOOKUP(EY$2,$H$5:$FY$1802,MATCH($A830,$A$5:$A$1802,0),0),$H$2)</f>
        <v>30489042</v>
      </c>
      <c r="EZ830" s="166">
        <f>IFERROR(HLOOKUP(EZ$1,$H$5:$FY$1802,MATCH($A830,$A$5:$A$1802,0),0)*HLOOKUP(EZ$2,$H$5:$FY$1802,MATCH($A830,$A$5:$A$1802,0),0),$H$2)</f>
        <v>961410</v>
      </c>
      <c r="FA830" s="166">
        <f>IFERROR(HLOOKUP(FA$1,$H$5:$FY$1802,MATCH($A830,$A$5:$A$1802,0),0)*HLOOKUP(FA$2,$H$5:$FY$1802,MATCH($A830,$A$5:$A$1802,0),0),$H$2)</f>
        <v>174088</v>
      </c>
      <c r="FB830" s="166">
        <f>IFERROR(HLOOKUP(FB$1,$H$5:$FY$1802,MATCH($A830,$A$5:$A$1802,0),0)*HLOOKUP(FB$2,$H$5:$FY$1802,MATCH($A830,$A$5:$A$1802,0),0),$H$2)</f>
        <v>173961</v>
      </c>
      <c r="FC830" s="166">
        <f>IFERROR(HLOOKUP(FC$1,$H$5:$FY$1802,MATCH($A830,$A$5:$A$1802,0),0)*HLOOKUP(FC$2,$H$5:$FY$1802,MATCH($A830,$A$5:$A$1802,0),0),$H$2)</f>
        <v>349888</v>
      </c>
      <c r="FD830" s="166">
        <f>IFERROR(HLOOKUP(FD$1,$H$5:$FY$1802,MATCH($A830,$A$5:$A$1802,0),0)*HLOOKUP(FD$2,$H$5:$FY$1802,MATCH($A830,$A$5:$A$1802,0),0),$H$2)</f>
        <v>0</v>
      </c>
      <c r="FE830" s="166">
        <f>IFERROR(HLOOKUP(FE$1,$H$5:$FY$1802,MATCH($A830,$A$5:$A$1802,0),0)*HLOOKUP(FE$2,$H$5:$FY$1802,MATCH($A830,$A$5:$A$1802,0),0),$H$2)</f>
        <v>0</v>
      </c>
      <c r="FF830" s="166">
        <f>IFERROR(HLOOKUP(FF$1,$H$5:$FY$1802,MATCH($A830,$A$5:$A$1802,0),0)*HLOOKUP(FF$2,$H$5:$FY$1802,MATCH($A830,$A$5:$A$1802,0),0),$H$2)</f>
        <v>0</v>
      </c>
      <c r="FG830" s="166">
        <f>IFERROR(HLOOKUP(FG$1,$H$5:$FY$1802,MATCH($A830,$A$5:$A$1802,0),0)*HLOOKUP(FG$2,$H$5:$FY$1802,MATCH($A830,$A$5:$A$1802,0),0),$H$2)</f>
        <v>0</v>
      </c>
      <c r="FH830" s="152"/>
      <c r="FI830" s="405">
        <f t="shared" si="1192"/>
        <v>1.7885438233264319</v>
      </c>
      <c r="FJ830" s="405">
        <f t="shared" si="1192"/>
        <v>1.400552104899931</v>
      </c>
      <c r="FK830" s="405">
        <f t="shared" si="1193"/>
        <v>1.8225345925763232</v>
      </c>
      <c r="FL830" s="405">
        <f t="shared" si="1194"/>
        <v>1.4390511750494179</v>
      </c>
      <c r="FM830" s="405">
        <f t="shared" si="1195"/>
        <v>1.3325566272894764</v>
      </c>
      <c r="FN830" s="405">
        <f t="shared" si="1196"/>
        <v>1.0625880567898558</v>
      </c>
      <c r="FO830" s="405">
        <f t="shared" si="1197"/>
        <v>1.5485730758143557</v>
      </c>
      <c r="FP830" s="405">
        <f t="shared" si="1198"/>
        <v>1.0704333621600846</v>
      </c>
      <c r="FQ830" s="405">
        <f t="shared" si="1199"/>
        <v>0.93333333333333335</v>
      </c>
      <c r="FR830" s="405">
        <f t="shared" si="1200"/>
        <v>0.7142857142857143</v>
      </c>
      <c r="FS830" s="65"/>
    </row>
    <row r="831" spans="1:175" ht="10.35" customHeight="1" x14ac:dyDescent="0.2">
      <c r="A831" s="74" t="str">
        <f t="shared" si="1186"/>
        <v>2021-22JANUARYRYC</v>
      </c>
      <c r="B831" s="163" t="str">
        <f t="shared" si="1201"/>
        <v>2021-22</v>
      </c>
      <c r="C831" s="26" t="s">
        <v>836</v>
      </c>
      <c r="D831" s="163" t="str">
        <f>INDEX($FV$16:$FW$26,MATCH($F831,$FV$16:$FV$26,0),2)</f>
        <v>Y61</v>
      </c>
      <c r="E831" s="163" t="str">
        <f>VLOOKUP($D831,$FW$8:$FX$14,2,0)</f>
        <v>East of England</v>
      </c>
      <c r="F831" s="271" t="s">
        <v>849</v>
      </c>
      <c r="G831" s="271" t="s">
        <v>872</v>
      </c>
      <c r="H831" s="272">
        <v>110377</v>
      </c>
      <c r="I831" s="272">
        <v>79802</v>
      </c>
      <c r="J831" s="272">
        <v>2847275</v>
      </c>
      <c r="K831" s="272">
        <v>36</v>
      </c>
      <c r="L831" s="272">
        <v>0</v>
      </c>
      <c r="M831" s="272">
        <v>117</v>
      </c>
      <c r="N831" s="272">
        <v>207</v>
      </c>
      <c r="O831" s="272">
        <v>398</v>
      </c>
      <c r="P831" s="272">
        <v>0</v>
      </c>
      <c r="Q831" s="272">
        <v>421</v>
      </c>
      <c r="R831" s="272">
        <v>11</v>
      </c>
      <c r="S831" s="272">
        <v>2084</v>
      </c>
      <c r="T831" s="272">
        <v>71029</v>
      </c>
      <c r="U831" s="272">
        <v>8232</v>
      </c>
      <c r="V831" s="272">
        <v>5330</v>
      </c>
      <c r="W831" s="272">
        <v>41566</v>
      </c>
      <c r="X831" s="272">
        <v>10856</v>
      </c>
      <c r="Y831" s="272">
        <v>324</v>
      </c>
      <c r="Z831" s="272">
        <v>4909433</v>
      </c>
      <c r="AA831" s="272">
        <v>596</v>
      </c>
      <c r="AB831" s="272">
        <v>1089</v>
      </c>
      <c r="AC831" s="272">
        <v>4281291</v>
      </c>
      <c r="AD831" s="272">
        <v>803</v>
      </c>
      <c r="AE831" s="272">
        <v>1407</v>
      </c>
      <c r="AF831" s="272">
        <v>115089169</v>
      </c>
      <c r="AG831" s="272">
        <v>2769</v>
      </c>
      <c r="AH831" s="272">
        <v>6017</v>
      </c>
      <c r="AI831" s="272">
        <v>89932146</v>
      </c>
      <c r="AJ831" s="272">
        <v>8284</v>
      </c>
      <c r="AK831" s="272">
        <v>20219</v>
      </c>
      <c r="AL831" s="272">
        <v>3467381</v>
      </c>
      <c r="AM831" s="272">
        <v>10702</v>
      </c>
      <c r="AN831" s="272">
        <v>21919</v>
      </c>
      <c r="AO831" s="272">
        <v>6512</v>
      </c>
      <c r="AP831" s="272">
        <v>83</v>
      </c>
      <c r="AQ831" s="272">
        <v>4550</v>
      </c>
      <c r="AR831" s="272">
        <v>525</v>
      </c>
      <c r="AS831" s="272">
        <v>16</v>
      </c>
      <c r="AT831" s="272">
        <v>1863</v>
      </c>
      <c r="AU831" s="272">
        <v>441</v>
      </c>
      <c r="AV831" s="272">
        <v>39596</v>
      </c>
      <c r="AW831" s="272">
        <v>2189</v>
      </c>
      <c r="AX831" s="272">
        <v>22732</v>
      </c>
      <c r="AY831" s="272">
        <v>64517</v>
      </c>
      <c r="AZ831" s="272">
        <v>18197</v>
      </c>
      <c r="BA831" s="272">
        <v>12691</v>
      </c>
      <c r="BB831" s="272">
        <v>11335</v>
      </c>
      <c r="BC831" s="272">
        <v>8108</v>
      </c>
      <c r="BD831" s="272">
        <v>65106</v>
      </c>
      <c r="BE831" s="272">
        <v>45246</v>
      </c>
      <c r="BF831" s="272">
        <v>20728</v>
      </c>
      <c r="BG831" s="272">
        <v>12157</v>
      </c>
      <c r="BH831" s="272">
        <v>523</v>
      </c>
      <c r="BI831" s="272">
        <v>356</v>
      </c>
      <c r="BJ831" s="272">
        <v>17</v>
      </c>
      <c r="BK831" s="272">
        <v>7426</v>
      </c>
      <c r="BL831" s="272">
        <v>437</v>
      </c>
      <c r="BM831" s="272">
        <v>629</v>
      </c>
      <c r="BN831" s="272">
        <v>2</v>
      </c>
      <c r="BO831" s="272">
        <v>1578</v>
      </c>
      <c r="BP831" s="272">
        <v>789</v>
      </c>
      <c r="BQ831" s="272">
        <v>1519</v>
      </c>
      <c r="BR831" s="272">
        <v>8213</v>
      </c>
      <c r="BS831" s="272">
        <v>4900429</v>
      </c>
      <c r="BT831" s="272">
        <v>597</v>
      </c>
      <c r="BU831" s="272">
        <v>1090</v>
      </c>
      <c r="BV831" s="272">
        <v>2832</v>
      </c>
      <c r="BW831" s="272">
        <v>7842311</v>
      </c>
      <c r="BX831" s="272">
        <v>2769</v>
      </c>
      <c r="BY831" s="272">
        <v>5823</v>
      </c>
      <c r="BZ831" s="272">
        <v>998</v>
      </c>
      <c r="CA831" s="272">
        <v>2844866</v>
      </c>
      <c r="CB831" s="272">
        <v>2851</v>
      </c>
      <c r="CC831" s="272">
        <v>6745</v>
      </c>
      <c r="CD831" s="272">
        <v>37736</v>
      </c>
      <c r="CE831" s="272">
        <v>104401992</v>
      </c>
      <c r="CF831" s="272">
        <v>2767</v>
      </c>
      <c r="CG831" s="272">
        <v>6017</v>
      </c>
      <c r="CH831" s="272">
        <v>298</v>
      </c>
      <c r="CI831" s="272">
        <v>3336968</v>
      </c>
      <c r="CJ831" s="272">
        <v>11198</v>
      </c>
      <c r="CK831" s="272">
        <v>35270</v>
      </c>
      <c r="CL831" s="272">
        <v>147</v>
      </c>
      <c r="CM831" s="272">
        <v>1287074</v>
      </c>
      <c r="CN831" s="272">
        <v>8756</v>
      </c>
      <c r="CO831" s="272">
        <v>22977</v>
      </c>
      <c r="CP831" s="272">
        <v>925</v>
      </c>
      <c r="CQ831" s="272">
        <v>11712075</v>
      </c>
      <c r="CR831" s="272">
        <v>12662</v>
      </c>
      <c r="CS831" s="272">
        <v>38390</v>
      </c>
      <c r="CT831" s="272">
        <v>74</v>
      </c>
      <c r="CU831" s="272">
        <v>794638</v>
      </c>
      <c r="CV831" s="272">
        <v>10738</v>
      </c>
      <c r="CW831" s="272">
        <v>26866</v>
      </c>
      <c r="CX831" s="272">
        <v>590</v>
      </c>
      <c r="CY831" s="272">
        <v>187560</v>
      </c>
      <c r="CZ831" s="272">
        <v>318</v>
      </c>
      <c r="DA831" s="272">
        <v>578</v>
      </c>
      <c r="DB831" s="272">
        <v>4276</v>
      </c>
      <c r="DC831" s="272">
        <v>270788</v>
      </c>
      <c r="DD831" s="272">
        <v>63</v>
      </c>
      <c r="DE831" s="272">
        <v>145</v>
      </c>
      <c r="DF831" s="272">
        <v>149</v>
      </c>
      <c r="DG831" s="272">
        <v>273127</v>
      </c>
      <c r="DH831" s="272">
        <v>1833</v>
      </c>
      <c r="DI831" s="272">
        <v>4396</v>
      </c>
      <c r="DJ831" s="272">
        <v>133</v>
      </c>
      <c r="DK831" s="272">
        <v>11</v>
      </c>
      <c r="DL831" s="250"/>
      <c r="DM831" s="250"/>
      <c r="DN831" s="250"/>
      <c r="DO831" s="250"/>
      <c r="DP831" s="250"/>
      <c r="DQ831" s="250"/>
      <c r="DR831" s="250"/>
      <c r="DS831" s="250"/>
      <c r="DT831" s="250"/>
      <c r="DU831" s="250"/>
      <c r="DV831" s="250"/>
      <c r="DW831" s="250"/>
      <c r="DX831" s="250"/>
      <c r="DY831" s="250"/>
      <c r="DZ831" s="250"/>
      <c r="EA831" s="250"/>
      <c r="EB831" s="155"/>
      <c r="EC831" s="75">
        <f>MONTH(1&amp;C831)</f>
        <v>1</v>
      </c>
      <c r="ED831" s="74">
        <f>LEFT($B831,4)+IF(EC831&lt;4,1,0)</f>
        <v>2022</v>
      </c>
      <c r="EE831" s="165">
        <f>DATE($ED831,$EC831,1)</f>
        <v>44562</v>
      </c>
      <c r="EF831" s="157">
        <f>DAY(EOMONTH($EE831,0))</f>
        <v>31</v>
      </c>
      <c r="EG831" s="156"/>
      <c r="EH831" s="166">
        <f>IFERROR(HLOOKUP(EH$1,$H$5:$FY$1802,MATCH($A831,$A$5:$A$1802,0),0)*HLOOKUP(EH$2,$H$5:$FY$1802,MATCH($A831,$A$5:$A$1802,0),0),$H$2)</f>
        <v>0</v>
      </c>
      <c r="EI831" s="166">
        <f>IFERROR(HLOOKUP(EI$1,$H$5:$FY$1802,MATCH($A831,$A$5:$A$1802,0),0)*HLOOKUP(EI$2,$H$5:$FY$1802,MATCH($A831,$A$5:$A$1802,0),0),$H$2)</f>
        <v>9336834</v>
      </c>
      <c r="EJ831" s="166">
        <f>IFERROR(HLOOKUP(EJ$1,$H$5:$FY$1802,MATCH($A831,$A$5:$A$1802,0),0)*HLOOKUP(EJ$2,$H$5:$FY$1802,MATCH($A831,$A$5:$A$1802,0),0),$H$2)</f>
        <v>16519014</v>
      </c>
      <c r="EK831" s="166">
        <f>IFERROR(HLOOKUP(EK$1,$H$5:$FY$1802,MATCH($A831,$A$5:$A$1802,0),0)*HLOOKUP(EK$2,$H$5:$FY$1802,MATCH($A831,$A$5:$A$1802,0),0),$H$2)</f>
        <v>31761196</v>
      </c>
      <c r="EL831" s="166">
        <f>IFERROR(HLOOKUP(EL$1,$H$5:$FY$1802,MATCH($A831,$A$5:$A$1802,0),0)*HLOOKUP(EL$2,$H$5:$FY$1802,MATCH($A831,$A$5:$A$1802,0),0),$H$2)</f>
        <v>8964648</v>
      </c>
      <c r="EM831" s="166">
        <f>IFERROR(HLOOKUP(EM$1,$H$5:$FY$1802,MATCH($A831,$A$5:$A$1802,0),0)*HLOOKUP(EM$2,$H$5:$FY$1802,MATCH($A831,$A$5:$A$1802,0),0),$H$2)</f>
        <v>7499310</v>
      </c>
      <c r="EN831" s="166">
        <f>IFERROR(HLOOKUP(EN$1,$H$5:$FY$1802,MATCH($A831,$A$5:$A$1802,0),0)*HLOOKUP(EN$2,$H$5:$FY$1802,MATCH($A831,$A$5:$A$1802,0),0),$H$2)</f>
        <v>250102622</v>
      </c>
      <c r="EO831" s="166">
        <f>IFERROR(HLOOKUP(EO$1,$H$5:$FY$1802,MATCH($A831,$A$5:$A$1802,0),0)*HLOOKUP(EO$2,$H$5:$FY$1802,MATCH($A831,$A$5:$A$1802,0),0),$H$2)</f>
        <v>219497464</v>
      </c>
      <c r="EP831" s="166">
        <f>IFERROR(HLOOKUP(EP$1,$H$5:$FY$1802,MATCH($A831,$A$5:$A$1802,0),0)*HLOOKUP(EP$2,$H$5:$FY$1802,MATCH($A831,$A$5:$A$1802,0),0),$H$2)</f>
        <v>7101756</v>
      </c>
      <c r="EQ831" s="166">
        <f>IFERROR(HLOOKUP(EQ$1,$H$5:$FY$1802,MATCH($A831,$A$5:$A$1802,0),0)*HLOOKUP(EQ$2,$H$5:$FY$1802,MATCH($A831,$A$5:$A$1802,0),0),$H$2)</f>
        <v>10693</v>
      </c>
      <c r="ER831" s="166">
        <f>IFERROR(HLOOKUP(ER$1,$H$5:$FY$1802,MATCH($A831,$A$5:$A$1802,0),0)*HLOOKUP(ER$2,$H$5:$FY$1802,MATCH($A831,$A$5:$A$1802,0),0),$H$2)</f>
        <v>3038</v>
      </c>
      <c r="ES831" s="166">
        <f>IFERROR(HLOOKUP(ES$1,$H$5:$FY$1802,MATCH($A831,$A$5:$A$1802,0),0)*HLOOKUP(ES$2,$H$5:$FY$1802,MATCH($A831,$A$5:$A$1802,0),0),$H$2)</f>
        <v>8952170</v>
      </c>
      <c r="ET831" s="166">
        <f>IFERROR(HLOOKUP(ET$1,$H$5:$FY$1802,MATCH($A831,$A$5:$A$1802,0),0)*HLOOKUP(ET$2,$H$5:$FY$1802,MATCH($A831,$A$5:$A$1802,0),0),$H$2)</f>
        <v>16490736</v>
      </c>
      <c r="EU831" s="166">
        <f>IFERROR(HLOOKUP(EU$1,$H$5:$FY$1802,MATCH($A831,$A$5:$A$1802,0),0)*HLOOKUP(EU$2,$H$5:$FY$1802,MATCH($A831,$A$5:$A$1802,0),0),$H$2)</f>
        <v>6731510</v>
      </c>
      <c r="EV831" s="166">
        <f>IFERROR(HLOOKUP(EV$1,$H$5:$FY$1802,MATCH($A831,$A$5:$A$1802,0),0)*HLOOKUP(EV$2,$H$5:$FY$1802,MATCH($A831,$A$5:$A$1802,0),0),$H$2)</f>
        <v>227057512</v>
      </c>
      <c r="EW831" s="166">
        <f>IFERROR(HLOOKUP(EW$1,$H$5:$FY$1802,MATCH($A831,$A$5:$A$1802,0),0)*HLOOKUP(EW$2,$H$5:$FY$1802,MATCH($A831,$A$5:$A$1802,0),0),$H$2)</f>
        <v>10510460</v>
      </c>
      <c r="EX831" s="166">
        <f>IFERROR(HLOOKUP(EX$1,$H$5:$FY$1802,MATCH($A831,$A$5:$A$1802,0),0)*HLOOKUP(EX$2,$H$5:$FY$1802,MATCH($A831,$A$5:$A$1802,0),0),$H$2)</f>
        <v>3377619</v>
      </c>
      <c r="EY831" s="166">
        <f>IFERROR(HLOOKUP(EY$1,$H$5:$FY$1802,MATCH($A831,$A$5:$A$1802,0),0)*HLOOKUP(EY$2,$H$5:$FY$1802,MATCH($A831,$A$5:$A$1802,0),0),$H$2)</f>
        <v>35510750</v>
      </c>
      <c r="EZ831" s="166">
        <f>IFERROR(HLOOKUP(EZ$1,$H$5:$FY$1802,MATCH($A831,$A$5:$A$1802,0),0)*HLOOKUP(EZ$2,$H$5:$FY$1802,MATCH($A831,$A$5:$A$1802,0),0),$H$2)</f>
        <v>1988084</v>
      </c>
      <c r="FA831" s="166">
        <f>IFERROR(HLOOKUP(FA$1,$H$5:$FY$1802,MATCH($A831,$A$5:$A$1802,0),0)*HLOOKUP(FA$2,$H$5:$FY$1802,MATCH($A831,$A$5:$A$1802,0),0),$H$2)</f>
        <v>655004</v>
      </c>
      <c r="FB831" s="166">
        <f>IFERROR(HLOOKUP(FB$1,$H$5:$FY$1802,MATCH($A831,$A$5:$A$1802,0),0)*HLOOKUP(FB$2,$H$5:$FY$1802,MATCH($A831,$A$5:$A$1802,0),0),$H$2)</f>
        <v>341020</v>
      </c>
      <c r="FC831" s="166">
        <f>IFERROR(HLOOKUP(FC$1,$H$5:$FY$1802,MATCH($A831,$A$5:$A$1802,0),0)*HLOOKUP(FC$2,$H$5:$FY$1802,MATCH($A831,$A$5:$A$1802,0),0),$H$2)</f>
        <v>620020</v>
      </c>
      <c r="FD831" s="166">
        <f>IFERROR(HLOOKUP(FD$1,$H$5:$FY$1802,MATCH($A831,$A$5:$A$1802,0),0)*HLOOKUP(FD$2,$H$5:$FY$1802,MATCH($A831,$A$5:$A$1802,0),0),$H$2)</f>
        <v>0</v>
      </c>
      <c r="FE831" s="166">
        <f>IFERROR(HLOOKUP(FE$1,$H$5:$FY$1802,MATCH($A831,$A$5:$A$1802,0),0)*HLOOKUP(FE$2,$H$5:$FY$1802,MATCH($A831,$A$5:$A$1802,0),0),$H$2)</f>
        <v>0</v>
      </c>
      <c r="FF831" s="166">
        <f>IFERROR(HLOOKUP(FF$1,$H$5:$FY$1802,MATCH($A831,$A$5:$A$1802,0),0)*HLOOKUP(FF$2,$H$5:$FY$1802,MATCH($A831,$A$5:$A$1802,0),0),$H$2)</f>
        <v>0</v>
      </c>
      <c r="FG831" s="166">
        <f>IFERROR(HLOOKUP(FG$1,$H$5:$FY$1802,MATCH($A831,$A$5:$A$1802,0),0)*HLOOKUP(FG$2,$H$5:$FY$1802,MATCH($A831,$A$5:$A$1802,0),0),$H$2)</f>
        <v>0</v>
      </c>
      <c r="FH831" s="152"/>
      <c r="FI831" s="405">
        <f t="shared" si="1192"/>
        <v>2.2105199222546164</v>
      </c>
      <c r="FJ831" s="405">
        <f t="shared" si="1192"/>
        <v>1.5416666666666667</v>
      </c>
      <c r="FK831" s="405">
        <f t="shared" si="1193"/>
        <v>2.1266416510318948</v>
      </c>
      <c r="FL831" s="405">
        <f t="shared" si="1194"/>
        <v>1.5212007504690432</v>
      </c>
      <c r="FM831" s="405">
        <f t="shared" si="1195"/>
        <v>1.5663282490497041</v>
      </c>
      <c r="FN831" s="405">
        <f t="shared" si="1196"/>
        <v>1.08853389789732</v>
      </c>
      <c r="FO831" s="405">
        <f t="shared" si="1197"/>
        <v>1.9093588798820929</v>
      </c>
      <c r="FP831" s="405">
        <f t="shared" si="1198"/>
        <v>1.1198415622697127</v>
      </c>
      <c r="FQ831" s="405">
        <f t="shared" si="1199"/>
        <v>1.6141975308641976</v>
      </c>
      <c r="FR831" s="405">
        <f t="shared" si="1200"/>
        <v>1.0987654320987654</v>
      </c>
      <c r="FS831" s="65"/>
    </row>
    <row r="832" spans="1:175" ht="10.35" customHeight="1" x14ac:dyDescent="0.2">
      <c r="A832" s="74" t="str">
        <f t="shared" si="1186"/>
        <v>2021-22JANUARYR1F</v>
      </c>
      <c r="B832" s="163" t="str">
        <f t="shared" si="1201"/>
        <v>2021-22</v>
      </c>
      <c r="C832" s="26" t="s">
        <v>836</v>
      </c>
      <c r="D832" s="163" t="str">
        <f>INDEX($FV$16:$FW$26,MATCH($F832,$FV$16:$FV$26,0),2)</f>
        <v>Y59</v>
      </c>
      <c r="E832" s="163" t="str">
        <f>VLOOKUP($D832,$FW$8:$FX$14,2,0)</f>
        <v>South East</v>
      </c>
      <c r="F832" s="271" t="s">
        <v>852</v>
      </c>
      <c r="G832" s="271" t="s">
        <v>873</v>
      </c>
      <c r="H832" s="272">
        <v>2966</v>
      </c>
      <c r="I832" s="272">
        <v>1574</v>
      </c>
      <c r="J832" s="272">
        <v>13510</v>
      </c>
      <c r="K832" s="272">
        <v>9</v>
      </c>
      <c r="L832" s="272">
        <v>4</v>
      </c>
      <c r="M832" s="272">
        <v>14</v>
      </c>
      <c r="N832" s="272">
        <v>47</v>
      </c>
      <c r="O832" s="272">
        <v>107</v>
      </c>
      <c r="P832" s="272">
        <v>0</v>
      </c>
      <c r="Q832" s="272">
        <v>11</v>
      </c>
      <c r="R832" s="272">
        <v>0</v>
      </c>
      <c r="S832" s="272">
        <v>7</v>
      </c>
      <c r="T832" s="272">
        <v>2322</v>
      </c>
      <c r="U832" s="272">
        <v>163</v>
      </c>
      <c r="V832" s="272">
        <v>86</v>
      </c>
      <c r="W832" s="272">
        <v>988</v>
      </c>
      <c r="X832" s="272">
        <v>750</v>
      </c>
      <c r="Y832" s="272">
        <v>56</v>
      </c>
      <c r="Z832" s="272">
        <v>78317</v>
      </c>
      <c r="AA832" s="272">
        <v>480</v>
      </c>
      <c r="AB832" s="272">
        <v>1009</v>
      </c>
      <c r="AC832" s="272">
        <v>48004</v>
      </c>
      <c r="AD832" s="272">
        <v>558</v>
      </c>
      <c r="AE832" s="272">
        <v>1062</v>
      </c>
      <c r="AF832" s="272">
        <v>1287745</v>
      </c>
      <c r="AG832" s="272">
        <v>1303</v>
      </c>
      <c r="AH832" s="272">
        <v>2627</v>
      </c>
      <c r="AI832" s="272">
        <v>2442194</v>
      </c>
      <c r="AJ832" s="272">
        <v>3256</v>
      </c>
      <c r="AK832" s="272">
        <v>7763</v>
      </c>
      <c r="AL832" s="272">
        <v>268306</v>
      </c>
      <c r="AM832" s="272">
        <v>4791</v>
      </c>
      <c r="AN832" s="272">
        <v>10941</v>
      </c>
      <c r="AO832" s="272">
        <v>170</v>
      </c>
      <c r="AP832" s="272">
        <v>0</v>
      </c>
      <c r="AQ832" s="272">
        <v>13</v>
      </c>
      <c r="AR832" s="272">
        <v>35</v>
      </c>
      <c r="AS832" s="272">
        <v>4</v>
      </c>
      <c r="AT832" s="272">
        <v>153</v>
      </c>
      <c r="AU832" s="272">
        <v>13</v>
      </c>
      <c r="AV832" s="272">
        <v>1316</v>
      </c>
      <c r="AW832" s="272">
        <v>17</v>
      </c>
      <c r="AX832" s="272">
        <v>819</v>
      </c>
      <c r="AY832" s="272">
        <v>2152</v>
      </c>
      <c r="AZ832" s="272">
        <v>290</v>
      </c>
      <c r="BA832" s="272">
        <v>244</v>
      </c>
      <c r="BB832" s="272">
        <v>152</v>
      </c>
      <c r="BC832" s="272">
        <v>133</v>
      </c>
      <c r="BD832" s="272">
        <v>1212</v>
      </c>
      <c r="BE832" s="272">
        <v>1083</v>
      </c>
      <c r="BF832" s="272">
        <v>904</v>
      </c>
      <c r="BG832" s="272">
        <v>813</v>
      </c>
      <c r="BH832" s="272">
        <v>63</v>
      </c>
      <c r="BI832" s="272">
        <v>59</v>
      </c>
      <c r="BJ832" s="272">
        <v>5</v>
      </c>
      <c r="BK832" s="272">
        <v>3543</v>
      </c>
      <c r="BL832" s="272">
        <v>709</v>
      </c>
      <c r="BM832" s="272">
        <v>1210</v>
      </c>
      <c r="BN832" s="272">
        <v>0</v>
      </c>
      <c r="BO832" s="272">
        <v>0</v>
      </c>
      <c r="BP832" s="272">
        <v>0</v>
      </c>
      <c r="BQ832" s="272">
        <v>0</v>
      </c>
      <c r="BR832" s="272">
        <v>158</v>
      </c>
      <c r="BS832" s="272">
        <v>74774</v>
      </c>
      <c r="BT832" s="272">
        <v>473</v>
      </c>
      <c r="BU832" s="272">
        <v>981</v>
      </c>
      <c r="BV832" s="272">
        <v>90</v>
      </c>
      <c r="BW832" s="272">
        <v>117935</v>
      </c>
      <c r="BX832" s="272">
        <v>1310</v>
      </c>
      <c r="BY832" s="272">
        <v>2656</v>
      </c>
      <c r="BZ832" s="272">
        <v>17</v>
      </c>
      <c r="CA832" s="272">
        <v>85355</v>
      </c>
      <c r="CB832" s="272">
        <v>5021</v>
      </c>
      <c r="CC832" s="272">
        <v>10865</v>
      </c>
      <c r="CD832" s="272">
        <v>881</v>
      </c>
      <c r="CE832" s="272">
        <v>1084455</v>
      </c>
      <c r="CF832" s="272">
        <v>1231</v>
      </c>
      <c r="CG832" s="272">
        <v>2514</v>
      </c>
      <c r="CH832" s="272">
        <v>163</v>
      </c>
      <c r="CI832" s="272">
        <v>481983</v>
      </c>
      <c r="CJ832" s="272">
        <v>2957</v>
      </c>
      <c r="CK832" s="272">
        <v>5922</v>
      </c>
      <c r="CL832" s="272">
        <v>12</v>
      </c>
      <c r="CM832" s="272">
        <v>114038</v>
      </c>
      <c r="CN832" s="272">
        <v>9503</v>
      </c>
      <c r="CO832" s="272">
        <v>16696</v>
      </c>
      <c r="CP832" s="272">
        <v>16</v>
      </c>
      <c r="CQ832" s="272">
        <v>70206</v>
      </c>
      <c r="CR832" s="272">
        <v>4388</v>
      </c>
      <c r="CS832" s="272">
        <v>8755</v>
      </c>
      <c r="CT832" s="272">
        <v>7</v>
      </c>
      <c r="CU832" s="272">
        <v>102863</v>
      </c>
      <c r="CV832" s="272">
        <v>14695</v>
      </c>
      <c r="CW832" s="272">
        <v>32690</v>
      </c>
      <c r="CX832" s="272">
        <v>3</v>
      </c>
      <c r="CY832" s="272">
        <v>565</v>
      </c>
      <c r="CZ832" s="272">
        <v>188</v>
      </c>
      <c r="DA832" s="272">
        <v>204</v>
      </c>
      <c r="DB832" s="272">
        <v>133</v>
      </c>
      <c r="DC832" s="272">
        <v>6669</v>
      </c>
      <c r="DD832" s="272">
        <v>50</v>
      </c>
      <c r="DE832" s="272">
        <v>103</v>
      </c>
      <c r="DF832" s="272">
        <v>3</v>
      </c>
      <c r="DG832" s="272">
        <v>3579</v>
      </c>
      <c r="DH832" s="272">
        <v>1193</v>
      </c>
      <c r="DI832" s="272">
        <v>2275</v>
      </c>
      <c r="DJ832" s="272">
        <v>3</v>
      </c>
      <c r="DK832" s="272">
        <v>0</v>
      </c>
      <c r="DL832" s="250"/>
      <c r="DM832" s="250"/>
      <c r="DN832" s="250"/>
      <c r="DO832" s="250"/>
      <c r="DP832" s="250"/>
      <c r="DQ832" s="250"/>
      <c r="DR832" s="250"/>
      <c r="DS832" s="250"/>
      <c r="DT832" s="250"/>
      <c r="DU832" s="250"/>
      <c r="DV832" s="250"/>
      <c r="DW832" s="250"/>
      <c r="DX832" s="250"/>
      <c r="DY832" s="250"/>
      <c r="DZ832" s="250"/>
      <c r="EA832" s="250"/>
      <c r="EB832" s="155"/>
      <c r="EC832" s="75">
        <f>MONTH(1&amp;C832)</f>
        <v>1</v>
      </c>
      <c r="ED832" s="74">
        <f t="shared" ref="ED832:ED840" si="1202">LEFT($B832,4)+IF(EC832&lt;4,1,0)</f>
        <v>2022</v>
      </c>
      <c r="EE832" s="165">
        <f t="shared" ref="EE832:EE840" si="1203">DATE($ED832,$EC832,1)</f>
        <v>44562</v>
      </c>
      <c r="EF832" s="157">
        <f t="shared" si="1182"/>
        <v>31</v>
      </c>
      <c r="EG832" s="156"/>
      <c r="EH832" s="166">
        <f>IFERROR(HLOOKUP(EH$1,$H$5:$FY$1802,MATCH($A832,$A$5:$A$1802,0),0)*HLOOKUP(EH$2,$H$5:$FY$1802,MATCH($A832,$A$5:$A$1802,0),0),$H$2)</f>
        <v>6296</v>
      </c>
      <c r="EI832" s="166">
        <f>IFERROR(HLOOKUP(EI$1,$H$5:$FY$1802,MATCH($A832,$A$5:$A$1802,0),0)*HLOOKUP(EI$2,$H$5:$FY$1802,MATCH($A832,$A$5:$A$1802,0),0),$H$2)</f>
        <v>22036</v>
      </c>
      <c r="EJ832" s="166">
        <f>IFERROR(HLOOKUP(EJ$1,$H$5:$FY$1802,MATCH($A832,$A$5:$A$1802,0),0)*HLOOKUP(EJ$2,$H$5:$FY$1802,MATCH($A832,$A$5:$A$1802,0),0),$H$2)</f>
        <v>73978</v>
      </c>
      <c r="EK832" s="166">
        <f>IFERROR(HLOOKUP(EK$1,$H$5:$FY$1802,MATCH($A832,$A$5:$A$1802,0),0)*HLOOKUP(EK$2,$H$5:$FY$1802,MATCH($A832,$A$5:$A$1802,0),0),$H$2)</f>
        <v>168418</v>
      </c>
      <c r="EL832" s="166">
        <f>IFERROR(HLOOKUP(EL$1,$H$5:$FY$1802,MATCH($A832,$A$5:$A$1802,0),0)*HLOOKUP(EL$2,$H$5:$FY$1802,MATCH($A832,$A$5:$A$1802,0),0),$H$2)</f>
        <v>164467</v>
      </c>
      <c r="EM832" s="166">
        <f>IFERROR(HLOOKUP(EM$1,$H$5:$FY$1802,MATCH($A832,$A$5:$A$1802,0),0)*HLOOKUP(EM$2,$H$5:$FY$1802,MATCH($A832,$A$5:$A$1802,0),0),$H$2)</f>
        <v>91332</v>
      </c>
      <c r="EN832" s="166">
        <f>IFERROR(HLOOKUP(EN$1,$H$5:$FY$1802,MATCH($A832,$A$5:$A$1802,0),0)*HLOOKUP(EN$2,$H$5:$FY$1802,MATCH($A832,$A$5:$A$1802,0),0),$H$2)</f>
        <v>2595476</v>
      </c>
      <c r="EO832" s="166">
        <f>IFERROR(HLOOKUP(EO$1,$H$5:$FY$1802,MATCH($A832,$A$5:$A$1802,0),0)*HLOOKUP(EO$2,$H$5:$FY$1802,MATCH($A832,$A$5:$A$1802,0),0),$H$2)</f>
        <v>5822250</v>
      </c>
      <c r="EP832" s="166">
        <f>IFERROR(HLOOKUP(EP$1,$H$5:$FY$1802,MATCH($A832,$A$5:$A$1802,0),0)*HLOOKUP(EP$2,$H$5:$FY$1802,MATCH($A832,$A$5:$A$1802,0),0),$H$2)</f>
        <v>612696</v>
      </c>
      <c r="EQ832" s="166">
        <f>IFERROR(HLOOKUP(EQ$1,$H$5:$FY$1802,MATCH($A832,$A$5:$A$1802,0),0)*HLOOKUP(EQ$2,$H$5:$FY$1802,MATCH($A832,$A$5:$A$1802,0),0),$H$2)</f>
        <v>6050</v>
      </c>
      <c r="ER832" s="166">
        <f>IFERROR(HLOOKUP(ER$1,$H$5:$FY$1802,MATCH($A832,$A$5:$A$1802,0),0)*HLOOKUP(ER$2,$H$5:$FY$1802,MATCH($A832,$A$5:$A$1802,0),0),$H$2)</f>
        <v>0</v>
      </c>
      <c r="ES832" s="166">
        <f>IFERROR(HLOOKUP(ES$1,$H$5:$FY$1802,MATCH($A832,$A$5:$A$1802,0),0)*HLOOKUP(ES$2,$H$5:$FY$1802,MATCH($A832,$A$5:$A$1802,0),0),$H$2)</f>
        <v>154998</v>
      </c>
      <c r="ET832" s="166">
        <f>IFERROR(HLOOKUP(ET$1,$H$5:$FY$1802,MATCH($A832,$A$5:$A$1802,0),0)*HLOOKUP(ET$2,$H$5:$FY$1802,MATCH($A832,$A$5:$A$1802,0),0),$H$2)</f>
        <v>239040</v>
      </c>
      <c r="EU832" s="166">
        <f>IFERROR(HLOOKUP(EU$1,$H$5:$FY$1802,MATCH($A832,$A$5:$A$1802,0),0)*HLOOKUP(EU$2,$H$5:$FY$1802,MATCH($A832,$A$5:$A$1802,0),0),$H$2)</f>
        <v>184705</v>
      </c>
      <c r="EV832" s="166">
        <f>IFERROR(HLOOKUP(EV$1,$H$5:$FY$1802,MATCH($A832,$A$5:$A$1802,0),0)*HLOOKUP(EV$2,$H$5:$FY$1802,MATCH($A832,$A$5:$A$1802,0),0),$H$2)</f>
        <v>2214834</v>
      </c>
      <c r="EW832" s="166">
        <f>IFERROR(HLOOKUP(EW$1,$H$5:$FY$1802,MATCH($A832,$A$5:$A$1802,0),0)*HLOOKUP(EW$2,$H$5:$FY$1802,MATCH($A832,$A$5:$A$1802,0),0),$H$2)</f>
        <v>965286</v>
      </c>
      <c r="EX832" s="166">
        <f>IFERROR(HLOOKUP(EX$1,$H$5:$FY$1802,MATCH($A832,$A$5:$A$1802,0),0)*HLOOKUP(EX$2,$H$5:$FY$1802,MATCH($A832,$A$5:$A$1802,0),0),$H$2)</f>
        <v>200352</v>
      </c>
      <c r="EY832" s="166">
        <f>IFERROR(HLOOKUP(EY$1,$H$5:$FY$1802,MATCH($A832,$A$5:$A$1802,0),0)*HLOOKUP(EY$2,$H$5:$FY$1802,MATCH($A832,$A$5:$A$1802,0),0),$H$2)</f>
        <v>140080</v>
      </c>
      <c r="EZ832" s="166">
        <f>IFERROR(HLOOKUP(EZ$1,$H$5:$FY$1802,MATCH($A832,$A$5:$A$1802,0),0)*HLOOKUP(EZ$2,$H$5:$FY$1802,MATCH($A832,$A$5:$A$1802,0),0),$H$2)</f>
        <v>228830</v>
      </c>
      <c r="FA832" s="166">
        <f>IFERROR(HLOOKUP(FA$1,$H$5:$FY$1802,MATCH($A832,$A$5:$A$1802,0),0)*HLOOKUP(FA$2,$H$5:$FY$1802,MATCH($A832,$A$5:$A$1802,0),0),$H$2)</f>
        <v>6825</v>
      </c>
      <c r="FB832" s="166">
        <f>IFERROR(HLOOKUP(FB$1,$H$5:$FY$1802,MATCH($A832,$A$5:$A$1802,0),0)*HLOOKUP(FB$2,$H$5:$FY$1802,MATCH($A832,$A$5:$A$1802,0),0),$H$2)</f>
        <v>612</v>
      </c>
      <c r="FC832" s="166">
        <f>IFERROR(HLOOKUP(FC$1,$H$5:$FY$1802,MATCH($A832,$A$5:$A$1802,0),0)*HLOOKUP(FC$2,$H$5:$FY$1802,MATCH($A832,$A$5:$A$1802,0),0),$H$2)</f>
        <v>13699</v>
      </c>
      <c r="FD832" s="166">
        <f>IFERROR(HLOOKUP(FD$1,$H$5:$FY$1802,MATCH($A832,$A$5:$A$1802,0),0)*HLOOKUP(FD$2,$H$5:$FY$1802,MATCH($A832,$A$5:$A$1802,0),0),$H$2)</f>
        <v>0</v>
      </c>
      <c r="FE832" s="166">
        <f>IFERROR(HLOOKUP(FE$1,$H$5:$FY$1802,MATCH($A832,$A$5:$A$1802,0),0)*HLOOKUP(FE$2,$H$5:$FY$1802,MATCH($A832,$A$5:$A$1802,0),0),$H$2)</f>
        <v>0</v>
      </c>
      <c r="FF832" s="166">
        <f>IFERROR(HLOOKUP(FF$1,$H$5:$FY$1802,MATCH($A832,$A$5:$A$1802,0),0)*HLOOKUP(FF$2,$H$5:$FY$1802,MATCH($A832,$A$5:$A$1802,0),0),$H$2)</f>
        <v>0</v>
      </c>
      <c r="FG832" s="166">
        <f>IFERROR(HLOOKUP(FG$1,$H$5:$FY$1802,MATCH($A832,$A$5:$A$1802,0),0)*HLOOKUP(FG$2,$H$5:$FY$1802,MATCH($A832,$A$5:$A$1802,0),0),$H$2)</f>
        <v>0</v>
      </c>
      <c r="FH832" s="152"/>
      <c r="FI832" s="405">
        <f t="shared" si="1192"/>
        <v>1.7791411042944785</v>
      </c>
      <c r="FJ832" s="405">
        <f t="shared" si="1192"/>
        <v>1.4969325153374233</v>
      </c>
      <c r="FK832" s="405">
        <f t="shared" si="1193"/>
        <v>1.7674418604651163</v>
      </c>
      <c r="FL832" s="405">
        <f t="shared" si="1194"/>
        <v>1.5465116279069768</v>
      </c>
      <c r="FM832" s="405">
        <f t="shared" si="1195"/>
        <v>1.2267206477732793</v>
      </c>
      <c r="FN832" s="405">
        <f t="shared" si="1196"/>
        <v>1.0961538461538463</v>
      </c>
      <c r="FO832" s="405">
        <f t="shared" si="1197"/>
        <v>1.2053333333333334</v>
      </c>
      <c r="FP832" s="405">
        <f t="shared" si="1198"/>
        <v>1.0840000000000001</v>
      </c>
      <c r="FQ832" s="405">
        <f t="shared" si="1199"/>
        <v>1.125</v>
      </c>
      <c r="FR832" s="405">
        <f t="shared" si="1200"/>
        <v>1.0535714285714286</v>
      </c>
      <c r="FS832" s="65"/>
    </row>
    <row r="833" spans="1:175" ht="10.35" customHeight="1" x14ac:dyDescent="0.2">
      <c r="A833" s="180" t="str">
        <f t="shared" si="1186"/>
        <v>2021-22JANUARYRRU</v>
      </c>
      <c r="B833" s="182" t="str">
        <f t="shared" si="1201"/>
        <v>2021-22</v>
      </c>
      <c r="C833" s="26" t="s">
        <v>836</v>
      </c>
      <c r="D833" s="182" t="str">
        <f>INDEX($FV$16:$FW$26,MATCH($F833,$FV$16:$FV$26,0),2)</f>
        <v>Y56</v>
      </c>
      <c r="E833" s="182" t="str">
        <f>VLOOKUP($D833,$FW$8:$FX$14,2,0)</f>
        <v>London</v>
      </c>
      <c r="F833" s="273" t="s">
        <v>855</v>
      </c>
      <c r="G833" s="277" t="s">
        <v>874</v>
      </c>
      <c r="H833" s="278">
        <v>175423</v>
      </c>
      <c r="I833" s="278">
        <v>132426</v>
      </c>
      <c r="J833" s="278">
        <v>1854462</v>
      </c>
      <c r="K833" s="278">
        <v>14</v>
      </c>
      <c r="L833" s="278">
        <v>0</v>
      </c>
      <c r="M833" s="278">
        <v>54</v>
      </c>
      <c r="N833" s="278">
        <v>98</v>
      </c>
      <c r="O833" s="278">
        <v>198</v>
      </c>
      <c r="P833" s="278">
        <v>0</v>
      </c>
      <c r="Q833" s="278">
        <v>609</v>
      </c>
      <c r="R833" s="278">
        <v>0</v>
      </c>
      <c r="S833" s="278">
        <v>1599</v>
      </c>
      <c r="T833" s="278">
        <v>105419</v>
      </c>
      <c r="U833" s="278">
        <v>9498</v>
      </c>
      <c r="V833" s="278">
        <v>6430</v>
      </c>
      <c r="W833" s="278">
        <v>56829</v>
      </c>
      <c r="X833" s="278">
        <v>19250</v>
      </c>
      <c r="Y833" s="278">
        <v>1134</v>
      </c>
      <c r="Z833" s="278">
        <v>3773594</v>
      </c>
      <c r="AA833" s="278">
        <v>397</v>
      </c>
      <c r="AB833" s="278">
        <v>663</v>
      </c>
      <c r="AC833" s="278">
        <v>4268402</v>
      </c>
      <c r="AD833" s="278">
        <v>664</v>
      </c>
      <c r="AE833" s="278">
        <v>1154</v>
      </c>
      <c r="AF833" s="278">
        <v>119095926</v>
      </c>
      <c r="AG833" s="278">
        <v>2096</v>
      </c>
      <c r="AH833" s="278">
        <v>4665</v>
      </c>
      <c r="AI833" s="278">
        <v>110593547</v>
      </c>
      <c r="AJ833" s="278">
        <v>5745</v>
      </c>
      <c r="AK833" s="278">
        <v>14281</v>
      </c>
      <c r="AL833" s="278">
        <v>13227682</v>
      </c>
      <c r="AM833" s="278">
        <v>11665</v>
      </c>
      <c r="AN833" s="278">
        <v>24475</v>
      </c>
      <c r="AO833" s="278">
        <v>14784</v>
      </c>
      <c r="AP833" s="278">
        <v>272</v>
      </c>
      <c r="AQ833" s="278">
        <v>2782</v>
      </c>
      <c r="AR833" s="278">
        <v>4173</v>
      </c>
      <c r="AS833" s="278">
        <v>111</v>
      </c>
      <c r="AT833" s="278">
        <v>11619</v>
      </c>
      <c r="AU833" s="278">
        <v>0</v>
      </c>
      <c r="AV833" s="278">
        <v>54268</v>
      </c>
      <c r="AW833" s="278">
        <v>3689</v>
      </c>
      <c r="AX833" s="278">
        <v>32678</v>
      </c>
      <c r="AY833" s="278">
        <v>90635</v>
      </c>
      <c r="AZ833" s="278">
        <v>24552</v>
      </c>
      <c r="BA833" s="278">
        <v>18822</v>
      </c>
      <c r="BB833" s="278">
        <v>16321</v>
      </c>
      <c r="BC833" s="278">
        <v>12767</v>
      </c>
      <c r="BD833" s="278">
        <v>83602</v>
      </c>
      <c r="BE833" s="278">
        <v>63857</v>
      </c>
      <c r="BF833" s="278">
        <v>28428</v>
      </c>
      <c r="BG833" s="278">
        <v>21866</v>
      </c>
      <c r="BH833" s="278">
        <v>1548</v>
      </c>
      <c r="BI833" s="278">
        <v>1227</v>
      </c>
      <c r="BJ833" s="278">
        <v>114</v>
      </c>
      <c r="BK833" s="278">
        <v>62132</v>
      </c>
      <c r="BL833" s="278">
        <v>545</v>
      </c>
      <c r="BM833" s="278">
        <v>961</v>
      </c>
      <c r="BN833" s="278">
        <v>76</v>
      </c>
      <c r="BO833" s="278">
        <v>51492</v>
      </c>
      <c r="BP833" s="278">
        <v>678</v>
      </c>
      <c r="BQ833" s="278">
        <v>969</v>
      </c>
      <c r="BR833" s="278">
        <v>9308</v>
      </c>
      <c r="BS833" s="278">
        <v>3659970</v>
      </c>
      <c r="BT833" s="278">
        <v>393</v>
      </c>
      <c r="BU833" s="278">
        <v>657</v>
      </c>
      <c r="BV833" s="278">
        <v>3033</v>
      </c>
      <c r="BW833" s="278">
        <v>6473079</v>
      </c>
      <c r="BX833" s="278">
        <v>2134</v>
      </c>
      <c r="BY833" s="278">
        <v>4550</v>
      </c>
      <c r="BZ833" s="278">
        <v>1075</v>
      </c>
      <c r="CA833" s="278">
        <v>2178216</v>
      </c>
      <c r="CB833" s="278">
        <v>2026</v>
      </c>
      <c r="CC833" s="278">
        <v>4891</v>
      </c>
      <c r="CD833" s="278">
        <v>52721</v>
      </c>
      <c r="CE833" s="278">
        <v>110444631</v>
      </c>
      <c r="CF833" s="278">
        <v>2095</v>
      </c>
      <c r="CG833" s="278">
        <v>4665</v>
      </c>
      <c r="CH833" s="278">
        <v>966</v>
      </c>
      <c r="CI833" s="278">
        <v>6897438</v>
      </c>
      <c r="CJ833" s="278">
        <v>7140</v>
      </c>
      <c r="CK833" s="278">
        <v>15066</v>
      </c>
      <c r="CL833" s="278">
        <v>251</v>
      </c>
      <c r="CM833" s="278">
        <v>1605411</v>
      </c>
      <c r="CN833" s="278">
        <v>6396</v>
      </c>
      <c r="CO833" s="278">
        <v>13881</v>
      </c>
      <c r="CP833" s="278">
        <v>962</v>
      </c>
      <c r="CQ833" s="278">
        <v>9758404</v>
      </c>
      <c r="CR833" s="278">
        <v>10144</v>
      </c>
      <c r="CS833" s="278">
        <v>21834</v>
      </c>
      <c r="CT833" s="278">
        <v>58</v>
      </c>
      <c r="CU833" s="278">
        <v>580740</v>
      </c>
      <c r="CV833" s="278">
        <v>10013</v>
      </c>
      <c r="CW833" s="278">
        <v>22838</v>
      </c>
      <c r="CX833" s="278">
        <v>791</v>
      </c>
      <c r="CY833" s="278">
        <v>241522</v>
      </c>
      <c r="CZ833" s="278">
        <v>305</v>
      </c>
      <c r="DA833" s="278">
        <v>523</v>
      </c>
      <c r="DB833" s="278">
        <v>5099</v>
      </c>
      <c r="DC833" s="278">
        <v>423272</v>
      </c>
      <c r="DD833" s="278">
        <v>83</v>
      </c>
      <c r="DE833" s="278">
        <v>169</v>
      </c>
      <c r="DF833" s="278">
        <v>158</v>
      </c>
      <c r="DG833" s="278">
        <v>427478</v>
      </c>
      <c r="DH833" s="278">
        <v>2706</v>
      </c>
      <c r="DI833" s="278">
        <v>5716</v>
      </c>
      <c r="DJ833" s="278">
        <v>143</v>
      </c>
      <c r="DK833" s="278">
        <v>0</v>
      </c>
      <c r="DL833" s="264"/>
      <c r="DM833" s="264"/>
      <c r="DN833" s="264"/>
      <c r="DO833" s="264"/>
      <c r="DP833" s="264"/>
      <c r="DQ833" s="264"/>
      <c r="DR833" s="264"/>
      <c r="DS833" s="264"/>
      <c r="DT833" s="264"/>
      <c r="DU833" s="264"/>
      <c r="DV833" s="264"/>
      <c r="DW833" s="264"/>
      <c r="DX833" s="264"/>
      <c r="DY833" s="264"/>
      <c r="DZ833" s="264"/>
      <c r="EA833" s="264"/>
      <c r="EB833" s="265"/>
      <c r="EC833" s="266">
        <f t="shared" ref="EC833:EC840" si="1204">MONTH(1&amp;C833)</f>
        <v>1</v>
      </c>
      <c r="ED833" s="180">
        <f t="shared" si="1202"/>
        <v>2022</v>
      </c>
      <c r="EE833" s="185">
        <f t="shared" si="1203"/>
        <v>44562</v>
      </c>
      <c r="EF833" s="186">
        <f t="shared" si="1182"/>
        <v>31</v>
      </c>
      <c r="EG833" s="187"/>
      <c r="EH833" s="188">
        <f>IFERROR(HLOOKUP(EH$1,$H$5:$FY$1802,MATCH($A833,$A$5:$A$1802,0),0)*HLOOKUP(EH$2,$H$5:$FY$1802,MATCH($A833,$A$5:$A$1802,0),0),$H$2)</f>
        <v>0</v>
      </c>
      <c r="EI833" s="188">
        <f>IFERROR(HLOOKUP(EI$1,$H$5:$FY$1802,MATCH($A833,$A$5:$A$1802,0),0)*HLOOKUP(EI$2,$H$5:$FY$1802,MATCH($A833,$A$5:$A$1802,0),0),$H$2)</f>
        <v>7151004</v>
      </c>
      <c r="EJ833" s="188">
        <f>IFERROR(HLOOKUP(EJ$1,$H$5:$FY$1802,MATCH($A833,$A$5:$A$1802,0),0)*HLOOKUP(EJ$2,$H$5:$FY$1802,MATCH($A833,$A$5:$A$1802,0),0),$H$2)</f>
        <v>12977748</v>
      </c>
      <c r="EK833" s="188">
        <f>IFERROR(HLOOKUP(EK$1,$H$5:$FY$1802,MATCH($A833,$A$5:$A$1802,0),0)*HLOOKUP(EK$2,$H$5:$FY$1802,MATCH($A833,$A$5:$A$1802,0),0),$H$2)</f>
        <v>26220348</v>
      </c>
      <c r="EL833" s="188">
        <f>IFERROR(HLOOKUP(EL$1,$H$5:$FY$1802,MATCH($A833,$A$5:$A$1802,0),0)*HLOOKUP(EL$2,$H$5:$FY$1802,MATCH($A833,$A$5:$A$1802,0),0),$H$2)</f>
        <v>6297174</v>
      </c>
      <c r="EM833" s="188">
        <f>IFERROR(HLOOKUP(EM$1,$H$5:$FY$1802,MATCH($A833,$A$5:$A$1802,0),0)*HLOOKUP(EM$2,$H$5:$FY$1802,MATCH($A833,$A$5:$A$1802,0),0),$H$2)</f>
        <v>7420220</v>
      </c>
      <c r="EN833" s="188">
        <f>IFERROR(HLOOKUP(EN$1,$H$5:$FY$1802,MATCH($A833,$A$5:$A$1802,0),0)*HLOOKUP(EN$2,$H$5:$FY$1802,MATCH($A833,$A$5:$A$1802,0),0),$H$2)</f>
        <v>265107285</v>
      </c>
      <c r="EO833" s="188">
        <f>IFERROR(HLOOKUP(EO$1,$H$5:$FY$1802,MATCH($A833,$A$5:$A$1802,0),0)*HLOOKUP(EO$2,$H$5:$FY$1802,MATCH($A833,$A$5:$A$1802,0),0),$H$2)</f>
        <v>274909250</v>
      </c>
      <c r="EP833" s="188">
        <f>IFERROR(HLOOKUP(EP$1,$H$5:$FY$1802,MATCH($A833,$A$5:$A$1802,0),0)*HLOOKUP(EP$2,$H$5:$FY$1802,MATCH($A833,$A$5:$A$1802,0),0),$H$2)</f>
        <v>27754650</v>
      </c>
      <c r="EQ833" s="188">
        <f>IFERROR(HLOOKUP(EQ$1,$H$5:$FY$1802,MATCH($A833,$A$5:$A$1802,0),0)*HLOOKUP(EQ$2,$H$5:$FY$1802,MATCH($A833,$A$5:$A$1802,0),0),$H$2)</f>
        <v>109554</v>
      </c>
      <c r="ER833" s="188">
        <f>IFERROR(HLOOKUP(ER$1,$H$5:$FY$1802,MATCH($A833,$A$5:$A$1802,0),0)*HLOOKUP(ER$2,$H$5:$FY$1802,MATCH($A833,$A$5:$A$1802,0),0),$H$2)</f>
        <v>73644</v>
      </c>
      <c r="ES833" s="188">
        <f>IFERROR(HLOOKUP(ES$1,$H$5:$FY$1802,MATCH($A833,$A$5:$A$1802,0),0)*HLOOKUP(ES$2,$H$5:$FY$1802,MATCH($A833,$A$5:$A$1802,0),0),$H$2)</f>
        <v>6115356</v>
      </c>
      <c r="ET833" s="188">
        <f>IFERROR(HLOOKUP(ET$1,$H$5:$FY$1802,MATCH($A833,$A$5:$A$1802,0),0)*HLOOKUP(ET$2,$H$5:$FY$1802,MATCH($A833,$A$5:$A$1802,0),0),$H$2)</f>
        <v>13800150</v>
      </c>
      <c r="EU833" s="188">
        <f>IFERROR(HLOOKUP(EU$1,$H$5:$FY$1802,MATCH($A833,$A$5:$A$1802,0),0)*HLOOKUP(EU$2,$H$5:$FY$1802,MATCH($A833,$A$5:$A$1802,0),0),$H$2)</f>
        <v>5257825</v>
      </c>
      <c r="EV833" s="188">
        <f>IFERROR(HLOOKUP(EV$1,$H$5:$FY$1802,MATCH($A833,$A$5:$A$1802,0),0)*HLOOKUP(EV$2,$H$5:$FY$1802,MATCH($A833,$A$5:$A$1802,0),0),$H$2)</f>
        <v>245943465</v>
      </c>
      <c r="EW833" s="188">
        <f>IFERROR(HLOOKUP(EW$1,$H$5:$FY$1802,MATCH($A833,$A$5:$A$1802,0),0)*HLOOKUP(EW$2,$H$5:$FY$1802,MATCH($A833,$A$5:$A$1802,0),0),$H$2)</f>
        <v>14553756</v>
      </c>
      <c r="EX833" s="188">
        <f>IFERROR(HLOOKUP(EX$1,$H$5:$FY$1802,MATCH($A833,$A$5:$A$1802,0),0)*HLOOKUP(EX$2,$H$5:$FY$1802,MATCH($A833,$A$5:$A$1802,0),0),$H$2)</f>
        <v>3484131</v>
      </c>
      <c r="EY833" s="188">
        <f>IFERROR(HLOOKUP(EY$1,$H$5:$FY$1802,MATCH($A833,$A$5:$A$1802,0),0)*HLOOKUP(EY$2,$H$5:$FY$1802,MATCH($A833,$A$5:$A$1802,0),0),$H$2)</f>
        <v>21004308</v>
      </c>
      <c r="EZ833" s="188">
        <f>IFERROR(HLOOKUP(EZ$1,$H$5:$FY$1802,MATCH($A833,$A$5:$A$1802,0),0)*HLOOKUP(EZ$2,$H$5:$FY$1802,MATCH($A833,$A$5:$A$1802,0),0),$H$2)</f>
        <v>1324604</v>
      </c>
      <c r="FA833" s="188">
        <f>IFERROR(HLOOKUP(FA$1,$H$5:$FY$1802,MATCH($A833,$A$5:$A$1802,0),0)*HLOOKUP(FA$2,$H$5:$FY$1802,MATCH($A833,$A$5:$A$1802,0),0),$H$2)</f>
        <v>903128</v>
      </c>
      <c r="FB833" s="188">
        <f>IFERROR(HLOOKUP(FB$1,$H$5:$FY$1802,MATCH($A833,$A$5:$A$1802,0),0)*HLOOKUP(FB$2,$H$5:$FY$1802,MATCH($A833,$A$5:$A$1802,0),0),$H$2)</f>
        <v>413693</v>
      </c>
      <c r="FC833" s="188">
        <f>IFERROR(HLOOKUP(FC$1,$H$5:$FY$1802,MATCH($A833,$A$5:$A$1802,0),0)*HLOOKUP(FC$2,$H$5:$FY$1802,MATCH($A833,$A$5:$A$1802,0),0),$H$2)</f>
        <v>861731</v>
      </c>
      <c r="FD833" s="188">
        <f>IFERROR(HLOOKUP(FD$1,$H$5:$FY$1802,MATCH($A833,$A$5:$A$1802,0),0)*HLOOKUP(FD$2,$H$5:$FY$1802,MATCH($A833,$A$5:$A$1802,0),0),$H$2)</f>
        <v>0</v>
      </c>
      <c r="FE833" s="188">
        <f>IFERROR(HLOOKUP(FE$1,$H$5:$FY$1802,MATCH($A833,$A$5:$A$1802,0),0)*HLOOKUP(FE$2,$H$5:$FY$1802,MATCH($A833,$A$5:$A$1802,0),0),$H$2)</f>
        <v>0</v>
      </c>
      <c r="FF833" s="188">
        <f>IFERROR(HLOOKUP(FF$1,$H$5:$FY$1802,MATCH($A833,$A$5:$A$1802,0),0)*HLOOKUP(FF$2,$H$5:$FY$1802,MATCH($A833,$A$5:$A$1802,0),0),$H$2)</f>
        <v>0</v>
      </c>
      <c r="FG833" s="188">
        <f>IFERROR(HLOOKUP(FG$1,$H$5:$FY$1802,MATCH($A833,$A$5:$A$1802,0),0)*HLOOKUP(FG$2,$H$5:$FY$1802,MATCH($A833,$A$5:$A$1802,0),0),$H$2)</f>
        <v>0</v>
      </c>
      <c r="FH833" s="189"/>
      <c r="FI833" s="406">
        <f t="shared" si="1192"/>
        <v>2.5849652558433354</v>
      </c>
      <c r="FJ833" s="406">
        <f t="shared" si="1192"/>
        <v>1.981680353758686</v>
      </c>
      <c r="FK833" s="406">
        <f t="shared" si="1193"/>
        <v>2.5382581648522549</v>
      </c>
      <c r="FL833" s="406">
        <f t="shared" si="1194"/>
        <v>1.9855365474339035</v>
      </c>
      <c r="FM833" s="406">
        <f t="shared" si="1195"/>
        <v>1.47111509968502</v>
      </c>
      <c r="FN833" s="406">
        <f t="shared" si="1196"/>
        <v>1.1236692533741575</v>
      </c>
      <c r="FO833" s="406">
        <f t="shared" si="1197"/>
        <v>1.4767792207792207</v>
      </c>
      <c r="FP833" s="406">
        <f t="shared" si="1198"/>
        <v>1.135896103896104</v>
      </c>
      <c r="FQ833" s="406">
        <f t="shared" si="1199"/>
        <v>1.3650793650793651</v>
      </c>
      <c r="FR833" s="406">
        <f t="shared" si="1200"/>
        <v>1.0820105820105821</v>
      </c>
      <c r="FS833" s="410"/>
    </row>
    <row r="834" spans="1:175" ht="10.35" customHeight="1" x14ac:dyDescent="0.2">
      <c r="A834" s="74" t="str">
        <f t="shared" si="1186"/>
        <v>2021-22JANUARYRX6</v>
      </c>
      <c r="B834" s="163" t="str">
        <f t="shared" si="1201"/>
        <v>2021-22</v>
      </c>
      <c r="C834" s="26" t="s">
        <v>836</v>
      </c>
      <c r="D834" s="163" t="str">
        <f>INDEX($FV$16:$FW$26,MATCH($F834,$FV$16:$FV$26,0),2)</f>
        <v>Y63</v>
      </c>
      <c r="E834" s="163" t="str">
        <f>VLOOKUP($D834,$FW$8:$FX$14,2,0)</f>
        <v>North East and Yorkshire</v>
      </c>
      <c r="F834" s="271" t="s">
        <v>857</v>
      </c>
      <c r="G834" s="271" t="s">
        <v>875</v>
      </c>
      <c r="H834" s="272">
        <v>47682</v>
      </c>
      <c r="I834" s="272">
        <v>36412</v>
      </c>
      <c r="J834" s="272">
        <v>640424</v>
      </c>
      <c r="K834" s="272">
        <v>18</v>
      </c>
      <c r="L834" s="272">
        <v>0</v>
      </c>
      <c r="M834" s="272">
        <v>44</v>
      </c>
      <c r="N834" s="272">
        <v>73</v>
      </c>
      <c r="O834" s="272">
        <v>160</v>
      </c>
      <c r="P834" s="272">
        <v>0</v>
      </c>
      <c r="Q834" s="272">
        <v>91</v>
      </c>
      <c r="R834" s="272">
        <v>2566</v>
      </c>
      <c r="S834" s="272">
        <v>14</v>
      </c>
      <c r="T834" s="272">
        <v>35216</v>
      </c>
      <c r="U834" s="272">
        <v>2947</v>
      </c>
      <c r="V834" s="272">
        <v>1827</v>
      </c>
      <c r="W834" s="272">
        <v>19517</v>
      </c>
      <c r="X834" s="272">
        <v>6016</v>
      </c>
      <c r="Y834" s="272">
        <v>471</v>
      </c>
      <c r="Z834" s="272">
        <v>1235719</v>
      </c>
      <c r="AA834" s="272">
        <v>419</v>
      </c>
      <c r="AB834" s="272">
        <v>738</v>
      </c>
      <c r="AC834" s="272">
        <v>905656</v>
      </c>
      <c r="AD834" s="272">
        <v>496</v>
      </c>
      <c r="AE834" s="272">
        <v>897</v>
      </c>
      <c r="AF834" s="272">
        <v>36820744</v>
      </c>
      <c r="AG834" s="272">
        <v>1887</v>
      </c>
      <c r="AH834" s="272">
        <v>4005</v>
      </c>
      <c r="AI834" s="272">
        <v>27627594</v>
      </c>
      <c r="AJ834" s="272">
        <v>4592</v>
      </c>
      <c r="AK834" s="272">
        <v>11785</v>
      </c>
      <c r="AL834" s="272">
        <v>2153255</v>
      </c>
      <c r="AM834" s="272">
        <v>4572</v>
      </c>
      <c r="AN834" s="272">
        <v>9675</v>
      </c>
      <c r="AO834" s="272">
        <v>3752</v>
      </c>
      <c r="AP834" s="272">
        <v>51</v>
      </c>
      <c r="AQ834" s="272">
        <v>371</v>
      </c>
      <c r="AR834" s="272">
        <v>3193</v>
      </c>
      <c r="AS834" s="272">
        <v>194</v>
      </c>
      <c r="AT834" s="272">
        <v>3136</v>
      </c>
      <c r="AU834" s="272">
        <v>0</v>
      </c>
      <c r="AV834" s="272">
        <v>18629</v>
      </c>
      <c r="AW834" s="272">
        <v>3135</v>
      </c>
      <c r="AX834" s="272">
        <v>9700</v>
      </c>
      <c r="AY834" s="272">
        <v>31464</v>
      </c>
      <c r="AZ834" s="272">
        <v>5582</v>
      </c>
      <c r="BA834" s="272">
        <v>4391</v>
      </c>
      <c r="BB834" s="272">
        <v>3448</v>
      </c>
      <c r="BC834" s="272">
        <v>2723</v>
      </c>
      <c r="BD834" s="272">
        <v>24994</v>
      </c>
      <c r="BE834" s="272">
        <v>21035</v>
      </c>
      <c r="BF834" s="272">
        <v>9115</v>
      </c>
      <c r="BG834" s="272">
        <v>6380</v>
      </c>
      <c r="BH834" s="272">
        <v>840</v>
      </c>
      <c r="BI834" s="272">
        <v>501</v>
      </c>
      <c r="BJ834" s="272">
        <v>87</v>
      </c>
      <c r="BK834" s="272">
        <v>44737</v>
      </c>
      <c r="BL834" s="272">
        <v>514</v>
      </c>
      <c r="BM834" s="272">
        <v>864</v>
      </c>
      <c r="BN834" s="272">
        <v>87</v>
      </c>
      <c r="BO834" s="272">
        <v>33775</v>
      </c>
      <c r="BP834" s="272">
        <v>388</v>
      </c>
      <c r="BQ834" s="272">
        <v>822</v>
      </c>
      <c r="BR834" s="272">
        <v>2773</v>
      </c>
      <c r="BS834" s="272">
        <v>1157207</v>
      </c>
      <c r="BT834" s="272">
        <v>417</v>
      </c>
      <c r="BU834" s="272">
        <v>728</v>
      </c>
      <c r="BV834" s="272">
        <v>2523</v>
      </c>
      <c r="BW834" s="272">
        <v>4675712</v>
      </c>
      <c r="BX834" s="272">
        <v>1853</v>
      </c>
      <c r="BY834" s="272">
        <v>3825</v>
      </c>
      <c r="BZ834" s="272">
        <v>634</v>
      </c>
      <c r="CA834" s="272">
        <v>969935</v>
      </c>
      <c r="CB834" s="272">
        <v>1530</v>
      </c>
      <c r="CC834" s="272">
        <v>3175</v>
      </c>
      <c r="CD834" s="272">
        <v>16360</v>
      </c>
      <c r="CE834" s="272">
        <v>31175097</v>
      </c>
      <c r="CF834" s="272">
        <v>1906</v>
      </c>
      <c r="CG834" s="272">
        <v>4063</v>
      </c>
      <c r="CH834" s="272">
        <v>169</v>
      </c>
      <c r="CI834" s="272">
        <v>741725</v>
      </c>
      <c r="CJ834" s="272">
        <v>4389</v>
      </c>
      <c r="CK834" s="272">
        <v>10024</v>
      </c>
      <c r="CL834" s="272">
        <v>54</v>
      </c>
      <c r="CM834" s="272">
        <v>252488</v>
      </c>
      <c r="CN834" s="272">
        <v>4676</v>
      </c>
      <c r="CO834" s="272">
        <v>8400</v>
      </c>
      <c r="CP834" s="272">
        <v>1748</v>
      </c>
      <c r="CQ834" s="272">
        <v>13241598</v>
      </c>
      <c r="CR834" s="272">
        <v>7575</v>
      </c>
      <c r="CS834" s="272">
        <v>14336</v>
      </c>
      <c r="CT834" s="272">
        <v>429</v>
      </c>
      <c r="CU834" s="272">
        <v>3717535</v>
      </c>
      <c r="CV834" s="272">
        <v>8666</v>
      </c>
      <c r="CW834" s="272">
        <v>18091</v>
      </c>
      <c r="CX834" s="272">
        <v>111</v>
      </c>
      <c r="CY834" s="272">
        <v>52649</v>
      </c>
      <c r="CZ834" s="272">
        <v>474</v>
      </c>
      <c r="DA834" s="272">
        <v>769</v>
      </c>
      <c r="DB834" s="272">
        <v>1688</v>
      </c>
      <c r="DC834" s="272">
        <v>61734</v>
      </c>
      <c r="DD834" s="272">
        <v>37</v>
      </c>
      <c r="DE834" s="272">
        <v>72</v>
      </c>
      <c r="DF834" s="272">
        <v>0</v>
      </c>
      <c r="DG834" s="272">
        <v>0</v>
      </c>
      <c r="DH834" s="272">
        <v>0</v>
      </c>
      <c r="DI834" s="272">
        <v>0</v>
      </c>
      <c r="DJ834" s="272">
        <v>0</v>
      </c>
      <c r="DK834" s="272">
        <v>0</v>
      </c>
      <c r="DL834" s="250"/>
      <c r="DM834" s="250"/>
      <c r="DN834" s="250"/>
      <c r="DO834" s="250"/>
      <c r="DP834" s="250"/>
      <c r="DQ834" s="250"/>
      <c r="DR834" s="250"/>
      <c r="DS834" s="250"/>
      <c r="DT834" s="250"/>
      <c r="DU834" s="250"/>
      <c r="DV834" s="250"/>
      <c r="DW834" s="250"/>
      <c r="DX834" s="250"/>
      <c r="DY834" s="250"/>
      <c r="DZ834" s="250"/>
      <c r="EA834" s="250"/>
      <c r="EB834" s="155"/>
      <c r="EC834" s="75">
        <f t="shared" si="1204"/>
        <v>1</v>
      </c>
      <c r="ED834" s="74">
        <f t="shared" si="1202"/>
        <v>2022</v>
      </c>
      <c r="EE834" s="165">
        <f t="shared" si="1203"/>
        <v>44562</v>
      </c>
      <c r="EF834" s="157">
        <f t="shared" si="1182"/>
        <v>31</v>
      </c>
      <c r="EG834" s="156"/>
      <c r="EH834" s="166">
        <f>IFERROR(HLOOKUP(EH$1,$H$5:$FY$1802,MATCH($A834,$A$5:$A$1802,0),0)*HLOOKUP(EH$2,$H$5:$FY$1802,MATCH($A834,$A$5:$A$1802,0),0),$H$2)</f>
        <v>0</v>
      </c>
      <c r="EI834" s="166">
        <f>IFERROR(HLOOKUP(EI$1,$H$5:$FY$1802,MATCH($A834,$A$5:$A$1802,0),0)*HLOOKUP(EI$2,$H$5:$FY$1802,MATCH($A834,$A$5:$A$1802,0),0),$H$2)</f>
        <v>1602128</v>
      </c>
      <c r="EJ834" s="166">
        <f>IFERROR(HLOOKUP(EJ$1,$H$5:$FY$1802,MATCH($A834,$A$5:$A$1802,0),0)*HLOOKUP(EJ$2,$H$5:$FY$1802,MATCH($A834,$A$5:$A$1802,0),0),$H$2)</f>
        <v>2658076</v>
      </c>
      <c r="EK834" s="166">
        <f>IFERROR(HLOOKUP(EK$1,$H$5:$FY$1802,MATCH($A834,$A$5:$A$1802,0),0)*HLOOKUP(EK$2,$H$5:$FY$1802,MATCH($A834,$A$5:$A$1802,0),0),$H$2)</f>
        <v>5825920</v>
      </c>
      <c r="EL834" s="166">
        <f>IFERROR(HLOOKUP(EL$1,$H$5:$FY$1802,MATCH($A834,$A$5:$A$1802,0),0)*HLOOKUP(EL$2,$H$5:$FY$1802,MATCH($A834,$A$5:$A$1802,0),0),$H$2)</f>
        <v>2174886</v>
      </c>
      <c r="EM834" s="166">
        <f>IFERROR(HLOOKUP(EM$1,$H$5:$FY$1802,MATCH($A834,$A$5:$A$1802,0),0)*HLOOKUP(EM$2,$H$5:$FY$1802,MATCH($A834,$A$5:$A$1802,0),0),$H$2)</f>
        <v>1638819</v>
      </c>
      <c r="EN834" s="166">
        <f>IFERROR(HLOOKUP(EN$1,$H$5:$FY$1802,MATCH($A834,$A$5:$A$1802,0),0)*HLOOKUP(EN$2,$H$5:$FY$1802,MATCH($A834,$A$5:$A$1802,0),0),$H$2)</f>
        <v>78165585</v>
      </c>
      <c r="EO834" s="166">
        <f>IFERROR(HLOOKUP(EO$1,$H$5:$FY$1802,MATCH($A834,$A$5:$A$1802,0),0)*HLOOKUP(EO$2,$H$5:$FY$1802,MATCH($A834,$A$5:$A$1802,0),0),$H$2)</f>
        <v>70898560</v>
      </c>
      <c r="EP834" s="166">
        <f>IFERROR(HLOOKUP(EP$1,$H$5:$FY$1802,MATCH($A834,$A$5:$A$1802,0),0)*HLOOKUP(EP$2,$H$5:$FY$1802,MATCH($A834,$A$5:$A$1802,0),0),$H$2)</f>
        <v>4556925</v>
      </c>
      <c r="EQ834" s="166">
        <f>IFERROR(HLOOKUP(EQ$1,$H$5:$FY$1802,MATCH($A834,$A$5:$A$1802,0),0)*HLOOKUP(EQ$2,$H$5:$FY$1802,MATCH($A834,$A$5:$A$1802,0),0),$H$2)</f>
        <v>75168</v>
      </c>
      <c r="ER834" s="166">
        <f>IFERROR(HLOOKUP(ER$1,$H$5:$FY$1802,MATCH($A834,$A$5:$A$1802,0),0)*HLOOKUP(ER$2,$H$5:$FY$1802,MATCH($A834,$A$5:$A$1802,0),0),$H$2)</f>
        <v>71514</v>
      </c>
      <c r="ES834" s="166">
        <f>IFERROR(HLOOKUP(ES$1,$H$5:$FY$1802,MATCH($A834,$A$5:$A$1802,0),0)*HLOOKUP(ES$2,$H$5:$FY$1802,MATCH($A834,$A$5:$A$1802,0),0),$H$2)</f>
        <v>2018744</v>
      </c>
      <c r="ET834" s="166">
        <f>IFERROR(HLOOKUP(ET$1,$H$5:$FY$1802,MATCH($A834,$A$5:$A$1802,0),0)*HLOOKUP(ET$2,$H$5:$FY$1802,MATCH($A834,$A$5:$A$1802,0),0),$H$2)</f>
        <v>9650475</v>
      </c>
      <c r="EU834" s="166">
        <f>IFERROR(HLOOKUP(EU$1,$H$5:$FY$1802,MATCH($A834,$A$5:$A$1802,0),0)*HLOOKUP(EU$2,$H$5:$FY$1802,MATCH($A834,$A$5:$A$1802,0),0),$H$2)</f>
        <v>2012950</v>
      </c>
      <c r="EV834" s="166">
        <f>IFERROR(HLOOKUP(EV$1,$H$5:$FY$1802,MATCH($A834,$A$5:$A$1802,0),0)*HLOOKUP(EV$2,$H$5:$FY$1802,MATCH($A834,$A$5:$A$1802,0),0),$H$2)</f>
        <v>66470680</v>
      </c>
      <c r="EW834" s="166">
        <f>IFERROR(HLOOKUP(EW$1,$H$5:$FY$1802,MATCH($A834,$A$5:$A$1802,0),0)*HLOOKUP(EW$2,$H$5:$FY$1802,MATCH($A834,$A$5:$A$1802,0),0),$H$2)</f>
        <v>1694056</v>
      </c>
      <c r="EX834" s="166">
        <f>IFERROR(HLOOKUP(EX$1,$H$5:$FY$1802,MATCH($A834,$A$5:$A$1802,0),0)*HLOOKUP(EX$2,$H$5:$FY$1802,MATCH($A834,$A$5:$A$1802,0),0),$H$2)</f>
        <v>453600</v>
      </c>
      <c r="EY834" s="166">
        <f>IFERROR(HLOOKUP(EY$1,$H$5:$FY$1802,MATCH($A834,$A$5:$A$1802,0),0)*HLOOKUP(EY$2,$H$5:$FY$1802,MATCH($A834,$A$5:$A$1802,0),0),$H$2)</f>
        <v>25059328</v>
      </c>
      <c r="EZ834" s="166">
        <f>IFERROR(HLOOKUP(EZ$1,$H$5:$FY$1802,MATCH($A834,$A$5:$A$1802,0),0)*HLOOKUP(EZ$2,$H$5:$FY$1802,MATCH($A834,$A$5:$A$1802,0),0),$H$2)</f>
        <v>7761039</v>
      </c>
      <c r="FA834" s="166">
        <f>IFERROR(HLOOKUP(FA$1,$H$5:$FY$1802,MATCH($A834,$A$5:$A$1802,0),0)*HLOOKUP(FA$2,$H$5:$FY$1802,MATCH($A834,$A$5:$A$1802,0),0),$H$2)</f>
        <v>0</v>
      </c>
      <c r="FB834" s="166">
        <f>IFERROR(HLOOKUP(FB$1,$H$5:$FY$1802,MATCH($A834,$A$5:$A$1802,0),0)*HLOOKUP(FB$2,$H$5:$FY$1802,MATCH($A834,$A$5:$A$1802,0),0),$H$2)</f>
        <v>85359</v>
      </c>
      <c r="FC834" s="166">
        <f>IFERROR(HLOOKUP(FC$1,$H$5:$FY$1802,MATCH($A834,$A$5:$A$1802,0),0)*HLOOKUP(FC$2,$H$5:$FY$1802,MATCH($A834,$A$5:$A$1802,0),0),$H$2)</f>
        <v>121536</v>
      </c>
      <c r="FD834" s="166">
        <f>IFERROR(HLOOKUP(FD$1,$H$5:$FY$1802,MATCH($A834,$A$5:$A$1802,0),0)*HLOOKUP(FD$2,$H$5:$FY$1802,MATCH($A834,$A$5:$A$1802,0),0),$H$2)</f>
        <v>0</v>
      </c>
      <c r="FE834" s="166">
        <f>IFERROR(HLOOKUP(FE$1,$H$5:$FY$1802,MATCH($A834,$A$5:$A$1802,0),0)*HLOOKUP(FE$2,$H$5:$FY$1802,MATCH($A834,$A$5:$A$1802,0),0),$H$2)</f>
        <v>0</v>
      </c>
      <c r="FF834" s="166">
        <f>IFERROR(HLOOKUP(FF$1,$H$5:$FY$1802,MATCH($A834,$A$5:$A$1802,0),0)*HLOOKUP(FF$2,$H$5:$FY$1802,MATCH($A834,$A$5:$A$1802,0),0),$H$2)</f>
        <v>0</v>
      </c>
      <c r="FG834" s="166">
        <f>IFERROR(HLOOKUP(FG$1,$H$5:$FY$1802,MATCH($A834,$A$5:$A$1802,0),0)*HLOOKUP(FG$2,$H$5:$FY$1802,MATCH($A834,$A$5:$A$1802,0),0),$H$2)</f>
        <v>0</v>
      </c>
      <c r="FH834" s="152"/>
      <c r="FI834" s="405">
        <f t="shared" si="1192"/>
        <v>1.8941296233457754</v>
      </c>
      <c r="FJ834" s="405">
        <f t="shared" si="1192"/>
        <v>1.489989820156091</v>
      </c>
      <c r="FK834" s="405">
        <f t="shared" si="1193"/>
        <v>1.8872468527640942</v>
      </c>
      <c r="FL834" s="405">
        <f t="shared" si="1194"/>
        <v>1.4904214559386972</v>
      </c>
      <c r="FM834" s="405">
        <f t="shared" si="1195"/>
        <v>1.2806271455654046</v>
      </c>
      <c r="FN834" s="405">
        <f t="shared" si="1196"/>
        <v>1.077778347082031</v>
      </c>
      <c r="FO834" s="405">
        <f t="shared" si="1197"/>
        <v>1.5151263297872339</v>
      </c>
      <c r="FP834" s="405">
        <f t="shared" si="1198"/>
        <v>1.0605053191489362</v>
      </c>
      <c r="FQ834" s="405">
        <f t="shared" si="1199"/>
        <v>1.7834394904458599</v>
      </c>
      <c r="FR834" s="405">
        <f t="shared" si="1200"/>
        <v>1.0636942675159236</v>
      </c>
      <c r="FS834" s="65"/>
    </row>
    <row r="835" spans="1:175" ht="10.35" customHeight="1" x14ac:dyDescent="0.2">
      <c r="A835" s="74" t="str">
        <f t="shared" si="1186"/>
        <v>2021-22JANUARYRX7</v>
      </c>
      <c r="B835" s="163" t="str">
        <f t="shared" si="1201"/>
        <v>2021-22</v>
      </c>
      <c r="C835" s="26" t="s">
        <v>836</v>
      </c>
      <c r="D835" s="163" t="str">
        <f>INDEX($FV$16:$FW$26,MATCH($F835,$FV$16:$FV$26,0),2)</f>
        <v>Y62</v>
      </c>
      <c r="E835" s="163" t="str">
        <f>VLOOKUP($D835,$FW$8:$FX$14,2,0)</f>
        <v>North West</v>
      </c>
      <c r="F835" s="271" t="s">
        <v>859</v>
      </c>
      <c r="G835" s="271" t="s">
        <v>876</v>
      </c>
      <c r="H835" s="272">
        <v>135839</v>
      </c>
      <c r="I835" s="272">
        <v>110588</v>
      </c>
      <c r="J835" s="272">
        <v>1413601</v>
      </c>
      <c r="K835" s="272">
        <v>13</v>
      </c>
      <c r="L835" s="272">
        <v>0</v>
      </c>
      <c r="M835" s="272">
        <v>33</v>
      </c>
      <c r="N835" s="272">
        <v>85</v>
      </c>
      <c r="O835" s="272">
        <v>189</v>
      </c>
      <c r="P835" s="272">
        <v>0</v>
      </c>
      <c r="Q835" s="272">
        <v>197</v>
      </c>
      <c r="R835" s="272">
        <v>15267</v>
      </c>
      <c r="S835" s="272">
        <v>3522</v>
      </c>
      <c r="T835" s="272">
        <v>90712</v>
      </c>
      <c r="U835" s="272">
        <v>12509</v>
      </c>
      <c r="V835" s="272">
        <v>8498</v>
      </c>
      <c r="W835" s="272">
        <v>46149</v>
      </c>
      <c r="X835" s="272">
        <v>13921</v>
      </c>
      <c r="Y835" s="272">
        <v>336</v>
      </c>
      <c r="Z835" s="272">
        <v>6397176</v>
      </c>
      <c r="AA835" s="272">
        <v>511</v>
      </c>
      <c r="AB835" s="272">
        <v>872</v>
      </c>
      <c r="AC835" s="272">
        <v>5529592</v>
      </c>
      <c r="AD835" s="272">
        <v>651</v>
      </c>
      <c r="AE835" s="272">
        <v>1129</v>
      </c>
      <c r="AF835" s="272">
        <v>120755329</v>
      </c>
      <c r="AG835" s="272">
        <v>2617</v>
      </c>
      <c r="AH835" s="272">
        <v>6095</v>
      </c>
      <c r="AI835" s="272">
        <v>114737719</v>
      </c>
      <c r="AJ835" s="272">
        <v>8242</v>
      </c>
      <c r="AK835" s="272">
        <v>20383</v>
      </c>
      <c r="AL835" s="272">
        <v>4948850</v>
      </c>
      <c r="AM835" s="272">
        <v>14729</v>
      </c>
      <c r="AN835" s="272">
        <v>40072</v>
      </c>
      <c r="AO835" s="272">
        <v>9621</v>
      </c>
      <c r="AP835" s="272">
        <v>536</v>
      </c>
      <c r="AQ835" s="272">
        <v>5590</v>
      </c>
      <c r="AR835" s="272">
        <v>489</v>
      </c>
      <c r="AS835" s="272">
        <v>586</v>
      </c>
      <c r="AT835" s="272">
        <v>2909</v>
      </c>
      <c r="AU835" s="272">
        <v>103</v>
      </c>
      <c r="AV835" s="272">
        <v>47286</v>
      </c>
      <c r="AW835" s="272">
        <v>6371</v>
      </c>
      <c r="AX835" s="272">
        <v>27434</v>
      </c>
      <c r="AY835" s="272">
        <v>81091</v>
      </c>
      <c r="AZ835" s="272">
        <v>24215</v>
      </c>
      <c r="BA835" s="272">
        <v>19451</v>
      </c>
      <c r="BB835" s="272">
        <v>16275</v>
      </c>
      <c r="BC835" s="272">
        <v>13287</v>
      </c>
      <c r="BD835" s="272">
        <v>62475</v>
      </c>
      <c r="BE835" s="272">
        <v>48195</v>
      </c>
      <c r="BF835" s="272">
        <v>19276</v>
      </c>
      <c r="BG835" s="272">
        <v>14249</v>
      </c>
      <c r="BH835" s="272">
        <v>407</v>
      </c>
      <c r="BI835" s="272">
        <v>331</v>
      </c>
      <c r="BJ835" s="272">
        <v>54</v>
      </c>
      <c r="BK835" s="272">
        <v>33044</v>
      </c>
      <c r="BL835" s="272">
        <v>612</v>
      </c>
      <c r="BM835" s="272">
        <v>1256</v>
      </c>
      <c r="BN835" s="272">
        <v>19</v>
      </c>
      <c r="BO835" s="272">
        <v>12688</v>
      </c>
      <c r="BP835" s="272">
        <v>668</v>
      </c>
      <c r="BQ835" s="272">
        <v>969</v>
      </c>
      <c r="BR835" s="272">
        <v>12436</v>
      </c>
      <c r="BS835" s="272">
        <v>6351444</v>
      </c>
      <c r="BT835" s="272">
        <v>511</v>
      </c>
      <c r="BU835" s="272">
        <v>870</v>
      </c>
      <c r="BV835" s="272">
        <v>3740</v>
      </c>
      <c r="BW835" s="272">
        <v>10020601</v>
      </c>
      <c r="BX835" s="272">
        <v>2679</v>
      </c>
      <c r="BY835" s="272">
        <v>6102</v>
      </c>
      <c r="BZ835" s="272">
        <v>1781</v>
      </c>
      <c r="CA835" s="272">
        <v>4727911</v>
      </c>
      <c r="CB835" s="272">
        <v>2655</v>
      </c>
      <c r="CC835" s="272">
        <v>6108</v>
      </c>
      <c r="CD835" s="272">
        <v>40628</v>
      </c>
      <c r="CE835" s="272">
        <v>106006817</v>
      </c>
      <c r="CF835" s="272">
        <v>2609</v>
      </c>
      <c r="CG835" s="272">
        <v>6093</v>
      </c>
      <c r="CH835" s="272">
        <v>1731</v>
      </c>
      <c r="CI835" s="272">
        <v>14958699</v>
      </c>
      <c r="CJ835" s="272">
        <v>8642</v>
      </c>
      <c r="CK835" s="272">
        <v>19675</v>
      </c>
      <c r="CL835" s="272">
        <v>1221</v>
      </c>
      <c r="CM835" s="272">
        <v>11311165</v>
      </c>
      <c r="CN835" s="272">
        <v>9264</v>
      </c>
      <c r="CO835" s="272">
        <v>23343</v>
      </c>
      <c r="CP835" s="272">
        <v>1218</v>
      </c>
      <c r="CQ835" s="272">
        <v>16472301</v>
      </c>
      <c r="CR835" s="272">
        <v>13524</v>
      </c>
      <c r="CS835" s="272">
        <v>32319</v>
      </c>
      <c r="CT835" s="272">
        <v>484</v>
      </c>
      <c r="CU835" s="272">
        <v>7702732</v>
      </c>
      <c r="CV835" s="272">
        <v>15915</v>
      </c>
      <c r="CW835" s="272">
        <v>45147</v>
      </c>
      <c r="CX835" s="272">
        <v>319</v>
      </c>
      <c r="CY835" s="272">
        <v>108040</v>
      </c>
      <c r="CZ835" s="272">
        <v>339</v>
      </c>
      <c r="DA835" s="272">
        <v>593</v>
      </c>
      <c r="DB835" s="272">
        <v>6787</v>
      </c>
      <c r="DC835" s="272">
        <v>292763</v>
      </c>
      <c r="DD835" s="272">
        <v>43</v>
      </c>
      <c r="DE835" s="272">
        <v>83</v>
      </c>
      <c r="DF835" s="272">
        <v>63</v>
      </c>
      <c r="DG835" s="272">
        <v>171566</v>
      </c>
      <c r="DH835" s="272">
        <v>2723</v>
      </c>
      <c r="DI835" s="272">
        <v>3891</v>
      </c>
      <c r="DJ835" s="272">
        <v>50</v>
      </c>
      <c r="DK835" s="272">
        <v>0</v>
      </c>
      <c r="DL835" s="250"/>
      <c r="DM835" s="250"/>
      <c r="DN835" s="250"/>
      <c r="DO835" s="250"/>
      <c r="DP835" s="250"/>
      <c r="DQ835" s="250"/>
      <c r="DR835" s="250"/>
      <c r="DS835" s="250"/>
      <c r="DT835" s="250"/>
      <c r="DU835" s="250"/>
      <c r="DV835" s="250"/>
      <c r="DW835" s="250"/>
      <c r="DX835" s="250"/>
      <c r="DY835" s="250"/>
      <c r="DZ835" s="250"/>
      <c r="EA835" s="250"/>
      <c r="EB835" s="155"/>
      <c r="EC835" s="75">
        <f t="shared" si="1204"/>
        <v>1</v>
      </c>
      <c r="ED835" s="74">
        <f t="shared" si="1202"/>
        <v>2022</v>
      </c>
      <c r="EE835" s="165">
        <f t="shared" si="1203"/>
        <v>44562</v>
      </c>
      <c r="EF835" s="157">
        <f t="shared" si="1182"/>
        <v>31</v>
      </c>
      <c r="EG835" s="156"/>
      <c r="EH835" s="166">
        <f>IFERROR(HLOOKUP(EH$1,$H$5:$FY$1802,MATCH($A835,$A$5:$A$1802,0),0)*HLOOKUP(EH$2,$H$5:$FY$1802,MATCH($A835,$A$5:$A$1802,0),0),$H$2)</f>
        <v>0</v>
      </c>
      <c r="EI835" s="166">
        <f>IFERROR(HLOOKUP(EI$1,$H$5:$FY$1802,MATCH($A835,$A$5:$A$1802,0),0)*HLOOKUP(EI$2,$H$5:$FY$1802,MATCH($A835,$A$5:$A$1802,0),0),$H$2)</f>
        <v>3649404</v>
      </c>
      <c r="EJ835" s="166">
        <f>IFERROR(HLOOKUP(EJ$1,$H$5:$FY$1802,MATCH($A835,$A$5:$A$1802,0),0)*HLOOKUP(EJ$2,$H$5:$FY$1802,MATCH($A835,$A$5:$A$1802,0),0),$H$2)</f>
        <v>9399980</v>
      </c>
      <c r="EK835" s="166">
        <f>IFERROR(HLOOKUP(EK$1,$H$5:$FY$1802,MATCH($A835,$A$5:$A$1802,0),0)*HLOOKUP(EK$2,$H$5:$FY$1802,MATCH($A835,$A$5:$A$1802,0),0),$H$2)</f>
        <v>20901132</v>
      </c>
      <c r="EL835" s="166">
        <f>IFERROR(HLOOKUP(EL$1,$H$5:$FY$1802,MATCH($A835,$A$5:$A$1802,0),0)*HLOOKUP(EL$2,$H$5:$FY$1802,MATCH($A835,$A$5:$A$1802,0),0),$H$2)</f>
        <v>10907848</v>
      </c>
      <c r="EM835" s="166">
        <f>IFERROR(HLOOKUP(EM$1,$H$5:$FY$1802,MATCH($A835,$A$5:$A$1802,0),0)*HLOOKUP(EM$2,$H$5:$FY$1802,MATCH($A835,$A$5:$A$1802,0),0),$H$2)</f>
        <v>9594242</v>
      </c>
      <c r="EN835" s="166">
        <f>IFERROR(HLOOKUP(EN$1,$H$5:$FY$1802,MATCH($A835,$A$5:$A$1802,0),0)*HLOOKUP(EN$2,$H$5:$FY$1802,MATCH($A835,$A$5:$A$1802,0),0),$H$2)</f>
        <v>281278155</v>
      </c>
      <c r="EO835" s="166">
        <f>IFERROR(HLOOKUP(EO$1,$H$5:$FY$1802,MATCH($A835,$A$5:$A$1802,0),0)*HLOOKUP(EO$2,$H$5:$FY$1802,MATCH($A835,$A$5:$A$1802,0),0),$H$2)</f>
        <v>283751743</v>
      </c>
      <c r="EP835" s="166">
        <f>IFERROR(HLOOKUP(EP$1,$H$5:$FY$1802,MATCH($A835,$A$5:$A$1802,0),0)*HLOOKUP(EP$2,$H$5:$FY$1802,MATCH($A835,$A$5:$A$1802,0),0),$H$2)</f>
        <v>13464192</v>
      </c>
      <c r="EQ835" s="166">
        <f>IFERROR(HLOOKUP(EQ$1,$H$5:$FY$1802,MATCH($A835,$A$5:$A$1802,0),0)*HLOOKUP(EQ$2,$H$5:$FY$1802,MATCH($A835,$A$5:$A$1802,0),0),$H$2)</f>
        <v>67824</v>
      </c>
      <c r="ER835" s="166">
        <f>IFERROR(HLOOKUP(ER$1,$H$5:$FY$1802,MATCH($A835,$A$5:$A$1802,0),0)*HLOOKUP(ER$2,$H$5:$FY$1802,MATCH($A835,$A$5:$A$1802,0),0),$H$2)</f>
        <v>18411</v>
      </c>
      <c r="ES835" s="166">
        <f>IFERROR(HLOOKUP(ES$1,$H$5:$FY$1802,MATCH($A835,$A$5:$A$1802,0),0)*HLOOKUP(ES$2,$H$5:$FY$1802,MATCH($A835,$A$5:$A$1802,0),0),$H$2)</f>
        <v>10819320</v>
      </c>
      <c r="ET835" s="166">
        <f>IFERROR(HLOOKUP(ET$1,$H$5:$FY$1802,MATCH($A835,$A$5:$A$1802,0),0)*HLOOKUP(ET$2,$H$5:$FY$1802,MATCH($A835,$A$5:$A$1802,0),0),$H$2)</f>
        <v>22821480</v>
      </c>
      <c r="EU835" s="166">
        <f>IFERROR(HLOOKUP(EU$1,$H$5:$FY$1802,MATCH($A835,$A$5:$A$1802,0),0)*HLOOKUP(EU$2,$H$5:$FY$1802,MATCH($A835,$A$5:$A$1802,0),0),$H$2)</f>
        <v>10878348</v>
      </c>
      <c r="EV835" s="166">
        <f>IFERROR(HLOOKUP(EV$1,$H$5:$FY$1802,MATCH($A835,$A$5:$A$1802,0),0)*HLOOKUP(EV$2,$H$5:$FY$1802,MATCH($A835,$A$5:$A$1802,0),0),$H$2)</f>
        <v>247546404</v>
      </c>
      <c r="EW835" s="166">
        <f>IFERROR(HLOOKUP(EW$1,$H$5:$FY$1802,MATCH($A835,$A$5:$A$1802,0),0)*HLOOKUP(EW$2,$H$5:$FY$1802,MATCH($A835,$A$5:$A$1802,0),0),$H$2)</f>
        <v>34057425</v>
      </c>
      <c r="EX835" s="166">
        <f>IFERROR(HLOOKUP(EX$1,$H$5:$FY$1802,MATCH($A835,$A$5:$A$1802,0),0)*HLOOKUP(EX$2,$H$5:$FY$1802,MATCH($A835,$A$5:$A$1802,0),0),$H$2)</f>
        <v>28501803</v>
      </c>
      <c r="EY835" s="166">
        <f>IFERROR(HLOOKUP(EY$1,$H$5:$FY$1802,MATCH($A835,$A$5:$A$1802,0),0)*HLOOKUP(EY$2,$H$5:$FY$1802,MATCH($A835,$A$5:$A$1802,0),0),$H$2)</f>
        <v>39364542</v>
      </c>
      <c r="EZ835" s="166">
        <f>IFERROR(HLOOKUP(EZ$1,$H$5:$FY$1802,MATCH($A835,$A$5:$A$1802,0),0)*HLOOKUP(EZ$2,$H$5:$FY$1802,MATCH($A835,$A$5:$A$1802,0),0),$H$2)</f>
        <v>21851148</v>
      </c>
      <c r="FA835" s="166">
        <f>IFERROR(HLOOKUP(FA$1,$H$5:$FY$1802,MATCH($A835,$A$5:$A$1802,0),0)*HLOOKUP(FA$2,$H$5:$FY$1802,MATCH($A835,$A$5:$A$1802,0),0),$H$2)</f>
        <v>245133</v>
      </c>
      <c r="FB835" s="166">
        <f>IFERROR(HLOOKUP(FB$1,$H$5:$FY$1802,MATCH($A835,$A$5:$A$1802,0),0)*HLOOKUP(FB$2,$H$5:$FY$1802,MATCH($A835,$A$5:$A$1802,0),0),$H$2)</f>
        <v>189167</v>
      </c>
      <c r="FC835" s="166">
        <f>IFERROR(HLOOKUP(FC$1,$H$5:$FY$1802,MATCH($A835,$A$5:$A$1802,0),0)*HLOOKUP(FC$2,$H$5:$FY$1802,MATCH($A835,$A$5:$A$1802,0),0),$H$2)</f>
        <v>563321</v>
      </c>
      <c r="FD835" s="166">
        <f>IFERROR(HLOOKUP(FD$1,$H$5:$FY$1802,MATCH($A835,$A$5:$A$1802,0),0)*HLOOKUP(FD$2,$H$5:$FY$1802,MATCH($A835,$A$5:$A$1802,0),0),$H$2)</f>
        <v>0</v>
      </c>
      <c r="FE835" s="166">
        <f>IFERROR(HLOOKUP(FE$1,$H$5:$FY$1802,MATCH($A835,$A$5:$A$1802,0),0)*HLOOKUP(FE$2,$H$5:$FY$1802,MATCH($A835,$A$5:$A$1802,0),0),$H$2)</f>
        <v>0</v>
      </c>
      <c r="FF835" s="166">
        <f>IFERROR(HLOOKUP(FF$1,$H$5:$FY$1802,MATCH($A835,$A$5:$A$1802,0),0)*HLOOKUP(FF$2,$H$5:$FY$1802,MATCH($A835,$A$5:$A$1802,0),0),$H$2)</f>
        <v>0</v>
      </c>
      <c r="FG835" s="166">
        <f>IFERROR(HLOOKUP(FG$1,$H$5:$FY$1802,MATCH($A835,$A$5:$A$1802,0),0)*HLOOKUP(FG$2,$H$5:$FY$1802,MATCH($A835,$A$5:$A$1802,0),0),$H$2)</f>
        <v>0</v>
      </c>
      <c r="FH835" s="152"/>
      <c r="FI835" s="405">
        <f t="shared" si="1192"/>
        <v>1.9358062195219441</v>
      </c>
      <c r="FJ835" s="405">
        <f t="shared" si="1192"/>
        <v>1.5549604284914862</v>
      </c>
      <c r="FK835" s="405">
        <f t="shared" si="1193"/>
        <v>1.9151565074135091</v>
      </c>
      <c r="FL835" s="405">
        <f t="shared" si="1194"/>
        <v>1.5635443633796187</v>
      </c>
      <c r="FM835" s="405">
        <f t="shared" si="1195"/>
        <v>1.3537671455502829</v>
      </c>
      <c r="FN835" s="405">
        <f t="shared" si="1196"/>
        <v>1.0443346551387895</v>
      </c>
      <c r="FO835" s="405">
        <f t="shared" si="1197"/>
        <v>1.3846706414769054</v>
      </c>
      <c r="FP835" s="405">
        <f t="shared" si="1198"/>
        <v>1.0235615257524604</v>
      </c>
      <c r="FQ835" s="405">
        <f t="shared" si="1199"/>
        <v>1.2113095238095237</v>
      </c>
      <c r="FR835" s="405">
        <f t="shared" si="1200"/>
        <v>0.98511904761904767</v>
      </c>
      <c r="FS835" s="65"/>
    </row>
    <row r="836" spans="1:175" ht="10.35" customHeight="1" x14ac:dyDescent="0.2">
      <c r="A836" s="180" t="str">
        <f t="shared" si="1186"/>
        <v>2021-22JANUARYRYE</v>
      </c>
      <c r="B836" s="182" t="str">
        <f t="shared" si="1201"/>
        <v>2021-22</v>
      </c>
      <c r="C836" s="26" t="s">
        <v>836</v>
      </c>
      <c r="D836" s="182" t="str">
        <f>INDEX($FV$16:$FW$26,MATCH($F836,$FV$16:$FV$26,0),2)</f>
        <v>Y59</v>
      </c>
      <c r="E836" s="182" t="str">
        <f>VLOOKUP($D836,$FW$8:$FX$14,2,0)</f>
        <v>South East</v>
      </c>
      <c r="F836" s="273" t="s">
        <v>861</v>
      </c>
      <c r="G836" s="273" t="s">
        <v>877</v>
      </c>
      <c r="H836" s="274">
        <v>82782</v>
      </c>
      <c r="I836" s="274">
        <v>45488</v>
      </c>
      <c r="J836" s="274">
        <v>1326575</v>
      </c>
      <c r="K836" s="274">
        <v>29</v>
      </c>
      <c r="L836" s="274">
        <v>3</v>
      </c>
      <c r="M836" s="274">
        <v>111</v>
      </c>
      <c r="N836" s="274">
        <v>173</v>
      </c>
      <c r="O836" s="274">
        <v>303</v>
      </c>
      <c r="P836" s="274">
        <v>0</v>
      </c>
      <c r="Q836" s="274">
        <v>290</v>
      </c>
      <c r="R836" s="274">
        <v>27</v>
      </c>
      <c r="S836" s="274">
        <v>41</v>
      </c>
      <c r="T836" s="274">
        <v>52656</v>
      </c>
      <c r="U836" s="274">
        <v>3804</v>
      </c>
      <c r="V836" s="274">
        <v>2268</v>
      </c>
      <c r="W836" s="274">
        <v>25006</v>
      </c>
      <c r="X836" s="274">
        <v>14784</v>
      </c>
      <c r="Y836" s="274">
        <v>1027</v>
      </c>
      <c r="Z836" s="274">
        <v>1793879</v>
      </c>
      <c r="AA836" s="274">
        <v>472</v>
      </c>
      <c r="AB836" s="274">
        <v>867</v>
      </c>
      <c r="AC836" s="274">
        <v>1328949</v>
      </c>
      <c r="AD836" s="274">
        <v>586</v>
      </c>
      <c r="AE836" s="274">
        <v>1119</v>
      </c>
      <c r="AF836" s="274">
        <v>34465513</v>
      </c>
      <c r="AG836" s="274">
        <v>1378</v>
      </c>
      <c r="AH836" s="274">
        <v>2747</v>
      </c>
      <c r="AI836" s="274">
        <v>74952726</v>
      </c>
      <c r="AJ836" s="274">
        <v>5070</v>
      </c>
      <c r="AK836" s="274">
        <v>11220</v>
      </c>
      <c r="AL836" s="274">
        <v>7049273</v>
      </c>
      <c r="AM836" s="274">
        <v>6864</v>
      </c>
      <c r="AN836" s="274">
        <v>15854</v>
      </c>
      <c r="AO836" s="274">
        <v>5817</v>
      </c>
      <c r="AP836" s="274">
        <v>168</v>
      </c>
      <c r="AQ836" s="274">
        <v>718</v>
      </c>
      <c r="AR836" s="274">
        <v>422</v>
      </c>
      <c r="AS836" s="274">
        <v>599</v>
      </c>
      <c r="AT836" s="274">
        <v>4332</v>
      </c>
      <c r="AU836" s="274">
        <v>342</v>
      </c>
      <c r="AV836" s="274">
        <v>26327</v>
      </c>
      <c r="AW836" s="274">
        <v>2199</v>
      </c>
      <c r="AX836" s="274">
        <v>18313</v>
      </c>
      <c r="AY836" s="274">
        <v>46839</v>
      </c>
      <c r="AZ836" s="274">
        <v>7160</v>
      </c>
      <c r="BA836" s="274">
        <v>5453</v>
      </c>
      <c r="BB836" s="274">
        <v>4164</v>
      </c>
      <c r="BC836" s="274">
        <v>3210</v>
      </c>
      <c r="BD836" s="274">
        <v>33058</v>
      </c>
      <c r="BE836" s="274">
        <v>26614</v>
      </c>
      <c r="BF836" s="274">
        <v>22353</v>
      </c>
      <c r="BG836" s="274">
        <v>16422</v>
      </c>
      <c r="BH836" s="274">
        <v>1686</v>
      </c>
      <c r="BI836" s="274">
        <v>1201</v>
      </c>
      <c r="BJ836" s="274">
        <v>36</v>
      </c>
      <c r="BK836" s="274">
        <v>27805</v>
      </c>
      <c r="BL836" s="274">
        <v>772</v>
      </c>
      <c r="BM836" s="274">
        <v>1416</v>
      </c>
      <c r="BN836" s="274">
        <v>26</v>
      </c>
      <c r="BO836" s="274">
        <v>12259</v>
      </c>
      <c r="BP836" s="274">
        <v>472</v>
      </c>
      <c r="BQ836" s="274">
        <v>923</v>
      </c>
      <c r="BR836" s="274">
        <v>3742</v>
      </c>
      <c r="BS836" s="274">
        <v>1753815</v>
      </c>
      <c r="BT836" s="274">
        <v>469</v>
      </c>
      <c r="BU836" s="274">
        <v>864</v>
      </c>
      <c r="BV836" s="274">
        <v>1924</v>
      </c>
      <c r="BW836" s="274">
        <v>2464425</v>
      </c>
      <c r="BX836" s="274">
        <v>1281</v>
      </c>
      <c r="BY836" s="274">
        <v>2461</v>
      </c>
      <c r="BZ836" s="274">
        <v>486</v>
      </c>
      <c r="CA836" s="274">
        <v>589786</v>
      </c>
      <c r="CB836" s="274">
        <v>1214</v>
      </c>
      <c r="CC836" s="274">
        <v>2441</v>
      </c>
      <c r="CD836" s="274">
        <v>22596</v>
      </c>
      <c r="CE836" s="274">
        <v>31411302</v>
      </c>
      <c r="CF836" s="274">
        <v>1390</v>
      </c>
      <c r="CG836" s="274">
        <v>2775</v>
      </c>
      <c r="CH836" s="274">
        <v>1903</v>
      </c>
      <c r="CI836" s="274">
        <v>8350251</v>
      </c>
      <c r="CJ836" s="274">
        <v>4388</v>
      </c>
      <c r="CK836" s="274">
        <v>8941</v>
      </c>
      <c r="CL836" s="274">
        <v>665</v>
      </c>
      <c r="CM836" s="274">
        <v>2300662</v>
      </c>
      <c r="CN836" s="274">
        <v>3460</v>
      </c>
      <c r="CO836" s="274">
        <v>7199</v>
      </c>
      <c r="CP836" s="274">
        <v>173</v>
      </c>
      <c r="CQ836" s="274">
        <v>1576046</v>
      </c>
      <c r="CR836" s="274">
        <v>9110</v>
      </c>
      <c r="CS836" s="274">
        <v>18073</v>
      </c>
      <c r="CT836" s="274">
        <v>78</v>
      </c>
      <c r="CU836" s="274">
        <v>314595</v>
      </c>
      <c r="CV836" s="274">
        <v>4033</v>
      </c>
      <c r="CW836" s="274">
        <v>11572</v>
      </c>
      <c r="CX836" s="274">
        <v>211</v>
      </c>
      <c r="CY836" s="274">
        <v>72765</v>
      </c>
      <c r="CZ836" s="274">
        <v>345</v>
      </c>
      <c r="DA836" s="274">
        <v>555</v>
      </c>
      <c r="DB836" s="274">
        <v>2953</v>
      </c>
      <c r="DC836" s="274">
        <v>187197</v>
      </c>
      <c r="DD836" s="274">
        <v>63</v>
      </c>
      <c r="DE836" s="274">
        <v>154</v>
      </c>
      <c r="DF836" s="274">
        <v>41</v>
      </c>
      <c r="DG836" s="274">
        <v>126477</v>
      </c>
      <c r="DH836" s="274">
        <v>3085</v>
      </c>
      <c r="DI836" s="274">
        <v>4281</v>
      </c>
      <c r="DJ836" s="274">
        <v>38</v>
      </c>
      <c r="DK836" s="274">
        <v>27</v>
      </c>
      <c r="DL836" s="251"/>
      <c r="DM836" s="251"/>
      <c r="DN836" s="251"/>
      <c r="DO836" s="251"/>
      <c r="DP836" s="251"/>
      <c r="DQ836" s="251"/>
      <c r="DR836" s="251"/>
      <c r="DS836" s="251"/>
      <c r="DT836" s="251"/>
      <c r="DU836" s="251"/>
      <c r="DV836" s="251"/>
      <c r="DW836" s="251"/>
      <c r="DX836" s="251"/>
      <c r="DY836" s="251"/>
      <c r="DZ836" s="251"/>
      <c r="EA836" s="251"/>
      <c r="EB836" s="183"/>
      <c r="EC836" s="184">
        <f t="shared" si="1204"/>
        <v>1</v>
      </c>
      <c r="ED836" s="180">
        <f t="shared" si="1202"/>
        <v>2022</v>
      </c>
      <c r="EE836" s="185">
        <f t="shared" si="1203"/>
        <v>44562</v>
      </c>
      <c r="EF836" s="186">
        <f t="shared" si="1182"/>
        <v>31</v>
      </c>
      <c r="EG836" s="187"/>
      <c r="EH836" s="188">
        <f>IFERROR(HLOOKUP(EH$1,$H$5:$FY$1802,MATCH($A836,$A$5:$A$1802,0),0)*HLOOKUP(EH$2,$H$5:$FY$1802,MATCH($A836,$A$5:$A$1802,0),0),$H$2)</f>
        <v>136464</v>
      </c>
      <c r="EI836" s="188">
        <f>IFERROR(HLOOKUP(EI$1,$H$5:$FY$1802,MATCH($A836,$A$5:$A$1802,0),0)*HLOOKUP(EI$2,$H$5:$FY$1802,MATCH($A836,$A$5:$A$1802,0),0),$H$2)</f>
        <v>5049168</v>
      </c>
      <c r="EJ836" s="188">
        <f>IFERROR(HLOOKUP(EJ$1,$H$5:$FY$1802,MATCH($A836,$A$5:$A$1802,0),0)*HLOOKUP(EJ$2,$H$5:$FY$1802,MATCH($A836,$A$5:$A$1802,0),0),$H$2)</f>
        <v>7869424</v>
      </c>
      <c r="EK836" s="188">
        <f>IFERROR(HLOOKUP(EK$1,$H$5:$FY$1802,MATCH($A836,$A$5:$A$1802,0),0)*HLOOKUP(EK$2,$H$5:$FY$1802,MATCH($A836,$A$5:$A$1802,0),0),$H$2)</f>
        <v>13782864</v>
      </c>
      <c r="EL836" s="188">
        <f>IFERROR(HLOOKUP(EL$1,$H$5:$FY$1802,MATCH($A836,$A$5:$A$1802,0),0)*HLOOKUP(EL$2,$H$5:$FY$1802,MATCH($A836,$A$5:$A$1802,0),0),$H$2)</f>
        <v>3298068</v>
      </c>
      <c r="EM836" s="188">
        <f>IFERROR(HLOOKUP(EM$1,$H$5:$FY$1802,MATCH($A836,$A$5:$A$1802,0),0)*HLOOKUP(EM$2,$H$5:$FY$1802,MATCH($A836,$A$5:$A$1802,0),0),$H$2)</f>
        <v>2537892</v>
      </c>
      <c r="EN836" s="188">
        <f>IFERROR(HLOOKUP(EN$1,$H$5:$FY$1802,MATCH($A836,$A$5:$A$1802,0),0)*HLOOKUP(EN$2,$H$5:$FY$1802,MATCH($A836,$A$5:$A$1802,0),0),$H$2)</f>
        <v>68691482</v>
      </c>
      <c r="EO836" s="188">
        <f>IFERROR(HLOOKUP(EO$1,$H$5:$FY$1802,MATCH($A836,$A$5:$A$1802,0),0)*HLOOKUP(EO$2,$H$5:$FY$1802,MATCH($A836,$A$5:$A$1802,0),0),$H$2)</f>
        <v>165876480</v>
      </c>
      <c r="EP836" s="188">
        <f>IFERROR(HLOOKUP(EP$1,$H$5:$FY$1802,MATCH($A836,$A$5:$A$1802,0),0)*HLOOKUP(EP$2,$H$5:$FY$1802,MATCH($A836,$A$5:$A$1802,0),0),$H$2)</f>
        <v>16282058</v>
      </c>
      <c r="EQ836" s="188">
        <f>IFERROR(HLOOKUP(EQ$1,$H$5:$FY$1802,MATCH($A836,$A$5:$A$1802,0),0)*HLOOKUP(EQ$2,$H$5:$FY$1802,MATCH($A836,$A$5:$A$1802,0),0),$H$2)</f>
        <v>50976</v>
      </c>
      <c r="ER836" s="188">
        <f>IFERROR(HLOOKUP(ER$1,$H$5:$FY$1802,MATCH($A836,$A$5:$A$1802,0),0)*HLOOKUP(ER$2,$H$5:$FY$1802,MATCH($A836,$A$5:$A$1802,0),0),$H$2)</f>
        <v>23998</v>
      </c>
      <c r="ES836" s="188">
        <f>IFERROR(HLOOKUP(ES$1,$H$5:$FY$1802,MATCH($A836,$A$5:$A$1802,0),0)*HLOOKUP(ES$2,$H$5:$FY$1802,MATCH($A836,$A$5:$A$1802,0),0),$H$2)</f>
        <v>3233088</v>
      </c>
      <c r="ET836" s="188">
        <f>IFERROR(HLOOKUP(ET$1,$H$5:$FY$1802,MATCH($A836,$A$5:$A$1802,0),0)*HLOOKUP(ET$2,$H$5:$FY$1802,MATCH($A836,$A$5:$A$1802,0),0),$H$2)</f>
        <v>4734964</v>
      </c>
      <c r="EU836" s="188">
        <f>IFERROR(HLOOKUP(EU$1,$H$5:$FY$1802,MATCH($A836,$A$5:$A$1802,0),0)*HLOOKUP(EU$2,$H$5:$FY$1802,MATCH($A836,$A$5:$A$1802,0),0),$H$2)</f>
        <v>1186326</v>
      </c>
      <c r="EV836" s="188">
        <f>IFERROR(HLOOKUP(EV$1,$H$5:$FY$1802,MATCH($A836,$A$5:$A$1802,0),0)*HLOOKUP(EV$2,$H$5:$FY$1802,MATCH($A836,$A$5:$A$1802,0),0),$H$2)</f>
        <v>62703900</v>
      </c>
      <c r="EW836" s="188">
        <f>IFERROR(HLOOKUP(EW$1,$H$5:$FY$1802,MATCH($A836,$A$5:$A$1802,0),0)*HLOOKUP(EW$2,$H$5:$FY$1802,MATCH($A836,$A$5:$A$1802,0),0),$H$2)</f>
        <v>17014723</v>
      </c>
      <c r="EX836" s="188">
        <f>IFERROR(HLOOKUP(EX$1,$H$5:$FY$1802,MATCH($A836,$A$5:$A$1802,0),0)*HLOOKUP(EX$2,$H$5:$FY$1802,MATCH($A836,$A$5:$A$1802,0),0),$H$2)</f>
        <v>4787335</v>
      </c>
      <c r="EY836" s="188">
        <f>IFERROR(HLOOKUP(EY$1,$H$5:$FY$1802,MATCH($A836,$A$5:$A$1802,0),0)*HLOOKUP(EY$2,$H$5:$FY$1802,MATCH($A836,$A$5:$A$1802,0),0),$H$2)</f>
        <v>3126629</v>
      </c>
      <c r="EZ836" s="188">
        <f>IFERROR(HLOOKUP(EZ$1,$H$5:$FY$1802,MATCH($A836,$A$5:$A$1802,0),0)*HLOOKUP(EZ$2,$H$5:$FY$1802,MATCH($A836,$A$5:$A$1802,0),0),$H$2)</f>
        <v>902616</v>
      </c>
      <c r="FA836" s="188">
        <f>IFERROR(HLOOKUP(FA$1,$H$5:$FY$1802,MATCH($A836,$A$5:$A$1802,0),0)*HLOOKUP(FA$2,$H$5:$FY$1802,MATCH($A836,$A$5:$A$1802,0),0),$H$2)</f>
        <v>175521</v>
      </c>
      <c r="FB836" s="188">
        <f>IFERROR(HLOOKUP(FB$1,$H$5:$FY$1802,MATCH($A836,$A$5:$A$1802,0),0)*HLOOKUP(FB$2,$H$5:$FY$1802,MATCH($A836,$A$5:$A$1802,0),0),$H$2)</f>
        <v>117105</v>
      </c>
      <c r="FC836" s="188">
        <f>IFERROR(HLOOKUP(FC$1,$H$5:$FY$1802,MATCH($A836,$A$5:$A$1802,0),0)*HLOOKUP(FC$2,$H$5:$FY$1802,MATCH($A836,$A$5:$A$1802,0),0),$H$2)</f>
        <v>454762</v>
      </c>
      <c r="FD836" s="188">
        <f>IFERROR(HLOOKUP(FD$1,$H$5:$FY$1802,MATCH($A836,$A$5:$A$1802,0),0)*HLOOKUP(FD$2,$H$5:$FY$1802,MATCH($A836,$A$5:$A$1802,0),0),$H$2)</f>
        <v>0</v>
      </c>
      <c r="FE836" s="188">
        <f>IFERROR(HLOOKUP(FE$1,$H$5:$FY$1802,MATCH($A836,$A$5:$A$1802,0),0)*HLOOKUP(FE$2,$H$5:$FY$1802,MATCH($A836,$A$5:$A$1802,0),0),$H$2)</f>
        <v>0</v>
      </c>
      <c r="FF836" s="188">
        <f>IFERROR(HLOOKUP(FF$1,$H$5:$FY$1802,MATCH($A836,$A$5:$A$1802,0),0)*HLOOKUP(FF$2,$H$5:$FY$1802,MATCH($A836,$A$5:$A$1802,0),0),$H$2)</f>
        <v>0</v>
      </c>
      <c r="FG836" s="188">
        <f>IFERROR(HLOOKUP(FG$1,$H$5:$FY$1802,MATCH($A836,$A$5:$A$1802,0),0)*HLOOKUP(FG$2,$H$5:$FY$1802,MATCH($A836,$A$5:$A$1802,0),0),$H$2)</f>
        <v>0</v>
      </c>
      <c r="FH836" s="189"/>
      <c r="FI836" s="406">
        <f t="shared" si="1192"/>
        <v>1.8822292323869612</v>
      </c>
      <c r="FJ836" s="406">
        <f t="shared" si="1192"/>
        <v>1.4334910620399579</v>
      </c>
      <c r="FK836" s="406">
        <f t="shared" si="1193"/>
        <v>1.835978835978836</v>
      </c>
      <c r="FL836" s="406">
        <f t="shared" si="1194"/>
        <v>1.4153439153439153</v>
      </c>
      <c r="FM836" s="406">
        <f t="shared" si="1195"/>
        <v>1.3220027193473567</v>
      </c>
      <c r="FN836" s="406">
        <f t="shared" si="1196"/>
        <v>1.064304566903943</v>
      </c>
      <c r="FO836" s="406">
        <f t="shared" si="1197"/>
        <v>1.5119724025974026</v>
      </c>
      <c r="FP836" s="406">
        <f t="shared" si="1198"/>
        <v>1.1107954545454546</v>
      </c>
      <c r="FQ836" s="406">
        <f t="shared" si="1199"/>
        <v>1.6416747809152872</v>
      </c>
      <c r="FR836" s="406">
        <f t="shared" si="1200"/>
        <v>1.169425511197663</v>
      </c>
      <c r="FS836" s="410"/>
    </row>
    <row r="837" spans="1:175" ht="10.35" customHeight="1" x14ac:dyDescent="0.2">
      <c r="A837" s="74" t="str">
        <f t="shared" si="1186"/>
        <v>2021-22JANUARYRYD</v>
      </c>
      <c r="B837" s="163" t="str">
        <f t="shared" si="1201"/>
        <v>2021-22</v>
      </c>
      <c r="C837" s="26" t="s">
        <v>836</v>
      </c>
      <c r="D837" s="163" t="str">
        <f>INDEX($FV$16:$FW$26,MATCH($F837,$FV$16:$FV$26,0),2)</f>
        <v>Y59</v>
      </c>
      <c r="E837" s="163" t="str">
        <f>VLOOKUP($D837,$FW$8:$FX$14,2,0)</f>
        <v>South East</v>
      </c>
      <c r="F837" s="271" t="s">
        <v>863</v>
      </c>
      <c r="G837" s="271" t="s">
        <v>878</v>
      </c>
      <c r="H837" s="272">
        <v>89582</v>
      </c>
      <c r="I837" s="272">
        <v>71054</v>
      </c>
      <c r="J837" s="272">
        <v>879310</v>
      </c>
      <c r="K837" s="272">
        <v>12</v>
      </c>
      <c r="L837" s="272">
        <v>1</v>
      </c>
      <c r="M837" s="272">
        <v>38</v>
      </c>
      <c r="N837" s="272">
        <v>84</v>
      </c>
      <c r="O837" s="272">
        <v>185</v>
      </c>
      <c r="P837" s="272">
        <v>0</v>
      </c>
      <c r="Q837" s="272">
        <v>280</v>
      </c>
      <c r="R837" s="272">
        <v>28</v>
      </c>
      <c r="S837" s="272">
        <v>37</v>
      </c>
      <c r="T837" s="272">
        <v>62456</v>
      </c>
      <c r="U837" s="272">
        <v>4582</v>
      </c>
      <c r="V837" s="272">
        <v>2864</v>
      </c>
      <c r="W837" s="272">
        <v>32765</v>
      </c>
      <c r="X837" s="272">
        <v>16894</v>
      </c>
      <c r="Y837" s="272">
        <v>350</v>
      </c>
      <c r="Z837" s="272">
        <v>2365444</v>
      </c>
      <c r="AA837" s="272">
        <v>516</v>
      </c>
      <c r="AB837" s="272">
        <v>948</v>
      </c>
      <c r="AC837" s="272">
        <v>1793211</v>
      </c>
      <c r="AD837" s="272">
        <v>626</v>
      </c>
      <c r="AE837" s="272">
        <v>1167</v>
      </c>
      <c r="AF837" s="272">
        <v>55758097</v>
      </c>
      <c r="AG837" s="272">
        <v>1702</v>
      </c>
      <c r="AH837" s="272">
        <v>3416</v>
      </c>
      <c r="AI837" s="272">
        <v>123215945</v>
      </c>
      <c r="AJ837" s="272">
        <v>7293</v>
      </c>
      <c r="AK837" s="272">
        <v>16482</v>
      </c>
      <c r="AL837" s="272">
        <v>3514886</v>
      </c>
      <c r="AM837" s="272">
        <v>10043</v>
      </c>
      <c r="AN837" s="272">
        <v>22940</v>
      </c>
      <c r="AO837" s="272">
        <v>5407</v>
      </c>
      <c r="AP837" s="272">
        <v>166</v>
      </c>
      <c r="AQ837" s="272">
        <v>1168</v>
      </c>
      <c r="AR837" s="272">
        <v>1696</v>
      </c>
      <c r="AS837" s="272">
        <v>408</v>
      </c>
      <c r="AT837" s="272">
        <v>3665</v>
      </c>
      <c r="AU837" s="272">
        <v>1422</v>
      </c>
      <c r="AV837" s="272">
        <v>35350</v>
      </c>
      <c r="AW837" s="272">
        <v>1666</v>
      </c>
      <c r="AX837" s="272">
        <v>20033</v>
      </c>
      <c r="AY837" s="272">
        <v>57049</v>
      </c>
      <c r="AZ837" s="272">
        <v>9716</v>
      </c>
      <c r="BA837" s="272">
        <v>7060</v>
      </c>
      <c r="BB837" s="272">
        <v>5912</v>
      </c>
      <c r="BC837" s="272">
        <v>4426</v>
      </c>
      <c r="BD837" s="272">
        <v>44836</v>
      </c>
      <c r="BE837" s="272">
        <v>34625</v>
      </c>
      <c r="BF837" s="272">
        <v>31912</v>
      </c>
      <c r="BG837" s="272">
        <v>17797</v>
      </c>
      <c r="BH837" s="272">
        <v>648</v>
      </c>
      <c r="BI837" s="272">
        <v>363</v>
      </c>
      <c r="BJ837" s="272">
        <v>47</v>
      </c>
      <c r="BK837" s="272">
        <v>27470</v>
      </c>
      <c r="BL837" s="272">
        <v>584</v>
      </c>
      <c r="BM837" s="272">
        <v>1092</v>
      </c>
      <c r="BN837" s="272">
        <v>68</v>
      </c>
      <c r="BO837" s="272">
        <v>37507</v>
      </c>
      <c r="BP837" s="272">
        <v>552</v>
      </c>
      <c r="BQ837" s="272">
        <v>982</v>
      </c>
      <c r="BR837" s="272">
        <v>4467</v>
      </c>
      <c r="BS837" s="272">
        <v>2300467</v>
      </c>
      <c r="BT837" s="272">
        <v>515</v>
      </c>
      <c r="BU837" s="272">
        <v>942</v>
      </c>
      <c r="BV837" s="272">
        <v>2108</v>
      </c>
      <c r="BW837" s="272">
        <v>3349655</v>
      </c>
      <c r="BX837" s="272">
        <v>1589</v>
      </c>
      <c r="BY837" s="272">
        <v>3124</v>
      </c>
      <c r="BZ837" s="272">
        <v>1087</v>
      </c>
      <c r="CA837" s="272">
        <v>1739340</v>
      </c>
      <c r="CB837" s="272">
        <v>1600</v>
      </c>
      <c r="CC837" s="272">
        <v>3388</v>
      </c>
      <c r="CD837" s="272">
        <v>29570</v>
      </c>
      <c r="CE837" s="272">
        <v>50669102</v>
      </c>
      <c r="CF837" s="272">
        <v>1714</v>
      </c>
      <c r="CG837" s="272">
        <v>3440</v>
      </c>
      <c r="CH837" s="272">
        <v>998</v>
      </c>
      <c r="CI837" s="272">
        <v>8612674</v>
      </c>
      <c r="CJ837" s="272">
        <v>8630</v>
      </c>
      <c r="CK837" s="272">
        <v>19634</v>
      </c>
      <c r="CL837" s="272">
        <v>521</v>
      </c>
      <c r="CM837" s="272">
        <v>5451062</v>
      </c>
      <c r="CN837" s="272">
        <v>10463</v>
      </c>
      <c r="CO837" s="272">
        <v>26900</v>
      </c>
      <c r="CP837" s="272">
        <v>883</v>
      </c>
      <c r="CQ837" s="272">
        <v>9785596</v>
      </c>
      <c r="CR837" s="272">
        <v>11082</v>
      </c>
      <c r="CS837" s="272">
        <v>24812</v>
      </c>
      <c r="CT837" s="272">
        <v>117</v>
      </c>
      <c r="CU837" s="272">
        <v>1229165</v>
      </c>
      <c r="CV837" s="272">
        <v>10506</v>
      </c>
      <c r="CW837" s="272">
        <v>25726</v>
      </c>
      <c r="CX837" s="272">
        <v>10</v>
      </c>
      <c r="CY837" s="272">
        <v>3606</v>
      </c>
      <c r="CZ837" s="272">
        <v>361</v>
      </c>
      <c r="DA837" s="272">
        <v>702</v>
      </c>
      <c r="DB837" s="272">
        <v>3143</v>
      </c>
      <c r="DC837" s="272">
        <v>175842</v>
      </c>
      <c r="DD837" s="272">
        <v>56</v>
      </c>
      <c r="DE837" s="272">
        <v>77</v>
      </c>
      <c r="DF837" s="272">
        <v>89</v>
      </c>
      <c r="DG837" s="272">
        <v>121358</v>
      </c>
      <c r="DH837" s="272">
        <v>1364</v>
      </c>
      <c r="DI837" s="272">
        <v>2538</v>
      </c>
      <c r="DJ837" s="272">
        <v>83</v>
      </c>
      <c r="DK837" s="272">
        <v>0</v>
      </c>
      <c r="DL837" s="250"/>
      <c r="DM837" s="250"/>
      <c r="DN837" s="250"/>
      <c r="DO837" s="250"/>
      <c r="DP837" s="250"/>
      <c r="DQ837" s="250"/>
      <c r="DR837" s="250"/>
      <c r="DS837" s="250"/>
      <c r="DT837" s="250"/>
      <c r="DU837" s="250"/>
      <c r="DV837" s="250"/>
      <c r="DW837" s="250"/>
      <c r="DX837" s="250"/>
      <c r="DY837" s="250"/>
      <c r="DZ837" s="250"/>
      <c r="EA837" s="250"/>
      <c r="EB837" s="95"/>
      <c r="EC837" s="75">
        <f t="shared" si="1204"/>
        <v>1</v>
      </c>
      <c r="ED837" s="74">
        <f t="shared" si="1202"/>
        <v>2022</v>
      </c>
      <c r="EE837" s="165">
        <f t="shared" si="1203"/>
        <v>44562</v>
      </c>
      <c r="EF837" s="157">
        <f t="shared" si="1182"/>
        <v>31</v>
      </c>
      <c r="EG837" s="156"/>
      <c r="EH837" s="166">
        <f>IFERROR(HLOOKUP(EH$1,$H$5:$FY$1802,MATCH($A837,$A$5:$A$1802,0),0)*HLOOKUP(EH$2,$H$5:$FY$1802,MATCH($A837,$A$5:$A$1802,0),0),$H$2)</f>
        <v>71054</v>
      </c>
      <c r="EI837" s="166">
        <f>IFERROR(HLOOKUP(EI$1,$H$5:$FY$1802,MATCH($A837,$A$5:$A$1802,0),0)*HLOOKUP(EI$2,$H$5:$FY$1802,MATCH($A837,$A$5:$A$1802,0),0),$H$2)</f>
        <v>2700052</v>
      </c>
      <c r="EJ837" s="166">
        <f>IFERROR(HLOOKUP(EJ$1,$H$5:$FY$1802,MATCH($A837,$A$5:$A$1802,0),0)*HLOOKUP(EJ$2,$H$5:$FY$1802,MATCH($A837,$A$5:$A$1802,0),0),$H$2)</f>
        <v>5968536</v>
      </c>
      <c r="EK837" s="166">
        <f>IFERROR(HLOOKUP(EK$1,$H$5:$FY$1802,MATCH($A837,$A$5:$A$1802,0),0)*HLOOKUP(EK$2,$H$5:$FY$1802,MATCH($A837,$A$5:$A$1802,0),0),$H$2)</f>
        <v>13144990</v>
      </c>
      <c r="EL837" s="166">
        <f>IFERROR(HLOOKUP(EL$1,$H$5:$FY$1802,MATCH($A837,$A$5:$A$1802,0),0)*HLOOKUP(EL$2,$H$5:$FY$1802,MATCH($A837,$A$5:$A$1802,0),0),$H$2)</f>
        <v>4343736</v>
      </c>
      <c r="EM837" s="166">
        <f>IFERROR(HLOOKUP(EM$1,$H$5:$FY$1802,MATCH($A837,$A$5:$A$1802,0),0)*HLOOKUP(EM$2,$H$5:$FY$1802,MATCH($A837,$A$5:$A$1802,0),0),$H$2)</f>
        <v>3342288</v>
      </c>
      <c r="EN837" s="166">
        <f>IFERROR(HLOOKUP(EN$1,$H$5:$FY$1802,MATCH($A837,$A$5:$A$1802,0),0)*HLOOKUP(EN$2,$H$5:$FY$1802,MATCH($A837,$A$5:$A$1802,0),0),$H$2)</f>
        <v>111925240</v>
      </c>
      <c r="EO837" s="166">
        <f>IFERROR(HLOOKUP(EO$1,$H$5:$FY$1802,MATCH($A837,$A$5:$A$1802,0),0)*HLOOKUP(EO$2,$H$5:$FY$1802,MATCH($A837,$A$5:$A$1802,0),0),$H$2)</f>
        <v>278446908</v>
      </c>
      <c r="EP837" s="166">
        <f>IFERROR(HLOOKUP(EP$1,$H$5:$FY$1802,MATCH($A837,$A$5:$A$1802,0),0)*HLOOKUP(EP$2,$H$5:$FY$1802,MATCH($A837,$A$5:$A$1802,0),0),$H$2)</f>
        <v>8029000</v>
      </c>
      <c r="EQ837" s="166">
        <f>IFERROR(HLOOKUP(EQ$1,$H$5:$FY$1802,MATCH($A837,$A$5:$A$1802,0),0)*HLOOKUP(EQ$2,$H$5:$FY$1802,MATCH($A837,$A$5:$A$1802,0),0),$H$2)</f>
        <v>51324</v>
      </c>
      <c r="ER837" s="166">
        <f>IFERROR(HLOOKUP(ER$1,$H$5:$FY$1802,MATCH($A837,$A$5:$A$1802,0),0)*HLOOKUP(ER$2,$H$5:$FY$1802,MATCH($A837,$A$5:$A$1802,0),0),$H$2)</f>
        <v>66776</v>
      </c>
      <c r="ES837" s="166">
        <f>IFERROR(HLOOKUP(ES$1,$H$5:$FY$1802,MATCH($A837,$A$5:$A$1802,0),0)*HLOOKUP(ES$2,$H$5:$FY$1802,MATCH($A837,$A$5:$A$1802,0),0),$H$2)</f>
        <v>4207914</v>
      </c>
      <c r="ET837" s="166">
        <f>IFERROR(HLOOKUP(ET$1,$H$5:$FY$1802,MATCH($A837,$A$5:$A$1802,0),0)*HLOOKUP(ET$2,$H$5:$FY$1802,MATCH($A837,$A$5:$A$1802,0),0),$H$2)</f>
        <v>6585392</v>
      </c>
      <c r="EU837" s="166">
        <f>IFERROR(HLOOKUP(EU$1,$H$5:$FY$1802,MATCH($A837,$A$5:$A$1802,0),0)*HLOOKUP(EU$2,$H$5:$FY$1802,MATCH($A837,$A$5:$A$1802,0),0),$H$2)</f>
        <v>3682756</v>
      </c>
      <c r="EV837" s="166">
        <f>IFERROR(HLOOKUP(EV$1,$H$5:$FY$1802,MATCH($A837,$A$5:$A$1802,0),0)*HLOOKUP(EV$2,$H$5:$FY$1802,MATCH($A837,$A$5:$A$1802,0),0),$H$2)</f>
        <v>101720800</v>
      </c>
      <c r="EW837" s="166">
        <f>IFERROR(HLOOKUP(EW$1,$H$5:$FY$1802,MATCH($A837,$A$5:$A$1802,0),0)*HLOOKUP(EW$2,$H$5:$FY$1802,MATCH($A837,$A$5:$A$1802,0),0),$H$2)</f>
        <v>19594732</v>
      </c>
      <c r="EX837" s="166">
        <f>IFERROR(HLOOKUP(EX$1,$H$5:$FY$1802,MATCH($A837,$A$5:$A$1802,0),0)*HLOOKUP(EX$2,$H$5:$FY$1802,MATCH($A837,$A$5:$A$1802,0),0),$H$2)</f>
        <v>14014900</v>
      </c>
      <c r="EY837" s="166">
        <f>IFERROR(HLOOKUP(EY$1,$H$5:$FY$1802,MATCH($A837,$A$5:$A$1802,0),0)*HLOOKUP(EY$2,$H$5:$FY$1802,MATCH($A837,$A$5:$A$1802,0),0),$H$2)</f>
        <v>21908996</v>
      </c>
      <c r="EZ837" s="166">
        <f>IFERROR(HLOOKUP(EZ$1,$H$5:$FY$1802,MATCH($A837,$A$5:$A$1802,0),0)*HLOOKUP(EZ$2,$H$5:$FY$1802,MATCH($A837,$A$5:$A$1802,0),0),$H$2)</f>
        <v>3009942</v>
      </c>
      <c r="FA837" s="166">
        <f>IFERROR(HLOOKUP(FA$1,$H$5:$FY$1802,MATCH($A837,$A$5:$A$1802,0),0)*HLOOKUP(FA$2,$H$5:$FY$1802,MATCH($A837,$A$5:$A$1802,0),0),$H$2)</f>
        <v>225882</v>
      </c>
      <c r="FB837" s="166">
        <f>IFERROR(HLOOKUP(FB$1,$H$5:$FY$1802,MATCH($A837,$A$5:$A$1802,0),0)*HLOOKUP(FB$2,$H$5:$FY$1802,MATCH($A837,$A$5:$A$1802,0),0),$H$2)</f>
        <v>7020</v>
      </c>
      <c r="FC837" s="166">
        <f>IFERROR(HLOOKUP(FC$1,$H$5:$FY$1802,MATCH($A837,$A$5:$A$1802,0),0)*HLOOKUP(FC$2,$H$5:$FY$1802,MATCH($A837,$A$5:$A$1802,0),0),$H$2)</f>
        <v>242011</v>
      </c>
      <c r="FD837" s="166">
        <f>IFERROR(HLOOKUP(FD$1,$H$5:$FY$1802,MATCH($A837,$A$5:$A$1802,0),0)*HLOOKUP(FD$2,$H$5:$FY$1802,MATCH($A837,$A$5:$A$1802,0),0),$H$2)</f>
        <v>0</v>
      </c>
      <c r="FE837" s="166">
        <f>IFERROR(HLOOKUP(FE$1,$H$5:$FY$1802,MATCH($A837,$A$5:$A$1802,0),0)*HLOOKUP(FE$2,$H$5:$FY$1802,MATCH($A837,$A$5:$A$1802,0),0),$H$2)</f>
        <v>0</v>
      </c>
      <c r="FF837" s="166">
        <f>IFERROR(HLOOKUP(FF$1,$H$5:$FY$1802,MATCH($A837,$A$5:$A$1802,0),0)*HLOOKUP(FF$2,$H$5:$FY$1802,MATCH($A837,$A$5:$A$1802,0),0),$H$2)</f>
        <v>0</v>
      </c>
      <c r="FG837" s="166">
        <f>IFERROR(HLOOKUP(FG$1,$H$5:$FY$1802,MATCH($A837,$A$5:$A$1802,0),0)*HLOOKUP(FG$2,$H$5:$FY$1802,MATCH($A837,$A$5:$A$1802,0),0),$H$2)</f>
        <v>0</v>
      </c>
      <c r="FH837" s="152"/>
      <c r="FI837" s="405">
        <f t="shared" si="1192"/>
        <v>2.1204714098646877</v>
      </c>
      <c r="FJ837" s="405">
        <f t="shared" si="1192"/>
        <v>1.5408118725447404</v>
      </c>
      <c r="FK837" s="405">
        <f t="shared" si="1193"/>
        <v>2.064245810055866</v>
      </c>
      <c r="FL837" s="405">
        <f t="shared" si="1194"/>
        <v>1.5453910614525139</v>
      </c>
      <c r="FM837" s="405">
        <f t="shared" si="1195"/>
        <v>1.3684114146192583</v>
      </c>
      <c r="FN837" s="405">
        <f t="shared" si="1196"/>
        <v>1.0567678925682893</v>
      </c>
      <c r="FO837" s="405">
        <f t="shared" si="1197"/>
        <v>1.8889546584586243</v>
      </c>
      <c r="FP837" s="405">
        <f t="shared" si="1198"/>
        <v>1.0534509293240204</v>
      </c>
      <c r="FQ837" s="405">
        <f t="shared" si="1199"/>
        <v>1.8514285714285714</v>
      </c>
      <c r="FR837" s="405">
        <f t="shared" si="1200"/>
        <v>1.0371428571428571</v>
      </c>
      <c r="FS837" s="65"/>
    </row>
    <row r="838" spans="1:175" ht="10.35" customHeight="1" x14ac:dyDescent="0.2">
      <c r="A838" s="74" t="str">
        <f t="shared" si="1186"/>
        <v>2021-22JANUARYRYF</v>
      </c>
      <c r="B838" s="163" t="str">
        <f t="shared" si="1201"/>
        <v>2021-22</v>
      </c>
      <c r="C838" s="26" t="s">
        <v>836</v>
      </c>
      <c r="D838" s="163" t="str">
        <f>INDEX($FV$16:$FW$26,MATCH($F838,$FV$16:$FV$26,0),2)</f>
        <v>Y58</v>
      </c>
      <c r="E838" s="163" t="str">
        <f>VLOOKUP($D838,$FW$8:$FX$14,2,0)</f>
        <v>South West</v>
      </c>
      <c r="F838" s="271" t="s">
        <v>865</v>
      </c>
      <c r="G838" s="271" t="s">
        <v>879</v>
      </c>
      <c r="H838" s="272">
        <v>107417</v>
      </c>
      <c r="I838" s="272">
        <v>85143</v>
      </c>
      <c r="J838" s="272">
        <v>3751104</v>
      </c>
      <c r="K838" s="272">
        <v>44</v>
      </c>
      <c r="L838" s="272">
        <v>3</v>
      </c>
      <c r="M838" s="272">
        <v>152</v>
      </c>
      <c r="N838" s="272">
        <v>238</v>
      </c>
      <c r="O838" s="272">
        <v>397</v>
      </c>
      <c r="P838" s="272">
        <v>0</v>
      </c>
      <c r="Q838" s="272">
        <v>308</v>
      </c>
      <c r="R838" s="272">
        <v>0</v>
      </c>
      <c r="S838" s="272">
        <v>339</v>
      </c>
      <c r="T838" s="272">
        <v>68992</v>
      </c>
      <c r="U838" s="272">
        <v>7439</v>
      </c>
      <c r="V838" s="272">
        <v>4429</v>
      </c>
      <c r="W838" s="272">
        <v>39083</v>
      </c>
      <c r="X838" s="272">
        <v>14029</v>
      </c>
      <c r="Y838" s="272">
        <v>160</v>
      </c>
      <c r="Z838" s="272">
        <v>4568075</v>
      </c>
      <c r="AA838" s="272">
        <v>614</v>
      </c>
      <c r="AB838" s="272">
        <v>1133</v>
      </c>
      <c r="AC838" s="272">
        <v>3028047</v>
      </c>
      <c r="AD838" s="272">
        <v>684</v>
      </c>
      <c r="AE838" s="272">
        <v>1277</v>
      </c>
      <c r="AF838" s="272">
        <v>134658974</v>
      </c>
      <c r="AG838" s="272">
        <v>3445</v>
      </c>
      <c r="AH838" s="272">
        <v>7699</v>
      </c>
      <c r="AI838" s="272">
        <v>115425756</v>
      </c>
      <c r="AJ838" s="272">
        <v>8228</v>
      </c>
      <c r="AK838" s="272">
        <v>22415</v>
      </c>
      <c r="AL838" s="272">
        <v>1319996</v>
      </c>
      <c r="AM838" s="272">
        <v>8250</v>
      </c>
      <c r="AN838" s="272">
        <v>19061</v>
      </c>
      <c r="AO838" s="272">
        <v>5875</v>
      </c>
      <c r="AP838" s="272">
        <v>864</v>
      </c>
      <c r="AQ838" s="272">
        <v>2170</v>
      </c>
      <c r="AR838" s="272">
        <v>3090</v>
      </c>
      <c r="AS838" s="272">
        <v>452</v>
      </c>
      <c r="AT838" s="272">
        <v>2389</v>
      </c>
      <c r="AU838" s="272">
        <v>0</v>
      </c>
      <c r="AV838" s="272">
        <v>33798</v>
      </c>
      <c r="AW838" s="272">
        <v>2474</v>
      </c>
      <c r="AX838" s="272">
        <v>26845</v>
      </c>
      <c r="AY838" s="272">
        <v>63117</v>
      </c>
      <c r="AZ838" s="272">
        <v>15073</v>
      </c>
      <c r="BA838" s="272">
        <v>10803</v>
      </c>
      <c r="BB838" s="272">
        <v>8902</v>
      </c>
      <c r="BC838" s="272">
        <v>6418</v>
      </c>
      <c r="BD838" s="272">
        <v>52279</v>
      </c>
      <c r="BE838" s="272">
        <v>41881</v>
      </c>
      <c r="BF838" s="272">
        <v>21168</v>
      </c>
      <c r="BG838" s="272">
        <v>14900</v>
      </c>
      <c r="BH838" s="272">
        <v>250</v>
      </c>
      <c r="BI838" s="272">
        <v>173</v>
      </c>
      <c r="BJ838" s="272">
        <v>31</v>
      </c>
      <c r="BK838" s="272">
        <v>24419</v>
      </c>
      <c r="BL838" s="272">
        <v>788</v>
      </c>
      <c r="BM838" s="272">
        <v>1207</v>
      </c>
      <c r="BN838" s="272">
        <v>27</v>
      </c>
      <c r="BO838" s="272">
        <v>15214</v>
      </c>
      <c r="BP838" s="272">
        <v>563</v>
      </c>
      <c r="BQ838" s="272">
        <v>1026</v>
      </c>
      <c r="BR838" s="272">
        <v>7381</v>
      </c>
      <c r="BS838" s="272">
        <v>4528442</v>
      </c>
      <c r="BT838" s="272">
        <v>614</v>
      </c>
      <c r="BU838" s="272">
        <v>1132</v>
      </c>
      <c r="BV838" s="272">
        <v>2167</v>
      </c>
      <c r="BW838" s="272">
        <v>8458540</v>
      </c>
      <c r="BX838" s="272">
        <v>3903</v>
      </c>
      <c r="BY838" s="272">
        <v>7804</v>
      </c>
      <c r="BZ838" s="272">
        <v>736</v>
      </c>
      <c r="CA838" s="272">
        <v>2444690</v>
      </c>
      <c r="CB838" s="272">
        <v>3322</v>
      </c>
      <c r="CC838" s="272">
        <v>7467</v>
      </c>
      <c r="CD838" s="272">
        <v>36180</v>
      </c>
      <c r="CE838" s="272">
        <v>123755744</v>
      </c>
      <c r="CF838" s="272">
        <v>3421</v>
      </c>
      <c r="CG838" s="272">
        <v>7697</v>
      </c>
      <c r="CH838" s="272">
        <v>1059</v>
      </c>
      <c r="CI838" s="272">
        <v>8902251</v>
      </c>
      <c r="CJ838" s="272">
        <v>8406</v>
      </c>
      <c r="CK838" s="272">
        <v>20127</v>
      </c>
      <c r="CL838" s="272">
        <v>196</v>
      </c>
      <c r="CM838" s="272">
        <v>1773769</v>
      </c>
      <c r="CN838" s="272">
        <v>9050</v>
      </c>
      <c r="CO838" s="272">
        <v>23405</v>
      </c>
      <c r="CP838" s="272">
        <v>781</v>
      </c>
      <c r="CQ838" s="272">
        <v>6356282</v>
      </c>
      <c r="CR838" s="272">
        <v>8139</v>
      </c>
      <c r="CS838" s="272">
        <v>16863</v>
      </c>
      <c r="CT838" s="272">
        <v>31</v>
      </c>
      <c r="CU838" s="272">
        <v>202551</v>
      </c>
      <c r="CV838" s="272">
        <v>6534</v>
      </c>
      <c r="CW838" s="272">
        <v>16596</v>
      </c>
      <c r="CX838" s="272">
        <v>769</v>
      </c>
      <c r="CY838" s="272">
        <v>327713</v>
      </c>
      <c r="CZ838" s="272">
        <v>426</v>
      </c>
      <c r="DA838" s="272">
        <v>784</v>
      </c>
      <c r="DB838" s="272">
        <v>4333</v>
      </c>
      <c r="DC838" s="272">
        <v>293728</v>
      </c>
      <c r="DD838" s="272">
        <v>68</v>
      </c>
      <c r="DE838" s="272">
        <v>160</v>
      </c>
      <c r="DF838" s="272">
        <v>112</v>
      </c>
      <c r="DG838" s="272">
        <v>277404</v>
      </c>
      <c r="DH838" s="272">
        <v>2477</v>
      </c>
      <c r="DI838" s="272">
        <v>5528</v>
      </c>
      <c r="DJ838" s="272">
        <v>92</v>
      </c>
      <c r="DK838" s="272">
        <v>0</v>
      </c>
      <c r="DL838" s="250"/>
      <c r="DM838" s="250"/>
      <c r="DN838" s="250"/>
      <c r="DO838" s="250"/>
      <c r="DP838" s="250"/>
      <c r="DQ838" s="250"/>
      <c r="DR838" s="250"/>
      <c r="DS838" s="250"/>
      <c r="DT838" s="250"/>
      <c r="DU838" s="250"/>
      <c r="DV838" s="250"/>
      <c r="DW838" s="250"/>
      <c r="DX838" s="250"/>
      <c r="DY838" s="250"/>
      <c r="DZ838" s="250"/>
      <c r="EA838" s="250"/>
      <c r="EB838" s="155"/>
      <c r="EC838" s="75">
        <f t="shared" si="1204"/>
        <v>1</v>
      </c>
      <c r="ED838" s="74">
        <f t="shared" si="1202"/>
        <v>2022</v>
      </c>
      <c r="EE838" s="165">
        <f t="shared" si="1203"/>
        <v>44562</v>
      </c>
      <c r="EF838" s="157">
        <f t="shared" si="1182"/>
        <v>31</v>
      </c>
      <c r="EG838" s="156"/>
      <c r="EH838" s="166">
        <f>IFERROR(HLOOKUP(EH$1,$H$5:$FY$1802,MATCH($A838,$A$5:$A$1802,0),0)*HLOOKUP(EH$2,$H$5:$FY$1802,MATCH($A838,$A$5:$A$1802,0),0),$H$2)</f>
        <v>255429</v>
      </c>
      <c r="EI838" s="166">
        <f>IFERROR(HLOOKUP(EI$1,$H$5:$FY$1802,MATCH($A838,$A$5:$A$1802,0),0)*HLOOKUP(EI$2,$H$5:$FY$1802,MATCH($A838,$A$5:$A$1802,0),0),$H$2)</f>
        <v>12941736</v>
      </c>
      <c r="EJ838" s="166">
        <f>IFERROR(HLOOKUP(EJ$1,$H$5:$FY$1802,MATCH($A838,$A$5:$A$1802,0),0)*HLOOKUP(EJ$2,$H$5:$FY$1802,MATCH($A838,$A$5:$A$1802,0),0),$H$2)</f>
        <v>20264034</v>
      </c>
      <c r="EK838" s="166">
        <f>IFERROR(HLOOKUP(EK$1,$H$5:$FY$1802,MATCH($A838,$A$5:$A$1802,0),0)*HLOOKUP(EK$2,$H$5:$FY$1802,MATCH($A838,$A$5:$A$1802,0),0),$H$2)</f>
        <v>33801771</v>
      </c>
      <c r="EL838" s="166">
        <f>IFERROR(HLOOKUP(EL$1,$H$5:$FY$1802,MATCH($A838,$A$5:$A$1802,0),0)*HLOOKUP(EL$2,$H$5:$FY$1802,MATCH($A838,$A$5:$A$1802,0),0),$H$2)</f>
        <v>8428387</v>
      </c>
      <c r="EM838" s="166">
        <f>IFERROR(HLOOKUP(EM$1,$H$5:$FY$1802,MATCH($A838,$A$5:$A$1802,0),0)*HLOOKUP(EM$2,$H$5:$FY$1802,MATCH($A838,$A$5:$A$1802,0),0),$H$2)</f>
        <v>5655833</v>
      </c>
      <c r="EN838" s="166">
        <f>IFERROR(HLOOKUP(EN$1,$H$5:$FY$1802,MATCH($A838,$A$5:$A$1802,0),0)*HLOOKUP(EN$2,$H$5:$FY$1802,MATCH($A838,$A$5:$A$1802,0),0),$H$2)</f>
        <v>300900017</v>
      </c>
      <c r="EO838" s="166">
        <f>IFERROR(HLOOKUP(EO$1,$H$5:$FY$1802,MATCH($A838,$A$5:$A$1802,0),0)*HLOOKUP(EO$2,$H$5:$FY$1802,MATCH($A838,$A$5:$A$1802,0),0),$H$2)</f>
        <v>314460035</v>
      </c>
      <c r="EP838" s="166">
        <f>IFERROR(HLOOKUP(EP$1,$H$5:$FY$1802,MATCH($A838,$A$5:$A$1802,0),0)*HLOOKUP(EP$2,$H$5:$FY$1802,MATCH($A838,$A$5:$A$1802,0),0),$H$2)</f>
        <v>3049760</v>
      </c>
      <c r="EQ838" s="166">
        <f>IFERROR(HLOOKUP(EQ$1,$H$5:$FY$1802,MATCH($A838,$A$5:$A$1802,0),0)*HLOOKUP(EQ$2,$H$5:$FY$1802,MATCH($A838,$A$5:$A$1802,0),0),$H$2)</f>
        <v>37417</v>
      </c>
      <c r="ER838" s="166">
        <f>IFERROR(HLOOKUP(ER$1,$H$5:$FY$1802,MATCH($A838,$A$5:$A$1802,0),0)*HLOOKUP(ER$2,$H$5:$FY$1802,MATCH($A838,$A$5:$A$1802,0),0),$H$2)</f>
        <v>27702</v>
      </c>
      <c r="ES838" s="166">
        <f>IFERROR(HLOOKUP(ES$1,$H$5:$FY$1802,MATCH($A838,$A$5:$A$1802,0),0)*HLOOKUP(ES$2,$H$5:$FY$1802,MATCH($A838,$A$5:$A$1802,0),0),$H$2)</f>
        <v>8355292</v>
      </c>
      <c r="ET838" s="166">
        <f>IFERROR(HLOOKUP(ET$1,$H$5:$FY$1802,MATCH($A838,$A$5:$A$1802,0),0)*HLOOKUP(ET$2,$H$5:$FY$1802,MATCH($A838,$A$5:$A$1802,0),0),$H$2)</f>
        <v>16911268</v>
      </c>
      <c r="EU838" s="166">
        <f>IFERROR(HLOOKUP(EU$1,$H$5:$FY$1802,MATCH($A838,$A$5:$A$1802,0),0)*HLOOKUP(EU$2,$H$5:$FY$1802,MATCH($A838,$A$5:$A$1802,0),0),$H$2)</f>
        <v>5495712</v>
      </c>
      <c r="EV838" s="166">
        <f>IFERROR(HLOOKUP(EV$1,$H$5:$FY$1802,MATCH($A838,$A$5:$A$1802,0),0)*HLOOKUP(EV$2,$H$5:$FY$1802,MATCH($A838,$A$5:$A$1802,0),0),$H$2)</f>
        <v>278477460</v>
      </c>
      <c r="EW838" s="166">
        <f>IFERROR(HLOOKUP(EW$1,$H$5:$FY$1802,MATCH($A838,$A$5:$A$1802,0),0)*HLOOKUP(EW$2,$H$5:$FY$1802,MATCH($A838,$A$5:$A$1802,0),0),$H$2)</f>
        <v>21314493</v>
      </c>
      <c r="EX838" s="166">
        <f>IFERROR(HLOOKUP(EX$1,$H$5:$FY$1802,MATCH($A838,$A$5:$A$1802,0),0)*HLOOKUP(EX$2,$H$5:$FY$1802,MATCH($A838,$A$5:$A$1802,0),0),$H$2)</f>
        <v>4587380</v>
      </c>
      <c r="EY838" s="166">
        <f>IFERROR(HLOOKUP(EY$1,$H$5:$FY$1802,MATCH($A838,$A$5:$A$1802,0),0)*HLOOKUP(EY$2,$H$5:$FY$1802,MATCH($A838,$A$5:$A$1802,0),0),$H$2)</f>
        <v>13170003</v>
      </c>
      <c r="EZ838" s="166">
        <f>IFERROR(HLOOKUP(EZ$1,$H$5:$FY$1802,MATCH($A838,$A$5:$A$1802,0),0)*HLOOKUP(EZ$2,$H$5:$FY$1802,MATCH($A838,$A$5:$A$1802,0),0),$H$2)</f>
        <v>514476</v>
      </c>
      <c r="FA838" s="166">
        <f>IFERROR(HLOOKUP(FA$1,$H$5:$FY$1802,MATCH($A838,$A$5:$A$1802,0),0)*HLOOKUP(FA$2,$H$5:$FY$1802,MATCH($A838,$A$5:$A$1802,0),0),$H$2)</f>
        <v>619136</v>
      </c>
      <c r="FB838" s="166">
        <f>IFERROR(HLOOKUP(FB$1,$H$5:$FY$1802,MATCH($A838,$A$5:$A$1802,0),0)*HLOOKUP(FB$2,$H$5:$FY$1802,MATCH($A838,$A$5:$A$1802,0),0),$H$2)</f>
        <v>602896</v>
      </c>
      <c r="FC838" s="166">
        <f>IFERROR(HLOOKUP(FC$1,$H$5:$FY$1802,MATCH($A838,$A$5:$A$1802,0),0)*HLOOKUP(FC$2,$H$5:$FY$1802,MATCH($A838,$A$5:$A$1802,0),0),$H$2)</f>
        <v>693280</v>
      </c>
      <c r="FD838" s="166">
        <f>IFERROR(HLOOKUP(FD$1,$H$5:$FY$1802,MATCH($A838,$A$5:$A$1802,0),0)*HLOOKUP(FD$2,$H$5:$FY$1802,MATCH($A838,$A$5:$A$1802,0),0),$H$2)</f>
        <v>0</v>
      </c>
      <c r="FE838" s="166">
        <f>IFERROR(HLOOKUP(FE$1,$H$5:$FY$1802,MATCH($A838,$A$5:$A$1802,0),0)*HLOOKUP(FE$2,$H$5:$FY$1802,MATCH($A838,$A$5:$A$1802,0),0),$H$2)</f>
        <v>0</v>
      </c>
      <c r="FF838" s="166">
        <f>IFERROR(HLOOKUP(FF$1,$H$5:$FY$1802,MATCH($A838,$A$5:$A$1802,0),0)*HLOOKUP(FF$2,$H$5:$FY$1802,MATCH($A838,$A$5:$A$1802,0),0),$H$2)</f>
        <v>0</v>
      </c>
      <c r="FG838" s="166">
        <f>IFERROR(HLOOKUP(FG$1,$H$5:$FY$1802,MATCH($A838,$A$5:$A$1802,0),0)*HLOOKUP(FG$2,$H$5:$FY$1802,MATCH($A838,$A$5:$A$1802,0),0),$H$2)</f>
        <v>0</v>
      </c>
      <c r="FH838" s="152"/>
      <c r="FI838" s="405">
        <f t="shared" si="1192"/>
        <v>2.0262132006990186</v>
      </c>
      <c r="FJ838" s="405">
        <f t="shared" si="1192"/>
        <v>1.4522113187256351</v>
      </c>
      <c r="FK838" s="405">
        <f t="shared" si="1193"/>
        <v>2.009934522465568</v>
      </c>
      <c r="FL838" s="405">
        <f t="shared" si="1194"/>
        <v>1.4490855723639648</v>
      </c>
      <c r="FM838" s="405">
        <f t="shared" si="1195"/>
        <v>1.337640406314766</v>
      </c>
      <c r="FN838" s="405">
        <f t="shared" si="1196"/>
        <v>1.0715912289230611</v>
      </c>
      <c r="FO838" s="405">
        <f t="shared" si="1197"/>
        <v>1.508874474303229</v>
      </c>
      <c r="FP838" s="405">
        <f t="shared" si="1198"/>
        <v>1.062085679663554</v>
      </c>
      <c r="FQ838" s="405">
        <f t="shared" si="1199"/>
        <v>1.5625</v>
      </c>
      <c r="FR838" s="405">
        <f t="shared" si="1200"/>
        <v>1.08125</v>
      </c>
      <c r="FS838" s="65"/>
    </row>
    <row r="839" spans="1:175" ht="10.35" customHeight="1" x14ac:dyDescent="0.2">
      <c r="A839" s="74" t="str">
        <f t="shared" si="1186"/>
        <v>2021-22JANUARYRYA</v>
      </c>
      <c r="B839" s="163" t="str">
        <f>IF($C839="April",LEFT($B828,4)+1&amp;"-"&amp;RIGHT($B828,2)+1,$B828)</f>
        <v>2021-22</v>
      </c>
      <c r="C839" s="26" t="s">
        <v>836</v>
      </c>
      <c r="D839" s="163" t="str">
        <f>INDEX($FV$16:$FW$26,MATCH($F839,$FV$16:$FV$26,0),2)</f>
        <v>Y60</v>
      </c>
      <c r="E839" s="163" t="str">
        <f>VLOOKUP($D839,$FW$8:$FX$14,2,0)</f>
        <v>Midlands</v>
      </c>
      <c r="F839" s="271" t="s">
        <v>867</v>
      </c>
      <c r="G839" s="271" t="s">
        <v>883</v>
      </c>
      <c r="H839" s="272">
        <v>129984</v>
      </c>
      <c r="I839" s="272">
        <v>96493</v>
      </c>
      <c r="J839" s="272">
        <v>743316</v>
      </c>
      <c r="K839" s="272">
        <v>8</v>
      </c>
      <c r="L839" s="272">
        <v>2</v>
      </c>
      <c r="M839" s="272">
        <v>21</v>
      </c>
      <c r="N839" s="272">
        <v>33</v>
      </c>
      <c r="O839" s="272">
        <v>66</v>
      </c>
      <c r="P839" s="272">
        <v>0</v>
      </c>
      <c r="Q839" s="272">
        <v>51</v>
      </c>
      <c r="R839" s="272">
        <v>0</v>
      </c>
      <c r="S839" s="272">
        <v>114</v>
      </c>
      <c r="T839" s="272">
        <v>89567</v>
      </c>
      <c r="U839" s="272">
        <v>8954</v>
      </c>
      <c r="V839" s="272">
        <v>5334</v>
      </c>
      <c r="W839" s="272">
        <v>47468</v>
      </c>
      <c r="X839" s="272">
        <v>15246</v>
      </c>
      <c r="Y839" s="272">
        <v>785</v>
      </c>
      <c r="Z839" s="272">
        <v>4386462</v>
      </c>
      <c r="AA839" s="272">
        <v>490</v>
      </c>
      <c r="AB839" s="272">
        <v>861</v>
      </c>
      <c r="AC839" s="272">
        <v>3028658</v>
      </c>
      <c r="AD839" s="272">
        <v>568</v>
      </c>
      <c r="AE839" s="272">
        <v>1012</v>
      </c>
      <c r="AF839" s="272">
        <v>98904069</v>
      </c>
      <c r="AG839" s="272">
        <v>2084</v>
      </c>
      <c r="AH839" s="272">
        <v>4568</v>
      </c>
      <c r="AI839" s="272">
        <v>141891360</v>
      </c>
      <c r="AJ839" s="272">
        <v>9307</v>
      </c>
      <c r="AK839" s="272">
        <v>23375</v>
      </c>
      <c r="AL839" s="272">
        <v>8214146</v>
      </c>
      <c r="AM839" s="272">
        <v>10464</v>
      </c>
      <c r="AN839" s="272">
        <v>25027</v>
      </c>
      <c r="AO839" s="272">
        <v>13432</v>
      </c>
      <c r="AP839" s="272">
        <v>683</v>
      </c>
      <c r="AQ839" s="272">
        <v>854</v>
      </c>
      <c r="AR839" s="272">
        <v>0</v>
      </c>
      <c r="AS839" s="272">
        <v>2290</v>
      </c>
      <c r="AT839" s="272">
        <v>9605</v>
      </c>
      <c r="AU839" s="272">
        <v>4296</v>
      </c>
      <c r="AV839" s="272">
        <v>42752</v>
      </c>
      <c r="AW839" s="272">
        <v>5115</v>
      </c>
      <c r="AX839" s="272">
        <v>28268</v>
      </c>
      <c r="AY839" s="272">
        <v>76135</v>
      </c>
      <c r="AZ839" s="272">
        <v>19170</v>
      </c>
      <c r="BA839" s="272">
        <v>12946</v>
      </c>
      <c r="BB839" s="272">
        <v>11148</v>
      </c>
      <c r="BC839" s="272">
        <v>7717</v>
      </c>
      <c r="BD839" s="272">
        <v>64889</v>
      </c>
      <c r="BE839" s="272">
        <v>49660</v>
      </c>
      <c r="BF839" s="272">
        <v>30902</v>
      </c>
      <c r="BG839" s="272">
        <v>16002</v>
      </c>
      <c r="BH839" s="272">
        <v>2091</v>
      </c>
      <c r="BI839" s="272">
        <v>821</v>
      </c>
      <c r="BJ839" s="272">
        <v>108</v>
      </c>
      <c r="BK839" s="272">
        <v>61726</v>
      </c>
      <c r="BL839" s="272">
        <v>572</v>
      </c>
      <c r="BM839" s="272">
        <v>965</v>
      </c>
      <c r="BN839" s="272">
        <v>88</v>
      </c>
      <c r="BO839" s="272">
        <v>60482</v>
      </c>
      <c r="BP839" s="272">
        <v>687</v>
      </c>
      <c r="BQ839" s="272">
        <v>925</v>
      </c>
      <c r="BR839" s="272">
        <v>8758</v>
      </c>
      <c r="BS839" s="272">
        <v>4264254</v>
      </c>
      <c r="BT839" s="272">
        <v>487</v>
      </c>
      <c r="BU839" s="272">
        <v>860</v>
      </c>
      <c r="BV839" s="272">
        <v>4673</v>
      </c>
      <c r="BW839" s="272">
        <v>9674931</v>
      </c>
      <c r="BX839" s="272">
        <v>2070</v>
      </c>
      <c r="BY839" s="272">
        <v>4383</v>
      </c>
      <c r="BZ839" s="272">
        <v>1053</v>
      </c>
      <c r="CA839" s="272">
        <v>2722468</v>
      </c>
      <c r="CB839" s="272">
        <v>2585</v>
      </c>
      <c r="CC839" s="272">
        <v>6136</v>
      </c>
      <c r="CD839" s="272">
        <v>41742</v>
      </c>
      <c r="CE839" s="272">
        <v>86506670</v>
      </c>
      <c r="CF839" s="272">
        <v>2072</v>
      </c>
      <c r="CG839" s="272">
        <v>4563</v>
      </c>
      <c r="CH839" s="272">
        <v>1522</v>
      </c>
      <c r="CI839" s="272">
        <v>13149613</v>
      </c>
      <c r="CJ839" s="272">
        <v>8640</v>
      </c>
      <c r="CK839" s="272">
        <v>19423</v>
      </c>
      <c r="CL839" s="272">
        <v>307</v>
      </c>
      <c r="CM839" s="272">
        <v>2664284</v>
      </c>
      <c r="CN839" s="272">
        <v>8678</v>
      </c>
      <c r="CO839" s="272">
        <v>21136</v>
      </c>
      <c r="CP839" s="272">
        <v>1384</v>
      </c>
      <c r="CQ839" s="272">
        <v>16820879</v>
      </c>
      <c r="CR839" s="272">
        <v>12154</v>
      </c>
      <c r="CS839" s="272">
        <v>26600</v>
      </c>
      <c r="CT839" s="272">
        <v>179</v>
      </c>
      <c r="CU839" s="272">
        <v>1942818</v>
      </c>
      <c r="CV839" s="272">
        <v>10854</v>
      </c>
      <c r="CW839" s="272">
        <v>28708</v>
      </c>
      <c r="CX839" s="272">
        <v>486</v>
      </c>
      <c r="CY839" s="272">
        <v>145494</v>
      </c>
      <c r="CZ839" s="272">
        <v>299</v>
      </c>
      <c r="DA839" s="272">
        <v>504</v>
      </c>
      <c r="DB839" s="272">
        <v>5161</v>
      </c>
      <c r="DC839" s="272">
        <v>160366</v>
      </c>
      <c r="DD839" s="272">
        <v>31</v>
      </c>
      <c r="DE839" s="272">
        <v>57</v>
      </c>
      <c r="DF839" s="272">
        <v>128</v>
      </c>
      <c r="DG839" s="272">
        <v>231308</v>
      </c>
      <c r="DH839" s="272">
        <v>1807</v>
      </c>
      <c r="DI839" s="272">
        <v>4446</v>
      </c>
      <c r="DJ839" s="272">
        <v>115</v>
      </c>
      <c r="DK839" s="272">
        <v>176</v>
      </c>
      <c r="DL839" s="250"/>
      <c r="DM839" s="250"/>
      <c r="DN839" s="250"/>
      <c r="DO839" s="250"/>
      <c r="DP839" s="250"/>
      <c r="DQ839" s="250"/>
      <c r="DR839" s="250"/>
      <c r="DS839" s="250"/>
      <c r="DT839" s="250"/>
      <c r="DU839" s="250"/>
      <c r="DV839" s="250"/>
      <c r="DW839" s="250"/>
      <c r="DX839" s="250"/>
      <c r="DY839" s="250"/>
      <c r="DZ839" s="250"/>
      <c r="EA839" s="250"/>
      <c r="EB839" s="155"/>
      <c r="EC839" s="75">
        <f t="shared" si="1204"/>
        <v>1</v>
      </c>
      <c r="ED839" s="74">
        <f t="shared" si="1202"/>
        <v>2022</v>
      </c>
      <c r="EE839" s="165">
        <f t="shared" si="1203"/>
        <v>44562</v>
      </c>
      <c r="EF839" s="157">
        <f t="shared" si="1182"/>
        <v>31</v>
      </c>
      <c r="EG839" s="156"/>
      <c r="EH839" s="166">
        <f>IFERROR(HLOOKUP(EH$1,$H$5:$FY$1802,MATCH($A839,$A$5:$A$1802,0),0)*HLOOKUP(EH$2,$H$5:$FY$1802,MATCH($A839,$A$5:$A$1802,0),0),$H$2)</f>
        <v>192986</v>
      </c>
      <c r="EI839" s="166">
        <f>IFERROR(HLOOKUP(EI$1,$H$5:$FY$1802,MATCH($A839,$A$5:$A$1802,0),0)*HLOOKUP(EI$2,$H$5:$FY$1802,MATCH($A839,$A$5:$A$1802,0),0),$H$2)</f>
        <v>2026353</v>
      </c>
      <c r="EJ839" s="166">
        <f>IFERROR(HLOOKUP(EJ$1,$H$5:$FY$1802,MATCH($A839,$A$5:$A$1802,0),0)*HLOOKUP(EJ$2,$H$5:$FY$1802,MATCH($A839,$A$5:$A$1802,0),0),$H$2)</f>
        <v>3184269</v>
      </c>
      <c r="EK839" s="166">
        <f>IFERROR(HLOOKUP(EK$1,$H$5:$FY$1802,MATCH($A839,$A$5:$A$1802,0),0)*HLOOKUP(EK$2,$H$5:$FY$1802,MATCH($A839,$A$5:$A$1802,0),0),$H$2)</f>
        <v>6368538</v>
      </c>
      <c r="EL839" s="166">
        <f>IFERROR(HLOOKUP(EL$1,$H$5:$FY$1802,MATCH($A839,$A$5:$A$1802,0),0)*HLOOKUP(EL$2,$H$5:$FY$1802,MATCH($A839,$A$5:$A$1802,0),0),$H$2)</f>
        <v>7709394</v>
      </c>
      <c r="EM839" s="166">
        <f>IFERROR(HLOOKUP(EM$1,$H$5:$FY$1802,MATCH($A839,$A$5:$A$1802,0),0)*HLOOKUP(EM$2,$H$5:$FY$1802,MATCH($A839,$A$5:$A$1802,0),0),$H$2)</f>
        <v>5398008</v>
      </c>
      <c r="EN839" s="166">
        <f>IFERROR(HLOOKUP(EN$1,$H$5:$FY$1802,MATCH($A839,$A$5:$A$1802,0),0)*HLOOKUP(EN$2,$H$5:$FY$1802,MATCH($A839,$A$5:$A$1802,0),0),$H$2)</f>
        <v>216833824</v>
      </c>
      <c r="EO839" s="166">
        <f>IFERROR(HLOOKUP(EO$1,$H$5:$FY$1802,MATCH($A839,$A$5:$A$1802,0),0)*HLOOKUP(EO$2,$H$5:$FY$1802,MATCH($A839,$A$5:$A$1802,0),0),$H$2)</f>
        <v>356375250</v>
      </c>
      <c r="EP839" s="166">
        <f>IFERROR(HLOOKUP(EP$1,$H$5:$FY$1802,MATCH($A839,$A$5:$A$1802,0),0)*HLOOKUP(EP$2,$H$5:$FY$1802,MATCH($A839,$A$5:$A$1802,0),0),$H$2)</f>
        <v>19646195</v>
      </c>
      <c r="EQ839" s="166">
        <f>IFERROR(HLOOKUP(EQ$1,$H$5:$FY$1802,MATCH($A839,$A$5:$A$1802,0),0)*HLOOKUP(EQ$2,$H$5:$FY$1802,MATCH($A839,$A$5:$A$1802,0),0),$H$2)</f>
        <v>104220</v>
      </c>
      <c r="ER839" s="166">
        <f>IFERROR(HLOOKUP(ER$1,$H$5:$FY$1802,MATCH($A839,$A$5:$A$1802,0),0)*HLOOKUP(ER$2,$H$5:$FY$1802,MATCH($A839,$A$5:$A$1802,0),0),$H$2)</f>
        <v>81400</v>
      </c>
      <c r="ES839" s="166">
        <f>IFERROR(HLOOKUP(ES$1,$H$5:$FY$1802,MATCH($A839,$A$5:$A$1802,0),0)*HLOOKUP(ES$2,$H$5:$FY$1802,MATCH($A839,$A$5:$A$1802,0),0),$H$2)</f>
        <v>7531880</v>
      </c>
      <c r="ET839" s="166">
        <f>IFERROR(HLOOKUP(ET$1,$H$5:$FY$1802,MATCH($A839,$A$5:$A$1802,0),0)*HLOOKUP(ET$2,$H$5:$FY$1802,MATCH($A839,$A$5:$A$1802,0),0),$H$2)</f>
        <v>20481759</v>
      </c>
      <c r="EU839" s="166">
        <f>IFERROR(HLOOKUP(EU$1,$H$5:$FY$1802,MATCH($A839,$A$5:$A$1802,0),0)*HLOOKUP(EU$2,$H$5:$FY$1802,MATCH($A839,$A$5:$A$1802,0),0),$H$2)</f>
        <v>6461208</v>
      </c>
      <c r="EV839" s="166">
        <f>IFERROR(HLOOKUP(EV$1,$H$5:$FY$1802,MATCH($A839,$A$5:$A$1802,0),0)*HLOOKUP(EV$2,$H$5:$FY$1802,MATCH($A839,$A$5:$A$1802,0),0),$H$2)</f>
        <v>190468746</v>
      </c>
      <c r="EW839" s="166">
        <f>IFERROR(HLOOKUP(EW$1,$H$5:$FY$1802,MATCH($A839,$A$5:$A$1802,0),0)*HLOOKUP(EW$2,$H$5:$FY$1802,MATCH($A839,$A$5:$A$1802,0),0),$H$2)</f>
        <v>29561806</v>
      </c>
      <c r="EX839" s="166">
        <f>IFERROR(HLOOKUP(EX$1,$H$5:$FY$1802,MATCH($A839,$A$5:$A$1802,0),0)*HLOOKUP(EX$2,$H$5:$FY$1802,MATCH($A839,$A$5:$A$1802,0),0),$H$2)</f>
        <v>6488752</v>
      </c>
      <c r="EY839" s="166">
        <f>IFERROR(HLOOKUP(EY$1,$H$5:$FY$1802,MATCH($A839,$A$5:$A$1802,0),0)*HLOOKUP(EY$2,$H$5:$FY$1802,MATCH($A839,$A$5:$A$1802,0),0),$H$2)</f>
        <v>36814400</v>
      </c>
      <c r="EZ839" s="166">
        <f>IFERROR(HLOOKUP(EZ$1,$H$5:$FY$1802,MATCH($A839,$A$5:$A$1802,0),0)*HLOOKUP(EZ$2,$H$5:$FY$1802,MATCH($A839,$A$5:$A$1802,0),0),$H$2)</f>
        <v>5138732</v>
      </c>
      <c r="FA839" s="166">
        <f>IFERROR(HLOOKUP(FA$1,$H$5:$FY$1802,MATCH($A839,$A$5:$A$1802,0),0)*HLOOKUP(FA$2,$H$5:$FY$1802,MATCH($A839,$A$5:$A$1802,0),0),$H$2)</f>
        <v>569088</v>
      </c>
      <c r="FB839" s="166">
        <f>IFERROR(HLOOKUP(FB$1,$H$5:$FY$1802,MATCH($A839,$A$5:$A$1802,0),0)*HLOOKUP(FB$2,$H$5:$FY$1802,MATCH($A839,$A$5:$A$1802,0),0),$H$2)</f>
        <v>244944</v>
      </c>
      <c r="FC839" s="166">
        <f>IFERROR(HLOOKUP(FC$1,$H$5:$FY$1802,MATCH($A839,$A$5:$A$1802,0),0)*HLOOKUP(FC$2,$H$5:$FY$1802,MATCH($A839,$A$5:$A$1802,0),0),$H$2)</f>
        <v>294177</v>
      </c>
      <c r="FD839" s="166">
        <f>IFERROR(HLOOKUP(FD$1,$H$5:$FY$1802,MATCH($A839,$A$5:$A$1802,0),0)*HLOOKUP(FD$2,$H$5:$FY$1802,MATCH($A839,$A$5:$A$1802,0),0),$H$2)</f>
        <v>0</v>
      </c>
      <c r="FE839" s="166">
        <f>IFERROR(HLOOKUP(FE$1,$H$5:$FY$1802,MATCH($A839,$A$5:$A$1802,0),0)*HLOOKUP(FE$2,$H$5:$FY$1802,MATCH($A839,$A$5:$A$1802,0),0),$H$2)</f>
        <v>0</v>
      </c>
      <c r="FF839" s="166">
        <f>IFERROR(HLOOKUP(FF$1,$H$5:$FY$1802,MATCH($A839,$A$5:$A$1802,0),0)*HLOOKUP(FF$2,$H$5:$FY$1802,MATCH($A839,$A$5:$A$1802,0),0),$H$2)</f>
        <v>0</v>
      </c>
      <c r="FG839" s="166">
        <f>IFERROR(HLOOKUP(FG$1,$H$5:$FY$1802,MATCH($A839,$A$5:$A$1802,0),0)*HLOOKUP(FG$2,$H$5:$FY$1802,MATCH($A839,$A$5:$A$1802,0),0),$H$2)</f>
        <v>0</v>
      </c>
      <c r="FH839" s="152"/>
      <c r="FI839" s="405">
        <f t="shared" si="1192"/>
        <v>2.1409425954880499</v>
      </c>
      <c r="FJ839" s="405">
        <f t="shared" si="1192"/>
        <v>1.4458342640160822</v>
      </c>
      <c r="FK839" s="405">
        <f t="shared" si="1193"/>
        <v>2.0899887514060742</v>
      </c>
      <c r="FL839" s="405">
        <f t="shared" si="1194"/>
        <v>1.4467566554180726</v>
      </c>
      <c r="FM839" s="405">
        <f t="shared" si="1195"/>
        <v>1.3670051403050476</v>
      </c>
      <c r="FN839" s="405">
        <f t="shared" si="1196"/>
        <v>1.0461784781326366</v>
      </c>
      <c r="FO839" s="405">
        <f t="shared" si="1197"/>
        <v>2.0268922996195724</v>
      </c>
      <c r="FP839" s="405">
        <f t="shared" si="1198"/>
        <v>1.0495867768595042</v>
      </c>
      <c r="FQ839" s="405">
        <f t="shared" si="1199"/>
        <v>2.6636942675159236</v>
      </c>
      <c r="FR839" s="405">
        <f t="shared" si="1200"/>
        <v>1.045859872611465</v>
      </c>
      <c r="FS839" s="65"/>
    </row>
    <row r="840" spans="1:175" ht="10.35" customHeight="1" x14ac:dyDescent="0.2">
      <c r="A840" s="174" t="str">
        <f t="shared" si="1186"/>
        <v>2021-22JANUARYRX8</v>
      </c>
      <c r="B840" s="176" t="str">
        <f>IF($C840="April",LEFT($B829,4)+1&amp;"-"&amp;RIGHT($B829,2)+1,$B829)</f>
        <v>2021-22</v>
      </c>
      <c r="C840" s="175" t="s">
        <v>836</v>
      </c>
      <c r="D840" s="176" t="str">
        <f>INDEX($FV$16:$FW$26,MATCH($F840,$FV$16:$FV$26,0),2)</f>
        <v>Y63</v>
      </c>
      <c r="E840" s="176" t="str">
        <f>VLOOKUP($D840,$FW$8:$FX$14,2,0)</f>
        <v>North East and Yorkshire</v>
      </c>
      <c r="F840" s="275" t="s">
        <v>869</v>
      </c>
      <c r="G840" s="275" t="s">
        <v>881</v>
      </c>
      <c r="H840" s="276">
        <v>101048</v>
      </c>
      <c r="I840" s="276">
        <v>66918</v>
      </c>
      <c r="J840" s="276">
        <v>1138159</v>
      </c>
      <c r="K840" s="276">
        <v>17</v>
      </c>
      <c r="L840" s="276">
        <v>0</v>
      </c>
      <c r="M840" s="276">
        <v>44</v>
      </c>
      <c r="N840" s="276">
        <v>108</v>
      </c>
      <c r="O840" s="276">
        <v>310</v>
      </c>
      <c r="P840" s="276">
        <v>0</v>
      </c>
      <c r="Q840" s="276">
        <v>319</v>
      </c>
      <c r="R840" s="276">
        <v>150</v>
      </c>
      <c r="S840" s="276">
        <v>292</v>
      </c>
      <c r="T840" s="276">
        <v>68433</v>
      </c>
      <c r="U840" s="276">
        <v>6921</v>
      </c>
      <c r="V840" s="276">
        <v>4792</v>
      </c>
      <c r="W840" s="276">
        <v>36718</v>
      </c>
      <c r="X840" s="276">
        <v>11593</v>
      </c>
      <c r="Y840" s="276">
        <v>222</v>
      </c>
      <c r="Z840" s="276">
        <v>3701693</v>
      </c>
      <c r="AA840" s="276">
        <v>535</v>
      </c>
      <c r="AB840" s="276">
        <v>945</v>
      </c>
      <c r="AC840" s="276">
        <v>2784185</v>
      </c>
      <c r="AD840" s="276">
        <v>581</v>
      </c>
      <c r="AE840" s="276">
        <v>1037</v>
      </c>
      <c r="AF840" s="276">
        <v>72093114</v>
      </c>
      <c r="AG840" s="276">
        <v>1963</v>
      </c>
      <c r="AH840" s="276">
        <v>4383</v>
      </c>
      <c r="AI840" s="276">
        <v>59732915</v>
      </c>
      <c r="AJ840" s="276">
        <v>5152</v>
      </c>
      <c r="AK840" s="276">
        <v>12717</v>
      </c>
      <c r="AL840" s="276">
        <v>1247576</v>
      </c>
      <c r="AM840" s="276">
        <v>5620</v>
      </c>
      <c r="AN840" s="276">
        <v>12489</v>
      </c>
      <c r="AO840" s="276">
        <v>7124</v>
      </c>
      <c r="AP840" s="276">
        <v>541</v>
      </c>
      <c r="AQ840" s="276">
        <v>1045</v>
      </c>
      <c r="AR840" s="276">
        <v>5352</v>
      </c>
      <c r="AS840" s="276">
        <v>2437</v>
      </c>
      <c r="AT840" s="276">
        <v>3101</v>
      </c>
      <c r="AU840" s="276">
        <v>1121</v>
      </c>
      <c r="AV840" s="276">
        <v>37163</v>
      </c>
      <c r="AW840" s="276">
        <v>4884</v>
      </c>
      <c r="AX840" s="276">
        <v>19262</v>
      </c>
      <c r="AY840" s="276">
        <v>61309</v>
      </c>
      <c r="AZ840" s="276">
        <v>11394</v>
      </c>
      <c r="BA840" s="276">
        <v>9004</v>
      </c>
      <c r="BB840" s="276">
        <v>7638</v>
      </c>
      <c r="BC840" s="276">
        <v>6089</v>
      </c>
      <c r="BD840" s="276">
        <v>46512</v>
      </c>
      <c r="BE840" s="276">
        <v>38526</v>
      </c>
      <c r="BF840" s="276">
        <v>16273</v>
      </c>
      <c r="BG840" s="276">
        <v>12151</v>
      </c>
      <c r="BH840" s="276">
        <v>297</v>
      </c>
      <c r="BI840" s="276">
        <v>238</v>
      </c>
      <c r="BJ840" s="276">
        <v>178</v>
      </c>
      <c r="BK840" s="276">
        <v>94401</v>
      </c>
      <c r="BL840" s="276">
        <v>530</v>
      </c>
      <c r="BM840" s="276">
        <v>904</v>
      </c>
      <c r="BN840" s="276">
        <v>51</v>
      </c>
      <c r="BO840" s="276">
        <v>32205</v>
      </c>
      <c r="BP840" s="276">
        <v>631</v>
      </c>
      <c r="BQ840" s="276">
        <v>1044</v>
      </c>
      <c r="BR840" s="276">
        <v>6692</v>
      </c>
      <c r="BS840" s="276">
        <v>3575087</v>
      </c>
      <c r="BT840" s="276">
        <v>534</v>
      </c>
      <c r="BU840" s="276">
        <v>945</v>
      </c>
      <c r="BV840" s="276">
        <v>3332</v>
      </c>
      <c r="BW840" s="276">
        <v>6595215</v>
      </c>
      <c r="BX840" s="276">
        <v>1979</v>
      </c>
      <c r="BY840" s="276">
        <v>4295</v>
      </c>
      <c r="BZ840" s="276">
        <v>1010</v>
      </c>
      <c r="CA840" s="276">
        <v>1914787</v>
      </c>
      <c r="CB840" s="276">
        <v>1896</v>
      </c>
      <c r="CC840" s="276">
        <v>4211</v>
      </c>
      <c r="CD840" s="276">
        <v>32376</v>
      </c>
      <c r="CE840" s="276">
        <v>63583112</v>
      </c>
      <c r="CF840" s="276">
        <v>1964</v>
      </c>
      <c r="CG840" s="276">
        <v>4400</v>
      </c>
      <c r="CH840" s="276">
        <v>2025</v>
      </c>
      <c r="CI840" s="276">
        <v>11554500</v>
      </c>
      <c r="CJ840" s="276">
        <v>5706</v>
      </c>
      <c r="CK840" s="276">
        <v>12223</v>
      </c>
      <c r="CL840" s="276">
        <v>1594</v>
      </c>
      <c r="CM840" s="276">
        <v>9141734</v>
      </c>
      <c r="CN840" s="276">
        <v>5735</v>
      </c>
      <c r="CO840" s="276">
        <v>13204</v>
      </c>
      <c r="CP840" s="276">
        <v>1386</v>
      </c>
      <c r="CQ840" s="276">
        <v>10656986</v>
      </c>
      <c r="CR840" s="276">
        <v>7689</v>
      </c>
      <c r="CS840" s="276">
        <v>17815</v>
      </c>
      <c r="CT840" s="276">
        <v>558</v>
      </c>
      <c r="CU840" s="276">
        <v>4938559</v>
      </c>
      <c r="CV840" s="276">
        <v>8850</v>
      </c>
      <c r="CW840" s="276">
        <v>23342</v>
      </c>
      <c r="CX840" s="276">
        <v>277</v>
      </c>
      <c r="CY840" s="276">
        <v>103783</v>
      </c>
      <c r="CZ840" s="276">
        <v>375</v>
      </c>
      <c r="DA840" s="276">
        <v>682</v>
      </c>
      <c r="DB840" s="276">
        <v>3639</v>
      </c>
      <c r="DC840" s="276">
        <v>189105</v>
      </c>
      <c r="DD840" s="276">
        <v>52</v>
      </c>
      <c r="DE840" s="276">
        <v>103</v>
      </c>
      <c r="DF840" s="276">
        <v>82</v>
      </c>
      <c r="DG840" s="276">
        <v>127282</v>
      </c>
      <c r="DH840" s="276">
        <v>1552</v>
      </c>
      <c r="DI840" s="276">
        <v>2831</v>
      </c>
      <c r="DJ840" s="276">
        <v>72</v>
      </c>
      <c r="DK840" s="276">
        <v>0</v>
      </c>
      <c r="DL840" s="252"/>
      <c r="DM840" s="252"/>
      <c r="DN840" s="252"/>
      <c r="DO840" s="252"/>
      <c r="DP840" s="252"/>
      <c r="DQ840" s="252"/>
      <c r="DR840" s="252"/>
      <c r="DS840" s="252"/>
      <c r="DT840" s="252"/>
      <c r="DU840" s="252"/>
      <c r="DV840" s="252"/>
      <c r="DW840" s="252"/>
      <c r="DX840" s="252"/>
      <c r="DY840" s="252"/>
      <c r="DZ840" s="252"/>
      <c r="EA840" s="252"/>
      <c r="EB840" s="177"/>
      <c r="EC840" s="167">
        <f t="shared" si="1204"/>
        <v>1</v>
      </c>
      <c r="ED840" s="174">
        <f t="shared" si="1202"/>
        <v>2022</v>
      </c>
      <c r="EE840" s="173">
        <f t="shared" si="1203"/>
        <v>44562</v>
      </c>
      <c r="EF840" s="150">
        <f>DAY(EOMONTH($EE840,0))</f>
        <v>31</v>
      </c>
      <c r="EG840" s="178"/>
      <c r="EH840" s="179">
        <f>IFERROR(HLOOKUP(EH$1,$H$5:$FY$1802,MATCH($A840,$A$5:$A$1802,0),0)*HLOOKUP(EH$2,$H$5:$FY$1802,MATCH($A840,$A$5:$A$1802,0),0),$H$2)</f>
        <v>0</v>
      </c>
      <c r="EI840" s="179">
        <f>IFERROR(HLOOKUP(EI$1,$H$5:$FY$1802,MATCH($A840,$A$5:$A$1802,0),0)*HLOOKUP(EI$2,$H$5:$FY$1802,MATCH($A840,$A$5:$A$1802,0),0),$H$2)</f>
        <v>2944392</v>
      </c>
      <c r="EJ840" s="179">
        <f>IFERROR(HLOOKUP(EJ$1,$H$5:$FY$1802,MATCH($A840,$A$5:$A$1802,0),0)*HLOOKUP(EJ$2,$H$5:$FY$1802,MATCH($A840,$A$5:$A$1802,0),0),$H$2)</f>
        <v>7227144</v>
      </c>
      <c r="EK840" s="179">
        <f>IFERROR(HLOOKUP(EK$1,$H$5:$FY$1802,MATCH($A840,$A$5:$A$1802,0),0)*HLOOKUP(EK$2,$H$5:$FY$1802,MATCH($A840,$A$5:$A$1802,0),0),$H$2)</f>
        <v>20744580</v>
      </c>
      <c r="EL840" s="179">
        <f>IFERROR(HLOOKUP(EL$1,$H$5:$FY$1802,MATCH($A840,$A$5:$A$1802,0),0)*HLOOKUP(EL$2,$H$5:$FY$1802,MATCH($A840,$A$5:$A$1802,0),0),$H$2)</f>
        <v>6540345</v>
      </c>
      <c r="EM840" s="179">
        <f>IFERROR(HLOOKUP(EM$1,$H$5:$FY$1802,MATCH($A840,$A$5:$A$1802,0),0)*HLOOKUP(EM$2,$H$5:$FY$1802,MATCH($A840,$A$5:$A$1802,0),0),$H$2)</f>
        <v>4969304</v>
      </c>
      <c r="EN840" s="179">
        <f>IFERROR(HLOOKUP(EN$1,$H$5:$FY$1802,MATCH($A840,$A$5:$A$1802,0),0)*HLOOKUP(EN$2,$H$5:$FY$1802,MATCH($A840,$A$5:$A$1802,0),0),$H$2)</f>
        <v>160934994</v>
      </c>
      <c r="EO840" s="179">
        <f>IFERROR(HLOOKUP(EO$1,$H$5:$FY$1802,MATCH($A840,$A$5:$A$1802,0),0)*HLOOKUP(EO$2,$H$5:$FY$1802,MATCH($A840,$A$5:$A$1802,0),0),$H$2)</f>
        <v>147428181</v>
      </c>
      <c r="EP840" s="179">
        <f>IFERROR(HLOOKUP(EP$1,$H$5:$FY$1802,MATCH($A840,$A$5:$A$1802,0),0)*HLOOKUP(EP$2,$H$5:$FY$1802,MATCH($A840,$A$5:$A$1802,0),0),$H$2)</f>
        <v>2772558</v>
      </c>
      <c r="EQ840" s="179">
        <f>IFERROR(HLOOKUP(EQ$1,$H$5:$FY$1802,MATCH($A840,$A$5:$A$1802,0),0)*HLOOKUP(EQ$2,$H$5:$FY$1802,MATCH($A840,$A$5:$A$1802,0),0),$H$2)</f>
        <v>160912</v>
      </c>
      <c r="ER840" s="179">
        <f>IFERROR(HLOOKUP(ER$1,$H$5:$FY$1802,MATCH($A840,$A$5:$A$1802,0),0)*HLOOKUP(ER$2,$H$5:$FY$1802,MATCH($A840,$A$5:$A$1802,0),0),$H$2)</f>
        <v>53244</v>
      </c>
      <c r="ES840" s="179">
        <f>IFERROR(HLOOKUP(ES$1,$H$5:$FY$1802,MATCH($A840,$A$5:$A$1802,0),0)*HLOOKUP(ES$2,$H$5:$FY$1802,MATCH($A840,$A$5:$A$1802,0),0),$H$2)</f>
        <v>6323940</v>
      </c>
      <c r="ET840" s="179">
        <f>IFERROR(HLOOKUP(ET$1,$H$5:$FY$1802,MATCH($A840,$A$5:$A$1802,0),0)*HLOOKUP(ET$2,$H$5:$FY$1802,MATCH($A840,$A$5:$A$1802,0),0),$H$2)</f>
        <v>14310940</v>
      </c>
      <c r="EU840" s="179">
        <f>IFERROR(HLOOKUP(EU$1,$H$5:$FY$1802,MATCH($A840,$A$5:$A$1802,0),0)*HLOOKUP(EU$2,$H$5:$FY$1802,MATCH($A840,$A$5:$A$1802,0),0),$H$2)</f>
        <v>4253110</v>
      </c>
      <c r="EV840" s="179">
        <f>IFERROR(HLOOKUP(EV$1,$H$5:$FY$1802,MATCH($A840,$A$5:$A$1802,0),0)*HLOOKUP(EV$2,$H$5:$FY$1802,MATCH($A840,$A$5:$A$1802,0),0),$H$2)</f>
        <v>142454400</v>
      </c>
      <c r="EW840" s="179">
        <f>IFERROR(HLOOKUP(EW$1,$H$5:$FY$1802,MATCH($A840,$A$5:$A$1802,0),0)*HLOOKUP(EW$2,$H$5:$FY$1802,MATCH($A840,$A$5:$A$1802,0),0),$H$2)</f>
        <v>24751575</v>
      </c>
      <c r="EX840" s="179">
        <f>IFERROR(HLOOKUP(EX$1,$H$5:$FY$1802,MATCH($A840,$A$5:$A$1802,0),0)*HLOOKUP(EX$2,$H$5:$FY$1802,MATCH($A840,$A$5:$A$1802,0),0),$H$2)</f>
        <v>21047176</v>
      </c>
      <c r="EY840" s="179">
        <f>IFERROR(HLOOKUP(EY$1,$H$5:$FY$1802,MATCH($A840,$A$5:$A$1802,0),0)*HLOOKUP(EY$2,$H$5:$FY$1802,MATCH($A840,$A$5:$A$1802,0),0),$H$2)</f>
        <v>24691590</v>
      </c>
      <c r="EZ840" s="179">
        <f>IFERROR(HLOOKUP(EZ$1,$H$5:$FY$1802,MATCH($A840,$A$5:$A$1802,0),0)*HLOOKUP(EZ$2,$H$5:$FY$1802,MATCH($A840,$A$5:$A$1802,0),0),$H$2)</f>
        <v>13024836</v>
      </c>
      <c r="FA840" s="179">
        <f>IFERROR(HLOOKUP(FA$1,$H$5:$FY$1802,MATCH($A840,$A$5:$A$1802,0),0)*HLOOKUP(FA$2,$H$5:$FY$1802,MATCH($A840,$A$5:$A$1802,0),0),$H$2)</f>
        <v>232142</v>
      </c>
      <c r="FB840" s="179">
        <f>IFERROR(HLOOKUP(FB$1,$H$5:$FY$1802,MATCH($A840,$A$5:$A$1802,0),0)*HLOOKUP(FB$2,$H$5:$FY$1802,MATCH($A840,$A$5:$A$1802,0),0),$H$2)</f>
        <v>188914</v>
      </c>
      <c r="FC840" s="179">
        <f>IFERROR(HLOOKUP(FC$1,$H$5:$FY$1802,MATCH($A840,$A$5:$A$1802,0),0)*HLOOKUP(FC$2,$H$5:$FY$1802,MATCH($A840,$A$5:$A$1802,0),0),$H$2)</f>
        <v>374817</v>
      </c>
      <c r="FD840" s="179">
        <f>IFERROR(HLOOKUP(FD$1,$H$5:$FY$1802,MATCH($A840,$A$5:$A$1802,0),0)*HLOOKUP(FD$2,$H$5:$FY$1802,MATCH($A840,$A$5:$A$1802,0),0),$H$2)</f>
        <v>0</v>
      </c>
      <c r="FE840" s="179">
        <f>IFERROR(HLOOKUP(FE$1,$H$5:$FY$1802,MATCH($A840,$A$5:$A$1802,0),0)*HLOOKUP(FE$2,$H$5:$FY$1802,MATCH($A840,$A$5:$A$1802,0),0),$H$2)</f>
        <v>0</v>
      </c>
      <c r="FF840" s="179">
        <f>IFERROR(HLOOKUP(FF$1,$H$5:$FY$1802,MATCH($A840,$A$5:$A$1802,0),0)*HLOOKUP(FF$2,$H$5:$FY$1802,MATCH($A840,$A$5:$A$1802,0),0),$H$2)</f>
        <v>0</v>
      </c>
      <c r="FG840" s="179">
        <f>IFERROR(HLOOKUP(FG$1,$H$5:$FY$1802,MATCH($A840,$A$5:$A$1802,0),0)*HLOOKUP(FG$2,$H$5:$FY$1802,MATCH($A840,$A$5:$A$1802,0),0),$H$2)</f>
        <v>0</v>
      </c>
      <c r="FH840" s="151"/>
      <c r="FI840" s="407">
        <f t="shared" si="1192"/>
        <v>1.6462938881664499</v>
      </c>
      <c r="FJ840" s="407">
        <f t="shared" si="1192"/>
        <v>1.3009680681982372</v>
      </c>
      <c r="FK840" s="407">
        <f t="shared" si="1193"/>
        <v>1.593906510851419</v>
      </c>
      <c r="FL840" s="407">
        <f t="shared" si="1194"/>
        <v>1.2706594323873122</v>
      </c>
      <c r="FM840" s="407">
        <f t="shared" si="1195"/>
        <v>1.2667356609837137</v>
      </c>
      <c r="FN840" s="407">
        <f t="shared" si="1196"/>
        <v>1.0492401546925214</v>
      </c>
      <c r="FO840" s="407">
        <f t="shared" si="1197"/>
        <v>1.4036918830328646</v>
      </c>
      <c r="FP840" s="407">
        <f t="shared" si="1198"/>
        <v>1.0481324937462262</v>
      </c>
      <c r="FQ840" s="407">
        <f t="shared" si="1199"/>
        <v>1.3378378378378379</v>
      </c>
      <c r="FR840" s="407">
        <f t="shared" si="1200"/>
        <v>1.072072072072072</v>
      </c>
      <c r="FS840" s="408"/>
    </row>
    <row r="841" spans="1:175" ht="10.35" customHeight="1" x14ac:dyDescent="0.2">
      <c r="A841" s="74" t="str">
        <f t="shared" si="1186"/>
        <v>2021-22FEBRUARYRX9</v>
      </c>
      <c r="B841" s="163" t="str">
        <f t="shared" ref="B841:B849" si="1205">IF($C841="April",LEFT($B830,4)+1&amp;"-"&amp;RIGHT($B830,2)+1,$B830)</f>
        <v>2021-22</v>
      </c>
      <c r="C841" s="26" t="s">
        <v>837</v>
      </c>
      <c r="D841" s="163" t="str">
        <f>INDEX($FV$16:$FW$26,MATCH($F841,$FV$16:$FV$26,0),2)</f>
        <v>Y60</v>
      </c>
      <c r="E841" s="163" t="str">
        <f>VLOOKUP($D841,$FW$8:$FX$14,2,0)</f>
        <v>Midlands</v>
      </c>
      <c r="F841" s="271" t="s">
        <v>845</v>
      </c>
      <c r="G841" s="271" t="s">
        <v>871</v>
      </c>
      <c r="H841" s="270">
        <v>93346</v>
      </c>
      <c r="I841" s="270">
        <v>73569</v>
      </c>
      <c r="J841" s="270">
        <v>332957</v>
      </c>
      <c r="K841" s="270">
        <v>5</v>
      </c>
      <c r="L841" s="270">
        <v>2</v>
      </c>
      <c r="M841" s="270">
        <v>3</v>
      </c>
      <c r="N841" s="270">
        <v>18</v>
      </c>
      <c r="O841" s="270">
        <v>79</v>
      </c>
      <c r="P841" s="270">
        <v>0</v>
      </c>
      <c r="Q841" s="270">
        <v>422</v>
      </c>
      <c r="R841" s="270">
        <v>1854</v>
      </c>
      <c r="S841" s="270">
        <v>490</v>
      </c>
      <c r="T841" s="270">
        <v>57917</v>
      </c>
      <c r="U841" s="270">
        <v>7172</v>
      </c>
      <c r="V841" s="270">
        <v>4565</v>
      </c>
      <c r="W841" s="270">
        <v>33611</v>
      </c>
      <c r="X841" s="270">
        <v>7899</v>
      </c>
      <c r="Y841" s="270">
        <v>105</v>
      </c>
      <c r="Z841" s="270">
        <v>3841421</v>
      </c>
      <c r="AA841" s="270">
        <v>536</v>
      </c>
      <c r="AB841" s="270">
        <v>978</v>
      </c>
      <c r="AC841" s="270">
        <v>4610188</v>
      </c>
      <c r="AD841" s="270">
        <v>1010</v>
      </c>
      <c r="AE841" s="270">
        <v>2281</v>
      </c>
      <c r="AF841" s="270">
        <v>97451887</v>
      </c>
      <c r="AG841" s="270">
        <v>2899</v>
      </c>
      <c r="AH841" s="270">
        <v>6107</v>
      </c>
      <c r="AI841" s="270">
        <v>76375772</v>
      </c>
      <c r="AJ841" s="270">
        <v>9669</v>
      </c>
      <c r="AK841" s="270">
        <v>23203</v>
      </c>
      <c r="AL841" s="270">
        <v>1081849</v>
      </c>
      <c r="AM841" s="270">
        <v>10303</v>
      </c>
      <c r="AN841" s="270">
        <v>21877</v>
      </c>
      <c r="AO841" s="270">
        <v>6384</v>
      </c>
      <c r="AP841" s="270">
        <v>1211</v>
      </c>
      <c r="AQ841" s="270">
        <v>773</v>
      </c>
      <c r="AR841" s="270">
        <v>93</v>
      </c>
      <c r="AS841" s="270">
        <v>3052</v>
      </c>
      <c r="AT841" s="270">
        <v>1348</v>
      </c>
      <c r="AU841" s="270">
        <v>2236</v>
      </c>
      <c r="AV841" s="270">
        <v>29896</v>
      </c>
      <c r="AW841" s="270">
        <v>3346</v>
      </c>
      <c r="AX841" s="270">
        <v>18291</v>
      </c>
      <c r="AY841" s="270">
        <v>51533</v>
      </c>
      <c r="AZ841" s="270">
        <v>12743</v>
      </c>
      <c r="BA841" s="270">
        <v>9931</v>
      </c>
      <c r="BB841" s="270">
        <v>8290</v>
      </c>
      <c r="BC841" s="270">
        <v>6514</v>
      </c>
      <c r="BD841" s="270">
        <v>45492</v>
      </c>
      <c r="BE841" s="270">
        <v>35827</v>
      </c>
      <c r="BF841" s="270">
        <v>12087</v>
      </c>
      <c r="BG841" s="270">
        <v>8517</v>
      </c>
      <c r="BH841" s="270">
        <v>91</v>
      </c>
      <c r="BI841" s="270">
        <v>66</v>
      </c>
      <c r="BJ841" s="270">
        <v>0</v>
      </c>
      <c r="BK841" s="270">
        <v>0</v>
      </c>
      <c r="BL841" s="270">
        <v>0</v>
      </c>
      <c r="BM841" s="270">
        <v>0</v>
      </c>
      <c r="BN841" s="270">
        <v>12</v>
      </c>
      <c r="BO841" s="270">
        <v>8473</v>
      </c>
      <c r="BP841" s="270">
        <v>706</v>
      </c>
      <c r="BQ841" s="270">
        <v>1419</v>
      </c>
      <c r="BR841" s="270">
        <v>7160</v>
      </c>
      <c r="BS841" s="270">
        <v>3832948</v>
      </c>
      <c r="BT841" s="270">
        <v>535</v>
      </c>
      <c r="BU841" s="270">
        <v>978</v>
      </c>
      <c r="BV841" s="270">
        <v>629</v>
      </c>
      <c r="BW841" s="270">
        <v>2112391</v>
      </c>
      <c r="BX841" s="270">
        <v>3358</v>
      </c>
      <c r="BY841" s="270">
        <v>6434</v>
      </c>
      <c r="BZ841" s="270">
        <v>800</v>
      </c>
      <c r="CA841" s="270">
        <v>2289315</v>
      </c>
      <c r="CB841" s="270">
        <v>2862</v>
      </c>
      <c r="CC841" s="270">
        <v>6473</v>
      </c>
      <c r="CD841" s="270">
        <v>32182</v>
      </c>
      <c r="CE841" s="270">
        <v>93050181</v>
      </c>
      <c r="CF841" s="270">
        <v>2891</v>
      </c>
      <c r="CG841" s="270">
        <v>6075</v>
      </c>
      <c r="CH841" s="270">
        <v>7</v>
      </c>
      <c r="CI841" s="270">
        <v>59170</v>
      </c>
      <c r="CJ841" s="270">
        <v>8453</v>
      </c>
      <c r="CK841" s="270">
        <v>14045</v>
      </c>
      <c r="CL841" s="270">
        <v>254</v>
      </c>
      <c r="CM841" s="270">
        <v>3354094</v>
      </c>
      <c r="CN841" s="270">
        <v>13205</v>
      </c>
      <c r="CO841" s="270">
        <v>31496</v>
      </c>
      <c r="CP841" s="270">
        <v>1918</v>
      </c>
      <c r="CQ841" s="270">
        <v>16059737</v>
      </c>
      <c r="CR841" s="270">
        <v>8373</v>
      </c>
      <c r="CS841" s="270">
        <v>16770</v>
      </c>
      <c r="CT841" s="270">
        <v>57</v>
      </c>
      <c r="CU841" s="270">
        <v>585860</v>
      </c>
      <c r="CV841" s="270">
        <v>10278</v>
      </c>
      <c r="CW841" s="270">
        <v>25188</v>
      </c>
      <c r="CX841" s="270">
        <v>347</v>
      </c>
      <c r="CY841" s="270">
        <v>101818</v>
      </c>
      <c r="CZ841" s="270">
        <v>293</v>
      </c>
      <c r="DA841" s="270">
        <v>497</v>
      </c>
      <c r="DB841" s="270">
        <v>3833</v>
      </c>
      <c r="DC841" s="270">
        <v>169889</v>
      </c>
      <c r="DD841" s="270">
        <v>44</v>
      </c>
      <c r="DE841" s="270">
        <v>85</v>
      </c>
      <c r="DF841" s="270">
        <v>33</v>
      </c>
      <c r="DG841" s="270">
        <v>70242</v>
      </c>
      <c r="DH841" s="270">
        <v>2129</v>
      </c>
      <c r="DI841" s="270">
        <v>4432</v>
      </c>
      <c r="DJ841" s="270">
        <v>26</v>
      </c>
      <c r="DK841" s="270">
        <v>0</v>
      </c>
      <c r="DL841" s="249"/>
      <c r="DM841" s="249"/>
      <c r="DN841" s="249"/>
      <c r="DO841" s="249"/>
      <c r="DP841" s="249"/>
      <c r="DQ841" s="249"/>
      <c r="DR841" s="249"/>
      <c r="DS841" s="249"/>
      <c r="DT841" s="249"/>
      <c r="DU841" s="249"/>
      <c r="DV841" s="249"/>
      <c r="DW841" s="249"/>
      <c r="DX841" s="249"/>
      <c r="DY841" s="249"/>
      <c r="DZ841" s="249"/>
      <c r="EA841" s="249"/>
      <c r="EB841" s="155"/>
      <c r="EC841" s="75">
        <f>MONTH(1&amp;C841)</f>
        <v>2</v>
      </c>
      <c r="ED841" s="74">
        <f>LEFT($B841,4)+IF(EC841&lt;4,1,0)</f>
        <v>2022</v>
      </c>
      <c r="EE841" s="165">
        <f>DATE($ED841,$EC841,1)</f>
        <v>44593</v>
      </c>
      <c r="EF841" s="157">
        <f>DAY(EOMONTH($EE841,0))</f>
        <v>28</v>
      </c>
      <c r="EG841" s="156"/>
      <c r="EH841" s="166">
        <f>IFERROR(HLOOKUP(EH$1,$H$5:$FY$1802,MATCH($A841,$A$5:$A$1802,0),0)*HLOOKUP(EH$2,$H$5:$FY$1802,MATCH($A841,$A$5:$A$1802,0),0),$H$2)</f>
        <v>147138</v>
      </c>
      <c r="EI841" s="166">
        <f>IFERROR(HLOOKUP(EI$1,$H$5:$FY$1802,MATCH($A841,$A$5:$A$1802,0),0)*HLOOKUP(EI$2,$H$5:$FY$1802,MATCH($A841,$A$5:$A$1802,0),0),$H$2)</f>
        <v>220707</v>
      </c>
      <c r="EJ841" s="166">
        <f>IFERROR(HLOOKUP(EJ$1,$H$5:$FY$1802,MATCH($A841,$A$5:$A$1802,0),0)*HLOOKUP(EJ$2,$H$5:$FY$1802,MATCH($A841,$A$5:$A$1802,0),0),$H$2)</f>
        <v>1324242</v>
      </c>
      <c r="EK841" s="166">
        <f>IFERROR(HLOOKUP(EK$1,$H$5:$FY$1802,MATCH($A841,$A$5:$A$1802,0),0)*HLOOKUP(EK$2,$H$5:$FY$1802,MATCH($A841,$A$5:$A$1802,0),0),$H$2)</f>
        <v>5811951</v>
      </c>
      <c r="EL841" s="166">
        <f>IFERROR(HLOOKUP(EL$1,$H$5:$FY$1802,MATCH($A841,$A$5:$A$1802,0),0)*HLOOKUP(EL$2,$H$5:$FY$1802,MATCH($A841,$A$5:$A$1802,0),0),$H$2)</f>
        <v>7014216</v>
      </c>
      <c r="EM841" s="166">
        <f>IFERROR(HLOOKUP(EM$1,$H$5:$FY$1802,MATCH($A841,$A$5:$A$1802,0),0)*HLOOKUP(EM$2,$H$5:$FY$1802,MATCH($A841,$A$5:$A$1802,0),0),$H$2)</f>
        <v>10412765</v>
      </c>
      <c r="EN841" s="166">
        <f>IFERROR(HLOOKUP(EN$1,$H$5:$FY$1802,MATCH($A841,$A$5:$A$1802,0),0)*HLOOKUP(EN$2,$H$5:$FY$1802,MATCH($A841,$A$5:$A$1802,0),0),$H$2)</f>
        <v>205262377</v>
      </c>
      <c r="EO841" s="166">
        <f>IFERROR(HLOOKUP(EO$1,$H$5:$FY$1802,MATCH($A841,$A$5:$A$1802,0),0)*HLOOKUP(EO$2,$H$5:$FY$1802,MATCH($A841,$A$5:$A$1802,0),0),$H$2)</f>
        <v>183280497</v>
      </c>
      <c r="EP841" s="166">
        <f>IFERROR(HLOOKUP(EP$1,$H$5:$FY$1802,MATCH($A841,$A$5:$A$1802,0),0)*HLOOKUP(EP$2,$H$5:$FY$1802,MATCH($A841,$A$5:$A$1802,0),0),$H$2)</f>
        <v>2297085</v>
      </c>
      <c r="EQ841" s="166">
        <f>IFERROR(HLOOKUP(EQ$1,$H$5:$FY$1802,MATCH($A841,$A$5:$A$1802,0),0)*HLOOKUP(EQ$2,$H$5:$FY$1802,MATCH($A841,$A$5:$A$1802,0),0),$H$2)</f>
        <v>0</v>
      </c>
      <c r="ER841" s="166">
        <f>IFERROR(HLOOKUP(ER$1,$H$5:$FY$1802,MATCH($A841,$A$5:$A$1802,0),0)*HLOOKUP(ER$2,$H$5:$FY$1802,MATCH($A841,$A$5:$A$1802,0),0),$H$2)</f>
        <v>17028</v>
      </c>
      <c r="ES841" s="166">
        <f>IFERROR(HLOOKUP(ES$1,$H$5:$FY$1802,MATCH($A841,$A$5:$A$1802,0),0)*HLOOKUP(ES$2,$H$5:$FY$1802,MATCH($A841,$A$5:$A$1802,0),0),$H$2)</f>
        <v>7002480</v>
      </c>
      <c r="ET841" s="166">
        <f>IFERROR(HLOOKUP(ET$1,$H$5:$FY$1802,MATCH($A841,$A$5:$A$1802,0),0)*HLOOKUP(ET$2,$H$5:$FY$1802,MATCH($A841,$A$5:$A$1802,0),0),$H$2)</f>
        <v>4046986</v>
      </c>
      <c r="EU841" s="166">
        <f>IFERROR(HLOOKUP(EU$1,$H$5:$FY$1802,MATCH($A841,$A$5:$A$1802,0),0)*HLOOKUP(EU$2,$H$5:$FY$1802,MATCH($A841,$A$5:$A$1802,0),0),$H$2)</f>
        <v>5178400</v>
      </c>
      <c r="EV841" s="166">
        <f>IFERROR(HLOOKUP(EV$1,$H$5:$FY$1802,MATCH($A841,$A$5:$A$1802,0),0)*HLOOKUP(EV$2,$H$5:$FY$1802,MATCH($A841,$A$5:$A$1802,0),0),$H$2)</f>
        <v>195505650</v>
      </c>
      <c r="EW841" s="166">
        <f>IFERROR(HLOOKUP(EW$1,$H$5:$FY$1802,MATCH($A841,$A$5:$A$1802,0),0)*HLOOKUP(EW$2,$H$5:$FY$1802,MATCH($A841,$A$5:$A$1802,0),0),$H$2)</f>
        <v>98315</v>
      </c>
      <c r="EX841" s="166">
        <f>IFERROR(HLOOKUP(EX$1,$H$5:$FY$1802,MATCH($A841,$A$5:$A$1802,0),0)*HLOOKUP(EX$2,$H$5:$FY$1802,MATCH($A841,$A$5:$A$1802,0),0),$H$2)</f>
        <v>7999984</v>
      </c>
      <c r="EY841" s="166">
        <f>IFERROR(HLOOKUP(EY$1,$H$5:$FY$1802,MATCH($A841,$A$5:$A$1802,0),0)*HLOOKUP(EY$2,$H$5:$FY$1802,MATCH($A841,$A$5:$A$1802,0),0),$H$2)</f>
        <v>32164860</v>
      </c>
      <c r="EZ841" s="166">
        <f>IFERROR(HLOOKUP(EZ$1,$H$5:$FY$1802,MATCH($A841,$A$5:$A$1802,0),0)*HLOOKUP(EZ$2,$H$5:$FY$1802,MATCH($A841,$A$5:$A$1802,0),0),$H$2)</f>
        <v>1435716</v>
      </c>
      <c r="FA841" s="166">
        <f>IFERROR(HLOOKUP(FA$1,$H$5:$FY$1802,MATCH($A841,$A$5:$A$1802,0),0)*HLOOKUP(FA$2,$H$5:$FY$1802,MATCH($A841,$A$5:$A$1802,0),0),$H$2)</f>
        <v>146256</v>
      </c>
      <c r="FB841" s="166">
        <f>IFERROR(HLOOKUP(FB$1,$H$5:$FY$1802,MATCH($A841,$A$5:$A$1802,0),0)*HLOOKUP(FB$2,$H$5:$FY$1802,MATCH($A841,$A$5:$A$1802,0),0),$H$2)</f>
        <v>172459</v>
      </c>
      <c r="FC841" s="166">
        <f>IFERROR(HLOOKUP(FC$1,$H$5:$FY$1802,MATCH($A841,$A$5:$A$1802,0),0)*HLOOKUP(FC$2,$H$5:$FY$1802,MATCH($A841,$A$5:$A$1802,0),0),$H$2)</f>
        <v>325805</v>
      </c>
      <c r="FD841" s="166">
        <f>IFERROR(HLOOKUP(FD$1,$H$5:$FY$1802,MATCH($A841,$A$5:$A$1802,0),0)*HLOOKUP(FD$2,$H$5:$FY$1802,MATCH($A841,$A$5:$A$1802,0),0),$H$2)</f>
        <v>0</v>
      </c>
      <c r="FE841" s="166">
        <f>IFERROR(HLOOKUP(FE$1,$H$5:$FY$1802,MATCH($A841,$A$5:$A$1802,0),0)*HLOOKUP(FE$2,$H$5:$FY$1802,MATCH($A841,$A$5:$A$1802,0),0),$H$2)</f>
        <v>0</v>
      </c>
      <c r="FF841" s="166">
        <f>IFERROR(HLOOKUP(FF$1,$H$5:$FY$1802,MATCH($A841,$A$5:$A$1802,0),0)*HLOOKUP(FF$2,$H$5:$FY$1802,MATCH($A841,$A$5:$A$1802,0),0),$H$2)</f>
        <v>0</v>
      </c>
      <c r="FG841" s="166">
        <f>IFERROR(HLOOKUP(FG$1,$H$5:$FY$1802,MATCH($A841,$A$5:$A$1802,0),0)*HLOOKUP(FG$2,$H$5:$FY$1802,MATCH($A841,$A$5:$A$1802,0),0),$H$2)</f>
        <v>0</v>
      </c>
      <c r="FH841" s="152"/>
      <c r="FI841" s="405">
        <f t="shared" si="1192"/>
        <v>1.776770775237033</v>
      </c>
      <c r="FJ841" s="405">
        <f t="shared" si="1192"/>
        <v>1.3846904629113219</v>
      </c>
      <c r="FK841" s="405">
        <f t="shared" si="1193"/>
        <v>1.8159912376779848</v>
      </c>
      <c r="FL841" s="405">
        <f t="shared" si="1194"/>
        <v>1.4269441401971523</v>
      </c>
      <c r="FM841" s="405">
        <f t="shared" si="1195"/>
        <v>1.3534854660676565</v>
      </c>
      <c r="FN841" s="405">
        <f t="shared" si="1196"/>
        <v>1.0659307964654428</v>
      </c>
      <c r="FO841" s="405">
        <f t="shared" si="1197"/>
        <v>1.5301936954044817</v>
      </c>
      <c r="FP841" s="405">
        <f t="shared" si="1198"/>
        <v>1.0782377516141284</v>
      </c>
      <c r="FQ841" s="405">
        <f t="shared" si="1199"/>
        <v>0.8666666666666667</v>
      </c>
      <c r="FR841" s="405">
        <f t="shared" si="1200"/>
        <v>0.62857142857142856</v>
      </c>
      <c r="FS841" s="65"/>
    </row>
    <row r="842" spans="1:175" ht="10.35" customHeight="1" x14ac:dyDescent="0.2">
      <c r="A842" s="74" t="str">
        <f t="shared" si="1186"/>
        <v>2021-22FEBRUARYRYC</v>
      </c>
      <c r="B842" s="163" t="str">
        <f t="shared" si="1205"/>
        <v>2021-22</v>
      </c>
      <c r="C842" s="26" t="s">
        <v>837</v>
      </c>
      <c r="D842" s="163" t="str">
        <f>INDEX($FV$16:$FW$26,MATCH($F842,$FV$16:$FV$26,0),2)</f>
        <v>Y61</v>
      </c>
      <c r="E842" s="163" t="str">
        <f>VLOOKUP($D842,$FW$8:$FX$14,2,0)</f>
        <v>East of England</v>
      </c>
      <c r="F842" s="271" t="s">
        <v>849</v>
      </c>
      <c r="G842" s="271" t="s">
        <v>872</v>
      </c>
      <c r="H842" s="272">
        <v>105464</v>
      </c>
      <c r="I842" s="272">
        <v>76105</v>
      </c>
      <c r="J842" s="272">
        <v>3960620</v>
      </c>
      <c r="K842" s="272">
        <v>52</v>
      </c>
      <c r="L842" s="272">
        <v>3</v>
      </c>
      <c r="M842" s="272">
        <v>158</v>
      </c>
      <c r="N842" s="272">
        <v>245</v>
      </c>
      <c r="O842" s="272">
        <v>439</v>
      </c>
      <c r="P842" s="272">
        <v>0</v>
      </c>
      <c r="Q842" s="272">
        <v>344</v>
      </c>
      <c r="R842" s="272">
        <v>6</v>
      </c>
      <c r="S842" s="272">
        <v>1473</v>
      </c>
      <c r="T842" s="272">
        <v>62683</v>
      </c>
      <c r="U842" s="272">
        <v>7921</v>
      </c>
      <c r="V842" s="272">
        <v>5203</v>
      </c>
      <c r="W842" s="272">
        <v>37494</v>
      </c>
      <c r="X842" s="272">
        <v>8952</v>
      </c>
      <c r="Y842" s="272">
        <v>297</v>
      </c>
      <c r="Z842" s="272">
        <v>5095623</v>
      </c>
      <c r="AA842" s="272">
        <v>643</v>
      </c>
      <c r="AB842" s="272">
        <v>1182</v>
      </c>
      <c r="AC842" s="272">
        <v>4377447</v>
      </c>
      <c r="AD842" s="272">
        <v>841</v>
      </c>
      <c r="AE842" s="272">
        <v>1490</v>
      </c>
      <c r="AF842" s="272">
        <v>120888371</v>
      </c>
      <c r="AG842" s="272">
        <v>3224</v>
      </c>
      <c r="AH842" s="272">
        <v>7025</v>
      </c>
      <c r="AI842" s="272">
        <v>98338419</v>
      </c>
      <c r="AJ842" s="272">
        <v>10985</v>
      </c>
      <c r="AK842" s="272">
        <v>26994</v>
      </c>
      <c r="AL842" s="272">
        <v>3212453</v>
      </c>
      <c r="AM842" s="272">
        <v>10816</v>
      </c>
      <c r="AN842" s="272">
        <v>27165</v>
      </c>
      <c r="AO842" s="272">
        <v>5374</v>
      </c>
      <c r="AP842" s="272">
        <v>54</v>
      </c>
      <c r="AQ842" s="272">
        <v>3845</v>
      </c>
      <c r="AR842" s="272">
        <v>319</v>
      </c>
      <c r="AS842" s="272">
        <v>11</v>
      </c>
      <c r="AT842" s="272">
        <v>1464</v>
      </c>
      <c r="AU842" s="272">
        <v>313</v>
      </c>
      <c r="AV842" s="272">
        <v>35232</v>
      </c>
      <c r="AW842" s="272">
        <v>1962</v>
      </c>
      <c r="AX842" s="272">
        <v>20115</v>
      </c>
      <c r="AY842" s="272">
        <v>57309</v>
      </c>
      <c r="AZ842" s="272">
        <v>16928</v>
      </c>
      <c r="BA842" s="272">
        <v>12028</v>
      </c>
      <c r="BB842" s="272">
        <v>10840</v>
      </c>
      <c r="BC842" s="272">
        <v>7834</v>
      </c>
      <c r="BD842" s="272">
        <v>60602</v>
      </c>
      <c r="BE842" s="272">
        <v>40984</v>
      </c>
      <c r="BF842" s="272">
        <v>17502</v>
      </c>
      <c r="BG842" s="272">
        <v>10067</v>
      </c>
      <c r="BH842" s="272">
        <v>513</v>
      </c>
      <c r="BI842" s="272">
        <v>328</v>
      </c>
      <c r="BJ842" s="272">
        <v>9</v>
      </c>
      <c r="BK842" s="272">
        <v>4818</v>
      </c>
      <c r="BL842" s="272">
        <v>535</v>
      </c>
      <c r="BM842" s="272">
        <v>1186</v>
      </c>
      <c r="BN842" s="272">
        <v>0</v>
      </c>
      <c r="BO842" s="272">
        <v>0</v>
      </c>
      <c r="BP842" s="272">
        <v>0</v>
      </c>
      <c r="BQ842" s="272">
        <v>0</v>
      </c>
      <c r="BR842" s="272">
        <v>7912</v>
      </c>
      <c r="BS842" s="272">
        <v>5090805</v>
      </c>
      <c r="BT842" s="272">
        <v>643</v>
      </c>
      <c r="BU842" s="272">
        <v>1182</v>
      </c>
      <c r="BV842" s="272">
        <v>2834</v>
      </c>
      <c r="BW842" s="272">
        <v>9459198</v>
      </c>
      <c r="BX842" s="272">
        <v>3338</v>
      </c>
      <c r="BY842" s="272">
        <v>7016</v>
      </c>
      <c r="BZ842" s="272">
        <v>955</v>
      </c>
      <c r="CA842" s="272">
        <v>3226335</v>
      </c>
      <c r="CB842" s="272">
        <v>3378</v>
      </c>
      <c r="CC842" s="272">
        <v>7931</v>
      </c>
      <c r="CD842" s="272">
        <v>33705</v>
      </c>
      <c r="CE842" s="272">
        <v>108202838</v>
      </c>
      <c r="CF842" s="272">
        <v>3210</v>
      </c>
      <c r="CG842" s="272">
        <v>6994</v>
      </c>
      <c r="CH842" s="272">
        <v>291</v>
      </c>
      <c r="CI842" s="272">
        <v>4083796</v>
      </c>
      <c r="CJ842" s="272">
        <v>14034</v>
      </c>
      <c r="CK842" s="272">
        <v>39405</v>
      </c>
      <c r="CL842" s="272">
        <v>122</v>
      </c>
      <c r="CM842" s="272">
        <v>1596238</v>
      </c>
      <c r="CN842" s="272">
        <v>13084</v>
      </c>
      <c r="CO842" s="272">
        <v>38222</v>
      </c>
      <c r="CP842" s="272">
        <v>677</v>
      </c>
      <c r="CQ842" s="272">
        <v>13938163</v>
      </c>
      <c r="CR842" s="272">
        <v>20588</v>
      </c>
      <c r="CS842" s="272">
        <v>58589</v>
      </c>
      <c r="CT842" s="272">
        <v>76</v>
      </c>
      <c r="CU842" s="272">
        <v>878025</v>
      </c>
      <c r="CV842" s="272">
        <v>11553</v>
      </c>
      <c r="CW842" s="272">
        <v>40714</v>
      </c>
      <c r="CX842" s="272">
        <v>520</v>
      </c>
      <c r="CY842" s="272">
        <v>160738</v>
      </c>
      <c r="CZ842" s="272">
        <v>309</v>
      </c>
      <c r="DA842" s="272">
        <v>554</v>
      </c>
      <c r="DB842" s="272">
        <v>3835</v>
      </c>
      <c r="DC842" s="272">
        <v>291488</v>
      </c>
      <c r="DD842" s="272">
        <v>76</v>
      </c>
      <c r="DE842" s="272">
        <v>169</v>
      </c>
      <c r="DF842" s="272">
        <v>144</v>
      </c>
      <c r="DG842" s="272">
        <v>382843</v>
      </c>
      <c r="DH842" s="272">
        <v>2659</v>
      </c>
      <c r="DI842" s="272">
        <v>6659</v>
      </c>
      <c r="DJ842" s="272">
        <v>120</v>
      </c>
      <c r="DK842" s="272">
        <v>6</v>
      </c>
      <c r="DL842" s="250"/>
      <c r="DM842" s="250"/>
      <c r="DN842" s="250"/>
      <c r="DO842" s="250"/>
      <c r="DP842" s="250"/>
      <c r="DQ842" s="250"/>
      <c r="DR842" s="250"/>
      <c r="DS842" s="250"/>
      <c r="DT842" s="250"/>
      <c r="DU842" s="250"/>
      <c r="DV842" s="250"/>
      <c r="DW842" s="250"/>
      <c r="DX842" s="250"/>
      <c r="DY842" s="250"/>
      <c r="DZ842" s="250"/>
      <c r="EA842" s="250"/>
      <c r="EB842" s="155"/>
      <c r="EC842" s="75">
        <f>MONTH(1&amp;C842)</f>
        <v>2</v>
      </c>
      <c r="ED842" s="74">
        <f>LEFT($B842,4)+IF(EC842&lt;4,1,0)</f>
        <v>2022</v>
      </c>
      <c r="EE842" s="165">
        <f>DATE($ED842,$EC842,1)</f>
        <v>44593</v>
      </c>
      <c r="EF842" s="157">
        <f>DAY(EOMONTH($EE842,0))</f>
        <v>28</v>
      </c>
      <c r="EG842" s="156"/>
      <c r="EH842" s="166">
        <f>IFERROR(HLOOKUP(EH$1,$H$5:$FY$1802,MATCH($A842,$A$5:$A$1802,0),0)*HLOOKUP(EH$2,$H$5:$FY$1802,MATCH($A842,$A$5:$A$1802,0),0),$H$2)</f>
        <v>228315</v>
      </c>
      <c r="EI842" s="166">
        <f>IFERROR(HLOOKUP(EI$1,$H$5:$FY$1802,MATCH($A842,$A$5:$A$1802,0),0)*HLOOKUP(EI$2,$H$5:$FY$1802,MATCH($A842,$A$5:$A$1802,0),0),$H$2)</f>
        <v>12024590</v>
      </c>
      <c r="EJ842" s="166">
        <f>IFERROR(HLOOKUP(EJ$1,$H$5:$FY$1802,MATCH($A842,$A$5:$A$1802,0),0)*HLOOKUP(EJ$2,$H$5:$FY$1802,MATCH($A842,$A$5:$A$1802,0),0),$H$2)</f>
        <v>18645725</v>
      </c>
      <c r="EK842" s="166">
        <f>IFERROR(HLOOKUP(EK$1,$H$5:$FY$1802,MATCH($A842,$A$5:$A$1802,0),0)*HLOOKUP(EK$2,$H$5:$FY$1802,MATCH($A842,$A$5:$A$1802,0),0),$H$2)</f>
        <v>33410095</v>
      </c>
      <c r="EL842" s="166">
        <f>IFERROR(HLOOKUP(EL$1,$H$5:$FY$1802,MATCH($A842,$A$5:$A$1802,0),0)*HLOOKUP(EL$2,$H$5:$FY$1802,MATCH($A842,$A$5:$A$1802,0),0),$H$2)</f>
        <v>9362622</v>
      </c>
      <c r="EM842" s="166">
        <f>IFERROR(HLOOKUP(EM$1,$H$5:$FY$1802,MATCH($A842,$A$5:$A$1802,0),0)*HLOOKUP(EM$2,$H$5:$FY$1802,MATCH($A842,$A$5:$A$1802,0),0),$H$2)</f>
        <v>7752470</v>
      </c>
      <c r="EN842" s="166">
        <f>IFERROR(HLOOKUP(EN$1,$H$5:$FY$1802,MATCH($A842,$A$5:$A$1802,0),0)*HLOOKUP(EN$2,$H$5:$FY$1802,MATCH($A842,$A$5:$A$1802,0),0),$H$2)</f>
        <v>263395350</v>
      </c>
      <c r="EO842" s="166">
        <f>IFERROR(HLOOKUP(EO$1,$H$5:$FY$1802,MATCH($A842,$A$5:$A$1802,0),0)*HLOOKUP(EO$2,$H$5:$FY$1802,MATCH($A842,$A$5:$A$1802,0),0),$H$2)</f>
        <v>241650288</v>
      </c>
      <c r="EP842" s="166">
        <f>IFERROR(HLOOKUP(EP$1,$H$5:$FY$1802,MATCH($A842,$A$5:$A$1802,0),0)*HLOOKUP(EP$2,$H$5:$FY$1802,MATCH($A842,$A$5:$A$1802,0),0),$H$2)</f>
        <v>8068005</v>
      </c>
      <c r="EQ842" s="166">
        <f>IFERROR(HLOOKUP(EQ$1,$H$5:$FY$1802,MATCH($A842,$A$5:$A$1802,0),0)*HLOOKUP(EQ$2,$H$5:$FY$1802,MATCH($A842,$A$5:$A$1802,0),0),$H$2)</f>
        <v>10674</v>
      </c>
      <c r="ER842" s="166">
        <f>IFERROR(HLOOKUP(ER$1,$H$5:$FY$1802,MATCH($A842,$A$5:$A$1802,0),0)*HLOOKUP(ER$2,$H$5:$FY$1802,MATCH($A842,$A$5:$A$1802,0),0),$H$2)</f>
        <v>0</v>
      </c>
      <c r="ES842" s="166">
        <f>IFERROR(HLOOKUP(ES$1,$H$5:$FY$1802,MATCH($A842,$A$5:$A$1802,0),0)*HLOOKUP(ES$2,$H$5:$FY$1802,MATCH($A842,$A$5:$A$1802,0),0),$H$2)</f>
        <v>9351984</v>
      </c>
      <c r="ET842" s="166">
        <f>IFERROR(HLOOKUP(ET$1,$H$5:$FY$1802,MATCH($A842,$A$5:$A$1802,0),0)*HLOOKUP(ET$2,$H$5:$FY$1802,MATCH($A842,$A$5:$A$1802,0),0),$H$2)</f>
        <v>19883344</v>
      </c>
      <c r="EU842" s="166">
        <f>IFERROR(HLOOKUP(EU$1,$H$5:$FY$1802,MATCH($A842,$A$5:$A$1802,0),0)*HLOOKUP(EU$2,$H$5:$FY$1802,MATCH($A842,$A$5:$A$1802,0),0),$H$2)</f>
        <v>7574105</v>
      </c>
      <c r="EV842" s="166">
        <f>IFERROR(HLOOKUP(EV$1,$H$5:$FY$1802,MATCH($A842,$A$5:$A$1802,0),0)*HLOOKUP(EV$2,$H$5:$FY$1802,MATCH($A842,$A$5:$A$1802,0),0),$H$2)</f>
        <v>235732770</v>
      </c>
      <c r="EW842" s="166">
        <f>IFERROR(HLOOKUP(EW$1,$H$5:$FY$1802,MATCH($A842,$A$5:$A$1802,0),0)*HLOOKUP(EW$2,$H$5:$FY$1802,MATCH($A842,$A$5:$A$1802,0),0),$H$2)</f>
        <v>11466855</v>
      </c>
      <c r="EX842" s="166">
        <f>IFERROR(HLOOKUP(EX$1,$H$5:$FY$1802,MATCH($A842,$A$5:$A$1802,0),0)*HLOOKUP(EX$2,$H$5:$FY$1802,MATCH($A842,$A$5:$A$1802,0),0),$H$2)</f>
        <v>4663084</v>
      </c>
      <c r="EY842" s="166">
        <f>IFERROR(HLOOKUP(EY$1,$H$5:$FY$1802,MATCH($A842,$A$5:$A$1802,0),0)*HLOOKUP(EY$2,$H$5:$FY$1802,MATCH($A842,$A$5:$A$1802,0),0),$H$2)</f>
        <v>39664753</v>
      </c>
      <c r="EZ842" s="166">
        <f>IFERROR(HLOOKUP(EZ$1,$H$5:$FY$1802,MATCH($A842,$A$5:$A$1802,0),0)*HLOOKUP(EZ$2,$H$5:$FY$1802,MATCH($A842,$A$5:$A$1802,0),0),$H$2)</f>
        <v>3094264</v>
      </c>
      <c r="FA842" s="166">
        <f>IFERROR(HLOOKUP(FA$1,$H$5:$FY$1802,MATCH($A842,$A$5:$A$1802,0),0)*HLOOKUP(FA$2,$H$5:$FY$1802,MATCH($A842,$A$5:$A$1802,0),0),$H$2)</f>
        <v>958896</v>
      </c>
      <c r="FB842" s="166">
        <f>IFERROR(HLOOKUP(FB$1,$H$5:$FY$1802,MATCH($A842,$A$5:$A$1802,0),0)*HLOOKUP(FB$2,$H$5:$FY$1802,MATCH($A842,$A$5:$A$1802,0),0),$H$2)</f>
        <v>288080</v>
      </c>
      <c r="FC842" s="166">
        <f>IFERROR(HLOOKUP(FC$1,$H$5:$FY$1802,MATCH($A842,$A$5:$A$1802,0),0)*HLOOKUP(FC$2,$H$5:$FY$1802,MATCH($A842,$A$5:$A$1802,0),0),$H$2)</f>
        <v>648115</v>
      </c>
      <c r="FD842" s="166">
        <f>IFERROR(HLOOKUP(FD$1,$H$5:$FY$1802,MATCH($A842,$A$5:$A$1802,0),0)*HLOOKUP(FD$2,$H$5:$FY$1802,MATCH($A842,$A$5:$A$1802,0),0),$H$2)</f>
        <v>0</v>
      </c>
      <c r="FE842" s="166">
        <f>IFERROR(HLOOKUP(FE$1,$H$5:$FY$1802,MATCH($A842,$A$5:$A$1802,0),0)*HLOOKUP(FE$2,$H$5:$FY$1802,MATCH($A842,$A$5:$A$1802,0),0),$H$2)</f>
        <v>0</v>
      </c>
      <c r="FF842" s="166">
        <f>IFERROR(HLOOKUP(FF$1,$H$5:$FY$1802,MATCH($A842,$A$5:$A$1802,0),0)*HLOOKUP(FF$2,$H$5:$FY$1802,MATCH($A842,$A$5:$A$1802,0),0),$H$2)</f>
        <v>0</v>
      </c>
      <c r="FG842" s="166">
        <f>IFERROR(HLOOKUP(FG$1,$H$5:$FY$1802,MATCH($A842,$A$5:$A$1802,0),0)*HLOOKUP(FG$2,$H$5:$FY$1802,MATCH($A842,$A$5:$A$1802,0),0),$H$2)</f>
        <v>0</v>
      </c>
      <c r="FH842" s="152"/>
      <c r="FI842" s="405">
        <f t="shared" si="1192"/>
        <v>2.1371039010225981</v>
      </c>
      <c r="FJ842" s="405">
        <f t="shared" si="1192"/>
        <v>1.5184951395025881</v>
      </c>
      <c r="FK842" s="405">
        <f t="shared" si="1193"/>
        <v>2.0834134153373056</v>
      </c>
      <c r="FL842" s="405">
        <f t="shared" si="1194"/>
        <v>1.5056698058812223</v>
      </c>
      <c r="FM842" s="405">
        <f t="shared" si="1195"/>
        <v>1.6163119432442523</v>
      </c>
      <c r="FN842" s="405">
        <f t="shared" si="1196"/>
        <v>1.0930815597162213</v>
      </c>
      <c r="FO842" s="405">
        <f t="shared" si="1197"/>
        <v>1.9550938337801609</v>
      </c>
      <c r="FP842" s="405">
        <f t="shared" si="1198"/>
        <v>1.1245531724754245</v>
      </c>
      <c r="FQ842" s="405">
        <f t="shared" si="1199"/>
        <v>1.7272727272727273</v>
      </c>
      <c r="FR842" s="405">
        <f t="shared" si="1200"/>
        <v>1.1043771043771045</v>
      </c>
      <c r="FS842" s="65"/>
    </row>
    <row r="843" spans="1:175" ht="10.35" customHeight="1" x14ac:dyDescent="0.2">
      <c r="A843" s="74" t="str">
        <f t="shared" si="1186"/>
        <v>2021-22FEBRUARYR1F</v>
      </c>
      <c r="B843" s="163" t="str">
        <f t="shared" si="1205"/>
        <v>2021-22</v>
      </c>
      <c r="C843" s="26" t="s">
        <v>837</v>
      </c>
      <c r="D843" s="163" t="str">
        <f>INDEX($FV$16:$FW$26,MATCH($F843,$FV$16:$FV$26,0),2)</f>
        <v>Y59</v>
      </c>
      <c r="E843" s="163" t="str">
        <f>VLOOKUP($D843,$FW$8:$FX$14,2,0)</f>
        <v>South East</v>
      </c>
      <c r="F843" s="271" t="s">
        <v>852</v>
      </c>
      <c r="G843" s="271" t="s">
        <v>873</v>
      </c>
      <c r="H843" s="272">
        <v>2845</v>
      </c>
      <c r="I843" s="272">
        <v>1578</v>
      </c>
      <c r="J843" s="272">
        <v>7731</v>
      </c>
      <c r="K843" s="272">
        <v>5</v>
      </c>
      <c r="L843" s="272">
        <v>0</v>
      </c>
      <c r="M843" s="272">
        <v>4</v>
      </c>
      <c r="N843" s="272">
        <v>34</v>
      </c>
      <c r="O843" s="272">
        <v>101</v>
      </c>
      <c r="P843" s="272">
        <v>0</v>
      </c>
      <c r="Q843" s="272">
        <v>8</v>
      </c>
      <c r="R843" s="272">
        <v>0</v>
      </c>
      <c r="S843" s="272">
        <v>7</v>
      </c>
      <c r="T843" s="272">
        <v>2165</v>
      </c>
      <c r="U843" s="272">
        <v>117</v>
      </c>
      <c r="V843" s="272">
        <v>78</v>
      </c>
      <c r="W843" s="272">
        <v>954</v>
      </c>
      <c r="X843" s="272">
        <v>703</v>
      </c>
      <c r="Y843" s="272">
        <v>36</v>
      </c>
      <c r="Z843" s="272">
        <v>59941</v>
      </c>
      <c r="AA843" s="272">
        <v>512</v>
      </c>
      <c r="AB843" s="272">
        <v>991</v>
      </c>
      <c r="AC843" s="272">
        <v>41512</v>
      </c>
      <c r="AD843" s="272">
        <v>532</v>
      </c>
      <c r="AE843" s="272">
        <v>998</v>
      </c>
      <c r="AF843" s="272">
        <v>1473885</v>
      </c>
      <c r="AG843" s="272">
        <v>1545</v>
      </c>
      <c r="AH843" s="272">
        <v>3063</v>
      </c>
      <c r="AI843" s="272">
        <v>3288455</v>
      </c>
      <c r="AJ843" s="272">
        <v>4678</v>
      </c>
      <c r="AK843" s="272">
        <v>10452</v>
      </c>
      <c r="AL843" s="272">
        <v>167419</v>
      </c>
      <c r="AM843" s="272">
        <v>4651</v>
      </c>
      <c r="AN843" s="272">
        <v>13557</v>
      </c>
      <c r="AO843" s="272">
        <v>194</v>
      </c>
      <c r="AP843" s="272">
        <v>2</v>
      </c>
      <c r="AQ843" s="272">
        <v>18</v>
      </c>
      <c r="AR843" s="272">
        <v>28</v>
      </c>
      <c r="AS843" s="272">
        <v>5</v>
      </c>
      <c r="AT843" s="272">
        <v>169</v>
      </c>
      <c r="AU843" s="272">
        <v>5</v>
      </c>
      <c r="AV843" s="272">
        <v>1261</v>
      </c>
      <c r="AW843" s="272">
        <v>12</v>
      </c>
      <c r="AX843" s="272">
        <v>698</v>
      </c>
      <c r="AY843" s="272">
        <v>1971</v>
      </c>
      <c r="AZ843" s="272">
        <v>217</v>
      </c>
      <c r="BA843" s="272">
        <v>184</v>
      </c>
      <c r="BB843" s="272">
        <v>143</v>
      </c>
      <c r="BC843" s="272">
        <v>122</v>
      </c>
      <c r="BD843" s="272">
        <v>1144</v>
      </c>
      <c r="BE843" s="272">
        <v>1036</v>
      </c>
      <c r="BF843" s="272">
        <v>850</v>
      </c>
      <c r="BG843" s="272">
        <v>759</v>
      </c>
      <c r="BH843" s="272">
        <v>43</v>
      </c>
      <c r="BI843" s="272">
        <v>38</v>
      </c>
      <c r="BJ843" s="272">
        <v>3</v>
      </c>
      <c r="BK843" s="272">
        <v>2760</v>
      </c>
      <c r="BL843" s="272">
        <v>920</v>
      </c>
      <c r="BM843" s="272">
        <v>1218</v>
      </c>
      <c r="BN843" s="272">
        <v>1</v>
      </c>
      <c r="BO843" s="272">
        <v>287</v>
      </c>
      <c r="BP843" s="272">
        <v>287</v>
      </c>
      <c r="BQ843" s="272">
        <v>287</v>
      </c>
      <c r="BR843" s="272">
        <v>113</v>
      </c>
      <c r="BS843" s="272">
        <v>56894</v>
      </c>
      <c r="BT843" s="272">
        <v>503</v>
      </c>
      <c r="BU843" s="272">
        <v>981</v>
      </c>
      <c r="BV843" s="272">
        <v>104</v>
      </c>
      <c r="BW843" s="272">
        <v>162601</v>
      </c>
      <c r="BX843" s="272">
        <v>1563</v>
      </c>
      <c r="BY843" s="272">
        <v>3306</v>
      </c>
      <c r="BZ843" s="272">
        <v>16</v>
      </c>
      <c r="CA843" s="272">
        <v>37989</v>
      </c>
      <c r="CB843" s="272">
        <v>2374</v>
      </c>
      <c r="CC843" s="272">
        <v>3592</v>
      </c>
      <c r="CD843" s="272">
        <v>834</v>
      </c>
      <c r="CE843" s="272">
        <v>1273295</v>
      </c>
      <c r="CF843" s="272">
        <v>1527</v>
      </c>
      <c r="CG843" s="272">
        <v>3016</v>
      </c>
      <c r="CH843" s="272">
        <v>132</v>
      </c>
      <c r="CI843" s="272">
        <v>499597</v>
      </c>
      <c r="CJ843" s="272">
        <v>3785</v>
      </c>
      <c r="CK843" s="272">
        <v>7718</v>
      </c>
      <c r="CL843" s="272">
        <v>18</v>
      </c>
      <c r="CM843" s="272">
        <v>279962</v>
      </c>
      <c r="CN843" s="272">
        <v>15553</v>
      </c>
      <c r="CO843" s="272">
        <v>30519</v>
      </c>
      <c r="CP843" s="272">
        <v>18</v>
      </c>
      <c r="CQ843" s="272">
        <v>147076</v>
      </c>
      <c r="CR843" s="272">
        <v>8171</v>
      </c>
      <c r="CS843" s="272">
        <v>18148</v>
      </c>
      <c r="CT843" s="272">
        <v>9</v>
      </c>
      <c r="CU843" s="272">
        <v>202773</v>
      </c>
      <c r="CV843" s="272">
        <v>22530</v>
      </c>
      <c r="CW843" s="272">
        <v>53304</v>
      </c>
      <c r="CX843" s="272">
        <v>9</v>
      </c>
      <c r="CY843" s="272">
        <v>3007</v>
      </c>
      <c r="CZ843" s="272">
        <v>334</v>
      </c>
      <c r="DA843" s="272">
        <v>474</v>
      </c>
      <c r="DB843" s="272">
        <v>98</v>
      </c>
      <c r="DC843" s="272">
        <v>5565</v>
      </c>
      <c r="DD843" s="272">
        <v>57</v>
      </c>
      <c r="DE843" s="272">
        <v>114</v>
      </c>
      <c r="DF843" s="272">
        <v>0</v>
      </c>
      <c r="DG843" s="272">
        <v>0</v>
      </c>
      <c r="DH843" s="272">
        <v>0</v>
      </c>
      <c r="DI843" s="272">
        <v>0</v>
      </c>
      <c r="DJ843" s="272">
        <v>0</v>
      </c>
      <c r="DK843" s="272">
        <v>0</v>
      </c>
      <c r="DL843" s="250"/>
      <c r="DM843" s="250"/>
      <c r="DN843" s="250"/>
      <c r="DO843" s="250"/>
      <c r="DP843" s="250"/>
      <c r="DQ843" s="250"/>
      <c r="DR843" s="250"/>
      <c r="DS843" s="250"/>
      <c r="DT843" s="250"/>
      <c r="DU843" s="250"/>
      <c r="DV843" s="250"/>
      <c r="DW843" s="250"/>
      <c r="DX843" s="250"/>
      <c r="DY843" s="250"/>
      <c r="DZ843" s="250"/>
      <c r="EA843" s="250"/>
      <c r="EB843" s="155"/>
      <c r="EC843" s="75">
        <f>MONTH(1&amp;C843)</f>
        <v>2</v>
      </c>
      <c r="ED843" s="74">
        <f t="shared" ref="ED843:ED851" si="1206">LEFT($B843,4)+IF(EC843&lt;4,1,0)</f>
        <v>2022</v>
      </c>
      <c r="EE843" s="165">
        <f t="shared" ref="EE843:EE851" si="1207">DATE($ED843,$EC843,1)</f>
        <v>44593</v>
      </c>
      <c r="EF843" s="157">
        <f t="shared" ref="EF843:EF851" si="1208">DAY(EOMONTH($EE843,0))</f>
        <v>28</v>
      </c>
      <c r="EG843" s="156"/>
      <c r="EH843" s="166">
        <f>IFERROR(HLOOKUP(EH$1,$H$5:$FY$1802,MATCH($A843,$A$5:$A$1802,0),0)*HLOOKUP(EH$2,$H$5:$FY$1802,MATCH($A843,$A$5:$A$1802,0),0),$H$2)</f>
        <v>0</v>
      </c>
      <c r="EI843" s="166">
        <f>IFERROR(HLOOKUP(EI$1,$H$5:$FY$1802,MATCH($A843,$A$5:$A$1802,0),0)*HLOOKUP(EI$2,$H$5:$FY$1802,MATCH($A843,$A$5:$A$1802,0),0),$H$2)</f>
        <v>6312</v>
      </c>
      <c r="EJ843" s="166">
        <f>IFERROR(HLOOKUP(EJ$1,$H$5:$FY$1802,MATCH($A843,$A$5:$A$1802,0),0)*HLOOKUP(EJ$2,$H$5:$FY$1802,MATCH($A843,$A$5:$A$1802,0),0),$H$2)</f>
        <v>53652</v>
      </c>
      <c r="EK843" s="166">
        <f>IFERROR(HLOOKUP(EK$1,$H$5:$FY$1802,MATCH($A843,$A$5:$A$1802,0),0)*HLOOKUP(EK$2,$H$5:$FY$1802,MATCH($A843,$A$5:$A$1802,0),0),$H$2)</f>
        <v>159378</v>
      </c>
      <c r="EL843" s="166">
        <f>IFERROR(HLOOKUP(EL$1,$H$5:$FY$1802,MATCH($A843,$A$5:$A$1802,0),0)*HLOOKUP(EL$2,$H$5:$FY$1802,MATCH($A843,$A$5:$A$1802,0),0),$H$2)</f>
        <v>115947</v>
      </c>
      <c r="EM843" s="166">
        <f>IFERROR(HLOOKUP(EM$1,$H$5:$FY$1802,MATCH($A843,$A$5:$A$1802,0),0)*HLOOKUP(EM$2,$H$5:$FY$1802,MATCH($A843,$A$5:$A$1802,0),0),$H$2)</f>
        <v>77844</v>
      </c>
      <c r="EN843" s="166">
        <f>IFERROR(HLOOKUP(EN$1,$H$5:$FY$1802,MATCH($A843,$A$5:$A$1802,0),0)*HLOOKUP(EN$2,$H$5:$FY$1802,MATCH($A843,$A$5:$A$1802,0),0),$H$2)</f>
        <v>2922102</v>
      </c>
      <c r="EO843" s="166">
        <f>IFERROR(HLOOKUP(EO$1,$H$5:$FY$1802,MATCH($A843,$A$5:$A$1802,0),0)*HLOOKUP(EO$2,$H$5:$FY$1802,MATCH($A843,$A$5:$A$1802,0),0),$H$2)</f>
        <v>7347756</v>
      </c>
      <c r="EP843" s="166">
        <f>IFERROR(HLOOKUP(EP$1,$H$5:$FY$1802,MATCH($A843,$A$5:$A$1802,0),0)*HLOOKUP(EP$2,$H$5:$FY$1802,MATCH($A843,$A$5:$A$1802,0),0),$H$2)</f>
        <v>488052</v>
      </c>
      <c r="EQ843" s="166">
        <f>IFERROR(HLOOKUP(EQ$1,$H$5:$FY$1802,MATCH($A843,$A$5:$A$1802,0),0)*HLOOKUP(EQ$2,$H$5:$FY$1802,MATCH($A843,$A$5:$A$1802,0),0),$H$2)</f>
        <v>3654</v>
      </c>
      <c r="ER843" s="166">
        <f>IFERROR(HLOOKUP(ER$1,$H$5:$FY$1802,MATCH($A843,$A$5:$A$1802,0),0)*HLOOKUP(ER$2,$H$5:$FY$1802,MATCH($A843,$A$5:$A$1802,0),0),$H$2)</f>
        <v>287</v>
      </c>
      <c r="ES843" s="166">
        <f>IFERROR(HLOOKUP(ES$1,$H$5:$FY$1802,MATCH($A843,$A$5:$A$1802,0),0)*HLOOKUP(ES$2,$H$5:$FY$1802,MATCH($A843,$A$5:$A$1802,0),0),$H$2)</f>
        <v>110853</v>
      </c>
      <c r="ET843" s="166">
        <f>IFERROR(HLOOKUP(ET$1,$H$5:$FY$1802,MATCH($A843,$A$5:$A$1802,0),0)*HLOOKUP(ET$2,$H$5:$FY$1802,MATCH($A843,$A$5:$A$1802,0),0),$H$2)</f>
        <v>343824</v>
      </c>
      <c r="EU843" s="166">
        <f>IFERROR(HLOOKUP(EU$1,$H$5:$FY$1802,MATCH($A843,$A$5:$A$1802,0),0)*HLOOKUP(EU$2,$H$5:$FY$1802,MATCH($A843,$A$5:$A$1802,0),0),$H$2)</f>
        <v>57472</v>
      </c>
      <c r="EV843" s="166">
        <f>IFERROR(HLOOKUP(EV$1,$H$5:$FY$1802,MATCH($A843,$A$5:$A$1802,0),0)*HLOOKUP(EV$2,$H$5:$FY$1802,MATCH($A843,$A$5:$A$1802,0),0),$H$2)</f>
        <v>2515344</v>
      </c>
      <c r="EW843" s="166">
        <f>IFERROR(HLOOKUP(EW$1,$H$5:$FY$1802,MATCH($A843,$A$5:$A$1802,0),0)*HLOOKUP(EW$2,$H$5:$FY$1802,MATCH($A843,$A$5:$A$1802,0),0),$H$2)</f>
        <v>1018776</v>
      </c>
      <c r="EX843" s="166">
        <f>IFERROR(HLOOKUP(EX$1,$H$5:$FY$1802,MATCH($A843,$A$5:$A$1802,0),0)*HLOOKUP(EX$2,$H$5:$FY$1802,MATCH($A843,$A$5:$A$1802,0),0),$H$2)</f>
        <v>549342</v>
      </c>
      <c r="EY843" s="166">
        <f>IFERROR(HLOOKUP(EY$1,$H$5:$FY$1802,MATCH($A843,$A$5:$A$1802,0),0)*HLOOKUP(EY$2,$H$5:$FY$1802,MATCH($A843,$A$5:$A$1802,0),0),$H$2)</f>
        <v>326664</v>
      </c>
      <c r="EZ843" s="166">
        <f>IFERROR(HLOOKUP(EZ$1,$H$5:$FY$1802,MATCH($A843,$A$5:$A$1802,0),0)*HLOOKUP(EZ$2,$H$5:$FY$1802,MATCH($A843,$A$5:$A$1802,0),0),$H$2)</f>
        <v>479736</v>
      </c>
      <c r="FA843" s="166">
        <f>IFERROR(HLOOKUP(FA$1,$H$5:$FY$1802,MATCH($A843,$A$5:$A$1802,0),0)*HLOOKUP(FA$2,$H$5:$FY$1802,MATCH($A843,$A$5:$A$1802,0),0),$H$2)</f>
        <v>0</v>
      </c>
      <c r="FB843" s="166">
        <f>IFERROR(HLOOKUP(FB$1,$H$5:$FY$1802,MATCH($A843,$A$5:$A$1802,0),0)*HLOOKUP(FB$2,$H$5:$FY$1802,MATCH($A843,$A$5:$A$1802,0),0),$H$2)</f>
        <v>4266</v>
      </c>
      <c r="FC843" s="166">
        <f>IFERROR(HLOOKUP(FC$1,$H$5:$FY$1802,MATCH($A843,$A$5:$A$1802,0),0)*HLOOKUP(FC$2,$H$5:$FY$1802,MATCH($A843,$A$5:$A$1802,0),0),$H$2)</f>
        <v>11172</v>
      </c>
      <c r="FD843" s="166">
        <f>IFERROR(HLOOKUP(FD$1,$H$5:$FY$1802,MATCH($A843,$A$5:$A$1802,0),0)*HLOOKUP(FD$2,$H$5:$FY$1802,MATCH($A843,$A$5:$A$1802,0),0),$H$2)</f>
        <v>0</v>
      </c>
      <c r="FE843" s="166">
        <f>IFERROR(HLOOKUP(FE$1,$H$5:$FY$1802,MATCH($A843,$A$5:$A$1802,0),0)*HLOOKUP(FE$2,$H$5:$FY$1802,MATCH($A843,$A$5:$A$1802,0),0),$H$2)</f>
        <v>0</v>
      </c>
      <c r="FF843" s="166">
        <f>IFERROR(HLOOKUP(FF$1,$H$5:$FY$1802,MATCH($A843,$A$5:$A$1802,0),0)*HLOOKUP(FF$2,$H$5:$FY$1802,MATCH($A843,$A$5:$A$1802,0),0),$H$2)</f>
        <v>0</v>
      </c>
      <c r="FG843" s="166">
        <f>IFERROR(HLOOKUP(FG$1,$H$5:$FY$1802,MATCH($A843,$A$5:$A$1802,0),0)*HLOOKUP(FG$2,$H$5:$FY$1802,MATCH($A843,$A$5:$A$1802,0),0),$H$2)</f>
        <v>0</v>
      </c>
      <c r="FH843" s="152"/>
      <c r="FI843" s="405">
        <f t="shared" si="1192"/>
        <v>1.8547008547008548</v>
      </c>
      <c r="FJ843" s="405">
        <f t="shared" si="1192"/>
        <v>1.5726495726495726</v>
      </c>
      <c r="FK843" s="405">
        <f t="shared" si="1193"/>
        <v>1.8333333333333333</v>
      </c>
      <c r="FL843" s="405">
        <f t="shared" si="1194"/>
        <v>1.5641025641025641</v>
      </c>
      <c r="FM843" s="405">
        <f t="shared" si="1195"/>
        <v>1.1991614255765199</v>
      </c>
      <c r="FN843" s="405">
        <f t="shared" si="1196"/>
        <v>1.0859538784067087</v>
      </c>
      <c r="FO843" s="405">
        <f t="shared" si="1197"/>
        <v>1.2091038406827881</v>
      </c>
      <c r="FP843" s="405">
        <f t="shared" si="1198"/>
        <v>1.0796586059743956</v>
      </c>
      <c r="FQ843" s="405">
        <f t="shared" si="1199"/>
        <v>1.1944444444444444</v>
      </c>
      <c r="FR843" s="405">
        <f t="shared" si="1200"/>
        <v>1.0555555555555556</v>
      </c>
      <c r="FS843" s="65"/>
    </row>
    <row r="844" spans="1:175" ht="10.35" customHeight="1" x14ac:dyDescent="0.2">
      <c r="A844" s="180" t="str">
        <f t="shared" si="1186"/>
        <v>2021-22FEBRUARYRRU</v>
      </c>
      <c r="B844" s="182" t="str">
        <f t="shared" si="1205"/>
        <v>2021-22</v>
      </c>
      <c r="C844" s="26" t="s">
        <v>837</v>
      </c>
      <c r="D844" s="182" t="str">
        <f>INDEX($FV$16:$FW$26,MATCH($F844,$FV$16:$FV$26,0),2)</f>
        <v>Y56</v>
      </c>
      <c r="E844" s="182" t="str">
        <f>VLOOKUP($D844,$FW$8:$FX$14,2,0)</f>
        <v>London</v>
      </c>
      <c r="F844" s="273" t="s">
        <v>855</v>
      </c>
      <c r="G844" s="277" t="s">
        <v>874</v>
      </c>
      <c r="H844" s="278">
        <v>164810</v>
      </c>
      <c r="I844" s="278">
        <v>126749</v>
      </c>
      <c r="J844" s="278">
        <v>1692203</v>
      </c>
      <c r="K844" s="278">
        <v>13</v>
      </c>
      <c r="L844" s="278">
        <v>0</v>
      </c>
      <c r="M844" s="278">
        <v>52</v>
      </c>
      <c r="N844" s="278">
        <v>91</v>
      </c>
      <c r="O844" s="278">
        <v>185</v>
      </c>
      <c r="P844" s="278">
        <v>0</v>
      </c>
      <c r="Q844" s="278">
        <v>548</v>
      </c>
      <c r="R844" s="278">
        <v>0</v>
      </c>
      <c r="S844" s="278">
        <v>1533</v>
      </c>
      <c r="T844" s="278">
        <v>94744</v>
      </c>
      <c r="U844" s="278">
        <v>8982</v>
      </c>
      <c r="V844" s="278">
        <v>6287</v>
      </c>
      <c r="W844" s="278">
        <v>51014</v>
      </c>
      <c r="X844" s="278">
        <v>17407</v>
      </c>
      <c r="Y844" s="278">
        <v>970</v>
      </c>
      <c r="Z844" s="278">
        <v>3629509</v>
      </c>
      <c r="AA844" s="278">
        <v>404</v>
      </c>
      <c r="AB844" s="278">
        <v>688</v>
      </c>
      <c r="AC844" s="278">
        <v>4235846</v>
      </c>
      <c r="AD844" s="278">
        <v>674</v>
      </c>
      <c r="AE844" s="278">
        <v>1157</v>
      </c>
      <c r="AF844" s="278">
        <v>114843965</v>
      </c>
      <c r="AG844" s="278">
        <v>2251</v>
      </c>
      <c r="AH844" s="278">
        <v>4926</v>
      </c>
      <c r="AI844" s="278">
        <v>113137618</v>
      </c>
      <c r="AJ844" s="278">
        <v>6500</v>
      </c>
      <c r="AK844" s="278">
        <v>15834</v>
      </c>
      <c r="AL844" s="278">
        <v>13062234</v>
      </c>
      <c r="AM844" s="278">
        <v>13466</v>
      </c>
      <c r="AN844" s="278">
        <v>27051</v>
      </c>
      <c r="AO844" s="278">
        <v>13047</v>
      </c>
      <c r="AP844" s="278">
        <v>270</v>
      </c>
      <c r="AQ844" s="278">
        <v>2331</v>
      </c>
      <c r="AR844" s="278">
        <v>3317</v>
      </c>
      <c r="AS844" s="278">
        <v>127</v>
      </c>
      <c r="AT844" s="278">
        <v>10319</v>
      </c>
      <c r="AU844" s="278">
        <v>0</v>
      </c>
      <c r="AV844" s="278">
        <v>49491</v>
      </c>
      <c r="AW844" s="278">
        <v>3384</v>
      </c>
      <c r="AX844" s="278">
        <v>28822</v>
      </c>
      <c r="AY844" s="278">
        <v>81697</v>
      </c>
      <c r="AZ844" s="278">
        <v>23266</v>
      </c>
      <c r="BA844" s="278">
        <v>17739</v>
      </c>
      <c r="BB844" s="278">
        <v>16113</v>
      </c>
      <c r="BC844" s="278">
        <v>12517</v>
      </c>
      <c r="BD844" s="278">
        <v>75554</v>
      </c>
      <c r="BE844" s="278">
        <v>57365</v>
      </c>
      <c r="BF844" s="278">
        <v>25784</v>
      </c>
      <c r="BG844" s="278">
        <v>19849</v>
      </c>
      <c r="BH844" s="278">
        <v>1306</v>
      </c>
      <c r="BI844" s="278">
        <v>1050</v>
      </c>
      <c r="BJ844" s="278">
        <v>111</v>
      </c>
      <c r="BK844" s="278">
        <v>52054</v>
      </c>
      <c r="BL844" s="278">
        <v>469</v>
      </c>
      <c r="BM844" s="278">
        <v>810</v>
      </c>
      <c r="BN844" s="278">
        <v>78</v>
      </c>
      <c r="BO844" s="278">
        <v>38666</v>
      </c>
      <c r="BP844" s="278">
        <v>496</v>
      </c>
      <c r="BQ844" s="278">
        <v>965</v>
      </c>
      <c r="BR844" s="278">
        <v>8793</v>
      </c>
      <c r="BS844" s="278">
        <v>3538789</v>
      </c>
      <c r="BT844" s="278">
        <v>402</v>
      </c>
      <c r="BU844" s="278">
        <v>684</v>
      </c>
      <c r="BV844" s="278">
        <v>2933</v>
      </c>
      <c r="BW844" s="278">
        <v>7380416</v>
      </c>
      <c r="BX844" s="278">
        <v>2516</v>
      </c>
      <c r="BY844" s="278">
        <v>5463</v>
      </c>
      <c r="BZ844" s="278">
        <v>1165</v>
      </c>
      <c r="CA844" s="278">
        <v>2513952</v>
      </c>
      <c r="CB844" s="278">
        <v>2158</v>
      </c>
      <c r="CC844" s="278">
        <v>4815</v>
      </c>
      <c r="CD844" s="278">
        <v>46916</v>
      </c>
      <c r="CE844" s="278">
        <v>104949597</v>
      </c>
      <c r="CF844" s="278">
        <v>2237</v>
      </c>
      <c r="CG844" s="278">
        <v>4899</v>
      </c>
      <c r="CH844" s="278">
        <v>686</v>
      </c>
      <c r="CI844" s="278">
        <v>5530490</v>
      </c>
      <c r="CJ844" s="278">
        <v>8062</v>
      </c>
      <c r="CK844" s="278">
        <v>18150</v>
      </c>
      <c r="CL844" s="278">
        <v>210</v>
      </c>
      <c r="CM844" s="278">
        <v>1381403</v>
      </c>
      <c r="CN844" s="278">
        <v>6578</v>
      </c>
      <c r="CO844" s="278">
        <v>14578</v>
      </c>
      <c r="CP844" s="278">
        <v>783</v>
      </c>
      <c r="CQ844" s="278">
        <v>8468623</v>
      </c>
      <c r="CR844" s="278">
        <v>10816</v>
      </c>
      <c r="CS844" s="278">
        <v>21568</v>
      </c>
      <c r="CT844" s="278">
        <v>53</v>
      </c>
      <c r="CU844" s="278">
        <v>515225</v>
      </c>
      <c r="CV844" s="278">
        <v>9721</v>
      </c>
      <c r="CW844" s="278">
        <v>19356</v>
      </c>
      <c r="CX844" s="278">
        <v>700</v>
      </c>
      <c r="CY844" s="278">
        <v>217758</v>
      </c>
      <c r="CZ844" s="278">
        <v>311</v>
      </c>
      <c r="DA844" s="278">
        <v>535</v>
      </c>
      <c r="DB844" s="278">
        <v>4711</v>
      </c>
      <c r="DC844" s="278">
        <v>391286</v>
      </c>
      <c r="DD844" s="278">
        <v>83</v>
      </c>
      <c r="DE844" s="278">
        <v>165</v>
      </c>
      <c r="DF844" s="278">
        <v>159</v>
      </c>
      <c r="DG844" s="278">
        <v>508288</v>
      </c>
      <c r="DH844" s="278">
        <v>3197</v>
      </c>
      <c r="DI844" s="278">
        <v>6920</v>
      </c>
      <c r="DJ844" s="278">
        <v>134</v>
      </c>
      <c r="DK844" s="278">
        <v>0</v>
      </c>
      <c r="DL844" s="264"/>
      <c r="DM844" s="264"/>
      <c r="DN844" s="264"/>
      <c r="DO844" s="264"/>
      <c r="DP844" s="264"/>
      <c r="DQ844" s="264"/>
      <c r="DR844" s="264"/>
      <c r="DS844" s="264"/>
      <c r="DT844" s="264"/>
      <c r="DU844" s="264"/>
      <c r="DV844" s="264"/>
      <c r="DW844" s="264"/>
      <c r="DX844" s="264"/>
      <c r="DY844" s="264"/>
      <c r="DZ844" s="264"/>
      <c r="EA844" s="264"/>
      <c r="EB844" s="265"/>
      <c r="EC844" s="266">
        <f t="shared" ref="EC844:EC851" si="1209">MONTH(1&amp;C844)</f>
        <v>2</v>
      </c>
      <c r="ED844" s="180">
        <f t="shared" si="1206"/>
        <v>2022</v>
      </c>
      <c r="EE844" s="185">
        <f t="shared" si="1207"/>
        <v>44593</v>
      </c>
      <c r="EF844" s="186">
        <f t="shared" si="1208"/>
        <v>28</v>
      </c>
      <c r="EG844" s="187"/>
      <c r="EH844" s="188">
        <f>IFERROR(HLOOKUP(EH$1,$H$5:$FY$1802,MATCH($A844,$A$5:$A$1802,0),0)*HLOOKUP(EH$2,$H$5:$FY$1802,MATCH($A844,$A$5:$A$1802,0),0),$H$2)</f>
        <v>0</v>
      </c>
      <c r="EI844" s="188">
        <f>IFERROR(HLOOKUP(EI$1,$H$5:$FY$1802,MATCH($A844,$A$5:$A$1802,0),0)*HLOOKUP(EI$2,$H$5:$FY$1802,MATCH($A844,$A$5:$A$1802,0),0),$H$2)</f>
        <v>6590948</v>
      </c>
      <c r="EJ844" s="188">
        <f>IFERROR(HLOOKUP(EJ$1,$H$5:$FY$1802,MATCH($A844,$A$5:$A$1802,0),0)*HLOOKUP(EJ$2,$H$5:$FY$1802,MATCH($A844,$A$5:$A$1802,0),0),$H$2)</f>
        <v>11534159</v>
      </c>
      <c r="EK844" s="188">
        <f>IFERROR(HLOOKUP(EK$1,$H$5:$FY$1802,MATCH($A844,$A$5:$A$1802,0),0)*HLOOKUP(EK$2,$H$5:$FY$1802,MATCH($A844,$A$5:$A$1802,0),0),$H$2)</f>
        <v>23448565</v>
      </c>
      <c r="EL844" s="188">
        <f>IFERROR(HLOOKUP(EL$1,$H$5:$FY$1802,MATCH($A844,$A$5:$A$1802,0),0)*HLOOKUP(EL$2,$H$5:$FY$1802,MATCH($A844,$A$5:$A$1802,0),0),$H$2)</f>
        <v>6179616</v>
      </c>
      <c r="EM844" s="188">
        <f>IFERROR(HLOOKUP(EM$1,$H$5:$FY$1802,MATCH($A844,$A$5:$A$1802,0),0)*HLOOKUP(EM$2,$H$5:$FY$1802,MATCH($A844,$A$5:$A$1802,0),0),$H$2)</f>
        <v>7274059</v>
      </c>
      <c r="EN844" s="188">
        <f>IFERROR(HLOOKUP(EN$1,$H$5:$FY$1802,MATCH($A844,$A$5:$A$1802,0),0)*HLOOKUP(EN$2,$H$5:$FY$1802,MATCH($A844,$A$5:$A$1802,0),0),$H$2)</f>
        <v>251294964</v>
      </c>
      <c r="EO844" s="188">
        <f>IFERROR(HLOOKUP(EO$1,$H$5:$FY$1802,MATCH($A844,$A$5:$A$1802,0),0)*HLOOKUP(EO$2,$H$5:$FY$1802,MATCH($A844,$A$5:$A$1802,0),0),$H$2)</f>
        <v>275622438</v>
      </c>
      <c r="EP844" s="188">
        <f>IFERROR(HLOOKUP(EP$1,$H$5:$FY$1802,MATCH($A844,$A$5:$A$1802,0),0)*HLOOKUP(EP$2,$H$5:$FY$1802,MATCH($A844,$A$5:$A$1802,0),0),$H$2)</f>
        <v>26239470</v>
      </c>
      <c r="EQ844" s="188">
        <f>IFERROR(HLOOKUP(EQ$1,$H$5:$FY$1802,MATCH($A844,$A$5:$A$1802,0),0)*HLOOKUP(EQ$2,$H$5:$FY$1802,MATCH($A844,$A$5:$A$1802,0),0),$H$2)</f>
        <v>89910</v>
      </c>
      <c r="ER844" s="188">
        <f>IFERROR(HLOOKUP(ER$1,$H$5:$FY$1802,MATCH($A844,$A$5:$A$1802,0),0)*HLOOKUP(ER$2,$H$5:$FY$1802,MATCH($A844,$A$5:$A$1802,0),0),$H$2)</f>
        <v>75270</v>
      </c>
      <c r="ES844" s="188">
        <f>IFERROR(HLOOKUP(ES$1,$H$5:$FY$1802,MATCH($A844,$A$5:$A$1802,0),0)*HLOOKUP(ES$2,$H$5:$FY$1802,MATCH($A844,$A$5:$A$1802,0),0),$H$2)</f>
        <v>6014412</v>
      </c>
      <c r="ET844" s="188">
        <f>IFERROR(HLOOKUP(ET$1,$H$5:$FY$1802,MATCH($A844,$A$5:$A$1802,0),0)*HLOOKUP(ET$2,$H$5:$FY$1802,MATCH($A844,$A$5:$A$1802,0),0),$H$2)</f>
        <v>16022979</v>
      </c>
      <c r="EU844" s="188">
        <f>IFERROR(HLOOKUP(EU$1,$H$5:$FY$1802,MATCH($A844,$A$5:$A$1802,0),0)*HLOOKUP(EU$2,$H$5:$FY$1802,MATCH($A844,$A$5:$A$1802,0),0),$H$2)</f>
        <v>5609475</v>
      </c>
      <c r="EV844" s="188">
        <f>IFERROR(HLOOKUP(EV$1,$H$5:$FY$1802,MATCH($A844,$A$5:$A$1802,0),0)*HLOOKUP(EV$2,$H$5:$FY$1802,MATCH($A844,$A$5:$A$1802,0),0),$H$2)</f>
        <v>229841484</v>
      </c>
      <c r="EW844" s="188">
        <f>IFERROR(HLOOKUP(EW$1,$H$5:$FY$1802,MATCH($A844,$A$5:$A$1802,0),0)*HLOOKUP(EW$2,$H$5:$FY$1802,MATCH($A844,$A$5:$A$1802,0),0),$H$2)</f>
        <v>12450900</v>
      </c>
      <c r="EX844" s="188">
        <f>IFERROR(HLOOKUP(EX$1,$H$5:$FY$1802,MATCH($A844,$A$5:$A$1802,0),0)*HLOOKUP(EX$2,$H$5:$FY$1802,MATCH($A844,$A$5:$A$1802,0),0),$H$2)</f>
        <v>3061380</v>
      </c>
      <c r="EY844" s="188">
        <f>IFERROR(HLOOKUP(EY$1,$H$5:$FY$1802,MATCH($A844,$A$5:$A$1802,0),0)*HLOOKUP(EY$2,$H$5:$FY$1802,MATCH($A844,$A$5:$A$1802,0),0),$H$2)</f>
        <v>16887744</v>
      </c>
      <c r="EZ844" s="188">
        <f>IFERROR(HLOOKUP(EZ$1,$H$5:$FY$1802,MATCH($A844,$A$5:$A$1802,0),0)*HLOOKUP(EZ$2,$H$5:$FY$1802,MATCH($A844,$A$5:$A$1802,0),0),$H$2)</f>
        <v>1025868</v>
      </c>
      <c r="FA844" s="188">
        <f>IFERROR(HLOOKUP(FA$1,$H$5:$FY$1802,MATCH($A844,$A$5:$A$1802,0),0)*HLOOKUP(FA$2,$H$5:$FY$1802,MATCH($A844,$A$5:$A$1802,0),0),$H$2)</f>
        <v>1100280</v>
      </c>
      <c r="FB844" s="188">
        <f>IFERROR(HLOOKUP(FB$1,$H$5:$FY$1802,MATCH($A844,$A$5:$A$1802,0),0)*HLOOKUP(FB$2,$H$5:$FY$1802,MATCH($A844,$A$5:$A$1802,0),0),$H$2)</f>
        <v>374500</v>
      </c>
      <c r="FC844" s="188">
        <f>IFERROR(HLOOKUP(FC$1,$H$5:$FY$1802,MATCH($A844,$A$5:$A$1802,0),0)*HLOOKUP(FC$2,$H$5:$FY$1802,MATCH($A844,$A$5:$A$1802,0),0),$H$2)</f>
        <v>777315</v>
      </c>
      <c r="FD844" s="188">
        <f>IFERROR(HLOOKUP(FD$1,$H$5:$FY$1802,MATCH($A844,$A$5:$A$1802,0),0)*HLOOKUP(FD$2,$H$5:$FY$1802,MATCH($A844,$A$5:$A$1802,0),0),$H$2)</f>
        <v>0</v>
      </c>
      <c r="FE844" s="188">
        <f>IFERROR(HLOOKUP(FE$1,$H$5:$FY$1802,MATCH($A844,$A$5:$A$1802,0),0)*HLOOKUP(FE$2,$H$5:$FY$1802,MATCH($A844,$A$5:$A$1802,0),0),$H$2)</f>
        <v>0</v>
      </c>
      <c r="FF844" s="188">
        <f>IFERROR(HLOOKUP(FF$1,$H$5:$FY$1802,MATCH($A844,$A$5:$A$1802,0),0)*HLOOKUP(FF$2,$H$5:$FY$1802,MATCH($A844,$A$5:$A$1802,0),0),$H$2)</f>
        <v>0</v>
      </c>
      <c r="FG844" s="188">
        <f>IFERROR(HLOOKUP(FG$1,$H$5:$FY$1802,MATCH($A844,$A$5:$A$1802,0),0)*HLOOKUP(FG$2,$H$5:$FY$1802,MATCH($A844,$A$5:$A$1802,0),0),$H$2)</f>
        <v>0</v>
      </c>
      <c r="FH844" s="189"/>
      <c r="FI844" s="406">
        <f t="shared" si="1192"/>
        <v>2.5902916945001113</v>
      </c>
      <c r="FJ844" s="406">
        <f t="shared" si="1192"/>
        <v>1.9749498997995991</v>
      </c>
      <c r="FK844" s="406">
        <f t="shared" si="1193"/>
        <v>2.5629075870844602</v>
      </c>
      <c r="FL844" s="406">
        <f t="shared" si="1194"/>
        <v>1.9909336726578655</v>
      </c>
      <c r="FM844" s="406">
        <f t="shared" si="1195"/>
        <v>1.4810444191790488</v>
      </c>
      <c r="FN844" s="406">
        <f t="shared" si="1196"/>
        <v>1.1244952366017171</v>
      </c>
      <c r="FO844" s="406">
        <f t="shared" si="1197"/>
        <v>1.4812431780318263</v>
      </c>
      <c r="FP844" s="406">
        <f t="shared" si="1198"/>
        <v>1.1402883897282703</v>
      </c>
      <c r="FQ844" s="406">
        <f t="shared" si="1199"/>
        <v>1.3463917525773197</v>
      </c>
      <c r="FR844" s="406">
        <f t="shared" si="1200"/>
        <v>1.0824742268041236</v>
      </c>
      <c r="FS844" s="410"/>
    </row>
    <row r="845" spans="1:175" ht="10.35" customHeight="1" x14ac:dyDescent="0.2">
      <c r="A845" s="74" t="str">
        <f t="shared" si="1186"/>
        <v>2021-22FEBRUARYRX6</v>
      </c>
      <c r="B845" s="163" t="str">
        <f t="shared" si="1205"/>
        <v>2021-22</v>
      </c>
      <c r="C845" s="26" t="s">
        <v>837</v>
      </c>
      <c r="D845" s="163" t="str">
        <f>INDEX($FV$16:$FW$26,MATCH($F845,$FV$16:$FV$26,0),2)</f>
        <v>Y63</v>
      </c>
      <c r="E845" s="163" t="str">
        <f>VLOOKUP($D845,$FW$8:$FX$14,2,0)</f>
        <v>North East and Yorkshire</v>
      </c>
      <c r="F845" s="271" t="s">
        <v>857</v>
      </c>
      <c r="G845" s="271" t="s">
        <v>875</v>
      </c>
      <c r="H845" s="272">
        <v>43616</v>
      </c>
      <c r="I845" s="272">
        <v>32564</v>
      </c>
      <c r="J845" s="272">
        <v>278727</v>
      </c>
      <c r="K845" s="272">
        <v>9</v>
      </c>
      <c r="L845" s="272">
        <v>0</v>
      </c>
      <c r="M845" s="272">
        <v>22</v>
      </c>
      <c r="N845" s="272">
        <v>36</v>
      </c>
      <c r="O845" s="272">
        <v>93</v>
      </c>
      <c r="P845" s="272">
        <v>0</v>
      </c>
      <c r="Q845" s="272">
        <v>118</v>
      </c>
      <c r="R845" s="272">
        <v>2303</v>
      </c>
      <c r="S845" s="272">
        <v>10</v>
      </c>
      <c r="T845" s="272">
        <v>33144</v>
      </c>
      <c r="U845" s="272">
        <v>2623</v>
      </c>
      <c r="V845" s="272">
        <v>1658</v>
      </c>
      <c r="W845" s="272">
        <v>17923</v>
      </c>
      <c r="X845" s="272">
        <v>6638</v>
      </c>
      <c r="Y845" s="272">
        <v>408</v>
      </c>
      <c r="Z845" s="272">
        <v>1055346</v>
      </c>
      <c r="AA845" s="272">
        <v>402</v>
      </c>
      <c r="AB845" s="272">
        <v>718</v>
      </c>
      <c r="AC845" s="272">
        <v>778454</v>
      </c>
      <c r="AD845" s="272">
        <v>470</v>
      </c>
      <c r="AE845" s="272">
        <v>843</v>
      </c>
      <c r="AF845" s="272">
        <v>29431211</v>
      </c>
      <c r="AG845" s="272">
        <v>1642</v>
      </c>
      <c r="AH845" s="272">
        <v>3323</v>
      </c>
      <c r="AI845" s="272">
        <v>28836413</v>
      </c>
      <c r="AJ845" s="272">
        <v>4344</v>
      </c>
      <c r="AK845" s="272">
        <v>10703</v>
      </c>
      <c r="AL845" s="272">
        <v>1832937</v>
      </c>
      <c r="AM845" s="272">
        <v>4492</v>
      </c>
      <c r="AN845" s="272">
        <v>10718</v>
      </c>
      <c r="AO845" s="272">
        <v>3179</v>
      </c>
      <c r="AP845" s="272">
        <v>57</v>
      </c>
      <c r="AQ845" s="272">
        <v>425</v>
      </c>
      <c r="AR845" s="272">
        <v>2991</v>
      </c>
      <c r="AS845" s="272">
        <v>162</v>
      </c>
      <c r="AT845" s="272">
        <v>2535</v>
      </c>
      <c r="AU845" s="272">
        <v>0</v>
      </c>
      <c r="AV845" s="272">
        <v>17964</v>
      </c>
      <c r="AW845" s="272">
        <v>3103</v>
      </c>
      <c r="AX845" s="272">
        <v>8898</v>
      </c>
      <c r="AY845" s="272">
        <v>29965</v>
      </c>
      <c r="AZ845" s="272">
        <v>5066</v>
      </c>
      <c r="BA845" s="272">
        <v>3862</v>
      </c>
      <c r="BB845" s="272">
        <v>3163</v>
      </c>
      <c r="BC845" s="272">
        <v>2466</v>
      </c>
      <c r="BD845" s="272">
        <v>22912</v>
      </c>
      <c r="BE845" s="272">
        <v>19369</v>
      </c>
      <c r="BF845" s="272">
        <v>10201</v>
      </c>
      <c r="BG845" s="272">
        <v>7118</v>
      </c>
      <c r="BH845" s="272">
        <v>627</v>
      </c>
      <c r="BI845" s="272">
        <v>434</v>
      </c>
      <c r="BJ845" s="272">
        <v>89</v>
      </c>
      <c r="BK845" s="272">
        <v>45853</v>
      </c>
      <c r="BL845" s="272">
        <v>515</v>
      </c>
      <c r="BM845" s="272">
        <v>815</v>
      </c>
      <c r="BN845" s="272">
        <v>68</v>
      </c>
      <c r="BO845" s="272">
        <v>24026</v>
      </c>
      <c r="BP845" s="272">
        <v>353</v>
      </c>
      <c r="BQ845" s="272">
        <v>670</v>
      </c>
      <c r="BR845" s="272">
        <v>2466</v>
      </c>
      <c r="BS845" s="272">
        <v>985467</v>
      </c>
      <c r="BT845" s="272">
        <v>400</v>
      </c>
      <c r="BU845" s="272">
        <v>714</v>
      </c>
      <c r="BV845" s="272">
        <v>2484</v>
      </c>
      <c r="BW845" s="272">
        <v>4110358</v>
      </c>
      <c r="BX845" s="272">
        <v>1655</v>
      </c>
      <c r="BY845" s="272">
        <v>3228</v>
      </c>
      <c r="BZ845" s="272">
        <v>590</v>
      </c>
      <c r="CA845" s="272">
        <v>812357</v>
      </c>
      <c r="CB845" s="272">
        <v>1377</v>
      </c>
      <c r="CC845" s="272">
        <v>2695</v>
      </c>
      <c r="CD845" s="272">
        <v>14849</v>
      </c>
      <c r="CE845" s="272">
        <v>24508496</v>
      </c>
      <c r="CF845" s="272">
        <v>1651</v>
      </c>
      <c r="CG845" s="272">
        <v>3362</v>
      </c>
      <c r="CH845" s="272">
        <v>174</v>
      </c>
      <c r="CI845" s="272">
        <v>715940</v>
      </c>
      <c r="CJ845" s="272">
        <v>4115</v>
      </c>
      <c r="CK845" s="272">
        <v>7335</v>
      </c>
      <c r="CL845" s="272">
        <v>44</v>
      </c>
      <c r="CM845" s="272">
        <v>144044</v>
      </c>
      <c r="CN845" s="272">
        <v>3274</v>
      </c>
      <c r="CO845" s="272">
        <v>6205</v>
      </c>
      <c r="CP845" s="272">
        <v>1601</v>
      </c>
      <c r="CQ845" s="272">
        <v>12363831</v>
      </c>
      <c r="CR845" s="272">
        <v>7723</v>
      </c>
      <c r="CS845" s="272">
        <v>14131</v>
      </c>
      <c r="CT845" s="272">
        <v>422</v>
      </c>
      <c r="CU845" s="272">
        <v>3781452</v>
      </c>
      <c r="CV845" s="272">
        <v>8961</v>
      </c>
      <c r="CW845" s="272">
        <v>18554</v>
      </c>
      <c r="CX845" s="272">
        <v>69</v>
      </c>
      <c r="CY845" s="272">
        <v>26949</v>
      </c>
      <c r="CZ845" s="272">
        <v>391</v>
      </c>
      <c r="DA845" s="272">
        <v>744</v>
      </c>
      <c r="DB845" s="272">
        <v>1466</v>
      </c>
      <c r="DC845" s="272">
        <v>46346</v>
      </c>
      <c r="DD845" s="272">
        <v>32</v>
      </c>
      <c r="DE845" s="272">
        <v>59</v>
      </c>
      <c r="DF845" s="272">
        <v>0</v>
      </c>
      <c r="DG845" s="272">
        <v>0</v>
      </c>
      <c r="DH845" s="272">
        <v>0</v>
      </c>
      <c r="DI845" s="272">
        <v>0</v>
      </c>
      <c r="DJ845" s="272">
        <v>0</v>
      </c>
      <c r="DK845" s="272">
        <v>0</v>
      </c>
      <c r="DL845" s="250"/>
      <c r="DM845" s="250"/>
      <c r="DN845" s="250"/>
      <c r="DO845" s="250"/>
      <c r="DP845" s="250"/>
      <c r="DQ845" s="250"/>
      <c r="DR845" s="250"/>
      <c r="DS845" s="250"/>
      <c r="DT845" s="250"/>
      <c r="DU845" s="250"/>
      <c r="DV845" s="250"/>
      <c r="DW845" s="250"/>
      <c r="DX845" s="250"/>
      <c r="DY845" s="250"/>
      <c r="DZ845" s="250"/>
      <c r="EA845" s="250"/>
      <c r="EB845" s="155"/>
      <c r="EC845" s="75">
        <f t="shared" si="1209"/>
        <v>2</v>
      </c>
      <c r="ED845" s="74">
        <f t="shared" si="1206"/>
        <v>2022</v>
      </c>
      <c r="EE845" s="165">
        <f t="shared" si="1207"/>
        <v>44593</v>
      </c>
      <c r="EF845" s="157">
        <f t="shared" si="1208"/>
        <v>28</v>
      </c>
      <c r="EG845" s="156"/>
      <c r="EH845" s="166">
        <f>IFERROR(HLOOKUP(EH$1,$H$5:$FY$1802,MATCH($A845,$A$5:$A$1802,0),0)*HLOOKUP(EH$2,$H$5:$FY$1802,MATCH($A845,$A$5:$A$1802,0),0),$H$2)</f>
        <v>0</v>
      </c>
      <c r="EI845" s="166">
        <f>IFERROR(HLOOKUP(EI$1,$H$5:$FY$1802,MATCH($A845,$A$5:$A$1802,0),0)*HLOOKUP(EI$2,$H$5:$FY$1802,MATCH($A845,$A$5:$A$1802,0),0),$H$2)</f>
        <v>716408</v>
      </c>
      <c r="EJ845" s="166">
        <f>IFERROR(HLOOKUP(EJ$1,$H$5:$FY$1802,MATCH($A845,$A$5:$A$1802,0),0)*HLOOKUP(EJ$2,$H$5:$FY$1802,MATCH($A845,$A$5:$A$1802,0),0),$H$2)</f>
        <v>1172304</v>
      </c>
      <c r="EK845" s="166">
        <f>IFERROR(HLOOKUP(EK$1,$H$5:$FY$1802,MATCH($A845,$A$5:$A$1802,0),0)*HLOOKUP(EK$2,$H$5:$FY$1802,MATCH($A845,$A$5:$A$1802,0),0),$H$2)</f>
        <v>3028452</v>
      </c>
      <c r="EL845" s="166">
        <f>IFERROR(HLOOKUP(EL$1,$H$5:$FY$1802,MATCH($A845,$A$5:$A$1802,0),0)*HLOOKUP(EL$2,$H$5:$FY$1802,MATCH($A845,$A$5:$A$1802,0),0),$H$2)</f>
        <v>1883314</v>
      </c>
      <c r="EM845" s="166">
        <f>IFERROR(HLOOKUP(EM$1,$H$5:$FY$1802,MATCH($A845,$A$5:$A$1802,0),0)*HLOOKUP(EM$2,$H$5:$FY$1802,MATCH($A845,$A$5:$A$1802,0),0),$H$2)</f>
        <v>1397694</v>
      </c>
      <c r="EN845" s="166">
        <f>IFERROR(HLOOKUP(EN$1,$H$5:$FY$1802,MATCH($A845,$A$5:$A$1802,0),0)*HLOOKUP(EN$2,$H$5:$FY$1802,MATCH($A845,$A$5:$A$1802,0),0),$H$2)</f>
        <v>59558129</v>
      </c>
      <c r="EO845" s="166">
        <f>IFERROR(HLOOKUP(EO$1,$H$5:$FY$1802,MATCH($A845,$A$5:$A$1802,0),0)*HLOOKUP(EO$2,$H$5:$FY$1802,MATCH($A845,$A$5:$A$1802,0),0),$H$2)</f>
        <v>71046514</v>
      </c>
      <c r="EP845" s="166">
        <f>IFERROR(HLOOKUP(EP$1,$H$5:$FY$1802,MATCH($A845,$A$5:$A$1802,0),0)*HLOOKUP(EP$2,$H$5:$FY$1802,MATCH($A845,$A$5:$A$1802,0),0),$H$2)</f>
        <v>4372944</v>
      </c>
      <c r="EQ845" s="166">
        <f>IFERROR(HLOOKUP(EQ$1,$H$5:$FY$1802,MATCH($A845,$A$5:$A$1802,0),0)*HLOOKUP(EQ$2,$H$5:$FY$1802,MATCH($A845,$A$5:$A$1802,0),0),$H$2)</f>
        <v>72535</v>
      </c>
      <c r="ER845" s="166">
        <f>IFERROR(HLOOKUP(ER$1,$H$5:$FY$1802,MATCH($A845,$A$5:$A$1802,0),0)*HLOOKUP(ER$2,$H$5:$FY$1802,MATCH($A845,$A$5:$A$1802,0),0),$H$2)</f>
        <v>45560</v>
      </c>
      <c r="ES845" s="166">
        <f>IFERROR(HLOOKUP(ES$1,$H$5:$FY$1802,MATCH($A845,$A$5:$A$1802,0),0)*HLOOKUP(ES$2,$H$5:$FY$1802,MATCH($A845,$A$5:$A$1802,0),0),$H$2)</f>
        <v>1760724</v>
      </c>
      <c r="ET845" s="166">
        <f>IFERROR(HLOOKUP(ET$1,$H$5:$FY$1802,MATCH($A845,$A$5:$A$1802,0),0)*HLOOKUP(ET$2,$H$5:$FY$1802,MATCH($A845,$A$5:$A$1802,0),0),$H$2)</f>
        <v>8018352</v>
      </c>
      <c r="EU845" s="166">
        <f>IFERROR(HLOOKUP(EU$1,$H$5:$FY$1802,MATCH($A845,$A$5:$A$1802,0),0)*HLOOKUP(EU$2,$H$5:$FY$1802,MATCH($A845,$A$5:$A$1802,0),0),$H$2)</f>
        <v>1590050</v>
      </c>
      <c r="EV845" s="166">
        <f>IFERROR(HLOOKUP(EV$1,$H$5:$FY$1802,MATCH($A845,$A$5:$A$1802,0),0)*HLOOKUP(EV$2,$H$5:$FY$1802,MATCH($A845,$A$5:$A$1802,0),0),$H$2)</f>
        <v>49922338</v>
      </c>
      <c r="EW845" s="166">
        <f>IFERROR(HLOOKUP(EW$1,$H$5:$FY$1802,MATCH($A845,$A$5:$A$1802,0),0)*HLOOKUP(EW$2,$H$5:$FY$1802,MATCH($A845,$A$5:$A$1802,0),0),$H$2)</f>
        <v>1276290</v>
      </c>
      <c r="EX845" s="166">
        <f>IFERROR(HLOOKUP(EX$1,$H$5:$FY$1802,MATCH($A845,$A$5:$A$1802,0),0)*HLOOKUP(EX$2,$H$5:$FY$1802,MATCH($A845,$A$5:$A$1802,0),0),$H$2)</f>
        <v>273020</v>
      </c>
      <c r="EY845" s="166">
        <f>IFERROR(HLOOKUP(EY$1,$H$5:$FY$1802,MATCH($A845,$A$5:$A$1802,0),0)*HLOOKUP(EY$2,$H$5:$FY$1802,MATCH($A845,$A$5:$A$1802,0),0),$H$2)</f>
        <v>22623731</v>
      </c>
      <c r="EZ845" s="166">
        <f>IFERROR(HLOOKUP(EZ$1,$H$5:$FY$1802,MATCH($A845,$A$5:$A$1802,0),0)*HLOOKUP(EZ$2,$H$5:$FY$1802,MATCH($A845,$A$5:$A$1802,0),0),$H$2)</f>
        <v>7829788</v>
      </c>
      <c r="FA845" s="166">
        <f>IFERROR(HLOOKUP(FA$1,$H$5:$FY$1802,MATCH($A845,$A$5:$A$1802,0),0)*HLOOKUP(FA$2,$H$5:$FY$1802,MATCH($A845,$A$5:$A$1802,0),0),$H$2)</f>
        <v>0</v>
      </c>
      <c r="FB845" s="166">
        <f>IFERROR(HLOOKUP(FB$1,$H$5:$FY$1802,MATCH($A845,$A$5:$A$1802,0),0)*HLOOKUP(FB$2,$H$5:$FY$1802,MATCH($A845,$A$5:$A$1802,0),0),$H$2)</f>
        <v>51336</v>
      </c>
      <c r="FC845" s="166">
        <f>IFERROR(HLOOKUP(FC$1,$H$5:$FY$1802,MATCH($A845,$A$5:$A$1802,0),0)*HLOOKUP(FC$2,$H$5:$FY$1802,MATCH($A845,$A$5:$A$1802,0),0),$H$2)</f>
        <v>86494</v>
      </c>
      <c r="FD845" s="166">
        <f>IFERROR(HLOOKUP(FD$1,$H$5:$FY$1802,MATCH($A845,$A$5:$A$1802,0),0)*HLOOKUP(FD$2,$H$5:$FY$1802,MATCH($A845,$A$5:$A$1802,0),0),$H$2)</f>
        <v>0</v>
      </c>
      <c r="FE845" s="166">
        <f>IFERROR(HLOOKUP(FE$1,$H$5:$FY$1802,MATCH($A845,$A$5:$A$1802,0),0)*HLOOKUP(FE$2,$H$5:$FY$1802,MATCH($A845,$A$5:$A$1802,0),0),$H$2)</f>
        <v>0</v>
      </c>
      <c r="FF845" s="166">
        <f>IFERROR(HLOOKUP(FF$1,$H$5:$FY$1802,MATCH($A845,$A$5:$A$1802,0),0)*HLOOKUP(FF$2,$H$5:$FY$1802,MATCH($A845,$A$5:$A$1802,0),0),$H$2)</f>
        <v>0</v>
      </c>
      <c r="FG845" s="166">
        <f>IFERROR(HLOOKUP(FG$1,$H$5:$FY$1802,MATCH($A845,$A$5:$A$1802,0),0)*HLOOKUP(FG$2,$H$5:$FY$1802,MATCH($A845,$A$5:$A$1802,0),0),$H$2)</f>
        <v>0</v>
      </c>
      <c r="FH845" s="152"/>
      <c r="FI845" s="405">
        <f t="shared" si="1192"/>
        <v>1.9313762866946245</v>
      </c>
      <c r="FJ845" s="405">
        <f t="shared" si="1192"/>
        <v>1.4723598932520015</v>
      </c>
      <c r="FK845" s="405">
        <f t="shared" si="1193"/>
        <v>1.9077201447527141</v>
      </c>
      <c r="FL845" s="405">
        <f t="shared" si="1194"/>
        <v>1.4873341375150784</v>
      </c>
      <c r="FM845" s="405">
        <f t="shared" si="1195"/>
        <v>1.2783574178429951</v>
      </c>
      <c r="FN845" s="405">
        <f t="shared" si="1196"/>
        <v>1.0806784578474586</v>
      </c>
      <c r="FO845" s="405">
        <f t="shared" si="1197"/>
        <v>1.5367580596565231</v>
      </c>
      <c r="FP845" s="405">
        <f t="shared" si="1198"/>
        <v>1.0723109370292256</v>
      </c>
      <c r="FQ845" s="405">
        <f t="shared" si="1199"/>
        <v>1.536764705882353</v>
      </c>
      <c r="FR845" s="405">
        <f t="shared" si="1200"/>
        <v>1.0637254901960784</v>
      </c>
      <c r="FS845" s="65"/>
    </row>
    <row r="846" spans="1:175" ht="10.35" customHeight="1" x14ac:dyDescent="0.2">
      <c r="A846" s="74" t="str">
        <f t="shared" si="1186"/>
        <v>2021-22FEBRUARYRX7</v>
      </c>
      <c r="B846" s="163" t="str">
        <f t="shared" si="1205"/>
        <v>2021-22</v>
      </c>
      <c r="C846" s="26" t="s">
        <v>837</v>
      </c>
      <c r="D846" s="163" t="str">
        <f>INDEX($FV$16:$FW$26,MATCH($F846,$FV$16:$FV$26,0),2)</f>
        <v>Y62</v>
      </c>
      <c r="E846" s="163" t="str">
        <f>VLOOKUP($D846,$FW$8:$FX$14,2,0)</f>
        <v>North West</v>
      </c>
      <c r="F846" s="271" t="s">
        <v>859</v>
      </c>
      <c r="G846" s="271" t="s">
        <v>876</v>
      </c>
      <c r="H846" s="272">
        <v>124051</v>
      </c>
      <c r="I846" s="272">
        <v>101101</v>
      </c>
      <c r="J846" s="272">
        <v>331549</v>
      </c>
      <c r="K846" s="272">
        <v>3</v>
      </c>
      <c r="L846" s="272">
        <v>0</v>
      </c>
      <c r="M846" s="272">
        <v>0</v>
      </c>
      <c r="N846" s="272">
        <v>3</v>
      </c>
      <c r="O846" s="272">
        <v>91</v>
      </c>
      <c r="P846" s="272">
        <v>0</v>
      </c>
      <c r="Q846" s="272">
        <v>222</v>
      </c>
      <c r="R846" s="272">
        <v>306</v>
      </c>
      <c r="S846" s="272">
        <v>3625</v>
      </c>
      <c r="T846" s="272">
        <v>84645</v>
      </c>
      <c r="U846" s="272">
        <v>11282</v>
      </c>
      <c r="V846" s="272">
        <v>7756</v>
      </c>
      <c r="W846" s="272">
        <v>42780</v>
      </c>
      <c r="X846" s="272">
        <v>13359</v>
      </c>
      <c r="Y846" s="272">
        <v>309</v>
      </c>
      <c r="Z846" s="272">
        <v>5674335</v>
      </c>
      <c r="AA846" s="272">
        <v>503</v>
      </c>
      <c r="AB846" s="272">
        <v>869</v>
      </c>
      <c r="AC846" s="272">
        <v>4922031</v>
      </c>
      <c r="AD846" s="272">
        <v>635</v>
      </c>
      <c r="AE846" s="272">
        <v>1099</v>
      </c>
      <c r="AF846" s="272">
        <v>91273678</v>
      </c>
      <c r="AG846" s="272">
        <v>2134</v>
      </c>
      <c r="AH846" s="272">
        <v>4730</v>
      </c>
      <c r="AI846" s="272">
        <v>88376484</v>
      </c>
      <c r="AJ846" s="272">
        <v>6616</v>
      </c>
      <c r="AK846" s="272">
        <v>16008</v>
      </c>
      <c r="AL846" s="272">
        <v>3935232</v>
      </c>
      <c r="AM846" s="272">
        <v>12735</v>
      </c>
      <c r="AN846" s="272">
        <v>35119</v>
      </c>
      <c r="AO846" s="272">
        <v>8510</v>
      </c>
      <c r="AP846" s="272">
        <v>434</v>
      </c>
      <c r="AQ846" s="272">
        <v>4928</v>
      </c>
      <c r="AR846" s="272">
        <v>308</v>
      </c>
      <c r="AS846" s="272">
        <v>566</v>
      </c>
      <c r="AT846" s="272">
        <v>2582</v>
      </c>
      <c r="AU846" s="272">
        <v>62</v>
      </c>
      <c r="AV846" s="272">
        <v>45316</v>
      </c>
      <c r="AW846" s="272">
        <v>6025</v>
      </c>
      <c r="AX846" s="272">
        <v>24794</v>
      </c>
      <c r="AY846" s="272">
        <v>76135</v>
      </c>
      <c r="AZ846" s="272">
        <v>22247</v>
      </c>
      <c r="BA846" s="272">
        <v>17650</v>
      </c>
      <c r="BB846" s="272">
        <v>15156</v>
      </c>
      <c r="BC846" s="272">
        <v>12212</v>
      </c>
      <c r="BD846" s="272">
        <v>57913</v>
      </c>
      <c r="BE846" s="272">
        <v>44722</v>
      </c>
      <c r="BF846" s="272">
        <v>18247</v>
      </c>
      <c r="BG846" s="272">
        <v>13542</v>
      </c>
      <c r="BH846" s="272">
        <v>379</v>
      </c>
      <c r="BI846" s="272">
        <v>289</v>
      </c>
      <c r="BJ846" s="272">
        <v>79</v>
      </c>
      <c r="BK846" s="272">
        <v>49698</v>
      </c>
      <c r="BL846" s="272">
        <v>629</v>
      </c>
      <c r="BM846" s="272">
        <v>975</v>
      </c>
      <c r="BN846" s="272">
        <v>18</v>
      </c>
      <c r="BO846" s="272">
        <v>9538</v>
      </c>
      <c r="BP846" s="272">
        <v>530</v>
      </c>
      <c r="BQ846" s="272">
        <v>792</v>
      </c>
      <c r="BR846" s="272">
        <v>11185</v>
      </c>
      <c r="BS846" s="272">
        <v>5615099</v>
      </c>
      <c r="BT846" s="272">
        <v>502</v>
      </c>
      <c r="BU846" s="272">
        <v>862</v>
      </c>
      <c r="BV846" s="272">
        <v>3397</v>
      </c>
      <c r="BW846" s="272">
        <v>8113784</v>
      </c>
      <c r="BX846" s="272">
        <v>2389</v>
      </c>
      <c r="BY846" s="272">
        <v>5128</v>
      </c>
      <c r="BZ846" s="272">
        <v>1791</v>
      </c>
      <c r="CA846" s="272">
        <v>4003387</v>
      </c>
      <c r="CB846" s="272">
        <v>2235</v>
      </c>
      <c r="CC846" s="272">
        <v>5087</v>
      </c>
      <c r="CD846" s="272">
        <v>37592</v>
      </c>
      <c r="CE846" s="272">
        <v>79156507</v>
      </c>
      <c r="CF846" s="272">
        <v>2106</v>
      </c>
      <c r="CG846" s="272">
        <v>4683</v>
      </c>
      <c r="CH846" s="272">
        <v>1787</v>
      </c>
      <c r="CI846" s="272">
        <v>10764183</v>
      </c>
      <c r="CJ846" s="272">
        <v>6024</v>
      </c>
      <c r="CK846" s="272">
        <v>13007</v>
      </c>
      <c r="CL846" s="272">
        <v>1233</v>
      </c>
      <c r="CM846" s="272">
        <v>9270510</v>
      </c>
      <c r="CN846" s="272">
        <v>7519</v>
      </c>
      <c r="CO846" s="272">
        <v>16509</v>
      </c>
      <c r="CP846" s="272">
        <v>1251</v>
      </c>
      <c r="CQ846" s="272">
        <v>13195497</v>
      </c>
      <c r="CR846" s="272">
        <v>10548</v>
      </c>
      <c r="CS846" s="272">
        <v>25516</v>
      </c>
      <c r="CT846" s="272">
        <v>509</v>
      </c>
      <c r="CU846" s="272">
        <v>6697500</v>
      </c>
      <c r="CV846" s="272">
        <v>13158</v>
      </c>
      <c r="CW846" s="272">
        <v>35187</v>
      </c>
      <c r="CX846" s="272">
        <v>276</v>
      </c>
      <c r="CY846" s="272">
        <v>102561</v>
      </c>
      <c r="CZ846" s="272">
        <v>372</v>
      </c>
      <c r="DA846" s="272">
        <v>689</v>
      </c>
      <c r="DB846" s="272">
        <v>6019</v>
      </c>
      <c r="DC846" s="272">
        <v>220641</v>
      </c>
      <c r="DD846" s="272">
        <v>37</v>
      </c>
      <c r="DE846" s="272">
        <v>66</v>
      </c>
      <c r="DF846" s="272">
        <v>62</v>
      </c>
      <c r="DG846" s="272">
        <v>127210</v>
      </c>
      <c r="DH846" s="272">
        <v>2052</v>
      </c>
      <c r="DI846" s="272">
        <v>3062</v>
      </c>
      <c r="DJ846" s="272">
        <v>41</v>
      </c>
      <c r="DK846" s="272">
        <v>0</v>
      </c>
      <c r="DL846" s="250"/>
      <c r="DM846" s="250"/>
      <c r="DN846" s="250"/>
      <c r="DO846" s="250"/>
      <c r="DP846" s="250"/>
      <c r="DQ846" s="250"/>
      <c r="DR846" s="250"/>
      <c r="DS846" s="250"/>
      <c r="DT846" s="250"/>
      <c r="DU846" s="250"/>
      <c r="DV846" s="250"/>
      <c r="DW846" s="250"/>
      <c r="DX846" s="250"/>
      <c r="DY846" s="250"/>
      <c r="DZ846" s="250"/>
      <c r="EA846" s="250"/>
      <c r="EB846" s="155"/>
      <c r="EC846" s="75">
        <f t="shared" si="1209"/>
        <v>2</v>
      </c>
      <c r="ED846" s="74">
        <f t="shared" si="1206"/>
        <v>2022</v>
      </c>
      <c r="EE846" s="165">
        <f t="shared" si="1207"/>
        <v>44593</v>
      </c>
      <c r="EF846" s="157">
        <f t="shared" si="1208"/>
        <v>28</v>
      </c>
      <c r="EG846" s="156"/>
      <c r="EH846" s="166">
        <f>IFERROR(HLOOKUP(EH$1,$H$5:$FY$1802,MATCH($A846,$A$5:$A$1802,0),0)*HLOOKUP(EH$2,$H$5:$FY$1802,MATCH($A846,$A$5:$A$1802,0),0),$H$2)</f>
        <v>0</v>
      </c>
      <c r="EI846" s="166">
        <f>IFERROR(HLOOKUP(EI$1,$H$5:$FY$1802,MATCH($A846,$A$5:$A$1802,0),0)*HLOOKUP(EI$2,$H$5:$FY$1802,MATCH($A846,$A$5:$A$1802,0),0),$H$2)</f>
        <v>0</v>
      </c>
      <c r="EJ846" s="166">
        <f>IFERROR(HLOOKUP(EJ$1,$H$5:$FY$1802,MATCH($A846,$A$5:$A$1802,0),0)*HLOOKUP(EJ$2,$H$5:$FY$1802,MATCH($A846,$A$5:$A$1802,0),0),$H$2)</f>
        <v>303303</v>
      </c>
      <c r="EK846" s="166">
        <f>IFERROR(HLOOKUP(EK$1,$H$5:$FY$1802,MATCH($A846,$A$5:$A$1802,0),0)*HLOOKUP(EK$2,$H$5:$FY$1802,MATCH($A846,$A$5:$A$1802,0),0),$H$2)</f>
        <v>9200191</v>
      </c>
      <c r="EL846" s="166">
        <f>IFERROR(HLOOKUP(EL$1,$H$5:$FY$1802,MATCH($A846,$A$5:$A$1802,0),0)*HLOOKUP(EL$2,$H$5:$FY$1802,MATCH($A846,$A$5:$A$1802,0),0),$H$2)</f>
        <v>9804058</v>
      </c>
      <c r="EM846" s="166">
        <f>IFERROR(HLOOKUP(EM$1,$H$5:$FY$1802,MATCH($A846,$A$5:$A$1802,0),0)*HLOOKUP(EM$2,$H$5:$FY$1802,MATCH($A846,$A$5:$A$1802,0),0),$H$2)</f>
        <v>8523844</v>
      </c>
      <c r="EN846" s="166">
        <f>IFERROR(HLOOKUP(EN$1,$H$5:$FY$1802,MATCH($A846,$A$5:$A$1802,0),0)*HLOOKUP(EN$2,$H$5:$FY$1802,MATCH($A846,$A$5:$A$1802,0),0),$H$2)</f>
        <v>202349400</v>
      </c>
      <c r="EO846" s="166">
        <f>IFERROR(HLOOKUP(EO$1,$H$5:$FY$1802,MATCH($A846,$A$5:$A$1802,0),0)*HLOOKUP(EO$2,$H$5:$FY$1802,MATCH($A846,$A$5:$A$1802,0),0),$H$2)</f>
        <v>213850872</v>
      </c>
      <c r="EP846" s="166">
        <f>IFERROR(HLOOKUP(EP$1,$H$5:$FY$1802,MATCH($A846,$A$5:$A$1802,0),0)*HLOOKUP(EP$2,$H$5:$FY$1802,MATCH($A846,$A$5:$A$1802,0),0),$H$2)</f>
        <v>10851771</v>
      </c>
      <c r="EQ846" s="166">
        <f>IFERROR(HLOOKUP(EQ$1,$H$5:$FY$1802,MATCH($A846,$A$5:$A$1802,0),0)*HLOOKUP(EQ$2,$H$5:$FY$1802,MATCH($A846,$A$5:$A$1802,0),0),$H$2)</f>
        <v>77025</v>
      </c>
      <c r="ER846" s="166">
        <f>IFERROR(HLOOKUP(ER$1,$H$5:$FY$1802,MATCH($A846,$A$5:$A$1802,0),0)*HLOOKUP(ER$2,$H$5:$FY$1802,MATCH($A846,$A$5:$A$1802,0),0),$H$2)</f>
        <v>14256</v>
      </c>
      <c r="ES846" s="166">
        <f>IFERROR(HLOOKUP(ES$1,$H$5:$FY$1802,MATCH($A846,$A$5:$A$1802,0),0)*HLOOKUP(ES$2,$H$5:$FY$1802,MATCH($A846,$A$5:$A$1802,0),0),$H$2)</f>
        <v>9641470</v>
      </c>
      <c r="ET846" s="166">
        <f>IFERROR(HLOOKUP(ET$1,$H$5:$FY$1802,MATCH($A846,$A$5:$A$1802,0),0)*HLOOKUP(ET$2,$H$5:$FY$1802,MATCH($A846,$A$5:$A$1802,0),0),$H$2)</f>
        <v>17419816</v>
      </c>
      <c r="EU846" s="166">
        <f>IFERROR(HLOOKUP(EU$1,$H$5:$FY$1802,MATCH($A846,$A$5:$A$1802,0),0)*HLOOKUP(EU$2,$H$5:$FY$1802,MATCH($A846,$A$5:$A$1802,0),0),$H$2)</f>
        <v>9110817</v>
      </c>
      <c r="EV846" s="166">
        <f>IFERROR(HLOOKUP(EV$1,$H$5:$FY$1802,MATCH($A846,$A$5:$A$1802,0),0)*HLOOKUP(EV$2,$H$5:$FY$1802,MATCH($A846,$A$5:$A$1802,0),0),$H$2)</f>
        <v>176043336</v>
      </c>
      <c r="EW846" s="166">
        <f>IFERROR(HLOOKUP(EW$1,$H$5:$FY$1802,MATCH($A846,$A$5:$A$1802,0),0)*HLOOKUP(EW$2,$H$5:$FY$1802,MATCH($A846,$A$5:$A$1802,0),0),$H$2)</f>
        <v>23243509</v>
      </c>
      <c r="EX846" s="166">
        <f>IFERROR(HLOOKUP(EX$1,$H$5:$FY$1802,MATCH($A846,$A$5:$A$1802,0),0)*HLOOKUP(EX$2,$H$5:$FY$1802,MATCH($A846,$A$5:$A$1802,0),0),$H$2)</f>
        <v>20355597</v>
      </c>
      <c r="EY846" s="166">
        <f>IFERROR(HLOOKUP(EY$1,$H$5:$FY$1802,MATCH($A846,$A$5:$A$1802,0),0)*HLOOKUP(EY$2,$H$5:$FY$1802,MATCH($A846,$A$5:$A$1802,0),0),$H$2)</f>
        <v>31920516</v>
      </c>
      <c r="EZ846" s="166">
        <f>IFERROR(HLOOKUP(EZ$1,$H$5:$FY$1802,MATCH($A846,$A$5:$A$1802,0),0)*HLOOKUP(EZ$2,$H$5:$FY$1802,MATCH($A846,$A$5:$A$1802,0),0),$H$2)</f>
        <v>17910183</v>
      </c>
      <c r="FA846" s="166">
        <f>IFERROR(HLOOKUP(FA$1,$H$5:$FY$1802,MATCH($A846,$A$5:$A$1802,0),0)*HLOOKUP(FA$2,$H$5:$FY$1802,MATCH($A846,$A$5:$A$1802,0),0),$H$2)</f>
        <v>189844</v>
      </c>
      <c r="FB846" s="166">
        <f>IFERROR(HLOOKUP(FB$1,$H$5:$FY$1802,MATCH($A846,$A$5:$A$1802,0),0)*HLOOKUP(FB$2,$H$5:$FY$1802,MATCH($A846,$A$5:$A$1802,0),0),$H$2)</f>
        <v>190164</v>
      </c>
      <c r="FC846" s="166">
        <f>IFERROR(HLOOKUP(FC$1,$H$5:$FY$1802,MATCH($A846,$A$5:$A$1802,0),0)*HLOOKUP(FC$2,$H$5:$FY$1802,MATCH($A846,$A$5:$A$1802,0),0),$H$2)</f>
        <v>397254</v>
      </c>
      <c r="FD846" s="166">
        <f>IFERROR(HLOOKUP(FD$1,$H$5:$FY$1802,MATCH($A846,$A$5:$A$1802,0),0)*HLOOKUP(FD$2,$H$5:$FY$1802,MATCH($A846,$A$5:$A$1802,0),0),$H$2)</f>
        <v>0</v>
      </c>
      <c r="FE846" s="166">
        <f>IFERROR(HLOOKUP(FE$1,$H$5:$FY$1802,MATCH($A846,$A$5:$A$1802,0),0)*HLOOKUP(FE$2,$H$5:$FY$1802,MATCH($A846,$A$5:$A$1802,0),0),$H$2)</f>
        <v>0</v>
      </c>
      <c r="FF846" s="166">
        <f>IFERROR(HLOOKUP(FF$1,$H$5:$FY$1802,MATCH($A846,$A$5:$A$1802,0),0)*HLOOKUP(FF$2,$H$5:$FY$1802,MATCH($A846,$A$5:$A$1802,0),0),$H$2)</f>
        <v>0</v>
      </c>
      <c r="FG846" s="166">
        <f>IFERROR(HLOOKUP(FG$1,$H$5:$FY$1802,MATCH($A846,$A$5:$A$1802,0),0)*HLOOKUP(FG$2,$H$5:$FY$1802,MATCH($A846,$A$5:$A$1802,0),0),$H$2)</f>
        <v>0</v>
      </c>
      <c r="FH846" s="152"/>
      <c r="FI846" s="405">
        <f t="shared" si="1192"/>
        <v>1.97190214500975</v>
      </c>
      <c r="FJ846" s="405">
        <f t="shared" si="1192"/>
        <v>1.5644389292678602</v>
      </c>
      <c r="FK846" s="405">
        <f t="shared" si="1193"/>
        <v>1.9541000515729758</v>
      </c>
      <c r="FL846" s="405">
        <f t="shared" si="1194"/>
        <v>1.5745229499742135</v>
      </c>
      <c r="FM846" s="405">
        <f t="shared" si="1195"/>
        <v>1.3537400654511453</v>
      </c>
      <c r="FN846" s="405">
        <f t="shared" si="1196"/>
        <v>1.0453950444132771</v>
      </c>
      <c r="FO846" s="405">
        <f t="shared" si="1197"/>
        <v>1.3658956508720712</v>
      </c>
      <c r="FP846" s="405">
        <f t="shared" si="1198"/>
        <v>1.0136986301369864</v>
      </c>
      <c r="FQ846" s="405">
        <f t="shared" si="1199"/>
        <v>1.2265372168284789</v>
      </c>
      <c r="FR846" s="405">
        <f t="shared" si="1200"/>
        <v>0.93527508090614886</v>
      </c>
      <c r="FS846" s="65"/>
    </row>
    <row r="847" spans="1:175" ht="10.35" customHeight="1" x14ac:dyDescent="0.2">
      <c r="A847" s="180" t="str">
        <f t="shared" si="1186"/>
        <v>2021-22FEBRUARYRYE</v>
      </c>
      <c r="B847" s="182" t="str">
        <f t="shared" si="1205"/>
        <v>2021-22</v>
      </c>
      <c r="C847" s="26" t="s">
        <v>837</v>
      </c>
      <c r="D847" s="182" t="str">
        <f>INDEX($FV$16:$FW$26,MATCH($F847,$FV$16:$FV$26,0),2)</f>
        <v>Y59</v>
      </c>
      <c r="E847" s="182" t="str">
        <f>VLOOKUP($D847,$FW$8:$FX$14,2,0)</f>
        <v>South East</v>
      </c>
      <c r="F847" s="273" t="s">
        <v>861</v>
      </c>
      <c r="G847" s="273" t="s">
        <v>877</v>
      </c>
      <c r="H847" s="274">
        <v>81781</v>
      </c>
      <c r="I847" s="274">
        <v>44717</v>
      </c>
      <c r="J847" s="274">
        <v>2043302</v>
      </c>
      <c r="K847" s="274">
        <v>46</v>
      </c>
      <c r="L847" s="274">
        <v>3</v>
      </c>
      <c r="M847" s="274">
        <v>167</v>
      </c>
      <c r="N847" s="274">
        <v>240</v>
      </c>
      <c r="O847" s="274">
        <v>388</v>
      </c>
      <c r="P847" s="274">
        <v>0</v>
      </c>
      <c r="Q847" s="274">
        <v>303</v>
      </c>
      <c r="R847" s="274">
        <v>23</v>
      </c>
      <c r="S847" s="274">
        <v>33</v>
      </c>
      <c r="T847" s="274">
        <v>46824</v>
      </c>
      <c r="U847" s="274">
        <v>3395</v>
      </c>
      <c r="V847" s="274">
        <v>2090</v>
      </c>
      <c r="W847" s="274">
        <v>23077</v>
      </c>
      <c r="X847" s="274">
        <v>12214</v>
      </c>
      <c r="Y847" s="274">
        <v>715</v>
      </c>
      <c r="Z847" s="274">
        <v>1802707</v>
      </c>
      <c r="AA847" s="274">
        <v>531</v>
      </c>
      <c r="AB847" s="274">
        <v>963</v>
      </c>
      <c r="AC847" s="274">
        <v>1386353</v>
      </c>
      <c r="AD847" s="274">
        <v>663</v>
      </c>
      <c r="AE847" s="274">
        <v>1216</v>
      </c>
      <c r="AF847" s="274">
        <v>42498207</v>
      </c>
      <c r="AG847" s="274">
        <v>1842</v>
      </c>
      <c r="AH847" s="274">
        <v>3769</v>
      </c>
      <c r="AI847" s="274">
        <v>98112547</v>
      </c>
      <c r="AJ847" s="274">
        <v>8033</v>
      </c>
      <c r="AK847" s="274">
        <v>17447</v>
      </c>
      <c r="AL847" s="274">
        <v>7340672</v>
      </c>
      <c r="AM847" s="274">
        <v>10267</v>
      </c>
      <c r="AN847" s="274">
        <v>21828</v>
      </c>
      <c r="AO847" s="274">
        <v>5331</v>
      </c>
      <c r="AP847" s="274">
        <v>157</v>
      </c>
      <c r="AQ847" s="274">
        <v>474</v>
      </c>
      <c r="AR847" s="274">
        <v>363</v>
      </c>
      <c r="AS847" s="274">
        <v>772</v>
      </c>
      <c r="AT847" s="274">
        <v>3928</v>
      </c>
      <c r="AU847" s="274">
        <v>300</v>
      </c>
      <c r="AV847" s="274">
        <v>23723</v>
      </c>
      <c r="AW847" s="274">
        <v>1969</v>
      </c>
      <c r="AX847" s="274">
        <v>15801</v>
      </c>
      <c r="AY847" s="274">
        <v>41493</v>
      </c>
      <c r="AZ847" s="274">
        <v>6556</v>
      </c>
      <c r="BA847" s="274">
        <v>4988</v>
      </c>
      <c r="BB847" s="274">
        <v>3999</v>
      </c>
      <c r="BC847" s="274">
        <v>3087</v>
      </c>
      <c r="BD847" s="274">
        <v>30198</v>
      </c>
      <c r="BE847" s="274">
        <v>24338</v>
      </c>
      <c r="BF847" s="274">
        <v>18361</v>
      </c>
      <c r="BG847" s="274">
        <v>13408</v>
      </c>
      <c r="BH847" s="274">
        <v>1155</v>
      </c>
      <c r="BI847" s="274">
        <v>826</v>
      </c>
      <c r="BJ847" s="274">
        <v>33</v>
      </c>
      <c r="BK847" s="274">
        <v>24306</v>
      </c>
      <c r="BL847" s="274">
        <v>737</v>
      </c>
      <c r="BM847" s="274">
        <v>1111</v>
      </c>
      <c r="BN847" s="274">
        <v>31</v>
      </c>
      <c r="BO847" s="274">
        <v>16687</v>
      </c>
      <c r="BP847" s="274">
        <v>538</v>
      </c>
      <c r="BQ847" s="274">
        <v>1307</v>
      </c>
      <c r="BR847" s="274">
        <v>3331</v>
      </c>
      <c r="BS847" s="274">
        <v>1761714</v>
      </c>
      <c r="BT847" s="274">
        <v>529</v>
      </c>
      <c r="BU847" s="274">
        <v>958</v>
      </c>
      <c r="BV847" s="274">
        <v>1825</v>
      </c>
      <c r="BW847" s="274">
        <v>3030180</v>
      </c>
      <c r="BX847" s="274">
        <v>1660</v>
      </c>
      <c r="BY847" s="274">
        <v>3192</v>
      </c>
      <c r="BZ847" s="274">
        <v>451</v>
      </c>
      <c r="CA847" s="274">
        <v>697994</v>
      </c>
      <c r="CB847" s="274">
        <v>1548</v>
      </c>
      <c r="CC847" s="274">
        <v>3137</v>
      </c>
      <c r="CD847" s="274">
        <v>20801</v>
      </c>
      <c r="CE847" s="274">
        <v>38770033</v>
      </c>
      <c r="CF847" s="274">
        <v>1864</v>
      </c>
      <c r="CG847" s="274">
        <v>3834</v>
      </c>
      <c r="CH847" s="274">
        <v>1780</v>
      </c>
      <c r="CI847" s="274">
        <v>9807809</v>
      </c>
      <c r="CJ847" s="274">
        <v>5510</v>
      </c>
      <c r="CK847" s="274">
        <v>10092</v>
      </c>
      <c r="CL847" s="274">
        <v>538</v>
      </c>
      <c r="CM847" s="274">
        <v>2603512</v>
      </c>
      <c r="CN847" s="274">
        <v>4839</v>
      </c>
      <c r="CO847" s="274">
        <v>9366</v>
      </c>
      <c r="CP847" s="274">
        <v>192</v>
      </c>
      <c r="CQ847" s="274">
        <v>2502575</v>
      </c>
      <c r="CR847" s="274">
        <v>13034</v>
      </c>
      <c r="CS847" s="274">
        <v>22109</v>
      </c>
      <c r="CT847" s="274">
        <v>68</v>
      </c>
      <c r="CU847" s="274">
        <v>431820</v>
      </c>
      <c r="CV847" s="274">
        <v>6350</v>
      </c>
      <c r="CW847" s="274">
        <v>15573</v>
      </c>
      <c r="CX847" s="274">
        <v>209</v>
      </c>
      <c r="CY847" s="274">
        <v>74706</v>
      </c>
      <c r="CZ847" s="274">
        <v>357</v>
      </c>
      <c r="DA847" s="274">
        <v>632</v>
      </c>
      <c r="DB847" s="274">
        <v>2504</v>
      </c>
      <c r="DC847" s="274">
        <v>200901</v>
      </c>
      <c r="DD847" s="274">
        <v>80</v>
      </c>
      <c r="DE847" s="274">
        <v>208</v>
      </c>
      <c r="DF847" s="274">
        <v>36</v>
      </c>
      <c r="DG847" s="274">
        <v>101253</v>
      </c>
      <c r="DH847" s="274">
        <v>2813</v>
      </c>
      <c r="DI847" s="274">
        <v>5412</v>
      </c>
      <c r="DJ847" s="274">
        <v>32</v>
      </c>
      <c r="DK847" s="274">
        <v>23</v>
      </c>
      <c r="DL847" s="251"/>
      <c r="DM847" s="251"/>
      <c r="DN847" s="251"/>
      <c r="DO847" s="251"/>
      <c r="DP847" s="251"/>
      <c r="DQ847" s="251"/>
      <c r="DR847" s="251"/>
      <c r="DS847" s="251"/>
      <c r="DT847" s="251"/>
      <c r="DU847" s="251"/>
      <c r="DV847" s="251"/>
      <c r="DW847" s="251"/>
      <c r="DX847" s="251"/>
      <c r="DY847" s="251"/>
      <c r="DZ847" s="251"/>
      <c r="EA847" s="251"/>
      <c r="EB847" s="183"/>
      <c r="EC847" s="184">
        <f t="shared" si="1209"/>
        <v>2</v>
      </c>
      <c r="ED847" s="180">
        <f t="shared" si="1206"/>
        <v>2022</v>
      </c>
      <c r="EE847" s="185">
        <f t="shared" si="1207"/>
        <v>44593</v>
      </c>
      <c r="EF847" s="186">
        <f t="shared" si="1208"/>
        <v>28</v>
      </c>
      <c r="EG847" s="187"/>
      <c r="EH847" s="188">
        <f>IFERROR(HLOOKUP(EH$1,$H$5:$FY$1802,MATCH($A847,$A$5:$A$1802,0),0)*HLOOKUP(EH$2,$H$5:$FY$1802,MATCH($A847,$A$5:$A$1802,0),0),$H$2)</f>
        <v>134151</v>
      </c>
      <c r="EI847" s="188">
        <f>IFERROR(HLOOKUP(EI$1,$H$5:$FY$1802,MATCH($A847,$A$5:$A$1802,0),0)*HLOOKUP(EI$2,$H$5:$FY$1802,MATCH($A847,$A$5:$A$1802,0),0),$H$2)</f>
        <v>7467739</v>
      </c>
      <c r="EJ847" s="188">
        <f>IFERROR(HLOOKUP(EJ$1,$H$5:$FY$1802,MATCH($A847,$A$5:$A$1802,0),0)*HLOOKUP(EJ$2,$H$5:$FY$1802,MATCH($A847,$A$5:$A$1802,0),0),$H$2)</f>
        <v>10732080</v>
      </c>
      <c r="EK847" s="188">
        <f>IFERROR(HLOOKUP(EK$1,$H$5:$FY$1802,MATCH($A847,$A$5:$A$1802,0),0)*HLOOKUP(EK$2,$H$5:$FY$1802,MATCH($A847,$A$5:$A$1802,0),0),$H$2)</f>
        <v>17350196</v>
      </c>
      <c r="EL847" s="188">
        <f>IFERROR(HLOOKUP(EL$1,$H$5:$FY$1802,MATCH($A847,$A$5:$A$1802,0),0)*HLOOKUP(EL$2,$H$5:$FY$1802,MATCH($A847,$A$5:$A$1802,0),0),$H$2)</f>
        <v>3269385</v>
      </c>
      <c r="EM847" s="188">
        <f>IFERROR(HLOOKUP(EM$1,$H$5:$FY$1802,MATCH($A847,$A$5:$A$1802,0),0)*HLOOKUP(EM$2,$H$5:$FY$1802,MATCH($A847,$A$5:$A$1802,0),0),$H$2)</f>
        <v>2541440</v>
      </c>
      <c r="EN847" s="188">
        <f>IFERROR(HLOOKUP(EN$1,$H$5:$FY$1802,MATCH($A847,$A$5:$A$1802,0),0)*HLOOKUP(EN$2,$H$5:$FY$1802,MATCH($A847,$A$5:$A$1802,0),0),$H$2)</f>
        <v>86977213</v>
      </c>
      <c r="EO847" s="188">
        <f>IFERROR(HLOOKUP(EO$1,$H$5:$FY$1802,MATCH($A847,$A$5:$A$1802,0),0)*HLOOKUP(EO$2,$H$5:$FY$1802,MATCH($A847,$A$5:$A$1802,0),0),$H$2)</f>
        <v>213097658</v>
      </c>
      <c r="EP847" s="188">
        <f>IFERROR(HLOOKUP(EP$1,$H$5:$FY$1802,MATCH($A847,$A$5:$A$1802,0),0)*HLOOKUP(EP$2,$H$5:$FY$1802,MATCH($A847,$A$5:$A$1802,0),0),$H$2)</f>
        <v>15607020</v>
      </c>
      <c r="EQ847" s="188">
        <f>IFERROR(HLOOKUP(EQ$1,$H$5:$FY$1802,MATCH($A847,$A$5:$A$1802,0),0)*HLOOKUP(EQ$2,$H$5:$FY$1802,MATCH($A847,$A$5:$A$1802,0),0),$H$2)</f>
        <v>36663</v>
      </c>
      <c r="ER847" s="188">
        <f>IFERROR(HLOOKUP(ER$1,$H$5:$FY$1802,MATCH($A847,$A$5:$A$1802,0),0)*HLOOKUP(ER$2,$H$5:$FY$1802,MATCH($A847,$A$5:$A$1802,0),0),$H$2)</f>
        <v>40517</v>
      </c>
      <c r="ES847" s="188">
        <f>IFERROR(HLOOKUP(ES$1,$H$5:$FY$1802,MATCH($A847,$A$5:$A$1802,0),0)*HLOOKUP(ES$2,$H$5:$FY$1802,MATCH($A847,$A$5:$A$1802,0),0),$H$2)</f>
        <v>3191098</v>
      </c>
      <c r="ET847" s="188">
        <f>IFERROR(HLOOKUP(ET$1,$H$5:$FY$1802,MATCH($A847,$A$5:$A$1802,0),0)*HLOOKUP(ET$2,$H$5:$FY$1802,MATCH($A847,$A$5:$A$1802,0),0),$H$2)</f>
        <v>5825400</v>
      </c>
      <c r="EU847" s="188">
        <f>IFERROR(HLOOKUP(EU$1,$H$5:$FY$1802,MATCH($A847,$A$5:$A$1802,0),0)*HLOOKUP(EU$2,$H$5:$FY$1802,MATCH($A847,$A$5:$A$1802,0),0),$H$2)</f>
        <v>1414787</v>
      </c>
      <c r="EV847" s="188">
        <f>IFERROR(HLOOKUP(EV$1,$H$5:$FY$1802,MATCH($A847,$A$5:$A$1802,0),0)*HLOOKUP(EV$2,$H$5:$FY$1802,MATCH($A847,$A$5:$A$1802,0),0),$H$2)</f>
        <v>79751034</v>
      </c>
      <c r="EW847" s="188">
        <f>IFERROR(HLOOKUP(EW$1,$H$5:$FY$1802,MATCH($A847,$A$5:$A$1802,0),0)*HLOOKUP(EW$2,$H$5:$FY$1802,MATCH($A847,$A$5:$A$1802,0),0),$H$2)</f>
        <v>17963760</v>
      </c>
      <c r="EX847" s="188">
        <f>IFERROR(HLOOKUP(EX$1,$H$5:$FY$1802,MATCH($A847,$A$5:$A$1802,0),0)*HLOOKUP(EX$2,$H$5:$FY$1802,MATCH($A847,$A$5:$A$1802,0),0),$H$2)</f>
        <v>5038908</v>
      </c>
      <c r="EY847" s="188">
        <f>IFERROR(HLOOKUP(EY$1,$H$5:$FY$1802,MATCH($A847,$A$5:$A$1802,0),0)*HLOOKUP(EY$2,$H$5:$FY$1802,MATCH($A847,$A$5:$A$1802,0),0),$H$2)</f>
        <v>4244928</v>
      </c>
      <c r="EZ847" s="188">
        <f>IFERROR(HLOOKUP(EZ$1,$H$5:$FY$1802,MATCH($A847,$A$5:$A$1802,0),0)*HLOOKUP(EZ$2,$H$5:$FY$1802,MATCH($A847,$A$5:$A$1802,0),0),$H$2)</f>
        <v>1058964</v>
      </c>
      <c r="FA847" s="188">
        <f>IFERROR(HLOOKUP(FA$1,$H$5:$FY$1802,MATCH($A847,$A$5:$A$1802,0),0)*HLOOKUP(FA$2,$H$5:$FY$1802,MATCH($A847,$A$5:$A$1802,0),0),$H$2)</f>
        <v>194832</v>
      </c>
      <c r="FB847" s="188">
        <f>IFERROR(HLOOKUP(FB$1,$H$5:$FY$1802,MATCH($A847,$A$5:$A$1802,0),0)*HLOOKUP(FB$2,$H$5:$FY$1802,MATCH($A847,$A$5:$A$1802,0),0),$H$2)</f>
        <v>132088</v>
      </c>
      <c r="FC847" s="188">
        <f>IFERROR(HLOOKUP(FC$1,$H$5:$FY$1802,MATCH($A847,$A$5:$A$1802,0),0)*HLOOKUP(FC$2,$H$5:$FY$1802,MATCH($A847,$A$5:$A$1802,0),0),$H$2)</f>
        <v>520832</v>
      </c>
      <c r="FD847" s="188">
        <f>IFERROR(HLOOKUP(FD$1,$H$5:$FY$1802,MATCH($A847,$A$5:$A$1802,0),0)*HLOOKUP(FD$2,$H$5:$FY$1802,MATCH($A847,$A$5:$A$1802,0),0),$H$2)</f>
        <v>0</v>
      </c>
      <c r="FE847" s="188">
        <f>IFERROR(HLOOKUP(FE$1,$H$5:$FY$1802,MATCH($A847,$A$5:$A$1802,0),0)*HLOOKUP(FE$2,$H$5:$FY$1802,MATCH($A847,$A$5:$A$1802,0),0),$H$2)</f>
        <v>0</v>
      </c>
      <c r="FF847" s="188">
        <f>IFERROR(HLOOKUP(FF$1,$H$5:$FY$1802,MATCH($A847,$A$5:$A$1802,0),0)*HLOOKUP(FF$2,$H$5:$FY$1802,MATCH($A847,$A$5:$A$1802,0),0),$H$2)</f>
        <v>0</v>
      </c>
      <c r="FG847" s="188">
        <f>IFERROR(HLOOKUP(FG$1,$H$5:$FY$1802,MATCH($A847,$A$5:$A$1802,0),0)*HLOOKUP(FG$2,$H$5:$FY$1802,MATCH($A847,$A$5:$A$1802,0),0),$H$2)</f>
        <v>0</v>
      </c>
      <c r="FH847" s="189"/>
      <c r="FI847" s="406">
        <f t="shared" si="1192"/>
        <v>1.9310751104565538</v>
      </c>
      <c r="FJ847" s="406">
        <f t="shared" si="1192"/>
        <v>1.4692194403534611</v>
      </c>
      <c r="FK847" s="406">
        <f t="shared" si="1193"/>
        <v>1.9133971291866028</v>
      </c>
      <c r="FL847" s="406">
        <f t="shared" si="1194"/>
        <v>1.4770334928229665</v>
      </c>
      <c r="FM847" s="406">
        <f t="shared" si="1195"/>
        <v>1.3085756380812064</v>
      </c>
      <c r="FN847" s="406">
        <f t="shared" si="1196"/>
        <v>1.054643151189496</v>
      </c>
      <c r="FO847" s="406">
        <f t="shared" si="1197"/>
        <v>1.5032749304077289</v>
      </c>
      <c r="FP847" s="406">
        <f t="shared" si="1198"/>
        <v>1.0977566726707058</v>
      </c>
      <c r="FQ847" s="406">
        <f t="shared" si="1199"/>
        <v>1.6153846153846154</v>
      </c>
      <c r="FR847" s="406">
        <f t="shared" si="1200"/>
        <v>1.1552447552447553</v>
      </c>
      <c r="FS847" s="410"/>
    </row>
    <row r="848" spans="1:175" ht="10.35" customHeight="1" x14ac:dyDescent="0.2">
      <c r="A848" s="74" t="str">
        <f t="shared" si="1186"/>
        <v>2021-22FEBRUARYRYD</v>
      </c>
      <c r="B848" s="163" t="str">
        <f t="shared" si="1205"/>
        <v>2021-22</v>
      </c>
      <c r="C848" s="26" t="s">
        <v>837</v>
      </c>
      <c r="D848" s="163" t="str">
        <f>INDEX($FV$16:$FW$26,MATCH($F848,$FV$16:$FV$26,0),2)</f>
        <v>Y59</v>
      </c>
      <c r="E848" s="163" t="str">
        <f>VLOOKUP($D848,$FW$8:$FX$14,2,0)</f>
        <v>South East</v>
      </c>
      <c r="F848" s="271" t="s">
        <v>863</v>
      </c>
      <c r="G848" s="271" t="s">
        <v>878</v>
      </c>
      <c r="H848" s="272">
        <v>86497</v>
      </c>
      <c r="I848" s="272">
        <v>70221</v>
      </c>
      <c r="J848" s="272">
        <v>1144438</v>
      </c>
      <c r="K848" s="272">
        <v>16</v>
      </c>
      <c r="L848" s="272">
        <v>1</v>
      </c>
      <c r="M848" s="272">
        <v>61</v>
      </c>
      <c r="N848" s="272">
        <v>101</v>
      </c>
      <c r="O848" s="272">
        <v>183</v>
      </c>
      <c r="P848" s="272">
        <v>0</v>
      </c>
      <c r="Q848" s="272">
        <v>232</v>
      </c>
      <c r="R848" s="272">
        <v>25</v>
      </c>
      <c r="S848" s="272">
        <v>46</v>
      </c>
      <c r="T848" s="272">
        <v>56084</v>
      </c>
      <c r="U848" s="272">
        <v>4087</v>
      </c>
      <c r="V848" s="272">
        <v>2594</v>
      </c>
      <c r="W848" s="272">
        <v>29982</v>
      </c>
      <c r="X848" s="272">
        <v>14207</v>
      </c>
      <c r="Y848" s="272">
        <v>275</v>
      </c>
      <c r="Z848" s="272">
        <v>2138794</v>
      </c>
      <c r="AA848" s="272">
        <v>523</v>
      </c>
      <c r="AB848" s="272">
        <v>947</v>
      </c>
      <c r="AC848" s="272">
        <v>1666531</v>
      </c>
      <c r="AD848" s="272">
        <v>642</v>
      </c>
      <c r="AE848" s="272">
        <v>1207</v>
      </c>
      <c r="AF848" s="272">
        <v>58056567</v>
      </c>
      <c r="AG848" s="272">
        <v>1936</v>
      </c>
      <c r="AH848" s="272">
        <v>3983</v>
      </c>
      <c r="AI848" s="272">
        <v>126252671</v>
      </c>
      <c r="AJ848" s="272">
        <v>8887</v>
      </c>
      <c r="AK848" s="272">
        <v>20090</v>
      </c>
      <c r="AL848" s="272">
        <v>3354436</v>
      </c>
      <c r="AM848" s="272">
        <v>12198</v>
      </c>
      <c r="AN848" s="272">
        <v>28195</v>
      </c>
      <c r="AO848" s="272">
        <v>5334</v>
      </c>
      <c r="AP848" s="272">
        <v>182</v>
      </c>
      <c r="AQ848" s="272">
        <v>1102</v>
      </c>
      <c r="AR848" s="272">
        <v>1495</v>
      </c>
      <c r="AS848" s="272">
        <v>415</v>
      </c>
      <c r="AT848" s="272">
        <v>3635</v>
      </c>
      <c r="AU848" s="272">
        <v>1214</v>
      </c>
      <c r="AV848" s="272">
        <v>31788</v>
      </c>
      <c r="AW848" s="272">
        <v>1527</v>
      </c>
      <c r="AX848" s="272">
        <v>17435</v>
      </c>
      <c r="AY848" s="272">
        <v>50750</v>
      </c>
      <c r="AZ848" s="272">
        <v>8540</v>
      </c>
      <c r="BA848" s="272">
        <v>6209</v>
      </c>
      <c r="BB848" s="272">
        <v>5308</v>
      </c>
      <c r="BC848" s="272">
        <v>3936</v>
      </c>
      <c r="BD848" s="272">
        <v>41382</v>
      </c>
      <c r="BE848" s="272">
        <v>31722</v>
      </c>
      <c r="BF848" s="272">
        <v>26912</v>
      </c>
      <c r="BG848" s="272">
        <v>15055</v>
      </c>
      <c r="BH848" s="272">
        <v>538</v>
      </c>
      <c r="BI848" s="272">
        <v>292</v>
      </c>
      <c r="BJ848" s="272">
        <v>73</v>
      </c>
      <c r="BK848" s="272">
        <v>42197</v>
      </c>
      <c r="BL848" s="272">
        <v>578</v>
      </c>
      <c r="BM848" s="272">
        <v>986</v>
      </c>
      <c r="BN848" s="272">
        <v>58</v>
      </c>
      <c r="BO848" s="272">
        <v>36476</v>
      </c>
      <c r="BP848" s="272">
        <v>629</v>
      </c>
      <c r="BQ848" s="272">
        <v>1281</v>
      </c>
      <c r="BR848" s="272">
        <v>3956</v>
      </c>
      <c r="BS848" s="272">
        <v>2060121</v>
      </c>
      <c r="BT848" s="272">
        <v>521</v>
      </c>
      <c r="BU848" s="272">
        <v>944</v>
      </c>
      <c r="BV848" s="272">
        <v>2078</v>
      </c>
      <c r="BW848" s="272">
        <v>3730911</v>
      </c>
      <c r="BX848" s="272">
        <v>1795</v>
      </c>
      <c r="BY848" s="272">
        <v>3562</v>
      </c>
      <c r="BZ848" s="272">
        <v>1081</v>
      </c>
      <c r="CA848" s="272">
        <v>2146740</v>
      </c>
      <c r="CB848" s="272">
        <v>1986</v>
      </c>
      <c r="CC848" s="272">
        <v>4258</v>
      </c>
      <c r="CD848" s="272">
        <v>26823</v>
      </c>
      <c r="CE848" s="272">
        <v>52178916</v>
      </c>
      <c r="CF848" s="272">
        <v>1945</v>
      </c>
      <c r="CG848" s="272">
        <v>4010</v>
      </c>
      <c r="CH848" s="272">
        <v>945</v>
      </c>
      <c r="CI848" s="272">
        <v>9453777</v>
      </c>
      <c r="CJ848" s="272">
        <v>10004</v>
      </c>
      <c r="CK848" s="272">
        <v>20997</v>
      </c>
      <c r="CL848" s="272">
        <v>468</v>
      </c>
      <c r="CM848" s="272">
        <v>5471395</v>
      </c>
      <c r="CN848" s="272">
        <v>11691</v>
      </c>
      <c r="CO848" s="272">
        <v>26586</v>
      </c>
      <c r="CP848" s="272">
        <v>758</v>
      </c>
      <c r="CQ848" s="272">
        <v>9946772</v>
      </c>
      <c r="CR848" s="272">
        <v>13122</v>
      </c>
      <c r="CS848" s="272">
        <v>28751</v>
      </c>
      <c r="CT848" s="272">
        <v>90</v>
      </c>
      <c r="CU848" s="272">
        <v>1070037</v>
      </c>
      <c r="CV848" s="272">
        <v>11889</v>
      </c>
      <c r="CW848" s="272">
        <v>27092</v>
      </c>
      <c r="CX848" s="272">
        <v>5</v>
      </c>
      <c r="CY848" s="272">
        <v>1518</v>
      </c>
      <c r="CZ848" s="272">
        <v>304</v>
      </c>
      <c r="DA848" s="272">
        <v>432</v>
      </c>
      <c r="DB848" s="272">
        <v>2801</v>
      </c>
      <c r="DC848" s="272">
        <v>166849</v>
      </c>
      <c r="DD848" s="272">
        <v>60</v>
      </c>
      <c r="DE848" s="272">
        <v>88</v>
      </c>
      <c r="DF848" s="272">
        <v>58</v>
      </c>
      <c r="DG848" s="272">
        <v>90253</v>
      </c>
      <c r="DH848" s="272">
        <v>1556</v>
      </c>
      <c r="DI848" s="272">
        <v>2895</v>
      </c>
      <c r="DJ848" s="272">
        <v>52</v>
      </c>
      <c r="DK848" s="272">
        <v>0</v>
      </c>
      <c r="DL848" s="250"/>
      <c r="DM848" s="250"/>
      <c r="DN848" s="250"/>
      <c r="DO848" s="250"/>
      <c r="DP848" s="250"/>
      <c r="DQ848" s="250"/>
      <c r="DR848" s="250"/>
      <c r="DS848" s="250"/>
      <c r="DT848" s="250"/>
      <c r="DU848" s="250"/>
      <c r="DV848" s="250"/>
      <c r="DW848" s="250"/>
      <c r="DX848" s="250"/>
      <c r="DY848" s="250"/>
      <c r="DZ848" s="250"/>
      <c r="EA848" s="250"/>
      <c r="EB848" s="95"/>
      <c r="EC848" s="75">
        <f t="shared" si="1209"/>
        <v>2</v>
      </c>
      <c r="ED848" s="74">
        <f t="shared" si="1206"/>
        <v>2022</v>
      </c>
      <c r="EE848" s="165">
        <f t="shared" si="1207"/>
        <v>44593</v>
      </c>
      <c r="EF848" s="157">
        <f t="shared" si="1208"/>
        <v>28</v>
      </c>
      <c r="EG848" s="156"/>
      <c r="EH848" s="166">
        <f>IFERROR(HLOOKUP(EH$1,$H$5:$FY$1802,MATCH($A848,$A$5:$A$1802,0),0)*HLOOKUP(EH$2,$H$5:$FY$1802,MATCH($A848,$A$5:$A$1802,0),0),$H$2)</f>
        <v>70221</v>
      </c>
      <c r="EI848" s="166">
        <f>IFERROR(HLOOKUP(EI$1,$H$5:$FY$1802,MATCH($A848,$A$5:$A$1802,0),0)*HLOOKUP(EI$2,$H$5:$FY$1802,MATCH($A848,$A$5:$A$1802,0),0),$H$2)</f>
        <v>4283481</v>
      </c>
      <c r="EJ848" s="166">
        <f>IFERROR(HLOOKUP(EJ$1,$H$5:$FY$1802,MATCH($A848,$A$5:$A$1802,0),0)*HLOOKUP(EJ$2,$H$5:$FY$1802,MATCH($A848,$A$5:$A$1802,0),0),$H$2)</f>
        <v>7092321</v>
      </c>
      <c r="EK848" s="166">
        <f>IFERROR(HLOOKUP(EK$1,$H$5:$FY$1802,MATCH($A848,$A$5:$A$1802,0),0)*HLOOKUP(EK$2,$H$5:$FY$1802,MATCH($A848,$A$5:$A$1802,0),0),$H$2)</f>
        <v>12850443</v>
      </c>
      <c r="EL848" s="166">
        <f>IFERROR(HLOOKUP(EL$1,$H$5:$FY$1802,MATCH($A848,$A$5:$A$1802,0),0)*HLOOKUP(EL$2,$H$5:$FY$1802,MATCH($A848,$A$5:$A$1802,0),0),$H$2)</f>
        <v>3870389</v>
      </c>
      <c r="EM848" s="166">
        <f>IFERROR(HLOOKUP(EM$1,$H$5:$FY$1802,MATCH($A848,$A$5:$A$1802,0),0)*HLOOKUP(EM$2,$H$5:$FY$1802,MATCH($A848,$A$5:$A$1802,0),0),$H$2)</f>
        <v>3130958</v>
      </c>
      <c r="EN848" s="166">
        <f>IFERROR(HLOOKUP(EN$1,$H$5:$FY$1802,MATCH($A848,$A$5:$A$1802,0),0)*HLOOKUP(EN$2,$H$5:$FY$1802,MATCH($A848,$A$5:$A$1802,0),0),$H$2)</f>
        <v>119418306</v>
      </c>
      <c r="EO848" s="166">
        <f>IFERROR(HLOOKUP(EO$1,$H$5:$FY$1802,MATCH($A848,$A$5:$A$1802,0),0)*HLOOKUP(EO$2,$H$5:$FY$1802,MATCH($A848,$A$5:$A$1802,0),0),$H$2)</f>
        <v>285418630</v>
      </c>
      <c r="EP848" s="166">
        <f>IFERROR(HLOOKUP(EP$1,$H$5:$FY$1802,MATCH($A848,$A$5:$A$1802,0),0)*HLOOKUP(EP$2,$H$5:$FY$1802,MATCH($A848,$A$5:$A$1802,0),0),$H$2)</f>
        <v>7753625</v>
      </c>
      <c r="EQ848" s="166">
        <f>IFERROR(HLOOKUP(EQ$1,$H$5:$FY$1802,MATCH($A848,$A$5:$A$1802,0),0)*HLOOKUP(EQ$2,$H$5:$FY$1802,MATCH($A848,$A$5:$A$1802,0),0),$H$2)</f>
        <v>71978</v>
      </c>
      <c r="ER848" s="166">
        <f>IFERROR(HLOOKUP(ER$1,$H$5:$FY$1802,MATCH($A848,$A$5:$A$1802,0),0)*HLOOKUP(ER$2,$H$5:$FY$1802,MATCH($A848,$A$5:$A$1802,0),0),$H$2)</f>
        <v>74298</v>
      </c>
      <c r="ES848" s="166">
        <f>IFERROR(HLOOKUP(ES$1,$H$5:$FY$1802,MATCH($A848,$A$5:$A$1802,0),0)*HLOOKUP(ES$2,$H$5:$FY$1802,MATCH($A848,$A$5:$A$1802,0),0),$H$2)</f>
        <v>3734464</v>
      </c>
      <c r="ET848" s="166">
        <f>IFERROR(HLOOKUP(ET$1,$H$5:$FY$1802,MATCH($A848,$A$5:$A$1802,0),0)*HLOOKUP(ET$2,$H$5:$FY$1802,MATCH($A848,$A$5:$A$1802,0),0),$H$2)</f>
        <v>7401836</v>
      </c>
      <c r="EU848" s="166">
        <f>IFERROR(HLOOKUP(EU$1,$H$5:$FY$1802,MATCH($A848,$A$5:$A$1802,0),0)*HLOOKUP(EU$2,$H$5:$FY$1802,MATCH($A848,$A$5:$A$1802,0),0),$H$2)</f>
        <v>4602898</v>
      </c>
      <c r="EV848" s="166">
        <f>IFERROR(HLOOKUP(EV$1,$H$5:$FY$1802,MATCH($A848,$A$5:$A$1802,0),0)*HLOOKUP(EV$2,$H$5:$FY$1802,MATCH($A848,$A$5:$A$1802,0),0),$H$2)</f>
        <v>107560230</v>
      </c>
      <c r="EW848" s="166">
        <f>IFERROR(HLOOKUP(EW$1,$H$5:$FY$1802,MATCH($A848,$A$5:$A$1802,0),0)*HLOOKUP(EW$2,$H$5:$FY$1802,MATCH($A848,$A$5:$A$1802,0),0),$H$2)</f>
        <v>19842165</v>
      </c>
      <c r="EX848" s="166">
        <f>IFERROR(HLOOKUP(EX$1,$H$5:$FY$1802,MATCH($A848,$A$5:$A$1802,0),0)*HLOOKUP(EX$2,$H$5:$FY$1802,MATCH($A848,$A$5:$A$1802,0),0),$H$2)</f>
        <v>12442248</v>
      </c>
      <c r="EY848" s="166">
        <f>IFERROR(HLOOKUP(EY$1,$H$5:$FY$1802,MATCH($A848,$A$5:$A$1802,0),0)*HLOOKUP(EY$2,$H$5:$FY$1802,MATCH($A848,$A$5:$A$1802,0),0),$H$2)</f>
        <v>21793258</v>
      </c>
      <c r="EZ848" s="166">
        <f>IFERROR(HLOOKUP(EZ$1,$H$5:$FY$1802,MATCH($A848,$A$5:$A$1802,0),0)*HLOOKUP(EZ$2,$H$5:$FY$1802,MATCH($A848,$A$5:$A$1802,0),0),$H$2)</f>
        <v>2438280</v>
      </c>
      <c r="FA848" s="166">
        <f>IFERROR(HLOOKUP(FA$1,$H$5:$FY$1802,MATCH($A848,$A$5:$A$1802,0),0)*HLOOKUP(FA$2,$H$5:$FY$1802,MATCH($A848,$A$5:$A$1802,0),0),$H$2)</f>
        <v>167910</v>
      </c>
      <c r="FB848" s="166">
        <f>IFERROR(HLOOKUP(FB$1,$H$5:$FY$1802,MATCH($A848,$A$5:$A$1802,0),0)*HLOOKUP(FB$2,$H$5:$FY$1802,MATCH($A848,$A$5:$A$1802,0),0),$H$2)</f>
        <v>2160</v>
      </c>
      <c r="FC848" s="166">
        <f>IFERROR(HLOOKUP(FC$1,$H$5:$FY$1802,MATCH($A848,$A$5:$A$1802,0),0)*HLOOKUP(FC$2,$H$5:$FY$1802,MATCH($A848,$A$5:$A$1802,0),0),$H$2)</f>
        <v>246488</v>
      </c>
      <c r="FD848" s="166">
        <f>IFERROR(HLOOKUP(FD$1,$H$5:$FY$1802,MATCH($A848,$A$5:$A$1802,0),0)*HLOOKUP(FD$2,$H$5:$FY$1802,MATCH($A848,$A$5:$A$1802,0),0),$H$2)</f>
        <v>0</v>
      </c>
      <c r="FE848" s="166">
        <f>IFERROR(HLOOKUP(FE$1,$H$5:$FY$1802,MATCH($A848,$A$5:$A$1802,0),0)*HLOOKUP(FE$2,$H$5:$FY$1802,MATCH($A848,$A$5:$A$1802,0),0),$H$2)</f>
        <v>0</v>
      </c>
      <c r="FF848" s="166">
        <f>IFERROR(HLOOKUP(FF$1,$H$5:$FY$1802,MATCH($A848,$A$5:$A$1802,0),0)*HLOOKUP(FF$2,$H$5:$FY$1802,MATCH($A848,$A$5:$A$1802,0),0),$H$2)</f>
        <v>0</v>
      </c>
      <c r="FG848" s="166">
        <f>IFERROR(HLOOKUP(FG$1,$H$5:$FY$1802,MATCH($A848,$A$5:$A$1802,0),0)*HLOOKUP(FG$2,$H$5:$FY$1802,MATCH($A848,$A$5:$A$1802,0),0),$H$2)</f>
        <v>0</v>
      </c>
      <c r="FH848" s="152"/>
      <c r="FI848" s="405">
        <f t="shared" si="1192"/>
        <v>2.08955223880597</v>
      </c>
      <c r="FJ848" s="405">
        <f t="shared" si="1192"/>
        <v>1.5192072424761438</v>
      </c>
      <c r="FK848" s="405">
        <f t="shared" si="1193"/>
        <v>2.046260601387818</v>
      </c>
      <c r="FL848" s="405">
        <f t="shared" si="1194"/>
        <v>1.5173477255204317</v>
      </c>
      <c r="FM848" s="405">
        <f t="shared" si="1195"/>
        <v>1.3802281368821292</v>
      </c>
      <c r="FN848" s="405">
        <f t="shared" si="1196"/>
        <v>1.0580348208925354</v>
      </c>
      <c r="FO848" s="405">
        <f t="shared" si="1197"/>
        <v>1.8942774688533821</v>
      </c>
      <c r="FP848" s="405">
        <f t="shared" si="1198"/>
        <v>1.0596888857605407</v>
      </c>
      <c r="FQ848" s="405">
        <f t="shared" si="1199"/>
        <v>1.9563636363636363</v>
      </c>
      <c r="FR848" s="405">
        <f t="shared" si="1200"/>
        <v>1.0618181818181818</v>
      </c>
      <c r="FS848" s="65"/>
    </row>
    <row r="849" spans="1:175" ht="10.35" customHeight="1" x14ac:dyDescent="0.2">
      <c r="A849" s="74" t="str">
        <f t="shared" si="1186"/>
        <v>2021-22FEBRUARYRYF</v>
      </c>
      <c r="B849" s="163" t="str">
        <f t="shared" si="1205"/>
        <v>2021-22</v>
      </c>
      <c r="C849" s="26" t="s">
        <v>837</v>
      </c>
      <c r="D849" s="163" t="str">
        <f>INDEX($FV$16:$FW$26,MATCH($F849,$FV$16:$FV$26,0),2)</f>
        <v>Y58</v>
      </c>
      <c r="E849" s="163" t="str">
        <f>VLOOKUP($D849,$FW$8:$FX$14,2,0)</f>
        <v>South West</v>
      </c>
      <c r="F849" s="271" t="s">
        <v>865</v>
      </c>
      <c r="G849" s="271" t="s">
        <v>879</v>
      </c>
      <c r="H849" s="272">
        <v>108065</v>
      </c>
      <c r="I849" s="272">
        <v>88359</v>
      </c>
      <c r="J849" s="272">
        <v>6575273</v>
      </c>
      <c r="K849" s="272">
        <v>74</v>
      </c>
      <c r="L849" s="272">
        <v>28</v>
      </c>
      <c r="M849" s="272">
        <v>220</v>
      </c>
      <c r="N849" s="272">
        <v>284</v>
      </c>
      <c r="O849" s="272">
        <v>422</v>
      </c>
      <c r="P849" s="272">
        <v>0</v>
      </c>
      <c r="Q849" s="272">
        <v>312</v>
      </c>
      <c r="R849" s="272">
        <v>1</v>
      </c>
      <c r="S849" s="272">
        <v>255</v>
      </c>
      <c r="T849" s="272">
        <v>61055</v>
      </c>
      <c r="U849" s="272">
        <v>7472</v>
      </c>
      <c r="V849" s="272">
        <v>4462</v>
      </c>
      <c r="W849" s="272">
        <v>34676</v>
      </c>
      <c r="X849" s="272">
        <v>10200</v>
      </c>
      <c r="Y849" s="272">
        <v>114</v>
      </c>
      <c r="Z849" s="272">
        <v>5221699</v>
      </c>
      <c r="AA849" s="272">
        <v>699</v>
      </c>
      <c r="AB849" s="272">
        <v>1264</v>
      </c>
      <c r="AC849" s="272">
        <v>3485720</v>
      </c>
      <c r="AD849" s="272">
        <v>781</v>
      </c>
      <c r="AE849" s="272">
        <v>1419</v>
      </c>
      <c r="AF849" s="272">
        <v>177729514</v>
      </c>
      <c r="AG849" s="272">
        <v>5125</v>
      </c>
      <c r="AH849" s="272">
        <v>12006</v>
      </c>
      <c r="AI849" s="272">
        <v>141873274</v>
      </c>
      <c r="AJ849" s="272">
        <v>13909</v>
      </c>
      <c r="AK849" s="272">
        <v>37977</v>
      </c>
      <c r="AL849" s="272">
        <v>1544335</v>
      </c>
      <c r="AM849" s="272">
        <v>13547</v>
      </c>
      <c r="AN849" s="272">
        <v>33053</v>
      </c>
      <c r="AO849" s="272">
        <v>6765</v>
      </c>
      <c r="AP849" s="272">
        <v>1043</v>
      </c>
      <c r="AQ849" s="272">
        <v>2671</v>
      </c>
      <c r="AR849" s="272">
        <v>2483</v>
      </c>
      <c r="AS849" s="272">
        <v>623</v>
      </c>
      <c r="AT849" s="272">
        <v>2428</v>
      </c>
      <c r="AU849" s="272">
        <v>0</v>
      </c>
      <c r="AV849" s="272">
        <v>28554</v>
      </c>
      <c r="AW849" s="272">
        <v>2284</v>
      </c>
      <c r="AX849" s="272">
        <v>23452</v>
      </c>
      <c r="AY849" s="272">
        <v>54290</v>
      </c>
      <c r="AZ849" s="272">
        <v>14885</v>
      </c>
      <c r="BA849" s="272">
        <v>10706</v>
      </c>
      <c r="BB849" s="272">
        <v>8917</v>
      </c>
      <c r="BC849" s="272">
        <v>6472</v>
      </c>
      <c r="BD849" s="272">
        <v>47115</v>
      </c>
      <c r="BE849" s="272">
        <v>37008</v>
      </c>
      <c r="BF849" s="272">
        <v>15829</v>
      </c>
      <c r="BG849" s="272">
        <v>10914</v>
      </c>
      <c r="BH849" s="272">
        <v>151</v>
      </c>
      <c r="BI849" s="272">
        <v>115</v>
      </c>
      <c r="BJ849" s="272">
        <v>39</v>
      </c>
      <c r="BK849" s="272">
        <v>34042</v>
      </c>
      <c r="BL849" s="272">
        <v>873</v>
      </c>
      <c r="BM849" s="272">
        <v>1431</v>
      </c>
      <c r="BN849" s="272">
        <v>29</v>
      </c>
      <c r="BO849" s="272">
        <v>25230</v>
      </c>
      <c r="BP849" s="272">
        <v>870</v>
      </c>
      <c r="BQ849" s="272">
        <v>1874</v>
      </c>
      <c r="BR849" s="272">
        <v>7404</v>
      </c>
      <c r="BS849" s="272">
        <v>5162427</v>
      </c>
      <c r="BT849" s="272">
        <v>697</v>
      </c>
      <c r="BU849" s="272">
        <v>1262</v>
      </c>
      <c r="BV849" s="272">
        <v>1969</v>
      </c>
      <c r="BW849" s="272">
        <v>11003979</v>
      </c>
      <c r="BX849" s="272">
        <v>5589</v>
      </c>
      <c r="BY849" s="272">
        <v>12706</v>
      </c>
      <c r="BZ849" s="272">
        <v>711</v>
      </c>
      <c r="CA849" s="272">
        <v>3763481</v>
      </c>
      <c r="CB849" s="272">
        <v>5293</v>
      </c>
      <c r="CC849" s="272">
        <v>12619</v>
      </c>
      <c r="CD849" s="272">
        <v>31996</v>
      </c>
      <c r="CE849" s="272">
        <v>162962054</v>
      </c>
      <c r="CF849" s="272">
        <v>5093</v>
      </c>
      <c r="CG849" s="272">
        <v>11943</v>
      </c>
      <c r="CH849" s="272">
        <v>862</v>
      </c>
      <c r="CI849" s="272">
        <v>12533137</v>
      </c>
      <c r="CJ849" s="272">
        <v>14540</v>
      </c>
      <c r="CK849" s="272">
        <v>39973</v>
      </c>
      <c r="CL849" s="272">
        <v>156</v>
      </c>
      <c r="CM849" s="272">
        <v>2300436</v>
      </c>
      <c r="CN849" s="272">
        <v>14746</v>
      </c>
      <c r="CO849" s="272">
        <v>38923</v>
      </c>
      <c r="CP849" s="272">
        <v>539</v>
      </c>
      <c r="CQ849" s="272">
        <v>6291152</v>
      </c>
      <c r="CR849" s="272">
        <v>11672</v>
      </c>
      <c r="CS849" s="272">
        <v>28665</v>
      </c>
      <c r="CT849" s="272">
        <v>16</v>
      </c>
      <c r="CU849" s="272">
        <v>356837</v>
      </c>
      <c r="CV849" s="272">
        <v>22302</v>
      </c>
      <c r="CW849" s="272">
        <v>67260</v>
      </c>
      <c r="CX849" s="272">
        <v>650</v>
      </c>
      <c r="CY849" s="272">
        <v>285500</v>
      </c>
      <c r="CZ849" s="272">
        <v>439</v>
      </c>
      <c r="DA849" s="272">
        <v>726</v>
      </c>
      <c r="DB849" s="272">
        <v>4113</v>
      </c>
      <c r="DC849" s="272">
        <v>394087</v>
      </c>
      <c r="DD849" s="272">
        <v>96</v>
      </c>
      <c r="DE849" s="272">
        <v>238</v>
      </c>
      <c r="DF849" s="272">
        <v>69</v>
      </c>
      <c r="DG849" s="272">
        <v>209222</v>
      </c>
      <c r="DH849" s="272">
        <v>3032</v>
      </c>
      <c r="DI849" s="272">
        <v>7836</v>
      </c>
      <c r="DJ849" s="272">
        <v>48</v>
      </c>
      <c r="DK849" s="272">
        <v>1</v>
      </c>
      <c r="DL849" s="250"/>
      <c r="DM849" s="250"/>
      <c r="DN849" s="250"/>
      <c r="DO849" s="250"/>
      <c r="DP849" s="250"/>
      <c r="DQ849" s="250"/>
      <c r="DR849" s="250"/>
      <c r="DS849" s="250"/>
      <c r="DT849" s="250"/>
      <c r="DU849" s="250"/>
      <c r="DV849" s="250"/>
      <c r="DW849" s="250"/>
      <c r="DX849" s="250"/>
      <c r="DY849" s="250"/>
      <c r="DZ849" s="250"/>
      <c r="EA849" s="250"/>
      <c r="EB849" s="155"/>
      <c r="EC849" s="75">
        <f t="shared" si="1209"/>
        <v>2</v>
      </c>
      <c r="ED849" s="74">
        <f t="shared" si="1206"/>
        <v>2022</v>
      </c>
      <c r="EE849" s="165">
        <f t="shared" si="1207"/>
        <v>44593</v>
      </c>
      <c r="EF849" s="157">
        <f t="shared" si="1208"/>
        <v>28</v>
      </c>
      <c r="EG849" s="156"/>
      <c r="EH849" s="166">
        <f>IFERROR(HLOOKUP(EH$1,$H$5:$FY$1802,MATCH($A849,$A$5:$A$1802,0),0)*HLOOKUP(EH$2,$H$5:$FY$1802,MATCH($A849,$A$5:$A$1802,0),0),$H$2)</f>
        <v>2474052</v>
      </c>
      <c r="EI849" s="166">
        <f>IFERROR(HLOOKUP(EI$1,$H$5:$FY$1802,MATCH($A849,$A$5:$A$1802,0),0)*HLOOKUP(EI$2,$H$5:$FY$1802,MATCH($A849,$A$5:$A$1802,0),0),$H$2)</f>
        <v>19438980</v>
      </c>
      <c r="EJ849" s="166">
        <f>IFERROR(HLOOKUP(EJ$1,$H$5:$FY$1802,MATCH($A849,$A$5:$A$1802,0),0)*HLOOKUP(EJ$2,$H$5:$FY$1802,MATCH($A849,$A$5:$A$1802,0),0),$H$2)</f>
        <v>25093956</v>
      </c>
      <c r="EK849" s="166">
        <f>IFERROR(HLOOKUP(EK$1,$H$5:$FY$1802,MATCH($A849,$A$5:$A$1802,0),0)*HLOOKUP(EK$2,$H$5:$FY$1802,MATCH($A849,$A$5:$A$1802,0),0),$H$2)</f>
        <v>37287498</v>
      </c>
      <c r="EL849" s="166">
        <f>IFERROR(HLOOKUP(EL$1,$H$5:$FY$1802,MATCH($A849,$A$5:$A$1802,0),0)*HLOOKUP(EL$2,$H$5:$FY$1802,MATCH($A849,$A$5:$A$1802,0),0),$H$2)</f>
        <v>9444608</v>
      </c>
      <c r="EM849" s="166">
        <f>IFERROR(HLOOKUP(EM$1,$H$5:$FY$1802,MATCH($A849,$A$5:$A$1802,0),0)*HLOOKUP(EM$2,$H$5:$FY$1802,MATCH($A849,$A$5:$A$1802,0),0),$H$2)</f>
        <v>6331578</v>
      </c>
      <c r="EN849" s="166">
        <f>IFERROR(HLOOKUP(EN$1,$H$5:$FY$1802,MATCH($A849,$A$5:$A$1802,0),0)*HLOOKUP(EN$2,$H$5:$FY$1802,MATCH($A849,$A$5:$A$1802,0),0),$H$2)</f>
        <v>416320056</v>
      </c>
      <c r="EO849" s="166">
        <f>IFERROR(HLOOKUP(EO$1,$H$5:$FY$1802,MATCH($A849,$A$5:$A$1802,0),0)*HLOOKUP(EO$2,$H$5:$FY$1802,MATCH($A849,$A$5:$A$1802,0),0),$H$2)</f>
        <v>387365400</v>
      </c>
      <c r="EP849" s="166">
        <f>IFERROR(HLOOKUP(EP$1,$H$5:$FY$1802,MATCH($A849,$A$5:$A$1802,0),0)*HLOOKUP(EP$2,$H$5:$FY$1802,MATCH($A849,$A$5:$A$1802,0),0),$H$2)</f>
        <v>3768042</v>
      </c>
      <c r="EQ849" s="166">
        <f>IFERROR(HLOOKUP(EQ$1,$H$5:$FY$1802,MATCH($A849,$A$5:$A$1802,0),0)*HLOOKUP(EQ$2,$H$5:$FY$1802,MATCH($A849,$A$5:$A$1802,0),0),$H$2)</f>
        <v>55809</v>
      </c>
      <c r="ER849" s="166">
        <f>IFERROR(HLOOKUP(ER$1,$H$5:$FY$1802,MATCH($A849,$A$5:$A$1802,0),0)*HLOOKUP(ER$2,$H$5:$FY$1802,MATCH($A849,$A$5:$A$1802,0),0),$H$2)</f>
        <v>54346</v>
      </c>
      <c r="ES849" s="166">
        <f>IFERROR(HLOOKUP(ES$1,$H$5:$FY$1802,MATCH($A849,$A$5:$A$1802,0),0)*HLOOKUP(ES$2,$H$5:$FY$1802,MATCH($A849,$A$5:$A$1802,0),0),$H$2)</f>
        <v>9343848</v>
      </c>
      <c r="ET849" s="166">
        <f>IFERROR(HLOOKUP(ET$1,$H$5:$FY$1802,MATCH($A849,$A$5:$A$1802,0),0)*HLOOKUP(ET$2,$H$5:$FY$1802,MATCH($A849,$A$5:$A$1802,0),0),$H$2)</f>
        <v>25018114</v>
      </c>
      <c r="EU849" s="166">
        <f>IFERROR(HLOOKUP(EU$1,$H$5:$FY$1802,MATCH($A849,$A$5:$A$1802,0),0)*HLOOKUP(EU$2,$H$5:$FY$1802,MATCH($A849,$A$5:$A$1802,0),0),$H$2)</f>
        <v>8972109</v>
      </c>
      <c r="EV849" s="166">
        <f>IFERROR(HLOOKUP(EV$1,$H$5:$FY$1802,MATCH($A849,$A$5:$A$1802,0),0)*HLOOKUP(EV$2,$H$5:$FY$1802,MATCH($A849,$A$5:$A$1802,0),0),$H$2)</f>
        <v>382128228</v>
      </c>
      <c r="EW849" s="166">
        <f>IFERROR(HLOOKUP(EW$1,$H$5:$FY$1802,MATCH($A849,$A$5:$A$1802,0),0)*HLOOKUP(EW$2,$H$5:$FY$1802,MATCH($A849,$A$5:$A$1802,0),0),$H$2)</f>
        <v>34456726</v>
      </c>
      <c r="EX849" s="166">
        <f>IFERROR(HLOOKUP(EX$1,$H$5:$FY$1802,MATCH($A849,$A$5:$A$1802,0),0)*HLOOKUP(EX$2,$H$5:$FY$1802,MATCH($A849,$A$5:$A$1802,0),0),$H$2)</f>
        <v>6071988</v>
      </c>
      <c r="EY849" s="166">
        <f>IFERROR(HLOOKUP(EY$1,$H$5:$FY$1802,MATCH($A849,$A$5:$A$1802,0),0)*HLOOKUP(EY$2,$H$5:$FY$1802,MATCH($A849,$A$5:$A$1802,0),0),$H$2)</f>
        <v>15450435</v>
      </c>
      <c r="EZ849" s="166">
        <f>IFERROR(HLOOKUP(EZ$1,$H$5:$FY$1802,MATCH($A849,$A$5:$A$1802,0),0)*HLOOKUP(EZ$2,$H$5:$FY$1802,MATCH($A849,$A$5:$A$1802,0),0),$H$2)</f>
        <v>1076160</v>
      </c>
      <c r="FA849" s="166">
        <f>IFERROR(HLOOKUP(FA$1,$H$5:$FY$1802,MATCH($A849,$A$5:$A$1802,0),0)*HLOOKUP(FA$2,$H$5:$FY$1802,MATCH($A849,$A$5:$A$1802,0),0),$H$2)</f>
        <v>540684</v>
      </c>
      <c r="FB849" s="166">
        <f>IFERROR(HLOOKUP(FB$1,$H$5:$FY$1802,MATCH($A849,$A$5:$A$1802,0),0)*HLOOKUP(FB$2,$H$5:$FY$1802,MATCH($A849,$A$5:$A$1802,0),0),$H$2)</f>
        <v>471900</v>
      </c>
      <c r="FC849" s="166">
        <f>IFERROR(HLOOKUP(FC$1,$H$5:$FY$1802,MATCH($A849,$A$5:$A$1802,0),0)*HLOOKUP(FC$2,$H$5:$FY$1802,MATCH($A849,$A$5:$A$1802,0),0),$H$2)</f>
        <v>978894</v>
      </c>
      <c r="FD849" s="166">
        <f>IFERROR(HLOOKUP(FD$1,$H$5:$FY$1802,MATCH($A849,$A$5:$A$1802,0),0)*HLOOKUP(FD$2,$H$5:$FY$1802,MATCH($A849,$A$5:$A$1802,0),0),$H$2)</f>
        <v>0</v>
      </c>
      <c r="FE849" s="166">
        <f>IFERROR(HLOOKUP(FE$1,$H$5:$FY$1802,MATCH($A849,$A$5:$A$1802,0),0)*HLOOKUP(FE$2,$H$5:$FY$1802,MATCH($A849,$A$5:$A$1802,0),0),$H$2)</f>
        <v>0</v>
      </c>
      <c r="FF849" s="166">
        <f>IFERROR(HLOOKUP(FF$1,$H$5:$FY$1802,MATCH($A849,$A$5:$A$1802,0),0)*HLOOKUP(FF$2,$H$5:$FY$1802,MATCH($A849,$A$5:$A$1802,0),0),$H$2)</f>
        <v>0</v>
      </c>
      <c r="FG849" s="166">
        <f>IFERROR(HLOOKUP(FG$1,$H$5:$FY$1802,MATCH($A849,$A$5:$A$1802,0),0)*HLOOKUP(FG$2,$H$5:$FY$1802,MATCH($A849,$A$5:$A$1802,0),0),$H$2)</f>
        <v>0</v>
      </c>
      <c r="FH849" s="152"/>
      <c r="FI849" s="405">
        <f t="shared" si="1192"/>
        <v>1.9921038543897216</v>
      </c>
      <c r="FJ849" s="405">
        <f t="shared" si="1192"/>
        <v>1.4328158458244111</v>
      </c>
      <c r="FK849" s="405">
        <f t="shared" si="1193"/>
        <v>1.9984311967727477</v>
      </c>
      <c r="FL849" s="405">
        <f t="shared" si="1194"/>
        <v>1.4504706409681758</v>
      </c>
      <c r="FM849" s="405">
        <f t="shared" si="1195"/>
        <v>1.3587207290344907</v>
      </c>
      <c r="FN849" s="405">
        <f t="shared" si="1196"/>
        <v>1.067251124697197</v>
      </c>
      <c r="FO849" s="405">
        <f t="shared" si="1197"/>
        <v>1.5518627450980391</v>
      </c>
      <c r="FP849" s="405">
        <f t="shared" si="1198"/>
        <v>1.07</v>
      </c>
      <c r="FQ849" s="405">
        <f t="shared" si="1199"/>
        <v>1.3245614035087718</v>
      </c>
      <c r="FR849" s="405">
        <f t="shared" si="1200"/>
        <v>1.0087719298245614</v>
      </c>
      <c r="FS849" s="65"/>
    </row>
    <row r="850" spans="1:175" ht="10.35" customHeight="1" x14ac:dyDescent="0.2">
      <c r="A850" s="74" t="str">
        <f t="shared" si="1186"/>
        <v>2021-22FEBRUARYRYA</v>
      </c>
      <c r="B850" s="163" t="str">
        <f>IF($C850="April",LEFT($B839,4)+1&amp;"-"&amp;RIGHT($B839,2)+1,$B839)</f>
        <v>2021-22</v>
      </c>
      <c r="C850" s="26" t="s">
        <v>837</v>
      </c>
      <c r="D850" s="163" t="str">
        <f>INDEX($FV$16:$FW$26,MATCH($F850,$FV$16:$FV$26,0),2)</f>
        <v>Y60</v>
      </c>
      <c r="E850" s="163" t="str">
        <f>VLOOKUP($D850,$FW$8:$FX$14,2,0)</f>
        <v>Midlands</v>
      </c>
      <c r="F850" s="271" t="s">
        <v>867</v>
      </c>
      <c r="G850" s="271" t="s">
        <v>883</v>
      </c>
      <c r="H850" s="272">
        <v>118861</v>
      </c>
      <c r="I850" s="272">
        <v>87084</v>
      </c>
      <c r="J850" s="272">
        <v>261519</v>
      </c>
      <c r="K850" s="272">
        <v>3</v>
      </c>
      <c r="L850" s="272">
        <v>2</v>
      </c>
      <c r="M850" s="272">
        <v>2</v>
      </c>
      <c r="N850" s="272">
        <v>9</v>
      </c>
      <c r="O850" s="272">
        <v>33</v>
      </c>
      <c r="P850" s="272">
        <v>0</v>
      </c>
      <c r="Q850" s="272">
        <v>41</v>
      </c>
      <c r="R850" s="272">
        <v>0</v>
      </c>
      <c r="S850" s="272">
        <v>165</v>
      </c>
      <c r="T850" s="272">
        <v>82702</v>
      </c>
      <c r="U850" s="272">
        <v>8237</v>
      </c>
      <c r="V850" s="272">
        <v>5148</v>
      </c>
      <c r="W850" s="272">
        <v>43713</v>
      </c>
      <c r="X850" s="272">
        <v>13662</v>
      </c>
      <c r="Y850" s="272">
        <v>681</v>
      </c>
      <c r="Z850" s="272">
        <v>4042483</v>
      </c>
      <c r="AA850" s="272">
        <v>491</v>
      </c>
      <c r="AB850" s="272">
        <v>857</v>
      </c>
      <c r="AC850" s="272">
        <v>2963423</v>
      </c>
      <c r="AD850" s="272">
        <v>576</v>
      </c>
      <c r="AE850" s="272">
        <v>1004</v>
      </c>
      <c r="AF850" s="272">
        <v>88146387</v>
      </c>
      <c r="AG850" s="272">
        <v>2016</v>
      </c>
      <c r="AH850" s="272">
        <v>4312</v>
      </c>
      <c r="AI850" s="272">
        <v>119869208</v>
      </c>
      <c r="AJ850" s="272">
        <v>8774</v>
      </c>
      <c r="AK850" s="272">
        <v>21330</v>
      </c>
      <c r="AL850" s="272">
        <v>7985507</v>
      </c>
      <c r="AM850" s="272">
        <v>11726</v>
      </c>
      <c r="AN850" s="272">
        <v>28370</v>
      </c>
      <c r="AO850" s="272">
        <v>12714</v>
      </c>
      <c r="AP850" s="272">
        <v>769</v>
      </c>
      <c r="AQ850" s="272">
        <v>748</v>
      </c>
      <c r="AR850" s="272">
        <v>0</v>
      </c>
      <c r="AS850" s="272">
        <v>2363</v>
      </c>
      <c r="AT850" s="272">
        <v>8834</v>
      </c>
      <c r="AU850" s="272">
        <v>4298</v>
      </c>
      <c r="AV850" s="272">
        <v>40343</v>
      </c>
      <c r="AW850" s="272">
        <v>4937</v>
      </c>
      <c r="AX850" s="272">
        <v>24708</v>
      </c>
      <c r="AY850" s="272">
        <v>69988</v>
      </c>
      <c r="AZ850" s="272">
        <v>17563</v>
      </c>
      <c r="BA850" s="272">
        <v>11904</v>
      </c>
      <c r="BB850" s="272">
        <v>10794</v>
      </c>
      <c r="BC850" s="272">
        <v>7473</v>
      </c>
      <c r="BD850" s="272">
        <v>60283</v>
      </c>
      <c r="BE850" s="272">
        <v>45749</v>
      </c>
      <c r="BF850" s="272">
        <v>28059</v>
      </c>
      <c r="BG850" s="272">
        <v>14368</v>
      </c>
      <c r="BH850" s="272">
        <v>1802</v>
      </c>
      <c r="BI850" s="272">
        <v>723</v>
      </c>
      <c r="BJ850" s="272">
        <v>120</v>
      </c>
      <c r="BK850" s="272">
        <v>72814</v>
      </c>
      <c r="BL850" s="272">
        <v>607</v>
      </c>
      <c r="BM850" s="272">
        <v>1042</v>
      </c>
      <c r="BN850" s="272">
        <v>81</v>
      </c>
      <c r="BO850" s="272">
        <v>50804</v>
      </c>
      <c r="BP850" s="272">
        <v>627</v>
      </c>
      <c r="BQ850" s="272">
        <v>850</v>
      </c>
      <c r="BR850" s="272">
        <v>8036</v>
      </c>
      <c r="BS850" s="272">
        <v>3918865</v>
      </c>
      <c r="BT850" s="272">
        <v>488</v>
      </c>
      <c r="BU850" s="272">
        <v>854</v>
      </c>
      <c r="BV850" s="272">
        <v>4430</v>
      </c>
      <c r="BW850" s="272">
        <v>9144013</v>
      </c>
      <c r="BX850" s="272">
        <v>2064</v>
      </c>
      <c r="BY850" s="272">
        <v>4352</v>
      </c>
      <c r="BZ850" s="272">
        <v>1047</v>
      </c>
      <c r="CA850" s="272">
        <v>2535308</v>
      </c>
      <c r="CB850" s="272">
        <v>2421</v>
      </c>
      <c r="CC850" s="272">
        <v>5982</v>
      </c>
      <c r="CD850" s="272">
        <v>38236</v>
      </c>
      <c r="CE850" s="272">
        <v>76467066</v>
      </c>
      <c r="CF850" s="272">
        <v>2000</v>
      </c>
      <c r="CG850" s="272">
        <v>4276</v>
      </c>
      <c r="CH850" s="272">
        <v>1493</v>
      </c>
      <c r="CI850" s="272">
        <v>14909648</v>
      </c>
      <c r="CJ850" s="272">
        <v>9986</v>
      </c>
      <c r="CK850" s="272">
        <v>21895</v>
      </c>
      <c r="CL850" s="272">
        <v>338</v>
      </c>
      <c r="CM850" s="272">
        <v>3117011</v>
      </c>
      <c r="CN850" s="272">
        <v>9222</v>
      </c>
      <c r="CO850" s="272">
        <v>23985</v>
      </c>
      <c r="CP850" s="272">
        <v>1279</v>
      </c>
      <c r="CQ850" s="272">
        <v>20195646</v>
      </c>
      <c r="CR850" s="272">
        <v>15790</v>
      </c>
      <c r="CS850" s="272">
        <v>33030</v>
      </c>
      <c r="CT850" s="272">
        <v>192</v>
      </c>
      <c r="CU850" s="272">
        <v>3145001</v>
      </c>
      <c r="CV850" s="272">
        <v>16380</v>
      </c>
      <c r="CW850" s="272">
        <v>41501</v>
      </c>
      <c r="CX850" s="272">
        <v>433</v>
      </c>
      <c r="CY850" s="272">
        <v>138254</v>
      </c>
      <c r="CZ850" s="272">
        <v>319</v>
      </c>
      <c r="DA850" s="272">
        <v>537</v>
      </c>
      <c r="DB850" s="272">
        <v>4657</v>
      </c>
      <c r="DC850" s="272">
        <v>147704</v>
      </c>
      <c r="DD850" s="272">
        <v>32</v>
      </c>
      <c r="DE850" s="272">
        <v>47</v>
      </c>
      <c r="DF850" s="272">
        <v>135</v>
      </c>
      <c r="DG850" s="272">
        <v>232192</v>
      </c>
      <c r="DH850" s="272">
        <v>1720</v>
      </c>
      <c r="DI850" s="272">
        <v>3563</v>
      </c>
      <c r="DJ850" s="272">
        <v>123</v>
      </c>
      <c r="DK850" s="272">
        <v>228</v>
      </c>
      <c r="DL850" s="250"/>
      <c r="DM850" s="250"/>
      <c r="DN850" s="250"/>
      <c r="DO850" s="250"/>
      <c r="DP850" s="250"/>
      <c r="DQ850" s="250"/>
      <c r="DR850" s="250"/>
      <c r="DS850" s="250"/>
      <c r="DT850" s="250"/>
      <c r="DU850" s="250"/>
      <c r="DV850" s="250"/>
      <c r="DW850" s="250"/>
      <c r="DX850" s="250"/>
      <c r="DY850" s="250"/>
      <c r="DZ850" s="250"/>
      <c r="EA850" s="250"/>
      <c r="EB850" s="155"/>
      <c r="EC850" s="75">
        <f t="shared" si="1209"/>
        <v>2</v>
      </c>
      <c r="ED850" s="74">
        <f t="shared" si="1206"/>
        <v>2022</v>
      </c>
      <c r="EE850" s="165">
        <f t="shared" si="1207"/>
        <v>44593</v>
      </c>
      <c r="EF850" s="157">
        <f t="shared" si="1208"/>
        <v>28</v>
      </c>
      <c r="EG850" s="156"/>
      <c r="EH850" s="166">
        <f>IFERROR(HLOOKUP(EH$1,$H$5:$FY$1802,MATCH($A850,$A$5:$A$1802,0),0)*HLOOKUP(EH$2,$H$5:$FY$1802,MATCH($A850,$A$5:$A$1802,0),0),$H$2)</f>
        <v>174168</v>
      </c>
      <c r="EI850" s="166">
        <f>IFERROR(HLOOKUP(EI$1,$H$5:$FY$1802,MATCH($A850,$A$5:$A$1802,0),0)*HLOOKUP(EI$2,$H$5:$FY$1802,MATCH($A850,$A$5:$A$1802,0),0),$H$2)</f>
        <v>174168</v>
      </c>
      <c r="EJ850" s="166">
        <f>IFERROR(HLOOKUP(EJ$1,$H$5:$FY$1802,MATCH($A850,$A$5:$A$1802,0),0)*HLOOKUP(EJ$2,$H$5:$FY$1802,MATCH($A850,$A$5:$A$1802,0),0),$H$2)</f>
        <v>783756</v>
      </c>
      <c r="EK850" s="166">
        <f>IFERROR(HLOOKUP(EK$1,$H$5:$FY$1802,MATCH($A850,$A$5:$A$1802,0),0)*HLOOKUP(EK$2,$H$5:$FY$1802,MATCH($A850,$A$5:$A$1802,0),0),$H$2)</f>
        <v>2873772</v>
      </c>
      <c r="EL850" s="166">
        <f>IFERROR(HLOOKUP(EL$1,$H$5:$FY$1802,MATCH($A850,$A$5:$A$1802,0),0)*HLOOKUP(EL$2,$H$5:$FY$1802,MATCH($A850,$A$5:$A$1802,0),0),$H$2)</f>
        <v>7059109</v>
      </c>
      <c r="EM850" s="166">
        <f>IFERROR(HLOOKUP(EM$1,$H$5:$FY$1802,MATCH($A850,$A$5:$A$1802,0),0)*HLOOKUP(EM$2,$H$5:$FY$1802,MATCH($A850,$A$5:$A$1802,0),0),$H$2)</f>
        <v>5168592</v>
      </c>
      <c r="EN850" s="166">
        <f>IFERROR(HLOOKUP(EN$1,$H$5:$FY$1802,MATCH($A850,$A$5:$A$1802,0),0)*HLOOKUP(EN$2,$H$5:$FY$1802,MATCH($A850,$A$5:$A$1802,0),0),$H$2)</f>
        <v>188490456</v>
      </c>
      <c r="EO850" s="166">
        <f>IFERROR(HLOOKUP(EO$1,$H$5:$FY$1802,MATCH($A850,$A$5:$A$1802,0),0)*HLOOKUP(EO$2,$H$5:$FY$1802,MATCH($A850,$A$5:$A$1802,0),0),$H$2)</f>
        <v>291410460</v>
      </c>
      <c r="EP850" s="166">
        <f>IFERROR(HLOOKUP(EP$1,$H$5:$FY$1802,MATCH($A850,$A$5:$A$1802,0),0)*HLOOKUP(EP$2,$H$5:$FY$1802,MATCH($A850,$A$5:$A$1802,0),0),$H$2)</f>
        <v>19319970</v>
      </c>
      <c r="EQ850" s="166">
        <f>IFERROR(HLOOKUP(EQ$1,$H$5:$FY$1802,MATCH($A850,$A$5:$A$1802,0),0)*HLOOKUP(EQ$2,$H$5:$FY$1802,MATCH($A850,$A$5:$A$1802,0),0),$H$2)</f>
        <v>125040</v>
      </c>
      <c r="ER850" s="166">
        <f>IFERROR(HLOOKUP(ER$1,$H$5:$FY$1802,MATCH($A850,$A$5:$A$1802,0),0)*HLOOKUP(ER$2,$H$5:$FY$1802,MATCH($A850,$A$5:$A$1802,0),0),$H$2)</f>
        <v>68850</v>
      </c>
      <c r="ES850" s="166">
        <f>IFERROR(HLOOKUP(ES$1,$H$5:$FY$1802,MATCH($A850,$A$5:$A$1802,0),0)*HLOOKUP(ES$2,$H$5:$FY$1802,MATCH($A850,$A$5:$A$1802,0),0),$H$2)</f>
        <v>6862744</v>
      </c>
      <c r="ET850" s="166">
        <f>IFERROR(HLOOKUP(ET$1,$H$5:$FY$1802,MATCH($A850,$A$5:$A$1802,0),0)*HLOOKUP(ET$2,$H$5:$FY$1802,MATCH($A850,$A$5:$A$1802,0),0),$H$2)</f>
        <v>19279360</v>
      </c>
      <c r="EU850" s="166">
        <f>IFERROR(HLOOKUP(EU$1,$H$5:$FY$1802,MATCH($A850,$A$5:$A$1802,0),0)*HLOOKUP(EU$2,$H$5:$FY$1802,MATCH($A850,$A$5:$A$1802,0),0),$H$2)</f>
        <v>6263154</v>
      </c>
      <c r="EV850" s="166">
        <f>IFERROR(HLOOKUP(EV$1,$H$5:$FY$1802,MATCH($A850,$A$5:$A$1802,0),0)*HLOOKUP(EV$2,$H$5:$FY$1802,MATCH($A850,$A$5:$A$1802,0),0),$H$2)</f>
        <v>163497136</v>
      </c>
      <c r="EW850" s="166">
        <f>IFERROR(HLOOKUP(EW$1,$H$5:$FY$1802,MATCH($A850,$A$5:$A$1802,0),0)*HLOOKUP(EW$2,$H$5:$FY$1802,MATCH($A850,$A$5:$A$1802,0),0),$H$2)</f>
        <v>32689235</v>
      </c>
      <c r="EX850" s="166">
        <f>IFERROR(HLOOKUP(EX$1,$H$5:$FY$1802,MATCH($A850,$A$5:$A$1802,0),0)*HLOOKUP(EX$2,$H$5:$FY$1802,MATCH($A850,$A$5:$A$1802,0),0),$H$2)</f>
        <v>8106930</v>
      </c>
      <c r="EY850" s="166">
        <f>IFERROR(HLOOKUP(EY$1,$H$5:$FY$1802,MATCH($A850,$A$5:$A$1802,0),0)*HLOOKUP(EY$2,$H$5:$FY$1802,MATCH($A850,$A$5:$A$1802,0),0),$H$2)</f>
        <v>42245370</v>
      </c>
      <c r="EZ850" s="166">
        <f>IFERROR(HLOOKUP(EZ$1,$H$5:$FY$1802,MATCH($A850,$A$5:$A$1802,0),0)*HLOOKUP(EZ$2,$H$5:$FY$1802,MATCH($A850,$A$5:$A$1802,0),0),$H$2)</f>
        <v>7968192</v>
      </c>
      <c r="FA850" s="166">
        <f>IFERROR(HLOOKUP(FA$1,$H$5:$FY$1802,MATCH($A850,$A$5:$A$1802,0),0)*HLOOKUP(FA$2,$H$5:$FY$1802,MATCH($A850,$A$5:$A$1802,0),0),$H$2)</f>
        <v>481005</v>
      </c>
      <c r="FB850" s="166">
        <f>IFERROR(HLOOKUP(FB$1,$H$5:$FY$1802,MATCH($A850,$A$5:$A$1802,0),0)*HLOOKUP(FB$2,$H$5:$FY$1802,MATCH($A850,$A$5:$A$1802,0),0),$H$2)</f>
        <v>232521</v>
      </c>
      <c r="FC850" s="166">
        <f>IFERROR(HLOOKUP(FC$1,$H$5:$FY$1802,MATCH($A850,$A$5:$A$1802,0),0)*HLOOKUP(FC$2,$H$5:$FY$1802,MATCH($A850,$A$5:$A$1802,0),0),$H$2)</f>
        <v>218879</v>
      </c>
      <c r="FD850" s="166">
        <f>IFERROR(HLOOKUP(FD$1,$H$5:$FY$1802,MATCH($A850,$A$5:$A$1802,0),0)*HLOOKUP(FD$2,$H$5:$FY$1802,MATCH($A850,$A$5:$A$1802,0),0),$H$2)</f>
        <v>0</v>
      </c>
      <c r="FE850" s="166">
        <f>IFERROR(HLOOKUP(FE$1,$H$5:$FY$1802,MATCH($A850,$A$5:$A$1802,0),0)*HLOOKUP(FE$2,$H$5:$FY$1802,MATCH($A850,$A$5:$A$1802,0),0),$H$2)</f>
        <v>0</v>
      </c>
      <c r="FF850" s="166">
        <f>IFERROR(HLOOKUP(FF$1,$H$5:$FY$1802,MATCH($A850,$A$5:$A$1802,0),0)*HLOOKUP(FF$2,$H$5:$FY$1802,MATCH($A850,$A$5:$A$1802,0),0),$H$2)</f>
        <v>0</v>
      </c>
      <c r="FG850" s="166">
        <f>IFERROR(HLOOKUP(FG$1,$H$5:$FY$1802,MATCH($A850,$A$5:$A$1802,0),0)*HLOOKUP(FG$2,$H$5:$FY$1802,MATCH($A850,$A$5:$A$1802,0),0),$H$2)</f>
        <v>0</v>
      </c>
      <c r="FH850" s="152"/>
      <c r="FI850" s="405">
        <f t="shared" si="1192"/>
        <v>2.1322083282748574</v>
      </c>
      <c r="FJ850" s="405">
        <f t="shared" si="1192"/>
        <v>1.4451863542551899</v>
      </c>
      <c r="FK850" s="405">
        <f t="shared" si="1193"/>
        <v>2.096736596736597</v>
      </c>
      <c r="FL850" s="405">
        <f t="shared" si="1194"/>
        <v>1.4516317016317015</v>
      </c>
      <c r="FM850" s="405">
        <f t="shared" si="1195"/>
        <v>1.3790634365063024</v>
      </c>
      <c r="FN850" s="405">
        <f t="shared" si="1196"/>
        <v>1.0465765332967309</v>
      </c>
      <c r="FO850" s="405">
        <f t="shared" si="1197"/>
        <v>2.0537988581466844</v>
      </c>
      <c r="FP850" s="405">
        <f t="shared" si="1198"/>
        <v>1.0516761821109648</v>
      </c>
      <c r="FQ850" s="405">
        <f t="shared" si="1199"/>
        <v>2.6461086637298092</v>
      </c>
      <c r="FR850" s="405">
        <f t="shared" si="1200"/>
        <v>1.0616740088105727</v>
      </c>
      <c r="FS850" s="65"/>
    </row>
    <row r="851" spans="1:175" ht="10.35" customHeight="1" x14ac:dyDescent="0.2">
      <c r="A851" s="74" t="str">
        <f t="shared" si="1186"/>
        <v>2021-22FEBRUARYRX8</v>
      </c>
      <c r="B851" s="163" t="str">
        <f>IF($C851="April",LEFT($B840,4)+1&amp;"-"&amp;RIGHT($B840,2)+1,$B840)</f>
        <v>2021-22</v>
      </c>
      <c r="C851" s="26" t="s">
        <v>837</v>
      </c>
      <c r="D851" s="163" t="str">
        <f>INDEX($FV$16:$FW$26,MATCH($F851,$FV$16:$FV$26,0),2)</f>
        <v>Y63</v>
      </c>
      <c r="E851" s="163" t="str">
        <f>VLOOKUP($D851,$FW$8:$FX$14,2,0)</f>
        <v>North East and Yorkshire</v>
      </c>
      <c r="F851" s="271" t="s">
        <v>869</v>
      </c>
      <c r="G851" s="271" t="s">
        <v>881</v>
      </c>
      <c r="H851" s="276">
        <v>94654</v>
      </c>
      <c r="I851" s="276">
        <v>62202</v>
      </c>
      <c r="J851" s="276">
        <v>339350</v>
      </c>
      <c r="K851" s="276">
        <v>5</v>
      </c>
      <c r="L851" s="276">
        <v>0</v>
      </c>
      <c r="M851" s="276">
        <v>12</v>
      </c>
      <c r="N851" s="276">
        <v>42</v>
      </c>
      <c r="O851" s="276">
        <v>98</v>
      </c>
      <c r="P851" s="276">
        <v>0</v>
      </c>
      <c r="Q851" s="276">
        <v>278</v>
      </c>
      <c r="R851" s="276">
        <v>186</v>
      </c>
      <c r="S851" s="276">
        <v>281</v>
      </c>
      <c r="T851" s="276">
        <v>63628</v>
      </c>
      <c r="U851" s="276">
        <v>6238</v>
      </c>
      <c r="V851" s="276">
        <v>4379</v>
      </c>
      <c r="W851" s="276">
        <v>34029</v>
      </c>
      <c r="X851" s="276">
        <v>10477</v>
      </c>
      <c r="Y851" s="276">
        <v>211</v>
      </c>
      <c r="Z851" s="276">
        <v>3272669</v>
      </c>
      <c r="AA851" s="276">
        <v>525</v>
      </c>
      <c r="AB851" s="276">
        <v>913</v>
      </c>
      <c r="AC851" s="276">
        <v>2509255</v>
      </c>
      <c r="AD851" s="276">
        <v>573</v>
      </c>
      <c r="AE851" s="276">
        <v>1014</v>
      </c>
      <c r="AF851" s="276">
        <v>60740679</v>
      </c>
      <c r="AG851" s="276">
        <v>1785</v>
      </c>
      <c r="AH851" s="276">
        <v>3821</v>
      </c>
      <c r="AI851" s="276">
        <v>51264152</v>
      </c>
      <c r="AJ851" s="276">
        <v>4893</v>
      </c>
      <c r="AK851" s="276">
        <v>11759</v>
      </c>
      <c r="AL851" s="276">
        <v>1344774</v>
      </c>
      <c r="AM851" s="276">
        <v>6373</v>
      </c>
      <c r="AN851" s="276">
        <v>15107</v>
      </c>
      <c r="AO851" s="276">
        <v>7002</v>
      </c>
      <c r="AP851" s="276">
        <v>568</v>
      </c>
      <c r="AQ851" s="276">
        <v>952</v>
      </c>
      <c r="AR851" s="276">
        <v>4676</v>
      </c>
      <c r="AS851" s="276">
        <v>2750</v>
      </c>
      <c r="AT851" s="276">
        <v>2732</v>
      </c>
      <c r="AU851" s="276">
        <v>1076</v>
      </c>
      <c r="AV851" s="276">
        <v>34775</v>
      </c>
      <c r="AW851" s="276">
        <v>4629</v>
      </c>
      <c r="AX851" s="276">
        <v>17222</v>
      </c>
      <c r="AY851" s="276">
        <v>56626</v>
      </c>
      <c r="AZ851" s="276">
        <v>10278</v>
      </c>
      <c r="BA851" s="276">
        <v>8193</v>
      </c>
      <c r="BB851" s="276">
        <v>6968</v>
      </c>
      <c r="BC851" s="276">
        <v>5618</v>
      </c>
      <c r="BD851" s="276">
        <v>43453</v>
      </c>
      <c r="BE851" s="276">
        <v>35937</v>
      </c>
      <c r="BF851" s="276">
        <v>15074</v>
      </c>
      <c r="BG851" s="276">
        <v>11072</v>
      </c>
      <c r="BH851" s="276">
        <v>269</v>
      </c>
      <c r="BI851" s="276">
        <v>220</v>
      </c>
      <c r="BJ851" s="276">
        <v>182</v>
      </c>
      <c r="BK851" s="276">
        <v>105244</v>
      </c>
      <c r="BL851" s="276">
        <v>578</v>
      </c>
      <c r="BM851" s="276">
        <v>1050</v>
      </c>
      <c r="BN851" s="276">
        <v>55</v>
      </c>
      <c r="BO851" s="276">
        <v>30595</v>
      </c>
      <c r="BP851" s="276">
        <v>556</v>
      </c>
      <c r="BQ851" s="276">
        <v>1206</v>
      </c>
      <c r="BR851" s="276">
        <v>6001</v>
      </c>
      <c r="BS851" s="276">
        <v>3136830</v>
      </c>
      <c r="BT851" s="276">
        <v>523</v>
      </c>
      <c r="BU851" s="276">
        <v>909</v>
      </c>
      <c r="BV851" s="276">
        <v>3189</v>
      </c>
      <c r="BW851" s="276">
        <v>5961049</v>
      </c>
      <c r="BX851" s="276">
        <v>1869</v>
      </c>
      <c r="BY851" s="276">
        <v>3943</v>
      </c>
      <c r="BZ851" s="276">
        <v>927</v>
      </c>
      <c r="CA851" s="276">
        <v>1540390</v>
      </c>
      <c r="CB851" s="276">
        <v>1662</v>
      </c>
      <c r="CC851" s="276">
        <v>3685</v>
      </c>
      <c r="CD851" s="276">
        <v>29913</v>
      </c>
      <c r="CE851" s="276">
        <v>53239240</v>
      </c>
      <c r="CF851" s="276">
        <v>1780</v>
      </c>
      <c r="CG851" s="276">
        <v>3815</v>
      </c>
      <c r="CH851" s="276">
        <v>2016</v>
      </c>
      <c r="CI851" s="276">
        <v>9539872</v>
      </c>
      <c r="CJ851" s="276">
        <v>4732</v>
      </c>
      <c r="CK851" s="276">
        <v>9822</v>
      </c>
      <c r="CL851" s="276">
        <v>1404</v>
      </c>
      <c r="CM851" s="276">
        <v>6157556</v>
      </c>
      <c r="CN851" s="276">
        <v>4386</v>
      </c>
      <c r="CO851" s="276">
        <v>9366</v>
      </c>
      <c r="CP851" s="276">
        <v>1457</v>
      </c>
      <c r="CQ851" s="276">
        <v>10369915</v>
      </c>
      <c r="CR851" s="276">
        <v>7117</v>
      </c>
      <c r="CS851" s="276">
        <v>15986</v>
      </c>
      <c r="CT851" s="276">
        <v>513</v>
      </c>
      <c r="CU851" s="276">
        <v>3298064</v>
      </c>
      <c r="CV851" s="276">
        <v>6429</v>
      </c>
      <c r="CW851" s="276">
        <v>15611</v>
      </c>
      <c r="CX851" s="276">
        <v>227</v>
      </c>
      <c r="CY851" s="276">
        <v>83334</v>
      </c>
      <c r="CZ851" s="276">
        <v>367</v>
      </c>
      <c r="DA851" s="276">
        <v>660</v>
      </c>
      <c r="DB851" s="276">
        <v>3282</v>
      </c>
      <c r="DC851" s="276">
        <v>140763</v>
      </c>
      <c r="DD851" s="276">
        <v>43</v>
      </c>
      <c r="DE851" s="276">
        <v>80</v>
      </c>
      <c r="DF851" s="276">
        <v>60</v>
      </c>
      <c r="DG851" s="276">
        <v>104076</v>
      </c>
      <c r="DH851" s="276">
        <v>1735</v>
      </c>
      <c r="DI851" s="276">
        <v>3475</v>
      </c>
      <c r="DJ851" s="276">
        <v>51</v>
      </c>
      <c r="DK851" s="276">
        <v>0</v>
      </c>
      <c r="DL851" s="252"/>
      <c r="DM851" s="252"/>
      <c r="DN851" s="252"/>
      <c r="DO851" s="252"/>
      <c r="DP851" s="252"/>
      <c r="DQ851" s="252"/>
      <c r="DR851" s="252"/>
      <c r="DS851" s="252"/>
      <c r="DT851" s="252"/>
      <c r="DU851" s="252"/>
      <c r="DV851" s="252"/>
      <c r="DW851" s="252"/>
      <c r="DX851" s="252"/>
      <c r="DY851" s="252"/>
      <c r="DZ851" s="252"/>
      <c r="EA851" s="252"/>
      <c r="EB851" s="177"/>
      <c r="EC851" s="167">
        <f t="shared" si="1209"/>
        <v>2</v>
      </c>
      <c r="ED851" s="174">
        <f t="shared" si="1206"/>
        <v>2022</v>
      </c>
      <c r="EE851" s="173">
        <f t="shared" si="1207"/>
        <v>44593</v>
      </c>
      <c r="EF851" s="150">
        <f t="shared" si="1208"/>
        <v>28</v>
      </c>
      <c r="EG851" s="178"/>
      <c r="EH851" s="179">
        <f>IFERROR(HLOOKUP(EH$1,$H$5:$FY$1802,MATCH($A851,$A$5:$A$1802,0),0)*HLOOKUP(EH$2,$H$5:$FY$1802,MATCH($A851,$A$5:$A$1802,0),0),$H$2)</f>
        <v>0</v>
      </c>
      <c r="EI851" s="179">
        <f>IFERROR(HLOOKUP(EI$1,$H$5:$FY$1802,MATCH($A851,$A$5:$A$1802,0),0)*HLOOKUP(EI$2,$H$5:$FY$1802,MATCH($A851,$A$5:$A$1802,0),0),$H$2)</f>
        <v>746424</v>
      </c>
      <c r="EJ851" s="179">
        <f>IFERROR(HLOOKUP(EJ$1,$H$5:$FY$1802,MATCH($A851,$A$5:$A$1802,0),0)*HLOOKUP(EJ$2,$H$5:$FY$1802,MATCH($A851,$A$5:$A$1802,0),0),$H$2)</f>
        <v>2612484</v>
      </c>
      <c r="EK851" s="179">
        <f>IFERROR(HLOOKUP(EK$1,$H$5:$FY$1802,MATCH($A851,$A$5:$A$1802,0),0)*HLOOKUP(EK$2,$H$5:$FY$1802,MATCH($A851,$A$5:$A$1802,0),0),$H$2)</f>
        <v>6095796</v>
      </c>
      <c r="EL851" s="179">
        <f>IFERROR(HLOOKUP(EL$1,$H$5:$FY$1802,MATCH($A851,$A$5:$A$1802,0),0)*HLOOKUP(EL$2,$H$5:$FY$1802,MATCH($A851,$A$5:$A$1802,0),0),$H$2)</f>
        <v>5695294</v>
      </c>
      <c r="EM851" s="179">
        <f>IFERROR(HLOOKUP(EM$1,$H$5:$FY$1802,MATCH($A851,$A$5:$A$1802,0),0)*HLOOKUP(EM$2,$H$5:$FY$1802,MATCH($A851,$A$5:$A$1802,0),0),$H$2)</f>
        <v>4440306</v>
      </c>
      <c r="EN851" s="179">
        <f>IFERROR(HLOOKUP(EN$1,$H$5:$FY$1802,MATCH($A851,$A$5:$A$1802,0),0)*HLOOKUP(EN$2,$H$5:$FY$1802,MATCH($A851,$A$5:$A$1802,0),0),$H$2)</f>
        <v>130024809</v>
      </c>
      <c r="EO851" s="179">
        <f>IFERROR(HLOOKUP(EO$1,$H$5:$FY$1802,MATCH($A851,$A$5:$A$1802,0),0)*HLOOKUP(EO$2,$H$5:$FY$1802,MATCH($A851,$A$5:$A$1802,0),0),$H$2)</f>
        <v>123199043</v>
      </c>
      <c r="EP851" s="179">
        <f>IFERROR(HLOOKUP(EP$1,$H$5:$FY$1802,MATCH($A851,$A$5:$A$1802,0),0)*HLOOKUP(EP$2,$H$5:$FY$1802,MATCH($A851,$A$5:$A$1802,0),0),$H$2)</f>
        <v>3187577</v>
      </c>
      <c r="EQ851" s="179">
        <f>IFERROR(HLOOKUP(EQ$1,$H$5:$FY$1802,MATCH($A851,$A$5:$A$1802,0),0)*HLOOKUP(EQ$2,$H$5:$FY$1802,MATCH($A851,$A$5:$A$1802,0),0),$H$2)</f>
        <v>191100</v>
      </c>
      <c r="ER851" s="179">
        <f>IFERROR(HLOOKUP(ER$1,$H$5:$FY$1802,MATCH($A851,$A$5:$A$1802,0),0)*HLOOKUP(ER$2,$H$5:$FY$1802,MATCH($A851,$A$5:$A$1802,0),0),$H$2)</f>
        <v>66330</v>
      </c>
      <c r="ES851" s="179">
        <f>IFERROR(HLOOKUP(ES$1,$H$5:$FY$1802,MATCH($A851,$A$5:$A$1802,0),0)*HLOOKUP(ES$2,$H$5:$FY$1802,MATCH($A851,$A$5:$A$1802,0),0),$H$2)</f>
        <v>5454909</v>
      </c>
      <c r="ET851" s="179">
        <f>IFERROR(HLOOKUP(ET$1,$H$5:$FY$1802,MATCH($A851,$A$5:$A$1802,0),0)*HLOOKUP(ET$2,$H$5:$FY$1802,MATCH($A851,$A$5:$A$1802,0),0),$H$2)</f>
        <v>12574227</v>
      </c>
      <c r="EU851" s="179">
        <f>IFERROR(HLOOKUP(EU$1,$H$5:$FY$1802,MATCH($A851,$A$5:$A$1802,0),0)*HLOOKUP(EU$2,$H$5:$FY$1802,MATCH($A851,$A$5:$A$1802,0),0),$H$2)</f>
        <v>3415995</v>
      </c>
      <c r="EV851" s="179">
        <f>IFERROR(HLOOKUP(EV$1,$H$5:$FY$1802,MATCH($A851,$A$5:$A$1802,0),0)*HLOOKUP(EV$2,$H$5:$FY$1802,MATCH($A851,$A$5:$A$1802,0),0),$H$2)</f>
        <v>114118095</v>
      </c>
      <c r="EW851" s="179">
        <f>IFERROR(HLOOKUP(EW$1,$H$5:$FY$1802,MATCH($A851,$A$5:$A$1802,0),0)*HLOOKUP(EW$2,$H$5:$FY$1802,MATCH($A851,$A$5:$A$1802,0),0),$H$2)</f>
        <v>19801152</v>
      </c>
      <c r="EX851" s="179">
        <f>IFERROR(HLOOKUP(EX$1,$H$5:$FY$1802,MATCH($A851,$A$5:$A$1802,0),0)*HLOOKUP(EX$2,$H$5:$FY$1802,MATCH($A851,$A$5:$A$1802,0),0),$H$2)</f>
        <v>13149864</v>
      </c>
      <c r="EY851" s="179">
        <f>IFERROR(HLOOKUP(EY$1,$H$5:$FY$1802,MATCH($A851,$A$5:$A$1802,0),0)*HLOOKUP(EY$2,$H$5:$FY$1802,MATCH($A851,$A$5:$A$1802,0),0),$H$2)</f>
        <v>23291602</v>
      </c>
      <c r="EZ851" s="179">
        <f>IFERROR(HLOOKUP(EZ$1,$H$5:$FY$1802,MATCH($A851,$A$5:$A$1802,0),0)*HLOOKUP(EZ$2,$H$5:$FY$1802,MATCH($A851,$A$5:$A$1802,0),0),$H$2)</f>
        <v>8008443</v>
      </c>
      <c r="FA851" s="179">
        <f>IFERROR(HLOOKUP(FA$1,$H$5:$FY$1802,MATCH($A851,$A$5:$A$1802,0),0)*HLOOKUP(FA$2,$H$5:$FY$1802,MATCH($A851,$A$5:$A$1802,0),0),$H$2)</f>
        <v>208500</v>
      </c>
      <c r="FB851" s="179">
        <f>IFERROR(HLOOKUP(FB$1,$H$5:$FY$1802,MATCH($A851,$A$5:$A$1802,0),0)*HLOOKUP(FB$2,$H$5:$FY$1802,MATCH($A851,$A$5:$A$1802,0),0),$H$2)</f>
        <v>149820</v>
      </c>
      <c r="FC851" s="179">
        <f>IFERROR(HLOOKUP(FC$1,$H$5:$FY$1802,MATCH($A851,$A$5:$A$1802,0),0)*HLOOKUP(FC$2,$H$5:$FY$1802,MATCH($A851,$A$5:$A$1802,0),0),$H$2)</f>
        <v>262560</v>
      </c>
      <c r="FD851" s="179">
        <f>IFERROR(HLOOKUP(FD$1,$H$5:$FY$1802,MATCH($A851,$A$5:$A$1802,0),0)*HLOOKUP(FD$2,$H$5:$FY$1802,MATCH($A851,$A$5:$A$1802,0),0),$H$2)</f>
        <v>0</v>
      </c>
      <c r="FE851" s="179">
        <f>IFERROR(HLOOKUP(FE$1,$H$5:$FY$1802,MATCH($A851,$A$5:$A$1802,0),0)*HLOOKUP(FE$2,$H$5:$FY$1802,MATCH($A851,$A$5:$A$1802,0),0),$H$2)</f>
        <v>0</v>
      </c>
      <c r="FF851" s="179">
        <f>IFERROR(HLOOKUP(FF$1,$H$5:$FY$1802,MATCH($A851,$A$5:$A$1802,0),0)*HLOOKUP(FF$2,$H$5:$FY$1802,MATCH($A851,$A$5:$A$1802,0),0),$H$2)</f>
        <v>0</v>
      </c>
      <c r="FG851" s="179">
        <f>IFERROR(HLOOKUP(FG$1,$H$5:$FY$1802,MATCH($A851,$A$5:$A$1802,0),0)*HLOOKUP(FG$2,$H$5:$FY$1802,MATCH($A851,$A$5:$A$1802,0),0),$H$2)</f>
        <v>0</v>
      </c>
      <c r="FH851" s="151"/>
      <c r="FI851" s="407">
        <f t="shared" si="1192"/>
        <v>1.6476434754729079</v>
      </c>
      <c r="FJ851" s="407">
        <f t="shared" si="1192"/>
        <v>1.3134017313241424</v>
      </c>
      <c r="FK851" s="407">
        <f t="shared" si="1193"/>
        <v>1.5912308746289108</v>
      </c>
      <c r="FL851" s="407">
        <f t="shared" si="1194"/>
        <v>1.2829413108015528</v>
      </c>
      <c r="FM851" s="407">
        <f t="shared" si="1195"/>
        <v>1.2769402568397543</v>
      </c>
      <c r="FN851" s="407">
        <f t="shared" si="1196"/>
        <v>1.0560698227982015</v>
      </c>
      <c r="FO851" s="407">
        <f t="shared" si="1197"/>
        <v>1.4387706404505107</v>
      </c>
      <c r="FP851" s="407">
        <f t="shared" si="1198"/>
        <v>1.0567910661448887</v>
      </c>
      <c r="FQ851" s="407">
        <f t="shared" si="1199"/>
        <v>1.2748815165876777</v>
      </c>
      <c r="FR851" s="407">
        <f t="shared" si="1200"/>
        <v>1.0426540284360191</v>
      </c>
      <c r="FS851" s="408"/>
    </row>
    <row r="852" spans="1:175" ht="10.35" customHeight="1" x14ac:dyDescent="0.2">
      <c r="A852" s="80" t="str">
        <f>B852&amp;C852&amp;F852</f>
        <v>2021-22MARCHRX9</v>
      </c>
      <c r="B852" s="169" t="str">
        <f t="shared" ref="B852:B895" si="1210">IF($C852="April",LEFT($B841,4)+1&amp;"-"&amp;RIGHT($B841,2)+1,$B841)</f>
        <v>2021-22</v>
      </c>
      <c r="C852" s="77" t="s">
        <v>838</v>
      </c>
      <c r="D852" s="169" t="str">
        <f>INDEX($FV$16:$FW$26,MATCH($F852,$FV$16:$FV$26,0),2)</f>
        <v>Y60</v>
      </c>
      <c r="E852" s="169" t="str">
        <f>VLOOKUP($D852,$FW$8:$FX$14,2,0)</f>
        <v>Midlands</v>
      </c>
      <c r="F852" s="269" t="s">
        <v>845</v>
      </c>
      <c r="G852" s="269" t="s">
        <v>871</v>
      </c>
      <c r="H852" s="270">
        <v>113930</v>
      </c>
      <c r="I852" s="270">
        <v>91997</v>
      </c>
      <c r="J852" s="270">
        <v>891660</v>
      </c>
      <c r="K852" s="270">
        <v>10</v>
      </c>
      <c r="L852" s="270">
        <v>2</v>
      </c>
      <c r="M852" s="270">
        <v>21</v>
      </c>
      <c r="N852" s="270">
        <v>61</v>
      </c>
      <c r="O852" s="270">
        <v>152</v>
      </c>
      <c r="P852" s="270">
        <v>0</v>
      </c>
      <c r="Q852" s="270">
        <v>470</v>
      </c>
      <c r="R852" s="270">
        <v>1952</v>
      </c>
      <c r="S852" s="270">
        <v>515</v>
      </c>
      <c r="T852" s="270">
        <v>65079</v>
      </c>
      <c r="U852" s="270">
        <v>8636</v>
      </c>
      <c r="V852" s="270">
        <v>5585</v>
      </c>
      <c r="W852" s="270">
        <v>37897</v>
      </c>
      <c r="X852" s="270">
        <v>8250</v>
      </c>
      <c r="Y852" s="270">
        <v>102</v>
      </c>
      <c r="Z852" s="270">
        <v>5011097</v>
      </c>
      <c r="AA852" s="270">
        <v>580</v>
      </c>
      <c r="AB852" s="270">
        <v>1059</v>
      </c>
      <c r="AC852" s="270">
        <v>5794939</v>
      </c>
      <c r="AD852" s="270">
        <v>1038</v>
      </c>
      <c r="AE852" s="270">
        <v>2381</v>
      </c>
      <c r="AF852" s="270">
        <v>146031885</v>
      </c>
      <c r="AG852" s="270">
        <v>3853</v>
      </c>
      <c r="AH852" s="270">
        <v>8642</v>
      </c>
      <c r="AI852" s="270">
        <v>113269832</v>
      </c>
      <c r="AJ852" s="270">
        <v>13730</v>
      </c>
      <c r="AK852" s="270">
        <v>33684</v>
      </c>
      <c r="AL852" s="270">
        <v>1565656</v>
      </c>
      <c r="AM852" s="270">
        <v>15350</v>
      </c>
      <c r="AN852" s="270">
        <v>29720</v>
      </c>
      <c r="AO852" s="270">
        <v>7588</v>
      </c>
      <c r="AP852" s="270">
        <v>1441</v>
      </c>
      <c r="AQ852" s="270">
        <v>915</v>
      </c>
      <c r="AR852" s="270">
        <v>77</v>
      </c>
      <c r="AS852" s="270">
        <v>3120</v>
      </c>
      <c r="AT852" s="270">
        <v>2112</v>
      </c>
      <c r="AU852" s="270">
        <v>2237</v>
      </c>
      <c r="AV852" s="270">
        <v>32586</v>
      </c>
      <c r="AW852" s="270">
        <v>3493</v>
      </c>
      <c r="AX852" s="270">
        <v>21412</v>
      </c>
      <c r="AY852" s="270">
        <v>57491</v>
      </c>
      <c r="AZ852" s="270">
        <v>15015</v>
      </c>
      <c r="BA852" s="270">
        <v>11648</v>
      </c>
      <c r="BB852" s="270">
        <v>9898</v>
      </c>
      <c r="BC852" s="270">
        <v>7811</v>
      </c>
      <c r="BD852" s="270">
        <v>51743</v>
      </c>
      <c r="BE852" s="270">
        <v>40537</v>
      </c>
      <c r="BF852" s="270">
        <v>12637</v>
      </c>
      <c r="BG852" s="270">
        <v>8978</v>
      </c>
      <c r="BH852" s="270">
        <v>68</v>
      </c>
      <c r="BI852" s="270">
        <v>54</v>
      </c>
      <c r="BJ852" s="270">
        <v>0</v>
      </c>
      <c r="BK852" s="270">
        <v>0</v>
      </c>
      <c r="BL852" s="270">
        <v>0</v>
      </c>
      <c r="BM852" s="270">
        <v>0</v>
      </c>
      <c r="BN852" s="270">
        <v>14</v>
      </c>
      <c r="BO852" s="270">
        <v>8129</v>
      </c>
      <c r="BP852" s="270">
        <v>581</v>
      </c>
      <c r="BQ852" s="270">
        <v>856</v>
      </c>
      <c r="BR852" s="270">
        <v>8622</v>
      </c>
      <c r="BS852" s="270">
        <v>5002968</v>
      </c>
      <c r="BT852" s="270">
        <v>580</v>
      </c>
      <c r="BU852" s="270">
        <v>1059</v>
      </c>
      <c r="BV852" s="270">
        <v>668</v>
      </c>
      <c r="BW852" s="270">
        <v>2588135</v>
      </c>
      <c r="BX852" s="270">
        <v>3874</v>
      </c>
      <c r="BY852" s="270">
        <v>8151</v>
      </c>
      <c r="BZ852" s="270">
        <v>933</v>
      </c>
      <c r="CA852" s="270">
        <v>3766561</v>
      </c>
      <c r="CB852" s="270">
        <v>4037</v>
      </c>
      <c r="CC852" s="270">
        <v>10201</v>
      </c>
      <c r="CD852" s="270">
        <v>36296</v>
      </c>
      <c r="CE852" s="270">
        <v>139677189</v>
      </c>
      <c r="CF852" s="270">
        <v>3848</v>
      </c>
      <c r="CG852" s="270">
        <v>8615</v>
      </c>
      <c r="CH852" s="270">
        <v>4</v>
      </c>
      <c r="CI852" s="270">
        <v>26236</v>
      </c>
      <c r="CJ852" s="270">
        <v>6559</v>
      </c>
      <c r="CK852" s="270">
        <v>11641</v>
      </c>
      <c r="CL852" s="270">
        <v>179</v>
      </c>
      <c r="CM852" s="270">
        <v>3305164</v>
      </c>
      <c r="CN852" s="270">
        <v>18465</v>
      </c>
      <c r="CO852" s="270">
        <v>44196</v>
      </c>
      <c r="CP852" s="270">
        <v>1817</v>
      </c>
      <c r="CQ852" s="270">
        <v>21393716</v>
      </c>
      <c r="CR852" s="270">
        <v>11774</v>
      </c>
      <c r="CS852" s="270">
        <v>21114</v>
      </c>
      <c r="CT852" s="270">
        <v>75</v>
      </c>
      <c r="CU852" s="270">
        <v>1007769</v>
      </c>
      <c r="CV852" s="270">
        <v>13437</v>
      </c>
      <c r="CW852" s="270">
        <v>33490</v>
      </c>
      <c r="CX852" s="270">
        <v>356</v>
      </c>
      <c r="CY852" s="270">
        <v>102363</v>
      </c>
      <c r="CZ852" s="270">
        <v>288</v>
      </c>
      <c r="DA852" s="270">
        <v>475</v>
      </c>
      <c r="DB852" s="270">
        <v>4616</v>
      </c>
      <c r="DC852" s="270">
        <v>226657</v>
      </c>
      <c r="DD852" s="270">
        <v>49</v>
      </c>
      <c r="DE852" s="270">
        <v>102</v>
      </c>
      <c r="DF852" s="270">
        <v>26</v>
      </c>
      <c r="DG852" s="270">
        <v>71216</v>
      </c>
      <c r="DH852" s="270">
        <v>2739</v>
      </c>
      <c r="DI852" s="270">
        <v>6746</v>
      </c>
      <c r="DJ852" s="270">
        <v>16</v>
      </c>
      <c r="DK852" s="270">
        <v>0</v>
      </c>
      <c r="DL852" s="249"/>
      <c r="DM852" s="249"/>
      <c r="DN852" s="249"/>
      <c r="DO852" s="249"/>
      <c r="DP852" s="249"/>
      <c r="DQ852" s="249"/>
      <c r="DR852" s="249"/>
      <c r="DS852" s="249"/>
      <c r="DT852" s="249"/>
      <c r="DU852" s="249"/>
      <c r="DV852" s="249"/>
      <c r="DW852" s="249"/>
      <c r="DX852" s="249"/>
      <c r="DY852" s="249"/>
      <c r="DZ852" s="249"/>
      <c r="EA852" s="249"/>
      <c r="EB852" s="155"/>
      <c r="EC852" s="75">
        <f>MONTH(1&amp;C852)</f>
        <v>3</v>
      </c>
      <c r="ED852" s="74">
        <f>LEFT($B852,4)+IF(EC852&lt;4,1,0)</f>
        <v>2022</v>
      </c>
      <c r="EE852" s="165">
        <f>DATE($ED852,$EC852,1)</f>
        <v>44621</v>
      </c>
      <c r="EF852" s="157">
        <f>DAY(EOMONTH($EE852,0))</f>
        <v>31</v>
      </c>
      <c r="EG852" s="156"/>
      <c r="EH852" s="166">
        <f>IFERROR(HLOOKUP(EH$1,$H$5:$FY$1802,MATCH($A852,$A$5:$A$1802,0),0)*HLOOKUP(EH$2,$H$5:$FY$1802,MATCH($A852,$A$5:$A$1802,0),0),$H$2)</f>
        <v>183994</v>
      </c>
      <c r="EI852" s="166">
        <f>IFERROR(HLOOKUP(EI$1,$H$5:$FY$1802,MATCH($A852,$A$5:$A$1802,0),0)*HLOOKUP(EI$2,$H$5:$FY$1802,MATCH($A852,$A$5:$A$1802,0),0),$H$2)</f>
        <v>1931937</v>
      </c>
      <c r="EJ852" s="166">
        <f>IFERROR(HLOOKUP(EJ$1,$H$5:$FY$1802,MATCH($A852,$A$5:$A$1802,0),0)*HLOOKUP(EJ$2,$H$5:$FY$1802,MATCH($A852,$A$5:$A$1802,0),0),$H$2)</f>
        <v>5611817</v>
      </c>
      <c r="EK852" s="166">
        <f>IFERROR(HLOOKUP(EK$1,$H$5:$FY$1802,MATCH($A852,$A$5:$A$1802,0),0)*HLOOKUP(EK$2,$H$5:$FY$1802,MATCH($A852,$A$5:$A$1802,0),0),$H$2)</f>
        <v>13983544</v>
      </c>
      <c r="EL852" s="166">
        <f>IFERROR(HLOOKUP(EL$1,$H$5:$FY$1802,MATCH($A852,$A$5:$A$1802,0),0)*HLOOKUP(EL$2,$H$5:$FY$1802,MATCH($A852,$A$5:$A$1802,0),0),$H$2)</f>
        <v>9145524</v>
      </c>
      <c r="EM852" s="166">
        <f>IFERROR(HLOOKUP(EM$1,$H$5:$FY$1802,MATCH($A852,$A$5:$A$1802,0),0)*HLOOKUP(EM$2,$H$5:$FY$1802,MATCH($A852,$A$5:$A$1802,0),0),$H$2)</f>
        <v>13297885</v>
      </c>
      <c r="EN852" s="166">
        <f>IFERROR(HLOOKUP(EN$1,$H$5:$FY$1802,MATCH($A852,$A$5:$A$1802,0),0)*HLOOKUP(EN$2,$H$5:$FY$1802,MATCH($A852,$A$5:$A$1802,0),0),$H$2)</f>
        <v>327505874</v>
      </c>
      <c r="EO852" s="166">
        <f>IFERROR(HLOOKUP(EO$1,$H$5:$FY$1802,MATCH($A852,$A$5:$A$1802,0),0)*HLOOKUP(EO$2,$H$5:$FY$1802,MATCH($A852,$A$5:$A$1802,0),0),$H$2)</f>
        <v>277893000</v>
      </c>
      <c r="EP852" s="166">
        <f>IFERROR(HLOOKUP(EP$1,$H$5:$FY$1802,MATCH($A852,$A$5:$A$1802,0),0)*HLOOKUP(EP$2,$H$5:$FY$1802,MATCH($A852,$A$5:$A$1802,0),0),$H$2)</f>
        <v>3031440</v>
      </c>
      <c r="EQ852" s="166">
        <f>IFERROR(HLOOKUP(EQ$1,$H$5:$FY$1802,MATCH($A852,$A$5:$A$1802,0),0)*HLOOKUP(EQ$2,$H$5:$FY$1802,MATCH($A852,$A$5:$A$1802,0),0),$H$2)</f>
        <v>0</v>
      </c>
      <c r="ER852" s="166">
        <f>IFERROR(HLOOKUP(ER$1,$H$5:$FY$1802,MATCH($A852,$A$5:$A$1802,0),0)*HLOOKUP(ER$2,$H$5:$FY$1802,MATCH($A852,$A$5:$A$1802,0),0),$H$2)</f>
        <v>11984</v>
      </c>
      <c r="ES852" s="166">
        <f>IFERROR(HLOOKUP(ES$1,$H$5:$FY$1802,MATCH($A852,$A$5:$A$1802,0),0)*HLOOKUP(ES$2,$H$5:$FY$1802,MATCH($A852,$A$5:$A$1802,0),0),$H$2)</f>
        <v>9130698</v>
      </c>
      <c r="ET852" s="166">
        <f>IFERROR(HLOOKUP(ET$1,$H$5:$FY$1802,MATCH($A852,$A$5:$A$1802,0),0)*HLOOKUP(ET$2,$H$5:$FY$1802,MATCH($A852,$A$5:$A$1802,0),0),$H$2)</f>
        <v>5444868</v>
      </c>
      <c r="EU852" s="166">
        <f>IFERROR(HLOOKUP(EU$1,$H$5:$FY$1802,MATCH($A852,$A$5:$A$1802,0),0)*HLOOKUP(EU$2,$H$5:$FY$1802,MATCH($A852,$A$5:$A$1802,0),0),$H$2)</f>
        <v>9517533</v>
      </c>
      <c r="EV852" s="166">
        <f>IFERROR(HLOOKUP(EV$1,$H$5:$FY$1802,MATCH($A852,$A$5:$A$1802,0),0)*HLOOKUP(EV$2,$H$5:$FY$1802,MATCH($A852,$A$5:$A$1802,0),0),$H$2)</f>
        <v>312690040</v>
      </c>
      <c r="EW852" s="166">
        <f>IFERROR(HLOOKUP(EW$1,$H$5:$FY$1802,MATCH($A852,$A$5:$A$1802,0),0)*HLOOKUP(EW$2,$H$5:$FY$1802,MATCH($A852,$A$5:$A$1802,0),0),$H$2)</f>
        <v>46564</v>
      </c>
      <c r="EX852" s="166">
        <f>IFERROR(HLOOKUP(EX$1,$H$5:$FY$1802,MATCH($A852,$A$5:$A$1802,0),0)*HLOOKUP(EX$2,$H$5:$FY$1802,MATCH($A852,$A$5:$A$1802,0),0),$H$2)</f>
        <v>7911084</v>
      </c>
      <c r="EY852" s="166">
        <f>IFERROR(HLOOKUP(EY$1,$H$5:$FY$1802,MATCH($A852,$A$5:$A$1802,0),0)*HLOOKUP(EY$2,$H$5:$FY$1802,MATCH($A852,$A$5:$A$1802,0),0),$H$2)</f>
        <v>38364138</v>
      </c>
      <c r="EZ852" s="166">
        <f>IFERROR(HLOOKUP(EZ$1,$H$5:$FY$1802,MATCH($A852,$A$5:$A$1802,0),0)*HLOOKUP(EZ$2,$H$5:$FY$1802,MATCH($A852,$A$5:$A$1802,0),0),$H$2)</f>
        <v>2511750</v>
      </c>
      <c r="FA852" s="166">
        <f>IFERROR(HLOOKUP(FA$1,$H$5:$FY$1802,MATCH($A852,$A$5:$A$1802,0),0)*HLOOKUP(FA$2,$H$5:$FY$1802,MATCH($A852,$A$5:$A$1802,0),0),$H$2)</f>
        <v>175396</v>
      </c>
      <c r="FB852" s="166">
        <f>IFERROR(HLOOKUP(FB$1,$H$5:$FY$1802,MATCH($A852,$A$5:$A$1802,0),0)*HLOOKUP(FB$2,$H$5:$FY$1802,MATCH($A852,$A$5:$A$1802,0),0),$H$2)</f>
        <v>169100</v>
      </c>
      <c r="FC852" s="166">
        <f>IFERROR(HLOOKUP(FC$1,$H$5:$FY$1802,MATCH($A852,$A$5:$A$1802,0),0)*HLOOKUP(FC$2,$H$5:$FY$1802,MATCH($A852,$A$5:$A$1802,0),0),$H$2)</f>
        <v>470832</v>
      </c>
      <c r="FD852" s="166">
        <f>IFERROR(HLOOKUP(FD$1,$H$5:$FY$1802,MATCH($A852,$A$5:$A$1802,0),0)*HLOOKUP(FD$2,$H$5:$FY$1802,MATCH($A852,$A$5:$A$1802,0),0),$H$2)</f>
        <v>0</v>
      </c>
      <c r="FE852" s="166">
        <f>IFERROR(HLOOKUP(FE$1,$H$5:$FY$1802,MATCH($A852,$A$5:$A$1802,0),0)*HLOOKUP(FE$2,$H$5:$FY$1802,MATCH($A852,$A$5:$A$1802,0),0),$H$2)</f>
        <v>0</v>
      </c>
      <c r="FF852" s="166">
        <f>IFERROR(HLOOKUP(FF$1,$H$5:$FY$1802,MATCH($A852,$A$5:$A$1802,0),0)*HLOOKUP(FF$2,$H$5:$FY$1802,MATCH($A852,$A$5:$A$1802,0),0),$H$2)</f>
        <v>0</v>
      </c>
      <c r="FG852" s="166">
        <f>IFERROR(HLOOKUP(FG$1,$H$5:$FY$1802,MATCH($A852,$A$5:$A$1802,0),0)*HLOOKUP(FG$2,$H$5:$FY$1802,MATCH($A852,$A$5:$A$1802,0),0),$H$2)</f>
        <v>0</v>
      </c>
      <c r="FH852" s="152"/>
      <c r="FI852" s="405">
        <f t="shared" si="1192"/>
        <v>1.7386521537748958</v>
      </c>
      <c r="FJ852" s="405">
        <f t="shared" si="1192"/>
        <v>1.348772579898101</v>
      </c>
      <c r="FK852" s="405">
        <f t="shared" si="1193"/>
        <v>1.7722470904207699</v>
      </c>
      <c r="FL852" s="405">
        <f t="shared" si="1194"/>
        <v>1.3985675917636526</v>
      </c>
      <c r="FM852" s="405">
        <f t="shared" si="1195"/>
        <v>1.3653587355199619</v>
      </c>
      <c r="FN852" s="405">
        <f t="shared" si="1196"/>
        <v>1.0696625062669869</v>
      </c>
      <c r="FO852" s="405">
        <f t="shared" si="1197"/>
        <v>1.5317575757575757</v>
      </c>
      <c r="FP852" s="405">
        <f t="shared" si="1198"/>
        <v>1.0882424242424242</v>
      </c>
      <c r="FQ852" s="405">
        <f t="shared" si="1199"/>
        <v>0.66666666666666663</v>
      </c>
      <c r="FR852" s="405">
        <f t="shared" si="1200"/>
        <v>0.52941176470588236</v>
      </c>
      <c r="FS852" s="65"/>
    </row>
    <row r="853" spans="1:175" ht="10.35" customHeight="1" x14ac:dyDescent="0.2">
      <c r="A853" s="74" t="str">
        <f t="shared" ref="A853:A873" si="1211">B853&amp;C853&amp;F853</f>
        <v>2021-22MARCHRYC</v>
      </c>
      <c r="B853" s="163" t="str">
        <f t="shared" si="1210"/>
        <v>2021-22</v>
      </c>
      <c r="C853" s="26" t="s">
        <v>838</v>
      </c>
      <c r="D853" s="163" t="str">
        <f>INDEX($FV$16:$FW$26,MATCH($F853,$FV$16:$FV$26,0),2)</f>
        <v>Y61</v>
      </c>
      <c r="E853" s="163" t="str">
        <f>VLOOKUP($D853,$FW$8:$FX$14,2,0)</f>
        <v>East of England</v>
      </c>
      <c r="F853" s="271" t="s">
        <v>849</v>
      </c>
      <c r="G853" s="271" t="s">
        <v>872</v>
      </c>
      <c r="H853" s="272">
        <v>128534</v>
      </c>
      <c r="I853" s="272">
        <v>95424</v>
      </c>
      <c r="J853" s="272">
        <v>6611097</v>
      </c>
      <c r="K853" s="272">
        <v>69</v>
      </c>
      <c r="L853" s="272">
        <v>18</v>
      </c>
      <c r="M853" s="272">
        <v>219</v>
      </c>
      <c r="N853" s="272">
        <v>281</v>
      </c>
      <c r="O853" s="272">
        <v>403</v>
      </c>
      <c r="P853" s="272">
        <v>0</v>
      </c>
      <c r="Q853" s="272">
        <v>362</v>
      </c>
      <c r="R853" s="272">
        <v>9</v>
      </c>
      <c r="S853" s="272">
        <v>1493</v>
      </c>
      <c r="T853" s="272">
        <v>66677</v>
      </c>
      <c r="U853" s="272">
        <v>8571</v>
      </c>
      <c r="V853" s="272">
        <v>5544</v>
      </c>
      <c r="W853" s="272">
        <v>40834</v>
      </c>
      <c r="X853" s="272">
        <v>7845</v>
      </c>
      <c r="Y853" s="272">
        <v>282</v>
      </c>
      <c r="Z853" s="272">
        <v>5876997</v>
      </c>
      <c r="AA853" s="272">
        <v>686</v>
      </c>
      <c r="AB853" s="272">
        <v>1249</v>
      </c>
      <c r="AC853" s="272">
        <v>4920857</v>
      </c>
      <c r="AD853" s="272">
        <v>888</v>
      </c>
      <c r="AE853" s="272">
        <v>1566</v>
      </c>
      <c r="AF853" s="272">
        <v>202076277</v>
      </c>
      <c r="AG853" s="272">
        <v>4949</v>
      </c>
      <c r="AH853" s="272">
        <v>10888</v>
      </c>
      <c r="AI853" s="272">
        <v>126158118</v>
      </c>
      <c r="AJ853" s="272">
        <v>16081</v>
      </c>
      <c r="AK853" s="272">
        <v>41149</v>
      </c>
      <c r="AL853" s="272">
        <v>3122218</v>
      </c>
      <c r="AM853" s="272">
        <v>11072</v>
      </c>
      <c r="AN853" s="272">
        <v>58507</v>
      </c>
      <c r="AO853" s="272">
        <v>6684</v>
      </c>
      <c r="AP853" s="272">
        <v>62</v>
      </c>
      <c r="AQ853" s="272">
        <v>4871</v>
      </c>
      <c r="AR853" s="272">
        <v>349</v>
      </c>
      <c r="AS853" s="272">
        <v>16</v>
      </c>
      <c r="AT853" s="272">
        <v>1735</v>
      </c>
      <c r="AU853" s="272">
        <v>260</v>
      </c>
      <c r="AV853" s="272">
        <v>36386</v>
      </c>
      <c r="AW853" s="272">
        <v>2079</v>
      </c>
      <c r="AX853" s="272">
        <v>21528</v>
      </c>
      <c r="AY853" s="272">
        <v>59993</v>
      </c>
      <c r="AZ853" s="272">
        <v>18857</v>
      </c>
      <c r="BA853" s="272">
        <v>13079</v>
      </c>
      <c r="BB853" s="272">
        <v>12021</v>
      </c>
      <c r="BC853" s="272">
        <v>8455</v>
      </c>
      <c r="BD853" s="272">
        <v>68983</v>
      </c>
      <c r="BE853" s="272">
        <v>44771</v>
      </c>
      <c r="BF853" s="272">
        <v>15075</v>
      </c>
      <c r="BG853" s="272">
        <v>8824</v>
      </c>
      <c r="BH853" s="272">
        <v>462</v>
      </c>
      <c r="BI853" s="272">
        <v>319</v>
      </c>
      <c r="BJ853" s="272">
        <v>10</v>
      </c>
      <c r="BK853" s="272">
        <v>6643</v>
      </c>
      <c r="BL853" s="272">
        <v>664</v>
      </c>
      <c r="BM853" s="272">
        <v>969</v>
      </c>
      <c r="BN853" s="272">
        <v>4</v>
      </c>
      <c r="BO853" s="272">
        <v>1284</v>
      </c>
      <c r="BP853" s="272">
        <v>321</v>
      </c>
      <c r="BQ853" s="272">
        <v>511</v>
      </c>
      <c r="BR853" s="272">
        <v>8557</v>
      </c>
      <c r="BS853" s="272">
        <v>5869070</v>
      </c>
      <c r="BT853" s="272">
        <v>686</v>
      </c>
      <c r="BU853" s="272">
        <v>1250</v>
      </c>
      <c r="BV853" s="272">
        <v>3173</v>
      </c>
      <c r="BW853" s="272">
        <v>16342290</v>
      </c>
      <c r="BX853" s="272">
        <v>5150</v>
      </c>
      <c r="BY853" s="272">
        <v>10580</v>
      </c>
      <c r="BZ853" s="272">
        <v>1019</v>
      </c>
      <c r="CA853" s="272">
        <v>5433330</v>
      </c>
      <c r="CB853" s="272">
        <v>5332</v>
      </c>
      <c r="CC853" s="272">
        <v>12142</v>
      </c>
      <c r="CD853" s="272">
        <v>36642</v>
      </c>
      <c r="CE853" s="272">
        <v>180300657</v>
      </c>
      <c r="CF853" s="272">
        <v>4921</v>
      </c>
      <c r="CG853" s="272">
        <v>10891</v>
      </c>
      <c r="CH853" s="272">
        <v>251</v>
      </c>
      <c r="CI853" s="272">
        <v>5334161</v>
      </c>
      <c r="CJ853" s="272">
        <v>21252</v>
      </c>
      <c r="CK853" s="272">
        <v>59345</v>
      </c>
      <c r="CL853" s="272">
        <v>82</v>
      </c>
      <c r="CM853" s="272">
        <v>1658122</v>
      </c>
      <c r="CN853" s="272">
        <v>20221</v>
      </c>
      <c r="CO853" s="272">
        <v>64607</v>
      </c>
      <c r="CP853" s="272">
        <v>561</v>
      </c>
      <c r="CQ853" s="272">
        <v>18615939</v>
      </c>
      <c r="CR853" s="272">
        <v>33183</v>
      </c>
      <c r="CS853" s="272">
        <v>77660</v>
      </c>
      <c r="CT853" s="272">
        <v>65</v>
      </c>
      <c r="CU853" s="272">
        <v>2075853</v>
      </c>
      <c r="CV853" s="272">
        <v>31936</v>
      </c>
      <c r="CW853" s="272">
        <v>80686</v>
      </c>
      <c r="CX853" s="272">
        <v>624</v>
      </c>
      <c r="CY853" s="272">
        <v>216453</v>
      </c>
      <c r="CZ853" s="272">
        <v>347</v>
      </c>
      <c r="DA853" s="272">
        <v>602</v>
      </c>
      <c r="DB853" s="272">
        <v>4779</v>
      </c>
      <c r="DC853" s="272">
        <v>439486</v>
      </c>
      <c r="DD853" s="272">
        <v>92</v>
      </c>
      <c r="DE853" s="272">
        <v>232</v>
      </c>
      <c r="DF853" s="272">
        <v>127</v>
      </c>
      <c r="DG853" s="272">
        <v>343714</v>
      </c>
      <c r="DH853" s="272">
        <v>2706</v>
      </c>
      <c r="DI853" s="272">
        <v>7191</v>
      </c>
      <c r="DJ853" s="272">
        <v>98</v>
      </c>
      <c r="DK853" s="272">
        <v>9</v>
      </c>
      <c r="DL853" s="250"/>
      <c r="DM853" s="250"/>
      <c r="DN853" s="250"/>
      <c r="DO853" s="250"/>
      <c r="DP853" s="250"/>
      <c r="DQ853" s="250"/>
      <c r="DR853" s="250"/>
      <c r="DS853" s="250"/>
      <c r="DT853" s="250"/>
      <c r="DU853" s="250"/>
      <c r="DV853" s="250"/>
      <c r="DW853" s="250"/>
      <c r="DX853" s="250"/>
      <c r="DY853" s="250"/>
      <c r="DZ853" s="250"/>
      <c r="EA853" s="250"/>
      <c r="EB853" s="155"/>
      <c r="EC853" s="75">
        <f>MONTH(1&amp;C853)</f>
        <v>3</v>
      </c>
      <c r="ED853" s="74">
        <f>LEFT($B853,4)+IF(EC853&lt;4,1,0)</f>
        <v>2022</v>
      </c>
      <c r="EE853" s="165">
        <f>DATE($ED853,$EC853,1)</f>
        <v>44621</v>
      </c>
      <c r="EF853" s="157">
        <f>DAY(EOMONTH($EE853,0))</f>
        <v>31</v>
      </c>
      <c r="EG853" s="156"/>
      <c r="EH853" s="166">
        <f>IFERROR(HLOOKUP(EH$1,$H$5:$FY$1802,MATCH($A853,$A$5:$A$1802,0),0)*HLOOKUP(EH$2,$H$5:$FY$1802,MATCH($A853,$A$5:$A$1802,0),0),$H$2)</f>
        <v>1717632</v>
      </c>
      <c r="EI853" s="166">
        <f>IFERROR(HLOOKUP(EI$1,$H$5:$FY$1802,MATCH($A853,$A$5:$A$1802,0),0)*HLOOKUP(EI$2,$H$5:$FY$1802,MATCH($A853,$A$5:$A$1802,0),0),$H$2)</f>
        <v>20897856</v>
      </c>
      <c r="EJ853" s="166">
        <f>IFERROR(HLOOKUP(EJ$1,$H$5:$FY$1802,MATCH($A853,$A$5:$A$1802,0),0)*HLOOKUP(EJ$2,$H$5:$FY$1802,MATCH($A853,$A$5:$A$1802,0),0),$H$2)</f>
        <v>26814144</v>
      </c>
      <c r="EK853" s="166">
        <f>IFERROR(HLOOKUP(EK$1,$H$5:$FY$1802,MATCH($A853,$A$5:$A$1802,0),0)*HLOOKUP(EK$2,$H$5:$FY$1802,MATCH($A853,$A$5:$A$1802,0),0),$H$2)</f>
        <v>38455872</v>
      </c>
      <c r="EL853" s="166">
        <f>IFERROR(HLOOKUP(EL$1,$H$5:$FY$1802,MATCH($A853,$A$5:$A$1802,0),0)*HLOOKUP(EL$2,$H$5:$FY$1802,MATCH($A853,$A$5:$A$1802,0),0),$H$2)</f>
        <v>10705179</v>
      </c>
      <c r="EM853" s="166">
        <f>IFERROR(HLOOKUP(EM$1,$H$5:$FY$1802,MATCH($A853,$A$5:$A$1802,0),0)*HLOOKUP(EM$2,$H$5:$FY$1802,MATCH($A853,$A$5:$A$1802,0),0),$H$2)</f>
        <v>8681904</v>
      </c>
      <c r="EN853" s="166">
        <f>IFERROR(HLOOKUP(EN$1,$H$5:$FY$1802,MATCH($A853,$A$5:$A$1802,0),0)*HLOOKUP(EN$2,$H$5:$FY$1802,MATCH($A853,$A$5:$A$1802,0),0),$H$2)</f>
        <v>444600592</v>
      </c>
      <c r="EO853" s="166">
        <f>IFERROR(HLOOKUP(EO$1,$H$5:$FY$1802,MATCH($A853,$A$5:$A$1802,0),0)*HLOOKUP(EO$2,$H$5:$FY$1802,MATCH($A853,$A$5:$A$1802,0),0),$H$2)</f>
        <v>322813905</v>
      </c>
      <c r="EP853" s="166">
        <f>IFERROR(HLOOKUP(EP$1,$H$5:$FY$1802,MATCH($A853,$A$5:$A$1802,0),0)*HLOOKUP(EP$2,$H$5:$FY$1802,MATCH($A853,$A$5:$A$1802,0),0),$H$2)</f>
        <v>16498974</v>
      </c>
      <c r="EQ853" s="166">
        <f>IFERROR(HLOOKUP(EQ$1,$H$5:$FY$1802,MATCH($A853,$A$5:$A$1802,0),0)*HLOOKUP(EQ$2,$H$5:$FY$1802,MATCH($A853,$A$5:$A$1802,0),0),$H$2)</f>
        <v>9690</v>
      </c>
      <c r="ER853" s="166">
        <f>IFERROR(HLOOKUP(ER$1,$H$5:$FY$1802,MATCH($A853,$A$5:$A$1802,0),0)*HLOOKUP(ER$2,$H$5:$FY$1802,MATCH($A853,$A$5:$A$1802,0),0),$H$2)</f>
        <v>2044</v>
      </c>
      <c r="ES853" s="166">
        <f>IFERROR(HLOOKUP(ES$1,$H$5:$FY$1802,MATCH($A853,$A$5:$A$1802,0),0)*HLOOKUP(ES$2,$H$5:$FY$1802,MATCH($A853,$A$5:$A$1802,0),0),$H$2)</f>
        <v>10696250</v>
      </c>
      <c r="ET853" s="166">
        <f>IFERROR(HLOOKUP(ET$1,$H$5:$FY$1802,MATCH($A853,$A$5:$A$1802,0),0)*HLOOKUP(ET$2,$H$5:$FY$1802,MATCH($A853,$A$5:$A$1802,0),0),$H$2)</f>
        <v>33570340</v>
      </c>
      <c r="EU853" s="166">
        <f>IFERROR(HLOOKUP(EU$1,$H$5:$FY$1802,MATCH($A853,$A$5:$A$1802,0),0)*HLOOKUP(EU$2,$H$5:$FY$1802,MATCH($A853,$A$5:$A$1802,0),0),$H$2)</f>
        <v>12372698</v>
      </c>
      <c r="EV853" s="166">
        <f>IFERROR(HLOOKUP(EV$1,$H$5:$FY$1802,MATCH($A853,$A$5:$A$1802,0),0)*HLOOKUP(EV$2,$H$5:$FY$1802,MATCH($A853,$A$5:$A$1802,0),0),$H$2)</f>
        <v>399068022</v>
      </c>
      <c r="EW853" s="166">
        <f>IFERROR(HLOOKUP(EW$1,$H$5:$FY$1802,MATCH($A853,$A$5:$A$1802,0),0)*HLOOKUP(EW$2,$H$5:$FY$1802,MATCH($A853,$A$5:$A$1802,0),0),$H$2)</f>
        <v>14895595</v>
      </c>
      <c r="EX853" s="166">
        <f>IFERROR(HLOOKUP(EX$1,$H$5:$FY$1802,MATCH($A853,$A$5:$A$1802,0),0)*HLOOKUP(EX$2,$H$5:$FY$1802,MATCH($A853,$A$5:$A$1802,0),0),$H$2)</f>
        <v>5297774</v>
      </c>
      <c r="EY853" s="166">
        <f>IFERROR(HLOOKUP(EY$1,$H$5:$FY$1802,MATCH($A853,$A$5:$A$1802,0),0)*HLOOKUP(EY$2,$H$5:$FY$1802,MATCH($A853,$A$5:$A$1802,0),0),$H$2)</f>
        <v>43567260</v>
      </c>
      <c r="EZ853" s="166">
        <f>IFERROR(HLOOKUP(EZ$1,$H$5:$FY$1802,MATCH($A853,$A$5:$A$1802,0),0)*HLOOKUP(EZ$2,$H$5:$FY$1802,MATCH($A853,$A$5:$A$1802,0),0),$H$2)</f>
        <v>5244590</v>
      </c>
      <c r="FA853" s="166">
        <f>IFERROR(HLOOKUP(FA$1,$H$5:$FY$1802,MATCH($A853,$A$5:$A$1802,0),0)*HLOOKUP(FA$2,$H$5:$FY$1802,MATCH($A853,$A$5:$A$1802,0),0),$H$2)</f>
        <v>913257</v>
      </c>
      <c r="FB853" s="166">
        <f>IFERROR(HLOOKUP(FB$1,$H$5:$FY$1802,MATCH($A853,$A$5:$A$1802,0),0)*HLOOKUP(FB$2,$H$5:$FY$1802,MATCH($A853,$A$5:$A$1802,0),0),$H$2)</f>
        <v>375648</v>
      </c>
      <c r="FC853" s="166">
        <f>IFERROR(HLOOKUP(FC$1,$H$5:$FY$1802,MATCH($A853,$A$5:$A$1802,0),0)*HLOOKUP(FC$2,$H$5:$FY$1802,MATCH($A853,$A$5:$A$1802,0),0),$H$2)</f>
        <v>1108728</v>
      </c>
      <c r="FD853" s="166">
        <f>IFERROR(HLOOKUP(FD$1,$H$5:$FY$1802,MATCH($A853,$A$5:$A$1802,0),0)*HLOOKUP(FD$2,$H$5:$FY$1802,MATCH($A853,$A$5:$A$1802,0),0),$H$2)</f>
        <v>0</v>
      </c>
      <c r="FE853" s="166">
        <f>IFERROR(HLOOKUP(FE$1,$H$5:$FY$1802,MATCH($A853,$A$5:$A$1802,0),0)*HLOOKUP(FE$2,$H$5:$FY$1802,MATCH($A853,$A$5:$A$1802,0),0),$H$2)</f>
        <v>0</v>
      </c>
      <c r="FF853" s="166">
        <f>IFERROR(HLOOKUP(FF$1,$H$5:$FY$1802,MATCH($A853,$A$5:$A$1802,0),0)*HLOOKUP(FF$2,$H$5:$FY$1802,MATCH($A853,$A$5:$A$1802,0),0),$H$2)</f>
        <v>0</v>
      </c>
      <c r="FG853" s="166">
        <f>IFERROR(HLOOKUP(FG$1,$H$5:$FY$1802,MATCH($A853,$A$5:$A$1802,0),0)*HLOOKUP(FG$2,$H$5:$FY$1802,MATCH($A853,$A$5:$A$1802,0),0),$H$2)</f>
        <v>0</v>
      </c>
      <c r="FH853" s="152"/>
      <c r="FI853" s="405">
        <f t="shared" si="1192"/>
        <v>2.2000933380002334</v>
      </c>
      <c r="FJ853" s="405">
        <f t="shared" si="1192"/>
        <v>1.5259596313148991</v>
      </c>
      <c r="FK853" s="405">
        <f t="shared" si="1193"/>
        <v>2.1682900432900434</v>
      </c>
      <c r="FL853" s="405">
        <f t="shared" si="1194"/>
        <v>1.52507215007215</v>
      </c>
      <c r="FM853" s="405">
        <f t="shared" si="1195"/>
        <v>1.6893520105794191</v>
      </c>
      <c r="FN853" s="405">
        <f t="shared" si="1196"/>
        <v>1.0964147524122054</v>
      </c>
      <c r="FO853" s="405">
        <f t="shared" si="1197"/>
        <v>1.9216061185468452</v>
      </c>
      <c r="FP853" s="405">
        <f t="shared" si="1198"/>
        <v>1.1247928616953473</v>
      </c>
      <c r="FQ853" s="405">
        <f t="shared" si="1199"/>
        <v>1.6382978723404256</v>
      </c>
      <c r="FR853" s="405">
        <f t="shared" si="1200"/>
        <v>1.1312056737588652</v>
      </c>
      <c r="FS853" s="65"/>
    </row>
    <row r="854" spans="1:175" ht="10.35" customHeight="1" x14ac:dyDescent="0.2">
      <c r="A854" s="74" t="str">
        <f t="shared" si="1211"/>
        <v>2021-22MARCHR1F</v>
      </c>
      <c r="B854" s="163" t="str">
        <f t="shared" si="1210"/>
        <v>2021-22</v>
      </c>
      <c r="C854" s="26" t="s">
        <v>838</v>
      </c>
      <c r="D854" s="163" t="str">
        <f>INDEX($FV$16:$FW$26,MATCH($F854,$FV$16:$FV$26,0),2)</f>
        <v>Y59</v>
      </c>
      <c r="E854" s="163" t="str">
        <f>VLOOKUP($D854,$FW$8:$FX$14,2,0)</f>
        <v>South East</v>
      </c>
      <c r="F854" s="271" t="s">
        <v>852</v>
      </c>
      <c r="G854" s="271" t="s">
        <v>873</v>
      </c>
      <c r="H854" s="272">
        <v>3552</v>
      </c>
      <c r="I854" s="272">
        <v>2112</v>
      </c>
      <c r="J854" s="272">
        <v>14568</v>
      </c>
      <c r="K854" s="272">
        <v>7</v>
      </c>
      <c r="L854" s="272">
        <v>0</v>
      </c>
      <c r="M854" s="272">
        <v>16</v>
      </c>
      <c r="N854" s="272">
        <v>51</v>
      </c>
      <c r="O854" s="272">
        <v>120</v>
      </c>
      <c r="P854" s="272">
        <v>0</v>
      </c>
      <c r="Q854" s="272">
        <v>9</v>
      </c>
      <c r="R854" s="272">
        <v>0</v>
      </c>
      <c r="S854" s="272">
        <v>65</v>
      </c>
      <c r="T854" s="272">
        <v>2540</v>
      </c>
      <c r="U854" s="272">
        <v>128</v>
      </c>
      <c r="V854" s="272">
        <v>83</v>
      </c>
      <c r="W854" s="272">
        <v>1245</v>
      </c>
      <c r="X854" s="272">
        <v>687</v>
      </c>
      <c r="Y854" s="272">
        <v>32</v>
      </c>
      <c r="Z854" s="272">
        <v>75887</v>
      </c>
      <c r="AA854" s="272">
        <v>593</v>
      </c>
      <c r="AB854" s="272">
        <v>1101</v>
      </c>
      <c r="AC854" s="272">
        <v>62030</v>
      </c>
      <c r="AD854" s="272">
        <v>747</v>
      </c>
      <c r="AE854" s="272">
        <v>1357</v>
      </c>
      <c r="AF854" s="272">
        <v>2621342</v>
      </c>
      <c r="AG854" s="272">
        <v>2105</v>
      </c>
      <c r="AH854" s="272">
        <v>4166</v>
      </c>
      <c r="AI854" s="272">
        <v>4078808</v>
      </c>
      <c r="AJ854" s="272">
        <v>5937</v>
      </c>
      <c r="AK854" s="272">
        <v>14881</v>
      </c>
      <c r="AL854" s="272">
        <v>255263</v>
      </c>
      <c r="AM854" s="272">
        <v>7977</v>
      </c>
      <c r="AN854" s="272">
        <v>17111</v>
      </c>
      <c r="AO854" s="272">
        <v>271</v>
      </c>
      <c r="AP854" s="272">
        <v>1</v>
      </c>
      <c r="AQ854" s="272">
        <v>32</v>
      </c>
      <c r="AR854" s="272">
        <v>61</v>
      </c>
      <c r="AS854" s="272">
        <v>2</v>
      </c>
      <c r="AT854" s="272">
        <v>236</v>
      </c>
      <c r="AU854" s="272">
        <v>7</v>
      </c>
      <c r="AV854" s="272">
        <v>1433</v>
      </c>
      <c r="AW854" s="272">
        <v>22</v>
      </c>
      <c r="AX854" s="272">
        <v>814</v>
      </c>
      <c r="AY854" s="272">
        <v>2269</v>
      </c>
      <c r="AZ854" s="272">
        <v>237</v>
      </c>
      <c r="BA854" s="272">
        <v>206</v>
      </c>
      <c r="BB854" s="272">
        <v>153</v>
      </c>
      <c r="BC854" s="272">
        <v>131</v>
      </c>
      <c r="BD854" s="272">
        <v>1617</v>
      </c>
      <c r="BE854" s="272">
        <v>1486</v>
      </c>
      <c r="BF854" s="272">
        <v>920</v>
      </c>
      <c r="BG854" s="272">
        <v>829</v>
      </c>
      <c r="BH854" s="272">
        <v>38</v>
      </c>
      <c r="BI854" s="272">
        <v>33</v>
      </c>
      <c r="BJ854" s="272">
        <v>3</v>
      </c>
      <c r="BK854" s="272">
        <v>1119</v>
      </c>
      <c r="BL854" s="272">
        <v>373</v>
      </c>
      <c r="BM854" s="272">
        <v>576</v>
      </c>
      <c r="BN854" s="272">
        <v>1</v>
      </c>
      <c r="BO854" s="272">
        <v>3426</v>
      </c>
      <c r="BP854" s="272">
        <v>3426</v>
      </c>
      <c r="BQ854" s="272">
        <v>3426</v>
      </c>
      <c r="BR854" s="272">
        <v>124</v>
      </c>
      <c r="BS854" s="272">
        <v>71342</v>
      </c>
      <c r="BT854" s="272">
        <v>575</v>
      </c>
      <c r="BU854" s="272">
        <v>1084</v>
      </c>
      <c r="BV854" s="272">
        <v>93</v>
      </c>
      <c r="BW854" s="272">
        <v>184151</v>
      </c>
      <c r="BX854" s="272">
        <v>1980</v>
      </c>
      <c r="BY854" s="272">
        <v>3793</v>
      </c>
      <c r="BZ854" s="272">
        <v>30</v>
      </c>
      <c r="CA854" s="272">
        <v>189519</v>
      </c>
      <c r="CB854" s="272">
        <v>6317</v>
      </c>
      <c r="CC854" s="272">
        <v>11850</v>
      </c>
      <c r="CD854" s="272">
        <v>1122</v>
      </c>
      <c r="CE854" s="272">
        <v>2247672</v>
      </c>
      <c r="CF854" s="272">
        <v>2003</v>
      </c>
      <c r="CG854" s="272">
        <v>4067</v>
      </c>
      <c r="CH854" s="272">
        <v>144</v>
      </c>
      <c r="CI854" s="272">
        <v>905484</v>
      </c>
      <c r="CJ854" s="272">
        <v>6288</v>
      </c>
      <c r="CK854" s="272">
        <v>12392</v>
      </c>
      <c r="CL854" s="272">
        <v>17</v>
      </c>
      <c r="CM854" s="272">
        <v>219848</v>
      </c>
      <c r="CN854" s="272">
        <v>12932</v>
      </c>
      <c r="CO854" s="272">
        <v>18358</v>
      </c>
      <c r="CP854" s="272">
        <v>21</v>
      </c>
      <c r="CQ854" s="272">
        <v>326720</v>
      </c>
      <c r="CR854" s="272">
        <v>15558</v>
      </c>
      <c r="CS854" s="272">
        <v>48449</v>
      </c>
      <c r="CT854" s="272">
        <v>10</v>
      </c>
      <c r="CU854" s="272">
        <v>261787</v>
      </c>
      <c r="CV854" s="272">
        <v>26179</v>
      </c>
      <c r="CW854" s="272">
        <v>68442</v>
      </c>
      <c r="CX854" s="272">
        <v>10</v>
      </c>
      <c r="CY854" s="272">
        <v>3895</v>
      </c>
      <c r="CZ854" s="272">
        <v>390</v>
      </c>
      <c r="DA854" s="272">
        <v>537</v>
      </c>
      <c r="DB854" s="272">
        <v>103</v>
      </c>
      <c r="DC854" s="272">
        <v>5498</v>
      </c>
      <c r="DD854" s="272">
        <v>53</v>
      </c>
      <c r="DE854" s="272">
        <v>111</v>
      </c>
      <c r="DF854" s="272">
        <v>0</v>
      </c>
      <c r="DG854" s="272">
        <v>0</v>
      </c>
      <c r="DH854" s="272">
        <v>0</v>
      </c>
      <c r="DI854" s="272">
        <v>0</v>
      </c>
      <c r="DJ854" s="272">
        <v>0</v>
      </c>
      <c r="DK854" s="272">
        <v>0</v>
      </c>
      <c r="DL854" s="250"/>
      <c r="DM854" s="250"/>
      <c r="DN854" s="250"/>
      <c r="DO854" s="250"/>
      <c r="DP854" s="250"/>
      <c r="DQ854" s="250"/>
      <c r="DR854" s="250"/>
      <c r="DS854" s="250"/>
      <c r="DT854" s="250"/>
      <c r="DU854" s="250"/>
      <c r="DV854" s="250"/>
      <c r="DW854" s="250"/>
      <c r="DX854" s="250"/>
      <c r="DY854" s="250"/>
      <c r="DZ854" s="250"/>
      <c r="EA854" s="250"/>
      <c r="EB854" s="155"/>
      <c r="EC854" s="75">
        <f>MONTH(1&amp;C854)</f>
        <v>3</v>
      </c>
      <c r="ED854" s="74">
        <f t="shared" ref="ED854:ED862" si="1212">LEFT($B854,4)+IF(EC854&lt;4,1,0)</f>
        <v>2022</v>
      </c>
      <c r="EE854" s="165">
        <f t="shared" ref="EE854:EE862" si="1213">DATE($ED854,$EC854,1)</f>
        <v>44621</v>
      </c>
      <c r="EF854" s="157">
        <f t="shared" ref="EF854:EF862" si="1214">DAY(EOMONTH($EE854,0))</f>
        <v>31</v>
      </c>
      <c r="EG854" s="156"/>
      <c r="EH854" s="166">
        <f>IFERROR(HLOOKUP(EH$1,$H$5:$FY$1802,MATCH($A854,$A$5:$A$1802,0),0)*HLOOKUP(EH$2,$H$5:$FY$1802,MATCH($A854,$A$5:$A$1802,0),0),$H$2)</f>
        <v>0</v>
      </c>
      <c r="EI854" s="166">
        <f>IFERROR(HLOOKUP(EI$1,$H$5:$FY$1802,MATCH($A854,$A$5:$A$1802,0),0)*HLOOKUP(EI$2,$H$5:$FY$1802,MATCH($A854,$A$5:$A$1802,0),0),$H$2)</f>
        <v>33792</v>
      </c>
      <c r="EJ854" s="166">
        <f>IFERROR(HLOOKUP(EJ$1,$H$5:$FY$1802,MATCH($A854,$A$5:$A$1802,0),0)*HLOOKUP(EJ$2,$H$5:$FY$1802,MATCH($A854,$A$5:$A$1802,0),0),$H$2)</f>
        <v>107712</v>
      </c>
      <c r="EK854" s="166">
        <f>IFERROR(HLOOKUP(EK$1,$H$5:$FY$1802,MATCH($A854,$A$5:$A$1802,0),0)*HLOOKUP(EK$2,$H$5:$FY$1802,MATCH($A854,$A$5:$A$1802,0),0),$H$2)</f>
        <v>253440</v>
      </c>
      <c r="EL854" s="166">
        <f>IFERROR(HLOOKUP(EL$1,$H$5:$FY$1802,MATCH($A854,$A$5:$A$1802,0),0)*HLOOKUP(EL$2,$H$5:$FY$1802,MATCH($A854,$A$5:$A$1802,0),0),$H$2)</f>
        <v>140928</v>
      </c>
      <c r="EM854" s="166">
        <f>IFERROR(HLOOKUP(EM$1,$H$5:$FY$1802,MATCH($A854,$A$5:$A$1802,0),0)*HLOOKUP(EM$2,$H$5:$FY$1802,MATCH($A854,$A$5:$A$1802,0),0),$H$2)</f>
        <v>112631</v>
      </c>
      <c r="EN854" s="166">
        <f>IFERROR(HLOOKUP(EN$1,$H$5:$FY$1802,MATCH($A854,$A$5:$A$1802,0),0)*HLOOKUP(EN$2,$H$5:$FY$1802,MATCH($A854,$A$5:$A$1802,0),0),$H$2)</f>
        <v>5186670</v>
      </c>
      <c r="EO854" s="166">
        <f>IFERROR(HLOOKUP(EO$1,$H$5:$FY$1802,MATCH($A854,$A$5:$A$1802,0),0)*HLOOKUP(EO$2,$H$5:$FY$1802,MATCH($A854,$A$5:$A$1802,0),0),$H$2)</f>
        <v>10223247</v>
      </c>
      <c r="EP854" s="166">
        <f>IFERROR(HLOOKUP(EP$1,$H$5:$FY$1802,MATCH($A854,$A$5:$A$1802,0),0)*HLOOKUP(EP$2,$H$5:$FY$1802,MATCH($A854,$A$5:$A$1802,0),0),$H$2)</f>
        <v>547552</v>
      </c>
      <c r="EQ854" s="166">
        <f>IFERROR(HLOOKUP(EQ$1,$H$5:$FY$1802,MATCH($A854,$A$5:$A$1802,0),0)*HLOOKUP(EQ$2,$H$5:$FY$1802,MATCH($A854,$A$5:$A$1802,0),0),$H$2)</f>
        <v>1728</v>
      </c>
      <c r="ER854" s="166">
        <f>IFERROR(HLOOKUP(ER$1,$H$5:$FY$1802,MATCH($A854,$A$5:$A$1802,0),0)*HLOOKUP(ER$2,$H$5:$FY$1802,MATCH($A854,$A$5:$A$1802,0),0),$H$2)</f>
        <v>3426</v>
      </c>
      <c r="ES854" s="166">
        <f>IFERROR(HLOOKUP(ES$1,$H$5:$FY$1802,MATCH($A854,$A$5:$A$1802,0),0)*HLOOKUP(ES$2,$H$5:$FY$1802,MATCH($A854,$A$5:$A$1802,0),0),$H$2)</f>
        <v>134416</v>
      </c>
      <c r="ET854" s="166">
        <f>IFERROR(HLOOKUP(ET$1,$H$5:$FY$1802,MATCH($A854,$A$5:$A$1802,0),0)*HLOOKUP(ET$2,$H$5:$FY$1802,MATCH($A854,$A$5:$A$1802,0),0),$H$2)</f>
        <v>352749</v>
      </c>
      <c r="EU854" s="166">
        <f>IFERROR(HLOOKUP(EU$1,$H$5:$FY$1802,MATCH($A854,$A$5:$A$1802,0),0)*HLOOKUP(EU$2,$H$5:$FY$1802,MATCH($A854,$A$5:$A$1802,0),0),$H$2)</f>
        <v>355500</v>
      </c>
      <c r="EV854" s="166">
        <f>IFERROR(HLOOKUP(EV$1,$H$5:$FY$1802,MATCH($A854,$A$5:$A$1802,0),0)*HLOOKUP(EV$2,$H$5:$FY$1802,MATCH($A854,$A$5:$A$1802,0),0),$H$2)</f>
        <v>4563174</v>
      </c>
      <c r="EW854" s="166">
        <f>IFERROR(HLOOKUP(EW$1,$H$5:$FY$1802,MATCH($A854,$A$5:$A$1802,0),0)*HLOOKUP(EW$2,$H$5:$FY$1802,MATCH($A854,$A$5:$A$1802,0),0),$H$2)</f>
        <v>1784448</v>
      </c>
      <c r="EX854" s="166">
        <f>IFERROR(HLOOKUP(EX$1,$H$5:$FY$1802,MATCH($A854,$A$5:$A$1802,0),0)*HLOOKUP(EX$2,$H$5:$FY$1802,MATCH($A854,$A$5:$A$1802,0),0),$H$2)</f>
        <v>312086</v>
      </c>
      <c r="EY854" s="166">
        <f>IFERROR(HLOOKUP(EY$1,$H$5:$FY$1802,MATCH($A854,$A$5:$A$1802,0),0)*HLOOKUP(EY$2,$H$5:$FY$1802,MATCH($A854,$A$5:$A$1802,0),0),$H$2)</f>
        <v>1017429</v>
      </c>
      <c r="EZ854" s="166">
        <f>IFERROR(HLOOKUP(EZ$1,$H$5:$FY$1802,MATCH($A854,$A$5:$A$1802,0),0)*HLOOKUP(EZ$2,$H$5:$FY$1802,MATCH($A854,$A$5:$A$1802,0),0),$H$2)</f>
        <v>684420</v>
      </c>
      <c r="FA854" s="166">
        <f>IFERROR(HLOOKUP(FA$1,$H$5:$FY$1802,MATCH($A854,$A$5:$A$1802,0),0)*HLOOKUP(FA$2,$H$5:$FY$1802,MATCH($A854,$A$5:$A$1802,0),0),$H$2)</f>
        <v>0</v>
      </c>
      <c r="FB854" s="166">
        <f>IFERROR(HLOOKUP(FB$1,$H$5:$FY$1802,MATCH($A854,$A$5:$A$1802,0),0)*HLOOKUP(FB$2,$H$5:$FY$1802,MATCH($A854,$A$5:$A$1802,0),0),$H$2)</f>
        <v>5370</v>
      </c>
      <c r="FC854" s="166">
        <f>IFERROR(HLOOKUP(FC$1,$H$5:$FY$1802,MATCH($A854,$A$5:$A$1802,0),0)*HLOOKUP(FC$2,$H$5:$FY$1802,MATCH($A854,$A$5:$A$1802,0),0),$H$2)</f>
        <v>11433</v>
      </c>
      <c r="FD854" s="166">
        <f>IFERROR(HLOOKUP(FD$1,$H$5:$FY$1802,MATCH($A854,$A$5:$A$1802,0),0)*HLOOKUP(FD$2,$H$5:$FY$1802,MATCH($A854,$A$5:$A$1802,0),0),$H$2)</f>
        <v>0</v>
      </c>
      <c r="FE854" s="166">
        <f>IFERROR(HLOOKUP(FE$1,$H$5:$FY$1802,MATCH($A854,$A$5:$A$1802,0),0)*HLOOKUP(FE$2,$H$5:$FY$1802,MATCH($A854,$A$5:$A$1802,0),0),$H$2)</f>
        <v>0</v>
      </c>
      <c r="FF854" s="166">
        <f>IFERROR(HLOOKUP(FF$1,$H$5:$FY$1802,MATCH($A854,$A$5:$A$1802,0),0)*HLOOKUP(FF$2,$H$5:$FY$1802,MATCH($A854,$A$5:$A$1802,0),0),$H$2)</f>
        <v>0</v>
      </c>
      <c r="FG854" s="166">
        <f>IFERROR(HLOOKUP(FG$1,$H$5:$FY$1802,MATCH($A854,$A$5:$A$1802,0),0)*HLOOKUP(FG$2,$H$5:$FY$1802,MATCH($A854,$A$5:$A$1802,0),0),$H$2)</f>
        <v>0</v>
      </c>
      <c r="FH854" s="152"/>
      <c r="FI854" s="405">
        <f t="shared" si="1192"/>
        <v>1.8515625</v>
      </c>
      <c r="FJ854" s="405">
        <f t="shared" si="1192"/>
        <v>1.609375</v>
      </c>
      <c r="FK854" s="405">
        <f t="shared" si="1193"/>
        <v>1.8433734939759037</v>
      </c>
      <c r="FL854" s="405">
        <f t="shared" si="1194"/>
        <v>1.5783132530120483</v>
      </c>
      <c r="FM854" s="405">
        <f t="shared" si="1195"/>
        <v>1.2987951807228915</v>
      </c>
      <c r="FN854" s="405">
        <f t="shared" si="1196"/>
        <v>1.1935742971887551</v>
      </c>
      <c r="FO854" s="405">
        <f t="shared" si="1197"/>
        <v>1.3391557496360991</v>
      </c>
      <c r="FP854" s="405">
        <f t="shared" si="1198"/>
        <v>1.2066957787481805</v>
      </c>
      <c r="FQ854" s="405">
        <f t="shared" si="1199"/>
        <v>1.1875</v>
      </c>
      <c r="FR854" s="405">
        <f t="shared" si="1200"/>
        <v>1.03125</v>
      </c>
      <c r="FS854" s="65"/>
    </row>
    <row r="855" spans="1:175" ht="10.35" customHeight="1" x14ac:dyDescent="0.2">
      <c r="A855" s="180" t="str">
        <f t="shared" si="1211"/>
        <v>2021-22MARCHRRU</v>
      </c>
      <c r="B855" s="182" t="str">
        <f t="shared" si="1210"/>
        <v>2021-22</v>
      </c>
      <c r="C855" s="26" t="s">
        <v>838</v>
      </c>
      <c r="D855" s="182" t="str">
        <f>INDEX($FV$16:$FW$26,MATCH($F855,$FV$16:$FV$26,0),2)</f>
        <v>Y56</v>
      </c>
      <c r="E855" s="182" t="str">
        <f>VLOOKUP($D855,$FW$8:$FX$14,2,0)</f>
        <v>London</v>
      </c>
      <c r="F855" s="273" t="s">
        <v>855</v>
      </c>
      <c r="G855" s="277" t="s">
        <v>874</v>
      </c>
      <c r="H855" s="278">
        <v>198374</v>
      </c>
      <c r="I855" s="278">
        <v>154714</v>
      </c>
      <c r="J855" s="278">
        <v>4063274</v>
      </c>
      <c r="K855" s="278">
        <v>26</v>
      </c>
      <c r="L855" s="278">
        <v>1</v>
      </c>
      <c r="M855" s="278">
        <v>97</v>
      </c>
      <c r="N855" s="278">
        <v>136</v>
      </c>
      <c r="O855" s="278">
        <v>242</v>
      </c>
      <c r="P855" s="278">
        <v>0</v>
      </c>
      <c r="Q855" s="278">
        <v>784</v>
      </c>
      <c r="R855" s="278">
        <v>0</v>
      </c>
      <c r="S855" s="278">
        <v>1769</v>
      </c>
      <c r="T855" s="278">
        <v>105725</v>
      </c>
      <c r="U855" s="278">
        <v>11070</v>
      </c>
      <c r="V855" s="278">
        <v>7760</v>
      </c>
      <c r="W855" s="278">
        <v>57122</v>
      </c>
      <c r="X855" s="278">
        <v>16281</v>
      </c>
      <c r="Y855" s="278">
        <v>1092</v>
      </c>
      <c r="Z855" s="278">
        <v>4792200</v>
      </c>
      <c r="AA855" s="278">
        <v>433</v>
      </c>
      <c r="AB855" s="278">
        <v>726</v>
      </c>
      <c r="AC855" s="278">
        <v>5712813</v>
      </c>
      <c r="AD855" s="278">
        <v>736</v>
      </c>
      <c r="AE855" s="278">
        <v>1291</v>
      </c>
      <c r="AF855" s="278">
        <v>174628150</v>
      </c>
      <c r="AG855" s="278">
        <v>3057</v>
      </c>
      <c r="AH855" s="278">
        <v>6743</v>
      </c>
      <c r="AI855" s="278">
        <v>125617500</v>
      </c>
      <c r="AJ855" s="278">
        <v>7716</v>
      </c>
      <c r="AK855" s="278">
        <v>18775</v>
      </c>
      <c r="AL855" s="278">
        <v>15788322</v>
      </c>
      <c r="AM855" s="278">
        <v>14458</v>
      </c>
      <c r="AN855" s="278">
        <v>28069</v>
      </c>
      <c r="AO855" s="278">
        <v>16418</v>
      </c>
      <c r="AP855" s="278">
        <v>214</v>
      </c>
      <c r="AQ855" s="278">
        <v>2944</v>
      </c>
      <c r="AR855" s="278">
        <v>3963</v>
      </c>
      <c r="AS855" s="278">
        <v>108</v>
      </c>
      <c r="AT855" s="278">
        <v>13152</v>
      </c>
      <c r="AU855" s="278">
        <v>0</v>
      </c>
      <c r="AV855" s="278">
        <v>53643</v>
      </c>
      <c r="AW855" s="278">
        <v>3478</v>
      </c>
      <c r="AX855" s="278">
        <v>32186</v>
      </c>
      <c r="AY855" s="278">
        <v>89307</v>
      </c>
      <c r="AZ855" s="278">
        <v>27804</v>
      </c>
      <c r="BA855" s="278">
        <v>21340</v>
      </c>
      <c r="BB855" s="278">
        <v>19311</v>
      </c>
      <c r="BC855" s="278">
        <v>15070</v>
      </c>
      <c r="BD855" s="278">
        <v>81821</v>
      </c>
      <c r="BE855" s="278">
        <v>64291</v>
      </c>
      <c r="BF855" s="278">
        <v>24089</v>
      </c>
      <c r="BG855" s="278">
        <v>18653</v>
      </c>
      <c r="BH855" s="278">
        <v>1479</v>
      </c>
      <c r="BI855" s="278">
        <v>1181</v>
      </c>
      <c r="BJ855" s="278">
        <v>164</v>
      </c>
      <c r="BK855" s="278">
        <v>110795</v>
      </c>
      <c r="BL855" s="278">
        <v>676</v>
      </c>
      <c r="BM855" s="278">
        <v>1211</v>
      </c>
      <c r="BN855" s="278">
        <v>92</v>
      </c>
      <c r="BO855" s="278">
        <v>81645</v>
      </c>
      <c r="BP855" s="278">
        <v>887</v>
      </c>
      <c r="BQ855" s="278">
        <v>1684</v>
      </c>
      <c r="BR855" s="278">
        <v>10814</v>
      </c>
      <c r="BS855" s="278">
        <v>4599760</v>
      </c>
      <c r="BT855" s="278">
        <v>425</v>
      </c>
      <c r="BU855" s="278">
        <v>716</v>
      </c>
      <c r="BV855" s="278">
        <v>3363</v>
      </c>
      <c r="BW855" s="278">
        <v>11532099</v>
      </c>
      <c r="BX855" s="278">
        <v>3429</v>
      </c>
      <c r="BY855" s="278">
        <v>7313</v>
      </c>
      <c r="BZ855" s="278">
        <v>1312</v>
      </c>
      <c r="CA855" s="278">
        <v>4244685</v>
      </c>
      <c r="CB855" s="278">
        <v>3235</v>
      </c>
      <c r="CC855" s="278">
        <v>7126</v>
      </c>
      <c r="CD855" s="278">
        <v>52447</v>
      </c>
      <c r="CE855" s="278">
        <v>158851366</v>
      </c>
      <c r="CF855" s="278">
        <v>3029</v>
      </c>
      <c r="CG855" s="278">
        <v>6678</v>
      </c>
      <c r="CH855" s="278">
        <v>729</v>
      </c>
      <c r="CI855" s="278">
        <v>7307422</v>
      </c>
      <c r="CJ855" s="278">
        <v>10024</v>
      </c>
      <c r="CK855" s="278">
        <v>20624</v>
      </c>
      <c r="CL855" s="278">
        <v>199</v>
      </c>
      <c r="CM855" s="278">
        <v>1807280</v>
      </c>
      <c r="CN855" s="278">
        <v>9082</v>
      </c>
      <c r="CO855" s="278">
        <v>18360</v>
      </c>
      <c r="CP855" s="278">
        <v>924</v>
      </c>
      <c r="CQ855" s="278">
        <v>11066233</v>
      </c>
      <c r="CR855" s="278">
        <v>11976</v>
      </c>
      <c r="CS855" s="278">
        <v>23173</v>
      </c>
      <c r="CT855" s="278">
        <v>59</v>
      </c>
      <c r="CU855" s="278">
        <v>682931</v>
      </c>
      <c r="CV855" s="278">
        <v>11575</v>
      </c>
      <c r="CW855" s="278">
        <v>24192</v>
      </c>
      <c r="CX855" s="278">
        <v>826</v>
      </c>
      <c r="CY855" s="278">
        <v>279520</v>
      </c>
      <c r="CZ855" s="278">
        <v>338</v>
      </c>
      <c r="DA855" s="278">
        <v>586</v>
      </c>
      <c r="DB855" s="278">
        <v>5756</v>
      </c>
      <c r="DC855" s="278">
        <v>573729</v>
      </c>
      <c r="DD855" s="278">
        <v>100</v>
      </c>
      <c r="DE855" s="278">
        <v>198</v>
      </c>
      <c r="DF855" s="278">
        <v>188</v>
      </c>
      <c r="DG855" s="278">
        <v>753358</v>
      </c>
      <c r="DH855" s="278">
        <v>4007</v>
      </c>
      <c r="DI855" s="278">
        <v>9691</v>
      </c>
      <c r="DJ855" s="278">
        <v>170</v>
      </c>
      <c r="DK855" s="278">
        <v>0</v>
      </c>
      <c r="DL855" s="264"/>
      <c r="DM855" s="264"/>
      <c r="DN855" s="264"/>
      <c r="DO855" s="264"/>
      <c r="DP855" s="264"/>
      <c r="DQ855" s="264"/>
      <c r="DR855" s="264"/>
      <c r="DS855" s="264"/>
      <c r="DT855" s="264"/>
      <c r="DU855" s="264"/>
      <c r="DV855" s="264"/>
      <c r="DW855" s="264"/>
      <c r="DX855" s="264"/>
      <c r="DY855" s="264"/>
      <c r="DZ855" s="264"/>
      <c r="EA855" s="264"/>
      <c r="EB855" s="265"/>
      <c r="EC855" s="266">
        <f t="shared" ref="EC855:EC862" si="1215">MONTH(1&amp;C855)</f>
        <v>3</v>
      </c>
      <c r="ED855" s="180">
        <f t="shared" si="1212"/>
        <v>2022</v>
      </c>
      <c r="EE855" s="185">
        <f t="shared" si="1213"/>
        <v>44621</v>
      </c>
      <c r="EF855" s="186">
        <f t="shared" si="1214"/>
        <v>31</v>
      </c>
      <c r="EG855" s="187"/>
      <c r="EH855" s="188">
        <f>IFERROR(HLOOKUP(EH$1,$H$5:$FY$1802,MATCH($A855,$A$5:$A$1802,0),0)*HLOOKUP(EH$2,$H$5:$FY$1802,MATCH($A855,$A$5:$A$1802,0),0),$H$2)</f>
        <v>154714</v>
      </c>
      <c r="EI855" s="188">
        <f>IFERROR(HLOOKUP(EI$1,$H$5:$FY$1802,MATCH($A855,$A$5:$A$1802,0),0)*HLOOKUP(EI$2,$H$5:$FY$1802,MATCH($A855,$A$5:$A$1802,0),0),$H$2)</f>
        <v>15007258</v>
      </c>
      <c r="EJ855" s="188">
        <f>IFERROR(HLOOKUP(EJ$1,$H$5:$FY$1802,MATCH($A855,$A$5:$A$1802,0),0)*HLOOKUP(EJ$2,$H$5:$FY$1802,MATCH($A855,$A$5:$A$1802,0),0),$H$2)</f>
        <v>21041104</v>
      </c>
      <c r="EK855" s="188">
        <f>IFERROR(HLOOKUP(EK$1,$H$5:$FY$1802,MATCH($A855,$A$5:$A$1802,0),0)*HLOOKUP(EK$2,$H$5:$FY$1802,MATCH($A855,$A$5:$A$1802,0),0),$H$2)</f>
        <v>37440788</v>
      </c>
      <c r="EL855" s="188">
        <f>IFERROR(HLOOKUP(EL$1,$H$5:$FY$1802,MATCH($A855,$A$5:$A$1802,0),0)*HLOOKUP(EL$2,$H$5:$FY$1802,MATCH($A855,$A$5:$A$1802,0),0),$H$2)</f>
        <v>8036820</v>
      </c>
      <c r="EM855" s="188">
        <f>IFERROR(HLOOKUP(EM$1,$H$5:$FY$1802,MATCH($A855,$A$5:$A$1802,0),0)*HLOOKUP(EM$2,$H$5:$FY$1802,MATCH($A855,$A$5:$A$1802,0),0),$H$2)</f>
        <v>10018160</v>
      </c>
      <c r="EN855" s="188">
        <f>IFERROR(HLOOKUP(EN$1,$H$5:$FY$1802,MATCH($A855,$A$5:$A$1802,0),0)*HLOOKUP(EN$2,$H$5:$FY$1802,MATCH($A855,$A$5:$A$1802,0),0),$H$2)</f>
        <v>385173646</v>
      </c>
      <c r="EO855" s="188">
        <f>IFERROR(HLOOKUP(EO$1,$H$5:$FY$1802,MATCH($A855,$A$5:$A$1802,0),0)*HLOOKUP(EO$2,$H$5:$FY$1802,MATCH($A855,$A$5:$A$1802,0),0),$H$2)</f>
        <v>305675775</v>
      </c>
      <c r="EP855" s="188">
        <f>IFERROR(HLOOKUP(EP$1,$H$5:$FY$1802,MATCH($A855,$A$5:$A$1802,0),0)*HLOOKUP(EP$2,$H$5:$FY$1802,MATCH($A855,$A$5:$A$1802,0),0),$H$2)</f>
        <v>30651348</v>
      </c>
      <c r="EQ855" s="188">
        <f>IFERROR(HLOOKUP(EQ$1,$H$5:$FY$1802,MATCH($A855,$A$5:$A$1802,0),0)*HLOOKUP(EQ$2,$H$5:$FY$1802,MATCH($A855,$A$5:$A$1802,0),0),$H$2)</f>
        <v>198604</v>
      </c>
      <c r="ER855" s="188">
        <f>IFERROR(HLOOKUP(ER$1,$H$5:$FY$1802,MATCH($A855,$A$5:$A$1802,0),0)*HLOOKUP(ER$2,$H$5:$FY$1802,MATCH($A855,$A$5:$A$1802,0),0),$H$2)</f>
        <v>154928</v>
      </c>
      <c r="ES855" s="188">
        <f>IFERROR(HLOOKUP(ES$1,$H$5:$FY$1802,MATCH($A855,$A$5:$A$1802,0),0)*HLOOKUP(ES$2,$H$5:$FY$1802,MATCH($A855,$A$5:$A$1802,0),0),$H$2)</f>
        <v>7742824</v>
      </c>
      <c r="ET855" s="188">
        <f>IFERROR(HLOOKUP(ET$1,$H$5:$FY$1802,MATCH($A855,$A$5:$A$1802,0),0)*HLOOKUP(ET$2,$H$5:$FY$1802,MATCH($A855,$A$5:$A$1802,0),0),$H$2)</f>
        <v>24593619</v>
      </c>
      <c r="EU855" s="188">
        <f>IFERROR(HLOOKUP(EU$1,$H$5:$FY$1802,MATCH($A855,$A$5:$A$1802,0),0)*HLOOKUP(EU$2,$H$5:$FY$1802,MATCH($A855,$A$5:$A$1802,0),0),$H$2)</f>
        <v>9349312</v>
      </c>
      <c r="EV855" s="188">
        <f>IFERROR(HLOOKUP(EV$1,$H$5:$FY$1802,MATCH($A855,$A$5:$A$1802,0),0)*HLOOKUP(EV$2,$H$5:$FY$1802,MATCH($A855,$A$5:$A$1802,0),0),$H$2)</f>
        <v>350241066</v>
      </c>
      <c r="EW855" s="188">
        <f>IFERROR(HLOOKUP(EW$1,$H$5:$FY$1802,MATCH($A855,$A$5:$A$1802,0),0)*HLOOKUP(EW$2,$H$5:$FY$1802,MATCH($A855,$A$5:$A$1802,0),0),$H$2)</f>
        <v>15034896</v>
      </c>
      <c r="EX855" s="188">
        <f>IFERROR(HLOOKUP(EX$1,$H$5:$FY$1802,MATCH($A855,$A$5:$A$1802,0),0)*HLOOKUP(EX$2,$H$5:$FY$1802,MATCH($A855,$A$5:$A$1802,0),0),$H$2)</f>
        <v>3653640</v>
      </c>
      <c r="EY855" s="188">
        <f>IFERROR(HLOOKUP(EY$1,$H$5:$FY$1802,MATCH($A855,$A$5:$A$1802,0),0)*HLOOKUP(EY$2,$H$5:$FY$1802,MATCH($A855,$A$5:$A$1802,0),0),$H$2)</f>
        <v>21411852</v>
      </c>
      <c r="EZ855" s="188">
        <f>IFERROR(HLOOKUP(EZ$1,$H$5:$FY$1802,MATCH($A855,$A$5:$A$1802,0),0)*HLOOKUP(EZ$2,$H$5:$FY$1802,MATCH($A855,$A$5:$A$1802,0),0),$H$2)</f>
        <v>1427328</v>
      </c>
      <c r="FA855" s="188">
        <f>IFERROR(HLOOKUP(FA$1,$H$5:$FY$1802,MATCH($A855,$A$5:$A$1802,0),0)*HLOOKUP(FA$2,$H$5:$FY$1802,MATCH($A855,$A$5:$A$1802,0),0),$H$2)</f>
        <v>1821908</v>
      </c>
      <c r="FB855" s="188">
        <f>IFERROR(HLOOKUP(FB$1,$H$5:$FY$1802,MATCH($A855,$A$5:$A$1802,0),0)*HLOOKUP(FB$2,$H$5:$FY$1802,MATCH($A855,$A$5:$A$1802,0),0),$H$2)</f>
        <v>484036</v>
      </c>
      <c r="FC855" s="188">
        <f>IFERROR(HLOOKUP(FC$1,$H$5:$FY$1802,MATCH($A855,$A$5:$A$1802,0),0)*HLOOKUP(FC$2,$H$5:$FY$1802,MATCH($A855,$A$5:$A$1802,0),0),$H$2)</f>
        <v>1139688</v>
      </c>
      <c r="FD855" s="188">
        <f>IFERROR(HLOOKUP(FD$1,$H$5:$FY$1802,MATCH($A855,$A$5:$A$1802,0),0)*HLOOKUP(FD$2,$H$5:$FY$1802,MATCH($A855,$A$5:$A$1802,0),0),$H$2)</f>
        <v>0</v>
      </c>
      <c r="FE855" s="188">
        <f>IFERROR(HLOOKUP(FE$1,$H$5:$FY$1802,MATCH($A855,$A$5:$A$1802,0),0)*HLOOKUP(FE$2,$H$5:$FY$1802,MATCH($A855,$A$5:$A$1802,0),0),$H$2)</f>
        <v>0</v>
      </c>
      <c r="FF855" s="188">
        <f>IFERROR(HLOOKUP(FF$1,$H$5:$FY$1802,MATCH($A855,$A$5:$A$1802,0),0)*HLOOKUP(FF$2,$H$5:$FY$1802,MATCH($A855,$A$5:$A$1802,0),0),$H$2)</f>
        <v>0</v>
      </c>
      <c r="FG855" s="188">
        <f>IFERROR(HLOOKUP(FG$1,$H$5:$FY$1802,MATCH($A855,$A$5:$A$1802,0),0)*HLOOKUP(FG$2,$H$5:$FY$1802,MATCH($A855,$A$5:$A$1802,0),0),$H$2)</f>
        <v>0</v>
      </c>
      <c r="FH855" s="189"/>
      <c r="FI855" s="406">
        <f t="shared" si="1192"/>
        <v>2.5116531165311655</v>
      </c>
      <c r="FJ855" s="406">
        <f t="shared" si="1192"/>
        <v>1.9277326106594399</v>
      </c>
      <c r="FK855" s="406">
        <f t="shared" si="1193"/>
        <v>2.4885309278350514</v>
      </c>
      <c r="FL855" s="406">
        <f t="shared" si="1194"/>
        <v>1.9420103092783505</v>
      </c>
      <c r="FM855" s="406">
        <f t="shared" si="1195"/>
        <v>1.4323903224677008</v>
      </c>
      <c r="FN855" s="406">
        <f t="shared" si="1196"/>
        <v>1.1255033087076782</v>
      </c>
      <c r="FO855" s="406">
        <f t="shared" si="1197"/>
        <v>1.4795774215343038</v>
      </c>
      <c r="FP855" s="406">
        <f t="shared" si="1198"/>
        <v>1.1456912966034027</v>
      </c>
      <c r="FQ855" s="406">
        <f t="shared" si="1199"/>
        <v>1.3543956043956045</v>
      </c>
      <c r="FR855" s="406">
        <f t="shared" si="1200"/>
        <v>1.0815018315018314</v>
      </c>
      <c r="FS855" s="410"/>
    </row>
    <row r="856" spans="1:175" ht="10.35" customHeight="1" x14ac:dyDescent="0.2">
      <c r="A856" s="74" t="str">
        <f t="shared" si="1211"/>
        <v>2021-22MARCHRX6</v>
      </c>
      <c r="B856" s="163" t="str">
        <f t="shared" si="1210"/>
        <v>2021-22</v>
      </c>
      <c r="C856" s="26" t="s">
        <v>838</v>
      </c>
      <c r="D856" s="163" t="str">
        <f>INDEX($FV$16:$FW$26,MATCH($F856,$FV$16:$FV$26,0),2)</f>
        <v>Y63</v>
      </c>
      <c r="E856" s="163" t="str">
        <f>VLOOKUP($D856,$FW$8:$FX$14,2,0)</f>
        <v>North East and Yorkshire</v>
      </c>
      <c r="F856" s="271" t="s">
        <v>857</v>
      </c>
      <c r="G856" s="271" t="s">
        <v>875</v>
      </c>
      <c r="H856" s="272">
        <v>51662</v>
      </c>
      <c r="I856" s="272">
        <v>40101</v>
      </c>
      <c r="J856" s="272">
        <v>1343259</v>
      </c>
      <c r="K856" s="272">
        <v>33</v>
      </c>
      <c r="L856" s="272">
        <v>5</v>
      </c>
      <c r="M856" s="272">
        <v>80</v>
      </c>
      <c r="N856" s="272">
        <v>149</v>
      </c>
      <c r="O856" s="272">
        <v>382</v>
      </c>
      <c r="P856" s="272">
        <v>0</v>
      </c>
      <c r="Q856" s="272">
        <v>103</v>
      </c>
      <c r="R856" s="272">
        <v>3123</v>
      </c>
      <c r="S856" s="272">
        <v>10</v>
      </c>
      <c r="T856" s="272">
        <v>36876</v>
      </c>
      <c r="U856" s="272">
        <v>3062</v>
      </c>
      <c r="V856" s="272">
        <v>1718</v>
      </c>
      <c r="W856" s="272">
        <v>20321</v>
      </c>
      <c r="X856" s="272">
        <v>6451</v>
      </c>
      <c r="Y856" s="272">
        <v>434</v>
      </c>
      <c r="Z856" s="272">
        <v>1301467</v>
      </c>
      <c r="AA856" s="272">
        <v>425</v>
      </c>
      <c r="AB856" s="272">
        <v>744</v>
      </c>
      <c r="AC856" s="272">
        <v>835928</v>
      </c>
      <c r="AD856" s="272">
        <v>487</v>
      </c>
      <c r="AE856" s="272">
        <v>844</v>
      </c>
      <c r="AF856" s="272">
        <v>40974829</v>
      </c>
      <c r="AG856" s="272">
        <v>2016</v>
      </c>
      <c r="AH856" s="272">
        <v>4166</v>
      </c>
      <c r="AI856" s="272">
        <v>41378614</v>
      </c>
      <c r="AJ856" s="272">
        <v>6414</v>
      </c>
      <c r="AK856" s="272">
        <v>16456</v>
      </c>
      <c r="AL856" s="272">
        <v>2522133</v>
      </c>
      <c r="AM856" s="272">
        <v>5811</v>
      </c>
      <c r="AN856" s="272">
        <v>13031</v>
      </c>
      <c r="AO856" s="272">
        <v>3904</v>
      </c>
      <c r="AP856" s="272">
        <v>88</v>
      </c>
      <c r="AQ856" s="272">
        <v>380</v>
      </c>
      <c r="AR856" s="272">
        <v>3290</v>
      </c>
      <c r="AS856" s="272">
        <v>217</v>
      </c>
      <c r="AT856" s="272">
        <v>3219</v>
      </c>
      <c r="AU856" s="272">
        <v>0</v>
      </c>
      <c r="AV856" s="272">
        <v>19620</v>
      </c>
      <c r="AW856" s="272">
        <v>3412</v>
      </c>
      <c r="AX856" s="272">
        <v>9940</v>
      </c>
      <c r="AY856" s="272">
        <v>32972</v>
      </c>
      <c r="AZ856" s="272">
        <v>5747</v>
      </c>
      <c r="BA856" s="272">
        <v>4456</v>
      </c>
      <c r="BB856" s="272">
        <v>3211</v>
      </c>
      <c r="BC856" s="272">
        <v>2521</v>
      </c>
      <c r="BD856" s="272">
        <v>26300</v>
      </c>
      <c r="BE856" s="272">
        <v>21959</v>
      </c>
      <c r="BF856" s="272">
        <v>10048</v>
      </c>
      <c r="BG856" s="272">
        <v>6938</v>
      </c>
      <c r="BH856" s="272">
        <v>683</v>
      </c>
      <c r="BI856" s="272">
        <v>446</v>
      </c>
      <c r="BJ856" s="272">
        <v>94</v>
      </c>
      <c r="BK856" s="272">
        <v>46319</v>
      </c>
      <c r="BL856" s="272">
        <v>493</v>
      </c>
      <c r="BM856" s="272">
        <v>792</v>
      </c>
      <c r="BN856" s="272">
        <v>99</v>
      </c>
      <c r="BO856" s="272">
        <v>44170</v>
      </c>
      <c r="BP856" s="272">
        <v>446</v>
      </c>
      <c r="BQ856" s="272">
        <v>891</v>
      </c>
      <c r="BR856" s="272">
        <v>2869</v>
      </c>
      <c r="BS856" s="272">
        <v>1210978</v>
      </c>
      <c r="BT856" s="272">
        <v>422</v>
      </c>
      <c r="BU856" s="272">
        <v>738</v>
      </c>
      <c r="BV856" s="272">
        <v>2708</v>
      </c>
      <c r="BW856" s="272">
        <v>5648321</v>
      </c>
      <c r="BX856" s="272">
        <v>2086</v>
      </c>
      <c r="BY856" s="272">
        <v>4197</v>
      </c>
      <c r="BZ856" s="272">
        <v>671</v>
      </c>
      <c r="CA856" s="272">
        <v>1070052</v>
      </c>
      <c r="CB856" s="272">
        <v>1595</v>
      </c>
      <c r="CC856" s="272">
        <v>3403</v>
      </c>
      <c r="CD856" s="272">
        <v>16942</v>
      </c>
      <c r="CE856" s="272">
        <v>34256456</v>
      </c>
      <c r="CF856" s="272">
        <v>2022</v>
      </c>
      <c r="CG856" s="272">
        <v>4193</v>
      </c>
      <c r="CH856" s="272">
        <v>199</v>
      </c>
      <c r="CI856" s="272">
        <v>1064734</v>
      </c>
      <c r="CJ856" s="272">
        <v>5350</v>
      </c>
      <c r="CK856" s="272">
        <v>9169</v>
      </c>
      <c r="CL856" s="272">
        <v>81</v>
      </c>
      <c r="CM856" s="272">
        <v>435348</v>
      </c>
      <c r="CN856" s="272">
        <v>5375</v>
      </c>
      <c r="CO856" s="272">
        <v>9654</v>
      </c>
      <c r="CP856" s="272">
        <v>1783</v>
      </c>
      <c r="CQ856" s="272">
        <v>16567024</v>
      </c>
      <c r="CR856" s="272">
        <v>9292</v>
      </c>
      <c r="CS856" s="272">
        <v>18306</v>
      </c>
      <c r="CT856" s="272">
        <v>473</v>
      </c>
      <c r="CU856" s="272">
        <v>4950567</v>
      </c>
      <c r="CV856" s="272">
        <v>10466</v>
      </c>
      <c r="CW856" s="272">
        <v>22470</v>
      </c>
      <c r="CX856" s="272">
        <v>104</v>
      </c>
      <c r="CY856" s="272">
        <v>49218</v>
      </c>
      <c r="CZ856" s="272">
        <v>473</v>
      </c>
      <c r="DA856" s="272">
        <v>815</v>
      </c>
      <c r="DB856" s="272">
        <v>1731</v>
      </c>
      <c r="DC856" s="272">
        <v>88663</v>
      </c>
      <c r="DD856" s="272">
        <v>51</v>
      </c>
      <c r="DE856" s="272">
        <v>119</v>
      </c>
      <c r="DF856" s="272">
        <v>0</v>
      </c>
      <c r="DG856" s="272">
        <v>0</v>
      </c>
      <c r="DH856" s="272">
        <v>0</v>
      </c>
      <c r="DI856" s="272">
        <v>0</v>
      </c>
      <c r="DJ856" s="272">
        <v>0</v>
      </c>
      <c r="DK856" s="272">
        <v>1</v>
      </c>
      <c r="DL856" s="250"/>
      <c r="DM856" s="250"/>
      <c r="DN856" s="250"/>
      <c r="DO856" s="250"/>
      <c r="DP856" s="250"/>
      <c r="DQ856" s="250"/>
      <c r="DR856" s="250"/>
      <c r="DS856" s="250"/>
      <c r="DT856" s="250"/>
      <c r="DU856" s="250"/>
      <c r="DV856" s="250"/>
      <c r="DW856" s="250"/>
      <c r="DX856" s="250"/>
      <c r="DY856" s="250"/>
      <c r="DZ856" s="250"/>
      <c r="EA856" s="250"/>
      <c r="EB856" s="155"/>
      <c r="EC856" s="75">
        <f t="shared" si="1215"/>
        <v>3</v>
      </c>
      <c r="ED856" s="74">
        <f t="shared" si="1212"/>
        <v>2022</v>
      </c>
      <c r="EE856" s="165">
        <f t="shared" si="1213"/>
        <v>44621</v>
      </c>
      <c r="EF856" s="157">
        <f t="shared" si="1214"/>
        <v>31</v>
      </c>
      <c r="EG856" s="156"/>
      <c r="EH856" s="166">
        <f>IFERROR(HLOOKUP(EH$1,$H$5:$FY$1802,MATCH($A856,$A$5:$A$1802,0),0)*HLOOKUP(EH$2,$H$5:$FY$1802,MATCH($A856,$A$5:$A$1802,0),0),$H$2)</f>
        <v>200505</v>
      </c>
      <c r="EI856" s="166">
        <f>IFERROR(HLOOKUP(EI$1,$H$5:$FY$1802,MATCH($A856,$A$5:$A$1802,0),0)*HLOOKUP(EI$2,$H$5:$FY$1802,MATCH($A856,$A$5:$A$1802,0),0),$H$2)</f>
        <v>3208080</v>
      </c>
      <c r="EJ856" s="166">
        <f>IFERROR(HLOOKUP(EJ$1,$H$5:$FY$1802,MATCH($A856,$A$5:$A$1802,0),0)*HLOOKUP(EJ$2,$H$5:$FY$1802,MATCH($A856,$A$5:$A$1802,0),0),$H$2)</f>
        <v>5975049</v>
      </c>
      <c r="EK856" s="166">
        <f>IFERROR(HLOOKUP(EK$1,$H$5:$FY$1802,MATCH($A856,$A$5:$A$1802,0),0)*HLOOKUP(EK$2,$H$5:$FY$1802,MATCH($A856,$A$5:$A$1802,0),0),$H$2)</f>
        <v>15318582</v>
      </c>
      <c r="EL856" s="166">
        <f>IFERROR(HLOOKUP(EL$1,$H$5:$FY$1802,MATCH($A856,$A$5:$A$1802,0),0)*HLOOKUP(EL$2,$H$5:$FY$1802,MATCH($A856,$A$5:$A$1802,0),0),$H$2)</f>
        <v>2278128</v>
      </c>
      <c r="EM856" s="166">
        <f>IFERROR(HLOOKUP(EM$1,$H$5:$FY$1802,MATCH($A856,$A$5:$A$1802,0),0)*HLOOKUP(EM$2,$H$5:$FY$1802,MATCH($A856,$A$5:$A$1802,0),0),$H$2)</f>
        <v>1449992</v>
      </c>
      <c r="EN856" s="166">
        <f>IFERROR(HLOOKUP(EN$1,$H$5:$FY$1802,MATCH($A856,$A$5:$A$1802,0),0)*HLOOKUP(EN$2,$H$5:$FY$1802,MATCH($A856,$A$5:$A$1802,0),0),$H$2)</f>
        <v>84657286</v>
      </c>
      <c r="EO856" s="166">
        <f>IFERROR(HLOOKUP(EO$1,$H$5:$FY$1802,MATCH($A856,$A$5:$A$1802,0),0)*HLOOKUP(EO$2,$H$5:$FY$1802,MATCH($A856,$A$5:$A$1802,0),0),$H$2)</f>
        <v>106157656</v>
      </c>
      <c r="EP856" s="166">
        <f>IFERROR(HLOOKUP(EP$1,$H$5:$FY$1802,MATCH($A856,$A$5:$A$1802,0),0)*HLOOKUP(EP$2,$H$5:$FY$1802,MATCH($A856,$A$5:$A$1802,0),0),$H$2)</f>
        <v>5655454</v>
      </c>
      <c r="EQ856" s="166">
        <f>IFERROR(HLOOKUP(EQ$1,$H$5:$FY$1802,MATCH($A856,$A$5:$A$1802,0),0)*HLOOKUP(EQ$2,$H$5:$FY$1802,MATCH($A856,$A$5:$A$1802,0),0),$H$2)</f>
        <v>74448</v>
      </c>
      <c r="ER856" s="166">
        <f>IFERROR(HLOOKUP(ER$1,$H$5:$FY$1802,MATCH($A856,$A$5:$A$1802,0),0)*HLOOKUP(ER$2,$H$5:$FY$1802,MATCH($A856,$A$5:$A$1802,0),0),$H$2)</f>
        <v>88209</v>
      </c>
      <c r="ES856" s="166">
        <f>IFERROR(HLOOKUP(ES$1,$H$5:$FY$1802,MATCH($A856,$A$5:$A$1802,0),0)*HLOOKUP(ES$2,$H$5:$FY$1802,MATCH($A856,$A$5:$A$1802,0),0),$H$2)</f>
        <v>2117322</v>
      </c>
      <c r="ET856" s="166">
        <f>IFERROR(HLOOKUP(ET$1,$H$5:$FY$1802,MATCH($A856,$A$5:$A$1802,0),0)*HLOOKUP(ET$2,$H$5:$FY$1802,MATCH($A856,$A$5:$A$1802,0),0),$H$2)</f>
        <v>11365476</v>
      </c>
      <c r="EU856" s="166">
        <f>IFERROR(HLOOKUP(EU$1,$H$5:$FY$1802,MATCH($A856,$A$5:$A$1802,0),0)*HLOOKUP(EU$2,$H$5:$FY$1802,MATCH($A856,$A$5:$A$1802,0),0),$H$2)</f>
        <v>2283413</v>
      </c>
      <c r="EV856" s="166">
        <f>IFERROR(HLOOKUP(EV$1,$H$5:$FY$1802,MATCH($A856,$A$5:$A$1802,0),0)*HLOOKUP(EV$2,$H$5:$FY$1802,MATCH($A856,$A$5:$A$1802,0),0),$H$2)</f>
        <v>71037806</v>
      </c>
      <c r="EW856" s="166">
        <f>IFERROR(HLOOKUP(EW$1,$H$5:$FY$1802,MATCH($A856,$A$5:$A$1802,0),0)*HLOOKUP(EW$2,$H$5:$FY$1802,MATCH($A856,$A$5:$A$1802,0),0),$H$2)</f>
        <v>1824631</v>
      </c>
      <c r="EX856" s="166">
        <f>IFERROR(HLOOKUP(EX$1,$H$5:$FY$1802,MATCH($A856,$A$5:$A$1802,0),0)*HLOOKUP(EX$2,$H$5:$FY$1802,MATCH($A856,$A$5:$A$1802,0),0),$H$2)</f>
        <v>781974</v>
      </c>
      <c r="EY856" s="166">
        <f>IFERROR(HLOOKUP(EY$1,$H$5:$FY$1802,MATCH($A856,$A$5:$A$1802,0),0)*HLOOKUP(EY$2,$H$5:$FY$1802,MATCH($A856,$A$5:$A$1802,0),0),$H$2)</f>
        <v>32639598</v>
      </c>
      <c r="EZ856" s="166">
        <f>IFERROR(HLOOKUP(EZ$1,$H$5:$FY$1802,MATCH($A856,$A$5:$A$1802,0),0)*HLOOKUP(EZ$2,$H$5:$FY$1802,MATCH($A856,$A$5:$A$1802,0),0),$H$2)</f>
        <v>10628310</v>
      </c>
      <c r="FA856" s="166">
        <f>IFERROR(HLOOKUP(FA$1,$H$5:$FY$1802,MATCH($A856,$A$5:$A$1802,0),0)*HLOOKUP(FA$2,$H$5:$FY$1802,MATCH($A856,$A$5:$A$1802,0),0),$H$2)</f>
        <v>0</v>
      </c>
      <c r="FB856" s="166">
        <f>IFERROR(HLOOKUP(FB$1,$H$5:$FY$1802,MATCH($A856,$A$5:$A$1802,0),0)*HLOOKUP(FB$2,$H$5:$FY$1802,MATCH($A856,$A$5:$A$1802,0),0),$H$2)</f>
        <v>84760</v>
      </c>
      <c r="FC856" s="166">
        <f>IFERROR(HLOOKUP(FC$1,$H$5:$FY$1802,MATCH($A856,$A$5:$A$1802,0),0)*HLOOKUP(FC$2,$H$5:$FY$1802,MATCH($A856,$A$5:$A$1802,0),0),$H$2)</f>
        <v>205989</v>
      </c>
      <c r="FD856" s="166">
        <f>IFERROR(HLOOKUP(FD$1,$H$5:$FY$1802,MATCH($A856,$A$5:$A$1802,0),0)*HLOOKUP(FD$2,$H$5:$FY$1802,MATCH($A856,$A$5:$A$1802,0),0),$H$2)</f>
        <v>0</v>
      </c>
      <c r="FE856" s="166">
        <f>IFERROR(HLOOKUP(FE$1,$H$5:$FY$1802,MATCH($A856,$A$5:$A$1802,0),0)*HLOOKUP(FE$2,$H$5:$FY$1802,MATCH($A856,$A$5:$A$1802,0),0),$H$2)</f>
        <v>0</v>
      </c>
      <c r="FF856" s="166">
        <f>IFERROR(HLOOKUP(FF$1,$H$5:$FY$1802,MATCH($A856,$A$5:$A$1802,0),0)*HLOOKUP(FF$2,$H$5:$FY$1802,MATCH($A856,$A$5:$A$1802,0),0),$H$2)</f>
        <v>0</v>
      </c>
      <c r="FG856" s="166">
        <f>IFERROR(HLOOKUP(FG$1,$H$5:$FY$1802,MATCH($A856,$A$5:$A$1802,0),0)*HLOOKUP(FG$2,$H$5:$FY$1802,MATCH($A856,$A$5:$A$1802,0),0),$H$2)</f>
        <v>0</v>
      </c>
      <c r="FH856" s="152"/>
      <c r="FI856" s="405">
        <f t="shared" si="1192"/>
        <v>1.8768778576094056</v>
      </c>
      <c r="FJ856" s="405">
        <f t="shared" si="1192"/>
        <v>1.4552580013063356</v>
      </c>
      <c r="FK856" s="405">
        <f t="shared" si="1193"/>
        <v>1.869033760186263</v>
      </c>
      <c r="FL856" s="405">
        <f t="shared" si="1194"/>
        <v>1.4674039580908032</v>
      </c>
      <c r="FM856" s="405">
        <f t="shared" si="1195"/>
        <v>1.2942276462772502</v>
      </c>
      <c r="FN856" s="405">
        <f t="shared" si="1196"/>
        <v>1.0806062693765071</v>
      </c>
      <c r="FO856" s="405">
        <f t="shared" si="1197"/>
        <v>1.5575879708572313</v>
      </c>
      <c r="FP856" s="405">
        <f t="shared" si="1198"/>
        <v>1.0754921717563168</v>
      </c>
      <c r="FQ856" s="405">
        <f t="shared" si="1199"/>
        <v>1.5737327188940091</v>
      </c>
      <c r="FR856" s="405">
        <f t="shared" si="1200"/>
        <v>1.0276497695852536</v>
      </c>
      <c r="FS856" s="65"/>
    </row>
    <row r="857" spans="1:175" ht="10.35" customHeight="1" x14ac:dyDescent="0.2">
      <c r="A857" s="74" t="str">
        <f t="shared" si="1211"/>
        <v>2021-22MARCHRX7</v>
      </c>
      <c r="B857" s="163" t="str">
        <f t="shared" si="1210"/>
        <v>2021-22</v>
      </c>
      <c r="C857" s="26" t="s">
        <v>838</v>
      </c>
      <c r="D857" s="163" t="str">
        <f>INDEX($FV$16:$FW$26,MATCH($F857,$FV$16:$FV$26,0),2)</f>
        <v>Y62</v>
      </c>
      <c r="E857" s="163" t="str">
        <f>VLOOKUP($D857,$FW$8:$FX$14,2,0)</f>
        <v>North West</v>
      </c>
      <c r="F857" s="271" t="s">
        <v>859</v>
      </c>
      <c r="G857" s="271" t="s">
        <v>876</v>
      </c>
      <c r="H857" s="272">
        <v>156099</v>
      </c>
      <c r="I857" s="272">
        <v>131394</v>
      </c>
      <c r="J857" s="272">
        <v>836548</v>
      </c>
      <c r="K857" s="272">
        <v>6</v>
      </c>
      <c r="L857" s="272">
        <v>0</v>
      </c>
      <c r="M857" s="272">
        <v>6</v>
      </c>
      <c r="N857" s="272">
        <v>41</v>
      </c>
      <c r="O857" s="272">
        <v>118</v>
      </c>
      <c r="P857" s="272">
        <v>0</v>
      </c>
      <c r="Q857" s="272">
        <v>176</v>
      </c>
      <c r="R857" s="272">
        <v>278</v>
      </c>
      <c r="S857" s="272">
        <v>3313</v>
      </c>
      <c r="T857" s="272">
        <v>92697</v>
      </c>
      <c r="U857" s="272">
        <v>14688</v>
      </c>
      <c r="V857" s="272">
        <v>10153</v>
      </c>
      <c r="W857" s="272">
        <v>47338</v>
      </c>
      <c r="X857" s="272">
        <v>12697</v>
      </c>
      <c r="Y857" s="272">
        <v>295</v>
      </c>
      <c r="Z857" s="272">
        <v>7997456</v>
      </c>
      <c r="AA857" s="272">
        <v>544</v>
      </c>
      <c r="AB857" s="272">
        <v>923</v>
      </c>
      <c r="AC857" s="272">
        <v>7091385</v>
      </c>
      <c r="AD857" s="272">
        <v>698</v>
      </c>
      <c r="AE857" s="272">
        <v>1201</v>
      </c>
      <c r="AF857" s="272">
        <v>164648597</v>
      </c>
      <c r="AG857" s="272">
        <v>3478</v>
      </c>
      <c r="AH857" s="272">
        <v>8076</v>
      </c>
      <c r="AI857" s="272">
        <v>142847410</v>
      </c>
      <c r="AJ857" s="272">
        <v>11250</v>
      </c>
      <c r="AK857" s="272">
        <v>26796</v>
      </c>
      <c r="AL857" s="272">
        <v>6738873</v>
      </c>
      <c r="AM857" s="272">
        <v>22844</v>
      </c>
      <c r="AN857" s="272">
        <v>57987</v>
      </c>
      <c r="AO857" s="272">
        <v>9835</v>
      </c>
      <c r="AP857" s="272">
        <v>511</v>
      </c>
      <c r="AQ857" s="272">
        <v>5568</v>
      </c>
      <c r="AR857" s="272">
        <v>471</v>
      </c>
      <c r="AS857" s="272">
        <v>626</v>
      </c>
      <c r="AT857" s="272">
        <v>3130</v>
      </c>
      <c r="AU857" s="272">
        <v>82</v>
      </c>
      <c r="AV857" s="272">
        <v>48031</v>
      </c>
      <c r="AW857" s="272">
        <v>6865</v>
      </c>
      <c r="AX857" s="272">
        <v>27966</v>
      </c>
      <c r="AY857" s="272">
        <v>82862</v>
      </c>
      <c r="AZ857" s="272">
        <v>28168</v>
      </c>
      <c r="BA857" s="272">
        <v>22391</v>
      </c>
      <c r="BB857" s="272">
        <v>19296</v>
      </c>
      <c r="BC857" s="272">
        <v>15549</v>
      </c>
      <c r="BD857" s="272">
        <v>66994</v>
      </c>
      <c r="BE857" s="272">
        <v>49415</v>
      </c>
      <c r="BF857" s="272">
        <v>17244</v>
      </c>
      <c r="BG857" s="272">
        <v>12702</v>
      </c>
      <c r="BH857" s="272">
        <v>345</v>
      </c>
      <c r="BI857" s="272">
        <v>279</v>
      </c>
      <c r="BJ857" s="272">
        <v>101</v>
      </c>
      <c r="BK857" s="272">
        <v>63649</v>
      </c>
      <c r="BL857" s="272">
        <v>630</v>
      </c>
      <c r="BM857" s="272">
        <v>1156</v>
      </c>
      <c r="BN857" s="272">
        <v>27</v>
      </c>
      <c r="BO857" s="272">
        <v>36312</v>
      </c>
      <c r="BP857" s="272">
        <v>1345</v>
      </c>
      <c r="BQ857" s="272">
        <v>2046</v>
      </c>
      <c r="BR857" s="272">
        <v>14560</v>
      </c>
      <c r="BS857" s="272">
        <v>7897495</v>
      </c>
      <c r="BT857" s="272">
        <v>542</v>
      </c>
      <c r="BU857" s="272">
        <v>921</v>
      </c>
      <c r="BV857" s="272">
        <v>4079</v>
      </c>
      <c r="BW857" s="272">
        <v>14982466</v>
      </c>
      <c r="BX857" s="272">
        <v>3673</v>
      </c>
      <c r="BY857" s="272">
        <v>8466</v>
      </c>
      <c r="BZ857" s="272">
        <v>2127</v>
      </c>
      <c r="CA857" s="272">
        <v>7406275</v>
      </c>
      <c r="CB857" s="272">
        <v>3482</v>
      </c>
      <c r="CC857" s="272">
        <v>8353</v>
      </c>
      <c r="CD857" s="272">
        <v>41132</v>
      </c>
      <c r="CE857" s="272">
        <v>142259856</v>
      </c>
      <c r="CF857" s="272">
        <v>3459</v>
      </c>
      <c r="CG857" s="272">
        <v>8025</v>
      </c>
      <c r="CH857" s="272">
        <v>1720</v>
      </c>
      <c r="CI857" s="272">
        <v>19351888</v>
      </c>
      <c r="CJ857" s="272">
        <v>11251</v>
      </c>
      <c r="CK857" s="272">
        <v>25250</v>
      </c>
      <c r="CL857" s="272">
        <v>1186</v>
      </c>
      <c r="CM857" s="272">
        <v>15453115</v>
      </c>
      <c r="CN857" s="272">
        <v>13030</v>
      </c>
      <c r="CO857" s="272">
        <v>32458</v>
      </c>
      <c r="CP857" s="272">
        <v>1170</v>
      </c>
      <c r="CQ857" s="272">
        <v>21839140</v>
      </c>
      <c r="CR857" s="272">
        <v>18666</v>
      </c>
      <c r="CS857" s="272">
        <v>59021</v>
      </c>
      <c r="CT857" s="272">
        <v>455</v>
      </c>
      <c r="CU857" s="272">
        <v>10704029</v>
      </c>
      <c r="CV857" s="272">
        <v>23525</v>
      </c>
      <c r="CW857" s="272">
        <v>57361</v>
      </c>
      <c r="CX857" s="272">
        <v>361</v>
      </c>
      <c r="CY857" s="272">
        <v>134188</v>
      </c>
      <c r="CZ857" s="272">
        <v>372</v>
      </c>
      <c r="DA857" s="272">
        <v>641</v>
      </c>
      <c r="DB857" s="272">
        <v>7714</v>
      </c>
      <c r="DC857" s="272">
        <v>312289</v>
      </c>
      <c r="DD857" s="272">
        <v>40</v>
      </c>
      <c r="DE857" s="272">
        <v>75</v>
      </c>
      <c r="DF857" s="272">
        <v>91</v>
      </c>
      <c r="DG857" s="272">
        <v>200099</v>
      </c>
      <c r="DH857" s="272">
        <v>2199</v>
      </c>
      <c r="DI857" s="272">
        <v>4082</v>
      </c>
      <c r="DJ857" s="272">
        <v>58</v>
      </c>
      <c r="DK857" s="272">
        <v>0</v>
      </c>
      <c r="DL857" s="250"/>
      <c r="DM857" s="250"/>
      <c r="DN857" s="250"/>
      <c r="DO857" s="250"/>
      <c r="DP857" s="250"/>
      <c r="DQ857" s="250"/>
      <c r="DR857" s="250"/>
      <c r="DS857" s="250"/>
      <c r="DT857" s="250"/>
      <c r="DU857" s="250"/>
      <c r="DV857" s="250"/>
      <c r="DW857" s="250"/>
      <c r="DX857" s="250"/>
      <c r="DY857" s="250"/>
      <c r="DZ857" s="250"/>
      <c r="EA857" s="250"/>
      <c r="EB857" s="155"/>
      <c r="EC857" s="75">
        <f t="shared" si="1215"/>
        <v>3</v>
      </c>
      <c r="ED857" s="74">
        <f t="shared" si="1212"/>
        <v>2022</v>
      </c>
      <c r="EE857" s="165">
        <f t="shared" si="1213"/>
        <v>44621</v>
      </c>
      <c r="EF857" s="157">
        <f t="shared" si="1214"/>
        <v>31</v>
      </c>
      <c r="EG857" s="156"/>
      <c r="EH857" s="166">
        <f>IFERROR(HLOOKUP(EH$1,$H$5:$FY$1802,MATCH($A857,$A$5:$A$1802,0),0)*HLOOKUP(EH$2,$H$5:$FY$1802,MATCH($A857,$A$5:$A$1802,0),0),$H$2)</f>
        <v>0</v>
      </c>
      <c r="EI857" s="166">
        <f>IFERROR(HLOOKUP(EI$1,$H$5:$FY$1802,MATCH($A857,$A$5:$A$1802,0),0)*HLOOKUP(EI$2,$H$5:$FY$1802,MATCH($A857,$A$5:$A$1802,0),0),$H$2)</f>
        <v>788364</v>
      </c>
      <c r="EJ857" s="166">
        <f>IFERROR(HLOOKUP(EJ$1,$H$5:$FY$1802,MATCH($A857,$A$5:$A$1802,0),0)*HLOOKUP(EJ$2,$H$5:$FY$1802,MATCH($A857,$A$5:$A$1802,0),0),$H$2)</f>
        <v>5387154</v>
      </c>
      <c r="EK857" s="166">
        <f>IFERROR(HLOOKUP(EK$1,$H$5:$FY$1802,MATCH($A857,$A$5:$A$1802,0),0)*HLOOKUP(EK$2,$H$5:$FY$1802,MATCH($A857,$A$5:$A$1802,0),0),$H$2)</f>
        <v>15504492</v>
      </c>
      <c r="EL857" s="166">
        <f>IFERROR(HLOOKUP(EL$1,$H$5:$FY$1802,MATCH($A857,$A$5:$A$1802,0),0)*HLOOKUP(EL$2,$H$5:$FY$1802,MATCH($A857,$A$5:$A$1802,0),0),$H$2)</f>
        <v>13557024</v>
      </c>
      <c r="EM857" s="166">
        <f>IFERROR(HLOOKUP(EM$1,$H$5:$FY$1802,MATCH($A857,$A$5:$A$1802,0),0)*HLOOKUP(EM$2,$H$5:$FY$1802,MATCH($A857,$A$5:$A$1802,0),0),$H$2)</f>
        <v>12193753</v>
      </c>
      <c r="EN857" s="166">
        <f>IFERROR(HLOOKUP(EN$1,$H$5:$FY$1802,MATCH($A857,$A$5:$A$1802,0),0)*HLOOKUP(EN$2,$H$5:$FY$1802,MATCH($A857,$A$5:$A$1802,0),0),$H$2)</f>
        <v>382301688</v>
      </c>
      <c r="EO857" s="166">
        <f>IFERROR(HLOOKUP(EO$1,$H$5:$FY$1802,MATCH($A857,$A$5:$A$1802,0),0)*HLOOKUP(EO$2,$H$5:$FY$1802,MATCH($A857,$A$5:$A$1802,0),0),$H$2)</f>
        <v>340228812</v>
      </c>
      <c r="EP857" s="166">
        <f>IFERROR(HLOOKUP(EP$1,$H$5:$FY$1802,MATCH($A857,$A$5:$A$1802,0),0)*HLOOKUP(EP$2,$H$5:$FY$1802,MATCH($A857,$A$5:$A$1802,0),0),$H$2)</f>
        <v>17106165</v>
      </c>
      <c r="EQ857" s="166">
        <f>IFERROR(HLOOKUP(EQ$1,$H$5:$FY$1802,MATCH($A857,$A$5:$A$1802,0),0)*HLOOKUP(EQ$2,$H$5:$FY$1802,MATCH($A857,$A$5:$A$1802,0),0),$H$2)</f>
        <v>116756</v>
      </c>
      <c r="ER857" s="166">
        <f>IFERROR(HLOOKUP(ER$1,$H$5:$FY$1802,MATCH($A857,$A$5:$A$1802,0),0)*HLOOKUP(ER$2,$H$5:$FY$1802,MATCH($A857,$A$5:$A$1802,0),0),$H$2)</f>
        <v>55242</v>
      </c>
      <c r="ES857" s="166">
        <f>IFERROR(HLOOKUP(ES$1,$H$5:$FY$1802,MATCH($A857,$A$5:$A$1802,0),0)*HLOOKUP(ES$2,$H$5:$FY$1802,MATCH($A857,$A$5:$A$1802,0),0),$H$2)</f>
        <v>13409760</v>
      </c>
      <c r="ET857" s="166">
        <f>IFERROR(HLOOKUP(ET$1,$H$5:$FY$1802,MATCH($A857,$A$5:$A$1802,0),0)*HLOOKUP(ET$2,$H$5:$FY$1802,MATCH($A857,$A$5:$A$1802,0),0),$H$2)</f>
        <v>34532814</v>
      </c>
      <c r="EU857" s="166">
        <f>IFERROR(HLOOKUP(EU$1,$H$5:$FY$1802,MATCH($A857,$A$5:$A$1802,0),0)*HLOOKUP(EU$2,$H$5:$FY$1802,MATCH($A857,$A$5:$A$1802,0),0),$H$2)</f>
        <v>17766831</v>
      </c>
      <c r="EV857" s="166">
        <f>IFERROR(HLOOKUP(EV$1,$H$5:$FY$1802,MATCH($A857,$A$5:$A$1802,0),0)*HLOOKUP(EV$2,$H$5:$FY$1802,MATCH($A857,$A$5:$A$1802,0),0),$H$2)</f>
        <v>330084300</v>
      </c>
      <c r="EW857" s="166">
        <f>IFERROR(HLOOKUP(EW$1,$H$5:$FY$1802,MATCH($A857,$A$5:$A$1802,0),0)*HLOOKUP(EW$2,$H$5:$FY$1802,MATCH($A857,$A$5:$A$1802,0),0),$H$2)</f>
        <v>43430000</v>
      </c>
      <c r="EX857" s="166">
        <f>IFERROR(HLOOKUP(EX$1,$H$5:$FY$1802,MATCH($A857,$A$5:$A$1802,0),0)*HLOOKUP(EX$2,$H$5:$FY$1802,MATCH($A857,$A$5:$A$1802,0),0),$H$2)</f>
        <v>38495188</v>
      </c>
      <c r="EY857" s="166">
        <f>IFERROR(HLOOKUP(EY$1,$H$5:$FY$1802,MATCH($A857,$A$5:$A$1802,0),0)*HLOOKUP(EY$2,$H$5:$FY$1802,MATCH($A857,$A$5:$A$1802,0),0),$H$2)</f>
        <v>69054570</v>
      </c>
      <c r="EZ857" s="166">
        <f>IFERROR(HLOOKUP(EZ$1,$H$5:$FY$1802,MATCH($A857,$A$5:$A$1802,0),0)*HLOOKUP(EZ$2,$H$5:$FY$1802,MATCH($A857,$A$5:$A$1802,0),0),$H$2)</f>
        <v>26099255</v>
      </c>
      <c r="FA857" s="166">
        <f>IFERROR(HLOOKUP(FA$1,$H$5:$FY$1802,MATCH($A857,$A$5:$A$1802,0),0)*HLOOKUP(FA$2,$H$5:$FY$1802,MATCH($A857,$A$5:$A$1802,0),0),$H$2)</f>
        <v>371462</v>
      </c>
      <c r="FB857" s="166">
        <f>IFERROR(HLOOKUP(FB$1,$H$5:$FY$1802,MATCH($A857,$A$5:$A$1802,0),0)*HLOOKUP(FB$2,$H$5:$FY$1802,MATCH($A857,$A$5:$A$1802,0),0),$H$2)</f>
        <v>231401</v>
      </c>
      <c r="FC857" s="166">
        <f>IFERROR(HLOOKUP(FC$1,$H$5:$FY$1802,MATCH($A857,$A$5:$A$1802,0),0)*HLOOKUP(FC$2,$H$5:$FY$1802,MATCH($A857,$A$5:$A$1802,0),0),$H$2)</f>
        <v>578550</v>
      </c>
      <c r="FD857" s="166">
        <f>IFERROR(HLOOKUP(FD$1,$H$5:$FY$1802,MATCH($A857,$A$5:$A$1802,0),0)*HLOOKUP(FD$2,$H$5:$FY$1802,MATCH($A857,$A$5:$A$1802,0),0),$H$2)</f>
        <v>0</v>
      </c>
      <c r="FE857" s="166">
        <f>IFERROR(HLOOKUP(FE$1,$H$5:$FY$1802,MATCH($A857,$A$5:$A$1802,0),0)*HLOOKUP(FE$2,$H$5:$FY$1802,MATCH($A857,$A$5:$A$1802,0),0),$H$2)</f>
        <v>0</v>
      </c>
      <c r="FF857" s="166">
        <f>IFERROR(HLOOKUP(FF$1,$H$5:$FY$1802,MATCH($A857,$A$5:$A$1802,0),0)*HLOOKUP(FF$2,$H$5:$FY$1802,MATCH($A857,$A$5:$A$1802,0),0),$H$2)</f>
        <v>0</v>
      </c>
      <c r="FG857" s="166">
        <f>IFERROR(HLOOKUP(FG$1,$H$5:$FY$1802,MATCH($A857,$A$5:$A$1802,0),0)*HLOOKUP(FG$2,$H$5:$FY$1802,MATCH($A857,$A$5:$A$1802,0),0),$H$2)</f>
        <v>0</v>
      </c>
      <c r="FH857" s="152"/>
      <c r="FI857" s="405">
        <f t="shared" si="1192"/>
        <v>1.917755991285403</v>
      </c>
      <c r="FJ857" s="405">
        <f t="shared" si="1192"/>
        <v>1.5244417211328976</v>
      </c>
      <c r="FK857" s="405">
        <f t="shared" si="1193"/>
        <v>1.9005220131980696</v>
      </c>
      <c r="FL857" s="405">
        <f t="shared" si="1194"/>
        <v>1.5314685314685315</v>
      </c>
      <c r="FM857" s="405">
        <f t="shared" si="1195"/>
        <v>1.4152266677933161</v>
      </c>
      <c r="FN857" s="405">
        <f t="shared" si="1196"/>
        <v>1.0438759558916726</v>
      </c>
      <c r="FO857" s="405">
        <f t="shared" si="1197"/>
        <v>1.3581160904150587</v>
      </c>
      <c r="FP857" s="405">
        <f t="shared" si="1198"/>
        <v>1.0003937938095613</v>
      </c>
      <c r="FQ857" s="405">
        <f t="shared" si="1199"/>
        <v>1.1694915254237288</v>
      </c>
      <c r="FR857" s="405">
        <f t="shared" si="1200"/>
        <v>0.94576271186440675</v>
      </c>
      <c r="FS857" s="65"/>
    </row>
    <row r="858" spans="1:175" ht="10.35" customHeight="1" x14ac:dyDescent="0.2">
      <c r="A858" s="180" t="str">
        <f t="shared" si="1211"/>
        <v>2021-22MARCHRYE</v>
      </c>
      <c r="B858" s="182" t="str">
        <f t="shared" si="1210"/>
        <v>2021-22</v>
      </c>
      <c r="C858" s="26" t="s">
        <v>838</v>
      </c>
      <c r="D858" s="182" t="str">
        <f>INDEX($FV$16:$FW$26,MATCH($F858,$FV$16:$FV$26,0),2)</f>
        <v>Y59</v>
      </c>
      <c r="E858" s="182" t="str">
        <f>VLOOKUP($D858,$FW$8:$FX$14,2,0)</f>
        <v>South East</v>
      </c>
      <c r="F858" s="273" t="s">
        <v>861</v>
      </c>
      <c r="G858" s="273" t="s">
        <v>877</v>
      </c>
      <c r="H858" s="274">
        <v>78409</v>
      </c>
      <c r="I858" s="274">
        <v>56484</v>
      </c>
      <c r="J858" s="274">
        <v>6013032</v>
      </c>
      <c r="K858" s="274">
        <v>106</v>
      </c>
      <c r="L858" s="274">
        <v>4</v>
      </c>
      <c r="M858" s="274">
        <v>323</v>
      </c>
      <c r="N858" s="274">
        <v>444</v>
      </c>
      <c r="O858" s="274">
        <v>760</v>
      </c>
      <c r="P858" s="274">
        <v>0</v>
      </c>
      <c r="Q858" s="274">
        <v>549</v>
      </c>
      <c r="R858" s="274">
        <v>35</v>
      </c>
      <c r="S858" s="274">
        <v>34</v>
      </c>
      <c r="T858" s="274">
        <v>50908</v>
      </c>
      <c r="U858" s="274">
        <v>3885</v>
      </c>
      <c r="V858" s="274">
        <v>2432</v>
      </c>
      <c r="W858" s="274">
        <v>26029</v>
      </c>
      <c r="X858" s="274">
        <v>11740</v>
      </c>
      <c r="Y858" s="274">
        <v>572</v>
      </c>
      <c r="Z858" s="274">
        <v>2439110</v>
      </c>
      <c r="AA858" s="274">
        <v>628</v>
      </c>
      <c r="AB858" s="274">
        <v>1131</v>
      </c>
      <c r="AC858" s="274">
        <v>1837983</v>
      </c>
      <c r="AD858" s="274">
        <v>756</v>
      </c>
      <c r="AE858" s="274">
        <v>1355</v>
      </c>
      <c r="AF858" s="274">
        <v>83282584</v>
      </c>
      <c r="AG858" s="274">
        <v>3200</v>
      </c>
      <c r="AH858" s="274">
        <v>6610</v>
      </c>
      <c r="AI858" s="274">
        <v>163068837</v>
      </c>
      <c r="AJ858" s="274">
        <v>13890</v>
      </c>
      <c r="AK858" s="274">
        <v>31118</v>
      </c>
      <c r="AL858" s="274">
        <v>9879802</v>
      </c>
      <c r="AM858" s="274">
        <v>17272</v>
      </c>
      <c r="AN858" s="274">
        <v>38213</v>
      </c>
      <c r="AO858" s="274">
        <v>6579</v>
      </c>
      <c r="AP858" s="274">
        <v>203</v>
      </c>
      <c r="AQ858" s="274">
        <v>439</v>
      </c>
      <c r="AR858" s="274">
        <v>357</v>
      </c>
      <c r="AS858" s="274">
        <v>1011</v>
      </c>
      <c r="AT858" s="274">
        <v>4926</v>
      </c>
      <c r="AU858" s="274">
        <v>230</v>
      </c>
      <c r="AV858" s="274">
        <v>24801</v>
      </c>
      <c r="AW858" s="274">
        <v>2023</v>
      </c>
      <c r="AX858" s="274">
        <v>17505</v>
      </c>
      <c r="AY858" s="274">
        <v>44329</v>
      </c>
      <c r="AZ858" s="274">
        <v>7230</v>
      </c>
      <c r="BA858" s="274">
        <v>5584</v>
      </c>
      <c r="BB858" s="274">
        <v>4439</v>
      </c>
      <c r="BC858" s="274">
        <v>3469</v>
      </c>
      <c r="BD858" s="274">
        <v>34066</v>
      </c>
      <c r="BE858" s="274">
        <v>27513</v>
      </c>
      <c r="BF858" s="274">
        <v>17011</v>
      </c>
      <c r="BG858" s="274">
        <v>12840</v>
      </c>
      <c r="BH858" s="274">
        <v>907</v>
      </c>
      <c r="BI858" s="274">
        <v>662</v>
      </c>
      <c r="BJ858" s="274">
        <v>51</v>
      </c>
      <c r="BK858" s="274">
        <v>35868</v>
      </c>
      <c r="BL858" s="274">
        <v>703</v>
      </c>
      <c r="BM858" s="274">
        <v>1326</v>
      </c>
      <c r="BN858" s="274">
        <v>31</v>
      </c>
      <c r="BO858" s="274">
        <v>13532</v>
      </c>
      <c r="BP858" s="274">
        <v>437</v>
      </c>
      <c r="BQ858" s="274">
        <v>955</v>
      </c>
      <c r="BR858" s="274">
        <v>3803</v>
      </c>
      <c r="BS858" s="274">
        <v>2389710</v>
      </c>
      <c r="BT858" s="274">
        <v>628</v>
      </c>
      <c r="BU858" s="274">
        <v>1130</v>
      </c>
      <c r="BV858" s="274">
        <v>2005</v>
      </c>
      <c r="BW858" s="274">
        <v>5628311</v>
      </c>
      <c r="BX858" s="274">
        <v>2807</v>
      </c>
      <c r="BY858" s="274">
        <v>5762</v>
      </c>
      <c r="BZ858" s="274">
        <v>483</v>
      </c>
      <c r="CA858" s="274">
        <v>1270069</v>
      </c>
      <c r="CB858" s="274">
        <v>2630</v>
      </c>
      <c r="CC858" s="274">
        <v>5741</v>
      </c>
      <c r="CD858" s="274">
        <v>23541</v>
      </c>
      <c r="CE858" s="274">
        <v>76384204</v>
      </c>
      <c r="CF858" s="274">
        <v>3245</v>
      </c>
      <c r="CG858" s="274">
        <v>6682</v>
      </c>
      <c r="CH858" s="274">
        <v>1807</v>
      </c>
      <c r="CI858" s="274">
        <v>14253360</v>
      </c>
      <c r="CJ858" s="274">
        <v>7888</v>
      </c>
      <c r="CK858" s="274">
        <v>14615</v>
      </c>
      <c r="CL858" s="274">
        <v>633</v>
      </c>
      <c r="CM858" s="274">
        <v>4207338</v>
      </c>
      <c r="CN858" s="274">
        <v>6647</v>
      </c>
      <c r="CO858" s="274">
        <v>12508</v>
      </c>
      <c r="CP858" s="274">
        <v>167</v>
      </c>
      <c r="CQ858" s="274">
        <v>2909086</v>
      </c>
      <c r="CR858" s="274">
        <v>17420</v>
      </c>
      <c r="CS858" s="274">
        <v>28611</v>
      </c>
      <c r="CT858" s="274">
        <v>65</v>
      </c>
      <c r="CU858" s="274">
        <v>504871</v>
      </c>
      <c r="CV858" s="274">
        <v>7767</v>
      </c>
      <c r="CW858" s="274">
        <v>18252</v>
      </c>
      <c r="CX858" s="274">
        <v>204</v>
      </c>
      <c r="CY858" s="274">
        <v>74526</v>
      </c>
      <c r="CZ858" s="274">
        <v>365</v>
      </c>
      <c r="DA858" s="274">
        <v>620</v>
      </c>
      <c r="DB858" s="274">
        <v>2603</v>
      </c>
      <c r="DC858" s="274">
        <v>343660</v>
      </c>
      <c r="DD858" s="274">
        <v>132</v>
      </c>
      <c r="DE858" s="274">
        <v>325</v>
      </c>
      <c r="DF858" s="274">
        <v>41</v>
      </c>
      <c r="DG858" s="274">
        <v>145837</v>
      </c>
      <c r="DH858" s="274">
        <v>3557</v>
      </c>
      <c r="DI858" s="274">
        <v>6389</v>
      </c>
      <c r="DJ858" s="274">
        <v>36</v>
      </c>
      <c r="DK858" s="274">
        <v>35</v>
      </c>
      <c r="DL858" s="251"/>
      <c r="DM858" s="251"/>
      <c r="DN858" s="251"/>
      <c r="DO858" s="251"/>
      <c r="DP858" s="251"/>
      <c r="DQ858" s="251"/>
      <c r="DR858" s="251"/>
      <c r="DS858" s="251"/>
      <c r="DT858" s="251"/>
      <c r="DU858" s="251"/>
      <c r="DV858" s="251"/>
      <c r="DW858" s="251"/>
      <c r="DX858" s="251"/>
      <c r="DY858" s="251"/>
      <c r="DZ858" s="251"/>
      <c r="EA858" s="251"/>
      <c r="EB858" s="183"/>
      <c r="EC858" s="184">
        <f t="shared" si="1215"/>
        <v>3</v>
      </c>
      <c r="ED858" s="180">
        <f t="shared" si="1212"/>
        <v>2022</v>
      </c>
      <c r="EE858" s="185">
        <f t="shared" si="1213"/>
        <v>44621</v>
      </c>
      <c r="EF858" s="186">
        <f t="shared" si="1214"/>
        <v>31</v>
      </c>
      <c r="EG858" s="187"/>
      <c r="EH858" s="188">
        <f>IFERROR(HLOOKUP(EH$1,$H$5:$FY$1802,MATCH($A858,$A$5:$A$1802,0),0)*HLOOKUP(EH$2,$H$5:$FY$1802,MATCH($A858,$A$5:$A$1802,0),0),$H$2)</f>
        <v>225936</v>
      </c>
      <c r="EI858" s="188">
        <f>IFERROR(HLOOKUP(EI$1,$H$5:$FY$1802,MATCH($A858,$A$5:$A$1802,0),0)*HLOOKUP(EI$2,$H$5:$FY$1802,MATCH($A858,$A$5:$A$1802,0),0),$H$2)</f>
        <v>18244332</v>
      </c>
      <c r="EJ858" s="188">
        <f>IFERROR(HLOOKUP(EJ$1,$H$5:$FY$1802,MATCH($A858,$A$5:$A$1802,0),0)*HLOOKUP(EJ$2,$H$5:$FY$1802,MATCH($A858,$A$5:$A$1802,0),0),$H$2)</f>
        <v>25078896</v>
      </c>
      <c r="EK858" s="188">
        <f>IFERROR(HLOOKUP(EK$1,$H$5:$FY$1802,MATCH($A858,$A$5:$A$1802,0),0)*HLOOKUP(EK$2,$H$5:$FY$1802,MATCH($A858,$A$5:$A$1802,0),0),$H$2)</f>
        <v>42927840</v>
      </c>
      <c r="EL858" s="188">
        <f>IFERROR(HLOOKUP(EL$1,$H$5:$FY$1802,MATCH($A858,$A$5:$A$1802,0),0)*HLOOKUP(EL$2,$H$5:$FY$1802,MATCH($A858,$A$5:$A$1802,0),0),$H$2)</f>
        <v>4393935</v>
      </c>
      <c r="EM858" s="188">
        <f>IFERROR(HLOOKUP(EM$1,$H$5:$FY$1802,MATCH($A858,$A$5:$A$1802,0),0)*HLOOKUP(EM$2,$H$5:$FY$1802,MATCH($A858,$A$5:$A$1802,0),0),$H$2)</f>
        <v>3295360</v>
      </c>
      <c r="EN858" s="188">
        <f>IFERROR(HLOOKUP(EN$1,$H$5:$FY$1802,MATCH($A858,$A$5:$A$1802,0),0)*HLOOKUP(EN$2,$H$5:$FY$1802,MATCH($A858,$A$5:$A$1802,0),0),$H$2)</f>
        <v>172051690</v>
      </c>
      <c r="EO858" s="188">
        <f>IFERROR(HLOOKUP(EO$1,$H$5:$FY$1802,MATCH($A858,$A$5:$A$1802,0),0)*HLOOKUP(EO$2,$H$5:$FY$1802,MATCH($A858,$A$5:$A$1802,0),0),$H$2)</f>
        <v>365325320</v>
      </c>
      <c r="EP858" s="188">
        <f>IFERROR(HLOOKUP(EP$1,$H$5:$FY$1802,MATCH($A858,$A$5:$A$1802,0),0)*HLOOKUP(EP$2,$H$5:$FY$1802,MATCH($A858,$A$5:$A$1802,0),0),$H$2)</f>
        <v>21857836</v>
      </c>
      <c r="EQ858" s="188">
        <f>IFERROR(HLOOKUP(EQ$1,$H$5:$FY$1802,MATCH($A858,$A$5:$A$1802,0),0)*HLOOKUP(EQ$2,$H$5:$FY$1802,MATCH($A858,$A$5:$A$1802,0),0),$H$2)</f>
        <v>67626</v>
      </c>
      <c r="ER858" s="188">
        <f>IFERROR(HLOOKUP(ER$1,$H$5:$FY$1802,MATCH($A858,$A$5:$A$1802,0),0)*HLOOKUP(ER$2,$H$5:$FY$1802,MATCH($A858,$A$5:$A$1802,0),0),$H$2)</f>
        <v>29605</v>
      </c>
      <c r="ES858" s="188">
        <f>IFERROR(HLOOKUP(ES$1,$H$5:$FY$1802,MATCH($A858,$A$5:$A$1802,0),0)*HLOOKUP(ES$2,$H$5:$FY$1802,MATCH($A858,$A$5:$A$1802,0),0),$H$2)</f>
        <v>4297390</v>
      </c>
      <c r="ET858" s="188">
        <f>IFERROR(HLOOKUP(ET$1,$H$5:$FY$1802,MATCH($A858,$A$5:$A$1802,0),0)*HLOOKUP(ET$2,$H$5:$FY$1802,MATCH($A858,$A$5:$A$1802,0),0),$H$2)</f>
        <v>11552810</v>
      </c>
      <c r="EU858" s="188">
        <f>IFERROR(HLOOKUP(EU$1,$H$5:$FY$1802,MATCH($A858,$A$5:$A$1802,0),0)*HLOOKUP(EU$2,$H$5:$FY$1802,MATCH($A858,$A$5:$A$1802,0),0),$H$2)</f>
        <v>2772903</v>
      </c>
      <c r="EV858" s="188">
        <f>IFERROR(HLOOKUP(EV$1,$H$5:$FY$1802,MATCH($A858,$A$5:$A$1802,0),0)*HLOOKUP(EV$2,$H$5:$FY$1802,MATCH($A858,$A$5:$A$1802,0),0),$H$2)</f>
        <v>157300962</v>
      </c>
      <c r="EW858" s="188">
        <f>IFERROR(HLOOKUP(EW$1,$H$5:$FY$1802,MATCH($A858,$A$5:$A$1802,0),0)*HLOOKUP(EW$2,$H$5:$FY$1802,MATCH($A858,$A$5:$A$1802,0),0),$H$2)</f>
        <v>26409305</v>
      </c>
      <c r="EX858" s="188">
        <f>IFERROR(HLOOKUP(EX$1,$H$5:$FY$1802,MATCH($A858,$A$5:$A$1802,0),0)*HLOOKUP(EX$2,$H$5:$FY$1802,MATCH($A858,$A$5:$A$1802,0),0),$H$2)</f>
        <v>7917564</v>
      </c>
      <c r="EY858" s="188">
        <f>IFERROR(HLOOKUP(EY$1,$H$5:$FY$1802,MATCH($A858,$A$5:$A$1802,0),0)*HLOOKUP(EY$2,$H$5:$FY$1802,MATCH($A858,$A$5:$A$1802,0),0),$H$2)</f>
        <v>4778037</v>
      </c>
      <c r="EZ858" s="188">
        <f>IFERROR(HLOOKUP(EZ$1,$H$5:$FY$1802,MATCH($A858,$A$5:$A$1802,0),0)*HLOOKUP(EZ$2,$H$5:$FY$1802,MATCH($A858,$A$5:$A$1802,0),0),$H$2)</f>
        <v>1186380</v>
      </c>
      <c r="FA858" s="188">
        <f>IFERROR(HLOOKUP(FA$1,$H$5:$FY$1802,MATCH($A858,$A$5:$A$1802,0),0)*HLOOKUP(FA$2,$H$5:$FY$1802,MATCH($A858,$A$5:$A$1802,0),0),$H$2)</f>
        <v>261949</v>
      </c>
      <c r="FB858" s="188">
        <f>IFERROR(HLOOKUP(FB$1,$H$5:$FY$1802,MATCH($A858,$A$5:$A$1802,0),0)*HLOOKUP(FB$2,$H$5:$FY$1802,MATCH($A858,$A$5:$A$1802,0),0),$H$2)</f>
        <v>126480</v>
      </c>
      <c r="FC858" s="188">
        <f>IFERROR(HLOOKUP(FC$1,$H$5:$FY$1802,MATCH($A858,$A$5:$A$1802,0),0)*HLOOKUP(FC$2,$H$5:$FY$1802,MATCH($A858,$A$5:$A$1802,0),0),$H$2)</f>
        <v>845975</v>
      </c>
      <c r="FD858" s="188">
        <f>IFERROR(HLOOKUP(FD$1,$H$5:$FY$1802,MATCH($A858,$A$5:$A$1802,0),0)*HLOOKUP(FD$2,$H$5:$FY$1802,MATCH($A858,$A$5:$A$1802,0),0),$H$2)</f>
        <v>0</v>
      </c>
      <c r="FE858" s="188">
        <f>IFERROR(HLOOKUP(FE$1,$H$5:$FY$1802,MATCH($A858,$A$5:$A$1802,0),0)*HLOOKUP(FE$2,$H$5:$FY$1802,MATCH($A858,$A$5:$A$1802,0),0),$H$2)</f>
        <v>0</v>
      </c>
      <c r="FF858" s="188">
        <f>IFERROR(HLOOKUP(FF$1,$H$5:$FY$1802,MATCH($A858,$A$5:$A$1802,0),0)*HLOOKUP(FF$2,$H$5:$FY$1802,MATCH($A858,$A$5:$A$1802,0),0),$H$2)</f>
        <v>0</v>
      </c>
      <c r="FG858" s="188">
        <f>IFERROR(HLOOKUP(FG$1,$H$5:$FY$1802,MATCH($A858,$A$5:$A$1802,0),0)*HLOOKUP(FG$2,$H$5:$FY$1802,MATCH($A858,$A$5:$A$1802,0),0),$H$2)</f>
        <v>0</v>
      </c>
      <c r="FH858" s="189"/>
      <c r="FI858" s="406">
        <f t="shared" si="1192"/>
        <v>1.8610038610038611</v>
      </c>
      <c r="FJ858" s="406">
        <f t="shared" si="1192"/>
        <v>1.4373230373230372</v>
      </c>
      <c r="FK858" s="406">
        <f t="shared" si="1193"/>
        <v>1.8252467105263157</v>
      </c>
      <c r="FL858" s="406">
        <f t="shared" si="1194"/>
        <v>1.4263980263157894</v>
      </c>
      <c r="FM858" s="406">
        <f t="shared" si="1195"/>
        <v>1.3087709862076915</v>
      </c>
      <c r="FN858" s="406">
        <f t="shared" si="1196"/>
        <v>1.0570133312843366</v>
      </c>
      <c r="FO858" s="406">
        <f t="shared" si="1197"/>
        <v>1.4489778534923339</v>
      </c>
      <c r="FP858" s="406">
        <f t="shared" si="1198"/>
        <v>1.0936967632027257</v>
      </c>
      <c r="FQ858" s="406">
        <f t="shared" si="1199"/>
        <v>1.5856643356643356</v>
      </c>
      <c r="FR858" s="406">
        <f t="shared" si="1200"/>
        <v>1.1573426573426573</v>
      </c>
      <c r="FS858" s="410"/>
    </row>
    <row r="859" spans="1:175" ht="10.35" customHeight="1" x14ac:dyDescent="0.2">
      <c r="A859" s="74" t="str">
        <f t="shared" si="1211"/>
        <v>2021-22MARCHRYD</v>
      </c>
      <c r="B859" s="163" t="str">
        <f t="shared" si="1210"/>
        <v>2021-22</v>
      </c>
      <c r="C859" s="26" t="s">
        <v>838</v>
      </c>
      <c r="D859" s="163" t="str">
        <f>INDEX($FV$16:$FW$26,MATCH($F859,$FV$16:$FV$26,0),2)</f>
        <v>Y59</v>
      </c>
      <c r="E859" s="163" t="str">
        <f>VLOOKUP($D859,$FW$8:$FX$14,2,0)</f>
        <v>South East</v>
      </c>
      <c r="F859" s="271" t="s">
        <v>863</v>
      </c>
      <c r="G859" s="271" t="s">
        <v>878</v>
      </c>
      <c r="H859" s="272">
        <v>103767</v>
      </c>
      <c r="I859" s="272">
        <v>86812</v>
      </c>
      <c r="J859" s="272">
        <v>3154037</v>
      </c>
      <c r="K859" s="272">
        <v>36</v>
      </c>
      <c r="L859" s="272">
        <v>1</v>
      </c>
      <c r="M859" s="272">
        <v>123</v>
      </c>
      <c r="N859" s="272">
        <v>169</v>
      </c>
      <c r="O859" s="272">
        <v>264</v>
      </c>
      <c r="P859" s="272">
        <v>0</v>
      </c>
      <c r="Q859" s="272">
        <v>226</v>
      </c>
      <c r="R859" s="272">
        <v>30</v>
      </c>
      <c r="S859" s="272">
        <v>50</v>
      </c>
      <c r="T859" s="272">
        <v>62609</v>
      </c>
      <c r="U859" s="272">
        <v>4701</v>
      </c>
      <c r="V859" s="272">
        <v>3018</v>
      </c>
      <c r="W859" s="272">
        <v>34260</v>
      </c>
      <c r="X859" s="272">
        <v>14428</v>
      </c>
      <c r="Y859" s="272">
        <v>317</v>
      </c>
      <c r="Z859" s="272">
        <v>2701011</v>
      </c>
      <c r="AA859" s="272">
        <v>575</v>
      </c>
      <c r="AB859" s="272">
        <v>1008</v>
      </c>
      <c r="AC859" s="272">
        <v>2094573</v>
      </c>
      <c r="AD859" s="272">
        <v>694</v>
      </c>
      <c r="AE859" s="272">
        <v>1236</v>
      </c>
      <c r="AF859" s="272">
        <v>82108647</v>
      </c>
      <c r="AG859" s="272">
        <v>2397</v>
      </c>
      <c r="AH859" s="272">
        <v>4957</v>
      </c>
      <c r="AI859" s="272">
        <v>178492931</v>
      </c>
      <c r="AJ859" s="272">
        <v>12371</v>
      </c>
      <c r="AK859" s="272">
        <v>29201</v>
      </c>
      <c r="AL859" s="272">
        <v>5020824</v>
      </c>
      <c r="AM859" s="272">
        <v>15839</v>
      </c>
      <c r="AN859" s="272">
        <v>35309</v>
      </c>
      <c r="AO859" s="272">
        <v>6547</v>
      </c>
      <c r="AP859" s="272">
        <v>151</v>
      </c>
      <c r="AQ859" s="272">
        <v>1439</v>
      </c>
      <c r="AR859" s="272">
        <v>1882</v>
      </c>
      <c r="AS859" s="272">
        <v>378</v>
      </c>
      <c r="AT859" s="272">
        <v>4579</v>
      </c>
      <c r="AU859" s="272">
        <v>1463</v>
      </c>
      <c r="AV859" s="272">
        <v>34934</v>
      </c>
      <c r="AW859" s="272">
        <v>1547</v>
      </c>
      <c r="AX859" s="272">
        <v>19581</v>
      </c>
      <c r="AY859" s="272">
        <v>56062</v>
      </c>
      <c r="AZ859" s="272">
        <v>10030</v>
      </c>
      <c r="BA859" s="272">
        <v>7154</v>
      </c>
      <c r="BB859" s="272">
        <v>6326</v>
      </c>
      <c r="BC859" s="272">
        <v>4588</v>
      </c>
      <c r="BD859" s="272">
        <v>48028</v>
      </c>
      <c r="BE859" s="272">
        <v>36092</v>
      </c>
      <c r="BF859" s="272">
        <v>27210</v>
      </c>
      <c r="BG859" s="272">
        <v>15379</v>
      </c>
      <c r="BH859" s="272">
        <v>630</v>
      </c>
      <c r="BI859" s="272">
        <v>329</v>
      </c>
      <c r="BJ859" s="272">
        <v>78</v>
      </c>
      <c r="BK859" s="272">
        <v>55252</v>
      </c>
      <c r="BL859" s="272">
        <v>708</v>
      </c>
      <c r="BM859" s="272">
        <v>1080</v>
      </c>
      <c r="BN859" s="272">
        <v>72</v>
      </c>
      <c r="BO859" s="272">
        <v>46078</v>
      </c>
      <c r="BP859" s="272">
        <v>640</v>
      </c>
      <c r="BQ859" s="272">
        <v>1056</v>
      </c>
      <c r="BR859" s="272">
        <v>4551</v>
      </c>
      <c r="BS859" s="272">
        <v>2599681</v>
      </c>
      <c r="BT859" s="272">
        <v>571</v>
      </c>
      <c r="BU859" s="272">
        <v>1004</v>
      </c>
      <c r="BV859" s="272">
        <v>2401</v>
      </c>
      <c r="BW859" s="272">
        <v>5510557</v>
      </c>
      <c r="BX859" s="272">
        <v>2295</v>
      </c>
      <c r="BY859" s="272">
        <v>4178</v>
      </c>
      <c r="BZ859" s="272">
        <v>1157</v>
      </c>
      <c r="CA859" s="272">
        <v>2626725</v>
      </c>
      <c r="CB859" s="272">
        <v>2270</v>
      </c>
      <c r="CC859" s="272">
        <v>4999</v>
      </c>
      <c r="CD859" s="272">
        <v>30702</v>
      </c>
      <c r="CE859" s="272">
        <v>73971365</v>
      </c>
      <c r="CF859" s="272">
        <v>2409</v>
      </c>
      <c r="CG859" s="272">
        <v>5026</v>
      </c>
      <c r="CH859" s="272">
        <v>1018</v>
      </c>
      <c r="CI859" s="272">
        <v>13436974</v>
      </c>
      <c r="CJ859" s="272">
        <v>13199</v>
      </c>
      <c r="CK859" s="272">
        <v>33615</v>
      </c>
      <c r="CL859" s="272">
        <v>445</v>
      </c>
      <c r="CM859" s="272">
        <v>6945879</v>
      </c>
      <c r="CN859" s="272">
        <v>15609</v>
      </c>
      <c r="CO859" s="272">
        <v>37202</v>
      </c>
      <c r="CP859" s="272">
        <v>842</v>
      </c>
      <c r="CQ859" s="272">
        <v>14314826</v>
      </c>
      <c r="CR859" s="272">
        <v>17001</v>
      </c>
      <c r="CS859" s="272">
        <v>37770</v>
      </c>
      <c r="CT859" s="272">
        <v>88</v>
      </c>
      <c r="CU859" s="272">
        <v>1551740</v>
      </c>
      <c r="CV859" s="272">
        <v>17633</v>
      </c>
      <c r="CW859" s="272">
        <v>35899</v>
      </c>
      <c r="CX859" s="272">
        <v>12</v>
      </c>
      <c r="CY859" s="272">
        <v>4508</v>
      </c>
      <c r="CZ859" s="272">
        <v>376</v>
      </c>
      <c r="DA859" s="272">
        <v>422</v>
      </c>
      <c r="DB859" s="272">
        <v>3236</v>
      </c>
      <c r="DC859" s="272">
        <v>279380</v>
      </c>
      <c r="DD859" s="272">
        <v>86</v>
      </c>
      <c r="DE859" s="272">
        <v>142</v>
      </c>
      <c r="DF859" s="272">
        <v>57</v>
      </c>
      <c r="DG859" s="272">
        <v>94742</v>
      </c>
      <c r="DH859" s="272">
        <v>1662</v>
      </c>
      <c r="DI859" s="272">
        <v>3676</v>
      </c>
      <c r="DJ859" s="272">
        <v>51</v>
      </c>
      <c r="DK859" s="272">
        <v>1</v>
      </c>
      <c r="DL859" s="250"/>
      <c r="DM859" s="250"/>
      <c r="DN859" s="250"/>
      <c r="DO859" s="250"/>
      <c r="DP859" s="250"/>
      <c r="DQ859" s="250"/>
      <c r="DR859" s="250"/>
      <c r="DS859" s="250"/>
      <c r="DT859" s="250"/>
      <c r="DU859" s="250"/>
      <c r="DV859" s="250"/>
      <c r="DW859" s="250"/>
      <c r="DX859" s="250"/>
      <c r="DY859" s="250"/>
      <c r="DZ859" s="250"/>
      <c r="EA859" s="250"/>
      <c r="EB859" s="95"/>
      <c r="EC859" s="75">
        <f t="shared" si="1215"/>
        <v>3</v>
      </c>
      <c r="ED859" s="74">
        <f t="shared" si="1212"/>
        <v>2022</v>
      </c>
      <c r="EE859" s="165">
        <f t="shared" si="1213"/>
        <v>44621</v>
      </c>
      <c r="EF859" s="157">
        <f t="shared" si="1214"/>
        <v>31</v>
      </c>
      <c r="EG859" s="156"/>
      <c r="EH859" s="166">
        <f>IFERROR(HLOOKUP(EH$1,$H$5:$FY$1802,MATCH($A859,$A$5:$A$1802,0),0)*HLOOKUP(EH$2,$H$5:$FY$1802,MATCH($A859,$A$5:$A$1802,0),0),$H$2)</f>
        <v>86812</v>
      </c>
      <c r="EI859" s="166">
        <f>IFERROR(HLOOKUP(EI$1,$H$5:$FY$1802,MATCH($A859,$A$5:$A$1802,0),0)*HLOOKUP(EI$2,$H$5:$FY$1802,MATCH($A859,$A$5:$A$1802,0),0),$H$2)</f>
        <v>10677876</v>
      </c>
      <c r="EJ859" s="166">
        <f>IFERROR(HLOOKUP(EJ$1,$H$5:$FY$1802,MATCH($A859,$A$5:$A$1802,0),0)*HLOOKUP(EJ$2,$H$5:$FY$1802,MATCH($A859,$A$5:$A$1802,0),0),$H$2)</f>
        <v>14671228</v>
      </c>
      <c r="EK859" s="166">
        <f>IFERROR(HLOOKUP(EK$1,$H$5:$FY$1802,MATCH($A859,$A$5:$A$1802,0),0)*HLOOKUP(EK$2,$H$5:$FY$1802,MATCH($A859,$A$5:$A$1802,0),0),$H$2)</f>
        <v>22918368</v>
      </c>
      <c r="EL859" s="166">
        <f>IFERROR(HLOOKUP(EL$1,$H$5:$FY$1802,MATCH($A859,$A$5:$A$1802,0),0)*HLOOKUP(EL$2,$H$5:$FY$1802,MATCH($A859,$A$5:$A$1802,0),0),$H$2)</f>
        <v>4738608</v>
      </c>
      <c r="EM859" s="166">
        <f>IFERROR(HLOOKUP(EM$1,$H$5:$FY$1802,MATCH($A859,$A$5:$A$1802,0),0)*HLOOKUP(EM$2,$H$5:$FY$1802,MATCH($A859,$A$5:$A$1802,0),0),$H$2)</f>
        <v>3730248</v>
      </c>
      <c r="EN859" s="166">
        <f>IFERROR(HLOOKUP(EN$1,$H$5:$FY$1802,MATCH($A859,$A$5:$A$1802,0),0)*HLOOKUP(EN$2,$H$5:$FY$1802,MATCH($A859,$A$5:$A$1802,0),0),$H$2)</f>
        <v>169826820</v>
      </c>
      <c r="EO859" s="166">
        <f>IFERROR(HLOOKUP(EO$1,$H$5:$FY$1802,MATCH($A859,$A$5:$A$1802,0),0)*HLOOKUP(EO$2,$H$5:$FY$1802,MATCH($A859,$A$5:$A$1802,0),0),$H$2)</f>
        <v>421312028</v>
      </c>
      <c r="EP859" s="166">
        <f>IFERROR(HLOOKUP(EP$1,$H$5:$FY$1802,MATCH($A859,$A$5:$A$1802,0),0)*HLOOKUP(EP$2,$H$5:$FY$1802,MATCH($A859,$A$5:$A$1802,0),0),$H$2)</f>
        <v>11192953</v>
      </c>
      <c r="EQ859" s="166">
        <f>IFERROR(HLOOKUP(EQ$1,$H$5:$FY$1802,MATCH($A859,$A$5:$A$1802,0),0)*HLOOKUP(EQ$2,$H$5:$FY$1802,MATCH($A859,$A$5:$A$1802,0),0),$H$2)</f>
        <v>84240</v>
      </c>
      <c r="ER859" s="166">
        <f>IFERROR(HLOOKUP(ER$1,$H$5:$FY$1802,MATCH($A859,$A$5:$A$1802,0),0)*HLOOKUP(ER$2,$H$5:$FY$1802,MATCH($A859,$A$5:$A$1802,0),0),$H$2)</f>
        <v>76032</v>
      </c>
      <c r="ES859" s="166">
        <f>IFERROR(HLOOKUP(ES$1,$H$5:$FY$1802,MATCH($A859,$A$5:$A$1802,0),0)*HLOOKUP(ES$2,$H$5:$FY$1802,MATCH($A859,$A$5:$A$1802,0),0),$H$2)</f>
        <v>4569204</v>
      </c>
      <c r="ET859" s="166">
        <f>IFERROR(HLOOKUP(ET$1,$H$5:$FY$1802,MATCH($A859,$A$5:$A$1802,0),0)*HLOOKUP(ET$2,$H$5:$FY$1802,MATCH($A859,$A$5:$A$1802,0),0),$H$2)</f>
        <v>10031378</v>
      </c>
      <c r="EU859" s="166">
        <f>IFERROR(HLOOKUP(EU$1,$H$5:$FY$1802,MATCH($A859,$A$5:$A$1802,0),0)*HLOOKUP(EU$2,$H$5:$FY$1802,MATCH($A859,$A$5:$A$1802,0),0),$H$2)</f>
        <v>5783843</v>
      </c>
      <c r="EV859" s="166">
        <f>IFERROR(HLOOKUP(EV$1,$H$5:$FY$1802,MATCH($A859,$A$5:$A$1802,0),0)*HLOOKUP(EV$2,$H$5:$FY$1802,MATCH($A859,$A$5:$A$1802,0),0),$H$2)</f>
        <v>154308252</v>
      </c>
      <c r="EW859" s="166">
        <f>IFERROR(HLOOKUP(EW$1,$H$5:$FY$1802,MATCH($A859,$A$5:$A$1802,0),0)*HLOOKUP(EW$2,$H$5:$FY$1802,MATCH($A859,$A$5:$A$1802,0),0),$H$2)</f>
        <v>34220070</v>
      </c>
      <c r="EX859" s="166">
        <f>IFERROR(HLOOKUP(EX$1,$H$5:$FY$1802,MATCH($A859,$A$5:$A$1802,0),0)*HLOOKUP(EX$2,$H$5:$FY$1802,MATCH($A859,$A$5:$A$1802,0),0),$H$2)</f>
        <v>16554890</v>
      </c>
      <c r="EY859" s="166">
        <f>IFERROR(HLOOKUP(EY$1,$H$5:$FY$1802,MATCH($A859,$A$5:$A$1802,0),0)*HLOOKUP(EY$2,$H$5:$FY$1802,MATCH($A859,$A$5:$A$1802,0),0),$H$2)</f>
        <v>31802340</v>
      </c>
      <c r="EZ859" s="166">
        <f>IFERROR(HLOOKUP(EZ$1,$H$5:$FY$1802,MATCH($A859,$A$5:$A$1802,0),0)*HLOOKUP(EZ$2,$H$5:$FY$1802,MATCH($A859,$A$5:$A$1802,0),0),$H$2)</f>
        <v>3159112</v>
      </c>
      <c r="FA859" s="166">
        <f>IFERROR(HLOOKUP(FA$1,$H$5:$FY$1802,MATCH($A859,$A$5:$A$1802,0),0)*HLOOKUP(FA$2,$H$5:$FY$1802,MATCH($A859,$A$5:$A$1802,0),0),$H$2)</f>
        <v>209532</v>
      </c>
      <c r="FB859" s="166">
        <f>IFERROR(HLOOKUP(FB$1,$H$5:$FY$1802,MATCH($A859,$A$5:$A$1802,0),0)*HLOOKUP(FB$2,$H$5:$FY$1802,MATCH($A859,$A$5:$A$1802,0),0),$H$2)</f>
        <v>5064</v>
      </c>
      <c r="FC859" s="166">
        <f>IFERROR(HLOOKUP(FC$1,$H$5:$FY$1802,MATCH($A859,$A$5:$A$1802,0),0)*HLOOKUP(FC$2,$H$5:$FY$1802,MATCH($A859,$A$5:$A$1802,0),0),$H$2)</f>
        <v>459512</v>
      </c>
      <c r="FD859" s="166">
        <f>IFERROR(HLOOKUP(FD$1,$H$5:$FY$1802,MATCH($A859,$A$5:$A$1802,0),0)*HLOOKUP(FD$2,$H$5:$FY$1802,MATCH($A859,$A$5:$A$1802,0),0),$H$2)</f>
        <v>0</v>
      </c>
      <c r="FE859" s="166">
        <f>IFERROR(HLOOKUP(FE$1,$H$5:$FY$1802,MATCH($A859,$A$5:$A$1802,0),0)*HLOOKUP(FE$2,$H$5:$FY$1802,MATCH($A859,$A$5:$A$1802,0),0),$H$2)</f>
        <v>0</v>
      </c>
      <c r="FF859" s="166">
        <f>IFERROR(HLOOKUP(FF$1,$H$5:$FY$1802,MATCH($A859,$A$5:$A$1802,0),0)*HLOOKUP(FF$2,$H$5:$FY$1802,MATCH($A859,$A$5:$A$1802,0),0),$H$2)</f>
        <v>0</v>
      </c>
      <c r="FG859" s="166">
        <f>IFERROR(HLOOKUP(FG$1,$H$5:$FY$1802,MATCH($A859,$A$5:$A$1802,0),0)*HLOOKUP(FG$2,$H$5:$FY$1802,MATCH($A859,$A$5:$A$1802,0),0),$H$2)</f>
        <v>0</v>
      </c>
      <c r="FH859" s="152"/>
      <c r="FI859" s="405">
        <f t="shared" si="1192"/>
        <v>2.133588598170602</v>
      </c>
      <c r="FJ859" s="405">
        <f t="shared" si="1192"/>
        <v>1.5218038715166986</v>
      </c>
      <c r="FK859" s="405">
        <f t="shared" si="1193"/>
        <v>2.0960901259111995</v>
      </c>
      <c r="FL859" s="405">
        <f t="shared" si="1194"/>
        <v>1.5202120609675283</v>
      </c>
      <c r="FM859" s="405">
        <f t="shared" si="1195"/>
        <v>1.4018680677174546</v>
      </c>
      <c r="FN859" s="405">
        <f t="shared" si="1196"/>
        <v>1.0534734384121425</v>
      </c>
      <c r="FO859" s="405">
        <f t="shared" si="1197"/>
        <v>1.885916273911838</v>
      </c>
      <c r="FP859" s="405">
        <f t="shared" si="1198"/>
        <v>1.0659135015248129</v>
      </c>
      <c r="FQ859" s="405">
        <f t="shared" si="1199"/>
        <v>1.9873817034700316</v>
      </c>
      <c r="FR859" s="405">
        <f t="shared" si="1200"/>
        <v>1.0378548895899053</v>
      </c>
      <c r="FS859" s="65"/>
    </row>
    <row r="860" spans="1:175" ht="10.35" customHeight="1" x14ac:dyDescent="0.2">
      <c r="A860" s="74" t="str">
        <f t="shared" si="1211"/>
        <v>2021-22MARCHRYF</v>
      </c>
      <c r="B860" s="163" t="str">
        <f t="shared" si="1210"/>
        <v>2021-22</v>
      </c>
      <c r="C860" s="26" t="s">
        <v>838</v>
      </c>
      <c r="D860" s="163" t="str">
        <f>INDEX($FV$16:$FW$26,MATCH($F860,$FV$16:$FV$26,0),2)</f>
        <v>Y58</v>
      </c>
      <c r="E860" s="163" t="str">
        <f>VLOOKUP($D860,$FW$8:$FX$14,2,0)</f>
        <v>South West</v>
      </c>
      <c r="F860" s="271" t="s">
        <v>865</v>
      </c>
      <c r="G860" s="271" t="s">
        <v>879</v>
      </c>
      <c r="H860" s="272">
        <v>126773</v>
      </c>
      <c r="I860" s="272">
        <v>106310</v>
      </c>
      <c r="J860" s="272">
        <v>14490675</v>
      </c>
      <c r="K860" s="272">
        <v>136</v>
      </c>
      <c r="L860" s="272">
        <v>94</v>
      </c>
      <c r="M860" s="272">
        <v>328</v>
      </c>
      <c r="N860" s="272">
        <v>409</v>
      </c>
      <c r="O860" s="272">
        <v>603</v>
      </c>
      <c r="P860" s="272">
        <v>0</v>
      </c>
      <c r="Q860" s="272">
        <v>389</v>
      </c>
      <c r="R860" s="272">
        <v>7</v>
      </c>
      <c r="S860" s="272">
        <v>299</v>
      </c>
      <c r="T860" s="272">
        <v>65979</v>
      </c>
      <c r="U860" s="272">
        <v>8970</v>
      </c>
      <c r="V860" s="272">
        <v>5207</v>
      </c>
      <c r="W860" s="272">
        <v>37716</v>
      </c>
      <c r="X860" s="272">
        <v>8578</v>
      </c>
      <c r="Y860" s="272">
        <v>79</v>
      </c>
      <c r="Z860" s="272">
        <v>7059595</v>
      </c>
      <c r="AA860" s="272">
        <v>787</v>
      </c>
      <c r="AB860" s="272">
        <v>1405</v>
      </c>
      <c r="AC860" s="272">
        <v>4562975</v>
      </c>
      <c r="AD860" s="272">
        <v>876</v>
      </c>
      <c r="AE860" s="272">
        <v>1568</v>
      </c>
      <c r="AF860" s="272">
        <v>257331852</v>
      </c>
      <c r="AG860" s="272">
        <v>6823</v>
      </c>
      <c r="AH860" s="272">
        <v>16310</v>
      </c>
      <c r="AI860" s="272">
        <v>189071147</v>
      </c>
      <c r="AJ860" s="272">
        <v>22041</v>
      </c>
      <c r="AK860" s="272">
        <v>57429</v>
      </c>
      <c r="AL860" s="272">
        <v>1976696</v>
      </c>
      <c r="AM860" s="272">
        <v>25021</v>
      </c>
      <c r="AN860" s="272">
        <v>68037</v>
      </c>
      <c r="AO860" s="272">
        <v>8990</v>
      </c>
      <c r="AP860" s="272">
        <v>1303</v>
      </c>
      <c r="AQ860" s="272">
        <v>4204</v>
      </c>
      <c r="AR860" s="272">
        <v>2494</v>
      </c>
      <c r="AS860" s="272">
        <v>641</v>
      </c>
      <c r="AT860" s="272">
        <v>2842</v>
      </c>
      <c r="AU860" s="272">
        <v>0</v>
      </c>
      <c r="AV860" s="272">
        <v>28937</v>
      </c>
      <c r="AW860" s="272">
        <v>2210</v>
      </c>
      <c r="AX860" s="272">
        <v>25842</v>
      </c>
      <c r="AY860" s="272">
        <v>56989</v>
      </c>
      <c r="AZ860" s="272">
        <v>17407</v>
      </c>
      <c r="BA860" s="272">
        <v>12628</v>
      </c>
      <c r="BB860" s="272">
        <v>10208</v>
      </c>
      <c r="BC860" s="272">
        <v>7443</v>
      </c>
      <c r="BD860" s="272">
        <v>51829</v>
      </c>
      <c r="BE860" s="272">
        <v>40186</v>
      </c>
      <c r="BF860" s="272">
        <v>13187</v>
      </c>
      <c r="BG860" s="272">
        <v>9214</v>
      </c>
      <c r="BH860" s="272">
        <v>119</v>
      </c>
      <c r="BI860" s="272">
        <v>83</v>
      </c>
      <c r="BJ860" s="272">
        <v>58</v>
      </c>
      <c r="BK860" s="272">
        <v>50129</v>
      </c>
      <c r="BL860" s="272">
        <v>864</v>
      </c>
      <c r="BM860" s="272">
        <v>1330</v>
      </c>
      <c r="BN860" s="272">
        <v>34</v>
      </c>
      <c r="BO860" s="272">
        <v>23697</v>
      </c>
      <c r="BP860" s="272">
        <v>697</v>
      </c>
      <c r="BQ860" s="272">
        <v>1287</v>
      </c>
      <c r="BR860" s="272">
        <v>8878</v>
      </c>
      <c r="BS860" s="272">
        <v>6985769</v>
      </c>
      <c r="BT860" s="272">
        <v>787</v>
      </c>
      <c r="BU860" s="272">
        <v>1406</v>
      </c>
      <c r="BV860" s="272">
        <v>2105</v>
      </c>
      <c r="BW860" s="272">
        <v>15291994</v>
      </c>
      <c r="BX860" s="272">
        <v>7265</v>
      </c>
      <c r="BY860" s="272">
        <v>15270</v>
      </c>
      <c r="BZ860" s="272">
        <v>713</v>
      </c>
      <c r="CA860" s="272">
        <v>4797479</v>
      </c>
      <c r="CB860" s="272">
        <v>6729</v>
      </c>
      <c r="CC860" s="272">
        <v>15535</v>
      </c>
      <c r="CD860" s="272">
        <v>34898</v>
      </c>
      <c r="CE860" s="272">
        <v>237242379</v>
      </c>
      <c r="CF860" s="272">
        <v>6798</v>
      </c>
      <c r="CG860" s="272">
        <v>16346</v>
      </c>
      <c r="CH860" s="272">
        <v>732</v>
      </c>
      <c r="CI860" s="272">
        <v>17343853</v>
      </c>
      <c r="CJ860" s="272">
        <v>23694</v>
      </c>
      <c r="CK860" s="272">
        <v>62778</v>
      </c>
      <c r="CL860" s="272">
        <v>131</v>
      </c>
      <c r="CM860" s="272">
        <v>3413484</v>
      </c>
      <c r="CN860" s="272">
        <v>26057</v>
      </c>
      <c r="CO860" s="272">
        <v>63758</v>
      </c>
      <c r="CP860" s="272">
        <v>472</v>
      </c>
      <c r="CQ860" s="272">
        <v>9335175</v>
      </c>
      <c r="CR860" s="272">
        <v>19778</v>
      </c>
      <c r="CS860" s="272">
        <v>59028</v>
      </c>
      <c r="CT860" s="272">
        <v>14</v>
      </c>
      <c r="CU860" s="272">
        <v>359113</v>
      </c>
      <c r="CV860" s="272">
        <v>25651</v>
      </c>
      <c r="CW860" s="272">
        <v>46849</v>
      </c>
      <c r="CX860" s="272">
        <v>707</v>
      </c>
      <c r="CY860" s="272">
        <v>340431</v>
      </c>
      <c r="CZ860" s="272">
        <v>482</v>
      </c>
      <c r="DA860" s="272">
        <v>790</v>
      </c>
      <c r="DB860" s="272">
        <v>4794</v>
      </c>
      <c r="DC860" s="272">
        <v>699454</v>
      </c>
      <c r="DD860" s="272">
        <v>146</v>
      </c>
      <c r="DE860" s="272">
        <v>336</v>
      </c>
      <c r="DF860" s="272">
        <v>49</v>
      </c>
      <c r="DG860" s="272">
        <v>190312</v>
      </c>
      <c r="DH860" s="272">
        <v>3884</v>
      </c>
      <c r="DI860" s="272">
        <v>9657</v>
      </c>
      <c r="DJ860" s="272">
        <v>35</v>
      </c>
      <c r="DK860" s="272">
        <v>7</v>
      </c>
      <c r="DL860" s="250"/>
      <c r="DM860" s="250"/>
      <c r="DN860" s="250"/>
      <c r="DO860" s="250"/>
      <c r="DP860" s="250"/>
      <c r="DQ860" s="250"/>
      <c r="DR860" s="250"/>
      <c r="DS860" s="250"/>
      <c r="DT860" s="250"/>
      <c r="DU860" s="250"/>
      <c r="DV860" s="250"/>
      <c r="DW860" s="250"/>
      <c r="DX860" s="250"/>
      <c r="DY860" s="250"/>
      <c r="DZ860" s="250"/>
      <c r="EA860" s="250"/>
      <c r="EB860" s="155"/>
      <c r="EC860" s="75">
        <f t="shared" si="1215"/>
        <v>3</v>
      </c>
      <c r="ED860" s="74">
        <f t="shared" si="1212"/>
        <v>2022</v>
      </c>
      <c r="EE860" s="165">
        <f t="shared" si="1213"/>
        <v>44621</v>
      </c>
      <c r="EF860" s="157">
        <f t="shared" si="1214"/>
        <v>31</v>
      </c>
      <c r="EG860" s="156"/>
      <c r="EH860" s="166">
        <f>IFERROR(HLOOKUP(EH$1,$H$5:$FY$1802,MATCH($A860,$A$5:$A$1802,0),0)*HLOOKUP(EH$2,$H$5:$FY$1802,MATCH($A860,$A$5:$A$1802,0),0),$H$2)</f>
        <v>9993140</v>
      </c>
      <c r="EI860" s="166">
        <f>IFERROR(HLOOKUP(EI$1,$H$5:$FY$1802,MATCH($A860,$A$5:$A$1802,0),0)*HLOOKUP(EI$2,$H$5:$FY$1802,MATCH($A860,$A$5:$A$1802,0),0),$H$2)</f>
        <v>34869680</v>
      </c>
      <c r="EJ860" s="166">
        <f>IFERROR(HLOOKUP(EJ$1,$H$5:$FY$1802,MATCH($A860,$A$5:$A$1802,0),0)*HLOOKUP(EJ$2,$H$5:$FY$1802,MATCH($A860,$A$5:$A$1802,0),0),$H$2)</f>
        <v>43480790</v>
      </c>
      <c r="EK860" s="166">
        <f>IFERROR(HLOOKUP(EK$1,$H$5:$FY$1802,MATCH($A860,$A$5:$A$1802,0),0)*HLOOKUP(EK$2,$H$5:$FY$1802,MATCH($A860,$A$5:$A$1802,0),0),$H$2)</f>
        <v>64104930</v>
      </c>
      <c r="EL860" s="166">
        <f>IFERROR(HLOOKUP(EL$1,$H$5:$FY$1802,MATCH($A860,$A$5:$A$1802,0),0)*HLOOKUP(EL$2,$H$5:$FY$1802,MATCH($A860,$A$5:$A$1802,0),0),$H$2)</f>
        <v>12602850</v>
      </c>
      <c r="EM860" s="166">
        <f>IFERROR(HLOOKUP(EM$1,$H$5:$FY$1802,MATCH($A860,$A$5:$A$1802,0),0)*HLOOKUP(EM$2,$H$5:$FY$1802,MATCH($A860,$A$5:$A$1802,0),0),$H$2)</f>
        <v>8164576</v>
      </c>
      <c r="EN860" s="166">
        <f>IFERROR(HLOOKUP(EN$1,$H$5:$FY$1802,MATCH($A860,$A$5:$A$1802,0),0)*HLOOKUP(EN$2,$H$5:$FY$1802,MATCH($A860,$A$5:$A$1802,0),0),$H$2)</f>
        <v>615147960</v>
      </c>
      <c r="EO860" s="166">
        <f>IFERROR(HLOOKUP(EO$1,$H$5:$FY$1802,MATCH($A860,$A$5:$A$1802,0),0)*HLOOKUP(EO$2,$H$5:$FY$1802,MATCH($A860,$A$5:$A$1802,0),0),$H$2)</f>
        <v>492625962</v>
      </c>
      <c r="EP860" s="166">
        <f>IFERROR(HLOOKUP(EP$1,$H$5:$FY$1802,MATCH($A860,$A$5:$A$1802,0),0)*HLOOKUP(EP$2,$H$5:$FY$1802,MATCH($A860,$A$5:$A$1802,0),0),$H$2)</f>
        <v>5374923</v>
      </c>
      <c r="EQ860" s="166">
        <f>IFERROR(HLOOKUP(EQ$1,$H$5:$FY$1802,MATCH($A860,$A$5:$A$1802,0),0)*HLOOKUP(EQ$2,$H$5:$FY$1802,MATCH($A860,$A$5:$A$1802,0),0),$H$2)</f>
        <v>77140</v>
      </c>
      <c r="ER860" s="166">
        <f>IFERROR(HLOOKUP(ER$1,$H$5:$FY$1802,MATCH($A860,$A$5:$A$1802,0),0)*HLOOKUP(ER$2,$H$5:$FY$1802,MATCH($A860,$A$5:$A$1802,0),0),$H$2)</f>
        <v>43758</v>
      </c>
      <c r="ES860" s="166">
        <f>IFERROR(HLOOKUP(ES$1,$H$5:$FY$1802,MATCH($A860,$A$5:$A$1802,0),0)*HLOOKUP(ES$2,$H$5:$FY$1802,MATCH($A860,$A$5:$A$1802,0),0),$H$2)</f>
        <v>12482468</v>
      </c>
      <c r="ET860" s="166">
        <f>IFERROR(HLOOKUP(ET$1,$H$5:$FY$1802,MATCH($A860,$A$5:$A$1802,0),0)*HLOOKUP(ET$2,$H$5:$FY$1802,MATCH($A860,$A$5:$A$1802,0),0),$H$2)</f>
        <v>32143350</v>
      </c>
      <c r="EU860" s="166">
        <f>IFERROR(HLOOKUP(EU$1,$H$5:$FY$1802,MATCH($A860,$A$5:$A$1802,0),0)*HLOOKUP(EU$2,$H$5:$FY$1802,MATCH($A860,$A$5:$A$1802,0),0),$H$2)</f>
        <v>11076455</v>
      </c>
      <c r="EV860" s="166">
        <f>IFERROR(HLOOKUP(EV$1,$H$5:$FY$1802,MATCH($A860,$A$5:$A$1802,0),0)*HLOOKUP(EV$2,$H$5:$FY$1802,MATCH($A860,$A$5:$A$1802,0),0),$H$2)</f>
        <v>570442708</v>
      </c>
      <c r="EW860" s="166">
        <f>IFERROR(HLOOKUP(EW$1,$H$5:$FY$1802,MATCH($A860,$A$5:$A$1802,0),0)*HLOOKUP(EW$2,$H$5:$FY$1802,MATCH($A860,$A$5:$A$1802,0),0),$H$2)</f>
        <v>45953496</v>
      </c>
      <c r="EX860" s="166">
        <f>IFERROR(HLOOKUP(EX$1,$H$5:$FY$1802,MATCH($A860,$A$5:$A$1802,0),0)*HLOOKUP(EX$2,$H$5:$FY$1802,MATCH($A860,$A$5:$A$1802,0),0),$H$2)</f>
        <v>8352298</v>
      </c>
      <c r="EY860" s="166">
        <f>IFERROR(HLOOKUP(EY$1,$H$5:$FY$1802,MATCH($A860,$A$5:$A$1802,0),0)*HLOOKUP(EY$2,$H$5:$FY$1802,MATCH($A860,$A$5:$A$1802,0),0),$H$2)</f>
        <v>27861216</v>
      </c>
      <c r="EZ860" s="166">
        <f>IFERROR(HLOOKUP(EZ$1,$H$5:$FY$1802,MATCH($A860,$A$5:$A$1802,0),0)*HLOOKUP(EZ$2,$H$5:$FY$1802,MATCH($A860,$A$5:$A$1802,0),0),$H$2)</f>
        <v>655886</v>
      </c>
      <c r="FA860" s="166">
        <f>IFERROR(HLOOKUP(FA$1,$H$5:$FY$1802,MATCH($A860,$A$5:$A$1802,0),0)*HLOOKUP(FA$2,$H$5:$FY$1802,MATCH($A860,$A$5:$A$1802,0),0),$H$2)</f>
        <v>473193</v>
      </c>
      <c r="FB860" s="166">
        <f>IFERROR(HLOOKUP(FB$1,$H$5:$FY$1802,MATCH($A860,$A$5:$A$1802,0),0)*HLOOKUP(FB$2,$H$5:$FY$1802,MATCH($A860,$A$5:$A$1802,0),0),$H$2)</f>
        <v>558530</v>
      </c>
      <c r="FC860" s="166">
        <f>IFERROR(HLOOKUP(FC$1,$H$5:$FY$1802,MATCH($A860,$A$5:$A$1802,0),0)*HLOOKUP(FC$2,$H$5:$FY$1802,MATCH($A860,$A$5:$A$1802,0),0),$H$2)</f>
        <v>1610784</v>
      </c>
      <c r="FD860" s="166">
        <f>IFERROR(HLOOKUP(FD$1,$H$5:$FY$1802,MATCH($A860,$A$5:$A$1802,0),0)*HLOOKUP(FD$2,$H$5:$FY$1802,MATCH($A860,$A$5:$A$1802,0),0),$H$2)</f>
        <v>0</v>
      </c>
      <c r="FE860" s="166">
        <f>IFERROR(HLOOKUP(FE$1,$H$5:$FY$1802,MATCH($A860,$A$5:$A$1802,0),0)*HLOOKUP(FE$2,$H$5:$FY$1802,MATCH($A860,$A$5:$A$1802,0),0),$H$2)</f>
        <v>0</v>
      </c>
      <c r="FF860" s="166">
        <f>IFERROR(HLOOKUP(FF$1,$H$5:$FY$1802,MATCH($A860,$A$5:$A$1802,0),0)*HLOOKUP(FF$2,$H$5:$FY$1802,MATCH($A860,$A$5:$A$1802,0),0),$H$2)</f>
        <v>0</v>
      </c>
      <c r="FG860" s="166">
        <f>IFERROR(HLOOKUP(FG$1,$H$5:$FY$1802,MATCH($A860,$A$5:$A$1802,0),0)*HLOOKUP(FG$2,$H$5:$FY$1802,MATCH($A860,$A$5:$A$1802,0),0),$H$2)</f>
        <v>0</v>
      </c>
      <c r="FH860" s="152"/>
      <c r="FI860" s="405">
        <f t="shared" si="1192"/>
        <v>1.9405797101449276</v>
      </c>
      <c r="FJ860" s="405">
        <f t="shared" si="1192"/>
        <v>1.407803790412486</v>
      </c>
      <c r="FK860" s="405">
        <f t="shared" si="1193"/>
        <v>1.9604378720952564</v>
      </c>
      <c r="FL860" s="405">
        <f t="shared" si="1194"/>
        <v>1.4294219320145958</v>
      </c>
      <c r="FM860" s="405">
        <f t="shared" si="1195"/>
        <v>1.374191324636759</v>
      </c>
      <c r="FN860" s="405">
        <f t="shared" si="1196"/>
        <v>1.0654894474493584</v>
      </c>
      <c r="FO860" s="405">
        <f t="shared" si="1197"/>
        <v>1.5373047330380043</v>
      </c>
      <c r="FP860" s="405">
        <f t="shared" si="1198"/>
        <v>1.0741431569130333</v>
      </c>
      <c r="FQ860" s="405">
        <f t="shared" si="1199"/>
        <v>1.5063291139240507</v>
      </c>
      <c r="FR860" s="405">
        <f t="shared" si="1200"/>
        <v>1.0506329113924051</v>
      </c>
      <c r="FS860" s="65"/>
    </row>
    <row r="861" spans="1:175" ht="10.35" customHeight="1" x14ac:dyDescent="0.2">
      <c r="A861" s="74" t="str">
        <f t="shared" si="1211"/>
        <v>2021-22MARCHRYA</v>
      </c>
      <c r="B861" s="163" t="str">
        <f t="shared" si="1210"/>
        <v>2021-22</v>
      </c>
      <c r="C861" s="26" t="s">
        <v>838</v>
      </c>
      <c r="D861" s="163" t="str">
        <f>INDEX($FV$16:$FW$26,MATCH($F861,$FV$16:$FV$26,0),2)</f>
        <v>Y60</v>
      </c>
      <c r="E861" s="163" t="str">
        <f>VLOOKUP($D861,$FW$8:$FX$14,2,0)</f>
        <v>Midlands</v>
      </c>
      <c r="F861" s="271" t="s">
        <v>867</v>
      </c>
      <c r="G861" s="271" t="s">
        <v>883</v>
      </c>
      <c r="H861" s="272">
        <v>149892</v>
      </c>
      <c r="I861" s="272">
        <v>114625</v>
      </c>
      <c r="J861" s="272">
        <v>611750</v>
      </c>
      <c r="K861" s="272">
        <v>5</v>
      </c>
      <c r="L861" s="272">
        <v>2</v>
      </c>
      <c r="M861" s="272">
        <v>14</v>
      </c>
      <c r="N861" s="272">
        <v>25</v>
      </c>
      <c r="O861" s="272">
        <v>52</v>
      </c>
      <c r="P861" s="272">
        <v>0</v>
      </c>
      <c r="Q861" s="272">
        <v>50</v>
      </c>
      <c r="R861" s="272">
        <v>0</v>
      </c>
      <c r="S861" s="272">
        <v>146</v>
      </c>
      <c r="T861" s="272">
        <v>91779</v>
      </c>
      <c r="U861" s="272">
        <v>10346</v>
      </c>
      <c r="V861" s="272">
        <v>6581</v>
      </c>
      <c r="W861" s="272">
        <v>48814</v>
      </c>
      <c r="X861" s="272">
        <v>13017</v>
      </c>
      <c r="Y861" s="272">
        <v>453</v>
      </c>
      <c r="Z861" s="272">
        <v>5284958</v>
      </c>
      <c r="AA861" s="272">
        <v>511</v>
      </c>
      <c r="AB861" s="272">
        <v>887</v>
      </c>
      <c r="AC861" s="272">
        <v>3911940</v>
      </c>
      <c r="AD861" s="272">
        <v>594</v>
      </c>
      <c r="AE861" s="272">
        <v>1046</v>
      </c>
      <c r="AF861" s="272">
        <v>168687950</v>
      </c>
      <c r="AG861" s="272">
        <v>3456</v>
      </c>
      <c r="AH861" s="272">
        <v>7989</v>
      </c>
      <c r="AI861" s="272">
        <v>194357326</v>
      </c>
      <c r="AJ861" s="272">
        <v>14931</v>
      </c>
      <c r="AK861" s="272">
        <v>40923</v>
      </c>
      <c r="AL861" s="272">
        <v>8214337</v>
      </c>
      <c r="AM861" s="272">
        <v>18133</v>
      </c>
      <c r="AN861" s="272">
        <v>44650</v>
      </c>
      <c r="AO861" s="272">
        <v>15774</v>
      </c>
      <c r="AP861" s="272">
        <v>1094</v>
      </c>
      <c r="AQ861" s="272">
        <v>987</v>
      </c>
      <c r="AR861" s="272">
        <v>0</v>
      </c>
      <c r="AS861" s="272">
        <v>3141</v>
      </c>
      <c r="AT861" s="272">
        <v>10552</v>
      </c>
      <c r="AU861" s="272">
        <v>4168</v>
      </c>
      <c r="AV861" s="272">
        <v>43202</v>
      </c>
      <c r="AW861" s="272">
        <v>5030</v>
      </c>
      <c r="AX861" s="272">
        <v>27773</v>
      </c>
      <c r="AY861" s="272">
        <v>76005</v>
      </c>
      <c r="AZ861" s="272">
        <v>21468</v>
      </c>
      <c r="BA861" s="272">
        <v>14749</v>
      </c>
      <c r="BB861" s="272">
        <v>13532</v>
      </c>
      <c r="BC861" s="272">
        <v>9344</v>
      </c>
      <c r="BD861" s="272">
        <v>68202</v>
      </c>
      <c r="BE861" s="272">
        <v>50910</v>
      </c>
      <c r="BF861" s="272">
        <v>25799</v>
      </c>
      <c r="BG861" s="272">
        <v>13766</v>
      </c>
      <c r="BH861" s="272">
        <v>1164</v>
      </c>
      <c r="BI861" s="272">
        <v>488</v>
      </c>
      <c r="BJ861" s="272">
        <v>150</v>
      </c>
      <c r="BK861" s="272">
        <v>90155</v>
      </c>
      <c r="BL861" s="272">
        <v>601</v>
      </c>
      <c r="BM861" s="272">
        <v>1089</v>
      </c>
      <c r="BN861" s="272">
        <v>116</v>
      </c>
      <c r="BO861" s="272">
        <v>94903</v>
      </c>
      <c r="BP861" s="272">
        <v>818</v>
      </c>
      <c r="BQ861" s="272">
        <v>1062</v>
      </c>
      <c r="BR861" s="272">
        <v>10080</v>
      </c>
      <c r="BS861" s="272">
        <v>5099900</v>
      </c>
      <c r="BT861" s="272">
        <v>506</v>
      </c>
      <c r="BU861" s="272">
        <v>883</v>
      </c>
      <c r="BV861" s="272">
        <v>5256</v>
      </c>
      <c r="BW861" s="272">
        <v>19528282</v>
      </c>
      <c r="BX861" s="272">
        <v>3715</v>
      </c>
      <c r="BY861" s="272">
        <v>8526</v>
      </c>
      <c r="BZ861" s="272">
        <v>1249</v>
      </c>
      <c r="CA861" s="272">
        <v>5102025</v>
      </c>
      <c r="CB861" s="272">
        <v>4085</v>
      </c>
      <c r="CC861" s="272">
        <v>9752</v>
      </c>
      <c r="CD861" s="272">
        <v>42309</v>
      </c>
      <c r="CE861" s="272">
        <v>144057643</v>
      </c>
      <c r="CF861" s="272">
        <v>3405</v>
      </c>
      <c r="CG861" s="272">
        <v>7807</v>
      </c>
      <c r="CH861" s="272">
        <v>1266</v>
      </c>
      <c r="CI861" s="272">
        <v>19684853</v>
      </c>
      <c r="CJ861" s="272">
        <v>15549</v>
      </c>
      <c r="CK861" s="272">
        <v>40456</v>
      </c>
      <c r="CL861" s="272">
        <v>303</v>
      </c>
      <c r="CM861" s="272">
        <v>4366742</v>
      </c>
      <c r="CN861" s="272">
        <v>14412</v>
      </c>
      <c r="CO861" s="272">
        <v>39128</v>
      </c>
      <c r="CP861" s="272">
        <v>1294</v>
      </c>
      <c r="CQ861" s="272">
        <v>29836015</v>
      </c>
      <c r="CR861" s="272">
        <v>23057</v>
      </c>
      <c r="CS861" s="272">
        <v>54842</v>
      </c>
      <c r="CT861" s="272">
        <v>187</v>
      </c>
      <c r="CU861" s="272">
        <v>3876303</v>
      </c>
      <c r="CV861" s="272">
        <v>20729</v>
      </c>
      <c r="CW861" s="272">
        <v>53688</v>
      </c>
      <c r="CX861" s="272">
        <v>444</v>
      </c>
      <c r="CY861" s="272">
        <v>142529</v>
      </c>
      <c r="CZ861" s="272">
        <v>321</v>
      </c>
      <c r="DA861" s="272">
        <v>558</v>
      </c>
      <c r="DB861" s="272">
        <v>5678</v>
      </c>
      <c r="DC861" s="272">
        <v>165463</v>
      </c>
      <c r="DD861" s="272">
        <v>29</v>
      </c>
      <c r="DE861" s="272">
        <v>52</v>
      </c>
      <c r="DF861" s="272">
        <v>122</v>
      </c>
      <c r="DG861" s="272">
        <v>402411</v>
      </c>
      <c r="DH861" s="272">
        <v>3298</v>
      </c>
      <c r="DI861" s="272">
        <v>5729</v>
      </c>
      <c r="DJ861" s="272">
        <v>105</v>
      </c>
      <c r="DK861" s="272">
        <v>179</v>
      </c>
      <c r="DL861" s="250"/>
      <c r="DM861" s="250"/>
      <c r="DN861" s="250"/>
      <c r="DO861" s="250"/>
      <c r="DP861" s="250"/>
      <c r="DQ861" s="250"/>
      <c r="DR861" s="250"/>
      <c r="DS861" s="250"/>
      <c r="DT861" s="250"/>
      <c r="DU861" s="250"/>
      <c r="DV861" s="250"/>
      <c r="DW861" s="250"/>
      <c r="DX861" s="250"/>
      <c r="DY861" s="250"/>
      <c r="DZ861" s="250"/>
      <c r="EA861" s="250"/>
      <c r="EB861" s="155"/>
      <c r="EC861" s="75">
        <f t="shared" si="1215"/>
        <v>3</v>
      </c>
      <c r="ED861" s="74">
        <f t="shared" si="1212"/>
        <v>2022</v>
      </c>
      <c r="EE861" s="165">
        <f t="shared" si="1213"/>
        <v>44621</v>
      </c>
      <c r="EF861" s="157">
        <f t="shared" si="1214"/>
        <v>31</v>
      </c>
      <c r="EG861" s="156"/>
      <c r="EH861" s="166">
        <f>IFERROR(HLOOKUP(EH$1,$H$5:$FY$1802,MATCH($A861,$A$5:$A$1802,0),0)*HLOOKUP(EH$2,$H$5:$FY$1802,MATCH($A861,$A$5:$A$1802,0),0),$H$2)</f>
        <v>229250</v>
      </c>
      <c r="EI861" s="166">
        <f>IFERROR(HLOOKUP(EI$1,$H$5:$FY$1802,MATCH($A861,$A$5:$A$1802,0),0)*HLOOKUP(EI$2,$H$5:$FY$1802,MATCH($A861,$A$5:$A$1802,0),0),$H$2)</f>
        <v>1604750</v>
      </c>
      <c r="EJ861" s="166">
        <f>IFERROR(HLOOKUP(EJ$1,$H$5:$FY$1802,MATCH($A861,$A$5:$A$1802,0),0)*HLOOKUP(EJ$2,$H$5:$FY$1802,MATCH($A861,$A$5:$A$1802,0),0),$H$2)</f>
        <v>2865625</v>
      </c>
      <c r="EK861" s="166">
        <f>IFERROR(HLOOKUP(EK$1,$H$5:$FY$1802,MATCH($A861,$A$5:$A$1802,0),0)*HLOOKUP(EK$2,$H$5:$FY$1802,MATCH($A861,$A$5:$A$1802,0),0),$H$2)</f>
        <v>5960500</v>
      </c>
      <c r="EL861" s="166">
        <f>IFERROR(HLOOKUP(EL$1,$H$5:$FY$1802,MATCH($A861,$A$5:$A$1802,0),0)*HLOOKUP(EL$2,$H$5:$FY$1802,MATCH($A861,$A$5:$A$1802,0),0),$H$2)</f>
        <v>9176902</v>
      </c>
      <c r="EM861" s="166">
        <f>IFERROR(HLOOKUP(EM$1,$H$5:$FY$1802,MATCH($A861,$A$5:$A$1802,0),0)*HLOOKUP(EM$2,$H$5:$FY$1802,MATCH($A861,$A$5:$A$1802,0),0),$H$2)</f>
        <v>6883726</v>
      </c>
      <c r="EN861" s="166">
        <f>IFERROR(HLOOKUP(EN$1,$H$5:$FY$1802,MATCH($A861,$A$5:$A$1802,0),0)*HLOOKUP(EN$2,$H$5:$FY$1802,MATCH($A861,$A$5:$A$1802,0),0),$H$2)</f>
        <v>389975046</v>
      </c>
      <c r="EO861" s="166">
        <f>IFERROR(HLOOKUP(EO$1,$H$5:$FY$1802,MATCH($A861,$A$5:$A$1802,0),0)*HLOOKUP(EO$2,$H$5:$FY$1802,MATCH($A861,$A$5:$A$1802,0),0),$H$2)</f>
        <v>532694691</v>
      </c>
      <c r="EP861" s="166">
        <f>IFERROR(HLOOKUP(EP$1,$H$5:$FY$1802,MATCH($A861,$A$5:$A$1802,0),0)*HLOOKUP(EP$2,$H$5:$FY$1802,MATCH($A861,$A$5:$A$1802,0),0),$H$2)</f>
        <v>20226450</v>
      </c>
      <c r="EQ861" s="166">
        <f>IFERROR(HLOOKUP(EQ$1,$H$5:$FY$1802,MATCH($A861,$A$5:$A$1802,0),0)*HLOOKUP(EQ$2,$H$5:$FY$1802,MATCH($A861,$A$5:$A$1802,0),0),$H$2)</f>
        <v>163350</v>
      </c>
      <c r="ER861" s="166">
        <f>IFERROR(HLOOKUP(ER$1,$H$5:$FY$1802,MATCH($A861,$A$5:$A$1802,0),0)*HLOOKUP(ER$2,$H$5:$FY$1802,MATCH($A861,$A$5:$A$1802,0),0),$H$2)</f>
        <v>123192</v>
      </c>
      <c r="ES861" s="166">
        <f>IFERROR(HLOOKUP(ES$1,$H$5:$FY$1802,MATCH($A861,$A$5:$A$1802,0),0)*HLOOKUP(ES$2,$H$5:$FY$1802,MATCH($A861,$A$5:$A$1802,0),0),$H$2)</f>
        <v>8900640</v>
      </c>
      <c r="ET861" s="166">
        <f>IFERROR(HLOOKUP(ET$1,$H$5:$FY$1802,MATCH($A861,$A$5:$A$1802,0),0)*HLOOKUP(ET$2,$H$5:$FY$1802,MATCH($A861,$A$5:$A$1802,0),0),$H$2)</f>
        <v>44812656</v>
      </c>
      <c r="EU861" s="166">
        <f>IFERROR(HLOOKUP(EU$1,$H$5:$FY$1802,MATCH($A861,$A$5:$A$1802,0),0)*HLOOKUP(EU$2,$H$5:$FY$1802,MATCH($A861,$A$5:$A$1802,0),0),$H$2)</f>
        <v>12180248</v>
      </c>
      <c r="EV861" s="166">
        <f>IFERROR(HLOOKUP(EV$1,$H$5:$FY$1802,MATCH($A861,$A$5:$A$1802,0),0)*HLOOKUP(EV$2,$H$5:$FY$1802,MATCH($A861,$A$5:$A$1802,0),0),$H$2)</f>
        <v>330306363</v>
      </c>
      <c r="EW861" s="166">
        <f>IFERROR(HLOOKUP(EW$1,$H$5:$FY$1802,MATCH($A861,$A$5:$A$1802,0),0)*HLOOKUP(EW$2,$H$5:$FY$1802,MATCH($A861,$A$5:$A$1802,0),0),$H$2)</f>
        <v>51217296</v>
      </c>
      <c r="EX861" s="166">
        <f>IFERROR(HLOOKUP(EX$1,$H$5:$FY$1802,MATCH($A861,$A$5:$A$1802,0),0)*HLOOKUP(EX$2,$H$5:$FY$1802,MATCH($A861,$A$5:$A$1802,0),0),$H$2)</f>
        <v>11855784</v>
      </c>
      <c r="EY861" s="166">
        <f>IFERROR(HLOOKUP(EY$1,$H$5:$FY$1802,MATCH($A861,$A$5:$A$1802,0),0)*HLOOKUP(EY$2,$H$5:$FY$1802,MATCH($A861,$A$5:$A$1802,0),0),$H$2)</f>
        <v>70965548</v>
      </c>
      <c r="EZ861" s="166">
        <f>IFERROR(HLOOKUP(EZ$1,$H$5:$FY$1802,MATCH($A861,$A$5:$A$1802,0),0)*HLOOKUP(EZ$2,$H$5:$FY$1802,MATCH($A861,$A$5:$A$1802,0),0),$H$2)</f>
        <v>10039656</v>
      </c>
      <c r="FA861" s="166">
        <f>IFERROR(HLOOKUP(FA$1,$H$5:$FY$1802,MATCH($A861,$A$5:$A$1802,0),0)*HLOOKUP(FA$2,$H$5:$FY$1802,MATCH($A861,$A$5:$A$1802,0),0),$H$2)</f>
        <v>698938</v>
      </c>
      <c r="FB861" s="166">
        <f>IFERROR(HLOOKUP(FB$1,$H$5:$FY$1802,MATCH($A861,$A$5:$A$1802,0),0)*HLOOKUP(FB$2,$H$5:$FY$1802,MATCH($A861,$A$5:$A$1802,0),0),$H$2)</f>
        <v>247752</v>
      </c>
      <c r="FC861" s="166">
        <f>IFERROR(HLOOKUP(FC$1,$H$5:$FY$1802,MATCH($A861,$A$5:$A$1802,0),0)*HLOOKUP(FC$2,$H$5:$FY$1802,MATCH($A861,$A$5:$A$1802,0),0),$H$2)</f>
        <v>295256</v>
      </c>
      <c r="FD861" s="166">
        <f>IFERROR(HLOOKUP(FD$1,$H$5:$FY$1802,MATCH($A861,$A$5:$A$1802,0),0)*HLOOKUP(FD$2,$H$5:$FY$1802,MATCH($A861,$A$5:$A$1802,0),0),$H$2)</f>
        <v>0</v>
      </c>
      <c r="FE861" s="166">
        <f>IFERROR(HLOOKUP(FE$1,$H$5:$FY$1802,MATCH($A861,$A$5:$A$1802,0),0)*HLOOKUP(FE$2,$H$5:$FY$1802,MATCH($A861,$A$5:$A$1802,0),0),$H$2)</f>
        <v>0</v>
      </c>
      <c r="FF861" s="166">
        <f>IFERROR(HLOOKUP(FF$1,$H$5:$FY$1802,MATCH($A861,$A$5:$A$1802,0),0)*HLOOKUP(FF$2,$H$5:$FY$1802,MATCH($A861,$A$5:$A$1802,0),0),$H$2)</f>
        <v>0</v>
      </c>
      <c r="FG861" s="166">
        <f>IFERROR(HLOOKUP(FG$1,$H$5:$FY$1802,MATCH($A861,$A$5:$A$1802,0),0)*HLOOKUP(FG$2,$H$5:$FY$1802,MATCH($A861,$A$5:$A$1802,0),0),$H$2)</f>
        <v>0</v>
      </c>
      <c r="FH861" s="152"/>
      <c r="FI861" s="405">
        <f t="shared" si="1192"/>
        <v>2.0750048327856176</v>
      </c>
      <c r="FJ861" s="405">
        <f t="shared" si="1192"/>
        <v>1.4255751014884979</v>
      </c>
      <c r="FK861" s="405">
        <f t="shared" si="1193"/>
        <v>2.0562224585929192</v>
      </c>
      <c r="FL861" s="405">
        <f t="shared" si="1194"/>
        <v>1.4198450083573926</v>
      </c>
      <c r="FM861" s="405">
        <f t="shared" si="1195"/>
        <v>1.3971811365591837</v>
      </c>
      <c r="FN861" s="405">
        <f t="shared" si="1196"/>
        <v>1.0429385012496415</v>
      </c>
      <c r="FO861" s="405">
        <f t="shared" si="1197"/>
        <v>1.9819466851040946</v>
      </c>
      <c r="FP861" s="405">
        <f t="shared" si="1198"/>
        <v>1.0575401398171622</v>
      </c>
      <c r="FQ861" s="405">
        <f t="shared" si="1199"/>
        <v>2.5695364238410594</v>
      </c>
      <c r="FR861" s="405">
        <f t="shared" si="1200"/>
        <v>1.0772626931567328</v>
      </c>
      <c r="FS861" s="65"/>
    </row>
    <row r="862" spans="1:175" ht="10.35" customHeight="1" x14ac:dyDescent="0.2">
      <c r="A862" s="174" t="str">
        <f t="shared" si="1211"/>
        <v>2021-22MARCHRX8</v>
      </c>
      <c r="B862" s="176" t="str">
        <f t="shared" si="1210"/>
        <v>2021-22</v>
      </c>
      <c r="C862" s="175" t="s">
        <v>838</v>
      </c>
      <c r="D862" s="176" t="str">
        <f>INDEX($FV$16:$FW$26,MATCH($F862,$FV$16:$FV$26,0),2)</f>
        <v>Y63</v>
      </c>
      <c r="E862" s="176" t="str">
        <f>VLOOKUP($D862,$FW$8:$FX$14,2,0)</f>
        <v>North East and Yorkshire</v>
      </c>
      <c r="F862" s="275" t="s">
        <v>869</v>
      </c>
      <c r="G862" s="275" t="s">
        <v>881</v>
      </c>
      <c r="H862" s="276">
        <v>116884</v>
      </c>
      <c r="I862" s="276">
        <v>80901</v>
      </c>
      <c r="J862" s="276">
        <v>2282588</v>
      </c>
      <c r="K862" s="276">
        <v>28</v>
      </c>
      <c r="L862" s="276">
        <v>0</v>
      </c>
      <c r="M862" s="276">
        <v>95</v>
      </c>
      <c r="N862" s="276">
        <v>165</v>
      </c>
      <c r="O862" s="276">
        <v>336</v>
      </c>
      <c r="P862" s="276">
        <v>0</v>
      </c>
      <c r="Q862" s="276">
        <v>306</v>
      </c>
      <c r="R862" s="276">
        <v>163</v>
      </c>
      <c r="S862" s="276">
        <v>274</v>
      </c>
      <c r="T862" s="276">
        <v>71785</v>
      </c>
      <c r="U862" s="276">
        <v>7800</v>
      </c>
      <c r="V862" s="276">
        <v>5524</v>
      </c>
      <c r="W862" s="276">
        <v>39216</v>
      </c>
      <c r="X862" s="276">
        <v>9057</v>
      </c>
      <c r="Y862" s="276">
        <v>134</v>
      </c>
      <c r="Z862" s="276">
        <v>4541770</v>
      </c>
      <c r="AA862" s="276">
        <v>582</v>
      </c>
      <c r="AB862" s="276">
        <v>1012</v>
      </c>
      <c r="AC862" s="276">
        <v>3626990</v>
      </c>
      <c r="AD862" s="276">
        <v>657</v>
      </c>
      <c r="AE862" s="276">
        <v>1160</v>
      </c>
      <c r="AF862" s="276">
        <v>109842995</v>
      </c>
      <c r="AG862" s="276">
        <v>2801</v>
      </c>
      <c r="AH862" s="276">
        <v>6116</v>
      </c>
      <c r="AI862" s="276">
        <v>83679672</v>
      </c>
      <c r="AJ862" s="276">
        <v>9239</v>
      </c>
      <c r="AK862" s="276">
        <v>22559</v>
      </c>
      <c r="AL862" s="276">
        <v>1265634</v>
      </c>
      <c r="AM862" s="276">
        <v>9445</v>
      </c>
      <c r="AN862" s="276">
        <v>25875</v>
      </c>
      <c r="AO862" s="276">
        <v>9813</v>
      </c>
      <c r="AP862" s="276">
        <v>668</v>
      </c>
      <c r="AQ862" s="276">
        <v>1559</v>
      </c>
      <c r="AR862" s="276">
        <v>4702</v>
      </c>
      <c r="AS862" s="276">
        <v>4642</v>
      </c>
      <c r="AT862" s="276">
        <v>2944</v>
      </c>
      <c r="AU862" s="276">
        <v>613</v>
      </c>
      <c r="AV862" s="276">
        <v>37785</v>
      </c>
      <c r="AW862" s="276">
        <v>4839</v>
      </c>
      <c r="AX862" s="276">
        <v>19348</v>
      </c>
      <c r="AY862" s="276">
        <v>61972</v>
      </c>
      <c r="AZ862" s="276">
        <v>13006</v>
      </c>
      <c r="BA862" s="276">
        <v>10297</v>
      </c>
      <c r="BB862" s="276">
        <v>8953</v>
      </c>
      <c r="BC862" s="276">
        <v>7161</v>
      </c>
      <c r="BD862" s="276">
        <v>51057</v>
      </c>
      <c r="BE862" s="276">
        <v>41426</v>
      </c>
      <c r="BF862" s="276">
        <v>13054</v>
      </c>
      <c r="BG862" s="276">
        <v>9614</v>
      </c>
      <c r="BH862" s="276">
        <v>217</v>
      </c>
      <c r="BI862" s="276">
        <v>166</v>
      </c>
      <c r="BJ862" s="276">
        <v>197</v>
      </c>
      <c r="BK862" s="276">
        <v>123911</v>
      </c>
      <c r="BL862" s="276">
        <v>629</v>
      </c>
      <c r="BM862" s="276">
        <v>1073</v>
      </c>
      <c r="BN862" s="276">
        <v>62</v>
      </c>
      <c r="BO862" s="276">
        <v>39267</v>
      </c>
      <c r="BP862" s="276">
        <v>633</v>
      </c>
      <c r="BQ862" s="276">
        <v>1113</v>
      </c>
      <c r="BR862" s="276">
        <v>7541</v>
      </c>
      <c r="BS862" s="276">
        <v>4378592</v>
      </c>
      <c r="BT862" s="276">
        <v>581</v>
      </c>
      <c r="BU862" s="276">
        <v>1010</v>
      </c>
      <c r="BV862" s="276">
        <v>3748</v>
      </c>
      <c r="BW862" s="276">
        <v>10912907</v>
      </c>
      <c r="BX862" s="276">
        <v>2912</v>
      </c>
      <c r="BY862" s="276">
        <v>6130</v>
      </c>
      <c r="BZ862" s="276">
        <v>1053</v>
      </c>
      <c r="CA862" s="276">
        <v>2814258</v>
      </c>
      <c r="CB862" s="276">
        <v>2673</v>
      </c>
      <c r="CC862" s="276">
        <v>6016</v>
      </c>
      <c r="CD862" s="276">
        <v>34415</v>
      </c>
      <c r="CE862" s="276">
        <v>96115830</v>
      </c>
      <c r="CF862" s="276">
        <v>2793</v>
      </c>
      <c r="CG862" s="276">
        <v>6120</v>
      </c>
      <c r="CH862" s="276">
        <v>2113</v>
      </c>
      <c r="CI862" s="276">
        <v>19359369</v>
      </c>
      <c r="CJ862" s="276">
        <v>9162</v>
      </c>
      <c r="CK862" s="276">
        <v>20642</v>
      </c>
      <c r="CL862" s="276">
        <v>1449</v>
      </c>
      <c r="CM862" s="276">
        <v>13796017</v>
      </c>
      <c r="CN862" s="276">
        <v>9521</v>
      </c>
      <c r="CO862" s="276">
        <v>21174</v>
      </c>
      <c r="CP862" s="276">
        <v>1417</v>
      </c>
      <c r="CQ862" s="276">
        <v>22412729</v>
      </c>
      <c r="CR862" s="276">
        <v>15817</v>
      </c>
      <c r="CS862" s="276">
        <v>38909</v>
      </c>
      <c r="CT862" s="276">
        <v>512</v>
      </c>
      <c r="CU862" s="276">
        <v>8698651</v>
      </c>
      <c r="CV862" s="276">
        <v>16990</v>
      </c>
      <c r="CW862" s="276">
        <v>40917</v>
      </c>
      <c r="CX862" s="276">
        <v>267</v>
      </c>
      <c r="CY862" s="276">
        <v>107200</v>
      </c>
      <c r="CZ862" s="276">
        <v>401</v>
      </c>
      <c r="DA862" s="276">
        <v>726</v>
      </c>
      <c r="DB862" s="276">
        <v>4268</v>
      </c>
      <c r="DC862" s="276">
        <v>267457</v>
      </c>
      <c r="DD862" s="276">
        <v>63</v>
      </c>
      <c r="DE862" s="276">
        <v>136</v>
      </c>
      <c r="DF862" s="276">
        <v>72</v>
      </c>
      <c r="DG862" s="276">
        <v>188551</v>
      </c>
      <c r="DH862" s="276">
        <v>2619</v>
      </c>
      <c r="DI862" s="276">
        <v>4887</v>
      </c>
      <c r="DJ862" s="276">
        <v>59</v>
      </c>
      <c r="DK862" s="276">
        <v>0</v>
      </c>
      <c r="DL862" s="252"/>
      <c r="DM862" s="252"/>
      <c r="DN862" s="252"/>
      <c r="DO862" s="252"/>
      <c r="DP862" s="252"/>
      <c r="DQ862" s="252"/>
      <c r="DR862" s="252"/>
      <c r="DS862" s="252"/>
      <c r="DT862" s="252"/>
      <c r="DU862" s="252"/>
      <c r="DV862" s="252"/>
      <c r="DW862" s="252"/>
      <c r="DX862" s="252"/>
      <c r="DY862" s="252"/>
      <c r="DZ862" s="252"/>
      <c r="EA862" s="252"/>
      <c r="EB862" s="177"/>
      <c r="EC862" s="167">
        <f t="shared" si="1215"/>
        <v>3</v>
      </c>
      <c r="ED862" s="174">
        <f t="shared" si="1212"/>
        <v>2022</v>
      </c>
      <c r="EE862" s="173">
        <f t="shared" si="1213"/>
        <v>44621</v>
      </c>
      <c r="EF862" s="150">
        <f t="shared" si="1214"/>
        <v>31</v>
      </c>
      <c r="EG862" s="178"/>
      <c r="EH862" s="179">
        <f>IFERROR(HLOOKUP(EH$1,$H$5:$FY$1802,MATCH($A862,$A$5:$A$1802,0),0)*HLOOKUP(EH$2,$H$5:$FY$1802,MATCH($A862,$A$5:$A$1802,0),0),$H$2)</f>
        <v>0</v>
      </c>
      <c r="EI862" s="179">
        <f>IFERROR(HLOOKUP(EI$1,$H$5:$FY$1802,MATCH($A862,$A$5:$A$1802,0),0)*HLOOKUP(EI$2,$H$5:$FY$1802,MATCH($A862,$A$5:$A$1802,0),0),$H$2)</f>
        <v>7685595</v>
      </c>
      <c r="EJ862" s="179">
        <f>IFERROR(HLOOKUP(EJ$1,$H$5:$FY$1802,MATCH($A862,$A$5:$A$1802,0),0)*HLOOKUP(EJ$2,$H$5:$FY$1802,MATCH($A862,$A$5:$A$1802,0),0),$H$2)</f>
        <v>13348665</v>
      </c>
      <c r="EK862" s="179">
        <f>IFERROR(HLOOKUP(EK$1,$H$5:$FY$1802,MATCH($A862,$A$5:$A$1802,0),0)*HLOOKUP(EK$2,$H$5:$FY$1802,MATCH($A862,$A$5:$A$1802,0),0),$H$2)</f>
        <v>27182736</v>
      </c>
      <c r="EL862" s="179">
        <f>IFERROR(HLOOKUP(EL$1,$H$5:$FY$1802,MATCH($A862,$A$5:$A$1802,0),0)*HLOOKUP(EL$2,$H$5:$FY$1802,MATCH($A862,$A$5:$A$1802,0),0),$H$2)</f>
        <v>7893600</v>
      </c>
      <c r="EM862" s="179">
        <f>IFERROR(HLOOKUP(EM$1,$H$5:$FY$1802,MATCH($A862,$A$5:$A$1802,0),0)*HLOOKUP(EM$2,$H$5:$FY$1802,MATCH($A862,$A$5:$A$1802,0),0),$H$2)</f>
        <v>6407840</v>
      </c>
      <c r="EN862" s="179">
        <f>IFERROR(HLOOKUP(EN$1,$H$5:$FY$1802,MATCH($A862,$A$5:$A$1802,0),0)*HLOOKUP(EN$2,$H$5:$FY$1802,MATCH($A862,$A$5:$A$1802,0),0),$H$2)</f>
        <v>239845056</v>
      </c>
      <c r="EO862" s="179">
        <f>IFERROR(HLOOKUP(EO$1,$H$5:$FY$1802,MATCH($A862,$A$5:$A$1802,0),0)*HLOOKUP(EO$2,$H$5:$FY$1802,MATCH($A862,$A$5:$A$1802,0),0),$H$2)</f>
        <v>204316863</v>
      </c>
      <c r="EP862" s="179">
        <f>IFERROR(HLOOKUP(EP$1,$H$5:$FY$1802,MATCH($A862,$A$5:$A$1802,0),0)*HLOOKUP(EP$2,$H$5:$FY$1802,MATCH($A862,$A$5:$A$1802,0),0),$H$2)</f>
        <v>3467250</v>
      </c>
      <c r="EQ862" s="179">
        <f>IFERROR(HLOOKUP(EQ$1,$H$5:$FY$1802,MATCH($A862,$A$5:$A$1802,0),0)*HLOOKUP(EQ$2,$H$5:$FY$1802,MATCH($A862,$A$5:$A$1802,0),0),$H$2)</f>
        <v>211381</v>
      </c>
      <c r="ER862" s="179">
        <f>IFERROR(HLOOKUP(ER$1,$H$5:$FY$1802,MATCH($A862,$A$5:$A$1802,0),0)*HLOOKUP(ER$2,$H$5:$FY$1802,MATCH($A862,$A$5:$A$1802,0),0),$H$2)</f>
        <v>69006</v>
      </c>
      <c r="ES862" s="179">
        <f>IFERROR(HLOOKUP(ES$1,$H$5:$FY$1802,MATCH($A862,$A$5:$A$1802,0),0)*HLOOKUP(ES$2,$H$5:$FY$1802,MATCH($A862,$A$5:$A$1802,0),0),$H$2)</f>
        <v>7616410</v>
      </c>
      <c r="ET862" s="179">
        <f>IFERROR(HLOOKUP(ET$1,$H$5:$FY$1802,MATCH($A862,$A$5:$A$1802,0),0)*HLOOKUP(ET$2,$H$5:$FY$1802,MATCH($A862,$A$5:$A$1802,0),0),$H$2)</f>
        <v>22975240</v>
      </c>
      <c r="EU862" s="179">
        <f>IFERROR(HLOOKUP(EU$1,$H$5:$FY$1802,MATCH($A862,$A$5:$A$1802,0),0)*HLOOKUP(EU$2,$H$5:$FY$1802,MATCH($A862,$A$5:$A$1802,0),0),$H$2)</f>
        <v>6334848</v>
      </c>
      <c r="EV862" s="179">
        <f>IFERROR(HLOOKUP(EV$1,$H$5:$FY$1802,MATCH($A862,$A$5:$A$1802,0),0)*HLOOKUP(EV$2,$H$5:$FY$1802,MATCH($A862,$A$5:$A$1802,0),0),$H$2)</f>
        <v>210619800</v>
      </c>
      <c r="EW862" s="179">
        <f>IFERROR(HLOOKUP(EW$1,$H$5:$FY$1802,MATCH($A862,$A$5:$A$1802,0),0)*HLOOKUP(EW$2,$H$5:$FY$1802,MATCH($A862,$A$5:$A$1802,0),0),$H$2)</f>
        <v>43616546</v>
      </c>
      <c r="EX862" s="179">
        <f>IFERROR(HLOOKUP(EX$1,$H$5:$FY$1802,MATCH($A862,$A$5:$A$1802,0),0)*HLOOKUP(EX$2,$H$5:$FY$1802,MATCH($A862,$A$5:$A$1802,0),0),$H$2)</f>
        <v>30681126</v>
      </c>
      <c r="EY862" s="179">
        <f>IFERROR(HLOOKUP(EY$1,$H$5:$FY$1802,MATCH($A862,$A$5:$A$1802,0),0)*HLOOKUP(EY$2,$H$5:$FY$1802,MATCH($A862,$A$5:$A$1802,0),0),$H$2)</f>
        <v>55134053</v>
      </c>
      <c r="EZ862" s="179">
        <f>IFERROR(HLOOKUP(EZ$1,$H$5:$FY$1802,MATCH($A862,$A$5:$A$1802,0),0)*HLOOKUP(EZ$2,$H$5:$FY$1802,MATCH($A862,$A$5:$A$1802,0),0),$H$2)</f>
        <v>20949504</v>
      </c>
      <c r="FA862" s="179">
        <f>IFERROR(HLOOKUP(FA$1,$H$5:$FY$1802,MATCH($A862,$A$5:$A$1802,0),0)*HLOOKUP(FA$2,$H$5:$FY$1802,MATCH($A862,$A$5:$A$1802,0),0),$H$2)</f>
        <v>351864</v>
      </c>
      <c r="FB862" s="179">
        <f>IFERROR(HLOOKUP(FB$1,$H$5:$FY$1802,MATCH($A862,$A$5:$A$1802,0),0)*HLOOKUP(FB$2,$H$5:$FY$1802,MATCH($A862,$A$5:$A$1802,0),0),$H$2)</f>
        <v>193842</v>
      </c>
      <c r="FC862" s="179">
        <f>IFERROR(HLOOKUP(FC$1,$H$5:$FY$1802,MATCH($A862,$A$5:$A$1802,0),0)*HLOOKUP(FC$2,$H$5:$FY$1802,MATCH($A862,$A$5:$A$1802,0),0),$H$2)</f>
        <v>580448</v>
      </c>
      <c r="FD862" s="179">
        <f>IFERROR(HLOOKUP(FD$1,$H$5:$FY$1802,MATCH($A862,$A$5:$A$1802,0),0)*HLOOKUP(FD$2,$H$5:$FY$1802,MATCH($A862,$A$5:$A$1802,0),0),$H$2)</f>
        <v>0</v>
      </c>
      <c r="FE862" s="179">
        <f>IFERROR(HLOOKUP(FE$1,$H$5:$FY$1802,MATCH($A862,$A$5:$A$1802,0),0)*HLOOKUP(FE$2,$H$5:$FY$1802,MATCH($A862,$A$5:$A$1802,0),0),$H$2)</f>
        <v>0</v>
      </c>
      <c r="FF862" s="179">
        <f>IFERROR(HLOOKUP(FF$1,$H$5:$FY$1802,MATCH($A862,$A$5:$A$1802,0),0)*HLOOKUP(FF$2,$H$5:$FY$1802,MATCH($A862,$A$5:$A$1802,0),0),$H$2)</f>
        <v>0</v>
      </c>
      <c r="FG862" s="179">
        <f>IFERROR(HLOOKUP(FG$1,$H$5:$FY$1802,MATCH($A862,$A$5:$A$1802,0),0)*HLOOKUP(FG$2,$H$5:$FY$1802,MATCH($A862,$A$5:$A$1802,0),0),$H$2)</f>
        <v>0</v>
      </c>
      <c r="FH862" s="151"/>
      <c r="FI862" s="407">
        <f t="shared" si="1192"/>
        <v>1.6674358974358974</v>
      </c>
      <c r="FJ862" s="407">
        <f t="shared" si="1192"/>
        <v>1.3201282051282051</v>
      </c>
      <c r="FK862" s="407">
        <f t="shared" si="1193"/>
        <v>1.6207458363504708</v>
      </c>
      <c r="FL862" s="407">
        <f t="shared" si="1194"/>
        <v>1.2963432295438089</v>
      </c>
      <c r="FM862" s="407">
        <f t="shared" si="1195"/>
        <v>1.3019430844553244</v>
      </c>
      <c r="FN862" s="407">
        <f t="shared" si="1196"/>
        <v>1.0563545491636066</v>
      </c>
      <c r="FO862" s="407">
        <f t="shared" si="1197"/>
        <v>1.4413161090868942</v>
      </c>
      <c r="FP862" s="407">
        <f t="shared" si="1198"/>
        <v>1.0614993927349012</v>
      </c>
      <c r="FQ862" s="407">
        <f t="shared" si="1199"/>
        <v>1.6194029850746268</v>
      </c>
      <c r="FR862" s="407">
        <f t="shared" si="1200"/>
        <v>1.2388059701492538</v>
      </c>
      <c r="FS862" s="408"/>
    </row>
    <row r="863" spans="1:175" ht="10.35" customHeight="1" x14ac:dyDescent="0.2">
      <c r="A863" s="80" t="str">
        <f t="shared" si="1211"/>
        <v>2022-23APRILRX9</v>
      </c>
      <c r="B863" s="169" t="str">
        <f t="shared" si="1210"/>
        <v>2022-23</v>
      </c>
      <c r="C863" s="77" t="s">
        <v>839</v>
      </c>
      <c r="D863" s="169" t="str">
        <f>INDEX($FV$16:$FW$26,MATCH($F863,$FV$16:$FV$26,0),2)</f>
        <v>Y60</v>
      </c>
      <c r="E863" s="169" t="str">
        <f>VLOOKUP($D863,$FW$8:$FX$14,2,0)</f>
        <v>Midlands</v>
      </c>
      <c r="F863" s="269" t="s">
        <v>845</v>
      </c>
      <c r="G863" s="269" t="s">
        <v>871</v>
      </c>
      <c r="H863" s="270">
        <v>108835</v>
      </c>
      <c r="I863" s="270">
        <v>88131</v>
      </c>
      <c r="J863" s="270">
        <v>1082356</v>
      </c>
      <c r="K863" s="270">
        <v>12</v>
      </c>
      <c r="L863" s="270">
        <v>2</v>
      </c>
      <c r="M863" s="270">
        <v>37</v>
      </c>
      <c r="N863" s="270">
        <v>75</v>
      </c>
      <c r="O863" s="270">
        <v>169</v>
      </c>
      <c r="P863" s="270">
        <v>0</v>
      </c>
      <c r="Q863" s="270">
        <v>453</v>
      </c>
      <c r="R863" s="270">
        <v>1710</v>
      </c>
      <c r="S863" s="270">
        <v>484</v>
      </c>
      <c r="T863" s="270">
        <v>62435</v>
      </c>
      <c r="U863" s="270">
        <v>8618</v>
      </c>
      <c r="V863" s="270">
        <v>5590</v>
      </c>
      <c r="W863" s="270">
        <v>35971</v>
      </c>
      <c r="X863" s="270">
        <v>7619</v>
      </c>
      <c r="Y863" s="270">
        <v>94</v>
      </c>
      <c r="Z863" s="270">
        <v>5033062</v>
      </c>
      <c r="AA863" s="270">
        <v>584</v>
      </c>
      <c r="AB863" s="270">
        <v>1072</v>
      </c>
      <c r="AC863" s="270">
        <v>5647436</v>
      </c>
      <c r="AD863" s="270">
        <v>1010</v>
      </c>
      <c r="AE863" s="270">
        <v>2199</v>
      </c>
      <c r="AF863" s="270">
        <v>149926669</v>
      </c>
      <c r="AG863" s="270">
        <v>4168</v>
      </c>
      <c r="AH863" s="270">
        <v>9352</v>
      </c>
      <c r="AI863" s="270">
        <v>94235874</v>
      </c>
      <c r="AJ863" s="270">
        <v>12369</v>
      </c>
      <c r="AK863" s="270">
        <v>31971</v>
      </c>
      <c r="AL863" s="270">
        <v>1231648</v>
      </c>
      <c r="AM863" s="270">
        <v>13103</v>
      </c>
      <c r="AN863" s="270">
        <v>34378</v>
      </c>
      <c r="AO863" s="270">
        <v>7845</v>
      </c>
      <c r="AP863" s="270">
        <v>1595</v>
      </c>
      <c r="AQ863" s="270">
        <v>1193</v>
      </c>
      <c r="AR863" s="270">
        <v>62</v>
      </c>
      <c r="AS863" s="270">
        <v>3066</v>
      </c>
      <c r="AT863" s="270">
        <v>1991</v>
      </c>
      <c r="AU863" s="270">
        <v>2133</v>
      </c>
      <c r="AV863" s="270">
        <v>30503</v>
      </c>
      <c r="AW863" s="270">
        <v>3123</v>
      </c>
      <c r="AX863" s="270">
        <v>20964</v>
      </c>
      <c r="AY863" s="270">
        <v>54590</v>
      </c>
      <c r="AZ863" s="270">
        <v>14954</v>
      </c>
      <c r="BA863" s="270">
        <v>11675</v>
      </c>
      <c r="BB863" s="270">
        <v>9892</v>
      </c>
      <c r="BC863" s="270">
        <v>7777</v>
      </c>
      <c r="BD863" s="270">
        <v>49319</v>
      </c>
      <c r="BE863" s="270">
        <v>38333</v>
      </c>
      <c r="BF863" s="270">
        <v>11355</v>
      </c>
      <c r="BG863" s="270">
        <v>8269</v>
      </c>
      <c r="BH863" s="270">
        <v>85</v>
      </c>
      <c r="BI863" s="270">
        <v>68</v>
      </c>
      <c r="BJ863" s="270">
        <v>0</v>
      </c>
      <c r="BK863" s="270">
        <v>0</v>
      </c>
      <c r="BL863" s="270">
        <v>0</v>
      </c>
      <c r="BM863" s="270">
        <v>0</v>
      </c>
      <c r="BN863" s="270">
        <v>22</v>
      </c>
      <c r="BO863" s="270">
        <v>12717</v>
      </c>
      <c r="BP863" s="270">
        <v>578</v>
      </c>
      <c r="BQ863" s="270">
        <v>913</v>
      </c>
      <c r="BR863" s="270">
        <v>8596</v>
      </c>
      <c r="BS863" s="270">
        <v>5020345</v>
      </c>
      <c r="BT863" s="270">
        <v>584</v>
      </c>
      <c r="BU863" s="270">
        <v>1072</v>
      </c>
      <c r="BV863" s="270">
        <v>610</v>
      </c>
      <c r="BW863" s="270">
        <v>2948517</v>
      </c>
      <c r="BX863" s="270">
        <v>4834</v>
      </c>
      <c r="BY863" s="270">
        <v>10545</v>
      </c>
      <c r="BZ863" s="270">
        <v>759</v>
      </c>
      <c r="CA863" s="270">
        <v>3499035</v>
      </c>
      <c r="CB863" s="270">
        <v>4610</v>
      </c>
      <c r="CC863" s="270">
        <v>10536</v>
      </c>
      <c r="CD863" s="270">
        <v>34602</v>
      </c>
      <c r="CE863" s="270">
        <v>143479117</v>
      </c>
      <c r="CF863" s="270">
        <v>4147</v>
      </c>
      <c r="CG863" s="270">
        <v>9308</v>
      </c>
      <c r="CH863" s="270">
        <v>6</v>
      </c>
      <c r="CI863" s="270">
        <v>69482</v>
      </c>
      <c r="CJ863" s="270">
        <v>11580</v>
      </c>
      <c r="CK863" s="270">
        <v>27691</v>
      </c>
      <c r="CL863" s="270">
        <v>169</v>
      </c>
      <c r="CM863" s="270">
        <v>2901999</v>
      </c>
      <c r="CN863" s="270">
        <v>17172</v>
      </c>
      <c r="CO863" s="270">
        <v>47529</v>
      </c>
      <c r="CP863" s="270">
        <v>1572</v>
      </c>
      <c r="CQ863" s="270">
        <v>17746684</v>
      </c>
      <c r="CR863" s="270">
        <v>11289</v>
      </c>
      <c r="CS863" s="270">
        <v>20750</v>
      </c>
      <c r="CT863" s="270">
        <v>48</v>
      </c>
      <c r="CU863" s="270">
        <v>559123</v>
      </c>
      <c r="CV863" s="270">
        <v>11648</v>
      </c>
      <c r="CW863" s="270">
        <v>24144</v>
      </c>
      <c r="CX863" s="270">
        <v>370</v>
      </c>
      <c r="CY863" s="270">
        <v>109283</v>
      </c>
      <c r="CZ863" s="270">
        <v>295</v>
      </c>
      <c r="DA863" s="270">
        <v>496</v>
      </c>
      <c r="DB863" s="270">
        <v>4586</v>
      </c>
      <c r="DC863" s="270">
        <v>235418</v>
      </c>
      <c r="DD863" s="270">
        <v>51</v>
      </c>
      <c r="DE863" s="270">
        <v>107</v>
      </c>
      <c r="DF863" s="270">
        <v>38</v>
      </c>
      <c r="DG863" s="270">
        <v>130338</v>
      </c>
      <c r="DH863" s="270">
        <v>3430</v>
      </c>
      <c r="DI863" s="270">
        <v>7456</v>
      </c>
      <c r="DJ863" s="270">
        <v>26</v>
      </c>
      <c r="DK863" s="270">
        <v>0</v>
      </c>
      <c r="DL863" s="249"/>
      <c r="DM863" s="249"/>
      <c r="DN863" s="249"/>
      <c r="DO863" s="249"/>
      <c r="DP863" s="249"/>
      <c r="DQ863" s="249"/>
      <c r="DR863" s="249"/>
      <c r="DS863" s="249"/>
      <c r="DT863" s="249"/>
      <c r="DU863" s="249"/>
      <c r="DV863" s="249"/>
      <c r="DW863" s="249"/>
      <c r="DX863" s="249"/>
      <c r="DY863" s="249"/>
      <c r="DZ863" s="249"/>
      <c r="EA863" s="249"/>
      <c r="EB863" s="155"/>
      <c r="EC863" s="75">
        <f>MONTH(1&amp;C863)</f>
        <v>4</v>
      </c>
      <c r="ED863" s="74">
        <f>LEFT($B863,4)+IF(EC863&lt;4,1,0)</f>
        <v>2022</v>
      </c>
      <c r="EE863" s="165">
        <f>DATE($ED863,$EC863,1)</f>
        <v>44652</v>
      </c>
      <c r="EF863" s="157">
        <f>DAY(EOMONTH($EE863,0))</f>
        <v>30</v>
      </c>
      <c r="EG863" s="156"/>
      <c r="EH863" s="166">
        <f>IFERROR(HLOOKUP(EH$1,$H$5:$FY$1802,MATCH($A863,$A$5:$A$1802,0),0)*HLOOKUP(EH$2,$H$5:$FY$1802,MATCH($A863,$A$5:$A$1802,0),0),$H$2)</f>
        <v>176262</v>
      </c>
      <c r="EI863" s="166">
        <f>IFERROR(HLOOKUP(EI$1,$H$5:$FY$1802,MATCH($A863,$A$5:$A$1802,0),0)*HLOOKUP(EI$2,$H$5:$FY$1802,MATCH($A863,$A$5:$A$1802,0),0),$H$2)</f>
        <v>3260847</v>
      </c>
      <c r="EJ863" s="166">
        <f>IFERROR(HLOOKUP(EJ$1,$H$5:$FY$1802,MATCH($A863,$A$5:$A$1802,0),0)*HLOOKUP(EJ$2,$H$5:$FY$1802,MATCH($A863,$A$5:$A$1802,0),0),$H$2)</f>
        <v>6609825</v>
      </c>
      <c r="EK863" s="166">
        <f>IFERROR(HLOOKUP(EK$1,$H$5:$FY$1802,MATCH($A863,$A$5:$A$1802,0),0)*HLOOKUP(EK$2,$H$5:$FY$1802,MATCH($A863,$A$5:$A$1802,0),0),$H$2)</f>
        <v>14894139</v>
      </c>
      <c r="EL863" s="166">
        <f>IFERROR(HLOOKUP(EL$1,$H$5:$FY$1802,MATCH($A863,$A$5:$A$1802,0),0)*HLOOKUP(EL$2,$H$5:$FY$1802,MATCH($A863,$A$5:$A$1802,0),0),$H$2)</f>
        <v>9238496</v>
      </c>
      <c r="EM863" s="166">
        <f>IFERROR(HLOOKUP(EM$1,$H$5:$FY$1802,MATCH($A863,$A$5:$A$1802,0),0)*HLOOKUP(EM$2,$H$5:$FY$1802,MATCH($A863,$A$5:$A$1802,0),0),$H$2)</f>
        <v>12292410</v>
      </c>
      <c r="EN863" s="166">
        <f>IFERROR(HLOOKUP(EN$1,$H$5:$FY$1802,MATCH($A863,$A$5:$A$1802,0),0)*HLOOKUP(EN$2,$H$5:$FY$1802,MATCH($A863,$A$5:$A$1802,0),0),$H$2)</f>
        <v>336400792</v>
      </c>
      <c r="EO863" s="166">
        <f>IFERROR(HLOOKUP(EO$1,$H$5:$FY$1802,MATCH($A863,$A$5:$A$1802,0),0)*HLOOKUP(EO$2,$H$5:$FY$1802,MATCH($A863,$A$5:$A$1802,0),0),$H$2)</f>
        <v>243587049</v>
      </c>
      <c r="EP863" s="166">
        <f>IFERROR(HLOOKUP(EP$1,$H$5:$FY$1802,MATCH($A863,$A$5:$A$1802,0),0)*HLOOKUP(EP$2,$H$5:$FY$1802,MATCH($A863,$A$5:$A$1802,0),0),$H$2)</f>
        <v>3231532</v>
      </c>
      <c r="EQ863" s="166">
        <f>IFERROR(HLOOKUP(EQ$1,$H$5:$FY$1802,MATCH($A863,$A$5:$A$1802,0),0)*HLOOKUP(EQ$2,$H$5:$FY$1802,MATCH($A863,$A$5:$A$1802,0),0),$H$2)</f>
        <v>0</v>
      </c>
      <c r="ER863" s="166">
        <f>IFERROR(HLOOKUP(ER$1,$H$5:$FY$1802,MATCH($A863,$A$5:$A$1802,0),0)*HLOOKUP(ER$2,$H$5:$FY$1802,MATCH($A863,$A$5:$A$1802,0),0),$H$2)</f>
        <v>20086</v>
      </c>
      <c r="ES863" s="166">
        <f>IFERROR(HLOOKUP(ES$1,$H$5:$FY$1802,MATCH($A863,$A$5:$A$1802,0),0)*HLOOKUP(ES$2,$H$5:$FY$1802,MATCH($A863,$A$5:$A$1802,0),0),$H$2)</f>
        <v>9214912</v>
      </c>
      <c r="ET863" s="166">
        <f>IFERROR(HLOOKUP(ET$1,$H$5:$FY$1802,MATCH($A863,$A$5:$A$1802,0),0)*HLOOKUP(ET$2,$H$5:$FY$1802,MATCH($A863,$A$5:$A$1802,0),0),$H$2)</f>
        <v>6432450</v>
      </c>
      <c r="EU863" s="166">
        <f>IFERROR(HLOOKUP(EU$1,$H$5:$FY$1802,MATCH($A863,$A$5:$A$1802,0),0)*HLOOKUP(EU$2,$H$5:$FY$1802,MATCH($A863,$A$5:$A$1802,0),0),$H$2)</f>
        <v>7996824</v>
      </c>
      <c r="EV863" s="166">
        <f>IFERROR(HLOOKUP(EV$1,$H$5:$FY$1802,MATCH($A863,$A$5:$A$1802,0),0)*HLOOKUP(EV$2,$H$5:$FY$1802,MATCH($A863,$A$5:$A$1802,0),0),$H$2)</f>
        <v>322075416</v>
      </c>
      <c r="EW863" s="166">
        <f>IFERROR(HLOOKUP(EW$1,$H$5:$FY$1802,MATCH($A863,$A$5:$A$1802,0),0)*HLOOKUP(EW$2,$H$5:$FY$1802,MATCH($A863,$A$5:$A$1802,0),0),$H$2)</f>
        <v>166146</v>
      </c>
      <c r="EX863" s="166">
        <f>IFERROR(HLOOKUP(EX$1,$H$5:$FY$1802,MATCH($A863,$A$5:$A$1802,0),0)*HLOOKUP(EX$2,$H$5:$FY$1802,MATCH($A863,$A$5:$A$1802,0),0),$H$2)</f>
        <v>8032401</v>
      </c>
      <c r="EY863" s="166">
        <f>IFERROR(HLOOKUP(EY$1,$H$5:$FY$1802,MATCH($A863,$A$5:$A$1802,0),0)*HLOOKUP(EY$2,$H$5:$FY$1802,MATCH($A863,$A$5:$A$1802,0),0),$H$2)</f>
        <v>32619000</v>
      </c>
      <c r="EZ863" s="166">
        <f>IFERROR(HLOOKUP(EZ$1,$H$5:$FY$1802,MATCH($A863,$A$5:$A$1802,0),0)*HLOOKUP(EZ$2,$H$5:$FY$1802,MATCH($A863,$A$5:$A$1802,0),0),$H$2)</f>
        <v>1158912</v>
      </c>
      <c r="FA863" s="166">
        <f>IFERROR(HLOOKUP(FA$1,$H$5:$FY$1802,MATCH($A863,$A$5:$A$1802,0),0)*HLOOKUP(FA$2,$H$5:$FY$1802,MATCH($A863,$A$5:$A$1802,0),0),$H$2)</f>
        <v>283328</v>
      </c>
      <c r="FB863" s="166">
        <f>IFERROR(HLOOKUP(FB$1,$H$5:$FY$1802,MATCH($A863,$A$5:$A$1802,0),0)*HLOOKUP(FB$2,$H$5:$FY$1802,MATCH($A863,$A$5:$A$1802,0),0),$H$2)</f>
        <v>183520</v>
      </c>
      <c r="FC863" s="166">
        <f>IFERROR(HLOOKUP(FC$1,$H$5:$FY$1802,MATCH($A863,$A$5:$A$1802,0),0)*HLOOKUP(FC$2,$H$5:$FY$1802,MATCH($A863,$A$5:$A$1802,0),0),$H$2)</f>
        <v>490702</v>
      </c>
      <c r="FD863" s="166">
        <f>IFERROR(HLOOKUP(FD$1,$H$5:$FY$1802,MATCH($A863,$A$5:$A$1802,0),0)*HLOOKUP(FD$2,$H$5:$FY$1802,MATCH($A863,$A$5:$A$1802,0),0),$H$2)</f>
        <v>0</v>
      </c>
      <c r="FE863" s="166">
        <f>IFERROR(HLOOKUP(FE$1,$H$5:$FY$1802,MATCH($A863,$A$5:$A$1802,0),0)*HLOOKUP(FE$2,$H$5:$FY$1802,MATCH($A863,$A$5:$A$1802,0),0),$H$2)</f>
        <v>0</v>
      </c>
      <c r="FF863" s="166">
        <f>IFERROR(HLOOKUP(FF$1,$H$5:$FY$1802,MATCH($A863,$A$5:$A$1802,0),0)*HLOOKUP(FF$2,$H$5:$FY$1802,MATCH($A863,$A$5:$A$1802,0),0),$H$2)</f>
        <v>0</v>
      </c>
      <c r="FG863" s="166">
        <f>IFERROR(HLOOKUP(FG$1,$H$5:$FY$1802,MATCH($A863,$A$5:$A$1802,0),0)*HLOOKUP(FG$2,$H$5:$FY$1802,MATCH($A863,$A$5:$A$1802,0),0),$H$2)</f>
        <v>0</v>
      </c>
      <c r="FH863" s="152"/>
      <c r="FI863" s="405">
        <f t="shared" si="1192"/>
        <v>1.7352053840798329</v>
      </c>
      <c r="FJ863" s="405">
        <f t="shared" si="1192"/>
        <v>1.354722673474124</v>
      </c>
      <c r="FK863" s="405">
        <f t="shared" si="1193"/>
        <v>1.7695885509838998</v>
      </c>
      <c r="FL863" s="405">
        <f t="shared" si="1194"/>
        <v>1.3912343470483006</v>
      </c>
      <c r="FM863" s="405">
        <f t="shared" si="1195"/>
        <v>1.3710767006755442</v>
      </c>
      <c r="FN863" s="405">
        <f t="shared" si="1196"/>
        <v>1.0656640071168442</v>
      </c>
      <c r="FO863" s="405">
        <f t="shared" si="1197"/>
        <v>1.4903530647066545</v>
      </c>
      <c r="FP863" s="405">
        <f t="shared" si="1198"/>
        <v>1.0853130332064576</v>
      </c>
      <c r="FQ863" s="405">
        <f t="shared" si="1199"/>
        <v>0.9042553191489362</v>
      </c>
      <c r="FR863" s="405">
        <f t="shared" si="1200"/>
        <v>0.72340425531914898</v>
      </c>
      <c r="FS863" s="65"/>
    </row>
    <row r="864" spans="1:175" ht="10.35" customHeight="1" x14ac:dyDescent="0.2">
      <c r="A864" s="74" t="str">
        <f t="shared" si="1211"/>
        <v>2022-23APRILRYC</v>
      </c>
      <c r="B864" s="163" t="str">
        <f t="shared" si="1210"/>
        <v>2022-23</v>
      </c>
      <c r="C864" s="26" t="s">
        <v>839</v>
      </c>
      <c r="D864" s="163" t="str">
        <f>INDEX($FV$16:$FW$26,MATCH($F864,$FV$16:$FV$26,0),2)</f>
        <v>Y61</v>
      </c>
      <c r="E864" s="163" t="str">
        <f>VLOOKUP($D864,$FW$8:$FX$14,2,0)</f>
        <v>East of England</v>
      </c>
      <c r="F864" s="271" t="s">
        <v>849</v>
      </c>
      <c r="G864" s="271" t="s">
        <v>872</v>
      </c>
      <c r="H864" s="272">
        <v>116754</v>
      </c>
      <c r="I864" s="272">
        <v>86622</v>
      </c>
      <c r="J864" s="272">
        <v>2052368</v>
      </c>
      <c r="K864" s="272">
        <v>24</v>
      </c>
      <c r="L864" s="272">
        <v>0</v>
      </c>
      <c r="M864" s="272">
        <v>89</v>
      </c>
      <c r="N864" s="272">
        <v>120</v>
      </c>
      <c r="O864" s="272">
        <v>232</v>
      </c>
      <c r="P864" s="272">
        <v>0</v>
      </c>
      <c r="Q864" s="272">
        <v>378</v>
      </c>
      <c r="R864" s="272">
        <v>5</v>
      </c>
      <c r="S864" s="272">
        <v>1860</v>
      </c>
      <c r="T864" s="272">
        <v>64387</v>
      </c>
      <c r="U864" s="272">
        <v>8062</v>
      </c>
      <c r="V864" s="272">
        <v>5133</v>
      </c>
      <c r="W864" s="272">
        <v>38847</v>
      </c>
      <c r="X864" s="272">
        <v>8758</v>
      </c>
      <c r="Y864" s="272">
        <v>279</v>
      </c>
      <c r="Z864" s="272">
        <v>4972841</v>
      </c>
      <c r="AA864" s="272">
        <v>617</v>
      </c>
      <c r="AB864" s="272">
        <v>1141</v>
      </c>
      <c r="AC864" s="272">
        <v>4257087</v>
      </c>
      <c r="AD864" s="272">
        <v>829</v>
      </c>
      <c r="AE864" s="272">
        <v>1460</v>
      </c>
      <c r="AF864" s="272">
        <v>148801475</v>
      </c>
      <c r="AG864" s="272">
        <v>3830</v>
      </c>
      <c r="AH864" s="272">
        <v>8431</v>
      </c>
      <c r="AI864" s="272">
        <v>104285668</v>
      </c>
      <c r="AJ864" s="272">
        <v>11907</v>
      </c>
      <c r="AK864" s="272">
        <v>28375</v>
      </c>
      <c r="AL864" s="272">
        <v>2433156</v>
      </c>
      <c r="AM864" s="272">
        <v>8721</v>
      </c>
      <c r="AN864" s="272">
        <v>32476</v>
      </c>
      <c r="AO864" s="272">
        <v>5574</v>
      </c>
      <c r="AP864" s="272">
        <v>66</v>
      </c>
      <c r="AQ864" s="272">
        <v>3937</v>
      </c>
      <c r="AR864" s="272">
        <v>396</v>
      </c>
      <c r="AS864" s="272">
        <v>15</v>
      </c>
      <c r="AT864" s="272">
        <v>1556</v>
      </c>
      <c r="AU864" s="272">
        <v>197</v>
      </c>
      <c r="AV864" s="272">
        <v>35075</v>
      </c>
      <c r="AW864" s="272">
        <v>1924</v>
      </c>
      <c r="AX864" s="272">
        <v>21814</v>
      </c>
      <c r="AY864" s="272">
        <v>58813</v>
      </c>
      <c r="AZ864" s="272">
        <v>17866</v>
      </c>
      <c r="BA864" s="272">
        <v>12425</v>
      </c>
      <c r="BB864" s="272">
        <v>11192</v>
      </c>
      <c r="BC864" s="272">
        <v>7937</v>
      </c>
      <c r="BD864" s="272">
        <v>63483</v>
      </c>
      <c r="BE864" s="272">
        <v>42511</v>
      </c>
      <c r="BF864" s="272">
        <v>17138</v>
      </c>
      <c r="BG864" s="272">
        <v>9747</v>
      </c>
      <c r="BH864" s="272">
        <v>513</v>
      </c>
      <c r="BI864" s="272">
        <v>368</v>
      </c>
      <c r="BJ864" s="272">
        <v>6</v>
      </c>
      <c r="BK864" s="272">
        <v>4358</v>
      </c>
      <c r="BL864" s="272">
        <v>726</v>
      </c>
      <c r="BM864" s="272">
        <v>1684</v>
      </c>
      <c r="BN864" s="272">
        <v>3</v>
      </c>
      <c r="BO864" s="272">
        <v>1067</v>
      </c>
      <c r="BP864" s="272">
        <v>356</v>
      </c>
      <c r="BQ864" s="272">
        <v>809</v>
      </c>
      <c r="BR864" s="272">
        <v>8053</v>
      </c>
      <c r="BS864" s="272">
        <v>4967416</v>
      </c>
      <c r="BT864" s="272">
        <v>617</v>
      </c>
      <c r="BU864" s="272">
        <v>1141</v>
      </c>
      <c r="BV864" s="272">
        <v>2567</v>
      </c>
      <c r="BW864" s="272">
        <v>9900573</v>
      </c>
      <c r="BX864" s="272">
        <v>3857</v>
      </c>
      <c r="BY864" s="272">
        <v>7987</v>
      </c>
      <c r="BZ864" s="272">
        <v>924</v>
      </c>
      <c r="CA864" s="272">
        <v>3769885</v>
      </c>
      <c r="CB864" s="272">
        <v>4080</v>
      </c>
      <c r="CC864" s="272">
        <v>9948</v>
      </c>
      <c r="CD864" s="272">
        <v>35356</v>
      </c>
      <c r="CE864" s="272">
        <v>135131017</v>
      </c>
      <c r="CF864" s="272">
        <v>3822</v>
      </c>
      <c r="CG864" s="272">
        <v>8442</v>
      </c>
      <c r="CH864" s="272">
        <v>203</v>
      </c>
      <c r="CI864" s="272">
        <v>3682274</v>
      </c>
      <c r="CJ864" s="272">
        <v>18139</v>
      </c>
      <c r="CK864" s="272">
        <v>52594</v>
      </c>
      <c r="CL864" s="272">
        <v>107</v>
      </c>
      <c r="CM864" s="272">
        <v>1528748</v>
      </c>
      <c r="CN864" s="272">
        <v>14287</v>
      </c>
      <c r="CO864" s="272">
        <v>44977</v>
      </c>
      <c r="CP864" s="272">
        <v>622</v>
      </c>
      <c r="CQ864" s="272">
        <v>15818304</v>
      </c>
      <c r="CR864" s="272">
        <v>25431</v>
      </c>
      <c r="CS864" s="272">
        <v>68290</v>
      </c>
      <c r="CT864" s="272">
        <v>70</v>
      </c>
      <c r="CU864" s="272">
        <v>1336212</v>
      </c>
      <c r="CV864" s="272">
        <v>19089</v>
      </c>
      <c r="CW864" s="272">
        <v>63579</v>
      </c>
      <c r="CX864" s="272">
        <v>577</v>
      </c>
      <c r="CY864" s="272">
        <v>190561</v>
      </c>
      <c r="CZ864" s="272">
        <v>330</v>
      </c>
      <c r="DA864" s="272">
        <v>576</v>
      </c>
      <c r="DB864" s="272">
        <v>4649</v>
      </c>
      <c r="DC864" s="272">
        <v>249502</v>
      </c>
      <c r="DD864" s="272">
        <v>54</v>
      </c>
      <c r="DE864" s="272">
        <v>122</v>
      </c>
      <c r="DF864" s="272">
        <v>142</v>
      </c>
      <c r="DG864" s="272">
        <v>343336</v>
      </c>
      <c r="DH864" s="272">
        <v>2418</v>
      </c>
      <c r="DI864" s="272">
        <v>5269</v>
      </c>
      <c r="DJ864" s="272">
        <v>122</v>
      </c>
      <c r="DK864" s="272">
        <v>5</v>
      </c>
      <c r="DL864" s="250"/>
      <c r="DM864" s="250"/>
      <c r="DN864" s="250"/>
      <c r="DO864" s="250"/>
      <c r="DP864" s="250"/>
      <c r="DQ864" s="250"/>
      <c r="DR864" s="250"/>
      <c r="DS864" s="250"/>
      <c r="DT864" s="250"/>
      <c r="DU864" s="250"/>
      <c r="DV864" s="250"/>
      <c r="DW864" s="250"/>
      <c r="DX864" s="250"/>
      <c r="DY864" s="250"/>
      <c r="DZ864" s="250"/>
      <c r="EA864" s="250"/>
      <c r="EB864" s="155"/>
      <c r="EC864" s="75">
        <f>MONTH(1&amp;C864)</f>
        <v>4</v>
      </c>
      <c r="ED864" s="74">
        <f>LEFT($B864,4)+IF(EC864&lt;4,1,0)</f>
        <v>2022</v>
      </c>
      <c r="EE864" s="165">
        <f>DATE($ED864,$EC864,1)</f>
        <v>44652</v>
      </c>
      <c r="EF864" s="157">
        <f>DAY(EOMONTH($EE864,0))</f>
        <v>30</v>
      </c>
      <c r="EG864" s="156"/>
      <c r="EH864" s="166">
        <f>IFERROR(HLOOKUP(EH$1,$H$5:$FY$1802,MATCH($A864,$A$5:$A$1802,0),0)*HLOOKUP(EH$2,$H$5:$FY$1802,MATCH($A864,$A$5:$A$1802,0),0),$H$2)</f>
        <v>0</v>
      </c>
      <c r="EI864" s="166">
        <f>IFERROR(HLOOKUP(EI$1,$H$5:$FY$1802,MATCH($A864,$A$5:$A$1802,0),0)*HLOOKUP(EI$2,$H$5:$FY$1802,MATCH($A864,$A$5:$A$1802,0),0),$H$2)</f>
        <v>7709358</v>
      </c>
      <c r="EJ864" s="166">
        <f>IFERROR(HLOOKUP(EJ$1,$H$5:$FY$1802,MATCH($A864,$A$5:$A$1802,0),0)*HLOOKUP(EJ$2,$H$5:$FY$1802,MATCH($A864,$A$5:$A$1802,0),0),$H$2)</f>
        <v>10394640</v>
      </c>
      <c r="EK864" s="166">
        <f>IFERROR(HLOOKUP(EK$1,$H$5:$FY$1802,MATCH($A864,$A$5:$A$1802,0),0)*HLOOKUP(EK$2,$H$5:$FY$1802,MATCH($A864,$A$5:$A$1802,0),0),$H$2)</f>
        <v>20096304</v>
      </c>
      <c r="EL864" s="166">
        <f>IFERROR(HLOOKUP(EL$1,$H$5:$FY$1802,MATCH($A864,$A$5:$A$1802,0),0)*HLOOKUP(EL$2,$H$5:$FY$1802,MATCH($A864,$A$5:$A$1802,0),0),$H$2)</f>
        <v>9198742</v>
      </c>
      <c r="EM864" s="166">
        <f>IFERROR(HLOOKUP(EM$1,$H$5:$FY$1802,MATCH($A864,$A$5:$A$1802,0),0)*HLOOKUP(EM$2,$H$5:$FY$1802,MATCH($A864,$A$5:$A$1802,0),0),$H$2)</f>
        <v>7494180</v>
      </c>
      <c r="EN864" s="166">
        <f>IFERROR(HLOOKUP(EN$1,$H$5:$FY$1802,MATCH($A864,$A$5:$A$1802,0),0)*HLOOKUP(EN$2,$H$5:$FY$1802,MATCH($A864,$A$5:$A$1802,0),0),$H$2)</f>
        <v>327519057</v>
      </c>
      <c r="EO864" s="166">
        <f>IFERROR(HLOOKUP(EO$1,$H$5:$FY$1802,MATCH($A864,$A$5:$A$1802,0),0)*HLOOKUP(EO$2,$H$5:$FY$1802,MATCH($A864,$A$5:$A$1802,0),0),$H$2)</f>
        <v>248508250</v>
      </c>
      <c r="EP864" s="166">
        <f>IFERROR(HLOOKUP(EP$1,$H$5:$FY$1802,MATCH($A864,$A$5:$A$1802,0),0)*HLOOKUP(EP$2,$H$5:$FY$1802,MATCH($A864,$A$5:$A$1802,0),0),$H$2)</f>
        <v>9060804</v>
      </c>
      <c r="EQ864" s="166">
        <f>IFERROR(HLOOKUP(EQ$1,$H$5:$FY$1802,MATCH($A864,$A$5:$A$1802,0),0)*HLOOKUP(EQ$2,$H$5:$FY$1802,MATCH($A864,$A$5:$A$1802,0),0),$H$2)</f>
        <v>10104</v>
      </c>
      <c r="ER864" s="166">
        <f>IFERROR(HLOOKUP(ER$1,$H$5:$FY$1802,MATCH($A864,$A$5:$A$1802,0),0)*HLOOKUP(ER$2,$H$5:$FY$1802,MATCH($A864,$A$5:$A$1802,0),0),$H$2)</f>
        <v>2427</v>
      </c>
      <c r="ES864" s="166">
        <f>IFERROR(HLOOKUP(ES$1,$H$5:$FY$1802,MATCH($A864,$A$5:$A$1802,0),0)*HLOOKUP(ES$2,$H$5:$FY$1802,MATCH($A864,$A$5:$A$1802,0),0),$H$2)</f>
        <v>9188473</v>
      </c>
      <c r="ET864" s="166">
        <f>IFERROR(HLOOKUP(ET$1,$H$5:$FY$1802,MATCH($A864,$A$5:$A$1802,0),0)*HLOOKUP(ET$2,$H$5:$FY$1802,MATCH($A864,$A$5:$A$1802,0),0),$H$2)</f>
        <v>20502629</v>
      </c>
      <c r="EU864" s="166">
        <f>IFERROR(HLOOKUP(EU$1,$H$5:$FY$1802,MATCH($A864,$A$5:$A$1802,0),0)*HLOOKUP(EU$2,$H$5:$FY$1802,MATCH($A864,$A$5:$A$1802,0),0),$H$2)</f>
        <v>9191952</v>
      </c>
      <c r="EV864" s="166">
        <f>IFERROR(HLOOKUP(EV$1,$H$5:$FY$1802,MATCH($A864,$A$5:$A$1802,0),0)*HLOOKUP(EV$2,$H$5:$FY$1802,MATCH($A864,$A$5:$A$1802,0),0),$H$2)</f>
        <v>298475352</v>
      </c>
      <c r="EW864" s="166">
        <f>IFERROR(HLOOKUP(EW$1,$H$5:$FY$1802,MATCH($A864,$A$5:$A$1802,0),0)*HLOOKUP(EW$2,$H$5:$FY$1802,MATCH($A864,$A$5:$A$1802,0),0),$H$2)</f>
        <v>10676582</v>
      </c>
      <c r="EX864" s="166">
        <f>IFERROR(HLOOKUP(EX$1,$H$5:$FY$1802,MATCH($A864,$A$5:$A$1802,0),0)*HLOOKUP(EX$2,$H$5:$FY$1802,MATCH($A864,$A$5:$A$1802,0),0),$H$2)</f>
        <v>4812539</v>
      </c>
      <c r="EY864" s="166">
        <f>IFERROR(HLOOKUP(EY$1,$H$5:$FY$1802,MATCH($A864,$A$5:$A$1802,0),0)*HLOOKUP(EY$2,$H$5:$FY$1802,MATCH($A864,$A$5:$A$1802,0),0),$H$2)</f>
        <v>42476380</v>
      </c>
      <c r="EZ864" s="166">
        <f>IFERROR(HLOOKUP(EZ$1,$H$5:$FY$1802,MATCH($A864,$A$5:$A$1802,0),0)*HLOOKUP(EZ$2,$H$5:$FY$1802,MATCH($A864,$A$5:$A$1802,0),0),$H$2)</f>
        <v>4450530</v>
      </c>
      <c r="FA864" s="166">
        <f>IFERROR(HLOOKUP(FA$1,$H$5:$FY$1802,MATCH($A864,$A$5:$A$1802,0),0)*HLOOKUP(FA$2,$H$5:$FY$1802,MATCH($A864,$A$5:$A$1802,0),0),$H$2)</f>
        <v>748198</v>
      </c>
      <c r="FB864" s="166">
        <f>IFERROR(HLOOKUP(FB$1,$H$5:$FY$1802,MATCH($A864,$A$5:$A$1802,0),0)*HLOOKUP(FB$2,$H$5:$FY$1802,MATCH($A864,$A$5:$A$1802,0),0),$H$2)</f>
        <v>332352</v>
      </c>
      <c r="FC864" s="166">
        <f>IFERROR(HLOOKUP(FC$1,$H$5:$FY$1802,MATCH($A864,$A$5:$A$1802,0),0)*HLOOKUP(FC$2,$H$5:$FY$1802,MATCH($A864,$A$5:$A$1802,0),0),$H$2)</f>
        <v>567178</v>
      </c>
      <c r="FD864" s="166">
        <f>IFERROR(HLOOKUP(FD$1,$H$5:$FY$1802,MATCH($A864,$A$5:$A$1802,0),0)*HLOOKUP(FD$2,$H$5:$FY$1802,MATCH($A864,$A$5:$A$1802,0),0),$H$2)</f>
        <v>0</v>
      </c>
      <c r="FE864" s="166">
        <f>IFERROR(HLOOKUP(FE$1,$H$5:$FY$1802,MATCH($A864,$A$5:$A$1802,0),0)*HLOOKUP(FE$2,$H$5:$FY$1802,MATCH($A864,$A$5:$A$1802,0),0),$H$2)</f>
        <v>0</v>
      </c>
      <c r="FF864" s="166">
        <f>IFERROR(HLOOKUP(FF$1,$H$5:$FY$1802,MATCH($A864,$A$5:$A$1802,0),0)*HLOOKUP(FF$2,$H$5:$FY$1802,MATCH($A864,$A$5:$A$1802,0),0),$H$2)</f>
        <v>0</v>
      </c>
      <c r="FG864" s="166">
        <f>IFERROR(HLOOKUP(FG$1,$H$5:$FY$1802,MATCH($A864,$A$5:$A$1802,0),0)*HLOOKUP(FG$2,$H$5:$FY$1802,MATCH($A864,$A$5:$A$1802,0),0),$H$2)</f>
        <v>0</v>
      </c>
      <c r="FH864" s="152"/>
      <c r="FI864" s="405">
        <f t="shared" si="1192"/>
        <v>2.2160754155296454</v>
      </c>
      <c r="FJ864" s="405">
        <f t="shared" si="1192"/>
        <v>1.5411808484247085</v>
      </c>
      <c r="FK864" s="405">
        <f t="shared" si="1193"/>
        <v>2.1804013247613483</v>
      </c>
      <c r="FL864" s="405">
        <f t="shared" si="1194"/>
        <v>1.5462692382622247</v>
      </c>
      <c r="FM864" s="405">
        <f t="shared" si="1195"/>
        <v>1.6341802455788093</v>
      </c>
      <c r="FN864" s="405">
        <f t="shared" si="1196"/>
        <v>1.0943187376116559</v>
      </c>
      <c r="FO864" s="405">
        <f t="shared" si="1197"/>
        <v>1.9568394610641699</v>
      </c>
      <c r="FP864" s="405">
        <f t="shared" si="1198"/>
        <v>1.1129253254167619</v>
      </c>
      <c r="FQ864" s="405">
        <f t="shared" si="1199"/>
        <v>1.8387096774193548</v>
      </c>
      <c r="FR864" s="405">
        <f t="shared" si="1200"/>
        <v>1.3189964157706093</v>
      </c>
      <c r="FS864" s="65"/>
    </row>
    <row r="865" spans="1:175" ht="10.35" customHeight="1" x14ac:dyDescent="0.2">
      <c r="A865" s="74" t="str">
        <f t="shared" si="1211"/>
        <v>2022-23APRILR1F</v>
      </c>
      <c r="B865" s="163" t="str">
        <f t="shared" si="1210"/>
        <v>2022-23</v>
      </c>
      <c r="C865" s="26" t="s">
        <v>839</v>
      </c>
      <c r="D865" s="163" t="str">
        <f>INDEX($FV$16:$FW$26,MATCH($F865,$FV$16:$FV$26,0),2)</f>
        <v>Y59</v>
      </c>
      <c r="E865" s="163" t="str">
        <f>VLOOKUP($D865,$FW$8:$FX$14,2,0)</f>
        <v>South East</v>
      </c>
      <c r="F865" s="271" t="s">
        <v>852</v>
      </c>
      <c r="G865" s="271" t="s">
        <v>873</v>
      </c>
      <c r="H865" s="272">
        <v>3333</v>
      </c>
      <c r="I865" s="272">
        <v>1964</v>
      </c>
      <c r="J865" s="272">
        <v>16149</v>
      </c>
      <c r="K865" s="272">
        <v>8</v>
      </c>
      <c r="L865" s="272">
        <v>0</v>
      </c>
      <c r="M865" s="272">
        <v>28</v>
      </c>
      <c r="N865" s="272">
        <v>65</v>
      </c>
      <c r="O865" s="272">
        <v>115</v>
      </c>
      <c r="P865" s="272">
        <v>0</v>
      </c>
      <c r="Q865" s="272">
        <v>13</v>
      </c>
      <c r="R865" s="272">
        <v>0</v>
      </c>
      <c r="S865" s="272">
        <v>24</v>
      </c>
      <c r="T865" s="272">
        <v>2364</v>
      </c>
      <c r="U865" s="272">
        <v>113</v>
      </c>
      <c r="V865" s="272">
        <v>81</v>
      </c>
      <c r="W865" s="272">
        <v>1073</v>
      </c>
      <c r="X865" s="272">
        <v>746</v>
      </c>
      <c r="Y865" s="272">
        <v>51</v>
      </c>
      <c r="Z865" s="272">
        <v>74371</v>
      </c>
      <c r="AA865" s="272">
        <v>658</v>
      </c>
      <c r="AB865" s="272">
        <v>1186</v>
      </c>
      <c r="AC865" s="272">
        <v>61589</v>
      </c>
      <c r="AD865" s="272">
        <v>760</v>
      </c>
      <c r="AE865" s="272">
        <v>1212</v>
      </c>
      <c r="AF865" s="272">
        <v>1809175</v>
      </c>
      <c r="AG865" s="272">
        <v>1686</v>
      </c>
      <c r="AH865" s="272">
        <v>3671</v>
      </c>
      <c r="AI865" s="272">
        <v>2916585</v>
      </c>
      <c r="AJ865" s="272">
        <v>3910</v>
      </c>
      <c r="AK865" s="272">
        <v>8936</v>
      </c>
      <c r="AL865" s="272">
        <v>306622</v>
      </c>
      <c r="AM865" s="272">
        <v>6012</v>
      </c>
      <c r="AN865" s="272">
        <v>11554</v>
      </c>
      <c r="AO865" s="272">
        <v>209</v>
      </c>
      <c r="AP865" s="272">
        <v>0</v>
      </c>
      <c r="AQ865" s="272">
        <v>15</v>
      </c>
      <c r="AR865" s="272">
        <v>38</v>
      </c>
      <c r="AS865" s="272">
        <v>5</v>
      </c>
      <c r="AT865" s="272">
        <v>189</v>
      </c>
      <c r="AU865" s="272">
        <v>5</v>
      </c>
      <c r="AV865" s="272">
        <v>1412</v>
      </c>
      <c r="AW865" s="272">
        <v>18</v>
      </c>
      <c r="AX865" s="272">
        <v>725</v>
      </c>
      <c r="AY865" s="272">
        <v>2155</v>
      </c>
      <c r="AZ865" s="272">
        <v>205</v>
      </c>
      <c r="BA865" s="272">
        <v>174</v>
      </c>
      <c r="BB865" s="272">
        <v>150</v>
      </c>
      <c r="BC865" s="272">
        <v>128</v>
      </c>
      <c r="BD865" s="272">
        <v>1272</v>
      </c>
      <c r="BE865" s="272">
        <v>1184</v>
      </c>
      <c r="BF865" s="272">
        <v>879</v>
      </c>
      <c r="BG865" s="272">
        <v>813</v>
      </c>
      <c r="BH865" s="272">
        <v>60</v>
      </c>
      <c r="BI865" s="272">
        <v>54</v>
      </c>
      <c r="BJ865" s="272">
        <v>2</v>
      </c>
      <c r="BK865" s="272">
        <v>1694</v>
      </c>
      <c r="BL865" s="272">
        <v>847</v>
      </c>
      <c r="BM865" s="272">
        <v>1118</v>
      </c>
      <c r="BN865" s="272">
        <v>1</v>
      </c>
      <c r="BO865" s="272">
        <v>118</v>
      </c>
      <c r="BP865" s="272">
        <v>118</v>
      </c>
      <c r="BQ865" s="272">
        <v>118</v>
      </c>
      <c r="BR865" s="272">
        <v>110</v>
      </c>
      <c r="BS865" s="272">
        <v>72559</v>
      </c>
      <c r="BT865" s="272">
        <v>660</v>
      </c>
      <c r="BU865" s="272">
        <v>1185</v>
      </c>
      <c r="BV865" s="272">
        <v>96</v>
      </c>
      <c r="BW865" s="272">
        <v>151433</v>
      </c>
      <c r="BX865" s="272">
        <v>1577</v>
      </c>
      <c r="BY865" s="272">
        <v>3207</v>
      </c>
      <c r="BZ865" s="272">
        <v>13</v>
      </c>
      <c r="CA865" s="272">
        <v>58934</v>
      </c>
      <c r="CB865" s="272">
        <v>4533</v>
      </c>
      <c r="CC865" s="272">
        <v>11503</v>
      </c>
      <c r="CD865" s="272">
        <v>964</v>
      </c>
      <c r="CE865" s="272">
        <v>1598808</v>
      </c>
      <c r="CF865" s="272">
        <v>1659</v>
      </c>
      <c r="CG865" s="272">
        <v>3671</v>
      </c>
      <c r="CH865" s="272">
        <v>143</v>
      </c>
      <c r="CI865" s="272">
        <v>663456</v>
      </c>
      <c r="CJ865" s="272">
        <v>4640</v>
      </c>
      <c r="CK865" s="272">
        <v>9036</v>
      </c>
      <c r="CL865" s="272">
        <v>12</v>
      </c>
      <c r="CM865" s="272">
        <v>146124</v>
      </c>
      <c r="CN865" s="272">
        <v>12177</v>
      </c>
      <c r="CO865" s="272">
        <v>20565</v>
      </c>
      <c r="CP865" s="272">
        <v>20</v>
      </c>
      <c r="CQ865" s="272">
        <v>226009</v>
      </c>
      <c r="CR865" s="272">
        <v>11300</v>
      </c>
      <c r="CS865" s="272">
        <v>28323</v>
      </c>
      <c r="CT865" s="272">
        <v>6</v>
      </c>
      <c r="CU865" s="272">
        <v>47097</v>
      </c>
      <c r="CV865" s="272">
        <v>7850</v>
      </c>
      <c r="CW865" s="272">
        <v>14480</v>
      </c>
      <c r="CX865" s="272">
        <v>8</v>
      </c>
      <c r="CY865" s="272">
        <v>3604</v>
      </c>
      <c r="CZ865" s="272">
        <v>451</v>
      </c>
      <c r="DA865" s="272">
        <v>764</v>
      </c>
      <c r="DB865" s="272">
        <v>54</v>
      </c>
      <c r="DC865" s="272">
        <v>3118</v>
      </c>
      <c r="DD865" s="272">
        <v>58</v>
      </c>
      <c r="DE865" s="272">
        <v>117</v>
      </c>
      <c r="DF865" s="272">
        <v>0</v>
      </c>
      <c r="DG865" s="272">
        <v>0</v>
      </c>
      <c r="DH865" s="272">
        <v>0</v>
      </c>
      <c r="DI865" s="272">
        <v>0</v>
      </c>
      <c r="DJ865" s="272">
        <v>0</v>
      </c>
      <c r="DK865" s="272">
        <v>0</v>
      </c>
      <c r="DL865" s="250"/>
      <c r="DM865" s="250"/>
      <c r="DN865" s="250"/>
      <c r="DO865" s="250"/>
      <c r="DP865" s="250"/>
      <c r="DQ865" s="250"/>
      <c r="DR865" s="250"/>
      <c r="DS865" s="250"/>
      <c r="DT865" s="250"/>
      <c r="DU865" s="250"/>
      <c r="DV865" s="250"/>
      <c r="DW865" s="250"/>
      <c r="DX865" s="250"/>
      <c r="DY865" s="250"/>
      <c r="DZ865" s="250"/>
      <c r="EA865" s="250"/>
      <c r="EB865" s="155"/>
      <c r="EC865" s="75">
        <f>MONTH(1&amp;C865)</f>
        <v>4</v>
      </c>
      <c r="ED865" s="74">
        <f t="shared" ref="ED865:ED873" si="1216">LEFT($B865,4)+IF(EC865&lt;4,1,0)</f>
        <v>2022</v>
      </c>
      <c r="EE865" s="165">
        <f t="shared" ref="EE865:EE873" si="1217">DATE($ED865,$EC865,1)</f>
        <v>44652</v>
      </c>
      <c r="EF865" s="157">
        <f t="shared" ref="EF865:EF873" si="1218">DAY(EOMONTH($EE865,0))</f>
        <v>30</v>
      </c>
      <c r="EG865" s="156"/>
      <c r="EH865" s="166">
        <f>IFERROR(HLOOKUP(EH$1,$H$5:$FY$1802,MATCH($A865,$A$5:$A$1802,0),0)*HLOOKUP(EH$2,$H$5:$FY$1802,MATCH($A865,$A$5:$A$1802,0),0),$H$2)</f>
        <v>0</v>
      </c>
      <c r="EI865" s="166">
        <f>IFERROR(HLOOKUP(EI$1,$H$5:$FY$1802,MATCH($A865,$A$5:$A$1802,0),0)*HLOOKUP(EI$2,$H$5:$FY$1802,MATCH($A865,$A$5:$A$1802,0),0),$H$2)</f>
        <v>54992</v>
      </c>
      <c r="EJ865" s="166">
        <f>IFERROR(HLOOKUP(EJ$1,$H$5:$FY$1802,MATCH($A865,$A$5:$A$1802,0),0)*HLOOKUP(EJ$2,$H$5:$FY$1802,MATCH($A865,$A$5:$A$1802,0),0),$H$2)</f>
        <v>127660</v>
      </c>
      <c r="EK865" s="166">
        <f>IFERROR(HLOOKUP(EK$1,$H$5:$FY$1802,MATCH($A865,$A$5:$A$1802,0),0)*HLOOKUP(EK$2,$H$5:$FY$1802,MATCH($A865,$A$5:$A$1802,0),0),$H$2)</f>
        <v>225860</v>
      </c>
      <c r="EL865" s="166">
        <f>IFERROR(HLOOKUP(EL$1,$H$5:$FY$1802,MATCH($A865,$A$5:$A$1802,0),0)*HLOOKUP(EL$2,$H$5:$FY$1802,MATCH($A865,$A$5:$A$1802,0),0),$H$2)</f>
        <v>134018</v>
      </c>
      <c r="EM865" s="166">
        <f>IFERROR(HLOOKUP(EM$1,$H$5:$FY$1802,MATCH($A865,$A$5:$A$1802,0),0)*HLOOKUP(EM$2,$H$5:$FY$1802,MATCH($A865,$A$5:$A$1802,0),0),$H$2)</f>
        <v>98172</v>
      </c>
      <c r="EN865" s="166">
        <f>IFERROR(HLOOKUP(EN$1,$H$5:$FY$1802,MATCH($A865,$A$5:$A$1802,0),0)*HLOOKUP(EN$2,$H$5:$FY$1802,MATCH($A865,$A$5:$A$1802,0),0),$H$2)</f>
        <v>3938983</v>
      </c>
      <c r="EO865" s="166">
        <f>IFERROR(HLOOKUP(EO$1,$H$5:$FY$1802,MATCH($A865,$A$5:$A$1802,0),0)*HLOOKUP(EO$2,$H$5:$FY$1802,MATCH($A865,$A$5:$A$1802,0),0),$H$2)</f>
        <v>6666256</v>
      </c>
      <c r="EP865" s="166">
        <f>IFERROR(HLOOKUP(EP$1,$H$5:$FY$1802,MATCH($A865,$A$5:$A$1802,0),0)*HLOOKUP(EP$2,$H$5:$FY$1802,MATCH($A865,$A$5:$A$1802,0),0),$H$2)</f>
        <v>589254</v>
      </c>
      <c r="EQ865" s="166">
        <f>IFERROR(HLOOKUP(EQ$1,$H$5:$FY$1802,MATCH($A865,$A$5:$A$1802,0),0)*HLOOKUP(EQ$2,$H$5:$FY$1802,MATCH($A865,$A$5:$A$1802,0),0),$H$2)</f>
        <v>2236</v>
      </c>
      <c r="ER865" s="166">
        <f>IFERROR(HLOOKUP(ER$1,$H$5:$FY$1802,MATCH($A865,$A$5:$A$1802,0),0)*HLOOKUP(ER$2,$H$5:$FY$1802,MATCH($A865,$A$5:$A$1802,0),0),$H$2)</f>
        <v>118</v>
      </c>
      <c r="ES865" s="166">
        <f>IFERROR(HLOOKUP(ES$1,$H$5:$FY$1802,MATCH($A865,$A$5:$A$1802,0),0)*HLOOKUP(ES$2,$H$5:$FY$1802,MATCH($A865,$A$5:$A$1802,0),0),$H$2)</f>
        <v>130350</v>
      </c>
      <c r="ET865" s="166">
        <f>IFERROR(HLOOKUP(ET$1,$H$5:$FY$1802,MATCH($A865,$A$5:$A$1802,0),0)*HLOOKUP(ET$2,$H$5:$FY$1802,MATCH($A865,$A$5:$A$1802,0),0),$H$2)</f>
        <v>307872</v>
      </c>
      <c r="EU865" s="166">
        <f>IFERROR(HLOOKUP(EU$1,$H$5:$FY$1802,MATCH($A865,$A$5:$A$1802,0),0)*HLOOKUP(EU$2,$H$5:$FY$1802,MATCH($A865,$A$5:$A$1802,0),0),$H$2)</f>
        <v>149539</v>
      </c>
      <c r="EV865" s="166">
        <f>IFERROR(HLOOKUP(EV$1,$H$5:$FY$1802,MATCH($A865,$A$5:$A$1802,0),0)*HLOOKUP(EV$2,$H$5:$FY$1802,MATCH($A865,$A$5:$A$1802,0),0),$H$2)</f>
        <v>3538844</v>
      </c>
      <c r="EW865" s="166">
        <f>IFERROR(HLOOKUP(EW$1,$H$5:$FY$1802,MATCH($A865,$A$5:$A$1802,0),0)*HLOOKUP(EW$2,$H$5:$FY$1802,MATCH($A865,$A$5:$A$1802,0),0),$H$2)</f>
        <v>1292148</v>
      </c>
      <c r="EX865" s="166">
        <f>IFERROR(HLOOKUP(EX$1,$H$5:$FY$1802,MATCH($A865,$A$5:$A$1802,0),0)*HLOOKUP(EX$2,$H$5:$FY$1802,MATCH($A865,$A$5:$A$1802,0),0),$H$2)</f>
        <v>246780</v>
      </c>
      <c r="EY865" s="166">
        <f>IFERROR(HLOOKUP(EY$1,$H$5:$FY$1802,MATCH($A865,$A$5:$A$1802,0),0)*HLOOKUP(EY$2,$H$5:$FY$1802,MATCH($A865,$A$5:$A$1802,0),0),$H$2)</f>
        <v>566460</v>
      </c>
      <c r="EZ865" s="166">
        <f>IFERROR(HLOOKUP(EZ$1,$H$5:$FY$1802,MATCH($A865,$A$5:$A$1802,0),0)*HLOOKUP(EZ$2,$H$5:$FY$1802,MATCH($A865,$A$5:$A$1802,0),0),$H$2)</f>
        <v>86880</v>
      </c>
      <c r="FA865" s="166">
        <f>IFERROR(HLOOKUP(FA$1,$H$5:$FY$1802,MATCH($A865,$A$5:$A$1802,0),0)*HLOOKUP(FA$2,$H$5:$FY$1802,MATCH($A865,$A$5:$A$1802,0),0),$H$2)</f>
        <v>0</v>
      </c>
      <c r="FB865" s="166">
        <f>IFERROR(HLOOKUP(FB$1,$H$5:$FY$1802,MATCH($A865,$A$5:$A$1802,0),0)*HLOOKUP(FB$2,$H$5:$FY$1802,MATCH($A865,$A$5:$A$1802,0),0),$H$2)</f>
        <v>6112</v>
      </c>
      <c r="FC865" s="166">
        <f>IFERROR(HLOOKUP(FC$1,$H$5:$FY$1802,MATCH($A865,$A$5:$A$1802,0),0)*HLOOKUP(FC$2,$H$5:$FY$1802,MATCH($A865,$A$5:$A$1802,0),0),$H$2)</f>
        <v>6318</v>
      </c>
      <c r="FD865" s="166">
        <f>IFERROR(HLOOKUP(FD$1,$H$5:$FY$1802,MATCH($A865,$A$5:$A$1802,0),0)*HLOOKUP(FD$2,$H$5:$FY$1802,MATCH($A865,$A$5:$A$1802,0),0),$H$2)</f>
        <v>0</v>
      </c>
      <c r="FE865" s="166">
        <f>IFERROR(HLOOKUP(FE$1,$H$5:$FY$1802,MATCH($A865,$A$5:$A$1802,0),0)*HLOOKUP(FE$2,$H$5:$FY$1802,MATCH($A865,$A$5:$A$1802,0),0),$H$2)</f>
        <v>0</v>
      </c>
      <c r="FF865" s="166">
        <f>IFERROR(HLOOKUP(FF$1,$H$5:$FY$1802,MATCH($A865,$A$5:$A$1802,0),0)*HLOOKUP(FF$2,$H$5:$FY$1802,MATCH($A865,$A$5:$A$1802,0),0),$H$2)</f>
        <v>0</v>
      </c>
      <c r="FG865" s="166">
        <f>IFERROR(HLOOKUP(FG$1,$H$5:$FY$1802,MATCH($A865,$A$5:$A$1802,0),0)*HLOOKUP(FG$2,$H$5:$FY$1802,MATCH($A865,$A$5:$A$1802,0),0),$H$2)</f>
        <v>0</v>
      </c>
      <c r="FH865" s="152"/>
      <c r="FI865" s="405">
        <f t="shared" si="1192"/>
        <v>1.8141592920353982</v>
      </c>
      <c r="FJ865" s="405">
        <f t="shared" si="1192"/>
        <v>1.5398230088495575</v>
      </c>
      <c r="FK865" s="405">
        <f t="shared" si="1193"/>
        <v>1.8518518518518519</v>
      </c>
      <c r="FL865" s="405">
        <f t="shared" si="1194"/>
        <v>1.5802469135802468</v>
      </c>
      <c r="FM865" s="405">
        <f t="shared" si="1195"/>
        <v>1.1854613233923579</v>
      </c>
      <c r="FN865" s="405">
        <f t="shared" si="1196"/>
        <v>1.103448275862069</v>
      </c>
      <c r="FO865" s="405">
        <f t="shared" si="1197"/>
        <v>1.17828418230563</v>
      </c>
      <c r="FP865" s="405">
        <f t="shared" si="1198"/>
        <v>1.0898123324396782</v>
      </c>
      <c r="FQ865" s="405">
        <f t="shared" si="1199"/>
        <v>1.1764705882352942</v>
      </c>
      <c r="FR865" s="405">
        <f t="shared" si="1200"/>
        <v>1.0588235294117647</v>
      </c>
      <c r="FS865" s="65"/>
    </row>
    <row r="866" spans="1:175" ht="10.35" customHeight="1" x14ac:dyDescent="0.2">
      <c r="A866" s="180" t="str">
        <f t="shared" si="1211"/>
        <v>2022-23APRILRRU</v>
      </c>
      <c r="B866" s="182" t="str">
        <f t="shared" si="1210"/>
        <v>2022-23</v>
      </c>
      <c r="C866" s="26" t="s">
        <v>839</v>
      </c>
      <c r="D866" s="182" t="str">
        <f>INDEX($FV$16:$FW$26,MATCH($F866,$FV$16:$FV$26,0),2)</f>
        <v>Y56</v>
      </c>
      <c r="E866" s="182" t="str">
        <f>VLOOKUP($D866,$FW$8:$FX$14,2,0)</f>
        <v>London</v>
      </c>
      <c r="F866" s="273" t="s">
        <v>855</v>
      </c>
      <c r="G866" s="277" t="s">
        <v>874</v>
      </c>
      <c r="H866" s="278">
        <v>173641</v>
      </c>
      <c r="I866" s="278">
        <v>134580</v>
      </c>
      <c r="J866" s="278">
        <v>2618225</v>
      </c>
      <c r="K866" s="278">
        <v>19</v>
      </c>
      <c r="L866" s="278">
        <v>1</v>
      </c>
      <c r="M866" s="278">
        <v>75</v>
      </c>
      <c r="N866" s="278">
        <v>131</v>
      </c>
      <c r="O866" s="278">
        <v>234</v>
      </c>
      <c r="P866" s="278">
        <v>0</v>
      </c>
      <c r="Q866" s="278">
        <v>587</v>
      </c>
      <c r="R866" s="278">
        <v>0</v>
      </c>
      <c r="S866" s="278">
        <v>1734</v>
      </c>
      <c r="T866" s="278">
        <v>101697</v>
      </c>
      <c r="U866" s="278">
        <v>9966</v>
      </c>
      <c r="V866" s="278">
        <v>6927</v>
      </c>
      <c r="W866" s="278">
        <v>53235</v>
      </c>
      <c r="X866" s="278">
        <v>18696</v>
      </c>
      <c r="Y866" s="278">
        <v>1028</v>
      </c>
      <c r="Z866" s="278">
        <v>3984451</v>
      </c>
      <c r="AA866" s="278">
        <v>400</v>
      </c>
      <c r="AB866" s="278">
        <v>686</v>
      </c>
      <c r="AC866" s="278">
        <v>4590869</v>
      </c>
      <c r="AD866" s="278">
        <v>663</v>
      </c>
      <c r="AE866" s="278">
        <v>1156</v>
      </c>
      <c r="AF866" s="278">
        <v>120781702</v>
      </c>
      <c r="AG866" s="278">
        <v>2269</v>
      </c>
      <c r="AH866" s="278">
        <v>5263</v>
      </c>
      <c r="AI866" s="278">
        <v>103075786</v>
      </c>
      <c r="AJ866" s="278">
        <v>5513</v>
      </c>
      <c r="AK866" s="278">
        <v>13969</v>
      </c>
      <c r="AL866" s="278">
        <v>11648596</v>
      </c>
      <c r="AM866" s="278">
        <v>11331</v>
      </c>
      <c r="AN866" s="278">
        <v>24277</v>
      </c>
      <c r="AO866" s="278">
        <v>14838</v>
      </c>
      <c r="AP866" s="278">
        <v>180</v>
      </c>
      <c r="AQ866" s="278">
        <v>2226</v>
      </c>
      <c r="AR866" s="278">
        <v>3529</v>
      </c>
      <c r="AS866" s="278">
        <v>43</v>
      </c>
      <c r="AT866" s="278">
        <v>12389</v>
      </c>
      <c r="AU866" s="278">
        <v>0</v>
      </c>
      <c r="AV866" s="278">
        <v>52123</v>
      </c>
      <c r="AW866" s="278">
        <v>3272</v>
      </c>
      <c r="AX866" s="278">
        <v>31464</v>
      </c>
      <c r="AY866" s="278">
        <v>86859</v>
      </c>
      <c r="AZ866" s="278">
        <v>25595</v>
      </c>
      <c r="BA866" s="278">
        <v>19448</v>
      </c>
      <c r="BB866" s="278">
        <v>17609</v>
      </c>
      <c r="BC866" s="278">
        <v>13633</v>
      </c>
      <c r="BD866" s="278">
        <v>77199</v>
      </c>
      <c r="BE866" s="278">
        <v>59970</v>
      </c>
      <c r="BF866" s="278">
        <v>27251</v>
      </c>
      <c r="BG866" s="278">
        <v>21251</v>
      </c>
      <c r="BH866" s="278">
        <v>1395</v>
      </c>
      <c r="BI866" s="278">
        <v>1119</v>
      </c>
      <c r="BJ866" s="278">
        <v>132</v>
      </c>
      <c r="BK866" s="278">
        <v>64360</v>
      </c>
      <c r="BL866" s="278">
        <v>488</v>
      </c>
      <c r="BM866" s="278">
        <v>806</v>
      </c>
      <c r="BN866" s="278">
        <v>60</v>
      </c>
      <c r="BO866" s="278">
        <v>39643</v>
      </c>
      <c r="BP866" s="278">
        <v>661</v>
      </c>
      <c r="BQ866" s="278">
        <v>1132</v>
      </c>
      <c r="BR866" s="278">
        <v>9774</v>
      </c>
      <c r="BS866" s="278">
        <v>3880448</v>
      </c>
      <c r="BT866" s="278">
        <v>397</v>
      </c>
      <c r="BU866" s="278">
        <v>681</v>
      </c>
      <c r="BV866" s="278">
        <v>2946</v>
      </c>
      <c r="BW866" s="278">
        <v>7557650</v>
      </c>
      <c r="BX866" s="278">
        <v>2565</v>
      </c>
      <c r="BY866" s="278">
        <v>5969</v>
      </c>
      <c r="BZ866" s="278">
        <v>1150</v>
      </c>
      <c r="CA866" s="278">
        <v>2568929</v>
      </c>
      <c r="CB866" s="278">
        <v>2234</v>
      </c>
      <c r="CC866" s="278">
        <v>5586</v>
      </c>
      <c r="CD866" s="278">
        <v>49139</v>
      </c>
      <c r="CE866" s="278">
        <v>110655123</v>
      </c>
      <c r="CF866" s="278">
        <v>2252</v>
      </c>
      <c r="CG866" s="278">
        <v>5210</v>
      </c>
      <c r="CH866" s="278">
        <v>799</v>
      </c>
      <c r="CI866" s="278">
        <v>5341322</v>
      </c>
      <c r="CJ866" s="278">
        <v>6685</v>
      </c>
      <c r="CK866" s="278">
        <v>14692</v>
      </c>
      <c r="CL866" s="278">
        <v>305</v>
      </c>
      <c r="CM866" s="278">
        <v>1553381</v>
      </c>
      <c r="CN866" s="278">
        <v>5093</v>
      </c>
      <c r="CO866" s="278">
        <v>11459</v>
      </c>
      <c r="CP866" s="278">
        <v>944</v>
      </c>
      <c r="CQ866" s="278">
        <v>9685026</v>
      </c>
      <c r="CR866" s="278">
        <v>10260</v>
      </c>
      <c r="CS866" s="278">
        <v>20755</v>
      </c>
      <c r="CT866" s="278">
        <v>82</v>
      </c>
      <c r="CU866" s="278">
        <v>768555</v>
      </c>
      <c r="CV866" s="278">
        <v>9373</v>
      </c>
      <c r="CW866" s="278">
        <v>17405</v>
      </c>
      <c r="CX866" s="278">
        <v>778</v>
      </c>
      <c r="CY866" s="278">
        <v>243609</v>
      </c>
      <c r="CZ866" s="278">
        <v>313</v>
      </c>
      <c r="DA866" s="278">
        <v>556</v>
      </c>
      <c r="DB866" s="278">
        <v>5404</v>
      </c>
      <c r="DC866" s="278">
        <v>457224</v>
      </c>
      <c r="DD866" s="278">
        <v>85</v>
      </c>
      <c r="DE866" s="278">
        <v>174</v>
      </c>
      <c r="DF866" s="278">
        <v>200</v>
      </c>
      <c r="DG866" s="278">
        <v>594325</v>
      </c>
      <c r="DH866" s="278">
        <v>2972</v>
      </c>
      <c r="DI866" s="278">
        <v>6329</v>
      </c>
      <c r="DJ866" s="278">
        <v>182</v>
      </c>
      <c r="DK866" s="278">
        <v>0</v>
      </c>
      <c r="DL866" s="264"/>
      <c r="DM866" s="264"/>
      <c r="DN866" s="264"/>
      <c r="DO866" s="264"/>
      <c r="DP866" s="264"/>
      <c r="DQ866" s="264"/>
      <c r="DR866" s="264"/>
      <c r="DS866" s="264"/>
      <c r="DT866" s="264"/>
      <c r="DU866" s="264"/>
      <c r="DV866" s="264"/>
      <c r="DW866" s="264"/>
      <c r="DX866" s="264"/>
      <c r="DY866" s="264"/>
      <c r="DZ866" s="264"/>
      <c r="EA866" s="264"/>
      <c r="EB866" s="265"/>
      <c r="EC866" s="266">
        <f t="shared" ref="EC866:EC873" si="1219">MONTH(1&amp;C866)</f>
        <v>4</v>
      </c>
      <c r="ED866" s="180">
        <f t="shared" si="1216"/>
        <v>2022</v>
      </c>
      <c r="EE866" s="185">
        <f t="shared" si="1217"/>
        <v>44652</v>
      </c>
      <c r="EF866" s="186">
        <f t="shared" si="1218"/>
        <v>30</v>
      </c>
      <c r="EG866" s="187"/>
      <c r="EH866" s="188">
        <f>IFERROR(HLOOKUP(EH$1,$H$5:$FY$1802,MATCH($A866,$A$5:$A$1802,0),0)*HLOOKUP(EH$2,$H$5:$FY$1802,MATCH($A866,$A$5:$A$1802,0),0),$H$2)</f>
        <v>134580</v>
      </c>
      <c r="EI866" s="188">
        <f>IFERROR(HLOOKUP(EI$1,$H$5:$FY$1802,MATCH($A866,$A$5:$A$1802,0),0)*HLOOKUP(EI$2,$H$5:$FY$1802,MATCH($A866,$A$5:$A$1802,0),0),$H$2)</f>
        <v>10093500</v>
      </c>
      <c r="EJ866" s="188">
        <f>IFERROR(HLOOKUP(EJ$1,$H$5:$FY$1802,MATCH($A866,$A$5:$A$1802,0),0)*HLOOKUP(EJ$2,$H$5:$FY$1802,MATCH($A866,$A$5:$A$1802,0),0),$H$2)</f>
        <v>17629980</v>
      </c>
      <c r="EK866" s="188">
        <f>IFERROR(HLOOKUP(EK$1,$H$5:$FY$1802,MATCH($A866,$A$5:$A$1802,0),0)*HLOOKUP(EK$2,$H$5:$FY$1802,MATCH($A866,$A$5:$A$1802,0),0),$H$2)</f>
        <v>31491720</v>
      </c>
      <c r="EL866" s="188">
        <f>IFERROR(HLOOKUP(EL$1,$H$5:$FY$1802,MATCH($A866,$A$5:$A$1802,0),0)*HLOOKUP(EL$2,$H$5:$FY$1802,MATCH($A866,$A$5:$A$1802,0),0),$H$2)</f>
        <v>6836676</v>
      </c>
      <c r="EM866" s="188">
        <f>IFERROR(HLOOKUP(EM$1,$H$5:$FY$1802,MATCH($A866,$A$5:$A$1802,0),0)*HLOOKUP(EM$2,$H$5:$FY$1802,MATCH($A866,$A$5:$A$1802,0),0),$H$2)</f>
        <v>8007612</v>
      </c>
      <c r="EN866" s="188">
        <f>IFERROR(HLOOKUP(EN$1,$H$5:$FY$1802,MATCH($A866,$A$5:$A$1802,0),0)*HLOOKUP(EN$2,$H$5:$FY$1802,MATCH($A866,$A$5:$A$1802,0),0),$H$2)</f>
        <v>280175805</v>
      </c>
      <c r="EO866" s="188">
        <f>IFERROR(HLOOKUP(EO$1,$H$5:$FY$1802,MATCH($A866,$A$5:$A$1802,0),0)*HLOOKUP(EO$2,$H$5:$FY$1802,MATCH($A866,$A$5:$A$1802,0),0),$H$2)</f>
        <v>261164424</v>
      </c>
      <c r="EP866" s="188">
        <f>IFERROR(HLOOKUP(EP$1,$H$5:$FY$1802,MATCH($A866,$A$5:$A$1802,0),0)*HLOOKUP(EP$2,$H$5:$FY$1802,MATCH($A866,$A$5:$A$1802,0),0),$H$2)</f>
        <v>24956756</v>
      </c>
      <c r="EQ866" s="188">
        <f>IFERROR(HLOOKUP(EQ$1,$H$5:$FY$1802,MATCH($A866,$A$5:$A$1802,0),0)*HLOOKUP(EQ$2,$H$5:$FY$1802,MATCH($A866,$A$5:$A$1802,0),0),$H$2)</f>
        <v>106392</v>
      </c>
      <c r="ER866" s="188">
        <f>IFERROR(HLOOKUP(ER$1,$H$5:$FY$1802,MATCH($A866,$A$5:$A$1802,0),0)*HLOOKUP(ER$2,$H$5:$FY$1802,MATCH($A866,$A$5:$A$1802,0),0),$H$2)</f>
        <v>67920</v>
      </c>
      <c r="ES866" s="188">
        <f>IFERROR(HLOOKUP(ES$1,$H$5:$FY$1802,MATCH($A866,$A$5:$A$1802,0),0)*HLOOKUP(ES$2,$H$5:$FY$1802,MATCH($A866,$A$5:$A$1802,0),0),$H$2)</f>
        <v>6656094</v>
      </c>
      <c r="ET866" s="188">
        <f>IFERROR(HLOOKUP(ET$1,$H$5:$FY$1802,MATCH($A866,$A$5:$A$1802,0),0)*HLOOKUP(ET$2,$H$5:$FY$1802,MATCH($A866,$A$5:$A$1802,0),0),$H$2)</f>
        <v>17584674</v>
      </c>
      <c r="EU866" s="188">
        <f>IFERROR(HLOOKUP(EU$1,$H$5:$FY$1802,MATCH($A866,$A$5:$A$1802,0),0)*HLOOKUP(EU$2,$H$5:$FY$1802,MATCH($A866,$A$5:$A$1802,0),0),$H$2)</f>
        <v>6423900</v>
      </c>
      <c r="EV866" s="188">
        <f>IFERROR(HLOOKUP(EV$1,$H$5:$FY$1802,MATCH($A866,$A$5:$A$1802,0),0)*HLOOKUP(EV$2,$H$5:$FY$1802,MATCH($A866,$A$5:$A$1802,0),0),$H$2)</f>
        <v>256014190</v>
      </c>
      <c r="EW866" s="188">
        <f>IFERROR(HLOOKUP(EW$1,$H$5:$FY$1802,MATCH($A866,$A$5:$A$1802,0),0)*HLOOKUP(EW$2,$H$5:$FY$1802,MATCH($A866,$A$5:$A$1802,0),0),$H$2)</f>
        <v>11738908</v>
      </c>
      <c r="EX866" s="188">
        <f>IFERROR(HLOOKUP(EX$1,$H$5:$FY$1802,MATCH($A866,$A$5:$A$1802,0),0)*HLOOKUP(EX$2,$H$5:$FY$1802,MATCH($A866,$A$5:$A$1802,0),0),$H$2)</f>
        <v>3494995</v>
      </c>
      <c r="EY866" s="188">
        <f>IFERROR(HLOOKUP(EY$1,$H$5:$FY$1802,MATCH($A866,$A$5:$A$1802,0),0)*HLOOKUP(EY$2,$H$5:$FY$1802,MATCH($A866,$A$5:$A$1802,0),0),$H$2)</f>
        <v>19592720</v>
      </c>
      <c r="EZ866" s="188">
        <f>IFERROR(HLOOKUP(EZ$1,$H$5:$FY$1802,MATCH($A866,$A$5:$A$1802,0),0)*HLOOKUP(EZ$2,$H$5:$FY$1802,MATCH($A866,$A$5:$A$1802,0),0),$H$2)</f>
        <v>1427210</v>
      </c>
      <c r="FA866" s="188">
        <f>IFERROR(HLOOKUP(FA$1,$H$5:$FY$1802,MATCH($A866,$A$5:$A$1802,0),0)*HLOOKUP(FA$2,$H$5:$FY$1802,MATCH($A866,$A$5:$A$1802,0),0),$H$2)</f>
        <v>1265800</v>
      </c>
      <c r="FB866" s="188">
        <f>IFERROR(HLOOKUP(FB$1,$H$5:$FY$1802,MATCH($A866,$A$5:$A$1802,0),0)*HLOOKUP(FB$2,$H$5:$FY$1802,MATCH($A866,$A$5:$A$1802,0),0),$H$2)</f>
        <v>432568</v>
      </c>
      <c r="FC866" s="188">
        <f>IFERROR(HLOOKUP(FC$1,$H$5:$FY$1802,MATCH($A866,$A$5:$A$1802,0),0)*HLOOKUP(FC$2,$H$5:$FY$1802,MATCH($A866,$A$5:$A$1802,0),0),$H$2)</f>
        <v>940296</v>
      </c>
      <c r="FD866" s="188">
        <f>IFERROR(HLOOKUP(FD$1,$H$5:$FY$1802,MATCH($A866,$A$5:$A$1802,0),0)*HLOOKUP(FD$2,$H$5:$FY$1802,MATCH($A866,$A$5:$A$1802,0),0),$H$2)</f>
        <v>0</v>
      </c>
      <c r="FE866" s="188">
        <f>IFERROR(HLOOKUP(FE$1,$H$5:$FY$1802,MATCH($A866,$A$5:$A$1802,0),0)*HLOOKUP(FE$2,$H$5:$FY$1802,MATCH($A866,$A$5:$A$1802,0),0),$H$2)</f>
        <v>0</v>
      </c>
      <c r="FF866" s="188">
        <f>IFERROR(HLOOKUP(FF$1,$H$5:$FY$1802,MATCH($A866,$A$5:$A$1802,0),0)*HLOOKUP(FF$2,$H$5:$FY$1802,MATCH($A866,$A$5:$A$1802,0),0),$H$2)</f>
        <v>0</v>
      </c>
      <c r="FG866" s="188">
        <f>IFERROR(HLOOKUP(FG$1,$H$5:$FY$1802,MATCH($A866,$A$5:$A$1802,0),0)*HLOOKUP(FG$2,$H$5:$FY$1802,MATCH($A866,$A$5:$A$1802,0),0),$H$2)</f>
        <v>0</v>
      </c>
      <c r="FH866" s="189"/>
      <c r="FI866" s="406">
        <f t="shared" si="1192"/>
        <v>2.5682319887617902</v>
      </c>
      <c r="FJ866" s="406">
        <f t="shared" si="1192"/>
        <v>1.9514348785871964</v>
      </c>
      <c r="FK866" s="406">
        <f t="shared" si="1193"/>
        <v>2.5420817092536452</v>
      </c>
      <c r="FL866" s="406">
        <f t="shared" si="1194"/>
        <v>1.9680958567922622</v>
      </c>
      <c r="FM866" s="406">
        <f t="shared" si="1195"/>
        <v>1.4501549732318963</v>
      </c>
      <c r="FN866" s="406">
        <f t="shared" si="1196"/>
        <v>1.1265145111298958</v>
      </c>
      <c r="FO866" s="406">
        <f t="shared" si="1197"/>
        <v>1.4575845100556268</v>
      </c>
      <c r="FP866" s="406">
        <f t="shared" si="1198"/>
        <v>1.1366602481814292</v>
      </c>
      <c r="FQ866" s="406">
        <f t="shared" si="1199"/>
        <v>1.3570038910505837</v>
      </c>
      <c r="FR866" s="406">
        <f t="shared" si="1200"/>
        <v>1.08852140077821</v>
      </c>
      <c r="FS866" s="410"/>
    </row>
    <row r="867" spans="1:175" ht="10.35" customHeight="1" x14ac:dyDescent="0.2">
      <c r="A867" s="74" t="str">
        <f t="shared" si="1211"/>
        <v>2022-23APRILRX6</v>
      </c>
      <c r="B867" s="163" t="str">
        <f t="shared" si="1210"/>
        <v>2022-23</v>
      </c>
      <c r="C867" s="26" t="s">
        <v>839</v>
      </c>
      <c r="D867" s="163" t="str">
        <f>INDEX($FV$16:$FW$26,MATCH($F867,$FV$16:$FV$26,0),2)</f>
        <v>Y63</v>
      </c>
      <c r="E867" s="163" t="str">
        <f>VLOOKUP($D867,$FW$8:$FX$14,2,0)</f>
        <v>North East and Yorkshire</v>
      </c>
      <c r="F867" s="271" t="s">
        <v>857</v>
      </c>
      <c r="G867" s="271" t="s">
        <v>875</v>
      </c>
      <c r="H867" s="272">
        <v>51576</v>
      </c>
      <c r="I867" s="272">
        <v>38914</v>
      </c>
      <c r="J867" s="272">
        <v>878574</v>
      </c>
      <c r="K867" s="272">
        <v>23</v>
      </c>
      <c r="L867" s="272">
        <v>3</v>
      </c>
      <c r="M867" s="272">
        <v>59</v>
      </c>
      <c r="N867" s="272">
        <v>99</v>
      </c>
      <c r="O867" s="272">
        <v>196</v>
      </c>
      <c r="P867" s="272">
        <v>0</v>
      </c>
      <c r="Q867" s="272">
        <v>101</v>
      </c>
      <c r="R867" s="272">
        <v>2909</v>
      </c>
      <c r="S867" s="272">
        <v>11</v>
      </c>
      <c r="T867" s="272">
        <v>34986</v>
      </c>
      <c r="U867" s="272">
        <v>2951</v>
      </c>
      <c r="V867" s="272">
        <v>1700</v>
      </c>
      <c r="W867" s="272">
        <v>19619</v>
      </c>
      <c r="X867" s="272">
        <v>5396</v>
      </c>
      <c r="Y867" s="272">
        <v>467</v>
      </c>
      <c r="Z867" s="272">
        <v>1287292</v>
      </c>
      <c r="AA867" s="272">
        <v>436</v>
      </c>
      <c r="AB867" s="272">
        <v>769</v>
      </c>
      <c r="AC867" s="272">
        <v>857821</v>
      </c>
      <c r="AD867" s="272">
        <v>505</v>
      </c>
      <c r="AE867" s="272">
        <v>894</v>
      </c>
      <c r="AF867" s="272">
        <v>52753104</v>
      </c>
      <c r="AG867" s="272">
        <v>2689</v>
      </c>
      <c r="AH867" s="272">
        <v>5862</v>
      </c>
      <c r="AI867" s="272">
        <v>41924296</v>
      </c>
      <c r="AJ867" s="272">
        <v>7770</v>
      </c>
      <c r="AK867" s="272">
        <v>20937</v>
      </c>
      <c r="AL867" s="272">
        <v>2904919</v>
      </c>
      <c r="AM867" s="272">
        <v>6220</v>
      </c>
      <c r="AN867" s="272">
        <v>13831</v>
      </c>
      <c r="AO867" s="272">
        <v>4005</v>
      </c>
      <c r="AP867" s="272">
        <v>118</v>
      </c>
      <c r="AQ867" s="272">
        <v>454</v>
      </c>
      <c r="AR867" s="272">
        <v>3623</v>
      </c>
      <c r="AS867" s="272">
        <v>189</v>
      </c>
      <c r="AT867" s="272">
        <v>3244</v>
      </c>
      <c r="AU867" s="272">
        <v>0</v>
      </c>
      <c r="AV867" s="272">
        <v>18394</v>
      </c>
      <c r="AW867" s="272">
        <v>3201</v>
      </c>
      <c r="AX867" s="272">
        <v>9386</v>
      </c>
      <c r="AY867" s="272">
        <v>30981</v>
      </c>
      <c r="AZ867" s="272">
        <v>5548</v>
      </c>
      <c r="BA867" s="272">
        <v>4278</v>
      </c>
      <c r="BB867" s="272">
        <v>3150</v>
      </c>
      <c r="BC867" s="272">
        <v>2474</v>
      </c>
      <c r="BD867" s="272">
        <v>25362</v>
      </c>
      <c r="BE867" s="272">
        <v>21218</v>
      </c>
      <c r="BF867" s="272">
        <v>8000</v>
      </c>
      <c r="BG867" s="272">
        <v>5810</v>
      </c>
      <c r="BH867" s="272">
        <v>765</v>
      </c>
      <c r="BI867" s="272">
        <v>485</v>
      </c>
      <c r="BJ867" s="272">
        <v>91</v>
      </c>
      <c r="BK867" s="272">
        <v>53505</v>
      </c>
      <c r="BL867" s="272">
        <v>588</v>
      </c>
      <c r="BM867" s="272">
        <v>924</v>
      </c>
      <c r="BN867" s="272">
        <v>94</v>
      </c>
      <c r="BO867" s="272">
        <v>40814</v>
      </c>
      <c r="BP867" s="272">
        <v>434</v>
      </c>
      <c r="BQ867" s="272">
        <v>748</v>
      </c>
      <c r="BR867" s="272">
        <v>2766</v>
      </c>
      <c r="BS867" s="272">
        <v>1192973</v>
      </c>
      <c r="BT867" s="272">
        <v>431</v>
      </c>
      <c r="BU867" s="272">
        <v>762</v>
      </c>
      <c r="BV867" s="272">
        <v>2336</v>
      </c>
      <c r="BW867" s="272">
        <v>6221204</v>
      </c>
      <c r="BX867" s="272">
        <v>2663</v>
      </c>
      <c r="BY867" s="272">
        <v>5632</v>
      </c>
      <c r="BZ867" s="272">
        <v>658</v>
      </c>
      <c r="CA867" s="272">
        <v>1191615</v>
      </c>
      <c r="CB867" s="272">
        <v>1811</v>
      </c>
      <c r="CC867" s="272">
        <v>3793</v>
      </c>
      <c r="CD867" s="272">
        <v>16625</v>
      </c>
      <c r="CE867" s="272">
        <v>45340285</v>
      </c>
      <c r="CF867" s="272">
        <v>2727</v>
      </c>
      <c r="CG867" s="272">
        <v>5972</v>
      </c>
      <c r="CH867" s="272">
        <v>164</v>
      </c>
      <c r="CI867" s="272">
        <v>697146</v>
      </c>
      <c r="CJ867" s="272">
        <v>4251</v>
      </c>
      <c r="CK867" s="272">
        <v>9970</v>
      </c>
      <c r="CL867" s="272">
        <v>41</v>
      </c>
      <c r="CM867" s="272">
        <v>239779</v>
      </c>
      <c r="CN867" s="272">
        <v>5848</v>
      </c>
      <c r="CO867" s="272">
        <v>11979</v>
      </c>
      <c r="CP867" s="272">
        <v>1638</v>
      </c>
      <c r="CQ867" s="272">
        <v>16384676</v>
      </c>
      <c r="CR867" s="272">
        <v>10003</v>
      </c>
      <c r="CS867" s="272">
        <v>21128</v>
      </c>
      <c r="CT867" s="272">
        <v>481</v>
      </c>
      <c r="CU867" s="272">
        <v>5962637</v>
      </c>
      <c r="CV867" s="272">
        <v>12396</v>
      </c>
      <c r="CW867" s="272">
        <v>29281</v>
      </c>
      <c r="CX867" s="272">
        <v>91</v>
      </c>
      <c r="CY867" s="272">
        <v>44211</v>
      </c>
      <c r="CZ867" s="272">
        <v>486</v>
      </c>
      <c r="DA867" s="272">
        <v>903</v>
      </c>
      <c r="DB867" s="272">
        <v>1610</v>
      </c>
      <c r="DC867" s="272">
        <v>72866</v>
      </c>
      <c r="DD867" s="272">
        <v>45</v>
      </c>
      <c r="DE867" s="272">
        <v>99</v>
      </c>
      <c r="DF867" s="272">
        <v>0</v>
      </c>
      <c r="DG867" s="272">
        <v>0</v>
      </c>
      <c r="DH867" s="272">
        <v>0</v>
      </c>
      <c r="DI867" s="272">
        <v>0</v>
      </c>
      <c r="DJ867" s="272">
        <v>0</v>
      </c>
      <c r="DK867" s="272">
        <v>0</v>
      </c>
      <c r="DL867" s="250"/>
      <c r="DM867" s="250"/>
      <c r="DN867" s="250"/>
      <c r="DO867" s="250"/>
      <c r="DP867" s="250"/>
      <c r="DQ867" s="250"/>
      <c r="DR867" s="250"/>
      <c r="DS867" s="250"/>
      <c r="DT867" s="250"/>
      <c r="DU867" s="250"/>
      <c r="DV867" s="250"/>
      <c r="DW867" s="250"/>
      <c r="DX867" s="250"/>
      <c r="DY867" s="250"/>
      <c r="DZ867" s="250"/>
      <c r="EA867" s="250"/>
      <c r="EB867" s="155"/>
      <c r="EC867" s="75">
        <f t="shared" si="1219"/>
        <v>4</v>
      </c>
      <c r="ED867" s="74">
        <f t="shared" si="1216"/>
        <v>2022</v>
      </c>
      <c r="EE867" s="165">
        <f t="shared" si="1217"/>
        <v>44652</v>
      </c>
      <c r="EF867" s="157">
        <f t="shared" si="1218"/>
        <v>30</v>
      </c>
      <c r="EG867" s="156"/>
      <c r="EH867" s="166">
        <f>IFERROR(HLOOKUP(EH$1,$H$5:$FY$1802,MATCH($A867,$A$5:$A$1802,0),0)*HLOOKUP(EH$2,$H$5:$FY$1802,MATCH($A867,$A$5:$A$1802,0),0),$H$2)</f>
        <v>116742</v>
      </c>
      <c r="EI867" s="166">
        <f>IFERROR(HLOOKUP(EI$1,$H$5:$FY$1802,MATCH($A867,$A$5:$A$1802,0),0)*HLOOKUP(EI$2,$H$5:$FY$1802,MATCH($A867,$A$5:$A$1802,0),0),$H$2)</f>
        <v>2295926</v>
      </c>
      <c r="EJ867" s="166">
        <f>IFERROR(HLOOKUP(EJ$1,$H$5:$FY$1802,MATCH($A867,$A$5:$A$1802,0),0)*HLOOKUP(EJ$2,$H$5:$FY$1802,MATCH($A867,$A$5:$A$1802,0),0),$H$2)</f>
        <v>3852486</v>
      </c>
      <c r="EK867" s="166">
        <f>IFERROR(HLOOKUP(EK$1,$H$5:$FY$1802,MATCH($A867,$A$5:$A$1802,0),0)*HLOOKUP(EK$2,$H$5:$FY$1802,MATCH($A867,$A$5:$A$1802,0),0),$H$2)</f>
        <v>7627144</v>
      </c>
      <c r="EL867" s="166">
        <f>IFERROR(HLOOKUP(EL$1,$H$5:$FY$1802,MATCH($A867,$A$5:$A$1802,0),0)*HLOOKUP(EL$2,$H$5:$FY$1802,MATCH($A867,$A$5:$A$1802,0),0),$H$2)</f>
        <v>2269319</v>
      </c>
      <c r="EM867" s="166">
        <f>IFERROR(HLOOKUP(EM$1,$H$5:$FY$1802,MATCH($A867,$A$5:$A$1802,0),0)*HLOOKUP(EM$2,$H$5:$FY$1802,MATCH($A867,$A$5:$A$1802,0),0),$H$2)</f>
        <v>1519800</v>
      </c>
      <c r="EN867" s="166">
        <f>IFERROR(HLOOKUP(EN$1,$H$5:$FY$1802,MATCH($A867,$A$5:$A$1802,0),0)*HLOOKUP(EN$2,$H$5:$FY$1802,MATCH($A867,$A$5:$A$1802,0),0),$H$2)</f>
        <v>115006578</v>
      </c>
      <c r="EO867" s="166">
        <f>IFERROR(HLOOKUP(EO$1,$H$5:$FY$1802,MATCH($A867,$A$5:$A$1802,0),0)*HLOOKUP(EO$2,$H$5:$FY$1802,MATCH($A867,$A$5:$A$1802,0),0),$H$2)</f>
        <v>112976052</v>
      </c>
      <c r="EP867" s="166">
        <f>IFERROR(HLOOKUP(EP$1,$H$5:$FY$1802,MATCH($A867,$A$5:$A$1802,0),0)*HLOOKUP(EP$2,$H$5:$FY$1802,MATCH($A867,$A$5:$A$1802,0),0),$H$2)</f>
        <v>6459077</v>
      </c>
      <c r="EQ867" s="166">
        <f>IFERROR(HLOOKUP(EQ$1,$H$5:$FY$1802,MATCH($A867,$A$5:$A$1802,0),0)*HLOOKUP(EQ$2,$H$5:$FY$1802,MATCH($A867,$A$5:$A$1802,0),0),$H$2)</f>
        <v>84084</v>
      </c>
      <c r="ER867" s="166">
        <f>IFERROR(HLOOKUP(ER$1,$H$5:$FY$1802,MATCH($A867,$A$5:$A$1802,0),0)*HLOOKUP(ER$2,$H$5:$FY$1802,MATCH($A867,$A$5:$A$1802,0),0),$H$2)</f>
        <v>70312</v>
      </c>
      <c r="ES867" s="166">
        <f>IFERROR(HLOOKUP(ES$1,$H$5:$FY$1802,MATCH($A867,$A$5:$A$1802,0),0)*HLOOKUP(ES$2,$H$5:$FY$1802,MATCH($A867,$A$5:$A$1802,0),0),$H$2)</f>
        <v>2107692</v>
      </c>
      <c r="ET867" s="166">
        <f>IFERROR(HLOOKUP(ET$1,$H$5:$FY$1802,MATCH($A867,$A$5:$A$1802,0),0)*HLOOKUP(ET$2,$H$5:$FY$1802,MATCH($A867,$A$5:$A$1802,0),0),$H$2)</f>
        <v>13156352</v>
      </c>
      <c r="EU867" s="166">
        <f>IFERROR(HLOOKUP(EU$1,$H$5:$FY$1802,MATCH($A867,$A$5:$A$1802,0),0)*HLOOKUP(EU$2,$H$5:$FY$1802,MATCH($A867,$A$5:$A$1802,0),0),$H$2)</f>
        <v>2495794</v>
      </c>
      <c r="EV867" s="166">
        <f>IFERROR(HLOOKUP(EV$1,$H$5:$FY$1802,MATCH($A867,$A$5:$A$1802,0),0)*HLOOKUP(EV$2,$H$5:$FY$1802,MATCH($A867,$A$5:$A$1802,0),0),$H$2)</f>
        <v>99284500</v>
      </c>
      <c r="EW867" s="166">
        <f>IFERROR(HLOOKUP(EW$1,$H$5:$FY$1802,MATCH($A867,$A$5:$A$1802,0),0)*HLOOKUP(EW$2,$H$5:$FY$1802,MATCH($A867,$A$5:$A$1802,0),0),$H$2)</f>
        <v>1635080</v>
      </c>
      <c r="EX867" s="166">
        <f>IFERROR(HLOOKUP(EX$1,$H$5:$FY$1802,MATCH($A867,$A$5:$A$1802,0),0)*HLOOKUP(EX$2,$H$5:$FY$1802,MATCH($A867,$A$5:$A$1802,0),0),$H$2)</f>
        <v>491139</v>
      </c>
      <c r="EY867" s="166">
        <f>IFERROR(HLOOKUP(EY$1,$H$5:$FY$1802,MATCH($A867,$A$5:$A$1802,0),0)*HLOOKUP(EY$2,$H$5:$FY$1802,MATCH($A867,$A$5:$A$1802,0),0),$H$2)</f>
        <v>34607664</v>
      </c>
      <c r="EZ867" s="166">
        <f>IFERROR(HLOOKUP(EZ$1,$H$5:$FY$1802,MATCH($A867,$A$5:$A$1802,0),0)*HLOOKUP(EZ$2,$H$5:$FY$1802,MATCH($A867,$A$5:$A$1802,0),0),$H$2)</f>
        <v>14084161</v>
      </c>
      <c r="FA867" s="166">
        <f>IFERROR(HLOOKUP(FA$1,$H$5:$FY$1802,MATCH($A867,$A$5:$A$1802,0),0)*HLOOKUP(FA$2,$H$5:$FY$1802,MATCH($A867,$A$5:$A$1802,0),0),$H$2)</f>
        <v>0</v>
      </c>
      <c r="FB867" s="166">
        <f>IFERROR(HLOOKUP(FB$1,$H$5:$FY$1802,MATCH($A867,$A$5:$A$1802,0),0)*HLOOKUP(FB$2,$H$5:$FY$1802,MATCH($A867,$A$5:$A$1802,0),0),$H$2)</f>
        <v>82173</v>
      </c>
      <c r="FC867" s="166">
        <f>IFERROR(HLOOKUP(FC$1,$H$5:$FY$1802,MATCH($A867,$A$5:$A$1802,0),0)*HLOOKUP(FC$2,$H$5:$FY$1802,MATCH($A867,$A$5:$A$1802,0),0),$H$2)</f>
        <v>159390</v>
      </c>
      <c r="FD867" s="166">
        <f>IFERROR(HLOOKUP(FD$1,$H$5:$FY$1802,MATCH($A867,$A$5:$A$1802,0),0)*HLOOKUP(FD$2,$H$5:$FY$1802,MATCH($A867,$A$5:$A$1802,0),0),$H$2)</f>
        <v>0</v>
      </c>
      <c r="FE867" s="166">
        <f>IFERROR(HLOOKUP(FE$1,$H$5:$FY$1802,MATCH($A867,$A$5:$A$1802,0),0)*HLOOKUP(FE$2,$H$5:$FY$1802,MATCH($A867,$A$5:$A$1802,0),0),$H$2)</f>
        <v>0</v>
      </c>
      <c r="FF867" s="166">
        <f>IFERROR(HLOOKUP(FF$1,$H$5:$FY$1802,MATCH($A867,$A$5:$A$1802,0),0)*HLOOKUP(FF$2,$H$5:$FY$1802,MATCH($A867,$A$5:$A$1802,0),0),$H$2)</f>
        <v>0</v>
      </c>
      <c r="FG867" s="166">
        <f>IFERROR(HLOOKUP(FG$1,$H$5:$FY$1802,MATCH($A867,$A$5:$A$1802,0),0)*HLOOKUP(FG$2,$H$5:$FY$1802,MATCH($A867,$A$5:$A$1802,0),0),$H$2)</f>
        <v>0</v>
      </c>
      <c r="FH867" s="152"/>
      <c r="FI867" s="405">
        <f t="shared" si="1192"/>
        <v>1.8800406641816334</v>
      </c>
      <c r="FJ867" s="405">
        <f t="shared" si="1192"/>
        <v>1.4496780752287359</v>
      </c>
      <c r="FK867" s="405">
        <f t="shared" si="1193"/>
        <v>1.8529411764705883</v>
      </c>
      <c r="FL867" s="405">
        <f t="shared" si="1194"/>
        <v>1.4552941176470588</v>
      </c>
      <c r="FM867" s="405">
        <f t="shared" si="1195"/>
        <v>1.2927264386564046</v>
      </c>
      <c r="FN867" s="405">
        <f t="shared" si="1196"/>
        <v>1.0815026250063713</v>
      </c>
      <c r="FO867" s="405">
        <f t="shared" si="1197"/>
        <v>1.4825796886582654</v>
      </c>
      <c r="FP867" s="405">
        <f t="shared" si="1198"/>
        <v>1.0767234988880652</v>
      </c>
      <c r="FQ867" s="405">
        <f t="shared" si="1199"/>
        <v>1.6381156316916488</v>
      </c>
      <c r="FR867" s="405">
        <f t="shared" si="1200"/>
        <v>1.0385438972162742</v>
      </c>
      <c r="FS867" s="65"/>
    </row>
    <row r="868" spans="1:175" ht="10.35" customHeight="1" x14ac:dyDescent="0.2">
      <c r="A868" s="74" t="str">
        <f t="shared" si="1211"/>
        <v>2022-23APRILRX7</v>
      </c>
      <c r="B868" s="163" t="str">
        <f t="shared" si="1210"/>
        <v>2022-23</v>
      </c>
      <c r="C868" s="26" t="s">
        <v>839</v>
      </c>
      <c r="D868" s="163" t="str">
        <f>INDEX($FV$16:$FW$26,MATCH($F868,$FV$16:$FV$26,0),2)</f>
        <v>Y62</v>
      </c>
      <c r="E868" s="163" t="str">
        <f>VLOOKUP($D868,$FW$8:$FX$14,2,0)</f>
        <v>North West</v>
      </c>
      <c r="F868" s="271" t="s">
        <v>859</v>
      </c>
      <c r="G868" s="271" t="s">
        <v>876</v>
      </c>
      <c r="H868" s="272">
        <v>144051</v>
      </c>
      <c r="I868" s="272">
        <v>119510</v>
      </c>
      <c r="J868" s="272">
        <v>1700667</v>
      </c>
      <c r="K868" s="272">
        <v>14</v>
      </c>
      <c r="L868" s="272">
        <v>0</v>
      </c>
      <c r="M868" s="272">
        <v>49</v>
      </c>
      <c r="N868" s="272">
        <v>90</v>
      </c>
      <c r="O868" s="272">
        <v>170</v>
      </c>
      <c r="P868" s="272">
        <v>0</v>
      </c>
      <c r="Q868" s="272">
        <v>239</v>
      </c>
      <c r="R868" s="272">
        <v>210</v>
      </c>
      <c r="S868" s="272">
        <v>2674</v>
      </c>
      <c r="T868" s="272">
        <v>89224</v>
      </c>
      <c r="U868" s="272">
        <v>13081</v>
      </c>
      <c r="V868" s="272">
        <v>8989</v>
      </c>
      <c r="W868" s="272">
        <v>46458</v>
      </c>
      <c r="X868" s="272">
        <v>12556</v>
      </c>
      <c r="Y868" s="272">
        <v>542</v>
      </c>
      <c r="Z868" s="272">
        <v>6688957</v>
      </c>
      <c r="AA868" s="272">
        <v>511</v>
      </c>
      <c r="AB868" s="272">
        <v>866</v>
      </c>
      <c r="AC868" s="272">
        <v>5828205</v>
      </c>
      <c r="AD868" s="272">
        <v>648</v>
      </c>
      <c r="AE868" s="272">
        <v>1124</v>
      </c>
      <c r="AF868" s="272">
        <v>131224772</v>
      </c>
      <c r="AG868" s="272">
        <v>2825</v>
      </c>
      <c r="AH868" s="272">
        <v>6466</v>
      </c>
      <c r="AI868" s="272">
        <v>152788238</v>
      </c>
      <c r="AJ868" s="272">
        <v>12169</v>
      </c>
      <c r="AK868" s="272">
        <v>29948</v>
      </c>
      <c r="AL868" s="272">
        <v>8947120</v>
      </c>
      <c r="AM868" s="272">
        <v>16508</v>
      </c>
      <c r="AN868" s="272">
        <v>44539</v>
      </c>
      <c r="AO868" s="272">
        <v>9812</v>
      </c>
      <c r="AP868" s="272">
        <v>621</v>
      </c>
      <c r="AQ868" s="272">
        <v>5479</v>
      </c>
      <c r="AR868" s="272">
        <v>394</v>
      </c>
      <c r="AS868" s="272">
        <v>583</v>
      </c>
      <c r="AT868" s="272">
        <v>3129</v>
      </c>
      <c r="AU868" s="272">
        <v>43</v>
      </c>
      <c r="AV868" s="272">
        <v>45825</v>
      </c>
      <c r="AW868" s="272">
        <v>6296</v>
      </c>
      <c r="AX868" s="272">
        <v>27291</v>
      </c>
      <c r="AY868" s="272">
        <v>79412</v>
      </c>
      <c r="AZ868" s="272">
        <v>25084</v>
      </c>
      <c r="BA868" s="272">
        <v>19912</v>
      </c>
      <c r="BB868" s="272">
        <v>16998</v>
      </c>
      <c r="BC868" s="272">
        <v>13718</v>
      </c>
      <c r="BD868" s="272">
        <v>64981</v>
      </c>
      <c r="BE868" s="272">
        <v>48580</v>
      </c>
      <c r="BF868" s="272">
        <v>17929</v>
      </c>
      <c r="BG868" s="272">
        <v>12700</v>
      </c>
      <c r="BH868" s="272">
        <v>686</v>
      </c>
      <c r="BI868" s="272">
        <v>534</v>
      </c>
      <c r="BJ868" s="272">
        <v>113</v>
      </c>
      <c r="BK868" s="272">
        <v>69967</v>
      </c>
      <c r="BL868" s="272">
        <v>619</v>
      </c>
      <c r="BM868" s="272">
        <v>1050</v>
      </c>
      <c r="BN868" s="272">
        <v>32</v>
      </c>
      <c r="BO868" s="272">
        <v>20857</v>
      </c>
      <c r="BP868" s="272">
        <v>652</v>
      </c>
      <c r="BQ868" s="272">
        <v>1058</v>
      </c>
      <c r="BR868" s="272">
        <v>12936</v>
      </c>
      <c r="BS868" s="272">
        <v>6598133</v>
      </c>
      <c r="BT868" s="272">
        <v>510</v>
      </c>
      <c r="BU868" s="272">
        <v>862</v>
      </c>
      <c r="BV868" s="272">
        <v>3841</v>
      </c>
      <c r="BW868" s="272">
        <v>12498820</v>
      </c>
      <c r="BX868" s="272">
        <v>3254</v>
      </c>
      <c r="BY868" s="272">
        <v>7184</v>
      </c>
      <c r="BZ868" s="272">
        <v>2006</v>
      </c>
      <c r="CA868" s="272">
        <v>5875808</v>
      </c>
      <c r="CB868" s="272">
        <v>2929</v>
      </c>
      <c r="CC868" s="272">
        <v>7111</v>
      </c>
      <c r="CD868" s="272">
        <v>40611</v>
      </c>
      <c r="CE868" s="272">
        <v>112850144</v>
      </c>
      <c r="CF868" s="272">
        <v>2779</v>
      </c>
      <c r="CG868" s="272">
        <v>6361</v>
      </c>
      <c r="CH868" s="272">
        <v>1546</v>
      </c>
      <c r="CI868" s="272">
        <v>20673978</v>
      </c>
      <c r="CJ868" s="272">
        <v>13373</v>
      </c>
      <c r="CK868" s="272">
        <v>37464</v>
      </c>
      <c r="CL868" s="272">
        <v>1078</v>
      </c>
      <c r="CM868" s="272">
        <v>14303778</v>
      </c>
      <c r="CN868" s="272">
        <v>13269</v>
      </c>
      <c r="CO868" s="272">
        <v>34476</v>
      </c>
      <c r="CP868" s="272">
        <v>1044</v>
      </c>
      <c r="CQ868" s="272">
        <v>21436287</v>
      </c>
      <c r="CR868" s="272">
        <v>20533</v>
      </c>
      <c r="CS868" s="272">
        <v>57257</v>
      </c>
      <c r="CT868" s="272">
        <v>433</v>
      </c>
      <c r="CU868" s="272">
        <v>11337884</v>
      </c>
      <c r="CV868" s="272">
        <v>26184</v>
      </c>
      <c r="CW868" s="272">
        <v>62946</v>
      </c>
      <c r="CX868" s="272">
        <v>297</v>
      </c>
      <c r="CY868" s="272">
        <v>100041</v>
      </c>
      <c r="CZ868" s="272">
        <v>337</v>
      </c>
      <c r="DA868" s="272">
        <v>631</v>
      </c>
      <c r="DB868" s="272">
        <v>6276</v>
      </c>
      <c r="DC868" s="272">
        <v>277967</v>
      </c>
      <c r="DD868" s="272">
        <v>44</v>
      </c>
      <c r="DE868" s="272">
        <v>89</v>
      </c>
      <c r="DF868" s="272">
        <v>84</v>
      </c>
      <c r="DG868" s="272">
        <v>173489</v>
      </c>
      <c r="DH868" s="272">
        <v>2065</v>
      </c>
      <c r="DI868" s="272">
        <v>4504</v>
      </c>
      <c r="DJ868" s="272">
        <v>58</v>
      </c>
      <c r="DK868" s="272">
        <v>0</v>
      </c>
      <c r="DL868" s="250"/>
      <c r="DM868" s="250"/>
      <c r="DN868" s="250"/>
      <c r="DO868" s="250"/>
      <c r="DP868" s="250"/>
      <c r="DQ868" s="250"/>
      <c r="DR868" s="250"/>
      <c r="DS868" s="250"/>
      <c r="DT868" s="250"/>
      <c r="DU868" s="250"/>
      <c r="DV868" s="250"/>
      <c r="DW868" s="250"/>
      <c r="DX868" s="250"/>
      <c r="DY868" s="250"/>
      <c r="DZ868" s="250"/>
      <c r="EA868" s="250"/>
      <c r="EB868" s="155"/>
      <c r="EC868" s="75">
        <f t="shared" si="1219"/>
        <v>4</v>
      </c>
      <c r="ED868" s="74">
        <f t="shared" si="1216"/>
        <v>2022</v>
      </c>
      <c r="EE868" s="165">
        <f t="shared" si="1217"/>
        <v>44652</v>
      </c>
      <c r="EF868" s="157">
        <f t="shared" si="1218"/>
        <v>30</v>
      </c>
      <c r="EG868" s="156"/>
      <c r="EH868" s="166">
        <f>IFERROR(HLOOKUP(EH$1,$H$5:$FY$1802,MATCH($A868,$A$5:$A$1802,0),0)*HLOOKUP(EH$2,$H$5:$FY$1802,MATCH($A868,$A$5:$A$1802,0),0),$H$2)</f>
        <v>0</v>
      </c>
      <c r="EI868" s="166">
        <f>IFERROR(HLOOKUP(EI$1,$H$5:$FY$1802,MATCH($A868,$A$5:$A$1802,0),0)*HLOOKUP(EI$2,$H$5:$FY$1802,MATCH($A868,$A$5:$A$1802,0),0),$H$2)</f>
        <v>5855990</v>
      </c>
      <c r="EJ868" s="166">
        <f>IFERROR(HLOOKUP(EJ$1,$H$5:$FY$1802,MATCH($A868,$A$5:$A$1802,0),0)*HLOOKUP(EJ$2,$H$5:$FY$1802,MATCH($A868,$A$5:$A$1802,0),0),$H$2)</f>
        <v>10755900</v>
      </c>
      <c r="EK868" s="166">
        <f>IFERROR(HLOOKUP(EK$1,$H$5:$FY$1802,MATCH($A868,$A$5:$A$1802,0),0)*HLOOKUP(EK$2,$H$5:$FY$1802,MATCH($A868,$A$5:$A$1802,0),0),$H$2)</f>
        <v>20316700</v>
      </c>
      <c r="EL868" s="166">
        <f>IFERROR(HLOOKUP(EL$1,$H$5:$FY$1802,MATCH($A868,$A$5:$A$1802,0),0)*HLOOKUP(EL$2,$H$5:$FY$1802,MATCH($A868,$A$5:$A$1802,0),0),$H$2)</f>
        <v>11328146</v>
      </c>
      <c r="EM868" s="166">
        <f>IFERROR(HLOOKUP(EM$1,$H$5:$FY$1802,MATCH($A868,$A$5:$A$1802,0),0)*HLOOKUP(EM$2,$H$5:$FY$1802,MATCH($A868,$A$5:$A$1802,0),0),$H$2)</f>
        <v>10103636</v>
      </c>
      <c r="EN868" s="166">
        <f>IFERROR(HLOOKUP(EN$1,$H$5:$FY$1802,MATCH($A868,$A$5:$A$1802,0),0)*HLOOKUP(EN$2,$H$5:$FY$1802,MATCH($A868,$A$5:$A$1802,0),0),$H$2)</f>
        <v>300397428</v>
      </c>
      <c r="EO868" s="166">
        <f>IFERROR(HLOOKUP(EO$1,$H$5:$FY$1802,MATCH($A868,$A$5:$A$1802,0),0)*HLOOKUP(EO$2,$H$5:$FY$1802,MATCH($A868,$A$5:$A$1802,0),0),$H$2)</f>
        <v>376027088</v>
      </c>
      <c r="EP868" s="166">
        <f>IFERROR(HLOOKUP(EP$1,$H$5:$FY$1802,MATCH($A868,$A$5:$A$1802,0),0)*HLOOKUP(EP$2,$H$5:$FY$1802,MATCH($A868,$A$5:$A$1802,0),0),$H$2)</f>
        <v>24140138</v>
      </c>
      <c r="EQ868" s="166">
        <f>IFERROR(HLOOKUP(EQ$1,$H$5:$FY$1802,MATCH($A868,$A$5:$A$1802,0),0)*HLOOKUP(EQ$2,$H$5:$FY$1802,MATCH($A868,$A$5:$A$1802,0),0),$H$2)</f>
        <v>118650</v>
      </c>
      <c r="ER868" s="166">
        <f>IFERROR(HLOOKUP(ER$1,$H$5:$FY$1802,MATCH($A868,$A$5:$A$1802,0),0)*HLOOKUP(ER$2,$H$5:$FY$1802,MATCH($A868,$A$5:$A$1802,0),0),$H$2)</f>
        <v>33856</v>
      </c>
      <c r="ES868" s="166">
        <f>IFERROR(HLOOKUP(ES$1,$H$5:$FY$1802,MATCH($A868,$A$5:$A$1802,0),0)*HLOOKUP(ES$2,$H$5:$FY$1802,MATCH($A868,$A$5:$A$1802,0),0),$H$2)</f>
        <v>11150832</v>
      </c>
      <c r="ET868" s="166">
        <f>IFERROR(HLOOKUP(ET$1,$H$5:$FY$1802,MATCH($A868,$A$5:$A$1802,0),0)*HLOOKUP(ET$2,$H$5:$FY$1802,MATCH($A868,$A$5:$A$1802,0),0),$H$2)</f>
        <v>27593744</v>
      </c>
      <c r="EU868" s="166">
        <f>IFERROR(HLOOKUP(EU$1,$H$5:$FY$1802,MATCH($A868,$A$5:$A$1802,0),0)*HLOOKUP(EU$2,$H$5:$FY$1802,MATCH($A868,$A$5:$A$1802,0),0),$H$2)</f>
        <v>14264666</v>
      </c>
      <c r="EV868" s="166">
        <f>IFERROR(HLOOKUP(EV$1,$H$5:$FY$1802,MATCH($A868,$A$5:$A$1802,0),0)*HLOOKUP(EV$2,$H$5:$FY$1802,MATCH($A868,$A$5:$A$1802,0),0),$H$2)</f>
        <v>258326571</v>
      </c>
      <c r="EW868" s="166">
        <f>IFERROR(HLOOKUP(EW$1,$H$5:$FY$1802,MATCH($A868,$A$5:$A$1802,0),0)*HLOOKUP(EW$2,$H$5:$FY$1802,MATCH($A868,$A$5:$A$1802,0),0),$H$2)</f>
        <v>57919344</v>
      </c>
      <c r="EX868" s="166">
        <f>IFERROR(HLOOKUP(EX$1,$H$5:$FY$1802,MATCH($A868,$A$5:$A$1802,0),0)*HLOOKUP(EX$2,$H$5:$FY$1802,MATCH($A868,$A$5:$A$1802,0),0),$H$2)</f>
        <v>37165128</v>
      </c>
      <c r="EY868" s="166">
        <f>IFERROR(HLOOKUP(EY$1,$H$5:$FY$1802,MATCH($A868,$A$5:$A$1802,0),0)*HLOOKUP(EY$2,$H$5:$FY$1802,MATCH($A868,$A$5:$A$1802,0),0),$H$2)</f>
        <v>59776308</v>
      </c>
      <c r="EZ868" s="166">
        <f>IFERROR(HLOOKUP(EZ$1,$H$5:$FY$1802,MATCH($A868,$A$5:$A$1802,0),0)*HLOOKUP(EZ$2,$H$5:$FY$1802,MATCH($A868,$A$5:$A$1802,0),0),$H$2)</f>
        <v>27255618</v>
      </c>
      <c r="FA868" s="166">
        <f>IFERROR(HLOOKUP(FA$1,$H$5:$FY$1802,MATCH($A868,$A$5:$A$1802,0),0)*HLOOKUP(FA$2,$H$5:$FY$1802,MATCH($A868,$A$5:$A$1802,0),0),$H$2)</f>
        <v>378336</v>
      </c>
      <c r="FB868" s="166">
        <f>IFERROR(HLOOKUP(FB$1,$H$5:$FY$1802,MATCH($A868,$A$5:$A$1802,0),0)*HLOOKUP(FB$2,$H$5:$FY$1802,MATCH($A868,$A$5:$A$1802,0),0),$H$2)</f>
        <v>187407</v>
      </c>
      <c r="FC868" s="166">
        <f>IFERROR(HLOOKUP(FC$1,$H$5:$FY$1802,MATCH($A868,$A$5:$A$1802,0),0)*HLOOKUP(FC$2,$H$5:$FY$1802,MATCH($A868,$A$5:$A$1802,0),0),$H$2)</f>
        <v>558564</v>
      </c>
      <c r="FD868" s="166">
        <f>IFERROR(HLOOKUP(FD$1,$H$5:$FY$1802,MATCH($A868,$A$5:$A$1802,0),0)*HLOOKUP(FD$2,$H$5:$FY$1802,MATCH($A868,$A$5:$A$1802,0),0),$H$2)</f>
        <v>0</v>
      </c>
      <c r="FE868" s="166">
        <f>IFERROR(HLOOKUP(FE$1,$H$5:$FY$1802,MATCH($A868,$A$5:$A$1802,0),0)*HLOOKUP(FE$2,$H$5:$FY$1802,MATCH($A868,$A$5:$A$1802,0),0),$H$2)</f>
        <v>0</v>
      </c>
      <c r="FF868" s="166">
        <f>IFERROR(HLOOKUP(FF$1,$H$5:$FY$1802,MATCH($A868,$A$5:$A$1802,0),0)*HLOOKUP(FF$2,$H$5:$FY$1802,MATCH($A868,$A$5:$A$1802,0),0),$H$2)</f>
        <v>0</v>
      </c>
      <c r="FG868" s="166">
        <f>IFERROR(HLOOKUP(FG$1,$H$5:$FY$1802,MATCH($A868,$A$5:$A$1802,0),0)*HLOOKUP(FG$2,$H$5:$FY$1802,MATCH($A868,$A$5:$A$1802,0),0),$H$2)</f>
        <v>0</v>
      </c>
      <c r="FH868" s="152"/>
      <c r="FI868" s="405">
        <f t="shared" si="1192"/>
        <v>1.9175903982875926</v>
      </c>
      <c r="FJ868" s="405">
        <f t="shared" si="1192"/>
        <v>1.5222077822796423</v>
      </c>
      <c r="FK868" s="405">
        <f t="shared" si="1193"/>
        <v>1.890977861831127</v>
      </c>
      <c r="FL868" s="405">
        <f t="shared" si="1194"/>
        <v>1.5260874402046947</v>
      </c>
      <c r="FM868" s="405">
        <f t="shared" si="1195"/>
        <v>1.3987042059494597</v>
      </c>
      <c r="FN868" s="405">
        <f t="shared" si="1196"/>
        <v>1.0456756640406388</v>
      </c>
      <c r="FO868" s="405">
        <f t="shared" si="1197"/>
        <v>1.4279229053838802</v>
      </c>
      <c r="FP868" s="405">
        <f t="shared" si="1198"/>
        <v>1.0114686205798025</v>
      </c>
      <c r="FQ868" s="405">
        <f t="shared" si="1199"/>
        <v>1.2656826568265682</v>
      </c>
      <c r="FR868" s="405">
        <f t="shared" si="1200"/>
        <v>0.98523985239852396</v>
      </c>
      <c r="FS868" s="65"/>
    </row>
    <row r="869" spans="1:175" ht="10.35" customHeight="1" x14ac:dyDescent="0.2">
      <c r="A869" s="180" t="str">
        <f t="shared" si="1211"/>
        <v>2022-23APRILRYE</v>
      </c>
      <c r="B869" s="182" t="str">
        <f t="shared" si="1210"/>
        <v>2022-23</v>
      </c>
      <c r="C869" s="26" t="s">
        <v>839</v>
      </c>
      <c r="D869" s="182" t="str">
        <f>INDEX($FV$16:$FW$26,MATCH($F869,$FV$16:$FV$26,0),2)</f>
        <v>Y59</v>
      </c>
      <c r="E869" s="182" t="str">
        <f>VLOOKUP($D869,$FW$8:$FX$14,2,0)</f>
        <v>South East</v>
      </c>
      <c r="F869" s="273" t="s">
        <v>861</v>
      </c>
      <c r="G869" s="273" t="s">
        <v>877</v>
      </c>
      <c r="H869" s="274">
        <v>77618</v>
      </c>
      <c r="I869" s="274">
        <v>48092</v>
      </c>
      <c r="J869" s="274">
        <v>2757834</v>
      </c>
      <c r="K869" s="274">
        <v>57</v>
      </c>
      <c r="L869" s="274">
        <v>1</v>
      </c>
      <c r="M869" s="274">
        <v>208</v>
      </c>
      <c r="N869" s="274">
        <v>281</v>
      </c>
      <c r="O869" s="274">
        <v>509</v>
      </c>
      <c r="P869" s="274">
        <v>0</v>
      </c>
      <c r="Q869" s="274">
        <v>486</v>
      </c>
      <c r="R869" s="274">
        <v>26</v>
      </c>
      <c r="S869" s="274">
        <v>33</v>
      </c>
      <c r="T869" s="274">
        <v>48313</v>
      </c>
      <c r="U869" s="274">
        <v>3246</v>
      </c>
      <c r="V869" s="274">
        <v>1991</v>
      </c>
      <c r="W869" s="274">
        <v>23963</v>
      </c>
      <c r="X869" s="274">
        <v>12730</v>
      </c>
      <c r="Y869" s="274">
        <v>705</v>
      </c>
      <c r="Z869" s="274">
        <v>1827654</v>
      </c>
      <c r="AA869" s="274">
        <v>563</v>
      </c>
      <c r="AB869" s="274">
        <v>1024</v>
      </c>
      <c r="AC869" s="274">
        <v>1322589</v>
      </c>
      <c r="AD869" s="274">
        <v>664</v>
      </c>
      <c r="AE869" s="274">
        <v>1207</v>
      </c>
      <c r="AF869" s="274">
        <v>48909299</v>
      </c>
      <c r="AG869" s="274">
        <v>2041</v>
      </c>
      <c r="AH869" s="274">
        <v>4297</v>
      </c>
      <c r="AI869" s="274">
        <v>94511914</v>
      </c>
      <c r="AJ869" s="274">
        <v>7424</v>
      </c>
      <c r="AK869" s="274">
        <v>16767</v>
      </c>
      <c r="AL869" s="274">
        <v>5902354</v>
      </c>
      <c r="AM869" s="274">
        <v>8372</v>
      </c>
      <c r="AN869" s="274">
        <v>18201</v>
      </c>
      <c r="AO869" s="274">
        <v>5686</v>
      </c>
      <c r="AP869" s="274">
        <v>167</v>
      </c>
      <c r="AQ869" s="274">
        <v>634</v>
      </c>
      <c r="AR869" s="274">
        <v>331</v>
      </c>
      <c r="AS869" s="274">
        <v>613</v>
      </c>
      <c r="AT869" s="274">
        <v>4272</v>
      </c>
      <c r="AU869" s="274">
        <v>271</v>
      </c>
      <c r="AV869" s="274">
        <v>23945</v>
      </c>
      <c r="AW869" s="274">
        <v>1935</v>
      </c>
      <c r="AX869" s="274">
        <v>16747</v>
      </c>
      <c r="AY869" s="274">
        <v>42627</v>
      </c>
      <c r="AZ869" s="274">
        <v>6591</v>
      </c>
      <c r="BA869" s="274">
        <v>4944</v>
      </c>
      <c r="BB869" s="274">
        <v>4000</v>
      </c>
      <c r="BC869" s="274">
        <v>3034</v>
      </c>
      <c r="BD869" s="274">
        <v>30130</v>
      </c>
      <c r="BE869" s="274">
        <v>25276</v>
      </c>
      <c r="BF869" s="274">
        <v>18465</v>
      </c>
      <c r="BG869" s="274">
        <v>13983</v>
      </c>
      <c r="BH869" s="274">
        <v>1107</v>
      </c>
      <c r="BI869" s="274">
        <v>814</v>
      </c>
      <c r="BJ869" s="274">
        <v>25</v>
      </c>
      <c r="BK869" s="274">
        <v>16899</v>
      </c>
      <c r="BL869" s="274">
        <v>676</v>
      </c>
      <c r="BM869" s="274">
        <v>1124</v>
      </c>
      <c r="BN869" s="274">
        <v>21</v>
      </c>
      <c r="BO869" s="274">
        <v>9036</v>
      </c>
      <c r="BP869" s="274">
        <v>430</v>
      </c>
      <c r="BQ869" s="274">
        <v>1015</v>
      </c>
      <c r="BR869" s="274">
        <v>3200</v>
      </c>
      <c r="BS869" s="274">
        <v>1801719</v>
      </c>
      <c r="BT869" s="274">
        <v>563</v>
      </c>
      <c r="BU869" s="274">
        <v>1022</v>
      </c>
      <c r="BV869" s="274">
        <v>1655</v>
      </c>
      <c r="BW869" s="274">
        <v>3162489</v>
      </c>
      <c r="BX869" s="274">
        <v>1911</v>
      </c>
      <c r="BY869" s="274">
        <v>3826</v>
      </c>
      <c r="BZ869" s="274">
        <v>507</v>
      </c>
      <c r="CA869" s="274">
        <v>839532</v>
      </c>
      <c r="CB869" s="274">
        <v>1656</v>
      </c>
      <c r="CC869" s="274">
        <v>3678</v>
      </c>
      <c r="CD869" s="274">
        <v>21801</v>
      </c>
      <c r="CE869" s="274">
        <v>44907278</v>
      </c>
      <c r="CF869" s="274">
        <v>2060</v>
      </c>
      <c r="CG869" s="274">
        <v>4352</v>
      </c>
      <c r="CH869" s="274">
        <v>1687</v>
      </c>
      <c r="CI869" s="274">
        <v>9589456</v>
      </c>
      <c r="CJ869" s="274">
        <v>5684</v>
      </c>
      <c r="CK869" s="274">
        <v>10860</v>
      </c>
      <c r="CL869" s="274">
        <v>617</v>
      </c>
      <c r="CM869" s="274">
        <v>2977878</v>
      </c>
      <c r="CN869" s="274">
        <v>4826</v>
      </c>
      <c r="CO869" s="274">
        <v>10120</v>
      </c>
      <c r="CP869" s="274">
        <v>157</v>
      </c>
      <c r="CQ869" s="274">
        <v>1930292</v>
      </c>
      <c r="CR869" s="274">
        <v>12295</v>
      </c>
      <c r="CS869" s="274">
        <v>22442</v>
      </c>
      <c r="CT869" s="274">
        <v>64</v>
      </c>
      <c r="CU869" s="274">
        <v>368146</v>
      </c>
      <c r="CV869" s="274">
        <v>5752</v>
      </c>
      <c r="CW869" s="274">
        <v>16850</v>
      </c>
      <c r="CX869" s="274">
        <v>225</v>
      </c>
      <c r="CY869" s="274">
        <v>84495</v>
      </c>
      <c r="CZ869" s="274">
        <v>376</v>
      </c>
      <c r="DA869" s="274">
        <v>631</v>
      </c>
      <c r="DB869" s="274">
        <v>1667</v>
      </c>
      <c r="DC869" s="274">
        <v>140853</v>
      </c>
      <c r="DD869" s="274">
        <v>84</v>
      </c>
      <c r="DE869" s="274">
        <v>224</v>
      </c>
      <c r="DF869" s="274">
        <v>49</v>
      </c>
      <c r="DG869" s="274">
        <v>143629</v>
      </c>
      <c r="DH869" s="274">
        <v>2931</v>
      </c>
      <c r="DI869" s="274">
        <v>6533</v>
      </c>
      <c r="DJ869" s="274">
        <v>45</v>
      </c>
      <c r="DK869" s="274">
        <v>26</v>
      </c>
      <c r="DL869" s="251"/>
      <c r="DM869" s="251"/>
      <c r="DN869" s="251"/>
      <c r="DO869" s="251"/>
      <c r="DP869" s="251"/>
      <c r="DQ869" s="251"/>
      <c r="DR869" s="251"/>
      <c r="DS869" s="251"/>
      <c r="DT869" s="251"/>
      <c r="DU869" s="251"/>
      <c r="DV869" s="251"/>
      <c r="DW869" s="251"/>
      <c r="DX869" s="251"/>
      <c r="DY869" s="251"/>
      <c r="DZ869" s="251"/>
      <c r="EA869" s="251"/>
      <c r="EB869" s="183"/>
      <c r="EC869" s="184">
        <f t="shared" si="1219"/>
        <v>4</v>
      </c>
      <c r="ED869" s="180">
        <f t="shared" si="1216"/>
        <v>2022</v>
      </c>
      <c r="EE869" s="185">
        <f t="shared" si="1217"/>
        <v>44652</v>
      </c>
      <c r="EF869" s="186">
        <f t="shared" si="1218"/>
        <v>30</v>
      </c>
      <c r="EG869" s="187"/>
      <c r="EH869" s="188">
        <f>IFERROR(HLOOKUP(EH$1,$H$5:$FY$1802,MATCH($A869,$A$5:$A$1802,0),0)*HLOOKUP(EH$2,$H$5:$FY$1802,MATCH($A869,$A$5:$A$1802,0),0),$H$2)</f>
        <v>48092</v>
      </c>
      <c r="EI869" s="188">
        <f>IFERROR(HLOOKUP(EI$1,$H$5:$FY$1802,MATCH($A869,$A$5:$A$1802,0),0)*HLOOKUP(EI$2,$H$5:$FY$1802,MATCH($A869,$A$5:$A$1802,0),0),$H$2)</f>
        <v>10003136</v>
      </c>
      <c r="EJ869" s="188">
        <f>IFERROR(HLOOKUP(EJ$1,$H$5:$FY$1802,MATCH($A869,$A$5:$A$1802,0),0)*HLOOKUP(EJ$2,$H$5:$FY$1802,MATCH($A869,$A$5:$A$1802,0),0),$H$2)</f>
        <v>13513852</v>
      </c>
      <c r="EK869" s="188">
        <f>IFERROR(HLOOKUP(EK$1,$H$5:$FY$1802,MATCH($A869,$A$5:$A$1802,0),0)*HLOOKUP(EK$2,$H$5:$FY$1802,MATCH($A869,$A$5:$A$1802,0),0),$H$2)</f>
        <v>24478828</v>
      </c>
      <c r="EL869" s="188">
        <f>IFERROR(HLOOKUP(EL$1,$H$5:$FY$1802,MATCH($A869,$A$5:$A$1802,0),0)*HLOOKUP(EL$2,$H$5:$FY$1802,MATCH($A869,$A$5:$A$1802,0),0),$H$2)</f>
        <v>3323904</v>
      </c>
      <c r="EM869" s="188">
        <f>IFERROR(HLOOKUP(EM$1,$H$5:$FY$1802,MATCH($A869,$A$5:$A$1802,0),0)*HLOOKUP(EM$2,$H$5:$FY$1802,MATCH($A869,$A$5:$A$1802,0),0),$H$2)</f>
        <v>2403137</v>
      </c>
      <c r="EN869" s="188">
        <f>IFERROR(HLOOKUP(EN$1,$H$5:$FY$1802,MATCH($A869,$A$5:$A$1802,0),0)*HLOOKUP(EN$2,$H$5:$FY$1802,MATCH($A869,$A$5:$A$1802,0),0),$H$2)</f>
        <v>102969011</v>
      </c>
      <c r="EO869" s="188">
        <f>IFERROR(HLOOKUP(EO$1,$H$5:$FY$1802,MATCH($A869,$A$5:$A$1802,0),0)*HLOOKUP(EO$2,$H$5:$FY$1802,MATCH($A869,$A$5:$A$1802,0),0),$H$2)</f>
        <v>213443910</v>
      </c>
      <c r="EP869" s="188">
        <f>IFERROR(HLOOKUP(EP$1,$H$5:$FY$1802,MATCH($A869,$A$5:$A$1802,0),0)*HLOOKUP(EP$2,$H$5:$FY$1802,MATCH($A869,$A$5:$A$1802,0),0),$H$2)</f>
        <v>12831705</v>
      </c>
      <c r="EQ869" s="188">
        <f>IFERROR(HLOOKUP(EQ$1,$H$5:$FY$1802,MATCH($A869,$A$5:$A$1802,0),0)*HLOOKUP(EQ$2,$H$5:$FY$1802,MATCH($A869,$A$5:$A$1802,0),0),$H$2)</f>
        <v>28100</v>
      </c>
      <c r="ER869" s="188">
        <f>IFERROR(HLOOKUP(ER$1,$H$5:$FY$1802,MATCH($A869,$A$5:$A$1802,0),0)*HLOOKUP(ER$2,$H$5:$FY$1802,MATCH($A869,$A$5:$A$1802,0),0),$H$2)</f>
        <v>21315</v>
      </c>
      <c r="ES869" s="188">
        <f>IFERROR(HLOOKUP(ES$1,$H$5:$FY$1802,MATCH($A869,$A$5:$A$1802,0),0)*HLOOKUP(ES$2,$H$5:$FY$1802,MATCH($A869,$A$5:$A$1802,0),0),$H$2)</f>
        <v>3270400</v>
      </c>
      <c r="ET869" s="188">
        <f>IFERROR(HLOOKUP(ET$1,$H$5:$FY$1802,MATCH($A869,$A$5:$A$1802,0),0)*HLOOKUP(ET$2,$H$5:$FY$1802,MATCH($A869,$A$5:$A$1802,0),0),$H$2)</f>
        <v>6332030</v>
      </c>
      <c r="EU869" s="188">
        <f>IFERROR(HLOOKUP(EU$1,$H$5:$FY$1802,MATCH($A869,$A$5:$A$1802,0),0)*HLOOKUP(EU$2,$H$5:$FY$1802,MATCH($A869,$A$5:$A$1802,0),0),$H$2)</f>
        <v>1864746</v>
      </c>
      <c r="EV869" s="188">
        <f>IFERROR(HLOOKUP(EV$1,$H$5:$FY$1802,MATCH($A869,$A$5:$A$1802,0),0)*HLOOKUP(EV$2,$H$5:$FY$1802,MATCH($A869,$A$5:$A$1802,0),0),$H$2)</f>
        <v>94877952</v>
      </c>
      <c r="EW869" s="188">
        <f>IFERROR(HLOOKUP(EW$1,$H$5:$FY$1802,MATCH($A869,$A$5:$A$1802,0),0)*HLOOKUP(EW$2,$H$5:$FY$1802,MATCH($A869,$A$5:$A$1802,0),0),$H$2)</f>
        <v>18320820</v>
      </c>
      <c r="EX869" s="188">
        <f>IFERROR(HLOOKUP(EX$1,$H$5:$FY$1802,MATCH($A869,$A$5:$A$1802,0),0)*HLOOKUP(EX$2,$H$5:$FY$1802,MATCH($A869,$A$5:$A$1802,0),0),$H$2)</f>
        <v>6244040</v>
      </c>
      <c r="EY869" s="188">
        <f>IFERROR(HLOOKUP(EY$1,$H$5:$FY$1802,MATCH($A869,$A$5:$A$1802,0),0)*HLOOKUP(EY$2,$H$5:$FY$1802,MATCH($A869,$A$5:$A$1802,0),0),$H$2)</f>
        <v>3523394</v>
      </c>
      <c r="EZ869" s="188">
        <f>IFERROR(HLOOKUP(EZ$1,$H$5:$FY$1802,MATCH($A869,$A$5:$A$1802,0),0)*HLOOKUP(EZ$2,$H$5:$FY$1802,MATCH($A869,$A$5:$A$1802,0),0),$H$2)</f>
        <v>1078400</v>
      </c>
      <c r="FA869" s="188">
        <f>IFERROR(HLOOKUP(FA$1,$H$5:$FY$1802,MATCH($A869,$A$5:$A$1802,0),0)*HLOOKUP(FA$2,$H$5:$FY$1802,MATCH($A869,$A$5:$A$1802,0),0),$H$2)</f>
        <v>320117</v>
      </c>
      <c r="FB869" s="188">
        <f>IFERROR(HLOOKUP(FB$1,$H$5:$FY$1802,MATCH($A869,$A$5:$A$1802,0),0)*HLOOKUP(FB$2,$H$5:$FY$1802,MATCH($A869,$A$5:$A$1802,0),0),$H$2)</f>
        <v>141975</v>
      </c>
      <c r="FC869" s="188">
        <f>IFERROR(HLOOKUP(FC$1,$H$5:$FY$1802,MATCH($A869,$A$5:$A$1802,0),0)*HLOOKUP(FC$2,$H$5:$FY$1802,MATCH($A869,$A$5:$A$1802,0),0),$H$2)</f>
        <v>373408</v>
      </c>
      <c r="FD869" s="188">
        <f>IFERROR(HLOOKUP(FD$1,$H$5:$FY$1802,MATCH($A869,$A$5:$A$1802,0),0)*HLOOKUP(FD$2,$H$5:$FY$1802,MATCH($A869,$A$5:$A$1802,0),0),$H$2)</f>
        <v>0</v>
      </c>
      <c r="FE869" s="188">
        <f>IFERROR(HLOOKUP(FE$1,$H$5:$FY$1802,MATCH($A869,$A$5:$A$1802,0),0)*HLOOKUP(FE$2,$H$5:$FY$1802,MATCH($A869,$A$5:$A$1802,0),0),$H$2)</f>
        <v>0</v>
      </c>
      <c r="FF869" s="188">
        <f>IFERROR(HLOOKUP(FF$1,$H$5:$FY$1802,MATCH($A869,$A$5:$A$1802,0),0)*HLOOKUP(FF$2,$H$5:$FY$1802,MATCH($A869,$A$5:$A$1802,0),0),$H$2)</f>
        <v>0</v>
      </c>
      <c r="FG869" s="188">
        <f>IFERROR(HLOOKUP(FG$1,$H$5:$FY$1802,MATCH($A869,$A$5:$A$1802,0),0)*HLOOKUP(FG$2,$H$5:$FY$1802,MATCH($A869,$A$5:$A$1802,0),0),$H$2)</f>
        <v>0</v>
      </c>
      <c r="FH869" s="189"/>
      <c r="FI869" s="406">
        <f t="shared" si="1192"/>
        <v>2.0304990757855821</v>
      </c>
      <c r="FJ869" s="406">
        <f t="shared" si="1192"/>
        <v>1.5231053604436229</v>
      </c>
      <c r="FK869" s="406">
        <f t="shared" si="1193"/>
        <v>2.0090406830738323</v>
      </c>
      <c r="FL869" s="406">
        <f t="shared" si="1194"/>
        <v>1.5238573581115018</v>
      </c>
      <c r="FM869" s="406">
        <f t="shared" si="1195"/>
        <v>1.2573550890956893</v>
      </c>
      <c r="FN869" s="406">
        <f t="shared" si="1196"/>
        <v>1.0547928055752618</v>
      </c>
      <c r="FO869" s="406">
        <f t="shared" si="1197"/>
        <v>1.4505106048703849</v>
      </c>
      <c r="FP869" s="406">
        <f t="shared" si="1198"/>
        <v>1.0984289080911234</v>
      </c>
      <c r="FQ869" s="406">
        <f t="shared" si="1199"/>
        <v>1.5702127659574467</v>
      </c>
      <c r="FR869" s="406">
        <f t="shared" si="1200"/>
        <v>1.1546099290780141</v>
      </c>
      <c r="FS869" s="410"/>
    </row>
    <row r="870" spans="1:175" ht="10.35" customHeight="1" x14ac:dyDescent="0.2">
      <c r="A870" s="74" t="str">
        <f t="shared" si="1211"/>
        <v>2022-23APRILRYD</v>
      </c>
      <c r="B870" s="163" t="str">
        <f t="shared" si="1210"/>
        <v>2022-23</v>
      </c>
      <c r="C870" s="26" t="s">
        <v>839</v>
      </c>
      <c r="D870" s="163" t="str">
        <f>INDEX($FV$16:$FW$26,MATCH($F870,$FV$16:$FV$26,0),2)</f>
        <v>Y59</v>
      </c>
      <c r="E870" s="163" t="str">
        <f>VLOOKUP($D870,$FW$8:$FX$14,2,0)</f>
        <v>South East</v>
      </c>
      <c r="F870" s="271" t="s">
        <v>863</v>
      </c>
      <c r="G870" s="271" t="s">
        <v>878</v>
      </c>
      <c r="H870" s="272">
        <v>92019</v>
      </c>
      <c r="I870" s="272">
        <v>75235</v>
      </c>
      <c r="J870" s="272">
        <v>1411721</v>
      </c>
      <c r="K870" s="272">
        <v>19</v>
      </c>
      <c r="L870" s="272">
        <v>1</v>
      </c>
      <c r="M870" s="272">
        <v>72</v>
      </c>
      <c r="N870" s="272">
        <v>120</v>
      </c>
      <c r="O870" s="272">
        <v>207</v>
      </c>
      <c r="P870" s="272">
        <v>0</v>
      </c>
      <c r="Q870" s="272">
        <v>270</v>
      </c>
      <c r="R870" s="272">
        <v>23</v>
      </c>
      <c r="S870" s="272">
        <v>16</v>
      </c>
      <c r="T870" s="272">
        <v>60639</v>
      </c>
      <c r="U870" s="272">
        <v>4681</v>
      </c>
      <c r="V870" s="272">
        <v>2893</v>
      </c>
      <c r="W870" s="272">
        <v>31780</v>
      </c>
      <c r="X870" s="272">
        <v>15428</v>
      </c>
      <c r="Y870" s="272">
        <v>364</v>
      </c>
      <c r="Z870" s="272">
        <v>2395273</v>
      </c>
      <c r="AA870" s="272">
        <v>512</v>
      </c>
      <c r="AB870" s="272">
        <v>948</v>
      </c>
      <c r="AC870" s="272">
        <v>1785470</v>
      </c>
      <c r="AD870" s="272">
        <v>617</v>
      </c>
      <c r="AE870" s="272">
        <v>1153</v>
      </c>
      <c r="AF870" s="272">
        <v>63306753</v>
      </c>
      <c r="AG870" s="272">
        <v>1992</v>
      </c>
      <c r="AH870" s="272">
        <v>4110</v>
      </c>
      <c r="AI870" s="272">
        <v>137758151</v>
      </c>
      <c r="AJ870" s="272">
        <v>8929</v>
      </c>
      <c r="AK870" s="272">
        <v>20033</v>
      </c>
      <c r="AL870" s="272">
        <v>4663337</v>
      </c>
      <c r="AM870" s="272">
        <v>12811</v>
      </c>
      <c r="AN870" s="272">
        <v>30127</v>
      </c>
      <c r="AO870" s="272">
        <v>6053</v>
      </c>
      <c r="AP870" s="272">
        <v>146</v>
      </c>
      <c r="AQ870" s="272">
        <v>1288</v>
      </c>
      <c r="AR870" s="272">
        <v>2000</v>
      </c>
      <c r="AS870" s="272">
        <v>388</v>
      </c>
      <c r="AT870" s="272">
        <v>4231</v>
      </c>
      <c r="AU870" s="272">
        <v>1559</v>
      </c>
      <c r="AV870" s="272">
        <v>33332</v>
      </c>
      <c r="AW870" s="272">
        <v>1650</v>
      </c>
      <c r="AX870" s="272">
        <v>19604</v>
      </c>
      <c r="AY870" s="272">
        <v>54586</v>
      </c>
      <c r="AZ870" s="272">
        <v>10102</v>
      </c>
      <c r="BA870" s="272">
        <v>7165</v>
      </c>
      <c r="BB870" s="272">
        <v>6139</v>
      </c>
      <c r="BC870" s="272">
        <v>4440</v>
      </c>
      <c r="BD870" s="272">
        <v>44516</v>
      </c>
      <c r="BE870" s="272">
        <v>33789</v>
      </c>
      <c r="BF870" s="272">
        <v>28813</v>
      </c>
      <c r="BG870" s="272">
        <v>16362</v>
      </c>
      <c r="BH870" s="272">
        <v>677</v>
      </c>
      <c r="BI870" s="272">
        <v>387</v>
      </c>
      <c r="BJ870" s="272">
        <v>63</v>
      </c>
      <c r="BK870" s="272">
        <v>41162</v>
      </c>
      <c r="BL870" s="272">
        <v>653</v>
      </c>
      <c r="BM870" s="272">
        <v>1103</v>
      </c>
      <c r="BN870" s="272">
        <v>66</v>
      </c>
      <c r="BO870" s="272">
        <v>40773</v>
      </c>
      <c r="BP870" s="272">
        <v>618</v>
      </c>
      <c r="BQ870" s="272">
        <v>1144</v>
      </c>
      <c r="BR870" s="272">
        <v>4552</v>
      </c>
      <c r="BS870" s="272">
        <v>2313338</v>
      </c>
      <c r="BT870" s="272">
        <v>508</v>
      </c>
      <c r="BU870" s="272">
        <v>945</v>
      </c>
      <c r="BV870" s="272">
        <v>2126</v>
      </c>
      <c r="BW870" s="272">
        <v>3942258</v>
      </c>
      <c r="BX870" s="272">
        <v>1854</v>
      </c>
      <c r="BY870" s="272">
        <v>3864</v>
      </c>
      <c r="BZ870" s="272">
        <v>1127</v>
      </c>
      <c r="CA870" s="272">
        <v>2327077</v>
      </c>
      <c r="CB870" s="272">
        <v>2065</v>
      </c>
      <c r="CC870" s="272">
        <v>4438</v>
      </c>
      <c r="CD870" s="272">
        <v>28527</v>
      </c>
      <c r="CE870" s="272">
        <v>57037418</v>
      </c>
      <c r="CF870" s="272">
        <v>1999</v>
      </c>
      <c r="CG870" s="272">
        <v>4119</v>
      </c>
      <c r="CH870" s="272">
        <v>981</v>
      </c>
      <c r="CI870" s="272">
        <v>10732871</v>
      </c>
      <c r="CJ870" s="272">
        <v>10941</v>
      </c>
      <c r="CK870" s="272">
        <v>25738</v>
      </c>
      <c r="CL870" s="272">
        <v>468</v>
      </c>
      <c r="CM870" s="272">
        <v>5639353</v>
      </c>
      <c r="CN870" s="272">
        <v>12050</v>
      </c>
      <c r="CO870" s="272">
        <v>31559</v>
      </c>
      <c r="CP870" s="272">
        <v>843</v>
      </c>
      <c r="CQ870" s="272">
        <v>10978981</v>
      </c>
      <c r="CR870" s="272">
        <v>13024</v>
      </c>
      <c r="CS870" s="272">
        <v>29451</v>
      </c>
      <c r="CT870" s="272">
        <v>122</v>
      </c>
      <c r="CU870" s="272">
        <v>1447293</v>
      </c>
      <c r="CV870" s="272">
        <v>11863</v>
      </c>
      <c r="CW870" s="272">
        <v>26979</v>
      </c>
      <c r="CX870" s="272">
        <v>16</v>
      </c>
      <c r="CY870" s="272">
        <v>3621</v>
      </c>
      <c r="CZ870" s="272">
        <v>226</v>
      </c>
      <c r="DA870" s="272">
        <v>407</v>
      </c>
      <c r="DB870" s="272">
        <v>3258</v>
      </c>
      <c r="DC870" s="272">
        <v>204743</v>
      </c>
      <c r="DD870" s="272">
        <v>63</v>
      </c>
      <c r="DE870" s="272">
        <v>98</v>
      </c>
      <c r="DF870" s="272">
        <v>58</v>
      </c>
      <c r="DG870" s="272">
        <v>82131</v>
      </c>
      <c r="DH870" s="272">
        <v>1416</v>
      </c>
      <c r="DI870" s="272">
        <v>2535</v>
      </c>
      <c r="DJ870" s="272">
        <v>57</v>
      </c>
      <c r="DK870" s="272">
        <v>0</v>
      </c>
      <c r="DL870" s="250"/>
      <c r="DM870" s="250"/>
      <c r="DN870" s="250"/>
      <c r="DO870" s="250"/>
      <c r="DP870" s="250"/>
      <c r="DQ870" s="250"/>
      <c r="DR870" s="250"/>
      <c r="DS870" s="250"/>
      <c r="DT870" s="250"/>
      <c r="DU870" s="250"/>
      <c r="DV870" s="250"/>
      <c r="DW870" s="250"/>
      <c r="DX870" s="250"/>
      <c r="DY870" s="250"/>
      <c r="DZ870" s="250"/>
      <c r="EA870" s="250"/>
      <c r="EB870" s="95"/>
      <c r="EC870" s="75">
        <f t="shared" si="1219"/>
        <v>4</v>
      </c>
      <c r="ED870" s="74">
        <f t="shared" si="1216"/>
        <v>2022</v>
      </c>
      <c r="EE870" s="165">
        <f t="shared" si="1217"/>
        <v>44652</v>
      </c>
      <c r="EF870" s="157">
        <f t="shared" si="1218"/>
        <v>30</v>
      </c>
      <c r="EG870" s="156"/>
      <c r="EH870" s="166">
        <f>IFERROR(HLOOKUP(EH$1,$H$5:$FY$1802,MATCH($A870,$A$5:$A$1802,0),0)*HLOOKUP(EH$2,$H$5:$FY$1802,MATCH($A870,$A$5:$A$1802,0),0),$H$2)</f>
        <v>75235</v>
      </c>
      <c r="EI870" s="166">
        <f>IFERROR(HLOOKUP(EI$1,$H$5:$FY$1802,MATCH($A870,$A$5:$A$1802,0),0)*HLOOKUP(EI$2,$H$5:$FY$1802,MATCH($A870,$A$5:$A$1802,0),0),$H$2)</f>
        <v>5416920</v>
      </c>
      <c r="EJ870" s="166">
        <f>IFERROR(HLOOKUP(EJ$1,$H$5:$FY$1802,MATCH($A870,$A$5:$A$1802,0),0)*HLOOKUP(EJ$2,$H$5:$FY$1802,MATCH($A870,$A$5:$A$1802,0),0),$H$2)</f>
        <v>9028200</v>
      </c>
      <c r="EK870" s="166">
        <f>IFERROR(HLOOKUP(EK$1,$H$5:$FY$1802,MATCH($A870,$A$5:$A$1802,0),0)*HLOOKUP(EK$2,$H$5:$FY$1802,MATCH($A870,$A$5:$A$1802,0),0),$H$2)</f>
        <v>15573645</v>
      </c>
      <c r="EL870" s="166">
        <f>IFERROR(HLOOKUP(EL$1,$H$5:$FY$1802,MATCH($A870,$A$5:$A$1802,0),0)*HLOOKUP(EL$2,$H$5:$FY$1802,MATCH($A870,$A$5:$A$1802,0),0),$H$2)</f>
        <v>4437588</v>
      </c>
      <c r="EM870" s="166">
        <f>IFERROR(HLOOKUP(EM$1,$H$5:$FY$1802,MATCH($A870,$A$5:$A$1802,0),0)*HLOOKUP(EM$2,$H$5:$FY$1802,MATCH($A870,$A$5:$A$1802,0),0),$H$2)</f>
        <v>3335629</v>
      </c>
      <c r="EN870" s="166">
        <f>IFERROR(HLOOKUP(EN$1,$H$5:$FY$1802,MATCH($A870,$A$5:$A$1802,0),0)*HLOOKUP(EN$2,$H$5:$FY$1802,MATCH($A870,$A$5:$A$1802,0),0),$H$2)</f>
        <v>130615800</v>
      </c>
      <c r="EO870" s="166">
        <f>IFERROR(HLOOKUP(EO$1,$H$5:$FY$1802,MATCH($A870,$A$5:$A$1802,0),0)*HLOOKUP(EO$2,$H$5:$FY$1802,MATCH($A870,$A$5:$A$1802,0),0),$H$2)</f>
        <v>309069124</v>
      </c>
      <c r="EP870" s="166">
        <f>IFERROR(HLOOKUP(EP$1,$H$5:$FY$1802,MATCH($A870,$A$5:$A$1802,0),0)*HLOOKUP(EP$2,$H$5:$FY$1802,MATCH($A870,$A$5:$A$1802,0),0),$H$2)</f>
        <v>10966228</v>
      </c>
      <c r="EQ870" s="166">
        <f>IFERROR(HLOOKUP(EQ$1,$H$5:$FY$1802,MATCH($A870,$A$5:$A$1802,0),0)*HLOOKUP(EQ$2,$H$5:$FY$1802,MATCH($A870,$A$5:$A$1802,0),0),$H$2)</f>
        <v>69489</v>
      </c>
      <c r="ER870" s="166">
        <f>IFERROR(HLOOKUP(ER$1,$H$5:$FY$1802,MATCH($A870,$A$5:$A$1802,0),0)*HLOOKUP(ER$2,$H$5:$FY$1802,MATCH($A870,$A$5:$A$1802,0),0),$H$2)</f>
        <v>75504</v>
      </c>
      <c r="ES870" s="166">
        <f>IFERROR(HLOOKUP(ES$1,$H$5:$FY$1802,MATCH($A870,$A$5:$A$1802,0),0)*HLOOKUP(ES$2,$H$5:$FY$1802,MATCH($A870,$A$5:$A$1802,0),0),$H$2)</f>
        <v>4301640</v>
      </c>
      <c r="ET870" s="166">
        <f>IFERROR(HLOOKUP(ET$1,$H$5:$FY$1802,MATCH($A870,$A$5:$A$1802,0),0)*HLOOKUP(ET$2,$H$5:$FY$1802,MATCH($A870,$A$5:$A$1802,0),0),$H$2)</f>
        <v>8214864</v>
      </c>
      <c r="EU870" s="166">
        <f>IFERROR(HLOOKUP(EU$1,$H$5:$FY$1802,MATCH($A870,$A$5:$A$1802,0),0)*HLOOKUP(EU$2,$H$5:$FY$1802,MATCH($A870,$A$5:$A$1802,0),0),$H$2)</f>
        <v>5001626</v>
      </c>
      <c r="EV870" s="166">
        <f>IFERROR(HLOOKUP(EV$1,$H$5:$FY$1802,MATCH($A870,$A$5:$A$1802,0),0)*HLOOKUP(EV$2,$H$5:$FY$1802,MATCH($A870,$A$5:$A$1802,0),0),$H$2)</f>
        <v>117502713</v>
      </c>
      <c r="EW870" s="166">
        <f>IFERROR(HLOOKUP(EW$1,$H$5:$FY$1802,MATCH($A870,$A$5:$A$1802,0),0)*HLOOKUP(EW$2,$H$5:$FY$1802,MATCH($A870,$A$5:$A$1802,0),0),$H$2)</f>
        <v>25248978</v>
      </c>
      <c r="EX870" s="166">
        <f>IFERROR(HLOOKUP(EX$1,$H$5:$FY$1802,MATCH($A870,$A$5:$A$1802,0),0)*HLOOKUP(EX$2,$H$5:$FY$1802,MATCH($A870,$A$5:$A$1802,0),0),$H$2)</f>
        <v>14769612</v>
      </c>
      <c r="EY870" s="166">
        <f>IFERROR(HLOOKUP(EY$1,$H$5:$FY$1802,MATCH($A870,$A$5:$A$1802,0),0)*HLOOKUP(EY$2,$H$5:$FY$1802,MATCH($A870,$A$5:$A$1802,0),0),$H$2)</f>
        <v>24827193</v>
      </c>
      <c r="EZ870" s="166">
        <f>IFERROR(HLOOKUP(EZ$1,$H$5:$FY$1802,MATCH($A870,$A$5:$A$1802,0),0)*HLOOKUP(EZ$2,$H$5:$FY$1802,MATCH($A870,$A$5:$A$1802,0),0),$H$2)</f>
        <v>3291438</v>
      </c>
      <c r="FA870" s="166">
        <f>IFERROR(HLOOKUP(FA$1,$H$5:$FY$1802,MATCH($A870,$A$5:$A$1802,0),0)*HLOOKUP(FA$2,$H$5:$FY$1802,MATCH($A870,$A$5:$A$1802,0),0),$H$2)</f>
        <v>147030</v>
      </c>
      <c r="FB870" s="166">
        <f>IFERROR(HLOOKUP(FB$1,$H$5:$FY$1802,MATCH($A870,$A$5:$A$1802,0),0)*HLOOKUP(FB$2,$H$5:$FY$1802,MATCH($A870,$A$5:$A$1802,0),0),$H$2)</f>
        <v>6512</v>
      </c>
      <c r="FC870" s="166">
        <f>IFERROR(HLOOKUP(FC$1,$H$5:$FY$1802,MATCH($A870,$A$5:$A$1802,0),0)*HLOOKUP(FC$2,$H$5:$FY$1802,MATCH($A870,$A$5:$A$1802,0),0),$H$2)</f>
        <v>319284</v>
      </c>
      <c r="FD870" s="166">
        <f>IFERROR(HLOOKUP(FD$1,$H$5:$FY$1802,MATCH($A870,$A$5:$A$1802,0),0)*HLOOKUP(FD$2,$H$5:$FY$1802,MATCH($A870,$A$5:$A$1802,0),0),$H$2)</f>
        <v>0</v>
      </c>
      <c r="FE870" s="166">
        <f>IFERROR(HLOOKUP(FE$1,$H$5:$FY$1802,MATCH($A870,$A$5:$A$1802,0),0)*HLOOKUP(FE$2,$H$5:$FY$1802,MATCH($A870,$A$5:$A$1802,0),0),$H$2)</f>
        <v>0</v>
      </c>
      <c r="FF870" s="166">
        <f>IFERROR(HLOOKUP(FF$1,$H$5:$FY$1802,MATCH($A870,$A$5:$A$1802,0),0)*HLOOKUP(FF$2,$H$5:$FY$1802,MATCH($A870,$A$5:$A$1802,0),0),$H$2)</f>
        <v>0</v>
      </c>
      <c r="FG870" s="166">
        <f>IFERROR(HLOOKUP(FG$1,$H$5:$FY$1802,MATCH($A870,$A$5:$A$1802,0),0)*HLOOKUP(FG$2,$H$5:$FY$1802,MATCH($A870,$A$5:$A$1802,0),0),$H$2)</f>
        <v>0</v>
      </c>
      <c r="FH870" s="152"/>
      <c r="FI870" s="405">
        <f t="shared" si="1192"/>
        <v>2.1580858790856654</v>
      </c>
      <c r="FJ870" s="405">
        <f t="shared" si="1192"/>
        <v>1.5306558427686392</v>
      </c>
      <c r="FK870" s="405">
        <f t="shared" si="1193"/>
        <v>2.1220186657449016</v>
      </c>
      <c r="FL870" s="405">
        <f t="shared" si="1194"/>
        <v>1.5347390252333217</v>
      </c>
      <c r="FM870" s="405">
        <f t="shared" si="1195"/>
        <v>1.4007551919446193</v>
      </c>
      <c r="FN870" s="405">
        <f t="shared" si="1196"/>
        <v>1.0632158590308369</v>
      </c>
      <c r="FO870" s="405">
        <f t="shared" si="1197"/>
        <v>1.8675784288306974</v>
      </c>
      <c r="FP870" s="405">
        <f t="shared" si="1198"/>
        <v>1.0605392792325641</v>
      </c>
      <c r="FQ870" s="405">
        <f t="shared" si="1199"/>
        <v>1.8598901098901099</v>
      </c>
      <c r="FR870" s="405">
        <f t="shared" si="1200"/>
        <v>1.0631868131868132</v>
      </c>
      <c r="FS870" s="65"/>
    </row>
    <row r="871" spans="1:175" ht="10.35" customHeight="1" x14ac:dyDescent="0.2">
      <c r="A871" s="74" t="str">
        <f t="shared" si="1211"/>
        <v>2022-23APRILRYF</v>
      </c>
      <c r="B871" s="163" t="str">
        <f t="shared" si="1210"/>
        <v>2022-23</v>
      </c>
      <c r="C871" s="26" t="s">
        <v>839</v>
      </c>
      <c r="D871" s="163" t="str">
        <f>INDEX($FV$16:$FW$26,MATCH($F871,$FV$16:$FV$26,0),2)</f>
        <v>Y58</v>
      </c>
      <c r="E871" s="163" t="str">
        <f>VLOOKUP($D871,$FW$8:$FX$14,2,0)</f>
        <v>South West</v>
      </c>
      <c r="F871" s="271" t="s">
        <v>865</v>
      </c>
      <c r="G871" s="271" t="s">
        <v>879</v>
      </c>
      <c r="H871" s="272">
        <v>112919</v>
      </c>
      <c r="I871" s="272">
        <v>93196</v>
      </c>
      <c r="J871" s="272">
        <v>7466161</v>
      </c>
      <c r="K871" s="272">
        <v>80</v>
      </c>
      <c r="L871" s="272">
        <v>24</v>
      </c>
      <c r="M871" s="272">
        <v>245</v>
      </c>
      <c r="N871" s="272">
        <v>301</v>
      </c>
      <c r="O871" s="272">
        <v>427</v>
      </c>
      <c r="P871" s="272">
        <v>0</v>
      </c>
      <c r="Q871" s="272">
        <v>339</v>
      </c>
      <c r="R871" s="272">
        <v>0</v>
      </c>
      <c r="S871" s="272">
        <v>325</v>
      </c>
      <c r="T871" s="272">
        <v>65674</v>
      </c>
      <c r="U871" s="272">
        <v>8668</v>
      </c>
      <c r="V871" s="272">
        <v>4932</v>
      </c>
      <c r="W871" s="272">
        <v>35573</v>
      </c>
      <c r="X871" s="272">
        <v>11412</v>
      </c>
      <c r="Y871" s="272">
        <v>131</v>
      </c>
      <c r="Z871" s="272">
        <v>6107243</v>
      </c>
      <c r="AA871" s="272">
        <v>705</v>
      </c>
      <c r="AB871" s="272">
        <v>1289</v>
      </c>
      <c r="AC871" s="272">
        <v>3844033</v>
      </c>
      <c r="AD871" s="272">
        <v>779</v>
      </c>
      <c r="AE871" s="272">
        <v>1431</v>
      </c>
      <c r="AF871" s="272">
        <v>172789950</v>
      </c>
      <c r="AG871" s="272">
        <v>4857</v>
      </c>
      <c r="AH871" s="272">
        <v>11577</v>
      </c>
      <c r="AI871" s="272">
        <v>140493625</v>
      </c>
      <c r="AJ871" s="272">
        <v>12311</v>
      </c>
      <c r="AK871" s="272">
        <v>34423</v>
      </c>
      <c r="AL871" s="272">
        <v>1580557</v>
      </c>
      <c r="AM871" s="272">
        <v>12065</v>
      </c>
      <c r="AN871" s="272">
        <v>30391</v>
      </c>
      <c r="AO871" s="272">
        <v>8074</v>
      </c>
      <c r="AP871" s="272">
        <v>1026</v>
      </c>
      <c r="AQ871" s="272">
        <v>3668</v>
      </c>
      <c r="AR871" s="272">
        <v>2892</v>
      </c>
      <c r="AS871" s="272">
        <v>578</v>
      </c>
      <c r="AT871" s="272">
        <v>2802</v>
      </c>
      <c r="AU871" s="272">
        <v>0</v>
      </c>
      <c r="AV871" s="272">
        <v>28873</v>
      </c>
      <c r="AW871" s="272">
        <v>2340</v>
      </c>
      <c r="AX871" s="272">
        <v>26387</v>
      </c>
      <c r="AY871" s="272">
        <v>57600</v>
      </c>
      <c r="AZ871" s="272">
        <v>16920</v>
      </c>
      <c r="BA871" s="272">
        <v>12265</v>
      </c>
      <c r="BB871" s="272">
        <v>9667</v>
      </c>
      <c r="BC871" s="272">
        <v>7052</v>
      </c>
      <c r="BD871" s="272">
        <v>48175</v>
      </c>
      <c r="BE871" s="272">
        <v>38015</v>
      </c>
      <c r="BF871" s="272">
        <v>17439</v>
      </c>
      <c r="BG871" s="272">
        <v>12251</v>
      </c>
      <c r="BH871" s="272">
        <v>208</v>
      </c>
      <c r="BI871" s="272">
        <v>142</v>
      </c>
      <c r="BJ871" s="272">
        <v>36</v>
      </c>
      <c r="BK871" s="272">
        <v>33357</v>
      </c>
      <c r="BL871" s="272">
        <v>927</v>
      </c>
      <c r="BM871" s="272">
        <v>1588</v>
      </c>
      <c r="BN871" s="272">
        <v>23</v>
      </c>
      <c r="BO871" s="272">
        <v>18735</v>
      </c>
      <c r="BP871" s="272">
        <v>815</v>
      </c>
      <c r="BQ871" s="272">
        <v>1521</v>
      </c>
      <c r="BR871" s="272">
        <v>8609</v>
      </c>
      <c r="BS871" s="272">
        <v>6055151</v>
      </c>
      <c r="BT871" s="272">
        <v>703</v>
      </c>
      <c r="BU871" s="272">
        <v>1281</v>
      </c>
      <c r="BV871" s="272">
        <v>1809</v>
      </c>
      <c r="BW871" s="272">
        <v>9684655</v>
      </c>
      <c r="BX871" s="272">
        <v>5354</v>
      </c>
      <c r="BY871" s="272">
        <v>12001</v>
      </c>
      <c r="BZ871" s="272">
        <v>714</v>
      </c>
      <c r="CA871" s="272">
        <v>3601597</v>
      </c>
      <c r="CB871" s="272">
        <v>5044</v>
      </c>
      <c r="CC871" s="272">
        <v>11397</v>
      </c>
      <c r="CD871" s="272">
        <v>33050</v>
      </c>
      <c r="CE871" s="272">
        <v>159503698</v>
      </c>
      <c r="CF871" s="272">
        <v>4826</v>
      </c>
      <c r="CG871" s="272">
        <v>11567</v>
      </c>
      <c r="CH871" s="272">
        <v>722</v>
      </c>
      <c r="CI871" s="272">
        <v>9907243</v>
      </c>
      <c r="CJ871" s="272">
        <v>13722</v>
      </c>
      <c r="CK871" s="272">
        <v>35926</v>
      </c>
      <c r="CL871" s="272">
        <v>164</v>
      </c>
      <c r="CM871" s="272">
        <v>2727576</v>
      </c>
      <c r="CN871" s="272">
        <v>16632</v>
      </c>
      <c r="CO871" s="272">
        <v>50182</v>
      </c>
      <c r="CP871" s="272">
        <v>578</v>
      </c>
      <c r="CQ871" s="272">
        <v>7950545</v>
      </c>
      <c r="CR871" s="272">
        <v>13755</v>
      </c>
      <c r="CS871" s="272">
        <v>40359</v>
      </c>
      <c r="CT871" s="272">
        <v>34</v>
      </c>
      <c r="CU871" s="272">
        <v>445567</v>
      </c>
      <c r="CV871" s="272">
        <v>13105</v>
      </c>
      <c r="CW871" s="272">
        <v>41698</v>
      </c>
      <c r="CX871" s="272">
        <v>750</v>
      </c>
      <c r="CY871" s="272">
        <v>328043</v>
      </c>
      <c r="CZ871" s="272">
        <v>437</v>
      </c>
      <c r="DA871" s="272">
        <v>762</v>
      </c>
      <c r="DB871" s="272">
        <v>4658</v>
      </c>
      <c r="DC871" s="272">
        <v>476189</v>
      </c>
      <c r="DD871" s="272">
        <v>102</v>
      </c>
      <c r="DE871" s="272">
        <v>258</v>
      </c>
      <c r="DF871" s="272">
        <v>91</v>
      </c>
      <c r="DG871" s="272">
        <v>217165</v>
      </c>
      <c r="DH871" s="272">
        <v>2386</v>
      </c>
      <c r="DI871" s="272">
        <v>4340</v>
      </c>
      <c r="DJ871" s="272">
        <v>69</v>
      </c>
      <c r="DK871" s="272">
        <v>0</v>
      </c>
      <c r="DL871" s="250"/>
      <c r="DM871" s="250"/>
      <c r="DN871" s="250"/>
      <c r="DO871" s="250"/>
      <c r="DP871" s="250"/>
      <c r="DQ871" s="250"/>
      <c r="DR871" s="250"/>
      <c r="DS871" s="250"/>
      <c r="DT871" s="250"/>
      <c r="DU871" s="250"/>
      <c r="DV871" s="250"/>
      <c r="DW871" s="250"/>
      <c r="DX871" s="250"/>
      <c r="DY871" s="250"/>
      <c r="DZ871" s="250"/>
      <c r="EA871" s="250"/>
      <c r="EB871" s="155"/>
      <c r="EC871" s="75">
        <f t="shared" si="1219"/>
        <v>4</v>
      </c>
      <c r="ED871" s="74">
        <f t="shared" si="1216"/>
        <v>2022</v>
      </c>
      <c r="EE871" s="165">
        <f t="shared" si="1217"/>
        <v>44652</v>
      </c>
      <c r="EF871" s="157">
        <f t="shared" si="1218"/>
        <v>30</v>
      </c>
      <c r="EG871" s="156"/>
      <c r="EH871" s="166">
        <f>IFERROR(HLOOKUP(EH$1,$H$5:$FY$1802,MATCH($A871,$A$5:$A$1802,0),0)*HLOOKUP(EH$2,$H$5:$FY$1802,MATCH($A871,$A$5:$A$1802,0),0),$H$2)</f>
        <v>2236704</v>
      </c>
      <c r="EI871" s="166">
        <f>IFERROR(HLOOKUP(EI$1,$H$5:$FY$1802,MATCH($A871,$A$5:$A$1802,0),0)*HLOOKUP(EI$2,$H$5:$FY$1802,MATCH($A871,$A$5:$A$1802,0),0),$H$2)</f>
        <v>22833020</v>
      </c>
      <c r="EJ871" s="166">
        <f>IFERROR(HLOOKUP(EJ$1,$H$5:$FY$1802,MATCH($A871,$A$5:$A$1802,0),0)*HLOOKUP(EJ$2,$H$5:$FY$1802,MATCH($A871,$A$5:$A$1802,0),0),$H$2)</f>
        <v>28051996</v>
      </c>
      <c r="EK871" s="166">
        <f>IFERROR(HLOOKUP(EK$1,$H$5:$FY$1802,MATCH($A871,$A$5:$A$1802,0),0)*HLOOKUP(EK$2,$H$5:$FY$1802,MATCH($A871,$A$5:$A$1802,0),0),$H$2)</f>
        <v>39794692</v>
      </c>
      <c r="EL871" s="166">
        <f>IFERROR(HLOOKUP(EL$1,$H$5:$FY$1802,MATCH($A871,$A$5:$A$1802,0),0)*HLOOKUP(EL$2,$H$5:$FY$1802,MATCH($A871,$A$5:$A$1802,0),0),$H$2)</f>
        <v>11173052</v>
      </c>
      <c r="EM871" s="166">
        <f>IFERROR(HLOOKUP(EM$1,$H$5:$FY$1802,MATCH($A871,$A$5:$A$1802,0),0)*HLOOKUP(EM$2,$H$5:$FY$1802,MATCH($A871,$A$5:$A$1802,0),0),$H$2)</f>
        <v>7057692</v>
      </c>
      <c r="EN871" s="166">
        <f>IFERROR(HLOOKUP(EN$1,$H$5:$FY$1802,MATCH($A871,$A$5:$A$1802,0),0)*HLOOKUP(EN$2,$H$5:$FY$1802,MATCH($A871,$A$5:$A$1802,0),0),$H$2)</f>
        <v>411828621</v>
      </c>
      <c r="EO871" s="166">
        <f>IFERROR(HLOOKUP(EO$1,$H$5:$FY$1802,MATCH($A871,$A$5:$A$1802,0),0)*HLOOKUP(EO$2,$H$5:$FY$1802,MATCH($A871,$A$5:$A$1802,0),0),$H$2)</f>
        <v>392835276</v>
      </c>
      <c r="EP871" s="166">
        <f>IFERROR(HLOOKUP(EP$1,$H$5:$FY$1802,MATCH($A871,$A$5:$A$1802,0),0)*HLOOKUP(EP$2,$H$5:$FY$1802,MATCH($A871,$A$5:$A$1802,0),0),$H$2)</f>
        <v>3981221</v>
      </c>
      <c r="EQ871" s="166">
        <f>IFERROR(HLOOKUP(EQ$1,$H$5:$FY$1802,MATCH($A871,$A$5:$A$1802,0),0)*HLOOKUP(EQ$2,$H$5:$FY$1802,MATCH($A871,$A$5:$A$1802,0),0),$H$2)</f>
        <v>57168</v>
      </c>
      <c r="ER871" s="166">
        <f>IFERROR(HLOOKUP(ER$1,$H$5:$FY$1802,MATCH($A871,$A$5:$A$1802,0),0)*HLOOKUP(ER$2,$H$5:$FY$1802,MATCH($A871,$A$5:$A$1802,0),0),$H$2)</f>
        <v>34983</v>
      </c>
      <c r="ES871" s="166">
        <f>IFERROR(HLOOKUP(ES$1,$H$5:$FY$1802,MATCH($A871,$A$5:$A$1802,0),0)*HLOOKUP(ES$2,$H$5:$FY$1802,MATCH($A871,$A$5:$A$1802,0),0),$H$2)</f>
        <v>11028129</v>
      </c>
      <c r="ET871" s="166">
        <f>IFERROR(HLOOKUP(ET$1,$H$5:$FY$1802,MATCH($A871,$A$5:$A$1802,0),0)*HLOOKUP(ET$2,$H$5:$FY$1802,MATCH($A871,$A$5:$A$1802,0),0),$H$2)</f>
        <v>21709809</v>
      </c>
      <c r="EU871" s="166">
        <f>IFERROR(HLOOKUP(EU$1,$H$5:$FY$1802,MATCH($A871,$A$5:$A$1802,0),0)*HLOOKUP(EU$2,$H$5:$FY$1802,MATCH($A871,$A$5:$A$1802,0),0),$H$2)</f>
        <v>8137458</v>
      </c>
      <c r="EV871" s="166">
        <f>IFERROR(HLOOKUP(EV$1,$H$5:$FY$1802,MATCH($A871,$A$5:$A$1802,0),0)*HLOOKUP(EV$2,$H$5:$FY$1802,MATCH($A871,$A$5:$A$1802,0),0),$H$2)</f>
        <v>382289350</v>
      </c>
      <c r="EW871" s="166">
        <f>IFERROR(HLOOKUP(EW$1,$H$5:$FY$1802,MATCH($A871,$A$5:$A$1802,0),0)*HLOOKUP(EW$2,$H$5:$FY$1802,MATCH($A871,$A$5:$A$1802,0),0),$H$2)</f>
        <v>25938572</v>
      </c>
      <c r="EX871" s="166">
        <f>IFERROR(HLOOKUP(EX$1,$H$5:$FY$1802,MATCH($A871,$A$5:$A$1802,0),0)*HLOOKUP(EX$2,$H$5:$FY$1802,MATCH($A871,$A$5:$A$1802,0),0),$H$2)</f>
        <v>8229848</v>
      </c>
      <c r="EY871" s="166">
        <f>IFERROR(HLOOKUP(EY$1,$H$5:$FY$1802,MATCH($A871,$A$5:$A$1802,0),0)*HLOOKUP(EY$2,$H$5:$FY$1802,MATCH($A871,$A$5:$A$1802,0),0),$H$2)</f>
        <v>23327502</v>
      </c>
      <c r="EZ871" s="166">
        <f>IFERROR(HLOOKUP(EZ$1,$H$5:$FY$1802,MATCH($A871,$A$5:$A$1802,0),0)*HLOOKUP(EZ$2,$H$5:$FY$1802,MATCH($A871,$A$5:$A$1802,0),0),$H$2)</f>
        <v>1417732</v>
      </c>
      <c r="FA871" s="166">
        <f>IFERROR(HLOOKUP(FA$1,$H$5:$FY$1802,MATCH($A871,$A$5:$A$1802,0),0)*HLOOKUP(FA$2,$H$5:$FY$1802,MATCH($A871,$A$5:$A$1802,0),0),$H$2)</f>
        <v>394940</v>
      </c>
      <c r="FB871" s="166">
        <f>IFERROR(HLOOKUP(FB$1,$H$5:$FY$1802,MATCH($A871,$A$5:$A$1802,0),0)*HLOOKUP(FB$2,$H$5:$FY$1802,MATCH($A871,$A$5:$A$1802,0),0),$H$2)</f>
        <v>571500</v>
      </c>
      <c r="FC871" s="166">
        <f>IFERROR(HLOOKUP(FC$1,$H$5:$FY$1802,MATCH($A871,$A$5:$A$1802,0),0)*HLOOKUP(FC$2,$H$5:$FY$1802,MATCH($A871,$A$5:$A$1802,0),0),$H$2)</f>
        <v>1201764</v>
      </c>
      <c r="FD871" s="166">
        <f>IFERROR(HLOOKUP(FD$1,$H$5:$FY$1802,MATCH($A871,$A$5:$A$1802,0),0)*HLOOKUP(FD$2,$H$5:$FY$1802,MATCH($A871,$A$5:$A$1802,0),0),$H$2)</f>
        <v>0</v>
      </c>
      <c r="FE871" s="166">
        <f>IFERROR(HLOOKUP(FE$1,$H$5:$FY$1802,MATCH($A871,$A$5:$A$1802,0),0)*HLOOKUP(FE$2,$H$5:$FY$1802,MATCH($A871,$A$5:$A$1802,0),0),$H$2)</f>
        <v>0</v>
      </c>
      <c r="FF871" s="166">
        <f>IFERROR(HLOOKUP(FF$1,$H$5:$FY$1802,MATCH($A871,$A$5:$A$1802,0),0)*HLOOKUP(FF$2,$H$5:$FY$1802,MATCH($A871,$A$5:$A$1802,0),0),$H$2)</f>
        <v>0</v>
      </c>
      <c r="FG871" s="166">
        <f>IFERROR(HLOOKUP(FG$1,$H$5:$FY$1802,MATCH($A871,$A$5:$A$1802,0),0)*HLOOKUP(FG$2,$H$5:$FY$1802,MATCH($A871,$A$5:$A$1802,0),0),$H$2)</f>
        <v>0</v>
      </c>
      <c r="FH871" s="152"/>
      <c r="FI871" s="405">
        <f t="shared" si="1192"/>
        <v>1.9520073834794647</v>
      </c>
      <c r="FJ871" s="405">
        <f t="shared" si="1192"/>
        <v>1.4149746192893402</v>
      </c>
      <c r="FK871" s="405">
        <f t="shared" si="1193"/>
        <v>1.9600567721005677</v>
      </c>
      <c r="FL871" s="405">
        <f t="shared" si="1194"/>
        <v>1.429845904298459</v>
      </c>
      <c r="FM871" s="405">
        <f t="shared" si="1195"/>
        <v>1.3542574424423017</v>
      </c>
      <c r="FN871" s="405">
        <f t="shared" si="1196"/>
        <v>1.0686475697860738</v>
      </c>
      <c r="FO871" s="405">
        <f t="shared" si="1197"/>
        <v>1.5281282860147214</v>
      </c>
      <c r="FP871" s="405">
        <f t="shared" si="1198"/>
        <v>1.0735191026989135</v>
      </c>
      <c r="FQ871" s="405">
        <f t="shared" si="1199"/>
        <v>1.5877862595419847</v>
      </c>
      <c r="FR871" s="405">
        <f t="shared" si="1200"/>
        <v>1.083969465648855</v>
      </c>
      <c r="FS871" s="65"/>
    </row>
    <row r="872" spans="1:175" ht="10.35" customHeight="1" x14ac:dyDescent="0.2">
      <c r="A872" s="74" t="str">
        <f t="shared" si="1211"/>
        <v>2022-23APRILRYA</v>
      </c>
      <c r="B872" s="163" t="str">
        <f t="shared" si="1210"/>
        <v>2022-23</v>
      </c>
      <c r="C872" s="26" t="s">
        <v>839</v>
      </c>
      <c r="D872" s="163" t="str">
        <f>INDEX($FV$16:$FW$26,MATCH($F872,$FV$16:$FV$26,0),2)</f>
        <v>Y60</v>
      </c>
      <c r="E872" s="163" t="str">
        <f>VLOOKUP($D872,$FW$8:$FX$14,2,0)</f>
        <v>Midlands</v>
      </c>
      <c r="F872" s="271" t="s">
        <v>867</v>
      </c>
      <c r="G872" s="271" t="s">
        <v>883</v>
      </c>
      <c r="H872" s="272">
        <v>139448</v>
      </c>
      <c r="I872" s="272">
        <v>105779</v>
      </c>
      <c r="J872" s="272">
        <v>354023</v>
      </c>
      <c r="K872" s="272">
        <v>3</v>
      </c>
      <c r="L872" s="272">
        <v>2</v>
      </c>
      <c r="M872" s="272">
        <v>5</v>
      </c>
      <c r="N872" s="272">
        <v>13</v>
      </c>
      <c r="O872" s="272">
        <v>31</v>
      </c>
      <c r="P872" s="272">
        <v>0</v>
      </c>
      <c r="Q872" s="272">
        <v>38</v>
      </c>
      <c r="R872" s="272">
        <v>0</v>
      </c>
      <c r="S872" s="272">
        <v>148</v>
      </c>
      <c r="T872" s="272">
        <v>87964</v>
      </c>
      <c r="U872" s="272">
        <v>9742</v>
      </c>
      <c r="V872" s="272">
        <v>6101</v>
      </c>
      <c r="W872" s="272">
        <v>46922</v>
      </c>
      <c r="X872" s="272">
        <v>12421</v>
      </c>
      <c r="Y872" s="272">
        <v>554</v>
      </c>
      <c r="Z872" s="272">
        <v>4832086</v>
      </c>
      <c r="AA872" s="272">
        <v>496</v>
      </c>
      <c r="AB872" s="272">
        <v>885</v>
      </c>
      <c r="AC872" s="272">
        <v>3551020</v>
      </c>
      <c r="AD872" s="272">
        <v>582</v>
      </c>
      <c r="AE872" s="272">
        <v>1054</v>
      </c>
      <c r="AF872" s="272">
        <v>157556202</v>
      </c>
      <c r="AG872" s="272">
        <v>3358</v>
      </c>
      <c r="AH872" s="272">
        <v>7822</v>
      </c>
      <c r="AI872" s="272">
        <v>157121790</v>
      </c>
      <c r="AJ872" s="272">
        <v>12650</v>
      </c>
      <c r="AK872" s="272">
        <v>35711</v>
      </c>
      <c r="AL872" s="272">
        <v>8306894</v>
      </c>
      <c r="AM872" s="272">
        <v>14994</v>
      </c>
      <c r="AN872" s="272">
        <v>39439</v>
      </c>
      <c r="AO872" s="272">
        <v>15018</v>
      </c>
      <c r="AP872" s="272">
        <v>1001</v>
      </c>
      <c r="AQ872" s="272">
        <v>960</v>
      </c>
      <c r="AR872" s="272">
        <v>0</v>
      </c>
      <c r="AS872" s="272">
        <v>2967</v>
      </c>
      <c r="AT872" s="272">
        <v>10090</v>
      </c>
      <c r="AU872" s="272">
        <v>4627</v>
      </c>
      <c r="AV872" s="272">
        <v>41447</v>
      </c>
      <c r="AW872" s="272">
        <v>4739</v>
      </c>
      <c r="AX872" s="272">
        <v>26760</v>
      </c>
      <c r="AY872" s="272">
        <v>72946</v>
      </c>
      <c r="AZ872" s="272">
        <v>20273</v>
      </c>
      <c r="BA872" s="272">
        <v>13903</v>
      </c>
      <c r="BB872" s="272">
        <v>12609</v>
      </c>
      <c r="BC872" s="272">
        <v>8741</v>
      </c>
      <c r="BD872" s="272">
        <v>64939</v>
      </c>
      <c r="BE872" s="272">
        <v>48974</v>
      </c>
      <c r="BF872" s="272">
        <v>24742</v>
      </c>
      <c r="BG872" s="272">
        <v>13181</v>
      </c>
      <c r="BH872" s="272">
        <v>1518</v>
      </c>
      <c r="BI872" s="272">
        <v>592</v>
      </c>
      <c r="BJ872" s="272">
        <v>109</v>
      </c>
      <c r="BK872" s="272">
        <v>73283</v>
      </c>
      <c r="BL872" s="272">
        <v>672</v>
      </c>
      <c r="BM872" s="272">
        <v>1238</v>
      </c>
      <c r="BN872" s="272">
        <v>88</v>
      </c>
      <c r="BO872" s="272">
        <v>51624</v>
      </c>
      <c r="BP872" s="272">
        <v>587</v>
      </c>
      <c r="BQ872" s="272">
        <v>1148</v>
      </c>
      <c r="BR872" s="272">
        <v>9545</v>
      </c>
      <c r="BS872" s="272">
        <v>4707179</v>
      </c>
      <c r="BT872" s="272">
        <v>493</v>
      </c>
      <c r="BU872" s="272">
        <v>877</v>
      </c>
      <c r="BV872" s="272">
        <v>4589</v>
      </c>
      <c r="BW872" s="272">
        <v>17722448</v>
      </c>
      <c r="BX872" s="272">
        <v>3862</v>
      </c>
      <c r="BY872" s="272">
        <v>8856</v>
      </c>
      <c r="BZ872" s="272">
        <v>1257</v>
      </c>
      <c r="CA872" s="272">
        <v>5215645</v>
      </c>
      <c r="CB872" s="272">
        <v>4149</v>
      </c>
      <c r="CC872" s="272">
        <v>10412</v>
      </c>
      <c r="CD872" s="272">
        <v>41076</v>
      </c>
      <c r="CE872" s="272">
        <v>134618109</v>
      </c>
      <c r="CF872" s="272">
        <v>3277</v>
      </c>
      <c r="CG872" s="272">
        <v>7621</v>
      </c>
      <c r="CH872" s="272">
        <v>1210</v>
      </c>
      <c r="CI872" s="272">
        <v>17385388</v>
      </c>
      <c r="CJ872" s="272">
        <v>14368</v>
      </c>
      <c r="CK872" s="272">
        <v>39123</v>
      </c>
      <c r="CL872" s="272">
        <v>276</v>
      </c>
      <c r="CM872" s="272">
        <v>3585775</v>
      </c>
      <c r="CN872" s="272">
        <v>12992</v>
      </c>
      <c r="CO872" s="272">
        <v>30883</v>
      </c>
      <c r="CP872" s="272">
        <v>1275</v>
      </c>
      <c r="CQ872" s="272">
        <v>25907248</v>
      </c>
      <c r="CR872" s="272">
        <v>20319</v>
      </c>
      <c r="CS872" s="272">
        <v>54670</v>
      </c>
      <c r="CT872" s="272">
        <v>191</v>
      </c>
      <c r="CU872" s="272">
        <v>3149821</v>
      </c>
      <c r="CV872" s="272">
        <v>16491</v>
      </c>
      <c r="CW872" s="272">
        <v>45433</v>
      </c>
      <c r="CX872" s="272">
        <v>457</v>
      </c>
      <c r="CY872" s="272">
        <v>136237</v>
      </c>
      <c r="CZ872" s="272">
        <v>298</v>
      </c>
      <c r="DA872" s="272">
        <v>521</v>
      </c>
      <c r="DB872" s="272">
        <v>5437</v>
      </c>
      <c r="DC872" s="272">
        <v>150637</v>
      </c>
      <c r="DD872" s="272">
        <v>28</v>
      </c>
      <c r="DE872" s="272">
        <v>48</v>
      </c>
      <c r="DF872" s="272">
        <v>143</v>
      </c>
      <c r="DG872" s="272">
        <v>442111</v>
      </c>
      <c r="DH872" s="272">
        <v>3092</v>
      </c>
      <c r="DI872" s="272">
        <v>6883</v>
      </c>
      <c r="DJ872" s="272">
        <v>126</v>
      </c>
      <c r="DK872" s="272">
        <v>207</v>
      </c>
      <c r="DL872" s="250"/>
      <c r="DM872" s="250"/>
      <c r="DN872" s="250"/>
      <c r="DO872" s="250"/>
      <c r="DP872" s="250"/>
      <c r="DQ872" s="250"/>
      <c r="DR872" s="250"/>
      <c r="DS872" s="250"/>
      <c r="DT872" s="250"/>
      <c r="DU872" s="250"/>
      <c r="DV872" s="250"/>
      <c r="DW872" s="250"/>
      <c r="DX872" s="250"/>
      <c r="DY872" s="250"/>
      <c r="DZ872" s="250"/>
      <c r="EA872" s="250"/>
      <c r="EB872" s="155"/>
      <c r="EC872" s="75">
        <f t="shared" si="1219"/>
        <v>4</v>
      </c>
      <c r="ED872" s="74">
        <f t="shared" si="1216"/>
        <v>2022</v>
      </c>
      <c r="EE872" s="165">
        <f t="shared" si="1217"/>
        <v>44652</v>
      </c>
      <c r="EF872" s="157">
        <f t="shared" si="1218"/>
        <v>30</v>
      </c>
      <c r="EG872" s="156"/>
      <c r="EH872" s="166">
        <f>IFERROR(HLOOKUP(EH$1,$H$5:$FY$1802,MATCH($A872,$A$5:$A$1802,0),0)*HLOOKUP(EH$2,$H$5:$FY$1802,MATCH($A872,$A$5:$A$1802,0),0),$H$2)</f>
        <v>211558</v>
      </c>
      <c r="EI872" s="166">
        <f>IFERROR(HLOOKUP(EI$1,$H$5:$FY$1802,MATCH($A872,$A$5:$A$1802,0),0)*HLOOKUP(EI$2,$H$5:$FY$1802,MATCH($A872,$A$5:$A$1802,0),0),$H$2)</f>
        <v>528895</v>
      </c>
      <c r="EJ872" s="166">
        <f>IFERROR(HLOOKUP(EJ$1,$H$5:$FY$1802,MATCH($A872,$A$5:$A$1802,0),0)*HLOOKUP(EJ$2,$H$5:$FY$1802,MATCH($A872,$A$5:$A$1802,0),0),$H$2)</f>
        <v>1375127</v>
      </c>
      <c r="EK872" s="166">
        <f>IFERROR(HLOOKUP(EK$1,$H$5:$FY$1802,MATCH($A872,$A$5:$A$1802,0),0)*HLOOKUP(EK$2,$H$5:$FY$1802,MATCH($A872,$A$5:$A$1802,0),0),$H$2)</f>
        <v>3279149</v>
      </c>
      <c r="EL872" s="166">
        <f>IFERROR(HLOOKUP(EL$1,$H$5:$FY$1802,MATCH($A872,$A$5:$A$1802,0),0)*HLOOKUP(EL$2,$H$5:$FY$1802,MATCH($A872,$A$5:$A$1802,0),0),$H$2)</f>
        <v>8621670</v>
      </c>
      <c r="EM872" s="166">
        <f>IFERROR(HLOOKUP(EM$1,$H$5:$FY$1802,MATCH($A872,$A$5:$A$1802,0),0)*HLOOKUP(EM$2,$H$5:$FY$1802,MATCH($A872,$A$5:$A$1802,0),0),$H$2)</f>
        <v>6430454</v>
      </c>
      <c r="EN872" s="166">
        <f>IFERROR(HLOOKUP(EN$1,$H$5:$FY$1802,MATCH($A872,$A$5:$A$1802,0),0)*HLOOKUP(EN$2,$H$5:$FY$1802,MATCH($A872,$A$5:$A$1802,0),0),$H$2)</f>
        <v>367023884</v>
      </c>
      <c r="EO872" s="166">
        <f>IFERROR(HLOOKUP(EO$1,$H$5:$FY$1802,MATCH($A872,$A$5:$A$1802,0),0)*HLOOKUP(EO$2,$H$5:$FY$1802,MATCH($A872,$A$5:$A$1802,0),0),$H$2)</f>
        <v>443566331</v>
      </c>
      <c r="EP872" s="166">
        <f>IFERROR(HLOOKUP(EP$1,$H$5:$FY$1802,MATCH($A872,$A$5:$A$1802,0),0)*HLOOKUP(EP$2,$H$5:$FY$1802,MATCH($A872,$A$5:$A$1802,0),0),$H$2)</f>
        <v>21849206</v>
      </c>
      <c r="EQ872" s="166">
        <f>IFERROR(HLOOKUP(EQ$1,$H$5:$FY$1802,MATCH($A872,$A$5:$A$1802,0),0)*HLOOKUP(EQ$2,$H$5:$FY$1802,MATCH($A872,$A$5:$A$1802,0),0),$H$2)</f>
        <v>134942</v>
      </c>
      <c r="ER872" s="166">
        <f>IFERROR(HLOOKUP(ER$1,$H$5:$FY$1802,MATCH($A872,$A$5:$A$1802,0),0)*HLOOKUP(ER$2,$H$5:$FY$1802,MATCH($A872,$A$5:$A$1802,0),0),$H$2)</f>
        <v>101024</v>
      </c>
      <c r="ES872" s="166">
        <f>IFERROR(HLOOKUP(ES$1,$H$5:$FY$1802,MATCH($A872,$A$5:$A$1802,0),0)*HLOOKUP(ES$2,$H$5:$FY$1802,MATCH($A872,$A$5:$A$1802,0),0),$H$2)</f>
        <v>8370965</v>
      </c>
      <c r="ET872" s="166">
        <f>IFERROR(HLOOKUP(ET$1,$H$5:$FY$1802,MATCH($A872,$A$5:$A$1802,0),0)*HLOOKUP(ET$2,$H$5:$FY$1802,MATCH($A872,$A$5:$A$1802,0),0),$H$2)</f>
        <v>40640184</v>
      </c>
      <c r="EU872" s="166">
        <f>IFERROR(HLOOKUP(EU$1,$H$5:$FY$1802,MATCH($A872,$A$5:$A$1802,0),0)*HLOOKUP(EU$2,$H$5:$FY$1802,MATCH($A872,$A$5:$A$1802,0),0),$H$2)</f>
        <v>13087884</v>
      </c>
      <c r="EV872" s="166">
        <f>IFERROR(HLOOKUP(EV$1,$H$5:$FY$1802,MATCH($A872,$A$5:$A$1802,0),0)*HLOOKUP(EV$2,$H$5:$FY$1802,MATCH($A872,$A$5:$A$1802,0),0),$H$2)</f>
        <v>313040196</v>
      </c>
      <c r="EW872" s="166">
        <f>IFERROR(HLOOKUP(EW$1,$H$5:$FY$1802,MATCH($A872,$A$5:$A$1802,0),0)*HLOOKUP(EW$2,$H$5:$FY$1802,MATCH($A872,$A$5:$A$1802,0),0),$H$2)</f>
        <v>47338830</v>
      </c>
      <c r="EX872" s="166">
        <f>IFERROR(HLOOKUP(EX$1,$H$5:$FY$1802,MATCH($A872,$A$5:$A$1802,0),0)*HLOOKUP(EX$2,$H$5:$FY$1802,MATCH($A872,$A$5:$A$1802,0),0),$H$2)</f>
        <v>8523708</v>
      </c>
      <c r="EY872" s="166">
        <f>IFERROR(HLOOKUP(EY$1,$H$5:$FY$1802,MATCH($A872,$A$5:$A$1802,0),0)*HLOOKUP(EY$2,$H$5:$FY$1802,MATCH($A872,$A$5:$A$1802,0),0),$H$2)</f>
        <v>69704250</v>
      </c>
      <c r="EZ872" s="166">
        <f>IFERROR(HLOOKUP(EZ$1,$H$5:$FY$1802,MATCH($A872,$A$5:$A$1802,0),0)*HLOOKUP(EZ$2,$H$5:$FY$1802,MATCH($A872,$A$5:$A$1802,0),0),$H$2)</f>
        <v>8677703</v>
      </c>
      <c r="FA872" s="166">
        <f>IFERROR(HLOOKUP(FA$1,$H$5:$FY$1802,MATCH($A872,$A$5:$A$1802,0),0)*HLOOKUP(FA$2,$H$5:$FY$1802,MATCH($A872,$A$5:$A$1802,0),0),$H$2)</f>
        <v>984269</v>
      </c>
      <c r="FB872" s="166">
        <f>IFERROR(HLOOKUP(FB$1,$H$5:$FY$1802,MATCH($A872,$A$5:$A$1802,0),0)*HLOOKUP(FB$2,$H$5:$FY$1802,MATCH($A872,$A$5:$A$1802,0),0),$H$2)</f>
        <v>238097</v>
      </c>
      <c r="FC872" s="166">
        <f>IFERROR(HLOOKUP(FC$1,$H$5:$FY$1802,MATCH($A872,$A$5:$A$1802,0),0)*HLOOKUP(FC$2,$H$5:$FY$1802,MATCH($A872,$A$5:$A$1802,0),0),$H$2)</f>
        <v>260976</v>
      </c>
      <c r="FD872" s="166">
        <f>IFERROR(HLOOKUP(FD$1,$H$5:$FY$1802,MATCH($A872,$A$5:$A$1802,0),0)*HLOOKUP(FD$2,$H$5:$FY$1802,MATCH($A872,$A$5:$A$1802,0),0),$H$2)</f>
        <v>0</v>
      </c>
      <c r="FE872" s="166">
        <f>IFERROR(HLOOKUP(FE$1,$H$5:$FY$1802,MATCH($A872,$A$5:$A$1802,0),0)*HLOOKUP(FE$2,$H$5:$FY$1802,MATCH($A872,$A$5:$A$1802,0),0),$H$2)</f>
        <v>0</v>
      </c>
      <c r="FF872" s="166">
        <f>IFERROR(HLOOKUP(FF$1,$H$5:$FY$1802,MATCH($A872,$A$5:$A$1802,0),0)*HLOOKUP(FF$2,$H$5:$FY$1802,MATCH($A872,$A$5:$A$1802,0),0),$H$2)</f>
        <v>0</v>
      </c>
      <c r="FG872" s="166">
        <f>IFERROR(HLOOKUP(FG$1,$H$5:$FY$1802,MATCH($A872,$A$5:$A$1802,0),0)*HLOOKUP(FG$2,$H$5:$FY$1802,MATCH($A872,$A$5:$A$1802,0),0),$H$2)</f>
        <v>0</v>
      </c>
      <c r="FH872" s="152"/>
      <c r="FI872" s="405">
        <f t="shared" si="1192"/>
        <v>2.0809895298706631</v>
      </c>
      <c r="FJ872" s="405">
        <f t="shared" si="1192"/>
        <v>1.4271196879490864</v>
      </c>
      <c r="FK872" s="405">
        <f t="shared" si="1193"/>
        <v>2.0667103753483036</v>
      </c>
      <c r="FL872" s="405">
        <f t="shared" si="1194"/>
        <v>1.4327159482052123</v>
      </c>
      <c r="FM872" s="405">
        <f t="shared" si="1195"/>
        <v>1.3839776650611653</v>
      </c>
      <c r="FN872" s="405">
        <f t="shared" si="1196"/>
        <v>1.0437321512297004</v>
      </c>
      <c r="FO872" s="405">
        <f t="shared" si="1197"/>
        <v>1.9919491184284679</v>
      </c>
      <c r="FP872" s="405">
        <f t="shared" si="1198"/>
        <v>1.0611866999436439</v>
      </c>
      <c r="FQ872" s="405">
        <f t="shared" si="1199"/>
        <v>2.7400722021660648</v>
      </c>
      <c r="FR872" s="405">
        <f t="shared" si="1200"/>
        <v>1.0685920577617329</v>
      </c>
      <c r="FS872" s="65"/>
    </row>
    <row r="873" spans="1:175" ht="10.35" customHeight="1" x14ac:dyDescent="0.2">
      <c r="A873" s="174" t="str">
        <f t="shared" si="1211"/>
        <v>2022-23APRILRX8</v>
      </c>
      <c r="B873" s="176" t="str">
        <f t="shared" si="1210"/>
        <v>2022-23</v>
      </c>
      <c r="C873" s="175" t="s">
        <v>839</v>
      </c>
      <c r="D873" s="176" t="str">
        <f>INDEX($FV$16:$FW$26,MATCH($F873,$FV$16:$FV$26,0),2)</f>
        <v>Y63</v>
      </c>
      <c r="E873" s="176" t="str">
        <f>VLOOKUP($D873,$FW$8:$FX$14,2,0)</f>
        <v>North East and Yorkshire</v>
      </c>
      <c r="F873" s="275" t="s">
        <v>869</v>
      </c>
      <c r="G873" s="275" t="s">
        <v>881</v>
      </c>
      <c r="H873" s="276">
        <v>100633</v>
      </c>
      <c r="I873" s="276">
        <v>68391</v>
      </c>
      <c r="J873" s="276">
        <v>3416581</v>
      </c>
      <c r="K873" s="276">
        <v>50</v>
      </c>
      <c r="L873" s="276">
        <v>0</v>
      </c>
      <c r="M873" s="276">
        <v>174</v>
      </c>
      <c r="N873" s="276">
        <v>269</v>
      </c>
      <c r="O873" s="276">
        <v>568</v>
      </c>
      <c r="P873" s="276">
        <v>0</v>
      </c>
      <c r="Q873" s="276">
        <v>296</v>
      </c>
      <c r="R873" s="276">
        <v>174</v>
      </c>
      <c r="S873" s="276">
        <v>255</v>
      </c>
      <c r="T873" s="276">
        <v>66950</v>
      </c>
      <c r="U873" s="276">
        <v>7454</v>
      </c>
      <c r="V873" s="276">
        <v>5353</v>
      </c>
      <c r="W873" s="276">
        <v>36078</v>
      </c>
      <c r="X873" s="276">
        <v>9329</v>
      </c>
      <c r="Y873" s="276">
        <v>152</v>
      </c>
      <c r="Z873" s="276">
        <v>4289323</v>
      </c>
      <c r="AA873" s="276">
        <v>575</v>
      </c>
      <c r="AB873" s="276">
        <v>1010</v>
      </c>
      <c r="AC873" s="276">
        <v>3404071</v>
      </c>
      <c r="AD873" s="276">
        <v>636</v>
      </c>
      <c r="AE873" s="276">
        <v>1127</v>
      </c>
      <c r="AF873" s="276">
        <v>91035189</v>
      </c>
      <c r="AG873" s="276">
        <v>2523</v>
      </c>
      <c r="AH873" s="276">
        <v>5773</v>
      </c>
      <c r="AI873" s="276">
        <v>66681296</v>
      </c>
      <c r="AJ873" s="276">
        <v>7148</v>
      </c>
      <c r="AK873" s="276">
        <v>17758</v>
      </c>
      <c r="AL873" s="276">
        <v>1340176</v>
      </c>
      <c r="AM873" s="276">
        <v>8817</v>
      </c>
      <c r="AN873" s="276">
        <v>18419</v>
      </c>
      <c r="AO873" s="276">
        <v>8574</v>
      </c>
      <c r="AP873" s="276">
        <v>569</v>
      </c>
      <c r="AQ873" s="276">
        <v>1329</v>
      </c>
      <c r="AR873" s="276">
        <v>4658</v>
      </c>
      <c r="AS873" s="276">
        <v>3381</v>
      </c>
      <c r="AT873" s="276">
        <v>3295</v>
      </c>
      <c r="AU873" s="276">
        <v>705</v>
      </c>
      <c r="AV873" s="276">
        <v>35698</v>
      </c>
      <c r="AW873" s="276">
        <v>4615</v>
      </c>
      <c r="AX873" s="276">
        <v>18063</v>
      </c>
      <c r="AY873" s="276">
        <v>58376</v>
      </c>
      <c r="AZ873" s="276">
        <v>12717</v>
      </c>
      <c r="BA873" s="276">
        <v>9977</v>
      </c>
      <c r="BB873" s="276">
        <v>8921</v>
      </c>
      <c r="BC873" s="276">
        <v>7076</v>
      </c>
      <c r="BD873" s="276">
        <v>46676</v>
      </c>
      <c r="BE873" s="276">
        <v>38020</v>
      </c>
      <c r="BF873" s="276">
        <v>13697</v>
      </c>
      <c r="BG873" s="276">
        <v>9965</v>
      </c>
      <c r="BH873" s="276">
        <v>242</v>
      </c>
      <c r="BI873" s="276">
        <v>182</v>
      </c>
      <c r="BJ873" s="276">
        <v>192</v>
      </c>
      <c r="BK873" s="276">
        <v>119546</v>
      </c>
      <c r="BL873" s="276">
        <v>623</v>
      </c>
      <c r="BM873" s="276">
        <v>989</v>
      </c>
      <c r="BN873" s="276">
        <v>46</v>
      </c>
      <c r="BO873" s="276">
        <v>20355</v>
      </c>
      <c r="BP873" s="276">
        <v>443</v>
      </c>
      <c r="BQ873" s="276">
        <v>929</v>
      </c>
      <c r="BR873" s="276">
        <v>7216</v>
      </c>
      <c r="BS873" s="276">
        <v>4149422</v>
      </c>
      <c r="BT873" s="276">
        <v>575</v>
      </c>
      <c r="BU873" s="276">
        <v>1011</v>
      </c>
      <c r="BV873" s="276">
        <v>3189</v>
      </c>
      <c r="BW873" s="276">
        <v>8671050</v>
      </c>
      <c r="BX873" s="276">
        <v>2719</v>
      </c>
      <c r="BY873" s="276">
        <v>6219</v>
      </c>
      <c r="BZ873" s="276">
        <v>976</v>
      </c>
      <c r="CA873" s="276">
        <v>2324952</v>
      </c>
      <c r="CB873" s="276">
        <v>2382</v>
      </c>
      <c r="CC873" s="276">
        <v>5512</v>
      </c>
      <c r="CD873" s="276">
        <v>31913</v>
      </c>
      <c r="CE873" s="276">
        <v>80039187</v>
      </c>
      <c r="CF873" s="276">
        <v>2508</v>
      </c>
      <c r="CG873" s="276">
        <v>5738</v>
      </c>
      <c r="CH873" s="276">
        <v>1855</v>
      </c>
      <c r="CI873" s="276">
        <v>14971599</v>
      </c>
      <c r="CJ873" s="276">
        <v>8071</v>
      </c>
      <c r="CK873" s="276">
        <v>18213</v>
      </c>
      <c r="CL873" s="276">
        <v>1354</v>
      </c>
      <c r="CM873" s="276">
        <v>11450257</v>
      </c>
      <c r="CN873" s="276">
        <v>8457</v>
      </c>
      <c r="CO873" s="276">
        <v>19872</v>
      </c>
      <c r="CP873" s="276">
        <v>1375</v>
      </c>
      <c r="CQ873" s="276">
        <v>17679731</v>
      </c>
      <c r="CR873" s="276">
        <v>12858</v>
      </c>
      <c r="CS873" s="276">
        <v>32371</v>
      </c>
      <c r="CT873" s="276">
        <v>524</v>
      </c>
      <c r="CU873" s="276">
        <v>6911586</v>
      </c>
      <c r="CV873" s="276">
        <v>13190</v>
      </c>
      <c r="CW873" s="276">
        <v>37843</v>
      </c>
      <c r="CX873" s="276">
        <v>279</v>
      </c>
      <c r="CY873" s="276">
        <v>107516</v>
      </c>
      <c r="CZ873" s="276">
        <v>385</v>
      </c>
      <c r="DA873" s="276">
        <v>678</v>
      </c>
      <c r="DB873" s="276">
        <v>4275</v>
      </c>
      <c r="DC873" s="276">
        <v>296738</v>
      </c>
      <c r="DD873" s="276">
        <v>69</v>
      </c>
      <c r="DE873" s="276">
        <v>172</v>
      </c>
      <c r="DF873" s="276">
        <v>66</v>
      </c>
      <c r="DG873" s="276">
        <v>148352</v>
      </c>
      <c r="DH873" s="276">
        <v>2248</v>
      </c>
      <c r="DI873" s="276">
        <v>5421</v>
      </c>
      <c r="DJ873" s="276">
        <v>52</v>
      </c>
      <c r="DK873" s="276">
        <v>0</v>
      </c>
      <c r="DL873" s="252"/>
      <c r="DM873" s="252"/>
      <c r="DN873" s="252"/>
      <c r="DO873" s="252"/>
      <c r="DP873" s="252"/>
      <c r="DQ873" s="252"/>
      <c r="DR873" s="252"/>
      <c r="DS873" s="252"/>
      <c r="DT873" s="252"/>
      <c r="DU873" s="252"/>
      <c r="DV873" s="252"/>
      <c r="DW873" s="252"/>
      <c r="DX873" s="252"/>
      <c r="DY873" s="252"/>
      <c r="DZ873" s="252"/>
      <c r="EA873" s="252"/>
      <c r="EB873" s="177"/>
      <c r="EC873" s="167">
        <f t="shared" si="1219"/>
        <v>4</v>
      </c>
      <c r="ED873" s="174">
        <f t="shared" si="1216"/>
        <v>2022</v>
      </c>
      <c r="EE873" s="173">
        <f t="shared" si="1217"/>
        <v>44652</v>
      </c>
      <c r="EF873" s="150">
        <f t="shared" si="1218"/>
        <v>30</v>
      </c>
      <c r="EG873" s="178"/>
      <c r="EH873" s="179">
        <f>IFERROR(HLOOKUP(EH$1,$H$5:$FY$1802,MATCH($A873,$A$5:$A$1802,0),0)*HLOOKUP(EH$2,$H$5:$FY$1802,MATCH($A873,$A$5:$A$1802,0),0),$H$2)</f>
        <v>0</v>
      </c>
      <c r="EI873" s="179">
        <f>IFERROR(HLOOKUP(EI$1,$H$5:$FY$1802,MATCH($A873,$A$5:$A$1802,0),0)*HLOOKUP(EI$2,$H$5:$FY$1802,MATCH($A873,$A$5:$A$1802,0),0),$H$2)</f>
        <v>11900034</v>
      </c>
      <c r="EJ873" s="179">
        <f>IFERROR(HLOOKUP(EJ$1,$H$5:$FY$1802,MATCH($A873,$A$5:$A$1802,0),0)*HLOOKUP(EJ$2,$H$5:$FY$1802,MATCH($A873,$A$5:$A$1802,0),0),$H$2)</f>
        <v>18397179</v>
      </c>
      <c r="EK873" s="179">
        <f>IFERROR(HLOOKUP(EK$1,$H$5:$FY$1802,MATCH($A873,$A$5:$A$1802,0),0)*HLOOKUP(EK$2,$H$5:$FY$1802,MATCH($A873,$A$5:$A$1802,0),0),$H$2)</f>
        <v>38846088</v>
      </c>
      <c r="EL873" s="179">
        <f>IFERROR(HLOOKUP(EL$1,$H$5:$FY$1802,MATCH($A873,$A$5:$A$1802,0),0)*HLOOKUP(EL$2,$H$5:$FY$1802,MATCH($A873,$A$5:$A$1802,0),0),$H$2)</f>
        <v>7528540</v>
      </c>
      <c r="EM873" s="179">
        <f>IFERROR(HLOOKUP(EM$1,$H$5:$FY$1802,MATCH($A873,$A$5:$A$1802,0),0)*HLOOKUP(EM$2,$H$5:$FY$1802,MATCH($A873,$A$5:$A$1802,0),0),$H$2)</f>
        <v>6032831</v>
      </c>
      <c r="EN873" s="179">
        <f>IFERROR(HLOOKUP(EN$1,$H$5:$FY$1802,MATCH($A873,$A$5:$A$1802,0),0)*HLOOKUP(EN$2,$H$5:$FY$1802,MATCH($A873,$A$5:$A$1802,0),0),$H$2)</f>
        <v>208278294</v>
      </c>
      <c r="EO873" s="179">
        <f>IFERROR(HLOOKUP(EO$1,$H$5:$FY$1802,MATCH($A873,$A$5:$A$1802,0),0)*HLOOKUP(EO$2,$H$5:$FY$1802,MATCH($A873,$A$5:$A$1802,0),0),$H$2)</f>
        <v>165664382</v>
      </c>
      <c r="EP873" s="179">
        <f>IFERROR(HLOOKUP(EP$1,$H$5:$FY$1802,MATCH($A873,$A$5:$A$1802,0),0)*HLOOKUP(EP$2,$H$5:$FY$1802,MATCH($A873,$A$5:$A$1802,0),0),$H$2)</f>
        <v>2799688</v>
      </c>
      <c r="EQ873" s="179">
        <f>IFERROR(HLOOKUP(EQ$1,$H$5:$FY$1802,MATCH($A873,$A$5:$A$1802,0),0)*HLOOKUP(EQ$2,$H$5:$FY$1802,MATCH($A873,$A$5:$A$1802,0),0),$H$2)</f>
        <v>189888</v>
      </c>
      <c r="ER873" s="179">
        <f>IFERROR(HLOOKUP(ER$1,$H$5:$FY$1802,MATCH($A873,$A$5:$A$1802,0),0)*HLOOKUP(ER$2,$H$5:$FY$1802,MATCH($A873,$A$5:$A$1802,0),0),$H$2)</f>
        <v>42734</v>
      </c>
      <c r="ES873" s="179">
        <f>IFERROR(HLOOKUP(ES$1,$H$5:$FY$1802,MATCH($A873,$A$5:$A$1802,0),0)*HLOOKUP(ES$2,$H$5:$FY$1802,MATCH($A873,$A$5:$A$1802,0),0),$H$2)</f>
        <v>7295376</v>
      </c>
      <c r="ET873" s="179">
        <f>IFERROR(HLOOKUP(ET$1,$H$5:$FY$1802,MATCH($A873,$A$5:$A$1802,0),0)*HLOOKUP(ET$2,$H$5:$FY$1802,MATCH($A873,$A$5:$A$1802,0),0),$H$2)</f>
        <v>19832391</v>
      </c>
      <c r="EU873" s="179">
        <f>IFERROR(HLOOKUP(EU$1,$H$5:$FY$1802,MATCH($A873,$A$5:$A$1802,0),0)*HLOOKUP(EU$2,$H$5:$FY$1802,MATCH($A873,$A$5:$A$1802,0),0),$H$2)</f>
        <v>5379712</v>
      </c>
      <c r="EV873" s="179">
        <f>IFERROR(HLOOKUP(EV$1,$H$5:$FY$1802,MATCH($A873,$A$5:$A$1802,0),0)*HLOOKUP(EV$2,$H$5:$FY$1802,MATCH($A873,$A$5:$A$1802,0),0),$H$2)</f>
        <v>183116794</v>
      </c>
      <c r="EW873" s="179">
        <f>IFERROR(HLOOKUP(EW$1,$H$5:$FY$1802,MATCH($A873,$A$5:$A$1802,0),0)*HLOOKUP(EW$2,$H$5:$FY$1802,MATCH($A873,$A$5:$A$1802,0),0),$H$2)</f>
        <v>33785115</v>
      </c>
      <c r="EX873" s="179">
        <f>IFERROR(HLOOKUP(EX$1,$H$5:$FY$1802,MATCH($A873,$A$5:$A$1802,0),0)*HLOOKUP(EX$2,$H$5:$FY$1802,MATCH($A873,$A$5:$A$1802,0),0),$H$2)</f>
        <v>26906688</v>
      </c>
      <c r="EY873" s="179">
        <f>IFERROR(HLOOKUP(EY$1,$H$5:$FY$1802,MATCH($A873,$A$5:$A$1802,0),0)*HLOOKUP(EY$2,$H$5:$FY$1802,MATCH($A873,$A$5:$A$1802,0),0),$H$2)</f>
        <v>44510125</v>
      </c>
      <c r="EZ873" s="179">
        <f>IFERROR(HLOOKUP(EZ$1,$H$5:$FY$1802,MATCH($A873,$A$5:$A$1802,0),0)*HLOOKUP(EZ$2,$H$5:$FY$1802,MATCH($A873,$A$5:$A$1802,0),0),$H$2)</f>
        <v>19829732</v>
      </c>
      <c r="FA873" s="179">
        <f>IFERROR(HLOOKUP(FA$1,$H$5:$FY$1802,MATCH($A873,$A$5:$A$1802,0),0)*HLOOKUP(FA$2,$H$5:$FY$1802,MATCH($A873,$A$5:$A$1802,0),0),$H$2)</f>
        <v>357786</v>
      </c>
      <c r="FB873" s="179">
        <f>IFERROR(HLOOKUP(FB$1,$H$5:$FY$1802,MATCH($A873,$A$5:$A$1802,0),0)*HLOOKUP(FB$2,$H$5:$FY$1802,MATCH($A873,$A$5:$A$1802,0),0),$H$2)</f>
        <v>189162</v>
      </c>
      <c r="FC873" s="179">
        <f>IFERROR(HLOOKUP(FC$1,$H$5:$FY$1802,MATCH($A873,$A$5:$A$1802,0),0)*HLOOKUP(FC$2,$H$5:$FY$1802,MATCH($A873,$A$5:$A$1802,0),0),$H$2)</f>
        <v>735300</v>
      </c>
      <c r="FD873" s="179">
        <f>IFERROR(HLOOKUP(FD$1,$H$5:$FY$1802,MATCH($A873,$A$5:$A$1802,0),0)*HLOOKUP(FD$2,$H$5:$FY$1802,MATCH($A873,$A$5:$A$1802,0),0),$H$2)</f>
        <v>0</v>
      </c>
      <c r="FE873" s="179">
        <f>IFERROR(HLOOKUP(FE$1,$H$5:$FY$1802,MATCH($A873,$A$5:$A$1802,0),0)*HLOOKUP(FE$2,$H$5:$FY$1802,MATCH($A873,$A$5:$A$1802,0),0),$H$2)</f>
        <v>0</v>
      </c>
      <c r="FF873" s="179">
        <f>IFERROR(HLOOKUP(FF$1,$H$5:$FY$1802,MATCH($A873,$A$5:$A$1802,0),0)*HLOOKUP(FF$2,$H$5:$FY$1802,MATCH($A873,$A$5:$A$1802,0),0),$H$2)</f>
        <v>0</v>
      </c>
      <c r="FG873" s="179">
        <f>IFERROR(HLOOKUP(FG$1,$H$5:$FY$1802,MATCH($A873,$A$5:$A$1802,0),0)*HLOOKUP(FG$2,$H$5:$FY$1802,MATCH($A873,$A$5:$A$1802,0),0),$H$2)</f>
        <v>0</v>
      </c>
      <c r="FH873" s="151"/>
      <c r="FI873" s="407">
        <f t="shared" si="1192"/>
        <v>1.7060638583310974</v>
      </c>
      <c r="FJ873" s="407">
        <f t="shared" si="1192"/>
        <v>1.3384759860477595</v>
      </c>
      <c r="FK873" s="407">
        <f t="shared" si="1193"/>
        <v>1.6665421259107043</v>
      </c>
      <c r="FL873" s="407">
        <f t="shared" si="1194"/>
        <v>1.3218755837847935</v>
      </c>
      <c r="FM873" s="407">
        <f t="shared" si="1195"/>
        <v>1.2937524253007373</v>
      </c>
      <c r="FN873" s="407">
        <f t="shared" si="1196"/>
        <v>1.0538278175065137</v>
      </c>
      <c r="FO873" s="407">
        <f t="shared" si="1197"/>
        <v>1.4682173866437989</v>
      </c>
      <c r="FP873" s="407">
        <f t="shared" si="1198"/>
        <v>1.0681745095937401</v>
      </c>
      <c r="FQ873" s="407">
        <f t="shared" si="1199"/>
        <v>1.5921052631578947</v>
      </c>
      <c r="FR873" s="407">
        <f t="shared" si="1200"/>
        <v>1.1973684210526316</v>
      </c>
      <c r="FS873" s="408"/>
    </row>
    <row r="874" spans="1:175" ht="10.35" customHeight="1" x14ac:dyDescent="0.2">
      <c r="A874" s="80" t="str">
        <f t="shared" ref="A874:A884" si="1220">B874&amp;C874&amp;F874</f>
        <v>2022-23MAYRX9</v>
      </c>
      <c r="B874" s="169" t="str">
        <f t="shared" si="1210"/>
        <v>2022-23</v>
      </c>
      <c r="C874" s="77" t="s">
        <v>840</v>
      </c>
      <c r="D874" s="169" t="str">
        <f>INDEX($FV$16:$FW$26,MATCH($F874,$FV$16:$FV$26,0),2)</f>
        <v>Y60</v>
      </c>
      <c r="E874" s="169" t="str">
        <f>VLOOKUP($D874,$FW$8:$FX$14,2,0)</f>
        <v>Midlands</v>
      </c>
      <c r="F874" s="269" t="s">
        <v>845</v>
      </c>
      <c r="G874" s="269" t="s">
        <v>871</v>
      </c>
      <c r="H874" s="270">
        <v>109041</v>
      </c>
      <c r="I874" s="270">
        <v>87320</v>
      </c>
      <c r="J874" s="270">
        <v>605898</v>
      </c>
      <c r="K874" s="270">
        <v>7</v>
      </c>
      <c r="L874" s="270">
        <v>2</v>
      </c>
      <c r="M874" s="270">
        <v>12</v>
      </c>
      <c r="N874" s="270">
        <v>43</v>
      </c>
      <c r="O874" s="270">
        <v>102</v>
      </c>
      <c r="P874" s="270">
        <v>0</v>
      </c>
      <c r="Q874" s="270">
        <v>481</v>
      </c>
      <c r="R874" s="270">
        <v>1922</v>
      </c>
      <c r="S874" s="270">
        <v>514</v>
      </c>
      <c r="T874" s="270">
        <v>65261</v>
      </c>
      <c r="U874" s="270">
        <v>8591</v>
      </c>
      <c r="V874" s="270">
        <v>5548</v>
      </c>
      <c r="W874" s="270">
        <v>36321</v>
      </c>
      <c r="X874" s="270">
        <v>9471</v>
      </c>
      <c r="Y874" s="270">
        <v>83</v>
      </c>
      <c r="Z874" s="270">
        <v>4787075</v>
      </c>
      <c r="AA874" s="270">
        <v>557</v>
      </c>
      <c r="AB874" s="270">
        <v>1016</v>
      </c>
      <c r="AC874" s="270">
        <v>5492439</v>
      </c>
      <c r="AD874" s="270">
        <v>990</v>
      </c>
      <c r="AE874" s="270">
        <v>2259</v>
      </c>
      <c r="AF874" s="270">
        <v>116399941</v>
      </c>
      <c r="AG874" s="270">
        <v>3205</v>
      </c>
      <c r="AH874" s="270">
        <v>6960</v>
      </c>
      <c r="AI874" s="270">
        <v>87673812</v>
      </c>
      <c r="AJ874" s="270">
        <v>9257</v>
      </c>
      <c r="AK874" s="270">
        <v>23839</v>
      </c>
      <c r="AL874" s="270">
        <v>1007635</v>
      </c>
      <c r="AM874" s="270">
        <v>12140</v>
      </c>
      <c r="AN874" s="270">
        <v>26656</v>
      </c>
      <c r="AO874" s="270">
        <v>8184</v>
      </c>
      <c r="AP874" s="270">
        <v>1561</v>
      </c>
      <c r="AQ874" s="270">
        <v>1584</v>
      </c>
      <c r="AR874" s="270">
        <v>104</v>
      </c>
      <c r="AS874" s="270">
        <v>3077</v>
      </c>
      <c r="AT874" s="270">
        <v>1962</v>
      </c>
      <c r="AU874" s="270">
        <v>2171</v>
      </c>
      <c r="AV874" s="270">
        <v>32391</v>
      </c>
      <c r="AW874" s="270">
        <v>3501</v>
      </c>
      <c r="AX874" s="270">
        <v>21185</v>
      </c>
      <c r="AY874" s="270">
        <v>57077</v>
      </c>
      <c r="AZ874" s="270">
        <v>14793</v>
      </c>
      <c r="BA874" s="270">
        <v>11607</v>
      </c>
      <c r="BB874" s="270">
        <v>9802</v>
      </c>
      <c r="BC874" s="270">
        <v>7769</v>
      </c>
      <c r="BD874" s="270">
        <v>49029</v>
      </c>
      <c r="BE874" s="270">
        <v>38611</v>
      </c>
      <c r="BF874" s="270">
        <v>14301</v>
      </c>
      <c r="BG874" s="270">
        <v>10247</v>
      </c>
      <c r="BH874" s="270">
        <v>75</v>
      </c>
      <c r="BI874" s="270">
        <v>54</v>
      </c>
      <c r="BJ874" s="270">
        <v>0</v>
      </c>
      <c r="BK874" s="270">
        <v>0</v>
      </c>
      <c r="BL874" s="270">
        <v>0</v>
      </c>
      <c r="BM874" s="270">
        <v>0</v>
      </c>
      <c r="BN874" s="270">
        <v>16</v>
      </c>
      <c r="BO874" s="270">
        <v>8719</v>
      </c>
      <c r="BP874" s="270">
        <v>545</v>
      </c>
      <c r="BQ874" s="270">
        <v>1023</v>
      </c>
      <c r="BR874" s="270">
        <v>8575</v>
      </c>
      <c r="BS874" s="270">
        <v>4778356</v>
      </c>
      <c r="BT874" s="270">
        <v>557</v>
      </c>
      <c r="BU874" s="270">
        <v>1016</v>
      </c>
      <c r="BV874" s="270">
        <v>718</v>
      </c>
      <c r="BW874" s="270">
        <v>2176113</v>
      </c>
      <c r="BX874" s="270">
        <v>3031</v>
      </c>
      <c r="BY874" s="270">
        <v>6132</v>
      </c>
      <c r="BZ874" s="270">
        <v>912</v>
      </c>
      <c r="CA874" s="270">
        <v>2941300</v>
      </c>
      <c r="CB874" s="270">
        <v>3225</v>
      </c>
      <c r="CC874" s="270">
        <v>6856</v>
      </c>
      <c r="CD874" s="270">
        <v>34691</v>
      </c>
      <c r="CE874" s="270">
        <v>111282528</v>
      </c>
      <c r="CF874" s="270">
        <v>3208</v>
      </c>
      <c r="CG874" s="270">
        <v>6984</v>
      </c>
      <c r="CH874" s="270">
        <v>7</v>
      </c>
      <c r="CI874" s="270">
        <v>30261</v>
      </c>
      <c r="CJ874" s="270">
        <v>4323</v>
      </c>
      <c r="CK874" s="270">
        <v>9906</v>
      </c>
      <c r="CL874" s="270">
        <v>200</v>
      </c>
      <c r="CM874" s="270">
        <v>2091063</v>
      </c>
      <c r="CN874" s="270">
        <v>10455</v>
      </c>
      <c r="CO874" s="270">
        <v>24192</v>
      </c>
      <c r="CP874" s="270">
        <v>1807</v>
      </c>
      <c r="CQ874" s="270">
        <v>15528853</v>
      </c>
      <c r="CR874" s="270">
        <v>8594</v>
      </c>
      <c r="CS874" s="270">
        <v>17083</v>
      </c>
      <c r="CT874" s="270">
        <v>75</v>
      </c>
      <c r="CU874" s="270">
        <v>894921</v>
      </c>
      <c r="CV874" s="270">
        <v>11932</v>
      </c>
      <c r="CW874" s="270">
        <v>28562</v>
      </c>
      <c r="CX874" s="270">
        <v>324</v>
      </c>
      <c r="CY874" s="270">
        <v>86650</v>
      </c>
      <c r="CZ874" s="270">
        <v>267</v>
      </c>
      <c r="DA874" s="270">
        <v>450</v>
      </c>
      <c r="DB874" s="270">
        <v>4533</v>
      </c>
      <c r="DC874" s="270">
        <v>208852</v>
      </c>
      <c r="DD874" s="270">
        <v>46</v>
      </c>
      <c r="DE874" s="270">
        <v>90</v>
      </c>
      <c r="DF874" s="270">
        <v>37</v>
      </c>
      <c r="DG874" s="270">
        <v>95667</v>
      </c>
      <c r="DH874" s="270">
        <v>2586</v>
      </c>
      <c r="DI874" s="270">
        <v>6974</v>
      </c>
      <c r="DJ874" s="270">
        <v>27</v>
      </c>
      <c r="DK874" s="270">
        <v>0</v>
      </c>
      <c r="DL874" s="249"/>
      <c r="DM874" s="249"/>
      <c r="DN874" s="249"/>
      <c r="DO874" s="249"/>
      <c r="DP874" s="249"/>
      <c r="DQ874" s="249"/>
      <c r="DR874" s="249"/>
      <c r="DS874" s="249"/>
      <c r="DT874" s="249"/>
      <c r="DU874" s="249"/>
      <c r="DV874" s="249"/>
      <c r="DW874" s="249"/>
      <c r="DX874" s="249"/>
      <c r="DY874" s="249"/>
      <c r="DZ874" s="249"/>
      <c r="EA874" s="249"/>
      <c r="EB874" s="155"/>
      <c r="EC874" s="75">
        <f>MONTH(1&amp;C874)</f>
        <v>5</v>
      </c>
      <c r="ED874" s="74">
        <f>LEFT($B874,4)+IF(EC874&lt;4,1,0)</f>
        <v>2022</v>
      </c>
      <c r="EE874" s="165">
        <f>DATE($ED874,$EC874,1)</f>
        <v>44682</v>
      </c>
      <c r="EF874" s="157">
        <f>DAY(EOMONTH($EE874,0))</f>
        <v>31</v>
      </c>
      <c r="EG874" s="156"/>
      <c r="EH874" s="166">
        <f>IFERROR(HLOOKUP(EH$1,$H$5:$FY$1802,MATCH($A874,$A$5:$A$1802,0),0)*HLOOKUP(EH$2,$H$5:$FY$1802,MATCH($A874,$A$5:$A$1802,0),0),$H$2)</f>
        <v>174640</v>
      </c>
      <c r="EI874" s="166">
        <f>IFERROR(HLOOKUP(EI$1,$H$5:$FY$1802,MATCH($A874,$A$5:$A$1802,0),0)*HLOOKUP(EI$2,$H$5:$FY$1802,MATCH($A874,$A$5:$A$1802,0),0),$H$2)</f>
        <v>1047840</v>
      </c>
      <c r="EJ874" s="166">
        <f>IFERROR(HLOOKUP(EJ$1,$H$5:$FY$1802,MATCH($A874,$A$5:$A$1802,0),0)*HLOOKUP(EJ$2,$H$5:$FY$1802,MATCH($A874,$A$5:$A$1802,0),0),$H$2)</f>
        <v>3754760</v>
      </c>
      <c r="EK874" s="166">
        <f>IFERROR(HLOOKUP(EK$1,$H$5:$FY$1802,MATCH($A874,$A$5:$A$1802,0),0)*HLOOKUP(EK$2,$H$5:$FY$1802,MATCH($A874,$A$5:$A$1802,0),0),$H$2)</f>
        <v>8906640</v>
      </c>
      <c r="EL874" s="166">
        <f>IFERROR(HLOOKUP(EL$1,$H$5:$FY$1802,MATCH($A874,$A$5:$A$1802,0),0)*HLOOKUP(EL$2,$H$5:$FY$1802,MATCH($A874,$A$5:$A$1802,0),0),$H$2)</f>
        <v>8728456</v>
      </c>
      <c r="EM874" s="166">
        <f>IFERROR(HLOOKUP(EM$1,$H$5:$FY$1802,MATCH($A874,$A$5:$A$1802,0),0)*HLOOKUP(EM$2,$H$5:$FY$1802,MATCH($A874,$A$5:$A$1802,0),0),$H$2)</f>
        <v>12532932</v>
      </c>
      <c r="EN874" s="166">
        <f>IFERROR(HLOOKUP(EN$1,$H$5:$FY$1802,MATCH($A874,$A$5:$A$1802,0),0)*HLOOKUP(EN$2,$H$5:$FY$1802,MATCH($A874,$A$5:$A$1802,0),0),$H$2)</f>
        <v>252794160</v>
      </c>
      <c r="EO874" s="166">
        <f>IFERROR(HLOOKUP(EO$1,$H$5:$FY$1802,MATCH($A874,$A$5:$A$1802,0),0)*HLOOKUP(EO$2,$H$5:$FY$1802,MATCH($A874,$A$5:$A$1802,0),0),$H$2)</f>
        <v>225779169</v>
      </c>
      <c r="EP874" s="166">
        <f>IFERROR(HLOOKUP(EP$1,$H$5:$FY$1802,MATCH($A874,$A$5:$A$1802,0),0)*HLOOKUP(EP$2,$H$5:$FY$1802,MATCH($A874,$A$5:$A$1802,0),0),$H$2)</f>
        <v>2212448</v>
      </c>
      <c r="EQ874" s="166">
        <f>IFERROR(HLOOKUP(EQ$1,$H$5:$FY$1802,MATCH($A874,$A$5:$A$1802,0),0)*HLOOKUP(EQ$2,$H$5:$FY$1802,MATCH($A874,$A$5:$A$1802,0),0),$H$2)</f>
        <v>0</v>
      </c>
      <c r="ER874" s="166">
        <f>IFERROR(HLOOKUP(ER$1,$H$5:$FY$1802,MATCH($A874,$A$5:$A$1802,0),0)*HLOOKUP(ER$2,$H$5:$FY$1802,MATCH($A874,$A$5:$A$1802,0),0),$H$2)</f>
        <v>16368</v>
      </c>
      <c r="ES874" s="166">
        <f>IFERROR(HLOOKUP(ES$1,$H$5:$FY$1802,MATCH($A874,$A$5:$A$1802,0),0)*HLOOKUP(ES$2,$H$5:$FY$1802,MATCH($A874,$A$5:$A$1802,0),0),$H$2)</f>
        <v>8712200</v>
      </c>
      <c r="ET874" s="166">
        <f>IFERROR(HLOOKUP(ET$1,$H$5:$FY$1802,MATCH($A874,$A$5:$A$1802,0),0)*HLOOKUP(ET$2,$H$5:$FY$1802,MATCH($A874,$A$5:$A$1802,0),0),$H$2)</f>
        <v>4402776</v>
      </c>
      <c r="EU874" s="166">
        <f>IFERROR(HLOOKUP(EU$1,$H$5:$FY$1802,MATCH($A874,$A$5:$A$1802,0),0)*HLOOKUP(EU$2,$H$5:$FY$1802,MATCH($A874,$A$5:$A$1802,0),0),$H$2)</f>
        <v>6252672</v>
      </c>
      <c r="EV874" s="166">
        <f>IFERROR(HLOOKUP(EV$1,$H$5:$FY$1802,MATCH($A874,$A$5:$A$1802,0),0)*HLOOKUP(EV$2,$H$5:$FY$1802,MATCH($A874,$A$5:$A$1802,0),0),$H$2)</f>
        <v>242281944</v>
      </c>
      <c r="EW874" s="166">
        <f>IFERROR(HLOOKUP(EW$1,$H$5:$FY$1802,MATCH($A874,$A$5:$A$1802,0),0)*HLOOKUP(EW$2,$H$5:$FY$1802,MATCH($A874,$A$5:$A$1802,0),0),$H$2)</f>
        <v>69342</v>
      </c>
      <c r="EX874" s="166">
        <f>IFERROR(HLOOKUP(EX$1,$H$5:$FY$1802,MATCH($A874,$A$5:$A$1802,0),0)*HLOOKUP(EX$2,$H$5:$FY$1802,MATCH($A874,$A$5:$A$1802,0),0),$H$2)</f>
        <v>4838400</v>
      </c>
      <c r="EY874" s="166">
        <f>IFERROR(HLOOKUP(EY$1,$H$5:$FY$1802,MATCH($A874,$A$5:$A$1802,0),0)*HLOOKUP(EY$2,$H$5:$FY$1802,MATCH($A874,$A$5:$A$1802,0),0),$H$2)</f>
        <v>30868981</v>
      </c>
      <c r="EZ874" s="166">
        <f>IFERROR(HLOOKUP(EZ$1,$H$5:$FY$1802,MATCH($A874,$A$5:$A$1802,0),0)*HLOOKUP(EZ$2,$H$5:$FY$1802,MATCH($A874,$A$5:$A$1802,0),0),$H$2)</f>
        <v>2142150</v>
      </c>
      <c r="FA874" s="166">
        <f>IFERROR(HLOOKUP(FA$1,$H$5:$FY$1802,MATCH($A874,$A$5:$A$1802,0),0)*HLOOKUP(FA$2,$H$5:$FY$1802,MATCH($A874,$A$5:$A$1802,0),0),$H$2)</f>
        <v>258038</v>
      </c>
      <c r="FB874" s="166">
        <f>IFERROR(HLOOKUP(FB$1,$H$5:$FY$1802,MATCH($A874,$A$5:$A$1802,0),0)*HLOOKUP(FB$2,$H$5:$FY$1802,MATCH($A874,$A$5:$A$1802,0),0),$H$2)</f>
        <v>145800</v>
      </c>
      <c r="FC874" s="166">
        <f>IFERROR(HLOOKUP(FC$1,$H$5:$FY$1802,MATCH($A874,$A$5:$A$1802,0),0)*HLOOKUP(FC$2,$H$5:$FY$1802,MATCH($A874,$A$5:$A$1802,0),0),$H$2)</f>
        <v>407970</v>
      </c>
      <c r="FD874" s="166">
        <f>IFERROR(HLOOKUP(FD$1,$H$5:$FY$1802,MATCH($A874,$A$5:$A$1802,0),0)*HLOOKUP(FD$2,$H$5:$FY$1802,MATCH($A874,$A$5:$A$1802,0),0),$H$2)</f>
        <v>0</v>
      </c>
      <c r="FE874" s="166">
        <f>IFERROR(HLOOKUP(FE$1,$H$5:$FY$1802,MATCH($A874,$A$5:$A$1802,0),0)*HLOOKUP(FE$2,$H$5:$FY$1802,MATCH($A874,$A$5:$A$1802,0),0),$H$2)</f>
        <v>0</v>
      </c>
      <c r="FF874" s="166">
        <f>IFERROR(HLOOKUP(FF$1,$H$5:$FY$1802,MATCH($A874,$A$5:$A$1802,0),0)*HLOOKUP(FF$2,$H$5:$FY$1802,MATCH($A874,$A$5:$A$1802,0),0),$H$2)</f>
        <v>0</v>
      </c>
      <c r="FG874" s="166">
        <f>IFERROR(HLOOKUP(FG$1,$H$5:$FY$1802,MATCH($A874,$A$5:$A$1802,0),0)*HLOOKUP(FG$2,$H$5:$FY$1802,MATCH($A874,$A$5:$A$1802,0),0),$H$2)</f>
        <v>0</v>
      </c>
      <c r="FH874" s="152"/>
      <c r="FI874" s="405">
        <f t="shared" si="1192"/>
        <v>1.7219182865789779</v>
      </c>
      <c r="FJ874" s="405">
        <f t="shared" si="1192"/>
        <v>1.3510650680945175</v>
      </c>
      <c r="FK874" s="405">
        <f t="shared" si="1193"/>
        <v>1.7667627974044702</v>
      </c>
      <c r="FL874" s="405">
        <f t="shared" si="1194"/>
        <v>1.4003244412400866</v>
      </c>
      <c r="FM874" s="405">
        <f t="shared" si="1195"/>
        <v>1.3498802345750391</v>
      </c>
      <c r="FN874" s="405">
        <f t="shared" si="1196"/>
        <v>1.0630489248644035</v>
      </c>
      <c r="FO874" s="405">
        <f t="shared" si="1197"/>
        <v>1.5099778270509978</v>
      </c>
      <c r="FP874" s="405">
        <f t="shared" si="1198"/>
        <v>1.0819343258367649</v>
      </c>
      <c r="FQ874" s="405">
        <f t="shared" si="1199"/>
        <v>0.90361445783132532</v>
      </c>
      <c r="FR874" s="405">
        <f t="shared" si="1200"/>
        <v>0.6506024096385542</v>
      </c>
      <c r="FS874" s="65"/>
    </row>
    <row r="875" spans="1:175" ht="10.35" customHeight="1" x14ac:dyDescent="0.2">
      <c r="A875" s="74" t="str">
        <f t="shared" si="1220"/>
        <v>2022-23MAYRYC</v>
      </c>
      <c r="B875" s="163" t="str">
        <f t="shared" si="1210"/>
        <v>2022-23</v>
      </c>
      <c r="C875" s="26" t="s">
        <v>840</v>
      </c>
      <c r="D875" s="163" t="str">
        <f>INDEX($FV$16:$FW$26,MATCH($F875,$FV$16:$FV$26,0),2)</f>
        <v>Y61</v>
      </c>
      <c r="E875" s="163" t="str">
        <f>VLOOKUP($D875,$FW$8:$FX$14,2,0)</f>
        <v>East of England</v>
      </c>
      <c r="F875" s="271" t="s">
        <v>849</v>
      </c>
      <c r="G875" s="271" t="s">
        <v>872</v>
      </c>
      <c r="H875" s="272">
        <v>114675</v>
      </c>
      <c r="I875" s="272">
        <v>84568</v>
      </c>
      <c r="J875" s="272">
        <v>3555767</v>
      </c>
      <c r="K875" s="272">
        <v>42</v>
      </c>
      <c r="L875" s="272">
        <v>0</v>
      </c>
      <c r="M875" s="272">
        <v>135</v>
      </c>
      <c r="N875" s="272">
        <v>205</v>
      </c>
      <c r="O875" s="272">
        <v>324</v>
      </c>
      <c r="P875" s="272">
        <v>0</v>
      </c>
      <c r="Q875" s="272">
        <v>388</v>
      </c>
      <c r="R875" s="272">
        <v>3</v>
      </c>
      <c r="S875" s="272">
        <v>2630</v>
      </c>
      <c r="T875" s="272">
        <v>66618</v>
      </c>
      <c r="U875" s="272">
        <v>7808</v>
      </c>
      <c r="V875" s="272">
        <v>5017</v>
      </c>
      <c r="W875" s="272">
        <v>39236</v>
      </c>
      <c r="X875" s="272">
        <v>10062</v>
      </c>
      <c r="Y875" s="272">
        <v>299</v>
      </c>
      <c r="Z875" s="272">
        <v>4645214</v>
      </c>
      <c r="AA875" s="272">
        <v>595</v>
      </c>
      <c r="AB875" s="272">
        <v>1100</v>
      </c>
      <c r="AC875" s="272">
        <v>3990410</v>
      </c>
      <c r="AD875" s="272">
        <v>795</v>
      </c>
      <c r="AE875" s="272">
        <v>1457</v>
      </c>
      <c r="AF875" s="272">
        <v>117307947</v>
      </c>
      <c r="AG875" s="272">
        <v>2990</v>
      </c>
      <c r="AH875" s="272">
        <v>6421</v>
      </c>
      <c r="AI875" s="272">
        <v>93580918</v>
      </c>
      <c r="AJ875" s="272">
        <v>9300</v>
      </c>
      <c r="AK875" s="272">
        <v>23064</v>
      </c>
      <c r="AL875" s="272">
        <v>2592322</v>
      </c>
      <c r="AM875" s="272">
        <v>8670</v>
      </c>
      <c r="AN875" s="272">
        <v>38956</v>
      </c>
      <c r="AO875" s="272">
        <v>5344</v>
      </c>
      <c r="AP875" s="272">
        <v>34</v>
      </c>
      <c r="AQ875" s="272">
        <v>3323</v>
      </c>
      <c r="AR875" s="272">
        <v>566</v>
      </c>
      <c r="AS875" s="272">
        <v>19</v>
      </c>
      <c r="AT875" s="272">
        <v>1968</v>
      </c>
      <c r="AU875" s="272">
        <v>318</v>
      </c>
      <c r="AV875" s="272">
        <v>37034</v>
      </c>
      <c r="AW875" s="272">
        <v>2283</v>
      </c>
      <c r="AX875" s="272">
        <v>21957</v>
      </c>
      <c r="AY875" s="272">
        <v>61274</v>
      </c>
      <c r="AZ875" s="272">
        <v>17494</v>
      </c>
      <c r="BA875" s="272">
        <v>12083</v>
      </c>
      <c r="BB875" s="272">
        <v>10908</v>
      </c>
      <c r="BC875" s="272">
        <v>7783</v>
      </c>
      <c r="BD875" s="272">
        <v>63114</v>
      </c>
      <c r="BE875" s="272">
        <v>43030</v>
      </c>
      <c r="BF875" s="272">
        <v>19567</v>
      </c>
      <c r="BG875" s="272">
        <v>11366</v>
      </c>
      <c r="BH875" s="272">
        <v>483</v>
      </c>
      <c r="BI875" s="272">
        <v>328</v>
      </c>
      <c r="BJ875" s="272">
        <v>13</v>
      </c>
      <c r="BK875" s="272">
        <v>7374</v>
      </c>
      <c r="BL875" s="272">
        <v>567</v>
      </c>
      <c r="BM875" s="272">
        <v>981</v>
      </c>
      <c r="BN875" s="272">
        <v>2</v>
      </c>
      <c r="BO875" s="272">
        <v>667</v>
      </c>
      <c r="BP875" s="272">
        <v>334</v>
      </c>
      <c r="BQ875" s="272">
        <v>468</v>
      </c>
      <c r="BR875" s="272">
        <v>7793</v>
      </c>
      <c r="BS875" s="272">
        <v>4637173</v>
      </c>
      <c r="BT875" s="272">
        <v>595</v>
      </c>
      <c r="BU875" s="272">
        <v>1101</v>
      </c>
      <c r="BV875" s="272">
        <v>2622</v>
      </c>
      <c r="BW875" s="272">
        <v>7640432</v>
      </c>
      <c r="BX875" s="272">
        <v>2914</v>
      </c>
      <c r="BY875" s="272">
        <v>5849</v>
      </c>
      <c r="BZ875" s="272">
        <v>968</v>
      </c>
      <c r="CA875" s="272">
        <v>2933687</v>
      </c>
      <c r="CB875" s="272">
        <v>3031</v>
      </c>
      <c r="CC875" s="272">
        <v>6551</v>
      </c>
      <c r="CD875" s="272">
        <v>35646</v>
      </c>
      <c r="CE875" s="272">
        <v>106733828</v>
      </c>
      <c r="CF875" s="272">
        <v>2994</v>
      </c>
      <c r="CG875" s="272">
        <v>6463</v>
      </c>
      <c r="CH875" s="272">
        <v>340</v>
      </c>
      <c r="CI875" s="272">
        <v>4220903</v>
      </c>
      <c r="CJ875" s="272">
        <v>12414</v>
      </c>
      <c r="CK875" s="272">
        <v>35245</v>
      </c>
      <c r="CL875" s="272">
        <v>107</v>
      </c>
      <c r="CM875" s="272">
        <v>1246344</v>
      </c>
      <c r="CN875" s="272">
        <v>11648</v>
      </c>
      <c r="CO875" s="272">
        <v>31088</v>
      </c>
      <c r="CP875" s="272">
        <v>697</v>
      </c>
      <c r="CQ875" s="272">
        <v>13613848</v>
      </c>
      <c r="CR875" s="272">
        <v>19532</v>
      </c>
      <c r="CS875" s="272">
        <v>59128</v>
      </c>
      <c r="CT875" s="272">
        <v>92</v>
      </c>
      <c r="CU875" s="272">
        <v>1181011</v>
      </c>
      <c r="CV875" s="272">
        <v>12837</v>
      </c>
      <c r="CW875" s="272">
        <v>49827</v>
      </c>
      <c r="CX875" s="272">
        <v>627</v>
      </c>
      <c r="CY875" s="272">
        <v>217708</v>
      </c>
      <c r="CZ875" s="272">
        <v>347</v>
      </c>
      <c r="DA875" s="272">
        <v>588</v>
      </c>
      <c r="DB875" s="272">
        <v>4854</v>
      </c>
      <c r="DC875" s="272">
        <v>338947</v>
      </c>
      <c r="DD875" s="272">
        <v>70</v>
      </c>
      <c r="DE875" s="272">
        <v>160</v>
      </c>
      <c r="DF875" s="272">
        <v>167</v>
      </c>
      <c r="DG875" s="272">
        <v>349507</v>
      </c>
      <c r="DH875" s="272">
        <v>2093</v>
      </c>
      <c r="DI875" s="272">
        <v>5561</v>
      </c>
      <c r="DJ875" s="272">
        <v>150</v>
      </c>
      <c r="DK875" s="272">
        <v>3</v>
      </c>
      <c r="DL875" s="250"/>
      <c r="DM875" s="250"/>
      <c r="DN875" s="250"/>
      <c r="DO875" s="250"/>
      <c r="DP875" s="250"/>
      <c r="DQ875" s="250"/>
      <c r="DR875" s="250"/>
      <c r="DS875" s="250"/>
      <c r="DT875" s="250"/>
      <c r="DU875" s="250"/>
      <c r="DV875" s="250"/>
      <c r="DW875" s="250"/>
      <c r="DX875" s="250"/>
      <c r="DY875" s="250"/>
      <c r="DZ875" s="250"/>
      <c r="EA875" s="250"/>
      <c r="EB875" s="155"/>
      <c r="EC875" s="75">
        <f>MONTH(1&amp;C875)</f>
        <v>5</v>
      </c>
      <c r="ED875" s="74">
        <f>LEFT($B875,4)+IF(EC875&lt;4,1,0)</f>
        <v>2022</v>
      </c>
      <c r="EE875" s="165">
        <f>DATE($ED875,$EC875,1)</f>
        <v>44682</v>
      </c>
      <c r="EF875" s="157">
        <f>DAY(EOMONTH($EE875,0))</f>
        <v>31</v>
      </c>
      <c r="EG875" s="156"/>
      <c r="EH875" s="166">
        <f>IFERROR(HLOOKUP(EH$1,$H$5:$FY$1802,MATCH($A875,$A$5:$A$1802,0),0)*HLOOKUP(EH$2,$H$5:$FY$1802,MATCH($A875,$A$5:$A$1802,0),0),$H$2)</f>
        <v>0</v>
      </c>
      <c r="EI875" s="166">
        <f>IFERROR(HLOOKUP(EI$1,$H$5:$FY$1802,MATCH($A875,$A$5:$A$1802,0),0)*HLOOKUP(EI$2,$H$5:$FY$1802,MATCH($A875,$A$5:$A$1802,0),0),$H$2)</f>
        <v>11416680</v>
      </c>
      <c r="EJ875" s="166">
        <f>IFERROR(HLOOKUP(EJ$1,$H$5:$FY$1802,MATCH($A875,$A$5:$A$1802,0),0)*HLOOKUP(EJ$2,$H$5:$FY$1802,MATCH($A875,$A$5:$A$1802,0),0),$H$2)</f>
        <v>17336440</v>
      </c>
      <c r="EK875" s="166">
        <f>IFERROR(HLOOKUP(EK$1,$H$5:$FY$1802,MATCH($A875,$A$5:$A$1802,0),0)*HLOOKUP(EK$2,$H$5:$FY$1802,MATCH($A875,$A$5:$A$1802,0),0),$H$2)</f>
        <v>27400032</v>
      </c>
      <c r="EL875" s="166">
        <f>IFERROR(HLOOKUP(EL$1,$H$5:$FY$1802,MATCH($A875,$A$5:$A$1802,0),0)*HLOOKUP(EL$2,$H$5:$FY$1802,MATCH($A875,$A$5:$A$1802,0),0),$H$2)</f>
        <v>8588800</v>
      </c>
      <c r="EM875" s="166">
        <f>IFERROR(HLOOKUP(EM$1,$H$5:$FY$1802,MATCH($A875,$A$5:$A$1802,0),0)*HLOOKUP(EM$2,$H$5:$FY$1802,MATCH($A875,$A$5:$A$1802,0),0),$H$2)</f>
        <v>7309769</v>
      </c>
      <c r="EN875" s="166">
        <f>IFERROR(HLOOKUP(EN$1,$H$5:$FY$1802,MATCH($A875,$A$5:$A$1802,0),0)*HLOOKUP(EN$2,$H$5:$FY$1802,MATCH($A875,$A$5:$A$1802,0),0),$H$2)</f>
        <v>251934356</v>
      </c>
      <c r="EO875" s="166">
        <f>IFERROR(HLOOKUP(EO$1,$H$5:$FY$1802,MATCH($A875,$A$5:$A$1802,0),0)*HLOOKUP(EO$2,$H$5:$FY$1802,MATCH($A875,$A$5:$A$1802,0),0),$H$2)</f>
        <v>232069968</v>
      </c>
      <c r="EP875" s="166">
        <f>IFERROR(HLOOKUP(EP$1,$H$5:$FY$1802,MATCH($A875,$A$5:$A$1802,0),0)*HLOOKUP(EP$2,$H$5:$FY$1802,MATCH($A875,$A$5:$A$1802,0),0),$H$2)</f>
        <v>11647844</v>
      </c>
      <c r="EQ875" s="166">
        <f>IFERROR(HLOOKUP(EQ$1,$H$5:$FY$1802,MATCH($A875,$A$5:$A$1802,0),0)*HLOOKUP(EQ$2,$H$5:$FY$1802,MATCH($A875,$A$5:$A$1802,0),0),$H$2)</f>
        <v>12753</v>
      </c>
      <c r="ER875" s="166">
        <f>IFERROR(HLOOKUP(ER$1,$H$5:$FY$1802,MATCH($A875,$A$5:$A$1802,0),0)*HLOOKUP(ER$2,$H$5:$FY$1802,MATCH($A875,$A$5:$A$1802,0),0),$H$2)</f>
        <v>936</v>
      </c>
      <c r="ES875" s="166">
        <f>IFERROR(HLOOKUP(ES$1,$H$5:$FY$1802,MATCH($A875,$A$5:$A$1802,0),0)*HLOOKUP(ES$2,$H$5:$FY$1802,MATCH($A875,$A$5:$A$1802,0),0),$H$2)</f>
        <v>8580093</v>
      </c>
      <c r="ET875" s="166">
        <f>IFERROR(HLOOKUP(ET$1,$H$5:$FY$1802,MATCH($A875,$A$5:$A$1802,0),0)*HLOOKUP(ET$2,$H$5:$FY$1802,MATCH($A875,$A$5:$A$1802,0),0),$H$2)</f>
        <v>15336078</v>
      </c>
      <c r="EU875" s="166">
        <f>IFERROR(HLOOKUP(EU$1,$H$5:$FY$1802,MATCH($A875,$A$5:$A$1802,0),0)*HLOOKUP(EU$2,$H$5:$FY$1802,MATCH($A875,$A$5:$A$1802,0),0),$H$2)</f>
        <v>6341368</v>
      </c>
      <c r="EV875" s="166">
        <f>IFERROR(HLOOKUP(EV$1,$H$5:$FY$1802,MATCH($A875,$A$5:$A$1802,0),0)*HLOOKUP(EV$2,$H$5:$FY$1802,MATCH($A875,$A$5:$A$1802,0),0),$H$2)</f>
        <v>230380098</v>
      </c>
      <c r="EW875" s="166">
        <f>IFERROR(HLOOKUP(EW$1,$H$5:$FY$1802,MATCH($A875,$A$5:$A$1802,0),0)*HLOOKUP(EW$2,$H$5:$FY$1802,MATCH($A875,$A$5:$A$1802,0),0),$H$2)</f>
        <v>11983300</v>
      </c>
      <c r="EX875" s="166">
        <f>IFERROR(HLOOKUP(EX$1,$H$5:$FY$1802,MATCH($A875,$A$5:$A$1802,0),0)*HLOOKUP(EX$2,$H$5:$FY$1802,MATCH($A875,$A$5:$A$1802,0),0),$H$2)</f>
        <v>3326416</v>
      </c>
      <c r="EY875" s="166">
        <f>IFERROR(HLOOKUP(EY$1,$H$5:$FY$1802,MATCH($A875,$A$5:$A$1802,0),0)*HLOOKUP(EY$2,$H$5:$FY$1802,MATCH($A875,$A$5:$A$1802,0),0),$H$2)</f>
        <v>41212216</v>
      </c>
      <c r="EZ875" s="166">
        <f>IFERROR(HLOOKUP(EZ$1,$H$5:$FY$1802,MATCH($A875,$A$5:$A$1802,0),0)*HLOOKUP(EZ$2,$H$5:$FY$1802,MATCH($A875,$A$5:$A$1802,0),0),$H$2)</f>
        <v>4584084</v>
      </c>
      <c r="FA875" s="166">
        <f>IFERROR(HLOOKUP(FA$1,$H$5:$FY$1802,MATCH($A875,$A$5:$A$1802,0),0)*HLOOKUP(FA$2,$H$5:$FY$1802,MATCH($A875,$A$5:$A$1802,0),0),$H$2)</f>
        <v>928687</v>
      </c>
      <c r="FB875" s="166">
        <f>IFERROR(HLOOKUP(FB$1,$H$5:$FY$1802,MATCH($A875,$A$5:$A$1802,0),0)*HLOOKUP(FB$2,$H$5:$FY$1802,MATCH($A875,$A$5:$A$1802,0),0),$H$2)</f>
        <v>368676</v>
      </c>
      <c r="FC875" s="166">
        <f>IFERROR(HLOOKUP(FC$1,$H$5:$FY$1802,MATCH($A875,$A$5:$A$1802,0),0)*HLOOKUP(FC$2,$H$5:$FY$1802,MATCH($A875,$A$5:$A$1802,0),0),$H$2)</f>
        <v>776640</v>
      </c>
      <c r="FD875" s="166">
        <f>IFERROR(HLOOKUP(FD$1,$H$5:$FY$1802,MATCH($A875,$A$5:$A$1802,0),0)*HLOOKUP(FD$2,$H$5:$FY$1802,MATCH($A875,$A$5:$A$1802,0),0),$H$2)</f>
        <v>0</v>
      </c>
      <c r="FE875" s="166">
        <f>IFERROR(HLOOKUP(FE$1,$H$5:$FY$1802,MATCH($A875,$A$5:$A$1802,0),0)*HLOOKUP(FE$2,$H$5:$FY$1802,MATCH($A875,$A$5:$A$1802,0),0),$H$2)</f>
        <v>0</v>
      </c>
      <c r="FF875" s="166">
        <f>IFERROR(HLOOKUP(FF$1,$H$5:$FY$1802,MATCH($A875,$A$5:$A$1802,0),0)*HLOOKUP(FF$2,$H$5:$FY$1802,MATCH($A875,$A$5:$A$1802,0),0),$H$2)</f>
        <v>0</v>
      </c>
      <c r="FG875" s="166">
        <f>IFERROR(HLOOKUP(FG$1,$H$5:$FY$1802,MATCH($A875,$A$5:$A$1802,0),0)*HLOOKUP(FG$2,$H$5:$FY$1802,MATCH($A875,$A$5:$A$1802,0),0),$H$2)</f>
        <v>0</v>
      </c>
      <c r="FH875" s="152"/>
      <c r="FI875" s="405">
        <f t="shared" si="1192"/>
        <v>2.2405225409836067</v>
      </c>
      <c r="FJ875" s="405">
        <f t="shared" si="1192"/>
        <v>1.547515368852459</v>
      </c>
      <c r="FK875" s="405">
        <f t="shared" si="1193"/>
        <v>2.1742076938409407</v>
      </c>
      <c r="FL875" s="405">
        <f t="shared" si="1194"/>
        <v>1.5513254933227028</v>
      </c>
      <c r="FM875" s="405">
        <f t="shared" si="1195"/>
        <v>1.6085737587929452</v>
      </c>
      <c r="FN875" s="405">
        <f t="shared" si="1196"/>
        <v>1.0966969110001019</v>
      </c>
      <c r="FO875" s="405">
        <f t="shared" si="1197"/>
        <v>1.9446432120850725</v>
      </c>
      <c r="FP875" s="405">
        <f t="shared" si="1198"/>
        <v>1.1295965016895249</v>
      </c>
      <c r="FQ875" s="405">
        <f t="shared" si="1199"/>
        <v>1.6153846153846154</v>
      </c>
      <c r="FR875" s="405">
        <f t="shared" si="1200"/>
        <v>1.0969899665551839</v>
      </c>
      <c r="FS875" s="65"/>
    </row>
    <row r="876" spans="1:175" ht="10.35" customHeight="1" x14ac:dyDescent="0.2">
      <c r="A876" s="74" t="str">
        <f t="shared" si="1220"/>
        <v>2022-23MAYR1F</v>
      </c>
      <c r="B876" s="163" t="str">
        <f t="shared" si="1210"/>
        <v>2022-23</v>
      </c>
      <c r="C876" s="26" t="s">
        <v>840</v>
      </c>
      <c r="D876" s="163" t="str">
        <f>INDEX($FV$16:$FW$26,MATCH($F876,$FV$16:$FV$26,0),2)</f>
        <v>Y59</v>
      </c>
      <c r="E876" s="163" t="str">
        <f>VLOOKUP($D876,$FW$8:$FX$14,2,0)</f>
        <v>South East</v>
      </c>
      <c r="F876" s="271" t="s">
        <v>852</v>
      </c>
      <c r="G876" s="271" t="s">
        <v>873</v>
      </c>
      <c r="H876" s="272">
        <v>3489</v>
      </c>
      <c r="I876" s="272">
        <v>2087</v>
      </c>
      <c r="J876" s="272">
        <v>18358</v>
      </c>
      <c r="K876" s="272">
        <v>9</v>
      </c>
      <c r="L876" s="272">
        <v>0</v>
      </c>
      <c r="M876" s="272">
        <v>27</v>
      </c>
      <c r="N876" s="272">
        <v>67</v>
      </c>
      <c r="O876" s="272">
        <v>121</v>
      </c>
      <c r="P876" s="272">
        <v>0</v>
      </c>
      <c r="Q876" s="272">
        <v>6</v>
      </c>
      <c r="R876" s="272">
        <v>0</v>
      </c>
      <c r="S876" s="272">
        <v>39</v>
      </c>
      <c r="T876" s="272">
        <v>2611</v>
      </c>
      <c r="U876" s="272">
        <v>116</v>
      </c>
      <c r="V876" s="272">
        <v>77</v>
      </c>
      <c r="W876" s="272">
        <v>1184</v>
      </c>
      <c r="X876" s="272">
        <v>834</v>
      </c>
      <c r="Y876" s="272">
        <v>69</v>
      </c>
      <c r="Z876" s="272">
        <v>68971</v>
      </c>
      <c r="AA876" s="272">
        <v>595</v>
      </c>
      <c r="AB876" s="272">
        <v>1102</v>
      </c>
      <c r="AC876" s="272">
        <v>57739</v>
      </c>
      <c r="AD876" s="272">
        <v>750</v>
      </c>
      <c r="AE876" s="272">
        <v>1265</v>
      </c>
      <c r="AF876" s="272">
        <v>1585353</v>
      </c>
      <c r="AG876" s="272">
        <v>1339</v>
      </c>
      <c r="AH876" s="272">
        <v>2605</v>
      </c>
      <c r="AI876" s="272">
        <v>3039565</v>
      </c>
      <c r="AJ876" s="272">
        <v>3645</v>
      </c>
      <c r="AK876" s="272">
        <v>8142</v>
      </c>
      <c r="AL876" s="272">
        <v>331134</v>
      </c>
      <c r="AM876" s="272">
        <v>4799</v>
      </c>
      <c r="AN876" s="272">
        <v>9011</v>
      </c>
      <c r="AO876" s="272">
        <v>224</v>
      </c>
      <c r="AP876" s="272">
        <v>0</v>
      </c>
      <c r="AQ876" s="272">
        <v>18</v>
      </c>
      <c r="AR876" s="272">
        <v>28</v>
      </c>
      <c r="AS876" s="272">
        <v>6</v>
      </c>
      <c r="AT876" s="272">
        <v>200</v>
      </c>
      <c r="AU876" s="272">
        <v>11</v>
      </c>
      <c r="AV876" s="272">
        <v>1525</v>
      </c>
      <c r="AW876" s="272">
        <v>20</v>
      </c>
      <c r="AX876" s="272">
        <v>842</v>
      </c>
      <c r="AY876" s="272">
        <v>2387</v>
      </c>
      <c r="AZ876" s="272">
        <v>223</v>
      </c>
      <c r="BA876" s="272">
        <v>189</v>
      </c>
      <c r="BB876" s="272">
        <v>148</v>
      </c>
      <c r="BC876" s="272">
        <v>128</v>
      </c>
      <c r="BD876" s="272">
        <v>1397</v>
      </c>
      <c r="BE876" s="272">
        <v>1309</v>
      </c>
      <c r="BF876" s="272">
        <v>1081</v>
      </c>
      <c r="BG876" s="272">
        <v>961</v>
      </c>
      <c r="BH876" s="272">
        <v>85</v>
      </c>
      <c r="BI876" s="272">
        <v>78</v>
      </c>
      <c r="BJ876" s="272">
        <v>2</v>
      </c>
      <c r="BK876" s="272">
        <v>1299</v>
      </c>
      <c r="BL876" s="272">
        <v>650</v>
      </c>
      <c r="BM876" s="272">
        <v>738</v>
      </c>
      <c r="BN876" s="272">
        <v>0</v>
      </c>
      <c r="BO876" s="272">
        <v>0</v>
      </c>
      <c r="BP876" s="272">
        <v>0</v>
      </c>
      <c r="BQ876" s="272">
        <v>0</v>
      </c>
      <c r="BR876" s="272">
        <v>114</v>
      </c>
      <c r="BS876" s="272">
        <v>67672</v>
      </c>
      <c r="BT876" s="272">
        <v>594</v>
      </c>
      <c r="BU876" s="272">
        <v>1102</v>
      </c>
      <c r="BV876" s="272">
        <v>105</v>
      </c>
      <c r="BW876" s="272">
        <v>134609</v>
      </c>
      <c r="BX876" s="272">
        <v>1282</v>
      </c>
      <c r="BY876" s="272">
        <v>2515</v>
      </c>
      <c r="BZ876" s="272">
        <v>14</v>
      </c>
      <c r="CA876" s="272">
        <v>55969</v>
      </c>
      <c r="CB876" s="272">
        <v>3998</v>
      </c>
      <c r="CC876" s="272">
        <v>5983</v>
      </c>
      <c r="CD876" s="272">
        <v>1065</v>
      </c>
      <c r="CE876" s="272">
        <v>1394775</v>
      </c>
      <c r="CF876" s="272">
        <v>1310</v>
      </c>
      <c r="CG876" s="272">
        <v>2517</v>
      </c>
      <c r="CH876" s="272">
        <v>152</v>
      </c>
      <c r="CI876" s="272">
        <v>726583</v>
      </c>
      <c r="CJ876" s="272">
        <v>4780</v>
      </c>
      <c r="CK876" s="272">
        <v>12123</v>
      </c>
      <c r="CL876" s="272">
        <v>15</v>
      </c>
      <c r="CM876" s="272">
        <v>179164</v>
      </c>
      <c r="CN876" s="272">
        <v>11944</v>
      </c>
      <c r="CO876" s="272">
        <v>22450</v>
      </c>
      <c r="CP876" s="272">
        <v>17</v>
      </c>
      <c r="CQ876" s="272">
        <v>145672</v>
      </c>
      <c r="CR876" s="272">
        <v>8569</v>
      </c>
      <c r="CS876" s="272">
        <v>17107</v>
      </c>
      <c r="CT876" s="272">
        <v>13</v>
      </c>
      <c r="CU876" s="272">
        <v>156483</v>
      </c>
      <c r="CV876" s="272">
        <v>12037</v>
      </c>
      <c r="CW876" s="272">
        <v>14833</v>
      </c>
      <c r="CX876" s="272">
        <v>7</v>
      </c>
      <c r="CY876" s="272">
        <v>2661</v>
      </c>
      <c r="CZ876" s="272">
        <v>380</v>
      </c>
      <c r="DA876" s="272">
        <v>685</v>
      </c>
      <c r="DB876" s="272">
        <v>53</v>
      </c>
      <c r="DC876" s="272">
        <v>2385</v>
      </c>
      <c r="DD876" s="272">
        <v>45</v>
      </c>
      <c r="DE876" s="272">
        <v>86</v>
      </c>
      <c r="DF876" s="272">
        <v>1</v>
      </c>
      <c r="DG876" s="272">
        <v>1245</v>
      </c>
      <c r="DH876" s="272">
        <v>1245</v>
      </c>
      <c r="DI876" s="272">
        <v>1245</v>
      </c>
      <c r="DJ876" s="272">
        <v>1</v>
      </c>
      <c r="DK876" s="272">
        <v>0</v>
      </c>
      <c r="DL876" s="250"/>
      <c r="DM876" s="250"/>
      <c r="DN876" s="250"/>
      <c r="DO876" s="250"/>
      <c r="DP876" s="250"/>
      <c r="DQ876" s="250"/>
      <c r="DR876" s="250"/>
      <c r="DS876" s="250"/>
      <c r="DT876" s="250"/>
      <c r="DU876" s="250"/>
      <c r="DV876" s="250"/>
      <c r="DW876" s="250"/>
      <c r="DX876" s="250"/>
      <c r="DY876" s="250"/>
      <c r="DZ876" s="250"/>
      <c r="EA876" s="250"/>
      <c r="EB876" s="155"/>
      <c r="EC876" s="75">
        <f>MONTH(1&amp;C876)</f>
        <v>5</v>
      </c>
      <c r="ED876" s="74">
        <f t="shared" ref="ED876:ED884" si="1221">LEFT($B876,4)+IF(EC876&lt;4,1,0)</f>
        <v>2022</v>
      </c>
      <c r="EE876" s="165">
        <f t="shared" ref="EE876:EE884" si="1222">DATE($ED876,$EC876,1)</f>
        <v>44682</v>
      </c>
      <c r="EF876" s="157">
        <f t="shared" ref="EF876:EF884" si="1223">DAY(EOMONTH($EE876,0))</f>
        <v>31</v>
      </c>
      <c r="EG876" s="156"/>
      <c r="EH876" s="166">
        <f>IFERROR(HLOOKUP(EH$1,$H$5:$FY$1802,MATCH($A876,$A$5:$A$1802,0),0)*HLOOKUP(EH$2,$H$5:$FY$1802,MATCH($A876,$A$5:$A$1802,0),0),$H$2)</f>
        <v>0</v>
      </c>
      <c r="EI876" s="166">
        <f>IFERROR(HLOOKUP(EI$1,$H$5:$FY$1802,MATCH($A876,$A$5:$A$1802,0),0)*HLOOKUP(EI$2,$H$5:$FY$1802,MATCH($A876,$A$5:$A$1802,0),0),$H$2)</f>
        <v>56349</v>
      </c>
      <c r="EJ876" s="166">
        <f>IFERROR(HLOOKUP(EJ$1,$H$5:$FY$1802,MATCH($A876,$A$5:$A$1802,0),0)*HLOOKUP(EJ$2,$H$5:$FY$1802,MATCH($A876,$A$5:$A$1802,0),0),$H$2)</f>
        <v>139829</v>
      </c>
      <c r="EK876" s="166">
        <f>IFERROR(HLOOKUP(EK$1,$H$5:$FY$1802,MATCH($A876,$A$5:$A$1802,0),0)*HLOOKUP(EK$2,$H$5:$FY$1802,MATCH($A876,$A$5:$A$1802,0),0),$H$2)</f>
        <v>252527</v>
      </c>
      <c r="EL876" s="166">
        <f>IFERROR(HLOOKUP(EL$1,$H$5:$FY$1802,MATCH($A876,$A$5:$A$1802,0),0)*HLOOKUP(EL$2,$H$5:$FY$1802,MATCH($A876,$A$5:$A$1802,0),0),$H$2)</f>
        <v>127832</v>
      </c>
      <c r="EM876" s="166">
        <f>IFERROR(HLOOKUP(EM$1,$H$5:$FY$1802,MATCH($A876,$A$5:$A$1802,0),0)*HLOOKUP(EM$2,$H$5:$FY$1802,MATCH($A876,$A$5:$A$1802,0),0),$H$2)</f>
        <v>97405</v>
      </c>
      <c r="EN876" s="166">
        <f>IFERROR(HLOOKUP(EN$1,$H$5:$FY$1802,MATCH($A876,$A$5:$A$1802,0),0)*HLOOKUP(EN$2,$H$5:$FY$1802,MATCH($A876,$A$5:$A$1802,0),0),$H$2)</f>
        <v>3084320</v>
      </c>
      <c r="EO876" s="166">
        <f>IFERROR(HLOOKUP(EO$1,$H$5:$FY$1802,MATCH($A876,$A$5:$A$1802,0),0)*HLOOKUP(EO$2,$H$5:$FY$1802,MATCH($A876,$A$5:$A$1802,0),0),$H$2)</f>
        <v>6790428</v>
      </c>
      <c r="EP876" s="166">
        <f>IFERROR(HLOOKUP(EP$1,$H$5:$FY$1802,MATCH($A876,$A$5:$A$1802,0),0)*HLOOKUP(EP$2,$H$5:$FY$1802,MATCH($A876,$A$5:$A$1802,0),0),$H$2)</f>
        <v>621759</v>
      </c>
      <c r="EQ876" s="166">
        <f>IFERROR(HLOOKUP(EQ$1,$H$5:$FY$1802,MATCH($A876,$A$5:$A$1802,0),0)*HLOOKUP(EQ$2,$H$5:$FY$1802,MATCH($A876,$A$5:$A$1802,0),0),$H$2)</f>
        <v>1476</v>
      </c>
      <c r="ER876" s="166">
        <f>IFERROR(HLOOKUP(ER$1,$H$5:$FY$1802,MATCH($A876,$A$5:$A$1802,0),0)*HLOOKUP(ER$2,$H$5:$FY$1802,MATCH($A876,$A$5:$A$1802,0),0),$H$2)</f>
        <v>0</v>
      </c>
      <c r="ES876" s="166">
        <f>IFERROR(HLOOKUP(ES$1,$H$5:$FY$1802,MATCH($A876,$A$5:$A$1802,0),0)*HLOOKUP(ES$2,$H$5:$FY$1802,MATCH($A876,$A$5:$A$1802,0),0),$H$2)</f>
        <v>125628</v>
      </c>
      <c r="ET876" s="166">
        <f>IFERROR(HLOOKUP(ET$1,$H$5:$FY$1802,MATCH($A876,$A$5:$A$1802,0),0)*HLOOKUP(ET$2,$H$5:$FY$1802,MATCH($A876,$A$5:$A$1802,0),0),$H$2)</f>
        <v>264075</v>
      </c>
      <c r="EU876" s="166">
        <f>IFERROR(HLOOKUP(EU$1,$H$5:$FY$1802,MATCH($A876,$A$5:$A$1802,0),0)*HLOOKUP(EU$2,$H$5:$FY$1802,MATCH($A876,$A$5:$A$1802,0),0),$H$2)</f>
        <v>83762</v>
      </c>
      <c r="EV876" s="166">
        <f>IFERROR(HLOOKUP(EV$1,$H$5:$FY$1802,MATCH($A876,$A$5:$A$1802,0),0)*HLOOKUP(EV$2,$H$5:$FY$1802,MATCH($A876,$A$5:$A$1802,0),0),$H$2)</f>
        <v>2680605</v>
      </c>
      <c r="EW876" s="166">
        <f>IFERROR(HLOOKUP(EW$1,$H$5:$FY$1802,MATCH($A876,$A$5:$A$1802,0),0)*HLOOKUP(EW$2,$H$5:$FY$1802,MATCH($A876,$A$5:$A$1802,0),0),$H$2)</f>
        <v>1842696</v>
      </c>
      <c r="EX876" s="166">
        <f>IFERROR(HLOOKUP(EX$1,$H$5:$FY$1802,MATCH($A876,$A$5:$A$1802,0),0)*HLOOKUP(EX$2,$H$5:$FY$1802,MATCH($A876,$A$5:$A$1802,0),0),$H$2)</f>
        <v>336750</v>
      </c>
      <c r="EY876" s="166">
        <f>IFERROR(HLOOKUP(EY$1,$H$5:$FY$1802,MATCH($A876,$A$5:$A$1802,0),0)*HLOOKUP(EY$2,$H$5:$FY$1802,MATCH($A876,$A$5:$A$1802,0),0),$H$2)</f>
        <v>290819</v>
      </c>
      <c r="EZ876" s="166">
        <f>IFERROR(HLOOKUP(EZ$1,$H$5:$FY$1802,MATCH($A876,$A$5:$A$1802,0),0)*HLOOKUP(EZ$2,$H$5:$FY$1802,MATCH($A876,$A$5:$A$1802,0),0),$H$2)</f>
        <v>192829</v>
      </c>
      <c r="FA876" s="166">
        <f>IFERROR(HLOOKUP(FA$1,$H$5:$FY$1802,MATCH($A876,$A$5:$A$1802,0),0)*HLOOKUP(FA$2,$H$5:$FY$1802,MATCH($A876,$A$5:$A$1802,0),0),$H$2)</f>
        <v>1245</v>
      </c>
      <c r="FB876" s="166">
        <f>IFERROR(HLOOKUP(FB$1,$H$5:$FY$1802,MATCH($A876,$A$5:$A$1802,0),0)*HLOOKUP(FB$2,$H$5:$FY$1802,MATCH($A876,$A$5:$A$1802,0),0),$H$2)</f>
        <v>4795</v>
      </c>
      <c r="FC876" s="166">
        <f>IFERROR(HLOOKUP(FC$1,$H$5:$FY$1802,MATCH($A876,$A$5:$A$1802,0),0)*HLOOKUP(FC$2,$H$5:$FY$1802,MATCH($A876,$A$5:$A$1802,0),0),$H$2)</f>
        <v>4558</v>
      </c>
      <c r="FD876" s="166">
        <f>IFERROR(HLOOKUP(FD$1,$H$5:$FY$1802,MATCH($A876,$A$5:$A$1802,0),0)*HLOOKUP(FD$2,$H$5:$FY$1802,MATCH($A876,$A$5:$A$1802,0),0),$H$2)</f>
        <v>0</v>
      </c>
      <c r="FE876" s="166">
        <f>IFERROR(HLOOKUP(FE$1,$H$5:$FY$1802,MATCH($A876,$A$5:$A$1802,0),0)*HLOOKUP(FE$2,$H$5:$FY$1802,MATCH($A876,$A$5:$A$1802,0),0),$H$2)</f>
        <v>0</v>
      </c>
      <c r="FF876" s="166">
        <f>IFERROR(HLOOKUP(FF$1,$H$5:$FY$1802,MATCH($A876,$A$5:$A$1802,0),0)*HLOOKUP(FF$2,$H$5:$FY$1802,MATCH($A876,$A$5:$A$1802,0),0),$H$2)</f>
        <v>0</v>
      </c>
      <c r="FG876" s="166">
        <f>IFERROR(HLOOKUP(FG$1,$H$5:$FY$1802,MATCH($A876,$A$5:$A$1802,0),0)*HLOOKUP(FG$2,$H$5:$FY$1802,MATCH($A876,$A$5:$A$1802,0),0),$H$2)</f>
        <v>0</v>
      </c>
      <c r="FH876" s="152"/>
      <c r="FI876" s="405">
        <f t="shared" si="1192"/>
        <v>1.9224137931034482</v>
      </c>
      <c r="FJ876" s="405">
        <f t="shared" si="1192"/>
        <v>1.6293103448275863</v>
      </c>
      <c r="FK876" s="405">
        <f t="shared" si="1193"/>
        <v>1.9220779220779221</v>
      </c>
      <c r="FL876" s="405">
        <f t="shared" si="1194"/>
        <v>1.6623376623376624</v>
      </c>
      <c r="FM876" s="405">
        <f t="shared" si="1195"/>
        <v>1.1798986486486487</v>
      </c>
      <c r="FN876" s="405">
        <f t="shared" si="1196"/>
        <v>1.1055743243243243</v>
      </c>
      <c r="FO876" s="405">
        <f t="shared" si="1197"/>
        <v>1.2961630695443644</v>
      </c>
      <c r="FP876" s="405">
        <f t="shared" si="1198"/>
        <v>1.1522781774580335</v>
      </c>
      <c r="FQ876" s="405">
        <f t="shared" si="1199"/>
        <v>1.2318840579710144</v>
      </c>
      <c r="FR876" s="405">
        <f t="shared" si="1200"/>
        <v>1.1304347826086956</v>
      </c>
      <c r="FS876" s="65"/>
    </row>
    <row r="877" spans="1:175" ht="10.35" customHeight="1" x14ac:dyDescent="0.2">
      <c r="A877" s="180" t="str">
        <f t="shared" si="1220"/>
        <v>2022-23MAYRRU</v>
      </c>
      <c r="B877" s="182" t="str">
        <f t="shared" si="1210"/>
        <v>2022-23</v>
      </c>
      <c r="C877" s="26" t="s">
        <v>840</v>
      </c>
      <c r="D877" s="182" t="str">
        <f>INDEX($FV$16:$FW$26,MATCH($F877,$FV$16:$FV$26,0),2)</f>
        <v>Y56</v>
      </c>
      <c r="E877" s="182" t="str">
        <f>VLOOKUP($D877,$FW$8:$FX$14,2,0)</f>
        <v>London</v>
      </c>
      <c r="F877" s="273" t="s">
        <v>855</v>
      </c>
      <c r="G877" s="277" t="s">
        <v>874</v>
      </c>
      <c r="H877" s="278">
        <v>187558</v>
      </c>
      <c r="I877" s="278">
        <v>145755</v>
      </c>
      <c r="J877" s="278">
        <v>3478763</v>
      </c>
      <c r="K877" s="278">
        <v>24</v>
      </c>
      <c r="L877" s="278">
        <v>1</v>
      </c>
      <c r="M877" s="278">
        <v>93</v>
      </c>
      <c r="N877" s="278">
        <v>151</v>
      </c>
      <c r="O877" s="278">
        <v>252</v>
      </c>
      <c r="P877" s="278">
        <v>0</v>
      </c>
      <c r="Q877" s="278">
        <v>705</v>
      </c>
      <c r="R877" s="278">
        <v>0</v>
      </c>
      <c r="S877" s="278">
        <v>1913</v>
      </c>
      <c r="T877" s="278">
        <v>104288</v>
      </c>
      <c r="U877" s="278">
        <v>11312</v>
      </c>
      <c r="V877" s="278">
        <v>7916</v>
      </c>
      <c r="W877" s="278">
        <v>55185</v>
      </c>
      <c r="X877" s="278">
        <v>17758</v>
      </c>
      <c r="Y877" s="278">
        <v>999</v>
      </c>
      <c r="Z877" s="278">
        <v>4746289</v>
      </c>
      <c r="AA877" s="278">
        <v>420</v>
      </c>
      <c r="AB877" s="278">
        <v>703</v>
      </c>
      <c r="AC877" s="278">
        <v>5584907</v>
      </c>
      <c r="AD877" s="278">
        <v>706</v>
      </c>
      <c r="AE877" s="278">
        <v>1217</v>
      </c>
      <c r="AF877" s="278">
        <v>138256305</v>
      </c>
      <c r="AG877" s="278">
        <v>2505</v>
      </c>
      <c r="AH877" s="278">
        <v>5544</v>
      </c>
      <c r="AI877" s="278">
        <v>113233634</v>
      </c>
      <c r="AJ877" s="278">
        <v>6376</v>
      </c>
      <c r="AK877" s="278">
        <v>16161</v>
      </c>
      <c r="AL877" s="278">
        <v>12318468</v>
      </c>
      <c r="AM877" s="278">
        <v>12331</v>
      </c>
      <c r="AN877" s="278">
        <v>25573</v>
      </c>
      <c r="AO877" s="278">
        <v>14978</v>
      </c>
      <c r="AP877" s="278">
        <v>156</v>
      </c>
      <c r="AQ877" s="278">
        <v>2233</v>
      </c>
      <c r="AR877" s="278">
        <v>3790</v>
      </c>
      <c r="AS877" s="278">
        <v>39</v>
      </c>
      <c r="AT877" s="278">
        <v>12550</v>
      </c>
      <c r="AU877" s="278">
        <v>0</v>
      </c>
      <c r="AV877" s="278">
        <v>53690</v>
      </c>
      <c r="AW877" s="278">
        <v>3440</v>
      </c>
      <c r="AX877" s="278">
        <v>32180</v>
      </c>
      <c r="AY877" s="278">
        <v>89310</v>
      </c>
      <c r="AZ877" s="278">
        <v>28507</v>
      </c>
      <c r="BA877" s="278">
        <v>21907</v>
      </c>
      <c r="BB877" s="278">
        <v>19841</v>
      </c>
      <c r="BC877" s="278">
        <v>15460</v>
      </c>
      <c r="BD877" s="278">
        <v>81517</v>
      </c>
      <c r="BE877" s="278">
        <v>62408</v>
      </c>
      <c r="BF877" s="278">
        <v>26672</v>
      </c>
      <c r="BG877" s="278">
        <v>20628</v>
      </c>
      <c r="BH877" s="278">
        <v>1317</v>
      </c>
      <c r="BI877" s="278">
        <v>1085</v>
      </c>
      <c r="BJ877" s="278">
        <v>125</v>
      </c>
      <c r="BK877" s="278">
        <v>78053</v>
      </c>
      <c r="BL877" s="278">
        <v>624</v>
      </c>
      <c r="BM877" s="278">
        <v>885</v>
      </c>
      <c r="BN877" s="278">
        <v>86</v>
      </c>
      <c r="BO877" s="278">
        <v>52825</v>
      </c>
      <c r="BP877" s="278">
        <v>614</v>
      </c>
      <c r="BQ877" s="278">
        <v>1070</v>
      </c>
      <c r="BR877" s="278">
        <v>11101</v>
      </c>
      <c r="BS877" s="278">
        <v>4615411</v>
      </c>
      <c r="BT877" s="278">
        <v>416</v>
      </c>
      <c r="BU877" s="278">
        <v>698</v>
      </c>
      <c r="BV877" s="278">
        <v>3080</v>
      </c>
      <c r="BW877" s="278">
        <v>7957247</v>
      </c>
      <c r="BX877" s="278">
        <v>2584</v>
      </c>
      <c r="BY877" s="278">
        <v>5648</v>
      </c>
      <c r="BZ877" s="278">
        <v>1329</v>
      </c>
      <c r="CA877" s="278">
        <v>3312879</v>
      </c>
      <c r="CB877" s="278">
        <v>2493</v>
      </c>
      <c r="CC877" s="278">
        <v>5666</v>
      </c>
      <c r="CD877" s="278">
        <v>50776</v>
      </c>
      <c r="CE877" s="278">
        <v>126986179</v>
      </c>
      <c r="CF877" s="278">
        <v>2501</v>
      </c>
      <c r="CG877" s="278">
        <v>5532</v>
      </c>
      <c r="CH877" s="278">
        <v>770</v>
      </c>
      <c r="CI877" s="278">
        <v>6074986</v>
      </c>
      <c r="CJ877" s="278">
        <v>7890</v>
      </c>
      <c r="CK877" s="278">
        <v>17933</v>
      </c>
      <c r="CL877" s="278">
        <v>299</v>
      </c>
      <c r="CM877" s="278">
        <v>1685294</v>
      </c>
      <c r="CN877" s="278">
        <v>5636</v>
      </c>
      <c r="CO877" s="278">
        <v>13516</v>
      </c>
      <c r="CP877" s="278">
        <v>942</v>
      </c>
      <c r="CQ877" s="278">
        <v>9831413</v>
      </c>
      <c r="CR877" s="278">
        <v>10437</v>
      </c>
      <c r="CS877" s="278">
        <v>21510</v>
      </c>
      <c r="CT877" s="278">
        <v>67</v>
      </c>
      <c r="CU877" s="278">
        <v>762481</v>
      </c>
      <c r="CV877" s="278">
        <v>11380</v>
      </c>
      <c r="CW877" s="278">
        <v>27221</v>
      </c>
      <c r="CX877" s="278">
        <v>808</v>
      </c>
      <c r="CY877" s="278">
        <v>269633</v>
      </c>
      <c r="CZ877" s="278">
        <v>334</v>
      </c>
      <c r="DA877" s="278">
        <v>597</v>
      </c>
      <c r="DB877" s="278">
        <v>6026</v>
      </c>
      <c r="DC877" s="278">
        <v>576782</v>
      </c>
      <c r="DD877" s="278">
        <v>96</v>
      </c>
      <c r="DE877" s="278">
        <v>206</v>
      </c>
      <c r="DF877" s="278">
        <v>171</v>
      </c>
      <c r="DG877" s="278">
        <v>616125</v>
      </c>
      <c r="DH877" s="278">
        <v>3603</v>
      </c>
      <c r="DI877" s="278">
        <v>7561</v>
      </c>
      <c r="DJ877" s="278">
        <v>143</v>
      </c>
      <c r="DK877" s="278">
        <v>0</v>
      </c>
      <c r="DL877" s="264"/>
      <c r="DM877" s="264"/>
      <c r="DN877" s="264"/>
      <c r="DO877" s="264"/>
      <c r="DP877" s="264"/>
      <c r="DQ877" s="264"/>
      <c r="DR877" s="264"/>
      <c r="DS877" s="264"/>
      <c r="DT877" s="264"/>
      <c r="DU877" s="264"/>
      <c r="DV877" s="264"/>
      <c r="DW877" s="264"/>
      <c r="DX877" s="264"/>
      <c r="DY877" s="264"/>
      <c r="DZ877" s="264"/>
      <c r="EA877" s="264"/>
      <c r="EB877" s="265"/>
      <c r="EC877" s="266">
        <f t="shared" ref="EC877:EC884" si="1224">MONTH(1&amp;C877)</f>
        <v>5</v>
      </c>
      <c r="ED877" s="180">
        <f t="shared" si="1221"/>
        <v>2022</v>
      </c>
      <c r="EE877" s="185">
        <f t="shared" si="1222"/>
        <v>44682</v>
      </c>
      <c r="EF877" s="186">
        <f t="shared" si="1223"/>
        <v>31</v>
      </c>
      <c r="EG877" s="187"/>
      <c r="EH877" s="188">
        <f>IFERROR(HLOOKUP(EH$1,$H$5:$FY$1802,MATCH($A877,$A$5:$A$1802,0),0)*HLOOKUP(EH$2,$H$5:$FY$1802,MATCH($A877,$A$5:$A$1802,0),0),$H$2)</f>
        <v>145755</v>
      </c>
      <c r="EI877" s="188">
        <f>IFERROR(HLOOKUP(EI$1,$H$5:$FY$1802,MATCH($A877,$A$5:$A$1802,0),0)*HLOOKUP(EI$2,$H$5:$FY$1802,MATCH($A877,$A$5:$A$1802,0),0),$H$2)</f>
        <v>13555215</v>
      </c>
      <c r="EJ877" s="188">
        <f>IFERROR(HLOOKUP(EJ$1,$H$5:$FY$1802,MATCH($A877,$A$5:$A$1802,0),0)*HLOOKUP(EJ$2,$H$5:$FY$1802,MATCH($A877,$A$5:$A$1802,0),0),$H$2)</f>
        <v>22009005</v>
      </c>
      <c r="EK877" s="188">
        <f>IFERROR(HLOOKUP(EK$1,$H$5:$FY$1802,MATCH($A877,$A$5:$A$1802,0),0)*HLOOKUP(EK$2,$H$5:$FY$1802,MATCH($A877,$A$5:$A$1802,0),0),$H$2)</f>
        <v>36730260</v>
      </c>
      <c r="EL877" s="188">
        <f>IFERROR(HLOOKUP(EL$1,$H$5:$FY$1802,MATCH($A877,$A$5:$A$1802,0),0)*HLOOKUP(EL$2,$H$5:$FY$1802,MATCH($A877,$A$5:$A$1802,0),0),$H$2)</f>
        <v>7952336</v>
      </c>
      <c r="EM877" s="188">
        <f>IFERROR(HLOOKUP(EM$1,$H$5:$FY$1802,MATCH($A877,$A$5:$A$1802,0),0)*HLOOKUP(EM$2,$H$5:$FY$1802,MATCH($A877,$A$5:$A$1802,0),0),$H$2)</f>
        <v>9633772</v>
      </c>
      <c r="EN877" s="188">
        <f>IFERROR(HLOOKUP(EN$1,$H$5:$FY$1802,MATCH($A877,$A$5:$A$1802,0),0)*HLOOKUP(EN$2,$H$5:$FY$1802,MATCH($A877,$A$5:$A$1802,0),0),$H$2)</f>
        <v>305945640</v>
      </c>
      <c r="EO877" s="188">
        <f>IFERROR(HLOOKUP(EO$1,$H$5:$FY$1802,MATCH($A877,$A$5:$A$1802,0),0)*HLOOKUP(EO$2,$H$5:$FY$1802,MATCH($A877,$A$5:$A$1802,0),0),$H$2)</f>
        <v>286987038</v>
      </c>
      <c r="EP877" s="188">
        <f>IFERROR(HLOOKUP(EP$1,$H$5:$FY$1802,MATCH($A877,$A$5:$A$1802,0),0)*HLOOKUP(EP$2,$H$5:$FY$1802,MATCH($A877,$A$5:$A$1802,0),0),$H$2)</f>
        <v>25547427</v>
      </c>
      <c r="EQ877" s="188">
        <f>IFERROR(HLOOKUP(EQ$1,$H$5:$FY$1802,MATCH($A877,$A$5:$A$1802,0),0)*HLOOKUP(EQ$2,$H$5:$FY$1802,MATCH($A877,$A$5:$A$1802,0),0),$H$2)</f>
        <v>110625</v>
      </c>
      <c r="ER877" s="188">
        <f>IFERROR(HLOOKUP(ER$1,$H$5:$FY$1802,MATCH($A877,$A$5:$A$1802,0),0)*HLOOKUP(ER$2,$H$5:$FY$1802,MATCH($A877,$A$5:$A$1802,0),0),$H$2)</f>
        <v>92020</v>
      </c>
      <c r="ES877" s="188">
        <f>IFERROR(HLOOKUP(ES$1,$H$5:$FY$1802,MATCH($A877,$A$5:$A$1802,0),0)*HLOOKUP(ES$2,$H$5:$FY$1802,MATCH($A877,$A$5:$A$1802,0),0),$H$2)</f>
        <v>7748498</v>
      </c>
      <c r="ET877" s="188">
        <f>IFERROR(HLOOKUP(ET$1,$H$5:$FY$1802,MATCH($A877,$A$5:$A$1802,0),0)*HLOOKUP(ET$2,$H$5:$FY$1802,MATCH($A877,$A$5:$A$1802,0),0),$H$2)</f>
        <v>17395840</v>
      </c>
      <c r="EU877" s="188">
        <f>IFERROR(HLOOKUP(EU$1,$H$5:$FY$1802,MATCH($A877,$A$5:$A$1802,0),0)*HLOOKUP(EU$2,$H$5:$FY$1802,MATCH($A877,$A$5:$A$1802,0),0),$H$2)</f>
        <v>7530114</v>
      </c>
      <c r="EV877" s="188">
        <f>IFERROR(HLOOKUP(EV$1,$H$5:$FY$1802,MATCH($A877,$A$5:$A$1802,0),0)*HLOOKUP(EV$2,$H$5:$FY$1802,MATCH($A877,$A$5:$A$1802,0),0),$H$2)</f>
        <v>280892832</v>
      </c>
      <c r="EW877" s="188">
        <f>IFERROR(HLOOKUP(EW$1,$H$5:$FY$1802,MATCH($A877,$A$5:$A$1802,0),0)*HLOOKUP(EW$2,$H$5:$FY$1802,MATCH($A877,$A$5:$A$1802,0),0),$H$2)</f>
        <v>13808410</v>
      </c>
      <c r="EX877" s="188">
        <f>IFERROR(HLOOKUP(EX$1,$H$5:$FY$1802,MATCH($A877,$A$5:$A$1802,0),0)*HLOOKUP(EX$2,$H$5:$FY$1802,MATCH($A877,$A$5:$A$1802,0),0),$H$2)</f>
        <v>4041284</v>
      </c>
      <c r="EY877" s="188">
        <f>IFERROR(HLOOKUP(EY$1,$H$5:$FY$1802,MATCH($A877,$A$5:$A$1802,0),0)*HLOOKUP(EY$2,$H$5:$FY$1802,MATCH($A877,$A$5:$A$1802,0),0),$H$2)</f>
        <v>20262420</v>
      </c>
      <c r="EZ877" s="188">
        <f>IFERROR(HLOOKUP(EZ$1,$H$5:$FY$1802,MATCH($A877,$A$5:$A$1802,0),0)*HLOOKUP(EZ$2,$H$5:$FY$1802,MATCH($A877,$A$5:$A$1802,0),0),$H$2)</f>
        <v>1823807</v>
      </c>
      <c r="FA877" s="188">
        <f>IFERROR(HLOOKUP(FA$1,$H$5:$FY$1802,MATCH($A877,$A$5:$A$1802,0),0)*HLOOKUP(FA$2,$H$5:$FY$1802,MATCH($A877,$A$5:$A$1802,0),0),$H$2)</f>
        <v>1292931</v>
      </c>
      <c r="FB877" s="188">
        <f>IFERROR(HLOOKUP(FB$1,$H$5:$FY$1802,MATCH($A877,$A$5:$A$1802,0),0)*HLOOKUP(FB$2,$H$5:$FY$1802,MATCH($A877,$A$5:$A$1802,0),0),$H$2)</f>
        <v>482376</v>
      </c>
      <c r="FC877" s="188">
        <f>IFERROR(HLOOKUP(FC$1,$H$5:$FY$1802,MATCH($A877,$A$5:$A$1802,0),0)*HLOOKUP(FC$2,$H$5:$FY$1802,MATCH($A877,$A$5:$A$1802,0),0),$H$2)</f>
        <v>1241356</v>
      </c>
      <c r="FD877" s="188">
        <f>IFERROR(HLOOKUP(FD$1,$H$5:$FY$1802,MATCH($A877,$A$5:$A$1802,0),0)*HLOOKUP(FD$2,$H$5:$FY$1802,MATCH($A877,$A$5:$A$1802,0),0),$H$2)</f>
        <v>0</v>
      </c>
      <c r="FE877" s="188">
        <f>IFERROR(HLOOKUP(FE$1,$H$5:$FY$1802,MATCH($A877,$A$5:$A$1802,0),0)*HLOOKUP(FE$2,$H$5:$FY$1802,MATCH($A877,$A$5:$A$1802,0),0),$H$2)</f>
        <v>0</v>
      </c>
      <c r="FF877" s="188">
        <f>IFERROR(HLOOKUP(FF$1,$H$5:$FY$1802,MATCH($A877,$A$5:$A$1802,0),0)*HLOOKUP(FF$2,$H$5:$FY$1802,MATCH($A877,$A$5:$A$1802,0),0),$H$2)</f>
        <v>0</v>
      </c>
      <c r="FG877" s="188">
        <f>IFERROR(HLOOKUP(FG$1,$H$5:$FY$1802,MATCH($A877,$A$5:$A$1802,0),0)*HLOOKUP(FG$2,$H$5:$FY$1802,MATCH($A877,$A$5:$A$1802,0),0),$H$2)</f>
        <v>0</v>
      </c>
      <c r="FH877" s="189"/>
      <c r="FI877" s="406">
        <f t="shared" si="1192"/>
        <v>2.5200671852899577</v>
      </c>
      <c r="FJ877" s="406">
        <f t="shared" si="1192"/>
        <v>1.9366159830268741</v>
      </c>
      <c r="FK877" s="406">
        <f t="shared" si="1193"/>
        <v>2.5064426478019199</v>
      </c>
      <c r="FL877" s="406">
        <f t="shared" si="1194"/>
        <v>1.9530065689742293</v>
      </c>
      <c r="FM877" s="406">
        <f t="shared" si="1195"/>
        <v>1.4771586481833832</v>
      </c>
      <c r="FN877" s="406">
        <f t="shared" si="1196"/>
        <v>1.1308870163993838</v>
      </c>
      <c r="FO877" s="406">
        <f t="shared" si="1197"/>
        <v>1.5019709426737244</v>
      </c>
      <c r="FP877" s="406">
        <f t="shared" si="1198"/>
        <v>1.1616172992454106</v>
      </c>
      <c r="FQ877" s="406">
        <f t="shared" si="1199"/>
        <v>1.3183183183183182</v>
      </c>
      <c r="FR877" s="406">
        <f t="shared" si="1200"/>
        <v>1.0860860860860861</v>
      </c>
      <c r="FS877" s="410"/>
    </row>
    <row r="878" spans="1:175" ht="10.35" customHeight="1" x14ac:dyDescent="0.2">
      <c r="A878" s="74" t="str">
        <f t="shared" si="1220"/>
        <v>2022-23MAYRX6</v>
      </c>
      <c r="B878" s="163" t="str">
        <f t="shared" si="1210"/>
        <v>2022-23</v>
      </c>
      <c r="C878" s="26" t="s">
        <v>840</v>
      </c>
      <c r="D878" s="163" t="str">
        <f>INDEX($FV$16:$FW$26,MATCH($F878,$FV$16:$FV$26,0),2)</f>
        <v>Y63</v>
      </c>
      <c r="E878" s="163" t="str">
        <f>VLOOKUP($D878,$FW$8:$FX$14,2,0)</f>
        <v>North East and Yorkshire</v>
      </c>
      <c r="F878" s="271" t="s">
        <v>857</v>
      </c>
      <c r="G878" s="271" t="s">
        <v>875</v>
      </c>
      <c r="H878" s="272">
        <v>51021</v>
      </c>
      <c r="I878" s="272">
        <v>38038</v>
      </c>
      <c r="J878" s="272">
        <v>638532</v>
      </c>
      <c r="K878" s="272">
        <v>17</v>
      </c>
      <c r="L878" s="272">
        <v>1</v>
      </c>
      <c r="M878" s="272">
        <v>47</v>
      </c>
      <c r="N878" s="272">
        <v>80</v>
      </c>
      <c r="O878" s="272">
        <v>175</v>
      </c>
      <c r="P878" s="272">
        <v>0</v>
      </c>
      <c r="Q878" s="272">
        <v>137</v>
      </c>
      <c r="R878" s="272">
        <v>2811</v>
      </c>
      <c r="S878" s="272">
        <v>10</v>
      </c>
      <c r="T878" s="272">
        <v>36159</v>
      </c>
      <c r="U878" s="272">
        <v>3105</v>
      </c>
      <c r="V878" s="272">
        <v>1853</v>
      </c>
      <c r="W878" s="272">
        <v>20321</v>
      </c>
      <c r="X878" s="272">
        <v>5903</v>
      </c>
      <c r="Y878" s="272">
        <v>462</v>
      </c>
      <c r="Z878" s="272">
        <v>1373708</v>
      </c>
      <c r="AA878" s="272">
        <v>442</v>
      </c>
      <c r="AB878" s="272">
        <v>768</v>
      </c>
      <c r="AC878" s="272">
        <v>929035</v>
      </c>
      <c r="AD878" s="272">
        <v>501</v>
      </c>
      <c r="AE878" s="272">
        <v>899</v>
      </c>
      <c r="AF878" s="272">
        <v>47397081</v>
      </c>
      <c r="AG878" s="272">
        <v>2332</v>
      </c>
      <c r="AH878" s="272">
        <v>4802</v>
      </c>
      <c r="AI878" s="272">
        <v>44204113</v>
      </c>
      <c r="AJ878" s="272">
        <v>7488</v>
      </c>
      <c r="AK878" s="272">
        <v>18767</v>
      </c>
      <c r="AL878" s="272">
        <v>3066671</v>
      </c>
      <c r="AM878" s="272">
        <v>6638</v>
      </c>
      <c r="AN878" s="272">
        <v>17267</v>
      </c>
      <c r="AO878" s="272">
        <v>3427</v>
      </c>
      <c r="AP878" s="272">
        <v>57</v>
      </c>
      <c r="AQ878" s="272">
        <v>326</v>
      </c>
      <c r="AR878" s="272">
        <v>3004</v>
      </c>
      <c r="AS878" s="272">
        <v>161</v>
      </c>
      <c r="AT878" s="272">
        <v>2883</v>
      </c>
      <c r="AU878" s="272">
        <v>0</v>
      </c>
      <c r="AV878" s="272">
        <v>19486</v>
      </c>
      <c r="AW878" s="272">
        <v>3203</v>
      </c>
      <c r="AX878" s="272">
        <v>10043</v>
      </c>
      <c r="AY878" s="272">
        <v>32732</v>
      </c>
      <c r="AZ878" s="272">
        <v>6032</v>
      </c>
      <c r="BA878" s="272">
        <v>4540</v>
      </c>
      <c r="BB878" s="272">
        <v>3581</v>
      </c>
      <c r="BC878" s="272">
        <v>2738</v>
      </c>
      <c r="BD878" s="272">
        <v>26581</v>
      </c>
      <c r="BE878" s="272">
        <v>22208</v>
      </c>
      <c r="BF878" s="272">
        <v>9049</v>
      </c>
      <c r="BG878" s="272">
        <v>6413</v>
      </c>
      <c r="BH878" s="272">
        <v>812</v>
      </c>
      <c r="BI878" s="272">
        <v>515</v>
      </c>
      <c r="BJ878" s="272">
        <v>91</v>
      </c>
      <c r="BK878" s="272">
        <v>47653</v>
      </c>
      <c r="BL878" s="272">
        <v>524</v>
      </c>
      <c r="BM878" s="272">
        <v>927</v>
      </c>
      <c r="BN878" s="272">
        <v>101</v>
      </c>
      <c r="BO878" s="272">
        <v>41705</v>
      </c>
      <c r="BP878" s="272">
        <v>413</v>
      </c>
      <c r="BQ878" s="272">
        <v>781</v>
      </c>
      <c r="BR878" s="272">
        <v>2913</v>
      </c>
      <c r="BS878" s="272">
        <v>1284350</v>
      </c>
      <c r="BT878" s="272">
        <v>441</v>
      </c>
      <c r="BU878" s="272">
        <v>764</v>
      </c>
      <c r="BV878" s="272">
        <v>2427</v>
      </c>
      <c r="BW878" s="272">
        <v>5289904</v>
      </c>
      <c r="BX878" s="272">
        <v>2180</v>
      </c>
      <c r="BY878" s="272">
        <v>4326</v>
      </c>
      <c r="BZ878" s="272">
        <v>725</v>
      </c>
      <c r="CA878" s="272">
        <v>1298119</v>
      </c>
      <c r="CB878" s="272">
        <v>1791</v>
      </c>
      <c r="CC878" s="272">
        <v>3369</v>
      </c>
      <c r="CD878" s="272">
        <v>17169</v>
      </c>
      <c r="CE878" s="272">
        <v>40809058</v>
      </c>
      <c r="CF878" s="272">
        <v>2377</v>
      </c>
      <c r="CG878" s="272">
        <v>4933</v>
      </c>
      <c r="CH878" s="272">
        <v>176</v>
      </c>
      <c r="CI878" s="272">
        <v>993816</v>
      </c>
      <c r="CJ878" s="272">
        <v>5647</v>
      </c>
      <c r="CK878" s="272">
        <v>10748</v>
      </c>
      <c r="CL878" s="272">
        <v>61</v>
      </c>
      <c r="CM878" s="272">
        <v>350234</v>
      </c>
      <c r="CN878" s="272">
        <v>5742</v>
      </c>
      <c r="CO878" s="272">
        <v>11593</v>
      </c>
      <c r="CP878" s="272">
        <v>1690</v>
      </c>
      <c r="CQ878" s="272">
        <v>16255929</v>
      </c>
      <c r="CR878" s="272">
        <v>9619</v>
      </c>
      <c r="CS878" s="272">
        <v>19610</v>
      </c>
      <c r="CT878" s="272">
        <v>539</v>
      </c>
      <c r="CU878" s="272">
        <v>6267734</v>
      </c>
      <c r="CV878" s="272">
        <v>11628</v>
      </c>
      <c r="CW878" s="272">
        <v>28796</v>
      </c>
      <c r="CX878" s="272">
        <v>78</v>
      </c>
      <c r="CY878" s="272">
        <v>45167</v>
      </c>
      <c r="CZ878" s="272">
        <v>579</v>
      </c>
      <c r="DA878" s="272">
        <v>1006</v>
      </c>
      <c r="DB878" s="272">
        <v>1662</v>
      </c>
      <c r="DC878" s="272">
        <v>70364</v>
      </c>
      <c r="DD878" s="272">
        <v>42</v>
      </c>
      <c r="DE878" s="272">
        <v>91</v>
      </c>
      <c r="DF878" s="272">
        <v>0</v>
      </c>
      <c r="DG878" s="272">
        <v>0</v>
      </c>
      <c r="DH878" s="272">
        <v>0</v>
      </c>
      <c r="DI878" s="272">
        <v>0</v>
      </c>
      <c r="DJ878" s="272">
        <v>0</v>
      </c>
      <c r="DK878" s="272">
        <v>0</v>
      </c>
      <c r="DL878" s="250"/>
      <c r="DM878" s="250"/>
      <c r="DN878" s="250"/>
      <c r="DO878" s="250"/>
      <c r="DP878" s="250"/>
      <c r="DQ878" s="250"/>
      <c r="DR878" s="250"/>
      <c r="DS878" s="250"/>
      <c r="DT878" s="250"/>
      <c r="DU878" s="250"/>
      <c r="DV878" s="250"/>
      <c r="DW878" s="250"/>
      <c r="DX878" s="250"/>
      <c r="DY878" s="250"/>
      <c r="DZ878" s="250"/>
      <c r="EA878" s="250"/>
      <c r="EB878" s="155"/>
      <c r="EC878" s="75">
        <f t="shared" si="1224"/>
        <v>5</v>
      </c>
      <c r="ED878" s="74">
        <f t="shared" si="1221"/>
        <v>2022</v>
      </c>
      <c r="EE878" s="165">
        <f t="shared" si="1222"/>
        <v>44682</v>
      </c>
      <c r="EF878" s="157">
        <f t="shared" si="1223"/>
        <v>31</v>
      </c>
      <c r="EG878" s="156"/>
      <c r="EH878" s="166">
        <f>IFERROR(HLOOKUP(EH$1,$H$5:$FY$1802,MATCH($A878,$A$5:$A$1802,0),0)*HLOOKUP(EH$2,$H$5:$FY$1802,MATCH($A878,$A$5:$A$1802,0),0),$H$2)</f>
        <v>38038</v>
      </c>
      <c r="EI878" s="166">
        <f>IFERROR(HLOOKUP(EI$1,$H$5:$FY$1802,MATCH($A878,$A$5:$A$1802,0),0)*HLOOKUP(EI$2,$H$5:$FY$1802,MATCH($A878,$A$5:$A$1802,0),0),$H$2)</f>
        <v>1787786</v>
      </c>
      <c r="EJ878" s="166">
        <f>IFERROR(HLOOKUP(EJ$1,$H$5:$FY$1802,MATCH($A878,$A$5:$A$1802,0),0)*HLOOKUP(EJ$2,$H$5:$FY$1802,MATCH($A878,$A$5:$A$1802,0),0),$H$2)</f>
        <v>3043040</v>
      </c>
      <c r="EK878" s="166">
        <f>IFERROR(HLOOKUP(EK$1,$H$5:$FY$1802,MATCH($A878,$A$5:$A$1802,0),0)*HLOOKUP(EK$2,$H$5:$FY$1802,MATCH($A878,$A$5:$A$1802,0),0),$H$2)</f>
        <v>6656650</v>
      </c>
      <c r="EL878" s="166">
        <f>IFERROR(HLOOKUP(EL$1,$H$5:$FY$1802,MATCH($A878,$A$5:$A$1802,0),0)*HLOOKUP(EL$2,$H$5:$FY$1802,MATCH($A878,$A$5:$A$1802,0),0),$H$2)</f>
        <v>2384640</v>
      </c>
      <c r="EM878" s="166">
        <f>IFERROR(HLOOKUP(EM$1,$H$5:$FY$1802,MATCH($A878,$A$5:$A$1802,0),0)*HLOOKUP(EM$2,$H$5:$FY$1802,MATCH($A878,$A$5:$A$1802,0),0),$H$2)</f>
        <v>1665847</v>
      </c>
      <c r="EN878" s="166">
        <f>IFERROR(HLOOKUP(EN$1,$H$5:$FY$1802,MATCH($A878,$A$5:$A$1802,0),0)*HLOOKUP(EN$2,$H$5:$FY$1802,MATCH($A878,$A$5:$A$1802,0),0),$H$2)</f>
        <v>97581442</v>
      </c>
      <c r="EO878" s="166">
        <f>IFERROR(HLOOKUP(EO$1,$H$5:$FY$1802,MATCH($A878,$A$5:$A$1802,0),0)*HLOOKUP(EO$2,$H$5:$FY$1802,MATCH($A878,$A$5:$A$1802,0),0),$H$2)</f>
        <v>110781601</v>
      </c>
      <c r="EP878" s="166">
        <f>IFERROR(HLOOKUP(EP$1,$H$5:$FY$1802,MATCH($A878,$A$5:$A$1802,0),0)*HLOOKUP(EP$2,$H$5:$FY$1802,MATCH($A878,$A$5:$A$1802,0),0),$H$2)</f>
        <v>7977354</v>
      </c>
      <c r="EQ878" s="166">
        <f>IFERROR(HLOOKUP(EQ$1,$H$5:$FY$1802,MATCH($A878,$A$5:$A$1802,0),0)*HLOOKUP(EQ$2,$H$5:$FY$1802,MATCH($A878,$A$5:$A$1802,0),0),$H$2)</f>
        <v>84357</v>
      </c>
      <c r="ER878" s="166">
        <f>IFERROR(HLOOKUP(ER$1,$H$5:$FY$1802,MATCH($A878,$A$5:$A$1802,0),0)*HLOOKUP(ER$2,$H$5:$FY$1802,MATCH($A878,$A$5:$A$1802,0),0),$H$2)</f>
        <v>78881</v>
      </c>
      <c r="ES878" s="166">
        <f>IFERROR(HLOOKUP(ES$1,$H$5:$FY$1802,MATCH($A878,$A$5:$A$1802,0),0)*HLOOKUP(ES$2,$H$5:$FY$1802,MATCH($A878,$A$5:$A$1802,0),0),$H$2)</f>
        <v>2225532</v>
      </c>
      <c r="ET878" s="166">
        <f>IFERROR(HLOOKUP(ET$1,$H$5:$FY$1802,MATCH($A878,$A$5:$A$1802,0),0)*HLOOKUP(ET$2,$H$5:$FY$1802,MATCH($A878,$A$5:$A$1802,0),0),$H$2)</f>
        <v>10499202</v>
      </c>
      <c r="EU878" s="166">
        <f>IFERROR(HLOOKUP(EU$1,$H$5:$FY$1802,MATCH($A878,$A$5:$A$1802,0),0)*HLOOKUP(EU$2,$H$5:$FY$1802,MATCH($A878,$A$5:$A$1802,0),0),$H$2)</f>
        <v>2442525</v>
      </c>
      <c r="EV878" s="166">
        <f>IFERROR(HLOOKUP(EV$1,$H$5:$FY$1802,MATCH($A878,$A$5:$A$1802,0),0)*HLOOKUP(EV$2,$H$5:$FY$1802,MATCH($A878,$A$5:$A$1802,0),0),$H$2)</f>
        <v>84694677</v>
      </c>
      <c r="EW878" s="166">
        <f>IFERROR(HLOOKUP(EW$1,$H$5:$FY$1802,MATCH($A878,$A$5:$A$1802,0),0)*HLOOKUP(EW$2,$H$5:$FY$1802,MATCH($A878,$A$5:$A$1802,0),0),$H$2)</f>
        <v>1891648</v>
      </c>
      <c r="EX878" s="166">
        <f>IFERROR(HLOOKUP(EX$1,$H$5:$FY$1802,MATCH($A878,$A$5:$A$1802,0),0)*HLOOKUP(EX$2,$H$5:$FY$1802,MATCH($A878,$A$5:$A$1802,0),0),$H$2)</f>
        <v>707173</v>
      </c>
      <c r="EY878" s="166">
        <f>IFERROR(HLOOKUP(EY$1,$H$5:$FY$1802,MATCH($A878,$A$5:$A$1802,0),0)*HLOOKUP(EY$2,$H$5:$FY$1802,MATCH($A878,$A$5:$A$1802,0),0),$H$2)</f>
        <v>33140900</v>
      </c>
      <c r="EZ878" s="166">
        <f>IFERROR(HLOOKUP(EZ$1,$H$5:$FY$1802,MATCH($A878,$A$5:$A$1802,0),0)*HLOOKUP(EZ$2,$H$5:$FY$1802,MATCH($A878,$A$5:$A$1802,0),0),$H$2)</f>
        <v>15521044</v>
      </c>
      <c r="FA878" s="166">
        <f>IFERROR(HLOOKUP(FA$1,$H$5:$FY$1802,MATCH($A878,$A$5:$A$1802,0),0)*HLOOKUP(FA$2,$H$5:$FY$1802,MATCH($A878,$A$5:$A$1802,0),0),$H$2)</f>
        <v>0</v>
      </c>
      <c r="FB878" s="166">
        <f>IFERROR(HLOOKUP(FB$1,$H$5:$FY$1802,MATCH($A878,$A$5:$A$1802,0),0)*HLOOKUP(FB$2,$H$5:$FY$1802,MATCH($A878,$A$5:$A$1802,0),0),$H$2)</f>
        <v>78468</v>
      </c>
      <c r="FC878" s="166">
        <f>IFERROR(HLOOKUP(FC$1,$H$5:$FY$1802,MATCH($A878,$A$5:$A$1802,0),0)*HLOOKUP(FC$2,$H$5:$FY$1802,MATCH($A878,$A$5:$A$1802,0),0),$H$2)</f>
        <v>151242</v>
      </c>
      <c r="FD878" s="166">
        <f>IFERROR(HLOOKUP(FD$1,$H$5:$FY$1802,MATCH($A878,$A$5:$A$1802,0),0)*HLOOKUP(FD$2,$H$5:$FY$1802,MATCH($A878,$A$5:$A$1802,0),0),$H$2)</f>
        <v>0</v>
      </c>
      <c r="FE878" s="166">
        <f>IFERROR(HLOOKUP(FE$1,$H$5:$FY$1802,MATCH($A878,$A$5:$A$1802,0),0)*HLOOKUP(FE$2,$H$5:$FY$1802,MATCH($A878,$A$5:$A$1802,0),0),$H$2)</f>
        <v>0</v>
      </c>
      <c r="FF878" s="166">
        <f>IFERROR(HLOOKUP(FF$1,$H$5:$FY$1802,MATCH($A878,$A$5:$A$1802,0),0)*HLOOKUP(FF$2,$H$5:$FY$1802,MATCH($A878,$A$5:$A$1802,0),0),$H$2)</f>
        <v>0</v>
      </c>
      <c r="FG878" s="166">
        <f>IFERROR(HLOOKUP(FG$1,$H$5:$FY$1802,MATCH($A878,$A$5:$A$1802,0),0)*HLOOKUP(FG$2,$H$5:$FY$1802,MATCH($A878,$A$5:$A$1802,0),0),$H$2)</f>
        <v>0</v>
      </c>
      <c r="FH878" s="152"/>
      <c r="FI878" s="405">
        <f t="shared" si="1192"/>
        <v>1.9426731078904993</v>
      </c>
      <c r="FJ878" s="405">
        <f t="shared" si="1192"/>
        <v>1.462157809983897</v>
      </c>
      <c r="FK878" s="405">
        <f t="shared" si="1193"/>
        <v>1.9325418240690773</v>
      </c>
      <c r="FL878" s="405">
        <f t="shared" si="1194"/>
        <v>1.4776038855909337</v>
      </c>
      <c r="FM878" s="405">
        <f t="shared" si="1195"/>
        <v>1.3080557059199842</v>
      </c>
      <c r="FN878" s="405">
        <f t="shared" si="1196"/>
        <v>1.0928596033659761</v>
      </c>
      <c r="FO878" s="405">
        <f t="shared" si="1197"/>
        <v>1.5329493477892597</v>
      </c>
      <c r="FP878" s="405">
        <f t="shared" si="1198"/>
        <v>1.0863967474165679</v>
      </c>
      <c r="FQ878" s="405">
        <f t="shared" si="1199"/>
        <v>1.7575757575757576</v>
      </c>
      <c r="FR878" s="405">
        <f t="shared" si="1200"/>
        <v>1.1147186147186148</v>
      </c>
      <c r="FS878" s="65"/>
    </row>
    <row r="879" spans="1:175" ht="10.35" customHeight="1" x14ac:dyDescent="0.2">
      <c r="A879" s="74" t="str">
        <f t="shared" si="1220"/>
        <v>2022-23MAYRX7</v>
      </c>
      <c r="B879" s="163" t="str">
        <f t="shared" si="1210"/>
        <v>2022-23</v>
      </c>
      <c r="C879" s="26" t="s">
        <v>840</v>
      </c>
      <c r="D879" s="163" t="str">
        <f>INDEX($FV$16:$FW$26,MATCH($F879,$FV$16:$FV$26,0),2)</f>
        <v>Y62</v>
      </c>
      <c r="E879" s="163" t="str">
        <f>VLOOKUP($D879,$FW$8:$FX$14,2,0)</f>
        <v>North West</v>
      </c>
      <c r="F879" s="271" t="s">
        <v>859</v>
      </c>
      <c r="G879" s="271" t="s">
        <v>876</v>
      </c>
      <c r="H879" s="272">
        <v>140880</v>
      </c>
      <c r="I879" s="272">
        <v>115557</v>
      </c>
      <c r="J879" s="272">
        <v>1683512</v>
      </c>
      <c r="K879" s="272">
        <v>15</v>
      </c>
      <c r="L879" s="272">
        <v>0</v>
      </c>
      <c r="M879" s="272">
        <v>49</v>
      </c>
      <c r="N879" s="272">
        <v>88</v>
      </c>
      <c r="O879" s="272">
        <v>165</v>
      </c>
      <c r="P879" s="272">
        <v>0</v>
      </c>
      <c r="Q879" s="272">
        <v>254</v>
      </c>
      <c r="R879" s="272">
        <v>218</v>
      </c>
      <c r="S879" s="272">
        <v>3100</v>
      </c>
      <c r="T879" s="272">
        <v>93846</v>
      </c>
      <c r="U879" s="272">
        <v>12568</v>
      </c>
      <c r="V879" s="272">
        <v>8650</v>
      </c>
      <c r="W879" s="272">
        <v>48951</v>
      </c>
      <c r="X879" s="272">
        <v>14039</v>
      </c>
      <c r="Y879" s="272">
        <v>565</v>
      </c>
      <c r="Z879" s="272">
        <v>6030597</v>
      </c>
      <c r="AA879" s="272">
        <v>480</v>
      </c>
      <c r="AB879" s="272">
        <v>820</v>
      </c>
      <c r="AC879" s="272">
        <v>5247516</v>
      </c>
      <c r="AD879" s="272">
        <v>607</v>
      </c>
      <c r="AE879" s="272">
        <v>1043</v>
      </c>
      <c r="AF879" s="272">
        <v>99802095</v>
      </c>
      <c r="AG879" s="272">
        <v>2039</v>
      </c>
      <c r="AH879" s="272">
        <v>4411</v>
      </c>
      <c r="AI879" s="272">
        <v>129283155</v>
      </c>
      <c r="AJ879" s="272">
        <v>9209</v>
      </c>
      <c r="AK879" s="272">
        <v>22579</v>
      </c>
      <c r="AL879" s="272">
        <v>6889008</v>
      </c>
      <c r="AM879" s="272">
        <v>12193</v>
      </c>
      <c r="AN879" s="272">
        <v>32105</v>
      </c>
      <c r="AO879" s="272">
        <v>9832</v>
      </c>
      <c r="AP879" s="272">
        <v>567</v>
      </c>
      <c r="AQ879" s="272">
        <v>5458</v>
      </c>
      <c r="AR879" s="272">
        <v>434</v>
      </c>
      <c r="AS879" s="272">
        <v>569</v>
      </c>
      <c r="AT879" s="272">
        <v>3238</v>
      </c>
      <c r="AU879" s="272">
        <v>114</v>
      </c>
      <c r="AV879" s="272">
        <v>49215</v>
      </c>
      <c r="AW879" s="272">
        <v>6654</v>
      </c>
      <c r="AX879" s="272">
        <v>28145</v>
      </c>
      <c r="AY879" s="272">
        <v>84014</v>
      </c>
      <c r="AZ879" s="272">
        <v>24182</v>
      </c>
      <c r="BA879" s="272">
        <v>19354</v>
      </c>
      <c r="BB879" s="272">
        <v>16522</v>
      </c>
      <c r="BC879" s="272">
        <v>13409</v>
      </c>
      <c r="BD879" s="272">
        <v>67302</v>
      </c>
      <c r="BE879" s="272">
        <v>51325</v>
      </c>
      <c r="BF879" s="272">
        <v>19815</v>
      </c>
      <c r="BG879" s="272">
        <v>13945</v>
      </c>
      <c r="BH879" s="272">
        <v>757</v>
      </c>
      <c r="BI879" s="272">
        <v>550</v>
      </c>
      <c r="BJ879" s="272">
        <v>108</v>
      </c>
      <c r="BK879" s="272">
        <v>63833</v>
      </c>
      <c r="BL879" s="272">
        <v>591</v>
      </c>
      <c r="BM879" s="272">
        <v>1024</v>
      </c>
      <c r="BN879" s="272">
        <v>26</v>
      </c>
      <c r="BO879" s="272">
        <v>19321</v>
      </c>
      <c r="BP879" s="272">
        <v>743</v>
      </c>
      <c r="BQ879" s="272">
        <v>1301</v>
      </c>
      <c r="BR879" s="272">
        <v>12434</v>
      </c>
      <c r="BS879" s="272">
        <v>5947443</v>
      </c>
      <c r="BT879" s="272">
        <v>478</v>
      </c>
      <c r="BU879" s="272">
        <v>815</v>
      </c>
      <c r="BV879" s="272">
        <v>3958</v>
      </c>
      <c r="BW879" s="272">
        <v>8850598</v>
      </c>
      <c r="BX879" s="272">
        <v>2236</v>
      </c>
      <c r="BY879" s="272">
        <v>4763</v>
      </c>
      <c r="BZ879" s="272">
        <v>2145</v>
      </c>
      <c r="CA879" s="272">
        <v>4375167</v>
      </c>
      <c r="CB879" s="272">
        <v>2040</v>
      </c>
      <c r="CC879" s="272">
        <v>4416</v>
      </c>
      <c r="CD879" s="272">
        <v>42848</v>
      </c>
      <c r="CE879" s="272">
        <v>86576330</v>
      </c>
      <c r="CF879" s="272">
        <v>2021</v>
      </c>
      <c r="CG879" s="272">
        <v>4381</v>
      </c>
      <c r="CH879" s="272">
        <v>1770</v>
      </c>
      <c r="CI879" s="272">
        <v>14443918</v>
      </c>
      <c r="CJ879" s="272">
        <v>8160</v>
      </c>
      <c r="CK879" s="272">
        <v>17396</v>
      </c>
      <c r="CL879" s="272">
        <v>1190</v>
      </c>
      <c r="CM879" s="272">
        <v>11648423</v>
      </c>
      <c r="CN879" s="272">
        <v>9789</v>
      </c>
      <c r="CO879" s="272">
        <v>23992</v>
      </c>
      <c r="CP879" s="272">
        <v>1318</v>
      </c>
      <c r="CQ879" s="272">
        <v>18369421</v>
      </c>
      <c r="CR879" s="272">
        <v>13937</v>
      </c>
      <c r="CS879" s="272">
        <v>35764</v>
      </c>
      <c r="CT879" s="272">
        <v>513</v>
      </c>
      <c r="CU879" s="272">
        <v>8741815</v>
      </c>
      <c r="CV879" s="272">
        <v>17041</v>
      </c>
      <c r="CW879" s="272">
        <v>45862</v>
      </c>
      <c r="CX879" s="272">
        <v>259</v>
      </c>
      <c r="CY879" s="272">
        <v>86643</v>
      </c>
      <c r="CZ879" s="272">
        <v>335</v>
      </c>
      <c r="DA879" s="272">
        <v>570</v>
      </c>
      <c r="DB879" s="272">
        <v>6250</v>
      </c>
      <c r="DC879" s="272">
        <v>284712</v>
      </c>
      <c r="DD879" s="272">
        <v>46</v>
      </c>
      <c r="DE879" s="272">
        <v>94</v>
      </c>
      <c r="DF879" s="272">
        <v>85</v>
      </c>
      <c r="DG879" s="272">
        <v>161084</v>
      </c>
      <c r="DH879" s="272">
        <v>1895</v>
      </c>
      <c r="DI879" s="272">
        <v>3786</v>
      </c>
      <c r="DJ879" s="272">
        <v>60</v>
      </c>
      <c r="DK879" s="272">
        <v>0</v>
      </c>
      <c r="DL879" s="250"/>
      <c r="DM879" s="250"/>
      <c r="DN879" s="250"/>
      <c r="DO879" s="250"/>
      <c r="DP879" s="250"/>
      <c r="DQ879" s="250"/>
      <c r="DR879" s="250"/>
      <c r="DS879" s="250"/>
      <c r="DT879" s="250"/>
      <c r="DU879" s="250"/>
      <c r="DV879" s="250"/>
      <c r="DW879" s="250"/>
      <c r="DX879" s="250"/>
      <c r="DY879" s="250"/>
      <c r="DZ879" s="250"/>
      <c r="EA879" s="250"/>
      <c r="EB879" s="155"/>
      <c r="EC879" s="75">
        <f t="shared" si="1224"/>
        <v>5</v>
      </c>
      <c r="ED879" s="74">
        <f t="shared" si="1221"/>
        <v>2022</v>
      </c>
      <c r="EE879" s="165">
        <f t="shared" si="1222"/>
        <v>44682</v>
      </c>
      <c r="EF879" s="157">
        <f t="shared" si="1223"/>
        <v>31</v>
      </c>
      <c r="EG879" s="156"/>
      <c r="EH879" s="166">
        <f>IFERROR(HLOOKUP(EH$1,$H$5:$FY$1802,MATCH($A879,$A$5:$A$1802,0),0)*HLOOKUP(EH$2,$H$5:$FY$1802,MATCH($A879,$A$5:$A$1802,0),0),$H$2)</f>
        <v>0</v>
      </c>
      <c r="EI879" s="166">
        <f>IFERROR(HLOOKUP(EI$1,$H$5:$FY$1802,MATCH($A879,$A$5:$A$1802,0),0)*HLOOKUP(EI$2,$H$5:$FY$1802,MATCH($A879,$A$5:$A$1802,0),0),$H$2)</f>
        <v>5662293</v>
      </c>
      <c r="EJ879" s="166">
        <f>IFERROR(HLOOKUP(EJ$1,$H$5:$FY$1802,MATCH($A879,$A$5:$A$1802,0),0)*HLOOKUP(EJ$2,$H$5:$FY$1802,MATCH($A879,$A$5:$A$1802,0),0),$H$2)</f>
        <v>10169016</v>
      </c>
      <c r="EK879" s="166">
        <f>IFERROR(HLOOKUP(EK$1,$H$5:$FY$1802,MATCH($A879,$A$5:$A$1802,0),0)*HLOOKUP(EK$2,$H$5:$FY$1802,MATCH($A879,$A$5:$A$1802,0),0),$H$2)</f>
        <v>19066905</v>
      </c>
      <c r="EL879" s="166">
        <f>IFERROR(HLOOKUP(EL$1,$H$5:$FY$1802,MATCH($A879,$A$5:$A$1802,0),0)*HLOOKUP(EL$2,$H$5:$FY$1802,MATCH($A879,$A$5:$A$1802,0),0),$H$2)</f>
        <v>10305760</v>
      </c>
      <c r="EM879" s="166">
        <f>IFERROR(HLOOKUP(EM$1,$H$5:$FY$1802,MATCH($A879,$A$5:$A$1802,0),0)*HLOOKUP(EM$2,$H$5:$FY$1802,MATCH($A879,$A$5:$A$1802,0),0),$H$2)</f>
        <v>9021950</v>
      </c>
      <c r="EN879" s="166">
        <f>IFERROR(HLOOKUP(EN$1,$H$5:$FY$1802,MATCH($A879,$A$5:$A$1802,0),0)*HLOOKUP(EN$2,$H$5:$FY$1802,MATCH($A879,$A$5:$A$1802,0),0),$H$2)</f>
        <v>215922861</v>
      </c>
      <c r="EO879" s="166">
        <f>IFERROR(HLOOKUP(EO$1,$H$5:$FY$1802,MATCH($A879,$A$5:$A$1802,0),0)*HLOOKUP(EO$2,$H$5:$FY$1802,MATCH($A879,$A$5:$A$1802,0),0),$H$2)</f>
        <v>316986581</v>
      </c>
      <c r="EP879" s="166">
        <f>IFERROR(HLOOKUP(EP$1,$H$5:$FY$1802,MATCH($A879,$A$5:$A$1802,0),0)*HLOOKUP(EP$2,$H$5:$FY$1802,MATCH($A879,$A$5:$A$1802,0),0),$H$2)</f>
        <v>18139325</v>
      </c>
      <c r="EQ879" s="166">
        <f>IFERROR(HLOOKUP(EQ$1,$H$5:$FY$1802,MATCH($A879,$A$5:$A$1802,0),0)*HLOOKUP(EQ$2,$H$5:$FY$1802,MATCH($A879,$A$5:$A$1802,0),0),$H$2)</f>
        <v>110592</v>
      </c>
      <c r="ER879" s="166">
        <f>IFERROR(HLOOKUP(ER$1,$H$5:$FY$1802,MATCH($A879,$A$5:$A$1802,0),0)*HLOOKUP(ER$2,$H$5:$FY$1802,MATCH($A879,$A$5:$A$1802,0),0),$H$2)</f>
        <v>33826</v>
      </c>
      <c r="ES879" s="166">
        <f>IFERROR(HLOOKUP(ES$1,$H$5:$FY$1802,MATCH($A879,$A$5:$A$1802,0),0)*HLOOKUP(ES$2,$H$5:$FY$1802,MATCH($A879,$A$5:$A$1802,0),0),$H$2)</f>
        <v>10133710</v>
      </c>
      <c r="ET879" s="166">
        <f>IFERROR(HLOOKUP(ET$1,$H$5:$FY$1802,MATCH($A879,$A$5:$A$1802,0),0)*HLOOKUP(ET$2,$H$5:$FY$1802,MATCH($A879,$A$5:$A$1802,0),0),$H$2)</f>
        <v>18851954</v>
      </c>
      <c r="EU879" s="166">
        <f>IFERROR(HLOOKUP(EU$1,$H$5:$FY$1802,MATCH($A879,$A$5:$A$1802,0),0)*HLOOKUP(EU$2,$H$5:$FY$1802,MATCH($A879,$A$5:$A$1802,0),0),$H$2)</f>
        <v>9472320</v>
      </c>
      <c r="EV879" s="166">
        <f>IFERROR(HLOOKUP(EV$1,$H$5:$FY$1802,MATCH($A879,$A$5:$A$1802,0),0)*HLOOKUP(EV$2,$H$5:$FY$1802,MATCH($A879,$A$5:$A$1802,0),0),$H$2)</f>
        <v>187717088</v>
      </c>
      <c r="EW879" s="166">
        <f>IFERROR(HLOOKUP(EW$1,$H$5:$FY$1802,MATCH($A879,$A$5:$A$1802,0),0)*HLOOKUP(EW$2,$H$5:$FY$1802,MATCH($A879,$A$5:$A$1802,0),0),$H$2)</f>
        <v>30790920</v>
      </c>
      <c r="EX879" s="166">
        <f>IFERROR(HLOOKUP(EX$1,$H$5:$FY$1802,MATCH($A879,$A$5:$A$1802,0),0)*HLOOKUP(EX$2,$H$5:$FY$1802,MATCH($A879,$A$5:$A$1802,0),0),$H$2)</f>
        <v>28550480</v>
      </c>
      <c r="EY879" s="166">
        <f>IFERROR(HLOOKUP(EY$1,$H$5:$FY$1802,MATCH($A879,$A$5:$A$1802,0),0)*HLOOKUP(EY$2,$H$5:$FY$1802,MATCH($A879,$A$5:$A$1802,0),0),$H$2)</f>
        <v>47136952</v>
      </c>
      <c r="EZ879" s="166">
        <f>IFERROR(HLOOKUP(EZ$1,$H$5:$FY$1802,MATCH($A879,$A$5:$A$1802,0),0)*HLOOKUP(EZ$2,$H$5:$FY$1802,MATCH($A879,$A$5:$A$1802,0),0),$H$2)</f>
        <v>23527206</v>
      </c>
      <c r="FA879" s="166">
        <f>IFERROR(HLOOKUP(FA$1,$H$5:$FY$1802,MATCH($A879,$A$5:$A$1802,0),0)*HLOOKUP(FA$2,$H$5:$FY$1802,MATCH($A879,$A$5:$A$1802,0),0),$H$2)</f>
        <v>321810</v>
      </c>
      <c r="FB879" s="166">
        <f>IFERROR(HLOOKUP(FB$1,$H$5:$FY$1802,MATCH($A879,$A$5:$A$1802,0),0)*HLOOKUP(FB$2,$H$5:$FY$1802,MATCH($A879,$A$5:$A$1802,0),0),$H$2)</f>
        <v>147630</v>
      </c>
      <c r="FC879" s="166">
        <f>IFERROR(HLOOKUP(FC$1,$H$5:$FY$1802,MATCH($A879,$A$5:$A$1802,0),0)*HLOOKUP(FC$2,$H$5:$FY$1802,MATCH($A879,$A$5:$A$1802,0),0),$H$2)</f>
        <v>587500</v>
      </c>
      <c r="FD879" s="166">
        <f>IFERROR(HLOOKUP(FD$1,$H$5:$FY$1802,MATCH($A879,$A$5:$A$1802,0),0)*HLOOKUP(FD$2,$H$5:$FY$1802,MATCH($A879,$A$5:$A$1802,0),0),$H$2)</f>
        <v>0</v>
      </c>
      <c r="FE879" s="166">
        <f>IFERROR(HLOOKUP(FE$1,$H$5:$FY$1802,MATCH($A879,$A$5:$A$1802,0),0)*HLOOKUP(FE$2,$H$5:$FY$1802,MATCH($A879,$A$5:$A$1802,0),0),$H$2)</f>
        <v>0</v>
      </c>
      <c r="FF879" s="166">
        <f>IFERROR(HLOOKUP(FF$1,$H$5:$FY$1802,MATCH($A879,$A$5:$A$1802,0),0)*HLOOKUP(FF$2,$H$5:$FY$1802,MATCH($A879,$A$5:$A$1802,0),0),$H$2)</f>
        <v>0</v>
      </c>
      <c r="FG879" s="166">
        <f>IFERROR(HLOOKUP(FG$1,$H$5:$FY$1802,MATCH($A879,$A$5:$A$1802,0),0)*HLOOKUP(FG$2,$H$5:$FY$1802,MATCH($A879,$A$5:$A$1802,0),0),$H$2)</f>
        <v>0</v>
      </c>
      <c r="FH879" s="152"/>
      <c r="FI879" s="405">
        <f t="shared" si="1192"/>
        <v>1.9240929344366646</v>
      </c>
      <c r="FJ879" s="405">
        <f t="shared" si="1192"/>
        <v>1.5399427116486315</v>
      </c>
      <c r="FK879" s="405">
        <f t="shared" si="1193"/>
        <v>1.9100578034682081</v>
      </c>
      <c r="FL879" s="405">
        <f t="shared" si="1194"/>
        <v>1.5501734104046243</v>
      </c>
      <c r="FM879" s="405">
        <f t="shared" si="1195"/>
        <v>1.3748850891708035</v>
      </c>
      <c r="FN879" s="405">
        <f t="shared" si="1196"/>
        <v>1.0484974770689057</v>
      </c>
      <c r="FO879" s="405">
        <f t="shared" si="1197"/>
        <v>1.4114253151933898</v>
      </c>
      <c r="FP879" s="405">
        <f t="shared" si="1198"/>
        <v>0.99330436640786379</v>
      </c>
      <c r="FQ879" s="405">
        <f t="shared" si="1199"/>
        <v>1.3398230088495575</v>
      </c>
      <c r="FR879" s="405">
        <f t="shared" si="1200"/>
        <v>0.97345132743362828</v>
      </c>
      <c r="FS879" s="65"/>
    </row>
    <row r="880" spans="1:175" ht="10.35" customHeight="1" x14ac:dyDescent="0.2">
      <c r="A880" s="180" t="str">
        <f t="shared" si="1220"/>
        <v>2022-23MAYRYE</v>
      </c>
      <c r="B880" s="182" t="str">
        <f t="shared" si="1210"/>
        <v>2022-23</v>
      </c>
      <c r="C880" s="26" t="s">
        <v>840</v>
      </c>
      <c r="D880" s="182" t="str">
        <f>INDEX($FV$16:$FW$26,MATCH($F880,$FV$16:$FV$26,0),2)</f>
        <v>Y59</v>
      </c>
      <c r="E880" s="182" t="str">
        <f>VLOOKUP($D880,$FW$8:$FX$14,2,0)</f>
        <v>South East</v>
      </c>
      <c r="F880" s="273" t="s">
        <v>861</v>
      </c>
      <c r="G880" s="273" t="s">
        <v>877</v>
      </c>
      <c r="H880" s="274">
        <v>79907</v>
      </c>
      <c r="I880" s="274">
        <v>46385</v>
      </c>
      <c r="J880" s="274">
        <v>1055355</v>
      </c>
      <c r="K880" s="274">
        <v>23</v>
      </c>
      <c r="L880" s="274">
        <v>1</v>
      </c>
      <c r="M880" s="274">
        <v>90</v>
      </c>
      <c r="N880" s="274">
        <v>155</v>
      </c>
      <c r="O880" s="274">
        <v>262</v>
      </c>
      <c r="P880" s="274">
        <v>0</v>
      </c>
      <c r="Q880" s="274">
        <v>668</v>
      </c>
      <c r="R880" s="274">
        <v>26</v>
      </c>
      <c r="S880" s="274">
        <v>57</v>
      </c>
      <c r="T880" s="274">
        <v>51319</v>
      </c>
      <c r="U880" s="274">
        <v>3501</v>
      </c>
      <c r="V880" s="274">
        <v>2221</v>
      </c>
      <c r="W880" s="274">
        <v>25376</v>
      </c>
      <c r="X880" s="274">
        <v>14236</v>
      </c>
      <c r="Y880" s="274">
        <v>716</v>
      </c>
      <c r="Z880" s="274">
        <v>1798378</v>
      </c>
      <c r="AA880" s="274">
        <v>514</v>
      </c>
      <c r="AB880" s="274">
        <v>921</v>
      </c>
      <c r="AC880" s="274">
        <v>1360860</v>
      </c>
      <c r="AD880" s="274">
        <v>613</v>
      </c>
      <c r="AE880" s="274">
        <v>1116</v>
      </c>
      <c r="AF880" s="274">
        <v>41531885</v>
      </c>
      <c r="AG880" s="274">
        <v>1637</v>
      </c>
      <c r="AH880" s="274">
        <v>3290</v>
      </c>
      <c r="AI880" s="274">
        <v>87773036</v>
      </c>
      <c r="AJ880" s="274">
        <v>6166</v>
      </c>
      <c r="AK880" s="274">
        <v>13984</v>
      </c>
      <c r="AL880" s="274">
        <v>5592435</v>
      </c>
      <c r="AM880" s="274">
        <v>7811</v>
      </c>
      <c r="AN880" s="274">
        <v>18885</v>
      </c>
      <c r="AO880" s="274">
        <v>5450</v>
      </c>
      <c r="AP880" s="274">
        <v>156</v>
      </c>
      <c r="AQ880" s="274">
        <v>512</v>
      </c>
      <c r="AR880" s="274">
        <v>368</v>
      </c>
      <c r="AS880" s="274">
        <v>586</v>
      </c>
      <c r="AT880" s="274">
        <v>4196</v>
      </c>
      <c r="AU880" s="274">
        <v>279</v>
      </c>
      <c r="AV880" s="274">
        <v>26159</v>
      </c>
      <c r="AW880" s="274">
        <v>2215</v>
      </c>
      <c r="AX880" s="274">
        <v>17495</v>
      </c>
      <c r="AY880" s="274">
        <v>45869</v>
      </c>
      <c r="AZ880" s="274">
        <v>7088</v>
      </c>
      <c r="BA880" s="274">
        <v>5299</v>
      </c>
      <c r="BB880" s="274">
        <v>4459</v>
      </c>
      <c r="BC880" s="274">
        <v>3369</v>
      </c>
      <c r="BD880" s="274">
        <v>32108</v>
      </c>
      <c r="BE880" s="274">
        <v>26754</v>
      </c>
      <c r="BF880" s="274">
        <v>21143</v>
      </c>
      <c r="BG880" s="274">
        <v>15465</v>
      </c>
      <c r="BH880" s="274">
        <v>1144</v>
      </c>
      <c r="BI880" s="274">
        <v>794</v>
      </c>
      <c r="BJ880" s="274">
        <v>54</v>
      </c>
      <c r="BK880" s="274">
        <v>32352</v>
      </c>
      <c r="BL880" s="274">
        <v>599</v>
      </c>
      <c r="BM880" s="274">
        <v>971</v>
      </c>
      <c r="BN880" s="274">
        <v>43</v>
      </c>
      <c r="BO880" s="274">
        <v>20371</v>
      </c>
      <c r="BP880" s="274">
        <v>474</v>
      </c>
      <c r="BQ880" s="274">
        <v>938</v>
      </c>
      <c r="BR880" s="274">
        <v>3404</v>
      </c>
      <c r="BS880" s="274">
        <v>1745655</v>
      </c>
      <c r="BT880" s="274">
        <v>513</v>
      </c>
      <c r="BU880" s="274">
        <v>920</v>
      </c>
      <c r="BV880" s="274">
        <v>1773</v>
      </c>
      <c r="BW880" s="274">
        <v>2610840</v>
      </c>
      <c r="BX880" s="274">
        <v>1473</v>
      </c>
      <c r="BY880" s="274">
        <v>2843</v>
      </c>
      <c r="BZ880" s="274">
        <v>491</v>
      </c>
      <c r="CA880" s="274">
        <v>604884</v>
      </c>
      <c r="CB880" s="274">
        <v>1232</v>
      </c>
      <c r="CC880" s="274">
        <v>2737</v>
      </c>
      <c r="CD880" s="274">
        <v>23112</v>
      </c>
      <c r="CE880" s="274">
        <v>38316161</v>
      </c>
      <c r="CF880" s="274">
        <v>1658</v>
      </c>
      <c r="CG880" s="274">
        <v>3348</v>
      </c>
      <c r="CH880" s="274">
        <v>1719</v>
      </c>
      <c r="CI880" s="274">
        <v>8121906</v>
      </c>
      <c r="CJ880" s="274">
        <v>4725</v>
      </c>
      <c r="CK880" s="274">
        <v>9182</v>
      </c>
      <c r="CL880" s="274">
        <v>650</v>
      </c>
      <c r="CM880" s="274">
        <v>2681059</v>
      </c>
      <c r="CN880" s="274">
        <v>4125</v>
      </c>
      <c r="CO880" s="274">
        <v>8548</v>
      </c>
      <c r="CP880" s="274">
        <v>187</v>
      </c>
      <c r="CQ880" s="274">
        <v>2046561</v>
      </c>
      <c r="CR880" s="274">
        <v>10944</v>
      </c>
      <c r="CS880" s="274">
        <v>20007</v>
      </c>
      <c r="CT880" s="274">
        <v>80</v>
      </c>
      <c r="CU880" s="274">
        <v>410400</v>
      </c>
      <c r="CV880" s="274">
        <v>5130</v>
      </c>
      <c r="CW880" s="274">
        <v>15430</v>
      </c>
      <c r="CX880" s="274">
        <v>196</v>
      </c>
      <c r="CY880" s="274">
        <v>66473</v>
      </c>
      <c r="CZ880" s="274">
        <v>339</v>
      </c>
      <c r="DA880" s="274">
        <v>594</v>
      </c>
      <c r="DB880" s="274">
        <v>1726</v>
      </c>
      <c r="DC880" s="274">
        <v>90007</v>
      </c>
      <c r="DD880" s="274">
        <v>52</v>
      </c>
      <c r="DE880" s="274">
        <v>118</v>
      </c>
      <c r="DF880" s="274">
        <v>42</v>
      </c>
      <c r="DG880" s="274">
        <v>95201</v>
      </c>
      <c r="DH880" s="274">
        <v>2267</v>
      </c>
      <c r="DI880" s="274">
        <v>4716</v>
      </c>
      <c r="DJ880" s="274">
        <v>39</v>
      </c>
      <c r="DK880" s="274">
        <v>26</v>
      </c>
      <c r="DL880" s="251"/>
      <c r="DM880" s="251"/>
      <c r="DN880" s="251"/>
      <c r="DO880" s="251"/>
      <c r="DP880" s="251"/>
      <c r="DQ880" s="251"/>
      <c r="DR880" s="251"/>
      <c r="DS880" s="251"/>
      <c r="DT880" s="251"/>
      <c r="DU880" s="251"/>
      <c r="DV880" s="251"/>
      <c r="DW880" s="251"/>
      <c r="DX880" s="251"/>
      <c r="DY880" s="251"/>
      <c r="DZ880" s="251"/>
      <c r="EA880" s="251"/>
      <c r="EB880" s="183"/>
      <c r="EC880" s="184">
        <f t="shared" si="1224"/>
        <v>5</v>
      </c>
      <c r="ED880" s="180">
        <f t="shared" si="1221"/>
        <v>2022</v>
      </c>
      <c r="EE880" s="185">
        <f t="shared" si="1222"/>
        <v>44682</v>
      </c>
      <c r="EF880" s="186">
        <f t="shared" si="1223"/>
        <v>31</v>
      </c>
      <c r="EG880" s="187"/>
      <c r="EH880" s="188">
        <f>IFERROR(HLOOKUP(EH$1,$H$5:$FY$1802,MATCH($A880,$A$5:$A$1802,0),0)*HLOOKUP(EH$2,$H$5:$FY$1802,MATCH($A880,$A$5:$A$1802,0),0),$H$2)</f>
        <v>46385</v>
      </c>
      <c r="EI880" s="188">
        <f>IFERROR(HLOOKUP(EI$1,$H$5:$FY$1802,MATCH($A880,$A$5:$A$1802,0),0)*HLOOKUP(EI$2,$H$5:$FY$1802,MATCH($A880,$A$5:$A$1802,0),0),$H$2)</f>
        <v>4174650</v>
      </c>
      <c r="EJ880" s="188">
        <f>IFERROR(HLOOKUP(EJ$1,$H$5:$FY$1802,MATCH($A880,$A$5:$A$1802,0),0)*HLOOKUP(EJ$2,$H$5:$FY$1802,MATCH($A880,$A$5:$A$1802,0),0),$H$2)</f>
        <v>7189675</v>
      </c>
      <c r="EK880" s="188">
        <f>IFERROR(HLOOKUP(EK$1,$H$5:$FY$1802,MATCH($A880,$A$5:$A$1802,0),0)*HLOOKUP(EK$2,$H$5:$FY$1802,MATCH($A880,$A$5:$A$1802,0),0),$H$2)</f>
        <v>12152870</v>
      </c>
      <c r="EL880" s="188">
        <f>IFERROR(HLOOKUP(EL$1,$H$5:$FY$1802,MATCH($A880,$A$5:$A$1802,0),0)*HLOOKUP(EL$2,$H$5:$FY$1802,MATCH($A880,$A$5:$A$1802,0),0),$H$2)</f>
        <v>3224421</v>
      </c>
      <c r="EM880" s="188">
        <f>IFERROR(HLOOKUP(EM$1,$H$5:$FY$1802,MATCH($A880,$A$5:$A$1802,0),0)*HLOOKUP(EM$2,$H$5:$FY$1802,MATCH($A880,$A$5:$A$1802,0),0),$H$2)</f>
        <v>2478636</v>
      </c>
      <c r="EN880" s="188">
        <f>IFERROR(HLOOKUP(EN$1,$H$5:$FY$1802,MATCH($A880,$A$5:$A$1802,0),0)*HLOOKUP(EN$2,$H$5:$FY$1802,MATCH($A880,$A$5:$A$1802,0),0),$H$2)</f>
        <v>83487040</v>
      </c>
      <c r="EO880" s="188">
        <f>IFERROR(HLOOKUP(EO$1,$H$5:$FY$1802,MATCH($A880,$A$5:$A$1802,0),0)*HLOOKUP(EO$2,$H$5:$FY$1802,MATCH($A880,$A$5:$A$1802,0),0),$H$2)</f>
        <v>199076224</v>
      </c>
      <c r="EP880" s="188">
        <f>IFERROR(HLOOKUP(EP$1,$H$5:$FY$1802,MATCH($A880,$A$5:$A$1802,0),0)*HLOOKUP(EP$2,$H$5:$FY$1802,MATCH($A880,$A$5:$A$1802,0),0),$H$2)</f>
        <v>13521660</v>
      </c>
      <c r="EQ880" s="188">
        <f>IFERROR(HLOOKUP(EQ$1,$H$5:$FY$1802,MATCH($A880,$A$5:$A$1802,0),0)*HLOOKUP(EQ$2,$H$5:$FY$1802,MATCH($A880,$A$5:$A$1802,0),0),$H$2)</f>
        <v>52434</v>
      </c>
      <c r="ER880" s="188">
        <f>IFERROR(HLOOKUP(ER$1,$H$5:$FY$1802,MATCH($A880,$A$5:$A$1802,0),0)*HLOOKUP(ER$2,$H$5:$FY$1802,MATCH($A880,$A$5:$A$1802,0),0),$H$2)</f>
        <v>40334</v>
      </c>
      <c r="ES880" s="188">
        <f>IFERROR(HLOOKUP(ES$1,$H$5:$FY$1802,MATCH($A880,$A$5:$A$1802,0),0)*HLOOKUP(ES$2,$H$5:$FY$1802,MATCH($A880,$A$5:$A$1802,0),0),$H$2)</f>
        <v>3131680</v>
      </c>
      <c r="ET880" s="188">
        <f>IFERROR(HLOOKUP(ET$1,$H$5:$FY$1802,MATCH($A880,$A$5:$A$1802,0),0)*HLOOKUP(ET$2,$H$5:$FY$1802,MATCH($A880,$A$5:$A$1802,0),0),$H$2)</f>
        <v>5040639</v>
      </c>
      <c r="EU880" s="188">
        <f>IFERROR(HLOOKUP(EU$1,$H$5:$FY$1802,MATCH($A880,$A$5:$A$1802,0),0)*HLOOKUP(EU$2,$H$5:$FY$1802,MATCH($A880,$A$5:$A$1802,0),0),$H$2)</f>
        <v>1343867</v>
      </c>
      <c r="EV880" s="188">
        <f>IFERROR(HLOOKUP(EV$1,$H$5:$FY$1802,MATCH($A880,$A$5:$A$1802,0),0)*HLOOKUP(EV$2,$H$5:$FY$1802,MATCH($A880,$A$5:$A$1802,0),0),$H$2)</f>
        <v>77378976</v>
      </c>
      <c r="EW880" s="188">
        <f>IFERROR(HLOOKUP(EW$1,$H$5:$FY$1802,MATCH($A880,$A$5:$A$1802,0),0)*HLOOKUP(EW$2,$H$5:$FY$1802,MATCH($A880,$A$5:$A$1802,0),0),$H$2)</f>
        <v>15783858</v>
      </c>
      <c r="EX880" s="188">
        <f>IFERROR(HLOOKUP(EX$1,$H$5:$FY$1802,MATCH($A880,$A$5:$A$1802,0),0)*HLOOKUP(EX$2,$H$5:$FY$1802,MATCH($A880,$A$5:$A$1802,0),0),$H$2)</f>
        <v>5556200</v>
      </c>
      <c r="EY880" s="188">
        <f>IFERROR(HLOOKUP(EY$1,$H$5:$FY$1802,MATCH($A880,$A$5:$A$1802,0),0)*HLOOKUP(EY$2,$H$5:$FY$1802,MATCH($A880,$A$5:$A$1802,0),0),$H$2)</f>
        <v>3741309</v>
      </c>
      <c r="EZ880" s="188">
        <f>IFERROR(HLOOKUP(EZ$1,$H$5:$FY$1802,MATCH($A880,$A$5:$A$1802,0),0)*HLOOKUP(EZ$2,$H$5:$FY$1802,MATCH($A880,$A$5:$A$1802,0),0),$H$2)</f>
        <v>1234400</v>
      </c>
      <c r="FA880" s="188">
        <f>IFERROR(HLOOKUP(FA$1,$H$5:$FY$1802,MATCH($A880,$A$5:$A$1802,0),0)*HLOOKUP(FA$2,$H$5:$FY$1802,MATCH($A880,$A$5:$A$1802,0),0),$H$2)</f>
        <v>198072</v>
      </c>
      <c r="FB880" s="188">
        <f>IFERROR(HLOOKUP(FB$1,$H$5:$FY$1802,MATCH($A880,$A$5:$A$1802,0),0)*HLOOKUP(FB$2,$H$5:$FY$1802,MATCH($A880,$A$5:$A$1802,0),0),$H$2)</f>
        <v>116424</v>
      </c>
      <c r="FC880" s="188">
        <f>IFERROR(HLOOKUP(FC$1,$H$5:$FY$1802,MATCH($A880,$A$5:$A$1802,0),0)*HLOOKUP(FC$2,$H$5:$FY$1802,MATCH($A880,$A$5:$A$1802,0),0),$H$2)</f>
        <v>203668</v>
      </c>
      <c r="FD880" s="188">
        <f>IFERROR(HLOOKUP(FD$1,$H$5:$FY$1802,MATCH($A880,$A$5:$A$1802,0),0)*HLOOKUP(FD$2,$H$5:$FY$1802,MATCH($A880,$A$5:$A$1802,0),0),$H$2)</f>
        <v>0</v>
      </c>
      <c r="FE880" s="188">
        <f>IFERROR(HLOOKUP(FE$1,$H$5:$FY$1802,MATCH($A880,$A$5:$A$1802,0),0)*HLOOKUP(FE$2,$H$5:$FY$1802,MATCH($A880,$A$5:$A$1802,0),0),$H$2)</f>
        <v>0</v>
      </c>
      <c r="FF880" s="188">
        <f>IFERROR(HLOOKUP(FF$1,$H$5:$FY$1802,MATCH($A880,$A$5:$A$1802,0),0)*HLOOKUP(FF$2,$H$5:$FY$1802,MATCH($A880,$A$5:$A$1802,0),0),$H$2)</f>
        <v>0</v>
      </c>
      <c r="FG880" s="188">
        <f>IFERROR(HLOOKUP(FG$1,$H$5:$FY$1802,MATCH($A880,$A$5:$A$1802,0),0)*HLOOKUP(FG$2,$H$5:$FY$1802,MATCH($A880,$A$5:$A$1802,0),0),$H$2)</f>
        <v>0</v>
      </c>
      <c r="FH880" s="189"/>
      <c r="FI880" s="406">
        <f t="shared" si="1192"/>
        <v>2.0245644101685234</v>
      </c>
      <c r="FJ880" s="406">
        <f t="shared" si="1192"/>
        <v>1.5135675521279635</v>
      </c>
      <c r="FK880" s="406">
        <f t="shared" si="1193"/>
        <v>2.0076542098153984</v>
      </c>
      <c r="FL880" s="406">
        <f t="shared" si="1194"/>
        <v>1.5168842863574967</v>
      </c>
      <c r="FM880" s="406">
        <f t="shared" si="1195"/>
        <v>1.2652900378310215</v>
      </c>
      <c r="FN880" s="406">
        <f t="shared" si="1196"/>
        <v>1.0543032786885247</v>
      </c>
      <c r="FO880" s="406">
        <f t="shared" si="1197"/>
        <v>1.4851784209047485</v>
      </c>
      <c r="FP880" s="406">
        <f t="shared" si="1198"/>
        <v>1.0863304298960381</v>
      </c>
      <c r="FQ880" s="406">
        <f t="shared" si="1199"/>
        <v>1.5977653631284916</v>
      </c>
      <c r="FR880" s="406">
        <f t="shared" si="1200"/>
        <v>1.1089385474860336</v>
      </c>
      <c r="FS880" s="410"/>
    </row>
    <row r="881" spans="1:175" ht="10.35" customHeight="1" x14ac:dyDescent="0.2">
      <c r="A881" s="74" t="str">
        <f t="shared" si="1220"/>
        <v>2022-23MAYRYD</v>
      </c>
      <c r="B881" s="163" t="str">
        <f t="shared" si="1210"/>
        <v>2022-23</v>
      </c>
      <c r="C881" s="26" t="s">
        <v>840</v>
      </c>
      <c r="D881" s="163" t="str">
        <f>INDEX($FV$16:$FW$26,MATCH($F881,$FV$16:$FV$26,0),2)</f>
        <v>Y59</v>
      </c>
      <c r="E881" s="163" t="str">
        <f>VLOOKUP($D881,$FW$8:$FX$14,2,0)</f>
        <v>South East</v>
      </c>
      <c r="F881" s="271" t="s">
        <v>863</v>
      </c>
      <c r="G881" s="271" t="s">
        <v>878</v>
      </c>
      <c r="H881" s="272">
        <v>92528</v>
      </c>
      <c r="I881" s="272">
        <v>74977</v>
      </c>
      <c r="J881" s="272">
        <v>1027009</v>
      </c>
      <c r="K881" s="272">
        <v>14</v>
      </c>
      <c r="L881" s="272">
        <v>1</v>
      </c>
      <c r="M881" s="272">
        <v>49</v>
      </c>
      <c r="N881" s="272">
        <v>93</v>
      </c>
      <c r="O881" s="272">
        <v>181</v>
      </c>
      <c r="P881" s="272">
        <v>0</v>
      </c>
      <c r="Q881" s="272">
        <v>0</v>
      </c>
      <c r="R881" s="272">
        <v>33</v>
      </c>
      <c r="S881" s="272">
        <v>36</v>
      </c>
      <c r="T881" s="272">
        <v>63305</v>
      </c>
      <c r="U881" s="272">
        <v>4642</v>
      </c>
      <c r="V881" s="272">
        <v>3010</v>
      </c>
      <c r="W881" s="272">
        <v>32953</v>
      </c>
      <c r="X881" s="272">
        <v>17034</v>
      </c>
      <c r="Y881" s="272">
        <v>330</v>
      </c>
      <c r="Z881" s="272">
        <v>2364980</v>
      </c>
      <c r="AA881" s="272">
        <v>509</v>
      </c>
      <c r="AB881" s="272">
        <v>932</v>
      </c>
      <c r="AC881" s="272">
        <v>1850562</v>
      </c>
      <c r="AD881" s="272">
        <v>615</v>
      </c>
      <c r="AE881" s="272">
        <v>1106</v>
      </c>
      <c r="AF881" s="272">
        <v>56697066</v>
      </c>
      <c r="AG881" s="272">
        <v>1721</v>
      </c>
      <c r="AH881" s="272">
        <v>3460</v>
      </c>
      <c r="AI881" s="272">
        <v>126751477</v>
      </c>
      <c r="AJ881" s="272">
        <v>7441</v>
      </c>
      <c r="AK881" s="272">
        <v>16960</v>
      </c>
      <c r="AL881" s="272">
        <v>3426559</v>
      </c>
      <c r="AM881" s="272">
        <v>10384</v>
      </c>
      <c r="AN881" s="272">
        <v>24252</v>
      </c>
      <c r="AO881" s="272">
        <v>5856</v>
      </c>
      <c r="AP881" s="272">
        <v>128</v>
      </c>
      <c r="AQ881" s="272">
        <v>1310</v>
      </c>
      <c r="AR881" s="272">
        <v>1922</v>
      </c>
      <c r="AS881" s="272">
        <v>341</v>
      </c>
      <c r="AT881" s="272">
        <v>4077</v>
      </c>
      <c r="AU881" s="272">
        <v>1550</v>
      </c>
      <c r="AV881" s="272">
        <v>35656</v>
      </c>
      <c r="AW881" s="272">
        <v>1779</v>
      </c>
      <c r="AX881" s="272">
        <v>20014</v>
      </c>
      <c r="AY881" s="272">
        <v>57449</v>
      </c>
      <c r="AZ881" s="272">
        <v>10088</v>
      </c>
      <c r="BA881" s="272">
        <v>7099</v>
      </c>
      <c r="BB881" s="272">
        <v>6511</v>
      </c>
      <c r="BC881" s="272">
        <v>4641</v>
      </c>
      <c r="BD881" s="272">
        <v>45218</v>
      </c>
      <c r="BE881" s="272">
        <v>34742</v>
      </c>
      <c r="BF881" s="272">
        <v>32523</v>
      </c>
      <c r="BG881" s="272">
        <v>17913</v>
      </c>
      <c r="BH881" s="272">
        <v>629</v>
      </c>
      <c r="BI881" s="272">
        <v>346</v>
      </c>
      <c r="BJ881" s="272">
        <v>66</v>
      </c>
      <c r="BK881" s="272">
        <v>44783</v>
      </c>
      <c r="BL881" s="272">
        <v>679</v>
      </c>
      <c r="BM881" s="272">
        <v>1086</v>
      </c>
      <c r="BN881" s="272">
        <v>93</v>
      </c>
      <c r="BO881" s="272">
        <v>47148</v>
      </c>
      <c r="BP881" s="272">
        <v>507</v>
      </c>
      <c r="BQ881" s="272">
        <v>874</v>
      </c>
      <c r="BR881" s="272">
        <v>4483</v>
      </c>
      <c r="BS881" s="272">
        <v>2273049</v>
      </c>
      <c r="BT881" s="272">
        <v>507</v>
      </c>
      <c r="BU881" s="272">
        <v>926</v>
      </c>
      <c r="BV881" s="272">
        <v>2177</v>
      </c>
      <c r="BW881" s="272">
        <v>3287269</v>
      </c>
      <c r="BX881" s="272">
        <v>1510</v>
      </c>
      <c r="BY881" s="272">
        <v>2921</v>
      </c>
      <c r="BZ881" s="272">
        <v>1183</v>
      </c>
      <c r="CA881" s="272">
        <v>2006197</v>
      </c>
      <c r="CB881" s="272">
        <v>1696</v>
      </c>
      <c r="CC881" s="272">
        <v>3575</v>
      </c>
      <c r="CD881" s="272">
        <v>29593</v>
      </c>
      <c r="CE881" s="272">
        <v>51403600</v>
      </c>
      <c r="CF881" s="272">
        <v>1737</v>
      </c>
      <c r="CG881" s="272">
        <v>3495</v>
      </c>
      <c r="CH881" s="272">
        <v>1075</v>
      </c>
      <c r="CI881" s="272">
        <v>9325071</v>
      </c>
      <c r="CJ881" s="272">
        <v>8674</v>
      </c>
      <c r="CK881" s="272">
        <v>18868</v>
      </c>
      <c r="CL881" s="272">
        <v>552</v>
      </c>
      <c r="CM881" s="272">
        <v>5712534</v>
      </c>
      <c r="CN881" s="272">
        <v>10349</v>
      </c>
      <c r="CO881" s="272">
        <v>24241</v>
      </c>
      <c r="CP881" s="272">
        <v>856</v>
      </c>
      <c r="CQ881" s="272">
        <v>8912122</v>
      </c>
      <c r="CR881" s="272">
        <v>10411</v>
      </c>
      <c r="CS881" s="272">
        <v>23409</v>
      </c>
      <c r="CT881" s="272">
        <v>108</v>
      </c>
      <c r="CU881" s="272">
        <v>1304942</v>
      </c>
      <c r="CV881" s="272">
        <v>12083</v>
      </c>
      <c r="CW881" s="272">
        <v>29417</v>
      </c>
      <c r="CX881" s="272">
        <v>16</v>
      </c>
      <c r="CY881" s="272">
        <v>4619</v>
      </c>
      <c r="CZ881" s="272">
        <v>289</v>
      </c>
      <c r="DA881" s="272">
        <v>417</v>
      </c>
      <c r="DB881" s="272">
        <v>2922</v>
      </c>
      <c r="DC881" s="272">
        <v>179201</v>
      </c>
      <c r="DD881" s="272">
        <v>61</v>
      </c>
      <c r="DE881" s="272">
        <v>79</v>
      </c>
      <c r="DF881" s="272">
        <v>89</v>
      </c>
      <c r="DG881" s="272">
        <v>129023</v>
      </c>
      <c r="DH881" s="272">
        <v>1450</v>
      </c>
      <c r="DI881" s="272">
        <v>2808</v>
      </c>
      <c r="DJ881" s="272">
        <v>80</v>
      </c>
      <c r="DK881" s="272">
        <v>3</v>
      </c>
      <c r="DL881" s="250"/>
      <c r="DM881" s="250"/>
      <c r="DN881" s="250"/>
      <c r="DO881" s="250"/>
      <c r="DP881" s="250"/>
      <c r="DQ881" s="250"/>
      <c r="DR881" s="250"/>
      <c r="DS881" s="250"/>
      <c r="DT881" s="250"/>
      <c r="DU881" s="250"/>
      <c r="DV881" s="250"/>
      <c r="DW881" s="250"/>
      <c r="DX881" s="250"/>
      <c r="DY881" s="250"/>
      <c r="DZ881" s="250"/>
      <c r="EA881" s="250"/>
      <c r="EB881" s="95"/>
      <c r="EC881" s="75">
        <f t="shared" si="1224"/>
        <v>5</v>
      </c>
      <c r="ED881" s="74">
        <f t="shared" si="1221"/>
        <v>2022</v>
      </c>
      <c r="EE881" s="165">
        <f t="shared" si="1222"/>
        <v>44682</v>
      </c>
      <c r="EF881" s="157">
        <f t="shared" si="1223"/>
        <v>31</v>
      </c>
      <c r="EG881" s="156"/>
      <c r="EH881" s="166">
        <f>IFERROR(HLOOKUP(EH$1,$H$5:$FY$1802,MATCH($A881,$A$5:$A$1802,0),0)*HLOOKUP(EH$2,$H$5:$FY$1802,MATCH($A881,$A$5:$A$1802,0),0),$H$2)</f>
        <v>74977</v>
      </c>
      <c r="EI881" s="166">
        <f>IFERROR(HLOOKUP(EI$1,$H$5:$FY$1802,MATCH($A881,$A$5:$A$1802,0),0)*HLOOKUP(EI$2,$H$5:$FY$1802,MATCH($A881,$A$5:$A$1802,0),0),$H$2)</f>
        <v>3673873</v>
      </c>
      <c r="EJ881" s="166">
        <f>IFERROR(HLOOKUP(EJ$1,$H$5:$FY$1802,MATCH($A881,$A$5:$A$1802,0),0)*HLOOKUP(EJ$2,$H$5:$FY$1802,MATCH($A881,$A$5:$A$1802,0),0),$H$2)</f>
        <v>6972861</v>
      </c>
      <c r="EK881" s="166">
        <f>IFERROR(HLOOKUP(EK$1,$H$5:$FY$1802,MATCH($A881,$A$5:$A$1802,0),0)*HLOOKUP(EK$2,$H$5:$FY$1802,MATCH($A881,$A$5:$A$1802,0),0),$H$2)</f>
        <v>13570837</v>
      </c>
      <c r="EL881" s="166">
        <f>IFERROR(HLOOKUP(EL$1,$H$5:$FY$1802,MATCH($A881,$A$5:$A$1802,0),0)*HLOOKUP(EL$2,$H$5:$FY$1802,MATCH($A881,$A$5:$A$1802,0),0),$H$2)</f>
        <v>4326344</v>
      </c>
      <c r="EM881" s="166">
        <f>IFERROR(HLOOKUP(EM$1,$H$5:$FY$1802,MATCH($A881,$A$5:$A$1802,0),0)*HLOOKUP(EM$2,$H$5:$FY$1802,MATCH($A881,$A$5:$A$1802,0),0),$H$2)</f>
        <v>3329060</v>
      </c>
      <c r="EN881" s="166">
        <f>IFERROR(HLOOKUP(EN$1,$H$5:$FY$1802,MATCH($A881,$A$5:$A$1802,0),0)*HLOOKUP(EN$2,$H$5:$FY$1802,MATCH($A881,$A$5:$A$1802,0),0),$H$2)</f>
        <v>114017380</v>
      </c>
      <c r="EO881" s="166">
        <f>IFERROR(HLOOKUP(EO$1,$H$5:$FY$1802,MATCH($A881,$A$5:$A$1802,0),0)*HLOOKUP(EO$2,$H$5:$FY$1802,MATCH($A881,$A$5:$A$1802,0),0),$H$2)</f>
        <v>288896640</v>
      </c>
      <c r="EP881" s="166">
        <f>IFERROR(HLOOKUP(EP$1,$H$5:$FY$1802,MATCH($A881,$A$5:$A$1802,0),0)*HLOOKUP(EP$2,$H$5:$FY$1802,MATCH($A881,$A$5:$A$1802,0),0),$H$2)</f>
        <v>8003160</v>
      </c>
      <c r="EQ881" s="166">
        <f>IFERROR(HLOOKUP(EQ$1,$H$5:$FY$1802,MATCH($A881,$A$5:$A$1802,0),0)*HLOOKUP(EQ$2,$H$5:$FY$1802,MATCH($A881,$A$5:$A$1802,0),0),$H$2)</f>
        <v>71676</v>
      </c>
      <c r="ER881" s="166">
        <f>IFERROR(HLOOKUP(ER$1,$H$5:$FY$1802,MATCH($A881,$A$5:$A$1802,0),0)*HLOOKUP(ER$2,$H$5:$FY$1802,MATCH($A881,$A$5:$A$1802,0),0),$H$2)</f>
        <v>81282</v>
      </c>
      <c r="ES881" s="166">
        <f>IFERROR(HLOOKUP(ES$1,$H$5:$FY$1802,MATCH($A881,$A$5:$A$1802,0),0)*HLOOKUP(ES$2,$H$5:$FY$1802,MATCH($A881,$A$5:$A$1802,0),0),$H$2)</f>
        <v>4151258</v>
      </c>
      <c r="ET881" s="166">
        <f>IFERROR(HLOOKUP(ET$1,$H$5:$FY$1802,MATCH($A881,$A$5:$A$1802,0),0)*HLOOKUP(ET$2,$H$5:$FY$1802,MATCH($A881,$A$5:$A$1802,0),0),$H$2)</f>
        <v>6359017</v>
      </c>
      <c r="EU881" s="166">
        <f>IFERROR(HLOOKUP(EU$1,$H$5:$FY$1802,MATCH($A881,$A$5:$A$1802,0),0)*HLOOKUP(EU$2,$H$5:$FY$1802,MATCH($A881,$A$5:$A$1802,0),0),$H$2)</f>
        <v>4229225</v>
      </c>
      <c r="EV881" s="166">
        <f>IFERROR(HLOOKUP(EV$1,$H$5:$FY$1802,MATCH($A881,$A$5:$A$1802,0),0)*HLOOKUP(EV$2,$H$5:$FY$1802,MATCH($A881,$A$5:$A$1802,0),0),$H$2)</f>
        <v>103427535</v>
      </c>
      <c r="EW881" s="166">
        <f>IFERROR(HLOOKUP(EW$1,$H$5:$FY$1802,MATCH($A881,$A$5:$A$1802,0),0)*HLOOKUP(EW$2,$H$5:$FY$1802,MATCH($A881,$A$5:$A$1802,0),0),$H$2)</f>
        <v>20283100</v>
      </c>
      <c r="EX881" s="166">
        <f>IFERROR(HLOOKUP(EX$1,$H$5:$FY$1802,MATCH($A881,$A$5:$A$1802,0),0)*HLOOKUP(EX$2,$H$5:$FY$1802,MATCH($A881,$A$5:$A$1802,0),0),$H$2)</f>
        <v>13381032</v>
      </c>
      <c r="EY881" s="166">
        <f>IFERROR(HLOOKUP(EY$1,$H$5:$FY$1802,MATCH($A881,$A$5:$A$1802,0),0)*HLOOKUP(EY$2,$H$5:$FY$1802,MATCH($A881,$A$5:$A$1802,0),0),$H$2)</f>
        <v>20038104</v>
      </c>
      <c r="EZ881" s="166">
        <f>IFERROR(HLOOKUP(EZ$1,$H$5:$FY$1802,MATCH($A881,$A$5:$A$1802,0),0)*HLOOKUP(EZ$2,$H$5:$FY$1802,MATCH($A881,$A$5:$A$1802,0),0),$H$2)</f>
        <v>3177036</v>
      </c>
      <c r="FA881" s="166">
        <f>IFERROR(HLOOKUP(FA$1,$H$5:$FY$1802,MATCH($A881,$A$5:$A$1802,0),0)*HLOOKUP(FA$2,$H$5:$FY$1802,MATCH($A881,$A$5:$A$1802,0),0),$H$2)</f>
        <v>249912</v>
      </c>
      <c r="FB881" s="166">
        <f>IFERROR(HLOOKUP(FB$1,$H$5:$FY$1802,MATCH($A881,$A$5:$A$1802,0),0)*HLOOKUP(FB$2,$H$5:$FY$1802,MATCH($A881,$A$5:$A$1802,0),0),$H$2)</f>
        <v>6672</v>
      </c>
      <c r="FC881" s="166">
        <f>IFERROR(HLOOKUP(FC$1,$H$5:$FY$1802,MATCH($A881,$A$5:$A$1802,0),0)*HLOOKUP(FC$2,$H$5:$FY$1802,MATCH($A881,$A$5:$A$1802,0),0),$H$2)</f>
        <v>230838</v>
      </c>
      <c r="FD881" s="166">
        <f>IFERROR(HLOOKUP(FD$1,$H$5:$FY$1802,MATCH($A881,$A$5:$A$1802,0),0)*HLOOKUP(FD$2,$H$5:$FY$1802,MATCH($A881,$A$5:$A$1802,0),0),$H$2)</f>
        <v>0</v>
      </c>
      <c r="FE881" s="166">
        <f>IFERROR(HLOOKUP(FE$1,$H$5:$FY$1802,MATCH($A881,$A$5:$A$1802,0),0)*HLOOKUP(FE$2,$H$5:$FY$1802,MATCH($A881,$A$5:$A$1802,0),0),$H$2)</f>
        <v>0</v>
      </c>
      <c r="FF881" s="166">
        <f>IFERROR(HLOOKUP(FF$1,$H$5:$FY$1802,MATCH($A881,$A$5:$A$1802,0),0)*HLOOKUP(FF$2,$H$5:$FY$1802,MATCH($A881,$A$5:$A$1802,0),0),$H$2)</f>
        <v>0</v>
      </c>
      <c r="FG881" s="166">
        <f>IFERROR(HLOOKUP(FG$1,$H$5:$FY$1802,MATCH($A881,$A$5:$A$1802,0),0)*HLOOKUP(FG$2,$H$5:$FY$1802,MATCH($A881,$A$5:$A$1802,0),0),$H$2)</f>
        <v>0</v>
      </c>
      <c r="FH881" s="152"/>
      <c r="FI881" s="405">
        <f t="shared" si="1192"/>
        <v>2.1732012063765618</v>
      </c>
      <c r="FJ881" s="405">
        <f t="shared" si="1192"/>
        <v>1.529297716501508</v>
      </c>
      <c r="FK881" s="405">
        <f t="shared" si="1193"/>
        <v>2.1631229235880398</v>
      </c>
      <c r="FL881" s="405">
        <f t="shared" si="1194"/>
        <v>1.5418604651162791</v>
      </c>
      <c r="FM881" s="405">
        <f t="shared" si="1195"/>
        <v>1.3721967650896731</v>
      </c>
      <c r="FN881" s="405">
        <f t="shared" si="1196"/>
        <v>1.0542894425393743</v>
      </c>
      <c r="FO881" s="405">
        <f t="shared" si="1197"/>
        <v>1.9092990489609016</v>
      </c>
      <c r="FP881" s="405">
        <f t="shared" si="1198"/>
        <v>1.0516026769989433</v>
      </c>
      <c r="FQ881" s="405">
        <f t="shared" si="1199"/>
        <v>1.906060606060606</v>
      </c>
      <c r="FR881" s="405">
        <f t="shared" si="1200"/>
        <v>1.0484848484848486</v>
      </c>
      <c r="FS881" s="65"/>
    </row>
    <row r="882" spans="1:175" ht="10.35" customHeight="1" x14ac:dyDescent="0.2">
      <c r="A882" s="74" t="str">
        <f t="shared" si="1220"/>
        <v>2022-23MAYRYF</v>
      </c>
      <c r="B882" s="163" t="str">
        <f t="shared" si="1210"/>
        <v>2022-23</v>
      </c>
      <c r="C882" s="26" t="s">
        <v>840</v>
      </c>
      <c r="D882" s="163" t="str">
        <f>INDEX($FV$16:$FW$26,MATCH($F882,$FV$16:$FV$26,0),2)</f>
        <v>Y58</v>
      </c>
      <c r="E882" s="163" t="str">
        <f>VLOOKUP($D882,$FW$8:$FX$14,2,0)</f>
        <v>South West</v>
      </c>
      <c r="F882" s="271" t="s">
        <v>865</v>
      </c>
      <c r="G882" s="271" t="s">
        <v>879</v>
      </c>
      <c r="H882" s="272">
        <v>109804</v>
      </c>
      <c r="I882" s="272">
        <v>89327</v>
      </c>
      <c r="J882" s="272">
        <v>3526593</v>
      </c>
      <c r="K882" s="272">
        <v>39</v>
      </c>
      <c r="L882" s="272">
        <v>3</v>
      </c>
      <c r="M882" s="272">
        <v>139</v>
      </c>
      <c r="N882" s="272">
        <v>205</v>
      </c>
      <c r="O882" s="272">
        <v>311</v>
      </c>
      <c r="P882" s="272">
        <v>0</v>
      </c>
      <c r="Q882" s="272">
        <v>332</v>
      </c>
      <c r="R882" s="272">
        <v>0</v>
      </c>
      <c r="S882" s="272">
        <v>384</v>
      </c>
      <c r="T882" s="272">
        <v>70580</v>
      </c>
      <c r="U882" s="272">
        <v>9151</v>
      </c>
      <c r="V882" s="272">
        <v>5362</v>
      </c>
      <c r="W882" s="272">
        <v>36505</v>
      </c>
      <c r="X882" s="272">
        <v>14380</v>
      </c>
      <c r="Y882" s="272">
        <v>163</v>
      </c>
      <c r="Z882" s="272">
        <v>5895840</v>
      </c>
      <c r="AA882" s="272">
        <v>644</v>
      </c>
      <c r="AB882" s="272">
        <v>1183</v>
      </c>
      <c r="AC882" s="272">
        <v>3840438</v>
      </c>
      <c r="AD882" s="272">
        <v>716</v>
      </c>
      <c r="AE882" s="272">
        <v>1326</v>
      </c>
      <c r="AF882" s="272">
        <v>123214373</v>
      </c>
      <c r="AG882" s="272">
        <v>3375</v>
      </c>
      <c r="AH882" s="272">
        <v>7248</v>
      </c>
      <c r="AI882" s="272">
        <v>117504471</v>
      </c>
      <c r="AJ882" s="272">
        <v>8171</v>
      </c>
      <c r="AK882" s="272">
        <v>22379</v>
      </c>
      <c r="AL882" s="272">
        <v>1157103</v>
      </c>
      <c r="AM882" s="272">
        <v>7099</v>
      </c>
      <c r="AN882" s="272">
        <v>18170</v>
      </c>
      <c r="AO882" s="272">
        <v>8052</v>
      </c>
      <c r="AP882" s="272">
        <v>1024</v>
      </c>
      <c r="AQ882" s="272">
        <v>3582</v>
      </c>
      <c r="AR882" s="272">
        <v>3698</v>
      </c>
      <c r="AS882" s="272">
        <v>591</v>
      </c>
      <c r="AT882" s="272">
        <v>2855</v>
      </c>
      <c r="AU882" s="272">
        <v>0</v>
      </c>
      <c r="AV882" s="272">
        <v>32162</v>
      </c>
      <c r="AW882" s="272">
        <v>2661</v>
      </c>
      <c r="AX882" s="272">
        <v>27705</v>
      </c>
      <c r="AY882" s="272">
        <v>62528</v>
      </c>
      <c r="AZ882" s="272">
        <v>18410</v>
      </c>
      <c r="BA882" s="272">
        <v>13082</v>
      </c>
      <c r="BB882" s="272">
        <v>11053</v>
      </c>
      <c r="BC882" s="272">
        <v>7816</v>
      </c>
      <c r="BD882" s="272">
        <v>49207</v>
      </c>
      <c r="BE882" s="272">
        <v>38973</v>
      </c>
      <c r="BF882" s="272">
        <v>21882</v>
      </c>
      <c r="BG882" s="272">
        <v>15287</v>
      </c>
      <c r="BH882" s="272">
        <v>204</v>
      </c>
      <c r="BI882" s="272">
        <v>171</v>
      </c>
      <c r="BJ882" s="272">
        <v>36</v>
      </c>
      <c r="BK882" s="272">
        <v>28678</v>
      </c>
      <c r="BL882" s="272">
        <v>797</v>
      </c>
      <c r="BM882" s="272">
        <v>1224</v>
      </c>
      <c r="BN882" s="272">
        <v>28</v>
      </c>
      <c r="BO882" s="272">
        <v>17803</v>
      </c>
      <c r="BP882" s="272">
        <v>636</v>
      </c>
      <c r="BQ882" s="272">
        <v>1252</v>
      </c>
      <c r="BR882" s="272">
        <v>9087</v>
      </c>
      <c r="BS882" s="272">
        <v>5849359</v>
      </c>
      <c r="BT882" s="272">
        <v>644</v>
      </c>
      <c r="BU882" s="272">
        <v>1183</v>
      </c>
      <c r="BV882" s="272">
        <v>1900</v>
      </c>
      <c r="BW882" s="272">
        <v>7063741</v>
      </c>
      <c r="BX882" s="272">
        <v>3718</v>
      </c>
      <c r="BY882" s="272">
        <v>7342</v>
      </c>
      <c r="BZ882" s="272">
        <v>791</v>
      </c>
      <c r="CA882" s="272">
        <v>2946618</v>
      </c>
      <c r="CB882" s="272">
        <v>3725</v>
      </c>
      <c r="CC882" s="272">
        <v>7767</v>
      </c>
      <c r="CD882" s="272">
        <v>33814</v>
      </c>
      <c r="CE882" s="272">
        <v>113204014</v>
      </c>
      <c r="CF882" s="272">
        <v>3348</v>
      </c>
      <c r="CG882" s="272">
        <v>7220</v>
      </c>
      <c r="CH882" s="272">
        <v>970</v>
      </c>
      <c r="CI882" s="272">
        <v>8799322</v>
      </c>
      <c r="CJ882" s="272">
        <v>9071</v>
      </c>
      <c r="CK882" s="272">
        <v>22807</v>
      </c>
      <c r="CL882" s="272">
        <v>220</v>
      </c>
      <c r="CM882" s="272">
        <v>2494745</v>
      </c>
      <c r="CN882" s="272">
        <v>11340</v>
      </c>
      <c r="CO882" s="272">
        <v>27212</v>
      </c>
      <c r="CP882" s="272">
        <v>726</v>
      </c>
      <c r="CQ882" s="272">
        <v>6429568</v>
      </c>
      <c r="CR882" s="272">
        <v>8856</v>
      </c>
      <c r="CS882" s="272">
        <v>20023</v>
      </c>
      <c r="CT882" s="272">
        <v>34</v>
      </c>
      <c r="CU882" s="272">
        <v>305612</v>
      </c>
      <c r="CV882" s="272">
        <v>8989</v>
      </c>
      <c r="CW882" s="272">
        <v>21732</v>
      </c>
      <c r="CX882" s="272">
        <v>679</v>
      </c>
      <c r="CY882" s="272">
        <v>279190</v>
      </c>
      <c r="CZ882" s="272">
        <v>411</v>
      </c>
      <c r="DA882" s="272">
        <v>691</v>
      </c>
      <c r="DB882" s="272">
        <v>5198</v>
      </c>
      <c r="DC882" s="272">
        <v>355705</v>
      </c>
      <c r="DD882" s="272">
        <v>68</v>
      </c>
      <c r="DE882" s="272">
        <v>162</v>
      </c>
      <c r="DF882" s="272">
        <v>92</v>
      </c>
      <c r="DG882" s="272">
        <v>188724</v>
      </c>
      <c r="DH882" s="272">
        <v>2051</v>
      </c>
      <c r="DI882" s="272">
        <v>4454</v>
      </c>
      <c r="DJ882" s="272">
        <v>76</v>
      </c>
      <c r="DK882" s="272">
        <v>0</v>
      </c>
      <c r="DL882" s="250"/>
      <c r="DM882" s="250"/>
      <c r="DN882" s="250"/>
      <c r="DO882" s="250"/>
      <c r="DP882" s="250"/>
      <c r="DQ882" s="250"/>
      <c r="DR882" s="250"/>
      <c r="DS882" s="250"/>
      <c r="DT882" s="250"/>
      <c r="DU882" s="250"/>
      <c r="DV882" s="250"/>
      <c r="DW882" s="250"/>
      <c r="DX882" s="250"/>
      <c r="DY882" s="250"/>
      <c r="DZ882" s="250"/>
      <c r="EA882" s="250"/>
      <c r="EB882" s="155"/>
      <c r="EC882" s="75">
        <f t="shared" si="1224"/>
        <v>5</v>
      </c>
      <c r="ED882" s="74">
        <f t="shared" si="1221"/>
        <v>2022</v>
      </c>
      <c r="EE882" s="165">
        <f t="shared" si="1222"/>
        <v>44682</v>
      </c>
      <c r="EF882" s="157">
        <f t="shared" si="1223"/>
        <v>31</v>
      </c>
      <c r="EG882" s="156"/>
      <c r="EH882" s="166">
        <f>IFERROR(HLOOKUP(EH$1,$H$5:$FY$1802,MATCH($A882,$A$5:$A$1802,0),0)*HLOOKUP(EH$2,$H$5:$FY$1802,MATCH($A882,$A$5:$A$1802,0),0),$H$2)</f>
        <v>267981</v>
      </c>
      <c r="EI882" s="166">
        <f>IFERROR(HLOOKUP(EI$1,$H$5:$FY$1802,MATCH($A882,$A$5:$A$1802,0),0)*HLOOKUP(EI$2,$H$5:$FY$1802,MATCH($A882,$A$5:$A$1802,0),0),$H$2)</f>
        <v>12416453</v>
      </c>
      <c r="EJ882" s="166">
        <f>IFERROR(HLOOKUP(EJ$1,$H$5:$FY$1802,MATCH($A882,$A$5:$A$1802,0),0)*HLOOKUP(EJ$2,$H$5:$FY$1802,MATCH($A882,$A$5:$A$1802,0),0),$H$2)</f>
        <v>18312035</v>
      </c>
      <c r="EK882" s="166">
        <f>IFERROR(HLOOKUP(EK$1,$H$5:$FY$1802,MATCH($A882,$A$5:$A$1802,0),0)*HLOOKUP(EK$2,$H$5:$FY$1802,MATCH($A882,$A$5:$A$1802,0),0),$H$2)</f>
        <v>27780697</v>
      </c>
      <c r="EL882" s="166">
        <f>IFERROR(HLOOKUP(EL$1,$H$5:$FY$1802,MATCH($A882,$A$5:$A$1802,0),0)*HLOOKUP(EL$2,$H$5:$FY$1802,MATCH($A882,$A$5:$A$1802,0),0),$H$2)</f>
        <v>10825633</v>
      </c>
      <c r="EM882" s="166">
        <f>IFERROR(HLOOKUP(EM$1,$H$5:$FY$1802,MATCH($A882,$A$5:$A$1802,0),0)*HLOOKUP(EM$2,$H$5:$FY$1802,MATCH($A882,$A$5:$A$1802,0),0),$H$2)</f>
        <v>7110012</v>
      </c>
      <c r="EN882" s="166">
        <f>IFERROR(HLOOKUP(EN$1,$H$5:$FY$1802,MATCH($A882,$A$5:$A$1802,0),0)*HLOOKUP(EN$2,$H$5:$FY$1802,MATCH($A882,$A$5:$A$1802,0),0),$H$2)</f>
        <v>264588240</v>
      </c>
      <c r="EO882" s="166">
        <f>IFERROR(HLOOKUP(EO$1,$H$5:$FY$1802,MATCH($A882,$A$5:$A$1802,0),0)*HLOOKUP(EO$2,$H$5:$FY$1802,MATCH($A882,$A$5:$A$1802,0),0),$H$2)</f>
        <v>321810020</v>
      </c>
      <c r="EP882" s="166">
        <f>IFERROR(HLOOKUP(EP$1,$H$5:$FY$1802,MATCH($A882,$A$5:$A$1802,0),0)*HLOOKUP(EP$2,$H$5:$FY$1802,MATCH($A882,$A$5:$A$1802,0),0),$H$2)</f>
        <v>2961710</v>
      </c>
      <c r="EQ882" s="166">
        <f>IFERROR(HLOOKUP(EQ$1,$H$5:$FY$1802,MATCH($A882,$A$5:$A$1802,0),0)*HLOOKUP(EQ$2,$H$5:$FY$1802,MATCH($A882,$A$5:$A$1802,0),0),$H$2)</f>
        <v>44064</v>
      </c>
      <c r="ER882" s="166">
        <f>IFERROR(HLOOKUP(ER$1,$H$5:$FY$1802,MATCH($A882,$A$5:$A$1802,0),0)*HLOOKUP(ER$2,$H$5:$FY$1802,MATCH($A882,$A$5:$A$1802,0),0),$H$2)</f>
        <v>35056</v>
      </c>
      <c r="ES882" s="166">
        <f>IFERROR(HLOOKUP(ES$1,$H$5:$FY$1802,MATCH($A882,$A$5:$A$1802,0),0)*HLOOKUP(ES$2,$H$5:$FY$1802,MATCH($A882,$A$5:$A$1802,0),0),$H$2)</f>
        <v>10749921</v>
      </c>
      <c r="ET882" s="166">
        <f>IFERROR(HLOOKUP(ET$1,$H$5:$FY$1802,MATCH($A882,$A$5:$A$1802,0),0)*HLOOKUP(ET$2,$H$5:$FY$1802,MATCH($A882,$A$5:$A$1802,0),0),$H$2)</f>
        <v>13949800</v>
      </c>
      <c r="EU882" s="166">
        <f>IFERROR(HLOOKUP(EU$1,$H$5:$FY$1802,MATCH($A882,$A$5:$A$1802,0),0)*HLOOKUP(EU$2,$H$5:$FY$1802,MATCH($A882,$A$5:$A$1802,0),0),$H$2)</f>
        <v>6143697</v>
      </c>
      <c r="EV882" s="166">
        <f>IFERROR(HLOOKUP(EV$1,$H$5:$FY$1802,MATCH($A882,$A$5:$A$1802,0),0)*HLOOKUP(EV$2,$H$5:$FY$1802,MATCH($A882,$A$5:$A$1802,0),0),$H$2)</f>
        <v>244137080</v>
      </c>
      <c r="EW882" s="166">
        <f>IFERROR(HLOOKUP(EW$1,$H$5:$FY$1802,MATCH($A882,$A$5:$A$1802,0),0)*HLOOKUP(EW$2,$H$5:$FY$1802,MATCH($A882,$A$5:$A$1802,0),0),$H$2)</f>
        <v>22122790</v>
      </c>
      <c r="EX882" s="166">
        <f>IFERROR(HLOOKUP(EX$1,$H$5:$FY$1802,MATCH($A882,$A$5:$A$1802,0),0)*HLOOKUP(EX$2,$H$5:$FY$1802,MATCH($A882,$A$5:$A$1802,0),0),$H$2)</f>
        <v>5986640</v>
      </c>
      <c r="EY882" s="166">
        <f>IFERROR(HLOOKUP(EY$1,$H$5:$FY$1802,MATCH($A882,$A$5:$A$1802,0),0)*HLOOKUP(EY$2,$H$5:$FY$1802,MATCH($A882,$A$5:$A$1802,0),0),$H$2)</f>
        <v>14536698</v>
      </c>
      <c r="EZ882" s="166">
        <f>IFERROR(HLOOKUP(EZ$1,$H$5:$FY$1802,MATCH($A882,$A$5:$A$1802,0),0)*HLOOKUP(EZ$2,$H$5:$FY$1802,MATCH($A882,$A$5:$A$1802,0),0),$H$2)</f>
        <v>738888</v>
      </c>
      <c r="FA882" s="166">
        <f>IFERROR(HLOOKUP(FA$1,$H$5:$FY$1802,MATCH($A882,$A$5:$A$1802,0),0)*HLOOKUP(FA$2,$H$5:$FY$1802,MATCH($A882,$A$5:$A$1802,0),0),$H$2)</f>
        <v>409768</v>
      </c>
      <c r="FB882" s="166">
        <f>IFERROR(HLOOKUP(FB$1,$H$5:$FY$1802,MATCH($A882,$A$5:$A$1802,0),0)*HLOOKUP(FB$2,$H$5:$FY$1802,MATCH($A882,$A$5:$A$1802,0),0),$H$2)</f>
        <v>469189</v>
      </c>
      <c r="FC882" s="166">
        <f>IFERROR(HLOOKUP(FC$1,$H$5:$FY$1802,MATCH($A882,$A$5:$A$1802,0),0)*HLOOKUP(FC$2,$H$5:$FY$1802,MATCH($A882,$A$5:$A$1802,0),0),$H$2)</f>
        <v>842076</v>
      </c>
      <c r="FD882" s="166">
        <f>IFERROR(HLOOKUP(FD$1,$H$5:$FY$1802,MATCH($A882,$A$5:$A$1802,0),0)*HLOOKUP(FD$2,$H$5:$FY$1802,MATCH($A882,$A$5:$A$1802,0),0),$H$2)</f>
        <v>0</v>
      </c>
      <c r="FE882" s="166">
        <f>IFERROR(HLOOKUP(FE$1,$H$5:$FY$1802,MATCH($A882,$A$5:$A$1802,0),0)*HLOOKUP(FE$2,$H$5:$FY$1802,MATCH($A882,$A$5:$A$1802,0),0),$H$2)</f>
        <v>0</v>
      </c>
      <c r="FF882" s="166">
        <f>IFERROR(HLOOKUP(FF$1,$H$5:$FY$1802,MATCH($A882,$A$5:$A$1802,0),0)*HLOOKUP(FF$2,$H$5:$FY$1802,MATCH($A882,$A$5:$A$1802,0),0),$H$2)</f>
        <v>0</v>
      </c>
      <c r="FG882" s="166">
        <f>IFERROR(HLOOKUP(FG$1,$H$5:$FY$1802,MATCH($A882,$A$5:$A$1802,0),0)*HLOOKUP(FG$2,$H$5:$FY$1802,MATCH($A882,$A$5:$A$1802,0),0),$H$2)</f>
        <v>0</v>
      </c>
      <c r="FH882" s="152"/>
      <c r="FI882" s="405">
        <f t="shared" si="1192"/>
        <v>2.0118019888536773</v>
      </c>
      <c r="FJ882" s="405">
        <f t="shared" si="1192"/>
        <v>1.4295705387389357</v>
      </c>
      <c r="FK882" s="405">
        <f t="shared" si="1193"/>
        <v>2.0613577023498695</v>
      </c>
      <c r="FL882" s="405">
        <f t="shared" si="1194"/>
        <v>1.4576650503543453</v>
      </c>
      <c r="FM882" s="405">
        <f t="shared" si="1195"/>
        <v>1.3479523352965348</v>
      </c>
      <c r="FN882" s="405">
        <f t="shared" si="1196"/>
        <v>1.0676071770990276</v>
      </c>
      <c r="FO882" s="405">
        <f t="shared" si="1197"/>
        <v>1.5216968011126564</v>
      </c>
      <c r="FP882" s="405">
        <f t="shared" si="1198"/>
        <v>1.0630737134909596</v>
      </c>
      <c r="FQ882" s="405">
        <f t="shared" si="1199"/>
        <v>1.2515337423312884</v>
      </c>
      <c r="FR882" s="405">
        <f t="shared" si="1200"/>
        <v>1.0490797546012269</v>
      </c>
      <c r="FS882" s="65"/>
    </row>
    <row r="883" spans="1:175" ht="10.35" customHeight="1" x14ac:dyDescent="0.2">
      <c r="A883" s="74" t="str">
        <f t="shared" si="1220"/>
        <v>2022-23MAYRYA</v>
      </c>
      <c r="B883" s="163" t="str">
        <f t="shared" si="1210"/>
        <v>2022-23</v>
      </c>
      <c r="C883" s="26" t="s">
        <v>840</v>
      </c>
      <c r="D883" s="163" t="str">
        <f>INDEX($FV$16:$FW$26,MATCH($F883,$FV$16:$FV$26,0),2)</f>
        <v>Y60</v>
      </c>
      <c r="E883" s="163" t="str">
        <f>VLOOKUP($D883,$FW$8:$FX$14,2,0)</f>
        <v>Midlands</v>
      </c>
      <c r="F883" s="271" t="s">
        <v>867</v>
      </c>
      <c r="G883" s="271" t="s">
        <v>883</v>
      </c>
      <c r="H883" s="272">
        <v>131845</v>
      </c>
      <c r="I883" s="272">
        <v>98663</v>
      </c>
      <c r="J883" s="272">
        <v>228524</v>
      </c>
      <c r="K883" s="272">
        <v>2</v>
      </c>
      <c r="L883" s="272">
        <v>2</v>
      </c>
      <c r="M883" s="272">
        <v>2</v>
      </c>
      <c r="N883" s="272">
        <v>2</v>
      </c>
      <c r="O883" s="272">
        <v>19</v>
      </c>
      <c r="P883" s="272">
        <v>0</v>
      </c>
      <c r="Q883" s="272">
        <v>36</v>
      </c>
      <c r="R883" s="272">
        <v>0</v>
      </c>
      <c r="S883" s="272">
        <v>165</v>
      </c>
      <c r="T883" s="272">
        <v>90694</v>
      </c>
      <c r="U883" s="272">
        <v>9520</v>
      </c>
      <c r="V883" s="272">
        <v>5945</v>
      </c>
      <c r="W883" s="272">
        <v>47758</v>
      </c>
      <c r="X883" s="272">
        <v>15301</v>
      </c>
      <c r="Y883" s="272">
        <v>631</v>
      </c>
      <c r="Z883" s="272">
        <v>4567867</v>
      </c>
      <c r="AA883" s="272">
        <v>480</v>
      </c>
      <c r="AB883" s="272">
        <v>847</v>
      </c>
      <c r="AC883" s="272">
        <v>3233283</v>
      </c>
      <c r="AD883" s="272">
        <v>544</v>
      </c>
      <c r="AE883" s="272">
        <v>968</v>
      </c>
      <c r="AF883" s="272">
        <v>98612989</v>
      </c>
      <c r="AG883" s="272">
        <v>2065</v>
      </c>
      <c r="AH883" s="272">
        <v>4537</v>
      </c>
      <c r="AI883" s="272">
        <v>145160556</v>
      </c>
      <c r="AJ883" s="272">
        <v>9487</v>
      </c>
      <c r="AK883" s="272">
        <v>24462</v>
      </c>
      <c r="AL883" s="272">
        <v>7667531</v>
      </c>
      <c r="AM883" s="272">
        <v>12151</v>
      </c>
      <c r="AN883" s="272">
        <v>30293</v>
      </c>
      <c r="AO883" s="272">
        <v>13595</v>
      </c>
      <c r="AP883" s="272">
        <v>792</v>
      </c>
      <c r="AQ883" s="272">
        <v>832</v>
      </c>
      <c r="AR883" s="272">
        <v>0</v>
      </c>
      <c r="AS883" s="272">
        <v>2448</v>
      </c>
      <c r="AT883" s="272">
        <v>9523</v>
      </c>
      <c r="AU883" s="272">
        <v>5424</v>
      </c>
      <c r="AV883" s="272">
        <v>44661</v>
      </c>
      <c r="AW883" s="272">
        <v>5114</v>
      </c>
      <c r="AX883" s="272">
        <v>27324</v>
      </c>
      <c r="AY883" s="272">
        <v>77099</v>
      </c>
      <c r="AZ883" s="272">
        <v>19974</v>
      </c>
      <c r="BA883" s="272">
        <v>13627</v>
      </c>
      <c r="BB883" s="272">
        <v>12254</v>
      </c>
      <c r="BC883" s="272">
        <v>8451</v>
      </c>
      <c r="BD883" s="272">
        <v>66158</v>
      </c>
      <c r="BE883" s="272">
        <v>50132</v>
      </c>
      <c r="BF883" s="272">
        <v>30613</v>
      </c>
      <c r="BG883" s="272">
        <v>16136</v>
      </c>
      <c r="BH883" s="272">
        <v>1748</v>
      </c>
      <c r="BI883" s="272">
        <v>664</v>
      </c>
      <c r="BJ883" s="272">
        <v>107</v>
      </c>
      <c r="BK883" s="272">
        <v>60557</v>
      </c>
      <c r="BL883" s="272">
        <v>566</v>
      </c>
      <c r="BM883" s="272">
        <v>919</v>
      </c>
      <c r="BN883" s="272">
        <v>77</v>
      </c>
      <c r="BO883" s="272">
        <v>40953</v>
      </c>
      <c r="BP883" s="272">
        <v>532</v>
      </c>
      <c r="BQ883" s="272">
        <v>866</v>
      </c>
      <c r="BR883" s="272">
        <v>9336</v>
      </c>
      <c r="BS883" s="272">
        <v>4466357</v>
      </c>
      <c r="BT883" s="272">
        <v>478</v>
      </c>
      <c r="BU883" s="272">
        <v>845</v>
      </c>
      <c r="BV883" s="272">
        <v>4900</v>
      </c>
      <c r="BW883" s="272">
        <v>10549482</v>
      </c>
      <c r="BX883" s="272">
        <v>2153</v>
      </c>
      <c r="BY883" s="272">
        <v>4708</v>
      </c>
      <c r="BZ883" s="272">
        <v>1240</v>
      </c>
      <c r="CA883" s="272">
        <v>2930302</v>
      </c>
      <c r="CB883" s="272">
        <v>2363</v>
      </c>
      <c r="CC883" s="272">
        <v>5538</v>
      </c>
      <c r="CD883" s="272">
        <v>41618</v>
      </c>
      <c r="CE883" s="272">
        <v>85133205</v>
      </c>
      <c r="CF883" s="272">
        <v>2046</v>
      </c>
      <c r="CG883" s="272">
        <v>4480</v>
      </c>
      <c r="CH883" s="272">
        <v>1562</v>
      </c>
      <c r="CI883" s="272">
        <v>14848983</v>
      </c>
      <c r="CJ883" s="272">
        <v>9506</v>
      </c>
      <c r="CK883" s="272">
        <v>21302</v>
      </c>
      <c r="CL883" s="272">
        <v>356</v>
      </c>
      <c r="CM883" s="272">
        <v>2973734</v>
      </c>
      <c r="CN883" s="272">
        <v>8353</v>
      </c>
      <c r="CO883" s="272">
        <v>21134</v>
      </c>
      <c r="CP883" s="272">
        <v>1377</v>
      </c>
      <c r="CQ883" s="272">
        <v>20148012</v>
      </c>
      <c r="CR883" s="272">
        <v>14632</v>
      </c>
      <c r="CS883" s="272">
        <v>31490</v>
      </c>
      <c r="CT883" s="272">
        <v>214</v>
      </c>
      <c r="CU883" s="272">
        <v>3011384</v>
      </c>
      <c r="CV883" s="272">
        <v>14072</v>
      </c>
      <c r="CW883" s="272">
        <v>33901</v>
      </c>
      <c r="CX883" s="272">
        <v>396</v>
      </c>
      <c r="CY883" s="272">
        <v>121849</v>
      </c>
      <c r="CZ883" s="272">
        <v>308</v>
      </c>
      <c r="DA883" s="272">
        <v>533</v>
      </c>
      <c r="DB883" s="272">
        <v>5443</v>
      </c>
      <c r="DC883" s="272">
        <v>137995</v>
      </c>
      <c r="DD883" s="272">
        <v>25</v>
      </c>
      <c r="DE883" s="272">
        <v>43</v>
      </c>
      <c r="DF883" s="272">
        <v>153</v>
      </c>
      <c r="DG883" s="272">
        <v>323564</v>
      </c>
      <c r="DH883" s="272">
        <v>2115</v>
      </c>
      <c r="DI883" s="272">
        <v>5172</v>
      </c>
      <c r="DJ883" s="272">
        <v>138</v>
      </c>
      <c r="DK883" s="272">
        <v>215</v>
      </c>
      <c r="DL883" s="250"/>
      <c r="DM883" s="250"/>
      <c r="DN883" s="250"/>
      <c r="DO883" s="250"/>
      <c r="DP883" s="250"/>
      <c r="DQ883" s="250"/>
      <c r="DR883" s="250"/>
      <c r="DS883" s="250"/>
      <c r="DT883" s="250"/>
      <c r="DU883" s="250"/>
      <c r="DV883" s="250"/>
      <c r="DW883" s="250"/>
      <c r="DX883" s="250"/>
      <c r="DY883" s="250"/>
      <c r="DZ883" s="250"/>
      <c r="EA883" s="250"/>
      <c r="EB883" s="155"/>
      <c r="EC883" s="75">
        <f t="shared" si="1224"/>
        <v>5</v>
      </c>
      <c r="ED883" s="74">
        <f t="shared" si="1221"/>
        <v>2022</v>
      </c>
      <c r="EE883" s="165">
        <f t="shared" si="1222"/>
        <v>44682</v>
      </c>
      <c r="EF883" s="157">
        <f t="shared" si="1223"/>
        <v>31</v>
      </c>
      <c r="EG883" s="156"/>
      <c r="EH883" s="166">
        <f>IFERROR(HLOOKUP(EH$1,$H$5:$FY$1802,MATCH($A883,$A$5:$A$1802,0),0)*HLOOKUP(EH$2,$H$5:$FY$1802,MATCH($A883,$A$5:$A$1802,0),0),$H$2)</f>
        <v>197326</v>
      </c>
      <c r="EI883" s="166">
        <f>IFERROR(HLOOKUP(EI$1,$H$5:$FY$1802,MATCH($A883,$A$5:$A$1802,0),0)*HLOOKUP(EI$2,$H$5:$FY$1802,MATCH($A883,$A$5:$A$1802,0),0),$H$2)</f>
        <v>197326</v>
      </c>
      <c r="EJ883" s="166">
        <f>IFERROR(HLOOKUP(EJ$1,$H$5:$FY$1802,MATCH($A883,$A$5:$A$1802,0),0)*HLOOKUP(EJ$2,$H$5:$FY$1802,MATCH($A883,$A$5:$A$1802,0),0),$H$2)</f>
        <v>197326</v>
      </c>
      <c r="EK883" s="166">
        <f>IFERROR(HLOOKUP(EK$1,$H$5:$FY$1802,MATCH($A883,$A$5:$A$1802,0),0)*HLOOKUP(EK$2,$H$5:$FY$1802,MATCH($A883,$A$5:$A$1802,0),0),$H$2)</f>
        <v>1874597</v>
      </c>
      <c r="EL883" s="166">
        <f>IFERROR(HLOOKUP(EL$1,$H$5:$FY$1802,MATCH($A883,$A$5:$A$1802,0),0)*HLOOKUP(EL$2,$H$5:$FY$1802,MATCH($A883,$A$5:$A$1802,0),0),$H$2)</f>
        <v>8063440</v>
      </c>
      <c r="EM883" s="166">
        <f>IFERROR(HLOOKUP(EM$1,$H$5:$FY$1802,MATCH($A883,$A$5:$A$1802,0),0)*HLOOKUP(EM$2,$H$5:$FY$1802,MATCH($A883,$A$5:$A$1802,0),0),$H$2)</f>
        <v>5754760</v>
      </c>
      <c r="EN883" s="166">
        <f>IFERROR(HLOOKUP(EN$1,$H$5:$FY$1802,MATCH($A883,$A$5:$A$1802,0),0)*HLOOKUP(EN$2,$H$5:$FY$1802,MATCH($A883,$A$5:$A$1802,0),0),$H$2)</f>
        <v>216678046</v>
      </c>
      <c r="EO883" s="166">
        <f>IFERROR(HLOOKUP(EO$1,$H$5:$FY$1802,MATCH($A883,$A$5:$A$1802,0),0)*HLOOKUP(EO$2,$H$5:$FY$1802,MATCH($A883,$A$5:$A$1802,0),0),$H$2)</f>
        <v>374293062</v>
      </c>
      <c r="EP883" s="166">
        <f>IFERROR(HLOOKUP(EP$1,$H$5:$FY$1802,MATCH($A883,$A$5:$A$1802,0),0)*HLOOKUP(EP$2,$H$5:$FY$1802,MATCH($A883,$A$5:$A$1802,0),0),$H$2)</f>
        <v>19114883</v>
      </c>
      <c r="EQ883" s="166">
        <f>IFERROR(HLOOKUP(EQ$1,$H$5:$FY$1802,MATCH($A883,$A$5:$A$1802,0),0)*HLOOKUP(EQ$2,$H$5:$FY$1802,MATCH($A883,$A$5:$A$1802,0),0),$H$2)</f>
        <v>98333</v>
      </c>
      <c r="ER883" s="166">
        <f>IFERROR(HLOOKUP(ER$1,$H$5:$FY$1802,MATCH($A883,$A$5:$A$1802,0),0)*HLOOKUP(ER$2,$H$5:$FY$1802,MATCH($A883,$A$5:$A$1802,0),0),$H$2)</f>
        <v>66682</v>
      </c>
      <c r="ES883" s="166">
        <f>IFERROR(HLOOKUP(ES$1,$H$5:$FY$1802,MATCH($A883,$A$5:$A$1802,0),0)*HLOOKUP(ES$2,$H$5:$FY$1802,MATCH($A883,$A$5:$A$1802,0),0),$H$2)</f>
        <v>7888920</v>
      </c>
      <c r="ET883" s="166">
        <f>IFERROR(HLOOKUP(ET$1,$H$5:$FY$1802,MATCH($A883,$A$5:$A$1802,0),0)*HLOOKUP(ET$2,$H$5:$FY$1802,MATCH($A883,$A$5:$A$1802,0),0),$H$2)</f>
        <v>23069200</v>
      </c>
      <c r="EU883" s="166">
        <f>IFERROR(HLOOKUP(EU$1,$H$5:$FY$1802,MATCH($A883,$A$5:$A$1802,0),0)*HLOOKUP(EU$2,$H$5:$FY$1802,MATCH($A883,$A$5:$A$1802,0),0),$H$2)</f>
        <v>6867120</v>
      </c>
      <c r="EV883" s="166">
        <f>IFERROR(HLOOKUP(EV$1,$H$5:$FY$1802,MATCH($A883,$A$5:$A$1802,0),0)*HLOOKUP(EV$2,$H$5:$FY$1802,MATCH($A883,$A$5:$A$1802,0),0),$H$2)</f>
        <v>186448640</v>
      </c>
      <c r="EW883" s="166">
        <f>IFERROR(HLOOKUP(EW$1,$H$5:$FY$1802,MATCH($A883,$A$5:$A$1802,0),0)*HLOOKUP(EW$2,$H$5:$FY$1802,MATCH($A883,$A$5:$A$1802,0),0),$H$2)</f>
        <v>33273724</v>
      </c>
      <c r="EX883" s="166">
        <f>IFERROR(HLOOKUP(EX$1,$H$5:$FY$1802,MATCH($A883,$A$5:$A$1802,0),0)*HLOOKUP(EX$2,$H$5:$FY$1802,MATCH($A883,$A$5:$A$1802,0),0),$H$2)</f>
        <v>7523704</v>
      </c>
      <c r="EY883" s="166">
        <f>IFERROR(HLOOKUP(EY$1,$H$5:$FY$1802,MATCH($A883,$A$5:$A$1802,0),0)*HLOOKUP(EY$2,$H$5:$FY$1802,MATCH($A883,$A$5:$A$1802,0),0),$H$2)</f>
        <v>43361730</v>
      </c>
      <c r="EZ883" s="166">
        <f>IFERROR(HLOOKUP(EZ$1,$H$5:$FY$1802,MATCH($A883,$A$5:$A$1802,0),0)*HLOOKUP(EZ$2,$H$5:$FY$1802,MATCH($A883,$A$5:$A$1802,0),0),$H$2)</f>
        <v>7254814</v>
      </c>
      <c r="FA883" s="166">
        <f>IFERROR(HLOOKUP(FA$1,$H$5:$FY$1802,MATCH($A883,$A$5:$A$1802,0),0)*HLOOKUP(FA$2,$H$5:$FY$1802,MATCH($A883,$A$5:$A$1802,0),0),$H$2)</f>
        <v>791316</v>
      </c>
      <c r="FB883" s="166">
        <f>IFERROR(HLOOKUP(FB$1,$H$5:$FY$1802,MATCH($A883,$A$5:$A$1802,0),0)*HLOOKUP(FB$2,$H$5:$FY$1802,MATCH($A883,$A$5:$A$1802,0),0),$H$2)</f>
        <v>211068</v>
      </c>
      <c r="FC883" s="166">
        <f>IFERROR(HLOOKUP(FC$1,$H$5:$FY$1802,MATCH($A883,$A$5:$A$1802,0),0)*HLOOKUP(FC$2,$H$5:$FY$1802,MATCH($A883,$A$5:$A$1802,0),0),$H$2)</f>
        <v>234049</v>
      </c>
      <c r="FD883" s="166">
        <f>IFERROR(HLOOKUP(FD$1,$H$5:$FY$1802,MATCH($A883,$A$5:$A$1802,0),0)*HLOOKUP(FD$2,$H$5:$FY$1802,MATCH($A883,$A$5:$A$1802,0),0),$H$2)</f>
        <v>0</v>
      </c>
      <c r="FE883" s="166">
        <f>IFERROR(HLOOKUP(FE$1,$H$5:$FY$1802,MATCH($A883,$A$5:$A$1802,0),0)*HLOOKUP(FE$2,$H$5:$FY$1802,MATCH($A883,$A$5:$A$1802,0),0),$H$2)</f>
        <v>0</v>
      </c>
      <c r="FF883" s="166">
        <f>IFERROR(HLOOKUP(FF$1,$H$5:$FY$1802,MATCH($A883,$A$5:$A$1802,0),0)*HLOOKUP(FF$2,$H$5:$FY$1802,MATCH($A883,$A$5:$A$1802,0),0),$H$2)</f>
        <v>0</v>
      </c>
      <c r="FG883" s="166">
        <f>IFERROR(HLOOKUP(FG$1,$H$5:$FY$1802,MATCH($A883,$A$5:$A$1802,0),0)*HLOOKUP(FG$2,$H$5:$FY$1802,MATCH($A883,$A$5:$A$1802,0),0),$H$2)</f>
        <v>0</v>
      </c>
      <c r="FH883" s="152"/>
      <c r="FI883" s="405">
        <f t="shared" si="1192"/>
        <v>2.0981092436974791</v>
      </c>
      <c r="FJ883" s="405">
        <f t="shared" si="1192"/>
        <v>1.4314075630252101</v>
      </c>
      <c r="FK883" s="405">
        <f t="shared" si="1193"/>
        <v>2.0612279226240537</v>
      </c>
      <c r="FL883" s="405">
        <f t="shared" si="1194"/>
        <v>1.4215306980656013</v>
      </c>
      <c r="FM883" s="405">
        <f t="shared" si="1195"/>
        <v>1.3852757653168055</v>
      </c>
      <c r="FN883" s="405">
        <f t="shared" si="1196"/>
        <v>1.0497089492859835</v>
      </c>
      <c r="FO883" s="405">
        <f t="shared" si="1197"/>
        <v>2.0007189072609632</v>
      </c>
      <c r="FP883" s="405">
        <f t="shared" si="1198"/>
        <v>1.0545715966276714</v>
      </c>
      <c r="FQ883" s="405">
        <f t="shared" si="1199"/>
        <v>2.7702060221870046</v>
      </c>
      <c r="FR883" s="405">
        <f t="shared" si="1200"/>
        <v>1.05229793977813</v>
      </c>
      <c r="FS883" s="65"/>
    </row>
    <row r="884" spans="1:175" ht="10.35" customHeight="1" x14ac:dyDescent="0.2">
      <c r="A884" s="174" t="str">
        <f t="shared" si="1220"/>
        <v>2022-23MAYRX8</v>
      </c>
      <c r="B884" s="176" t="str">
        <f t="shared" si="1210"/>
        <v>2022-23</v>
      </c>
      <c r="C884" s="427" t="s">
        <v>840</v>
      </c>
      <c r="D884" s="176" t="str">
        <f>INDEX($FV$16:$FW$26,MATCH($F884,$FV$16:$FV$26,0),2)</f>
        <v>Y63</v>
      </c>
      <c r="E884" s="176" t="str">
        <f>VLOOKUP($D884,$FW$8:$FX$14,2,0)</f>
        <v>North East and Yorkshire</v>
      </c>
      <c r="F884" s="275" t="s">
        <v>869</v>
      </c>
      <c r="G884" s="275" t="s">
        <v>881</v>
      </c>
      <c r="H884" s="276">
        <v>104282</v>
      </c>
      <c r="I884" s="276">
        <v>70388</v>
      </c>
      <c r="J884" s="276">
        <v>491438</v>
      </c>
      <c r="K884" s="276">
        <v>7</v>
      </c>
      <c r="L884" s="276">
        <v>0</v>
      </c>
      <c r="M884" s="276">
        <v>12</v>
      </c>
      <c r="N884" s="276">
        <v>50</v>
      </c>
      <c r="O884" s="276">
        <v>148</v>
      </c>
      <c r="P884" s="276">
        <v>0</v>
      </c>
      <c r="Q884" s="276">
        <v>329</v>
      </c>
      <c r="R884" s="276">
        <v>171</v>
      </c>
      <c r="S884" s="276">
        <v>253</v>
      </c>
      <c r="T884" s="276">
        <v>70445</v>
      </c>
      <c r="U884" s="276">
        <v>7620</v>
      </c>
      <c r="V884" s="276">
        <v>5419</v>
      </c>
      <c r="W884" s="276">
        <v>37825</v>
      </c>
      <c r="X884" s="276">
        <v>10955</v>
      </c>
      <c r="Y884" s="276">
        <v>192</v>
      </c>
      <c r="Z884" s="276">
        <v>3915091</v>
      </c>
      <c r="AA884" s="276">
        <v>514</v>
      </c>
      <c r="AB884" s="276">
        <v>895</v>
      </c>
      <c r="AC884" s="276">
        <v>3127266</v>
      </c>
      <c r="AD884" s="276">
        <v>577</v>
      </c>
      <c r="AE884" s="276">
        <v>1019</v>
      </c>
      <c r="AF884" s="276">
        <v>74209045</v>
      </c>
      <c r="AG884" s="276">
        <v>1962</v>
      </c>
      <c r="AH884" s="276">
        <v>4235</v>
      </c>
      <c r="AI884" s="276">
        <v>61968808</v>
      </c>
      <c r="AJ884" s="276">
        <v>5657</v>
      </c>
      <c r="AK884" s="276">
        <v>13541</v>
      </c>
      <c r="AL884" s="276">
        <v>1388141</v>
      </c>
      <c r="AM884" s="276">
        <v>7230</v>
      </c>
      <c r="AN884" s="276">
        <v>19554</v>
      </c>
      <c r="AO884" s="276">
        <v>8080</v>
      </c>
      <c r="AP884" s="276">
        <v>432</v>
      </c>
      <c r="AQ884" s="276">
        <v>1086</v>
      </c>
      <c r="AR884" s="276">
        <v>4996</v>
      </c>
      <c r="AS884" s="276">
        <v>3722</v>
      </c>
      <c r="AT884" s="276">
        <v>2840</v>
      </c>
      <c r="AU884" s="276">
        <v>929</v>
      </c>
      <c r="AV884" s="276">
        <v>38496</v>
      </c>
      <c r="AW884" s="276">
        <v>4943</v>
      </c>
      <c r="AX884" s="276">
        <v>18926</v>
      </c>
      <c r="AY884" s="276">
        <v>62365</v>
      </c>
      <c r="AZ884" s="276">
        <v>13338</v>
      </c>
      <c r="BA884" s="276">
        <v>10395</v>
      </c>
      <c r="BB884" s="276">
        <v>9228</v>
      </c>
      <c r="BC884" s="276">
        <v>7287</v>
      </c>
      <c r="BD884" s="276">
        <v>49537</v>
      </c>
      <c r="BE884" s="276">
        <v>40198</v>
      </c>
      <c r="BF884" s="276">
        <v>16052</v>
      </c>
      <c r="BG884" s="276">
        <v>11671</v>
      </c>
      <c r="BH884" s="276">
        <v>281</v>
      </c>
      <c r="BI884" s="276">
        <v>221</v>
      </c>
      <c r="BJ884" s="276">
        <v>203</v>
      </c>
      <c r="BK884" s="276">
        <v>112304</v>
      </c>
      <c r="BL884" s="276">
        <v>553</v>
      </c>
      <c r="BM884" s="276">
        <v>937</v>
      </c>
      <c r="BN884" s="276">
        <v>43</v>
      </c>
      <c r="BO884" s="276">
        <v>18309</v>
      </c>
      <c r="BP884" s="276">
        <v>426</v>
      </c>
      <c r="BQ884" s="276">
        <v>716</v>
      </c>
      <c r="BR884" s="276">
        <v>7374</v>
      </c>
      <c r="BS884" s="276">
        <v>3784478</v>
      </c>
      <c r="BT884" s="276">
        <v>513</v>
      </c>
      <c r="BU884" s="276">
        <v>892</v>
      </c>
      <c r="BV884" s="276">
        <v>3516</v>
      </c>
      <c r="BW884" s="276">
        <v>7300613</v>
      </c>
      <c r="BX884" s="276">
        <v>2076</v>
      </c>
      <c r="BY884" s="276">
        <v>4354</v>
      </c>
      <c r="BZ884" s="276">
        <v>984</v>
      </c>
      <c r="CA884" s="276">
        <v>1840323</v>
      </c>
      <c r="CB884" s="276">
        <v>1870</v>
      </c>
      <c r="CC884" s="276">
        <v>4367</v>
      </c>
      <c r="CD884" s="276">
        <v>33325</v>
      </c>
      <c r="CE884" s="276">
        <v>65068109</v>
      </c>
      <c r="CF884" s="276">
        <v>1953</v>
      </c>
      <c r="CG884" s="276">
        <v>4215</v>
      </c>
      <c r="CH884" s="276">
        <v>2027</v>
      </c>
      <c r="CI884" s="276">
        <v>13896289</v>
      </c>
      <c r="CJ884" s="276">
        <v>6856</v>
      </c>
      <c r="CK884" s="276">
        <v>14514</v>
      </c>
      <c r="CL884" s="276">
        <v>1432</v>
      </c>
      <c r="CM884" s="276">
        <v>9999298</v>
      </c>
      <c r="CN884" s="276">
        <v>6983</v>
      </c>
      <c r="CO884" s="276">
        <v>16033</v>
      </c>
      <c r="CP884" s="276">
        <v>1465</v>
      </c>
      <c r="CQ884" s="276">
        <v>15936915</v>
      </c>
      <c r="CR884" s="276">
        <v>10878</v>
      </c>
      <c r="CS884" s="276">
        <v>27371</v>
      </c>
      <c r="CT884" s="276">
        <v>596</v>
      </c>
      <c r="CU884" s="276">
        <v>6509667</v>
      </c>
      <c r="CV884" s="276">
        <v>10922</v>
      </c>
      <c r="CW884" s="276">
        <v>27131</v>
      </c>
      <c r="CX884" s="276">
        <v>254</v>
      </c>
      <c r="CY884" s="276">
        <v>98840</v>
      </c>
      <c r="CZ884" s="276">
        <v>389</v>
      </c>
      <c r="DA884" s="276">
        <v>642</v>
      </c>
      <c r="DB884" s="276">
        <v>4362</v>
      </c>
      <c r="DC884" s="276">
        <v>189615</v>
      </c>
      <c r="DD884" s="276">
        <v>43</v>
      </c>
      <c r="DE884" s="276">
        <v>80</v>
      </c>
      <c r="DF884" s="276">
        <v>86</v>
      </c>
      <c r="DG884" s="276">
        <v>144941</v>
      </c>
      <c r="DH884" s="276">
        <v>1685</v>
      </c>
      <c r="DI884" s="276">
        <v>3031</v>
      </c>
      <c r="DJ884" s="276">
        <v>73</v>
      </c>
      <c r="DK884" s="276">
        <v>0</v>
      </c>
      <c r="DL884" s="252"/>
      <c r="DM884" s="252"/>
      <c r="DN884" s="252"/>
      <c r="DO884" s="252"/>
      <c r="DP884" s="252"/>
      <c r="DQ884" s="252"/>
      <c r="DR884" s="252"/>
      <c r="DS884" s="252"/>
      <c r="DT884" s="252"/>
      <c r="DU884" s="252"/>
      <c r="DV884" s="252"/>
      <c r="DW884" s="252"/>
      <c r="DX884" s="252"/>
      <c r="DY884" s="252"/>
      <c r="DZ884" s="252"/>
      <c r="EA884" s="252"/>
      <c r="EB884" s="177"/>
      <c r="EC884" s="167">
        <f t="shared" si="1224"/>
        <v>5</v>
      </c>
      <c r="ED884" s="174">
        <f t="shared" si="1221"/>
        <v>2022</v>
      </c>
      <c r="EE884" s="173">
        <f t="shared" si="1222"/>
        <v>44682</v>
      </c>
      <c r="EF884" s="150">
        <f t="shared" si="1223"/>
        <v>31</v>
      </c>
      <c r="EG884" s="178"/>
      <c r="EH884" s="179">
        <f>IFERROR(HLOOKUP(EH$1,$H$5:$FY$1802,MATCH($A884,$A$5:$A$1802,0),0)*HLOOKUP(EH$2,$H$5:$FY$1802,MATCH($A884,$A$5:$A$1802,0),0),$H$2)</f>
        <v>0</v>
      </c>
      <c r="EI884" s="179">
        <f>IFERROR(HLOOKUP(EI$1,$H$5:$FY$1802,MATCH($A884,$A$5:$A$1802,0),0)*HLOOKUP(EI$2,$H$5:$FY$1802,MATCH($A884,$A$5:$A$1802,0),0),$H$2)</f>
        <v>844656</v>
      </c>
      <c r="EJ884" s="179">
        <f>IFERROR(HLOOKUP(EJ$1,$H$5:$FY$1802,MATCH($A884,$A$5:$A$1802,0),0)*HLOOKUP(EJ$2,$H$5:$FY$1802,MATCH($A884,$A$5:$A$1802,0),0),$H$2)</f>
        <v>3519400</v>
      </c>
      <c r="EK884" s="179">
        <f>IFERROR(HLOOKUP(EK$1,$H$5:$FY$1802,MATCH($A884,$A$5:$A$1802,0),0)*HLOOKUP(EK$2,$H$5:$FY$1802,MATCH($A884,$A$5:$A$1802,0),0),$H$2)</f>
        <v>10417424</v>
      </c>
      <c r="EL884" s="179">
        <f>IFERROR(HLOOKUP(EL$1,$H$5:$FY$1802,MATCH($A884,$A$5:$A$1802,0),0)*HLOOKUP(EL$2,$H$5:$FY$1802,MATCH($A884,$A$5:$A$1802,0),0),$H$2)</f>
        <v>6819900</v>
      </c>
      <c r="EM884" s="179">
        <f>IFERROR(HLOOKUP(EM$1,$H$5:$FY$1802,MATCH($A884,$A$5:$A$1802,0),0)*HLOOKUP(EM$2,$H$5:$FY$1802,MATCH($A884,$A$5:$A$1802,0),0),$H$2)</f>
        <v>5521961</v>
      </c>
      <c r="EN884" s="179">
        <f>IFERROR(HLOOKUP(EN$1,$H$5:$FY$1802,MATCH($A884,$A$5:$A$1802,0),0)*HLOOKUP(EN$2,$H$5:$FY$1802,MATCH($A884,$A$5:$A$1802,0),0),$H$2)</f>
        <v>160188875</v>
      </c>
      <c r="EO884" s="179">
        <f>IFERROR(HLOOKUP(EO$1,$H$5:$FY$1802,MATCH($A884,$A$5:$A$1802,0),0)*HLOOKUP(EO$2,$H$5:$FY$1802,MATCH($A884,$A$5:$A$1802,0),0),$H$2)</f>
        <v>148341655</v>
      </c>
      <c r="EP884" s="179">
        <f>IFERROR(HLOOKUP(EP$1,$H$5:$FY$1802,MATCH($A884,$A$5:$A$1802,0),0)*HLOOKUP(EP$2,$H$5:$FY$1802,MATCH($A884,$A$5:$A$1802,0),0),$H$2)</f>
        <v>3754368</v>
      </c>
      <c r="EQ884" s="179">
        <f>IFERROR(HLOOKUP(EQ$1,$H$5:$FY$1802,MATCH($A884,$A$5:$A$1802,0),0)*HLOOKUP(EQ$2,$H$5:$FY$1802,MATCH($A884,$A$5:$A$1802,0),0),$H$2)</f>
        <v>190211</v>
      </c>
      <c r="ER884" s="179">
        <f>IFERROR(HLOOKUP(ER$1,$H$5:$FY$1802,MATCH($A884,$A$5:$A$1802,0),0)*HLOOKUP(ER$2,$H$5:$FY$1802,MATCH($A884,$A$5:$A$1802,0),0),$H$2)</f>
        <v>30788</v>
      </c>
      <c r="ES884" s="179">
        <f>IFERROR(HLOOKUP(ES$1,$H$5:$FY$1802,MATCH($A884,$A$5:$A$1802,0),0)*HLOOKUP(ES$2,$H$5:$FY$1802,MATCH($A884,$A$5:$A$1802,0),0),$H$2)</f>
        <v>6577608</v>
      </c>
      <c r="ET884" s="179">
        <f>IFERROR(HLOOKUP(ET$1,$H$5:$FY$1802,MATCH($A884,$A$5:$A$1802,0),0)*HLOOKUP(ET$2,$H$5:$FY$1802,MATCH($A884,$A$5:$A$1802,0),0),$H$2)</f>
        <v>15308664</v>
      </c>
      <c r="EU884" s="179">
        <f>IFERROR(HLOOKUP(EU$1,$H$5:$FY$1802,MATCH($A884,$A$5:$A$1802,0),0)*HLOOKUP(EU$2,$H$5:$FY$1802,MATCH($A884,$A$5:$A$1802,0),0),$H$2)</f>
        <v>4297128</v>
      </c>
      <c r="EV884" s="179">
        <f>IFERROR(HLOOKUP(EV$1,$H$5:$FY$1802,MATCH($A884,$A$5:$A$1802,0),0)*HLOOKUP(EV$2,$H$5:$FY$1802,MATCH($A884,$A$5:$A$1802,0),0),$H$2)</f>
        <v>140464875</v>
      </c>
      <c r="EW884" s="179">
        <f>IFERROR(HLOOKUP(EW$1,$H$5:$FY$1802,MATCH($A884,$A$5:$A$1802,0),0)*HLOOKUP(EW$2,$H$5:$FY$1802,MATCH($A884,$A$5:$A$1802,0),0),$H$2)</f>
        <v>29419878</v>
      </c>
      <c r="EX884" s="179">
        <f>IFERROR(HLOOKUP(EX$1,$H$5:$FY$1802,MATCH($A884,$A$5:$A$1802,0),0)*HLOOKUP(EX$2,$H$5:$FY$1802,MATCH($A884,$A$5:$A$1802,0),0),$H$2)</f>
        <v>22959256</v>
      </c>
      <c r="EY884" s="179">
        <f>IFERROR(HLOOKUP(EY$1,$H$5:$FY$1802,MATCH($A884,$A$5:$A$1802,0),0)*HLOOKUP(EY$2,$H$5:$FY$1802,MATCH($A884,$A$5:$A$1802,0),0),$H$2)</f>
        <v>40098515</v>
      </c>
      <c r="EZ884" s="179">
        <f>IFERROR(HLOOKUP(EZ$1,$H$5:$FY$1802,MATCH($A884,$A$5:$A$1802,0),0)*HLOOKUP(EZ$2,$H$5:$FY$1802,MATCH($A884,$A$5:$A$1802,0),0),$H$2)</f>
        <v>16170076</v>
      </c>
      <c r="FA884" s="179">
        <f>IFERROR(HLOOKUP(FA$1,$H$5:$FY$1802,MATCH($A884,$A$5:$A$1802,0),0)*HLOOKUP(FA$2,$H$5:$FY$1802,MATCH($A884,$A$5:$A$1802,0),0),$H$2)</f>
        <v>260666</v>
      </c>
      <c r="FB884" s="179">
        <f>IFERROR(HLOOKUP(FB$1,$H$5:$FY$1802,MATCH($A884,$A$5:$A$1802,0),0)*HLOOKUP(FB$2,$H$5:$FY$1802,MATCH($A884,$A$5:$A$1802,0),0),$H$2)</f>
        <v>163068</v>
      </c>
      <c r="FC884" s="179">
        <f>IFERROR(HLOOKUP(FC$1,$H$5:$FY$1802,MATCH($A884,$A$5:$A$1802,0),0)*HLOOKUP(FC$2,$H$5:$FY$1802,MATCH($A884,$A$5:$A$1802,0),0),$H$2)</f>
        <v>348960</v>
      </c>
      <c r="FD884" s="179">
        <f>IFERROR(HLOOKUP(FD$1,$H$5:$FY$1802,MATCH($A884,$A$5:$A$1802,0),0)*HLOOKUP(FD$2,$H$5:$FY$1802,MATCH($A884,$A$5:$A$1802,0),0),$H$2)</f>
        <v>0</v>
      </c>
      <c r="FE884" s="179">
        <f>IFERROR(HLOOKUP(FE$1,$H$5:$FY$1802,MATCH($A884,$A$5:$A$1802,0),0)*HLOOKUP(FE$2,$H$5:$FY$1802,MATCH($A884,$A$5:$A$1802,0),0),$H$2)</f>
        <v>0</v>
      </c>
      <c r="FF884" s="179">
        <f>IFERROR(HLOOKUP(FF$1,$H$5:$FY$1802,MATCH($A884,$A$5:$A$1802,0),0)*HLOOKUP(FF$2,$H$5:$FY$1802,MATCH($A884,$A$5:$A$1802,0),0),$H$2)</f>
        <v>0</v>
      </c>
      <c r="FG884" s="179">
        <f>IFERROR(HLOOKUP(FG$1,$H$5:$FY$1802,MATCH($A884,$A$5:$A$1802,0),0)*HLOOKUP(FG$2,$H$5:$FY$1802,MATCH($A884,$A$5:$A$1802,0),0),$H$2)</f>
        <v>0</v>
      </c>
      <c r="FH884" s="151"/>
      <c r="FI884" s="407">
        <f t="shared" si="1192"/>
        <v>1.7503937007874015</v>
      </c>
      <c r="FJ884" s="407">
        <f t="shared" si="1192"/>
        <v>1.3641732283464567</v>
      </c>
      <c r="FK884" s="407">
        <f t="shared" si="1193"/>
        <v>1.7028972135080274</v>
      </c>
      <c r="FL884" s="407">
        <f t="shared" si="1194"/>
        <v>1.3447130466875807</v>
      </c>
      <c r="FM884" s="407">
        <f t="shared" si="1195"/>
        <v>1.309636483807006</v>
      </c>
      <c r="FN884" s="407">
        <f t="shared" si="1196"/>
        <v>1.0627362855254461</v>
      </c>
      <c r="FO884" s="407">
        <f t="shared" si="1197"/>
        <v>1.4652670013692377</v>
      </c>
      <c r="FP884" s="407">
        <f t="shared" si="1198"/>
        <v>1.0653582838886353</v>
      </c>
      <c r="FQ884" s="407">
        <f t="shared" si="1199"/>
        <v>1.4635416666666667</v>
      </c>
      <c r="FR884" s="407">
        <f t="shared" si="1200"/>
        <v>1.1510416666666667</v>
      </c>
      <c r="FS884" s="408"/>
    </row>
    <row r="885" spans="1:175" ht="10.35" customHeight="1" x14ac:dyDescent="0.2">
      <c r="A885" s="80" t="str">
        <f t="shared" ref="A885:A895" si="1225">B885&amp;C885&amp;F885</f>
        <v>2022-23JUNERX9</v>
      </c>
      <c r="B885" s="169" t="str">
        <f t="shared" si="1210"/>
        <v>2022-23</v>
      </c>
      <c r="C885" s="77" t="s">
        <v>843</v>
      </c>
      <c r="D885" s="169" t="str">
        <f>INDEX($FV$16:$FW$26,MATCH($F885,$FV$16:$FV$26,0),2)</f>
        <v>Y60</v>
      </c>
      <c r="E885" s="169" t="str">
        <f>VLOOKUP($D885,$FW$8:$FX$14,2,0)</f>
        <v>Midlands</v>
      </c>
      <c r="F885" s="269" t="s">
        <v>845</v>
      </c>
      <c r="G885" s="269" t="s">
        <v>871</v>
      </c>
      <c r="H885" s="270">
        <v>111389</v>
      </c>
      <c r="I885" s="270">
        <v>89677</v>
      </c>
      <c r="J885" s="270">
        <v>656314</v>
      </c>
      <c r="K885" s="270">
        <v>7</v>
      </c>
      <c r="L885" s="270">
        <v>2</v>
      </c>
      <c r="M885" s="270">
        <v>16</v>
      </c>
      <c r="N885" s="270">
        <v>46</v>
      </c>
      <c r="O885" s="270">
        <v>102</v>
      </c>
      <c r="P885" s="270">
        <v>0</v>
      </c>
      <c r="Q885" s="270">
        <v>446</v>
      </c>
      <c r="R885" s="270">
        <v>1792</v>
      </c>
      <c r="S885" s="270">
        <v>486</v>
      </c>
      <c r="T885" s="270">
        <v>62713</v>
      </c>
      <c r="U885" s="270">
        <v>8955</v>
      </c>
      <c r="V885" s="270">
        <v>5845</v>
      </c>
      <c r="W885" s="270">
        <v>34759</v>
      </c>
      <c r="X885" s="270">
        <v>7969</v>
      </c>
      <c r="Y885" s="270">
        <v>80</v>
      </c>
      <c r="Z885" s="270">
        <v>5250787</v>
      </c>
      <c r="AA885" s="270">
        <v>586</v>
      </c>
      <c r="AB885" s="270">
        <v>1062</v>
      </c>
      <c r="AC885" s="270">
        <v>6030530</v>
      </c>
      <c r="AD885" s="270">
        <v>1032</v>
      </c>
      <c r="AE885" s="270">
        <v>2262</v>
      </c>
      <c r="AF885" s="270">
        <v>149834517</v>
      </c>
      <c r="AG885" s="270">
        <v>4311</v>
      </c>
      <c r="AH885" s="270">
        <v>9510</v>
      </c>
      <c r="AI885" s="270">
        <v>102908534</v>
      </c>
      <c r="AJ885" s="270">
        <v>12914</v>
      </c>
      <c r="AK885" s="270">
        <v>33458</v>
      </c>
      <c r="AL885" s="270">
        <v>1080308</v>
      </c>
      <c r="AM885" s="270">
        <v>13504</v>
      </c>
      <c r="AN885" s="270">
        <v>31333</v>
      </c>
      <c r="AO885" s="270">
        <v>8621</v>
      </c>
      <c r="AP885" s="270">
        <v>1583</v>
      </c>
      <c r="AQ885" s="270">
        <v>1711</v>
      </c>
      <c r="AR885" s="270">
        <v>120</v>
      </c>
      <c r="AS885" s="270">
        <v>3310</v>
      </c>
      <c r="AT885" s="270">
        <v>2017</v>
      </c>
      <c r="AU885" s="270">
        <v>2191</v>
      </c>
      <c r="AV885" s="270">
        <v>30552</v>
      </c>
      <c r="AW885" s="270">
        <v>3155</v>
      </c>
      <c r="AX885" s="270">
        <v>20385</v>
      </c>
      <c r="AY885" s="270">
        <v>54092</v>
      </c>
      <c r="AZ885" s="270">
        <v>15600</v>
      </c>
      <c r="BA885" s="270">
        <v>12041</v>
      </c>
      <c r="BB885" s="270">
        <v>10427</v>
      </c>
      <c r="BC885" s="270">
        <v>8152</v>
      </c>
      <c r="BD885" s="270">
        <v>47911</v>
      </c>
      <c r="BE885" s="270">
        <v>37144</v>
      </c>
      <c r="BF885" s="270">
        <v>11913</v>
      </c>
      <c r="BG885" s="270">
        <v>8653</v>
      </c>
      <c r="BH885" s="270">
        <v>71</v>
      </c>
      <c r="BI885" s="270">
        <v>54</v>
      </c>
      <c r="BJ885" s="270">
        <v>0</v>
      </c>
      <c r="BK885" s="270">
        <v>0</v>
      </c>
      <c r="BL885" s="270">
        <v>0</v>
      </c>
      <c r="BM885" s="270">
        <v>0</v>
      </c>
      <c r="BN885" s="270">
        <v>16</v>
      </c>
      <c r="BO885" s="270">
        <v>16070</v>
      </c>
      <c r="BP885" s="270">
        <v>1004</v>
      </c>
      <c r="BQ885" s="270">
        <v>1748</v>
      </c>
      <c r="BR885" s="270">
        <v>8939</v>
      </c>
      <c r="BS885" s="270">
        <v>5234717</v>
      </c>
      <c r="BT885" s="270">
        <v>586</v>
      </c>
      <c r="BU885" s="270">
        <v>1059</v>
      </c>
      <c r="BV885" s="270">
        <v>655</v>
      </c>
      <c r="BW885" s="270">
        <v>2973007</v>
      </c>
      <c r="BX885" s="270">
        <v>4539</v>
      </c>
      <c r="BY885" s="270">
        <v>9368</v>
      </c>
      <c r="BZ885" s="270">
        <v>856</v>
      </c>
      <c r="CA885" s="270">
        <v>4095976</v>
      </c>
      <c r="CB885" s="270">
        <v>4785</v>
      </c>
      <c r="CC885" s="270">
        <v>10168</v>
      </c>
      <c r="CD885" s="270">
        <v>33248</v>
      </c>
      <c r="CE885" s="270">
        <v>142765534</v>
      </c>
      <c r="CF885" s="270">
        <v>4294</v>
      </c>
      <c r="CG885" s="270">
        <v>9499</v>
      </c>
      <c r="CH885" s="270">
        <v>3</v>
      </c>
      <c r="CI885" s="270">
        <v>16938</v>
      </c>
      <c r="CJ885" s="270">
        <v>5646</v>
      </c>
      <c r="CK885" s="270">
        <v>9166</v>
      </c>
      <c r="CL885" s="270">
        <v>175</v>
      </c>
      <c r="CM885" s="270">
        <v>3209359</v>
      </c>
      <c r="CN885" s="270">
        <v>18339</v>
      </c>
      <c r="CO885" s="270">
        <v>42059</v>
      </c>
      <c r="CP885" s="270">
        <v>1589</v>
      </c>
      <c r="CQ885" s="270">
        <v>15983235</v>
      </c>
      <c r="CR885" s="270">
        <v>10059</v>
      </c>
      <c r="CS885" s="270">
        <v>18937</v>
      </c>
      <c r="CT885" s="270">
        <v>69</v>
      </c>
      <c r="CU885" s="270">
        <v>1054130</v>
      </c>
      <c r="CV885" s="270">
        <v>15277</v>
      </c>
      <c r="CW885" s="270">
        <v>36146</v>
      </c>
      <c r="CX885" s="270">
        <v>329</v>
      </c>
      <c r="CY885" s="270">
        <v>93329</v>
      </c>
      <c r="CZ885" s="270">
        <v>284</v>
      </c>
      <c r="DA885" s="270">
        <v>447</v>
      </c>
      <c r="DB885" s="270">
        <v>4609</v>
      </c>
      <c r="DC885" s="270">
        <v>220419</v>
      </c>
      <c r="DD885" s="270">
        <v>48</v>
      </c>
      <c r="DE885" s="270">
        <v>92</v>
      </c>
      <c r="DF885" s="270">
        <v>33</v>
      </c>
      <c r="DG885" s="270">
        <v>113269</v>
      </c>
      <c r="DH885" s="270">
        <v>3432</v>
      </c>
      <c r="DI885" s="270">
        <v>6461</v>
      </c>
      <c r="DJ885" s="270">
        <v>26</v>
      </c>
      <c r="DK885" s="270">
        <v>0</v>
      </c>
      <c r="DL885" s="249"/>
      <c r="DM885" s="249"/>
      <c r="DN885" s="249"/>
      <c r="DO885" s="249"/>
      <c r="DP885" s="249"/>
      <c r="DQ885" s="249"/>
      <c r="DR885" s="249"/>
      <c r="DS885" s="249"/>
      <c r="DT885" s="249"/>
      <c r="DU885" s="249"/>
      <c r="DV885" s="249"/>
      <c r="DW885" s="249"/>
      <c r="DX885" s="249"/>
      <c r="DY885" s="249"/>
      <c r="DZ885" s="249"/>
      <c r="EA885" s="249"/>
      <c r="EB885" s="155"/>
      <c r="EC885" s="75">
        <f>MONTH(1&amp;C885)</f>
        <v>6</v>
      </c>
      <c r="ED885" s="74">
        <f>LEFT($B885,4)+IF(EC885&lt;4,1,0)</f>
        <v>2022</v>
      </c>
      <c r="EE885" s="165">
        <f>DATE($ED885,$EC885,1)</f>
        <v>44713</v>
      </c>
      <c r="EF885" s="157">
        <f>DAY(EOMONTH($EE885,0))</f>
        <v>30</v>
      </c>
      <c r="EG885" s="156"/>
      <c r="EH885" s="166">
        <f>IFERROR(HLOOKUP(EH$1,$H$5:$FY$1802,MATCH($A885,$A$5:$A$1802,0),0)*HLOOKUP(EH$2,$H$5:$FY$1802,MATCH($A885,$A$5:$A$1802,0),0),$H$2)</f>
        <v>179354</v>
      </c>
      <c r="EI885" s="166">
        <f>IFERROR(HLOOKUP(EI$1,$H$5:$FY$1802,MATCH($A885,$A$5:$A$1802,0),0)*HLOOKUP(EI$2,$H$5:$FY$1802,MATCH($A885,$A$5:$A$1802,0),0),$H$2)</f>
        <v>1434832</v>
      </c>
      <c r="EJ885" s="166">
        <f>IFERROR(HLOOKUP(EJ$1,$H$5:$FY$1802,MATCH($A885,$A$5:$A$1802,0),0)*HLOOKUP(EJ$2,$H$5:$FY$1802,MATCH($A885,$A$5:$A$1802,0),0),$H$2)</f>
        <v>4125142</v>
      </c>
      <c r="EK885" s="166">
        <f>IFERROR(HLOOKUP(EK$1,$H$5:$FY$1802,MATCH($A885,$A$5:$A$1802,0),0)*HLOOKUP(EK$2,$H$5:$FY$1802,MATCH($A885,$A$5:$A$1802,0),0),$H$2)</f>
        <v>9147054</v>
      </c>
      <c r="EL885" s="166">
        <f>IFERROR(HLOOKUP(EL$1,$H$5:$FY$1802,MATCH($A885,$A$5:$A$1802,0),0)*HLOOKUP(EL$2,$H$5:$FY$1802,MATCH($A885,$A$5:$A$1802,0),0),$H$2)</f>
        <v>9510210</v>
      </c>
      <c r="EM885" s="166">
        <f>IFERROR(HLOOKUP(EM$1,$H$5:$FY$1802,MATCH($A885,$A$5:$A$1802,0),0)*HLOOKUP(EM$2,$H$5:$FY$1802,MATCH($A885,$A$5:$A$1802,0),0),$H$2)</f>
        <v>13221390</v>
      </c>
      <c r="EN885" s="166">
        <f>IFERROR(HLOOKUP(EN$1,$H$5:$FY$1802,MATCH($A885,$A$5:$A$1802,0),0)*HLOOKUP(EN$2,$H$5:$FY$1802,MATCH($A885,$A$5:$A$1802,0),0),$H$2)</f>
        <v>330558090</v>
      </c>
      <c r="EO885" s="166">
        <f>IFERROR(HLOOKUP(EO$1,$H$5:$FY$1802,MATCH($A885,$A$5:$A$1802,0),0)*HLOOKUP(EO$2,$H$5:$FY$1802,MATCH($A885,$A$5:$A$1802,0),0),$H$2)</f>
        <v>266626802</v>
      </c>
      <c r="EP885" s="166">
        <f>IFERROR(HLOOKUP(EP$1,$H$5:$FY$1802,MATCH($A885,$A$5:$A$1802,0),0)*HLOOKUP(EP$2,$H$5:$FY$1802,MATCH($A885,$A$5:$A$1802,0),0),$H$2)</f>
        <v>2506640</v>
      </c>
      <c r="EQ885" s="166">
        <f>IFERROR(HLOOKUP(EQ$1,$H$5:$FY$1802,MATCH($A885,$A$5:$A$1802,0),0)*HLOOKUP(EQ$2,$H$5:$FY$1802,MATCH($A885,$A$5:$A$1802,0),0),$H$2)</f>
        <v>0</v>
      </c>
      <c r="ER885" s="166">
        <f>IFERROR(HLOOKUP(ER$1,$H$5:$FY$1802,MATCH($A885,$A$5:$A$1802,0),0)*HLOOKUP(ER$2,$H$5:$FY$1802,MATCH($A885,$A$5:$A$1802,0),0),$H$2)</f>
        <v>27968</v>
      </c>
      <c r="ES885" s="166">
        <f>IFERROR(HLOOKUP(ES$1,$H$5:$FY$1802,MATCH($A885,$A$5:$A$1802,0),0)*HLOOKUP(ES$2,$H$5:$FY$1802,MATCH($A885,$A$5:$A$1802,0),0),$H$2)</f>
        <v>9466401</v>
      </c>
      <c r="ET885" s="166">
        <f>IFERROR(HLOOKUP(ET$1,$H$5:$FY$1802,MATCH($A885,$A$5:$A$1802,0),0)*HLOOKUP(ET$2,$H$5:$FY$1802,MATCH($A885,$A$5:$A$1802,0),0),$H$2)</f>
        <v>6136040</v>
      </c>
      <c r="EU885" s="166">
        <f>IFERROR(HLOOKUP(EU$1,$H$5:$FY$1802,MATCH($A885,$A$5:$A$1802,0),0)*HLOOKUP(EU$2,$H$5:$FY$1802,MATCH($A885,$A$5:$A$1802,0),0),$H$2)</f>
        <v>8703808</v>
      </c>
      <c r="EV885" s="166">
        <f>IFERROR(HLOOKUP(EV$1,$H$5:$FY$1802,MATCH($A885,$A$5:$A$1802,0),0)*HLOOKUP(EV$2,$H$5:$FY$1802,MATCH($A885,$A$5:$A$1802,0),0),$H$2)</f>
        <v>315822752</v>
      </c>
      <c r="EW885" s="166">
        <f>IFERROR(HLOOKUP(EW$1,$H$5:$FY$1802,MATCH($A885,$A$5:$A$1802,0),0)*HLOOKUP(EW$2,$H$5:$FY$1802,MATCH($A885,$A$5:$A$1802,0),0),$H$2)</f>
        <v>27498</v>
      </c>
      <c r="EX885" s="166">
        <f>IFERROR(HLOOKUP(EX$1,$H$5:$FY$1802,MATCH($A885,$A$5:$A$1802,0),0)*HLOOKUP(EX$2,$H$5:$FY$1802,MATCH($A885,$A$5:$A$1802,0),0),$H$2)</f>
        <v>7360325</v>
      </c>
      <c r="EY885" s="166">
        <f>IFERROR(HLOOKUP(EY$1,$H$5:$FY$1802,MATCH($A885,$A$5:$A$1802,0),0)*HLOOKUP(EY$2,$H$5:$FY$1802,MATCH($A885,$A$5:$A$1802,0),0),$H$2)</f>
        <v>30090893</v>
      </c>
      <c r="EZ885" s="166">
        <f>IFERROR(HLOOKUP(EZ$1,$H$5:$FY$1802,MATCH($A885,$A$5:$A$1802,0),0)*HLOOKUP(EZ$2,$H$5:$FY$1802,MATCH($A885,$A$5:$A$1802,0),0),$H$2)</f>
        <v>2494074</v>
      </c>
      <c r="FA885" s="166">
        <f>IFERROR(HLOOKUP(FA$1,$H$5:$FY$1802,MATCH($A885,$A$5:$A$1802,0),0)*HLOOKUP(FA$2,$H$5:$FY$1802,MATCH($A885,$A$5:$A$1802,0),0),$H$2)</f>
        <v>213213</v>
      </c>
      <c r="FB885" s="166">
        <f>IFERROR(HLOOKUP(FB$1,$H$5:$FY$1802,MATCH($A885,$A$5:$A$1802,0),0)*HLOOKUP(FB$2,$H$5:$FY$1802,MATCH($A885,$A$5:$A$1802,0),0),$H$2)</f>
        <v>147063</v>
      </c>
      <c r="FC885" s="166">
        <f>IFERROR(HLOOKUP(FC$1,$H$5:$FY$1802,MATCH($A885,$A$5:$A$1802,0),0)*HLOOKUP(FC$2,$H$5:$FY$1802,MATCH($A885,$A$5:$A$1802,0),0),$H$2)</f>
        <v>424028</v>
      </c>
      <c r="FD885" s="166">
        <f>IFERROR(HLOOKUP(FD$1,$H$5:$FY$1802,MATCH($A885,$A$5:$A$1802,0),0)*HLOOKUP(FD$2,$H$5:$FY$1802,MATCH($A885,$A$5:$A$1802,0),0),$H$2)</f>
        <v>0</v>
      </c>
      <c r="FE885" s="166">
        <f>IFERROR(HLOOKUP(FE$1,$H$5:$FY$1802,MATCH($A885,$A$5:$A$1802,0),0)*HLOOKUP(FE$2,$H$5:$FY$1802,MATCH($A885,$A$5:$A$1802,0),0),$H$2)</f>
        <v>0</v>
      </c>
      <c r="FF885" s="166">
        <f>IFERROR(HLOOKUP(FF$1,$H$5:$FY$1802,MATCH($A885,$A$5:$A$1802,0),0)*HLOOKUP(FF$2,$H$5:$FY$1802,MATCH($A885,$A$5:$A$1802,0),0),$H$2)</f>
        <v>0</v>
      </c>
      <c r="FG885" s="166">
        <f>IFERROR(HLOOKUP(FG$1,$H$5:$FY$1802,MATCH($A885,$A$5:$A$1802,0),0)*HLOOKUP(FG$2,$H$5:$FY$1802,MATCH($A885,$A$5:$A$1802,0),0),$H$2)</f>
        <v>0</v>
      </c>
      <c r="FH885" s="152"/>
      <c r="FI885" s="405">
        <f t="shared" si="1192"/>
        <v>1.7420435510887773</v>
      </c>
      <c r="FJ885" s="405">
        <f t="shared" si="1192"/>
        <v>1.3446119486320491</v>
      </c>
      <c r="FK885" s="405">
        <f t="shared" si="1193"/>
        <v>1.7839178785286569</v>
      </c>
      <c r="FL885" s="405">
        <f t="shared" si="1194"/>
        <v>1.3946963216424295</v>
      </c>
      <c r="FM885" s="405">
        <f t="shared" si="1195"/>
        <v>1.3783768232687936</v>
      </c>
      <c r="FN885" s="405">
        <f t="shared" si="1196"/>
        <v>1.0686153226502488</v>
      </c>
      <c r="FO885" s="405">
        <f t="shared" si="1197"/>
        <v>1.4949178065001882</v>
      </c>
      <c r="FP885" s="405">
        <f t="shared" si="1198"/>
        <v>1.0858326013301542</v>
      </c>
      <c r="FQ885" s="405">
        <f t="shared" si="1199"/>
        <v>0.88749999999999996</v>
      </c>
      <c r="FR885" s="405">
        <f t="shared" si="1200"/>
        <v>0.67500000000000004</v>
      </c>
      <c r="FS885" s="65"/>
    </row>
    <row r="886" spans="1:175" ht="10.35" customHeight="1" x14ac:dyDescent="0.2">
      <c r="A886" s="74" t="str">
        <f t="shared" si="1225"/>
        <v>2022-23JUNERYC</v>
      </c>
      <c r="B886" s="163" t="str">
        <f t="shared" si="1210"/>
        <v>2022-23</v>
      </c>
      <c r="C886" s="427" t="s">
        <v>843</v>
      </c>
      <c r="D886" s="163" t="str">
        <f>INDEX($FV$16:$FW$26,MATCH($F886,$FV$16:$FV$26,0),2)</f>
        <v>Y61</v>
      </c>
      <c r="E886" s="163" t="str">
        <f>VLOOKUP($D886,$FW$8:$FX$14,2,0)</f>
        <v>East of England</v>
      </c>
      <c r="F886" s="271" t="s">
        <v>849</v>
      </c>
      <c r="G886" s="271" t="s">
        <v>872</v>
      </c>
      <c r="H886" s="272">
        <v>116676</v>
      </c>
      <c r="I886" s="272">
        <v>87301</v>
      </c>
      <c r="J886" s="272">
        <v>5246344</v>
      </c>
      <c r="K886" s="272">
        <v>60</v>
      </c>
      <c r="L886" s="272">
        <v>15</v>
      </c>
      <c r="M886" s="272">
        <v>192</v>
      </c>
      <c r="N886" s="272">
        <v>258</v>
      </c>
      <c r="O886" s="272">
        <v>379</v>
      </c>
      <c r="P886" s="272">
        <v>0</v>
      </c>
      <c r="Q886" s="272">
        <v>387</v>
      </c>
      <c r="R886" s="272">
        <v>3</v>
      </c>
      <c r="S886" s="272">
        <v>3048</v>
      </c>
      <c r="T886" s="272">
        <v>64266</v>
      </c>
      <c r="U886" s="272">
        <v>7862</v>
      </c>
      <c r="V886" s="272">
        <v>5057</v>
      </c>
      <c r="W886" s="272">
        <v>37110</v>
      </c>
      <c r="X886" s="272">
        <v>9325</v>
      </c>
      <c r="Y886" s="272">
        <v>322</v>
      </c>
      <c r="Z886" s="272">
        <v>4833262</v>
      </c>
      <c r="AA886" s="272">
        <v>615</v>
      </c>
      <c r="AB886" s="272">
        <v>1127</v>
      </c>
      <c r="AC886" s="272">
        <v>4153618</v>
      </c>
      <c r="AD886" s="272">
        <v>821</v>
      </c>
      <c r="AE886" s="272">
        <v>1470</v>
      </c>
      <c r="AF886" s="272">
        <v>126463661</v>
      </c>
      <c r="AG886" s="272">
        <v>3408</v>
      </c>
      <c r="AH886" s="272">
        <v>7350</v>
      </c>
      <c r="AI886" s="272">
        <v>95596564</v>
      </c>
      <c r="AJ886" s="272">
        <v>10252</v>
      </c>
      <c r="AK886" s="272">
        <v>25073</v>
      </c>
      <c r="AL886" s="272">
        <v>3127916</v>
      </c>
      <c r="AM886" s="272">
        <v>9714</v>
      </c>
      <c r="AN886" s="272">
        <v>37955</v>
      </c>
      <c r="AO886" s="272">
        <v>5553</v>
      </c>
      <c r="AP886" s="272">
        <v>39</v>
      </c>
      <c r="AQ886" s="272">
        <v>3147</v>
      </c>
      <c r="AR886" s="272">
        <v>600</v>
      </c>
      <c r="AS886" s="272">
        <v>23</v>
      </c>
      <c r="AT886" s="272">
        <v>2344</v>
      </c>
      <c r="AU886" s="272">
        <v>376</v>
      </c>
      <c r="AV886" s="272">
        <v>35303</v>
      </c>
      <c r="AW886" s="272">
        <v>2156</v>
      </c>
      <c r="AX886" s="272">
        <v>21254</v>
      </c>
      <c r="AY886" s="272">
        <v>58713</v>
      </c>
      <c r="AZ886" s="272">
        <v>17804</v>
      </c>
      <c r="BA886" s="272">
        <v>12332</v>
      </c>
      <c r="BB886" s="272">
        <v>11317</v>
      </c>
      <c r="BC886" s="272">
        <v>8011</v>
      </c>
      <c r="BD886" s="272">
        <v>60988</v>
      </c>
      <c r="BE886" s="272">
        <v>40750</v>
      </c>
      <c r="BF886" s="272">
        <v>18057</v>
      </c>
      <c r="BG886" s="272">
        <v>10423</v>
      </c>
      <c r="BH886" s="272">
        <v>551</v>
      </c>
      <c r="BI886" s="272">
        <v>354</v>
      </c>
      <c r="BJ886" s="272">
        <v>12</v>
      </c>
      <c r="BK886" s="272">
        <v>8805</v>
      </c>
      <c r="BL886" s="272">
        <v>734</v>
      </c>
      <c r="BM886" s="272">
        <v>1034</v>
      </c>
      <c r="BN886" s="272">
        <v>2</v>
      </c>
      <c r="BO886" s="272">
        <v>618</v>
      </c>
      <c r="BP886" s="272">
        <v>309</v>
      </c>
      <c r="BQ886" s="272">
        <v>321</v>
      </c>
      <c r="BR886" s="272">
        <v>7848</v>
      </c>
      <c r="BS886" s="272">
        <v>4823839</v>
      </c>
      <c r="BT886" s="272">
        <v>615</v>
      </c>
      <c r="BU886" s="272">
        <v>1127</v>
      </c>
      <c r="BV886" s="272">
        <v>2698</v>
      </c>
      <c r="BW886" s="272">
        <v>8927052</v>
      </c>
      <c r="BX886" s="272">
        <v>3309</v>
      </c>
      <c r="BY886" s="272">
        <v>6650</v>
      </c>
      <c r="BZ886" s="272">
        <v>967</v>
      </c>
      <c r="CA886" s="272">
        <v>3317361</v>
      </c>
      <c r="CB886" s="272">
        <v>3431</v>
      </c>
      <c r="CC886" s="272">
        <v>7669</v>
      </c>
      <c r="CD886" s="272">
        <v>33445</v>
      </c>
      <c r="CE886" s="272">
        <v>114219248</v>
      </c>
      <c r="CF886" s="272">
        <v>3415</v>
      </c>
      <c r="CG886" s="272">
        <v>7412</v>
      </c>
      <c r="CH886" s="272">
        <v>291</v>
      </c>
      <c r="CI886" s="272">
        <v>5285204</v>
      </c>
      <c r="CJ886" s="272">
        <v>18162</v>
      </c>
      <c r="CK886" s="272">
        <v>50663</v>
      </c>
      <c r="CL886" s="272">
        <v>107</v>
      </c>
      <c r="CM886" s="272">
        <v>1735025</v>
      </c>
      <c r="CN886" s="272">
        <v>16215</v>
      </c>
      <c r="CO886" s="272">
        <v>44530</v>
      </c>
      <c r="CP886" s="272">
        <v>572</v>
      </c>
      <c r="CQ886" s="272">
        <v>13692056</v>
      </c>
      <c r="CR886" s="272">
        <v>23937</v>
      </c>
      <c r="CS886" s="272">
        <v>63988</v>
      </c>
      <c r="CT886" s="272">
        <v>73</v>
      </c>
      <c r="CU886" s="272">
        <v>1427153</v>
      </c>
      <c r="CV886" s="272">
        <v>19550</v>
      </c>
      <c r="CW886" s="272">
        <v>51350</v>
      </c>
      <c r="CX886" s="272">
        <v>658</v>
      </c>
      <c r="CY886" s="272">
        <v>249913</v>
      </c>
      <c r="CZ886" s="272">
        <v>380</v>
      </c>
      <c r="DA886" s="272">
        <v>688</v>
      </c>
      <c r="DB886" s="272">
        <v>4992</v>
      </c>
      <c r="DC886" s="272">
        <v>437912</v>
      </c>
      <c r="DD886" s="272">
        <v>88</v>
      </c>
      <c r="DE886" s="272">
        <v>211</v>
      </c>
      <c r="DF886" s="272">
        <v>149</v>
      </c>
      <c r="DG886" s="272">
        <v>295833</v>
      </c>
      <c r="DH886" s="272">
        <v>1985</v>
      </c>
      <c r="DI886" s="272">
        <v>4140</v>
      </c>
      <c r="DJ886" s="272">
        <v>130</v>
      </c>
      <c r="DK886" s="272">
        <v>3</v>
      </c>
      <c r="DL886" s="250"/>
      <c r="DM886" s="250"/>
      <c r="DN886" s="250"/>
      <c r="DO886" s="250"/>
      <c r="DP886" s="250"/>
      <c r="DQ886" s="250"/>
      <c r="DR886" s="250"/>
      <c r="DS886" s="250"/>
      <c r="DT886" s="250"/>
      <c r="DU886" s="250"/>
      <c r="DV886" s="250"/>
      <c r="DW886" s="250"/>
      <c r="DX886" s="250"/>
      <c r="DY886" s="250"/>
      <c r="DZ886" s="250"/>
      <c r="EA886" s="250"/>
      <c r="EB886" s="155"/>
      <c r="EC886" s="75">
        <f>MONTH(1&amp;C886)</f>
        <v>6</v>
      </c>
      <c r="ED886" s="74">
        <f>LEFT($B886,4)+IF(EC886&lt;4,1,0)</f>
        <v>2022</v>
      </c>
      <c r="EE886" s="165">
        <f>DATE($ED886,$EC886,1)</f>
        <v>44713</v>
      </c>
      <c r="EF886" s="157">
        <f>DAY(EOMONTH($EE886,0))</f>
        <v>30</v>
      </c>
      <c r="EG886" s="156"/>
      <c r="EH886" s="166">
        <f>IFERROR(HLOOKUP(EH$1,$H$5:$FY$1802,MATCH($A886,$A$5:$A$1802,0),0)*HLOOKUP(EH$2,$H$5:$FY$1802,MATCH($A886,$A$5:$A$1802,0),0),$H$2)</f>
        <v>1309515</v>
      </c>
      <c r="EI886" s="166">
        <f>IFERROR(HLOOKUP(EI$1,$H$5:$FY$1802,MATCH($A886,$A$5:$A$1802,0),0)*HLOOKUP(EI$2,$H$5:$FY$1802,MATCH($A886,$A$5:$A$1802,0),0),$H$2)</f>
        <v>16761792</v>
      </c>
      <c r="EJ886" s="166">
        <f>IFERROR(HLOOKUP(EJ$1,$H$5:$FY$1802,MATCH($A886,$A$5:$A$1802,0),0)*HLOOKUP(EJ$2,$H$5:$FY$1802,MATCH($A886,$A$5:$A$1802,0),0),$H$2)</f>
        <v>22523658</v>
      </c>
      <c r="EK886" s="166">
        <f>IFERROR(HLOOKUP(EK$1,$H$5:$FY$1802,MATCH($A886,$A$5:$A$1802,0),0)*HLOOKUP(EK$2,$H$5:$FY$1802,MATCH($A886,$A$5:$A$1802,0),0),$H$2)</f>
        <v>33087079</v>
      </c>
      <c r="EL886" s="166">
        <f>IFERROR(HLOOKUP(EL$1,$H$5:$FY$1802,MATCH($A886,$A$5:$A$1802,0),0)*HLOOKUP(EL$2,$H$5:$FY$1802,MATCH($A886,$A$5:$A$1802,0),0),$H$2)</f>
        <v>8860474</v>
      </c>
      <c r="EM886" s="166">
        <f>IFERROR(HLOOKUP(EM$1,$H$5:$FY$1802,MATCH($A886,$A$5:$A$1802,0),0)*HLOOKUP(EM$2,$H$5:$FY$1802,MATCH($A886,$A$5:$A$1802,0),0),$H$2)</f>
        <v>7433790</v>
      </c>
      <c r="EN886" s="166">
        <f>IFERROR(HLOOKUP(EN$1,$H$5:$FY$1802,MATCH($A886,$A$5:$A$1802,0),0)*HLOOKUP(EN$2,$H$5:$FY$1802,MATCH($A886,$A$5:$A$1802,0),0),$H$2)</f>
        <v>272758500</v>
      </c>
      <c r="EO886" s="166">
        <f>IFERROR(HLOOKUP(EO$1,$H$5:$FY$1802,MATCH($A886,$A$5:$A$1802,0),0)*HLOOKUP(EO$2,$H$5:$FY$1802,MATCH($A886,$A$5:$A$1802,0),0),$H$2)</f>
        <v>233805725</v>
      </c>
      <c r="EP886" s="166">
        <f>IFERROR(HLOOKUP(EP$1,$H$5:$FY$1802,MATCH($A886,$A$5:$A$1802,0),0)*HLOOKUP(EP$2,$H$5:$FY$1802,MATCH($A886,$A$5:$A$1802,0),0),$H$2)</f>
        <v>12221510</v>
      </c>
      <c r="EQ886" s="166">
        <f>IFERROR(HLOOKUP(EQ$1,$H$5:$FY$1802,MATCH($A886,$A$5:$A$1802,0),0)*HLOOKUP(EQ$2,$H$5:$FY$1802,MATCH($A886,$A$5:$A$1802,0),0),$H$2)</f>
        <v>12408</v>
      </c>
      <c r="ER886" s="166">
        <f>IFERROR(HLOOKUP(ER$1,$H$5:$FY$1802,MATCH($A886,$A$5:$A$1802,0),0)*HLOOKUP(ER$2,$H$5:$FY$1802,MATCH($A886,$A$5:$A$1802,0),0),$H$2)</f>
        <v>642</v>
      </c>
      <c r="ES886" s="166">
        <f>IFERROR(HLOOKUP(ES$1,$H$5:$FY$1802,MATCH($A886,$A$5:$A$1802,0),0)*HLOOKUP(ES$2,$H$5:$FY$1802,MATCH($A886,$A$5:$A$1802,0),0),$H$2)</f>
        <v>8844696</v>
      </c>
      <c r="ET886" s="166">
        <f>IFERROR(HLOOKUP(ET$1,$H$5:$FY$1802,MATCH($A886,$A$5:$A$1802,0),0)*HLOOKUP(ET$2,$H$5:$FY$1802,MATCH($A886,$A$5:$A$1802,0),0),$H$2)</f>
        <v>17941700</v>
      </c>
      <c r="EU886" s="166">
        <f>IFERROR(HLOOKUP(EU$1,$H$5:$FY$1802,MATCH($A886,$A$5:$A$1802,0),0)*HLOOKUP(EU$2,$H$5:$FY$1802,MATCH($A886,$A$5:$A$1802,0),0),$H$2)</f>
        <v>7415923</v>
      </c>
      <c r="EV886" s="166">
        <f>IFERROR(HLOOKUP(EV$1,$H$5:$FY$1802,MATCH($A886,$A$5:$A$1802,0),0)*HLOOKUP(EV$2,$H$5:$FY$1802,MATCH($A886,$A$5:$A$1802,0),0),$H$2)</f>
        <v>247894340</v>
      </c>
      <c r="EW886" s="166">
        <f>IFERROR(HLOOKUP(EW$1,$H$5:$FY$1802,MATCH($A886,$A$5:$A$1802,0),0)*HLOOKUP(EW$2,$H$5:$FY$1802,MATCH($A886,$A$5:$A$1802,0),0),$H$2)</f>
        <v>14742933</v>
      </c>
      <c r="EX886" s="166">
        <f>IFERROR(HLOOKUP(EX$1,$H$5:$FY$1802,MATCH($A886,$A$5:$A$1802,0),0)*HLOOKUP(EX$2,$H$5:$FY$1802,MATCH($A886,$A$5:$A$1802,0),0),$H$2)</f>
        <v>4764710</v>
      </c>
      <c r="EY886" s="166">
        <f>IFERROR(HLOOKUP(EY$1,$H$5:$FY$1802,MATCH($A886,$A$5:$A$1802,0),0)*HLOOKUP(EY$2,$H$5:$FY$1802,MATCH($A886,$A$5:$A$1802,0),0),$H$2)</f>
        <v>36601136</v>
      </c>
      <c r="EZ886" s="166">
        <f>IFERROR(HLOOKUP(EZ$1,$H$5:$FY$1802,MATCH($A886,$A$5:$A$1802,0),0)*HLOOKUP(EZ$2,$H$5:$FY$1802,MATCH($A886,$A$5:$A$1802,0),0),$H$2)</f>
        <v>3748550</v>
      </c>
      <c r="FA886" s="166">
        <f>IFERROR(HLOOKUP(FA$1,$H$5:$FY$1802,MATCH($A886,$A$5:$A$1802,0),0)*HLOOKUP(FA$2,$H$5:$FY$1802,MATCH($A886,$A$5:$A$1802,0),0),$H$2)</f>
        <v>616860</v>
      </c>
      <c r="FB886" s="166">
        <f>IFERROR(HLOOKUP(FB$1,$H$5:$FY$1802,MATCH($A886,$A$5:$A$1802,0),0)*HLOOKUP(FB$2,$H$5:$FY$1802,MATCH($A886,$A$5:$A$1802,0),0),$H$2)</f>
        <v>452704</v>
      </c>
      <c r="FC886" s="166">
        <f>IFERROR(HLOOKUP(FC$1,$H$5:$FY$1802,MATCH($A886,$A$5:$A$1802,0),0)*HLOOKUP(FC$2,$H$5:$FY$1802,MATCH($A886,$A$5:$A$1802,0),0),$H$2)</f>
        <v>1053312</v>
      </c>
      <c r="FD886" s="166">
        <f>IFERROR(HLOOKUP(FD$1,$H$5:$FY$1802,MATCH($A886,$A$5:$A$1802,0),0)*HLOOKUP(FD$2,$H$5:$FY$1802,MATCH($A886,$A$5:$A$1802,0),0),$H$2)</f>
        <v>0</v>
      </c>
      <c r="FE886" s="166">
        <f>IFERROR(HLOOKUP(FE$1,$H$5:$FY$1802,MATCH($A886,$A$5:$A$1802,0),0)*HLOOKUP(FE$2,$H$5:$FY$1802,MATCH($A886,$A$5:$A$1802,0),0),$H$2)</f>
        <v>0</v>
      </c>
      <c r="FF886" s="166">
        <f>IFERROR(HLOOKUP(FF$1,$H$5:$FY$1802,MATCH($A886,$A$5:$A$1802,0),0)*HLOOKUP(FF$2,$H$5:$FY$1802,MATCH($A886,$A$5:$A$1802,0),0),$H$2)</f>
        <v>0</v>
      </c>
      <c r="FG886" s="166">
        <f>IFERROR(HLOOKUP(FG$1,$H$5:$FY$1802,MATCH($A886,$A$5:$A$1802,0),0)*HLOOKUP(FG$2,$H$5:$FY$1802,MATCH($A886,$A$5:$A$1802,0),0),$H$2)</f>
        <v>0</v>
      </c>
      <c r="FH886" s="152"/>
      <c r="FI886" s="405">
        <f t="shared" si="1192"/>
        <v>2.2645637242431951</v>
      </c>
      <c r="FJ886" s="405">
        <f t="shared" si="1192"/>
        <v>1.5685576189264818</v>
      </c>
      <c r="FK886" s="405">
        <f t="shared" si="1193"/>
        <v>2.2378880759343485</v>
      </c>
      <c r="FL886" s="405">
        <f t="shared" si="1194"/>
        <v>1.5841407949377102</v>
      </c>
      <c r="FM886" s="405">
        <f t="shared" si="1195"/>
        <v>1.6434384263001887</v>
      </c>
      <c r="FN886" s="405">
        <f t="shared" si="1196"/>
        <v>1.0980867690649421</v>
      </c>
      <c r="FO886" s="405">
        <f t="shared" si="1197"/>
        <v>1.9364075067024129</v>
      </c>
      <c r="FP886" s="405">
        <f t="shared" si="1198"/>
        <v>1.1177479892761395</v>
      </c>
      <c r="FQ886" s="405">
        <f t="shared" si="1199"/>
        <v>1.7111801242236024</v>
      </c>
      <c r="FR886" s="405">
        <f t="shared" si="1200"/>
        <v>1.0993788819875776</v>
      </c>
      <c r="FS886" s="65"/>
    </row>
    <row r="887" spans="1:175" ht="10.35" customHeight="1" x14ac:dyDescent="0.2">
      <c r="A887" s="74" t="str">
        <f t="shared" si="1225"/>
        <v>2022-23JUNER1F</v>
      </c>
      <c r="B887" s="163" t="str">
        <f t="shared" si="1210"/>
        <v>2022-23</v>
      </c>
      <c r="C887" s="427" t="s">
        <v>843</v>
      </c>
      <c r="D887" s="163" t="str">
        <f>INDEX($FV$16:$FW$26,MATCH($F887,$FV$16:$FV$26,0),2)</f>
        <v>Y59</v>
      </c>
      <c r="E887" s="163" t="str">
        <f>VLOOKUP($D887,$FW$8:$FX$14,2,0)</f>
        <v>South East</v>
      </c>
      <c r="F887" s="271" t="s">
        <v>852</v>
      </c>
      <c r="G887" s="271" t="s">
        <v>873</v>
      </c>
      <c r="H887" s="272">
        <v>3619</v>
      </c>
      <c r="I887" s="272">
        <v>2205</v>
      </c>
      <c r="J887" s="272">
        <v>34136</v>
      </c>
      <c r="K887" s="272">
        <v>15</v>
      </c>
      <c r="L887" s="272">
        <v>0</v>
      </c>
      <c r="M887" s="272">
        <v>59</v>
      </c>
      <c r="N887" s="272">
        <v>91</v>
      </c>
      <c r="O887" s="272">
        <v>152</v>
      </c>
      <c r="P887" s="272">
        <v>0</v>
      </c>
      <c r="Q887" s="272">
        <v>11</v>
      </c>
      <c r="R887" s="272">
        <v>1</v>
      </c>
      <c r="S887" s="272">
        <v>60</v>
      </c>
      <c r="T887" s="272">
        <v>2600</v>
      </c>
      <c r="U887" s="272">
        <v>138</v>
      </c>
      <c r="V887" s="272">
        <v>95</v>
      </c>
      <c r="W887" s="272">
        <v>1172</v>
      </c>
      <c r="X887" s="272">
        <v>834</v>
      </c>
      <c r="Y887" s="272">
        <v>51</v>
      </c>
      <c r="Z887" s="272">
        <v>89157</v>
      </c>
      <c r="AA887" s="272">
        <v>646</v>
      </c>
      <c r="AB887" s="272">
        <v>1072</v>
      </c>
      <c r="AC887" s="272">
        <v>65827</v>
      </c>
      <c r="AD887" s="272">
        <v>693</v>
      </c>
      <c r="AE887" s="272">
        <v>1241</v>
      </c>
      <c r="AF887" s="272">
        <v>1960348</v>
      </c>
      <c r="AG887" s="272">
        <v>1673</v>
      </c>
      <c r="AH887" s="272">
        <v>3324</v>
      </c>
      <c r="AI887" s="272">
        <v>3740222</v>
      </c>
      <c r="AJ887" s="272">
        <v>4485</v>
      </c>
      <c r="AK887" s="272">
        <v>10211</v>
      </c>
      <c r="AL887" s="272">
        <v>373068</v>
      </c>
      <c r="AM887" s="272">
        <v>7315</v>
      </c>
      <c r="AN887" s="272">
        <v>19181</v>
      </c>
      <c r="AO887" s="272">
        <v>217</v>
      </c>
      <c r="AP887" s="272">
        <v>0</v>
      </c>
      <c r="AQ887" s="272">
        <v>17</v>
      </c>
      <c r="AR887" s="272">
        <v>49</v>
      </c>
      <c r="AS887" s="272">
        <v>3</v>
      </c>
      <c r="AT887" s="272">
        <v>197</v>
      </c>
      <c r="AU887" s="272">
        <v>13</v>
      </c>
      <c r="AV887" s="272">
        <v>1517</v>
      </c>
      <c r="AW887" s="272">
        <v>6</v>
      </c>
      <c r="AX887" s="272">
        <v>860</v>
      </c>
      <c r="AY887" s="272">
        <v>2383</v>
      </c>
      <c r="AZ887" s="272">
        <v>265</v>
      </c>
      <c r="BA887" s="272">
        <v>222</v>
      </c>
      <c r="BB887" s="272">
        <v>185</v>
      </c>
      <c r="BC887" s="272">
        <v>155</v>
      </c>
      <c r="BD887" s="272">
        <v>1423</v>
      </c>
      <c r="BE887" s="272">
        <v>1328</v>
      </c>
      <c r="BF887" s="272">
        <v>1107</v>
      </c>
      <c r="BG887" s="272">
        <v>969</v>
      </c>
      <c r="BH887" s="272">
        <v>64</v>
      </c>
      <c r="BI887" s="272">
        <v>60</v>
      </c>
      <c r="BJ887" s="272">
        <v>2</v>
      </c>
      <c r="BK887" s="272">
        <v>2065</v>
      </c>
      <c r="BL887" s="272">
        <v>1033</v>
      </c>
      <c r="BM887" s="272">
        <v>1310</v>
      </c>
      <c r="BN887" s="272">
        <v>1</v>
      </c>
      <c r="BO887" s="272">
        <v>8865</v>
      </c>
      <c r="BP887" s="272">
        <v>8865</v>
      </c>
      <c r="BQ887" s="272">
        <v>8865</v>
      </c>
      <c r="BR887" s="272">
        <v>135</v>
      </c>
      <c r="BS887" s="272">
        <v>78227</v>
      </c>
      <c r="BT887" s="272">
        <v>579</v>
      </c>
      <c r="BU887" s="272">
        <v>1053</v>
      </c>
      <c r="BV887" s="272">
        <v>105</v>
      </c>
      <c r="BW887" s="272">
        <v>165695</v>
      </c>
      <c r="BX887" s="272">
        <v>1578</v>
      </c>
      <c r="BY887" s="272">
        <v>2980</v>
      </c>
      <c r="BZ887" s="272">
        <v>20</v>
      </c>
      <c r="CA887" s="272">
        <v>123968</v>
      </c>
      <c r="CB887" s="272">
        <v>6198</v>
      </c>
      <c r="CC887" s="272">
        <v>17469</v>
      </c>
      <c r="CD887" s="272">
        <v>1047</v>
      </c>
      <c r="CE887" s="272">
        <v>1670685</v>
      </c>
      <c r="CF887" s="272">
        <v>1596</v>
      </c>
      <c r="CG887" s="272">
        <v>3236</v>
      </c>
      <c r="CH887" s="272">
        <v>156</v>
      </c>
      <c r="CI887" s="272">
        <v>792245</v>
      </c>
      <c r="CJ887" s="272">
        <v>5078</v>
      </c>
      <c r="CK887" s="272">
        <v>11150</v>
      </c>
      <c r="CL887" s="272">
        <v>14</v>
      </c>
      <c r="CM887" s="272">
        <v>289013</v>
      </c>
      <c r="CN887" s="272">
        <v>20644</v>
      </c>
      <c r="CO887" s="272">
        <v>51027</v>
      </c>
      <c r="CP887" s="272">
        <v>17</v>
      </c>
      <c r="CQ887" s="272">
        <v>205913</v>
      </c>
      <c r="CR887" s="272">
        <v>12113</v>
      </c>
      <c r="CS887" s="272">
        <v>26145</v>
      </c>
      <c r="CT887" s="272">
        <v>12</v>
      </c>
      <c r="CU887" s="272">
        <v>439184</v>
      </c>
      <c r="CV887" s="272">
        <v>36599</v>
      </c>
      <c r="CW887" s="272">
        <v>73739</v>
      </c>
      <c r="CX887" s="272">
        <v>6</v>
      </c>
      <c r="CY887" s="272">
        <v>1827</v>
      </c>
      <c r="CZ887" s="272">
        <v>305</v>
      </c>
      <c r="DA887" s="272">
        <v>426</v>
      </c>
      <c r="DB887" s="272">
        <v>70</v>
      </c>
      <c r="DC887" s="272">
        <v>3339</v>
      </c>
      <c r="DD887" s="272">
        <v>48</v>
      </c>
      <c r="DE887" s="272">
        <v>87</v>
      </c>
      <c r="DF887" s="272">
        <v>0</v>
      </c>
      <c r="DG887" s="272">
        <v>0</v>
      </c>
      <c r="DH887" s="272">
        <v>0</v>
      </c>
      <c r="DI887" s="272">
        <v>0</v>
      </c>
      <c r="DJ887" s="272">
        <v>0</v>
      </c>
      <c r="DK887" s="272">
        <v>1</v>
      </c>
      <c r="DL887" s="250"/>
      <c r="DM887" s="250"/>
      <c r="DN887" s="250"/>
      <c r="DO887" s="250"/>
      <c r="DP887" s="250"/>
      <c r="DQ887" s="250"/>
      <c r="DR887" s="250"/>
      <c r="DS887" s="250"/>
      <c r="DT887" s="250"/>
      <c r="DU887" s="250"/>
      <c r="DV887" s="250"/>
      <c r="DW887" s="250"/>
      <c r="DX887" s="250"/>
      <c r="DY887" s="250"/>
      <c r="DZ887" s="250"/>
      <c r="EA887" s="250"/>
      <c r="EB887" s="155"/>
      <c r="EC887" s="75">
        <f>MONTH(1&amp;C887)</f>
        <v>6</v>
      </c>
      <c r="ED887" s="74">
        <f t="shared" ref="ED887:ED895" si="1226">LEFT($B887,4)+IF(EC887&lt;4,1,0)</f>
        <v>2022</v>
      </c>
      <c r="EE887" s="165">
        <f t="shared" ref="EE887:EE895" si="1227">DATE($ED887,$EC887,1)</f>
        <v>44713</v>
      </c>
      <c r="EF887" s="157">
        <f t="shared" ref="EF887:EF895" si="1228">DAY(EOMONTH($EE887,0))</f>
        <v>30</v>
      </c>
      <c r="EG887" s="156"/>
      <c r="EH887" s="166">
        <f>IFERROR(HLOOKUP(EH$1,$H$5:$FY$1802,MATCH($A887,$A$5:$A$1802,0),0)*HLOOKUP(EH$2,$H$5:$FY$1802,MATCH($A887,$A$5:$A$1802,0),0),$H$2)</f>
        <v>0</v>
      </c>
      <c r="EI887" s="166">
        <f>IFERROR(HLOOKUP(EI$1,$H$5:$FY$1802,MATCH($A887,$A$5:$A$1802,0),0)*HLOOKUP(EI$2,$H$5:$FY$1802,MATCH($A887,$A$5:$A$1802,0),0),$H$2)</f>
        <v>130095</v>
      </c>
      <c r="EJ887" s="166">
        <f>IFERROR(HLOOKUP(EJ$1,$H$5:$FY$1802,MATCH($A887,$A$5:$A$1802,0),0)*HLOOKUP(EJ$2,$H$5:$FY$1802,MATCH($A887,$A$5:$A$1802,0),0),$H$2)</f>
        <v>200655</v>
      </c>
      <c r="EK887" s="166">
        <f>IFERROR(HLOOKUP(EK$1,$H$5:$FY$1802,MATCH($A887,$A$5:$A$1802,0),0)*HLOOKUP(EK$2,$H$5:$FY$1802,MATCH($A887,$A$5:$A$1802,0),0),$H$2)</f>
        <v>335160</v>
      </c>
      <c r="EL887" s="166">
        <f>IFERROR(HLOOKUP(EL$1,$H$5:$FY$1802,MATCH($A887,$A$5:$A$1802,0),0)*HLOOKUP(EL$2,$H$5:$FY$1802,MATCH($A887,$A$5:$A$1802,0),0),$H$2)</f>
        <v>147936</v>
      </c>
      <c r="EM887" s="166">
        <f>IFERROR(HLOOKUP(EM$1,$H$5:$FY$1802,MATCH($A887,$A$5:$A$1802,0),0)*HLOOKUP(EM$2,$H$5:$FY$1802,MATCH($A887,$A$5:$A$1802,0),0),$H$2)</f>
        <v>117895</v>
      </c>
      <c r="EN887" s="166">
        <f>IFERROR(HLOOKUP(EN$1,$H$5:$FY$1802,MATCH($A887,$A$5:$A$1802,0),0)*HLOOKUP(EN$2,$H$5:$FY$1802,MATCH($A887,$A$5:$A$1802,0),0),$H$2)</f>
        <v>3895728</v>
      </c>
      <c r="EO887" s="166">
        <f>IFERROR(HLOOKUP(EO$1,$H$5:$FY$1802,MATCH($A887,$A$5:$A$1802,0),0)*HLOOKUP(EO$2,$H$5:$FY$1802,MATCH($A887,$A$5:$A$1802,0),0),$H$2)</f>
        <v>8515974</v>
      </c>
      <c r="EP887" s="166">
        <f>IFERROR(HLOOKUP(EP$1,$H$5:$FY$1802,MATCH($A887,$A$5:$A$1802,0),0)*HLOOKUP(EP$2,$H$5:$FY$1802,MATCH($A887,$A$5:$A$1802,0),0),$H$2)</f>
        <v>978231</v>
      </c>
      <c r="EQ887" s="166">
        <f>IFERROR(HLOOKUP(EQ$1,$H$5:$FY$1802,MATCH($A887,$A$5:$A$1802,0),0)*HLOOKUP(EQ$2,$H$5:$FY$1802,MATCH($A887,$A$5:$A$1802,0),0),$H$2)</f>
        <v>2620</v>
      </c>
      <c r="ER887" s="166">
        <f>IFERROR(HLOOKUP(ER$1,$H$5:$FY$1802,MATCH($A887,$A$5:$A$1802,0),0)*HLOOKUP(ER$2,$H$5:$FY$1802,MATCH($A887,$A$5:$A$1802,0),0),$H$2)</f>
        <v>8865</v>
      </c>
      <c r="ES887" s="166">
        <f>IFERROR(HLOOKUP(ES$1,$H$5:$FY$1802,MATCH($A887,$A$5:$A$1802,0),0)*HLOOKUP(ES$2,$H$5:$FY$1802,MATCH($A887,$A$5:$A$1802,0),0),$H$2)</f>
        <v>142155</v>
      </c>
      <c r="ET887" s="166">
        <f>IFERROR(HLOOKUP(ET$1,$H$5:$FY$1802,MATCH($A887,$A$5:$A$1802,0),0)*HLOOKUP(ET$2,$H$5:$FY$1802,MATCH($A887,$A$5:$A$1802,0),0),$H$2)</f>
        <v>312900</v>
      </c>
      <c r="EU887" s="166">
        <f>IFERROR(HLOOKUP(EU$1,$H$5:$FY$1802,MATCH($A887,$A$5:$A$1802,0),0)*HLOOKUP(EU$2,$H$5:$FY$1802,MATCH($A887,$A$5:$A$1802,0),0),$H$2)</f>
        <v>349380</v>
      </c>
      <c r="EV887" s="166">
        <f>IFERROR(HLOOKUP(EV$1,$H$5:$FY$1802,MATCH($A887,$A$5:$A$1802,0),0)*HLOOKUP(EV$2,$H$5:$FY$1802,MATCH($A887,$A$5:$A$1802,0),0),$H$2)</f>
        <v>3388092</v>
      </c>
      <c r="EW887" s="166">
        <f>IFERROR(HLOOKUP(EW$1,$H$5:$FY$1802,MATCH($A887,$A$5:$A$1802,0),0)*HLOOKUP(EW$2,$H$5:$FY$1802,MATCH($A887,$A$5:$A$1802,0),0),$H$2)</f>
        <v>1739400</v>
      </c>
      <c r="EX887" s="166">
        <f>IFERROR(HLOOKUP(EX$1,$H$5:$FY$1802,MATCH($A887,$A$5:$A$1802,0),0)*HLOOKUP(EX$2,$H$5:$FY$1802,MATCH($A887,$A$5:$A$1802,0),0),$H$2)</f>
        <v>714378</v>
      </c>
      <c r="EY887" s="166">
        <f>IFERROR(HLOOKUP(EY$1,$H$5:$FY$1802,MATCH($A887,$A$5:$A$1802,0),0)*HLOOKUP(EY$2,$H$5:$FY$1802,MATCH($A887,$A$5:$A$1802,0),0),$H$2)</f>
        <v>444465</v>
      </c>
      <c r="EZ887" s="166">
        <f>IFERROR(HLOOKUP(EZ$1,$H$5:$FY$1802,MATCH($A887,$A$5:$A$1802,0),0)*HLOOKUP(EZ$2,$H$5:$FY$1802,MATCH($A887,$A$5:$A$1802,0),0),$H$2)</f>
        <v>884868</v>
      </c>
      <c r="FA887" s="166">
        <f>IFERROR(HLOOKUP(FA$1,$H$5:$FY$1802,MATCH($A887,$A$5:$A$1802,0),0)*HLOOKUP(FA$2,$H$5:$FY$1802,MATCH($A887,$A$5:$A$1802,0),0),$H$2)</f>
        <v>0</v>
      </c>
      <c r="FB887" s="166">
        <f>IFERROR(HLOOKUP(FB$1,$H$5:$FY$1802,MATCH($A887,$A$5:$A$1802,0),0)*HLOOKUP(FB$2,$H$5:$FY$1802,MATCH($A887,$A$5:$A$1802,0),0),$H$2)</f>
        <v>2556</v>
      </c>
      <c r="FC887" s="166">
        <f>IFERROR(HLOOKUP(FC$1,$H$5:$FY$1802,MATCH($A887,$A$5:$A$1802,0),0)*HLOOKUP(FC$2,$H$5:$FY$1802,MATCH($A887,$A$5:$A$1802,0),0),$H$2)</f>
        <v>6090</v>
      </c>
      <c r="FD887" s="166">
        <f>IFERROR(HLOOKUP(FD$1,$H$5:$FY$1802,MATCH($A887,$A$5:$A$1802,0),0)*HLOOKUP(FD$2,$H$5:$FY$1802,MATCH($A887,$A$5:$A$1802,0),0),$H$2)</f>
        <v>0</v>
      </c>
      <c r="FE887" s="166">
        <f>IFERROR(HLOOKUP(FE$1,$H$5:$FY$1802,MATCH($A887,$A$5:$A$1802,0),0)*HLOOKUP(FE$2,$H$5:$FY$1802,MATCH($A887,$A$5:$A$1802,0),0),$H$2)</f>
        <v>0</v>
      </c>
      <c r="FF887" s="166">
        <f>IFERROR(HLOOKUP(FF$1,$H$5:$FY$1802,MATCH($A887,$A$5:$A$1802,0),0)*HLOOKUP(FF$2,$H$5:$FY$1802,MATCH($A887,$A$5:$A$1802,0),0),$H$2)</f>
        <v>0</v>
      </c>
      <c r="FG887" s="166">
        <f>IFERROR(HLOOKUP(FG$1,$H$5:$FY$1802,MATCH($A887,$A$5:$A$1802,0),0)*HLOOKUP(FG$2,$H$5:$FY$1802,MATCH($A887,$A$5:$A$1802,0),0),$H$2)</f>
        <v>0</v>
      </c>
      <c r="FH887" s="152"/>
      <c r="FI887" s="405">
        <f t="shared" ref="FI887:FJ895" si="1229">IFERROR(AZ887/HLOOKUP(FH$3&amp;FI$3,$U$5:$Y$9539,ROW()-4,0),"-")</f>
        <v>1.9202898550724639</v>
      </c>
      <c r="FJ887" s="405">
        <f t="shared" si="1229"/>
        <v>1.6086956521739131</v>
      </c>
      <c r="FK887" s="405">
        <f t="shared" ref="FK887:FK895" si="1230">IFERROR(BB887/HLOOKUP(FJ$3&amp;FK$3,$U$5:$Y$9539,ROW()-4,0),"-")</f>
        <v>1.9473684210526316</v>
      </c>
      <c r="FL887" s="405">
        <f t="shared" ref="FL887:FL895" si="1231">IFERROR(BC887/HLOOKUP(FK$3&amp;FL$3,$U$5:$Y$9539,ROW()-4,0),"-")</f>
        <v>1.631578947368421</v>
      </c>
      <c r="FM887" s="405">
        <f t="shared" ref="FM887:FM895" si="1232">IFERROR(BD887/HLOOKUP(FL$3&amp;FM$3,$U$5:$Y$9539,ROW()-4,0),"-")</f>
        <v>1.2141638225255973</v>
      </c>
      <c r="FN887" s="405">
        <f t="shared" ref="FN887:FN895" si="1233">IFERROR(BE887/HLOOKUP(FM$3&amp;FN$3,$U$5:$Y$9539,ROW()-4,0),"-")</f>
        <v>1.1331058020477816</v>
      </c>
      <c r="FO887" s="405">
        <f t="shared" ref="FO887:FO895" si="1234">IFERROR(BF887/HLOOKUP(FN$3&amp;FO$3,$U$5:$Y$9539,ROW()-4,0),"-")</f>
        <v>1.3273381294964028</v>
      </c>
      <c r="FP887" s="405">
        <f t="shared" ref="FP887:FP895" si="1235">IFERROR(BG887/HLOOKUP(FO$3&amp;FP$3,$U$5:$Y$9539,ROW()-4,0),"-")</f>
        <v>1.1618705035971224</v>
      </c>
      <c r="FQ887" s="405">
        <f t="shared" ref="FQ887:FQ895" si="1236">IFERROR(BH887/HLOOKUP(FP$3&amp;FQ$3,$U$5:$Y$9539,ROW()-4,0),"-")</f>
        <v>1.2549019607843137</v>
      </c>
      <c r="FR887" s="405">
        <f t="shared" ref="FR887:FR895" si="1237">IFERROR(BI887/HLOOKUP(FQ$3&amp;FR$3,$U$5:$Y$9539,ROW()-4,0),"-")</f>
        <v>1.1764705882352942</v>
      </c>
      <c r="FS887" s="65"/>
    </row>
    <row r="888" spans="1:175" ht="10.35" customHeight="1" x14ac:dyDescent="0.2">
      <c r="A888" s="180" t="str">
        <f t="shared" si="1225"/>
        <v>2022-23JUNERRU</v>
      </c>
      <c r="B888" s="182" t="str">
        <f t="shared" si="1210"/>
        <v>2022-23</v>
      </c>
      <c r="C888" s="427" t="s">
        <v>843</v>
      </c>
      <c r="D888" s="182" t="str">
        <f>INDEX($FV$16:$FW$26,MATCH($F888,$FV$16:$FV$26,0),2)</f>
        <v>Y56</v>
      </c>
      <c r="E888" s="182" t="str">
        <f>VLOOKUP($D888,$FW$8:$FX$14,2,0)</f>
        <v>London</v>
      </c>
      <c r="F888" s="273" t="s">
        <v>855</v>
      </c>
      <c r="G888" s="277" t="s">
        <v>874</v>
      </c>
      <c r="H888" s="278">
        <v>191829</v>
      </c>
      <c r="I888" s="278">
        <v>148214</v>
      </c>
      <c r="J888" s="278">
        <v>9235727</v>
      </c>
      <c r="K888" s="278">
        <v>62</v>
      </c>
      <c r="L888" s="278">
        <v>2</v>
      </c>
      <c r="M888" s="278">
        <v>205</v>
      </c>
      <c r="N888" s="278">
        <v>269</v>
      </c>
      <c r="O888" s="278">
        <v>387</v>
      </c>
      <c r="P888" s="278">
        <v>0</v>
      </c>
      <c r="Q888" s="278">
        <v>741</v>
      </c>
      <c r="R888" s="278">
        <v>0</v>
      </c>
      <c r="S888" s="278">
        <v>2008</v>
      </c>
      <c r="T888" s="278">
        <v>100598</v>
      </c>
      <c r="U888" s="278">
        <v>11730</v>
      </c>
      <c r="V888" s="278">
        <v>8090</v>
      </c>
      <c r="W888" s="278">
        <v>52640</v>
      </c>
      <c r="X888" s="278">
        <v>15579</v>
      </c>
      <c r="Y888" s="278">
        <v>922</v>
      </c>
      <c r="Z888" s="278">
        <v>5319104</v>
      </c>
      <c r="AA888" s="278">
        <v>453</v>
      </c>
      <c r="AB888" s="278">
        <v>761</v>
      </c>
      <c r="AC888" s="278">
        <v>6085015</v>
      </c>
      <c r="AD888" s="278">
        <v>752</v>
      </c>
      <c r="AE888" s="278">
        <v>1304</v>
      </c>
      <c r="AF888" s="278">
        <v>176003634</v>
      </c>
      <c r="AG888" s="278">
        <v>3344</v>
      </c>
      <c r="AH888" s="278">
        <v>7409</v>
      </c>
      <c r="AI888" s="278">
        <v>120461855</v>
      </c>
      <c r="AJ888" s="278">
        <v>7732</v>
      </c>
      <c r="AK888" s="278">
        <v>19270</v>
      </c>
      <c r="AL888" s="278">
        <v>13914037</v>
      </c>
      <c r="AM888" s="278">
        <v>15091</v>
      </c>
      <c r="AN888" s="278">
        <v>30826</v>
      </c>
      <c r="AO888" s="278">
        <v>15793</v>
      </c>
      <c r="AP888" s="278">
        <v>177</v>
      </c>
      <c r="AQ888" s="278">
        <v>2559</v>
      </c>
      <c r="AR888" s="278">
        <v>3588</v>
      </c>
      <c r="AS888" s="278">
        <v>32</v>
      </c>
      <c r="AT888" s="278">
        <v>13025</v>
      </c>
      <c r="AU888" s="278">
        <v>0</v>
      </c>
      <c r="AV888" s="278">
        <v>49570</v>
      </c>
      <c r="AW888" s="278">
        <v>2888</v>
      </c>
      <c r="AX888" s="278">
        <v>32347</v>
      </c>
      <c r="AY888" s="278">
        <v>84805</v>
      </c>
      <c r="AZ888" s="278">
        <v>29204</v>
      </c>
      <c r="BA888" s="278">
        <v>22293</v>
      </c>
      <c r="BB888" s="278">
        <v>19809</v>
      </c>
      <c r="BC888" s="278">
        <v>15460</v>
      </c>
      <c r="BD888" s="278">
        <v>75855</v>
      </c>
      <c r="BE888" s="278">
        <v>59294</v>
      </c>
      <c r="BF888" s="278">
        <v>23398</v>
      </c>
      <c r="BG888" s="278">
        <v>18204</v>
      </c>
      <c r="BH888" s="278">
        <v>1185</v>
      </c>
      <c r="BI888" s="278">
        <v>984</v>
      </c>
      <c r="BJ888" s="278">
        <v>136</v>
      </c>
      <c r="BK888" s="278">
        <v>115745</v>
      </c>
      <c r="BL888" s="278">
        <v>851</v>
      </c>
      <c r="BM888" s="278">
        <v>1160</v>
      </c>
      <c r="BN888" s="278">
        <v>75</v>
      </c>
      <c r="BO888" s="278">
        <v>45804</v>
      </c>
      <c r="BP888" s="278">
        <v>611</v>
      </c>
      <c r="BQ888" s="278">
        <v>1127</v>
      </c>
      <c r="BR888" s="278">
        <v>11519</v>
      </c>
      <c r="BS888" s="278">
        <v>5157555</v>
      </c>
      <c r="BT888" s="278">
        <v>448</v>
      </c>
      <c r="BU888" s="278">
        <v>756</v>
      </c>
      <c r="BV888" s="278">
        <v>3196</v>
      </c>
      <c r="BW888" s="278">
        <v>11342427</v>
      </c>
      <c r="BX888" s="278">
        <v>3549</v>
      </c>
      <c r="BY888" s="278">
        <v>7578</v>
      </c>
      <c r="BZ888" s="278">
        <v>1269</v>
      </c>
      <c r="CA888" s="278">
        <v>4445975</v>
      </c>
      <c r="CB888" s="278">
        <v>3504</v>
      </c>
      <c r="CC888" s="278">
        <v>7866</v>
      </c>
      <c r="CD888" s="278">
        <v>48175</v>
      </c>
      <c r="CE888" s="278">
        <v>160215232</v>
      </c>
      <c r="CF888" s="278">
        <v>3326</v>
      </c>
      <c r="CG888" s="278">
        <v>7375</v>
      </c>
      <c r="CH888" s="278">
        <v>637</v>
      </c>
      <c r="CI888" s="278">
        <v>6634004</v>
      </c>
      <c r="CJ888" s="278">
        <v>10414</v>
      </c>
      <c r="CK888" s="278">
        <v>21936</v>
      </c>
      <c r="CL888" s="278">
        <v>265</v>
      </c>
      <c r="CM888" s="278">
        <v>1647715</v>
      </c>
      <c r="CN888" s="278">
        <v>6218</v>
      </c>
      <c r="CO888" s="278">
        <v>14389</v>
      </c>
      <c r="CP888" s="278">
        <v>917</v>
      </c>
      <c r="CQ888" s="278">
        <v>11594919</v>
      </c>
      <c r="CR888" s="278">
        <v>12644</v>
      </c>
      <c r="CS888" s="278">
        <v>25853</v>
      </c>
      <c r="CT888" s="278">
        <v>54</v>
      </c>
      <c r="CU888" s="278">
        <v>625289</v>
      </c>
      <c r="CV888" s="278">
        <v>11579</v>
      </c>
      <c r="CW888" s="278">
        <v>22334</v>
      </c>
      <c r="CX888" s="278">
        <v>841</v>
      </c>
      <c r="CY888" s="278">
        <v>310074</v>
      </c>
      <c r="CZ888" s="278">
        <v>369</v>
      </c>
      <c r="DA888" s="278">
        <v>659</v>
      </c>
      <c r="DB888" s="278">
        <v>6143</v>
      </c>
      <c r="DC888" s="278">
        <v>796019</v>
      </c>
      <c r="DD888" s="278">
        <v>130</v>
      </c>
      <c r="DE888" s="278">
        <v>300</v>
      </c>
      <c r="DF888" s="278">
        <v>205</v>
      </c>
      <c r="DG888" s="278">
        <v>847121</v>
      </c>
      <c r="DH888" s="278">
        <v>4132</v>
      </c>
      <c r="DI888" s="278">
        <v>10160</v>
      </c>
      <c r="DJ888" s="278">
        <v>178</v>
      </c>
      <c r="DK888" s="278">
        <v>0</v>
      </c>
      <c r="DL888" s="264"/>
      <c r="DM888" s="264"/>
      <c r="DN888" s="264"/>
      <c r="DO888" s="264"/>
      <c r="DP888" s="264"/>
      <c r="DQ888" s="264"/>
      <c r="DR888" s="264"/>
      <c r="DS888" s="264"/>
      <c r="DT888" s="264"/>
      <c r="DU888" s="264"/>
      <c r="DV888" s="264"/>
      <c r="DW888" s="264"/>
      <c r="DX888" s="264"/>
      <c r="DY888" s="264"/>
      <c r="DZ888" s="264"/>
      <c r="EA888" s="264"/>
      <c r="EB888" s="265"/>
      <c r="EC888" s="266">
        <f t="shared" ref="EC888:EC895" si="1238">MONTH(1&amp;C888)</f>
        <v>6</v>
      </c>
      <c r="ED888" s="180">
        <f t="shared" si="1226"/>
        <v>2022</v>
      </c>
      <c r="EE888" s="185">
        <f t="shared" si="1227"/>
        <v>44713</v>
      </c>
      <c r="EF888" s="186">
        <f t="shared" si="1228"/>
        <v>30</v>
      </c>
      <c r="EG888" s="187"/>
      <c r="EH888" s="188">
        <f>IFERROR(HLOOKUP(EH$1,$H$5:$FY$1802,MATCH($A888,$A$5:$A$1802,0),0)*HLOOKUP(EH$2,$H$5:$FY$1802,MATCH($A888,$A$5:$A$1802,0),0),$H$2)</f>
        <v>296428</v>
      </c>
      <c r="EI888" s="188">
        <f>IFERROR(HLOOKUP(EI$1,$H$5:$FY$1802,MATCH($A888,$A$5:$A$1802,0),0)*HLOOKUP(EI$2,$H$5:$FY$1802,MATCH($A888,$A$5:$A$1802,0),0),$H$2)</f>
        <v>30383870</v>
      </c>
      <c r="EJ888" s="188">
        <f>IFERROR(HLOOKUP(EJ$1,$H$5:$FY$1802,MATCH($A888,$A$5:$A$1802,0),0)*HLOOKUP(EJ$2,$H$5:$FY$1802,MATCH($A888,$A$5:$A$1802,0),0),$H$2)</f>
        <v>39869566</v>
      </c>
      <c r="EK888" s="188">
        <f>IFERROR(HLOOKUP(EK$1,$H$5:$FY$1802,MATCH($A888,$A$5:$A$1802,0),0)*HLOOKUP(EK$2,$H$5:$FY$1802,MATCH($A888,$A$5:$A$1802,0),0),$H$2)</f>
        <v>57358818</v>
      </c>
      <c r="EL888" s="188">
        <f>IFERROR(HLOOKUP(EL$1,$H$5:$FY$1802,MATCH($A888,$A$5:$A$1802,0),0)*HLOOKUP(EL$2,$H$5:$FY$1802,MATCH($A888,$A$5:$A$1802,0),0),$H$2)</f>
        <v>8926530</v>
      </c>
      <c r="EM888" s="188">
        <f>IFERROR(HLOOKUP(EM$1,$H$5:$FY$1802,MATCH($A888,$A$5:$A$1802,0),0)*HLOOKUP(EM$2,$H$5:$FY$1802,MATCH($A888,$A$5:$A$1802,0),0),$H$2)</f>
        <v>10549360</v>
      </c>
      <c r="EN888" s="188">
        <f>IFERROR(HLOOKUP(EN$1,$H$5:$FY$1802,MATCH($A888,$A$5:$A$1802,0),0)*HLOOKUP(EN$2,$H$5:$FY$1802,MATCH($A888,$A$5:$A$1802,0),0),$H$2)</f>
        <v>390009760</v>
      </c>
      <c r="EO888" s="188">
        <f>IFERROR(HLOOKUP(EO$1,$H$5:$FY$1802,MATCH($A888,$A$5:$A$1802,0),0)*HLOOKUP(EO$2,$H$5:$FY$1802,MATCH($A888,$A$5:$A$1802,0),0),$H$2)</f>
        <v>300207330</v>
      </c>
      <c r="EP888" s="188">
        <f>IFERROR(HLOOKUP(EP$1,$H$5:$FY$1802,MATCH($A888,$A$5:$A$1802,0),0)*HLOOKUP(EP$2,$H$5:$FY$1802,MATCH($A888,$A$5:$A$1802,0),0),$H$2)</f>
        <v>28421572</v>
      </c>
      <c r="EQ888" s="188">
        <f>IFERROR(HLOOKUP(EQ$1,$H$5:$FY$1802,MATCH($A888,$A$5:$A$1802,0),0)*HLOOKUP(EQ$2,$H$5:$FY$1802,MATCH($A888,$A$5:$A$1802,0),0),$H$2)</f>
        <v>157760</v>
      </c>
      <c r="ER888" s="188">
        <f>IFERROR(HLOOKUP(ER$1,$H$5:$FY$1802,MATCH($A888,$A$5:$A$1802,0),0)*HLOOKUP(ER$2,$H$5:$FY$1802,MATCH($A888,$A$5:$A$1802,0),0),$H$2)</f>
        <v>84525</v>
      </c>
      <c r="ES888" s="188">
        <f>IFERROR(HLOOKUP(ES$1,$H$5:$FY$1802,MATCH($A888,$A$5:$A$1802,0),0)*HLOOKUP(ES$2,$H$5:$FY$1802,MATCH($A888,$A$5:$A$1802,0),0),$H$2)</f>
        <v>8708364</v>
      </c>
      <c r="ET888" s="188">
        <f>IFERROR(HLOOKUP(ET$1,$H$5:$FY$1802,MATCH($A888,$A$5:$A$1802,0),0)*HLOOKUP(ET$2,$H$5:$FY$1802,MATCH($A888,$A$5:$A$1802,0),0),$H$2)</f>
        <v>24219288</v>
      </c>
      <c r="EU888" s="188">
        <f>IFERROR(HLOOKUP(EU$1,$H$5:$FY$1802,MATCH($A888,$A$5:$A$1802,0),0)*HLOOKUP(EU$2,$H$5:$FY$1802,MATCH($A888,$A$5:$A$1802,0),0),$H$2)</f>
        <v>9981954</v>
      </c>
      <c r="EV888" s="188">
        <f>IFERROR(HLOOKUP(EV$1,$H$5:$FY$1802,MATCH($A888,$A$5:$A$1802,0),0)*HLOOKUP(EV$2,$H$5:$FY$1802,MATCH($A888,$A$5:$A$1802,0),0),$H$2)</f>
        <v>355290625</v>
      </c>
      <c r="EW888" s="188">
        <f>IFERROR(HLOOKUP(EW$1,$H$5:$FY$1802,MATCH($A888,$A$5:$A$1802,0),0)*HLOOKUP(EW$2,$H$5:$FY$1802,MATCH($A888,$A$5:$A$1802,0),0),$H$2)</f>
        <v>13973232</v>
      </c>
      <c r="EX888" s="188">
        <f>IFERROR(HLOOKUP(EX$1,$H$5:$FY$1802,MATCH($A888,$A$5:$A$1802,0),0)*HLOOKUP(EX$2,$H$5:$FY$1802,MATCH($A888,$A$5:$A$1802,0),0),$H$2)</f>
        <v>3813085</v>
      </c>
      <c r="EY888" s="188">
        <f>IFERROR(HLOOKUP(EY$1,$H$5:$FY$1802,MATCH($A888,$A$5:$A$1802,0),0)*HLOOKUP(EY$2,$H$5:$FY$1802,MATCH($A888,$A$5:$A$1802,0),0),$H$2)</f>
        <v>23707201</v>
      </c>
      <c r="EZ888" s="188">
        <f>IFERROR(HLOOKUP(EZ$1,$H$5:$FY$1802,MATCH($A888,$A$5:$A$1802,0),0)*HLOOKUP(EZ$2,$H$5:$FY$1802,MATCH($A888,$A$5:$A$1802,0),0),$H$2)</f>
        <v>1206036</v>
      </c>
      <c r="FA888" s="188">
        <f>IFERROR(HLOOKUP(FA$1,$H$5:$FY$1802,MATCH($A888,$A$5:$A$1802,0),0)*HLOOKUP(FA$2,$H$5:$FY$1802,MATCH($A888,$A$5:$A$1802,0),0),$H$2)</f>
        <v>2082800</v>
      </c>
      <c r="FB888" s="188">
        <f>IFERROR(HLOOKUP(FB$1,$H$5:$FY$1802,MATCH($A888,$A$5:$A$1802,0),0)*HLOOKUP(FB$2,$H$5:$FY$1802,MATCH($A888,$A$5:$A$1802,0),0),$H$2)</f>
        <v>554219</v>
      </c>
      <c r="FC888" s="188">
        <f>IFERROR(HLOOKUP(FC$1,$H$5:$FY$1802,MATCH($A888,$A$5:$A$1802,0),0)*HLOOKUP(FC$2,$H$5:$FY$1802,MATCH($A888,$A$5:$A$1802,0),0),$H$2)</f>
        <v>1842900</v>
      </c>
      <c r="FD888" s="188">
        <f>IFERROR(HLOOKUP(FD$1,$H$5:$FY$1802,MATCH($A888,$A$5:$A$1802,0),0)*HLOOKUP(FD$2,$H$5:$FY$1802,MATCH($A888,$A$5:$A$1802,0),0),$H$2)</f>
        <v>0</v>
      </c>
      <c r="FE888" s="188">
        <f>IFERROR(HLOOKUP(FE$1,$H$5:$FY$1802,MATCH($A888,$A$5:$A$1802,0),0)*HLOOKUP(FE$2,$H$5:$FY$1802,MATCH($A888,$A$5:$A$1802,0),0),$H$2)</f>
        <v>0</v>
      </c>
      <c r="FF888" s="188">
        <f>IFERROR(HLOOKUP(FF$1,$H$5:$FY$1802,MATCH($A888,$A$5:$A$1802,0),0)*HLOOKUP(FF$2,$H$5:$FY$1802,MATCH($A888,$A$5:$A$1802,0),0),$H$2)</f>
        <v>0</v>
      </c>
      <c r="FG888" s="188">
        <f>IFERROR(HLOOKUP(FG$1,$H$5:$FY$1802,MATCH($A888,$A$5:$A$1802,0),0)*HLOOKUP(FG$2,$H$5:$FY$1802,MATCH($A888,$A$5:$A$1802,0),0),$H$2)</f>
        <v>0</v>
      </c>
      <c r="FH888" s="189"/>
      <c r="FI888" s="406">
        <f t="shared" si="1229"/>
        <v>2.4896845694799659</v>
      </c>
      <c r="FJ888" s="406">
        <f t="shared" si="1229"/>
        <v>1.9005115089514066</v>
      </c>
      <c r="FK888" s="406">
        <f t="shared" si="1230"/>
        <v>2.4485784919653892</v>
      </c>
      <c r="FL888" s="406">
        <f t="shared" si="1231"/>
        <v>1.9110012360939432</v>
      </c>
      <c r="FM888" s="406">
        <f t="shared" si="1232"/>
        <v>1.4410144376899696</v>
      </c>
      <c r="FN888" s="406">
        <f t="shared" si="1233"/>
        <v>1.1264057750759879</v>
      </c>
      <c r="FO888" s="406">
        <f t="shared" si="1234"/>
        <v>1.5018935746838693</v>
      </c>
      <c r="FP888" s="406">
        <f t="shared" si="1235"/>
        <v>1.1684960523782015</v>
      </c>
      <c r="FQ888" s="406">
        <f t="shared" si="1236"/>
        <v>1.2852494577006508</v>
      </c>
      <c r="FR888" s="406">
        <f t="shared" si="1237"/>
        <v>1.0672451193058567</v>
      </c>
      <c r="FS888" s="410"/>
    </row>
    <row r="889" spans="1:175" ht="10.35" customHeight="1" x14ac:dyDescent="0.2">
      <c r="A889" s="74" t="str">
        <f t="shared" si="1225"/>
        <v>2022-23JUNERX6</v>
      </c>
      <c r="B889" s="163" t="str">
        <f t="shared" si="1210"/>
        <v>2022-23</v>
      </c>
      <c r="C889" s="427" t="s">
        <v>843</v>
      </c>
      <c r="D889" s="163" t="str">
        <f>INDEX($FV$16:$FW$26,MATCH($F889,$FV$16:$FV$26,0),2)</f>
        <v>Y63</v>
      </c>
      <c r="E889" s="163" t="str">
        <f>VLOOKUP($D889,$FW$8:$FX$14,2,0)</f>
        <v>North East and Yorkshire</v>
      </c>
      <c r="F889" s="271" t="s">
        <v>857</v>
      </c>
      <c r="G889" s="271" t="s">
        <v>875</v>
      </c>
      <c r="H889" s="272">
        <v>52539</v>
      </c>
      <c r="I889" s="272">
        <v>39200</v>
      </c>
      <c r="J889" s="272">
        <v>1043209</v>
      </c>
      <c r="K889" s="272">
        <v>27</v>
      </c>
      <c r="L889" s="272">
        <v>4</v>
      </c>
      <c r="M889" s="272">
        <v>67</v>
      </c>
      <c r="N889" s="272">
        <v>102</v>
      </c>
      <c r="O889" s="272">
        <v>198</v>
      </c>
      <c r="P889" s="272">
        <v>0</v>
      </c>
      <c r="Q889" s="272">
        <v>131</v>
      </c>
      <c r="R889" s="272">
        <v>2616</v>
      </c>
      <c r="S889" s="272">
        <v>11</v>
      </c>
      <c r="T889" s="272">
        <v>35577</v>
      </c>
      <c r="U889" s="272">
        <v>3281</v>
      </c>
      <c r="V889" s="272">
        <v>2044</v>
      </c>
      <c r="W889" s="272">
        <v>20286</v>
      </c>
      <c r="X889" s="272">
        <v>5494</v>
      </c>
      <c r="Y889" s="272">
        <v>462</v>
      </c>
      <c r="Z889" s="272">
        <v>1485192</v>
      </c>
      <c r="AA889" s="272">
        <v>453</v>
      </c>
      <c r="AB889" s="272">
        <v>775</v>
      </c>
      <c r="AC889" s="272">
        <v>1051621</v>
      </c>
      <c r="AD889" s="272">
        <v>514</v>
      </c>
      <c r="AE889" s="272">
        <v>875</v>
      </c>
      <c r="AF889" s="272">
        <v>53561408</v>
      </c>
      <c r="AG889" s="272">
        <v>2640</v>
      </c>
      <c r="AH889" s="272">
        <v>5565</v>
      </c>
      <c r="AI889" s="272">
        <v>45059080</v>
      </c>
      <c r="AJ889" s="272">
        <v>8202</v>
      </c>
      <c r="AK889" s="272">
        <v>21117</v>
      </c>
      <c r="AL889" s="272">
        <v>2867502</v>
      </c>
      <c r="AM889" s="272">
        <v>6207</v>
      </c>
      <c r="AN889" s="272">
        <v>14310</v>
      </c>
      <c r="AO889" s="272">
        <v>3504</v>
      </c>
      <c r="AP889" s="272">
        <v>62</v>
      </c>
      <c r="AQ889" s="272">
        <v>352</v>
      </c>
      <c r="AR889" s="272">
        <v>2930</v>
      </c>
      <c r="AS889" s="272">
        <v>198</v>
      </c>
      <c r="AT889" s="272">
        <v>2892</v>
      </c>
      <c r="AU889" s="272">
        <v>0</v>
      </c>
      <c r="AV889" s="272">
        <v>19001</v>
      </c>
      <c r="AW889" s="272">
        <v>3098</v>
      </c>
      <c r="AX889" s="272">
        <v>9974</v>
      </c>
      <c r="AY889" s="272">
        <v>32073</v>
      </c>
      <c r="AZ889" s="272">
        <v>6296</v>
      </c>
      <c r="BA889" s="272">
        <v>4726</v>
      </c>
      <c r="BB889" s="272">
        <v>3882</v>
      </c>
      <c r="BC889" s="272">
        <v>2907</v>
      </c>
      <c r="BD889" s="272">
        <v>26502</v>
      </c>
      <c r="BE889" s="272">
        <v>22088</v>
      </c>
      <c r="BF889" s="272">
        <v>8097</v>
      </c>
      <c r="BG889" s="272">
        <v>5981</v>
      </c>
      <c r="BH889" s="272">
        <v>770</v>
      </c>
      <c r="BI889" s="272">
        <v>488</v>
      </c>
      <c r="BJ889" s="272">
        <v>137</v>
      </c>
      <c r="BK889" s="272">
        <v>75622</v>
      </c>
      <c r="BL889" s="272">
        <v>552</v>
      </c>
      <c r="BM889" s="272">
        <v>934</v>
      </c>
      <c r="BN889" s="272">
        <v>110</v>
      </c>
      <c r="BO889" s="272">
        <v>42823</v>
      </c>
      <c r="BP889" s="272">
        <v>389</v>
      </c>
      <c r="BQ889" s="272">
        <v>730</v>
      </c>
      <c r="BR889" s="272">
        <v>3034</v>
      </c>
      <c r="BS889" s="272">
        <v>1366747</v>
      </c>
      <c r="BT889" s="272">
        <v>450</v>
      </c>
      <c r="BU889" s="272">
        <v>767</v>
      </c>
      <c r="BV889" s="272">
        <v>2430</v>
      </c>
      <c r="BW889" s="272">
        <v>6197421</v>
      </c>
      <c r="BX889" s="272">
        <v>2550</v>
      </c>
      <c r="BY889" s="272">
        <v>5162</v>
      </c>
      <c r="BZ889" s="272">
        <v>684</v>
      </c>
      <c r="CA889" s="272">
        <v>1247164</v>
      </c>
      <c r="CB889" s="272">
        <v>1823</v>
      </c>
      <c r="CC889" s="272">
        <v>3738</v>
      </c>
      <c r="CD889" s="272">
        <v>17172</v>
      </c>
      <c r="CE889" s="272">
        <v>46116823</v>
      </c>
      <c r="CF889" s="272">
        <v>2686</v>
      </c>
      <c r="CG889" s="272">
        <v>5686</v>
      </c>
      <c r="CH889" s="272">
        <v>152</v>
      </c>
      <c r="CI889" s="272">
        <v>757569</v>
      </c>
      <c r="CJ889" s="272">
        <v>4984</v>
      </c>
      <c r="CK889" s="272">
        <v>10127</v>
      </c>
      <c r="CL889" s="272">
        <v>42</v>
      </c>
      <c r="CM889" s="272">
        <v>199779</v>
      </c>
      <c r="CN889" s="272">
        <v>4757</v>
      </c>
      <c r="CO889" s="272">
        <v>11286</v>
      </c>
      <c r="CP889" s="272">
        <v>1509</v>
      </c>
      <c r="CQ889" s="272">
        <v>14614593</v>
      </c>
      <c r="CR889" s="272">
        <v>9685</v>
      </c>
      <c r="CS889" s="272">
        <v>20609</v>
      </c>
      <c r="CT889" s="272">
        <v>464</v>
      </c>
      <c r="CU889" s="272">
        <v>5453671</v>
      </c>
      <c r="CV889" s="272">
        <v>11754</v>
      </c>
      <c r="CW889" s="272">
        <v>28082</v>
      </c>
      <c r="CX889" s="272">
        <v>85</v>
      </c>
      <c r="CY889" s="272">
        <v>42937</v>
      </c>
      <c r="CZ889" s="272">
        <v>505</v>
      </c>
      <c r="DA889" s="272">
        <v>863</v>
      </c>
      <c r="DB889" s="272">
        <v>1761</v>
      </c>
      <c r="DC889" s="272">
        <v>86426</v>
      </c>
      <c r="DD889" s="272">
        <v>49</v>
      </c>
      <c r="DE889" s="272">
        <v>113</v>
      </c>
      <c r="DF889" s="272">
        <v>0</v>
      </c>
      <c r="DG889" s="272">
        <v>0</v>
      </c>
      <c r="DH889" s="272">
        <v>0</v>
      </c>
      <c r="DI889" s="272">
        <v>0</v>
      </c>
      <c r="DJ889" s="272">
        <v>0</v>
      </c>
      <c r="DK889" s="272">
        <v>0</v>
      </c>
      <c r="DL889" s="250"/>
      <c r="DM889" s="250"/>
      <c r="DN889" s="250"/>
      <c r="DO889" s="250"/>
      <c r="DP889" s="250"/>
      <c r="DQ889" s="250"/>
      <c r="DR889" s="250"/>
      <c r="DS889" s="250"/>
      <c r="DT889" s="250"/>
      <c r="DU889" s="250"/>
      <c r="DV889" s="250"/>
      <c r="DW889" s="250"/>
      <c r="DX889" s="250"/>
      <c r="DY889" s="250"/>
      <c r="DZ889" s="250"/>
      <c r="EA889" s="250"/>
      <c r="EB889" s="155"/>
      <c r="EC889" s="75">
        <f t="shared" si="1238"/>
        <v>6</v>
      </c>
      <c r="ED889" s="74">
        <f t="shared" si="1226"/>
        <v>2022</v>
      </c>
      <c r="EE889" s="165">
        <f t="shared" si="1227"/>
        <v>44713</v>
      </c>
      <c r="EF889" s="157">
        <f t="shared" si="1228"/>
        <v>30</v>
      </c>
      <c r="EG889" s="156"/>
      <c r="EH889" s="166">
        <f>IFERROR(HLOOKUP(EH$1,$H$5:$FY$1802,MATCH($A889,$A$5:$A$1802,0),0)*HLOOKUP(EH$2,$H$5:$FY$1802,MATCH($A889,$A$5:$A$1802,0),0),$H$2)</f>
        <v>156800</v>
      </c>
      <c r="EI889" s="166">
        <f>IFERROR(HLOOKUP(EI$1,$H$5:$FY$1802,MATCH($A889,$A$5:$A$1802,0),0)*HLOOKUP(EI$2,$H$5:$FY$1802,MATCH($A889,$A$5:$A$1802,0),0),$H$2)</f>
        <v>2626400</v>
      </c>
      <c r="EJ889" s="166">
        <f>IFERROR(HLOOKUP(EJ$1,$H$5:$FY$1802,MATCH($A889,$A$5:$A$1802,0),0)*HLOOKUP(EJ$2,$H$5:$FY$1802,MATCH($A889,$A$5:$A$1802,0),0),$H$2)</f>
        <v>3998400</v>
      </c>
      <c r="EK889" s="166">
        <f>IFERROR(HLOOKUP(EK$1,$H$5:$FY$1802,MATCH($A889,$A$5:$A$1802,0),0)*HLOOKUP(EK$2,$H$5:$FY$1802,MATCH($A889,$A$5:$A$1802,0),0),$H$2)</f>
        <v>7761600</v>
      </c>
      <c r="EL889" s="166">
        <f>IFERROR(HLOOKUP(EL$1,$H$5:$FY$1802,MATCH($A889,$A$5:$A$1802,0),0)*HLOOKUP(EL$2,$H$5:$FY$1802,MATCH($A889,$A$5:$A$1802,0),0),$H$2)</f>
        <v>2542775</v>
      </c>
      <c r="EM889" s="166">
        <f>IFERROR(HLOOKUP(EM$1,$H$5:$FY$1802,MATCH($A889,$A$5:$A$1802,0),0)*HLOOKUP(EM$2,$H$5:$FY$1802,MATCH($A889,$A$5:$A$1802,0),0),$H$2)</f>
        <v>1788500</v>
      </c>
      <c r="EN889" s="166">
        <f>IFERROR(HLOOKUP(EN$1,$H$5:$FY$1802,MATCH($A889,$A$5:$A$1802,0),0)*HLOOKUP(EN$2,$H$5:$FY$1802,MATCH($A889,$A$5:$A$1802,0),0),$H$2)</f>
        <v>112891590</v>
      </c>
      <c r="EO889" s="166">
        <f>IFERROR(HLOOKUP(EO$1,$H$5:$FY$1802,MATCH($A889,$A$5:$A$1802,0),0)*HLOOKUP(EO$2,$H$5:$FY$1802,MATCH($A889,$A$5:$A$1802,0),0),$H$2)</f>
        <v>116016798</v>
      </c>
      <c r="EP889" s="166">
        <f>IFERROR(HLOOKUP(EP$1,$H$5:$FY$1802,MATCH($A889,$A$5:$A$1802,0),0)*HLOOKUP(EP$2,$H$5:$FY$1802,MATCH($A889,$A$5:$A$1802,0),0),$H$2)</f>
        <v>6611220</v>
      </c>
      <c r="EQ889" s="166">
        <f>IFERROR(HLOOKUP(EQ$1,$H$5:$FY$1802,MATCH($A889,$A$5:$A$1802,0),0)*HLOOKUP(EQ$2,$H$5:$FY$1802,MATCH($A889,$A$5:$A$1802,0),0),$H$2)</f>
        <v>127958</v>
      </c>
      <c r="ER889" s="166">
        <f>IFERROR(HLOOKUP(ER$1,$H$5:$FY$1802,MATCH($A889,$A$5:$A$1802,0),0)*HLOOKUP(ER$2,$H$5:$FY$1802,MATCH($A889,$A$5:$A$1802,0),0),$H$2)</f>
        <v>80300</v>
      </c>
      <c r="ES889" s="166">
        <f>IFERROR(HLOOKUP(ES$1,$H$5:$FY$1802,MATCH($A889,$A$5:$A$1802,0),0)*HLOOKUP(ES$2,$H$5:$FY$1802,MATCH($A889,$A$5:$A$1802,0),0),$H$2)</f>
        <v>2327078</v>
      </c>
      <c r="ET889" s="166">
        <f>IFERROR(HLOOKUP(ET$1,$H$5:$FY$1802,MATCH($A889,$A$5:$A$1802,0),0)*HLOOKUP(ET$2,$H$5:$FY$1802,MATCH($A889,$A$5:$A$1802,0),0),$H$2)</f>
        <v>12543660</v>
      </c>
      <c r="EU889" s="166">
        <f>IFERROR(HLOOKUP(EU$1,$H$5:$FY$1802,MATCH($A889,$A$5:$A$1802,0),0)*HLOOKUP(EU$2,$H$5:$FY$1802,MATCH($A889,$A$5:$A$1802,0),0),$H$2)</f>
        <v>2556792</v>
      </c>
      <c r="EV889" s="166">
        <f>IFERROR(HLOOKUP(EV$1,$H$5:$FY$1802,MATCH($A889,$A$5:$A$1802,0),0)*HLOOKUP(EV$2,$H$5:$FY$1802,MATCH($A889,$A$5:$A$1802,0),0),$H$2)</f>
        <v>97639992</v>
      </c>
      <c r="EW889" s="166">
        <f>IFERROR(HLOOKUP(EW$1,$H$5:$FY$1802,MATCH($A889,$A$5:$A$1802,0),0)*HLOOKUP(EW$2,$H$5:$FY$1802,MATCH($A889,$A$5:$A$1802,0),0),$H$2)</f>
        <v>1539304</v>
      </c>
      <c r="EX889" s="166">
        <f>IFERROR(HLOOKUP(EX$1,$H$5:$FY$1802,MATCH($A889,$A$5:$A$1802,0),0)*HLOOKUP(EX$2,$H$5:$FY$1802,MATCH($A889,$A$5:$A$1802,0),0),$H$2)</f>
        <v>474012</v>
      </c>
      <c r="EY889" s="166">
        <f>IFERROR(HLOOKUP(EY$1,$H$5:$FY$1802,MATCH($A889,$A$5:$A$1802,0),0)*HLOOKUP(EY$2,$H$5:$FY$1802,MATCH($A889,$A$5:$A$1802,0),0),$H$2)</f>
        <v>31098981</v>
      </c>
      <c r="EZ889" s="166">
        <f>IFERROR(HLOOKUP(EZ$1,$H$5:$FY$1802,MATCH($A889,$A$5:$A$1802,0),0)*HLOOKUP(EZ$2,$H$5:$FY$1802,MATCH($A889,$A$5:$A$1802,0),0),$H$2)</f>
        <v>13030048</v>
      </c>
      <c r="FA889" s="166">
        <f>IFERROR(HLOOKUP(FA$1,$H$5:$FY$1802,MATCH($A889,$A$5:$A$1802,0),0)*HLOOKUP(FA$2,$H$5:$FY$1802,MATCH($A889,$A$5:$A$1802,0),0),$H$2)</f>
        <v>0</v>
      </c>
      <c r="FB889" s="166">
        <f>IFERROR(HLOOKUP(FB$1,$H$5:$FY$1802,MATCH($A889,$A$5:$A$1802,0),0)*HLOOKUP(FB$2,$H$5:$FY$1802,MATCH($A889,$A$5:$A$1802,0),0),$H$2)</f>
        <v>73355</v>
      </c>
      <c r="FC889" s="166">
        <f>IFERROR(HLOOKUP(FC$1,$H$5:$FY$1802,MATCH($A889,$A$5:$A$1802,0),0)*HLOOKUP(FC$2,$H$5:$FY$1802,MATCH($A889,$A$5:$A$1802,0),0),$H$2)</f>
        <v>198993</v>
      </c>
      <c r="FD889" s="166">
        <f>IFERROR(HLOOKUP(FD$1,$H$5:$FY$1802,MATCH($A889,$A$5:$A$1802,0),0)*HLOOKUP(FD$2,$H$5:$FY$1802,MATCH($A889,$A$5:$A$1802,0),0),$H$2)</f>
        <v>0</v>
      </c>
      <c r="FE889" s="166">
        <f>IFERROR(HLOOKUP(FE$1,$H$5:$FY$1802,MATCH($A889,$A$5:$A$1802,0),0)*HLOOKUP(FE$2,$H$5:$FY$1802,MATCH($A889,$A$5:$A$1802,0),0),$H$2)</f>
        <v>0</v>
      </c>
      <c r="FF889" s="166">
        <f>IFERROR(HLOOKUP(FF$1,$H$5:$FY$1802,MATCH($A889,$A$5:$A$1802,0),0)*HLOOKUP(FF$2,$H$5:$FY$1802,MATCH($A889,$A$5:$A$1802,0),0),$H$2)</f>
        <v>0</v>
      </c>
      <c r="FG889" s="166">
        <f>IFERROR(HLOOKUP(FG$1,$H$5:$FY$1802,MATCH($A889,$A$5:$A$1802,0),0)*HLOOKUP(FG$2,$H$5:$FY$1802,MATCH($A889,$A$5:$A$1802,0),0),$H$2)</f>
        <v>0</v>
      </c>
      <c r="FH889" s="152"/>
      <c r="FI889" s="405">
        <f t="shared" si="1229"/>
        <v>1.9189271563547698</v>
      </c>
      <c r="FJ889" s="405">
        <f t="shared" si="1229"/>
        <v>1.4404145077720207</v>
      </c>
      <c r="FK889" s="405">
        <f t="shared" si="1230"/>
        <v>1.8992172211350293</v>
      </c>
      <c r="FL889" s="405">
        <f t="shared" si="1231"/>
        <v>1.4222113502935421</v>
      </c>
      <c r="FM889" s="405">
        <f t="shared" si="1232"/>
        <v>1.3064182194616978</v>
      </c>
      <c r="FN889" s="405">
        <f t="shared" si="1233"/>
        <v>1.0888297347924678</v>
      </c>
      <c r="FO889" s="405">
        <f t="shared" si="1234"/>
        <v>1.473789588642155</v>
      </c>
      <c r="FP889" s="405">
        <f t="shared" si="1235"/>
        <v>1.0886421550782672</v>
      </c>
      <c r="FQ889" s="405">
        <f t="shared" si="1236"/>
        <v>1.6666666666666667</v>
      </c>
      <c r="FR889" s="405">
        <f t="shared" si="1237"/>
        <v>1.0562770562770563</v>
      </c>
      <c r="FS889" s="65"/>
    </row>
    <row r="890" spans="1:175" ht="10.35" customHeight="1" x14ac:dyDescent="0.2">
      <c r="A890" s="74" t="str">
        <f t="shared" si="1225"/>
        <v>2022-23JUNERX7</v>
      </c>
      <c r="B890" s="163" t="str">
        <f t="shared" si="1210"/>
        <v>2022-23</v>
      </c>
      <c r="C890" s="427" t="s">
        <v>843</v>
      </c>
      <c r="D890" s="163" t="str">
        <f>INDEX($FV$16:$FW$26,MATCH($F890,$FV$16:$FV$26,0),2)</f>
        <v>Y62</v>
      </c>
      <c r="E890" s="163" t="str">
        <f>VLOOKUP($D890,$FW$8:$FX$14,2,0)</f>
        <v>North West</v>
      </c>
      <c r="F890" s="271" t="s">
        <v>859</v>
      </c>
      <c r="G890" s="271" t="s">
        <v>876</v>
      </c>
      <c r="H890" s="272">
        <v>144432</v>
      </c>
      <c r="I890" s="272">
        <v>120894</v>
      </c>
      <c r="J890" s="272">
        <v>2668309</v>
      </c>
      <c r="K890" s="272">
        <v>22</v>
      </c>
      <c r="L890" s="272">
        <v>0</v>
      </c>
      <c r="M890" s="272">
        <v>69</v>
      </c>
      <c r="N890" s="272">
        <v>94</v>
      </c>
      <c r="O890" s="272">
        <v>163</v>
      </c>
      <c r="P890" s="272">
        <v>0</v>
      </c>
      <c r="Q890" s="272">
        <v>253</v>
      </c>
      <c r="R890" s="272">
        <v>221</v>
      </c>
      <c r="S890" s="272">
        <v>3003</v>
      </c>
      <c r="T890" s="272">
        <v>90885</v>
      </c>
      <c r="U890" s="272">
        <v>12199</v>
      </c>
      <c r="V890" s="272">
        <v>8290</v>
      </c>
      <c r="W890" s="272">
        <v>48225</v>
      </c>
      <c r="X890" s="272">
        <v>12675</v>
      </c>
      <c r="Y890" s="272">
        <v>475</v>
      </c>
      <c r="Z890" s="272">
        <v>6004751</v>
      </c>
      <c r="AA890" s="272">
        <v>492</v>
      </c>
      <c r="AB890" s="272">
        <v>839</v>
      </c>
      <c r="AC890" s="272">
        <v>5201217</v>
      </c>
      <c r="AD890" s="272">
        <v>627</v>
      </c>
      <c r="AE890" s="272">
        <v>1102</v>
      </c>
      <c r="AF890" s="272">
        <v>115051200</v>
      </c>
      <c r="AG890" s="272">
        <v>2386</v>
      </c>
      <c r="AH890" s="272">
        <v>5250</v>
      </c>
      <c r="AI890" s="272">
        <v>136722027</v>
      </c>
      <c r="AJ890" s="272">
        <v>10787</v>
      </c>
      <c r="AK890" s="272">
        <v>26440</v>
      </c>
      <c r="AL890" s="272">
        <v>7392151</v>
      </c>
      <c r="AM890" s="272">
        <v>15562</v>
      </c>
      <c r="AN890" s="272">
        <v>45529</v>
      </c>
      <c r="AO890" s="272">
        <v>10052</v>
      </c>
      <c r="AP890" s="272">
        <v>621</v>
      </c>
      <c r="AQ890" s="272">
        <v>5541</v>
      </c>
      <c r="AR890" s="272">
        <v>382</v>
      </c>
      <c r="AS890" s="272">
        <v>598</v>
      </c>
      <c r="AT890" s="272">
        <v>3292</v>
      </c>
      <c r="AU890" s="272">
        <v>79</v>
      </c>
      <c r="AV890" s="272">
        <v>47292</v>
      </c>
      <c r="AW890" s="272">
        <v>6053</v>
      </c>
      <c r="AX890" s="272">
        <v>27488</v>
      </c>
      <c r="AY890" s="272">
        <v>80833</v>
      </c>
      <c r="AZ890" s="272">
        <v>23527</v>
      </c>
      <c r="BA890" s="272">
        <v>18832</v>
      </c>
      <c r="BB890" s="272">
        <v>15874</v>
      </c>
      <c r="BC890" s="272">
        <v>12871</v>
      </c>
      <c r="BD890" s="272">
        <v>66562</v>
      </c>
      <c r="BE890" s="272">
        <v>50538</v>
      </c>
      <c r="BF890" s="272">
        <v>17952</v>
      </c>
      <c r="BG890" s="272">
        <v>12687</v>
      </c>
      <c r="BH890" s="272">
        <v>615</v>
      </c>
      <c r="BI890" s="272">
        <v>461</v>
      </c>
      <c r="BJ890" s="272">
        <v>89</v>
      </c>
      <c r="BK890" s="272">
        <v>63313</v>
      </c>
      <c r="BL890" s="272">
        <v>711</v>
      </c>
      <c r="BM890" s="272">
        <v>1283</v>
      </c>
      <c r="BN890" s="272">
        <v>32</v>
      </c>
      <c r="BO890" s="272">
        <v>21591</v>
      </c>
      <c r="BP890" s="272">
        <v>675</v>
      </c>
      <c r="BQ890" s="272">
        <v>1265</v>
      </c>
      <c r="BR890" s="272">
        <v>12078</v>
      </c>
      <c r="BS890" s="272">
        <v>5919847</v>
      </c>
      <c r="BT890" s="272">
        <v>490</v>
      </c>
      <c r="BU890" s="272">
        <v>835</v>
      </c>
      <c r="BV890" s="272">
        <v>4087</v>
      </c>
      <c r="BW890" s="272">
        <v>10744960</v>
      </c>
      <c r="BX890" s="272">
        <v>2629</v>
      </c>
      <c r="BY890" s="272">
        <v>5592</v>
      </c>
      <c r="BZ890" s="272">
        <v>2111</v>
      </c>
      <c r="CA890" s="272">
        <v>5099794</v>
      </c>
      <c r="CB890" s="272">
        <v>2416</v>
      </c>
      <c r="CC890" s="272">
        <v>5246</v>
      </c>
      <c r="CD890" s="272">
        <v>42027</v>
      </c>
      <c r="CE890" s="272">
        <v>99206446</v>
      </c>
      <c r="CF890" s="272">
        <v>2361</v>
      </c>
      <c r="CG890" s="272">
        <v>5215</v>
      </c>
      <c r="CH890" s="272">
        <v>1651</v>
      </c>
      <c r="CI890" s="272">
        <v>18000249</v>
      </c>
      <c r="CJ890" s="272">
        <v>10903</v>
      </c>
      <c r="CK890" s="272">
        <v>27311</v>
      </c>
      <c r="CL890" s="272">
        <v>1102</v>
      </c>
      <c r="CM890" s="272">
        <v>13392775</v>
      </c>
      <c r="CN890" s="272">
        <v>12153</v>
      </c>
      <c r="CO890" s="272">
        <v>31215</v>
      </c>
      <c r="CP890" s="272">
        <v>1071</v>
      </c>
      <c r="CQ890" s="272">
        <v>20333944</v>
      </c>
      <c r="CR890" s="272">
        <v>18986</v>
      </c>
      <c r="CS890" s="272">
        <v>50099</v>
      </c>
      <c r="CT890" s="272">
        <v>432</v>
      </c>
      <c r="CU890" s="272">
        <v>10062064</v>
      </c>
      <c r="CV890" s="272">
        <v>23292</v>
      </c>
      <c r="CW890" s="272">
        <v>55019</v>
      </c>
      <c r="CX890" s="272">
        <v>249</v>
      </c>
      <c r="CY890" s="272">
        <v>86704</v>
      </c>
      <c r="CZ890" s="272">
        <v>348</v>
      </c>
      <c r="DA890" s="272">
        <v>561</v>
      </c>
      <c r="DB890" s="272">
        <v>5882</v>
      </c>
      <c r="DC890" s="272">
        <v>294291</v>
      </c>
      <c r="DD890" s="272">
        <v>50</v>
      </c>
      <c r="DE890" s="272">
        <v>106</v>
      </c>
      <c r="DF890" s="272">
        <v>61</v>
      </c>
      <c r="DG890" s="272">
        <v>255178</v>
      </c>
      <c r="DH890" s="272">
        <v>4183</v>
      </c>
      <c r="DI890" s="272">
        <v>7852</v>
      </c>
      <c r="DJ890" s="272">
        <v>38</v>
      </c>
      <c r="DK890" s="272">
        <v>0</v>
      </c>
      <c r="DL890" s="250"/>
      <c r="DM890" s="250"/>
      <c r="DN890" s="250"/>
      <c r="DO890" s="250"/>
      <c r="DP890" s="250"/>
      <c r="DQ890" s="250"/>
      <c r="DR890" s="250"/>
      <c r="DS890" s="250"/>
      <c r="DT890" s="250"/>
      <c r="DU890" s="250"/>
      <c r="DV890" s="250"/>
      <c r="DW890" s="250"/>
      <c r="DX890" s="250"/>
      <c r="DY890" s="250"/>
      <c r="DZ890" s="250"/>
      <c r="EA890" s="250"/>
      <c r="EB890" s="155"/>
      <c r="EC890" s="75">
        <f t="shared" si="1238"/>
        <v>6</v>
      </c>
      <c r="ED890" s="74">
        <f t="shared" si="1226"/>
        <v>2022</v>
      </c>
      <c r="EE890" s="165">
        <f t="shared" si="1227"/>
        <v>44713</v>
      </c>
      <c r="EF890" s="157">
        <f t="shared" si="1228"/>
        <v>30</v>
      </c>
      <c r="EG890" s="156"/>
      <c r="EH890" s="166">
        <f>IFERROR(HLOOKUP(EH$1,$H$5:$FY$1802,MATCH($A890,$A$5:$A$1802,0),0)*HLOOKUP(EH$2,$H$5:$FY$1802,MATCH($A890,$A$5:$A$1802,0),0),$H$2)</f>
        <v>0</v>
      </c>
      <c r="EI890" s="166">
        <f>IFERROR(HLOOKUP(EI$1,$H$5:$FY$1802,MATCH($A890,$A$5:$A$1802,0),0)*HLOOKUP(EI$2,$H$5:$FY$1802,MATCH($A890,$A$5:$A$1802,0),0),$H$2)</f>
        <v>8341686</v>
      </c>
      <c r="EJ890" s="166">
        <f>IFERROR(HLOOKUP(EJ$1,$H$5:$FY$1802,MATCH($A890,$A$5:$A$1802,0),0)*HLOOKUP(EJ$2,$H$5:$FY$1802,MATCH($A890,$A$5:$A$1802,0),0),$H$2)</f>
        <v>11364036</v>
      </c>
      <c r="EK890" s="166">
        <f>IFERROR(HLOOKUP(EK$1,$H$5:$FY$1802,MATCH($A890,$A$5:$A$1802,0),0)*HLOOKUP(EK$2,$H$5:$FY$1802,MATCH($A890,$A$5:$A$1802,0),0),$H$2)</f>
        <v>19705722</v>
      </c>
      <c r="EL890" s="166">
        <f>IFERROR(HLOOKUP(EL$1,$H$5:$FY$1802,MATCH($A890,$A$5:$A$1802,0),0)*HLOOKUP(EL$2,$H$5:$FY$1802,MATCH($A890,$A$5:$A$1802,0),0),$H$2)</f>
        <v>10234961</v>
      </c>
      <c r="EM890" s="166">
        <f>IFERROR(HLOOKUP(EM$1,$H$5:$FY$1802,MATCH($A890,$A$5:$A$1802,0),0)*HLOOKUP(EM$2,$H$5:$FY$1802,MATCH($A890,$A$5:$A$1802,0),0),$H$2)</f>
        <v>9135580</v>
      </c>
      <c r="EN890" s="166">
        <f>IFERROR(HLOOKUP(EN$1,$H$5:$FY$1802,MATCH($A890,$A$5:$A$1802,0),0)*HLOOKUP(EN$2,$H$5:$FY$1802,MATCH($A890,$A$5:$A$1802,0),0),$H$2)</f>
        <v>253181250</v>
      </c>
      <c r="EO890" s="166">
        <f>IFERROR(HLOOKUP(EO$1,$H$5:$FY$1802,MATCH($A890,$A$5:$A$1802,0),0)*HLOOKUP(EO$2,$H$5:$FY$1802,MATCH($A890,$A$5:$A$1802,0),0),$H$2)</f>
        <v>335127000</v>
      </c>
      <c r="EP890" s="166">
        <f>IFERROR(HLOOKUP(EP$1,$H$5:$FY$1802,MATCH($A890,$A$5:$A$1802,0),0)*HLOOKUP(EP$2,$H$5:$FY$1802,MATCH($A890,$A$5:$A$1802,0),0),$H$2)</f>
        <v>21626275</v>
      </c>
      <c r="EQ890" s="166">
        <f>IFERROR(HLOOKUP(EQ$1,$H$5:$FY$1802,MATCH($A890,$A$5:$A$1802,0),0)*HLOOKUP(EQ$2,$H$5:$FY$1802,MATCH($A890,$A$5:$A$1802,0),0),$H$2)</f>
        <v>114187</v>
      </c>
      <c r="ER890" s="166">
        <f>IFERROR(HLOOKUP(ER$1,$H$5:$FY$1802,MATCH($A890,$A$5:$A$1802,0),0)*HLOOKUP(ER$2,$H$5:$FY$1802,MATCH($A890,$A$5:$A$1802,0),0),$H$2)</f>
        <v>40480</v>
      </c>
      <c r="ES890" s="166">
        <f>IFERROR(HLOOKUP(ES$1,$H$5:$FY$1802,MATCH($A890,$A$5:$A$1802,0),0)*HLOOKUP(ES$2,$H$5:$FY$1802,MATCH($A890,$A$5:$A$1802,0),0),$H$2)</f>
        <v>10085130</v>
      </c>
      <c r="ET890" s="166">
        <f>IFERROR(HLOOKUP(ET$1,$H$5:$FY$1802,MATCH($A890,$A$5:$A$1802,0),0)*HLOOKUP(ET$2,$H$5:$FY$1802,MATCH($A890,$A$5:$A$1802,0),0),$H$2)</f>
        <v>22854504</v>
      </c>
      <c r="EU890" s="166">
        <f>IFERROR(HLOOKUP(EU$1,$H$5:$FY$1802,MATCH($A890,$A$5:$A$1802,0),0)*HLOOKUP(EU$2,$H$5:$FY$1802,MATCH($A890,$A$5:$A$1802,0),0),$H$2)</f>
        <v>11074306</v>
      </c>
      <c r="EV890" s="166">
        <f>IFERROR(HLOOKUP(EV$1,$H$5:$FY$1802,MATCH($A890,$A$5:$A$1802,0),0)*HLOOKUP(EV$2,$H$5:$FY$1802,MATCH($A890,$A$5:$A$1802,0),0),$H$2)</f>
        <v>219170805</v>
      </c>
      <c r="EW890" s="166">
        <f>IFERROR(HLOOKUP(EW$1,$H$5:$FY$1802,MATCH($A890,$A$5:$A$1802,0),0)*HLOOKUP(EW$2,$H$5:$FY$1802,MATCH($A890,$A$5:$A$1802,0),0),$H$2)</f>
        <v>45090461</v>
      </c>
      <c r="EX890" s="166">
        <f>IFERROR(HLOOKUP(EX$1,$H$5:$FY$1802,MATCH($A890,$A$5:$A$1802,0),0)*HLOOKUP(EX$2,$H$5:$FY$1802,MATCH($A890,$A$5:$A$1802,0),0),$H$2)</f>
        <v>34398930</v>
      </c>
      <c r="EY890" s="166">
        <f>IFERROR(HLOOKUP(EY$1,$H$5:$FY$1802,MATCH($A890,$A$5:$A$1802,0),0)*HLOOKUP(EY$2,$H$5:$FY$1802,MATCH($A890,$A$5:$A$1802,0),0),$H$2)</f>
        <v>53656029</v>
      </c>
      <c r="EZ890" s="166">
        <f>IFERROR(HLOOKUP(EZ$1,$H$5:$FY$1802,MATCH($A890,$A$5:$A$1802,0),0)*HLOOKUP(EZ$2,$H$5:$FY$1802,MATCH($A890,$A$5:$A$1802,0),0),$H$2)</f>
        <v>23768208</v>
      </c>
      <c r="FA890" s="166">
        <f>IFERROR(HLOOKUP(FA$1,$H$5:$FY$1802,MATCH($A890,$A$5:$A$1802,0),0)*HLOOKUP(FA$2,$H$5:$FY$1802,MATCH($A890,$A$5:$A$1802,0),0),$H$2)</f>
        <v>478972</v>
      </c>
      <c r="FB890" s="166">
        <f>IFERROR(HLOOKUP(FB$1,$H$5:$FY$1802,MATCH($A890,$A$5:$A$1802,0),0)*HLOOKUP(FB$2,$H$5:$FY$1802,MATCH($A890,$A$5:$A$1802,0),0),$H$2)</f>
        <v>139689</v>
      </c>
      <c r="FC890" s="166">
        <f>IFERROR(HLOOKUP(FC$1,$H$5:$FY$1802,MATCH($A890,$A$5:$A$1802,0),0)*HLOOKUP(FC$2,$H$5:$FY$1802,MATCH($A890,$A$5:$A$1802,0),0),$H$2)</f>
        <v>623492</v>
      </c>
      <c r="FD890" s="166">
        <f>IFERROR(HLOOKUP(FD$1,$H$5:$FY$1802,MATCH($A890,$A$5:$A$1802,0),0)*HLOOKUP(FD$2,$H$5:$FY$1802,MATCH($A890,$A$5:$A$1802,0),0),$H$2)</f>
        <v>0</v>
      </c>
      <c r="FE890" s="166">
        <f>IFERROR(HLOOKUP(FE$1,$H$5:$FY$1802,MATCH($A890,$A$5:$A$1802,0),0)*HLOOKUP(FE$2,$H$5:$FY$1802,MATCH($A890,$A$5:$A$1802,0),0),$H$2)</f>
        <v>0</v>
      </c>
      <c r="FF890" s="166">
        <f>IFERROR(HLOOKUP(FF$1,$H$5:$FY$1802,MATCH($A890,$A$5:$A$1802,0),0)*HLOOKUP(FF$2,$H$5:$FY$1802,MATCH($A890,$A$5:$A$1802,0),0),$H$2)</f>
        <v>0</v>
      </c>
      <c r="FG890" s="166">
        <f>IFERROR(HLOOKUP(FG$1,$H$5:$FY$1802,MATCH($A890,$A$5:$A$1802,0),0)*HLOOKUP(FG$2,$H$5:$FY$1802,MATCH($A890,$A$5:$A$1802,0),0),$H$2)</f>
        <v>0</v>
      </c>
      <c r="FH890" s="152"/>
      <c r="FI890" s="405">
        <f t="shared" si="1229"/>
        <v>1.9286007049758176</v>
      </c>
      <c r="FJ890" s="405">
        <f t="shared" si="1229"/>
        <v>1.5437330928764652</v>
      </c>
      <c r="FK890" s="405">
        <f t="shared" si="1230"/>
        <v>1.9148371531966224</v>
      </c>
      <c r="FL890" s="405">
        <f t="shared" si="1231"/>
        <v>1.552593486127865</v>
      </c>
      <c r="FM890" s="405">
        <f t="shared" si="1232"/>
        <v>1.3802384655261795</v>
      </c>
      <c r="FN890" s="405">
        <f t="shared" si="1233"/>
        <v>1.0479626749611197</v>
      </c>
      <c r="FO890" s="405">
        <f t="shared" si="1234"/>
        <v>1.4163313609467456</v>
      </c>
      <c r="FP890" s="405">
        <f t="shared" si="1235"/>
        <v>1.0009467455621301</v>
      </c>
      <c r="FQ890" s="405">
        <f t="shared" si="1236"/>
        <v>1.2947368421052632</v>
      </c>
      <c r="FR890" s="405">
        <f t="shared" si="1237"/>
        <v>0.97052631578947368</v>
      </c>
      <c r="FS890" s="65"/>
    </row>
    <row r="891" spans="1:175" ht="10.35" customHeight="1" x14ac:dyDescent="0.2">
      <c r="A891" s="180" t="str">
        <f t="shared" si="1225"/>
        <v>2022-23JUNERYE</v>
      </c>
      <c r="B891" s="182" t="str">
        <f t="shared" si="1210"/>
        <v>2022-23</v>
      </c>
      <c r="C891" s="427" t="s">
        <v>843</v>
      </c>
      <c r="D891" s="182" t="str">
        <f>INDEX($FV$16:$FW$26,MATCH($F891,$FV$16:$FV$26,0),2)</f>
        <v>Y59</v>
      </c>
      <c r="E891" s="182" t="str">
        <f>VLOOKUP($D891,$FW$8:$FX$14,2,0)</f>
        <v>South East</v>
      </c>
      <c r="F891" s="273" t="s">
        <v>861</v>
      </c>
      <c r="G891" s="273" t="s">
        <v>877</v>
      </c>
      <c r="H891" s="274">
        <v>85299</v>
      </c>
      <c r="I891" s="274">
        <v>57343</v>
      </c>
      <c r="J891" s="274">
        <v>3698320</v>
      </c>
      <c r="K891" s="274">
        <v>64</v>
      </c>
      <c r="L891" s="274">
        <v>1</v>
      </c>
      <c r="M891" s="274">
        <v>214</v>
      </c>
      <c r="N891" s="274">
        <v>271</v>
      </c>
      <c r="O891" s="274">
        <v>414</v>
      </c>
      <c r="P891" s="274">
        <v>0</v>
      </c>
      <c r="Q891" s="274">
        <v>393</v>
      </c>
      <c r="R891" s="274">
        <v>20</v>
      </c>
      <c r="S891" s="274">
        <v>32</v>
      </c>
      <c r="T891" s="274">
        <v>50032</v>
      </c>
      <c r="U891" s="274">
        <v>3497</v>
      </c>
      <c r="V891" s="274">
        <v>2227</v>
      </c>
      <c r="W891" s="274">
        <v>25859</v>
      </c>
      <c r="X891" s="274">
        <v>11936</v>
      </c>
      <c r="Y891" s="274">
        <v>516</v>
      </c>
      <c r="Z891" s="274">
        <v>2057178</v>
      </c>
      <c r="AA891" s="274">
        <v>588</v>
      </c>
      <c r="AB891" s="274">
        <v>1047</v>
      </c>
      <c r="AC891" s="274">
        <v>1521998</v>
      </c>
      <c r="AD891" s="274">
        <v>683</v>
      </c>
      <c r="AE891" s="274">
        <v>1217</v>
      </c>
      <c r="AF891" s="274">
        <v>67451507</v>
      </c>
      <c r="AG891" s="274">
        <v>2608</v>
      </c>
      <c r="AH891" s="274">
        <v>5356</v>
      </c>
      <c r="AI891" s="274">
        <v>132062629</v>
      </c>
      <c r="AJ891" s="274">
        <v>11064</v>
      </c>
      <c r="AK891" s="274">
        <v>25394</v>
      </c>
      <c r="AL891" s="274">
        <v>6501825</v>
      </c>
      <c r="AM891" s="274">
        <v>12600</v>
      </c>
      <c r="AN891" s="274">
        <v>29845</v>
      </c>
      <c r="AO891" s="274">
        <v>6084</v>
      </c>
      <c r="AP891" s="274">
        <v>155</v>
      </c>
      <c r="AQ891" s="274">
        <v>445</v>
      </c>
      <c r="AR891" s="274">
        <v>415</v>
      </c>
      <c r="AS891" s="274">
        <v>778</v>
      </c>
      <c r="AT891" s="274">
        <v>4706</v>
      </c>
      <c r="AU891" s="274">
        <v>234</v>
      </c>
      <c r="AV891" s="274">
        <v>24622</v>
      </c>
      <c r="AW891" s="274">
        <v>2011</v>
      </c>
      <c r="AX891" s="274">
        <v>17315</v>
      </c>
      <c r="AY891" s="274">
        <v>43948</v>
      </c>
      <c r="AZ891" s="274">
        <v>6972</v>
      </c>
      <c r="BA891" s="274">
        <v>5283</v>
      </c>
      <c r="BB891" s="274">
        <v>4376</v>
      </c>
      <c r="BC891" s="274">
        <v>3355</v>
      </c>
      <c r="BD891" s="274">
        <v>33257</v>
      </c>
      <c r="BE891" s="274">
        <v>27337</v>
      </c>
      <c r="BF891" s="274">
        <v>17529</v>
      </c>
      <c r="BG891" s="274">
        <v>12954</v>
      </c>
      <c r="BH891" s="274">
        <v>780</v>
      </c>
      <c r="BI891" s="274">
        <v>573</v>
      </c>
      <c r="BJ891" s="274">
        <v>57</v>
      </c>
      <c r="BK891" s="274">
        <v>39002</v>
      </c>
      <c r="BL891" s="274">
        <v>684</v>
      </c>
      <c r="BM891" s="274">
        <v>1249</v>
      </c>
      <c r="BN891" s="274">
        <v>32</v>
      </c>
      <c r="BO891" s="274">
        <v>15780</v>
      </c>
      <c r="BP891" s="274">
        <v>493</v>
      </c>
      <c r="BQ891" s="274">
        <v>1084</v>
      </c>
      <c r="BR891" s="274">
        <v>3408</v>
      </c>
      <c r="BS891" s="274">
        <v>2002396</v>
      </c>
      <c r="BT891" s="274">
        <v>588</v>
      </c>
      <c r="BU891" s="274">
        <v>1039</v>
      </c>
      <c r="BV891" s="274">
        <v>1786</v>
      </c>
      <c r="BW891" s="274">
        <v>3828679</v>
      </c>
      <c r="BX891" s="274">
        <v>2144</v>
      </c>
      <c r="BY891" s="274">
        <v>4259</v>
      </c>
      <c r="BZ891" s="274">
        <v>458</v>
      </c>
      <c r="CA891" s="274">
        <v>876651</v>
      </c>
      <c r="CB891" s="274">
        <v>1914</v>
      </c>
      <c r="CC891" s="274">
        <v>3995</v>
      </c>
      <c r="CD891" s="274">
        <v>23615</v>
      </c>
      <c r="CE891" s="274">
        <v>62746177</v>
      </c>
      <c r="CF891" s="274">
        <v>2657</v>
      </c>
      <c r="CG891" s="274">
        <v>5506</v>
      </c>
      <c r="CH891" s="274">
        <v>1793</v>
      </c>
      <c r="CI891" s="274">
        <v>12049755</v>
      </c>
      <c r="CJ891" s="274">
        <v>6720</v>
      </c>
      <c r="CK891" s="274">
        <v>12812</v>
      </c>
      <c r="CL891" s="274">
        <v>658</v>
      </c>
      <c r="CM891" s="274">
        <v>3661314</v>
      </c>
      <c r="CN891" s="274">
        <v>5564</v>
      </c>
      <c r="CO891" s="274">
        <v>10825</v>
      </c>
      <c r="CP891" s="274">
        <v>213</v>
      </c>
      <c r="CQ891" s="274">
        <v>3214749</v>
      </c>
      <c r="CR891" s="274">
        <v>15093</v>
      </c>
      <c r="CS891" s="274">
        <v>22733</v>
      </c>
      <c r="CT891" s="274">
        <v>75</v>
      </c>
      <c r="CU891" s="274">
        <v>601557</v>
      </c>
      <c r="CV891" s="274">
        <v>8021</v>
      </c>
      <c r="CW891" s="274">
        <v>19268</v>
      </c>
      <c r="CX891" s="274">
        <v>227</v>
      </c>
      <c r="CY891" s="274">
        <v>79173</v>
      </c>
      <c r="CZ891" s="274">
        <v>349</v>
      </c>
      <c r="DA891" s="274">
        <v>551</v>
      </c>
      <c r="DB891" s="274">
        <v>1829</v>
      </c>
      <c r="DC891" s="274">
        <v>166246</v>
      </c>
      <c r="DD891" s="274">
        <v>91</v>
      </c>
      <c r="DE891" s="274">
        <v>235</v>
      </c>
      <c r="DF891" s="274">
        <v>44</v>
      </c>
      <c r="DG891" s="274">
        <v>111892</v>
      </c>
      <c r="DH891" s="274">
        <v>2543</v>
      </c>
      <c r="DI891" s="274">
        <v>5262</v>
      </c>
      <c r="DJ891" s="274">
        <v>41</v>
      </c>
      <c r="DK891" s="274">
        <v>20</v>
      </c>
      <c r="DL891" s="251"/>
      <c r="DM891" s="251"/>
      <c r="DN891" s="251"/>
      <c r="DO891" s="251"/>
      <c r="DP891" s="251"/>
      <c r="DQ891" s="251"/>
      <c r="DR891" s="251"/>
      <c r="DS891" s="251"/>
      <c r="DT891" s="251"/>
      <c r="DU891" s="251"/>
      <c r="DV891" s="251"/>
      <c r="DW891" s="251"/>
      <c r="DX891" s="251"/>
      <c r="DY891" s="251"/>
      <c r="DZ891" s="251"/>
      <c r="EA891" s="251"/>
      <c r="EB891" s="183"/>
      <c r="EC891" s="184">
        <f t="shared" si="1238"/>
        <v>6</v>
      </c>
      <c r="ED891" s="180">
        <f t="shared" si="1226"/>
        <v>2022</v>
      </c>
      <c r="EE891" s="185">
        <f t="shared" si="1227"/>
        <v>44713</v>
      </c>
      <c r="EF891" s="186">
        <f t="shared" si="1228"/>
        <v>30</v>
      </c>
      <c r="EG891" s="187"/>
      <c r="EH891" s="188">
        <f>IFERROR(HLOOKUP(EH$1,$H$5:$FY$1802,MATCH($A891,$A$5:$A$1802,0),0)*HLOOKUP(EH$2,$H$5:$FY$1802,MATCH($A891,$A$5:$A$1802,0),0),$H$2)</f>
        <v>57343</v>
      </c>
      <c r="EI891" s="188">
        <f>IFERROR(HLOOKUP(EI$1,$H$5:$FY$1802,MATCH($A891,$A$5:$A$1802,0),0)*HLOOKUP(EI$2,$H$5:$FY$1802,MATCH($A891,$A$5:$A$1802,0),0),$H$2)</f>
        <v>12271402</v>
      </c>
      <c r="EJ891" s="188">
        <f>IFERROR(HLOOKUP(EJ$1,$H$5:$FY$1802,MATCH($A891,$A$5:$A$1802,0),0)*HLOOKUP(EJ$2,$H$5:$FY$1802,MATCH($A891,$A$5:$A$1802,0),0),$H$2)</f>
        <v>15539953</v>
      </c>
      <c r="EK891" s="188">
        <f>IFERROR(HLOOKUP(EK$1,$H$5:$FY$1802,MATCH($A891,$A$5:$A$1802,0),0)*HLOOKUP(EK$2,$H$5:$FY$1802,MATCH($A891,$A$5:$A$1802,0),0),$H$2)</f>
        <v>23740002</v>
      </c>
      <c r="EL891" s="188">
        <f>IFERROR(HLOOKUP(EL$1,$H$5:$FY$1802,MATCH($A891,$A$5:$A$1802,0),0)*HLOOKUP(EL$2,$H$5:$FY$1802,MATCH($A891,$A$5:$A$1802,0),0),$H$2)</f>
        <v>3661359</v>
      </c>
      <c r="EM891" s="188">
        <f>IFERROR(HLOOKUP(EM$1,$H$5:$FY$1802,MATCH($A891,$A$5:$A$1802,0),0)*HLOOKUP(EM$2,$H$5:$FY$1802,MATCH($A891,$A$5:$A$1802,0),0),$H$2)</f>
        <v>2710259</v>
      </c>
      <c r="EN891" s="188">
        <f>IFERROR(HLOOKUP(EN$1,$H$5:$FY$1802,MATCH($A891,$A$5:$A$1802,0),0)*HLOOKUP(EN$2,$H$5:$FY$1802,MATCH($A891,$A$5:$A$1802,0),0),$H$2)</f>
        <v>138500804</v>
      </c>
      <c r="EO891" s="188">
        <f>IFERROR(HLOOKUP(EO$1,$H$5:$FY$1802,MATCH($A891,$A$5:$A$1802,0),0)*HLOOKUP(EO$2,$H$5:$FY$1802,MATCH($A891,$A$5:$A$1802,0),0),$H$2)</f>
        <v>303102784</v>
      </c>
      <c r="EP891" s="188">
        <f>IFERROR(HLOOKUP(EP$1,$H$5:$FY$1802,MATCH($A891,$A$5:$A$1802,0),0)*HLOOKUP(EP$2,$H$5:$FY$1802,MATCH($A891,$A$5:$A$1802,0),0),$H$2)</f>
        <v>15400020</v>
      </c>
      <c r="EQ891" s="188">
        <f>IFERROR(HLOOKUP(EQ$1,$H$5:$FY$1802,MATCH($A891,$A$5:$A$1802,0),0)*HLOOKUP(EQ$2,$H$5:$FY$1802,MATCH($A891,$A$5:$A$1802,0),0),$H$2)</f>
        <v>71193</v>
      </c>
      <c r="ER891" s="188">
        <f>IFERROR(HLOOKUP(ER$1,$H$5:$FY$1802,MATCH($A891,$A$5:$A$1802,0),0)*HLOOKUP(ER$2,$H$5:$FY$1802,MATCH($A891,$A$5:$A$1802,0),0),$H$2)</f>
        <v>34688</v>
      </c>
      <c r="ES891" s="188">
        <f>IFERROR(HLOOKUP(ES$1,$H$5:$FY$1802,MATCH($A891,$A$5:$A$1802,0),0)*HLOOKUP(ES$2,$H$5:$FY$1802,MATCH($A891,$A$5:$A$1802,0),0),$H$2)</f>
        <v>3540912</v>
      </c>
      <c r="ET891" s="188">
        <f>IFERROR(HLOOKUP(ET$1,$H$5:$FY$1802,MATCH($A891,$A$5:$A$1802,0),0)*HLOOKUP(ET$2,$H$5:$FY$1802,MATCH($A891,$A$5:$A$1802,0),0),$H$2)</f>
        <v>7606574</v>
      </c>
      <c r="EU891" s="188">
        <f>IFERROR(HLOOKUP(EU$1,$H$5:$FY$1802,MATCH($A891,$A$5:$A$1802,0),0)*HLOOKUP(EU$2,$H$5:$FY$1802,MATCH($A891,$A$5:$A$1802,0),0),$H$2)</f>
        <v>1829710</v>
      </c>
      <c r="EV891" s="188">
        <f>IFERROR(HLOOKUP(EV$1,$H$5:$FY$1802,MATCH($A891,$A$5:$A$1802,0),0)*HLOOKUP(EV$2,$H$5:$FY$1802,MATCH($A891,$A$5:$A$1802,0),0),$H$2)</f>
        <v>130024190</v>
      </c>
      <c r="EW891" s="188">
        <f>IFERROR(HLOOKUP(EW$1,$H$5:$FY$1802,MATCH($A891,$A$5:$A$1802,0),0)*HLOOKUP(EW$2,$H$5:$FY$1802,MATCH($A891,$A$5:$A$1802,0),0),$H$2)</f>
        <v>22971916</v>
      </c>
      <c r="EX891" s="188">
        <f>IFERROR(HLOOKUP(EX$1,$H$5:$FY$1802,MATCH($A891,$A$5:$A$1802,0),0)*HLOOKUP(EX$2,$H$5:$FY$1802,MATCH($A891,$A$5:$A$1802,0),0),$H$2)</f>
        <v>7122850</v>
      </c>
      <c r="EY891" s="188">
        <f>IFERROR(HLOOKUP(EY$1,$H$5:$FY$1802,MATCH($A891,$A$5:$A$1802,0),0)*HLOOKUP(EY$2,$H$5:$FY$1802,MATCH($A891,$A$5:$A$1802,0),0),$H$2)</f>
        <v>4842129</v>
      </c>
      <c r="EZ891" s="188">
        <f>IFERROR(HLOOKUP(EZ$1,$H$5:$FY$1802,MATCH($A891,$A$5:$A$1802,0),0)*HLOOKUP(EZ$2,$H$5:$FY$1802,MATCH($A891,$A$5:$A$1802,0),0),$H$2)</f>
        <v>1445100</v>
      </c>
      <c r="FA891" s="188">
        <f>IFERROR(HLOOKUP(FA$1,$H$5:$FY$1802,MATCH($A891,$A$5:$A$1802,0),0)*HLOOKUP(FA$2,$H$5:$FY$1802,MATCH($A891,$A$5:$A$1802,0),0),$H$2)</f>
        <v>231528</v>
      </c>
      <c r="FB891" s="188">
        <f>IFERROR(HLOOKUP(FB$1,$H$5:$FY$1802,MATCH($A891,$A$5:$A$1802,0),0)*HLOOKUP(FB$2,$H$5:$FY$1802,MATCH($A891,$A$5:$A$1802,0),0),$H$2)</f>
        <v>125077</v>
      </c>
      <c r="FC891" s="188">
        <f>IFERROR(HLOOKUP(FC$1,$H$5:$FY$1802,MATCH($A891,$A$5:$A$1802,0),0)*HLOOKUP(FC$2,$H$5:$FY$1802,MATCH($A891,$A$5:$A$1802,0),0),$H$2)</f>
        <v>429815</v>
      </c>
      <c r="FD891" s="188">
        <f>IFERROR(HLOOKUP(FD$1,$H$5:$FY$1802,MATCH($A891,$A$5:$A$1802,0),0)*HLOOKUP(FD$2,$H$5:$FY$1802,MATCH($A891,$A$5:$A$1802,0),0),$H$2)</f>
        <v>0</v>
      </c>
      <c r="FE891" s="188">
        <f>IFERROR(HLOOKUP(FE$1,$H$5:$FY$1802,MATCH($A891,$A$5:$A$1802,0),0)*HLOOKUP(FE$2,$H$5:$FY$1802,MATCH($A891,$A$5:$A$1802,0),0),$H$2)</f>
        <v>0</v>
      </c>
      <c r="FF891" s="188">
        <f>IFERROR(HLOOKUP(FF$1,$H$5:$FY$1802,MATCH($A891,$A$5:$A$1802,0),0)*HLOOKUP(FF$2,$H$5:$FY$1802,MATCH($A891,$A$5:$A$1802,0),0),$H$2)</f>
        <v>0</v>
      </c>
      <c r="FG891" s="188">
        <f>IFERROR(HLOOKUP(FG$1,$H$5:$FY$1802,MATCH($A891,$A$5:$A$1802,0),0)*HLOOKUP(FG$2,$H$5:$FY$1802,MATCH($A891,$A$5:$A$1802,0),0),$H$2)</f>
        <v>0</v>
      </c>
      <c r="FH891" s="189"/>
      <c r="FI891" s="406">
        <f t="shared" si="1229"/>
        <v>1.9937088933371461</v>
      </c>
      <c r="FJ891" s="406">
        <f t="shared" si="1229"/>
        <v>1.5107234772662281</v>
      </c>
      <c r="FK891" s="406">
        <f t="shared" si="1230"/>
        <v>1.9649753030983386</v>
      </c>
      <c r="FL891" s="406">
        <f t="shared" si="1231"/>
        <v>1.5065110013471037</v>
      </c>
      <c r="FM891" s="406">
        <f t="shared" si="1232"/>
        <v>1.286089949340655</v>
      </c>
      <c r="FN891" s="406">
        <f t="shared" si="1233"/>
        <v>1.0571561158590819</v>
      </c>
      <c r="FO891" s="406">
        <f t="shared" si="1234"/>
        <v>1.4685824396782843</v>
      </c>
      <c r="FP891" s="406">
        <f t="shared" si="1235"/>
        <v>1.0852882037533511</v>
      </c>
      <c r="FQ891" s="406">
        <f t="shared" si="1236"/>
        <v>1.5116279069767442</v>
      </c>
      <c r="FR891" s="406">
        <f t="shared" si="1237"/>
        <v>1.1104651162790697</v>
      </c>
      <c r="FS891" s="410"/>
    </row>
    <row r="892" spans="1:175" ht="10.35" customHeight="1" x14ac:dyDescent="0.2">
      <c r="A892" s="74" t="str">
        <f t="shared" si="1225"/>
        <v>2022-23JUNERYD</v>
      </c>
      <c r="B892" s="163" t="str">
        <f t="shared" si="1210"/>
        <v>2022-23</v>
      </c>
      <c r="C892" s="427" t="s">
        <v>843</v>
      </c>
      <c r="D892" s="163" t="str">
        <f>INDEX($FV$16:$FW$26,MATCH($F892,$FV$16:$FV$26,0),2)</f>
        <v>Y59</v>
      </c>
      <c r="E892" s="163" t="str">
        <f>VLOOKUP($D892,$FW$8:$FX$14,2,0)</f>
        <v>South East</v>
      </c>
      <c r="F892" s="271" t="s">
        <v>863</v>
      </c>
      <c r="G892" s="271" t="s">
        <v>878</v>
      </c>
      <c r="H892" s="272">
        <v>96370</v>
      </c>
      <c r="I892" s="272">
        <v>80055</v>
      </c>
      <c r="J892" s="272">
        <v>1499785</v>
      </c>
      <c r="K892" s="272">
        <v>19</v>
      </c>
      <c r="L892" s="272">
        <v>1</v>
      </c>
      <c r="M892" s="272">
        <v>71</v>
      </c>
      <c r="N892" s="272">
        <v>115</v>
      </c>
      <c r="O892" s="272">
        <v>204</v>
      </c>
      <c r="P892" s="272">
        <v>0</v>
      </c>
      <c r="Q892" s="272">
        <v>0</v>
      </c>
      <c r="R892" s="272">
        <v>30</v>
      </c>
      <c r="S892" s="272">
        <v>30</v>
      </c>
      <c r="T892" s="272">
        <v>60129</v>
      </c>
      <c r="U892" s="272">
        <v>4701</v>
      </c>
      <c r="V892" s="272">
        <v>3008</v>
      </c>
      <c r="W892" s="272">
        <v>32091</v>
      </c>
      <c r="X892" s="272">
        <v>14439</v>
      </c>
      <c r="Y892" s="272">
        <v>305</v>
      </c>
      <c r="Z892" s="272">
        <v>2556142</v>
      </c>
      <c r="AA892" s="272">
        <v>544</v>
      </c>
      <c r="AB892" s="272">
        <v>988</v>
      </c>
      <c r="AC892" s="272">
        <v>1959435</v>
      </c>
      <c r="AD892" s="272">
        <v>651</v>
      </c>
      <c r="AE892" s="272">
        <v>1200</v>
      </c>
      <c r="AF892" s="272">
        <v>68386815</v>
      </c>
      <c r="AG892" s="272">
        <v>2131</v>
      </c>
      <c r="AH892" s="272">
        <v>4450</v>
      </c>
      <c r="AI892" s="272">
        <v>144323058</v>
      </c>
      <c r="AJ892" s="272">
        <v>9995</v>
      </c>
      <c r="AK892" s="272">
        <v>23594</v>
      </c>
      <c r="AL892" s="272">
        <v>3993467</v>
      </c>
      <c r="AM892" s="272">
        <v>13093</v>
      </c>
      <c r="AN892" s="272">
        <v>31608</v>
      </c>
      <c r="AO892" s="272">
        <v>6374</v>
      </c>
      <c r="AP892" s="272">
        <v>167</v>
      </c>
      <c r="AQ892" s="272">
        <v>1431</v>
      </c>
      <c r="AR892" s="272">
        <v>1824</v>
      </c>
      <c r="AS892" s="272">
        <v>387</v>
      </c>
      <c r="AT892" s="272">
        <v>4389</v>
      </c>
      <c r="AU892" s="272">
        <v>1440</v>
      </c>
      <c r="AV892" s="272">
        <v>33178</v>
      </c>
      <c r="AW892" s="272">
        <v>1680</v>
      </c>
      <c r="AX892" s="272">
        <v>18897</v>
      </c>
      <c r="AY892" s="272">
        <v>53755</v>
      </c>
      <c r="AZ892" s="272">
        <v>10195</v>
      </c>
      <c r="BA892" s="272">
        <v>6979</v>
      </c>
      <c r="BB892" s="272">
        <v>6557</v>
      </c>
      <c r="BC892" s="272">
        <v>4539</v>
      </c>
      <c r="BD892" s="272">
        <v>44687</v>
      </c>
      <c r="BE892" s="272">
        <v>33901</v>
      </c>
      <c r="BF892" s="272">
        <v>27294</v>
      </c>
      <c r="BG892" s="272">
        <v>15281</v>
      </c>
      <c r="BH892" s="272">
        <v>601</v>
      </c>
      <c r="BI892" s="272">
        <v>317</v>
      </c>
      <c r="BJ892" s="272">
        <v>74</v>
      </c>
      <c r="BK892" s="272">
        <v>56239</v>
      </c>
      <c r="BL892" s="272">
        <v>760</v>
      </c>
      <c r="BM892" s="272">
        <v>1421</v>
      </c>
      <c r="BN892" s="272">
        <v>90</v>
      </c>
      <c r="BO892" s="272">
        <v>56223</v>
      </c>
      <c r="BP892" s="272">
        <v>625</v>
      </c>
      <c r="BQ892" s="272">
        <v>1059</v>
      </c>
      <c r="BR892" s="272">
        <v>4537</v>
      </c>
      <c r="BS892" s="272">
        <v>2443680</v>
      </c>
      <c r="BT892" s="272">
        <v>539</v>
      </c>
      <c r="BU892" s="272">
        <v>968</v>
      </c>
      <c r="BV892" s="272">
        <v>2124</v>
      </c>
      <c r="BW892" s="272">
        <v>4085073</v>
      </c>
      <c r="BX892" s="272">
        <v>1923</v>
      </c>
      <c r="BY892" s="272">
        <v>3753</v>
      </c>
      <c r="BZ892" s="272">
        <v>1290</v>
      </c>
      <c r="CA892" s="272">
        <v>2569692</v>
      </c>
      <c r="CB892" s="272">
        <v>1992</v>
      </c>
      <c r="CC892" s="272">
        <v>4360</v>
      </c>
      <c r="CD892" s="272">
        <v>28677</v>
      </c>
      <c r="CE892" s="272">
        <v>61732050</v>
      </c>
      <c r="CF892" s="272">
        <v>2153</v>
      </c>
      <c r="CG892" s="272">
        <v>4519</v>
      </c>
      <c r="CH892" s="272">
        <v>953</v>
      </c>
      <c r="CI892" s="272">
        <v>10545742</v>
      </c>
      <c r="CJ892" s="272">
        <v>11066</v>
      </c>
      <c r="CK892" s="272">
        <v>24289</v>
      </c>
      <c r="CL892" s="272">
        <v>489</v>
      </c>
      <c r="CM892" s="272">
        <v>6646536</v>
      </c>
      <c r="CN892" s="272">
        <v>13592</v>
      </c>
      <c r="CO892" s="272">
        <v>33413</v>
      </c>
      <c r="CP892" s="272">
        <v>795</v>
      </c>
      <c r="CQ892" s="272">
        <v>12027530</v>
      </c>
      <c r="CR892" s="272">
        <v>15129</v>
      </c>
      <c r="CS892" s="272">
        <v>39081</v>
      </c>
      <c r="CT892" s="272">
        <v>97</v>
      </c>
      <c r="CU892" s="272">
        <v>1373523</v>
      </c>
      <c r="CV892" s="272">
        <v>14160</v>
      </c>
      <c r="CW892" s="272">
        <v>31509</v>
      </c>
      <c r="CX892" s="272">
        <v>7</v>
      </c>
      <c r="CY892" s="272">
        <v>2638</v>
      </c>
      <c r="CZ892" s="272">
        <v>377</v>
      </c>
      <c r="DA892" s="272">
        <v>623</v>
      </c>
      <c r="DB892" s="272">
        <v>2717</v>
      </c>
      <c r="DC892" s="272">
        <v>200205</v>
      </c>
      <c r="DD892" s="272">
        <v>74</v>
      </c>
      <c r="DE892" s="272">
        <v>94</v>
      </c>
      <c r="DF892" s="272">
        <v>61</v>
      </c>
      <c r="DG892" s="272">
        <v>105955</v>
      </c>
      <c r="DH892" s="272">
        <v>1737</v>
      </c>
      <c r="DI892" s="272">
        <v>3209</v>
      </c>
      <c r="DJ892" s="272">
        <v>55</v>
      </c>
      <c r="DK892" s="272">
        <v>2</v>
      </c>
      <c r="DL892" s="250"/>
      <c r="DM892" s="250"/>
      <c r="DN892" s="250"/>
      <c r="DO892" s="250"/>
      <c r="DP892" s="250"/>
      <c r="DQ892" s="250"/>
      <c r="DR892" s="250"/>
      <c r="DS892" s="250"/>
      <c r="DT892" s="250"/>
      <c r="DU892" s="250"/>
      <c r="DV892" s="250"/>
      <c r="DW892" s="250"/>
      <c r="DX892" s="250"/>
      <c r="DY892" s="250"/>
      <c r="DZ892" s="250"/>
      <c r="EA892" s="250"/>
      <c r="EB892" s="95"/>
      <c r="EC892" s="75">
        <f t="shared" si="1238"/>
        <v>6</v>
      </c>
      <c r="ED892" s="74">
        <f t="shared" si="1226"/>
        <v>2022</v>
      </c>
      <c r="EE892" s="165">
        <f t="shared" si="1227"/>
        <v>44713</v>
      </c>
      <c r="EF892" s="157">
        <f t="shared" si="1228"/>
        <v>30</v>
      </c>
      <c r="EG892" s="156"/>
      <c r="EH892" s="166">
        <f>IFERROR(HLOOKUP(EH$1,$H$5:$FY$1802,MATCH($A892,$A$5:$A$1802,0),0)*HLOOKUP(EH$2,$H$5:$FY$1802,MATCH($A892,$A$5:$A$1802,0),0),$H$2)</f>
        <v>80055</v>
      </c>
      <c r="EI892" s="166">
        <f>IFERROR(HLOOKUP(EI$1,$H$5:$FY$1802,MATCH($A892,$A$5:$A$1802,0),0)*HLOOKUP(EI$2,$H$5:$FY$1802,MATCH($A892,$A$5:$A$1802,0),0),$H$2)</f>
        <v>5683905</v>
      </c>
      <c r="EJ892" s="166">
        <f>IFERROR(HLOOKUP(EJ$1,$H$5:$FY$1802,MATCH($A892,$A$5:$A$1802,0),0)*HLOOKUP(EJ$2,$H$5:$FY$1802,MATCH($A892,$A$5:$A$1802,0),0),$H$2)</f>
        <v>9206325</v>
      </c>
      <c r="EK892" s="166">
        <f>IFERROR(HLOOKUP(EK$1,$H$5:$FY$1802,MATCH($A892,$A$5:$A$1802,0),0)*HLOOKUP(EK$2,$H$5:$FY$1802,MATCH($A892,$A$5:$A$1802,0),0),$H$2)</f>
        <v>16331220</v>
      </c>
      <c r="EL892" s="166">
        <f>IFERROR(HLOOKUP(EL$1,$H$5:$FY$1802,MATCH($A892,$A$5:$A$1802,0),0)*HLOOKUP(EL$2,$H$5:$FY$1802,MATCH($A892,$A$5:$A$1802,0),0),$H$2)</f>
        <v>4644588</v>
      </c>
      <c r="EM892" s="166">
        <f>IFERROR(HLOOKUP(EM$1,$H$5:$FY$1802,MATCH($A892,$A$5:$A$1802,0),0)*HLOOKUP(EM$2,$H$5:$FY$1802,MATCH($A892,$A$5:$A$1802,0),0),$H$2)</f>
        <v>3609600</v>
      </c>
      <c r="EN892" s="166">
        <f>IFERROR(HLOOKUP(EN$1,$H$5:$FY$1802,MATCH($A892,$A$5:$A$1802,0),0)*HLOOKUP(EN$2,$H$5:$FY$1802,MATCH($A892,$A$5:$A$1802,0),0),$H$2)</f>
        <v>142804950</v>
      </c>
      <c r="EO892" s="166">
        <f>IFERROR(HLOOKUP(EO$1,$H$5:$FY$1802,MATCH($A892,$A$5:$A$1802,0),0)*HLOOKUP(EO$2,$H$5:$FY$1802,MATCH($A892,$A$5:$A$1802,0),0),$H$2)</f>
        <v>340673766</v>
      </c>
      <c r="EP892" s="166">
        <f>IFERROR(HLOOKUP(EP$1,$H$5:$FY$1802,MATCH($A892,$A$5:$A$1802,0),0)*HLOOKUP(EP$2,$H$5:$FY$1802,MATCH($A892,$A$5:$A$1802,0),0),$H$2)</f>
        <v>9640440</v>
      </c>
      <c r="EQ892" s="166">
        <f>IFERROR(HLOOKUP(EQ$1,$H$5:$FY$1802,MATCH($A892,$A$5:$A$1802,0),0)*HLOOKUP(EQ$2,$H$5:$FY$1802,MATCH($A892,$A$5:$A$1802,0),0),$H$2)</f>
        <v>105154</v>
      </c>
      <c r="ER892" s="166">
        <f>IFERROR(HLOOKUP(ER$1,$H$5:$FY$1802,MATCH($A892,$A$5:$A$1802,0),0)*HLOOKUP(ER$2,$H$5:$FY$1802,MATCH($A892,$A$5:$A$1802,0),0),$H$2)</f>
        <v>95310</v>
      </c>
      <c r="ES892" s="166">
        <f>IFERROR(HLOOKUP(ES$1,$H$5:$FY$1802,MATCH($A892,$A$5:$A$1802,0),0)*HLOOKUP(ES$2,$H$5:$FY$1802,MATCH($A892,$A$5:$A$1802,0),0),$H$2)</f>
        <v>4391816</v>
      </c>
      <c r="ET892" s="166">
        <f>IFERROR(HLOOKUP(ET$1,$H$5:$FY$1802,MATCH($A892,$A$5:$A$1802,0),0)*HLOOKUP(ET$2,$H$5:$FY$1802,MATCH($A892,$A$5:$A$1802,0),0),$H$2)</f>
        <v>7971372</v>
      </c>
      <c r="EU892" s="166">
        <f>IFERROR(HLOOKUP(EU$1,$H$5:$FY$1802,MATCH($A892,$A$5:$A$1802,0),0)*HLOOKUP(EU$2,$H$5:$FY$1802,MATCH($A892,$A$5:$A$1802,0),0),$H$2)</f>
        <v>5624400</v>
      </c>
      <c r="EV892" s="166">
        <f>IFERROR(HLOOKUP(EV$1,$H$5:$FY$1802,MATCH($A892,$A$5:$A$1802,0),0)*HLOOKUP(EV$2,$H$5:$FY$1802,MATCH($A892,$A$5:$A$1802,0),0),$H$2)</f>
        <v>129591363</v>
      </c>
      <c r="EW892" s="166">
        <f>IFERROR(HLOOKUP(EW$1,$H$5:$FY$1802,MATCH($A892,$A$5:$A$1802,0),0)*HLOOKUP(EW$2,$H$5:$FY$1802,MATCH($A892,$A$5:$A$1802,0),0),$H$2)</f>
        <v>23147417</v>
      </c>
      <c r="EX892" s="166">
        <f>IFERROR(HLOOKUP(EX$1,$H$5:$FY$1802,MATCH($A892,$A$5:$A$1802,0),0)*HLOOKUP(EX$2,$H$5:$FY$1802,MATCH($A892,$A$5:$A$1802,0),0),$H$2)</f>
        <v>16338957</v>
      </c>
      <c r="EY892" s="166">
        <f>IFERROR(HLOOKUP(EY$1,$H$5:$FY$1802,MATCH($A892,$A$5:$A$1802,0),0)*HLOOKUP(EY$2,$H$5:$FY$1802,MATCH($A892,$A$5:$A$1802,0),0),$H$2)</f>
        <v>31069395</v>
      </c>
      <c r="EZ892" s="166">
        <f>IFERROR(HLOOKUP(EZ$1,$H$5:$FY$1802,MATCH($A892,$A$5:$A$1802,0),0)*HLOOKUP(EZ$2,$H$5:$FY$1802,MATCH($A892,$A$5:$A$1802,0),0),$H$2)</f>
        <v>3056373</v>
      </c>
      <c r="FA892" s="166">
        <f>IFERROR(HLOOKUP(FA$1,$H$5:$FY$1802,MATCH($A892,$A$5:$A$1802,0),0)*HLOOKUP(FA$2,$H$5:$FY$1802,MATCH($A892,$A$5:$A$1802,0),0),$H$2)</f>
        <v>195749</v>
      </c>
      <c r="FB892" s="166">
        <f>IFERROR(HLOOKUP(FB$1,$H$5:$FY$1802,MATCH($A892,$A$5:$A$1802,0),0)*HLOOKUP(FB$2,$H$5:$FY$1802,MATCH($A892,$A$5:$A$1802,0),0),$H$2)</f>
        <v>4361</v>
      </c>
      <c r="FC892" s="166">
        <f>IFERROR(HLOOKUP(FC$1,$H$5:$FY$1802,MATCH($A892,$A$5:$A$1802,0),0)*HLOOKUP(FC$2,$H$5:$FY$1802,MATCH($A892,$A$5:$A$1802,0),0),$H$2)</f>
        <v>255398</v>
      </c>
      <c r="FD892" s="166">
        <f>IFERROR(HLOOKUP(FD$1,$H$5:$FY$1802,MATCH($A892,$A$5:$A$1802,0),0)*HLOOKUP(FD$2,$H$5:$FY$1802,MATCH($A892,$A$5:$A$1802,0),0),$H$2)</f>
        <v>0</v>
      </c>
      <c r="FE892" s="166">
        <f>IFERROR(HLOOKUP(FE$1,$H$5:$FY$1802,MATCH($A892,$A$5:$A$1802,0),0)*HLOOKUP(FE$2,$H$5:$FY$1802,MATCH($A892,$A$5:$A$1802,0),0),$H$2)</f>
        <v>0</v>
      </c>
      <c r="FF892" s="166">
        <f>IFERROR(HLOOKUP(FF$1,$H$5:$FY$1802,MATCH($A892,$A$5:$A$1802,0),0)*HLOOKUP(FF$2,$H$5:$FY$1802,MATCH($A892,$A$5:$A$1802,0),0),$H$2)</f>
        <v>0</v>
      </c>
      <c r="FG892" s="166">
        <f>IFERROR(HLOOKUP(FG$1,$H$5:$FY$1802,MATCH($A892,$A$5:$A$1802,0),0)*HLOOKUP(FG$2,$H$5:$FY$1802,MATCH($A892,$A$5:$A$1802,0),0),$H$2)</f>
        <v>0</v>
      </c>
      <c r="FH892" s="152"/>
      <c r="FI892" s="405">
        <f t="shared" si="1229"/>
        <v>2.1686875132950436</v>
      </c>
      <c r="FJ892" s="405">
        <f t="shared" si="1229"/>
        <v>1.4845777494150181</v>
      </c>
      <c r="FK892" s="405">
        <f t="shared" si="1230"/>
        <v>2.1798537234042552</v>
      </c>
      <c r="FL892" s="405">
        <f t="shared" si="1231"/>
        <v>1.5089760638297873</v>
      </c>
      <c r="FM892" s="405">
        <f t="shared" si="1232"/>
        <v>1.3925088030912094</v>
      </c>
      <c r="FN892" s="405">
        <f t="shared" si="1233"/>
        <v>1.0564021065096132</v>
      </c>
      <c r="FO892" s="405">
        <f t="shared" si="1234"/>
        <v>1.8902971119883649</v>
      </c>
      <c r="FP892" s="405">
        <f t="shared" si="1235"/>
        <v>1.0583142876930536</v>
      </c>
      <c r="FQ892" s="405">
        <f t="shared" si="1236"/>
        <v>1.9704918032786884</v>
      </c>
      <c r="FR892" s="405">
        <f t="shared" si="1237"/>
        <v>1.0393442622950819</v>
      </c>
      <c r="FS892" s="65"/>
    </row>
    <row r="893" spans="1:175" ht="10.35" customHeight="1" x14ac:dyDescent="0.2">
      <c r="A893" s="74" t="str">
        <f t="shared" si="1225"/>
        <v>2022-23JUNERYF</v>
      </c>
      <c r="B893" s="163" t="str">
        <f t="shared" si="1210"/>
        <v>2022-23</v>
      </c>
      <c r="C893" s="427" t="s">
        <v>843</v>
      </c>
      <c r="D893" s="163" t="str">
        <f>INDEX($FV$16:$FW$26,MATCH($F893,$FV$16:$FV$26,0),2)</f>
        <v>Y58</v>
      </c>
      <c r="E893" s="163" t="str">
        <f>VLOOKUP($D893,$FW$8:$FX$14,2,0)</f>
        <v>South West</v>
      </c>
      <c r="F893" s="271" t="s">
        <v>865</v>
      </c>
      <c r="G893" s="271" t="s">
        <v>879</v>
      </c>
      <c r="H893" s="272">
        <v>114406</v>
      </c>
      <c r="I893" s="272">
        <v>94407</v>
      </c>
      <c r="J893" s="272">
        <v>5925088</v>
      </c>
      <c r="K893" s="272">
        <v>63</v>
      </c>
      <c r="L893" s="272">
        <v>6</v>
      </c>
      <c r="M893" s="272">
        <v>199</v>
      </c>
      <c r="N893" s="272">
        <v>261</v>
      </c>
      <c r="O893" s="272">
        <v>376</v>
      </c>
      <c r="P893" s="272">
        <v>0</v>
      </c>
      <c r="Q893" s="272">
        <v>323</v>
      </c>
      <c r="R893" s="272">
        <v>1</v>
      </c>
      <c r="S893" s="272">
        <v>377</v>
      </c>
      <c r="T893" s="272">
        <v>70284</v>
      </c>
      <c r="U893" s="272">
        <v>9435</v>
      </c>
      <c r="V893" s="272">
        <v>5535</v>
      </c>
      <c r="W893" s="272">
        <v>36290</v>
      </c>
      <c r="X893" s="272">
        <v>12741</v>
      </c>
      <c r="Y893" s="272">
        <v>140</v>
      </c>
      <c r="Z893" s="272">
        <v>6490824</v>
      </c>
      <c r="AA893" s="272">
        <v>688</v>
      </c>
      <c r="AB893" s="272">
        <v>1261</v>
      </c>
      <c r="AC893" s="272">
        <v>4202091</v>
      </c>
      <c r="AD893" s="272">
        <v>759</v>
      </c>
      <c r="AE893" s="272">
        <v>1408</v>
      </c>
      <c r="AF893" s="272">
        <v>152058658</v>
      </c>
      <c r="AG893" s="272">
        <v>4190</v>
      </c>
      <c r="AH893" s="272">
        <v>9416</v>
      </c>
      <c r="AI893" s="272">
        <v>140416576</v>
      </c>
      <c r="AJ893" s="272">
        <v>11021</v>
      </c>
      <c r="AK893" s="272">
        <v>30968</v>
      </c>
      <c r="AL893" s="272">
        <v>1182024</v>
      </c>
      <c r="AM893" s="272">
        <v>8443</v>
      </c>
      <c r="AN893" s="272">
        <v>18903</v>
      </c>
      <c r="AO893" s="272">
        <v>9695</v>
      </c>
      <c r="AP893" s="272">
        <v>1389</v>
      </c>
      <c r="AQ893" s="272">
        <v>4507</v>
      </c>
      <c r="AR893" s="272">
        <v>3288</v>
      </c>
      <c r="AS893" s="272">
        <v>757</v>
      </c>
      <c r="AT893" s="272">
        <v>3042</v>
      </c>
      <c r="AU893" s="272">
        <v>0</v>
      </c>
      <c r="AV893" s="272">
        <v>31163</v>
      </c>
      <c r="AW893" s="272">
        <v>2465</v>
      </c>
      <c r="AX893" s="272">
        <v>26961</v>
      </c>
      <c r="AY893" s="272">
        <v>60589</v>
      </c>
      <c r="AZ893" s="272">
        <v>18210</v>
      </c>
      <c r="BA893" s="272">
        <v>13228</v>
      </c>
      <c r="BB893" s="272">
        <v>10780</v>
      </c>
      <c r="BC893" s="272">
        <v>7885</v>
      </c>
      <c r="BD893" s="272">
        <v>48886</v>
      </c>
      <c r="BE893" s="272">
        <v>38818</v>
      </c>
      <c r="BF893" s="272">
        <v>19118</v>
      </c>
      <c r="BG893" s="272">
        <v>13559</v>
      </c>
      <c r="BH893" s="272">
        <v>177</v>
      </c>
      <c r="BI893" s="272">
        <v>146</v>
      </c>
      <c r="BJ893" s="272">
        <v>35</v>
      </c>
      <c r="BK893" s="272">
        <v>24768</v>
      </c>
      <c r="BL893" s="272">
        <v>708</v>
      </c>
      <c r="BM893" s="272">
        <v>1161</v>
      </c>
      <c r="BN893" s="272">
        <v>36</v>
      </c>
      <c r="BO893" s="272">
        <v>30998</v>
      </c>
      <c r="BP893" s="272">
        <v>861</v>
      </c>
      <c r="BQ893" s="272">
        <v>1687</v>
      </c>
      <c r="BR893" s="272">
        <v>9364</v>
      </c>
      <c r="BS893" s="272">
        <v>6435058</v>
      </c>
      <c r="BT893" s="272">
        <v>687</v>
      </c>
      <c r="BU893" s="272">
        <v>1260</v>
      </c>
      <c r="BV893" s="272">
        <v>1809</v>
      </c>
      <c r="BW893" s="272">
        <v>8116350</v>
      </c>
      <c r="BX893" s="272">
        <v>4487</v>
      </c>
      <c r="BY893" s="272">
        <v>9350</v>
      </c>
      <c r="BZ893" s="272">
        <v>821</v>
      </c>
      <c r="CA893" s="272">
        <v>3304857</v>
      </c>
      <c r="CB893" s="272">
        <v>4025</v>
      </c>
      <c r="CC893" s="272">
        <v>8718</v>
      </c>
      <c r="CD893" s="272">
        <v>33660</v>
      </c>
      <c r="CE893" s="272">
        <v>140637451</v>
      </c>
      <c r="CF893" s="272">
        <v>4178</v>
      </c>
      <c r="CG893" s="272">
        <v>9439</v>
      </c>
      <c r="CH893" s="272">
        <v>785</v>
      </c>
      <c r="CI893" s="272">
        <v>9682219</v>
      </c>
      <c r="CJ893" s="272">
        <v>12334</v>
      </c>
      <c r="CK893" s="272">
        <v>33895</v>
      </c>
      <c r="CL893" s="272">
        <v>184</v>
      </c>
      <c r="CM893" s="272">
        <v>2276972</v>
      </c>
      <c r="CN893" s="272">
        <v>12375</v>
      </c>
      <c r="CO893" s="272">
        <v>30261</v>
      </c>
      <c r="CP893" s="272">
        <v>602</v>
      </c>
      <c r="CQ893" s="272">
        <v>5891798</v>
      </c>
      <c r="CR893" s="272">
        <v>9787</v>
      </c>
      <c r="CS893" s="272">
        <v>20799</v>
      </c>
      <c r="CT893" s="272">
        <v>36</v>
      </c>
      <c r="CU893" s="272">
        <v>494519</v>
      </c>
      <c r="CV893" s="272">
        <v>13737</v>
      </c>
      <c r="CW893" s="272">
        <v>40674</v>
      </c>
      <c r="CX893" s="272">
        <v>617</v>
      </c>
      <c r="CY893" s="272">
        <v>268860</v>
      </c>
      <c r="CZ893" s="272">
        <v>436</v>
      </c>
      <c r="DA893" s="272">
        <v>758</v>
      </c>
      <c r="DB893" s="272">
        <v>5194</v>
      </c>
      <c r="DC893" s="272">
        <v>454489</v>
      </c>
      <c r="DD893" s="272">
        <v>88</v>
      </c>
      <c r="DE893" s="272">
        <v>210</v>
      </c>
      <c r="DF893" s="272">
        <v>91</v>
      </c>
      <c r="DG893" s="272">
        <v>232965</v>
      </c>
      <c r="DH893" s="272">
        <v>2560</v>
      </c>
      <c r="DI893" s="272">
        <v>5272</v>
      </c>
      <c r="DJ893" s="272">
        <v>63</v>
      </c>
      <c r="DK893" s="272">
        <v>1</v>
      </c>
      <c r="DL893" s="250"/>
      <c r="DM893" s="250"/>
      <c r="DN893" s="250"/>
      <c r="DO893" s="250"/>
      <c r="DP893" s="250"/>
      <c r="DQ893" s="250"/>
      <c r="DR893" s="250"/>
      <c r="DS893" s="250"/>
      <c r="DT893" s="250"/>
      <c r="DU893" s="250"/>
      <c r="DV893" s="250"/>
      <c r="DW893" s="250"/>
      <c r="DX893" s="250"/>
      <c r="DY893" s="250"/>
      <c r="DZ893" s="250"/>
      <c r="EA893" s="250"/>
      <c r="EB893" s="155"/>
      <c r="EC893" s="75">
        <f t="shared" si="1238"/>
        <v>6</v>
      </c>
      <c r="ED893" s="74">
        <f t="shared" si="1226"/>
        <v>2022</v>
      </c>
      <c r="EE893" s="165">
        <f t="shared" si="1227"/>
        <v>44713</v>
      </c>
      <c r="EF893" s="157">
        <f t="shared" si="1228"/>
        <v>30</v>
      </c>
      <c r="EG893" s="156"/>
      <c r="EH893" s="166">
        <f>IFERROR(HLOOKUP(EH$1,$H$5:$FY$1802,MATCH($A893,$A$5:$A$1802,0),0)*HLOOKUP(EH$2,$H$5:$FY$1802,MATCH($A893,$A$5:$A$1802,0),0),$H$2)</f>
        <v>566442</v>
      </c>
      <c r="EI893" s="166">
        <f>IFERROR(HLOOKUP(EI$1,$H$5:$FY$1802,MATCH($A893,$A$5:$A$1802,0),0)*HLOOKUP(EI$2,$H$5:$FY$1802,MATCH($A893,$A$5:$A$1802,0),0),$H$2)</f>
        <v>18786993</v>
      </c>
      <c r="EJ893" s="166">
        <f>IFERROR(HLOOKUP(EJ$1,$H$5:$FY$1802,MATCH($A893,$A$5:$A$1802,0),0)*HLOOKUP(EJ$2,$H$5:$FY$1802,MATCH($A893,$A$5:$A$1802,0),0),$H$2)</f>
        <v>24640227</v>
      </c>
      <c r="EK893" s="166">
        <f>IFERROR(HLOOKUP(EK$1,$H$5:$FY$1802,MATCH($A893,$A$5:$A$1802,0),0)*HLOOKUP(EK$2,$H$5:$FY$1802,MATCH($A893,$A$5:$A$1802,0),0),$H$2)</f>
        <v>35497032</v>
      </c>
      <c r="EL893" s="166">
        <f>IFERROR(HLOOKUP(EL$1,$H$5:$FY$1802,MATCH($A893,$A$5:$A$1802,0),0)*HLOOKUP(EL$2,$H$5:$FY$1802,MATCH($A893,$A$5:$A$1802,0),0),$H$2)</f>
        <v>11897535</v>
      </c>
      <c r="EM893" s="166">
        <f>IFERROR(HLOOKUP(EM$1,$H$5:$FY$1802,MATCH($A893,$A$5:$A$1802,0),0)*HLOOKUP(EM$2,$H$5:$FY$1802,MATCH($A893,$A$5:$A$1802,0),0),$H$2)</f>
        <v>7793280</v>
      </c>
      <c r="EN893" s="166">
        <f>IFERROR(HLOOKUP(EN$1,$H$5:$FY$1802,MATCH($A893,$A$5:$A$1802,0),0)*HLOOKUP(EN$2,$H$5:$FY$1802,MATCH($A893,$A$5:$A$1802,0),0),$H$2)</f>
        <v>341706640</v>
      </c>
      <c r="EO893" s="166">
        <f>IFERROR(HLOOKUP(EO$1,$H$5:$FY$1802,MATCH($A893,$A$5:$A$1802,0),0)*HLOOKUP(EO$2,$H$5:$FY$1802,MATCH($A893,$A$5:$A$1802,0),0),$H$2)</f>
        <v>394563288</v>
      </c>
      <c r="EP893" s="166">
        <f>IFERROR(HLOOKUP(EP$1,$H$5:$FY$1802,MATCH($A893,$A$5:$A$1802,0),0)*HLOOKUP(EP$2,$H$5:$FY$1802,MATCH($A893,$A$5:$A$1802,0),0),$H$2)</f>
        <v>2646420</v>
      </c>
      <c r="EQ893" s="166">
        <f>IFERROR(HLOOKUP(EQ$1,$H$5:$FY$1802,MATCH($A893,$A$5:$A$1802,0),0)*HLOOKUP(EQ$2,$H$5:$FY$1802,MATCH($A893,$A$5:$A$1802,0),0),$H$2)</f>
        <v>40635</v>
      </c>
      <c r="ER893" s="166">
        <f>IFERROR(HLOOKUP(ER$1,$H$5:$FY$1802,MATCH($A893,$A$5:$A$1802,0),0)*HLOOKUP(ER$2,$H$5:$FY$1802,MATCH($A893,$A$5:$A$1802,0),0),$H$2)</f>
        <v>60732</v>
      </c>
      <c r="ES893" s="166">
        <f>IFERROR(HLOOKUP(ES$1,$H$5:$FY$1802,MATCH($A893,$A$5:$A$1802,0),0)*HLOOKUP(ES$2,$H$5:$FY$1802,MATCH($A893,$A$5:$A$1802,0),0),$H$2)</f>
        <v>11798640</v>
      </c>
      <c r="ET893" s="166">
        <f>IFERROR(HLOOKUP(ET$1,$H$5:$FY$1802,MATCH($A893,$A$5:$A$1802,0),0)*HLOOKUP(ET$2,$H$5:$FY$1802,MATCH($A893,$A$5:$A$1802,0),0),$H$2)</f>
        <v>16914150</v>
      </c>
      <c r="EU893" s="166">
        <f>IFERROR(HLOOKUP(EU$1,$H$5:$FY$1802,MATCH($A893,$A$5:$A$1802,0),0)*HLOOKUP(EU$2,$H$5:$FY$1802,MATCH($A893,$A$5:$A$1802,0),0),$H$2)</f>
        <v>7157478</v>
      </c>
      <c r="EV893" s="166">
        <f>IFERROR(HLOOKUP(EV$1,$H$5:$FY$1802,MATCH($A893,$A$5:$A$1802,0),0)*HLOOKUP(EV$2,$H$5:$FY$1802,MATCH($A893,$A$5:$A$1802,0),0),$H$2)</f>
        <v>317716740</v>
      </c>
      <c r="EW893" s="166">
        <f>IFERROR(HLOOKUP(EW$1,$H$5:$FY$1802,MATCH($A893,$A$5:$A$1802,0),0)*HLOOKUP(EW$2,$H$5:$FY$1802,MATCH($A893,$A$5:$A$1802,0),0),$H$2)</f>
        <v>26607575</v>
      </c>
      <c r="EX893" s="166">
        <f>IFERROR(HLOOKUP(EX$1,$H$5:$FY$1802,MATCH($A893,$A$5:$A$1802,0),0)*HLOOKUP(EX$2,$H$5:$FY$1802,MATCH($A893,$A$5:$A$1802,0),0),$H$2)</f>
        <v>5568024</v>
      </c>
      <c r="EY893" s="166">
        <f>IFERROR(HLOOKUP(EY$1,$H$5:$FY$1802,MATCH($A893,$A$5:$A$1802,0),0)*HLOOKUP(EY$2,$H$5:$FY$1802,MATCH($A893,$A$5:$A$1802,0),0),$H$2)</f>
        <v>12520998</v>
      </c>
      <c r="EZ893" s="166">
        <f>IFERROR(HLOOKUP(EZ$1,$H$5:$FY$1802,MATCH($A893,$A$5:$A$1802,0),0)*HLOOKUP(EZ$2,$H$5:$FY$1802,MATCH($A893,$A$5:$A$1802,0),0),$H$2)</f>
        <v>1464264</v>
      </c>
      <c r="FA893" s="166">
        <f>IFERROR(HLOOKUP(FA$1,$H$5:$FY$1802,MATCH($A893,$A$5:$A$1802,0),0)*HLOOKUP(FA$2,$H$5:$FY$1802,MATCH($A893,$A$5:$A$1802,0),0),$H$2)</f>
        <v>479752</v>
      </c>
      <c r="FB893" s="166">
        <f>IFERROR(HLOOKUP(FB$1,$H$5:$FY$1802,MATCH($A893,$A$5:$A$1802,0),0)*HLOOKUP(FB$2,$H$5:$FY$1802,MATCH($A893,$A$5:$A$1802,0),0),$H$2)</f>
        <v>467686</v>
      </c>
      <c r="FC893" s="166">
        <f>IFERROR(HLOOKUP(FC$1,$H$5:$FY$1802,MATCH($A893,$A$5:$A$1802,0),0)*HLOOKUP(FC$2,$H$5:$FY$1802,MATCH($A893,$A$5:$A$1802,0),0),$H$2)</f>
        <v>1090740</v>
      </c>
      <c r="FD893" s="166">
        <f>IFERROR(HLOOKUP(FD$1,$H$5:$FY$1802,MATCH($A893,$A$5:$A$1802,0),0)*HLOOKUP(FD$2,$H$5:$FY$1802,MATCH($A893,$A$5:$A$1802,0),0),$H$2)</f>
        <v>0</v>
      </c>
      <c r="FE893" s="166">
        <f>IFERROR(HLOOKUP(FE$1,$H$5:$FY$1802,MATCH($A893,$A$5:$A$1802,0),0)*HLOOKUP(FE$2,$H$5:$FY$1802,MATCH($A893,$A$5:$A$1802,0),0),$H$2)</f>
        <v>0</v>
      </c>
      <c r="FF893" s="166">
        <f>IFERROR(HLOOKUP(FF$1,$H$5:$FY$1802,MATCH($A893,$A$5:$A$1802,0),0)*HLOOKUP(FF$2,$H$5:$FY$1802,MATCH($A893,$A$5:$A$1802,0),0),$H$2)</f>
        <v>0</v>
      </c>
      <c r="FG893" s="166">
        <f>IFERROR(HLOOKUP(FG$1,$H$5:$FY$1802,MATCH($A893,$A$5:$A$1802,0),0)*HLOOKUP(FG$2,$H$5:$FY$1802,MATCH($A893,$A$5:$A$1802,0),0),$H$2)</f>
        <v>0</v>
      </c>
      <c r="FH893" s="152"/>
      <c r="FI893" s="405">
        <f t="shared" si="1229"/>
        <v>1.9300476947535772</v>
      </c>
      <c r="FJ893" s="405">
        <f t="shared" si="1229"/>
        <v>1.4020137784843667</v>
      </c>
      <c r="FK893" s="405">
        <f t="shared" si="1230"/>
        <v>1.947606142728094</v>
      </c>
      <c r="FL893" s="405">
        <f t="shared" si="1231"/>
        <v>1.4245709123757904</v>
      </c>
      <c r="FM893" s="405">
        <f t="shared" si="1232"/>
        <v>1.3470928630476715</v>
      </c>
      <c r="FN893" s="405">
        <f t="shared" si="1233"/>
        <v>1.0696610636538992</v>
      </c>
      <c r="FO893" s="405">
        <f t="shared" si="1234"/>
        <v>1.5005101640373597</v>
      </c>
      <c r="FP893" s="405">
        <f t="shared" si="1235"/>
        <v>1.0642021819323444</v>
      </c>
      <c r="FQ893" s="405">
        <f t="shared" si="1236"/>
        <v>1.2642857142857142</v>
      </c>
      <c r="FR893" s="405">
        <f t="shared" si="1237"/>
        <v>1.0428571428571429</v>
      </c>
      <c r="FS893" s="65"/>
    </row>
    <row r="894" spans="1:175" ht="10.35" customHeight="1" x14ac:dyDescent="0.2">
      <c r="A894" s="74" t="str">
        <f t="shared" si="1225"/>
        <v>2022-23JUNERYA</v>
      </c>
      <c r="B894" s="163" t="str">
        <f t="shared" si="1210"/>
        <v>2022-23</v>
      </c>
      <c r="C894" s="427" t="s">
        <v>843</v>
      </c>
      <c r="D894" s="163" t="str">
        <f>INDEX($FV$16:$FW$26,MATCH($F894,$FV$16:$FV$26,0),2)</f>
        <v>Y60</v>
      </c>
      <c r="E894" s="163" t="str">
        <f>VLOOKUP($D894,$FW$8:$FX$14,2,0)</f>
        <v>Midlands</v>
      </c>
      <c r="F894" s="271" t="s">
        <v>867</v>
      </c>
      <c r="G894" s="271" t="s">
        <v>883</v>
      </c>
      <c r="H894" s="272">
        <v>138597</v>
      </c>
      <c r="I894" s="272">
        <v>105035</v>
      </c>
      <c r="J894" s="272">
        <v>532735</v>
      </c>
      <c r="K894" s="272">
        <v>5</v>
      </c>
      <c r="L894" s="272">
        <v>2</v>
      </c>
      <c r="M894" s="272">
        <v>14</v>
      </c>
      <c r="N894" s="272">
        <v>25</v>
      </c>
      <c r="O894" s="272">
        <v>47</v>
      </c>
      <c r="P894" s="272">
        <v>0</v>
      </c>
      <c r="Q894" s="272">
        <v>59</v>
      </c>
      <c r="R894" s="272">
        <v>0</v>
      </c>
      <c r="S894" s="272">
        <v>144</v>
      </c>
      <c r="T894" s="272">
        <v>87364</v>
      </c>
      <c r="U894" s="272">
        <v>9885</v>
      </c>
      <c r="V894" s="272">
        <v>6283</v>
      </c>
      <c r="W894" s="272">
        <v>46622</v>
      </c>
      <c r="X894" s="272">
        <v>12862</v>
      </c>
      <c r="Y894" s="272">
        <v>487</v>
      </c>
      <c r="Z894" s="272">
        <v>4835471</v>
      </c>
      <c r="AA894" s="272">
        <v>489</v>
      </c>
      <c r="AB894" s="272">
        <v>853</v>
      </c>
      <c r="AC894" s="272">
        <v>3520959</v>
      </c>
      <c r="AD894" s="272">
        <v>560</v>
      </c>
      <c r="AE894" s="272">
        <v>998</v>
      </c>
      <c r="AF894" s="272">
        <v>145958635</v>
      </c>
      <c r="AG894" s="272">
        <v>3131</v>
      </c>
      <c r="AH894" s="272">
        <v>7550</v>
      </c>
      <c r="AI894" s="272">
        <v>181964498</v>
      </c>
      <c r="AJ894" s="272">
        <v>14147</v>
      </c>
      <c r="AK894" s="272">
        <v>39870</v>
      </c>
      <c r="AL894" s="272">
        <v>7767745</v>
      </c>
      <c r="AM894" s="272">
        <v>15950</v>
      </c>
      <c r="AN894" s="272">
        <v>43346</v>
      </c>
      <c r="AO894" s="272">
        <v>14248</v>
      </c>
      <c r="AP894" s="272">
        <v>962</v>
      </c>
      <c r="AQ894" s="272">
        <v>919</v>
      </c>
      <c r="AR894" s="272">
        <v>0</v>
      </c>
      <c r="AS894" s="272">
        <v>2696</v>
      </c>
      <c r="AT894" s="272">
        <v>9671</v>
      </c>
      <c r="AU894" s="272">
        <v>4599</v>
      </c>
      <c r="AV894" s="272">
        <v>42408</v>
      </c>
      <c r="AW894" s="272">
        <v>4361</v>
      </c>
      <c r="AX894" s="272">
        <v>26347</v>
      </c>
      <c r="AY894" s="272">
        <v>73116</v>
      </c>
      <c r="AZ894" s="272">
        <v>20719</v>
      </c>
      <c r="BA894" s="272">
        <v>14159</v>
      </c>
      <c r="BB894" s="272">
        <v>13150</v>
      </c>
      <c r="BC894" s="272">
        <v>9021</v>
      </c>
      <c r="BD894" s="272">
        <v>65202</v>
      </c>
      <c r="BE894" s="272">
        <v>48957</v>
      </c>
      <c r="BF894" s="272">
        <v>25701</v>
      </c>
      <c r="BG894" s="272">
        <v>13615</v>
      </c>
      <c r="BH894" s="272">
        <v>1422</v>
      </c>
      <c r="BI894" s="272">
        <v>586</v>
      </c>
      <c r="BJ894" s="272">
        <v>114</v>
      </c>
      <c r="BK894" s="272">
        <v>74571</v>
      </c>
      <c r="BL894" s="272">
        <v>654</v>
      </c>
      <c r="BM894" s="272">
        <v>1268</v>
      </c>
      <c r="BN894" s="272">
        <v>112</v>
      </c>
      <c r="BO894" s="272">
        <v>52511</v>
      </c>
      <c r="BP894" s="272">
        <v>469</v>
      </c>
      <c r="BQ894" s="272">
        <v>886</v>
      </c>
      <c r="BR894" s="272">
        <v>9659</v>
      </c>
      <c r="BS894" s="272">
        <v>4708389</v>
      </c>
      <c r="BT894" s="272">
        <v>487</v>
      </c>
      <c r="BU894" s="272">
        <v>850</v>
      </c>
      <c r="BV894" s="272">
        <v>4949</v>
      </c>
      <c r="BW894" s="272">
        <v>16425108</v>
      </c>
      <c r="BX894" s="272">
        <v>3319</v>
      </c>
      <c r="BY894" s="272">
        <v>7589</v>
      </c>
      <c r="BZ894" s="272">
        <v>1107</v>
      </c>
      <c r="CA894" s="272">
        <v>4467278</v>
      </c>
      <c r="CB894" s="272">
        <v>4035</v>
      </c>
      <c r="CC894" s="272">
        <v>9897</v>
      </c>
      <c r="CD894" s="272">
        <v>40566</v>
      </c>
      <c r="CE894" s="272">
        <v>125066249</v>
      </c>
      <c r="CF894" s="272">
        <v>3083</v>
      </c>
      <c r="CG894" s="272">
        <v>7456</v>
      </c>
      <c r="CH894" s="272">
        <v>1175</v>
      </c>
      <c r="CI894" s="272">
        <v>17947456</v>
      </c>
      <c r="CJ894" s="272">
        <v>15274</v>
      </c>
      <c r="CK894" s="272">
        <v>44413</v>
      </c>
      <c r="CL894" s="272">
        <v>272</v>
      </c>
      <c r="CM894" s="272">
        <v>3265143</v>
      </c>
      <c r="CN894" s="272">
        <v>12004</v>
      </c>
      <c r="CO894" s="272">
        <v>30103</v>
      </c>
      <c r="CP894" s="272">
        <v>1331</v>
      </c>
      <c r="CQ894" s="272">
        <v>26910944</v>
      </c>
      <c r="CR894" s="272">
        <v>20219</v>
      </c>
      <c r="CS894" s="272">
        <v>52106</v>
      </c>
      <c r="CT894" s="272">
        <v>159</v>
      </c>
      <c r="CU894" s="272">
        <v>2931583</v>
      </c>
      <c r="CV894" s="272">
        <v>18438</v>
      </c>
      <c r="CW894" s="272">
        <v>49650</v>
      </c>
      <c r="CX894" s="272">
        <v>462</v>
      </c>
      <c r="CY894" s="272">
        <v>145427</v>
      </c>
      <c r="CZ894" s="272">
        <v>315</v>
      </c>
      <c r="DA894" s="272">
        <v>538</v>
      </c>
      <c r="DB894" s="272">
        <v>5577</v>
      </c>
      <c r="DC894" s="272">
        <v>149999</v>
      </c>
      <c r="DD894" s="272">
        <v>27</v>
      </c>
      <c r="DE894" s="272">
        <v>49</v>
      </c>
      <c r="DF894" s="272">
        <v>139</v>
      </c>
      <c r="DG894" s="272">
        <v>420860</v>
      </c>
      <c r="DH894" s="272">
        <v>3028</v>
      </c>
      <c r="DI894" s="272">
        <v>7694</v>
      </c>
      <c r="DJ894" s="272">
        <v>121</v>
      </c>
      <c r="DK894" s="272">
        <v>179</v>
      </c>
      <c r="DL894" s="250"/>
      <c r="DM894" s="250"/>
      <c r="DN894" s="250"/>
      <c r="DO894" s="250"/>
      <c r="DP894" s="250"/>
      <c r="DQ894" s="250"/>
      <c r="DR894" s="250"/>
      <c r="DS894" s="250"/>
      <c r="DT894" s="250"/>
      <c r="DU894" s="250"/>
      <c r="DV894" s="250"/>
      <c r="DW894" s="250"/>
      <c r="DX894" s="250"/>
      <c r="DY894" s="250"/>
      <c r="DZ894" s="250"/>
      <c r="EA894" s="250"/>
      <c r="EB894" s="155"/>
      <c r="EC894" s="75">
        <f t="shared" si="1238"/>
        <v>6</v>
      </c>
      <c r="ED894" s="74">
        <f t="shared" si="1226"/>
        <v>2022</v>
      </c>
      <c r="EE894" s="165">
        <f t="shared" si="1227"/>
        <v>44713</v>
      </c>
      <c r="EF894" s="157">
        <f t="shared" si="1228"/>
        <v>30</v>
      </c>
      <c r="EG894" s="156"/>
      <c r="EH894" s="166">
        <f>IFERROR(HLOOKUP(EH$1,$H$5:$FY$1802,MATCH($A894,$A$5:$A$1802,0),0)*HLOOKUP(EH$2,$H$5:$FY$1802,MATCH($A894,$A$5:$A$1802,0),0),$H$2)</f>
        <v>210070</v>
      </c>
      <c r="EI894" s="166">
        <f>IFERROR(HLOOKUP(EI$1,$H$5:$FY$1802,MATCH($A894,$A$5:$A$1802,0),0)*HLOOKUP(EI$2,$H$5:$FY$1802,MATCH($A894,$A$5:$A$1802,0),0),$H$2)</f>
        <v>1470490</v>
      </c>
      <c r="EJ894" s="166">
        <f>IFERROR(HLOOKUP(EJ$1,$H$5:$FY$1802,MATCH($A894,$A$5:$A$1802,0),0)*HLOOKUP(EJ$2,$H$5:$FY$1802,MATCH($A894,$A$5:$A$1802,0),0),$H$2)</f>
        <v>2625875</v>
      </c>
      <c r="EK894" s="166">
        <f>IFERROR(HLOOKUP(EK$1,$H$5:$FY$1802,MATCH($A894,$A$5:$A$1802,0),0)*HLOOKUP(EK$2,$H$5:$FY$1802,MATCH($A894,$A$5:$A$1802,0),0),$H$2)</f>
        <v>4936645</v>
      </c>
      <c r="EL894" s="166">
        <f>IFERROR(HLOOKUP(EL$1,$H$5:$FY$1802,MATCH($A894,$A$5:$A$1802,0),0)*HLOOKUP(EL$2,$H$5:$FY$1802,MATCH($A894,$A$5:$A$1802,0),0),$H$2)</f>
        <v>8431905</v>
      </c>
      <c r="EM894" s="166">
        <f>IFERROR(HLOOKUP(EM$1,$H$5:$FY$1802,MATCH($A894,$A$5:$A$1802,0),0)*HLOOKUP(EM$2,$H$5:$FY$1802,MATCH($A894,$A$5:$A$1802,0),0),$H$2)</f>
        <v>6270434</v>
      </c>
      <c r="EN894" s="166">
        <f>IFERROR(HLOOKUP(EN$1,$H$5:$FY$1802,MATCH($A894,$A$5:$A$1802,0),0)*HLOOKUP(EN$2,$H$5:$FY$1802,MATCH($A894,$A$5:$A$1802,0),0),$H$2)</f>
        <v>351996100</v>
      </c>
      <c r="EO894" s="166">
        <f>IFERROR(HLOOKUP(EO$1,$H$5:$FY$1802,MATCH($A894,$A$5:$A$1802,0),0)*HLOOKUP(EO$2,$H$5:$FY$1802,MATCH($A894,$A$5:$A$1802,0),0),$H$2)</f>
        <v>512807940</v>
      </c>
      <c r="EP894" s="166">
        <f>IFERROR(HLOOKUP(EP$1,$H$5:$FY$1802,MATCH($A894,$A$5:$A$1802,0),0)*HLOOKUP(EP$2,$H$5:$FY$1802,MATCH($A894,$A$5:$A$1802,0),0),$H$2)</f>
        <v>21109502</v>
      </c>
      <c r="EQ894" s="166">
        <f>IFERROR(HLOOKUP(EQ$1,$H$5:$FY$1802,MATCH($A894,$A$5:$A$1802,0),0)*HLOOKUP(EQ$2,$H$5:$FY$1802,MATCH($A894,$A$5:$A$1802,0),0),$H$2)</f>
        <v>144552</v>
      </c>
      <c r="ER894" s="166">
        <f>IFERROR(HLOOKUP(ER$1,$H$5:$FY$1802,MATCH($A894,$A$5:$A$1802,0),0)*HLOOKUP(ER$2,$H$5:$FY$1802,MATCH($A894,$A$5:$A$1802,0),0),$H$2)</f>
        <v>99232</v>
      </c>
      <c r="ES894" s="166">
        <f>IFERROR(HLOOKUP(ES$1,$H$5:$FY$1802,MATCH($A894,$A$5:$A$1802,0),0)*HLOOKUP(ES$2,$H$5:$FY$1802,MATCH($A894,$A$5:$A$1802,0),0),$H$2)</f>
        <v>8210150</v>
      </c>
      <c r="ET894" s="166">
        <f>IFERROR(HLOOKUP(ET$1,$H$5:$FY$1802,MATCH($A894,$A$5:$A$1802,0),0)*HLOOKUP(ET$2,$H$5:$FY$1802,MATCH($A894,$A$5:$A$1802,0),0),$H$2)</f>
        <v>37557961</v>
      </c>
      <c r="EU894" s="166">
        <f>IFERROR(HLOOKUP(EU$1,$H$5:$FY$1802,MATCH($A894,$A$5:$A$1802,0),0)*HLOOKUP(EU$2,$H$5:$FY$1802,MATCH($A894,$A$5:$A$1802,0),0),$H$2)</f>
        <v>10955979</v>
      </c>
      <c r="EV894" s="166">
        <f>IFERROR(HLOOKUP(EV$1,$H$5:$FY$1802,MATCH($A894,$A$5:$A$1802,0),0)*HLOOKUP(EV$2,$H$5:$FY$1802,MATCH($A894,$A$5:$A$1802,0),0),$H$2)</f>
        <v>302460096</v>
      </c>
      <c r="EW894" s="166">
        <f>IFERROR(HLOOKUP(EW$1,$H$5:$FY$1802,MATCH($A894,$A$5:$A$1802,0),0)*HLOOKUP(EW$2,$H$5:$FY$1802,MATCH($A894,$A$5:$A$1802,0),0),$H$2)</f>
        <v>52185275</v>
      </c>
      <c r="EX894" s="166">
        <f>IFERROR(HLOOKUP(EX$1,$H$5:$FY$1802,MATCH($A894,$A$5:$A$1802,0),0)*HLOOKUP(EX$2,$H$5:$FY$1802,MATCH($A894,$A$5:$A$1802,0),0),$H$2)</f>
        <v>8188016</v>
      </c>
      <c r="EY894" s="166">
        <f>IFERROR(HLOOKUP(EY$1,$H$5:$FY$1802,MATCH($A894,$A$5:$A$1802,0),0)*HLOOKUP(EY$2,$H$5:$FY$1802,MATCH($A894,$A$5:$A$1802,0),0),$H$2)</f>
        <v>69353086</v>
      </c>
      <c r="EZ894" s="166">
        <f>IFERROR(HLOOKUP(EZ$1,$H$5:$FY$1802,MATCH($A894,$A$5:$A$1802,0),0)*HLOOKUP(EZ$2,$H$5:$FY$1802,MATCH($A894,$A$5:$A$1802,0),0),$H$2)</f>
        <v>7894350</v>
      </c>
      <c r="FA894" s="166">
        <f>IFERROR(HLOOKUP(FA$1,$H$5:$FY$1802,MATCH($A894,$A$5:$A$1802,0),0)*HLOOKUP(FA$2,$H$5:$FY$1802,MATCH($A894,$A$5:$A$1802,0),0),$H$2)</f>
        <v>1069466</v>
      </c>
      <c r="FB894" s="166">
        <f>IFERROR(HLOOKUP(FB$1,$H$5:$FY$1802,MATCH($A894,$A$5:$A$1802,0),0)*HLOOKUP(FB$2,$H$5:$FY$1802,MATCH($A894,$A$5:$A$1802,0),0),$H$2)</f>
        <v>248556</v>
      </c>
      <c r="FC894" s="166">
        <f>IFERROR(HLOOKUP(FC$1,$H$5:$FY$1802,MATCH($A894,$A$5:$A$1802,0),0)*HLOOKUP(FC$2,$H$5:$FY$1802,MATCH($A894,$A$5:$A$1802,0),0),$H$2)</f>
        <v>273273</v>
      </c>
      <c r="FD894" s="166">
        <f>IFERROR(HLOOKUP(FD$1,$H$5:$FY$1802,MATCH($A894,$A$5:$A$1802,0),0)*HLOOKUP(FD$2,$H$5:$FY$1802,MATCH($A894,$A$5:$A$1802,0),0),$H$2)</f>
        <v>0</v>
      </c>
      <c r="FE894" s="166">
        <f>IFERROR(HLOOKUP(FE$1,$H$5:$FY$1802,MATCH($A894,$A$5:$A$1802,0),0)*HLOOKUP(FE$2,$H$5:$FY$1802,MATCH($A894,$A$5:$A$1802,0),0),$H$2)</f>
        <v>0</v>
      </c>
      <c r="FF894" s="166">
        <f>IFERROR(HLOOKUP(FF$1,$H$5:$FY$1802,MATCH($A894,$A$5:$A$1802,0),0)*HLOOKUP(FF$2,$H$5:$FY$1802,MATCH($A894,$A$5:$A$1802,0),0),$H$2)</f>
        <v>0</v>
      </c>
      <c r="FG894" s="166">
        <f>IFERROR(HLOOKUP(FG$1,$H$5:$FY$1802,MATCH($A894,$A$5:$A$1802,0),0)*HLOOKUP(FG$2,$H$5:$FY$1802,MATCH($A894,$A$5:$A$1802,0),0),$H$2)</f>
        <v>0</v>
      </c>
      <c r="FH894" s="152"/>
      <c r="FI894" s="405">
        <f t="shared" si="1229"/>
        <v>2.0960040465351542</v>
      </c>
      <c r="FJ894" s="405">
        <f t="shared" si="1229"/>
        <v>1.4323722812341932</v>
      </c>
      <c r="FK894" s="405">
        <f t="shared" si="1230"/>
        <v>2.09294922807576</v>
      </c>
      <c r="FL894" s="405">
        <f t="shared" si="1231"/>
        <v>1.435779086423683</v>
      </c>
      <c r="FM894" s="405">
        <f t="shared" si="1232"/>
        <v>1.3985243018317532</v>
      </c>
      <c r="FN894" s="405">
        <f t="shared" si="1233"/>
        <v>1.0500836514950023</v>
      </c>
      <c r="FO894" s="405">
        <f t="shared" si="1234"/>
        <v>1.9982117866583735</v>
      </c>
      <c r="FP894" s="405">
        <f t="shared" si="1235"/>
        <v>1.0585445498367283</v>
      </c>
      <c r="FQ894" s="405">
        <f t="shared" si="1236"/>
        <v>2.9199178644763859</v>
      </c>
      <c r="FR894" s="405">
        <f t="shared" si="1237"/>
        <v>1.2032854209445585</v>
      </c>
      <c r="FS894" s="65"/>
    </row>
    <row r="895" spans="1:175" ht="10.35" customHeight="1" x14ac:dyDescent="0.2">
      <c r="A895" s="174" t="str">
        <f t="shared" si="1225"/>
        <v>2022-23JUNERX8</v>
      </c>
      <c r="B895" s="176" t="str">
        <f t="shared" si="1210"/>
        <v>2022-23</v>
      </c>
      <c r="C895" s="175" t="s">
        <v>843</v>
      </c>
      <c r="D895" s="176" t="str">
        <f>INDEX($FV$16:$FW$26,MATCH($F895,$FV$16:$FV$26,0),2)</f>
        <v>Y63</v>
      </c>
      <c r="E895" s="176" t="str">
        <f>VLOOKUP($D895,$FW$8:$FX$14,2,0)</f>
        <v>North East and Yorkshire</v>
      </c>
      <c r="F895" s="275" t="s">
        <v>869</v>
      </c>
      <c r="G895" s="275" t="s">
        <v>881</v>
      </c>
      <c r="H895" s="276">
        <v>108097</v>
      </c>
      <c r="I895" s="276">
        <v>74836</v>
      </c>
      <c r="J895" s="276">
        <v>1786172</v>
      </c>
      <c r="K895" s="276">
        <v>24</v>
      </c>
      <c r="L895" s="276">
        <v>0</v>
      </c>
      <c r="M895" s="276">
        <v>85</v>
      </c>
      <c r="N895" s="276">
        <v>154</v>
      </c>
      <c r="O895" s="276">
        <v>294</v>
      </c>
      <c r="P895" s="276">
        <v>0</v>
      </c>
      <c r="Q895" s="276">
        <v>282</v>
      </c>
      <c r="R895" s="276">
        <v>190</v>
      </c>
      <c r="S895" s="276">
        <v>204</v>
      </c>
      <c r="T895" s="276">
        <v>68762</v>
      </c>
      <c r="U895" s="276">
        <v>7753</v>
      </c>
      <c r="V895" s="276">
        <v>5556</v>
      </c>
      <c r="W895" s="276">
        <v>37273</v>
      </c>
      <c r="X895" s="276">
        <v>8886</v>
      </c>
      <c r="Y895" s="276">
        <v>113</v>
      </c>
      <c r="Z895" s="276">
        <v>4419120</v>
      </c>
      <c r="AA895" s="276">
        <v>570</v>
      </c>
      <c r="AB895" s="276">
        <v>988</v>
      </c>
      <c r="AC895" s="276">
        <v>3518523</v>
      </c>
      <c r="AD895" s="276">
        <v>633</v>
      </c>
      <c r="AE895" s="276">
        <v>1111</v>
      </c>
      <c r="AF895" s="276">
        <v>96846590</v>
      </c>
      <c r="AG895" s="276">
        <v>2598</v>
      </c>
      <c r="AH895" s="276">
        <v>5757</v>
      </c>
      <c r="AI895" s="276">
        <v>73047600</v>
      </c>
      <c r="AJ895" s="276">
        <v>8221</v>
      </c>
      <c r="AK895" s="276">
        <v>19497</v>
      </c>
      <c r="AL895" s="276">
        <v>1093232</v>
      </c>
      <c r="AM895" s="276">
        <v>9675</v>
      </c>
      <c r="AN895" s="276">
        <v>24247</v>
      </c>
      <c r="AO895" s="276">
        <v>9278</v>
      </c>
      <c r="AP895" s="276">
        <v>598</v>
      </c>
      <c r="AQ895" s="276">
        <v>1383</v>
      </c>
      <c r="AR895" s="276">
        <v>5073</v>
      </c>
      <c r="AS895" s="276">
        <v>4068</v>
      </c>
      <c r="AT895" s="276">
        <v>3229</v>
      </c>
      <c r="AU895" s="276">
        <v>550</v>
      </c>
      <c r="AV895" s="276">
        <v>36606</v>
      </c>
      <c r="AW895" s="276">
        <v>4639</v>
      </c>
      <c r="AX895" s="276">
        <v>18239</v>
      </c>
      <c r="AY895" s="276">
        <v>59484</v>
      </c>
      <c r="AZ895" s="276">
        <v>13578</v>
      </c>
      <c r="BA895" s="276">
        <v>10602</v>
      </c>
      <c r="BB895" s="276">
        <v>9505</v>
      </c>
      <c r="BC895" s="276">
        <v>7464</v>
      </c>
      <c r="BD895" s="276">
        <v>50291</v>
      </c>
      <c r="BE895" s="276">
        <v>40497</v>
      </c>
      <c r="BF895" s="276">
        <v>12980</v>
      </c>
      <c r="BG895" s="276">
        <v>9475</v>
      </c>
      <c r="BH895" s="276">
        <v>175</v>
      </c>
      <c r="BI895" s="276">
        <v>138</v>
      </c>
      <c r="BJ895" s="276">
        <v>184</v>
      </c>
      <c r="BK895" s="276">
        <v>106161</v>
      </c>
      <c r="BL895" s="276">
        <v>577</v>
      </c>
      <c r="BM895" s="276">
        <v>1102</v>
      </c>
      <c r="BN895" s="276">
        <v>36</v>
      </c>
      <c r="BO895" s="276">
        <v>18105</v>
      </c>
      <c r="BP895" s="276">
        <v>503</v>
      </c>
      <c r="BQ895" s="276">
        <v>1108</v>
      </c>
      <c r="BR895" s="276">
        <v>7533</v>
      </c>
      <c r="BS895" s="276">
        <v>4294854</v>
      </c>
      <c r="BT895" s="276">
        <v>570</v>
      </c>
      <c r="BU895" s="276">
        <v>986</v>
      </c>
      <c r="BV895" s="276">
        <v>3458</v>
      </c>
      <c r="BW895" s="276">
        <v>9523818</v>
      </c>
      <c r="BX895" s="276">
        <v>2754</v>
      </c>
      <c r="BY895" s="276">
        <v>5903</v>
      </c>
      <c r="BZ895" s="276">
        <v>974</v>
      </c>
      <c r="CA895" s="276">
        <v>2486528</v>
      </c>
      <c r="CB895" s="276">
        <v>2553</v>
      </c>
      <c r="CC895" s="276">
        <v>6034</v>
      </c>
      <c r="CD895" s="276">
        <v>32841</v>
      </c>
      <c r="CE895" s="276">
        <v>84836244</v>
      </c>
      <c r="CF895" s="276">
        <v>2583</v>
      </c>
      <c r="CG895" s="276">
        <v>5731</v>
      </c>
      <c r="CH895" s="276">
        <v>2019</v>
      </c>
      <c r="CI895" s="276">
        <v>16095841</v>
      </c>
      <c r="CJ895" s="276">
        <v>7972</v>
      </c>
      <c r="CK895" s="276">
        <v>16583</v>
      </c>
      <c r="CL895" s="276">
        <v>1364</v>
      </c>
      <c r="CM895" s="276">
        <v>9591146</v>
      </c>
      <c r="CN895" s="276">
        <v>7032</v>
      </c>
      <c r="CO895" s="276">
        <v>15278</v>
      </c>
      <c r="CP895" s="276">
        <v>1354</v>
      </c>
      <c r="CQ895" s="276">
        <v>18617139</v>
      </c>
      <c r="CR895" s="276">
        <v>13750</v>
      </c>
      <c r="CS895" s="276">
        <v>35014</v>
      </c>
      <c r="CT895" s="276">
        <v>518</v>
      </c>
      <c r="CU895" s="276">
        <v>7534256</v>
      </c>
      <c r="CV895" s="276">
        <v>14545</v>
      </c>
      <c r="CW895" s="276">
        <v>38361</v>
      </c>
      <c r="CX895" s="276">
        <v>253</v>
      </c>
      <c r="CY895" s="276">
        <v>99795</v>
      </c>
      <c r="CZ895" s="276">
        <v>394</v>
      </c>
      <c r="DA895" s="276">
        <v>686</v>
      </c>
      <c r="DB895" s="276">
        <v>4502</v>
      </c>
      <c r="DC895" s="276">
        <v>267933</v>
      </c>
      <c r="DD895" s="276">
        <v>60</v>
      </c>
      <c r="DE895" s="276">
        <v>128</v>
      </c>
      <c r="DF895" s="276">
        <v>71</v>
      </c>
      <c r="DG895" s="276">
        <v>155004</v>
      </c>
      <c r="DH895" s="276">
        <v>2183</v>
      </c>
      <c r="DI895" s="276">
        <v>4140</v>
      </c>
      <c r="DJ895" s="276">
        <v>57</v>
      </c>
      <c r="DK895" s="276">
        <v>0</v>
      </c>
      <c r="DL895" s="252"/>
      <c r="DM895" s="252"/>
      <c r="DN895" s="252"/>
      <c r="DO895" s="252"/>
      <c r="DP895" s="252"/>
      <c r="DQ895" s="252"/>
      <c r="DR895" s="252"/>
      <c r="DS895" s="252"/>
      <c r="DT895" s="252"/>
      <c r="DU895" s="252"/>
      <c r="DV895" s="252"/>
      <c r="DW895" s="252"/>
      <c r="DX895" s="252"/>
      <c r="DY895" s="252"/>
      <c r="DZ895" s="252"/>
      <c r="EA895" s="252"/>
      <c r="EB895" s="177"/>
      <c r="EC895" s="167">
        <f t="shared" si="1238"/>
        <v>6</v>
      </c>
      <c r="ED895" s="174">
        <f t="shared" si="1226"/>
        <v>2022</v>
      </c>
      <c r="EE895" s="173">
        <f t="shared" si="1227"/>
        <v>44713</v>
      </c>
      <c r="EF895" s="150">
        <f t="shared" si="1228"/>
        <v>30</v>
      </c>
      <c r="EG895" s="178"/>
      <c r="EH895" s="179">
        <f>IFERROR(HLOOKUP(EH$1,$H$5:$FY$1802,MATCH($A895,$A$5:$A$1802,0),0)*HLOOKUP(EH$2,$H$5:$FY$1802,MATCH($A895,$A$5:$A$1802,0),0),$H$2)</f>
        <v>0</v>
      </c>
      <c r="EI895" s="179">
        <f>IFERROR(HLOOKUP(EI$1,$H$5:$FY$1802,MATCH($A895,$A$5:$A$1802,0),0)*HLOOKUP(EI$2,$H$5:$FY$1802,MATCH($A895,$A$5:$A$1802,0),0),$H$2)</f>
        <v>6361060</v>
      </c>
      <c r="EJ895" s="179">
        <f>IFERROR(HLOOKUP(EJ$1,$H$5:$FY$1802,MATCH($A895,$A$5:$A$1802,0),0)*HLOOKUP(EJ$2,$H$5:$FY$1802,MATCH($A895,$A$5:$A$1802,0),0),$H$2)</f>
        <v>11524744</v>
      </c>
      <c r="EK895" s="179">
        <f>IFERROR(HLOOKUP(EK$1,$H$5:$FY$1802,MATCH($A895,$A$5:$A$1802,0),0)*HLOOKUP(EK$2,$H$5:$FY$1802,MATCH($A895,$A$5:$A$1802,0),0),$H$2)</f>
        <v>22001784</v>
      </c>
      <c r="EL895" s="179">
        <f>IFERROR(HLOOKUP(EL$1,$H$5:$FY$1802,MATCH($A895,$A$5:$A$1802,0),0)*HLOOKUP(EL$2,$H$5:$FY$1802,MATCH($A895,$A$5:$A$1802,0),0),$H$2)</f>
        <v>7659964</v>
      </c>
      <c r="EM895" s="179">
        <f>IFERROR(HLOOKUP(EM$1,$H$5:$FY$1802,MATCH($A895,$A$5:$A$1802,0),0)*HLOOKUP(EM$2,$H$5:$FY$1802,MATCH($A895,$A$5:$A$1802,0),0),$H$2)</f>
        <v>6172716</v>
      </c>
      <c r="EN895" s="179">
        <f>IFERROR(HLOOKUP(EN$1,$H$5:$FY$1802,MATCH($A895,$A$5:$A$1802,0),0)*HLOOKUP(EN$2,$H$5:$FY$1802,MATCH($A895,$A$5:$A$1802,0),0),$H$2)</f>
        <v>214580661</v>
      </c>
      <c r="EO895" s="179">
        <f>IFERROR(HLOOKUP(EO$1,$H$5:$FY$1802,MATCH($A895,$A$5:$A$1802,0),0)*HLOOKUP(EO$2,$H$5:$FY$1802,MATCH($A895,$A$5:$A$1802,0),0),$H$2)</f>
        <v>173250342</v>
      </c>
      <c r="EP895" s="179">
        <f>IFERROR(HLOOKUP(EP$1,$H$5:$FY$1802,MATCH($A895,$A$5:$A$1802,0),0)*HLOOKUP(EP$2,$H$5:$FY$1802,MATCH($A895,$A$5:$A$1802,0),0),$H$2)</f>
        <v>2739911</v>
      </c>
      <c r="EQ895" s="179">
        <f>IFERROR(HLOOKUP(EQ$1,$H$5:$FY$1802,MATCH($A895,$A$5:$A$1802,0),0)*HLOOKUP(EQ$2,$H$5:$FY$1802,MATCH($A895,$A$5:$A$1802,0),0),$H$2)</f>
        <v>202768</v>
      </c>
      <c r="ER895" s="179">
        <f>IFERROR(HLOOKUP(ER$1,$H$5:$FY$1802,MATCH($A895,$A$5:$A$1802,0),0)*HLOOKUP(ER$2,$H$5:$FY$1802,MATCH($A895,$A$5:$A$1802,0),0),$H$2)</f>
        <v>39888</v>
      </c>
      <c r="ES895" s="179">
        <f>IFERROR(HLOOKUP(ES$1,$H$5:$FY$1802,MATCH($A895,$A$5:$A$1802,0),0)*HLOOKUP(ES$2,$H$5:$FY$1802,MATCH($A895,$A$5:$A$1802,0),0),$H$2)</f>
        <v>7427538</v>
      </c>
      <c r="ET895" s="179">
        <f>IFERROR(HLOOKUP(ET$1,$H$5:$FY$1802,MATCH($A895,$A$5:$A$1802,0),0)*HLOOKUP(ET$2,$H$5:$FY$1802,MATCH($A895,$A$5:$A$1802,0),0),$H$2)</f>
        <v>20412574</v>
      </c>
      <c r="EU895" s="179">
        <f>IFERROR(HLOOKUP(EU$1,$H$5:$FY$1802,MATCH($A895,$A$5:$A$1802,0),0)*HLOOKUP(EU$2,$H$5:$FY$1802,MATCH($A895,$A$5:$A$1802,0),0),$H$2)</f>
        <v>5877116</v>
      </c>
      <c r="EV895" s="179">
        <f>IFERROR(HLOOKUP(EV$1,$H$5:$FY$1802,MATCH($A895,$A$5:$A$1802,0),0)*HLOOKUP(EV$2,$H$5:$FY$1802,MATCH($A895,$A$5:$A$1802,0),0),$H$2)</f>
        <v>188211771</v>
      </c>
      <c r="EW895" s="179">
        <f>IFERROR(HLOOKUP(EW$1,$H$5:$FY$1802,MATCH($A895,$A$5:$A$1802,0),0)*HLOOKUP(EW$2,$H$5:$FY$1802,MATCH($A895,$A$5:$A$1802,0),0),$H$2)</f>
        <v>33481077</v>
      </c>
      <c r="EX895" s="179">
        <f>IFERROR(HLOOKUP(EX$1,$H$5:$FY$1802,MATCH($A895,$A$5:$A$1802,0),0)*HLOOKUP(EX$2,$H$5:$FY$1802,MATCH($A895,$A$5:$A$1802,0),0),$H$2)</f>
        <v>20839192</v>
      </c>
      <c r="EY895" s="179">
        <f>IFERROR(HLOOKUP(EY$1,$H$5:$FY$1802,MATCH($A895,$A$5:$A$1802,0),0)*HLOOKUP(EY$2,$H$5:$FY$1802,MATCH($A895,$A$5:$A$1802,0),0),$H$2)</f>
        <v>47408956</v>
      </c>
      <c r="EZ895" s="179">
        <f>IFERROR(HLOOKUP(EZ$1,$H$5:$FY$1802,MATCH($A895,$A$5:$A$1802,0),0)*HLOOKUP(EZ$2,$H$5:$FY$1802,MATCH($A895,$A$5:$A$1802,0),0),$H$2)</f>
        <v>19870998</v>
      </c>
      <c r="FA895" s="179">
        <f>IFERROR(HLOOKUP(FA$1,$H$5:$FY$1802,MATCH($A895,$A$5:$A$1802,0),0)*HLOOKUP(FA$2,$H$5:$FY$1802,MATCH($A895,$A$5:$A$1802,0),0),$H$2)</f>
        <v>293940</v>
      </c>
      <c r="FB895" s="179">
        <f>IFERROR(HLOOKUP(FB$1,$H$5:$FY$1802,MATCH($A895,$A$5:$A$1802,0),0)*HLOOKUP(FB$2,$H$5:$FY$1802,MATCH($A895,$A$5:$A$1802,0),0),$H$2)</f>
        <v>173558</v>
      </c>
      <c r="FC895" s="179">
        <f>IFERROR(HLOOKUP(FC$1,$H$5:$FY$1802,MATCH($A895,$A$5:$A$1802,0),0)*HLOOKUP(FC$2,$H$5:$FY$1802,MATCH($A895,$A$5:$A$1802,0),0),$H$2)</f>
        <v>576256</v>
      </c>
      <c r="FD895" s="179">
        <f>IFERROR(HLOOKUP(FD$1,$H$5:$FY$1802,MATCH($A895,$A$5:$A$1802,0),0)*HLOOKUP(FD$2,$H$5:$FY$1802,MATCH($A895,$A$5:$A$1802,0),0),$H$2)</f>
        <v>0</v>
      </c>
      <c r="FE895" s="179">
        <f>IFERROR(HLOOKUP(FE$1,$H$5:$FY$1802,MATCH($A895,$A$5:$A$1802,0),0)*HLOOKUP(FE$2,$H$5:$FY$1802,MATCH($A895,$A$5:$A$1802,0),0),$H$2)</f>
        <v>0</v>
      </c>
      <c r="FF895" s="179">
        <f>IFERROR(HLOOKUP(FF$1,$H$5:$FY$1802,MATCH($A895,$A$5:$A$1802,0),0)*HLOOKUP(FF$2,$H$5:$FY$1802,MATCH($A895,$A$5:$A$1802,0),0),$H$2)</f>
        <v>0</v>
      </c>
      <c r="FG895" s="179">
        <f>IFERROR(HLOOKUP(FG$1,$H$5:$FY$1802,MATCH($A895,$A$5:$A$1802,0),0)*HLOOKUP(FG$2,$H$5:$FY$1802,MATCH($A895,$A$5:$A$1802,0),0),$H$2)</f>
        <v>0</v>
      </c>
      <c r="FH895" s="151"/>
      <c r="FI895" s="407">
        <f t="shared" si="1229"/>
        <v>1.7513220688765638</v>
      </c>
      <c r="FJ895" s="407">
        <f t="shared" si="1229"/>
        <v>1.3674706565200567</v>
      </c>
      <c r="FK895" s="407">
        <f t="shared" si="1230"/>
        <v>1.710763138948884</v>
      </c>
      <c r="FL895" s="407">
        <f t="shared" si="1231"/>
        <v>1.3434125269978401</v>
      </c>
      <c r="FM895" s="407">
        <f t="shared" si="1232"/>
        <v>1.3492608590668849</v>
      </c>
      <c r="FN895" s="407">
        <f t="shared" si="1233"/>
        <v>1.086496928071258</v>
      </c>
      <c r="FO895" s="407">
        <f t="shared" si="1234"/>
        <v>1.4607247355390502</v>
      </c>
      <c r="FP895" s="407">
        <f t="shared" si="1235"/>
        <v>1.0662840423137521</v>
      </c>
      <c r="FQ895" s="407">
        <f t="shared" si="1236"/>
        <v>1.5486725663716814</v>
      </c>
      <c r="FR895" s="407">
        <f t="shared" si="1237"/>
        <v>1.2212389380530972</v>
      </c>
      <c r="FS895" s="408"/>
    </row>
  </sheetData>
  <phoneticPr fontId="4" type="noConversion"/>
  <hyperlinks>
    <hyperlink ref="G1" location="Introduction!A1" display="Introduction" xr:uid="{A3BBC1D3-7251-47F0-A599-1EE6180F14E5}"/>
  </hyperlinks>
  <pageMargins left="0.7" right="0.7" top="0.75" bottom="0.75" header="0.3" footer="0.3"/>
  <pageSetup paperSize="9" orientation="portrait" horizontalDpi="90" verticalDpi="9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7"/>
  <dimension ref="A1:AP97"/>
  <sheetViews>
    <sheetView zoomScaleNormal="100" workbookViewId="0">
      <pane xSplit="4" ySplit="12" topLeftCell="E57" activePane="bottomRight" state="frozen"/>
      <selection pane="topRight" activeCell="B5" sqref="B5:C5"/>
      <selection pane="bottomLeft" activeCell="B5" sqref="B5:C5"/>
      <selection pane="bottomRight" activeCell="E57" sqref="E57"/>
    </sheetView>
  </sheetViews>
  <sheetFormatPr defaultColWidth="0" defaultRowHeight="12.75" customHeight="1" zeroHeight="1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6" width="1.5703125" style="1" customWidth="1"/>
    <col min="7" max="7" width="7.7109375" style="1" bestFit="1" customWidth="1"/>
    <col min="8" max="8" width="8.5703125" style="1" customWidth="1"/>
    <col min="9" max="9" width="10.5703125" style="1" customWidth="1"/>
    <col min="10" max="10" width="1.5703125" style="1" customWidth="1"/>
    <col min="11" max="11" width="9.5703125" style="1" customWidth="1"/>
    <col min="12" max="12" width="1.5703125" style="1" customWidth="1"/>
    <col min="13" max="13" width="7.7109375" style="1" bestFit="1" customWidth="1"/>
    <col min="14" max="14" width="8.5703125" style="1" customWidth="1"/>
    <col min="15" max="15" width="10.5703125" style="1" customWidth="1"/>
    <col min="16" max="16" width="1.5703125" style="1" customWidth="1"/>
    <col min="17" max="17" width="9.5703125" style="1" customWidth="1"/>
    <col min="18" max="18" width="1.5703125" style="1" customWidth="1"/>
    <col min="19" max="19" width="9.42578125" style="1" customWidth="1"/>
    <col min="20" max="20" width="8.5703125" style="1" customWidth="1"/>
    <col min="21" max="21" width="10.5703125" style="1" customWidth="1"/>
    <col min="22" max="22" width="1.5703125" style="1" customWidth="1"/>
    <col min="23" max="23" width="9.5703125" style="1" customWidth="1"/>
    <col min="24" max="24" width="1.5703125" style="1" customWidth="1"/>
    <col min="25" max="25" width="9.42578125" style="1" customWidth="1"/>
    <col min="26" max="26" width="8.5703125" style="1" customWidth="1"/>
    <col min="27" max="27" width="10.5703125" style="1" customWidth="1"/>
    <col min="28" max="28" width="1.5703125" style="1" customWidth="1"/>
    <col min="29" max="29" width="9" style="1" customWidth="1"/>
    <col min="30" max="30" width="1.5703125" style="1" customWidth="1"/>
    <col min="31" max="31" width="7.7109375" style="1" bestFit="1" customWidth="1"/>
    <col min="32" max="32" width="8.5703125" style="1" customWidth="1"/>
    <col min="33" max="33" width="10.5703125" style="1" customWidth="1"/>
    <col min="34" max="34" width="1.5703125" style="1" customWidth="1"/>
    <col min="35" max="35" width="14.42578125" style="1" customWidth="1"/>
    <col min="36" max="36" width="1.5703125" style="1" customWidth="1"/>
    <col min="37" max="37" width="9.42578125" style="1" bestFit="1" customWidth="1"/>
    <col min="38" max="42" width="9.42578125" style="1" customWidth="1"/>
    <col min="43" max="16384" width="9.42578125" style="1" hidden="1"/>
  </cols>
  <sheetData>
    <row r="1" spans="1:41" ht="18.75" x14ac:dyDescent="0.25">
      <c r="B1" s="33" t="s">
        <v>9</v>
      </c>
      <c r="C1" s="9"/>
      <c r="E1" s="41" t="s">
        <v>86</v>
      </c>
      <c r="F1" s="43"/>
      <c r="G1" s="9"/>
      <c r="H1" s="9"/>
      <c r="I1" s="9"/>
      <c r="J1" s="44"/>
      <c r="K1" s="42"/>
      <c r="L1" s="42"/>
      <c r="M1" s="42"/>
      <c r="N1" s="30"/>
      <c r="AI1" s="220"/>
    </row>
    <row r="2" spans="1:41" s="389" customFormat="1" x14ac:dyDescent="0.2">
      <c r="A2" s="388"/>
      <c r="B2" s="388"/>
      <c r="C2" s="388"/>
      <c r="K2" s="390"/>
      <c r="Q2" s="391"/>
      <c r="R2" s="391"/>
      <c r="S2" s="391"/>
      <c r="T2" s="391"/>
      <c r="U2" s="391"/>
      <c r="V2" s="391"/>
      <c r="W2" s="391"/>
      <c r="X2" s="391"/>
      <c r="Y2" s="391"/>
      <c r="Z2" s="391"/>
      <c r="AA2" s="391"/>
      <c r="AB2" s="391"/>
      <c r="AC2" s="391"/>
      <c r="AD2" s="391"/>
      <c r="AE2" s="391"/>
      <c r="AF2" s="391"/>
      <c r="AG2" s="391"/>
      <c r="AK2" s="83" t="s">
        <v>87</v>
      </c>
      <c r="AL2" s="391"/>
      <c r="AM2" s="391"/>
      <c r="AN2" s="391"/>
      <c r="AO2" s="391"/>
    </row>
    <row r="3" spans="1:41" ht="14.25" x14ac:dyDescent="0.2">
      <c r="A3" s="20"/>
      <c r="B3" s="425" t="str">
        <f ca="1">OFFSET(Raw!$FT$5,MATCH($B$5,Raw!$FU$6:$FU$26,0),0)</f>
        <v>Eng</v>
      </c>
      <c r="C3" s="32" t="str">
        <f>VLOOKUP($B$5,Raw!$FU$6:$FX$26,3,0)</f>
        <v>.</v>
      </c>
      <c r="D3" s="21"/>
      <c r="E3" s="8" t="s">
        <v>88</v>
      </c>
      <c r="F3" s="8"/>
      <c r="G3" s="8"/>
      <c r="H3" s="8"/>
      <c r="I3" s="8"/>
      <c r="K3" s="86" t="s">
        <v>89</v>
      </c>
      <c r="L3" s="8"/>
      <c r="M3" s="8"/>
      <c r="N3" s="8"/>
      <c r="O3" s="8"/>
      <c r="Q3" s="8" t="s">
        <v>90</v>
      </c>
      <c r="R3" s="8"/>
      <c r="S3" s="8"/>
      <c r="T3" s="8"/>
      <c r="U3" s="8"/>
      <c r="V3" s="10"/>
      <c r="W3" s="8" t="s">
        <v>91</v>
      </c>
      <c r="X3" s="8"/>
      <c r="Y3" s="8"/>
      <c r="Z3" s="8"/>
      <c r="AA3" s="8"/>
      <c r="AB3" s="10"/>
      <c r="AC3" s="8" t="s">
        <v>92</v>
      </c>
      <c r="AD3" s="8"/>
      <c r="AE3" s="8"/>
      <c r="AF3" s="8"/>
      <c r="AG3" s="8"/>
      <c r="AI3" s="10" t="s">
        <v>93</v>
      </c>
      <c r="AK3" s="10" t="s">
        <v>94</v>
      </c>
      <c r="AL3" s="10"/>
      <c r="AM3" s="10"/>
      <c r="AN3" s="10"/>
      <c r="AO3" s="10"/>
    </row>
    <row r="4" spans="1:41" ht="12.75" customHeight="1" x14ac:dyDescent="0.2">
      <c r="A4" s="20"/>
      <c r="B4" s="104" t="s">
        <v>95</v>
      </c>
      <c r="D4" s="21"/>
      <c r="E4" s="9"/>
      <c r="F4" s="9"/>
      <c r="G4" s="86" t="s">
        <v>9</v>
      </c>
      <c r="H4" s="8"/>
      <c r="I4" s="8"/>
      <c r="K4" s="9"/>
      <c r="L4" s="9"/>
      <c r="M4" s="86" t="s">
        <v>9</v>
      </c>
      <c r="N4" s="8"/>
      <c r="O4" s="8"/>
      <c r="Q4" s="9"/>
      <c r="R4" s="9"/>
      <c r="S4" s="86" t="s">
        <v>9</v>
      </c>
      <c r="T4" s="8"/>
      <c r="U4" s="8"/>
      <c r="W4" s="9"/>
      <c r="X4" s="9"/>
      <c r="Y4" s="86" t="s">
        <v>9</v>
      </c>
      <c r="Z4" s="8"/>
      <c r="AA4" s="8"/>
      <c r="AC4" s="9"/>
      <c r="AD4" s="9"/>
      <c r="AE4" s="86" t="s">
        <v>9</v>
      </c>
      <c r="AF4" s="8"/>
      <c r="AG4" s="8"/>
      <c r="AI4" s="221" t="s">
        <v>96</v>
      </c>
      <c r="AK4" s="84" t="s">
        <v>97</v>
      </c>
      <c r="AL4" s="10"/>
      <c r="AM4" s="10"/>
      <c r="AN4" s="10"/>
      <c r="AO4" s="10"/>
    </row>
    <row r="5" spans="1:41" ht="39.75" x14ac:dyDescent="0.2">
      <c r="B5" s="429" t="s">
        <v>98</v>
      </c>
      <c r="C5" s="430"/>
      <c r="D5" s="22"/>
      <c r="E5" s="5" t="s">
        <v>99</v>
      </c>
      <c r="F5" s="6"/>
      <c r="G5" s="5" t="s">
        <v>100</v>
      </c>
      <c r="H5" s="5" t="s">
        <v>101</v>
      </c>
      <c r="I5" s="97" t="s">
        <v>102</v>
      </c>
      <c r="J5" s="6"/>
      <c r="K5" s="5" t="s">
        <v>99</v>
      </c>
      <c r="L5" s="6"/>
      <c r="M5" s="5" t="s">
        <v>100</v>
      </c>
      <c r="N5" s="5" t="s">
        <v>101</v>
      </c>
      <c r="O5" s="97" t="s">
        <v>102</v>
      </c>
      <c r="P5" s="6"/>
      <c r="Q5" s="5" t="s">
        <v>99</v>
      </c>
      <c r="R5" s="6"/>
      <c r="S5" s="5" t="s">
        <v>100</v>
      </c>
      <c r="T5" s="5" t="s">
        <v>103</v>
      </c>
      <c r="U5" s="97" t="s">
        <v>104</v>
      </c>
      <c r="V5" s="6"/>
      <c r="W5" s="5" t="s">
        <v>99</v>
      </c>
      <c r="X5" s="6"/>
      <c r="Y5" s="5" t="s">
        <v>100</v>
      </c>
      <c r="Z5" s="5" t="s">
        <v>103</v>
      </c>
      <c r="AA5" s="97" t="s">
        <v>104</v>
      </c>
      <c r="AB5" s="6"/>
      <c r="AC5" s="5" t="s">
        <v>99</v>
      </c>
      <c r="AD5" s="6"/>
      <c r="AE5" s="5" t="s">
        <v>100</v>
      </c>
      <c r="AF5" s="5" t="s">
        <v>103</v>
      </c>
      <c r="AG5" s="97" t="s">
        <v>104</v>
      </c>
      <c r="AI5" s="5" t="s">
        <v>99</v>
      </c>
      <c r="AK5" s="36" t="s">
        <v>99</v>
      </c>
      <c r="AL5" s="202"/>
      <c r="AM5" s="202"/>
      <c r="AN5" s="202"/>
      <c r="AO5" s="202"/>
    </row>
    <row r="6" spans="1:41" s="19" customFormat="1" x14ac:dyDescent="0.2">
      <c r="A6" s="17"/>
      <c r="B6" s="32" t="str">
        <f>VLOOKUP($B$5,Raw!$FU$6:$FX$26,2,0)</f>
        <v>ENG</v>
      </c>
      <c r="C6" s="45"/>
      <c r="D6" s="17" t="s">
        <v>105</v>
      </c>
      <c r="E6" s="18" t="s">
        <v>106</v>
      </c>
      <c r="F6" s="18"/>
      <c r="G6" s="18" t="s">
        <v>107</v>
      </c>
      <c r="H6" s="18" t="s">
        <v>108</v>
      </c>
      <c r="I6" s="18" t="s">
        <v>109</v>
      </c>
      <c r="J6" s="18"/>
      <c r="K6" s="18" t="s">
        <v>110</v>
      </c>
      <c r="L6" s="18"/>
      <c r="M6" s="18" t="s">
        <v>111</v>
      </c>
      <c r="N6" s="18" t="s">
        <v>112</v>
      </c>
      <c r="O6" s="18" t="s">
        <v>113</v>
      </c>
      <c r="P6" s="18"/>
      <c r="Q6" s="18" t="s">
        <v>114</v>
      </c>
      <c r="R6" s="18"/>
      <c r="S6" s="18" t="s">
        <v>115</v>
      </c>
      <c r="T6" s="18" t="s">
        <v>116</v>
      </c>
      <c r="U6" s="18" t="s">
        <v>117</v>
      </c>
      <c r="V6" s="18"/>
      <c r="W6" s="18" t="s">
        <v>118</v>
      </c>
      <c r="X6" s="18"/>
      <c r="Y6" s="18" t="s">
        <v>119</v>
      </c>
      <c r="Z6" s="18" t="s">
        <v>120</v>
      </c>
      <c r="AA6" s="18" t="s">
        <v>121</v>
      </c>
      <c r="AB6" s="18"/>
      <c r="AC6" s="18" t="s">
        <v>122</v>
      </c>
      <c r="AD6" s="18"/>
      <c r="AE6" s="18" t="s">
        <v>123</v>
      </c>
      <c r="AF6" s="18" t="s">
        <v>124</v>
      </c>
      <c r="AG6" s="18" t="s">
        <v>125</v>
      </c>
      <c r="AI6" s="18" t="s">
        <v>126</v>
      </c>
      <c r="AK6" s="232" t="s">
        <v>127</v>
      </c>
    </row>
    <row r="7" spans="1:41" s="46" customFormat="1" ht="13.5" customHeight="1" x14ac:dyDescent="0.2">
      <c r="A7" s="3"/>
      <c r="B7" s="286" t="s">
        <v>128</v>
      </c>
      <c r="C7" s="113" t="s">
        <v>129</v>
      </c>
      <c r="D7" s="25"/>
      <c r="E7" s="291">
        <f t="shared" ref="E7:E12" si="0">IFERROR(SUMIF($B$13:$B$80,$B7,E$13:E$80),"-")</f>
        <v>349258</v>
      </c>
      <c r="F7" s="291"/>
      <c r="G7" s="291">
        <f>IFERROR(SUMIF($B$13:$B$80,$B7,G$13:G$80),"-")</f>
        <v>48799.993333333332</v>
      </c>
      <c r="H7" s="411">
        <f>IFERROR(G7/E7/24,"-")</f>
        <v>5.8218653704583878E-3</v>
      </c>
      <c r="I7" s="411">
        <f>IFERROR(SUMPRODUCT(E13:E20,I13:I20)/E7,"-")</f>
        <v>1.0097266091680501E-2</v>
      </c>
      <c r="J7" s="291"/>
      <c r="K7" s="291">
        <f>IFERROR(SUMIF($B$13:$B$80,$B7,K$13:K$80),"-")</f>
        <v>240334</v>
      </c>
      <c r="L7" s="291"/>
      <c r="M7" s="291">
        <f t="shared" ref="M7:M12" si="1">IFERROR(SUMIF($B$13:$B$80,$B7,M$13:M$80),"-")</f>
        <v>55269.767222222217</v>
      </c>
      <c r="N7" s="411">
        <f t="shared" ref="N7:N12" si="2">IFERROR(M7/K7/24,"-")</f>
        <v>9.5821105943919398E-3</v>
      </c>
      <c r="O7" s="411">
        <f>IFERROR(SUMPRODUCT(K13:K20,O13:O20)/K7,"-")</f>
        <v>1.8339029832788258E-2</v>
      </c>
      <c r="P7" s="291"/>
      <c r="Q7" s="291">
        <f t="shared" ref="Q7:Q12" si="3">IFERROR(SUMIF($B$13:$B$80,$B7,Q$13:Q$80),"-")</f>
        <v>2115529</v>
      </c>
      <c r="R7" s="291"/>
      <c r="S7" s="291">
        <f t="shared" ref="S7:S12" si="4">IFERROR(SUMIF($B$13:$B$80,$B7,S$13:S$80),"-")</f>
        <v>911647.92166666663</v>
      </c>
      <c r="T7" s="411">
        <f>IFERROR(S7/Q7/24,"-")</f>
        <v>1.7955475944524724E-2</v>
      </c>
      <c r="U7" s="411">
        <f>IFERROR(SUMPRODUCT(Q13:Q20,U13:U20)/Q7,"-")</f>
        <v>3.8185335141111623E-2</v>
      </c>
      <c r="V7" s="291"/>
      <c r="W7" s="291">
        <f t="shared" ref="W7:W12" si="5">IFERROR(SUMIF($B$13:$B$80,$B7,W$13:W$80),"-")</f>
        <v>1027351</v>
      </c>
      <c r="X7" s="291"/>
      <c r="Y7" s="291">
        <f t="shared" ref="Y7:Y12" si="6">IFERROR(SUMIF($B$13:$B$80,$B7,Y$13:Y$80),"-")</f>
        <v>1105986.7247222222</v>
      </c>
      <c r="Z7" s="411">
        <f>IFERROR(Y7/W7/24,"-")</f>
        <v>4.485592577099673E-2</v>
      </c>
      <c r="AA7" s="411">
        <f>IFERROR(SUMPRODUCT(W13:W20,AA13:AA20)/W7,"-")</f>
        <v>0.10578094854036146</v>
      </c>
      <c r="AB7" s="291"/>
      <c r="AC7" s="291">
        <f t="shared" ref="AC7:AC12" si="7">IFERROR(SUMIF($B$13:$B$80,$B7,AC$13:AC$80),"-")</f>
        <v>108960</v>
      </c>
      <c r="AD7" s="291"/>
      <c r="AE7" s="291">
        <f t="shared" ref="AE7:AE12" si="8">IFERROR(SUMIF($B$13:$B$80,$B7,AE$13:AE$80),"-")</f>
        <v>164421.95611111113</v>
      </c>
      <c r="AF7" s="411">
        <f>IFERROR(AE7/AC7/24,"-")</f>
        <v>6.2875503285269488E-2</v>
      </c>
      <c r="AG7" s="411">
        <f>IFERROR(SUMPRODUCT(AC13:AC20,AG13:AG20)/AC7,"-")</f>
        <v>0.14121506480036847</v>
      </c>
      <c r="AI7" s="293">
        <f t="shared" ref="AI7:AI12" si="9">IFERROR(SUMIF($B$13:$B$80,$B7,AI$13:AI$80),"-")</f>
        <v>0</v>
      </c>
      <c r="AK7" s="291">
        <f t="shared" ref="AK7:AK12" si="10">IFERROR(SUMIF($B$13:$B$80,$B7,AK$13:AK$80),"-")</f>
        <v>0</v>
      </c>
    </row>
    <row r="8" spans="1:41" ht="15" x14ac:dyDescent="0.2">
      <c r="A8" s="3"/>
      <c r="B8" s="286" t="s">
        <v>130</v>
      </c>
      <c r="C8" s="113" t="s">
        <v>130</v>
      </c>
      <c r="D8" s="364"/>
      <c r="E8" s="23">
        <f t="shared" si="0"/>
        <v>680027</v>
      </c>
      <c r="F8" s="23"/>
      <c r="G8" s="291">
        <f t="shared" ref="G8:G12" si="11">IFERROR(SUMIF($B$13:$B$80,$B8,G$13:G$80),"-")</f>
        <v>82737.26416666666</v>
      </c>
      <c r="H8" s="412">
        <f t="shared" ref="H8:H10" si="12">IFERROR(G8/E8/24,"-")</f>
        <v>5.0694840159941357E-3</v>
      </c>
      <c r="I8" s="412">
        <f>IFERROR(SUMPRODUCT(E21:E32,I21:I32)/E8,"-")</f>
        <v>8.8538134842031605E-3</v>
      </c>
      <c r="J8" s="23"/>
      <c r="K8" s="291">
        <f>IFERROR(SUMIF($B$13:$B$80,$B8,K$13:K$80),"-")</f>
        <v>464143</v>
      </c>
      <c r="L8" s="23"/>
      <c r="M8" s="291">
        <f t="shared" si="1"/>
        <v>89107.334999999977</v>
      </c>
      <c r="N8" s="412">
        <f t="shared" si="2"/>
        <v>7.9992709682145356E-3</v>
      </c>
      <c r="O8" s="412">
        <f>IFERROR(SUMPRODUCT(K21:K32,O21:O32)/K8,"-")</f>
        <v>1.4889096280273136E-2</v>
      </c>
      <c r="P8" s="23"/>
      <c r="Q8" s="291">
        <f t="shared" si="3"/>
        <v>4455783</v>
      </c>
      <c r="R8" s="23"/>
      <c r="S8" s="291">
        <f t="shared" si="4"/>
        <v>1617435.0527777781</v>
      </c>
      <c r="T8" s="412">
        <f t="shared" ref="T8:T12" si="13">IFERROR(S8/Q8/24,"-")</f>
        <v>1.5124867436110351E-2</v>
      </c>
      <c r="U8" s="412">
        <f>IFERROR(SUMPRODUCT(Q21:Q32,U21:U32)/Q8,"-")</f>
        <v>3.1139550359694436E-2</v>
      </c>
      <c r="V8" s="23"/>
      <c r="W8" s="291">
        <f t="shared" si="5"/>
        <v>2082124</v>
      </c>
      <c r="X8" s="23"/>
      <c r="Y8" s="291">
        <f t="shared" si="6"/>
        <v>2143259.1855555559</v>
      </c>
      <c r="Z8" s="412">
        <f t="shared" ref="Z8:Z11" si="14">IFERROR(Y8/W8/24,"-")</f>
        <v>4.2890080545065913E-2</v>
      </c>
      <c r="AA8" s="412">
        <f>IFERROR(SUMPRODUCT(W21:W32,AA21:AA32)/W8,"-")</f>
        <v>0.10103120080255297</v>
      </c>
      <c r="AB8" s="23"/>
      <c r="AC8" s="291">
        <f t="shared" si="7"/>
        <v>174482</v>
      </c>
      <c r="AD8" s="23"/>
      <c r="AE8" s="291">
        <f t="shared" si="8"/>
        <v>249208.88277777776</v>
      </c>
      <c r="AF8" s="412">
        <f t="shared" ref="AF8:AF12" si="15">IFERROR(AE8/AC8/24,"-")</f>
        <v>5.9511602624190883E-2</v>
      </c>
      <c r="AG8" s="412">
        <f>IFERROR(SUMPRODUCT(AC21:AC32,AG21:AG32)/AC8,"-")</f>
        <v>0.13466318901833024</v>
      </c>
      <c r="AI8" s="293">
        <f t="shared" si="9"/>
        <v>0</v>
      </c>
      <c r="AK8" s="291">
        <f t="shared" si="10"/>
        <v>0</v>
      </c>
    </row>
    <row r="9" spans="1:41" ht="15" x14ac:dyDescent="0.2">
      <c r="A9" s="3"/>
      <c r="B9" s="286" t="s">
        <v>131</v>
      </c>
      <c r="C9" s="113" t="s">
        <v>131</v>
      </c>
      <c r="D9" s="364"/>
      <c r="E9" s="23">
        <f t="shared" si="0"/>
        <v>721974</v>
      </c>
      <c r="F9" s="23"/>
      <c r="G9" s="291">
        <f t="shared" si="11"/>
        <v>87822.455000000016</v>
      </c>
      <c r="H9" s="412">
        <f t="shared" si="12"/>
        <v>5.0684220738327615E-3</v>
      </c>
      <c r="I9" s="412">
        <f>IFERROR(SUMPRODUCT(E33:E44,I33:I44)/E9,"-")</f>
        <v>8.9142359338065819E-3</v>
      </c>
      <c r="J9" s="23"/>
      <c r="K9" s="291">
        <f t="shared" ref="K9:K10" si="16">IFERROR(SUMIF($B$13:$B$80,$B9,K$13:K$80),"-")</f>
        <v>486139</v>
      </c>
      <c r="L9" s="23"/>
      <c r="M9" s="291">
        <f t="shared" si="1"/>
        <v>88091.72583333333</v>
      </c>
      <c r="N9" s="412">
        <f t="shared" si="2"/>
        <v>7.550286186438218E-3</v>
      </c>
      <c r="O9" s="412">
        <f>IFERROR(SUMPRODUCT(K33:K44,O33:O44)/K9,"-")</f>
        <v>1.4091291991019489E-2</v>
      </c>
      <c r="P9" s="23"/>
      <c r="Q9" s="291">
        <f t="shared" si="3"/>
        <v>4765324</v>
      </c>
      <c r="R9" s="23"/>
      <c r="S9" s="291">
        <f t="shared" si="4"/>
        <v>1892434.2147222224</v>
      </c>
      <c r="T9" s="412">
        <f t="shared" si="13"/>
        <v>1.6546918029797329E-2</v>
      </c>
      <c r="U9" s="412">
        <f>IFERROR(SUMPRODUCT(Q33:Q44,U33:U44)/Q9,"-")</f>
        <v>3.4128949073712667E-2</v>
      </c>
      <c r="V9" s="23"/>
      <c r="W9" s="291">
        <f t="shared" si="5"/>
        <v>1944077</v>
      </c>
      <c r="X9" s="23"/>
      <c r="Y9" s="291">
        <f t="shared" si="6"/>
        <v>2302678.943611111</v>
      </c>
      <c r="Z9" s="412">
        <f t="shared" si="14"/>
        <v>4.9352446422542058E-2</v>
      </c>
      <c r="AA9" s="412">
        <f>IFERROR(SUMPRODUCT(W33:W44,AA33:AA44)/W9,"-")</f>
        <v>0.11770220207946343</v>
      </c>
      <c r="AB9" s="23"/>
      <c r="AC9" s="291">
        <f t="shared" si="7"/>
        <v>168238</v>
      </c>
      <c r="AD9" s="23"/>
      <c r="AE9" s="291">
        <f t="shared" si="8"/>
        <v>241557.25333333333</v>
      </c>
      <c r="AF9" s="412">
        <f t="shared" si="15"/>
        <v>5.9825280587950141E-2</v>
      </c>
      <c r="AG9" s="412">
        <f>IFERROR(SUMPRODUCT(AC33:AC44,AG33:AG44)/AC9,"-")</f>
        <v>0.13864643846151814</v>
      </c>
      <c r="AI9" s="293">
        <f t="shared" si="9"/>
        <v>117763</v>
      </c>
      <c r="AK9" s="291">
        <f t="shared" si="10"/>
        <v>85278</v>
      </c>
    </row>
    <row r="10" spans="1:41" ht="15" x14ac:dyDescent="0.2">
      <c r="A10" s="3"/>
      <c r="B10" s="286" t="str">
        <f>LEFT(C10,7)</f>
        <v>2020-21</v>
      </c>
      <c r="C10" s="113" t="s">
        <v>132</v>
      </c>
      <c r="D10" s="364"/>
      <c r="E10" s="23">
        <f t="shared" si="0"/>
        <v>652225</v>
      </c>
      <c r="F10" s="23"/>
      <c r="G10" s="291">
        <f t="shared" si="11"/>
        <v>76573.731111111119</v>
      </c>
      <c r="H10" s="412">
        <f t="shared" si="12"/>
        <v>4.891827405618659E-3</v>
      </c>
      <c r="I10" s="412">
        <f>IFERROR(SUMPRODUCT(E45:E56,I45:I56)/E10,"-")</f>
        <v>8.6257653999202155E-3</v>
      </c>
      <c r="J10" s="23"/>
      <c r="K10" s="291">
        <f t="shared" si="16"/>
        <v>396339</v>
      </c>
      <c r="L10" s="23"/>
      <c r="M10" s="291">
        <f t="shared" si="1"/>
        <v>63296.500555555547</v>
      </c>
      <c r="N10" s="412">
        <f t="shared" si="2"/>
        <v>6.6542888532665585E-3</v>
      </c>
      <c r="O10" s="412">
        <f>IFERROR(SUMPRODUCT(K45:K56,O45:O56)/K10,"-")</f>
        <v>1.2401313583919417E-2</v>
      </c>
      <c r="P10" s="23"/>
      <c r="Q10" s="291">
        <f t="shared" si="3"/>
        <v>4417654</v>
      </c>
      <c r="R10" s="23"/>
      <c r="S10" s="291">
        <f t="shared" si="4"/>
        <v>1542851.6161111111</v>
      </c>
      <c r="T10" s="412">
        <f t="shared" si="13"/>
        <v>1.4551950878142478E-2</v>
      </c>
      <c r="U10" s="412">
        <f>IFERROR(SUMPRODUCT(Q45:Q56,U45:U56)/Q10,"-")</f>
        <v>2.9678353858011347E-2</v>
      </c>
      <c r="V10" s="23"/>
      <c r="W10" s="291">
        <f t="shared" si="5"/>
        <v>2104794</v>
      </c>
      <c r="X10" s="23"/>
      <c r="Y10" s="291">
        <f t="shared" si="6"/>
        <v>1918462.2566666666</v>
      </c>
      <c r="Z10" s="412">
        <f t="shared" si="14"/>
        <v>3.7978028900268197E-2</v>
      </c>
      <c r="AA10" s="412">
        <f>IFERROR(SUMPRODUCT(W45:W56,AA45:AA56)/W10,"-")</f>
        <v>8.8643944270573274E-2</v>
      </c>
      <c r="AB10" s="23"/>
      <c r="AC10" s="291">
        <f t="shared" si="7"/>
        <v>118118</v>
      </c>
      <c r="AD10" s="23"/>
      <c r="AE10" s="291">
        <f t="shared" si="8"/>
        <v>163094.1608333333</v>
      </c>
      <c r="AF10" s="412">
        <f t="shared" si="15"/>
        <v>5.7532213843124846E-2</v>
      </c>
      <c r="AG10" s="412">
        <f>IFERROR(SUMPRODUCT(AC45:AC56,AG45:AG56)/AC10,"-")</f>
        <v>0.12316109130198112</v>
      </c>
      <c r="AI10" s="293">
        <f t="shared" si="9"/>
        <v>239018</v>
      </c>
      <c r="AK10" s="291">
        <f t="shared" si="10"/>
        <v>161518</v>
      </c>
    </row>
    <row r="11" spans="1:41" ht="15" x14ac:dyDescent="0.2">
      <c r="A11" s="3"/>
      <c r="B11" s="286" t="str">
        <f>LEFT(C11,7)</f>
        <v>2021-22</v>
      </c>
      <c r="C11" s="113" t="s">
        <v>133</v>
      </c>
      <c r="D11" s="364"/>
      <c r="E11" s="291">
        <f t="shared" si="0"/>
        <v>895857</v>
      </c>
      <c r="F11" s="291"/>
      <c r="G11" s="291">
        <f t="shared" si="11"/>
        <v>129227.45444444443</v>
      </c>
      <c r="H11" s="411">
        <f>IFERROR(G11/E11/24,"-")</f>
        <v>6.0104204895630869E-3</v>
      </c>
      <c r="I11" s="411">
        <f>IFERROR(SUMPRODUCT(E57:E68,I57:I68)/E11,"-")</f>
        <v>1.0627484960190614E-2</v>
      </c>
      <c r="J11" s="291"/>
      <c r="K11" s="291">
        <f>IFERROR(SUMIF($B$13:$B$80,$B11,K$13:K$80),"-")</f>
        <v>585103</v>
      </c>
      <c r="L11" s="291"/>
      <c r="M11" s="291">
        <f t="shared" si="1"/>
        <v>111643.16111111113</v>
      </c>
      <c r="N11" s="411">
        <f t="shared" si="2"/>
        <v>7.9503922892715136E-3</v>
      </c>
      <c r="O11" s="411">
        <f>IFERROR(SUMPRODUCT(K57:K68,O57:O68)/K11,"-")</f>
        <v>1.46651464254695E-2</v>
      </c>
      <c r="P11" s="291"/>
      <c r="Q11" s="291">
        <f t="shared" si="3"/>
        <v>4857695</v>
      </c>
      <c r="R11" s="291"/>
      <c r="S11" s="291">
        <f t="shared" si="4"/>
        <v>3343102.9719444439</v>
      </c>
      <c r="T11" s="411">
        <f t="shared" si="13"/>
        <v>2.8675319707052796E-2</v>
      </c>
      <c r="U11" s="411">
        <f>IFERROR(SUMPRODUCT(Q57:Q68,U57:U68)/Q11,"-")</f>
        <v>6.1896979827118892E-2</v>
      </c>
      <c r="V11" s="291"/>
      <c r="W11" s="291">
        <f t="shared" si="5"/>
        <v>1560140</v>
      </c>
      <c r="X11" s="291"/>
      <c r="Y11" s="291">
        <f t="shared" si="6"/>
        <v>3475328.6702777781</v>
      </c>
      <c r="Z11" s="411">
        <f t="shared" si="14"/>
        <v>9.281561991973418E-2</v>
      </c>
      <c r="AA11" s="411">
        <f>IFERROR(SUMPRODUCT(W57:W68,AA57:AA68)/W11,"-")</f>
        <v>0.22705829032318564</v>
      </c>
      <c r="AB11" s="291"/>
      <c r="AC11" s="291">
        <f t="shared" si="7"/>
        <v>64120</v>
      </c>
      <c r="AD11" s="291"/>
      <c r="AE11" s="291">
        <f t="shared" si="8"/>
        <v>200016.73361111115</v>
      </c>
      <c r="AF11" s="411">
        <f t="shared" si="15"/>
        <v>0.12997552350482894</v>
      </c>
      <c r="AG11" s="411">
        <f>IFERROR(SUMPRODUCT(AC57:AC68,AG57:AG68)/AC11,"-")</f>
        <v>0.29097420490515469</v>
      </c>
      <c r="AH11" s="46"/>
      <c r="AI11" s="293">
        <f t="shared" si="9"/>
        <v>231102</v>
      </c>
      <c r="AJ11" s="46"/>
      <c r="AK11" s="291">
        <f t="shared" si="10"/>
        <v>121695</v>
      </c>
    </row>
    <row r="12" spans="1:41" ht="15" x14ac:dyDescent="0.2">
      <c r="A12" s="3"/>
      <c r="B12" s="286" t="str">
        <f>LEFT(C12,7)</f>
        <v>2022-23</v>
      </c>
      <c r="C12" s="1" t="s">
        <v>134</v>
      </c>
      <c r="D12" s="364"/>
      <c r="E12" s="23">
        <f t="shared" si="0"/>
        <v>233952</v>
      </c>
      <c r="F12" s="23"/>
      <c r="G12" s="291">
        <f t="shared" si="11"/>
        <v>34729.875277777785</v>
      </c>
      <c r="H12" s="412">
        <f>IFERROR(G12/E12/24,"-")</f>
        <v>6.1853633932348268E-3</v>
      </c>
      <c r="I12" s="412">
        <f>IFERROR(SUMPRODUCT(E69:E80,I69:I80)/E12,"-")</f>
        <v>1.097592154072757E-2</v>
      </c>
      <c r="J12" s="23"/>
      <c r="K12" s="291">
        <f>IFERROR(SUMIF($B$13:$B$80,$B12,K$13:K$80),"-")</f>
        <v>152738</v>
      </c>
      <c r="L12" s="23"/>
      <c r="M12" s="291">
        <f t="shared" si="1"/>
        <v>29770.96638888889</v>
      </c>
      <c r="N12" s="412">
        <f t="shared" si="2"/>
        <v>8.1214690048996997E-3</v>
      </c>
      <c r="O12" s="412">
        <f>IFERROR(SUMPRODUCT(K69:K80,O69:O80)/K12,"-")</f>
        <v>1.5005054800934836E-2</v>
      </c>
      <c r="P12" s="23"/>
      <c r="Q12" s="291">
        <f t="shared" si="3"/>
        <v>1123461</v>
      </c>
      <c r="R12" s="23"/>
      <c r="S12" s="291">
        <f t="shared" si="4"/>
        <v>890968.15083333338</v>
      </c>
      <c r="T12" s="412">
        <f t="shared" si="13"/>
        <v>3.3044024626924205E-2</v>
      </c>
      <c r="U12" s="412">
        <f>IFERROR(SUMPRODUCT(Q69:Q80,U69:U80)/Q12,"-")</f>
        <v>7.3178019938683531E-2</v>
      </c>
      <c r="V12" s="23"/>
      <c r="W12" s="291">
        <f t="shared" si="5"/>
        <v>357804</v>
      </c>
      <c r="X12" s="23"/>
      <c r="Y12" s="291">
        <f t="shared" si="6"/>
        <v>911741.50305555551</v>
      </c>
      <c r="Z12" s="412">
        <f>IFERROR(Y12/W12/24,"-")</f>
        <v>0.10617329402125598</v>
      </c>
      <c r="AA12" s="412">
        <f>IFERROR(SUMPRODUCT(W69:W80,AA69:AA80)/W12,"-")</f>
        <v>0.26751403326236545</v>
      </c>
      <c r="AB12" s="23"/>
      <c r="AC12" s="291">
        <f t="shared" si="7"/>
        <v>12749</v>
      </c>
      <c r="AD12" s="23"/>
      <c r="AE12" s="291">
        <f t="shared" si="8"/>
        <v>39998.794722222221</v>
      </c>
      <c r="AF12" s="412">
        <f t="shared" si="15"/>
        <v>0.13072526839432577</v>
      </c>
      <c r="AG12" s="412">
        <f>IFERROR(SUMPRODUCT(AC69:AC80,AG69:AG80)/AC12,"-")</f>
        <v>0.32524986527628891</v>
      </c>
      <c r="AI12" s="293">
        <f t="shared" si="9"/>
        <v>15115</v>
      </c>
      <c r="AK12" s="291">
        <f t="shared" si="10"/>
        <v>26068</v>
      </c>
    </row>
    <row r="13" spans="1:41" x14ac:dyDescent="0.2">
      <c r="A13" s="392">
        <v>42948</v>
      </c>
      <c r="B13" s="10" t="s">
        <v>128</v>
      </c>
      <c r="C13" s="1" t="s">
        <v>135</v>
      </c>
      <c r="D13" s="2" t="s">
        <v>135</v>
      </c>
      <c r="E13" s="23">
        <f>IFERROR(INDEX(Raw!$H$6:$EB$1257,MATCH($B13&amp;$D13&amp;$B$6,Raw!$A$6:$A$1257,0),MATCH(E$6,Raw!$H$5:$EB$5,0)),"-")</f>
        <v>10233</v>
      </c>
      <c r="F13" s="23"/>
      <c r="G13" s="23">
        <f>IFERROR(INDEX(Raw!$H$6:$EB$1257,MATCH($B13&amp;$D13&amp;$B$6,Raw!$A$6:$A$1257,0),MATCH(G$6,Raw!$H$5:$EB$5,0))/60/60,"-")</f>
        <v>1575.3444444444444</v>
      </c>
      <c r="H13" s="412">
        <f>IFERROR(INDEX(Raw!$H$6:$EB$1257,MATCH($B13&amp;$D13&amp;$B$6,Raw!$A$6:$A$1257,0),MATCH(H$6,Raw!$H$5:$EB$5,0))/60/60/24,"-")</f>
        <v>6.4120370370370364E-3</v>
      </c>
      <c r="I13" s="412">
        <f>IFERROR(INDEX(Raw!$H$6:$EB$1257,MATCH($B13&amp;$D13&amp;$B$6,Raw!$A$6:$A$1257,0),MATCH(I$6,Raw!$H$5:$EB$5,0))/60/60/24,"-")</f>
        <v>1.0555555555555554E-2</v>
      </c>
      <c r="J13" s="23"/>
      <c r="K13" s="395">
        <f>IFERROR(INDEX(Raw!$H$6:$EB$1257,MATCH($B13&amp;$D13&amp;$B$6,Raw!$A$6:$A$1257,0),MATCH(K$6,Raw!$H$5:$EB$5,0)),"-")</f>
        <v>6931</v>
      </c>
      <c r="L13" s="23"/>
      <c r="M13" s="23">
        <f>IFERROR(INDEX(Raw!$H$6:$EB$1257,MATCH($B13&amp;$D13&amp;$B$6,Raw!$A$6:$A$1257,0),MATCH(M$6,Raw!$H$5:$EB$5,0))/60/60,"-")</f>
        <v>1957.6391666666668</v>
      </c>
      <c r="N13" s="412">
        <f>IFERROR(INDEX(Raw!$H$6:$EB$1257,MATCH($B13&amp;$D13&amp;$B$6,Raw!$A$6:$A$1257,0),MATCH(N$6,Raw!$H$5:$EB$5,0))/60/60/24,"-")</f>
        <v>1.1770833333333333E-2</v>
      </c>
      <c r="O13" s="412">
        <f>IFERROR(INDEX(Raw!$H$6:$EB$1257,MATCH($B13&amp;$D13&amp;$B$6,Raw!$A$6:$A$1257,0),MATCH(O$6,Raw!$H$5:$EB$5,0))/60/60/24,"-")</f>
        <v>2.4293981481481482E-2</v>
      </c>
      <c r="P13" s="23"/>
      <c r="Q13" s="23">
        <f>IFERROR(INDEX(Raw!$H$6:$EB$1257,MATCH($B13&amp;$D13&amp;$B$6,Raw!$A$6:$A$1257,0),MATCH(Q$6,Raw!$H$5:$EB$5,0)),"-")</f>
        <v>67946</v>
      </c>
      <c r="R13" s="23"/>
      <c r="S13" s="23">
        <f>IFERROR(INDEX(Raw!$H$6:$EB$1257,MATCH($B13&amp;$D13&amp;$B$6,Raw!$A$6:$A$1257,0),MATCH(S$6,Raw!$H$5:$EB$5,0))/60/60,"-")</f>
        <v>27087.377499999999</v>
      </c>
      <c r="T13" s="412">
        <f>IFERROR(INDEX(Raw!$H$6:$EB$1257,MATCH($B13&amp;$D13&amp;$B$6,Raw!$A$6:$A$1257,0),MATCH(T$6,Raw!$H$5:$EB$5,0))/60/60/24,"-")</f>
        <v>1.6608796296296299E-2</v>
      </c>
      <c r="U13" s="412">
        <f>IFERROR(INDEX(Raw!$H$6:$EB$1257,MATCH($B13&amp;$D13&amp;$B$6,Raw!$A$6:$A$1257,0),MATCH(U$6,Raw!$H$5:$EB$5,0))/60/60/24,"-")</f>
        <v>3.6909722222222226E-2</v>
      </c>
      <c r="V13" s="23"/>
      <c r="W13" s="23">
        <f>IFERROR(INDEX(Raw!$H$6:$EB$1257,MATCH($B13&amp;$D13&amp;$B$6,Raw!$A$6:$A$1257,0),MATCH(W$6,Raw!$H$5:$EB$5,0)),"-")</f>
        <v>32227</v>
      </c>
      <c r="X13" s="23"/>
      <c r="Y13" s="23">
        <f>IFERROR(INDEX(Raw!$H$6:$EB$1257,MATCH($B13&amp;$D13&amp;$B$6,Raw!$A$6:$A$1257,0),MATCH(Y$6,Raw!$H$5:$EB$5,0))/60/60,"-")</f>
        <v>27226.987222222222</v>
      </c>
      <c r="Z13" s="412">
        <f>IFERROR(INDEX(Raw!$H$6:$EB$1257,MATCH($B13&amp;$D13&amp;$B$6,Raw!$A$6:$A$1257,0),MATCH(Z$6,Raw!$H$5:$EB$5,0))/60/60/24,"-")</f>
        <v>3.5196759259259254E-2</v>
      </c>
      <c r="AA13" s="412">
        <f>IFERROR(INDEX(Raw!$H$6:$EB$1257,MATCH($B13&amp;$D13&amp;$B$6,Raw!$A$6:$A$1257,0),MATCH(AA$6,Raw!$H$5:$EB$5,0))/60/60/24,"-")</f>
        <v>8.2002314814814806E-2</v>
      </c>
      <c r="AB13" s="23"/>
      <c r="AC13" s="23">
        <f>IFERROR(INDEX(Raw!$H$6:$EB$1257,MATCH($B13&amp;$D13&amp;$B$6,Raw!$A$6:$A$1257,0),MATCH(AC$6,Raw!$H$5:$EB$5,0)),"-")</f>
        <v>2610</v>
      </c>
      <c r="AD13" s="23"/>
      <c r="AE13" s="23">
        <f>IFERROR(INDEX(Raw!$H$6:$EB$1257,MATCH($B13&amp;$D13&amp;$B$6,Raw!$A$6:$A$1257,0),MATCH(AE$6,Raw!$H$5:$EB$5,0))/60/60,"-")</f>
        <v>3541.6750000000002</v>
      </c>
      <c r="AF13" s="412">
        <f>IFERROR(INDEX(Raw!$H$6:$EB$1257,MATCH($B13&amp;$D13&amp;$B$6,Raw!$A$6:$A$1257,0),MATCH(AF$6,Raw!$H$5:$EB$5,0))/60/60/24,"-")</f>
        <v>5.6539351851851855E-2</v>
      </c>
      <c r="AG13" s="412">
        <f>IFERROR(INDEX(Raw!$H$6:$EB$1257,MATCH($B13&amp;$D13&amp;$B$6,Raw!$A$6:$A$1257,0),MATCH(AG$6,Raw!$H$5:$EB$5,0))/60/60/24,"-")</f>
        <v>0.10612268518518518</v>
      </c>
      <c r="AI13" s="56">
        <f>IFERROR(INDEX(Raw!$H$6:$EB$1257,MATCH($B13&amp;$D13&amp;$B$6,Raw!$A$6:$A$1257,0),MATCH(AI$6,Raw!$H$5:$EB$5,0)),"-")</f>
        <v>0</v>
      </c>
      <c r="AK13" s="23">
        <f>IFERROR(INDEX(Raw!$H$6:$EB$1257,MATCH($B13&amp;$D13&amp;$B$6,Raw!$A$6:$A$1257,0),MATCH(AK$6,Raw!$H$5:$EB$5,0)),"-")</f>
        <v>0</v>
      </c>
    </row>
    <row r="14" spans="1:41" ht="12.75" customHeight="1" x14ac:dyDescent="0.2">
      <c r="A14" s="392">
        <v>42979</v>
      </c>
      <c r="B14" s="287" t="s">
        <v>128</v>
      </c>
      <c r="C14" s="1" t="s">
        <v>136</v>
      </c>
      <c r="D14" s="2" t="s">
        <v>136</v>
      </c>
      <c r="E14" s="23">
        <f>IFERROR(INDEX(Raw!$H$6:$EB$1257,MATCH($B14&amp;$D14&amp;$B$6,Raw!$A$6:$A$1257,0),MATCH(E$6,Raw!$H$5:$EB$5,0)),"-")</f>
        <v>25533</v>
      </c>
      <c r="F14" s="23"/>
      <c r="G14" s="23">
        <f>IFERROR(INDEX(Raw!$H$6:$EB$1257,MATCH($B14&amp;$D14&amp;$B$6,Raw!$A$6:$A$1257,0),MATCH(G$6,Raw!$H$5:$EB$5,0))/60/60,"-")</f>
        <v>3453.3230555555556</v>
      </c>
      <c r="H14" s="412">
        <f>IFERROR(INDEX(Raw!$H$6:$EB$1257,MATCH($B14&amp;$D14&amp;$B$6,Raw!$A$6:$A$1257,0),MATCH(H$6,Raw!$H$5:$EB$5,0))/60/60/24,"-")</f>
        <v>5.6365740740740742E-3</v>
      </c>
      <c r="I14" s="412">
        <f>IFERROR(INDEX(Raw!$H$6:$EB$1257,MATCH($B14&amp;$D14&amp;$B$6,Raw!$A$6:$A$1257,0),MATCH(I$6,Raw!$H$5:$EB$5,0))/60/60/24,"-")</f>
        <v>9.8958333333333329E-3</v>
      </c>
      <c r="J14" s="23"/>
      <c r="K14" s="395">
        <f>IFERROR(INDEX(Raw!$H$6:$EB$1257,MATCH($B14&amp;$D14&amp;$B$6,Raw!$A$6:$A$1257,0),MATCH(K$6,Raw!$H$5:$EB$5,0)),"-")</f>
        <v>18268</v>
      </c>
      <c r="L14" s="23"/>
      <c r="M14" s="23">
        <f>IFERROR(INDEX(Raw!$H$6:$EB$1257,MATCH($B14&amp;$D14&amp;$B$6,Raw!$A$6:$A$1257,0),MATCH(M$6,Raw!$H$5:$EB$5,0))/60/60,"-")</f>
        <v>3904.4333333333334</v>
      </c>
      <c r="N14" s="412">
        <f>IFERROR(INDEX(Raw!$H$6:$EB$1257,MATCH($B14&amp;$D14&amp;$B$6,Raw!$A$6:$A$1257,0),MATCH(N$6,Raw!$H$5:$EB$5,0))/60/60/24,"-")</f>
        <v>8.9004629629629625E-3</v>
      </c>
      <c r="O14" s="412">
        <f>IFERROR(INDEX(Raw!$H$6:$EB$1257,MATCH($B14&amp;$D14&amp;$B$6,Raw!$A$6:$A$1257,0),MATCH(O$6,Raw!$H$5:$EB$5,0))/60/60/24,"-")</f>
        <v>1.7708333333333333E-2</v>
      </c>
      <c r="P14" s="23"/>
      <c r="Q14" s="23">
        <f>IFERROR(INDEX(Raw!$H$6:$EB$1257,MATCH($B14&amp;$D14&amp;$B$6,Raw!$A$6:$A$1257,0),MATCH(Q$6,Raw!$H$5:$EB$5,0)),"-")</f>
        <v>137472</v>
      </c>
      <c r="R14" s="23"/>
      <c r="S14" s="23">
        <f>IFERROR(INDEX(Raw!$H$6:$EB$1257,MATCH($B14&amp;$D14&amp;$B$6,Raw!$A$6:$A$1257,0),MATCH(S$6,Raw!$H$5:$EB$5,0))/60/60,"-")</f>
        <v>50378.136111111111</v>
      </c>
      <c r="T14" s="412">
        <f>IFERROR(INDEX(Raw!$H$6:$EB$1257,MATCH($B14&amp;$D14&amp;$B$6,Raw!$A$6:$A$1257,0),MATCH(T$6,Raw!$H$5:$EB$5,0))/60/60/24,"-")</f>
        <v>1.5266203703703705E-2</v>
      </c>
      <c r="U14" s="412">
        <f>IFERROR(INDEX(Raw!$H$6:$EB$1257,MATCH($B14&amp;$D14&amp;$B$6,Raw!$A$6:$A$1257,0),MATCH(U$6,Raw!$H$5:$EB$5,0))/60/60/24,"-")</f>
        <v>3.2499999999999994E-2</v>
      </c>
      <c r="V14" s="23"/>
      <c r="W14" s="23">
        <f>IFERROR(INDEX(Raw!$H$6:$EB$1257,MATCH($B14&amp;$D14&amp;$B$6,Raw!$A$6:$A$1257,0),MATCH(W$6,Raw!$H$5:$EB$5,0)),"-")</f>
        <v>74760</v>
      </c>
      <c r="X14" s="23"/>
      <c r="Y14" s="23">
        <f>IFERROR(INDEX(Raw!$H$6:$EB$1257,MATCH($B14&amp;$D14&amp;$B$6,Raw!$A$6:$A$1257,0),MATCH(Y$6,Raw!$H$5:$EB$5,0))/60/60,"-")</f>
        <v>60482.024722222224</v>
      </c>
      <c r="Z14" s="412">
        <f>IFERROR(INDEX(Raw!$H$6:$EB$1257,MATCH($B14&amp;$D14&amp;$B$6,Raw!$A$6:$A$1257,0),MATCH(Z$6,Raw!$H$5:$EB$5,0))/60/60/24,"-")</f>
        <v>3.3703703703703701E-2</v>
      </c>
      <c r="AA14" s="412">
        <f>IFERROR(INDEX(Raw!$H$6:$EB$1257,MATCH($B14&amp;$D14&amp;$B$6,Raw!$A$6:$A$1257,0),MATCH(AA$6,Raw!$H$5:$EB$5,0))/60/60/24,"-")</f>
        <v>7.8634259259259251E-2</v>
      </c>
      <c r="AB14" s="23"/>
      <c r="AC14" s="23">
        <f>IFERROR(INDEX(Raw!$H$6:$EB$1257,MATCH($B14&amp;$D14&amp;$B$6,Raw!$A$6:$A$1257,0),MATCH(AC$6,Raw!$H$5:$EB$5,0)),"-")</f>
        <v>6076</v>
      </c>
      <c r="AD14" s="23"/>
      <c r="AE14" s="23">
        <f>IFERROR(INDEX(Raw!$H$6:$EB$1257,MATCH($B14&amp;$D14&amp;$B$6,Raw!$A$6:$A$1257,0),MATCH(AE$6,Raw!$H$5:$EB$5,0))/60/60,"-")</f>
        <v>7889.8308333333325</v>
      </c>
      <c r="AF14" s="412">
        <f>IFERROR(INDEX(Raw!$H$6:$EB$1257,MATCH($B14&amp;$D14&amp;$B$6,Raw!$A$6:$A$1257,0),MATCH(AF$6,Raw!$H$5:$EB$5,0))/60/60/24,"-")</f>
        <v>5.4108796296296301E-2</v>
      </c>
      <c r="AG14" s="412">
        <f>IFERROR(INDEX(Raw!$H$6:$EB$1257,MATCH($B14&amp;$D14&amp;$B$6,Raw!$A$6:$A$1257,0),MATCH(AG$6,Raw!$H$5:$EB$5,0))/60/60/24,"-")</f>
        <v>0.11452546296296295</v>
      </c>
      <c r="AI14" s="56">
        <f>IFERROR(INDEX(Raw!$H$6:$EB$1257,MATCH($B14&amp;$D14&amp;$B$6,Raw!$A$6:$A$1257,0),MATCH(AI$6,Raw!$H$5:$EB$5,0)),"-")</f>
        <v>0</v>
      </c>
      <c r="AK14" s="23">
        <f>IFERROR(INDEX(Raw!$H$6:$EB$1257,MATCH($B14&amp;$D14&amp;$B$6,Raw!$A$6:$A$1257,0),MATCH(AK$6,Raw!$H$5:$EB$5,0)),"-")</f>
        <v>0</v>
      </c>
      <c r="AM14" s="347"/>
    </row>
    <row r="15" spans="1:41" ht="18" x14ac:dyDescent="0.25">
      <c r="A15" s="392">
        <v>43009</v>
      </c>
      <c r="B15" s="287" t="s">
        <v>128</v>
      </c>
      <c r="C15" s="1" t="s">
        <v>137</v>
      </c>
      <c r="D15" s="142" t="s">
        <v>137</v>
      </c>
      <c r="E15" s="23">
        <f>IFERROR(INDEX(Raw!$H$6:$EB$1257,MATCH($B15&amp;$D15&amp;$B$6,Raw!$A$6:$A$1257,0),MATCH(E$6,Raw!$H$5:$EB$5,0)),"-")</f>
        <v>27768</v>
      </c>
      <c r="F15" s="23"/>
      <c r="G15" s="23">
        <f>IFERROR(INDEX(Raw!$H$6:$EB$1257,MATCH($B15&amp;$D15&amp;$B$6,Raw!$A$6:$A$1257,0),MATCH(G$6,Raw!$H$5:$EB$5,0))/60/60,"-")</f>
        <v>3662.1444444444442</v>
      </c>
      <c r="H15" s="412">
        <f>IFERROR(INDEX(Raw!$H$6:$EB$1257,MATCH($B15&amp;$D15&amp;$B$6,Raw!$A$6:$A$1257,0),MATCH(H$6,Raw!$H$5:$EB$5,0))/60/60/24,"-")</f>
        <v>5.4976851851851853E-3</v>
      </c>
      <c r="I15" s="412">
        <f>IFERROR(INDEX(Raw!$H$6:$EB$1257,MATCH($B15&amp;$D15&amp;$B$6,Raw!$A$6:$A$1257,0),MATCH(I$6,Raw!$H$5:$EB$5,0))/60/60/24,"-")</f>
        <v>9.525462962962963E-3</v>
      </c>
      <c r="J15" s="23"/>
      <c r="K15" s="395">
        <f>IFERROR(INDEX(Raw!$H$6:$EB$1257,MATCH($B15&amp;$D15&amp;$B$6,Raw!$A$6:$A$1257,0),MATCH(K$6,Raw!$H$5:$EB$5,0)),"-")</f>
        <v>19786</v>
      </c>
      <c r="L15" s="23"/>
      <c r="M15" s="23">
        <f>IFERROR(INDEX(Raw!$H$6:$EB$1257,MATCH($B15&amp;$D15&amp;$B$6,Raw!$A$6:$A$1257,0),MATCH(M$6,Raw!$H$5:$EB$5,0))/60/60,"-")</f>
        <v>4207.2347222222224</v>
      </c>
      <c r="N15" s="412">
        <f>IFERROR(INDEX(Raw!$H$6:$EB$1257,MATCH($B15&amp;$D15&amp;$B$6,Raw!$A$6:$A$1257,0),MATCH(N$6,Raw!$H$5:$EB$5,0))/60/60/24,"-")</f>
        <v>8.8541666666666664E-3</v>
      </c>
      <c r="O15" s="412">
        <f>IFERROR(INDEX(Raw!$H$6:$EB$1257,MATCH($B15&amp;$D15&amp;$B$6,Raw!$A$6:$A$1257,0),MATCH(O$6,Raw!$H$5:$EB$5,0))/60/60/24,"-")</f>
        <v>1.7430555555555557E-2</v>
      </c>
      <c r="P15" s="23"/>
      <c r="Q15" s="23">
        <f>IFERROR(INDEX(Raw!$H$6:$EB$1257,MATCH($B15&amp;$D15&amp;$B$6,Raw!$A$6:$A$1257,0),MATCH(Q$6,Raw!$H$5:$EB$5,0)),"-")</f>
        <v>154158</v>
      </c>
      <c r="R15" s="23"/>
      <c r="S15" s="23">
        <f>IFERROR(INDEX(Raw!$H$6:$EB$1257,MATCH($B15&amp;$D15&amp;$B$6,Raw!$A$6:$A$1257,0),MATCH(S$6,Raw!$H$5:$EB$5,0))/60/60,"-")</f>
        <v>56337.912777777776</v>
      </c>
      <c r="T15" s="412">
        <f>IFERROR(INDEX(Raw!$H$6:$EB$1257,MATCH($B15&amp;$D15&amp;$B$6,Raw!$A$6:$A$1257,0),MATCH(T$6,Raw!$H$5:$EB$5,0))/60/60/24,"-")</f>
        <v>1.5231481481481483E-2</v>
      </c>
      <c r="U15" s="412">
        <f>IFERROR(INDEX(Raw!$H$6:$EB$1257,MATCH($B15&amp;$D15&amp;$B$6,Raw!$A$6:$A$1257,0),MATCH(U$6,Raw!$H$5:$EB$5,0))/60/60/24,"-")</f>
        <v>3.243055555555556E-2</v>
      </c>
      <c r="V15" s="23"/>
      <c r="W15" s="23">
        <f>IFERROR(INDEX(Raw!$H$6:$EB$1257,MATCH($B15&amp;$D15&amp;$B$6,Raw!$A$6:$A$1257,0),MATCH(W$6,Raw!$H$5:$EB$5,0)),"-")</f>
        <v>83585</v>
      </c>
      <c r="X15" s="23"/>
      <c r="Y15" s="23">
        <f>IFERROR(INDEX(Raw!$H$6:$EB$1257,MATCH($B15&amp;$D15&amp;$B$6,Raw!$A$6:$A$1257,0),MATCH(Y$6,Raw!$H$5:$EB$5,0))/60/60,"-")</f>
        <v>62452.450555555552</v>
      </c>
      <c r="Z15" s="412">
        <f>IFERROR(INDEX(Raw!$H$6:$EB$1257,MATCH($B15&amp;$D15&amp;$B$6,Raw!$A$6:$A$1257,0),MATCH(Z$6,Raw!$H$5:$EB$5,0))/60/60/24,"-")</f>
        <v>3.1134259259259261E-2</v>
      </c>
      <c r="AA15" s="412">
        <f>IFERROR(INDEX(Raw!$H$6:$EB$1257,MATCH($B15&amp;$D15&amp;$B$6,Raw!$A$6:$A$1257,0),MATCH(AA$6,Raw!$H$5:$EB$5,0))/60/60/24,"-")</f>
        <v>7.2650462962962958E-2</v>
      </c>
      <c r="AB15" s="23"/>
      <c r="AC15" s="23">
        <f>IFERROR(INDEX(Raw!$H$6:$EB$1257,MATCH($B15&amp;$D15&amp;$B$6,Raw!$A$6:$A$1257,0),MATCH(AC$6,Raw!$H$5:$EB$5,0)),"-")</f>
        <v>7428</v>
      </c>
      <c r="AD15" s="23"/>
      <c r="AE15" s="23">
        <f>IFERROR(INDEX(Raw!$H$6:$EB$1257,MATCH($B15&amp;$D15&amp;$B$6,Raw!$A$6:$A$1257,0),MATCH(AE$6,Raw!$H$5:$EB$5,0))/60/60,"-")</f>
        <v>8482.7733333333344</v>
      </c>
      <c r="AF15" s="412">
        <f>IFERROR(INDEX(Raw!$H$6:$EB$1257,MATCH($B15&amp;$D15&amp;$B$6,Raw!$A$6:$A$1257,0),MATCH(AF$6,Raw!$H$5:$EB$5,0))/60/60/24,"-")</f>
        <v>4.7581018518518516E-2</v>
      </c>
      <c r="AG15" s="412">
        <f>IFERROR(INDEX(Raw!$H$6:$EB$1257,MATCH($B15&amp;$D15&amp;$B$6,Raw!$A$6:$A$1257,0),MATCH(AG$6,Raw!$H$5:$EB$5,0))/60/60/24,"-")</f>
        <v>0.10498842592592593</v>
      </c>
      <c r="AI15" s="56">
        <f>IFERROR(INDEX(Raw!$H$6:$EB$1257,MATCH($B15&amp;$D15&amp;$B$6,Raw!$A$6:$A$1257,0),MATCH(AI$6,Raw!$H$5:$EB$5,0)),"-")</f>
        <v>0</v>
      </c>
      <c r="AK15" s="23">
        <f>IFERROR(INDEX(Raw!$H$6:$EB$1257,MATCH($B15&amp;$D15&amp;$B$6,Raw!$A$6:$A$1257,0),MATCH(AK$6,Raw!$H$5:$EB$5,0)),"-")</f>
        <v>0</v>
      </c>
      <c r="AM15" s="347"/>
    </row>
    <row r="16" spans="1:41" ht="12.75" customHeight="1" x14ac:dyDescent="0.2">
      <c r="A16" s="392">
        <v>43040</v>
      </c>
      <c r="B16" s="287" t="s">
        <v>128</v>
      </c>
      <c r="C16" s="1" t="s">
        <v>138</v>
      </c>
      <c r="D16" s="2" t="s">
        <v>138</v>
      </c>
      <c r="E16" s="23">
        <f>IFERROR(INDEX(Raw!$H$6:$EB$1257,MATCH($B16&amp;$D16&amp;$B$6,Raw!$A$6:$A$1257,0),MATCH(E$6,Raw!$H$5:$EB$5,0)),"-")</f>
        <v>50380</v>
      </c>
      <c r="F16" s="23"/>
      <c r="G16" s="23">
        <f>IFERROR(INDEX(Raw!$H$6:$EB$1257,MATCH($B16&amp;$D16&amp;$B$6,Raw!$A$6:$A$1257,0),MATCH(G$6,Raw!$H$5:$EB$5,0))/60/60,"-")</f>
        <v>6679.3322222222223</v>
      </c>
      <c r="H16" s="412">
        <f>IFERROR(INDEX(Raw!$H$6:$EB$1257,MATCH($B16&amp;$D16&amp;$B$6,Raw!$A$6:$A$1257,0),MATCH(H$6,Raw!$H$5:$EB$5,0))/60/60/24,"-")</f>
        <v>5.5208333333333333E-3</v>
      </c>
      <c r="I16" s="412">
        <f>IFERROR(INDEX(Raw!$H$6:$EB$1257,MATCH($B16&amp;$D16&amp;$B$6,Raw!$A$6:$A$1257,0),MATCH(I$6,Raw!$H$5:$EB$5,0))/60/60/24,"-")</f>
        <v>9.5833333333333343E-3</v>
      </c>
      <c r="J16" s="23"/>
      <c r="K16" s="395">
        <f>IFERROR(INDEX(Raw!$H$6:$EB$1257,MATCH($B16&amp;$D16&amp;$B$6,Raw!$A$6:$A$1257,0),MATCH(K$6,Raw!$H$5:$EB$5,0)),"-")</f>
        <v>35581</v>
      </c>
      <c r="L16" s="23"/>
      <c r="M16" s="23">
        <f>IFERROR(INDEX(Raw!$H$6:$EB$1257,MATCH($B16&amp;$D16&amp;$B$6,Raw!$A$6:$A$1257,0),MATCH(M$6,Raw!$H$5:$EB$5,0))/60/60,"-")</f>
        <v>7815.6066666666675</v>
      </c>
      <c r="N16" s="412">
        <f>IFERROR(INDEX(Raw!$H$6:$EB$1257,MATCH($B16&amp;$D16&amp;$B$6,Raw!$A$6:$A$1257,0),MATCH(N$6,Raw!$H$5:$EB$5,0))/60/60/24,"-")</f>
        <v>9.1550925925925931E-3</v>
      </c>
      <c r="O16" s="412">
        <f>IFERROR(INDEX(Raw!$H$6:$EB$1257,MATCH($B16&amp;$D16&amp;$B$6,Raw!$A$6:$A$1257,0),MATCH(O$6,Raw!$H$5:$EB$5,0))/60/60/24,"-")</f>
        <v>1.7465277777777777E-2</v>
      </c>
      <c r="P16" s="23"/>
      <c r="Q16" s="23">
        <f>IFERROR(INDEX(Raw!$H$6:$EB$1257,MATCH($B16&amp;$D16&amp;$B$6,Raw!$A$6:$A$1257,0),MATCH(Q$6,Raw!$H$5:$EB$5,0)),"-")</f>
        <v>288995</v>
      </c>
      <c r="R16" s="23"/>
      <c r="S16" s="23">
        <f>IFERROR(INDEX(Raw!$H$6:$EB$1257,MATCH($B16&amp;$D16&amp;$B$6,Raw!$A$6:$A$1257,0),MATCH(S$6,Raw!$H$5:$EB$5,0))/60/60,"-")</f>
        <v>109566.86638888888</v>
      </c>
      <c r="T16" s="412">
        <f>IFERROR(INDEX(Raw!$H$6:$EB$1257,MATCH($B16&amp;$D16&amp;$B$6,Raw!$A$6:$A$1257,0),MATCH(T$6,Raw!$H$5:$EB$5,0))/60/60/24,"-")</f>
        <v>1.579861111111111E-2</v>
      </c>
      <c r="U16" s="412">
        <f>IFERROR(INDEX(Raw!$H$6:$EB$1257,MATCH($B16&amp;$D16&amp;$B$6,Raw!$A$6:$A$1257,0),MATCH(U$6,Raw!$H$5:$EB$5,0))/60/60/24,"-")</f>
        <v>3.3148148148148149E-2</v>
      </c>
      <c r="V16" s="23"/>
      <c r="W16" s="23">
        <f>IFERROR(INDEX(Raw!$H$6:$EB$1257,MATCH($B16&amp;$D16&amp;$B$6,Raw!$A$6:$A$1257,0),MATCH(W$6,Raw!$H$5:$EB$5,0)),"-")</f>
        <v>144395</v>
      </c>
      <c r="X16" s="23"/>
      <c r="Y16" s="23">
        <f>IFERROR(INDEX(Raw!$H$6:$EB$1257,MATCH($B16&amp;$D16&amp;$B$6,Raw!$A$6:$A$1257,0),MATCH(Y$6,Raw!$H$5:$EB$5,0))/60/60,"-")</f>
        <v>130399.87055555555</v>
      </c>
      <c r="Z16" s="412">
        <f>IFERROR(INDEX(Raw!$H$6:$EB$1257,MATCH($B16&amp;$D16&amp;$B$6,Raw!$A$6:$A$1257,0),MATCH(Z$6,Raw!$H$5:$EB$5,0))/60/60/24,"-")</f>
        <v>3.7627314814814815E-2</v>
      </c>
      <c r="AA16" s="412">
        <f>IFERROR(INDEX(Raw!$H$6:$EB$1257,MATCH($B16&amp;$D16&amp;$B$6,Raw!$A$6:$A$1257,0),MATCH(AA$6,Raw!$H$5:$EB$5,0))/60/60/24,"-")</f>
        <v>8.8171296296296289E-2</v>
      </c>
      <c r="AB16" s="23"/>
      <c r="AC16" s="23">
        <f>IFERROR(INDEX(Raw!$H$6:$EB$1257,MATCH($B16&amp;$D16&amp;$B$6,Raw!$A$6:$A$1257,0),MATCH(AC$6,Raw!$H$5:$EB$5,0)),"-")</f>
        <v>17285</v>
      </c>
      <c r="AD16" s="23"/>
      <c r="AE16" s="23">
        <f>IFERROR(INDEX(Raw!$H$6:$EB$1257,MATCH($B16&amp;$D16&amp;$B$6,Raw!$A$6:$A$1257,0),MATCH(AE$6,Raw!$H$5:$EB$5,0))/60/60,"-")</f>
        <v>23184.260277777779</v>
      </c>
      <c r="AF16" s="412">
        <f>IFERROR(INDEX(Raw!$H$6:$EB$1257,MATCH($B16&amp;$D16&amp;$B$6,Raw!$A$6:$A$1257,0),MATCH(AF$6,Raw!$H$5:$EB$5,0))/60/60/24,"-")</f>
        <v>5.5891203703703707E-2</v>
      </c>
      <c r="AG16" s="412">
        <f>IFERROR(INDEX(Raw!$H$6:$EB$1257,MATCH($B16&amp;$D16&amp;$B$6,Raw!$A$6:$A$1257,0),MATCH(AG$6,Raw!$H$5:$EB$5,0))/60/60/24,"-")</f>
        <v>0.12660879629629629</v>
      </c>
      <c r="AI16" s="56">
        <f>IFERROR(INDEX(Raw!$H$6:$EB$1257,MATCH($B16&amp;$D16&amp;$B$6,Raw!$A$6:$A$1257,0),MATCH(AI$6,Raw!$H$5:$EB$5,0)),"-")</f>
        <v>0</v>
      </c>
      <c r="AK16" s="23">
        <f>IFERROR(INDEX(Raw!$H$6:$EB$1257,MATCH($B16&amp;$D16&amp;$B$6,Raw!$A$6:$A$1257,0),MATCH(AK$6,Raw!$H$5:$EB$5,0)),"-")</f>
        <v>0</v>
      </c>
      <c r="AM16" s="347"/>
    </row>
    <row r="17" spans="1:41" ht="12.75" customHeight="1" x14ac:dyDescent="0.2">
      <c r="A17" s="392">
        <v>43070</v>
      </c>
      <c r="B17" s="287" t="s">
        <v>128</v>
      </c>
      <c r="C17" s="1" t="s">
        <v>139</v>
      </c>
      <c r="D17" s="2" t="s">
        <v>139</v>
      </c>
      <c r="E17" s="23">
        <f>IFERROR(INDEX(Raw!$H$6:$EB$1257,MATCH($B17&amp;$D17&amp;$B$6,Raw!$A$6:$A$1257,0),MATCH(E$6,Raw!$H$5:$EB$5,0)),"-")</f>
        <v>63476</v>
      </c>
      <c r="F17" s="23"/>
      <c r="G17" s="23">
        <f>IFERROR(INDEX(Raw!$H$6:$EB$1257,MATCH($B17&amp;$D17&amp;$B$6,Raw!$A$6:$A$1257,0),MATCH(G$6,Raw!$H$5:$EB$5,0))/60/60,"-")</f>
        <v>9379.4666666666672</v>
      </c>
      <c r="H17" s="412">
        <f>IFERROR(INDEX(Raw!$H$6:$EB$1257,MATCH($B17&amp;$D17&amp;$B$6,Raw!$A$6:$A$1257,0),MATCH(H$6,Raw!$H$5:$EB$5,0))/60/60/24,"-")</f>
        <v>6.1574074074074074E-3</v>
      </c>
      <c r="I17" s="412">
        <f>IFERROR(INDEX(Raw!$H$6:$EB$1257,MATCH($B17&amp;$D17&amp;$B$6,Raw!$A$6:$A$1257,0),MATCH(I$6,Raw!$H$5:$EB$5,0))/60/60/24,"-")</f>
        <v>1.0694444444444444E-2</v>
      </c>
      <c r="J17" s="23"/>
      <c r="K17" s="395">
        <f>IFERROR(INDEX(Raw!$H$6:$EB$1257,MATCH($B17&amp;$D17&amp;$B$6,Raw!$A$6:$A$1257,0),MATCH(K$6,Raw!$H$5:$EB$5,0)),"-")</f>
        <v>43136</v>
      </c>
      <c r="L17" s="23"/>
      <c r="M17" s="23">
        <f>IFERROR(INDEX(Raw!$H$6:$EB$1257,MATCH($B17&amp;$D17&amp;$B$6,Raw!$A$6:$A$1257,0),MATCH(M$6,Raw!$H$5:$EB$5,0))/60/60,"-")</f>
        <v>10371.073055555555</v>
      </c>
      <c r="N17" s="412">
        <f>IFERROR(INDEX(Raw!$H$6:$EB$1257,MATCH($B17&amp;$D17&amp;$B$6,Raw!$A$6:$A$1257,0),MATCH(N$6,Raw!$H$5:$EB$5,0))/60/60/24,"-")</f>
        <v>1.0023148148148147E-2</v>
      </c>
      <c r="O17" s="412">
        <f>IFERROR(INDEX(Raw!$H$6:$EB$1257,MATCH($B17&amp;$D17&amp;$B$6,Raw!$A$6:$A$1257,0),MATCH(O$6,Raw!$H$5:$EB$5,0))/60/60/24,"-")</f>
        <v>1.9027777777777779E-2</v>
      </c>
      <c r="P17" s="23"/>
      <c r="Q17" s="23">
        <f>IFERROR(INDEX(Raw!$H$6:$EB$1257,MATCH($B17&amp;$D17&amp;$B$6,Raw!$A$6:$A$1257,0),MATCH(Q$6,Raw!$H$5:$EB$5,0)),"-")</f>
        <v>394375</v>
      </c>
      <c r="R17" s="23"/>
      <c r="S17" s="23">
        <f>IFERROR(INDEX(Raw!$H$6:$EB$1257,MATCH($B17&amp;$D17&amp;$B$6,Raw!$A$6:$A$1257,0),MATCH(S$6,Raw!$H$5:$EB$5,0))/60/60,"-")</f>
        <v>194564.5772222222</v>
      </c>
      <c r="T17" s="412">
        <f>IFERROR(INDEX(Raw!$H$6:$EB$1257,MATCH($B17&amp;$D17&amp;$B$6,Raw!$A$6:$A$1257,0),MATCH(T$6,Raw!$H$5:$EB$5,0))/60/60/24,"-")</f>
        <v>2.0555555555555556E-2</v>
      </c>
      <c r="U17" s="412">
        <f>IFERROR(INDEX(Raw!$H$6:$EB$1257,MATCH($B17&amp;$D17&amp;$B$6,Raw!$A$6:$A$1257,0),MATCH(U$6,Raw!$H$5:$EB$5,0))/60/60/24,"-")</f>
        <v>4.3738425925925924E-2</v>
      </c>
      <c r="V17" s="23"/>
      <c r="W17" s="23">
        <f>IFERROR(INDEX(Raw!$H$6:$EB$1257,MATCH($B17&amp;$D17&amp;$B$6,Raw!$A$6:$A$1257,0),MATCH(W$6,Raw!$H$5:$EB$5,0)),"-")</f>
        <v>179315</v>
      </c>
      <c r="X17" s="23"/>
      <c r="Y17" s="23">
        <f>IFERROR(INDEX(Raw!$H$6:$EB$1257,MATCH($B17&amp;$D17&amp;$B$6,Raw!$A$6:$A$1257,0),MATCH(Y$6,Raw!$H$5:$EB$5,0))/60/60,"-")</f>
        <v>236132.76527777777</v>
      </c>
      <c r="Z17" s="412">
        <f>IFERROR(INDEX(Raw!$H$6:$EB$1257,MATCH($B17&amp;$D17&amp;$B$6,Raw!$A$6:$A$1257,0),MATCH(Z$6,Raw!$H$5:$EB$5,0))/60/60/24,"-")</f>
        <v>5.4872685185185184E-2</v>
      </c>
      <c r="AA17" s="412">
        <f>IFERROR(INDEX(Raw!$H$6:$EB$1257,MATCH($B17&amp;$D17&amp;$B$6,Raw!$A$6:$A$1257,0),MATCH(AA$6,Raw!$H$5:$EB$5,0))/60/60/24,"-")</f>
        <v>0.12972222222222224</v>
      </c>
      <c r="AB17" s="23"/>
      <c r="AC17" s="23">
        <f>IFERROR(INDEX(Raw!$H$6:$EB$1257,MATCH($B17&amp;$D17&amp;$B$6,Raw!$A$6:$A$1257,0),MATCH(AC$6,Raw!$H$5:$EB$5,0)),"-")</f>
        <v>19616</v>
      </c>
      <c r="AD17" s="23"/>
      <c r="AE17" s="23">
        <f>IFERROR(INDEX(Raw!$H$6:$EB$1257,MATCH($B17&amp;$D17&amp;$B$6,Raw!$A$6:$A$1257,0),MATCH(AE$6,Raw!$H$5:$EB$5,0))/60/60,"-")</f>
        <v>34885.272222222222</v>
      </c>
      <c r="AF17" s="412">
        <f>IFERROR(INDEX(Raw!$H$6:$EB$1257,MATCH($B17&amp;$D17&amp;$B$6,Raw!$A$6:$A$1257,0),MATCH(AF$6,Raw!$H$5:$EB$5,0))/60/60/24,"-")</f>
        <v>7.4097222222222217E-2</v>
      </c>
      <c r="AG17" s="412">
        <f>IFERROR(INDEX(Raw!$H$6:$EB$1257,MATCH($B17&amp;$D17&amp;$B$6,Raw!$A$6:$A$1257,0),MATCH(AG$6,Raw!$H$5:$EB$5,0))/60/60/24,"-")</f>
        <v>0.17278935185185185</v>
      </c>
      <c r="AI17" s="56">
        <f>IFERROR(INDEX(Raw!$H$6:$EB$1257,MATCH($B17&amp;$D17&amp;$B$6,Raw!$A$6:$A$1257,0),MATCH(AI$6,Raw!$H$5:$EB$5,0)),"-")</f>
        <v>0</v>
      </c>
      <c r="AK17" s="23">
        <f>IFERROR(INDEX(Raw!$H$6:$EB$1257,MATCH($B17&amp;$D17&amp;$B$6,Raw!$A$6:$A$1257,0),MATCH(AK$6,Raw!$H$5:$EB$5,0)),"-")</f>
        <v>0</v>
      </c>
      <c r="AM17" s="347"/>
    </row>
    <row r="18" spans="1:41" ht="18" x14ac:dyDescent="0.25">
      <c r="A18" s="392">
        <v>43101</v>
      </c>
      <c r="B18" s="287" t="s">
        <v>128</v>
      </c>
      <c r="C18" s="1" t="s">
        <v>140</v>
      </c>
      <c r="D18" s="142" t="s">
        <v>140</v>
      </c>
      <c r="E18" s="23">
        <f>IFERROR(INDEX(Raw!$H$6:$EB$1257,MATCH($B18&amp;$D18&amp;$B$6,Raw!$A$6:$A$1257,0),MATCH(E$6,Raw!$H$5:$EB$5,0)),"-")</f>
        <v>60170</v>
      </c>
      <c r="F18" s="23"/>
      <c r="G18" s="23">
        <f>IFERROR(INDEX(Raw!$H$6:$EB$1257,MATCH($B18&amp;$D18&amp;$B$6,Raw!$A$6:$A$1257,0),MATCH(G$6,Raw!$H$5:$EB$5,0))/60/60,"-")</f>
        <v>8343.0102777777774</v>
      </c>
      <c r="H18" s="412">
        <f>IFERROR(INDEX(Raw!$H$6:$EB$1257,MATCH($B18&amp;$D18&amp;$B$6,Raw!$A$6:$A$1257,0),MATCH(H$6,Raw!$H$5:$EB$5,0))/60/60/24,"-")</f>
        <v>5.7754629629629623E-3</v>
      </c>
      <c r="I18" s="412">
        <f>IFERROR(INDEX(Raw!$H$6:$EB$1257,MATCH($B18&amp;$D18&amp;$B$6,Raw!$A$6:$A$1257,0),MATCH(I$6,Raw!$H$5:$EB$5,0))/60/60/24,"-")</f>
        <v>1.005787037037037E-2</v>
      </c>
      <c r="J18" s="23"/>
      <c r="K18" s="395">
        <f>IFERROR(INDEX(Raw!$H$6:$EB$1257,MATCH($B18&amp;$D18&amp;$B$6,Raw!$A$6:$A$1257,0),MATCH(K$6,Raw!$H$5:$EB$5,0)),"-")</f>
        <v>40663</v>
      </c>
      <c r="L18" s="23"/>
      <c r="M18" s="23">
        <f>IFERROR(INDEX(Raw!$H$6:$EB$1257,MATCH($B18&amp;$D18&amp;$B$6,Raw!$A$6:$A$1257,0),MATCH(M$6,Raw!$H$5:$EB$5,0))/60/60,"-")</f>
        <v>9359.4650000000001</v>
      </c>
      <c r="N18" s="412">
        <f>IFERROR(INDEX(Raw!$H$6:$EB$1257,MATCH($B18&amp;$D18&amp;$B$6,Raw!$A$6:$A$1257,0),MATCH(N$6,Raw!$H$5:$EB$5,0))/60/60/24,"-")</f>
        <v>9.5949074074074079E-3</v>
      </c>
      <c r="O18" s="412">
        <f>IFERROR(INDEX(Raw!$H$6:$EB$1257,MATCH($B18&amp;$D18&amp;$B$6,Raw!$A$6:$A$1257,0),MATCH(O$6,Raw!$H$5:$EB$5,0))/60/60/24,"-")</f>
        <v>1.8124999999999999E-2</v>
      </c>
      <c r="P18" s="23"/>
      <c r="Q18" s="23">
        <f>IFERROR(INDEX(Raw!$H$6:$EB$1257,MATCH($B18&amp;$D18&amp;$B$6,Raw!$A$6:$A$1257,0),MATCH(Q$6,Raw!$H$5:$EB$5,0)),"-")</f>
        <v>373093</v>
      </c>
      <c r="R18" s="23"/>
      <c r="S18" s="23">
        <f>IFERROR(INDEX(Raw!$H$6:$EB$1257,MATCH($B18&amp;$D18&amp;$B$6,Raw!$A$6:$A$1257,0),MATCH(S$6,Raw!$H$5:$EB$5,0))/60/60,"-")</f>
        <v>162098.03805555555</v>
      </c>
      <c r="T18" s="412">
        <f>IFERROR(INDEX(Raw!$H$6:$EB$1257,MATCH($B18&amp;$D18&amp;$B$6,Raw!$A$6:$A$1257,0),MATCH(T$6,Raw!$H$5:$EB$5,0))/60/60/24,"-")</f>
        <v>1.8101851851851852E-2</v>
      </c>
      <c r="U18" s="412">
        <f>IFERROR(INDEX(Raw!$H$6:$EB$1257,MATCH($B18&amp;$D18&amp;$B$6,Raw!$A$6:$A$1257,0),MATCH(U$6,Raw!$H$5:$EB$5,0))/60/60/24,"-")</f>
        <v>3.8576388888888889E-2</v>
      </c>
      <c r="V18" s="23"/>
      <c r="W18" s="23">
        <f>IFERROR(INDEX(Raw!$H$6:$EB$1257,MATCH($B18&amp;$D18&amp;$B$6,Raw!$A$6:$A$1257,0),MATCH(W$6,Raw!$H$5:$EB$5,0)),"-")</f>
        <v>177982</v>
      </c>
      <c r="X18" s="23"/>
      <c r="Y18" s="23">
        <f>IFERROR(INDEX(Raw!$H$6:$EB$1257,MATCH($B18&amp;$D18&amp;$B$6,Raw!$A$6:$A$1257,0),MATCH(Y$6,Raw!$H$5:$EB$5,0))/60/60,"-")</f>
        <v>186993.17055555555</v>
      </c>
      <c r="Z18" s="412">
        <f>IFERROR(INDEX(Raw!$H$6:$EB$1257,MATCH($B18&amp;$D18&amp;$B$6,Raw!$A$6:$A$1257,0),MATCH(Z$6,Raw!$H$5:$EB$5,0))/60/60/24,"-")</f>
        <v>4.3773148148148144E-2</v>
      </c>
      <c r="AA18" s="412">
        <f>IFERROR(INDEX(Raw!$H$6:$EB$1257,MATCH($B18&amp;$D18&amp;$B$6,Raw!$A$6:$A$1257,0),MATCH(AA$6,Raw!$H$5:$EB$5,0))/60/60/24,"-")</f>
        <v>0.10297453703703703</v>
      </c>
      <c r="AB18" s="23"/>
      <c r="AC18" s="23">
        <f>IFERROR(INDEX(Raw!$H$6:$EB$1257,MATCH($B18&amp;$D18&amp;$B$6,Raw!$A$6:$A$1257,0),MATCH(AC$6,Raw!$H$5:$EB$5,0)),"-")</f>
        <v>20024</v>
      </c>
      <c r="AD18" s="23"/>
      <c r="AE18" s="23">
        <f>IFERROR(INDEX(Raw!$H$6:$EB$1257,MATCH($B18&amp;$D18&amp;$B$6,Raw!$A$6:$A$1257,0),MATCH(AE$6,Raw!$H$5:$EB$5,0))/60/60,"-")</f>
        <v>29185.25277777778</v>
      </c>
      <c r="AF18" s="412">
        <f>IFERROR(INDEX(Raw!$H$6:$EB$1257,MATCH($B18&amp;$D18&amp;$B$6,Raw!$A$6:$A$1257,0),MATCH(AF$6,Raw!$H$5:$EB$5,0))/60/60/24,"-")</f>
        <v>6.0729166666666667E-2</v>
      </c>
      <c r="AG18" s="412">
        <f>IFERROR(INDEX(Raw!$H$6:$EB$1257,MATCH($B18&amp;$D18&amp;$B$6,Raw!$A$6:$A$1257,0),MATCH(AG$6,Raw!$H$5:$EB$5,0))/60/60/24,"-")</f>
        <v>0.13612268518518519</v>
      </c>
      <c r="AI18" s="56">
        <f>IFERROR(INDEX(Raw!$H$6:$EB$1257,MATCH($B18&amp;$D18&amp;$B$6,Raw!$A$6:$A$1257,0),MATCH(AI$6,Raw!$H$5:$EB$5,0)),"-")</f>
        <v>0</v>
      </c>
      <c r="AK18" s="23">
        <f>IFERROR(INDEX(Raw!$H$6:$EB$1257,MATCH($B18&amp;$D18&amp;$B$6,Raw!$A$6:$A$1257,0),MATCH(AK$6,Raw!$H$5:$EB$5,0)),"-")</f>
        <v>0</v>
      </c>
      <c r="AM18" s="347"/>
    </row>
    <row r="19" spans="1:41" x14ac:dyDescent="0.2">
      <c r="A19" s="392">
        <v>43132</v>
      </c>
      <c r="B19" s="287" t="s">
        <v>128</v>
      </c>
      <c r="C19" s="1" t="s">
        <v>141</v>
      </c>
      <c r="D19" s="2" t="s">
        <v>141</v>
      </c>
      <c r="E19" s="23">
        <f>IFERROR(INDEX(Raw!$H$6:$EB$1257,MATCH($B19&amp;$D19&amp;$B$6,Raw!$A$6:$A$1257,0),MATCH(E$6,Raw!$H$5:$EB$5,0)),"-")</f>
        <v>52766</v>
      </c>
      <c r="F19" s="23"/>
      <c r="G19" s="23">
        <f>IFERROR(INDEX(Raw!$H$6:$EB$1257,MATCH($B19&amp;$D19&amp;$B$6,Raw!$A$6:$A$1257,0),MATCH(G$6,Raw!$H$5:$EB$5,0))/60/60,"-")</f>
        <v>7284.1355555555556</v>
      </c>
      <c r="H19" s="412">
        <f>IFERROR(INDEX(Raw!$H$6:$EB$1257,MATCH($B19&amp;$D19&amp;$B$6,Raw!$A$6:$A$1257,0),MATCH(H$6,Raw!$H$5:$EB$5,0))/60/60/24,"-")</f>
        <v>5.7523148148148143E-3</v>
      </c>
      <c r="I19" s="412">
        <f>IFERROR(INDEX(Raw!$H$6:$EB$1257,MATCH($B19&amp;$D19&amp;$B$6,Raw!$A$6:$A$1257,0),MATCH(I$6,Raw!$H$5:$EB$5,0))/60/60/24,"-")</f>
        <v>9.9189814814814817E-3</v>
      </c>
      <c r="J19" s="23"/>
      <c r="K19" s="395">
        <f>IFERROR(INDEX(Raw!$H$6:$EB$1257,MATCH($B19&amp;$D19&amp;$B$6,Raw!$A$6:$A$1257,0),MATCH(K$6,Raw!$H$5:$EB$5,0)),"-")</f>
        <v>36035</v>
      </c>
      <c r="L19" s="23"/>
      <c r="M19" s="23">
        <f>IFERROR(INDEX(Raw!$H$6:$EB$1257,MATCH($B19&amp;$D19&amp;$B$6,Raw!$A$6:$A$1257,0),MATCH(M$6,Raw!$H$5:$EB$5,0))/60/60,"-")</f>
        <v>8261.434444444445</v>
      </c>
      <c r="N19" s="412">
        <f>IFERROR(INDEX(Raw!$H$6:$EB$1257,MATCH($B19&amp;$D19&amp;$B$6,Raw!$A$6:$A$1257,0),MATCH(N$6,Raw!$H$5:$EB$5,0))/60/60/24,"-")</f>
        <v>9.5486111111111101E-3</v>
      </c>
      <c r="O19" s="412">
        <f>IFERROR(INDEX(Raw!$H$6:$EB$1257,MATCH($B19&amp;$D19&amp;$B$6,Raw!$A$6:$A$1257,0),MATCH(O$6,Raw!$H$5:$EB$5,0))/60/60/24,"-")</f>
        <v>1.818287037037037E-2</v>
      </c>
      <c r="P19" s="23"/>
      <c r="Q19" s="23">
        <f>IFERROR(INDEX(Raw!$H$6:$EB$1257,MATCH($B19&amp;$D19&amp;$B$6,Raw!$A$6:$A$1257,0),MATCH(Q$6,Raw!$H$5:$EB$5,0)),"-")</f>
        <v>328216</v>
      </c>
      <c r="R19" s="23"/>
      <c r="S19" s="23">
        <f>IFERROR(INDEX(Raw!$H$6:$EB$1257,MATCH($B19&amp;$D19&amp;$B$6,Raw!$A$6:$A$1257,0),MATCH(S$6,Raw!$H$5:$EB$5,0))/60/60,"-")</f>
        <v>139968.58694444445</v>
      </c>
      <c r="T19" s="412">
        <f>IFERROR(INDEX(Raw!$H$6:$EB$1257,MATCH($B19&amp;$D19&amp;$B$6,Raw!$A$6:$A$1257,0),MATCH(T$6,Raw!$H$5:$EB$5,0))/60/60/24,"-")</f>
        <v>1.7766203703703704E-2</v>
      </c>
      <c r="U19" s="412">
        <f>IFERROR(INDEX(Raw!$H$6:$EB$1257,MATCH($B19&amp;$D19&amp;$B$6,Raw!$A$6:$A$1257,0),MATCH(U$6,Raw!$H$5:$EB$5,0))/60/60/24,"-")</f>
        <v>3.7476851851851851E-2</v>
      </c>
      <c r="V19" s="23"/>
      <c r="W19" s="23">
        <f>IFERROR(INDEX(Raw!$H$6:$EB$1257,MATCH($B19&amp;$D19&amp;$B$6,Raw!$A$6:$A$1257,0),MATCH(W$6,Raw!$H$5:$EB$5,0)),"-")</f>
        <v>162470</v>
      </c>
      <c r="X19" s="23"/>
      <c r="Y19" s="23">
        <f>IFERROR(INDEX(Raw!$H$6:$EB$1257,MATCH($B19&amp;$D19&amp;$B$6,Raw!$A$6:$A$1257,0),MATCH(Y$6,Raw!$H$5:$EB$5,0))/60/60,"-")</f>
        <v>185856.04499999998</v>
      </c>
      <c r="Z19" s="412">
        <f>IFERROR(INDEX(Raw!$H$6:$EB$1257,MATCH($B19&amp;$D19&amp;$B$6,Raw!$A$6:$A$1257,0),MATCH(Z$6,Raw!$H$5:$EB$5,0))/60/60/24,"-")</f>
        <v>4.7662037037037037E-2</v>
      </c>
      <c r="AA19" s="412">
        <f>IFERROR(INDEX(Raw!$H$6:$EB$1257,MATCH($B19&amp;$D19&amp;$B$6,Raw!$A$6:$A$1257,0),MATCH(AA$6,Raw!$H$5:$EB$5,0))/60/60/24,"-")</f>
        <v>0.11221064814814814</v>
      </c>
      <c r="AB19" s="23"/>
      <c r="AC19" s="23">
        <f>IFERROR(INDEX(Raw!$H$6:$EB$1257,MATCH($B19&amp;$D19&amp;$B$6,Raw!$A$6:$A$1257,0),MATCH(AC$6,Raw!$H$5:$EB$5,0)),"-")</f>
        <v>17534</v>
      </c>
      <c r="AD19" s="23"/>
      <c r="AE19" s="23">
        <f>IFERROR(INDEX(Raw!$H$6:$EB$1257,MATCH($B19&amp;$D19&amp;$B$6,Raw!$A$6:$A$1257,0),MATCH(AE$6,Raw!$H$5:$EB$5,0))/60/60,"-")</f>
        <v>27358.895555555555</v>
      </c>
      <c r="AF19" s="412">
        <f>IFERROR(INDEX(Raw!$H$6:$EB$1257,MATCH($B19&amp;$D19&amp;$B$6,Raw!$A$6:$A$1257,0),MATCH(AF$6,Raw!$H$5:$EB$5,0))/60/60/24,"-")</f>
        <v>6.5011574074074069E-2</v>
      </c>
      <c r="AG19" s="412">
        <f>IFERROR(INDEX(Raw!$H$6:$EB$1257,MATCH($B19&amp;$D19&amp;$B$6,Raw!$A$6:$A$1257,0),MATCH(AG$6,Raw!$H$5:$EB$5,0))/60/60/24,"-")</f>
        <v>0.14571759259259259</v>
      </c>
      <c r="AI19" s="56">
        <f>IFERROR(INDEX(Raw!$H$6:$EB$1257,MATCH($B19&amp;$D19&amp;$B$6,Raw!$A$6:$A$1257,0),MATCH(AI$6,Raw!$H$5:$EB$5,0)),"-")</f>
        <v>0</v>
      </c>
      <c r="AK19" s="23">
        <f>IFERROR(INDEX(Raw!$H$6:$EB$1257,MATCH($B19&amp;$D19&amp;$B$6,Raw!$A$6:$A$1257,0),MATCH(AK$6,Raw!$H$5:$EB$5,0)),"-")</f>
        <v>0</v>
      </c>
      <c r="AM19" s="347"/>
    </row>
    <row r="20" spans="1:41" collapsed="1" x14ac:dyDescent="0.2">
      <c r="A20" s="392">
        <v>43160</v>
      </c>
      <c r="B20" s="289" t="s">
        <v>128</v>
      </c>
      <c r="C20" s="12" t="s">
        <v>142</v>
      </c>
      <c r="D20" s="138" t="s">
        <v>142</v>
      </c>
      <c r="E20" s="24">
        <f>IFERROR(INDEX(Raw!$H$6:$EB$1257,MATCH($B20&amp;$D20&amp;$B$6,Raw!$A$6:$A$1257,0),MATCH(E$6,Raw!$H$5:$EB$5,0)),"-")</f>
        <v>58932</v>
      </c>
      <c r="F20" s="24"/>
      <c r="G20" s="24">
        <f>IFERROR(INDEX(Raw!$H$6:$EB$1257,MATCH($B20&amp;$D20&amp;$B$6,Raw!$A$6:$A$1257,0),MATCH(G$6,Raw!$H$5:$EB$5,0))/60/60,"-")</f>
        <v>8423.2366666666676</v>
      </c>
      <c r="H20" s="413">
        <f>IFERROR(INDEX(Raw!$H$6:$EB$1257,MATCH($B20&amp;$D20&amp;$B$6,Raw!$A$6:$A$1257,0),MATCH(H$6,Raw!$H$5:$EB$5,0))/60/60/24,"-")</f>
        <v>5.9606481481481489E-3</v>
      </c>
      <c r="I20" s="413">
        <f>IFERROR(INDEX(Raw!$H$6:$EB$1257,MATCH($B20&amp;$D20&amp;$B$6,Raw!$A$6:$A$1257,0),MATCH(I$6,Raw!$H$5:$EB$5,0))/60/60/24,"-")</f>
        <v>1.037037037037037E-2</v>
      </c>
      <c r="J20" s="23"/>
      <c r="K20" s="297">
        <f>IFERROR(INDEX(Raw!$H$6:$EB$1257,MATCH($B20&amp;$D20&amp;$B$6,Raw!$A$6:$A$1257,0),MATCH(K$6,Raw!$H$5:$EB$5,0)),"-")</f>
        <v>39934</v>
      </c>
      <c r="L20" s="24"/>
      <c r="M20" s="24">
        <f>IFERROR(INDEX(Raw!$H$6:$EB$1257,MATCH($B20&amp;$D20&amp;$B$6,Raw!$A$6:$A$1257,0),MATCH(M$6,Raw!$H$5:$EB$5,0))/60/60,"-")</f>
        <v>9392.8808333333327</v>
      </c>
      <c r="N20" s="413">
        <f>IFERROR(INDEX(Raw!$H$6:$EB$1257,MATCH($B20&amp;$D20&amp;$B$6,Raw!$A$6:$A$1257,0),MATCH(N$6,Raw!$H$5:$EB$5,0))/60/60/24,"-")</f>
        <v>9.8032407407407408E-3</v>
      </c>
      <c r="O20" s="413">
        <f>IFERROR(INDEX(Raw!$H$6:$EB$1257,MATCH($B20&amp;$D20&amp;$B$6,Raw!$A$6:$A$1257,0),MATCH(O$6,Raw!$H$5:$EB$5,0))/60/60/24,"-")</f>
        <v>1.8437499999999999E-2</v>
      </c>
      <c r="P20" s="23"/>
      <c r="Q20" s="24">
        <f>IFERROR(INDEX(Raw!$H$6:$EB$1257,MATCH($B20&amp;$D20&amp;$B$6,Raw!$A$6:$A$1257,0),MATCH(Q$6,Raw!$H$5:$EB$5,0)),"-")</f>
        <v>371274</v>
      </c>
      <c r="R20" s="24"/>
      <c r="S20" s="24">
        <f>IFERROR(INDEX(Raw!$H$6:$EB$1257,MATCH($B20&amp;$D20&amp;$B$6,Raw!$A$6:$A$1257,0),MATCH(S$6,Raw!$H$5:$EB$5,0))/60/60,"-")</f>
        <v>171646.42666666667</v>
      </c>
      <c r="T20" s="413">
        <f>IFERROR(INDEX(Raw!$H$6:$EB$1257,MATCH($B20&amp;$D20&amp;$B$6,Raw!$A$6:$A$1257,0),MATCH(T$6,Raw!$H$5:$EB$5,0))/60/60/24,"-")</f>
        <v>1.9259259259259261E-2</v>
      </c>
      <c r="U20" s="413">
        <f>IFERROR(INDEX(Raw!$H$6:$EB$1257,MATCH($B20&amp;$D20&amp;$B$6,Raw!$A$6:$A$1257,0),MATCH(U$6,Raw!$H$5:$EB$5,0))/60/60/24,"-")</f>
        <v>4.116898148148148E-2</v>
      </c>
      <c r="V20" s="23"/>
      <c r="W20" s="24">
        <f>IFERROR(INDEX(Raw!$H$6:$EB$1257,MATCH($B20&amp;$D20&amp;$B$6,Raw!$A$6:$A$1257,0),MATCH(W$6,Raw!$H$5:$EB$5,0)),"-")</f>
        <v>172617</v>
      </c>
      <c r="X20" s="24"/>
      <c r="Y20" s="24">
        <f>IFERROR(INDEX(Raw!$H$6:$EB$1257,MATCH($B20&amp;$D20&amp;$B$6,Raw!$A$6:$A$1257,0),MATCH(Y$6,Raw!$H$5:$EB$5,0))/60/60,"-")</f>
        <v>216443.41083333333</v>
      </c>
      <c r="Z20" s="413">
        <f>IFERROR(INDEX(Raw!$H$6:$EB$1257,MATCH($B20&amp;$D20&amp;$B$6,Raw!$A$6:$A$1257,0),MATCH(Z$6,Raw!$H$5:$EB$5,0))/60/60/24,"-")</f>
        <v>5.2245370370370366E-2</v>
      </c>
      <c r="AA20" s="413">
        <f>IFERROR(INDEX(Raw!$H$6:$EB$1257,MATCH($B20&amp;$D20&amp;$B$6,Raw!$A$6:$A$1257,0),MATCH(AA$6,Raw!$H$5:$EB$5,0))/60/60/24,"-")</f>
        <v>0.12472222222222222</v>
      </c>
      <c r="AB20" s="23"/>
      <c r="AC20" s="24">
        <f>IFERROR(INDEX(Raw!$H$6:$EB$1257,MATCH($B20&amp;$D20&amp;$B$6,Raw!$A$6:$A$1257,0),MATCH(AC$6,Raw!$H$5:$EB$5,0)),"-")</f>
        <v>18387</v>
      </c>
      <c r="AD20" s="24"/>
      <c r="AE20" s="24">
        <f>IFERROR(INDEX(Raw!$H$6:$EB$1257,MATCH($B20&amp;$D20&amp;$B$6,Raw!$A$6:$A$1257,0),MATCH(AE$6,Raw!$H$5:$EB$5,0))/60/60,"-")</f>
        <v>29893.996111111112</v>
      </c>
      <c r="AF20" s="413">
        <f>IFERROR(INDEX(Raw!$H$6:$EB$1257,MATCH($B20&amp;$D20&amp;$B$6,Raw!$A$6:$A$1257,0),MATCH(AF$6,Raw!$H$5:$EB$5,0))/60/60/24,"-")</f>
        <v>6.7743055555555556E-2</v>
      </c>
      <c r="AG20" s="413">
        <f>IFERROR(INDEX(Raw!$H$6:$EB$1257,MATCH($B20&amp;$D20&amp;$B$6,Raw!$A$6:$A$1257,0),MATCH(AG$6,Raw!$H$5:$EB$5,0))/60/60/24,"-")</f>
        <v>0.15094907407407407</v>
      </c>
      <c r="AI20" s="57">
        <f>IFERROR(INDEX(Raw!$H$6:$EB$1257,MATCH($B20&amp;$D20&amp;$B$6,Raw!$A$6:$A$1257,0),MATCH(AI$6,Raw!$H$5:$EB$5,0)),"-")</f>
        <v>0</v>
      </c>
      <c r="AK20" s="24">
        <f>IFERROR(INDEX(Raw!$H$6:$EB$1257,MATCH($B20&amp;$D20&amp;$B$6,Raw!$A$6:$A$1257,0),MATCH(AK$6,Raw!$H$5:$EB$5,0)),"-")</f>
        <v>0</v>
      </c>
      <c r="AM20" s="347"/>
    </row>
    <row r="21" spans="1:41" ht="18" x14ac:dyDescent="0.25">
      <c r="A21" s="392">
        <v>43191</v>
      </c>
      <c r="B21" s="285" t="s">
        <v>130</v>
      </c>
      <c r="C21" s="1" t="s">
        <v>143</v>
      </c>
      <c r="D21" s="142" t="s">
        <v>143</v>
      </c>
      <c r="E21" s="23">
        <f>IFERROR(INDEX(Raw!$H$6:$EB$1257,MATCH($B21&amp;$D21&amp;$B$6,Raw!$A$6:$A$1257,0),MATCH(E$6,Raw!$H$5:$EB$5,0)),"-")</f>
        <v>54279</v>
      </c>
      <c r="F21" s="23"/>
      <c r="G21" s="23">
        <f>IFERROR(INDEX(Raw!$H$6:$EB$1257,MATCH($B21&amp;$D21&amp;$B$6,Raw!$A$6:$A$1257,0),MATCH(G$6,Raw!$H$5:$EB$5,0))/60/60,"-")</f>
        <v>6893.5638888888889</v>
      </c>
      <c r="H21" s="412">
        <f>IFERROR(INDEX(Raw!$H$6:$EB$1257,MATCH($B21&amp;$D21&amp;$B$6,Raw!$A$6:$A$1257,0),MATCH(H$6,Raw!$H$5:$EB$5,0))/60/60/24,"-")</f>
        <v>5.2893518518518515E-3</v>
      </c>
      <c r="I21" s="412">
        <f>IFERROR(INDEX(Raw!$H$6:$EB$1257,MATCH($B21&amp;$D21&amp;$B$6,Raw!$A$6:$A$1257,0),MATCH(I$6,Raw!$H$5:$EB$5,0))/60/60/24,"-")</f>
        <v>9.3055555555555548E-3</v>
      </c>
      <c r="J21" s="23"/>
      <c r="K21" s="395">
        <f>IFERROR(INDEX(Raw!$H$6:$EB$1257,MATCH($B21&amp;$D21&amp;$B$6,Raw!$A$6:$A$1257,0),MATCH(K$6,Raw!$H$5:$EB$5,0)),"-")</f>
        <v>37110</v>
      </c>
      <c r="L21" s="23"/>
      <c r="M21" s="23">
        <f>IFERROR(INDEX(Raw!$H$6:$EB$1257,MATCH($B21&amp;$D21&amp;$B$6,Raw!$A$6:$A$1257,0),MATCH(M$6,Raw!$H$5:$EB$5,0))/60/60,"-")</f>
        <v>7486.5294444444444</v>
      </c>
      <c r="N21" s="412">
        <f>IFERROR(INDEX(Raw!$H$6:$EB$1257,MATCH($B21&amp;$D21&amp;$B$6,Raw!$A$6:$A$1257,0),MATCH(N$6,Raw!$H$5:$EB$5,0))/60/60/24,"-")</f>
        <v>8.4027777777777781E-3</v>
      </c>
      <c r="O21" s="412">
        <f>IFERROR(INDEX(Raw!$H$6:$EB$1257,MATCH($B21&amp;$D21&amp;$B$6,Raw!$A$6:$A$1257,0),MATCH(O$6,Raw!$H$5:$EB$5,0))/60/60/24,"-")</f>
        <v>1.5416666666666667E-2</v>
      </c>
      <c r="P21" s="23"/>
      <c r="Q21" s="23">
        <f>IFERROR(INDEX(Raw!$H$6:$EB$1257,MATCH($B21&amp;$D21&amp;$B$6,Raw!$A$6:$A$1257,0),MATCH(Q$6,Raw!$H$5:$EB$5,0)),"-")</f>
        <v>338826</v>
      </c>
      <c r="R21" s="23"/>
      <c r="S21" s="23">
        <f>IFERROR(INDEX(Raw!$H$6:$EB$1257,MATCH($B21&amp;$D21&amp;$B$6,Raw!$A$6:$A$1257,0),MATCH(S$6,Raw!$H$5:$EB$5,0))/60/60,"-")</f>
        <v>113778.87916666667</v>
      </c>
      <c r="T21" s="412">
        <f>IFERROR(INDEX(Raw!$H$6:$EB$1257,MATCH($B21&amp;$D21&amp;$B$6,Raw!$A$6:$A$1257,0),MATCH(T$6,Raw!$H$5:$EB$5,0))/60/60/24,"-")</f>
        <v>1.3993055555555555E-2</v>
      </c>
      <c r="U21" s="412">
        <f>IFERROR(INDEX(Raw!$H$6:$EB$1257,MATCH($B21&amp;$D21&amp;$B$6,Raw!$A$6:$A$1257,0),MATCH(U$6,Raw!$H$5:$EB$5,0))/60/60/24,"-")</f>
        <v>2.8749999999999998E-2</v>
      </c>
      <c r="V21" s="23"/>
      <c r="W21" s="23">
        <f>IFERROR(INDEX(Raw!$H$6:$EB$1257,MATCH($B21&amp;$D21&amp;$B$6,Raw!$A$6:$A$1257,0),MATCH(W$6,Raw!$H$5:$EB$5,0)),"-")</f>
        <v>176747</v>
      </c>
      <c r="X21" s="23"/>
      <c r="Y21" s="23">
        <f>IFERROR(INDEX(Raw!$H$6:$EB$1257,MATCH($B21&amp;$D21&amp;$B$6,Raw!$A$6:$A$1257,0),MATCH(Y$6,Raw!$H$5:$EB$5,0))/60/60,"-")</f>
        <v>144884.21722222221</v>
      </c>
      <c r="Z21" s="412">
        <f>IFERROR(INDEX(Raw!$H$6:$EB$1257,MATCH($B21&amp;$D21&amp;$B$6,Raw!$A$6:$A$1257,0),MATCH(Z$6,Raw!$H$5:$EB$5,0))/60/60/24,"-")</f>
        <v>3.4155092592592591E-2</v>
      </c>
      <c r="AA21" s="412">
        <f>IFERROR(INDEX(Raw!$H$6:$EB$1257,MATCH($B21&amp;$D21&amp;$B$6,Raw!$A$6:$A$1257,0),MATCH(AA$6,Raw!$H$5:$EB$5,0))/60/60/24,"-")</f>
        <v>7.9745370370370369E-2</v>
      </c>
      <c r="AB21" s="23"/>
      <c r="AC21" s="23">
        <f>IFERROR(INDEX(Raw!$H$6:$EB$1257,MATCH($B21&amp;$D21&amp;$B$6,Raw!$A$6:$A$1257,0),MATCH(AC$6,Raw!$H$5:$EB$5,0)),"-")</f>
        <v>17618</v>
      </c>
      <c r="AD21" s="23"/>
      <c r="AE21" s="23">
        <f>IFERROR(INDEX(Raw!$H$6:$EB$1257,MATCH($B21&amp;$D21&amp;$B$6,Raw!$A$6:$A$1257,0),MATCH(AE$6,Raw!$H$5:$EB$5,0))/60/60,"-")</f>
        <v>22244.189722222221</v>
      </c>
      <c r="AF21" s="412">
        <f>IFERROR(INDEX(Raw!$H$6:$EB$1257,MATCH($B21&amp;$D21&amp;$B$6,Raw!$A$6:$A$1257,0),MATCH(AF$6,Raw!$H$5:$EB$5,0))/60/60/24,"-")</f>
        <v>5.2604166666666667E-2</v>
      </c>
      <c r="AG21" s="412">
        <f>IFERROR(INDEX(Raw!$H$6:$EB$1257,MATCH($B21&amp;$D21&amp;$B$6,Raw!$A$6:$A$1257,0),MATCH(AG$6,Raw!$H$5:$EB$5,0))/60/60/24,"-")</f>
        <v>0.11768518518518518</v>
      </c>
      <c r="AI21" s="56">
        <f>IFERROR(INDEX(Raw!$H$6:$EB$1257,MATCH($B21&amp;$D21&amp;$B$6,Raw!$A$6:$A$1257,0),MATCH(AI$6,Raw!$H$5:$EB$5,0)),"-")</f>
        <v>0</v>
      </c>
      <c r="AK21" s="23">
        <f>IFERROR(INDEX(Raw!$H$6:$EB$1257,MATCH($B21&amp;$D21&amp;$B$6,Raw!$A$6:$A$1257,0),MATCH(AK$6,Raw!$H$5:$EB$5,0)),"-")</f>
        <v>0</v>
      </c>
      <c r="AM21" s="347"/>
    </row>
    <row r="22" spans="1:41" x14ac:dyDescent="0.2">
      <c r="A22" s="392">
        <v>43221</v>
      </c>
      <c r="B22" s="287" t="s">
        <v>130</v>
      </c>
      <c r="C22" s="1" t="s">
        <v>144</v>
      </c>
      <c r="D22" s="2" t="s">
        <v>144</v>
      </c>
      <c r="E22" s="23">
        <f>IFERROR(INDEX(Raw!$H$6:$EB$1257,MATCH($B22&amp;$D22&amp;$B$6,Raw!$A$6:$A$1257,0),MATCH(E$6,Raw!$H$5:$EB$5,0)),"-")</f>
        <v>58154</v>
      </c>
      <c r="F22" s="23"/>
      <c r="G22" s="23">
        <f>IFERROR(INDEX(Raw!$H$6:$EB$1257,MATCH($B22&amp;$D22&amp;$B$6,Raw!$A$6:$A$1257,0),MATCH(G$6,Raw!$H$5:$EB$5,0))/60/60,"-")</f>
        <v>7490.932777777778</v>
      </c>
      <c r="H22" s="412">
        <f>IFERROR(INDEX(Raw!$H$6:$EB$1257,MATCH($B22&amp;$D22&amp;$B$6,Raw!$A$6:$A$1257,0),MATCH(H$6,Raw!$H$5:$EB$5,0))/60/60/24,"-")</f>
        <v>5.37037037037037E-3</v>
      </c>
      <c r="I22" s="412">
        <f>IFERROR(INDEX(Raw!$H$6:$EB$1257,MATCH($B22&amp;$D22&amp;$B$6,Raw!$A$6:$A$1257,0),MATCH(I$6,Raw!$H$5:$EB$5,0))/60/60/24,"-")</f>
        <v>9.386574074074075E-3</v>
      </c>
      <c r="J22" s="23"/>
      <c r="K22" s="395">
        <f>IFERROR(INDEX(Raw!$H$6:$EB$1257,MATCH($B22&amp;$D22&amp;$B$6,Raw!$A$6:$A$1257,0),MATCH(K$6,Raw!$H$5:$EB$5,0)),"-")</f>
        <v>39853</v>
      </c>
      <c r="L22" s="23"/>
      <c r="M22" s="23">
        <f>IFERROR(INDEX(Raw!$H$6:$EB$1257,MATCH($B22&amp;$D22&amp;$B$6,Raw!$A$6:$A$1257,0),MATCH(M$6,Raw!$H$5:$EB$5,0))/60/60,"-")</f>
        <v>8255.6305555555555</v>
      </c>
      <c r="N22" s="412">
        <f>IFERROR(INDEX(Raw!$H$6:$EB$1257,MATCH($B22&amp;$D22&amp;$B$6,Raw!$A$6:$A$1257,0),MATCH(N$6,Raw!$H$5:$EB$5,0))/60/60/24,"-")</f>
        <v>8.6342592592592599E-3</v>
      </c>
      <c r="O22" s="412">
        <f>IFERROR(INDEX(Raw!$H$6:$EB$1257,MATCH($B22&amp;$D22&amp;$B$6,Raw!$A$6:$A$1257,0),MATCH(O$6,Raw!$H$5:$EB$5,0))/60/60/24,"-")</f>
        <v>1.6018518518518519E-2</v>
      </c>
      <c r="P22" s="23"/>
      <c r="Q22" s="23">
        <f>IFERROR(INDEX(Raw!$H$6:$EB$1257,MATCH($B22&amp;$D22&amp;$B$6,Raw!$A$6:$A$1257,0),MATCH(Q$6,Raw!$H$5:$EB$5,0)),"-")</f>
        <v>358991</v>
      </c>
      <c r="R22" s="23"/>
      <c r="S22" s="23">
        <f>IFERROR(INDEX(Raw!$H$6:$EB$1257,MATCH($B22&amp;$D22&amp;$B$6,Raw!$A$6:$A$1257,0),MATCH(S$6,Raw!$H$5:$EB$5,0))/60/60,"-")</f>
        <v>126716.07249999999</v>
      </c>
      <c r="T22" s="412">
        <f>IFERROR(INDEX(Raw!$H$6:$EB$1257,MATCH($B22&amp;$D22&amp;$B$6,Raw!$A$6:$A$1257,0),MATCH(T$6,Raw!$H$5:$EB$5,0))/60/60/24,"-")</f>
        <v>1.4710648148148148E-2</v>
      </c>
      <c r="U22" s="412">
        <f>IFERROR(INDEX(Raw!$H$6:$EB$1257,MATCH($B22&amp;$D22&amp;$B$6,Raw!$A$6:$A$1257,0),MATCH(U$6,Raw!$H$5:$EB$5,0))/60/60/24,"-")</f>
        <v>3.0358796296296297E-2</v>
      </c>
      <c r="V22" s="23"/>
      <c r="W22" s="23">
        <f>IFERROR(INDEX(Raw!$H$6:$EB$1257,MATCH($B22&amp;$D22&amp;$B$6,Raw!$A$6:$A$1257,0),MATCH(W$6,Raw!$H$5:$EB$5,0)),"-")</f>
        <v>184520</v>
      </c>
      <c r="X22" s="23"/>
      <c r="Y22" s="23">
        <f>IFERROR(INDEX(Raw!$H$6:$EB$1257,MATCH($B22&amp;$D22&amp;$B$6,Raw!$A$6:$A$1257,0),MATCH(Y$6,Raw!$H$5:$EB$5,0))/60/60,"-")</f>
        <v>177005.22861111112</v>
      </c>
      <c r="Z22" s="412">
        <f>IFERROR(INDEX(Raw!$H$6:$EB$1257,MATCH($B22&amp;$D22&amp;$B$6,Raw!$A$6:$A$1257,0),MATCH(Z$6,Raw!$H$5:$EB$5,0))/60/60/24,"-")</f>
        <v>3.9965277777777773E-2</v>
      </c>
      <c r="AA22" s="412">
        <f>IFERROR(INDEX(Raw!$H$6:$EB$1257,MATCH($B22&amp;$D22&amp;$B$6,Raw!$A$6:$A$1257,0),MATCH(AA$6,Raw!$H$5:$EB$5,0))/60/60/24,"-")</f>
        <v>9.3877314814814816E-2</v>
      </c>
      <c r="AB22" s="23"/>
      <c r="AC22" s="23">
        <f>IFERROR(INDEX(Raw!$H$6:$EB$1257,MATCH($B22&amp;$D22&amp;$B$6,Raw!$A$6:$A$1257,0),MATCH(AC$6,Raw!$H$5:$EB$5,0)),"-")</f>
        <v>18022</v>
      </c>
      <c r="AD22" s="23"/>
      <c r="AE22" s="23">
        <f>IFERROR(INDEX(Raw!$H$6:$EB$1257,MATCH($B22&amp;$D22&amp;$B$6,Raw!$A$6:$A$1257,0),MATCH(AE$6,Raw!$H$5:$EB$5,0))/60/60,"-")</f>
        <v>26482.766111111108</v>
      </c>
      <c r="AF22" s="412">
        <f>IFERROR(INDEX(Raw!$H$6:$EB$1257,MATCH($B22&amp;$D22&amp;$B$6,Raw!$A$6:$A$1257,0),MATCH(AF$6,Raw!$H$5:$EB$5,0))/60/60/24,"-")</f>
        <v>6.1226851851851859E-2</v>
      </c>
      <c r="AG22" s="412">
        <f>IFERROR(INDEX(Raw!$H$6:$EB$1257,MATCH($B22&amp;$D22&amp;$B$6,Raw!$A$6:$A$1257,0),MATCH(AG$6,Raw!$H$5:$EB$5,0))/60/60/24,"-")</f>
        <v>0.13817129629629629</v>
      </c>
      <c r="AI22" s="56">
        <f>IFERROR(INDEX(Raw!$H$6:$EB$1257,MATCH($B22&amp;$D22&amp;$B$6,Raw!$A$6:$A$1257,0),MATCH(AI$6,Raw!$H$5:$EB$5,0)),"-")</f>
        <v>0</v>
      </c>
      <c r="AK22" s="23">
        <f>IFERROR(INDEX(Raw!$H$6:$EB$1257,MATCH($B22&amp;$D22&amp;$B$6,Raw!$A$6:$A$1257,0),MATCH(AK$6,Raw!$H$5:$EB$5,0)),"-")</f>
        <v>0</v>
      </c>
      <c r="AM22" s="347"/>
    </row>
    <row r="23" spans="1:41" x14ac:dyDescent="0.2">
      <c r="A23" s="392">
        <v>43252</v>
      </c>
      <c r="B23" s="287" t="s">
        <v>130</v>
      </c>
      <c r="C23" s="25" t="s">
        <v>145</v>
      </c>
      <c r="D23" s="138" t="s">
        <v>145</v>
      </c>
      <c r="E23" s="23">
        <f>IFERROR(INDEX(Raw!$H$6:$EB$1257,MATCH($B23&amp;$D23&amp;$B$6,Raw!$A$6:$A$1257,0),MATCH(E$6,Raw!$H$5:$EB$5,0)),"-")</f>
        <v>56481</v>
      </c>
      <c r="F23" s="23"/>
      <c r="G23" s="23">
        <f>IFERROR(INDEX(Raw!$H$6:$EB$1257,MATCH($B23&amp;$D23&amp;$B$6,Raw!$A$6:$A$1257,0),MATCH(G$6,Raw!$H$5:$EB$5,0))/60/60,"-")</f>
        <v>7150.9113888888887</v>
      </c>
      <c r="H23" s="412">
        <f>IFERROR(INDEX(Raw!$H$6:$EB$1257,MATCH($B23&amp;$D23&amp;$B$6,Raw!$A$6:$A$1257,0),MATCH(H$6,Raw!$H$5:$EB$5,0))/60/60/24,"-")</f>
        <v>5.2777777777777771E-3</v>
      </c>
      <c r="I23" s="412">
        <f>IFERROR(INDEX(Raw!$H$6:$EB$1257,MATCH($B23&amp;$D23&amp;$B$6,Raw!$A$6:$A$1257,0),MATCH(I$6,Raw!$H$5:$EB$5,0))/60/60/24,"-")</f>
        <v>9.2361111111111116E-3</v>
      </c>
      <c r="J23" s="23"/>
      <c r="K23" s="395">
        <f>IFERROR(INDEX(Raw!$H$6:$EB$1257,MATCH($B23&amp;$D23&amp;$B$6,Raw!$A$6:$A$1257,0),MATCH(K$6,Raw!$H$5:$EB$5,0)),"-")</f>
        <v>38523</v>
      </c>
      <c r="L23" s="23"/>
      <c r="M23" s="23">
        <f>IFERROR(INDEX(Raw!$H$6:$EB$1257,MATCH($B23&amp;$D23&amp;$B$6,Raw!$A$6:$A$1257,0),MATCH(M$6,Raw!$H$5:$EB$5,0))/60/60,"-")</f>
        <v>7868.6488888888889</v>
      </c>
      <c r="N23" s="412">
        <f>IFERROR(INDEX(Raw!$H$6:$EB$1257,MATCH($B23&amp;$D23&amp;$B$6,Raw!$A$6:$A$1257,0),MATCH(N$6,Raw!$H$5:$EB$5,0))/60/60/24,"-")</f>
        <v>8.5069444444444437E-3</v>
      </c>
      <c r="O23" s="412">
        <f>IFERROR(INDEX(Raw!$H$6:$EB$1257,MATCH($B23&amp;$D23&amp;$B$6,Raw!$A$6:$A$1257,0),MATCH(O$6,Raw!$H$5:$EB$5,0))/60/60/24,"-")</f>
        <v>1.5694444444444445E-2</v>
      </c>
      <c r="P23" s="23"/>
      <c r="Q23" s="23">
        <f>IFERROR(INDEX(Raw!$H$6:$EB$1257,MATCH($B23&amp;$D23&amp;$B$6,Raw!$A$6:$A$1257,0),MATCH(Q$6,Raw!$H$5:$EB$5,0)),"-")</f>
        <v>348099</v>
      </c>
      <c r="R23" s="23"/>
      <c r="S23" s="23">
        <f>IFERROR(INDEX(Raw!$H$6:$EB$1257,MATCH($B23&amp;$D23&amp;$B$6,Raw!$A$6:$A$1257,0),MATCH(S$6,Raw!$H$5:$EB$5,0))/60/60,"-")</f>
        <v>124750.94805555556</v>
      </c>
      <c r="T23" s="412">
        <f>IFERROR(INDEX(Raw!$H$6:$EB$1257,MATCH($B23&amp;$D23&amp;$B$6,Raw!$A$6:$A$1257,0),MATCH(T$6,Raw!$H$5:$EB$5,0))/60/60/24,"-")</f>
        <v>1.4930555555555556E-2</v>
      </c>
      <c r="U23" s="412">
        <f>IFERROR(INDEX(Raw!$H$6:$EB$1257,MATCH($B23&amp;$D23&amp;$B$6,Raw!$A$6:$A$1257,0),MATCH(U$6,Raw!$H$5:$EB$5,0))/60/60/24,"-")</f>
        <v>3.0740740740740739E-2</v>
      </c>
      <c r="V23" s="23"/>
      <c r="W23" s="23">
        <f>IFERROR(INDEX(Raw!$H$6:$EB$1257,MATCH($B23&amp;$D23&amp;$B$6,Raw!$A$6:$A$1257,0),MATCH(W$6,Raw!$H$5:$EB$5,0)),"-")</f>
        <v>176767</v>
      </c>
      <c r="X23" s="23"/>
      <c r="Y23" s="23">
        <f>IFERROR(INDEX(Raw!$H$6:$EB$1257,MATCH($B23&amp;$D23&amp;$B$6,Raw!$A$6:$A$1257,0),MATCH(Y$6,Raw!$H$5:$EB$5,0))/60/60,"-")</f>
        <v>175592.98</v>
      </c>
      <c r="Z23" s="412">
        <f>IFERROR(INDEX(Raw!$H$6:$EB$1257,MATCH($B23&amp;$D23&amp;$B$6,Raw!$A$6:$A$1257,0),MATCH(Z$6,Raw!$H$5:$EB$5,0))/60/60/24,"-")</f>
        <v>4.1388888888888892E-2</v>
      </c>
      <c r="AA23" s="412">
        <f>IFERROR(INDEX(Raw!$H$6:$EB$1257,MATCH($B23&amp;$D23&amp;$B$6,Raw!$A$6:$A$1257,0),MATCH(AA$6,Raw!$H$5:$EB$5,0))/60/60/24,"-")</f>
        <v>9.7002314814814819E-2</v>
      </c>
      <c r="AB23" s="23"/>
      <c r="AC23" s="23">
        <f>IFERROR(INDEX(Raw!$H$6:$EB$1257,MATCH($B23&amp;$D23&amp;$B$6,Raw!$A$6:$A$1257,0),MATCH(AC$6,Raw!$H$5:$EB$5,0)),"-")</f>
        <v>15706</v>
      </c>
      <c r="AD23" s="23"/>
      <c r="AE23" s="23">
        <f>IFERROR(INDEX(Raw!$H$6:$EB$1257,MATCH($B23&amp;$D23&amp;$B$6,Raw!$A$6:$A$1257,0),MATCH(AE$6,Raw!$H$5:$EB$5,0))/60/60,"-")</f>
        <v>23911.178333333333</v>
      </c>
      <c r="AF23" s="412">
        <f>IFERROR(INDEX(Raw!$H$6:$EB$1257,MATCH($B23&amp;$D23&amp;$B$6,Raw!$A$6:$A$1257,0),MATCH(AF$6,Raw!$H$5:$EB$5,0))/60/60/24,"-")</f>
        <v>6.3437499999999994E-2</v>
      </c>
      <c r="AG23" s="412">
        <f>IFERROR(INDEX(Raw!$H$6:$EB$1257,MATCH($B23&amp;$D23&amp;$B$6,Raw!$A$6:$A$1257,0),MATCH(AG$6,Raw!$H$5:$EB$5,0))/60/60/24,"-")</f>
        <v>0.14179398148148148</v>
      </c>
      <c r="AI23" s="56">
        <f>IFERROR(INDEX(Raw!$H$6:$EB$1257,MATCH($B23&amp;$D23&amp;$B$6,Raw!$A$6:$A$1257,0),MATCH(AI$6,Raw!$H$5:$EB$5,0)),"-")</f>
        <v>0</v>
      </c>
      <c r="AK23" s="23">
        <f>IFERROR(INDEX(Raw!$H$6:$EB$1257,MATCH($B23&amp;$D23&amp;$B$6,Raw!$A$6:$A$1257,0),MATCH(AK$6,Raw!$H$5:$EB$5,0)),"-")</f>
        <v>0</v>
      </c>
      <c r="AM23" s="347"/>
    </row>
    <row r="24" spans="1:41" ht="18" x14ac:dyDescent="0.25">
      <c r="A24" s="392">
        <v>43282</v>
      </c>
      <c r="B24" s="287" t="s">
        <v>130</v>
      </c>
      <c r="C24" s="1" t="s">
        <v>146</v>
      </c>
      <c r="D24" s="142" t="s">
        <v>146</v>
      </c>
      <c r="E24" s="23">
        <f>IFERROR(INDEX(Raw!$H$6:$EB$1257,MATCH($B24&amp;$D24&amp;$B$6,Raw!$A$6:$A$1257,0),MATCH(E$6,Raw!$H$5:$EB$5,0)),"-")</f>
        <v>58884</v>
      </c>
      <c r="F24" s="23"/>
      <c r="G24" s="23">
        <f>IFERROR(INDEX(Raw!$H$6:$EB$1257,MATCH($B24&amp;$D24&amp;$B$6,Raw!$A$6:$A$1257,0),MATCH(G$6,Raw!$H$5:$EB$5,0))/60/60,"-")</f>
        <v>7333.2238888888887</v>
      </c>
      <c r="H24" s="412">
        <f>IFERROR(INDEX(Raw!$H$6:$EB$1257,MATCH($B24&amp;$D24&amp;$B$6,Raw!$A$6:$A$1257,0),MATCH(H$6,Raw!$H$5:$EB$5,0))/60/60/24,"-")</f>
        <v>5.185185185185185E-3</v>
      </c>
      <c r="I24" s="412">
        <f>IFERROR(INDEX(Raw!$H$6:$EB$1257,MATCH($B24&amp;$D24&amp;$B$6,Raw!$A$6:$A$1257,0),MATCH(I$6,Raw!$H$5:$EB$5,0))/60/60/24,"-")</f>
        <v>9.0624999999999994E-3</v>
      </c>
      <c r="J24" s="23"/>
      <c r="K24" s="395">
        <f>IFERROR(INDEX(Raw!$H$6:$EB$1257,MATCH($B24&amp;$D24&amp;$B$6,Raw!$A$6:$A$1257,0),MATCH(K$6,Raw!$H$5:$EB$5,0)),"-")</f>
        <v>39903</v>
      </c>
      <c r="L24" s="23"/>
      <c r="M24" s="23">
        <f>IFERROR(INDEX(Raw!$H$6:$EB$1257,MATCH($B24&amp;$D24&amp;$B$6,Raw!$A$6:$A$1257,0),MATCH(M$6,Raw!$H$5:$EB$5,0))/60/60,"-")</f>
        <v>7979.2472222222223</v>
      </c>
      <c r="N24" s="412">
        <f>IFERROR(INDEX(Raw!$H$6:$EB$1257,MATCH($B24&amp;$D24&amp;$B$6,Raw!$A$6:$A$1257,0),MATCH(N$6,Raw!$H$5:$EB$5,0))/60/60/24,"-")</f>
        <v>8.3333333333333332E-3</v>
      </c>
      <c r="O24" s="412">
        <f>IFERROR(INDEX(Raw!$H$6:$EB$1257,MATCH($B24&amp;$D24&amp;$B$6,Raw!$A$6:$A$1257,0),MATCH(O$6,Raw!$H$5:$EB$5,0))/60/60/24,"-")</f>
        <v>1.5613425925925926E-2</v>
      </c>
      <c r="P24" s="23"/>
      <c r="Q24" s="23">
        <f>IFERROR(INDEX(Raw!$H$6:$EB$1257,MATCH($B24&amp;$D24&amp;$B$6,Raw!$A$6:$A$1257,0),MATCH(Q$6,Raw!$H$5:$EB$5,0)),"-")</f>
        <v>370886</v>
      </c>
      <c r="R24" s="23"/>
      <c r="S24" s="23">
        <f>IFERROR(INDEX(Raw!$H$6:$EB$1257,MATCH($B24&amp;$D24&amp;$B$6,Raw!$A$6:$A$1257,0),MATCH(S$6,Raw!$H$5:$EB$5,0))/60/60,"-")</f>
        <v>139396.68222222224</v>
      </c>
      <c r="T24" s="412">
        <f>IFERROR(INDEX(Raw!$H$6:$EB$1257,MATCH($B24&amp;$D24&amp;$B$6,Raw!$A$6:$A$1257,0),MATCH(T$6,Raw!$H$5:$EB$5,0))/60/60/24,"-")</f>
        <v>1.5659722222222224E-2</v>
      </c>
      <c r="U24" s="412">
        <f>IFERROR(INDEX(Raw!$H$6:$EB$1257,MATCH($B24&amp;$D24&amp;$B$6,Raw!$A$6:$A$1257,0),MATCH(U$6,Raw!$H$5:$EB$5,0))/60/60/24,"-")</f>
        <v>3.2534722222222222E-2</v>
      </c>
      <c r="V24" s="23"/>
      <c r="W24" s="23">
        <f>IFERROR(INDEX(Raw!$H$6:$EB$1257,MATCH($B24&amp;$D24&amp;$B$6,Raw!$A$6:$A$1257,0),MATCH(W$6,Raw!$H$5:$EB$5,0)),"-")</f>
        <v>180611</v>
      </c>
      <c r="X24" s="23"/>
      <c r="Y24" s="23">
        <f>IFERROR(INDEX(Raw!$H$6:$EB$1257,MATCH($B24&amp;$D24&amp;$B$6,Raw!$A$6:$A$1257,0),MATCH(Y$6,Raw!$H$5:$EB$5,0))/60/60,"-")</f>
        <v>199126.9522222222</v>
      </c>
      <c r="Z24" s="412">
        <f>IFERROR(INDEX(Raw!$H$6:$EB$1257,MATCH($B24&amp;$D24&amp;$B$6,Raw!$A$6:$A$1257,0),MATCH(Z$6,Raw!$H$5:$EB$5,0))/60/60/24,"-")</f>
        <v>4.5937499999999999E-2</v>
      </c>
      <c r="AA24" s="412">
        <f>IFERROR(INDEX(Raw!$H$6:$EB$1257,MATCH($B24&amp;$D24&amp;$B$6,Raw!$A$6:$A$1257,0),MATCH(AA$6,Raw!$H$5:$EB$5,0))/60/60/24,"-")</f>
        <v>0.10924768518518518</v>
      </c>
      <c r="AB24" s="23"/>
      <c r="AC24" s="23">
        <f>IFERROR(INDEX(Raw!$H$6:$EB$1257,MATCH($B24&amp;$D24&amp;$B$6,Raw!$A$6:$A$1257,0),MATCH(AC$6,Raw!$H$5:$EB$5,0)),"-")</f>
        <v>13902</v>
      </c>
      <c r="AD24" s="23"/>
      <c r="AE24" s="23">
        <f>IFERROR(INDEX(Raw!$H$6:$EB$1257,MATCH($B24&amp;$D24&amp;$B$6,Raw!$A$6:$A$1257,0),MATCH(AE$6,Raw!$H$5:$EB$5,0))/60/60,"-")</f>
        <v>22218.679166666665</v>
      </c>
      <c r="AF24" s="412">
        <f>IFERROR(INDEX(Raw!$H$6:$EB$1257,MATCH($B24&amp;$D24&amp;$B$6,Raw!$A$6:$A$1257,0),MATCH(AF$6,Raw!$H$5:$EB$5,0))/60/60/24,"-")</f>
        <v>6.6597222222222224E-2</v>
      </c>
      <c r="AG24" s="412">
        <f>IFERROR(INDEX(Raw!$H$6:$EB$1257,MATCH($B24&amp;$D24&amp;$B$6,Raw!$A$6:$A$1257,0),MATCH(AG$6,Raw!$H$5:$EB$5,0))/60/60/24,"-")</f>
        <v>0.1482523148148148</v>
      </c>
      <c r="AI24" s="56">
        <f>IFERROR(INDEX(Raw!$H$6:$EB$1257,MATCH($B24&amp;$D24&amp;$B$6,Raw!$A$6:$A$1257,0),MATCH(AI$6,Raw!$H$5:$EB$5,0)),"-")</f>
        <v>0</v>
      </c>
      <c r="AK24" s="23">
        <f>IFERROR(INDEX(Raw!$H$6:$EB$1257,MATCH($B24&amp;$D24&amp;$B$6,Raw!$A$6:$A$1257,0),MATCH(AK$6,Raw!$H$5:$EB$5,0)),"-")</f>
        <v>0</v>
      </c>
      <c r="AM24" s="347"/>
    </row>
    <row r="25" spans="1:41" x14ac:dyDescent="0.2">
      <c r="A25" s="392">
        <v>43313</v>
      </c>
      <c r="B25" s="287" t="s">
        <v>130</v>
      </c>
      <c r="C25" s="1" t="s">
        <v>135</v>
      </c>
      <c r="D25" s="2" t="s">
        <v>135</v>
      </c>
      <c r="E25" s="23">
        <f>IFERROR(INDEX(Raw!$H$6:$EB$1257,MATCH($B25&amp;$D25&amp;$B$6,Raw!$A$6:$A$1257,0),MATCH(E$6,Raw!$H$5:$EB$5,0)),"-")</f>
        <v>53240</v>
      </c>
      <c r="F25" s="23"/>
      <c r="G25" s="23">
        <f>IFERROR(INDEX(Raw!$H$6:$EB$1257,MATCH($B25&amp;$D25&amp;$B$6,Raw!$A$6:$A$1257,0),MATCH(G$6,Raw!$H$5:$EB$5,0))/60/60,"-")</f>
        <v>6332.1077777777782</v>
      </c>
      <c r="H25" s="412">
        <f>IFERROR(INDEX(Raw!$H$6:$EB$1257,MATCH($B25&amp;$D25&amp;$B$6,Raw!$A$6:$A$1257,0),MATCH(H$6,Raw!$H$5:$EB$5,0))/60/60/24,"-")</f>
        <v>4.9537037037037041E-3</v>
      </c>
      <c r="I25" s="412">
        <f>IFERROR(INDEX(Raw!$H$6:$EB$1257,MATCH($B25&amp;$D25&amp;$B$6,Raw!$A$6:$A$1257,0),MATCH(I$6,Raw!$H$5:$EB$5,0))/60/60/24,"-")</f>
        <v>8.726851851851852E-3</v>
      </c>
      <c r="J25" s="23"/>
      <c r="K25" s="395">
        <f>IFERROR(INDEX(Raw!$H$6:$EB$1257,MATCH($B25&amp;$D25&amp;$B$6,Raw!$A$6:$A$1257,0),MATCH(K$6,Raw!$H$5:$EB$5,0)),"-")</f>
        <v>35843</v>
      </c>
      <c r="L25" s="23"/>
      <c r="M25" s="23">
        <f>IFERROR(INDEX(Raw!$H$6:$EB$1257,MATCH($B25&amp;$D25&amp;$B$6,Raw!$A$6:$A$1257,0),MATCH(M$6,Raw!$H$5:$EB$5,0))/60/60,"-")</f>
        <v>6773.788333333333</v>
      </c>
      <c r="N25" s="412">
        <f>IFERROR(INDEX(Raw!$H$6:$EB$1257,MATCH($B25&amp;$D25&amp;$B$6,Raw!$A$6:$A$1257,0),MATCH(N$6,Raw!$H$5:$EB$5,0))/60/60/24,"-")</f>
        <v>7.8703703703703713E-3</v>
      </c>
      <c r="O25" s="412">
        <f>IFERROR(INDEX(Raw!$H$6:$EB$1257,MATCH($B25&amp;$D25&amp;$B$6,Raw!$A$6:$A$1257,0),MATCH(O$6,Raw!$H$5:$EB$5,0))/60/60/24,"-")</f>
        <v>1.4849537037037036E-2</v>
      </c>
      <c r="P25" s="23"/>
      <c r="Q25" s="23">
        <f>IFERROR(INDEX(Raw!$H$6:$EB$1257,MATCH($B25&amp;$D25&amp;$B$6,Raw!$A$6:$A$1257,0),MATCH(Q$6,Raw!$H$5:$EB$5,0)),"-")</f>
        <v>354353</v>
      </c>
      <c r="R25" s="23"/>
      <c r="S25" s="23">
        <f>IFERROR(INDEX(Raw!$H$6:$EB$1257,MATCH($B25&amp;$D25&amp;$B$6,Raw!$A$6:$A$1257,0),MATCH(S$6,Raw!$H$5:$EB$5,0))/60/60,"-")</f>
        <v>121711.49944444445</v>
      </c>
      <c r="T25" s="412">
        <f>IFERROR(INDEX(Raw!$H$6:$EB$1257,MATCH($B25&amp;$D25&amp;$B$6,Raw!$A$6:$A$1257,0),MATCH(T$6,Raw!$H$5:$EB$5,0))/60/60/24,"-")</f>
        <v>1.4317129629629631E-2</v>
      </c>
      <c r="U25" s="412">
        <f>IFERROR(INDEX(Raw!$H$6:$EB$1257,MATCH($B25&amp;$D25&amp;$B$6,Raw!$A$6:$A$1257,0),MATCH(U$6,Raw!$H$5:$EB$5,0))/60/60/24,"-")</f>
        <v>2.9398148148148149E-2</v>
      </c>
      <c r="V25" s="23"/>
      <c r="W25" s="23">
        <f>IFERROR(INDEX(Raw!$H$6:$EB$1257,MATCH($B25&amp;$D25&amp;$B$6,Raw!$A$6:$A$1257,0),MATCH(W$6,Raw!$H$5:$EB$5,0)),"-")</f>
        <v>174586</v>
      </c>
      <c r="X25" s="23"/>
      <c r="Y25" s="23">
        <f>IFERROR(INDEX(Raw!$H$6:$EB$1257,MATCH($B25&amp;$D25&amp;$B$6,Raw!$A$6:$A$1257,0),MATCH(Y$6,Raw!$H$5:$EB$5,0))/60/60,"-")</f>
        <v>165333.67583333334</v>
      </c>
      <c r="Z25" s="412">
        <f>IFERROR(INDEX(Raw!$H$6:$EB$1257,MATCH($B25&amp;$D25&amp;$B$6,Raw!$A$6:$A$1257,0),MATCH(Z$6,Raw!$H$5:$EB$5,0))/60/60/24,"-")</f>
        <v>3.9456018518518522E-2</v>
      </c>
      <c r="AA25" s="412">
        <f>IFERROR(INDEX(Raw!$H$6:$EB$1257,MATCH($B25&amp;$D25&amp;$B$6,Raw!$A$6:$A$1257,0),MATCH(AA$6,Raw!$H$5:$EB$5,0))/60/60/24,"-")</f>
        <v>9.2824074074074059E-2</v>
      </c>
      <c r="AB25" s="23"/>
      <c r="AC25" s="23">
        <f>IFERROR(INDEX(Raw!$H$6:$EB$1257,MATCH($B25&amp;$D25&amp;$B$6,Raw!$A$6:$A$1257,0),MATCH(AC$6,Raw!$H$5:$EB$5,0)),"-")</f>
        <v>13312</v>
      </c>
      <c r="AD25" s="23"/>
      <c r="AE25" s="23">
        <f>IFERROR(INDEX(Raw!$H$6:$EB$1257,MATCH($B25&amp;$D25&amp;$B$6,Raw!$A$6:$A$1257,0),MATCH(AE$6,Raw!$H$5:$EB$5,0))/60/60,"-")</f>
        <v>18202.014444444445</v>
      </c>
      <c r="AF25" s="412">
        <f>IFERROR(INDEX(Raw!$H$6:$EB$1257,MATCH($B25&amp;$D25&amp;$B$6,Raw!$A$6:$A$1257,0),MATCH(AF$6,Raw!$H$5:$EB$5,0))/60/60/24,"-")</f>
        <v>5.6967592592592591E-2</v>
      </c>
      <c r="AG25" s="412">
        <f>IFERROR(INDEX(Raw!$H$6:$EB$1257,MATCH($B25&amp;$D25&amp;$B$6,Raw!$A$6:$A$1257,0),MATCH(AG$6,Raw!$H$5:$EB$5,0))/60/60/24,"-")</f>
        <v>0.12873842592592591</v>
      </c>
      <c r="AI25" s="56">
        <f>IFERROR(INDEX(Raw!$H$6:$EB$1257,MATCH($B25&amp;$D25&amp;$B$6,Raw!$A$6:$A$1257,0),MATCH(AI$6,Raw!$H$5:$EB$5,0)),"-")</f>
        <v>0</v>
      </c>
      <c r="AJ25" s="100"/>
      <c r="AK25" s="23">
        <f>IFERROR(INDEX(Raw!$H$6:$EB$1257,MATCH($B25&amp;$D25&amp;$B$6,Raw!$A$6:$A$1257,0),MATCH(AK$6,Raw!$H$5:$EB$5,0)),"-")</f>
        <v>0</v>
      </c>
      <c r="AL25" s="100"/>
      <c r="AM25" s="347"/>
      <c r="AN25" s="100"/>
      <c r="AO25" s="100"/>
    </row>
    <row r="26" spans="1:41" x14ac:dyDescent="0.2">
      <c r="A26" s="392">
        <v>43344</v>
      </c>
      <c r="B26" s="287" t="s">
        <v>130</v>
      </c>
      <c r="C26" s="25" t="s">
        <v>136</v>
      </c>
      <c r="D26" s="138" t="s">
        <v>136</v>
      </c>
      <c r="E26" s="23">
        <f>IFERROR(INDEX(Raw!$H$6:$EB$1257,MATCH($B26&amp;$D26&amp;$B$6,Raw!$A$6:$A$1257,0),MATCH(E$6,Raw!$H$5:$EB$5,0)),"-")</f>
        <v>52568</v>
      </c>
      <c r="F26" s="23"/>
      <c r="G26" s="23">
        <f>IFERROR(INDEX(Raw!$H$6:$EB$1257,MATCH($B26&amp;$D26&amp;$B$6,Raw!$A$6:$A$1257,0),MATCH(G$6,Raw!$H$5:$EB$5,0))/60/60,"-")</f>
        <v>6299.7980555555559</v>
      </c>
      <c r="H26" s="412">
        <f>IFERROR(INDEX(Raw!$H$6:$EB$1257,MATCH($B26&amp;$D26&amp;$B$6,Raw!$A$6:$A$1257,0),MATCH(H$6,Raw!$H$5:$EB$5,0))/60/60/24,"-")</f>
        <v>4.9884259259259265E-3</v>
      </c>
      <c r="I26" s="412">
        <f>IFERROR(INDEX(Raw!$H$6:$EB$1257,MATCH($B26&amp;$D26&amp;$B$6,Raw!$A$6:$A$1257,0),MATCH(I$6,Raw!$H$5:$EB$5,0))/60/60/24,"-")</f>
        <v>8.726851851851852E-3</v>
      </c>
      <c r="J26" s="23"/>
      <c r="K26" s="395">
        <f>IFERROR(INDEX(Raw!$H$6:$EB$1257,MATCH($B26&amp;$D26&amp;$B$6,Raw!$A$6:$A$1257,0),MATCH(K$6,Raw!$H$5:$EB$5,0)),"-")</f>
        <v>35591</v>
      </c>
      <c r="L26" s="23"/>
      <c r="M26" s="23">
        <f>IFERROR(INDEX(Raw!$H$6:$EB$1257,MATCH($B26&amp;$D26&amp;$B$6,Raw!$A$6:$A$1257,0),MATCH(M$6,Raw!$H$5:$EB$5,0))/60/60,"-")</f>
        <v>6744.1111111111113</v>
      </c>
      <c r="N26" s="412">
        <f>IFERROR(INDEX(Raw!$H$6:$EB$1257,MATCH($B26&amp;$D26&amp;$B$6,Raw!$A$6:$A$1257,0),MATCH(N$6,Raw!$H$5:$EB$5,0))/60/60/24,"-")</f>
        <v>7.8935185185185185E-3</v>
      </c>
      <c r="O26" s="412">
        <f>IFERROR(INDEX(Raw!$H$6:$EB$1257,MATCH($B26&amp;$D26&amp;$B$6,Raw!$A$6:$A$1257,0),MATCH(O$6,Raw!$H$5:$EB$5,0))/60/60/24,"-")</f>
        <v>1.4918981481481483E-2</v>
      </c>
      <c r="P26" s="23"/>
      <c r="Q26" s="23">
        <f>IFERROR(INDEX(Raw!$H$6:$EB$1257,MATCH($B26&amp;$D26&amp;$B$6,Raw!$A$6:$A$1257,0),MATCH(Q$6,Raw!$H$5:$EB$5,0)),"-")</f>
        <v>356904</v>
      </c>
      <c r="R26" s="23"/>
      <c r="S26" s="23">
        <f>IFERROR(INDEX(Raw!$H$6:$EB$1257,MATCH($B26&amp;$D26&amp;$B$6,Raw!$A$6:$A$1257,0),MATCH(S$6,Raw!$H$5:$EB$5,0))/60/60,"-")</f>
        <v>128504.97666666665</v>
      </c>
      <c r="T26" s="412">
        <f>IFERROR(INDEX(Raw!$H$6:$EB$1257,MATCH($B26&amp;$D26&amp;$B$6,Raw!$A$6:$A$1257,0),MATCH(T$6,Raw!$H$5:$EB$5,0))/60/60/24,"-")</f>
        <v>1.5000000000000001E-2</v>
      </c>
      <c r="U26" s="412">
        <f>IFERROR(INDEX(Raw!$H$6:$EB$1257,MATCH($B26&amp;$D26&amp;$B$6,Raw!$A$6:$A$1257,0),MATCH(U$6,Raw!$H$5:$EB$5,0))/60/60/24,"-")</f>
        <v>3.0729166666666669E-2</v>
      </c>
      <c r="V26" s="23"/>
      <c r="W26" s="23">
        <f>IFERROR(INDEX(Raw!$H$6:$EB$1257,MATCH($B26&amp;$D26&amp;$B$6,Raw!$A$6:$A$1257,0),MATCH(W$6,Raw!$H$5:$EB$5,0)),"-")</f>
        <v>167708</v>
      </c>
      <c r="X26" s="23"/>
      <c r="Y26" s="23">
        <f>IFERROR(INDEX(Raw!$H$6:$EB$1257,MATCH($B26&amp;$D26&amp;$B$6,Raw!$A$6:$A$1257,0),MATCH(Y$6,Raw!$H$5:$EB$5,0))/60/60,"-")</f>
        <v>173022.96277777778</v>
      </c>
      <c r="Z26" s="412">
        <f>IFERROR(INDEX(Raw!$H$6:$EB$1257,MATCH($B26&amp;$D26&amp;$B$6,Raw!$A$6:$A$1257,0),MATCH(Z$6,Raw!$H$5:$EB$5,0))/60/60/24,"-")</f>
        <v>4.2986111111111114E-2</v>
      </c>
      <c r="AA26" s="412">
        <f>IFERROR(INDEX(Raw!$H$6:$EB$1257,MATCH($B26&amp;$D26&amp;$B$6,Raw!$A$6:$A$1257,0),MATCH(AA$6,Raw!$H$5:$EB$5,0))/60/60/24,"-")</f>
        <v>0.10084490740740741</v>
      </c>
      <c r="AB26" s="23"/>
      <c r="AC26" s="23">
        <f>IFERROR(INDEX(Raw!$H$6:$EB$1257,MATCH($B26&amp;$D26&amp;$B$6,Raw!$A$6:$A$1257,0),MATCH(AC$6,Raw!$H$5:$EB$5,0)),"-")</f>
        <v>12421</v>
      </c>
      <c r="AD26" s="23"/>
      <c r="AE26" s="23">
        <f>IFERROR(INDEX(Raw!$H$6:$EB$1257,MATCH($B26&amp;$D26&amp;$B$6,Raw!$A$6:$A$1257,0),MATCH(AE$6,Raw!$H$5:$EB$5,0))/60/60,"-")</f>
        <v>18096.359444444442</v>
      </c>
      <c r="AF26" s="412">
        <f>IFERROR(INDEX(Raw!$H$6:$EB$1257,MATCH($B26&amp;$D26&amp;$B$6,Raw!$A$6:$A$1257,0),MATCH(AF$6,Raw!$H$5:$EB$5,0))/60/60/24,"-")</f>
        <v>6.0706018518518527E-2</v>
      </c>
      <c r="AG26" s="412">
        <f>IFERROR(INDEX(Raw!$H$6:$EB$1257,MATCH($B26&amp;$D26&amp;$B$6,Raw!$A$6:$A$1257,0),MATCH(AG$6,Raw!$H$5:$EB$5,0))/60/60/24,"-")</f>
        <v>0.14011574074074076</v>
      </c>
      <c r="AI26" s="56">
        <f>IFERROR(INDEX(Raw!$H$6:$EB$1257,MATCH($B26&amp;$D26&amp;$B$6,Raw!$A$6:$A$1257,0),MATCH(AI$6,Raw!$H$5:$EB$5,0)),"-")</f>
        <v>0</v>
      </c>
      <c r="AJ26" s="100"/>
      <c r="AK26" s="23">
        <f>IFERROR(INDEX(Raw!$H$6:$EB$1257,MATCH($B26&amp;$D26&amp;$B$6,Raw!$A$6:$A$1257,0),MATCH(AK$6,Raw!$H$5:$EB$5,0)),"-")</f>
        <v>0</v>
      </c>
      <c r="AL26" s="100"/>
      <c r="AM26" s="347"/>
      <c r="AN26" s="100"/>
      <c r="AO26" s="100"/>
    </row>
    <row r="27" spans="1:41" ht="18" x14ac:dyDescent="0.25">
      <c r="A27" s="392">
        <v>43374</v>
      </c>
      <c r="B27" s="287" t="s">
        <v>130</v>
      </c>
      <c r="C27" s="1" t="s">
        <v>137</v>
      </c>
      <c r="D27" s="142" t="s">
        <v>137</v>
      </c>
      <c r="E27" s="23">
        <f>IFERROR(INDEX(Raw!$H$6:$EB$1257,MATCH($B27&amp;$D27&amp;$B$6,Raw!$A$6:$A$1257,0),MATCH(E$6,Raw!$H$5:$EB$5,0)),"-")</f>
        <v>55383</v>
      </c>
      <c r="F27" s="23"/>
      <c r="G27" s="23">
        <f>IFERROR(INDEX(Raw!$H$6:$EB$1257,MATCH($B27&amp;$D27&amp;$B$6,Raw!$A$6:$A$1257,0),MATCH(G$6,Raw!$H$5:$EB$5,0))/60/60,"-")</f>
        <v>6631.78</v>
      </c>
      <c r="H27" s="412">
        <f>IFERROR(INDEX(Raw!$H$6:$EB$1257,MATCH($B27&amp;$D27&amp;$B$6,Raw!$A$6:$A$1257,0),MATCH(H$6,Raw!$H$5:$EB$5,0))/60/60/24,"-")</f>
        <v>4.9884259259259265E-3</v>
      </c>
      <c r="I27" s="412">
        <f>IFERROR(INDEX(Raw!$H$6:$EB$1257,MATCH($B27&amp;$D27&amp;$B$6,Raw!$A$6:$A$1257,0),MATCH(I$6,Raw!$H$5:$EB$5,0))/60/60/24,"-")</f>
        <v>8.6805555555555559E-3</v>
      </c>
      <c r="J27" s="23"/>
      <c r="K27" s="395">
        <f>IFERROR(INDEX(Raw!$H$6:$EB$1257,MATCH($B27&amp;$D27&amp;$B$6,Raw!$A$6:$A$1257,0),MATCH(K$6,Raw!$H$5:$EB$5,0)),"-")</f>
        <v>37926</v>
      </c>
      <c r="L27" s="23"/>
      <c r="M27" s="23">
        <f>IFERROR(INDEX(Raw!$H$6:$EB$1257,MATCH($B27&amp;$D27&amp;$B$6,Raw!$A$6:$A$1257,0),MATCH(M$6,Raw!$H$5:$EB$5,0))/60/60,"-")</f>
        <v>7079.8227777777774</v>
      </c>
      <c r="N27" s="412">
        <f>IFERROR(INDEX(Raw!$H$6:$EB$1257,MATCH($B27&amp;$D27&amp;$B$6,Raw!$A$6:$A$1257,0),MATCH(N$6,Raw!$H$5:$EB$5,0))/60/60/24,"-")</f>
        <v>7.7777777777777767E-3</v>
      </c>
      <c r="O27" s="412">
        <f>IFERROR(INDEX(Raw!$H$6:$EB$1257,MATCH($B27&amp;$D27&amp;$B$6,Raw!$A$6:$A$1257,0),MATCH(O$6,Raw!$H$5:$EB$5,0))/60/60/24,"-")</f>
        <v>1.4479166666666668E-2</v>
      </c>
      <c r="P27" s="23"/>
      <c r="Q27" s="23">
        <f>IFERROR(INDEX(Raw!$H$6:$EB$1257,MATCH($B27&amp;$D27&amp;$B$6,Raw!$A$6:$A$1257,0),MATCH(Q$6,Raw!$H$5:$EB$5,0)),"-")</f>
        <v>372315</v>
      </c>
      <c r="R27" s="23"/>
      <c r="S27" s="23">
        <f>IFERROR(INDEX(Raw!$H$6:$EB$1257,MATCH($B27&amp;$D27&amp;$B$6,Raw!$A$6:$A$1257,0),MATCH(S$6,Raw!$H$5:$EB$5,0))/60/60,"-")</f>
        <v>131854.99972222222</v>
      </c>
      <c r="T27" s="412">
        <f>IFERROR(INDEX(Raw!$H$6:$EB$1257,MATCH($B27&amp;$D27&amp;$B$6,Raw!$A$6:$A$1257,0),MATCH(T$6,Raw!$H$5:$EB$5,0))/60/60/24,"-")</f>
        <v>1.4756944444444446E-2</v>
      </c>
      <c r="U27" s="412">
        <f>IFERROR(INDEX(Raw!$H$6:$EB$1257,MATCH($B27&amp;$D27&amp;$B$6,Raw!$A$6:$A$1257,0),MATCH(U$6,Raw!$H$5:$EB$5,0))/60/60/24,"-")</f>
        <v>3.0150462962962962E-2</v>
      </c>
      <c r="V27" s="23"/>
      <c r="W27" s="23">
        <f>IFERROR(INDEX(Raw!$H$6:$EB$1257,MATCH($B27&amp;$D27&amp;$B$6,Raw!$A$6:$A$1257,0),MATCH(W$6,Raw!$H$5:$EB$5,0)),"-")</f>
        <v>176292</v>
      </c>
      <c r="X27" s="23"/>
      <c r="Y27" s="23">
        <f>IFERROR(INDEX(Raw!$H$6:$EB$1257,MATCH($B27&amp;$D27&amp;$B$6,Raw!$A$6:$A$1257,0),MATCH(Y$6,Raw!$H$5:$EB$5,0))/60/60,"-")</f>
        <v>177428.33833333335</v>
      </c>
      <c r="Z27" s="412">
        <f>IFERROR(INDEX(Raw!$H$6:$EB$1257,MATCH($B27&amp;$D27&amp;$B$6,Raw!$A$6:$A$1257,0),MATCH(Z$6,Raw!$H$5:$EB$5,0))/60/60/24,"-")</f>
        <v>4.1932870370370363E-2</v>
      </c>
      <c r="AA27" s="412">
        <f>IFERROR(INDEX(Raw!$H$6:$EB$1257,MATCH($B27&amp;$D27&amp;$B$6,Raw!$A$6:$A$1257,0),MATCH(AA$6,Raw!$H$5:$EB$5,0))/60/60/24,"-")</f>
        <v>9.840277777777777E-2</v>
      </c>
      <c r="AB27" s="23"/>
      <c r="AC27" s="23">
        <f>IFERROR(INDEX(Raw!$H$6:$EB$1257,MATCH($B27&amp;$D27&amp;$B$6,Raw!$A$6:$A$1257,0),MATCH(AC$6,Raw!$H$5:$EB$5,0)),"-")</f>
        <v>13090</v>
      </c>
      <c r="AD27" s="23"/>
      <c r="AE27" s="23">
        <f>IFERROR(INDEX(Raw!$H$6:$EB$1257,MATCH($B27&amp;$D27&amp;$B$6,Raw!$A$6:$A$1257,0),MATCH(AE$6,Raw!$H$5:$EB$5,0))/60/60,"-")</f>
        <v>18281.818055555555</v>
      </c>
      <c r="AF27" s="412">
        <f>IFERROR(INDEX(Raw!$H$6:$EB$1257,MATCH($B27&amp;$D27&amp;$B$6,Raw!$A$6:$A$1257,0),MATCH(AF$6,Raw!$H$5:$EB$5,0))/60/60/24,"-")</f>
        <v>5.8194444444444444E-2</v>
      </c>
      <c r="AG27" s="412">
        <f>IFERROR(INDEX(Raw!$H$6:$EB$1257,MATCH($B27&amp;$D27&amp;$B$6,Raw!$A$6:$A$1257,0),MATCH(AG$6,Raw!$H$5:$EB$5,0))/60/60/24,"-")</f>
        <v>0.13385416666666666</v>
      </c>
      <c r="AI27" s="56">
        <f>IFERROR(INDEX(Raw!$H$6:$EB$1257,MATCH($B27&amp;$D27&amp;$B$6,Raw!$A$6:$A$1257,0),MATCH(AI$6,Raw!$H$5:$EB$5,0)),"-")</f>
        <v>0</v>
      </c>
      <c r="AK27" s="23">
        <f>IFERROR(INDEX(Raw!$H$6:$EB$1257,MATCH($B27&amp;$D27&amp;$B$6,Raw!$A$6:$A$1257,0),MATCH(AK$6,Raw!$H$5:$EB$5,0)),"-")</f>
        <v>0</v>
      </c>
      <c r="AM27" s="347"/>
    </row>
    <row r="28" spans="1:41" x14ac:dyDescent="0.2">
      <c r="A28" s="392">
        <v>43405</v>
      </c>
      <c r="B28" s="287" t="s">
        <v>130</v>
      </c>
      <c r="C28" s="1" t="s">
        <v>138</v>
      </c>
      <c r="D28" s="2" t="s">
        <v>138</v>
      </c>
      <c r="E28" s="23">
        <f>IFERROR(INDEX(Raw!$H$6:$EB$1257,MATCH($B28&amp;$D28&amp;$B$6,Raw!$A$6:$A$1257,0),MATCH(E$6,Raw!$H$5:$EB$5,0)),"-")</f>
        <v>56484</v>
      </c>
      <c r="F28" s="23"/>
      <c r="G28" s="23">
        <f>IFERROR(INDEX(Raw!$H$6:$EB$1257,MATCH($B28&amp;$D28&amp;$B$6,Raw!$A$6:$A$1257,0),MATCH(G$6,Raw!$H$5:$EB$5,0))/60/60,"-")</f>
        <v>6756.8030555555561</v>
      </c>
      <c r="H28" s="412">
        <f>IFERROR(INDEX(Raw!$H$6:$EB$1257,MATCH($B28&amp;$D28&amp;$B$6,Raw!$A$6:$A$1257,0),MATCH(H$6,Raw!$H$5:$EB$5,0))/60/60/24,"-")</f>
        <v>4.9884259259259265E-3</v>
      </c>
      <c r="I28" s="412">
        <f>IFERROR(INDEX(Raw!$H$6:$EB$1257,MATCH($B28&amp;$D28&amp;$B$6,Raw!$A$6:$A$1257,0),MATCH(I$6,Raw!$H$5:$EB$5,0))/60/60/24,"-")</f>
        <v>8.6921296296296312E-3</v>
      </c>
      <c r="J28" s="23"/>
      <c r="K28" s="395">
        <f>IFERROR(INDEX(Raw!$H$6:$EB$1257,MATCH($B28&amp;$D28&amp;$B$6,Raw!$A$6:$A$1257,0),MATCH(K$6,Raw!$H$5:$EB$5,0)),"-")</f>
        <v>38556</v>
      </c>
      <c r="L28" s="23"/>
      <c r="M28" s="23">
        <f>IFERROR(INDEX(Raw!$H$6:$EB$1257,MATCH($B28&amp;$D28&amp;$B$6,Raw!$A$6:$A$1257,0),MATCH(M$6,Raw!$H$5:$EB$5,0))/60/60,"-")</f>
        <v>7191.6366666666672</v>
      </c>
      <c r="N28" s="412">
        <f>IFERROR(INDEX(Raw!$H$6:$EB$1257,MATCH($B28&amp;$D28&amp;$B$6,Raw!$A$6:$A$1257,0),MATCH(N$6,Raw!$H$5:$EB$5,0))/60/60/24,"-")</f>
        <v>7.7662037037037031E-3</v>
      </c>
      <c r="O28" s="412">
        <f>IFERROR(INDEX(Raw!$H$6:$EB$1257,MATCH($B28&amp;$D28&amp;$B$6,Raw!$A$6:$A$1257,0),MATCH(O$6,Raw!$H$5:$EB$5,0))/60/60/24,"-")</f>
        <v>1.4537037037037038E-2</v>
      </c>
      <c r="P28" s="23"/>
      <c r="Q28" s="23">
        <f>IFERROR(INDEX(Raw!$H$6:$EB$1257,MATCH($B28&amp;$D28&amp;$B$6,Raw!$A$6:$A$1257,0),MATCH(Q$6,Raw!$H$5:$EB$5,0)),"-")</f>
        <v>379545</v>
      </c>
      <c r="R28" s="23"/>
      <c r="S28" s="23">
        <f>IFERROR(INDEX(Raw!$H$6:$EB$1257,MATCH($B28&amp;$D28&amp;$B$6,Raw!$A$6:$A$1257,0),MATCH(S$6,Raw!$H$5:$EB$5,0))/60/60,"-")</f>
        <v>138770.61722222221</v>
      </c>
      <c r="T28" s="412">
        <f>IFERROR(INDEX(Raw!$H$6:$EB$1257,MATCH($B28&amp;$D28&amp;$B$6,Raw!$A$6:$A$1257,0),MATCH(T$6,Raw!$H$5:$EB$5,0))/60/60/24,"-")</f>
        <v>1.5231481481481483E-2</v>
      </c>
      <c r="U28" s="412">
        <f>IFERROR(INDEX(Raw!$H$6:$EB$1257,MATCH($B28&amp;$D28&amp;$B$6,Raw!$A$6:$A$1257,0),MATCH(U$6,Raw!$H$5:$EB$5,0))/60/60/24,"-")</f>
        <v>3.1168981481481482E-2</v>
      </c>
      <c r="V28" s="23"/>
      <c r="W28" s="23">
        <f>IFERROR(INDEX(Raw!$H$6:$EB$1257,MATCH($B28&amp;$D28&amp;$B$6,Raw!$A$6:$A$1257,0),MATCH(W$6,Raw!$H$5:$EB$5,0)),"-")</f>
        <v>171217</v>
      </c>
      <c r="X28" s="23"/>
      <c r="Y28" s="23">
        <f>IFERROR(INDEX(Raw!$H$6:$EB$1257,MATCH($B28&amp;$D28&amp;$B$6,Raw!$A$6:$A$1257,0),MATCH(Y$6,Raw!$H$5:$EB$5,0))/60/60,"-")</f>
        <v>180940.69694444444</v>
      </c>
      <c r="Z28" s="412">
        <f>IFERROR(INDEX(Raw!$H$6:$EB$1257,MATCH($B28&amp;$D28&amp;$B$6,Raw!$A$6:$A$1257,0),MATCH(Z$6,Raw!$H$5:$EB$5,0))/60/60/24,"-")</f>
        <v>4.4027777777777777E-2</v>
      </c>
      <c r="AA28" s="412">
        <f>IFERROR(INDEX(Raw!$H$6:$EB$1257,MATCH($B28&amp;$D28&amp;$B$6,Raw!$A$6:$A$1257,0),MATCH(AA$6,Raw!$H$5:$EB$5,0))/60/60/24,"-")</f>
        <v>0.10332175925925925</v>
      </c>
      <c r="AB28" s="23"/>
      <c r="AC28" s="23">
        <f>IFERROR(INDEX(Raw!$H$6:$EB$1257,MATCH($B28&amp;$D28&amp;$B$6,Raw!$A$6:$A$1257,0),MATCH(AC$6,Raw!$H$5:$EB$5,0)),"-")</f>
        <v>12619</v>
      </c>
      <c r="AD28" s="23"/>
      <c r="AE28" s="23">
        <f>IFERROR(INDEX(Raw!$H$6:$EB$1257,MATCH($B28&amp;$D28&amp;$B$6,Raw!$A$6:$A$1257,0),MATCH(AE$6,Raw!$H$5:$EB$5,0))/60/60,"-")</f>
        <v>18017.768611111111</v>
      </c>
      <c r="AF28" s="412">
        <f>IFERROR(INDEX(Raw!$H$6:$EB$1257,MATCH($B28&amp;$D28&amp;$B$6,Raw!$A$6:$A$1257,0),MATCH(AF$6,Raw!$H$5:$EB$5,0))/60/60/24,"-")</f>
        <v>5.949074074074074E-2</v>
      </c>
      <c r="AG28" s="412">
        <f>IFERROR(INDEX(Raw!$H$6:$EB$1257,MATCH($B28&amp;$D28&amp;$B$6,Raw!$A$6:$A$1257,0),MATCH(AG$6,Raw!$H$5:$EB$5,0))/60/60/24,"-")</f>
        <v>0.136875</v>
      </c>
      <c r="AI28" s="56">
        <f>IFERROR(INDEX(Raw!$H$6:$EB$1257,MATCH($B28&amp;$D28&amp;$B$6,Raw!$A$6:$A$1257,0),MATCH(AI$6,Raw!$H$5:$EB$5,0)),"-")</f>
        <v>0</v>
      </c>
      <c r="AK28" s="23">
        <f>IFERROR(INDEX(Raw!$H$6:$EB$1257,MATCH($B28&amp;$D28&amp;$B$6,Raw!$A$6:$A$1257,0),MATCH(AK$6,Raw!$H$5:$EB$5,0)),"-")</f>
        <v>0</v>
      </c>
      <c r="AM28" s="347"/>
    </row>
    <row r="29" spans="1:41" x14ac:dyDescent="0.2">
      <c r="A29" s="392">
        <v>43435</v>
      </c>
      <c r="B29" s="287" t="s">
        <v>130</v>
      </c>
      <c r="C29" s="25" t="s">
        <v>139</v>
      </c>
      <c r="D29" s="138" t="s">
        <v>139</v>
      </c>
      <c r="E29" s="23">
        <f>IFERROR(INDEX(Raw!$H$6:$EB$1257,MATCH($B29&amp;$D29&amp;$B$6,Raw!$A$6:$A$1257,0),MATCH(E$6,Raw!$H$5:$EB$5,0)),"-")</f>
        <v>60238</v>
      </c>
      <c r="F29" s="23"/>
      <c r="G29" s="23">
        <f>IFERROR(INDEX(Raw!$H$6:$EB$1257,MATCH($B29&amp;$D29&amp;$B$6,Raw!$A$6:$A$1257,0),MATCH(G$6,Raw!$H$5:$EB$5,0))/60/60,"-")</f>
        <v>7131.8355555555563</v>
      </c>
      <c r="H29" s="412">
        <f>IFERROR(INDEX(Raw!$H$6:$EB$1257,MATCH($B29&amp;$D29&amp;$B$6,Raw!$A$6:$A$1257,0),MATCH(H$6,Raw!$H$5:$EB$5,0))/60/60/24,"-")</f>
        <v>4.9305555555555552E-3</v>
      </c>
      <c r="I29" s="412">
        <f>IFERROR(INDEX(Raw!$H$6:$EB$1257,MATCH($B29&amp;$D29&amp;$B$6,Raw!$A$6:$A$1257,0),MATCH(I$6,Raw!$H$5:$EB$5,0))/60/60/24,"-")</f>
        <v>8.6226851851851846E-3</v>
      </c>
      <c r="J29" s="23"/>
      <c r="K29" s="395">
        <f>IFERROR(INDEX(Raw!$H$6:$EB$1257,MATCH($B29&amp;$D29&amp;$B$6,Raw!$A$6:$A$1257,0),MATCH(K$6,Raw!$H$5:$EB$5,0)),"-")</f>
        <v>41373</v>
      </c>
      <c r="L29" s="23"/>
      <c r="M29" s="23">
        <f>IFERROR(INDEX(Raw!$H$6:$EB$1257,MATCH($B29&amp;$D29&amp;$B$6,Raw!$A$6:$A$1257,0),MATCH(M$6,Raw!$H$5:$EB$5,0))/60/60,"-")</f>
        <v>7554.2455555555553</v>
      </c>
      <c r="N29" s="412">
        <f>IFERROR(INDEX(Raw!$H$6:$EB$1257,MATCH($B29&amp;$D29&amp;$B$6,Raw!$A$6:$A$1257,0),MATCH(N$6,Raw!$H$5:$EB$5,0))/60/60/24,"-")</f>
        <v>7.6041666666666662E-3</v>
      </c>
      <c r="O29" s="412">
        <f>IFERROR(INDEX(Raw!$H$6:$EB$1257,MATCH($B29&amp;$D29&amp;$B$6,Raw!$A$6:$A$1257,0),MATCH(O$6,Raw!$H$5:$EB$5,0))/60/60/24,"-")</f>
        <v>1.4259259259259261E-2</v>
      </c>
      <c r="P29" s="23"/>
      <c r="Q29" s="23">
        <f>IFERROR(INDEX(Raw!$H$6:$EB$1257,MATCH($B29&amp;$D29&amp;$B$6,Raw!$A$6:$A$1257,0),MATCH(Q$6,Raw!$H$5:$EB$5,0)),"-")</f>
        <v>409106</v>
      </c>
      <c r="R29" s="23"/>
      <c r="S29" s="23">
        <f>IFERROR(INDEX(Raw!$H$6:$EB$1257,MATCH($B29&amp;$D29&amp;$B$6,Raw!$A$6:$A$1257,0),MATCH(S$6,Raw!$H$5:$EB$5,0))/60/60,"-")</f>
        <v>152576.13555555555</v>
      </c>
      <c r="T29" s="412">
        <f>IFERROR(INDEX(Raw!$H$6:$EB$1257,MATCH($B29&amp;$D29&amp;$B$6,Raw!$A$6:$A$1257,0),MATCH(T$6,Raw!$H$5:$EB$5,0))/60/60/24,"-")</f>
        <v>1.554398148148148E-2</v>
      </c>
      <c r="U29" s="412">
        <f>IFERROR(INDEX(Raw!$H$6:$EB$1257,MATCH($B29&amp;$D29&amp;$B$6,Raw!$A$6:$A$1257,0),MATCH(U$6,Raw!$H$5:$EB$5,0))/60/60/24,"-")</f>
        <v>3.2199074074074074E-2</v>
      </c>
      <c r="V29" s="23"/>
      <c r="W29" s="23">
        <f>IFERROR(INDEX(Raw!$H$6:$EB$1257,MATCH($B29&amp;$D29&amp;$B$6,Raw!$A$6:$A$1257,0),MATCH(W$6,Raw!$H$5:$EB$5,0)),"-")</f>
        <v>175117</v>
      </c>
      <c r="X29" s="23"/>
      <c r="Y29" s="23">
        <f>IFERROR(INDEX(Raw!$H$6:$EB$1257,MATCH($B29&amp;$D29&amp;$B$6,Raw!$A$6:$A$1257,0),MATCH(Y$6,Raw!$H$5:$EB$5,0))/60/60,"-")</f>
        <v>193952.55472222221</v>
      </c>
      <c r="Z29" s="412">
        <f>IFERROR(INDEX(Raw!$H$6:$EB$1257,MATCH($B29&amp;$D29&amp;$B$6,Raw!$A$6:$A$1257,0),MATCH(Z$6,Raw!$H$5:$EB$5,0))/60/60/24,"-")</f>
        <v>4.6145833333333337E-2</v>
      </c>
      <c r="AA29" s="412">
        <f>IFERROR(INDEX(Raw!$H$6:$EB$1257,MATCH($B29&amp;$D29&amp;$B$6,Raw!$A$6:$A$1257,0),MATCH(AA$6,Raw!$H$5:$EB$5,0))/60/60/24,"-")</f>
        <v>0.10907407407407406</v>
      </c>
      <c r="AB29" s="23"/>
      <c r="AC29" s="23">
        <f>IFERROR(INDEX(Raw!$H$6:$EB$1257,MATCH($B29&amp;$D29&amp;$B$6,Raw!$A$6:$A$1257,0),MATCH(AC$6,Raw!$H$5:$EB$5,0)),"-")</f>
        <v>15053</v>
      </c>
      <c r="AD29" s="23"/>
      <c r="AE29" s="23">
        <f>IFERROR(INDEX(Raw!$H$6:$EB$1257,MATCH($B29&amp;$D29&amp;$B$6,Raw!$A$6:$A$1257,0),MATCH(AE$6,Raw!$H$5:$EB$5,0))/60/60,"-")</f>
        <v>21128.717500000002</v>
      </c>
      <c r="AF29" s="412">
        <f>IFERROR(INDEX(Raw!$H$6:$EB$1257,MATCH($B29&amp;$D29&amp;$B$6,Raw!$A$6:$A$1257,0),MATCH(AF$6,Raw!$H$5:$EB$5,0))/60/60/24,"-")</f>
        <v>5.8483796296296298E-2</v>
      </c>
      <c r="AG29" s="412">
        <f>IFERROR(INDEX(Raw!$H$6:$EB$1257,MATCH($B29&amp;$D29&amp;$B$6,Raw!$A$6:$A$1257,0),MATCH(AG$6,Raw!$H$5:$EB$5,0))/60/60/24,"-")</f>
        <v>0.13160879629629632</v>
      </c>
      <c r="AI29" s="56">
        <f>IFERROR(INDEX(Raw!$H$6:$EB$1257,MATCH($B29&amp;$D29&amp;$B$6,Raw!$A$6:$A$1257,0),MATCH(AI$6,Raw!$H$5:$EB$5,0)),"-")</f>
        <v>0</v>
      </c>
      <c r="AK29" s="23">
        <f>IFERROR(INDEX(Raw!$H$6:$EB$1257,MATCH($B29&amp;$D29&amp;$B$6,Raw!$A$6:$A$1257,0),MATCH(AK$6,Raw!$H$5:$EB$5,0)),"-")</f>
        <v>0</v>
      </c>
      <c r="AM29" s="347"/>
    </row>
    <row r="30" spans="1:41" ht="18" x14ac:dyDescent="0.25">
      <c r="A30" s="392">
        <v>43466</v>
      </c>
      <c r="B30" s="287" t="s">
        <v>130</v>
      </c>
      <c r="C30" s="1" t="s">
        <v>140</v>
      </c>
      <c r="D30" s="142" t="s">
        <v>140</v>
      </c>
      <c r="E30" s="23">
        <f>IFERROR(INDEX(Raw!$H$6:$EB$1257,MATCH($B30&amp;$D30&amp;$B$6,Raw!$A$6:$A$1257,0),MATCH(E$6,Raw!$H$5:$EB$5,0)),"-")</f>
        <v>60108</v>
      </c>
      <c r="F30" s="23"/>
      <c r="G30" s="23">
        <f>IFERROR(INDEX(Raw!$H$6:$EB$1257,MATCH($B30&amp;$D30&amp;$B$6,Raw!$A$6:$A$1257,0),MATCH(G$6,Raw!$H$5:$EB$5,0))/60/60,"-")</f>
        <v>7138.7222222222217</v>
      </c>
      <c r="H30" s="412">
        <f>IFERROR(INDEX(Raw!$H$6:$EB$1257,MATCH($B30&amp;$D30&amp;$B$6,Raw!$A$6:$A$1257,0),MATCH(H$6,Raw!$H$5:$EB$5,0))/60/60/24,"-")</f>
        <v>4.9537037037037041E-3</v>
      </c>
      <c r="I30" s="412">
        <f>IFERROR(INDEX(Raw!$H$6:$EB$1257,MATCH($B30&amp;$D30&amp;$B$6,Raw!$A$6:$A$1257,0),MATCH(I$6,Raw!$H$5:$EB$5,0))/60/60/24,"-")</f>
        <v>8.564814814814815E-3</v>
      </c>
      <c r="J30" s="23"/>
      <c r="K30" s="395">
        <f>IFERROR(INDEX(Raw!$H$6:$EB$1257,MATCH($B30&amp;$D30&amp;$B$6,Raw!$A$6:$A$1257,0),MATCH(K$6,Raw!$H$5:$EB$5,0)),"-")</f>
        <v>41161</v>
      </c>
      <c r="L30" s="23"/>
      <c r="M30" s="23">
        <f>IFERROR(INDEX(Raw!$H$6:$EB$1257,MATCH($B30&amp;$D30&amp;$B$6,Raw!$A$6:$A$1257,0),MATCH(M$6,Raw!$H$5:$EB$5,0))/60/60,"-")</f>
        <v>7727.4705555555556</v>
      </c>
      <c r="N30" s="412">
        <f>IFERROR(INDEX(Raw!$H$6:$EB$1257,MATCH($B30&amp;$D30&amp;$B$6,Raw!$A$6:$A$1257,0),MATCH(N$6,Raw!$H$5:$EB$5,0))/60/60/24,"-")</f>
        <v>7.8240740740740753E-3</v>
      </c>
      <c r="O30" s="412">
        <f>IFERROR(INDEX(Raw!$H$6:$EB$1257,MATCH($B30&amp;$D30&amp;$B$6,Raw!$A$6:$A$1257,0),MATCH(O$6,Raw!$H$5:$EB$5,0))/60/60/24,"-")</f>
        <v>1.4560185185185183E-2</v>
      </c>
      <c r="P30" s="23"/>
      <c r="Q30" s="23">
        <f>IFERROR(INDEX(Raw!$H$6:$EB$1257,MATCH($B30&amp;$D30&amp;$B$6,Raw!$A$6:$A$1257,0),MATCH(Q$6,Raw!$H$5:$EB$5,0)),"-")</f>
        <v>410108</v>
      </c>
      <c r="R30" s="23"/>
      <c r="S30" s="23">
        <f>IFERROR(INDEX(Raw!$H$6:$EB$1257,MATCH($B30&amp;$D30&amp;$B$6,Raw!$A$6:$A$1257,0),MATCH(S$6,Raw!$H$5:$EB$5,0))/60/60,"-")</f>
        <v>156981.27388888889</v>
      </c>
      <c r="T30" s="412">
        <f>IFERROR(INDEX(Raw!$H$6:$EB$1257,MATCH($B30&amp;$D30&amp;$B$6,Raw!$A$6:$A$1257,0),MATCH(T$6,Raw!$H$5:$EB$5,0))/60/60/24,"-")</f>
        <v>1.5949074074074074E-2</v>
      </c>
      <c r="U30" s="412">
        <f>IFERROR(INDEX(Raw!$H$6:$EB$1257,MATCH($B30&amp;$D30&amp;$B$6,Raw!$A$6:$A$1257,0),MATCH(U$6,Raw!$H$5:$EB$5,0))/60/60/24,"-")</f>
        <v>3.3090277777777781E-2</v>
      </c>
      <c r="V30" s="23"/>
      <c r="W30" s="23">
        <f>IFERROR(INDEX(Raw!$H$6:$EB$1257,MATCH($B30&amp;$D30&amp;$B$6,Raw!$A$6:$A$1257,0),MATCH(W$6,Raw!$H$5:$EB$5,0)),"-")</f>
        <v>171717</v>
      </c>
      <c r="X30" s="23"/>
      <c r="Y30" s="23">
        <f>IFERROR(INDEX(Raw!$H$6:$EB$1257,MATCH($B30&amp;$D30&amp;$B$6,Raw!$A$6:$A$1257,0),MATCH(Y$6,Raw!$H$5:$EB$5,0))/60/60,"-")</f>
        <v>193778.18083333332</v>
      </c>
      <c r="Z30" s="412">
        <f>IFERROR(INDEX(Raw!$H$6:$EB$1257,MATCH($B30&amp;$D30&amp;$B$6,Raw!$A$6:$A$1257,0),MATCH(Z$6,Raw!$H$5:$EB$5,0))/60/60/24,"-")</f>
        <v>4.702546296296297E-2</v>
      </c>
      <c r="AA30" s="412">
        <f>IFERROR(INDEX(Raw!$H$6:$EB$1257,MATCH($B30&amp;$D30&amp;$B$6,Raw!$A$6:$A$1257,0),MATCH(AA$6,Raw!$H$5:$EB$5,0))/60/60/24,"-")</f>
        <v>0.11121527777777779</v>
      </c>
      <c r="AB30" s="23"/>
      <c r="AC30" s="23">
        <f>IFERROR(INDEX(Raw!$H$6:$EB$1257,MATCH($B30&amp;$D30&amp;$B$6,Raw!$A$6:$A$1257,0),MATCH(AC$6,Raw!$H$5:$EB$5,0)),"-")</f>
        <v>14589</v>
      </c>
      <c r="AD30" s="23"/>
      <c r="AE30" s="23">
        <f>IFERROR(INDEX(Raw!$H$6:$EB$1257,MATCH($B30&amp;$D30&amp;$B$6,Raw!$A$6:$A$1257,0),MATCH(AE$6,Raw!$H$5:$EB$5,0))/60/60,"-")</f>
        <v>20847.620277777776</v>
      </c>
      <c r="AF30" s="412">
        <f>IFERROR(INDEX(Raw!$H$6:$EB$1257,MATCH($B30&amp;$D30&amp;$B$6,Raw!$A$6:$A$1257,0),MATCH(AF$6,Raw!$H$5:$EB$5,0))/60/60/24,"-")</f>
        <v>5.9537037037037034E-2</v>
      </c>
      <c r="AG30" s="412">
        <f>IFERROR(INDEX(Raw!$H$6:$EB$1257,MATCH($B30&amp;$D30&amp;$B$6,Raw!$A$6:$A$1257,0),MATCH(AG$6,Raw!$H$5:$EB$5,0))/60/60/24,"-")</f>
        <v>0.13614583333333333</v>
      </c>
      <c r="AI30" s="56">
        <f>IFERROR(INDEX(Raw!$H$6:$EB$1257,MATCH($B30&amp;$D30&amp;$B$6,Raw!$A$6:$A$1257,0),MATCH(AI$6,Raw!$H$5:$EB$5,0)),"-")</f>
        <v>0</v>
      </c>
      <c r="AK30" s="23">
        <f>IFERROR(INDEX(Raw!$H$6:$EB$1257,MATCH($B30&amp;$D30&amp;$B$6,Raw!$A$6:$A$1257,0),MATCH(AK$6,Raw!$H$5:$EB$5,0)),"-")</f>
        <v>0</v>
      </c>
      <c r="AM30" s="347"/>
    </row>
    <row r="31" spans="1:41" x14ac:dyDescent="0.2">
      <c r="A31" s="392">
        <v>43497</v>
      </c>
      <c r="B31" s="287" t="s">
        <v>130</v>
      </c>
      <c r="C31" s="1" t="s">
        <v>141</v>
      </c>
      <c r="D31" s="2" t="s">
        <v>141</v>
      </c>
      <c r="E31" s="23">
        <f>IFERROR(INDEX(Raw!$H$6:$EB$1257,MATCH($B31&amp;$D31&amp;$B$6,Raw!$A$6:$A$1257,0),MATCH(E$6,Raw!$H$5:$EB$5,0)),"-")</f>
        <v>54648</v>
      </c>
      <c r="F31" s="23"/>
      <c r="G31" s="23">
        <f>IFERROR(INDEX(Raw!$H$6:$EB$1257,MATCH($B31&amp;$D31&amp;$B$6,Raw!$A$6:$A$1257,0),MATCH(G$6,Raw!$H$5:$EB$5,0))/60/60,"-")</f>
        <v>6634.5533333333333</v>
      </c>
      <c r="H31" s="412">
        <f>IFERROR(INDEX(Raw!$H$6:$EB$1257,MATCH($B31&amp;$D31&amp;$B$6,Raw!$A$6:$A$1257,0),MATCH(H$6,Raw!$H$5:$EB$5,0))/60/60/24,"-")</f>
        <v>5.0578703703703706E-3</v>
      </c>
      <c r="I31" s="412">
        <f>IFERROR(INDEX(Raw!$H$6:$EB$1257,MATCH($B31&amp;$D31&amp;$B$6,Raw!$A$6:$A$1257,0),MATCH(I$6,Raw!$H$5:$EB$5,0))/60/60/24,"-")</f>
        <v>8.8078703703703704E-3</v>
      </c>
      <c r="J31" s="23"/>
      <c r="K31" s="395">
        <f>IFERROR(INDEX(Raw!$H$6:$EB$1257,MATCH($B31&amp;$D31&amp;$B$6,Raw!$A$6:$A$1257,0),MATCH(K$6,Raw!$H$5:$EB$5,0)),"-")</f>
        <v>37587</v>
      </c>
      <c r="L31" s="23"/>
      <c r="M31" s="23">
        <f>IFERROR(INDEX(Raw!$H$6:$EB$1257,MATCH($B31&amp;$D31&amp;$B$6,Raw!$A$6:$A$1257,0),MATCH(M$6,Raw!$H$5:$EB$5,0))/60/60,"-")</f>
        <v>7132.6427777777772</v>
      </c>
      <c r="N31" s="412">
        <f>IFERROR(INDEX(Raw!$H$6:$EB$1257,MATCH($B31&amp;$D31&amp;$B$6,Raw!$A$6:$A$1257,0),MATCH(N$6,Raw!$H$5:$EB$5,0))/60/60/24,"-")</f>
        <v>7.905092592592592E-3</v>
      </c>
      <c r="O31" s="412">
        <f>IFERROR(INDEX(Raw!$H$6:$EB$1257,MATCH($B31&amp;$D31&amp;$B$6,Raw!$A$6:$A$1257,0),MATCH(O$6,Raw!$H$5:$EB$5,0))/60/60/24,"-")</f>
        <v>1.4560185185185183E-2</v>
      </c>
      <c r="P31" s="23"/>
      <c r="Q31" s="23">
        <f>IFERROR(INDEX(Raw!$H$6:$EB$1257,MATCH($B31&amp;$D31&amp;$B$6,Raw!$A$6:$A$1257,0),MATCH(Q$6,Raw!$H$5:$EB$5,0)),"-")</f>
        <v>365809</v>
      </c>
      <c r="R31" s="23"/>
      <c r="S31" s="23">
        <f>IFERROR(INDEX(Raw!$H$6:$EB$1257,MATCH($B31&amp;$D31&amp;$B$6,Raw!$A$6:$A$1257,0),MATCH(S$6,Raw!$H$5:$EB$5,0))/60/60,"-")</f>
        <v>144018.90722222222</v>
      </c>
      <c r="T31" s="412">
        <f>IFERROR(INDEX(Raw!$H$6:$EB$1257,MATCH($B31&amp;$D31&amp;$B$6,Raw!$A$6:$A$1257,0),MATCH(T$6,Raw!$H$5:$EB$5,0))/60/60/24,"-")</f>
        <v>1.6400462962962964E-2</v>
      </c>
      <c r="U31" s="412">
        <f>IFERROR(INDEX(Raw!$H$6:$EB$1257,MATCH($B31&amp;$D31&amp;$B$6,Raw!$A$6:$A$1257,0),MATCH(U$6,Raw!$H$5:$EB$5,0))/60/60/24,"-")</f>
        <v>3.3993055555555561E-2</v>
      </c>
      <c r="V31" s="23"/>
      <c r="W31" s="23">
        <f>IFERROR(INDEX(Raw!$H$6:$EB$1257,MATCH($B31&amp;$D31&amp;$B$6,Raw!$A$6:$A$1257,0),MATCH(W$6,Raw!$H$5:$EB$5,0)),"-")</f>
        <v>152107</v>
      </c>
      <c r="X31" s="23"/>
      <c r="Y31" s="23">
        <f>IFERROR(INDEX(Raw!$H$6:$EB$1257,MATCH($B31&amp;$D31&amp;$B$6,Raw!$A$6:$A$1257,0),MATCH(Y$6,Raw!$H$5:$EB$5,0))/60/60,"-")</f>
        <v>183390.01833333334</v>
      </c>
      <c r="Z31" s="412">
        <f>IFERROR(INDEX(Raw!$H$6:$EB$1257,MATCH($B31&amp;$D31&amp;$B$6,Raw!$A$6:$A$1257,0),MATCH(Z$6,Raw!$H$5:$EB$5,0))/60/60/24,"-")</f>
        <v>5.0231481481481481E-2</v>
      </c>
      <c r="AA31" s="412">
        <f>IFERROR(INDEX(Raw!$H$6:$EB$1257,MATCH($B31&amp;$D31&amp;$B$6,Raw!$A$6:$A$1257,0),MATCH(AA$6,Raw!$H$5:$EB$5,0))/60/60/24,"-")</f>
        <v>0.11894675925925925</v>
      </c>
      <c r="AB31" s="23"/>
      <c r="AC31" s="23">
        <f>IFERROR(INDEX(Raw!$H$6:$EB$1257,MATCH($B31&amp;$D31&amp;$B$6,Raw!$A$6:$A$1257,0),MATCH(AC$6,Raw!$H$5:$EB$5,0)),"-")</f>
        <v>12903</v>
      </c>
      <c r="AD31" s="23"/>
      <c r="AE31" s="23">
        <f>IFERROR(INDEX(Raw!$H$6:$EB$1257,MATCH($B31&amp;$D31&amp;$B$6,Raw!$A$6:$A$1257,0),MATCH(AE$6,Raw!$H$5:$EB$5,0))/60/60,"-")</f>
        <v>19324.314444444444</v>
      </c>
      <c r="AF31" s="412">
        <f>IFERROR(INDEX(Raw!$H$6:$EB$1257,MATCH($B31&amp;$D31&amp;$B$6,Raw!$A$6:$A$1257,0),MATCH(AF$6,Raw!$H$5:$EB$5,0))/60/60/24,"-")</f>
        <v>6.2407407407407404E-2</v>
      </c>
      <c r="AG31" s="412">
        <f>IFERROR(INDEX(Raw!$H$6:$EB$1257,MATCH($B31&amp;$D31&amp;$B$6,Raw!$A$6:$A$1257,0),MATCH(AG$6,Raw!$H$5:$EB$5,0))/60/60/24,"-")</f>
        <v>0.13945601851851852</v>
      </c>
      <c r="AI31" s="56">
        <f>IFERROR(INDEX(Raw!$H$6:$EB$1257,MATCH($B31&amp;$D31&amp;$B$6,Raw!$A$6:$A$1257,0),MATCH(AI$6,Raw!$H$5:$EB$5,0)),"-")</f>
        <v>0</v>
      </c>
      <c r="AK31" s="23">
        <f>IFERROR(INDEX(Raw!$H$6:$EB$1257,MATCH($B31&amp;$D31&amp;$B$6,Raw!$A$6:$A$1257,0),MATCH(AK$6,Raw!$H$5:$EB$5,0)),"-")</f>
        <v>0</v>
      </c>
      <c r="AM31" s="347"/>
    </row>
    <row r="32" spans="1:41" collapsed="1" x14ac:dyDescent="0.2">
      <c r="A32" s="392">
        <v>43525</v>
      </c>
      <c r="B32" s="289" t="s">
        <v>130</v>
      </c>
      <c r="C32" s="12" t="s">
        <v>142</v>
      </c>
      <c r="D32" s="138" t="s">
        <v>142</v>
      </c>
      <c r="E32" s="24">
        <f>IFERROR(INDEX(Raw!$H$6:$EB$1257,MATCH($B32&amp;$D32&amp;$B$6,Raw!$A$6:$A$1257,0),MATCH(E$6,Raw!$H$5:$EB$5,0)),"-")</f>
        <v>59560</v>
      </c>
      <c r="F32" s="24"/>
      <c r="G32" s="24">
        <f>IFERROR(INDEX(Raw!$H$6:$EB$1257,MATCH($B32&amp;$D32&amp;$B$6,Raw!$A$6:$A$1257,0),MATCH(G$6,Raw!$H$5:$EB$5,0))/60/60,"-")</f>
        <v>6943.0322222222221</v>
      </c>
      <c r="H32" s="413">
        <f>IFERROR(INDEX(Raw!$H$6:$EB$1257,MATCH($B32&amp;$D32&amp;$B$6,Raw!$A$6:$A$1257,0),MATCH(H$6,Raw!$H$5:$EB$5,0))/60/60/24,"-")</f>
        <v>4.8611111111111112E-3</v>
      </c>
      <c r="I32" s="413">
        <f>IFERROR(INDEX(Raw!$H$6:$EB$1257,MATCH($B32&amp;$D32&amp;$B$6,Raw!$A$6:$A$1257,0),MATCH(I$6,Raw!$H$5:$EB$5,0))/60/60/24,"-")</f>
        <v>8.4606481481481494E-3</v>
      </c>
      <c r="J32" s="23"/>
      <c r="K32" s="297">
        <f>IFERROR(INDEX(Raw!$H$6:$EB$1257,MATCH($B32&amp;$D32&amp;$B$6,Raw!$A$6:$A$1257,0),MATCH(K$6,Raw!$H$5:$EB$5,0)),"-")</f>
        <v>40717</v>
      </c>
      <c r="L32" s="24"/>
      <c r="M32" s="24">
        <f>IFERROR(INDEX(Raw!$H$6:$EB$1257,MATCH($B32&amp;$D32&amp;$B$6,Raw!$A$6:$A$1257,0),MATCH(M$6,Raw!$H$5:$EB$5,0))/60/60,"-")</f>
        <v>7313.5611111111111</v>
      </c>
      <c r="N32" s="413">
        <f>IFERROR(INDEX(Raw!$H$6:$EB$1257,MATCH($B32&amp;$D32&amp;$B$6,Raw!$A$6:$A$1257,0),MATCH(N$6,Raw!$H$5:$EB$5,0))/60/60/24,"-")</f>
        <v>7.4884259259259262E-3</v>
      </c>
      <c r="O32" s="413">
        <f>IFERROR(INDEX(Raw!$H$6:$EB$1257,MATCH($B32&amp;$D32&amp;$B$6,Raw!$A$6:$A$1257,0),MATCH(O$6,Raw!$H$5:$EB$5,0))/60/60/24,"-")</f>
        <v>1.383101851851852E-2</v>
      </c>
      <c r="P32" s="23"/>
      <c r="Q32" s="24">
        <f>IFERROR(INDEX(Raw!$H$6:$EB$1257,MATCH($B32&amp;$D32&amp;$B$6,Raw!$A$6:$A$1257,0),MATCH(Q$6,Raw!$H$5:$EB$5,0)),"-")</f>
        <v>390841</v>
      </c>
      <c r="R32" s="24"/>
      <c r="S32" s="24">
        <f>IFERROR(INDEX(Raw!$H$6:$EB$1257,MATCH($B32&amp;$D32&amp;$B$6,Raw!$A$6:$A$1257,0),MATCH(S$6,Raw!$H$5:$EB$5,0))/60/60,"-")</f>
        <v>138374.06111111111</v>
      </c>
      <c r="T32" s="413">
        <f>IFERROR(INDEX(Raw!$H$6:$EB$1257,MATCH($B32&amp;$D32&amp;$B$6,Raw!$A$6:$A$1257,0),MATCH(T$6,Raw!$H$5:$EB$5,0))/60/60/24,"-")</f>
        <v>1.4756944444444446E-2</v>
      </c>
      <c r="U32" s="413">
        <f>IFERROR(INDEX(Raw!$H$6:$EB$1257,MATCH($B32&amp;$D32&amp;$B$6,Raw!$A$6:$A$1257,0),MATCH(U$6,Raw!$H$5:$EB$5,0))/60/60/24,"-")</f>
        <v>3.0000000000000002E-2</v>
      </c>
      <c r="V32" s="23"/>
      <c r="W32" s="24">
        <f>IFERROR(INDEX(Raw!$H$6:$EB$1257,MATCH($B32&amp;$D32&amp;$B$6,Raw!$A$6:$A$1257,0),MATCH(W$6,Raw!$H$5:$EB$5,0)),"-")</f>
        <v>174735</v>
      </c>
      <c r="X32" s="24"/>
      <c r="Y32" s="24">
        <f>IFERROR(INDEX(Raw!$H$6:$EB$1257,MATCH($B32&amp;$D32&amp;$B$6,Raw!$A$6:$A$1257,0),MATCH(Y$6,Raw!$H$5:$EB$5,0))/60/60,"-")</f>
        <v>178803.37972222222</v>
      </c>
      <c r="Z32" s="413">
        <f>IFERROR(INDEX(Raw!$H$6:$EB$1257,MATCH($B32&amp;$D32&amp;$B$6,Raw!$A$6:$A$1257,0),MATCH(Z$6,Raw!$H$5:$EB$5,0))/60/60/24,"-")</f>
        <v>4.2638888888888886E-2</v>
      </c>
      <c r="AA32" s="413">
        <f>IFERROR(INDEX(Raw!$H$6:$EB$1257,MATCH($B32&amp;$D32&amp;$B$6,Raw!$A$6:$A$1257,0),MATCH(AA$6,Raw!$H$5:$EB$5,0))/60/60/24,"-")</f>
        <v>0.10082175925925925</v>
      </c>
      <c r="AB32" s="23"/>
      <c r="AC32" s="24">
        <f>IFERROR(INDEX(Raw!$H$6:$EB$1257,MATCH($B32&amp;$D32&amp;$B$6,Raw!$A$6:$A$1257,0),MATCH(AC$6,Raw!$H$5:$EB$5,0)),"-")</f>
        <v>15247</v>
      </c>
      <c r="AD32" s="24"/>
      <c r="AE32" s="24">
        <f>IFERROR(INDEX(Raw!$H$6:$EB$1257,MATCH($B32&amp;$D32&amp;$B$6,Raw!$A$6:$A$1257,0),MATCH(AE$6,Raw!$H$5:$EB$5,0))/60/60,"-")</f>
        <v>20453.456666666665</v>
      </c>
      <c r="AF32" s="413">
        <f>IFERROR(INDEX(Raw!$H$6:$EB$1257,MATCH($B32&amp;$D32&amp;$B$6,Raw!$A$6:$A$1257,0),MATCH(AF$6,Raw!$H$5:$EB$5,0))/60/60/24,"-")</f>
        <v>5.5891203703703707E-2</v>
      </c>
      <c r="AG32" s="413">
        <f>IFERROR(INDEX(Raw!$H$6:$EB$1257,MATCH($B32&amp;$D32&amp;$B$6,Raw!$A$6:$A$1257,0),MATCH(AG$6,Raw!$H$5:$EB$5,0))/60/60/24,"-")</f>
        <v>0.12753472222222223</v>
      </c>
      <c r="AI32" s="57">
        <f>IFERROR(INDEX(Raw!$H$6:$EB$1257,MATCH($B32&amp;$D32&amp;$B$6,Raw!$A$6:$A$1257,0),MATCH(AI$6,Raw!$H$5:$EB$5,0)),"-")</f>
        <v>0</v>
      </c>
      <c r="AK32" s="24">
        <f>IFERROR(INDEX(Raw!$H$6:$EB$1257,MATCH($B32&amp;$D32&amp;$B$6,Raw!$A$6:$A$1257,0),MATCH(AK$6,Raw!$H$5:$EB$5,0)),"-")</f>
        <v>0</v>
      </c>
      <c r="AM32" s="347"/>
    </row>
    <row r="33" spans="1:41" ht="18" x14ac:dyDescent="0.25">
      <c r="A33" s="392">
        <v>43556</v>
      </c>
      <c r="B33" s="285" t="s">
        <v>131</v>
      </c>
      <c r="C33" s="145" t="s">
        <v>143</v>
      </c>
      <c r="D33" s="142" t="s">
        <v>143</v>
      </c>
      <c r="E33" s="23">
        <f>IFERROR(INDEX(Raw!$H$6:$EB$1257,MATCH($B33&amp;$D33&amp;$B$6,Raw!$A$6:$A$1257,0),MATCH(E$6,Raw!$H$5:$EB$5,0)),"-")</f>
        <v>56815</v>
      </c>
      <c r="F33" s="23"/>
      <c r="G33" s="23">
        <f>IFERROR(INDEX(Raw!$H$6:$EB$1257,MATCH($B33&amp;$D33&amp;$B$6,Raw!$A$6:$A$1257,0),MATCH(G$6,Raw!$H$5:$EB$5,0))/60/60,"-")</f>
        <v>6614.8463888888891</v>
      </c>
      <c r="H33" s="412">
        <f>IFERROR(INDEX(Raw!$H$6:$EB$1257,MATCH($B33&amp;$D33&amp;$B$6,Raw!$A$6:$A$1257,0),MATCH(H$6,Raw!$H$5:$EB$5,0))/60/60/24,"-")</f>
        <v>4.8495370370370368E-3</v>
      </c>
      <c r="I33" s="412">
        <f>IFERROR(INDEX(Raw!$H$6:$EB$1257,MATCH($B33&amp;$D33&amp;$B$6,Raw!$A$6:$A$1257,0),MATCH(I$6,Raw!$H$5:$EB$5,0))/60/60/24,"-")</f>
        <v>8.5069444444444437E-3</v>
      </c>
      <c r="J33" s="23"/>
      <c r="K33" s="395">
        <f>IFERROR(INDEX(Raw!$H$6:$EB$1257,MATCH($B33&amp;$D33&amp;$B$6,Raw!$A$6:$A$1257,0),MATCH(K$6,Raw!$H$5:$EB$5,0)),"-")</f>
        <v>38615</v>
      </c>
      <c r="L33" s="23"/>
      <c r="M33" s="23">
        <f>IFERROR(INDEX(Raw!$H$6:$EB$1257,MATCH($B33&amp;$D33&amp;$B$6,Raw!$A$6:$A$1257,0),MATCH(M$6,Raw!$H$5:$EB$5,0))/60/60,"-")</f>
        <v>6860.3208333333332</v>
      </c>
      <c r="N33" s="412">
        <f>IFERROR(INDEX(Raw!$H$6:$EB$1257,MATCH($B33&amp;$D33&amp;$B$6,Raw!$A$6:$A$1257,0),MATCH(N$6,Raw!$H$5:$EB$5,0))/60/60/24,"-")</f>
        <v>7.4074074074074068E-3</v>
      </c>
      <c r="O33" s="412">
        <f>IFERROR(INDEX(Raw!$H$6:$EB$1257,MATCH($B33&amp;$D33&amp;$B$6,Raw!$A$6:$A$1257,0),MATCH(O$6,Raw!$H$5:$EB$5,0))/60/60/24,"-")</f>
        <v>1.3703703703703704E-2</v>
      </c>
      <c r="P33" s="23"/>
      <c r="Q33" s="23">
        <f>IFERROR(INDEX(Raw!$H$6:$EB$1257,MATCH($B33&amp;$D33&amp;$B$6,Raw!$A$6:$A$1257,0),MATCH(Q$6,Raw!$H$5:$EB$5,0)),"-")</f>
        <v>383183</v>
      </c>
      <c r="R33" s="23"/>
      <c r="S33" s="23">
        <f>IFERROR(INDEX(Raw!$H$6:$EB$1257,MATCH($B33&amp;$D33&amp;$B$6,Raw!$A$6:$A$1257,0),MATCH(S$6,Raw!$H$5:$EB$5,0))/60/60,"-")</f>
        <v>137192.26222222223</v>
      </c>
      <c r="T33" s="412">
        <f>IFERROR(INDEX(Raw!$H$6:$EB$1257,MATCH($B33&amp;$D33&amp;$B$6,Raw!$A$6:$A$1257,0),MATCH(T$6,Raw!$H$5:$EB$5,0))/60/60/24,"-")</f>
        <v>1.4918981481481483E-2</v>
      </c>
      <c r="U33" s="412">
        <f>IFERROR(INDEX(Raw!$H$6:$EB$1257,MATCH($B33&amp;$D33&amp;$B$6,Raw!$A$6:$A$1257,0),MATCH(U$6,Raw!$H$5:$EB$5,0))/60/60/24,"-")</f>
        <v>3.0543981481481481E-2</v>
      </c>
      <c r="V33" s="23"/>
      <c r="W33" s="23">
        <f>IFERROR(INDEX(Raw!$H$6:$EB$1257,MATCH($B33&amp;$D33&amp;$B$6,Raw!$A$6:$A$1257,0),MATCH(W$6,Raw!$H$5:$EB$5,0)),"-")</f>
        <v>169101</v>
      </c>
      <c r="X33" s="23"/>
      <c r="Y33" s="23">
        <f>IFERROR(INDEX(Raw!$H$6:$EB$1257,MATCH($B33&amp;$D33&amp;$B$6,Raw!$A$6:$A$1257,0),MATCH(Y$6,Raw!$H$5:$EB$5,0))/60/60,"-")</f>
        <v>175883.6486111111</v>
      </c>
      <c r="Z33" s="412">
        <f>IFERROR(INDEX(Raw!$H$6:$EB$1257,MATCH($B33&amp;$D33&amp;$B$6,Raw!$A$6:$A$1257,0),MATCH(Z$6,Raw!$H$5:$EB$5,0))/60/60/24,"-")</f>
        <v>4.3333333333333335E-2</v>
      </c>
      <c r="AA33" s="412">
        <f>IFERROR(INDEX(Raw!$H$6:$EB$1257,MATCH($B33&amp;$D33&amp;$B$6,Raw!$A$6:$A$1257,0),MATCH(AA$6,Raw!$H$5:$EB$5,0))/60/60/24,"-")</f>
        <v>0.10392361111111111</v>
      </c>
      <c r="AB33" s="23"/>
      <c r="AC33" s="23">
        <f>IFERROR(INDEX(Raw!$H$6:$EB$1257,MATCH($B33&amp;$D33&amp;$B$6,Raw!$A$6:$A$1257,0),MATCH(AC$6,Raw!$H$5:$EB$5,0)),"-")</f>
        <v>14734</v>
      </c>
      <c r="AD33" s="23"/>
      <c r="AE33" s="23">
        <f>IFERROR(INDEX(Raw!$H$6:$EB$1257,MATCH($B33&amp;$D33&amp;$B$6,Raw!$A$6:$A$1257,0),MATCH(AE$6,Raw!$H$5:$EB$5,0))/60/60,"-")</f>
        <v>19794.103055555555</v>
      </c>
      <c r="AF33" s="412">
        <f>IFERROR(INDEX(Raw!$H$6:$EB$1257,MATCH($B33&amp;$D33&amp;$B$6,Raw!$A$6:$A$1257,0),MATCH(AF$6,Raw!$H$5:$EB$5,0))/60/60/24,"-")</f>
        <v>5.5972222222222222E-2</v>
      </c>
      <c r="AG33" s="412">
        <f>IFERROR(INDEX(Raw!$H$6:$EB$1257,MATCH($B33&amp;$D33&amp;$B$6,Raw!$A$6:$A$1257,0),MATCH(AG$6,Raw!$H$5:$EB$5,0))/60/60/24,"-")</f>
        <v>0.12944444444444445</v>
      </c>
      <c r="AI33" s="56">
        <f>IFERROR(INDEX(Raw!$H$6:$EB$1257,MATCH($B33&amp;$D33&amp;$B$6,Raw!$A$6:$A$1257,0),MATCH(AI$6,Raw!$H$5:$EB$5,0)),"-")</f>
        <v>0</v>
      </c>
      <c r="AK33" s="23">
        <f>IFERROR(INDEX(Raw!$H$6:$EB$1257,MATCH($B33&amp;$D33&amp;$B$6,Raw!$A$6:$A$1257,0),MATCH(AK$6,Raw!$H$5:$EB$5,0)),"-")</f>
        <v>0</v>
      </c>
      <c r="AM33" s="347"/>
    </row>
    <row r="34" spans="1:41" x14ac:dyDescent="0.2">
      <c r="A34" s="392">
        <v>43586</v>
      </c>
      <c r="B34" s="287" t="s">
        <v>131</v>
      </c>
      <c r="C34" s="1" t="s">
        <v>144</v>
      </c>
      <c r="D34" s="2" t="s">
        <v>144</v>
      </c>
      <c r="E34" s="23">
        <f>IFERROR(INDEX(Raw!$H$6:$EB$1257,MATCH($B34&amp;$D34&amp;$B$6,Raw!$A$6:$A$1257,0),MATCH(E$6,Raw!$H$5:$EB$5,0)),"-")</f>
        <v>57875</v>
      </c>
      <c r="F34" s="23"/>
      <c r="G34" s="23">
        <f>IFERROR(INDEX(Raw!$H$6:$EB$1257,MATCH($B34&amp;$D34&amp;$B$6,Raw!$A$6:$A$1257,0),MATCH(G$6,Raw!$H$5:$EB$5,0))/60/60,"-")</f>
        <v>6654.3141666666661</v>
      </c>
      <c r="H34" s="412">
        <f>IFERROR(INDEX(Raw!$H$6:$EB$1257,MATCH($B34&amp;$D34&amp;$B$6,Raw!$A$6:$A$1257,0),MATCH(H$6,Raw!$H$5:$EB$5,0))/60/60/24,"-")</f>
        <v>4.7916666666666672E-3</v>
      </c>
      <c r="I34" s="412">
        <f>IFERROR(INDEX(Raw!$H$6:$EB$1257,MATCH($B34&amp;$D34&amp;$B$6,Raw!$A$6:$A$1257,0),MATCH(I$6,Raw!$H$5:$EB$5,0))/60/60/24,"-")</f>
        <v>8.3796296296296292E-3</v>
      </c>
      <c r="J34" s="23"/>
      <c r="K34" s="395">
        <f>IFERROR(INDEX(Raw!$H$6:$EB$1257,MATCH($B34&amp;$D34&amp;$B$6,Raw!$A$6:$A$1257,0),MATCH(K$6,Raw!$H$5:$EB$5,0)),"-")</f>
        <v>39460</v>
      </c>
      <c r="L34" s="23"/>
      <c r="M34" s="23">
        <f>IFERROR(INDEX(Raw!$H$6:$EB$1257,MATCH($B34&amp;$D34&amp;$B$6,Raw!$A$6:$A$1257,0),MATCH(M$6,Raw!$H$5:$EB$5,0))/60/60,"-")</f>
        <v>6916.6188888888892</v>
      </c>
      <c r="N34" s="412">
        <f>IFERROR(INDEX(Raw!$H$6:$EB$1257,MATCH($B34&amp;$D34&amp;$B$6,Raw!$A$6:$A$1257,0),MATCH(N$6,Raw!$H$5:$EB$5,0))/60/60/24,"-")</f>
        <v>7.3032407407407412E-3</v>
      </c>
      <c r="O34" s="412">
        <f>IFERROR(INDEX(Raw!$H$6:$EB$1257,MATCH($B34&amp;$D34&amp;$B$6,Raw!$A$6:$A$1257,0),MATCH(O$6,Raw!$H$5:$EB$5,0))/60/60/24,"-")</f>
        <v>1.3553240740740741E-2</v>
      </c>
      <c r="P34" s="23"/>
      <c r="Q34" s="23">
        <f>IFERROR(INDEX(Raw!$H$6:$EB$1257,MATCH($B34&amp;$D34&amp;$B$6,Raw!$A$6:$A$1257,0),MATCH(Q$6,Raw!$H$5:$EB$5,0)),"-")</f>
        <v>386100</v>
      </c>
      <c r="R34" s="23"/>
      <c r="S34" s="23">
        <f>IFERROR(INDEX(Raw!$H$6:$EB$1257,MATCH($B34&amp;$D34&amp;$B$6,Raw!$A$6:$A$1257,0),MATCH(S$6,Raw!$H$5:$EB$5,0))/60/60,"-")</f>
        <v>135353.23499999999</v>
      </c>
      <c r="T34" s="412">
        <f>IFERROR(INDEX(Raw!$H$6:$EB$1257,MATCH($B34&amp;$D34&amp;$B$6,Raw!$A$6:$A$1257,0),MATCH(T$6,Raw!$H$5:$EB$5,0))/60/60/24,"-")</f>
        <v>1.4606481481481482E-2</v>
      </c>
      <c r="U34" s="412">
        <f>IFERROR(INDEX(Raw!$H$6:$EB$1257,MATCH($B34&amp;$D34&amp;$B$6,Raw!$A$6:$A$1257,0),MATCH(U$6,Raw!$H$5:$EB$5,0))/60/60/24,"-")</f>
        <v>2.9837962962962965E-2</v>
      </c>
      <c r="V34" s="23"/>
      <c r="W34" s="23">
        <f>IFERROR(INDEX(Raw!$H$6:$EB$1257,MATCH($B34&amp;$D34&amp;$B$6,Raw!$A$6:$A$1257,0),MATCH(W$6,Raw!$H$5:$EB$5,0)),"-")</f>
        <v>174152</v>
      </c>
      <c r="X34" s="23"/>
      <c r="Y34" s="23">
        <f>IFERROR(INDEX(Raw!$H$6:$EB$1257,MATCH($B34&amp;$D34&amp;$B$6,Raw!$A$6:$A$1257,0),MATCH(Y$6,Raw!$H$5:$EB$5,0))/60/60,"-")</f>
        <v>176188.31916666668</v>
      </c>
      <c r="Z34" s="412">
        <f>IFERROR(INDEX(Raw!$H$6:$EB$1257,MATCH($B34&amp;$D34&amp;$B$6,Raw!$A$6:$A$1257,0),MATCH(Z$6,Raw!$H$5:$EB$5,0))/60/60/24,"-")</f>
        <v>4.2152777777777782E-2</v>
      </c>
      <c r="AA34" s="412">
        <f>IFERROR(INDEX(Raw!$H$6:$EB$1257,MATCH($B34&amp;$D34&amp;$B$6,Raw!$A$6:$A$1257,0),MATCH(AA$6,Raw!$H$5:$EB$5,0))/60/60/24,"-")</f>
        <v>9.9976851851851845E-2</v>
      </c>
      <c r="AB34" s="23"/>
      <c r="AC34" s="23">
        <f>IFERROR(INDEX(Raw!$H$6:$EB$1257,MATCH($B34&amp;$D34&amp;$B$6,Raw!$A$6:$A$1257,0),MATCH(AC$6,Raw!$H$5:$EB$5,0)),"-")</f>
        <v>16881</v>
      </c>
      <c r="AD34" s="23"/>
      <c r="AE34" s="23">
        <f>IFERROR(INDEX(Raw!$H$6:$EB$1257,MATCH($B34&amp;$D34&amp;$B$6,Raw!$A$6:$A$1257,0),MATCH(AE$6,Raw!$H$5:$EB$5,0))/60/60,"-")</f>
        <v>21405.345833333333</v>
      </c>
      <c r="AF34" s="412">
        <f>IFERROR(INDEX(Raw!$H$6:$EB$1257,MATCH($B34&amp;$D34&amp;$B$6,Raw!$A$6:$A$1257,0),MATCH(AF$6,Raw!$H$5:$EB$5,0))/60/60/24,"-")</f>
        <v>5.2835648148148145E-2</v>
      </c>
      <c r="AG34" s="412">
        <f>IFERROR(INDEX(Raw!$H$6:$EB$1257,MATCH($B34&amp;$D34&amp;$B$6,Raw!$A$6:$A$1257,0),MATCH(AG$6,Raw!$H$5:$EB$5,0))/60/60/24,"-")</f>
        <v>0.12074074074074075</v>
      </c>
      <c r="AI34" s="56">
        <f>IFERROR(INDEX(Raw!$H$6:$EB$1257,MATCH($B34&amp;$D34&amp;$B$6,Raw!$A$6:$A$1257,0),MATCH(AI$6,Raw!$H$5:$EB$5,0)),"-")</f>
        <v>0</v>
      </c>
      <c r="AK34" s="23">
        <f>IFERROR(INDEX(Raw!$H$6:$EB$1257,MATCH($B34&amp;$D34&amp;$B$6,Raw!$A$6:$A$1257,0),MATCH(AK$6,Raw!$H$5:$EB$5,0)),"-")</f>
        <v>0</v>
      </c>
      <c r="AM34" s="347"/>
    </row>
    <row r="35" spans="1:41" x14ac:dyDescent="0.2">
      <c r="A35" s="392">
        <v>43617</v>
      </c>
      <c r="B35" s="287" t="s">
        <v>131</v>
      </c>
      <c r="C35" s="25" t="s">
        <v>145</v>
      </c>
      <c r="D35" s="138" t="s">
        <v>145</v>
      </c>
      <c r="E35" s="23">
        <f>IFERROR(INDEX(Raw!$H$6:$EB$1257,MATCH($B35&amp;$D35&amp;$B$6,Raw!$A$6:$A$1257,0),MATCH(E$6,Raw!$H$5:$EB$5,0)),"-")</f>
        <v>57805</v>
      </c>
      <c r="F35" s="23"/>
      <c r="G35" s="23">
        <f>IFERROR(INDEX(Raw!$H$6:$EB$1257,MATCH($B35&amp;$D35&amp;$B$6,Raw!$A$6:$A$1257,0),MATCH(G$6,Raw!$H$5:$EB$5,0))/60/60,"-")</f>
        <v>6863.8374999999996</v>
      </c>
      <c r="H35" s="412">
        <f>IFERROR(INDEX(Raw!$H$6:$EB$1257,MATCH($B35&amp;$D35&amp;$B$6,Raw!$A$6:$A$1257,0),MATCH(H$6,Raw!$H$5:$EB$5,0))/60/60/24,"-")</f>
        <v>4.9421296296296288E-3</v>
      </c>
      <c r="I35" s="412">
        <f>IFERROR(INDEX(Raw!$H$6:$EB$1257,MATCH($B35&amp;$D35&amp;$B$6,Raw!$A$6:$A$1257,0),MATCH(I$6,Raw!$H$5:$EB$5,0))/60/60/24,"-")</f>
        <v>8.6689814814814806E-3</v>
      </c>
      <c r="J35" s="23"/>
      <c r="K35" s="395">
        <f>IFERROR(INDEX(Raw!$H$6:$EB$1257,MATCH($B35&amp;$D35&amp;$B$6,Raw!$A$6:$A$1257,0),MATCH(K$6,Raw!$H$5:$EB$5,0)),"-")</f>
        <v>39346</v>
      </c>
      <c r="L35" s="23"/>
      <c r="M35" s="23">
        <f>IFERROR(INDEX(Raw!$H$6:$EB$1257,MATCH($B35&amp;$D35&amp;$B$6,Raw!$A$6:$A$1257,0),MATCH(M$6,Raw!$H$5:$EB$5,0))/60/60,"-")</f>
        <v>7226.533611111111</v>
      </c>
      <c r="N35" s="412">
        <f>IFERROR(INDEX(Raw!$H$6:$EB$1257,MATCH($B35&amp;$D35&amp;$B$6,Raw!$A$6:$A$1257,0),MATCH(N$6,Raw!$H$5:$EB$5,0))/60/60/24,"-")</f>
        <v>7.6504629629629631E-3</v>
      </c>
      <c r="O35" s="412">
        <f>IFERROR(INDEX(Raw!$H$6:$EB$1257,MATCH($B35&amp;$D35&amp;$B$6,Raw!$A$6:$A$1257,0),MATCH(O$6,Raw!$H$5:$EB$5,0))/60/60/24,"-")</f>
        <v>1.4131944444444445E-2</v>
      </c>
      <c r="P35" s="23"/>
      <c r="Q35" s="23">
        <f>IFERROR(INDEX(Raw!$H$6:$EB$1257,MATCH($B35&amp;$D35&amp;$B$6,Raw!$A$6:$A$1257,0),MATCH(Q$6,Raw!$H$5:$EB$5,0)),"-")</f>
        <v>377282</v>
      </c>
      <c r="R35" s="23"/>
      <c r="S35" s="23">
        <f>IFERROR(INDEX(Raw!$H$6:$EB$1257,MATCH($B35&amp;$D35&amp;$B$6,Raw!$A$6:$A$1257,0),MATCH(S$6,Raw!$H$5:$EB$5,0))/60/60,"-")</f>
        <v>141275.02027777777</v>
      </c>
      <c r="T35" s="412">
        <f>IFERROR(INDEX(Raw!$H$6:$EB$1257,MATCH($B35&amp;$D35&amp;$B$6,Raw!$A$6:$A$1257,0),MATCH(T$6,Raw!$H$5:$EB$5,0))/60/60/24,"-")</f>
        <v>1.5601851851851851E-2</v>
      </c>
      <c r="U35" s="412">
        <f>IFERROR(INDEX(Raw!$H$6:$EB$1257,MATCH($B35&amp;$D35&amp;$B$6,Raw!$A$6:$A$1257,0),MATCH(U$6,Raw!$H$5:$EB$5,0))/60/60/24,"-")</f>
        <v>3.1979166666666663E-2</v>
      </c>
      <c r="V35" s="23"/>
      <c r="W35" s="23">
        <f>IFERROR(INDEX(Raw!$H$6:$EB$1257,MATCH($B35&amp;$D35&amp;$B$6,Raw!$A$6:$A$1257,0),MATCH(W$6,Raw!$H$5:$EB$5,0)),"-")</f>
        <v>165401</v>
      </c>
      <c r="X35" s="23"/>
      <c r="Y35" s="23">
        <f>IFERROR(INDEX(Raw!$H$6:$EB$1257,MATCH($B35&amp;$D35&amp;$B$6,Raw!$A$6:$A$1257,0),MATCH(Y$6,Raw!$H$5:$EB$5,0))/60/60,"-")</f>
        <v>189715.60083333336</v>
      </c>
      <c r="Z35" s="412">
        <f>IFERROR(INDEX(Raw!$H$6:$EB$1257,MATCH($B35&amp;$D35&amp;$B$6,Raw!$A$6:$A$1257,0),MATCH(Z$6,Raw!$H$5:$EB$5,0))/60/60/24,"-")</f>
        <v>4.7789351851851847E-2</v>
      </c>
      <c r="AA35" s="412">
        <f>IFERROR(INDEX(Raw!$H$6:$EB$1257,MATCH($B35&amp;$D35&amp;$B$6,Raw!$A$6:$A$1257,0),MATCH(AA$6,Raw!$H$5:$EB$5,0))/60/60/24,"-")</f>
        <v>0.11438657407407408</v>
      </c>
      <c r="AB35" s="23"/>
      <c r="AC35" s="23">
        <f>IFERROR(INDEX(Raw!$H$6:$EB$1257,MATCH($B35&amp;$D35&amp;$B$6,Raw!$A$6:$A$1257,0),MATCH(AC$6,Raw!$H$5:$EB$5,0)),"-")</f>
        <v>15574</v>
      </c>
      <c r="AD35" s="23"/>
      <c r="AE35" s="23">
        <f>IFERROR(INDEX(Raw!$H$6:$EB$1257,MATCH($B35&amp;$D35&amp;$B$6,Raw!$A$6:$A$1257,0),MATCH(AE$6,Raw!$H$5:$EB$5,0))/60/60,"-")</f>
        <v>21333.933888888892</v>
      </c>
      <c r="AF35" s="412">
        <f>IFERROR(INDEX(Raw!$H$6:$EB$1257,MATCH($B35&amp;$D35&amp;$B$6,Raw!$A$6:$A$1257,0),MATCH(AF$6,Raw!$H$5:$EB$5,0))/60/60/24,"-")</f>
        <v>5.707175925925926E-2</v>
      </c>
      <c r="AG35" s="412">
        <f>IFERROR(INDEX(Raw!$H$6:$EB$1257,MATCH($B35&amp;$D35&amp;$B$6,Raw!$A$6:$A$1257,0),MATCH(AG$6,Raw!$H$5:$EB$5,0))/60/60/24,"-")</f>
        <v>0.13024305555555557</v>
      </c>
      <c r="AI35" s="56">
        <f>IFERROR(INDEX(Raw!$H$6:$EB$1257,MATCH($B35&amp;$D35&amp;$B$6,Raw!$A$6:$A$1257,0),MATCH(AI$6,Raw!$H$5:$EB$5,0)),"-")</f>
        <v>0</v>
      </c>
      <c r="AK35" s="23">
        <f>IFERROR(INDEX(Raw!$H$6:$EB$1257,MATCH($B35&amp;$D35&amp;$B$6,Raw!$A$6:$A$1257,0),MATCH(AK$6,Raw!$H$5:$EB$5,0)),"-")</f>
        <v>0</v>
      </c>
      <c r="AM35" s="347"/>
    </row>
    <row r="36" spans="1:41" ht="18" x14ac:dyDescent="0.25">
      <c r="A36" s="392">
        <v>43647</v>
      </c>
      <c r="B36" s="287" t="s">
        <v>131</v>
      </c>
      <c r="C36" s="1" t="s">
        <v>146</v>
      </c>
      <c r="D36" s="142" t="s">
        <v>146</v>
      </c>
      <c r="E36" s="23">
        <f>IFERROR(INDEX(Raw!$H$6:$EB$1257,MATCH($B36&amp;$D36&amp;$B$6,Raw!$A$6:$A$1257,0),MATCH(E$6,Raw!$H$5:$EB$5,0)),"-")</f>
        <v>61787</v>
      </c>
      <c r="F36" s="23"/>
      <c r="G36" s="23">
        <f>IFERROR(INDEX(Raw!$H$6:$EB$1257,MATCH($B36&amp;$D36&amp;$B$6,Raw!$A$6:$A$1257,0),MATCH(G$6,Raw!$H$5:$EB$5,0))/60/60,"-")</f>
        <v>7445.1211111111106</v>
      </c>
      <c r="H36" s="412">
        <f>IFERROR(INDEX(Raw!$H$6:$EB$1257,MATCH($B36&amp;$D36&amp;$B$6,Raw!$A$6:$A$1257,0),MATCH(H$6,Raw!$H$5:$EB$5,0))/60/60/24,"-")</f>
        <v>5.0231481481481481E-3</v>
      </c>
      <c r="I36" s="412">
        <f>IFERROR(INDEX(Raw!$H$6:$EB$1257,MATCH($B36&amp;$D36&amp;$B$6,Raw!$A$6:$A$1257,0),MATCH(I$6,Raw!$H$5:$EB$5,0))/60/60/24,"-")</f>
        <v>8.8310185185185176E-3</v>
      </c>
      <c r="J36" s="23"/>
      <c r="K36" s="395">
        <f>IFERROR(INDEX(Raw!$H$6:$EB$1257,MATCH($B36&amp;$D36&amp;$B$6,Raw!$A$6:$A$1257,0),MATCH(K$6,Raw!$H$5:$EB$5,0)),"-")</f>
        <v>41596</v>
      </c>
      <c r="L36" s="23"/>
      <c r="M36" s="23">
        <f>IFERROR(INDEX(Raw!$H$6:$EB$1257,MATCH($B36&amp;$D36&amp;$B$6,Raw!$A$6:$A$1257,0),MATCH(M$6,Raw!$H$5:$EB$5,0))/60/60,"-")</f>
        <v>7737.400555555555</v>
      </c>
      <c r="N36" s="412">
        <f>IFERROR(INDEX(Raw!$H$6:$EB$1257,MATCH($B36&amp;$D36&amp;$B$6,Raw!$A$6:$A$1257,0),MATCH(N$6,Raw!$H$5:$EB$5,0))/60/60/24,"-")</f>
        <v>7.7546296296296287E-3</v>
      </c>
      <c r="O36" s="412">
        <f>IFERROR(INDEX(Raw!$H$6:$EB$1257,MATCH($B36&amp;$D36&amp;$B$6,Raw!$A$6:$A$1257,0),MATCH(O$6,Raw!$H$5:$EB$5,0))/60/60/24,"-")</f>
        <v>1.4722222222222222E-2</v>
      </c>
      <c r="P36" s="23"/>
      <c r="Q36" s="23">
        <f>IFERROR(INDEX(Raw!$H$6:$EB$1257,MATCH($B36&amp;$D36&amp;$B$6,Raw!$A$6:$A$1257,0),MATCH(Q$6,Raw!$H$5:$EB$5,0)),"-")</f>
        <v>394780</v>
      </c>
      <c r="R36" s="23"/>
      <c r="S36" s="23">
        <f>IFERROR(INDEX(Raw!$H$6:$EB$1257,MATCH($B36&amp;$D36&amp;$B$6,Raw!$A$6:$A$1257,0),MATCH(S$6,Raw!$H$5:$EB$5,0))/60/60,"-")</f>
        <v>153462.89194444445</v>
      </c>
      <c r="T36" s="412">
        <f>IFERROR(INDEX(Raw!$H$6:$EB$1257,MATCH($B36&amp;$D36&amp;$B$6,Raw!$A$6:$A$1257,0),MATCH(T$6,Raw!$H$5:$EB$5,0))/60/60/24,"-")</f>
        <v>1.6192129629629629E-2</v>
      </c>
      <c r="U36" s="412">
        <f>IFERROR(INDEX(Raw!$H$6:$EB$1257,MATCH($B36&amp;$D36&amp;$B$6,Raw!$A$6:$A$1257,0),MATCH(U$6,Raw!$H$5:$EB$5,0))/60/60/24,"-")</f>
        <v>3.3333333333333333E-2</v>
      </c>
      <c r="V36" s="23"/>
      <c r="W36" s="23">
        <f>IFERROR(INDEX(Raw!$H$6:$EB$1257,MATCH($B36&amp;$D36&amp;$B$6,Raw!$A$6:$A$1257,0),MATCH(W$6,Raw!$H$5:$EB$5,0)),"-")</f>
        <v>173504</v>
      </c>
      <c r="X36" s="23"/>
      <c r="Y36" s="23">
        <f>IFERROR(INDEX(Raw!$H$6:$EB$1257,MATCH($B36&amp;$D36&amp;$B$6,Raw!$A$6:$A$1257,0),MATCH(Y$6,Raw!$H$5:$EB$5,0))/60/60,"-")</f>
        <v>207467.59027777778</v>
      </c>
      <c r="Z36" s="412">
        <f>IFERROR(INDEX(Raw!$H$6:$EB$1257,MATCH($B36&amp;$D36&amp;$B$6,Raw!$A$6:$A$1257,0),MATCH(Z$6,Raw!$H$5:$EB$5,0))/60/60/24,"-")</f>
        <v>4.9826388888888885E-2</v>
      </c>
      <c r="AA36" s="412">
        <f>IFERROR(INDEX(Raw!$H$6:$EB$1257,MATCH($B36&amp;$D36&amp;$B$6,Raw!$A$6:$A$1257,0),MATCH(AA$6,Raw!$H$5:$EB$5,0))/60/60/24,"-")</f>
        <v>0.1191087962962963</v>
      </c>
      <c r="AB36" s="23"/>
      <c r="AC36" s="23">
        <f>IFERROR(INDEX(Raw!$H$6:$EB$1257,MATCH($B36&amp;$D36&amp;$B$6,Raw!$A$6:$A$1257,0),MATCH(AC$6,Raw!$H$5:$EB$5,0)),"-")</f>
        <v>16166</v>
      </c>
      <c r="AD36" s="23"/>
      <c r="AE36" s="23">
        <f>IFERROR(INDEX(Raw!$H$6:$EB$1257,MATCH($B36&amp;$D36&amp;$B$6,Raw!$A$6:$A$1257,0),MATCH(AE$6,Raw!$H$5:$EB$5,0))/60/60,"-")</f>
        <v>23139.490833333333</v>
      </c>
      <c r="AF36" s="412">
        <f>IFERROR(INDEX(Raw!$H$6:$EB$1257,MATCH($B36&amp;$D36&amp;$B$6,Raw!$A$6:$A$1257,0),MATCH(AF$6,Raw!$H$5:$EB$5,0))/60/60/24,"-")</f>
        <v>5.964120370370371E-2</v>
      </c>
      <c r="AG36" s="412">
        <f>IFERROR(INDEX(Raw!$H$6:$EB$1257,MATCH($B36&amp;$D36&amp;$B$6,Raw!$A$6:$A$1257,0),MATCH(AG$6,Raw!$H$5:$EB$5,0))/60/60/24,"-")</f>
        <v>0.13915509259259259</v>
      </c>
      <c r="AI36" s="56">
        <f>IFERROR(INDEX(Raw!$H$6:$EB$1257,MATCH($B36&amp;$D36&amp;$B$6,Raw!$A$6:$A$1257,0),MATCH(AI$6,Raw!$H$5:$EB$5,0)),"-")</f>
        <v>0</v>
      </c>
      <c r="AK36" s="23">
        <f>IFERROR(INDEX(Raw!$H$6:$EB$1257,MATCH($B36&amp;$D36&amp;$B$6,Raw!$A$6:$A$1257,0),MATCH(AK$6,Raw!$H$5:$EB$5,0)),"-")</f>
        <v>0</v>
      </c>
      <c r="AM36" s="347"/>
    </row>
    <row r="37" spans="1:41" x14ac:dyDescent="0.2">
      <c r="A37" s="392">
        <v>43678</v>
      </c>
      <c r="B37" s="287" t="s">
        <v>131</v>
      </c>
      <c r="C37" s="1" t="s">
        <v>135</v>
      </c>
      <c r="D37" s="2" t="s">
        <v>135</v>
      </c>
      <c r="E37" s="23">
        <f>IFERROR(INDEX(Raw!$H$6:$EB$1257,MATCH($B37&amp;$D37&amp;$B$6,Raw!$A$6:$A$1257,0),MATCH(E$6,Raw!$H$5:$EB$5,0)),"-")</f>
        <v>57598</v>
      </c>
      <c r="F37" s="23"/>
      <c r="G37" s="23">
        <f>IFERROR(INDEX(Raw!$H$6:$EB$1257,MATCH($B37&amp;$D37&amp;$B$6,Raw!$A$6:$A$1257,0),MATCH(G$6,Raw!$H$5:$EB$5,0))/60/60,"-")</f>
        <v>6806.4525000000003</v>
      </c>
      <c r="H37" s="412">
        <f>IFERROR(INDEX(Raw!$H$6:$EB$1257,MATCH($B37&amp;$D37&amp;$B$6,Raw!$A$6:$A$1257,0),MATCH(H$6,Raw!$H$5:$EB$5,0))/60/60/24,"-")</f>
        <v>4.9189814814814816E-3</v>
      </c>
      <c r="I37" s="412">
        <f>IFERROR(INDEX(Raw!$H$6:$EB$1257,MATCH($B37&amp;$D37&amp;$B$6,Raw!$A$6:$A$1257,0),MATCH(I$6,Raw!$H$5:$EB$5,0))/60/60/24,"-")</f>
        <v>8.6689814814814806E-3</v>
      </c>
      <c r="J37" s="23"/>
      <c r="K37" s="395">
        <f>IFERROR(INDEX(Raw!$H$6:$EB$1257,MATCH($B37&amp;$D37&amp;$B$6,Raw!$A$6:$A$1257,0),MATCH(K$6,Raw!$H$5:$EB$5,0)),"-")</f>
        <v>38505</v>
      </c>
      <c r="L37" s="23"/>
      <c r="M37" s="23">
        <f>IFERROR(INDEX(Raw!$H$6:$EB$1257,MATCH($B37&amp;$D37&amp;$B$6,Raw!$A$6:$A$1257,0),MATCH(M$6,Raw!$H$5:$EB$5,0))/60/60,"-")</f>
        <v>6882.0455555555554</v>
      </c>
      <c r="N37" s="412">
        <f>IFERROR(INDEX(Raw!$H$6:$EB$1257,MATCH($B37&amp;$D37&amp;$B$6,Raw!$A$6:$A$1257,0),MATCH(N$6,Raw!$H$5:$EB$5,0))/60/60/24,"-")</f>
        <v>7.4421296296296293E-3</v>
      </c>
      <c r="O37" s="412">
        <f>IFERROR(INDEX(Raw!$H$6:$EB$1257,MATCH($B37&amp;$D37&amp;$B$6,Raw!$A$6:$A$1257,0),MATCH(O$6,Raw!$H$5:$EB$5,0))/60/60/24,"-")</f>
        <v>1.3969907407407408E-2</v>
      </c>
      <c r="P37" s="23"/>
      <c r="Q37" s="23">
        <f>IFERROR(INDEX(Raw!$H$6:$EB$1257,MATCH($B37&amp;$D37&amp;$B$6,Raw!$A$6:$A$1257,0),MATCH(Q$6,Raw!$H$5:$EB$5,0)),"-")</f>
        <v>383326</v>
      </c>
      <c r="R37" s="23"/>
      <c r="S37" s="23">
        <f>IFERROR(INDEX(Raw!$H$6:$EB$1257,MATCH($B37&amp;$D37&amp;$B$6,Raw!$A$6:$A$1257,0),MATCH(S$6,Raw!$H$5:$EB$5,0))/60/60,"-")</f>
        <v>136186.27083333334</v>
      </c>
      <c r="T37" s="412">
        <f>IFERROR(INDEX(Raw!$H$6:$EB$1257,MATCH($B37&amp;$D37&amp;$B$6,Raw!$A$6:$A$1257,0),MATCH(T$6,Raw!$H$5:$EB$5,0))/60/60/24,"-")</f>
        <v>1.480324074074074E-2</v>
      </c>
      <c r="U37" s="412">
        <f>IFERROR(INDEX(Raw!$H$6:$EB$1257,MATCH($B37&amp;$D37&amp;$B$6,Raw!$A$6:$A$1257,0),MATCH(U$6,Raw!$H$5:$EB$5,0))/60/60/24,"-")</f>
        <v>3.0231481481481481E-2</v>
      </c>
      <c r="V37" s="23"/>
      <c r="W37" s="23">
        <f>IFERROR(INDEX(Raw!$H$6:$EB$1257,MATCH($B37&amp;$D37&amp;$B$6,Raw!$A$6:$A$1257,0),MATCH(W$6,Raw!$H$5:$EB$5,0)),"-")</f>
        <v>173630</v>
      </c>
      <c r="X37" s="23"/>
      <c r="Y37" s="23">
        <f>IFERROR(INDEX(Raw!$H$6:$EB$1257,MATCH($B37&amp;$D37&amp;$B$6,Raw!$A$6:$A$1257,0),MATCH(Y$6,Raw!$H$5:$EB$5,0))/60/60,"-")</f>
        <v>181692.16944444444</v>
      </c>
      <c r="Z37" s="412">
        <f>IFERROR(INDEX(Raw!$H$6:$EB$1257,MATCH($B37&amp;$D37&amp;$B$6,Raw!$A$6:$A$1257,0),MATCH(Z$6,Raw!$H$5:$EB$5,0))/60/60/24,"-")</f>
        <v>4.3599537037037034E-2</v>
      </c>
      <c r="AA37" s="412">
        <f>IFERROR(INDEX(Raw!$H$6:$EB$1257,MATCH($B37&amp;$D37&amp;$B$6,Raw!$A$6:$A$1257,0),MATCH(AA$6,Raw!$H$5:$EB$5,0))/60/60/24,"-")</f>
        <v>0.10298611111111111</v>
      </c>
      <c r="AB37" s="23"/>
      <c r="AC37" s="23">
        <f>IFERROR(INDEX(Raw!$H$6:$EB$1257,MATCH($B37&amp;$D37&amp;$B$6,Raw!$A$6:$A$1257,0),MATCH(AC$6,Raw!$H$5:$EB$5,0)),"-")</f>
        <v>16589</v>
      </c>
      <c r="AD37" s="23"/>
      <c r="AE37" s="23">
        <f>IFERROR(INDEX(Raw!$H$6:$EB$1257,MATCH($B37&amp;$D37&amp;$B$6,Raw!$A$6:$A$1257,0),MATCH(AE$6,Raw!$H$5:$EB$5,0))/60/60,"-")</f>
        <v>20662.566666666666</v>
      </c>
      <c r="AF37" s="412">
        <f>IFERROR(INDEX(Raw!$H$6:$EB$1257,MATCH($B37&amp;$D37&amp;$B$6,Raw!$A$6:$A$1257,0),MATCH(AF$6,Raw!$H$5:$EB$5,0))/60/60/24,"-")</f>
        <v>5.1898148148148145E-2</v>
      </c>
      <c r="AG37" s="412">
        <f>IFERROR(INDEX(Raw!$H$6:$EB$1257,MATCH($B37&amp;$D37&amp;$B$6,Raw!$A$6:$A$1257,0),MATCH(AG$6,Raw!$H$5:$EB$5,0))/60/60/24,"-")</f>
        <v>0.11875000000000001</v>
      </c>
      <c r="AI37" s="56">
        <f>IFERROR(INDEX(Raw!$H$6:$EB$1257,MATCH($B37&amp;$D37&amp;$B$6,Raw!$A$6:$A$1257,0),MATCH(AI$6,Raw!$H$5:$EB$5,0)),"-")</f>
        <v>0</v>
      </c>
      <c r="AJ37" s="100"/>
      <c r="AK37" s="23">
        <f>IFERROR(INDEX(Raw!$H$6:$EB$1257,MATCH($B37&amp;$D37&amp;$B$6,Raw!$A$6:$A$1257,0),MATCH(AK$6,Raw!$H$5:$EB$5,0)),"-")</f>
        <v>0</v>
      </c>
      <c r="AL37" s="100"/>
      <c r="AM37" s="347"/>
      <c r="AN37" s="100"/>
      <c r="AO37" s="100"/>
    </row>
    <row r="38" spans="1:41" x14ac:dyDescent="0.2">
      <c r="A38" s="392">
        <v>43709</v>
      </c>
      <c r="B38" s="287" t="s">
        <v>131</v>
      </c>
      <c r="C38" s="25" t="s">
        <v>136</v>
      </c>
      <c r="D38" s="138" t="s">
        <v>136</v>
      </c>
      <c r="E38" s="23">
        <f>IFERROR(INDEX(Raw!$H$6:$EB$1257,MATCH($B38&amp;$D38&amp;$B$6,Raw!$A$6:$A$1257,0),MATCH(E$6,Raw!$H$5:$EB$5,0)),"-")</f>
        <v>55753</v>
      </c>
      <c r="F38" s="23"/>
      <c r="G38" s="23">
        <f>IFERROR(INDEX(Raw!$H$6:$EB$1257,MATCH($B38&amp;$D38&amp;$B$6,Raw!$A$6:$A$1257,0),MATCH(G$6,Raw!$H$5:$EB$5,0))/60/60,"-")</f>
        <v>6737.0469444444443</v>
      </c>
      <c r="H38" s="412">
        <f>IFERROR(INDEX(Raw!$H$6:$EB$1257,MATCH($B38&amp;$D38&amp;$B$6,Raw!$A$6:$A$1257,0),MATCH(H$6,Raw!$H$5:$EB$5,0))/60/60/24,"-")</f>
        <v>5.0347222222222225E-3</v>
      </c>
      <c r="I38" s="412">
        <f>IFERROR(INDEX(Raw!$H$6:$EB$1257,MATCH($B38&amp;$D38&amp;$B$6,Raw!$A$6:$A$1257,0),MATCH(I$6,Raw!$H$5:$EB$5,0))/60/60/24,"-")</f>
        <v>8.8425925925925911E-3</v>
      </c>
      <c r="J38" s="23"/>
      <c r="K38" s="395">
        <f>IFERROR(INDEX(Raw!$H$6:$EB$1257,MATCH($B38&amp;$D38&amp;$B$6,Raw!$A$6:$A$1257,0),MATCH(K$6,Raw!$H$5:$EB$5,0)),"-")</f>
        <v>37759</v>
      </c>
      <c r="L38" s="23"/>
      <c r="M38" s="23">
        <f>IFERROR(INDEX(Raw!$H$6:$EB$1257,MATCH($B38&amp;$D38&amp;$B$6,Raw!$A$6:$A$1257,0),MATCH(M$6,Raw!$H$5:$EB$5,0))/60/60,"-")</f>
        <v>6784.5294444444444</v>
      </c>
      <c r="N38" s="412">
        <f>IFERROR(INDEX(Raw!$H$6:$EB$1257,MATCH($B38&amp;$D38&amp;$B$6,Raw!$A$6:$A$1257,0),MATCH(N$6,Raw!$H$5:$EB$5,0))/60/60/24,"-")</f>
        <v>7.4884259259259262E-3</v>
      </c>
      <c r="O38" s="412">
        <f>IFERROR(INDEX(Raw!$H$6:$EB$1257,MATCH($B38&amp;$D38&amp;$B$6,Raw!$A$6:$A$1257,0),MATCH(O$6,Raw!$H$5:$EB$5,0))/60/60/24,"-")</f>
        <v>1.4074074074074074E-2</v>
      </c>
      <c r="P38" s="23"/>
      <c r="Q38" s="23">
        <f>IFERROR(INDEX(Raw!$H$6:$EB$1257,MATCH($B38&amp;$D38&amp;$B$6,Raw!$A$6:$A$1257,0),MATCH(Q$6,Raw!$H$5:$EB$5,0)),"-")</f>
        <v>380990</v>
      </c>
      <c r="R38" s="23"/>
      <c r="S38" s="23">
        <f>IFERROR(INDEX(Raw!$H$6:$EB$1257,MATCH($B38&amp;$D38&amp;$B$6,Raw!$A$6:$A$1257,0),MATCH(S$6,Raw!$H$5:$EB$5,0))/60/60,"-")</f>
        <v>142092.16</v>
      </c>
      <c r="T38" s="412">
        <f>IFERROR(INDEX(Raw!$H$6:$EB$1257,MATCH($B38&amp;$D38&amp;$B$6,Raw!$A$6:$A$1257,0),MATCH(T$6,Raw!$H$5:$EB$5,0))/60/60/24,"-")</f>
        <v>1.554398148148148E-2</v>
      </c>
      <c r="U38" s="412">
        <f>IFERROR(INDEX(Raw!$H$6:$EB$1257,MATCH($B38&amp;$D38&amp;$B$6,Raw!$A$6:$A$1257,0),MATCH(U$6,Raw!$H$5:$EB$5,0))/60/60/24,"-")</f>
        <v>3.172453703703703E-2</v>
      </c>
      <c r="V38" s="23"/>
      <c r="W38" s="23">
        <f>IFERROR(INDEX(Raw!$H$6:$EB$1257,MATCH($B38&amp;$D38&amp;$B$6,Raw!$A$6:$A$1257,0),MATCH(W$6,Raw!$H$5:$EB$5,0)),"-")</f>
        <v>163223</v>
      </c>
      <c r="X38" s="23"/>
      <c r="Y38" s="23">
        <f>IFERROR(INDEX(Raw!$H$6:$EB$1257,MATCH($B38&amp;$D38&amp;$B$6,Raw!$A$6:$A$1257,0),MATCH(Y$6,Raw!$H$5:$EB$5,0))/60/60,"-")</f>
        <v>187649.91944444444</v>
      </c>
      <c r="Z38" s="412">
        <f>IFERROR(INDEX(Raw!$H$6:$EB$1257,MATCH($B38&amp;$D38&amp;$B$6,Raw!$A$6:$A$1257,0),MATCH(Z$6,Raw!$H$5:$EB$5,0))/60/60/24,"-")</f>
        <v>4.7905092592592596E-2</v>
      </c>
      <c r="AA38" s="412">
        <f>IFERROR(INDEX(Raw!$H$6:$EB$1257,MATCH($B38&amp;$D38&amp;$B$6,Raw!$A$6:$A$1257,0),MATCH(AA$6,Raw!$H$5:$EB$5,0))/60/60/24,"-")</f>
        <v>0.11387731481481479</v>
      </c>
      <c r="AB38" s="23"/>
      <c r="AC38" s="23">
        <f>IFERROR(INDEX(Raw!$H$6:$EB$1257,MATCH($B38&amp;$D38&amp;$B$6,Raw!$A$6:$A$1257,0),MATCH(AC$6,Raw!$H$5:$EB$5,0)),"-")</f>
        <v>15592</v>
      </c>
      <c r="AD38" s="23"/>
      <c r="AE38" s="23">
        <f>IFERROR(INDEX(Raw!$H$6:$EB$1257,MATCH($B38&amp;$D38&amp;$B$6,Raw!$A$6:$A$1257,0),MATCH(AE$6,Raw!$H$5:$EB$5,0))/60/60,"-")</f>
        <v>20675.478888888891</v>
      </c>
      <c r="AF38" s="412">
        <f>IFERROR(INDEX(Raw!$H$6:$EB$1257,MATCH($B38&amp;$D38&amp;$B$6,Raw!$A$6:$A$1257,0),MATCH(AF$6,Raw!$H$5:$EB$5,0))/60/60/24,"-")</f>
        <v>5.5254629629629626E-2</v>
      </c>
      <c r="AG38" s="412">
        <f>IFERROR(INDEX(Raw!$H$6:$EB$1257,MATCH($B38&amp;$D38&amp;$B$6,Raw!$A$6:$A$1257,0),MATCH(AG$6,Raw!$H$5:$EB$5,0))/60/60/24,"-")</f>
        <v>0.12744212962962964</v>
      </c>
      <c r="AI38" s="56">
        <f>IFERROR(INDEX(Raw!$H$6:$EB$1257,MATCH($B38&amp;$D38&amp;$B$6,Raw!$A$6:$A$1257,0),MATCH(AI$6,Raw!$H$5:$EB$5,0)),"-")</f>
        <v>0</v>
      </c>
      <c r="AJ38" s="100"/>
      <c r="AK38" s="23">
        <f>IFERROR(INDEX(Raw!$H$6:$EB$1257,MATCH($B38&amp;$D38&amp;$B$6,Raw!$A$6:$A$1257,0),MATCH(AK$6,Raw!$H$5:$EB$5,0)),"-")</f>
        <v>0</v>
      </c>
      <c r="AL38" s="100"/>
      <c r="AM38" s="347"/>
      <c r="AN38" s="100"/>
      <c r="AO38" s="100"/>
    </row>
    <row r="39" spans="1:41" ht="18" x14ac:dyDescent="0.25">
      <c r="A39" s="392">
        <v>43739</v>
      </c>
      <c r="B39" s="287" t="s">
        <v>131</v>
      </c>
      <c r="C39" s="1" t="s">
        <v>137</v>
      </c>
      <c r="D39" s="142" t="s">
        <v>137</v>
      </c>
      <c r="E39" s="23">
        <f>IFERROR(INDEX(Raw!$H$6:$EB$1257,MATCH($B39&amp;$D39&amp;$B$6,Raw!$A$6:$A$1257,0),MATCH(E$6,Raw!$H$5:$EB$5,0)),"-")</f>
        <v>61561</v>
      </c>
      <c r="F39" s="23"/>
      <c r="G39" s="23">
        <f>IFERROR(INDEX(Raw!$H$6:$EB$1257,MATCH($B39&amp;$D39&amp;$B$6,Raw!$A$6:$A$1257,0),MATCH(G$6,Raw!$H$5:$EB$5,0))/60/60,"-")</f>
        <v>7567.4755555555557</v>
      </c>
      <c r="H39" s="412">
        <f>IFERROR(INDEX(Raw!$H$6:$EB$1257,MATCH($B39&amp;$D39&amp;$B$6,Raw!$A$6:$A$1257,0),MATCH(H$6,Raw!$H$5:$EB$5,0))/60/60/24,"-")</f>
        <v>5.1273148148148146E-3</v>
      </c>
      <c r="I39" s="412">
        <f>IFERROR(INDEX(Raw!$H$6:$EB$1257,MATCH($B39&amp;$D39&amp;$B$6,Raw!$A$6:$A$1257,0),MATCH(I$6,Raw!$H$5:$EB$5,0))/60/60/24,"-")</f>
        <v>9.0162037037037034E-3</v>
      </c>
      <c r="J39" s="23"/>
      <c r="K39" s="395">
        <f>IFERROR(INDEX(Raw!$H$6:$EB$1257,MATCH($B39&amp;$D39&amp;$B$6,Raw!$A$6:$A$1257,0),MATCH(K$6,Raw!$H$5:$EB$5,0)),"-")</f>
        <v>42326</v>
      </c>
      <c r="L39" s="23"/>
      <c r="M39" s="23">
        <f>IFERROR(INDEX(Raw!$H$6:$EB$1257,MATCH($B39&amp;$D39&amp;$B$6,Raw!$A$6:$A$1257,0),MATCH(M$6,Raw!$H$5:$EB$5,0))/60/60,"-")</f>
        <v>7676.8155555555559</v>
      </c>
      <c r="N39" s="412">
        <f>IFERROR(INDEX(Raw!$H$6:$EB$1257,MATCH($B39&amp;$D39&amp;$B$6,Raw!$A$6:$A$1257,0),MATCH(N$6,Raw!$H$5:$EB$5,0))/60/60/24,"-")</f>
        <v>7.5578703703703702E-3</v>
      </c>
      <c r="O39" s="412">
        <f>IFERROR(INDEX(Raw!$H$6:$EB$1257,MATCH($B39&amp;$D39&amp;$B$6,Raw!$A$6:$A$1257,0),MATCH(O$6,Raw!$H$5:$EB$5,0))/60/60/24,"-")</f>
        <v>1.4305555555555557E-2</v>
      </c>
      <c r="P39" s="23"/>
      <c r="Q39" s="23">
        <f>IFERROR(INDEX(Raw!$H$6:$EB$1257,MATCH($B39&amp;$D39&amp;$B$6,Raw!$A$6:$A$1257,0),MATCH(Q$6,Raw!$H$5:$EB$5,0)),"-")</f>
        <v>408867</v>
      </c>
      <c r="R39" s="23"/>
      <c r="S39" s="23">
        <f>IFERROR(INDEX(Raw!$H$6:$EB$1257,MATCH($B39&amp;$D39&amp;$B$6,Raw!$A$6:$A$1257,0),MATCH(S$6,Raw!$H$5:$EB$5,0))/60/60,"-")</f>
        <v>162094.345</v>
      </c>
      <c r="T39" s="412">
        <f>IFERROR(INDEX(Raw!$H$6:$EB$1257,MATCH($B39&amp;$D39&amp;$B$6,Raw!$A$6:$A$1257,0),MATCH(T$6,Raw!$H$5:$EB$5,0))/60/60/24,"-")</f>
        <v>1.6516203703703703E-2</v>
      </c>
      <c r="U39" s="412">
        <f>IFERROR(INDEX(Raw!$H$6:$EB$1257,MATCH($B39&amp;$D39&amp;$B$6,Raw!$A$6:$A$1257,0),MATCH(U$6,Raw!$H$5:$EB$5,0))/60/60/24,"-")</f>
        <v>3.366898148148148E-2</v>
      </c>
      <c r="V39" s="23"/>
      <c r="W39" s="23">
        <f>IFERROR(INDEX(Raw!$H$6:$EB$1257,MATCH($B39&amp;$D39&amp;$B$6,Raw!$A$6:$A$1257,0),MATCH(W$6,Raw!$H$5:$EB$5,0)),"-")</f>
        <v>162969</v>
      </c>
      <c r="X39" s="23"/>
      <c r="Y39" s="23">
        <f>IFERROR(INDEX(Raw!$H$6:$EB$1257,MATCH($B39&amp;$D39&amp;$B$6,Raw!$A$6:$A$1257,0),MATCH(Y$6,Raw!$H$5:$EB$5,0))/60/60,"-")</f>
        <v>203181.26944444442</v>
      </c>
      <c r="Z39" s="412">
        <f>IFERROR(INDEX(Raw!$H$6:$EB$1257,MATCH($B39&amp;$D39&amp;$B$6,Raw!$A$6:$A$1257,0),MATCH(Z$6,Raw!$H$5:$EB$5,0))/60/60/24,"-")</f>
        <v>5.1944444444444439E-2</v>
      </c>
      <c r="AA39" s="412">
        <f>IFERROR(INDEX(Raw!$H$6:$EB$1257,MATCH($B39&amp;$D39&amp;$B$6,Raw!$A$6:$A$1257,0),MATCH(AA$6,Raw!$H$5:$EB$5,0))/60/60/24,"-")</f>
        <v>0.12386574074074075</v>
      </c>
      <c r="AB39" s="23"/>
      <c r="AC39" s="23">
        <f>IFERROR(INDEX(Raw!$H$6:$EB$1257,MATCH($B39&amp;$D39&amp;$B$6,Raw!$A$6:$A$1257,0),MATCH(AC$6,Raw!$H$5:$EB$5,0)),"-")</f>
        <v>12522</v>
      </c>
      <c r="AD39" s="23"/>
      <c r="AE39" s="23">
        <f>IFERROR(INDEX(Raw!$H$6:$EB$1257,MATCH($B39&amp;$D39&amp;$B$6,Raw!$A$6:$A$1257,0),MATCH(AE$6,Raw!$H$5:$EB$5,0))/60/60,"-")</f>
        <v>18565.314999999999</v>
      </c>
      <c r="AF39" s="412">
        <f>IFERROR(INDEX(Raw!$H$6:$EB$1257,MATCH($B39&amp;$D39&amp;$B$6,Raw!$A$6:$A$1257,0),MATCH(AF$6,Raw!$H$5:$EB$5,0))/60/60/24,"-")</f>
        <v>6.1770833333333337E-2</v>
      </c>
      <c r="AG39" s="412">
        <f>IFERROR(INDEX(Raw!$H$6:$EB$1257,MATCH($B39&amp;$D39&amp;$B$6,Raw!$A$6:$A$1257,0),MATCH(AG$6,Raw!$H$5:$EB$5,0))/60/60/24,"-")</f>
        <v>0.14420138888888889</v>
      </c>
      <c r="AI39" s="56">
        <f>IFERROR(INDEX(Raw!$H$6:$EB$1257,MATCH($B39&amp;$D39&amp;$B$6,Raw!$A$6:$A$1257,0),MATCH(AI$6,Raw!$H$5:$EB$5,0)),"-")</f>
        <v>20414</v>
      </c>
      <c r="AJ39" s="100"/>
      <c r="AK39" s="23">
        <f>IFERROR(INDEX(Raw!$H$6:$EB$1257,MATCH($B39&amp;$D39&amp;$B$6,Raw!$A$6:$A$1257,0),MATCH(AK$6,Raw!$H$5:$EB$5,0)),"-")</f>
        <v>8326</v>
      </c>
      <c r="AM39" s="347"/>
    </row>
    <row r="40" spans="1:41" x14ac:dyDescent="0.2">
      <c r="A40" s="392">
        <v>43770</v>
      </c>
      <c r="B40" s="287" t="s">
        <v>131</v>
      </c>
      <c r="C40" s="1" t="s">
        <v>138</v>
      </c>
      <c r="D40" s="2" t="s">
        <v>138</v>
      </c>
      <c r="E40" s="23">
        <f>IFERROR(INDEX(Raw!$H$6:$EB$1257,MATCH($B40&amp;$D40&amp;$B$6,Raw!$A$6:$A$1257,0),MATCH(E$6,Raw!$H$5:$EB$5,0)),"-")</f>
        <v>63227</v>
      </c>
      <c r="F40" s="23"/>
      <c r="G40" s="23">
        <f>IFERROR(INDEX(Raw!$H$6:$EB$1257,MATCH($B40&amp;$D40&amp;$B$6,Raw!$A$6:$A$1257,0),MATCH(G$6,Raw!$H$5:$EB$5,0))/60/60,"-")</f>
        <v>7858.8708333333334</v>
      </c>
      <c r="H40" s="412">
        <f>IFERROR(INDEX(Raw!$H$6:$EB$1257,MATCH($B40&amp;$D40&amp;$B$6,Raw!$A$6:$A$1257,0),MATCH(H$6,Raw!$H$5:$EB$5,0))/60/60/24,"-")</f>
        <v>5.1736111111111115E-3</v>
      </c>
      <c r="I40" s="412">
        <f>IFERROR(INDEX(Raw!$H$6:$EB$1257,MATCH($B40&amp;$D40&amp;$B$6,Raw!$A$6:$A$1257,0),MATCH(I$6,Raw!$H$5:$EB$5,0))/60/60/24,"-")</f>
        <v>9.1319444444444443E-3</v>
      </c>
      <c r="J40" s="23"/>
      <c r="K40" s="395">
        <f>IFERROR(INDEX(Raw!$H$6:$EB$1257,MATCH($B40&amp;$D40&amp;$B$6,Raw!$A$6:$A$1257,0),MATCH(K$6,Raw!$H$5:$EB$5,0)),"-")</f>
        <v>43261</v>
      </c>
      <c r="L40" s="23"/>
      <c r="M40" s="23">
        <f>IFERROR(INDEX(Raw!$H$6:$EB$1257,MATCH($B40&amp;$D40&amp;$B$6,Raw!$A$6:$A$1257,0),MATCH(M$6,Raw!$H$5:$EB$5,0))/60/60,"-")</f>
        <v>7998.8302777777772</v>
      </c>
      <c r="N40" s="412">
        <f>IFERROR(INDEX(Raw!$H$6:$EB$1257,MATCH($B40&amp;$D40&amp;$B$6,Raw!$A$6:$A$1257,0),MATCH(N$6,Raw!$H$5:$EB$5,0))/60/60/24,"-")</f>
        <v>7.7083333333333335E-3</v>
      </c>
      <c r="O40" s="412">
        <f>IFERROR(INDEX(Raw!$H$6:$EB$1257,MATCH($B40&amp;$D40&amp;$B$6,Raw!$A$6:$A$1257,0),MATCH(O$6,Raw!$H$5:$EB$5,0))/60/60/24,"-")</f>
        <v>1.4421296296296295E-2</v>
      </c>
      <c r="P40" s="23"/>
      <c r="Q40" s="23">
        <f>IFERROR(INDEX(Raw!$H$6:$EB$1257,MATCH($B40&amp;$D40&amp;$B$6,Raw!$A$6:$A$1257,0),MATCH(Q$6,Raw!$H$5:$EB$5,0)),"-")</f>
        <v>417351</v>
      </c>
      <c r="R40" s="23"/>
      <c r="S40" s="23">
        <f>IFERROR(INDEX(Raw!$H$6:$EB$1257,MATCH($B40&amp;$D40&amp;$B$6,Raw!$A$6:$A$1257,0),MATCH(S$6,Raw!$H$5:$EB$5,0))/60/60,"-")</f>
        <v>179900.94611111112</v>
      </c>
      <c r="T40" s="412">
        <f>IFERROR(INDEX(Raw!$H$6:$EB$1257,MATCH($B40&amp;$D40&amp;$B$6,Raw!$A$6:$A$1257,0),MATCH(T$6,Raw!$H$5:$EB$5,0))/60/60/24,"-")</f>
        <v>1.7962962962962962E-2</v>
      </c>
      <c r="U40" s="412">
        <f>IFERROR(INDEX(Raw!$H$6:$EB$1257,MATCH($B40&amp;$D40&amp;$B$6,Raw!$A$6:$A$1257,0),MATCH(U$6,Raw!$H$5:$EB$5,0))/60/60/24,"-")</f>
        <v>3.7013888888888888E-2</v>
      </c>
      <c r="V40" s="23"/>
      <c r="W40" s="23">
        <f>IFERROR(INDEX(Raw!$H$6:$EB$1257,MATCH($B40&amp;$D40&amp;$B$6,Raw!$A$6:$A$1257,0),MATCH(W$6,Raw!$H$5:$EB$5,0)),"-")</f>
        <v>153839</v>
      </c>
      <c r="X40" s="23"/>
      <c r="Y40" s="23">
        <f>IFERROR(INDEX(Raw!$H$6:$EB$1257,MATCH($B40&amp;$D40&amp;$B$6,Raw!$A$6:$A$1257,0),MATCH(Y$6,Raw!$H$5:$EB$5,0))/60/60,"-")</f>
        <v>212186.72</v>
      </c>
      <c r="Z40" s="412">
        <f>IFERROR(INDEX(Raw!$H$6:$EB$1257,MATCH($B40&amp;$D40&amp;$B$6,Raw!$A$6:$A$1257,0),MATCH(Z$6,Raw!$H$5:$EB$5,0))/60/60/24,"-")</f>
        <v>5.7465277777777775E-2</v>
      </c>
      <c r="AA40" s="412">
        <f>IFERROR(INDEX(Raw!$H$6:$EB$1257,MATCH($B40&amp;$D40&amp;$B$6,Raw!$A$6:$A$1257,0),MATCH(AA$6,Raw!$H$5:$EB$5,0))/60/60/24,"-")</f>
        <v>0.1371064814814815</v>
      </c>
      <c r="AB40" s="23"/>
      <c r="AC40" s="23">
        <f>IFERROR(INDEX(Raw!$H$6:$EB$1257,MATCH($B40&amp;$D40&amp;$B$6,Raw!$A$6:$A$1257,0),MATCH(AC$6,Raw!$H$5:$EB$5,0)),"-")</f>
        <v>12438</v>
      </c>
      <c r="AD40" s="23"/>
      <c r="AE40" s="23">
        <f>IFERROR(INDEX(Raw!$H$6:$EB$1257,MATCH($B40&amp;$D40&amp;$B$6,Raw!$A$6:$A$1257,0),MATCH(AE$6,Raw!$H$5:$EB$5,0))/60/60,"-")</f>
        <v>20040.146111111109</v>
      </c>
      <c r="AF40" s="412">
        <f>IFERROR(INDEX(Raw!$H$6:$EB$1257,MATCH($B40&amp;$D40&amp;$B$6,Raw!$A$6:$A$1257,0),MATCH(AF$6,Raw!$H$5:$EB$5,0))/60/60/24,"-")</f>
        <v>6.7129629629629636E-2</v>
      </c>
      <c r="AG40" s="412">
        <f>IFERROR(INDEX(Raw!$H$6:$EB$1257,MATCH($B40&amp;$D40&amp;$B$6,Raw!$A$6:$A$1257,0),MATCH(AG$6,Raw!$H$5:$EB$5,0))/60/60/24,"-")</f>
        <v>0.15789351851851852</v>
      </c>
      <c r="AI40" s="56">
        <f>IFERROR(INDEX(Raw!$H$6:$EB$1257,MATCH($B40&amp;$D40&amp;$B$6,Raw!$A$6:$A$1257,0),MATCH(AI$6,Raw!$H$5:$EB$5,0)),"-")</f>
        <v>21560</v>
      </c>
      <c r="AJ40" s="100"/>
      <c r="AK40" s="23">
        <f>IFERROR(INDEX(Raw!$H$6:$EB$1257,MATCH($B40&amp;$D40&amp;$B$6,Raw!$A$6:$A$1257,0),MATCH(AK$6,Raw!$H$5:$EB$5,0)),"-")</f>
        <v>8468</v>
      </c>
      <c r="AM40" s="347"/>
    </row>
    <row r="41" spans="1:41" x14ac:dyDescent="0.2">
      <c r="A41" s="392">
        <v>43800</v>
      </c>
      <c r="B41" s="287" t="s">
        <v>131</v>
      </c>
      <c r="C41" s="25" t="s">
        <v>139</v>
      </c>
      <c r="D41" s="138" t="s">
        <v>139</v>
      </c>
      <c r="E41" s="23">
        <f>IFERROR(INDEX(Raw!$H$6:$EB$1257,MATCH($B41&amp;$D41&amp;$B$6,Raw!$A$6:$A$1257,0),MATCH(E$6,Raw!$H$5:$EB$5,0)),"-")</f>
        <v>70459</v>
      </c>
      <c r="F41" s="23"/>
      <c r="G41" s="23">
        <f>IFERROR(INDEX(Raw!$H$6:$EB$1257,MATCH($B41&amp;$D41&amp;$B$6,Raw!$A$6:$A$1257,0),MATCH(G$6,Raw!$H$5:$EB$5,0))/60/60,"-")</f>
        <v>8862.7161111111109</v>
      </c>
      <c r="H41" s="412">
        <f>IFERROR(INDEX(Raw!$H$6:$EB$1257,MATCH($B41&amp;$D41&amp;$B$6,Raw!$A$6:$A$1257,0),MATCH(H$6,Raw!$H$5:$EB$5,0))/60/60/24,"-")</f>
        <v>5.2430555555555555E-3</v>
      </c>
      <c r="I41" s="412">
        <f>IFERROR(INDEX(Raw!$H$6:$EB$1257,MATCH($B41&amp;$D41&amp;$B$6,Raw!$A$6:$A$1257,0),MATCH(I$6,Raw!$H$5:$EB$5,0))/60/60/24,"-")</f>
        <v>9.2129629629629627E-3</v>
      </c>
      <c r="J41" s="23"/>
      <c r="K41" s="395">
        <f>IFERROR(INDEX(Raw!$H$6:$EB$1257,MATCH($B41&amp;$D41&amp;$B$6,Raw!$A$6:$A$1257,0),MATCH(K$6,Raw!$H$5:$EB$5,0)),"-")</f>
        <v>48301</v>
      </c>
      <c r="L41" s="23"/>
      <c r="M41" s="23">
        <f>IFERROR(INDEX(Raw!$H$6:$EB$1257,MATCH($B41&amp;$D41&amp;$B$6,Raw!$A$6:$A$1257,0),MATCH(M$6,Raw!$H$5:$EB$5,0))/60/60,"-")</f>
        <v>9020.6749999999993</v>
      </c>
      <c r="N41" s="412">
        <f>IFERROR(INDEX(Raw!$H$6:$EB$1257,MATCH($B41&amp;$D41&amp;$B$6,Raw!$A$6:$A$1257,0),MATCH(N$6,Raw!$H$5:$EB$5,0))/60/60/24,"-")</f>
        <v>7.7777777777777767E-3</v>
      </c>
      <c r="O41" s="412">
        <f>IFERROR(INDEX(Raw!$H$6:$EB$1257,MATCH($B41&amp;$D41&amp;$B$6,Raw!$A$6:$A$1257,0),MATCH(O$6,Raw!$H$5:$EB$5,0))/60/60/24,"-")</f>
        <v>1.4409722222222221E-2</v>
      </c>
      <c r="P41" s="23"/>
      <c r="Q41" s="23">
        <f>IFERROR(INDEX(Raw!$H$6:$EB$1257,MATCH($B41&amp;$D41&amp;$B$6,Raw!$A$6:$A$1257,0),MATCH(Q$6,Raw!$H$5:$EB$5,0)),"-")</f>
        <v>448012</v>
      </c>
      <c r="R41" s="23"/>
      <c r="S41" s="23">
        <f>IFERROR(INDEX(Raw!$H$6:$EB$1257,MATCH($B41&amp;$D41&amp;$B$6,Raw!$A$6:$A$1257,0),MATCH(S$6,Raw!$H$5:$EB$5,0))/60/60,"-")</f>
        <v>208757.49638888889</v>
      </c>
      <c r="T41" s="412">
        <f>IFERROR(INDEX(Raw!$H$6:$EB$1257,MATCH($B41&amp;$D41&amp;$B$6,Raw!$A$6:$A$1257,0),MATCH(T$6,Raw!$H$5:$EB$5,0))/60/60/24,"-")</f>
        <v>1.9409722222222221E-2</v>
      </c>
      <c r="U41" s="412">
        <f>IFERROR(INDEX(Raw!$H$6:$EB$1257,MATCH($B41&amp;$D41&amp;$B$6,Raw!$A$6:$A$1257,0),MATCH(U$6,Raw!$H$5:$EB$5,0))/60/60/24,"-")</f>
        <v>4.0590277777777781E-2</v>
      </c>
      <c r="V41" s="23"/>
      <c r="W41" s="23">
        <f>IFERROR(INDEX(Raw!$H$6:$EB$1257,MATCH($B41&amp;$D41&amp;$B$6,Raw!$A$6:$A$1257,0),MATCH(W$6,Raw!$H$5:$EB$5,0)),"-")</f>
        <v>147431</v>
      </c>
      <c r="X41" s="23"/>
      <c r="Y41" s="23">
        <f>IFERROR(INDEX(Raw!$H$6:$EB$1257,MATCH($B41&amp;$D41&amp;$B$6,Raw!$A$6:$A$1257,0),MATCH(Y$6,Raw!$H$5:$EB$5,0))/60/60,"-")</f>
        <v>221062.83916666667</v>
      </c>
      <c r="Z41" s="412">
        <f>IFERROR(INDEX(Raw!$H$6:$EB$1257,MATCH($B41&amp;$D41&amp;$B$6,Raw!$A$6:$A$1257,0),MATCH(Z$6,Raw!$H$5:$EB$5,0))/60/60/24,"-")</f>
        <v>6.247685185185186E-2</v>
      </c>
      <c r="AA41" s="412">
        <f>IFERROR(INDEX(Raw!$H$6:$EB$1257,MATCH($B41&amp;$D41&amp;$B$6,Raw!$A$6:$A$1257,0),MATCH(AA$6,Raw!$H$5:$EB$5,0))/60/60/24,"-")</f>
        <v>0.15086805555555555</v>
      </c>
      <c r="AB41" s="23"/>
      <c r="AC41" s="23">
        <f>IFERROR(INDEX(Raw!$H$6:$EB$1257,MATCH($B41&amp;$D41&amp;$B$6,Raw!$A$6:$A$1257,0),MATCH(AC$6,Raw!$H$5:$EB$5,0)),"-")</f>
        <v>13022</v>
      </c>
      <c r="AD41" s="23"/>
      <c r="AE41" s="23">
        <f>IFERROR(INDEX(Raw!$H$6:$EB$1257,MATCH($B41&amp;$D41&amp;$B$6,Raw!$A$6:$A$1257,0),MATCH(AE$6,Raw!$H$5:$EB$5,0))/60/60,"-")</f>
        <v>21400.160277777777</v>
      </c>
      <c r="AF41" s="412">
        <f>IFERROR(INDEX(Raw!$H$6:$EB$1257,MATCH($B41&amp;$D41&amp;$B$6,Raw!$A$6:$A$1257,0),MATCH(AF$6,Raw!$H$5:$EB$5,0))/60/60/24,"-")</f>
        <v>6.8472222222222226E-2</v>
      </c>
      <c r="AG41" s="412">
        <f>IFERROR(INDEX(Raw!$H$6:$EB$1257,MATCH($B41&amp;$D41&amp;$B$6,Raw!$A$6:$A$1257,0),MATCH(AG$6,Raw!$H$5:$EB$5,0))/60/60/24,"-")</f>
        <v>0.15796296296296297</v>
      </c>
      <c r="AI41" s="56">
        <f>IFERROR(INDEX(Raw!$H$6:$EB$1257,MATCH($B41&amp;$D41&amp;$B$6,Raw!$A$6:$A$1257,0),MATCH(AI$6,Raw!$H$5:$EB$5,0)),"-")</f>
        <v>22648</v>
      </c>
      <c r="AJ41" s="100"/>
      <c r="AK41" s="23">
        <f>IFERROR(INDEX(Raw!$H$6:$EB$1257,MATCH($B41&amp;$D41&amp;$B$6,Raw!$A$6:$A$1257,0),MATCH(AK$6,Raw!$H$5:$EB$5,0)),"-")</f>
        <v>14295</v>
      </c>
      <c r="AM41" s="347"/>
    </row>
    <row r="42" spans="1:41" ht="18" x14ac:dyDescent="0.25">
      <c r="A42" s="392">
        <v>43831</v>
      </c>
      <c r="B42" s="287" t="s">
        <v>131</v>
      </c>
      <c r="C42" s="1" t="s">
        <v>140</v>
      </c>
      <c r="D42" s="142" t="s">
        <v>140</v>
      </c>
      <c r="E42" s="23">
        <f>IFERROR(INDEX(Raw!$H$6:$EB$1257,MATCH($B42&amp;$D42&amp;$B$6,Raw!$A$6:$A$1257,0),MATCH(E$6,Raw!$H$5:$EB$5,0)),"-")</f>
        <v>60777</v>
      </c>
      <c r="F42" s="23"/>
      <c r="G42" s="23">
        <f>IFERROR(INDEX(Raw!$H$6:$EB$1257,MATCH($B42&amp;$D42&amp;$B$6,Raw!$A$6:$A$1257,0),MATCH(G$6,Raw!$H$5:$EB$5,0))/60/60,"-")</f>
        <v>7186.4783333333335</v>
      </c>
      <c r="H42" s="412">
        <f>IFERROR(INDEX(Raw!$H$6:$EB$1257,MATCH($B42&amp;$D42&amp;$B$6,Raw!$A$6:$A$1257,0),MATCH(H$6,Raw!$H$5:$EB$5,0))/60/60/24,"-")</f>
        <v>4.9305555555555552E-3</v>
      </c>
      <c r="I42" s="412">
        <f>IFERROR(INDEX(Raw!$H$6:$EB$1257,MATCH($B42&amp;$D42&amp;$B$6,Raw!$A$6:$A$1257,0),MATCH(I$6,Raw!$H$5:$EB$5,0))/60/60/24,"-")</f>
        <v>8.6458333333333335E-3</v>
      </c>
      <c r="J42" s="23"/>
      <c r="K42" s="395">
        <f>IFERROR(INDEX(Raw!$H$6:$EB$1257,MATCH($B42&amp;$D42&amp;$B$6,Raw!$A$6:$A$1257,0),MATCH(K$6,Raw!$H$5:$EB$5,0)),"-")</f>
        <v>40890</v>
      </c>
      <c r="L42" s="23"/>
      <c r="M42" s="23">
        <f>IFERROR(INDEX(Raw!$H$6:$EB$1257,MATCH($B42&amp;$D42&amp;$B$6,Raw!$A$6:$A$1257,0),MATCH(M$6,Raw!$H$5:$EB$5,0))/60/60,"-")</f>
        <v>7025.8627777777774</v>
      </c>
      <c r="N42" s="412">
        <f>IFERROR(INDEX(Raw!$H$6:$EB$1257,MATCH($B42&amp;$D42&amp;$B$6,Raw!$A$6:$A$1257,0),MATCH(N$6,Raw!$H$5:$EB$5,0))/60/60/24,"-")</f>
        <v>7.1643518518518514E-3</v>
      </c>
      <c r="O42" s="412">
        <f>IFERROR(INDEX(Raw!$H$6:$EB$1257,MATCH($B42&amp;$D42&amp;$B$6,Raw!$A$6:$A$1257,0),MATCH(O$6,Raw!$H$5:$EB$5,0))/60/60/24,"-")</f>
        <v>1.329861111111111E-2</v>
      </c>
      <c r="P42" s="23"/>
      <c r="Q42" s="23">
        <f>IFERROR(INDEX(Raw!$H$6:$EB$1257,MATCH($B42&amp;$D42&amp;$B$6,Raw!$A$6:$A$1257,0),MATCH(Q$6,Raw!$H$5:$EB$5,0)),"-")</f>
        <v>407472</v>
      </c>
      <c r="R42" s="23"/>
      <c r="S42" s="23">
        <f>IFERROR(INDEX(Raw!$H$6:$EB$1257,MATCH($B42&amp;$D42&amp;$B$6,Raw!$A$6:$A$1257,0),MATCH(S$6,Raw!$H$5:$EB$5,0))/60/60,"-")</f>
        <v>142101.22777777776</v>
      </c>
      <c r="T42" s="412">
        <f>IFERROR(INDEX(Raw!$H$6:$EB$1257,MATCH($B42&amp;$D42&amp;$B$6,Raw!$A$6:$A$1257,0),MATCH(T$6,Raw!$H$5:$EB$5,0))/60/60/24,"-")</f>
        <v>1.4525462962962964E-2</v>
      </c>
      <c r="U42" s="412">
        <f>IFERROR(INDEX(Raw!$H$6:$EB$1257,MATCH($B42&amp;$D42&amp;$B$6,Raw!$A$6:$A$1257,0),MATCH(U$6,Raw!$H$5:$EB$5,0))/60/60/24,"-")</f>
        <v>2.9537037037037039E-2</v>
      </c>
      <c r="V42" s="23"/>
      <c r="W42" s="23">
        <f>IFERROR(INDEX(Raw!$H$6:$EB$1257,MATCH($B42&amp;$D42&amp;$B$6,Raw!$A$6:$A$1257,0),MATCH(W$6,Raw!$H$5:$EB$5,0)),"-")</f>
        <v>158524</v>
      </c>
      <c r="X42" s="23"/>
      <c r="Y42" s="23">
        <f>IFERROR(INDEX(Raw!$H$6:$EB$1257,MATCH($B42&amp;$D42&amp;$B$6,Raw!$A$6:$A$1257,0),MATCH(Y$6,Raw!$H$5:$EB$5,0))/60/60,"-")</f>
        <v>149776.16555555555</v>
      </c>
      <c r="Z42" s="412">
        <f>IFERROR(INDEX(Raw!$H$6:$EB$1257,MATCH($B42&amp;$D42&amp;$B$6,Raw!$A$6:$A$1257,0),MATCH(Z$6,Raw!$H$5:$EB$5,0))/60/60/24,"-")</f>
        <v>3.936342592592592E-2</v>
      </c>
      <c r="AA42" s="412">
        <f>IFERROR(INDEX(Raw!$H$6:$EB$1257,MATCH($B42&amp;$D42&amp;$B$6,Raw!$A$6:$A$1257,0),MATCH(AA$6,Raw!$H$5:$EB$5,0))/60/60/24,"-")</f>
        <v>9.1782407407407396E-2</v>
      </c>
      <c r="AB42" s="23"/>
      <c r="AC42" s="23">
        <f>IFERROR(INDEX(Raw!$H$6:$EB$1257,MATCH($B42&amp;$D42&amp;$B$6,Raw!$A$6:$A$1257,0),MATCH(AC$6,Raw!$H$5:$EB$5,0)),"-")</f>
        <v>13578</v>
      </c>
      <c r="AD42" s="23"/>
      <c r="AE42" s="23">
        <f>IFERROR(INDEX(Raw!$H$6:$EB$1257,MATCH($B42&amp;$D42&amp;$B$6,Raw!$A$6:$A$1257,0),MATCH(AE$6,Raw!$H$5:$EB$5,0))/60/60,"-")</f>
        <v>16942.543333333331</v>
      </c>
      <c r="AF42" s="412">
        <f>IFERROR(INDEX(Raw!$H$6:$EB$1257,MATCH($B42&amp;$D42&amp;$B$6,Raw!$A$6:$A$1257,0),MATCH(AF$6,Raw!$H$5:$EB$5,0))/60/60/24,"-")</f>
        <v>5.1990740740740733E-2</v>
      </c>
      <c r="AG42" s="412">
        <f>IFERROR(INDEX(Raw!$H$6:$EB$1257,MATCH($B42&amp;$D42&amp;$B$6,Raw!$A$6:$A$1257,0),MATCH(AG$6,Raw!$H$5:$EB$5,0))/60/60/24,"-")</f>
        <v>0.11980324074074074</v>
      </c>
      <c r="AI42" s="56">
        <f>IFERROR(INDEX(Raw!$H$6:$EB$1257,MATCH($B42&amp;$D42&amp;$B$6,Raw!$A$6:$A$1257,0),MATCH(AI$6,Raw!$H$5:$EB$5,0)),"-")</f>
        <v>19865</v>
      </c>
      <c r="AJ42" s="100"/>
      <c r="AK42" s="23">
        <f>IFERROR(INDEX(Raw!$H$6:$EB$1257,MATCH($B42&amp;$D42&amp;$B$6,Raw!$A$6:$A$1257,0),MATCH(AK$6,Raw!$H$5:$EB$5,0)),"-")</f>
        <v>18096</v>
      </c>
      <c r="AM42" s="347"/>
    </row>
    <row r="43" spans="1:41" x14ac:dyDescent="0.2">
      <c r="A43" s="392">
        <v>43862</v>
      </c>
      <c r="B43" s="287" t="s">
        <v>131</v>
      </c>
      <c r="C43" s="1" t="s">
        <v>141</v>
      </c>
      <c r="D43" s="2" t="s">
        <v>141</v>
      </c>
      <c r="E43" s="23">
        <f>IFERROR(INDEX(Raw!$H$6:$EB$1257,MATCH($B43&amp;$D43&amp;$B$6,Raw!$A$6:$A$1257,0),MATCH(E$6,Raw!$H$5:$EB$5,0)),"-")</f>
        <v>56624</v>
      </c>
      <c r="F43" s="23"/>
      <c r="G43" s="23">
        <f>IFERROR(INDEX(Raw!$H$6:$EB$1257,MATCH($B43&amp;$D43&amp;$B$6,Raw!$A$6:$A$1257,0),MATCH(G$6,Raw!$H$5:$EB$5,0))/60/60,"-")</f>
        <v>6887.7761111111113</v>
      </c>
      <c r="H43" s="412">
        <f>IFERROR(INDEX(Raw!$H$6:$EB$1257,MATCH($B43&amp;$D43&amp;$B$6,Raw!$A$6:$A$1257,0),MATCH(H$6,Raw!$H$5:$EB$5,0))/60/60/24,"-")</f>
        <v>5.0694444444444441E-3</v>
      </c>
      <c r="I43" s="412">
        <f>IFERROR(INDEX(Raw!$H$6:$EB$1257,MATCH($B43&amp;$D43&amp;$B$6,Raw!$A$6:$A$1257,0),MATCH(I$6,Raw!$H$5:$EB$5,0))/60/60/24,"-")</f>
        <v>8.9351851851851866E-3</v>
      </c>
      <c r="J43" s="23"/>
      <c r="K43" s="395">
        <f>IFERROR(INDEX(Raw!$H$6:$EB$1257,MATCH($B43&amp;$D43&amp;$B$6,Raw!$A$6:$A$1257,0),MATCH(K$6,Raw!$H$5:$EB$5,0)),"-")</f>
        <v>38146</v>
      </c>
      <c r="L43" s="23"/>
      <c r="M43" s="23">
        <f>IFERROR(INDEX(Raw!$H$6:$EB$1257,MATCH($B43&amp;$D43&amp;$B$6,Raw!$A$6:$A$1257,0),MATCH(M$6,Raw!$H$5:$EB$5,0))/60/60,"-")</f>
        <v>6701.4458333333332</v>
      </c>
      <c r="N43" s="412">
        <f>IFERROR(INDEX(Raw!$H$6:$EB$1257,MATCH($B43&amp;$D43&amp;$B$6,Raw!$A$6:$A$1257,0),MATCH(N$6,Raw!$H$5:$EB$5,0))/60/60/24,"-")</f>
        <v>7.3148148148148148E-3</v>
      </c>
      <c r="O43" s="412">
        <f>IFERROR(INDEX(Raw!$H$6:$EB$1257,MATCH($B43&amp;$D43&amp;$B$6,Raw!$A$6:$A$1257,0),MATCH(O$6,Raw!$H$5:$EB$5,0))/60/60/24,"-")</f>
        <v>1.357638888888889E-2</v>
      </c>
      <c r="P43" s="23"/>
      <c r="Q43" s="23">
        <f>IFERROR(INDEX(Raw!$H$6:$EB$1257,MATCH($B43&amp;$D43&amp;$B$6,Raw!$A$6:$A$1257,0),MATCH(Q$6,Raw!$H$5:$EB$5,0)),"-")</f>
        <v>373855</v>
      </c>
      <c r="R43" s="23"/>
      <c r="S43" s="23">
        <f>IFERROR(INDEX(Raw!$H$6:$EB$1257,MATCH($B43&amp;$D43&amp;$B$6,Raw!$A$6:$A$1257,0),MATCH(S$6,Raw!$H$5:$EB$5,0))/60/60,"-")</f>
        <v>137824.14416666667</v>
      </c>
      <c r="T43" s="412">
        <f>IFERROR(INDEX(Raw!$H$6:$EB$1257,MATCH($B43&amp;$D43&amp;$B$6,Raw!$A$6:$A$1257,0),MATCH(T$6,Raw!$H$5:$EB$5,0))/60/60/24,"-")</f>
        <v>1.5358796296296296E-2</v>
      </c>
      <c r="U43" s="412">
        <f>IFERROR(INDEX(Raw!$H$6:$EB$1257,MATCH($B43&amp;$D43&amp;$B$6,Raw!$A$6:$A$1257,0),MATCH(U$6,Raw!$H$5:$EB$5,0))/60/60/24,"-")</f>
        <v>3.1319444444444448E-2</v>
      </c>
      <c r="V43" s="23"/>
      <c r="W43" s="23">
        <f>IFERROR(INDEX(Raw!$H$6:$EB$1257,MATCH($B43&amp;$D43&amp;$B$6,Raw!$A$6:$A$1257,0),MATCH(W$6,Raw!$H$5:$EB$5,0)),"-")</f>
        <v>147581</v>
      </c>
      <c r="X43" s="23"/>
      <c r="Y43" s="23">
        <f>IFERROR(INDEX(Raw!$H$6:$EB$1257,MATCH($B43&amp;$D43&amp;$B$6,Raw!$A$6:$A$1257,0),MATCH(Y$6,Raw!$H$5:$EB$5,0))/60/60,"-")</f>
        <v>165402.91805555558</v>
      </c>
      <c r="Z43" s="412">
        <f>IFERROR(INDEX(Raw!$H$6:$EB$1257,MATCH($B43&amp;$D43&amp;$B$6,Raw!$A$6:$A$1257,0),MATCH(Z$6,Raw!$H$5:$EB$5,0))/60/60/24,"-")</f>
        <v>4.670138888888889E-2</v>
      </c>
      <c r="AA43" s="412">
        <f>IFERROR(INDEX(Raw!$H$6:$EB$1257,MATCH($B43&amp;$D43&amp;$B$6,Raw!$A$6:$A$1257,0),MATCH(AA$6,Raw!$H$5:$EB$5,0))/60/60/24,"-")</f>
        <v>0.10907407407407406</v>
      </c>
      <c r="AB43" s="23"/>
      <c r="AC43" s="23">
        <f>IFERROR(INDEX(Raw!$H$6:$EB$1257,MATCH($B43&amp;$D43&amp;$B$6,Raw!$A$6:$A$1257,0),MATCH(AC$6,Raw!$H$5:$EB$5,0)),"-")</f>
        <v>11246</v>
      </c>
      <c r="AD43" s="23"/>
      <c r="AE43" s="23">
        <f>IFERROR(INDEX(Raw!$H$6:$EB$1257,MATCH($B43&amp;$D43&amp;$B$6,Raw!$A$6:$A$1257,0),MATCH(AE$6,Raw!$H$5:$EB$5,0))/60/60,"-")</f>
        <v>18493.634166666667</v>
      </c>
      <c r="AF43" s="412">
        <f>IFERROR(INDEX(Raw!$H$6:$EB$1257,MATCH($B43&amp;$D43&amp;$B$6,Raw!$A$6:$A$1257,0),MATCH(AF$6,Raw!$H$5:$EB$5,0))/60/60/24,"-")</f>
        <v>6.851851851851852E-2</v>
      </c>
      <c r="AG43" s="412">
        <f>IFERROR(INDEX(Raw!$H$6:$EB$1257,MATCH($B43&amp;$D43&amp;$B$6,Raw!$A$6:$A$1257,0),MATCH(AG$6,Raw!$H$5:$EB$5,0))/60/60/24,"-")</f>
        <v>0.15934027777777776</v>
      </c>
      <c r="AI43" s="56">
        <f>IFERROR(INDEX(Raw!$H$6:$EB$1257,MATCH($B43&amp;$D43&amp;$B$6,Raw!$A$6:$A$1257,0),MATCH(AI$6,Raw!$H$5:$EB$5,0)),"-")</f>
        <v>16691</v>
      </c>
      <c r="AJ43" s="100"/>
      <c r="AK43" s="23">
        <f>IFERROR(INDEX(Raw!$H$6:$EB$1257,MATCH($B43&amp;$D43&amp;$B$6,Raw!$A$6:$A$1257,0),MATCH(AK$6,Raw!$H$5:$EB$5,0)),"-")</f>
        <v>17813</v>
      </c>
      <c r="AM43" s="347"/>
    </row>
    <row r="44" spans="1:41" collapsed="1" x14ac:dyDescent="0.2">
      <c r="A44" s="392">
        <v>43891</v>
      </c>
      <c r="B44" s="287" t="s">
        <v>131</v>
      </c>
      <c r="C44" s="25" t="s">
        <v>142</v>
      </c>
      <c r="D44" s="138" t="s">
        <v>142</v>
      </c>
      <c r="E44" s="23">
        <f>IFERROR(INDEX(Raw!$H$6:$EB$1257,MATCH($B44&amp;$D44&amp;$B$6,Raw!$A$6:$A$1257,0),MATCH(E$6,Raw!$H$5:$EB$5,0)),"-")</f>
        <v>61693</v>
      </c>
      <c r="F44" s="23"/>
      <c r="G44" s="23">
        <f>IFERROR(INDEX(Raw!$H$6:$EB$1257,MATCH($B44&amp;$D44&amp;$B$6,Raw!$A$6:$A$1257,0),MATCH(G$6,Raw!$H$5:$EB$5,0))/60/60,"-")</f>
        <v>8337.5194444444442</v>
      </c>
      <c r="H44" s="412">
        <f>IFERROR(INDEX(Raw!$H$6:$EB$1257,MATCH($B44&amp;$D44&amp;$B$6,Raw!$A$6:$A$1257,0),MATCH(H$6,Raw!$H$5:$EB$5,0))/60/60/24,"-")</f>
        <v>5.6365740740740742E-3</v>
      </c>
      <c r="I44" s="412">
        <f>IFERROR(INDEX(Raw!$H$6:$EB$1257,MATCH($B44&amp;$D44&amp;$B$6,Raw!$A$6:$A$1257,0),MATCH(I$6,Raw!$H$5:$EB$5,0))/60/60/24,"-")</f>
        <v>9.9768518518518531E-3</v>
      </c>
      <c r="J44" s="23"/>
      <c r="K44" s="395">
        <f>IFERROR(INDEX(Raw!$H$6:$EB$1257,MATCH($B44&amp;$D44&amp;$B$6,Raw!$A$6:$A$1257,0),MATCH(K$6,Raw!$H$5:$EB$5,0)),"-")</f>
        <v>37934</v>
      </c>
      <c r="L44" s="23"/>
      <c r="M44" s="23">
        <f>IFERROR(INDEX(Raw!$H$6:$EB$1257,MATCH($B44&amp;$D44&amp;$B$6,Raw!$A$6:$A$1257,0),MATCH(M$6,Raw!$H$5:$EB$5,0))/60/60,"-")</f>
        <v>7260.6475</v>
      </c>
      <c r="N44" s="412">
        <f>IFERROR(INDEX(Raw!$H$6:$EB$1257,MATCH($B44&amp;$D44&amp;$B$6,Raw!$A$6:$A$1257,0),MATCH(N$6,Raw!$H$5:$EB$5,0))/60/60/24,"-")</f>
        <v>7.9745370370370369E-3</v>
      </c>
      <c r="O44" s="412">
        <f>IFERROR(INDEX(Raw!$H$6:$EB$1257,MATCH($B44&amp;$D44&amp;$B$6,Raw!$A$6:$A$1257,0),MATCH(O$6,Raw!$H$5:$EB$5,0))/60/60/24,"-")</f>
        <v>1.480324074074074E-2</v>
      </c>
      <c r="P44" s="23"/>
      <c r="Q44" s="23">
        <f>IFERROR(INDEX(Raw!$H$6:$EB$1257,MATCH($B44&amp;$D44&amp;$B$6,Raw!$A$6:$A$1257,0),MATCH(Q$6,Raw!$H$5:$EB$5,0)),"-")</f>
        <v>404106</v>
      </c>
      <c r="R44" s="23"/>
      <c r="S44" s="23">
        <f>IFERROR(INDEX(Raw!$H$6:$EB$1257,MATCH($B44&amp;$D44&amp;$B$6,Raw!$A$6:$A$1257,0),MATCH(S$6,Raw!$H$5:$EB$5,0))/60/60,"-")</f>
        <v>216194.215</v>
      </c>
      <c r="T44" s="412">
        <f>IFERROR(INDEX(Raw!$H$6:$EB$1257,MATCH($B44&amp;$D44&amp;$B$6,Raw!$A$6:$A$1257,0),MATCH(T$6,Raw!$H$5:$EB$5,0))/60/60/24,"-")</f>
        <v>2.2291666666666668E-2</v>
      </c>
      <c r="U44" s="412">
        <f>IFERROR(INDEX(Raw!$H$6:$EB$1257,MATCH($B44&amp;$D44&amp;$B$6,Raw!$A$6:$A$1257,0),MATCH(U$6,Raw!$H$5:$EB$5,0))/60/60/24,"-")</f>
        <v>4.7928240740740737E-2</v>
      </c>
      <c r="V44" s="23"/>
      <c r="W44" s="23">
        <f>IFERROR(INDEX(Raw!$H$6:$EB$1257,MATCH($B44&amp;$D44&amp;$B$6,Raw!$A$6:$A$1257,0),MATCH(W$6,Raw!$H$5:$EB$5,0)),"-")</f>
        <v>154722</v>
      </c>
      <c r="X44" s="23"/>
      <c r="Y44" s="23">
        <f>IFERROR(INDEX(Raw!$H$6:$EB$1257,MATCH($B44&amp;$D44&amp;$B$6,Raw!$A$6:$A$1257,0),MATCH(Y$6,Raw!$H$5:$EB$5,0))/60/60,"-")</f>
        <v>232471.78361111114</v>
      </c>
      <c r="Z44" s="412">
        <f>IFERROR(INDEX(Raw!$H$6:$EB$1257,MATCH($B44&amp;$D44&amp;$B$6,Raw!$A$6:$A$1257,0),MATCH(Z$6,Raw!$H$5:$EB$5,0))/60/60/24,"-")</f>
        <v>6.2604166666666669E-2</v>
      </c>
      <c r="AA44" s="412">
        <f>IFERROR(INDEX(Raw!$H$6:$EB$1257,MATCH($B44&amp;$D44&amp;$B$6,Raw!$A$6:$A$1257,0),MATCH(AA$6,Raw!$H$5:$EB$5,0))/60/60/24,"-")</f>
        <v>0.15262731481481481</v>
      </c>
      <c r="AB44" s="23"/>
      <c r="AC44" s="23">
        <f>IFERROR(INDEX(Raw!$H$6:$EB$1257,MATCH($B44&amp;$D44&amp;$B$6,Raw!$A$6:$A$1257,0),MATCH(AC$6,Raw!$H$5:$EB$5,0)),"-")</f>
        <v>9896</v>
      </c>
      <c r="AD44" s="23"/>
      <c r="AE44" s="23">
        <f>IFERROR(INDEX(Raw!$H$6:$EB$1257,MATCH($B44&amp;$D44&amp;$B$6,Raw!$A$6:$A$1257,0),MATCH(AE$6,Raw!$H$5:$EB$5,0))/60/60,"-")</f>
        <v>19104.535277777777</v>
      </c>
      <c r="AF44" s="412">
        <f>IFERROR(INDEX(Raw!$H$6:$EB$1257,MATCH($B44&amp;$D44&amp;$B$6,Raw!$A$6:$A$1257,0),MATCH(AF$6,Raw!$H$5:$EB$5,0))/60/60/24,"-")</f>
        <v>8.0439814814814811E-2</v>
      </c>
      <c r="AG44" s="412">
        <f>IFERROR(INDEX(Raw!$H$6:$EB$1257,MATCH($B44&amp;$D44&amp;$B$6,Raw!$A$6:$A$1257,0),MATCH(AG$6,Raw!$H$5:$EB$5,0))/60/60/24,"-")</f>
        <v>0.19199074074074074</v>
      </c>
      <c r="AI44" s="56">
        <f>IFERROR(INDEX(Raw!$H$6:$EB$1257,MATCH($B44&amp;$D44&amp;$B$6,Raw!$A$6:$A$1257,0),MATCH(AI$6,Raw!$H$5:$EB$5,0)),"-")</f>
        <v>16585</v>
      </c>
      <c r="AJ44" s="100"/>
      <c r="AK44" s="23">
        <f>IFERROR(INDEX(Raw!$H$6:$EB$1257,MATCH($B44&amp;$D44&amp;$B$6,Raw!$A$6:$A$1257,0),MATCH(AK$6,Raw!$H$5:$EB$5,0)),"-")</f>
        <v>18280</v>
      </c>
      <c r="AM44" s="347"/>
    </row>
    <row r="45" spans="1:41" s="46" customFormat="1" ht="18" x14ac:dyDescent="0.25">
      <c r="A45" s="392">
        <v>43922</v>
      </c>
      <c r="B45" s="288" t="s">
        <v>147</v>
      </c>
      <c r="C45" s="141" t="s">
        <v>143</v>
      </c>
      <c r="D45" s="142" t="s">
        <v>143</v>
      </c>
      <c r="E45" s="290">
        <f>IFERROR(INDEX(Raw!$H$6:$EB$1257,MATCH($B45&amp;$D45&amp;$B$6,Raw!$A$6:$A$1257,0),MATCH(E$6,Raw!$H$5:$EB$5,0)),"-")</f>
        <v>50004</v>
      </c>
      <c r="F45" s="290"/>
      <c r="G45" s="290">
        <f>IFERROR(INDEX(Raw!$H$6:$EB$1257,MATCH($B45&amp;$D45&amp;$B$6,Raw!$A$6:$A$1257,0),MATCH(G$6,Raw!$H$5:$EB$5,0))/60/60,"-")</f>
        <v>5878.7516666666661</v>
      </c>
      <c r="H45" s="414">
        <f>IFERROR(INDEX(Raw!$H$6:$EB$1257,MATCH($B45&amp;$D45&amp;$B$6,Raw!$A$6:$A$1257,0),MATCH(H$6,Raw!$H$5:$EB$5,0))/60/60/24,"-")</f>
        <v>4.8958333333333328E-3</v>
      </c>
      <c r="I45" s="414">
        <f>IFERROR(INDEX(Raw!$H$6:$EB$1257,MATCH($B45&amp;$D45&amp;$B$6,Raw!$A$6:$A$1257,0),MATCH(I$6,Raw!$H$5:$EB$5,0))/60/60/24,"-")</f>
        <v>8.564814814814815E-3</v>
      </c>
      <c r="J45" s="291"/>
      <c r="K45" s="290">
        <f>IFERROR(INDEX(Raw!$H$6:$EB$1257,MATCH($B45&amp;$D45&amp;$B$6,Raw!$A$6:$A$1257,0),MATCH(K$6,Raw!$H$5:$EB$5,0)),"-")</f>
        <v>25739</v>
      </c>
      <c r="L45" s="290"/>
      <c r="M45" s="290">
        <f>IFERROR(INDEX(Raw!$H$6:$EB$1257,MATCH($B45&amp;$D45&amp;$B$6,Raw!$A$6:$A$1257,0),MATCH(M$6,Raw!$H$5:$EB$5,0))/60/60,"-")</f>
        <v>4009.9963888888888</v>
      </c>
      <c r="N45" s="414">
        <f>IFERROR(INDEX(Raw!$H$6:$EB$1257,MATCH($B45&amp;$D45&amp;$B$6,Raw!$A$6:$A$1257,0),MATCH(N$6,Raw!$H$5:$EB$5,0))/60/60/24,"-")</f>
        <v>6.4930555555555549E-3</v>
      </c>
      <c r="O45" s="414">
        <f>IFERROR(INDEX(Raw!$H$6:$EB$1257,MATCH($B45&amp;$D45&amp;$B$6,Raw!$A$6:$A$1257,0),MATCH(O$6,Raw!$H$5:$EB$5,0))/60/60/24,"-")</f>
        <v>1.1736111111111109E-2</v>
      </c>
      <c r="P45" s="291"/>
      <c r="Q45" s="290">
        <f>IFERROR(INDEX(Raw!$H$6:$EB$1257,MATCH($B45&amp;$D45&amp;$B$6,Raw!$A$6:$A$1257,0),MATCH(Q$6,Raw!$H$5:$EB$5,0)),"-")</f>
        <v>323591</v>
      </c>
      <c r="R45" s="290"/>
      <c r="S45" s="290">
        <f>IFERROR(INDEX(Raw!$H$6:$EB$1257,MATCH($B45&amp;$D45&amp;$B$6,Raw!$A$6:$A$1257,0),MATCH(S$6,Raw!$H$5:$EB$5,0))/60/60,"-")</f>
        <v>99690.82222222221</v>
      </c>
      <c r="T45" s="414">
        <f>IFERROR(INDEX(Raw!$H$6:$EB$1257,MATCH($B45&amp;$D45&amp;$B$6,Raw!$A$6:$A$1257,0),MATCH(T$6,Raw!$H$5:$EB$5,0))/60/60/24,"-")</f>
        <v>1.283564814814815E-2</v>
      </c>
      <c r="U45" s="414">
        <f>IFERROR(INDEX(Raw!$H$6:$EB$1257,MATCH($B45&amp;$D45&amp;$B$6,Raw!$A$6:$A$1257,0),MATCH(U$6,Raw!$H$5:$EB$5,0))/60/60/24,"-")</f>
        <v>2.6689814814814816E-2</v>
      </c>
      <c r="V45" s="291"/>
      <c r="W45" s="290">
        <f>IFERROR(INDEX(Raw!$H$6:$EB$1257,MATCH($B45&amp;$D45&amp;$B$6,Raw!$A$6:$A$1257,0),MATCH(W$6,Raw!$H$5:$EB$5,0)),"-")</f>
        <v>183325</v>
      </c>
      <c r="X45" s="290"/>
      <c r="Y45" s="290">
        <f>IFERROR(INDEX(Raw!$H$6:$EB$1257,MATCH($B45&amp;$D45&amp;$B$6,Raw!$A$6:$A$1257,0),MATCH(Y$6,Raw!$H$5:$EB$5,0))/60/60,"-")</f>
        <v>121449.12083333333</v>
      </c>
      <c r="Z45" s="414">
        <f>IFERROR(INDEX(Raw!$H$6:$EB$1257,MATCH($B45&amp;$D45&amp;$B$6,Raw!$A$6:$A$1257,0),MATCH(Z$6,Raw!$H$5:$EB$5,0))/60/60/24,"-")</f>
        <v>2.7604166666666666E-2</v>
      </c>
      <c r="AA45" s="414">
        <f>IFERROR(INDEX(Raw!$H$6:$EB$1257,MATCH($B45&amp;$D45&amp;$B$6,Raw!$A$6:$A$1257,0),MATCH(AA$6,Raw!$H$5:$EB$5,0))/60/60/24,"-")</f>
        <v>6.2129629629629625E-2</v>
      </c>
      <c r="AB45" s="291"/>
      <c r="AC45" s="290">
        <f>IFERROR(INDEX(Raw!$H$6:$EB$1257,MATCH($B45&amp;$D45&amp;$B$6,Raw!$A$6:$A$1257,0),MATCH(AC$6,Raw!$H$5:$EB$5,0)),"-")</f>
        <v>11041</v>
      </c>
      <c r="AD45" s="290"/>
      <c r="AE45" s="290">
        <f>IFERROR(INDEX(Raw!$H$6:$EB$1257,MATCH($B45&amp;$D45&amp;$B$6,Raw!$A$6:$A$1257,0),MATCH(AE$6,Raw!$H$5:$EB$5,0))/60/60,"-")</f>
        <v>12324.655000000001</v>
      </c>
      <c r="AF45" s="414">
        <f>IFERROR(INDEX(Raw!$H$6:$EB$1257,MATCH($B45&amp;$D45&amp;$B$6,Raw!$A$6:$A$1257,0),MATCH(AF$6,Raw!$H$5:$EB$5,0))/60/60/24,"-")</f>
        <v>4.6516203703703705E-2</v>
      </c>
      <c r="AG45" s="414">
        <f>IFERROR(INDEX(Raw!$H$6:$EB$1257,MATCH($B45&amp;$D45&amp;$B$6,Raw!$A$6:$A$1257,0),MATCH(AG$6,Raw!$H$5:$EB$5,0))/60/60/24,"-")</f>
        <v>0.10085648148148146</v>
      </c>
      <c r="AI45" s="292">
        <f>IFERROR(INDEX(Raw!$H$6:$EB$1257,MATCH($B45&amp;$D45&amp;$B$6,Raw!$A$6:$A$1257,0),MATCH(AI$6,Raw!$H$5:$EB$5,0)),"-")</f>
        <v>16506</v>
      </c>
      <c r="AK45" s="290">
        <f>IFERROR(INDEX(Raw!$H$6:$EB$1257,MATCH($B45&amp;$D45&amp;$B$6,Raw!$A$6:$A$1257,0),MATCH(AK$6,Raw!$H$5:$EB$5,0)),"-")</f>
        <v>13198</v>
      </c>
      <c r="AM45" s="347"/>
    </row>
    <row r="46" spans="1:41" s="46" customFormat="1" x14ac:dyDescent="0.2">
      <c r="A46" s="392">
        <v>43952</v>
      </c>
      <c r="B46" s="287" t="s">
        <v>147</v>
      </c>
      <c r="C46" s="46" t="s">
        <v>144</v>
      </c>
      <c r="D46" s="2" t="s">
        <v>144</v>
      </c>
      <c r="E46" s="291">
        <f>IFERROR(INDEX(Raw!$H$6:$EB$1257,MATCH($B46&amp;$D46&amp;$B$6,Raw!$A$6:$A$1257,0),MATCH(E$6,Raw!$H$5:$EB$5,0)),"-")</f>
        <v>45391</v>
      </c>
      <c r="F46" s="291"/>
      <c r="G46" s="291">
        <f>IFERROR(INDEX(Raw!$H$6:$EB$1257,MATCH($B46&amp;$D46&amp;$B$6,Raw!$A$6:$A$1257,0),MATCH(G$6,Raw!$H$5:$EB$5,0))/60/60,"-")</f>
        <v>4929.0386111111111</v>
      </c>
      <c r="H46" s="411">
        <f>IFERROR(INDEX(Raw!$H$6:$EB$1257,MATCH($B46&amp;$D46&amp;$B$6,Raw!$A$6:$A$1257,0),MATCH(H$6,Raw!$H$5:$EB$5,0))/60/60/24,"-")</f>
        <v>4.5254629629629629E-3</v>
      </c>
      <c r="I46" s="411">
        <f>IFERROR(INDEX(Raw!$H$6:$EB$1257,MATCH($B46&amp;$D46&amp;$B$6,Raw!$A$6:$A$1257,0),MATCH(I$6,Raw!$H$5:$EB$5,0))/60/60/24,"-")</f>
        <v>7.8819444444444432E-3</v>
      </c>
      <c r="J46" s="291"/>
      <c r="K46" s="291">
        <f>IFERROR(INDEX(Raw!$H$6:$EB$1257,MATCH($B46&amp;$D46&amp;$B$6,Raw!$A$6:$A$1257,0),MATCH(K$6,Raw!$H$5:$EB$5,0)),"-")</f>
        <v>26167</v>
      </c>
      <c r="L46" s="291"/>
      <c r="M46" s="291">
        <f>IFERROR(INDEX(Raw!$H$6:$EB$1257,MATCH($B46&amp;$D46&amp;$B$6,Raw!$A$6:$A$1257,0),MATCH(M$6,Raw!$H$5:$EB$5,0))/60/60,"-")</f>
        <v>3586.7997222222225</v>
      </c>
      <c r="N46" s="411">
        <f>IFERROR(INDEX(Raw!$H$6:$EB$1257,MATCH($B46&amp;$D46&amp;$B$6,Raw!$A$6:$A$1257,0),MATCH(N$6,Raw!$H$5:$EB$5,0))/60/60/24,"-")</f>
        <v>5.7060185185185191E-3</v>
      </c>
      <c r="O46" s="411">
        <f>IFERROR(INDEX(Raw!$H$6:$EB$1257,MATCH($B46&amp;$D46&amp;$B$6,Raw!$A$6:$A$1257,0),MATCH(O$6,Raw!$H$5:$EB$5,0))/60/60/24,"-")</f>
        <v>1.0405092592592593E-2</v>
      </c>
      <c r="P46" s="291"/>
      <c r="Q46" s="291">
        <f>IFERROR(INDEX(Raw!$H$6:$EB$1257,MATCH($B46&amp;$D46&amp;$B$6,Raw!$A$6:$A$1257,0),MATCH(Q$6,Raw!$H$5:$EB$5,0)),"-")</f>
        <v>323047</v>
      </c>
      <c r="R46" s="291"/>
      <c r="S46" s="291">
        <f>IFERROR(INDEX(Raw!$H$6:$EB$1257,MATCH($B46&amp;$D46&amp;$B$6,Raw!$A$6:$A$1257,0),MATCH(S$6,Raw!$H$5:$EB$5,0))/60/60,"-")</f>
        <v>72563.084722222222</v>
      </c>
      <c r="T46" s="411">
        <f>IFERROR(INDEX(Raw!$H$6:$EB$1257,MATCH($B46&amp;$D46&amp;$B$6,Raw!$A$6:$A$1257,0),MATCH(T$6,Raw!$H$5:$EB$5,0))/60/60/24,"-")</f>
        <v>9.3634259259259261E-3</v>
      </c>
      <c r="U46" s="411">
        <f>IFERROR(INDEX(Raw!$H$6:$EB$1257,MATCH($B46&amp;$D46&amp;$B$6,Raw!$A$6:$A$1257,0),MATCH(U$6,Raw!$H$5:$EB$5,0))/60/60/24,"-")</f>
        <v>1.7534722222222222E-2</v>
      </c>
      <c r="V46" s="291"/>
      <c r="W46" s="291">
        <f>IFERROR(INDEX(Raw!$H$6:$EB$1257,MATCH($B46&amp;$D46&amp;$B$6,Raw!$A$6:$A$1257,0),MATCH(W$6,Raw!$H$5:$EB$5,0)),"-")</f>
        <v>191984</v>
      </c>
      <c r="X46" s="291"/>
      <c r="Y46" s="291">
        <f>IFERROR(INDEX(Raw!$H$6:$EB$1257,MATCH($B46&amp;$D46&amp;$B$6,Raw!$A$6:$A$1257,0),MATCH(Y$6,Raw!$H$5:$EB$5,0))/60/60,"-")</f>
        <v>92337.718333333323</v>
      </c>
      <c r="Z46" s="411">
        <f>IFERROR(INDEX(Raw!$H$6:$EB$1257,MATCH($B46&amp;$D46&amp;$B$6,Raw!$A$6:$A$1257,0),MATCH(Z$6,Raw!$H$5:$EB$5,0))/60/60/24,"-")</f>
        <v>2.0034722222222221E-2</v>
      </c>
      <c r="AA46" s="411">
        <f>IFERROR(INDEX(Raw!$H$6:$EB$1257,MATCH($B46&amp;$D46&amp;$B$6,Raw!$A$6:$A$1257,0),MATCH(AA$6,Raw!$H$5:$EB$5,0))/60/60/24,"-")</f>
        <v>4.386574074074074E-2</v>
      </c>
      <c r="AB46" s="291"/>
      <c r="AC46" s="291">
        <f>IFERROR(INDEX(Raw!$H$6:$EB$1257,MATCH($B46&amp;$D46&amp;$B$6,Raw!$A$6:$A$1257,0),MATCH(AC$6,Raw!$H$5:$EB$5,0)),"-")</f>
        <v>13446</v>
      </c>
      <c r="AD46" s="291"/>
      <c r="AE46" s="291">
        <f>IFERROR(INDEX(Raw!$H$6:$EB$1257,MATCH($B46&amp;$D46&amp;$B$6,Raw!$A$6:$A$1257,0),MATCH(AE$6,Raw!$H$5:$EB$5,0))/60/60,"-")</f>
        <v>11460.477777777776</v>
      </c>
      <c r="AF46" s="411">
        <f>IFERROR(INDEX(Raw!$H$6:$EB$1257,MATCH($B46&amp;$D46&amp;$B$6,Raw!$A$6:$A$1257,0),MATCH(AF$6,Raw!$H$5:$EB$5,0))/60/60/24,"-")</f>
        <v>3.5509259259259261E-2</v>
      </c>
      <c r="AG46" s="411">
        <f>IFERROR(INDEX(Raw!$H$6:$EB$1257,MATCH($B46&amp;$D46&amp;$B$6,Raw!$A$6:$A$1257,0),MATCH(AG$6,Raw!$H$5:$EB$5,0))/60/60/24,"-")</f>
        <v>7.3449074074074069E-2</v>
      </c>
      <c r="AI46" s="293">
        <f>IFERROR(INDEX(Raw!$H$6:$EB$1257,MATCH($B46&amp;$D46&amp;$B$6,Raw!$A$6:$A$1257,0),MATCH(AI$6,Raw!$H$5:$EB$5,0)),"-")</f>
        <v>17750</v>
      </c>
      <c r="AK46" s="291">
        <f>IFERROR(INDEX(Raw!$H$6:$EB$1257,MATCH($B46&amp;$D46&amp;$B$6,Raw!$A$6:$A$1257,0),MATCH(AK$6,Raw!$H$5:$EB$5,0)),"-")</f>
        <v>15786</v>
      </c>
      <c r="AM46" s="347"/>
    </row>
    <row r="47" spans="1:41" s="46" customFormat="1" x14ac:dyDescent="0.2">
      <c r="A47" s="392">
        <v>43983</v>
      </c>
      <c r="B47" s="287" t="s">
        <v>147</v>
      </c>
      <c r="C47" s="113" t="s">
        <v>145</v>
      </c>
      <c r="D47" s="138" t="s">
        <v>145</v>
      </c>
      <c r="E47" s="291">
        <f>IFERROR(INDEX(Raw!$H$6:$EB$1257,MATCH($B47&amp;$D47&amp;$B$6,Raw!$A$6:$A$1257,0),MATCH(E$6,Raw!$H$5:$EB$5,0)),"-")</f>
        <v>46146</v>
      </c>
      <c r="F47" s="291"/>
      <c r="G47" s="291">
        <f>IFERROR(INDEX(Raw!$H$6:$EB$1257,MATCH($B47&amp;$D47&amp;$B$6,Raw!$A$6:$A$1257,0),MATCH(G$6,Raw!$H$5:$EB$5,0))/60/60,"-")</f>
        <v>5063.2133333333331</v>
      </c>
      <c r="H47" s="411">
        <f>IFERROR(INDEX(Raw!$H$6:$EB$1257,MATCH($B47&amp;$D47&amp;$B$6,Raw!$A$6:$A$1257,0),MATCH(H$6,Raw!$H$5:$EB$5,0))/60/60/24,"-")</f>
        <v>4.5717592592592589E-3</v>
      </c>
      <c r="I47" s="411">
        <f>IFERROR(INDEX(Raw!$H$6:$EB$1257,MATCH($B47&amp;$D47&amp;$B$6,Raw!$A$6:$A$1257,0),MATCH(I$6,Raw!$H$5:$EB$5,0))/60/60/24,"-")</f>
        <v>7.9976851851851858E-3</v>
      </c>
      <c r="J47" s="291"/>
      <c r="K47" s="291">
        <f>IFERROR(INDEX(Raw!$H$6:$EB$1257,MATCH($B47&amp;$D47&amp;$B$6,Raw!$A$6:$A$1257,0),MATCH(K$6,Raw!$H$5:$EB$5,0)),"-")</f>
        <v>28151</v>
      </c>
      <c r="L47" s="291"/>
      <c r="M47" s="291">
        <f>IFERROR(INDEX(Raw!$H$6:$EB$1257,MATCH($B47&amp;$D47&amp;$B$6,Raw!$A$6:$A$1257,0),MATCH(M$6,Raw!$H$5:$EB$5,0))/60/60,"-")</f>
        <v>4061.757222222222</v>
      </c>
      <c r="N47" s="411">
        <f>IFERROR(INDEX(Raw!$H$6:$EB$1257,MATCH($B47&amp;$D47&amp;$B$6,Raw!$A$6:$A$1257,0),MATCH(N$6,Raw!$H$5:$EB$5,0))/60/60/24,"-")</f>
        <v>6.0069444444444441E-3</v>
      </c>
      <c r="O47" s="411">
        <f>IFERROR(INDEX(Raw!$H$6:$EB$1257,MATCH($B47&amp;$D47&amp;$B$6,Raw!$A$6:$A$1257,0),MATCH(O$6,Raw!$H$5:$EB$5,0))/60/60/24,"-")</f>
        <v>1.0972222222222223E-2</v>
      </c>
      <c r="P47" s="291"/>
      <c r="Q47" s="291">
        <f>IFERROR(INDEX(Raw!$H$6:$EB$1257,MATCH($B47&amp;$D47&amp;$B$6,Raw!$A$6:$A$1257,0),MATCH(Q$6,Raw!$H$5:$EB$5,0)),"-")</f>
        <v>333617</v>
      </c>
      <c r="R47" s="291"/>
      <c r="S47" s="291">
        <f>IFERROR(INDEX(Raw!$H$6:$EB$1257,MATCH($B47&amp;$D47&amp;$B$6,Raw!$A$6:$A$1257,0),MATCH(S$6,Raw!$H$5:$EB$5,0))/60/60,"-")</f>
        <v>82798.888611111106</v>
      </c>
      <c r="T47" s="411">
        <f>IFERROR(INDEX(Raw!$H$6:$EB$1257,MATCH($B47&amp;$D47&amp;$B$6,Raw!$A$6:$A$1257,0),MATCH(T$6,Raw!$H$5:$EB$5,0))/60/60/24,"-")</f>
        <v>1.0335648148148148E-2</v>
      </c>
      <c r="U47" s="411">
        <f>IFERROR(INDEX(Raw!$H$6:$EB$1257,MATCH($B47&amp;$D47&amp;$B$6,Raw!$A$6:$A$1257,0),MATCH(U$6,Raw!$H$5:$EB$5,0))/60/60/24,"-")</f>
        <v>1.9722222222222221E-2</v>
      </c>
      <c r="V47" s="291"/>
      <c r="W47" s="291">
        <f>IFERROR(INDEX(Raw!$H$6:$EB$1257,MATCH($B47&amp;$D47&amp;$B$6,Raw!$A$6:$A$1257,0),MATCH(W$6,Raw!$H$5:$EB$5,0)),"-")</f>
        <v>178873</v>
      </c>
      <c r="X47" s="291"/>
      <c r="Y47" s="291">
        <f>IFERROR(INDEX(Raw!$H$6:$EB$1257,MATCH($B47&amp;$D47&amp;$B$6,Raw!$A$6:$A$1257,0),MATCH(Y$6,Raw!$H$5:$EB$5,0))/60/60,"-")</f>
        <v>108267.53416666666</v>
      </c>
      <c r="Z47" s="411">
        <f>IFERROR(INDEX(Raw!$H$6:$EB$1257,MATCH($B47&amp;$D47&amp;$B$6,Raw!$A$6:$A$1257,0),MATCH(Z$6,Raw!$H$5:$EB$5,0))/60/60/24,"-")</f>
        <v>2.521990740740741E-2</v>
      </c>
      <c r="AA47" s="411">
        <f>IFERROR(INDEX(Raw!$H$6:$EB$1257,MATCH($B47&amp;$D47&amp;$B$6,Raw!$A$6:$A$1257,0),MATCH(AA$6,Raw!$H$5:$EB$5,0))/60/60/24,"-")</f>
        <v>5.6643518518518517E-2</v>
      </c>
      <c r="AB47" s="291"/>
      <c r="AC47" s="291">
        <f>IFERROR(INDEX(Raw!$H$6:$EB$1257,MATCH($B47&amp;$D47&amp;$B$6,Raw!$A$6:$A$1257,0),MATCH(AC$6,Raw!$H$5:$EB$5,0)),"-")</f>
        <v>12443</v>
      </c>
      <c r="AD47" s="291"/>
      <c r="AE47" s="291">
        <f>IFERROR(INDEX(Raw!$H$6:$EB$1257,MATCH($B47&amp;$D47&amp;$B$6,Raw!$A$6:$A$1257,0),MATCH(AE$6,Raw!$H$5:$EB$5,0))/60/60,"-")</f>
        <v>12270.581388888888</v>
      </c>
      <c r="AF47" s="411">
        <f>IFERROR(INDEX(Raw!$H$6:$EB$1257,MATCH($B47&amp;$D47&amp;$B$6,Raw!$A$6:$A$1257,0),MATCH(AF$6,Raw!$H$5:$EB$5,0))/60/60/24,"-")</f>
        <v>4.1087962962962958E-2</v>
      </c>
      <c r="AG47" s="411">
        <f>IFERROR(INDEX(Raw!$H$6:$EB$1257,MATCH($B47&amp;$D47&amp;$B$6,Raw!$A$6:$A$1257,0),MATCH(AG$6,Raw!$H$5:$EB$5,0))/60/60/24,"-")</f>
        <v>8.4652777777777785E-2</v>
      </c>
      <c r="AI47" s="293">
        <f>IFERROR(INDEX(Raw!$H$6:$EB$1257,MATCH($B47&amp;$D47&amp;$B$6,Raw!$A$6:$A$1257,0),MATCH(AI$6,Raw!$H$5:$EB$5,0)),"-")</f>
        <v>18853</v>
      </c>
      <c r="AK47" s="291">
        <f>IFERROR(INDEX(Raw!$H$6:$EB$1257,MATCH($B47&amp;$D47&amp;$B$6,Raw!$A$6:$A$1257,0),MATCH(AK$6,Raw!$H$5:$EB$5,0)),"-")</f>
        <v>14886</v>
      </c>
      <c r="AM47" s="347"/>
    </row>
    <row r="48" spans="1:41" s="46" customFormat="1" ht="18" x14ac:dyDescent="0.25">
      <c r="A48" s="392">
        <v>44013</v>
      </c>
      <c r="B48" s="287" t="s">
        <v>147</v>
      </c>
      <c r="C48" s="217" t="s">
        <v>146</v>
      </c>
      <c r="D48" s="142" t="s">
        <v>146</v>
      </c>
      <c r="E48" s="291">
        <f>IFERROR(INDEX(Raw!$H$6:$EB$1257,MATCH($B48&amp;$D48&amp;$B$6,Raw!$A$6:$A$1257,0),MATCH(E$6,Raw!$H$5:$EB$5,0)),"-")</f>
        <v>51771</v>
      </c>
      <c r="F48" s="291"/>
      <c r="G48" s="291">
        <f>IFERROR(INDEX(Raw!$H$6:$EB$1257,MATCH($B48&amp;$D48&amp;$B$6,Raw!$A$6:$A$1257,0),MATCH(G$6,Raw!$H$5:$EB$5,0))/60/60,"-")</f>
        <v>5836.8055555555557</v>
      </c>
      <c r="H48" s="411">
        <f>IFERROR(INDEX(Raw!$H$6:$EB$1257,MATCH($B48&amp;$D48&amp;$B$6,Raw!$A$6:$A$1257,0),MATCH(H$6,Raw!$H$5:$EB$5,0))/60/60/24,"-")</f>
        <v>4.6990740740740743E-3</v>
      </c>
      <c r="I48" s="411">
        <f>IFERROR(INDEX(Raw!$H$6:$EB$1257,MATCH($B48&amp;$D48&amp;$B$6,Raw!$A$6:$A$1257,0),MATCH(I$6,Raw!$H$5:$EB$5,0))/60/60/24,"-")</f>
        <v>8.2986111111111108E-3</v>
      </c>
      <c r="J48" s="291"/>
      <c r="K48" s="291">
        <f>IFERROR(INDEX(Raw!$H$6:$EB$1257,MATCH($B48&amp;$D48&amp;$B$6,Raw!$A$6:$A$1257,0),MATCH(K$6,Raw!$H$5:$EB$5,0)),"-")</f>
        <v>32412</v>
      </c>
      <c r="L48" s="291"/>
      <c r="M48" s="291">
        <f>IFERROR(INDEX(Raw!$H$6:$EB$1257,MATCH($B48&amp;$D48&amp;$B$6,Raw!$A$6:$A$1257,0),MATCH(M$6,Raw!$H$5:$EB$5,0))/60/60,"-")</f>
        <v>4939.8002777777774</v>
      </c>
      <c r="N48" s="411">
        <f>IFERROR(INDEX(Raw!$H$6:$EB$1257,MATCH($B48&amp;$D48&amp;$B$6,Raw!$A$6:$A$1257,0),MATCH(N$6,Raw!$H$5:$EB$5,0))/60/60/24,"-")</f>
        <v>6.3541666666666668E-3</v>
      </c>
      <c r="O48" s="411">
        <f>IFERROR(INDEX(Raw!$H$6:$EB$1257,MATCH($B48&amp;$D48&amp;$B$6,Raw!$A$6:$A$1257,0),MATCH(O$6,Raw!$H$5:$EB$5,0))/60/60/24,"-")</f>
        <v>1.1817129629629629E-2</v>
      </c>
      <c r="P48" s="291"/>
      <c r="Q48" s="291">
        <f>IFERROR(INDEX(Raw!$H$6:$EB$1257,MATCH($B48&amp;$D48&amp;$B$6,Raw!$A$6:$A$1257,0),MATCH(Q$6,Raw!$H$5:$EB$5,0)),"-")</f>
        <v>358698</v>
      </c>
      <c r="R48" s="291"/>
      <c r="S48" s="291">
        <f>IFERROR(INDEX(Raw!$H$6:$EB$1257,MATCH($B48&amp;$D48&amp;$B$6,Raw!$A$6:$A$1257,0),MATCH(S$6,Raw!$H$5:$EB$5,0))/60/60,"-")</f>
        <v>99700.561944444446</v>
      </c>
      <c r="T48" s="411">
        <f>IFERROR(INDEX(Raw!$H$6:$EB$1257,MATCH($B48&amp;$D48&amp;$B$6,Raw!$A$6:$A$1257,0),MATCH(T$6,Raw!$H$5:$EB$5,0))/60/60/24,"-")</f>
        <v>1.1585648148148149E-2</v>
      </c>
      <c r="U48" s="411">
        <f>IFERROR(INDEX(Raw!$H$6:$EB$1257,MATCH($B48&amp;$D48&amp;$B$6,Raw!$A$6:$A$1257,0),MATCH(U$6,Raw!$H$5:$EB$5,0))/60/60/24,"-")</f>
        <v>2.2615740740740742E-2</v>
      </c>
      <c r="V48" s="291"/>
      <c r="W48" s="291">
        <f>IFERROR(INDEX(Raw!$H$6:$EB$1257,MATCH($B48&amp;$D48&amp;$B$6,Raw!$A$6:$A$1257,0),MATCH(W$6,Raw!$H$5:$EB$5,0)),"-")</f>
        <v>184269</v>
      </c>
      <c r="X48" s="291"/>
      <c r="Y48" s="291">
        <f>IFERROR(INDEX(Raw!$H$6:$EB$1257,MATCH($B48&amp;$D48&amp;$B$6,Raw!$A$6:$A$1257,0),MATCH(Y$6,Raw!$H$5:$EB$5,0))/60/60,"-")</f>
        <v>133313.38666666666</v>
      </c>
      <c r="Z48" s="411">
        <f>IFERROR(INDEX(Raw!$H$6:$EB$1257,MATCH($B48&amp;$D48&amp;$B$6,Raw!$A$6:$A$1257,0),MATCH(Z$6,Raw!$H$5:$EB$5,0))/60/60/24,"-")</f>
        <v>3.0138888888888885E-2</v>
      </c>
      <c r="AA48" s="411">
        <f>IFERROR(INDEX(Raw!$H$6:$EB$1257,MATCH($B48&amp;$D48&amp;$B$6,Raw!$A$6:$A$1257,0),MATCH(AA$6,Raw!$H$5:$EB$5,0))/60/60/24,"-")</f>
        <v>6.8831018518518514E-2</v>
      </c>
      <c r="AB48" s="291"/>
      <c r="AC48" s="291">
        <f>IFERROR(INDEX(Raw!$H$6:$EB$1257,MATCH($B48&amp;$D48&amp;$B$6,Raw!$A$6:$A$1257,0),MATCH(AC$6,Raw!$H$5:$EB$5,0)),"-")</f>
        <v>11511</v>
      </c>
      <c r="AD48" s="291"/>
      <c r="AE48" s="291">
        <f>IFERROR(INDEX(Raw!$H$6:$EB$1257,MATCH($B48&amp;$D48&amp;$B$6,Raw!$A$6:$A$1257,0),MATCH(AE$6,Raw!$H$5:$EB$5,0))/60/60,"-")</f>
        <v>13300.947777777777</v>
      </c>
      <c r="AF48" s="411">
        <f>IFERROR(INDEX(Raw!$H$6:$EB$1257,MATCH($B48&amp;$D48&amp;$B$6,Raw!$A$6:$A$1257,0),MATCH(AF$6,Raw!$H$5:$EB$5,0))/60/60/24,"-")</f>
        <v>4.8148148148148141E-2</v>
      </c>
      <c r="AG48" s="411">
        <f>IFERROR(INDEX(Raw!$H$6:$EB$1257,MATCH($B48&amp;$D48&amp;$B$6,Raw!$A$6:$A$1257,0),MATCH(AG$6,Raw!$H$5:$EB$5,0))/60/60/24,"-")</f>
        <v>0.10197916666666666</v>
      </c>
      <c r="AI48" s="293">
        <f>IFERROR(INDEX(Raw!$H$6:$EB$1257,MATCH($B48&amp;$D48&amp;$B$6,Raw!$A$6:$A$1257,0),MATCH(AI$6,Raw!$H$5:$EB$5,0)),"-")</f>
        <v>20174</v>
      </c>
      <c r="AK48" s="291">
        <f>IFERROR(INDEX(Raw!$H$6:$EB$1257,MATCH($B48&amp;$D48&amp;$B$6,Raw!$A$6:$A$1257,0),MATCH(AK$6,Raw!$H$5:$EB$5,0)),"-")</f>
        <v>16483</v>
      </c>
      <c r="AM48" s="347"/>
    </row>
    <row r="49" spans="1:39" s="46" customFormat="1" x14ac:dyDescent="0.2">
      <c r="A49" s="392">
        <v>44044</v>
      </c>
      <c r="B49" s="287" t="s">
        <v>147</v>
      </c>
      <c r="C49" s="217" t="s">
        <v>135</v>
      </c>
      <c r="D49" s="2" t="s">
        <v>135</v>
      </c>
      <c r="E49" s="291">
        <f>IFERROR(INDEX(Raw!$H$6:$EB$1257,MATCH($B49&amp;$D49&amp;$B$6,Raw!$A$6:$A$1257,0),MATCH(E$6,Raw!$H$5:$EB$5,0)),"-")</f>
        <v>56462</v>
      </c>
      <c r="F49" s="291"/>
      <c r="G49" s="291">
        <f>IFERROR(INDEX(Raw!$H$6:$EB$1257,MATCH($B49&amp;$D49&amp;$B$6,Raw!$A$6:$A$1257,0),MATCH(G$6,Raw!$H$5:$EB$5,0))/60/60,"-")</f>
        <v>6643.0013888888889</v>
      </c>
      <c r="H49" s="411">
        <f>IFERROR(INDEX(Raw!$H$6:$EB$1257,MATCH($B49&amp;$D49&amp;$B$6,Raw!$A$6:$A$1257,0),MATCH(H$6,Raw!$H$5:$EB$5,0))/60/60/24,"-")</f>
        <v>4.9074074074074072E-3</v>
      </c>
      <c r="I49" s="411">
        <f>IFERROR(INDEX(Raw!$H$6:$EB$1257,MATCH($B49&amp;$D49&amp;$B$6,Raw!$A$6:$A$1257,0),MATCH(I$6,Raw!$H$5:$EB$5,0))/60/60/24,"-")</f>
        <v>8.7499999999999991E-3</v>
      </c>
      <c r="J49" s="291"/>
      <c r="K49" s="291">
        <f>IFERROR(INDEX(Raw!$H$6:$EB$1257,MATCH($B49&amp;$D49&amp;$B$6,Raw!$A$6:$A$1257,0),MATCH(K$6,Raw!$H$5:$EB$5,0)),"-")</f>
        <v>35650</v>
      </c>
      <c r="L49" s="291"/>
      <c r="M49" s="291">
        <f>IFERROR(INDEX(Raw!$H$6:$EB$1257,MATCH($B49&amp;$D49&amp;$B$6,Raw!$A$6:$A$1257,0),MATCH(M$6,Raw!$H$5:$EB$5,0))/60/60,"-")</f>
        <v>5817.9672222222225</v>
      </c>
      <c r="N49" s="411">
        <f>IFERROR(INDEX(Raw!$H$6:$EB$1257,MATCH($B49&amp;$D49&amp;$B$6,Raw!$A$6:$A$1257,0),MATCH(N$6,Raw!$H$5:$EB$5,0))/60/60/24,"-")</f>
        <v>6.8055555555555569E-3</v>
      </c>
      <c r="O49" s="411">
        <f>IFERROR(INDEX(Raw!$H$6:$EB$1257,MATCH($B49&amp;$D49&amp;$B$6,Raw!$A$6:$A$1257,0),MATCH(O$6,Raw!$H$5:$EB$5,0))/60/60/24,"-")</f>
        <v>1.2662037037037039E-2</v>
      </c>
      <c r="P49" s="291"/>
      <c r="Q49" s="291">
        <f>IFERROR(INDEX(Raw!$H$6:$EB$1257,MATCH($B49&amp;$D49&amp;$B$6,Raw!$A$6:$A$1257,0),MATCH(Q$6,Raw!$H$5:$EB$5,0)),"-")</f>
        <v>376949</v>
      </c>
      <c r="R49" s="291"/>
      <c r="S49" s="291">
        <f>IFERROR(INDEX(Raw!$H$6:$EB$1257,MATCH($B49&amp;$D49&amp;$B$6,Raw!$A$6:$A$1257,0),MATCH(S$6,Raw!$H$5:$EB$5,0))/60/60,"-")</f>
        <v>125977.74277777778</v>
      </c>
      <c r="T49" s="411">
        <f>IFERROR(INDEX(Raw!$H$6:$EB$1257,MATCH($B49&amp;$D49&amp;$B$6,Raw!$A$6:$A$1257,0),MATCH(T$6,Raw!$H$5:$EB$5,0))/60/60/24,"-")</f>
        <v>1.3923611111111111E-2</v>
      </c>
      <c r="U49" s="411">
        <f>IFERROR(INDEX(Raw!$H$6:$EB$1257,MATCH($B49&amp;$D49&amp;$B$6,Raw!$A$6:$A$1257,0),MATCH(U$6,Raw!$H$5:$EB$5,0))/60/60/24,"-")</f>
        <v>2.8171296296296302E-2</v>
      </c>
      <c r="V49" s="291"/>
      <c r="W49" s="291">
        <f>IFERROR(INDEX(Raw!$H$6:$EB$1257,MATCH($B49&amp;$D49&amp;$B$6,Raw!$A$6:$A$1257,0),MATCH(W$6,Raw!$H$5:$EB$5,0)),"-")</f>
        <v>180439</v>
      </c>
      <c r="X49" s="291"/>
      <c r="Y49" s="291">
        <f>IFERROR(INDEX(Raw!$H$6:$EB$1257,MATCH($B49&amp;$D49&amp;$B$6,Raw!$A$6:$A$1257,0),MATCH(Y$6,Raw!$H$5:$EB$5,0))/60/60,"-")</f>
        <v>170532.43222222224</v>
      </c>
      <c r="Z49" s="411">
        <f>IFERROR(INDEX(Raw!$H$6:$EB$1257,MATCH($B49&amp;$D49&amp;$B$6,Raw!$A$6:$A$1257,0),MATCH(Z$6,Raw!$H$5:$EB$5,0))/60/60/24,"-")</f>
        <v>3.9375E-2</v>
      </c>
      <c r="AA49" s="411">
        <f>IFERROR(INDEX(Raw!$H$6:$EB$1257,MATCH($B49&amp;$D49&amp;$B$6,Raw!$A$6:$A$1257,0),MATCH(AA$6,Raw!$H$5:$EB$5,0))/60/60/24,"-")</f>
        <v>9.1435185185185175E-2</v>
      </c>
      <c r="AB49" s="291"/>
      <c r="AC49" s="291">
        <f>IFERROR(INDEX(Raw!$H$6:$EB$1257,MATCH($B49&amp;$D49&amp;$B$6,Raw!$A$6:$A$1257,0),MATCH(AC$6,Raw!$H$5:$EB$5,0)),"-")</f>
        <v>10468</v>
      </c>
      <c r="AD49" s="291"/>
      <c r="AE49" s="291">
        <f>IFERROR(INDEX(Raw!$H$6:$EB$1257,MATCH($B49&amp;$D49&amp;$B$6,Raw!$A$6:$A$1257,0),MATCH(AE$6,Raw!$H$5:$EB$5,0))/60/60,"-")</f>
        <v>14811.5075</v>
      </c>
      <c r="AF49" s="411">
        <f>IFERROR(INDEX(Raw!$H$6:$EB$1257,MATCH($B49&amp;$D49&amp;$B$6,Raw!$A$6:$A$1257,0),MATCH(AF$6,Raw!$H$5:$EB$5,0))/60/60/24,"-")</f>
        <v>5.8958333333333335E-2</v>
      </c>
      <c r="AG49" s="411">
        <f>IFERROR(INDEX(Raw!$H$6:$EB$1257,MATCH($B49&amp;$D49&amp;$B$6,Raw!$A$6:$A$1257,0),MATCH(AG$6,Raw!$H$5:$EB$5,0))/60/60/24,"-")</f>
        <v>0.12423611111111112</v>
      </c>
      <c r="AI49" s="293">
        <f>IFERROR(INDEX(Raw!$H$6:$EB$1257,MATCH($B49&amp;$D49&amp;$B$6,Raw!$A$6:$A$1257,0),MATCH(AI$6,Raw!$H$5:$EB$5,0)),"-")</f>
        <v>21329</v>
      </c>
      <c r="AJ49" s="294"/>
      <c r="AK49" s="291">
        <f>IFERROR(INDEX(Raw!$H$6:$EB$1257,MATCH($B49&amp;$D49&amp;$B$6,Raw!$A$6:$A$1257,0),MATCH(AK$6,Raw!$H$5:$EB$5,0)),"-")</f>
        <v>15891</v>
      </c>
      <c r="AM49" s="347"/>
    </row>
    <row r="50" spans="1:39" s="46" customFormat="1" x14ac:dyDescent="0.2">
      <c r="A50" s="392">
        <v>44075</v>
      </c>
      <c r="B50" s="287" t="s">
        <v>147</v>
      </c>
      <c r="C50" s="113" t="s">
        <v>136</v>
      </c>
      <c r="D50" s="138" t="s">
        <v>136</v>
      </c>
      <c r="E50" s="291">
        <f>IFERROR(INDEX(Raw!$H$6:$EB$1257,MATCH($B50&amp;$D50&amp;$B$6,Raw!$A$6:$A$1257,0),MATCH(E$6,Raw!$H$5:$EB$5,0)),"-")</f>
        <v>57918</v>
      </c>
      <c r="F50" s="291"/>
      <c r="G50" s="291">
        <f>IFERROR(INDEX(Raw!$H$6:$EB$1257,MATCH($B50&amp;$D50&amp;$B$6,Raw!$A$6:$A$1257,0),MATCH(G$6,Raw!$H$5:$EB$5,0))/60/60,"-")</f>
        <v>6921.7602777777774</v>
      </c>
      <c r="H50" s="411">
        <f>IFERROR(INDEX(Raw!$H$6:$EB$1257,MATCH($B50&amp;$D50&amp;$B$6,Raw!$A$6:$A$1257,0),MATCH(H$6,Raw!$H$5:$EB$5,0))/60/60/24,"-")</f>
        <v>4.9768518518518521E-3</v>
      </c>
      <c r="I50" s="411">
        <f>IFERROR(INDEX(Raw!$H$6:$EB$1257,MATCH($B50&amp;$D50&amp;$B$6,Raw!$A$6:$A$1257,0),MATCH(I$6,Raw!$H$5:$EB$5,0))/60/60/24,"-")</f>
        <v>8.8541666666666664E-3</v>
      </c>
      <c r="J50" s="291"/>
      <c r="K50" s="291">
        <f>IFERROR(INDEX(Raw!$H$6:$EB$1257,MATCH($B50&amp;$D50&amp;$B$6,Raw!$A$6:$A$1257,0),MATCH(K$6,Raw!$H$5:$EB$5,0)),"-")</f>
        <v>37089</v>
      </c>
      <c r="L50" s="291"/>
      <c r="M50" s="291">
        <f>IFERROR(INDEX(Raw!$H$6:$EB$1257,MATCH($B50&amp;$D50&amp;$B$6,Raw!$A$6:$A$1257,0),MATCH(M$6,Raw!$H$5:$EB$5,0))/60/60,"-")</f>
        <v>6287.791666666667</v>
      </c>
      <c r="N50" s="411">
        <f>IFERROR(INDEX(Raw!$H$6:$EB$1257,MATCH($B50&amp;$D50&amp;$B$6,Raw!$A$6:$A$1257,0),MATCH(N$6,Raw!$H$5:$EB$5,0))/60/60/24,"-")</f>
        <v>7.0601851851851841E-3</v>
      </c>
      <c r="O50" s="411">
        <f>IFERROR(INDEX(Raw!$H$6:$EB$1257,MATCH($B50&amp;$D50&amp;$B$6,Raw!$A$6:$A$1257,0),MATCH(O$6,Raw!$H$5:$EB$5,0))/60/60/24,"-")</f>
        <v>1.3310185185185187E-2</v>
      </c>
      <c r="P50" s="291"/>
      <c r="Q50" s="291">
        <f>IFERROR(INDEX(Raw!$H$6:$EB$1257,MATCH($B50&amp;$D50&amp;$B$6,Raw!$A$6:$A$1257,0),MATCH(Q$6,Raw!$H$5:$EB$5,0)),"-")</f>
        <v>377715</v>
      </c>
      <c r="R50" s="291"/>
      <c r="S50" s="291">
        <f>IFERROR(INDEX(Raw!$H$6:$EB$1257,MATCH($B50&amp;$D50&amp;$B$6,Raw!$A$6:$A$1257,0),MATCH(S$6,Raw!$H$5:$EB$5,0))/60/60,"-")</f>
        <v>141907.29499999998</v>
      </c>
      <c r="T50" s="411">
        <f>IFERROR(INDEX(Raw!$H$6:$EB$1257,MATCH($B50&amp;$D50&amp;$B$6,Raw!$A$6:$A$1257,0),MATCH(T$6,Raw!$H$5:$EB$5,0))/60/60/24,"-")</f>
        <v>1.5659722222222224E-2</v>
      </c>
      <c r="U50" s="411">
        <f>IFERROR(INDEX(Raw!$H$6:$EB$1257,MATCH($B50&amp;$D50&amp;$B$6,Raw!$A$6:$A$1257,0),MATCH(U$6,Raw!$H$5:$EB$5,0))/60/60/24,"-")</f>
        <v>3.1979166666666663E-2</v>
      </c>
      <c r="V50" s="291"/>
      <c r="W50" s="291">
        <f>IFERROR(INDEX(Raw!$H$6:$EB$1257,MATCH($B50&amp;$D50&amp;$B$6,Raw!$A$6:$A$1257,0),MATCH(W$6,Raw!$H$5:$EB$5,0)),"-")</f>
        <v>163381</v>
      </c>
      <c r="X50" s="291"/>
      <c r="Y50" s="291">
        <f>IFERROR(INDEX(Raw!$H$6:$EB$1257,MATCH($B50&amp;$D50&amp;$B$6,Raw!$A$6:$A$1257,0),MATCH(Y$6,Raw!$H$5:$EB$5,0))/60/60,"-")</f>
        <v>182010.83444444445</v>
      </c>
      <c r="Z50" s="411">
        <f>IFERROR(INDEX(Raw!$H$6:$EB$1257,MATCH($B50&amp;$D50&amp;$B$6,Raw!$A$6:$A$1257,0),MATCH(Z$6,Raw!$H$5:$EB$5,0))/60/60/24,"-")</f>
        <v>4.6412037037037029E-2</v>
      </c>
      <c r="AA50" s="411">
        <f>IFERROR(INDEX(Raw!$H$6:$EB$1257,MATCH($B50&amp;$D50&amp;$B$6,Raw!$A$6:$A$1257,0),MATCH(AA$6,Raw!$H$5:$EB$5,0))/60/60/24,"-")</f>
        <v>0.10910879629629631</v>
      </c>
      <c r="AB50" s="291"/>
      <c r="AC50" s="291">
        <f>IFERROR(INDEX(Raw!$H$6:$EB$1257,MATCH($B50&amp;$D50&amp;$B$6,Raw!$A$6:$A$1257,0),MATCH(AC$6,Raw!$H$5:$EB$5,0)),"-")</f>
        <v>9565</v>
      </c>
      <c r="AD50" s="291"/>
      <c r="AE50" s="291">
        <f>IFERROR(INDEX(Raw!$H$6:$EB$1257,MATCH($B50&amp;$D50&amp;$B$6,Raw!$A$6:$A$1257,0),MATCH(AE$6,Raw!$H$5:$EB$5,0))/60/60,"-")</f>
        <v>15639.685833333333</v>
      </c>
      <c r="AF50" s="411">
        <f>IFERROR(INDEX(Raw!$H$6:$EB$1257,MATCH($B50&amp;$D50&amp;$B$6,Raw!$A$6:$A$1257,0),MATCH(AF$6,Raw!$H$5:$EB$5,0))/60/60/24,"-")</f>
        <v>6.8125000000000005E-2</v>
      </c>
      <c r="AG50" s="411">
        <f>IFERROR(INDEX(Raw!$H$6:$EB$1257,MATCH($B50&amp;$D50&amp;$B$6,Raw!$A$6:$A$1257,0),MATCH(AG$6,Raw!$H$5:$EB$5,0))/60/60/24,"-")</f>
        <v>0.14450231481481482</v>
      </c>
      <c r="AI50" s="293">
        <f>IFERROR(INDEX(Raw!$H$6:$EB$1257,MATCH($B50&amp;$D50&amp;$B$6,Raw!$A$6:$A$1257,0),MATCH(AI$6,Raw!$H$5:$EB$5,0)),"-")</f>
        <v>20304</v>
      </c>
      <c r="AJ50" s="294"/>
      <c r="AK50" s="291">
        <f>IFERROR(INDEX(Raw!$H$6:$EB$1257,MATCH($B50&amp;$D50&amp;$B$6,Raw!$A$6:$A$1257,0),MATCH(AK$6,Raw!$H$5:$EB$5,0)),"-")</f>
        <v>16266</v>
      </c>
      <c r="AM50" s="347"/>
    </row>
    <row r="51" spans="1:39" s="46" customFormat="1" ht="18" x14ac:dyDescent="0.25">
      <c r="A51" s="392">
        <v>44105</v>
      </c>
      <c r="B51" s="287" t="s">
        <v>147</v>
      </c>
      <c r="C51" s="46" t="s">
        <v>137</v>
      </c>
      <c r="D51" s="142" t="s">
        <v>137</v>
      </c>
      <c r="E51" s="291">
        <f>IFERROR(INDEX(Raw!$H$6:$EB$1257,MATCH($B51&amp;$D51&amp;$B$6,Raw!$A$6:$A$1257,0),MATCH(E$6,Raw!$H$5:$EB$5,0)),"-")</f>
        <v>60670</v>
      </c>
      <c r="F51" s="291"/>
      <c r="G51" s="291">
        <f>IFERROR(INDEX(Raw!$H$6:$EB$1257,MATCH($B51&amp;$D51&amp;$B$6,Raw!$A$6:$A$1257,0),MATCH(G$6,Raw!$H$5:$EB$5,0))/60/60,"-")</f>
        <v>7468.1141666666663</v>
      </c>
      <c r="H51" s="411">
        <f>IFERROR(INDEX(Raw!$H$6:$EB$1257,MATCH($B51&amp;$D51&amp;$B$6,Raw!$A$6:$A$1257,0),MATCH(H$6,Raw!$H$5:$EB$5,0))/60/60/24,"-")</f>
        <v>5.1273148148148146E-3</v>
      </c>
      <c r="I51" s="411">
        <f>IFERROR(INDEX(Raw!$H$6:$EB$1257,MATCH($B51&amp;$D51&amp;$B$6,Raw!$A$6:$A$1257,0),MATCH(I$6,Raw!$H$5:$EB$5,0))/60/60/24,"-")</f>
        <v>9.0509259259259258E-3</v>
      </c>
      <c r="J51" s="291"/>
      <c r="K51" s="291">
        <f>IFERROR(INDEX(Raw!$H$6:$EB$1257,MATCH($B51&amp;$D51&amp;$B$6,Raw!$A$6:$A$1257,0),MATCH(K$6,Raw!$H$5:$EB$5,0)),"-")</f>
        <v>38453</v>
      </c>
      <c r="L51" s="291"/>
      <c r="M51" s="291">
        <f>IFERROR(INDEX(Raw!$H$6:$EB$1257,MATCH($B51&amp;$D51&amp;$B$6,Raw!$A$6:$A$1257,0),MATCH(M$6,Raw!$H$5:$EB$5,0))/60/60,"-")</f>
        <v>6636.586666666667</v>
      </c>
      <c r="N51" s="411">
        <f>IFERROR(INDEX(Raw!$H$6:$EB$1257,MATCH($B51&amp;$D51&amp;$B$6,Raw!$A$6:$A$1257,0),MATCH(N$6,Raw!$H$5:$EB$5,0))/60/60/24,"-")</f>
        <v>7.1874999999999994E-3</v>
      </c>
      <c r="O51" s="411">
        <f>IFERROR(INDEX(Raw!$H$6:$EB$1257,MATCH($B51&amp;$D51&amp;$B$6,Raw!$A$6:$A$1257,0),MATCH(O$6,Raw!$H$5:$EB$5,0))/60/60/24,"-")</f>
        <v>1.3460648148148147E-2</v>
      </c>
      <c r="P51" s="291"/>
      <c r="Q51" s="291">
        <f>IFERROR(INDEX(Raw!$H$6:$EB$1257,MATCH($B51&amp;$D51&amp;$B$6,Raw!$A$6:$A$1257,0),MATCH(Q$6,Raw!$H$5:$EB$5,0)),"-")</f>
        <v>392926</v>
      </c>
      <c r="R51" s="291"/>
      <c r="S51" s="291">
        <f>IFERROR(INDEX(Raw!$H$6:$EB$1257,MATCH($B51&amp;$D51&amp;$B$6,Raw!$A$6:$A$1257,0),MATCH(S$6,Raw!$H$5:$EB$5,0))/60/60,"-")</f>
        <v>166020.93194444443</v>
      </c>
      <c r="T51" s="411">
        <f>IFERROR(INDEX(Raw!$H$6:$EB$1257,MATCH($B51&amp;$D51&amp;$B$6,Raw!$A$6:$A$1257,0),MATCH(T$6,Raw!$H$5:$EB$5,0))/60/60/24,"-")</f>
        <v>1.7604166666666667E-2</v>
      </c>
      <c r="U51" s="411">
        <f>IFERROR(INDEX(Raw!$H$6:$EB$1257,MATCH($B51&amp;$D51&amp;$B$6,Raw!$A$6:$A$1257,0),MATCH(U$6,Raw!$H$5:$EB$5,0))/60/60/24,"-")</f>
        <v>3.6180555555555556E-2</v>
      </c>
      <c r="V51" s="291"/>
      <c r="W51" s="291">
        <f>IFERROR(INDEX(Raw!$H$6:$EB$1257,MATCH($B51&amp;$D51&amp;$B$6,Raw!$A$6:$A$1257,0),MATCH(W$6,Raw!$H$5:$EB$5,0)),"-")</f>
        <v>169203</v>
      </c>
      <c r="X51" s="291"/>
      <c r="Y51" s="291">
        <f>IFERROR(INDEX(Raw!$H$6:$EB$1257,MATCH($B51&amp;$D51&amp;$B$6,Raw!$A$6:$A$1257,0),MATCH(Y$6,Raw!$H$5:$EB$5,0))/60/60,"-")</f>
        <v>199098.45333333331</v>
      </c>
      <c r="Z51" s="411">
        <f>IFERROR(INDEX(Raw!$H$6:$EB$1257,MATCH($B51&amp;$D51&amp;$B$6,Raw!$A$6:$A$1257,0),MATCH(Z$6,Raw!$H$5:$EB$5,0))/60/60/24,"-")</f>
        <v>4.9027777777777774E-2</v>
      </c>
      <c r="AA51" s="411">
        <f>IFERROR(INDEX(Raw!$H$6:$EB$1257,MATCH($B51&amp;$D51&amp;$B$6,Raw!$A$6:$A$1257,0),MATCH(AA$6,Raw!$H$5:$EB$5,0))/60/60/24,"-")</f>
        <v>0.11643518518518518</v>
      </c>
      <c r="AB51" s="291"/>
      <c r="AC51" s="291">
        <f>IFERROR(INDEX(Raw!$H$6:$EB$1257,MATCH($B51&amp;$D51&amp;$B$6,Raw!$A$6:$A$1257,0),MATCH(AC$6,Raw!$H$5:$EB$5,0)),"-")</f>
        <v>9178</v>
      </c>
      <c r="AD51" s="291"/>
      <c r="AE51" s="291">
        <f>IFERROR(INDEX(Raw!$H$6:$EB$1257,MATCH($B51&amp;$D51&amp;$B$6,Raw!$A$6:$A$1257,0),MATCH(AE$6,Raw!$H$5:$EB$5,0))/60/60,"-")</f>
        <v>16357.535833333333</v>
      </c>
      <c r="AF51" s="411">
        <f>IFERROR(INDEX(Raw!$H$6:$EB$1257,MATCH($B51&amp;$D51&amp;$B$6,Raw!$A$6:$A$1257,0),MATCH(AF$6,Raw!$H$5:$EB$5,0))/60/60/24,"-")</f>
        <v>7.4259259259259261E-2</v>
      </c>
      <c r="AG51" s="411">
        <f>IFERROR(INDEX(Raw!$H$6:$EB$1257,MATCH($B51&amp;$D51&amp;$B$6,Raw!$A$6:$A$1257,0),MATCH(AG$6,Raw!$H$5:$EB$5,0))/60/60/24,"-")</f>
        <v>0.16093749999999998</v>
      </c>
      <c r="AI51" s="293">
        <f>IFERROR(INDEX(Raw!$H$6:$EB$1257,MATCH($B51&amp;$D51&amp;$B$6,Raw!$A$6:$A$1257,0),MATCH(AI$6,Raw!$H$5:$EB$5,0)),"-")</f>
        <v>22442</v>
      </c>
      <c r="AJ51" s="294"/>
      <c r="AK51" s="291">
        <f>IFERROR(INDEX(Raw!$H$6:$EB$1257,MATCH($B51&amp;$D51&amp;$B$6,Raw!$A$6:$A$1257,0),MATCH(AK$6,Raw!$H$5:$EB$5,0)),"-")</f>
        <v>14125</v>
      </c>
      <c r="AM51" s="347"/>
    </row>
    <row r="52" spans="1:39" s="46" customFormat="1" x14ac:dyDescent="0.2">
      <c r="A52" s="392">
        <v>44136</v>
      </c>
      <c r="B52" s="287" t="s">
        <v>147</v>
      </c>
      <c r="C52" s="46" t="s">
        <v>138</v>
      </c>
      <c r="D52" s="2" t="s">
        <v>138</v>
      </c>
      <c r="E52" s="291">
        <f>IFERROR(INDEX(Raw!$H$6:$EB$1257,MATCH($B52&amp;$D52&amp;$B$6,Raw!$A$6:$A$1257,0),MATCH(E$6,Raw!$H$5:$EB$5,0)),"-")</f>
        <v>54961</v>
      </c>
      <c r="F52" s="291"/>
      <c r="G52" s="291">
        <f>IFERROR(INDEX(Raw!$H$6:$EB$1257,MATCH($B52&amp;$D52&amp;$B$6,Raw!$A$6:$A$1257,0),MATCH(G$6,Raw!$H$5:$EB$5,0))/60/60,"-")</f>
        <v>6551.0330555555556</v>
      </c>
      <c r="H52" s="411">
        <f>IFERROR(INDEX(Raw!$H$6:$EB$1257,MATCH($B52&amp;$D52&amp;$B$6,Raw!$A$6:$A$1257,0),MATCH(H$6,Raw!$H$5:$EB$5,0))/60/60/24,"-")</f>
        <v>4.9652777777777777E-3</v>
      </c>
      <c r="I52" s="411">
        <f>IFERROR(INDEX(Raw!$H$6:$EB$1257,MATCH($B52&amp;$D52&amp;$B$6,Raw!$A$6:$A$1257,0),MATCH(I$6,Raw!$H$5:$EB$5,0))/60/60/24,"-")</f>
        <v>8.7152777777777784E-3</v>
      </c>
      <c r="J52" s="291"/>
      <c r="K52" s="291">
        <f>IFERROR(INDEX(Raw!$H$6:$EB$1257,MATCH($B52&amp;$D52&amp;$B$6,Raw!$A$6:$A$1257,0),MATCH(K$6,Raw!$H$5:$EB$5,0)),"-")</f>
        <v>33799</v>
      </c>
      <c r="L52" s="291"/>
      <c r="M52" s="291">
        <f>IFERROR(INDEX(Raw!$H$6:$EB$1257,MATCH($B52&amp;$D52&amp;$B$6,Raw!$A$6:$A$1257,0),MATCH(M$6,Raw!$H$5:$EB$5,0))/60/60,"-")</f>
        <v>5448.6627777777776</v>
      </c>
      <c r="N52" s="411">
        <f>IFERROR(INDEX(Raw!$H$6:$EB$1257,MATCH($B52&amp;$D52&amp;$B$6,Raw!$A$6:$A$1257,0),MATCH(N$6,Raw!$H$5:$EB$5,0))/60/60/24,"-")</f>
        <v>6.7129629629629622E-3</v>
      </c>
      <c r="O52" s="411">
        <f>IFERROR(INDEX(Raw!$H$6:$EB$1257,MATCH($B52&amp;$D52&amp;$B$6,Raw!$A$6:$A$1257,0),MATCH(O$6,Raw!$H$5:$EB$5,0))/60/60/24,"-")</f>
        <v>1.2650462962962962E-2</v>
      </c>
      <c r="P52" s="291"/>
      <c r="Q52" s="291">
        <f>IFERROR(INDEX(Raw!$H$6:$EB$1257,MATCH($B52&amp;$D52&amp;$B$6,Raw!$A$6:$A$1257,0),MATCH(Q$6,Raw!$H$5:$EB$5,0)),"-")</f>
        <v>373868</v>
      </c>
      <c r="R52" s="291"/>
      <c r="S52" s="291">
        <f>IFERROR(INDEX(Raw!$H$6:$EB$1257,MATCH($B52&amp;$D52&amp;$B$6,Raw!$A$6:$A$1257,0),MATCH(S$6,Raw!$H$5:$EB$5,0))/60/60,"-")</f>
        <v>132520.09083333335</v>
      </c>
      <c r="T52" s="411">
        <f>IFERROR(INDEX(Raw!$H$6:$EB$1257,MATCH($B52&amp;$D52&amp;$B$6,Raw!$A$6:$A$1257,0),MATCH(T$6,Raw!$H$5:$EB$5,0))/60/60/24,"-")</f>
        <v>1.4768518518518519E-2</v>
      </c>
      <c r="U52" s="411">
        <f>IFERROR(INDEX(Raw!$H$6:$EB$1257,MATCH($B52&amp;$D52&amp;$B$6,Raw!$A$6:$A$1257,0),MATCH(U$6,Raw!$H$5:$EB$5,0))/60/60/24,"-")</f>
        <v>2.974537037037037E-2</v>
      </c>
      <c r="V52" s="291"/>
      <c r="W52" s="291">
        <f>IFERROR(INDEX(Raw!$H$6:$EB$1257,MATCH($B52&amp;$D52&amp;$B$6,Raw!$A$6:$A$1257,0),MATCH(W$6,Raw!$H$5:$EB$5,0)),"-")</f>
        <v>176663</v>
      </c>
      <c r="X52" s="291"/>
      <c r="Y52" s="291">
        <f>IFERROR(INDEX(Raw!$H$6:$EB$1257,MATCH($B52&amp;$D52&amp;$B$6,Raw!$A$6:$A$1257,0),MATCH(Y$6,Raw!$H$5:$EB$5,0))/60/60,"-")</f>
        <v>172186.27</v>
      </c>
      <c r="Z52" s="411">
        <f>IFERROR(INDEX(Raw!$H$6:$EB$1257,MATCH($B52&amp;$D52&amp;$B$6,Raw!$A$6:$A$1257,0),MATCH(Z$6,Raw!$H$5:$EB$5,0))/60/60/24,"-")</f>
        <v>4.0613425925925928E-2</v>
      </c>
      <c r="AA52" s="411">
        <f>IFERROR(INDEX(Raw!$H$6:$EB$1257,MATCH($B52&amp;$D52&amp;$B$6,Raw!$A$6:$A$1257,0),MATCH(AA$6,Raw!$H$5:$EB$5,0))/60/60/24,"-")</f>
        <v>9.6203703703703694E-2</v>
      </c>
      <c r="AB52" s="291"/>
      <c r="AC52" s="291">
        <f>IFERROR(INDEX(Raw!$H$6:$EB$1257,MATCH($B52&amp;$D52&amp;$B$6,Raw!$A$6:$A$1257,0),MATCH(AC$6,Raw!$H$5:$EB$5,0)),"-")</f>
        <v>8230</v>
      </c>
      <c r="AD52" s="291"/>
      <c r="AE52" s="291">
        <f>IFERROR(INDEX(Raw!$H$6:$EB$1257,MATCH($B52&amp;$D52&amp;$B$6,Raw!$A$6:$A$1257,0),MATCH(AE$6,Raw!$H$5:$EB$5,0))/60/60,"-")</f>
        <v>12711.253888888888</v>
      </c>
      <c r="AF52" s="411">
        <f>IFERROR(INDEX(Raw!$H$6:$EB$1257,MATCH($B52&amp;$D52&amp;$B$6,Raw!$A$6:$A$1257,0),MATCH(AF$6,Raw!$H$5:$EB$5,0))/60/60/24,"-")</f>
        <v>6.4351851851851855E-2</v>
      </c>
      <c r="AG52" s="411">
        <f>IFERROR(INDEX(Raw!$H$6:$EB$1257,MATCH($B52&amp;$D52&amp;$B$6,Raw!$A$6:$A$1257,0),MATCH(AG$6,Raw!$H$5:$EB$5,0))/60/60/24,"-")</f>
        <v>0.1365625</v>
      </c>
      <c r="AI52" s="293">
        <f>IFERROR(INDEX(Raw!$H$6:$EB$1257,MATCH($B52&amp;$D52&amp;$B$6,Raw!$A$6:$A$1257,0),MATCH(AI$6,Raw!$H$5:$EB$5,0)),"-")</f>
        <v>19385</v>
      </c>
      <c r="AJ52" s="294"/>
      <c r="AK52" s="291">
        <f>IFERROR(INDEX(Raw!$H$6:$EB$1257,MATCH($B52&amp;$D52&amp;$B$6,Raw!$A$6:$A$1257,0),MATCH(AK$6,Raw!$H$5:$EB$5,0)),"-")</f>
        <v>9792</v>
      </c>
      <c r="AM52" s="347"/>
    </row>
    <row r="53" spans="1:39" s="46" customFormat="1" x14ac:dyDescent="0.2">
      <c r="A53" s="392">
        <v>44166</v>
      </c>
      <c r="B53" s="287" t="s">
        <v>147</v>
      </c>
      <c r="C53" s="113" t="s">
        <v>139</v>
      </c>
      <c r="D53" s="138" t="s">
        <v>139</v>
      </c>
      <c r="E53" s="291">
        <f>IFERROR(INDEX(Raw!$H$6:$EB$1257,MATCH($B53&amp;$D53&amp;$B$6,Raw!$A$6:$A$1257,0),MATCH(E$6,Raw!$H$5:$EB$5,0)),"-")</f>
        <v>61091</v>
      </c>
      <c r="F53" s="291"/>
      <c r="G53" s="291">
        <f>IFERROR(INDEX(Raw!$H$6:$EB$1257,MATCH($B53&amp;$D53&amp;$B$6,Raw!$A$6:$A$1257,0),MATCH(G$6,Raw!$H$5:$EB$5,0))/60/60,"-")</f>
        <v>7556.5158333333338</v>
      </c>
      <c r="H53" s="411">
        <f>IFERROR(INDEX(Raw!$H$6:$EB$1257,MATCH($B53&amp;$D53&amp;$B$6,Raw!$A$6:$A$1257,0),MATCH(H$6,Raw!$H$5:$EB$5,0))/60/60/24,"-")</f>
        <v>5.1504629629629635E-3</v>
      </c>
      <c r="I53" s="411">
        <f>IFERROR(INDEX(Raw!$H$6:$EB$1257,MATCH($B53&amp;$D53&amp;$B$6,Raw!$A$6:$A$1257,0),MATCH(I$6,Raw!$H$5:$EB$5,0))/60/60/24,"-")</f>
        <v>9.1087962962962971E-3</v>
      </c>
      <c r="J53" s="291"/>
      <c r="K53" s="291">
        <f>IFERROR(INDEX(Raw!$H$6:$EB$1257,MATCH($B53&amp;$D53&amp;$B$6,Raw!$A$6:$A$1257,0),MATCH(K$6,Raw!$H$5:$EB$5,0)),"-")</f>
        <v>37409</v>
      </c>
      <c r="L53" s="291"/>
      <c r="M53" s="291">
        <f>IFERROR(INDEX(Raw!$H$6:$EB$1257,MATCH($B53&amp;$D53&amp;$B$6,Raw!$A$6:$A$1257,0),MATCH(M$6,Raw!$H$5:$EB$5,0))/60/60,"-")</f>
        <v>6443.0966666666664</v>
      </c>
      <c r="N53" s="411">
        <f>IFERROR(INDEX(Raw!$H$6:$EB$1257,MATCH($B53&amp;$D53&amp;$B$6,Raw!$A$6:$A$1257,0),MATCH(N$6,Raw!$H$5:$EB$5,0))/60/60/24,"-")</f>
        <v>7.1759259259259259E-3</v>
      </c>
      <c r="O53" s="411">
        <f>IFERROR(INDEX(Raw!$H$6:$EB$1257,MATCH($B53&amp;$D53&amp;$B$6,Raw!$A$6:$A$1257,0),MATCH(O$6,Raw!$H$5:$EB$5,0))/60/60/24,"-")</f>
        <v>1.3449074074074073E-2</v>
      </c>
      <c r="P53" s="291"/>
      <c r="Q53" s="291">
        <f>IFERROR(INDEX(Raw!$H$6:$EB$1257,MATCH($B53&amp;$D53&amp;$B$6,Raw!$A$6:$A$1257,0),MATCH(Q$6,Raw!$H$5:$EB$5,0)),"-")</f>
        <v>408822</v>
      </c>
      <c r="R53" s="291"/>
      <c r="S53" s="291">
        <f>IFERROR(INDEX(Raw!$H$6:$EB$1257,MATCH($B53&amp;$D53&amp;$B$6,Raw!$A$6:$A$1257,0),MATCH(S$6,Raw!$H$5:$EB$5,0))/60/60,"-")</f>
        <v>189803.73249999998</v>
      </c>
      <c r="T53" s="411">
        <f>IFERROR(INDEX(Raw!$H$6:$EB$1257,MATCH($B53&amp;$D53&amp;$B$6,Raw!$A$6:$A$1257,0),MATCH(T$6,Raw!$H$5:$EB$5,0))/60/60/24,"-")</f>
        <v>1.9340277777777779E-2</v>
      </c>
      <c r="U53" s="411">
        <f>IFERROR(INDEX(Raw!$H$6:$EB$1257,MATCH($B53&amp;$D53&amp;$B$6,Raw!$A$6:$A$1257,0),MATCH(U$6,Raw!$H$5:$EB$5,0))/60/60/24,"-")</f>
        <v>4.1412037037037039E-2</v>
      </c>
      <c r="V53" s="291"/>
      <c r="W53" s="291">
        <f>IFERROR(INDEX(Raw!$H$6:$EB$1257,MATCH($B53&amp;$D53&amp;$B$6,Raw!$A$6:$A$1257,0),MATCH(W$6,Raw!$H$5:$EB$5,0)),"-")</f>
        <v>169713</v>
      </c>
      <c r="X53" s="291"/>
      <c r="Y53" s="291">
        <f>IFERROR(INDEX(Raw!$H$6:$EB$1257,MATCH($B53&amp;$D53&amp;$B$6,Raw!$A$6:$A$1257,0),MATCH(Y$6,Raw!$H$5:$EB$5,0))/60/60,"-")</f>
        <v>230727.75527777776</v>
      </c>
      <c r="Z53" s="411">
        <f>IFERROR(INDEX(Raw!$H$6:$EB$1257,MATCH($B53&amp;$D53&amp;$B$6,Raw!$A$6:$A$1257,0),MATCH(Z$6,Raw!$H$5:$EB$5,0))/60/60/24,"-")</f>
        <v>5.6643518518518517E-2</v>
      </c>
      <c r="AA53" s="411">
        <f>IFERROR(INDEX(Raw!$H$6:$EB$1257,MATCH($B53&amp;$D53&amp;$B$6,Raw!$A$6:$A$1257,0),MATCH(AA$6,Raw!$H$5:$EB$5,0))/60/60/24,"-")</f>
        <v>0.13533564814814814</v>
      </c>
      <c r="AB53" s="291"/>
      <c r="AC53" s="291">
        <f>IFERROR(INDEX(Raw!$H$6:$EB$1257,MATCH($B53&amp;$D53&amp;$B$6,Raw!$A$6:$A$1257,0),MATCH(AC$6,Raw!$H$5:$EB$5,0)),"-")</f>
        <v>8220</v>
      </c>
      <c r="AD53" s="291"/>
      <c r="AE53" s="291">
        <f>IFERROR(INDEX(Raw!$H$6:$EB$1257,MATCH($B53&amp;$D53&amp;$B$6,Raw!$A$6:$A$1257,0),MATCH(AE$6,Raw!$H$5:$EB$5,0))/60/60,"-")</f>
        <v>17287.296666666669</v>
      </c>
      <c r="AF53" s="411">
        <f>IFERROR(INDEX(Raw!$H$6:$EB$1257,MATCH($B53&amp;$D53&amp;$B$6,Raw!$A$6:$A$1257,0),MATCH(AF$6,Raw!$H$5:$EB$5,0))/60/60/24,"-")</f>
        <v>8.7627314814814825E-2</v>
      </c>
      <c r="AG53" s="411">
        <f>IFERROR(INDEX(Raw!$H$6:$EB$1257,MATCH($B53&amp;$D53&amp;$B$6,Raw!$A$6:$A$1257,0),MATCH(AG$6,Raw!$H$5:$EB$5,0))/60/60/24,"-")</f>
        <v>0.19062500000000002</v>
      </c>
      <c r="AI53" s="293">
        <f>IFERROR(INDEX(Raw!$H$6:$EB$1257,MATCH($B53&amp;$D53&amp;$B$6,Raw!$A$6:$A$1257,0),MATCH(AI$6,Raw!$H$5:$EB$5,0)),"-")</f>
        <v>20256</v>
      </c>
      <c r="AJ53" s="294"/>
      <c r="AK53" s="291">
        <f>IFERROR(INDEX(Raw!$H$6:$EB$1257,MATCH($B53&amp;$D53&amp;$B$6,Raw!$A$6:$A$1257,0),MATCH(AK$6,Raw!$H$5:$EB$5,0)),"-")</f>
        <v>9765</v>
      </c>
      <c r="AM53" s="347"/>
    </row>
    <row r="54" spans="1:39" s="46" customFormat="1" ht="18" customHeight="1" x14ac:dyDescent="0.25">
      <c r="A54" s="392">
        <v>44197</v>
      </c>
      <c r="B54" s="287" t="s">
        <v>147</v>
      </c>
      <c r="C54" s="46" t="s">
        <v>140</v>
      </c>
      <c r="D54" s="142" t="s">
        <v>140</v>
      </c>
      <c r="E54" s="291">
        <f>IFERROR(INDEX(Raw!$H$6:$EB$1257,MATCH($B54&amp;$D54&amp;$B$6,Raw!$A$6:$A$1257,0),MATCH(E$6,Raw!$H$5:$EB$5,0)),"-")</f>
        <v>61801</v>
      </c>
      <c r="F54" s="291"/>
      <c r="G54" s="291">
        <f>IFERROR(INDEX(Raw!$H$6:$EB$1257,MATCH($B54&amp;$D54&amp;$B$6,Raw!$A$6:$A$1257,0),MATCH(G$6,Raw!$H$5:$EB$5,0))/60/60,"-")</f>
        <v>7750.4811111111103</v>
      </c>
      <c r="H54" s="411">
        <f>IFERROR(INDEX(Raw!$H$6:$EB$1257,MATCH($B54&amp;$D54&amp;$B$6,Raw!$A$6:$A$1257,0),MATCH(H$6,Raw!$H$5:$EB$5,0))/60/60/24,"-")</f>
        <v>5.2199074074074066E-3</v>
      </c>
      <c r="I54" s="411">
        <f>IFERROR(INDEX(Raw!$H$6:$EB$1257,MATCH($B54&amp;$D54&amp;$B$6,Raw!$A$6:$A$1257,0),MATCH(I$6,Raw!$H$5:$EB$5,0))/60/60/24,"-")</f>
        <v>9.2129629629629627E-3</v>
      </c>
      <c r="J54" s="291"/>
      <c r="K54" s="291">
        <f>IFERROR(INDEX(Raw!$H$6:$EB$1257,MATCH($B54&amp;$D54&amp;$B$6,Raw!$A$6:$A$1257,0),MATCH(K$6,Raw!$H$5:$EB$5,0)),"-")</f>
        <v>35955</v>
      </c>
      <c r="L54" s="291"/>
      <c r="M54" s="291">
        <f>IFERROR(INDEX(Raw!$H$6:$EB$1257,MATCH($B54&amp;$D54&amp;$B$6,Raw!$A$6:$A$1257,0),MATCH(M$6,Raw!$H$5:$EB$5,0))/60/60,"-")</f>
        <v>6193.8536111111116</v>
      </c>
      <c r="N54" s="411">
        <f>IFERROR(INDEX(Raw!$H$6:$EB$1257,MATCH($B54&amp;$D54&amp;$B$6,Raw!$A$6:$A$1257,0),MATCH(N$6,Raw!$H$5:$EB$5,0))/60/60/24,"-")</f>
        <v>7.1759259259259259E-3</v>
      </c>
      <c r="O54" s="411">
        <f>IFERROR(INDEX(Raw!$H$6:$EB$1257,MATCH($B54&amp;$D54&amp;$B$6,Raw!$A$6:$A$1257,0),MATCH(O$6,Raw!$H$5:$EB$5,0))/60/60/24,"-")</f>
        <v>1.3321759259259261E-2</v>
      </c>
      <c r="P54" s="291"/>
      <c r="Q54" s="291">
        <f>IFERROR(INDEX(Raw!$H$6:$EB$1257,MATCH($B54&amp;$D54&amp;$B$6,Raw!$A$6:$A$1257,0),MATCH(Q$6,Raw!$H$5:$EB$5,0)),"-")</f>
        <v>425946</v>
      </c>
      <c r="R54" s="291"/>
      <c r="S54" s="291">
        <f>IFERROR(INDEX(Raw!$H$6:$EB$1257,MATCH($B54&amp;$D54&amp;$B$6,Raw!$A$6:$A$1257,0),MATCH(S$6,Raw!$H$5:$EB$5,0))/60/60,"-")</f>
        <v>210508.70055555555</v>
      </c>
      <c r="T54" s="411">
        <f>IFERROR(INDEX(Raw!$H$6:$EB$1257,MATCH($B54&amp;$D54&amp;$B$6,Raw!$A$6:$A$1257,0),MATCH(T$6,Raw!$H$5:$EB$5,0))/60/60/24,"-")</f>
        <v>2.0590277777777777E-2</v>
      </c>
      <c r="U54" s="411">
        <f>IFERROR(INDEX(Raw!$H$6:$EB$1257,MATCH($B54&amp;$D54&amp;$B$6,Raw!$A$6:$A$1257,0),MATCH(U$6,Raw!$H$5:$EB$5,0))/60/60/24,"-")</f>
        <v>4.4560185185185182E-2</v>
      </c>
      <c r="V54" s="291"/>
      <c r="W54" s="291">
        <f>IFERROR(INDEX(Raw!$H$6:$EB$1257,MATCH($B54&amp;$D54&amp;$B$6,Raw!$A$6:$A$1257,0),MATCH(W$6,Raw!$H$5:$EB$5,0)),"-")</f>
        <v>162467</v>
      </c>
      <c r="X54" s="291"/>
      <c r="Y54" s="291">
        <f>IFERROR(INDEX(Raw!$H$6:$EB$1257,MATCH($B54&amp;$D54&amp;$B$6,Raw!$A$6:$A$1257,0),MATCH(Y$6,Raw!$H$5:$EB$5,0))/60/60,"-")</f>
        <v>237085.32027777779</v>
      </c>
      <c r="Z54" s="411">
        <f>IFERROR(INDEX(Raw!$H$6:$EB$1257,MATCH($B54&amp;$D54&amp;$B$6,Raw!$A$6:$A$1257,0),MATCH(Z$6,Raw!$H$5:$EB$5,0))/60/60/24,"-")</f>
        <v>6.0798611111111116E-2</v>
      </c>
      <c r="AA54" s="411">
        <f>IFERROR(INDEX(Raw!$H$6:$EB$1257,MATCH($B54&amp;$D54&amp;$B$6,Raw!$A$6:$A$1257,0),MATCH(AA$6,Raw!$H$5:$EB$5,0))/60/60/24,"-")</f>
        <v>0.14724537037037036</v>
      </c>
      <c r="AB54" s="291"/>
      <c r="AC54" s="291">
        <f>IFERROR(INDEX(Raw!$H$6:$EB$1257,MATCH($B54&amp;$D54&amp;$B$6,Raw!$A$6:$A$1257,0),MATCH(AC$6,Raw!$H$5:$EB$5,0)),"-")</f>
        <v>7237</v>
      </c>
      <c r="AD54" s="291"/>
      <c r="AE54" s="291">
        <f>IFERROR(INDEX(Raw!$H$6:$EB$1257,MATCH($B54&amp;$D54&amp;$B$6,Raw!$A$6:$A$1257,0),MATCH(AE$6,Raw!$H$5:$EB$5,0))/60/60,"-")</f>
        <v>15906.066388888888</v>
      </c>
      <c r="AF54" s="411">
        <f>IFERROR(INDEX(Raw!$H$6:$EB$1257,MATCH($B54&amp;$D54&amp;$B$6,Raw!$A$6:$A$1257,0),MATCH(AF$6,Raw!$H$5:$EB$5,0))/60/60/24,"-")</f>
        <v>9.1574074074074086E-2</v>
      </c>
      <c r="AG54" s="411">
        <f>IFERROR(INDEX(Raw!$H$6:$EB$1257,MATCH($B54&amp;$D54&amp;$B$6,Raw!$A$6:$A$1257,0),MATCH(AG$6,Raw!$H$5:$EB$5,0))/60/60/24,"-")</f>
        <v>0.20391203703703706</v>
      </c>
      <c r="AI54" s="293">
        <f>IFERROR(INDEX(Raw!$H$6:$EB$1257,MATCH($B54&amp;$D54&amp;$B$6,Raw!$A$6:$A$1257,0),MATCH(AI$6,Raw!$H$5:$EB$5,0)),"-")</f>
        <v>21410</v>
      </c>
      <c r="AJ54" s="294"/>
      <c r="AK54" s="291">
        <f>IFERROR(INDEX(Raw!$H$6:$EB$1257,MATCH($B54&amp;$D54&amp;$B$6,Raw!$A$6:$A$1257,0),MATCH(AK$6,Raw!$H$5:$EB$5,0)),"-")</f>
        <v>10178</v>
      </c>
      <c r="AM54" s="347"/>
    </row>
    <row r="55" spans="1:39" s="46" customFormat="1" ht="12.75" customHeight="1" x14ac:dyDescent="0.2">
      <c r="A55" s="392">
        <v>44228</v>
      </c>
      <c r="B55" s="287" t="s">
        <v>147</v>
      </c>
      <c r="C55" s="46" t="s">
        <v>141</v>
      </c>
      <c r="D55" s="2" t="s">
        <v>141</v>
      </c>
      <c r="E55" s="291">
        <f>IFERROR(INDEX(Raw!$H$6:$EB$1257,MATCH($B55&amp;$D55&amp;$B$6,Raw!$A$6:$A$1257,0),MATCH(E$6,Raw!$H$5:$EB$5,0)),"-")</f>
        <v>49230</v>
      </c>
      <c r="F55" s="291"/>
      <c r="G55" s="291">
        <f>IFERROR(INDEX(Raw!$H$6:$EB$1257,MATCH($B55&amp;$D55&amp;$B$6,Raw!$A$6:$A$1257,0),MATCH(G$6,Raw!$H$5:$EB$5,0))/60/60,"-")</f>
        <v>5549.7208333333338</v>
      </c>
      <c r="H55" s="411">
        <f>IFERROR(INDEX(Raw!$H$6:$EB$1257,MATCH($B55&amp;$D55&amp;$B$6,Raw!$A$6:$A$1257,0),MATCH(H$6,Raw!$H$5:$EB$5,0))/60/60/24,"-")</f>
        <v>4.6990740740740743E-3</v>
      </c>
      <c r="I55" s="411">
        <f>IFERROR(INDEX(Raw!$H$6:$EB$1257,MATCH($B55&amp;$D55&amp;$B$6,Raw!$A$6:$A$1257,0),MATCH(I$6,Raw!$H$5:$EB$5,0))/60/60/24,"-")</f>
        <v>8.2986111111111108E-3</v>
      </c>
      <c r="J55" s="291"/>
      <c r="K55" s="291">
        <f>IFERROR(INDEX(Raw!$H$6:$EB$1257,MATCH($B55&amp;$D55&amp;$B$6,Raw!$A$6:$A$1257,0),MATCH(K$6,Raw!$H$5:$EB$5,0)),"-")</f>
        <v>29740</v>
      </c>
      <c r="L55" s="291"/>
      <c r="M55" s="291">
        <f>IFERROR(INDEX(Raw!$H$6:$EB$1257,MATCH($B55&amp;$D55&amp;$B$6,Raw!$A$6:$A$1257,0),MATCH(M$6,Raw!$H$5:$EB$5,0))/60/60,"-")</f>
        <v>4456.7713888888884</v>
      </c>
      <c r="N55" s="411">
        <f>IFERROR(INDEX(Raw!$H$6:$EB$1257,MATCH($B55&amp;$D55&amp;$B$6,Raw!$A$6:$A$1257,0),MATCH(N$6,Raw!$H$5:$EB$5,0))/60/60/24,"-")</f>
        <v>6.238425925925925E-3</v>
      </c>
      <c r="O55" s="411">
        <f>IFERROR(INDEX(Raw!$H$6:$EB$1257,MATCH($B55&amp;$D55&amp;$B$6,Raw!$A$6:$A$1257,0),MATCH(O$6,Raw!$H$5:$EB$5,0))/60/60/24,"-")</f>
        <v>1.1840277777777778E-2</v>
      </c>
      <c r="P55" s="291"/>
      <c r="Q55" s="291">
        <f>IFERROR(INDEX(Raw!$H$6:$EB$1257,MATCH($B55&amp;$D55&amp;$B$6,Raw!$A$6:$A$1257,0),MATCH(Q$6,Raw!$H$5:$EB$5,0)),"-")</f>
        <v>342811</v>
      </c>
      <c r="R55" s="291"/>
      <c r="S55" s="291">
        <f>IFERROR(INDEX(Raw!$H$6:$EB$1257,MATCH($B55&amp;$D55&amp;$B$6,Raw!$A$6:$A$1257,0),MATCH(S$6,Raw!$H$5:$EB$5,0))/60/60,"-")</f>
        <v>104671.78166666668</v>
      </c>
      <c r="T55" s="411">
        <f>IFERROR(INDEX(Raw!$H$6:$EB$1257,MATCH($B55&amp;$D55&amp;$B$6,Raw!$A$6:$A$1257,0),MATCH(T$6,Raw!$H$5:$EB$5,0))/60/60/24,"-")</f>
        <v>1.2719907407407407E-2</v>
      </c>
      <c r="U55" s="411">
        <f>IFERROR(INDEX(Raw!$H$6:$EB$1257,MATCH($B55&amp;$D55&amp;$B$6,Raw!$A$6:$A$1257,0),MATCH(U$6,Raw!$H$5:$EB$5,0))/60/60/24,"-")</f>
        <v>2.5046296296296299E-2</v>
      </c>
      <c r="V55" s="291"/>
      <c r="W55" s="291">
        <f>IFERROR(INDEX(Raw!$H$6:$EB$1257,MATCH($B55&amp;$D55&amp;$B$6,Raw!$A$6:$A$1257,0),MATCH(W$6,Raw!$H$5:$EB$5,0)),"-")</f>
        <v>162708</v>
      </c>
      <c r="X55" s="291"/>
      <c r="Y55" s="291">
        <f>IFERROR(INDEX(Raw!$H$6:$EB$1257,MATCH($B55&amp;$D55&amp;$B$6,Raw!$A$6:$A$1257,0),MATCH(Y$6,Raw!$H$5:$EB$5,0))/60/60,"-")</f>
        <v>121771.19916666667</v>
      </c>
      <c r="Z55" s="411">
        <f>IFERROR(INDEX(Raw!$H$6:$EB$1257,MATCH($B55&amp;$D55&amp;$B$6,Raw!$A$6:$A$1257,0),MATCH(Z$6,Raw!$H$5:$EB$5,0))/60/60/24,"-")</f>
        <v>3.1180555555555555E-2</v>
      </c>
      <c r="AA55" s="411">
        <f>IFERROR(INDEX(Raw!$H$6:$EB$1257,MATCH($B55&amp;$D55&amp;$B$6,Raw!$A$6:$A$1257,0),MATCH(AA$6,Raw!$H$5:$EB$5,0))/60/60/24,"-")</f>
        <v>7.1782407407407406E-2</v>
      </c>
      <c r="AB55" s="291"/>
      <c r="AC55" s="291">
        <f>IFERROR(INDEX(Raw!$H$6:$EB$1257,MATCH($B55&amp;$D55&amp;$B$6,Raw!$A$6:$A$1257,0),MATCH(AC$6,Raw!$H$5:$EB$5,0)),"-")</f>
        <v>7993</v>
      </c>
      <c r="AD55" s="291"/>
      <c r="AE55" s="291">
        <f>IFERROR(INDEX(Raw!$H$6:$EB$1257,MATCH($B55&amp;$D55&amp;$B$6,Raw!$A$6:$A$1257,0),MATCH(AE$6,Raw!$H$5:$EB$5,0))/60/60,"-")</f>
        <v>9166.2819444444431</v>
      </c>
      <c r="AF55" s="411">
        <f>IFERROR(INDEX(Raw!$H$6:$EB$1257,MATCH($B55&amp;$D55&amp;$B$6,Raw!$A$6:$A$1257,0),MATCH(AF$6,Raw!$H$5:$EB$5,0))/60/60/24,"-")</f>
        <v>4.777777777777778E-2</v>
      </c>
      <c r="AG55" s="411">
        <f>IFERROR(INDEX(Raw!$H$6:$EB$1257,MATCH($B55&amp;$D55&amp;$B$6,Raw!$A$6:$A$1257,0),MATCH(AG$6,Raw!$H$5:$EB$5,0))/60/60/24,"-")</f>
        <v>0.10296296296296298</v>
      </c>
      <c r="AI55" s="293">
        <f>IFERROR(INDEX(Raw!$H$6:$EB$1257,MATCH($B55&amp;$D55&amp;$B$6,Raw!$A$6:$A$1257,0),MATCH(AI$6,Raw!$H$5:$EB$5,0)),"-")</f>
        <v>18630</v>
      </c>
      <c r="AJ55" s="294"/>
      <c r="AK55" s="291">
        <f>IFERROR(INDEX(Raw!$H$6:$EB$1257,MATCH($B55&amp;$D55&amp;$B$6,Raw!$A$6:$A$1257,0),MATCH(AK$6,Raw!$H$5:$EB$5,0)),"-")</f>
        <v>11837</v>
      </c>
      <c r="AM55" s="347"/>
    </row>
    <row r="56" spans="1:39" s="46" customFormat="1" x14ac:dyDescent="0.2">
      <c r="A56" s="392">
        <v>44256</v>
      </c>
      <c r="B56" s="287" t="str">
        <f>IF($D56="April",LEFT($B55,4)+1&amp;"-"&amp;RIGHT($B55,2)+1,$B55)</f>
        <v>2020-21</v>
      </c>
      <c r="C56" s="113" t="s">
        <v>142</v>
      </c>
      <c r="D56" s="138" t="s">
        <v>142</v>
      </c>
      <c r="E56" s="291">
        <f>IFERROR(INDEX(Raw!$H$6:$EB$1257,MATCH($B56&amp;$D56&amp;$B$6,Raw!$A$6:$A$1257,0),MATCH(E$6,Raw!$H$5:$EB$5,0)),"-")</f>
        <v>56780</v>
      </c>
      <c r="F56" s="291"/>
      <c r="G56" s="291">
        <f>IFERROR(INDEX(Raw!$H$6:$EB$1257,MATCH($B56&amp;$D56&amp;$B$6,Raw!$A$6:$A$1257,0),MATCH(G$6,Raw!$H$5:$EB$5,0))/60/60,"-")</f>
        <v>6425.2952777777782</v>
      </c>
      <c r="H56" s="411">
        <f>IFERROR(INDEX(Raw!$H$6:$EB$1257,MATCH($B56&amp;$D56&amp;$B$6,Raw!$A$6:$A$1257,0),MATCH(H$6,Raw!$H$5:$EB$5,0))/60/60/24,"-")</f>
        <v>4.7106481481481478E-3</v>
      </c>
      <c r="I56" s="411">
        <f>IFERROR(INDEX(Raw!$H$6:$EB$1257,MATCH($B56&amp;$D56&amp;$B$6,Raw!$A$6:$A$1257,0),MATCH(I$6,Raw!$H$5:$EB$5,0))/60/60/24,"-")</f>
        <v>8.3101851851851861E-3</v>
      </c>
      <c r="J56" s="291"/>
      <c r="K56" s="291">
        <f>IFERROR(INDEX(Raw!$H$6:$EB$1257,MATCH($B56&amp;$D56&amp;$B$6,Raw!$A$6:$A$1257,0),MATCH(K$6,Raw!$H$5:$EB$5,0)),"-")</f>
        <v>35775</v>
      </c>
      <c r="L56" s="291"/>
      <c r="M56" s="291">
        <f>IFERROR(INDEX(Raw!$H$6:$EB$1257,MATCH($B56&amp;$D56&amp;$B$6,Raw!$A$6:$A$1257,0),MATCH(M$6,Raw!$H$5:$EB$5,0))/60/60,"-")</f>
        <v>5413.4169444444442</v>
      </c>
      <c r="N56" s="411">
        <f>IFERROR(INDEX(Raw!$H$6:$EB$1257,MATCH($B56&amp;$D56&amp;$B$6,Raw!$A$6:$A$1257,0),MATCH(N$6,Raw!$H$5:$EB$5,0))/60/60/24,"-")</f>
        <v>6.3078703703703708E-3</v>
      </c>
      <c r="O56" s="411">
        <f>IFERROR(INDEX(Raw!$H$6:$EB$1257,MATCH($B56&amp;$D56&amp;$B$6,Raw!$A$6:$A$1257,0),MATCH(O$6,Raw!$H$5:$EB$5,0))/60/60/24,"-")</f>
        <v>1.1863425925925925E-2</v>
      </c>
      <c r="P56" s="291"/>
      <c r="Q56" s="291">
        <f>IFERROR(INDEX(Raw!$H$6:$EB$1257,MATCH($B56&amp;$D56&amp;$B$6,Raw!$A$6:$A$1257,0),MATCH(Q$6,Raw!$H$5:$EB$5,0)),"-")</f>
        <v>379664</v>
      </c>
      <c r="R56" s="291"/>
      <c r="S56" s="291">
        <f>IFERROR(INDEX(Raw!$H$6:$EB$1257,MATCH($B56&amp;$D56&amp;$B$6,Raw!$A$6:$A$1257,0),MATCH(S$6,Raw!$H$5:$EB$5,0))/60/60,"-")</f>
        <v>116687.98333333334</v>
      </c>
      <c r="T56" s="411">
        <f>IFERROR(INDEX(Raw!$H$6:$EB$1257,MATCH($B56&amp;$D56&amp;$B$6,Raw!$A$6:$A$1257,0),MATCH(T$6,Raw!$H$5:$EB$5,0))/60/60/24,"-")</f>
        <v>1.2800925925925926E-2</v>
      </c>
      <c r="U56" s="411">
        <f>IFERROR(INDEX(Raw!$H$6:$EB$1257,MATCH($B56&amp;$D56&amp;$B$6,Raw!$A$6:$A$1257,0),MATCH(U$6,Raw!$H$5:$EB$5,0))/60/60/24,"-")</f>
        <v>2.5243055555555557E-2</v>
      </c>
      <c r="V56" s="291"/>
      <c r="W56" s="291">
        <f>IFERROR(INDEX(Raw!$H$6:$EB$1257,MATCH($B56&amp;$D56&amp;$B$6,Raw!$A$6:$A$1257,0),MATCH(W$6,Raw!$H$5:$EB$5,0)),"-")</f>
        <v>181769</v>
      </c>
      <c r="X56" s="291"/>
      <c r="Y56" s="291">
        <f>IFERROR(INDEX(Raw!$H$6:$EB$1257,MATCH($B56&amp;$D56&amp;$B$6,Raw!$A$6:$A$1257,0),MATCH(Y$6,Raw!$H$5:$EB$5,0))/60/60,"-")</f>
        <v>149682.23194444444</v>
      </c>
      <c r="Z56" s="411">
        <f>IFERROR(INDEX(Raw!$H$6:$EB$1257,MATCH($B56&amp;$D56&amp;$B$6,Raw!$A$6:$A$1257,0),MATCH(Z$6,Raw!$H$5:$EB$5,0))/60/60/24,"-")</f>
        <v>3.4317129629629628E-2</v>
      </c>
      <c r="AA56" s="411">
        <f>IFERROR(INDEX(Raw!$H$6:$EB$1257,MATCH($B56&amp;$D56&amp;$B$6,Raw!$A$6:$A$1257,0),MATCH(AA$6,Raw!$H$5:$EB$5,0))/60/60/24,"-")</f>
        <v>7.8993055555555552E-2</v>
      </c>
      <c r="AB56" s="291"/>
      <c r="AC56" s="291">
        <f>IFERROR(INDEX(Raw!$H$6:$EB$1257,MATCH($B56&amp;$D56&amp;$B$6,Raw!$A$6:$A$1257,0),MATCH(AC$6,Raw!$H$5:$EB$5,0)),"-")</f>
        <v>8786</v>
      </c>
      <c r="AD56" s="291"/>
      <c r="AE56" s="291">
        <f>IFERROR(INDEX(Raw!$H$6:$EB$1257,MATCH($B56&amp;$D56&amp;$B$6,Raw!$A$6:$A$1257,0),MATCH(AE$6,Raw!$H$5:$EB$5,0))/60/60,"-")</f>
        <v>11857.870833333332</v>
      </c>
      <c r="AF56" s="411">
        <f>IFERROR(INDEX(Raw!$H$6:$EB$1257,MATCH($B56&amp;$D56&amp;$B$6,Raw!$A$6:$A$1257,0),MATCH(AF$6,Raw!$H$5:$EB$5,0))/60/60/24,"-")</f>
        <v>5.6238425925925928E-2</v>
      </c>
      <c r="AG56" s="411">
        <f>IFERROR(INDEX(Raw!$H$6:$EB$1257,MATCH($B56&amp;$D56&amp;$B$6,Raw!$A$6:$A$1257,0),MATCH(AG$6,Raw!$H$5:$EB$5,0))/60/60/24,"-")</f>
        <v>0.12177083333333333</v>
      </c>
      <c r="AI56" s="293">
        <f>IFERROR(INDEX(Raw!$H$6:$EB$1257,MATCH($B56&amp;$D56&amp;$B$6,Raw!$A$6:$A$1257,0),MATCH(AI$6,Raw!$H$5:$EB$5,0)),"-")</f>
        <v>21979</v>
      </c>
      <c r="AJ56" s="294"/>
      <c r="AK56" s="291">
        <f>IFERROR(INDEX(Raw!$H$6:$EB$1257,MATCH($B56&amp;$D56&amp;$B$6,Raw!$A$6:$A$1257,0),MATCH(AK$6,Raw!$H$5:$EB$5,0)),"-")</f>
        <v>13311</v>
      </c>
      <c r="AM56" s="347"/>
    </row>
    <row r="57" spans="1:39" s="46" customFormat="1" ht="18" x14ac:dyDescent="0.25">
      <c r="A57" s="392">
        <v>44287</v>
      </c>
      <c r="B57" s="288" t="s">
        <v>148</v>
      </c>
      <c r="C57" s="141" t="s">
        <v>143</v>
      </c>
      <c r="D57" s="142" t="s">
        <v>143</v>
      </c>
      <c r="E57" s="290">
        <f>IFERROR(INDEX(Raw!$H$6:$EB$1257,MATCH($B57&amp;$D57&amp;$B$6,Raw!$A$6:$A$1257,0),MATCH(E$6,Raw!$H$5:$EB$5,0)),"-")</f>
        <v>58277</v>
      </c>
      <c r="F57" s="290"/>
      <c r="G57" s="290">
        <f>IFERROR(INDEX(Raw!$H$6:$EB$1257,MATCH($B57&amp;$D57&amp;$B$6,Raw!$A$6:$A$1257,0),MATCH(G$6,Raw!$H$5:$EB$5,0))/60/60,"-")</f>
        <v>6803.1736111111113</v>
      </c>
      <c r="H57" s="414">
        <f>IFERROR(INDEX(Raw!$H$6:$EB$1257,MATCH($B57&amp;$D57&amp;$B$6,Raw!$A$6:$A$1257,0),MATCH(H$6,Raw!$H$5:$EB$5,0))/60/60/24,"-")</f>
        <v>4.8611111111111112E-3</v>
      </c>
      <c r="I57" s="414">
        <f>IFERROR(INDEX(Raw!$H$6:$EB$1257,MATCH($B57&amp;$D57&amp;$B$6,Raw!$A$6:$A$1257,0),MATCH(I$6,Raw!$H$5:$EB$5,0))/60/60/24,"-")</f>
        <v>8.6342592592592599E-3</v>
      </c>
      <c r="J57" s="291"/>
      <c r="K57" s="290">
        <f>IFERROR(INDEX(Raw!$H$6:$EB$1257,MATCH($B57&amp;$D57&amp;$B$6,Raw!$A$6:$A$1257,0),MATCH(K$6,Raw!$H$5:$EB$5,0)),"-")</f>
        <v>37292</v>
      </c>
      <c r="L57" s="290"/>
      <c r="M57" s="290">
        <f>IFERROR(INDEX(Raw!$H$6:$EB$1257,MATCH($B57&amp;$D57&amp;$B$6,Raw!$A$6:$A$1257,0),MATCH(M$6,Raw!$H$5:$EB$5,0))/60/60,"-")</f>
        <v>5930.7652777777785</v>
      </c>
      <c r="N57" s="414">
        <f>IFERROR(INDEX(Raw!$H$6:$EB$1257,MATCH($B57&amp;$D57&amp;$B$6,Raw!$A$6:$A$1257,0),MATCH(N$6,Raw!$H$5:$EB$5,0))/60/60/24,"-")</f>
        <v>6.6319444444444446E-3</v>
      </c>
      <c r="O57" s="414">
        <f>IFERROR(INDEX(Raw!$H$6:$EB$1257,MATCH($B57&amp;$D57&amp;$B$6,Raw!$A$6:$A$1257,0),MATCH(O$6,Raw!$H$5:$EB$5,0))/60/60/24,"-")</f>
        <v>1.2395833333333335E-2</v>
      </c>
      <c r="P57" s="291"/>
      <c r="Q57" s="290">
        <f>IFERROR(INDEX(Raw!$H$6:$EB$1257,MATCH($B57&amp;$D57&amp;$B$6,Raw!$A$6:$A$1257,0),MATCH(Q$6,Raw!$H$5:$EB$5,0)),"-")</f>
        <v>383546</v>
      </c>
      <c r="R57" s="290"/>
      <c r="S57" s="290">
        <f>IFERROR(INDEX(Raw!$H$6:$EB$1257,MATCH($B57&amp;$D57&amp;$B$6,Raw!$A$6:$A$1257,0),MATCH(S$6,Raw!$H$5:$EB$5,0))/60/60,"-")</f>
        <v>129706.11805555555</v>
      </c>
      <c r="T57" s="414">
        <f>IFERROR(INDEX(Raw!$H$6:$EB$1257,MATCH($B57&amp;$D57&amp;$B$6,Raw!$A$6:$A$1257,0),MATCH(T$6,Raw!$H$5:$EB$5,0))/60/60/24,"-")</f>
        <v>1.4085648148148151E-2</v>
      </c>
      <c r="U57" s="414">
        <f>IFERROR(INDEX(Raw!$H$6:$EB$1257,MATCH($B57&amp;$D57&amp;$B$6,Raw!$A$6:$A$1257,0),MATCH(U$6,Raw!$H$5:$EB$5,0))/60/60/24,"-")</f>
        <v>2.8136574074074074E-2</v>
      </c>
      <c r="V57" s="291"/>
      <c r="W57" s="290">
        <f>IFERROR(INDEX(Raw!$H$6:$EB$1257,MATCH($B57&amp;$D57&amp;$B$6,Raw!$A$6:$A$1257,0),MATCH(W$6,Raw!$H$5:$EB$5,0)),"-")</f>
        <v>177144</v>
      </c>
      <c r="X57" s="290"/>
      <c r="Y57" s="290">
        <f>IFERROR(INDEX(Raw!$H$6:$EB$1257,MATCH($B57&amp;$D57&amp;$B$6,Raw!$A$6:$A$1257,0),MATCH(Y$6,Raw!$H$5:$EB$5,0))/60/60,"-")</f>
        <v>175424.49888888889</v>
      </c>
      <c r="Z57" s="414">
        <f>IFERROR(INDEX(Raw!$H$6:$EB$1257,MATCH($B57&amp;$D57&amp;$B$6,Raw!$A$6:$A$1257,0),MATCH(Z$6,Raw!$H$5:$EB$5,0))/60/60/24,"-")</f>
        <v>4.1261574074074069E-2</v>
      </c>
      <c r="AA57" s="414">
        <f>IFERROR(INDEX(Raw!$H$6:$EB$1257,MATCH($B57&amp;$D57&amp;$B$6,Raw!$A$6:$A$1257,0),MATCH(AA$6,Raw!$H$5:$EB$5,0))/60/60/24,"-")</f>
        <v>9.6203703703703694E-2</v>
      </c>
      <c r="AB57" s="291"/>
      <c r="AC57" s="290">
        <f>IFERROR(INDEX(Raw!$H$6:$EB$1257,MATCH($B57&amp;$D57&amp;$B$6,Raw!$A$6:$A$1257,0),MATCH(AC$6,Raw!$H$5:$EB$5,0)),"-")</f>
        <v>8081</v>
      </c>
      <c r="AD57" s="290"/>
      <c r="AE57" s="290">
        <f>IFERROR(INDEX(Raw!$H$6:$EB$1257,MATCH($B57&amp;$D57&amp;$B$6,Raw!$A$6:$A$1257,0),MATCH(AE$6,Raw!$H$5:$EB$5,0))/60/60,"-")</f>
        <v>14299.508888888889</v>
      </c>
      <c r="AF57" s="414">
        <f>IFERROR(INDEX(Raw!$H$6:$EB$1257,MATCH($B57&amp;$D57&amp;$B$6,Raw!$A$6:$A$1257,0),MATCH(AF$6,Raw!$H$5:$EB$5,0))/60/60/24,"-")</f>
        <v>7.3726851851851863E-2</v>
      </c>
      <c r="AG57" s="414">
        <f>IFERROR(INDEX(Raw!$H$6:$EB$1257,MATCH($B57&amp;$D57&amp;$B$6,Raw!$A$6:$A$1257,0),MATCH(AG$6,Raw!$H$5:$EB$5,0))/60/60/24,"-")</f>
        <v>0.16005787037037036</v>
      </c>
      <c r="AI57" s="292">
        <f>IFERROR(INDEX(Raw!$H$6:$EB$1257,MATCH($B57&amp;$D57&amp;$B$6,Raw!$A$6:$A$1257,0),MATCH(AI$6,Raw!$H$5:$EB$5,0)),"-")</f>
        <v>21649</v>
      </c>
      <c r="AJ57" s="294"/>
      <c r="AK57" s="290">
        <f>IFERROR(INDEX(Raw!$H$6:$EB$1257,MATCH($B57&amp;$D57&amp;$B$6,Raw!$A$6:$A$1257,0),MATCH(AK$6,Raw!$H$5:$EB$5,0)),"-")</f>
        <v>13174</v>
      </c>
      <c r="AM57" s="347"/>
    </row>
    <row r="58" spans="1:39" s="46" customFormat="1" ht="12.75" customHeight="1" x14ac:dyDescent="0.2">
      <c r="A58" s="392">
        <v>44317</v>
      </c>
      <c r="B58" s="287" t="s">
        <v>148</v>
      </c>
      <c r="C58" s="378" t="s">
        <v>144</v>
      </c>
      <c r="D58" s="2" t="s">
        <v>144</v>
      </c>
      <c r="E58" s="291">
        <f>IFERROR(INDEX(Raw!$H$6:$EB$1257,MATCH($B58&amp;$D58&amp;$B$6,Raw!$A$6:$A$1257,0),MATCH(E$6,Raw!$H$5:$EB$5,0)),"-")</f>
        <v>67987</v>
      </c>
      <c r="F58" s="291"/>
      <c r="G58" s="291">
        <f>IFERROR(INDEX(Raw!$H$6:$EB$1257,MATCH($B58&amp;$D58&amp;$B$6,Raw!$A$6:$A$1257,0),MATCH(G$6,Raw!$H$5:$EB$5,0))/60/60,"-")</f>
        <v>8404.1972222222212</v>
      </c>
      <c r="H58" s="411">
        <f>IFERROR(INDEX(Raw!$H$6:$EB$1257,MATCH($B58&amp;$D58&amp;$B$6,Raw!$A$6:$A$1257,0),MATCH(H$6,Raw!$H$5:$EB$5,0))/60/60/24,"-")</f>
        <v>5.1504629629629635E-3</v>
      </c>
      <c r="I58" s="411">
        <f>IFERROR(INDEX(Raw!$H$6:$EB$1257,MATCH($B58&amp;$D58&amp;$B$6,Raw!$A$6:$A$1257,0),MATCH(I$6,Raw!$H$5:$EB$5,0))/60/60/24,"-")</f>
        <v>9.1666666666666667E-3</v>
      </c>
      <c r="J58" s="291"/>
      <c r="K58" s="291">
        <f>IFERROR(INDEX(Raw!$H$6:$EB$1257,MATCH($B58&amp;$D58&amp;$B$6,Raw!$A$6:$A$1257,0),MATCH(K$6,Raw!$H$5:$EB$5,0)),"-")</f>
        <v>44762</v>
      </c>
      <c r="L58" s="291"/>
      <c r="M58" s="291">
        <f>IFERROR(INDEX(Raw!$H$6:$EB$1257,MATCH($B58&amp;$D58&amp;$B$6,Raw!$A$6:$A$1257,0),MATCH(M$6,Raw!$H$5:$EB$5,0))/60/60,"-")</f>
        <v>7487.3705555555553</v>
      </c>
      <c r="N58" s="411">
        <f>IFERROR(INDEX(Raw!$H$6:$EB$1257,MATCH($B58&amp;$D58&amp;$B$6,Raw!$A$6:$A$1257,0),MATCH(N$6,Raw!$H$5:$EB$5,0))/60/60/24,"-")</f>
        <v>6.9675925925925921E-3</v>
      </c>
      <c r="O58" s="411">
        <f>IFERROR(INDEX(Raw!$H$6:$EB$1257,MATCH($B58&amp;$D58&amp;$B$6,Raw!$A$6:$A$1257,0),MATCH(O$6,Raw!$H$5:$EB$5,0))/60/60/24,"-")</f>
        <v>1.2974537037037036E-2</v>
      </c>
      <c r="P58" s="291"/>
      <c r="Q58" s="291">
        <f>IFERROR(INDEX(Raw!$H$6:$EB$1257,MATCH($B58&amp;$D58&amp;$B$6,Raw!$A$6:$A$1257,0),MATCH(Q$6,Raw!$H$5:$EB$5,0)),"-")</f>
        <v>429811</v>
      </c>
      <c r="R58" s="291"/>
      <c r="S58" s="291">
        <f>IFERROR(INDEX(Raw!$H$6:$EB$1257,MATCH($B58&amp;$D58&amp;$B$6,Raw!$A$6:$A$1257,0),MATCH(S$6,Raw!$H$5:$EB$5,0))/60/60,"-")</f>
        <v>176056.76250000001</v>
      </c>
      <c r="T58" s="411">
        <f>IFERROR(INDEX(Raw!$H$6:$EB$1257,MATCH($B58&amp;$D58&amp;$B$6,Raw!$A$6:$A$1257,0),MATCH(T$6,Raw!$H$5:$EB$5,0))/60/60/24,"-")</f>
        <v>1.7071759259259259E-2</v>
      </c>
      <c r="U58" s="411">
        <f>IFERROR(INDEX(Raw!$H$6:$EB$1257,MATCH($B58&amp;$D58&amp;$B$6,Raw!$A$6:$A$1257,0),MATCH(U$6,Raw!$H$5:$EB$5,0))/60/60/24,"-")</f>
        <v>3.4699074074074077E-2</v>
      </c>
      <c r="V58" s="291"/>
      <c r="W58" s="291">
        <f>IFERROR(INDEX(Raw!$H$6:$EB$1257,MATCH($B58&amp;$D58&amp;$B$6,Raw!$A$6:$A$1257,0),MATCH(W$6,Raw!$H$5:$EB$5,0)),"-")</f>
        <v>169859</v>
      </c>
      <c r="X58" s="291"/>
      <c r="Y58" s="291">
        <f>IFERROR(INDEX(Raw!$H$6:$EB$1257,MATCH($B58&amp;$D58&amp;$B$6,Raw!$A$6:$A$1257,0),MATCH(Y$6,Raw!$H$5:$EB$5,0))/60/60,"-")</f>
        <v>238744.79166666666</v>
      </c>
      <c r="Z58" s="411">
        <f>IFERROR(INDEX(Raw!$H$6:$EB$1257,MATCH($B58&amp;$D58&amp;$B$6,Raw!$A$6:$A$1257,0),MATCH(Z$6,Raw!$H$5:$EB$5,0))/60/60/24,"-")</f>
        <v>5.8564814814814813E-2</v>
      </c>
      <c r="AA58" s="411">
        <f>IFERROR(INDEX(Raw!$H$6:$EB$1257,MATCH($B58&amp;$D58&amp;$B$6,Raw!$A$6:$A$1257,0),MATCH(AA$6,Raw!$H$5:$EB$5,0))/60/60/24,"-")</f>
        <v>0.13876157407407408</v>
      </c>
      <c r="AB58" s="291"/>
      <c r="AC58" s="291">
        <f>IFERROR(INDEX(Raw!$H$6:$EB$1257,MATCH($B58&amp;$D58&amp;$B$6,Raw!$A$6:$A$1257,0),MATCH(AC$6,Raw!$H$5:$EB$5,0)),"-")</f>
        <v>7354</v>
      </c>
      <c r="AD58" s="291"/>
      <c r="AE58" s="291">
        <f>IFERROR(INDEX(Raw!$H$6:$EB$1257,MATCH($B58&amp;$D58&amp;$B$6,Raw!$A$6:$A$1257,0),MATCH(AE$6,Raw!$H$5:$EB$5,0))/60/60,"-")</f>
        <v>16046.261944444444</v>
      </c>
      <c r="AF58" s="411">
        <f>IFERROR(INDEX(Raw!$H$6:$EB$1257,MATCH($B58&amp;$D58&amp;$B$6,Raw!$A$6:$A$1257,0),MATCH(AF$6,Raw!$H$5:$EB$5,0))/60/60/24,"-")</f>
        <v>9.0914351851851857E-2</v>
      </c>
      <c r="AG58" s="411">
        <f>IFERROR(INDEX(Raw!$H$6:$EB$1257,MATCH($B58&amp;$D58&amp;$B$6,Raw!$A$6:$A$1257,0),MATCH(AG$6,Raw!$H$5:$EB$5,0))/60/60/24,"-")</f>
        <v>0.20425925925925925</v>
      </c>
      <c r="AI58" s="293">
        <f>IFERROR(INDEX(Raw!$H$6:$EB$1257,MATCH($B58&amp;$D58&amp;$B$6,Raw!$A$6:$A$1257,0),MATCH(AI$6,Raw!$H$5:$EB$5,0)),"-")</f>
        <v>24149</v>
      </c>
      <c r="AJ58" s="294"/>
      <c r="AK58" s="291">
        <f>IFERROR(INDEX(Raw!$H$6:$EB$1257,MATCH($B58&amp;$D58&amp;$B$6,Raw!$A$6:$A$1257,0),MATCH(AK$6,Raw!$H$5:$EB$5,0)),"-")</f>
        <v>13706</v>
      </c>
      <c r="AM58" s="347"/>
    </row>
    <row r="59" spans="1:39" s="46" customFormat="1" ht="12.75" customHeight="1" x14ac:dyDescent="0.2">
      <c r="A59" s="392">
        <v>44348</v>
      </c>
      <c r="B59" s="287" t="s">
        <v>148</v>
      </c>
      <c r="C59" s="263" t="s">
        <v>145</v>
      </c>
      <c r="D59" s="138" t="s">
        <v>145</v>
      </c>
      <c r="E59" s="291">
        <f>IFERROR(INDEX(Raw!$H$6:$EB$1257,MATCH($B59&amp;$D59&amp;$B$6,Raw!$A$6:$A$1257,0),MATCH(E$6,Raw!$H$5:$EB$5,0)),"-")</f>
        <v>73499</v>
      </c>
      <c r="F59" s="291"/>
      <c r="G59" s="291">
        <f>IFERROR(INDEX(Raw!$H$6:$EB$1257,MATCH($B59&amp;$D59&amp;$B$6,Raw!$A$6:$A$1257,0),MATCH(G$6,Raw!$H$5:$EB$5,0))/60/60,"-")</f>
        <v>9687.8341666666674</v>
      </c>
      <c r="H59" s="411">
        <f>IFERROR(INDEX(Raw!$H$6:$EB$1257,MATCH($B59&amp;$D59&amp;$B$6,Raw!$A$6:$A$1257,0),MATCH(H$6,Raw!$H$5:$EB$5,0))/60/60/24,"-")</f>
        <v>5.4976851851851853E-3</v>
      </c>
      <c r="I59" s="411">
        <f>IFERROR(INDEX(Raw!$H$6:$EB$1257,MATCH($B59&amp;$D59&amp;$B$6,Raw!$A$6:$A$1257,0),MATCH(I$6,Raw!$H$5:$EB$5,0))/60/60/24,"-")</f>
        <v>9.7337962962962977E-3</v>
      </c>
      <c r="J59" s="291"/>
      <c r="K59" s="291">
        <f>IFERROR(INDEX(Raw!$H$6:$EB$1257,MATCH($B59&amp;$D59&amp;$B$6,Raw!$A$6:$A$1257,0),MATCH(K$6,Raw!$H$5:$EB$5,0)),"-")</f>
        <v>48293</v>
      </c>
      <c r="L59" s="291"/>
      <c r="M59" s="291">
        <f>IFERROR(INDEX(Raw!$H$6:$EB$1257,MATCH($B59&amp;$D59&amp;$B$6,Raw!$A$6:$A$1257,0),MATCH(M$6,Raw!$H$5:$EB$5,0))/60/60,"-")</f>
        <v>8653.7677777777772</v>
      </c>
      <c r="N59" s="411">
        <f>IFERROR(INDEX(Raw!$H$6:$EB$1257,MATCH($B59&amp;$D59&amp;$B$6,Raw!$A$6:$A$1257,0),MATCH(N$6,Raw!$H$5:$EB$5,0))/60/60/24,"-")</f>
        <v>7.4652777777777781E-3</v>
      </c>
      <c r="O59" s="411">
        <f>IFERROR(INDEX(Raw!$H$6:$EB$1257,MATCH($B59&amp;$D59&amp;$B$6,Raw!$A$6:$A$1257,0),MATCH(O$6,Raw!$H$5:$EB$5,0))/60/60/24,"-")</f>
        <v>1.3784722222222224E-2</v>
      </c>
      <c r="P59" s="291"/>
      <c r="Q59" s="291">
        <f>IFERROR(INDEX(Raw!$H$6:$EB$1257,MATCH($B59&amp;$D59&amp;$B$6,Raw!$A$6:$A$1257,0),MATCH(Q$6,Raw!$H$5:$EB$5,0)),"-")</f>
        <v>425638</v>
      </c>
      <c r="R59" s="291"/>
      <c r="S59" s="291">
        <f>IFERROR(INDEX(Raw!$H$6:$EB$1257,MATCH($B59&amp;$D59&amp;$B$6,Raw!$A$6:$A$1257,0),MATCH(S$6,Raw!$H$5:$EB$5,0))/60/60,"-")</f>
        <v>217704.90833333333</v>
      </c>
      <c r="T59" s="411">
        <f>IFERROR(INDEX(Raw!$H$6:$EB$1257,MATCH($B59&amp;$D59&amp;$B$6,Raw!$A$6:$A$1257,0),MATCH(T$6,Raw!$H$5:$EB$5,0))/60/60/24,"-")</f>
        <v>2.1307870370370369E-2</v>
      </c>
      <c r="U59" s="411">
        <f>IFERROR(INDEX(Raw!$H$6:$EB$1257,MATCH($B59&amp;$D59&amp;$B$6,Raw!$A$6:$A$1257,0),MATCH(U$6,Raw!$H$5:$EB$5,0))/60/60/24,"-")</f>
        <v>4.4074074074074071E-2</v>
      </c>
      <c r="V59" s="291"/>
      <c r="W59" s="291">
        <f>IFERROR(INDEX(Raw!$H$6:$EB$1257,MATCH($B59&amp;$D59&amp;$B$6,Raw!$A$6:$A$1257,0),MATCH(W$6,Raw!$H$5:$EB$5,0)),"-")</f>
        <v>148736</v>
      </c>
      <c r="X59" s="291"/>
      <c r="Y59" s="291">
        <f>IFERROR(INDEX(Raw!$H$6:$EB$1257,MATCH($B59&amp;$D59&amp;$B$6,Raw!$A$6:$A$1257,0),MATCH(Y$6,Raw!$H$5:$EB$5,0))/60/60,"-")</f>
        <v>284249.15305555554</v>
      </c>
      <c r="Z59" s="411">
        <f>IFERROR(INDEX(Raw!$H$6:$EB$1257,MATCH($B59&amp;$D59&amp;$B$6,Raw!$A$6:$A$1257,0),MATCH(Z$6,Raw!$H$5:$EB$5,0))/60/60/24,"-")</f>
        <v>7.9629629629629634E-2</v>
      </c>
      <c r="AA59" s="411">
        <f>IFERROR(INDEX(Raw!$H$6:$EB$1257,MATCH($B59&amp;$D59&amp;$B$6,Raw!$A$6:$A$1257,0),MATCH(AA$6,Raw!$H$5:$EB$5,0))/60/60/24,"-")</f>
        <v>0.19125</v>
      </c>
      <c r="AB59" s="291"/>
      <c r="AC59" s="291">
        <f>IFERROR(INDEX(Raw!$H$6:$EB$1257,MATCH($B59&amp;$D59&amp;$B$6,Raw!$A$6:$A$1257,0),MATCH(AC$6,Raw!$H$5:$EB$5,0)),"-")</f>
        <v>6190</v>
      </c>
      <c r="AD59" s="291"/>
      <c r="AE59" s="291">
        <f>IFERROR(INDEX(Raw!$H$6:$EB$1257,MATCH($B59&amp;$D59&amp;$B$6,Raw!$A$6:$A$1257,0),MATCH(AE$6,Raw!$H$5:$EB$5,0))/60/60,"-")</f>
        <v>19083.960000000003</v>
      </c>
      <c r="AF59" s="411">
        <f>IFERROR(INDEX(Raw!$H$6:$EB$1257,MATCH($B59&amp;$D59&amp;$B$6,Raw!$A$6:$A$1257,0),MATCH(AF$6,Raw!$H$5:$EB$5,0))/60/60/24,"-")</f>
        <v>0.12846064814814814</v>
      </c>
      <c r="AG59" s="411">
        <f>IFERROR(INDEX(Raw!$H$6:$EB$1257,MATCH($B59&amp;$D59&amp;$B$6,Raw!$A$6:$A$1257,0),MATCH(AG$6,Raw!$H$5:$EB$5,0))/60/60/24,"-")</f>
        <v>0.28313657407407405</v>
      </c>
      <c r="AI59" s="293">
        <f>IFERROR(INDEX(Raw!$H$6:$EB$1257,MATCH($B59&amp;$D59&amp;$B$6,Raw!$A$6:$A$1257,0),MATCH(AI$6,Raw!$H$5:$EB$5,0)),"-")</f>
        <v>23926</v>
      </c>
      <c r="AJ59" s="294"/>
      <c r="AK59" s="291">
        <f>IFERROR(INDEX(Raw!$H$6:$EB$1257,MATCH($B59&amp;$D59&amp;$B$6,Raw!$A$6:$A$1257,0),MATCH(AK$6,Raw!$H$5:$EB$5,0)),"-")</f>
        <v>12843</v>
      </c>
      <c r="AM59" s="347"/>
    </row>
    <row r="60" spans="1:39" s="46" customFormat="1" ht="18" x14ac:dyDescent="0.25">
      <c r="A60" s="392">
        <v>44378</v>
      </c>
      <c r="B60" s="287" t="s">
        <v>148</v>
      </c>
      <c r="C60" s="263" t="s">
        <v>149</v>
      </c>
      <c r="D60" s="142" t="s">
        <v>146</v>
      </c>
      <c r="E60" s="291">
        <f>IFERROR(INDEX(Raw!$H$6:$EB$1257,MATCH($B60&amp;$D60&amp;$B$6,Raw!$A$6:$A$1257,0),MATCH(E$6,Raw!$H$5:$EB$5,0)),"-")</f>
        <v>81684</v>
      </c>
      <c r="F60" s="291"/>
      <c r="G60" s="291">
        <f>IFERROR(INDEX(Raw!$H$6:$EB$1257,MATCH($B60&amp;$D60&amp;$B$6,Raw!$A$6:$A$1257,0),MATCH(G$6,Raw!$H$5:$EB$5,0))/60/60,"-")</f>
        <v>11663.698333333334</v>
      </c>
      <c r="H60" s="411">
        <f>IFERROR(INDEX(Raw!$H$6:$EB$1257,MATCH($B60&amp;$D60&amp;$B$6,Raw!$A$6:$A$1257,0),MATCH(H$6,Raw!$H$5:$EB$5,0))/60/60/24,"-")</f>
        <v>5.9490740740740745E-3</v>
      </c>
      <c r="I60" s="411">
        <f>IFERROR(INDEX(Raw!$H$6:$EB$1257,MATCH($B60&amp;$D60&amp;$B$6,Raw!$A$6:$A$1257,0),MATCH(I$6,Raw!$H$5:$EB$5,0))/60/60/24,"-")</f>
        <v>1.0613425925925927E-2</v>
      </c>
      <c r="J60" s="291"/>
      <c r="K60" s="291">
        <f>IFERROR(INDEX(Raw!$H$6:$EB$1257,MATCH($B60&amp;$D60&amp;$B$6,Raw!$A$6:$A$1257,0),MATCH(K$6,Raw!$H$5:$EB$5,0)),"-")</f>
        <v>53087</v>
      </c>
      <c r="L60" s="291"/>
      <c r="M60" s="291">
        <f>IFERROR(INDEX(Raw!$H$6:$EB$1257,MATCH($B60&amp;$D60&amp;$B$6,Raw!$A$6:$A$1257,0),MATCH(M$6,Raw!$H$5:$EB$5,0))/60/60,"-")</f>
        <v>10129.158611111112</v>
      </c>
      <c r="N60" s="411">
        <f>IFERROR(INDEX(Raw!$H$6:$EB$1257,MATCH($B60&amp;$D60&amp;$B$6,Raw!$A$6:$A$1257,0),MATCH(N$6,Raw!$H$5:$EB$5,0))/60/60/24,"-")</f>
        <v>7.951388888888888E-3</v>
      </c>
      <c r="O60" s="411">
        <f>IFERROR(INDEX(Raw!$H$6:$EB$1257,MATCH($B60&amp;$D60&amp;$B$6,Raw!$A$6:$A$1257,0),MATCH(O$6,Raw!$H$5:$EB$5,0))/60/60/24,"-")</f>
        <v>1.4687499999999999E-2</v>
      </c>
      <c r="P60" s="291"/>
      <c r="Q60" s="291">
        <f>IFERROR(INDEX(Raw!$H$6:$EB$1257,MATCH($B60&amp;$D60&amp;$B$6,Raw!$A$6:$A$1257,0),MATCH(Q$6,Raw!$H$5:$EB$5,0)),"-")</f>
        <v>438781</v>
      </c>
      <c r="R60" s="291"/>
      <c r="S60" s="291">
        <f>IFERROR(INDEX(Raw!$H$6:$EB$1257,MATCH($B60&amp;$D60&amp;$B$6,Raw!$A$6:$A$1257,0),MATCH(S$6,Raw!$H$5:$EB$5,0))/60/60,"-")</f>
        <v>300305.69694444444</v>
      </c>
      <c r="T60" s="411">
        <f>IFERROR(INDEX(Raw!$H$6:$EB$1257,MATCH($B60&amp;$D60&amp;$B$6,Raw!$A$6:$A$1257,0),MATCH(T$6,Raw!$H$5:$EB$5,0))/60/60/24,"-")</f>
        <v>2.8518518518518523E-2</v>
      </c>
      <c r="U60" s="411">
        <f>IFERROR(INDEX(Raw!$H$6:$EB$1257,MATCH($B60&amp;$D60&amp;$B$6,Raw!$A$6:$A$1257,0),MATCH(U$6,Raw!$H$5:$EB$5,0))/60/60/24,"-")</f>
        <v>6.0925925925925932E-2</v>
      </c>
      <c r="V60" s="291"/>
      <c r="W60" s="291">
        <f>IFERROR(INDEX(Raw!$H$6:$EB$1257,MATCH($B60&amp;$D60&amp;$B$6,Raw!$A$6:$A$1257,0),MATCH(W$6,Raw!$H$5:$EB$5,0)),"-")</f>
        <v>132622</v>
      </c>
      <c r="X60" s="291"/>
      <c r="Y60" s="291">
        <f>IFERROR(INDEX(Raw!$H$6:$EB$1257,MATCH($B60&amp;$D60&amp;$B$6,Raw!$A$6:$A$1257,0),MATCH(Y$6,Raw!$H$5:$EB$5,0))/60/60,"-")</f>
        <v>340185.45166666672</v>
      </c>
      <c r="Z60" s="411">
        <f>IFERROR(INDEX(Raw!$H$6:$EB$1257,MATCH($B60&amp;$D60&amp;$B$6,Raw!$A$6:$A$1257,0),MATCH(Z$6,Raw!$H$5:$EB$5,0))/60/60/24,"-")</f>
        <v>0.106875</v>
      </c>
      <c r="AA60" s="411">
        <f>IFERROR(INDEX(Raw!$H$6:$EB$1257,MATCH($B60&amp;$D60&amp;$B$6,Raw!$A$6:$A$1257,0),MATCH(AA$6,Raw!$H$5:$EB$5,0))/60/60/24,"-")</f>
        <v>0.26474537037037038</v>
      </c>
      <c r="AB60" s="291"/>
      <c r="AC60" s="291">
        <f>IFERROR(INDEX(Raw!$H$6:$EB$1257,MATCH($B60&amp;$D60&amp;$B$6,Raw!$A$6:$A$1257,0),MATCH(AC$6,Raw!$H$5:$EB$5,0)),"-")</f>
        <v>5479</v>
      </c>
      <c r="AD60" s="291"/>
      <c r="AE60" s="291">
        <f>IFERROR(INDEX(Raw!$H$6:$EB$1257,MATCH($B60&amp;$D60&amp;$B$6,Raw!$A$6:$A$1257,0),MATCH(AE$6,Raw!$H$5:$EB$5,0))/60/60,"-")</f>
        <v>20125.456111111111</v>
      </c>
      <c r="AF60" s="411">
        <f>IFERROR(INDEX(Raw!$H$6:$EB$1257,MATCH($B60&amp;$D60&amp;$B$6,Raw!$A$6:$A$1257,0),MATCH(AF$6,Raw!$H$5:$EB$5,0))/60/60/24,"-")</f>
        <v>0.15305555555555556</v>
      </c>
      <c r="AG60" s="411">
        <f>IFERROR(INDEX(Raw!$H$6:$EB$1257,MATCH($B60&amp;$D60&amp;$B$6,Raw!$A$6:$A$1257,0),MATCH(AG$6,Raw!$H$5:$EB$5,0))/60/60/24,"-")</f>
        <v>0.33413194444444444</v>
      </c>
      <c r="AI60" s="293">
        <f>IFERROR(INDEX(Raw!$H$6:$EB$1257,MATCH($B60&amp;$D60&amp;$B$6,Raw!$A$6:$A$1257,0),MATCH(AI$6,Raw!$H$5:$EB$5,0)),"-")</f>
        <v>23989</v>
      </c>
      <c r="AJ60" s="294"/>
      <c r="AK60" s="291">
        <f>IFERROR(INDEX(Raw!$H$6:$EB$1257,MATCH($B60&amp;$D60&amp;$B$6,Raw!$A$6:$A$1257,0),MATCH(AK$6,Raw!$H$5:$EB$5,0)),"-")</f>
        <v>11465</v>
      </c>
      <c r="AM60" s="347"/>
    </row>
    <row r="61" spans="1:39" s="46" customFormat="1" ht="12.75" customHeight="1" x14ac:dyDescent="0.2">
      <c r="A61" s="392">
        <v>44409</v>
      </c>
      <c r="B61" s="287" t="s">
        <v>148</v>
      </c>
      <c r="C61" s="217" t="s">
        <v>135</v>
      </c>
      <c r="D61" s="2" t="s">
        <v>135</v>
      </c>
      <c r="E61" s="291">
        <f>IFERROR(INDEX(Raw!$H$6:$EB$1257,MATCH($B61&amp;$D61&amp;$B$6,Raw!$A$6:$A$1257,0),MATCH(E$6,Raw!$H$5:$EB$5,0)),"-")</f>
        <v>74096</v>
      </c>
      <c r="F61" s="291"/>
      <c r="G61" s="291">
        <f>IFERROR(INDEX(Raw!$H$6:$EB$1257,MATCH($B61&amp;$D61&amp;$B$6,Raw!$A$6:$A$1257,0),MATCH(G$6,Raw!$H$5:$EB$5,0))/60/60,"-")</f>
        <v>10464.451388888889</v>
      </c>
      <c r="H61" s="411">
        <f>IFERROR(INDEX(Raw!$H$6:$EB$1257,MATCH($B61&amp;$D61&amp;$B$6,Raw!$A$6:$A$1257,0),MATCH(H$6,Raw!$H$5:$EB$5,0))/60/60/24,"-")</f>
        <v>5.8796296296296296E-3</v>
      </c>
      <c r="I61" s="411">
        <f>IFERROR(INDEX(Raw!$H$6:$EB$1257,MATCH($B61&amp;$D61&amp;$B$6,Raw!$A$6:$A$1257,0),MATCH(I$6,Raw!$H$5:$EB$5,0))/60/60/24,"-")</f>
        <v>1.0497685185185186E-2</v>
      </c>
      <c r="J61" s="291"/>
      <c r="K61" s="291">
        <f>IFERROR(INDEX(Raw!$H$6:$EB$1257,MATCH($B61&amp;$D61&amp;$B$6,Raw!$A$6:$A$1257,0),MATCH(K$6,Raw!$H$5:$EB$5,0)),"-")</f>
        <v>48279</v>
      </c>
      <c r="L61" s="291"/>
      <c r="M61" s="291">
        <f>IFERROR(INDEX(Raw!$H$6:$EB$1257,MATCH($B61&amp;$D61&amp;$B$6,Raw!$A$6:$A$1257,0),MATCH(M$6,Raw!$H$5:$EB$5,0))/60/60,"-")</f>
        <v>9135.806111111111</v>
      </c>
      <c r="N61" s="411">
        <f>IFERROR(INDEX(Raw!$H$6:$EB$1257,MATCH($B61&amp;$D61&amp;$B$6,Raw!$A$6:$A$1257,0),MATCH(N$6,Raw!$H$5:$EB$5,0))/60/60/24,"-")</f>
        <v>7.8819444444444432E-3</v>
      </c>
      <c r="O61" s="411">
        <f>IFERROR(INDEX(Raw!$H$6:$EB$1257,MATCH($B61&amp;$D61&amp;$B$6,Raw!$A$6:$A$1257,0),MATCH(O$6,Raw!$H$5:$EB$5,0))/60/60/24,"-")</f>
        <v>1.480324074074074E-2</v>
      </c>
      <c r="P61" s="291"/>
      <c r="Q61" s="291">
        <f>IFERROR(INDEX(Raw!$H$6:$EB$1257,MATCH($B61&amp;$D61&amp;$B$6,Raw!$A$6:$A$1257,0),MATCH(Q$6,Raw!$H$5:$EB$5,0)),"-")</f>
        <v>413849</v>
      </c>
      <c r="R61" s="291"/>
      <c r="S61" s="291">
        <f>IFERROR(INDEX(Raw!$H$6:$EB$1257,MATCH($B61&amp;$D61&amp;$B$6,Raw!$A$6:$A$1257,0),MATCH(S$6,Raw!$H$5:$EB$5,0))/60/60,"-")</f>
        <v>266543.14638888888</v>
      </c>
      <c r="T61" s="411">
        <f>IFERROR(INDEX(Raw!$H$6:$EB$1257,MATCH($B61&amp;$D61&amp;$B$6,Raw!$A$6:$A$1257,0),MATCH(T$6,Raw!$H$5:$EB$5,0))/60/60/24,"-")</f>
        <v>2.6840277777777779E-2</v>
      </c>
      <c r="U61" s="411">
        <f>IFERROR(INDEX(Raw!$H$6:$EB$1257,MATCH($B61&amp;$D61&amp;$B$6,Raw!$A$6:$A$1257,0),MATCH(U$6,Raw!$H$5:$EB$5,0))/60/60/24,"-")</f>
        <v>5.7175925925925929E-2</v>
      </c>
      <c r="V61" s="291"/>
      <c r="W61" s="291">
        <f>IFERROR(INDEX(Raw!$H$6:$EB$1257,MATCH($B61&amp;$D61&amp;$B$6,Raw!$A$6:$A$1257,0),MATCH(W$6,Raw!$H$5:$EB$5,0)),"-")</f>
        <v>130548</v>
      </c>
      <c r="X61" s="291"/>
      <c r="Y61" s="291">
        <f>IFERROR(INDEX(Raw!$H$6:$EB$1257,MATCH($B61&amp;$D61&amp;$B$6,Raw!$A$6:$A$1257,0),MATCH(Y$6,Raw!$H$5:$EB$5,0))/60/60,"-")</f>
        <v>292504.43555555557</v>
      </c>
      <c r="Z61" s="411">
        <f>IFERROR(INDEX(Raw!$H$6:$EB$1257,MATCH($B61&amp;$D61&amp;$B$6,Raw!$A$6:$A$1257,0),MATCH(Z$6,Raw!$H$5:$EB$5,0))/60/60/24,"-")</f>
        <v>9.3356481481481471E-2</v>
      </c>
      <c r="AA61" s="411">
        <f>IFERROR(INDEX(Raw!$H$6:$EB$1257,MATCH($B61&amp;$D61&amp;$B$6,Raw!$A$6:$A$1257,0),MATCH(AA$6,Raw!$H$5:$EB$5,0))/60/60/24,"-")</f>
        <v>0.22820601851851852</v>
      </c>
      <c r="AB61" s="291"/>
      <c r="AC61" s="291">
        <f>IFERROR(INDEX(Raw!$H$6:$EB$1257,MATCH($B61&amp;$D61&amp;$B$6,Raw!$A$6:$A$1257,0),MATCH(AC$6,Raw!$H$5:$EB$5,0)),"-")</f>
        <v>5760</v>
      </c>
      <c r="AD61" s="291"/>
      <c r="AE61" s="291">
        <f>IFERROR(INDEX(Raw!$H$6:$EB$1257,MATCH($B61&amp;$D61&amp;$B$6,Raw!$A$6:$A$1257,0),MATCH(AE$6,Raw!$H$5:$EB$5,0))/60/60,"-")</f>
        <v>18240.156388888889</v>
      </c>
      <c r="AF61" s="411">
        <f>IFERROR(INDEX(Raw!$H$6:$EB$1257,MATCH($B61&amp;$D61&amp;$B$6,Raw!$A$6:$A$1257,0),MATCH(AF$6,Raw!$H$5:$EB$5,0))/60/60/24,"-")</f>
        <v>0.13194444444444445</v>
      </c>
      <c r="AG61" s="411">
        <f>IFERROR(INDEX(Raw!$H$6:$EB$1257,MATCH($B61&amp;$D61&amp;$B$6,Raw!$A$6:$A$1257,0),MATCH(AG$6,Raw!$H$5:$EB$5,0))/60/60/24,"-")</f>
        <v>0.29030092592592593</v>
      </c>
      <c r="AI61" s="293">
        <f>IFERROR(INDEX(Raw!$H$6:$EB$1257,MATCH($B61&amp;$D61&amp;$B$6,Raw!$A$6:$A$1257,0),MATCH(AI$6,Raw!$H$5:$EB$5,0)),"-")</f>
        <v>22298</v>
      </c>
      <c r="AJ61" s="294"/>
      <c r="AK61" s="291">
        <f>IFERROR(INDEX(Raw!$H$6:$EB$1257,MATCH($B61&amp;$D61&amp;$B$6,Raw!$A$6:$A$1257,0),MATCH(AK$6,Raw!$H$5:$EB$5,0)),"-")</f>
        <v>9867</v>
      </c>
      <c r="AM61" s="347"/>
    </row>
    <row r="62" spans="1:39" s="46" customFormat="1" x14ac:dyDescent="0.2">
      <c r="A62" s="392">
        <v>44440</v>
      </c>
      <c r="B62" s="287" t="s">
        <v>148</v>
      </c>
      <c r="C62" s="113" t="s">
        <v>136</v>
      </c>
      <c r="D62" s="138" t="s">
        <v>136</v>
      </c>
      <c r="E62" s="291">
        <f>IFERROR(INDEX(Raw!$H$6:$EB$1257,MATCH($B62&amp;$D62&amp;$B$6,Raw!$A$6:$A$1257,0),MATCH(E$6,Raw!$H$5:$EB$5,0)),"-")</f>
        <v>76123</v>
      </c>
      <c r="F62" s="291"/>
      <c r="G62" s="291">
        <f>IFERROR(INDEX(Raw!$H$6:$EB$1257,MATCH($B62&amp;$D62&amp;$B$6,Raw!$A$6:$A$1257,0),MATCH(G$6,Raw!$H$5:$EB$5,0))/60/60,"-")</f>
        <v>11467.543611111112</v>
      </c>
      <c r="H62" s="411">
        <f>IFERROR(INDEX(Raw!$H$6:$EB$1257,MATCH($B62&amp;$D62&amp;$B$6,Raw!$A$6:$A$1257,0),MATCH(H$6,Raw!$H$5:$EB$5,0))/60/60/24,"-")</f>
        <v>6.2731481481481484E-3</v>
      </c>
      <c r="I62" s="411">
        <f>IFERROR(INDEX(Raw!$H$6:$EB$1257,MATCH($B62&amp;$D62&amp;$B$6,Raw!$A$6:$A$1257,0),MATCH(I$6,Raw!$H$5:$EB$5,0))/60/60/24,"-")</f>
        <v>1.1087962962962964E-2</v>
      </c>
      <c r="J62" s="291"/>
      <c r="K62" s="291">
        <f>IFERROR(INDEX(Raw!$H$6:$EB$1257,MATCH($B62&amp;$D62&amp;$B$6,Raw!$A$6:$A$1257,0),MATCH(K$6,Raw!$H$5:$EB$5,0)),"-")</f>
        <v>49660</v>
      </c>
      <c r="L62" s="291"/>
      <c r="M62" s="291">
        <f>IFERROR(INDEX(Raw!$H$6:$EB$1257,MATCH($B62&amp;$D62&amp;$B$6,Raw!$A$6:$A$1257,0),MATCH(M$6,Raw!$H$5:$EB$5,0))/60/60,"-")</f>
        <v>9783.8619444444448</v>
      </c>
      <c r="N62" s="411">
        <f>IFERROR(INDEX(Raw!$H$6:$EB$1257,MATCH($B62&amp;$D62&amp;$B$6,Raw!$A$6:$A$1257,0),MATCH(N$6,Raw!$H$5:$EB$5,0))/60/60/24,"-")</f>
        <v>8.2060185185185187E-3</v>
      </c>
      <c r="O62" s="411">
        <f>IFERROR(INDEX(Raw!$H$6:$EB$1257,MATCH($B62&amp;$D62&amp;$B$6,Raw!$A$6:$A$1257,0),MATCH(O$6,Raw!$H$5:$EB$5,0))/60/60/24,"-")</f>
        <v>1.5150462962962963E-2</v>
      </c>
      <c r="P62" s="291"/>
      <c r="Q62" s="291">
        <f>IFERROR(INDEX(Raw!$H$6:$EB$1257,MATCH($B62&amp;$D62&amp;$B$6,Raw!$A$6:$A$1257,0),MATCH(Q$6,Raw!$H$5:$EB$5,0)),"-")</f>
        <v>404442</v>
      </c>
      <c r="R62" s="291"/>
      <c r="S62" s="291">
        <f>IFERROR(INDEX(Raw!$H$6:$EB$1257,MATCH($B62&amp;$D62&amp;$B$6,Raw!$A$6:$A$1257,0),MATCH(S$6,Raw!$H$5:$EB$5,0))/60/60,"-")</f>
        <v>306698.78722222225</v>
      </c>
      <c r="T62" s="411">
        <f>IFERROR(INDEX(Raw!$H$6:$EB$1257,MATCH($B62&amp;$D62&amp;$B$6,Raw!$A$6:$A$1257,0),MATCH(T$6,Raw!$H$5:$EB$5,0))/60/60/24,"-")</f>
        <v>3.1597222222222221E-2</v>
      </c>
      <c r="U62" s="411">
        <f>IFERROR(INDEX(Raw!$H$6:$EB$1257,MATCH($B62&amp;$D62&amp;$B$6,Raw!$A$6:$A$1257,0),MATCH(U$6,Raw!$H$5:$EB$5,0))/60/60/24,"-")</f>
        <v>6.806712962962963E-2</v>
      </c>
      <c r="V62" s="291"/>
      <c r="W62" s="291">
        <f>IFERROR(INDEX(Raw!$H$6:$EB$1257,MATCH($B62&amp;$D62&amp;$B$6,Raw!$A$6:$A$1257,0),MATCH(W$6,Raw!$H$5:$EB$5,0)),"-")</f>
        <v>115680</v>
      </c>
      <c r="X62" s="291"/>
      <c r="Y62" s="291">
        <f>IFERROR(INDEX(Raw!$H$6:$EB$1257,MATCH($B62&amp;$D62&amp;$B$6,Raw!$A$6:$A$1257,0),MATCH(Y$6,Raw!$H$5:$EB$5,0))/60/60,"-")</f>
        <v>300226.65333333332</v>
      </c>
      <c r="Z62" s="411">
        <f>IFERROR(INDEX(Raw!$H$6:$EB$1257,MATCH($B62&amp;$D62&amp;$B$6,Raw!$A$6:$A$1257,0),MATCH(Z$6,Raw!$H$5:$EB$5,0))/60/60/24,"-")</f>
        <v>0.10813657407407408</v>
      </c>
      <c r="AA62" s="411">
        <f>IFERROR(INDEX(Raw!$H$6:$EB$1257,MATCH($B62&amp;$D62&amp;$B$6,Raw!$A$6:$A$1257,0),MATCH(AA$6,Raw!$H$5:$EB$5,0))/60/60/24,"-")</f>
        <v>0.26614583333333336</v>
      </c>
      <c r="AB62" s="291"/>
      <c r="AC62" s="291">
        <f>IFERROR(INDEX(Raw!$H$6:$EB$1257,MATCH($B62&amp;$D62&amp;$B$6,Raw!$A$6:$A$1257,0),MATCH(AC$6,Raw!$H$5:$EB$5,0)),"-")</f>
        <v>4840</v>
      </c>
      <c r="AD62" s="291"/>
      <c r="AE62" s="291">
        <f>IFERROR(INDEX(Raw!$H$6:$EB$1257,MATCH($B62&amp;$D62&amp;$B$6,Raw!$A$6:$A$1257,0),MATCH(AE$6,Raw!$H$5:$EB$5,0))/60/60,"-")</f>
        <v>18856.643611111111</v>
      </c>
      <c r="AF62" s="411">
        <f>IFERROR(INDEX(Raw!$H$6:$EB$1257,MATCH($B62&amp;$D62&amp;$B$6,Raw!$A$6:$A$1257,0),MATCH(AF$6,Raw!$H$5:$EB$5,0))/60/60/24,"-")</f>
        <v>0.16233796296296296</v>
      </c>
      <c r="AG62" s="411">
        <f>IFERROR(INDEX(Raw!$H$6:$EB$1257,MATCH($B62&amp;$D62&amp;$B$6,Raw!$A$6:$A$1257,0),MATCH(AG$6,Raw!$H$5:$EB$5,0))/60/60/24,"-")</f>
        <v>0.35153935185185187</v>
      </c>
      <c r="AI62" s="293">
        <f>IFERROR(INDEX(Raw!$H$6:$EB$1257,MATCH($B62&amp;$D62&amp;$B$6,Raw!$A$6:$A$1257,0),MATCH(AI$6,Raw!$H$5:$EB$5,0)),"-")</f>
        <v>20922</v>
      </c>
      <c r="AJ62" s="294"/>
      <c r="AK62" s="291">
        <f>IFERROR(INDEX(Raw!$H$6:$EB$1257,MATCH($B62&amp;$D62&amp;$B$6,Raw!$A$6:$A$1257,0),MATCH(AK$6,Raw!$H$5:$EB$5,0)),"-")</f>
        <v>9051</v>
      </c>
      <c r="AM62" s="347"/>
    </row>
    <row r="63" spans="1:39" s="46" customFormat="1" ht="18" x14ac:dyDescent="0.25">
      <c r="A63" s="392">
        <v>44470</v>
      </c>
      <c r="B63" s="287" t="s">
        <v>148</v>
      </c>
      <c r="C63" s="46" t="s">
        <v>137</v>
      </c>
      <c r="D63" s="142" t="s">
        <v>137</v>
      </c>
      <c r="E63" s="291">
        <f>IFERROR(INDEX(Raw!$H$6:$EB$1257,MATCH($B63&amp;$D63&amp;$B$6,Raw!$A$6:$A$1257,0),MATCH(E$6,Raw!$H$5:$EB$5,0)),"-")</f>
        <v>82129</v>
      </c>
      <c r="F63" s="291"/>
      <c r="G63" s="291">
        <f>IFERROR(INDEX(Raw!$H$6:$EB$1257,MATCH($B63&amp;$D63&amp;$B$6,Raw!$A$6:$A$1257,0),MATCH(G$6,Raw!$H$5:$EB$5,0))/60/60,"-")</f>
        <v>12829.885555555555</v>
      </c>
      <c r="H63" s="411">
        <f>IFERROR(INDEX(Raw!$H$6:$EB$1257,MATCH($B63&amp;$D63&amp;$B$6,Raw!$A$6:$A$1257,0),MATCH(H$6,Raw!$H$5:$EB$5,0))/60/60/24,"-")</f>
        <v>6.5046296296296302E-3</v>
      </c>
      <c r="I63" s="411">
        <f>IFERROR(INDEX(Raw!$H$6:$EB$1257,MATCH($B63&amp;$D63&amp;$B$6,Raw!$A$6:$A$1257,0),MATCH(I$6,Raw!$H$5:$EB$5,0))/60/60/24,"-")</f>
        <v>1.1412037037037038E-2</v>
      </c>
      <c r="J63" s="291"/>
      <c r="K63" s="291">
        <f>IFERROR(INDEX(Raw!$H$6:$EB$1257,MATCH($B63&amp;$D63&amp;$B$6,Raw!$A$6:$A$1257,0),MATCH(K$6,Raw!$H$5:$EB$5,0)),"-")</f>
        <v>54357</v>
      </c>
      <c r="L63" s="291"/>
      <c r="M63" s="291">
        <f>IFERROR(INDEX(Raw!$H$6:$EB$1257,MATCH($B63&amp;$D63&amp;$B$6,Raw!$A$6:$A$1257,0),MATCH(M$6,Raw!$H$5:$EB$5,0))/60/60,"-")</f>
        <v>10874.160833333333</v>
      </c>
      <c r="N63" s="411">
        <f>IFERROR(INDEX(Raw!$H$6:$EB$1257,MATCH($B63&amp;$D63&amp;$B$6,Raw!$A$6:$A$1257,0),MATCH(N$6,Raw!$H$5:$EB$5,0))/60/60/24,"-")</f>
        <v>8.3333333333333332E-3</v>
      </c>
      <c r="O63" s="411">
        <f>IFERROR(INDEX(Raw!$H$6:$EB$1257,MATCH($B63&amp;$D63&amp;$B$6,Raw!$A$6:$A$1257,0),MATCH(O$6,Raw!$H$5:$EB$5,0))/60/60/24,"-")</f>
        <v>1.5162037037037036E-2</v>
      </c>
      <c r="P63" s="291"/>
      <c r="Q63" s="291">
        <f>IFERROR(INDEX(Raw!$H$6:$EB$1257,MATCH($B63&amp;$D63&amp;$B$6,Raw!$A$6:$A$1257,0),MATCH(Q$6,Raw!$H$5:$EB$5,0)),"-")</f>
        <v>422575</v>
      </c>
      <c r="R63" s="291"/>
      <c r="S63" s="291">
        <f>IFERROR(INDEX(Raw!$H$6:$EB$1257,MATCH($B63&amp;$D63&amp;$B$6,Raw!$A$6:$A$1257,0),MATCH(S$6,Raw!$H$5:$EB$5,0))/60/60,"-")</f>
        <v>379766.12305555557</v>
      </c>
      <c r="T63" s="411">
        <f>IFERROR(INDEX(Raw!$H$6:$EB$1257,MATCH($B63&amp;$D63&amp;$B$6,Raw!$A$6:$A$1257,0),MATCH(T$6,Raw!$H$5:$EB$5,0))/60/60/24,"-")</f>
        <v>3.7442129629629624E-2</v>
      </c>
      <c r="U63" s="411">
        <f>IFERROR(INDEX(Raw!$H$6:$EB$1257,MATCH($B63&amp;$D63&amp;$B$6,Raw!$A$6:$A$1257,0),MATCH(U$6,Raw!$H$5:$EB$5,0))/60/60/24,"-")</f>
        <v>8.0729166666666671E-2</v>
      </c>
      <c r="V63" s="291"/>
      <c r="W63" s="291">
        <f>IFERROR(INDEX(Raw!$H$6:$EB$1257,MATCH($B63&amp;$D63&amp;$B$6,Raw!$A$6:$A$1257,0),MATCH(W$6,Raw!$H$5:$EB$5,0)),"-")</f>
        <v>110725</v>
      </c>
      <c r="X63" s="291"/>
      <c r="Y63" s="291">
        <f>IFERROR(INDEX(Raw!$H$6:$EB$1257,MATCH($B63&amp;$D63&amp;$B$6,Raw!$A$6:$A$1257,0),MATCH(Y$6,Raw!$H$5:$EB$5,0))/60/60,"-")</f>
        <v>350430.94500000001</v>
      </c>
      <c r="Z63" s="411">
        <f>IFERROR(INDEX(Raw!$H$6:$EB$1257,MATCH($B63&amp;$D63&amp;$B$6,Raw!$A$6:$A$1257,0),MATCH(Z$6,Raw!$H$5:$EB$5,0))/60/60/24,"-")</f>
        <v>0.13187499999999999</v>
      </c>
      <c r="AA63" s="411">
        <f>IFERROR(INDEX(Raw!$H$6:$EB$1257,MATCH($B63&amp;$D63&amp;$B$6,Raw!$A$6:$A$1257,0),MATCH(AA$6,Raw!$H$5:$EB$5,0))/60/60/24,"-")</f>
        <v>0.32443287037037039</v>
      </c>
      <c r="AB63" s="291"/>
      <c r="AC63" s="291">
        <f>IFERROR(INDEX(Raw!$H$6:$EB$1257,MATCH($B63&amp;$D63&amp;$B$6,Raw!$A$6:$A$1257,0),MATCH(AC$6,Raw!$H$5:$EB$5,0)),"-")</f>
        <v>4481</v>
      </c>
      <c r="AD63" s="291"/>
      <c r="AE63" s="291">
        <f>IFERROR(INDEX(Raw!$H$6:$EB$1257,MATCH($B63&amp;$D63&amp;$B$6,Raw!$A$6:$A$1257,0),MATCH(AE$6,Raw!$H$5:$EB$5,0))/60/60,"-")</f>
        <v>20077.8325</v>
      </c>
      <c r="AF63" s="411">
        <f>IFERROR(INDEX(Raw!$H$6:$EB$1257,MATCH($B63&amp;$D63&amp;$B$6,Raw!$A$6:$A$1257,0),MATCH(AF$6,Raw!$H$5:$EB$5,0))/60/60/24,"-")</f>
        <v>0.18668981481481481</v>
      </c>
      <c r="AG63" s="411">
        <f>IFERROR(INDEX(Raw!$H$6:$EB$1257,MATCH($B63&amp;$D63&amp;$B$6,Raw!$A$6:$A$1257,0),MATCH(AG$6,Raw!$H$5:$EB$5,0))/60/60/24,"-")</f>
        <v>0.39568287037037037</v>
      </c>
      <c r="AI63" s="293">
        <f>IFERROR(INDEX(Raw!$H$6:$EB$1257,MATCH($B63&amp;$D63&amp;$B$6,Raw!$A$6:$A$1257,0),MATCH(AI$6,Raw!$H$5:$EB$5,0)),"-")</f>
        <v>21813</v>
      </c>
      <c r="AJ63" s="294"/>
      <c r="AK63" s="291">
        <f>IFERROR(INDEX(Raw!$H$6:$EB$1257,MATCH($B63&amp;$D63&amp;$B$6,Raw!$A$6:$A$1257,0),MATCH(AK$6,Raw!$H$5:$EB$5,0)),"-")</f>
        <v>8811</v>
      </c>
      <c r="AM63" s="347"/>
    </row>
    <row r="64" spans="1:39" s="46" customFormat="1" x14ac:dyDescent="0.2">
      <c r="A64" s="392">
        <v>44501</v>
      </c>
      <c r="B64" s="287" t="s">
        <v>148</v>
      </c>
      <c r="C64" s="46" t="s">
        <v>138</v>
      </c>
      <c r="D64" s="2" t="s">
        <v>138</v>
      </c>
      <c r="E64" s="291">
        <f>IFERROR(INDEX(Raw!$H$6:$EB$1257,MATCH($B64&amp;$D64&amp;$B$6,Raw!$A$6:$A$1257,0),MATCH(E$6,Raw!$H$5:$EB$5,0)),"-")</f>
        <v>78026</v>
      </c>
      <c r="F64" s="291"/>
      <c r="G64" s="291">
        <f>IFERROR(INDEX(Raw!$H$6:$EB$1257,MATCH($B64&amp;$D64&amp;$B$6,Raw!$A$6:$A$1257,0),MATCH(G$6,Raw!$H$5:$EB$5,0))/60/60,"-")</f>
        <v>11941.5725</v>
      </c>
      <c r="H64" s="411">
        <f>IFERROR(INDEX(Raw!$H$6:$EB$1257,MATCH($B64&amp;$D64&amp;$B$6,Raw!$A$6:$A$1257,0),MATCH(H$6,Raw!$H$5:$EB$5,0))/60/60/24,"-")</f>
        <v>6.3773148148148148E-3</v>
      </c>
      <c r="I64" s="411">
        <f>IFERROR(INDEX(Raw!$H$6:$EB$1257,MATCH($B64&amp;$D64&amp;$B$6,Raw!$A$6:$A$1257,0),MATCH(I$6,Raw!$H$5:$EB$5,0))/60/60/24,"-")</f>
        <v>1.1180555555555556E-2</v>
      </c>
      <c r="J64" s="291"/>
      <c r="K64" s="291">
        <f>IFERROR(INDEX(Raw!$H$6:$EB$1257,MATCH($B64&amp;$D64&amp;$B$6,Raw!$A$6:$A$1257,0),MATCH(K$6,Raw!$H$5:$EB$5,0)),"-")</f>
        <v>51347</v>
      </c>
      <c r="L64" s="291"/>
      <c r="M64" s="291">
        <f>IFERROR(INDEX(Raw!$H$6:$EB$1257,MATCH($B64&amp;$D64&amp;$B$6,Raw!$A$6:$A$1257,0),MATCH(M$6,Raw!$H$5:$EB$5,0))/60/60,"-")</f>
        <v>10223.93611111111</v>
      </c>
      <c r="N64" s="411">
        <f>IFERROR(INDEX(Raw!$H$6:$EB$1257,MATCH($B64&amp;$D64&amp;$B$6,Raw!$A$6:$A$1257,0),MATCH(N$6,Raw!$H$5:$EB$5,0))/60/60/24,"-")</f>
        <v>8.2986111111111108E-3</v>
      </c>
      <c r="O64" s="411">
        <f>IFERROR(INDEX(Raw!$H$6:$EB$1257,MATCH($B64&amp;$D64&amp;$B$6,Raw!$A$6:$A$1257,0),MATCH(O$6,Raw!$H$5:$EB$5,0))/60/60/24,"-")</f>
        <v>1.5277777777777777E-2</v>
      </c>
      <c r="P64" s="291"/>
      <c r="Q64" s="291">
        <f>IFERROR(INDEX(Raw!$H$6:$EB$1257,MATCH($B64&amp;$D64&amp;$B$6,Raw!$A$6:$A$1257,0),MATCH(Q$6,Raw!$H$5:$EB$5,0)),"-")</f>
        <v>406106</v>
      </c>
      <c r="R64" s="291"/>
      <c r="S64" s="291">
        <f>IFERROR(INDEX(Raw!$H$6:$EB$1257,MATCH($B64&amp;$D64&amp;$B$6,Raw!$A$6:$A$1257,0),MATCH(S$6,Raw!$H$5:$EB$5,0))/60/60,"-")</f>
        <v>315688.87638888886</v>
      </c>
      <c r="T64" s="411">
        <f>IFERROR(INDEX(Raw!$H$6:$EB$1257,MATCH($B64&amp;$D64&amp;$B$6,Raw!$A$6:$A$1257,0),MATCH(T$6,Raw!$H$5:$EB$5,0))/60/60/24,"-")</f>
        <v>3.2384259259259258E-2</v>
      </c>
      <c r="U64" s="411">
        <f>IFERROR(INDEX(Raw!$H$6:$EB$1257,MATCH($B64&amp;$D64&amp;$B$6,Raw!$A$6:$A$1257,0),MATCH(U$6,Raw!$H$5:$EB$5,0))/60/60/24,"-")</f>
        <v>7.0127314814814809E-2</v>
      </c>
      <c r="V64" s="291"/>
      <c r="W64" s="291">
        <f>IFERROR(INDEX(Raw!$H$6:$EB$1257,MATCH($B64&amp;$D64&amp;$B$6,Raw!$A$6:$A$1257,0),MATCH(W$6,Raw!$H$5:$EB$5,0)),"-")</f>
        <v>107137</v>
      </c>
      <c r="X64" s="291"/>
      <c r="Y64" s="291">
        <f>IFERROR(INDEX(Raw!$H$6:$EB$1257,MATCH($B64&amp;$D64&amp;$B$6,Raw!$A$6:$A$1257,0),MATCH(Y$6,Raw!$H$5:$EB$5,0))/60/60,"-")</f>
        <v>280695.36388888885</v>
      </c>
      <c r="Z64" s="411">
        <f>IFERROR(INDEX(Raw!$H$6:$EB$1257,MATCH($B64&amp;$D64&amp;$B$6,Raw!$A$6:$A$1257,0),MATCH(Z$6,Raw!$H$5:$EB$5,0))/60/60/24,"-")</f>
        <v>0.10916666666666665</v>
      </c>
      <c r="AA64" s="411">
        <f>IFERROR(INDEX(Raw!$H$6:$EB$1257,MATCH($B64&amp;$D64&amp;$B$6,Raw!$A$6:$A$1257,0),MATCH(AA$6,Raw!$H$5:$EB$5,0))/60/60/24,"-")</f>
        <v>0.26604166666666668</v>
      </c>
      <c r="AB64" s="291"/>
      <c r="AC64" s="291">
        <f>IFERROR(INDEX(Raw!$H$6:$EB$1257,MATCH($B64&amp;$D64&amp;$B$6,Raw!$A$6:$A$1257,0),MATCH(AC$6,Raw!$H$5:$EB$5,0)),"-")</f>
        <v>4839</v>
      </c>
      <c r="AD64" s="291"/>
      <c r="AE64" s="291">
        <f>IFERROR(INDEX(Raw!$H$6:$EB$1257,MATCH($B64&amp;$D64&amp;$B$6,Raw!$A$6:$A$1257,0),MATCH(AE$6,Raw!$H$5:$EB$5,0))/60/60,"-")</f>
        <v>17744.905000000002</v>
      </c>
      <c r="AF64" s="411">
        <f>IFERROR(INDEX(Raw!$H$6:$EB$1257,MATCH($B64&amp;$D64&amp;$B$6,Raw!$A$6:$A$1257,0),MATCH(AF$6,Raw!$H$5:$EB$5,0))/60/60/24,"-")</f>
        <v>0.15278935185185186</v>
      </c>
      <c r="AG64" s="411">
        <f>IFERROR(INDEX(Raw!$H$6:$EB$1257,MATCH($B64&amp;$D64&amp;$B$6,Raw!$A$6:$A$1257,0),MATCH(AG$6,Raw!$H$5:$EB$5,0))/60/60/24,"-")</f>
        <v>0.36104166666666665</v>
      </c>
      <c r="AI64" s="293">
        <f>IFERROR(INDEX(Raw!$H$6:$EB$1257,MATCH($B64&amp;$D64&amp;$B$6,Raw!$A$6:$A$1257,0),MATCH(AI$6,Raw!$H$5:$EB$5,0)),"-")</f>
        <v>20822</v>
      </c>
      <c r="AJ64" s="294"/>
      <c r="AK64" s="291">
        <f>IFERROR(INDEX(Raw!$H$6:$EB$1257,MATCH($B64&amp;$D64&amp;$B$6,Raw!$A$6:$A$1257,0),MATCH(AK$6,Raw!$H$5:$EB$5,0)),"-")</f>
        <v>9309</v>
      </c>
      <c r="AM64" s="347"/>
    </row>
    <row r="65" spans="1:39" s="46" customFormat="1" x14ac:dyDescent="0.2">
      <c r="A65" s="392">
        <v>44531</v>
      </c>
      <c r="B65" s="287" t="s">
        <v>148</v>
      </c>
      <c r="C65" s="113" t="s">
        <v>139</v>
      </c>
      <c r="D65" s="138" t="s">
        <v>139</v>
      </c>
      <c r="E65" s="291">
        <f>IFERROR(INDEX(Raw!$H$6:$EB$1257,MATCH($B65&amp;$D65&amp;$B$6,Raw!$A$6:$A$1257,0),MATCH(E$6,Raw!$H$5:$EB$5,0)),"-")</f>
        <v>82359</v>
      </c>
      <c r="F65" s="291"/>
      <c r="G65" s="291">
        <f>IFERROR(INDEX(Raw!$H$6:$EB$1257,MATCH($B65&amp;$D65&amp;$B$6,Raw!$A$6:$A$1257,0),MATCH(G$6,Raw!$H$5:$EB$5,0))/60/60,"-")</f>
        <v>12679.622499999999</v>
      </c>
      <c r="H65" s="411">
        <f>IFERROR(INDEX(Raw!$H$6:$EB$1257,MATCH($B65&amp;$D65&amp;$B$6,Raw!$A$6:$A$1257,0),MATCH(H$6,Raw!$H$5:$EB$5,0))/60/60/24,"-")</f>
        <v>6.4120370370370364E-3</v>
      </c>
      <c r="I65" s="411">
        <f>IFERROR(INDEX(Raw!$H$6:$EB$1257,MATCH($B65&amp;$D65&amp;$B$6,Raw!$A$6:$A$1257,0),MATCH(I$6,Raw!$H$5:$EB$5,0))/60/60/24,"-")</f>
        <v>1.1273148148148148E-2</v>
      </c>
      <c r="J65" s="291"/>
      <c r="K65" s="291">
        <f>IFERROR(INDEX(Raw!$H$6:$EB$1257,MATCH($B65&amp;$D65&amp;$B$6,Raw!$A$6:$A$1257,0),MATCH(K$6,Raw!$H$5:$EB$5,0)),"-")</f>
        <v>53790</v>
      </c>
      <c r="L65" s="291"/>
      <c r="M65" s="291">
        <f>IFERROR(INDEX(Raw!$H$6:$EB$1257,MATCH($B65&amp;$D65&amp;$B$6,Raw!$A$6:$A$1257,0),MATCH(M$6,Raw!$H$5:$EB$5,0))/60/60,"-")</f>
        <v>10905.212222222221</v>
      </c>
      <c r="N65" s="411">
        <f>IFERROR(INDEX(Raw!$H$6:$EB$1257,MATCH($B65&amp;$D65&amp;$B$6,Raw!$A$6:$A$1257,0),MATCH(N$6,Raw!$H$5:$EB$5,0))/60/60/24,"-")</f>
        <v>8.4490740740740741E-3</v>
      </c>
      <c r="O65" s="411">
        <f>IFERROR(INDEX(Raw!$H$6:$EB$1257,MATCH($B65&amp;$D65&amp;$B$6,Raw!$A$6:$A$1257,0),MATCH(O$6,Raw!$H$5:$EB$5,0))/60/60/24,"-")</f>
        <v>1.5416666666666667E-2</v>
      </c>
      <c r="P65" s="291"/>
      <c r="Q65" s="291">
        <f>IFERROR(INDEX(Raw!$H$6:$EB$1257,MATCH($B65&amp;$D65&amp;$B$6,Raw!$A$6:$A$1257,0),MATCH(Q$6,Raw!$H$5:$EB$5,0)),"-")</f>
        <v>409905</v>
      </c>
      <c r="R65" s="291"/>
      <c r="S65" s="291">
        <f>IFERROR(INDEX(Raw!$H$6:$EB$1257,MATCH($B65&amp;$D65&amp;$B$6,Raw!$A$6:$A$1257,0),MATCH(S$6,Raw!$H$5:$EB$5,0))/60/60,"-")</f>
        <v>364611.435</v>
      </c>
      <c r="T65" s="411">
        <f>IFERROR(INDEX(Raw!$H$6:$EB$1257,MATCH($B65&amp;$D65&amp;$B$6,Raw!$A$6:$A$1257,0),MATCH(T$6,Raw!$H$5:$EB$5,0))/60/60/24,"-")</f>
        <v>3.7060185185185189E-2</v>
      </c>
      <c r="U65" s="411">
        <f>IFERROR(INDEX(Raw!$H$6:$EB$1257,MATCH($B65&amp;$D65&amp;$B$6,Raw!$A$6:$A$1257,0),MATCH(U$6,Raw!$H$5:$EB$5,0))/60/60/24,"-")</f>
        <v>8.2800925925925931E-2</v>
      </c>
      <c r="V65" s="291"/>
      <c r="W65" s="291">
        <f>IFERROR(INDEX(Raw!$H$6:$EB$1257,MATCH($B65&amp;$D65&amp;$B$6,Raw!$A$6:$A$1257,0),MATCH(W$6,Raw!$H$5:$EB$5,0)),"-")</f>
        <v>109194</v>
      </c>
      <c r="X65" s="291"/>
      <c r="Y65" s="291">
        <f>IFERROR(INDEX(Raw!$H$6:$EB$1257,MATCH($B65&amp;$D65&amp;$B$6,Raw!$A$6:$A$1257,0),MATCH(Y$6,Raw!$H$5:$EB$5,0))/60/60,"-")</f>
        <v>311307.32222222222</v>
      </c>
      <c r="Z65" s="411">
        <f>IFERROR(INDEX(Raw!$H$6:$EB$1257,MATCH($B65&amp;$D65&amp;$B$6,Raw!$A$6:$A$1257,0),MATCH(Z$6,Raw!$H$5:$EB$5,0))/60/60/24,"-")</f>
        <v>0.11878472222222224</v>
      </c>
      <c r="AA65" s="411">
        <f>IFERROR(INDEX(Raw!$H$6:$EB$1257,MATCH($B65&amp;$D65&amp;$B$6,Raw!$A$6:$A$1257,0),MATCH(AA$6,Raw!$H$5:$EB$5,0))/60/60/24,"-")</f>
        <v>0.29972222222222222</v>
      </c>
      <c r="AB65" s="291"/>
      <c r="AC65" s="291">
        <f>IFERROR(INDEX(Raw!$H$6:$EB$1257,MATCH($B65&amp;$D65&amp;$B$6,Raw!$A$6:$A$1257,0),MATCH(AC$6,Raw!$H$5:$EB$5,0)),"-")</f>
        <v>4213</v>
      </c>
      <c r="AD65" s="291"/>
      <c r="AE65" s="291">
        <f>IFERROR(INDEX(Raw!$H$6:$EB$1257,MATCH($B65&amp;$D65&amp;$B$6,Raw!$A$6:$A$1257,0),MATCH(AE$6,Raw!$H$5:$EB$5,0))/60/60,"-")</f>
        <v>14604.302222222223</v>
      </c>
      <c r="AF65" s="411">
        <f>IFERROR(INDEX(Raw!$H$6:$EB$1257,MATCH($B65&amp;$D65&amp;$B$6,Raw!$A$6:$A$1257,0),MATCH(AF$6,Raw!$H$5:$EB$5,0))/60/60/24,"-")</f>
        <v>0.14443287037037036</v>
      </c>
      <c r="AG65" s="411">
        <f>IFERROR(INDEX(Raw!$H$6:$EB$1257,MATCH($B65&amp;$D65&amp;$B$6,Raw!$A$6:$A$1257,0),MATCH(AG$6,Raw!$H$5:$EB$5,0))/60/60/24,"-")</f>
        <v>0.33697916666666666</v>
      </c>
      <c r="AI65" s="293">
        <f>IFERROR(INDEX(Raw!$H$6:$EB$1257,MATCH($B65&amp;$D65&amp;$B$6,Raw!$A$6:$A$1257,0),MATCH(AI$6,Raw!$H$5:$EB$5,0)),"-")</f>
        <v>21007</v>
      </c>
      <c r="AJ65" s="294"/>
      <c r="AK65" s="291">
        <f>IFERROR(INDEX(Raw!$H$6:$EB$1257,MATCH($B65&amp;$D65&amp;$B$6,Raw!$A$6:$A$1257,0),MATCH(AK$6,Raw!$H$5:$EB$5,0)),"-")</f>
        <v>8927</v>
      </c>
      <c r="AM65" s="347"/>
    </row>
    <row r="66" spans="1:39" s="46" customFormat="1" ht="16.5" x14ac:dyDescent="0.25">
      <c r="A66" s="392">
        <v>44562</v>
      </c>
      <c r="B66" s="287" t="s">
        <v>148</v>
      </c>
      <c r="C66" s="46" t="s">
        <v>140</v>
      </c>
      <c r="D66" s="322" t="s">
        <v>140</v>
      </c>
      <c r="E66" s="291">
        <f>IFERROR(INDEX(Raw!$H$6:$EB$1257,MATCH($B66&amp;$D66&amp;$B$6,Raw!$A$6:$A$1257,0),MATCH(E$6,Raw!$H$5:$EB$5,0)),"-")</f>
        <v>72294</v>
      </c>
      <c r="F66" s="291"/>
      <c r="G66" s="291">
        <f>IFERROR(INDEX(Raw!$H$6:$EB$1257,MATCH($B66&amp;$D66&amp;$B$6,Raw!$A$6:$A$1257,0),MATCH(G$6,Raw!$H$5:$EB$5,0))/60/60,"-")</f>
        <v>10253.2325</v>
      </c>
      <c r="H66" s="411">
        <f>IFERROR(INDEX(Raw!$H$6:$EB$1257,MATCH($B66&amp;$D66&amp;$B$6,Raw!$A$6:$A$1257,0),MATCH(H$6,Raw!$H$5:$EB$5,0))/60/60/24,"-")</f>
        <v>5.9143518518518521E-3</v>
      </c>
      <c r="I66" s="411">
        <f>IFERROR(INDEX(Raw!$H$6:$EB$1257,MATCH($B66&amp;$D66&amp;$B$6,Raw!$A$6:$A$1257,0),MATCH(I$6,Raw!$H$5:$EB$5,0))/60/60/24,"-")</f>
        <v>1.0486111111111111E-2</v>
      </c>
      <c r="J66" s="291"/>
      <c r="K66" s="291">
        <f>IFERROR(INDEX(Raw!$H$6:$EB$1257,MATCH($B66&amp;$D66&amp;$B$6,Raw!$A$6:$A$1257,0),MATCH(K$6,Raw!$H$5:$EB$5,0)),"-")</f>
        <v>46411</v>
      </c>
      <c r="L66" s="291"/>
      <c r="M66" s="291">
        <f>IFERROR(INDEX(Raw!$H$6:$EB$1257,MATCH($B66&amp;$D66&amp;$B$6,Raw!$A$6:$A$1257,0),MATCH(M$6,Raw!$H$5:$EB$5,0))/60/60,"-")</f>
        <v>8677.6847222222223</v>
      </c>
      <c r="N66" s="411">
        <f>IFERROR(INDEX(Raw!$H$6:$EB$1257,MATCH($B66&amp;$D66&amp;$B$6,Raw!$A$6:$A$1257,0),MATCH(N$6,Raw!$H$5:$EB$5,0))/60/60/24,"-")</f>
        <v>7.789351851851852E-3</v>
      </c>
      <c r="O66" s="411">
        <f>IFERROR(INDEX(Raw!$H$6:$EB$1257,MATCH($B66&amp;$D66&amp;$B$6,Raw!$A$6:$A$1257,0),MATCH(O$6,Raw!$H$5:$EB$5,0))/60/60/24,"-")</f>
        <v>1.4386574074074072E-2</v>
      </c>
      <c r="P66" s="291"/>
      <c r="Q66" s="291">
        <f>IFERROR(INDEX(Raw!$H$6:$EB$1257,MATCH($B66&amp;$D66&amp;$B$6,Raw!$A$6:$A$1257,0),MATCH(Q$6,Raw!$H$5:$EB$5,0)),"-")</f>
        <v>382997</v>
      </c>
      <c r="R66" s="291"/>
      <c r="S66" s="291">
        <f>IFERROR(INDEX(Raw!$H$6:$EB$1257,MATCH($B66&amp;$D66&amp;$B$6,Raw!$A$6:$A$1257,0),MATCH(S$6,Raw!$H$5:$EB$5,0))/60/60,"-")</f>
        <v>243029.60166666665</v>
      </c>
      <c r="T66" s="411">
        <f>IFERROR(INDEX(Raw!$H$6:$EB$1257,MATCH($B66&amp;$D66&amp;$B$6,Raw!$A$6:$A$1257,0),MATCH(T$6,Raw!$H$5:$EB$5,0))/60/60/24,"-")</f>
        <v>2.6435185185185187E-2</v>
      </c>
      <c r="U66" s="411">
        <f>IFERROR(INDEX(Raw!$H$6:$EB$1257,MATCH($B66&amp;$D66&amp;$B$6,Raw!$A$6:$A$1257,0),MATCH(U$6,Raw!$H$5:$EB$5,0))/60/60/24,"-")</f>
        <v>5.8055555555555555E-2</v>
      </c>
      <c r="V66" s="291"/>
      <c r="W66" s="291">
        <f>IFERROR(INDEX(Raw!$H$6:$EB$1257,MATCH($B66&amp;$D66&amp;$B$6,Raw!$A$6:$A$1257,0),MATCH(W$6,Raw!$H$5:$EB$5,0)),"-")</f>
        <v>133746</v>
      </c>
      <c r="X66" s="291"/>
      <c r="Y66" s="291">
        <f>IFERROR(INDEX(Raw!$H$6:$EB$1257,MATCH($B66&amp;$D66&amp;$B$6,Raw!$A$6:$A$1257,0),MATCH(Y$6,Raw!$H$5:$EB$5,0))/60/60,"-")</f>
        <v>260519.71944444443</v>
      </c>
      <c r="Z66" s="411">
        <f>IFERROR(INDEX(Raw!$H$6:$EB$1257,MATCH($B66&amp;$D66&amp;$B$6,Raw!$A$6:$A$1257,0),MATCH(Z$6,Raw!$H$5:$EB$5,0))/60/60/24,"-")</f>
        <v>8.11574074074074E-2</v>
      </c>
      <c r="AA66" s="411">
        <f>IFERROR(INDEX(Raw!$H$6:$EB$1257,MATCH($B66&amp;$D66&amp;$B$6,Raw!$A$6:$A$1257,0),MATCH(AA$6,Raw!$H$5:$EB$5,0))/60/60/24,"-")</f>
        <v>0.19952546296296295</v>
      </c>
      <c r="AB66" s="291"/>
      <c r="AC66" s="291">
        <f>IFERROR(INDEX(Raw!$H$6:$EB$1257,MATCH($B66&amp;$D66&amp;$B$6,Raw!$A$6:$A$1257,0),MATCH(AC$6,Raw!$H$5:$EB$5,0)),"-")</f>
        <v>4970</v>
      </c>
      <c r="AD66" s="291"/>
      <c r="AE66" s="291">
        <f>IFERROR(INDEX(Raw!$H$6:$EB$1257,MATCH($B66&amp;$D66&amp;$B$6,Raw!$A$6:$A$1257,0),MATCH(AE$6,Raw!$H$5:$EB$5,0))/60/60,"-")</f>
        <v>12823.371944444445</v>
      </c>
      <c r="AF66" s="411">
        <f>IFERROR(INDEX(Raw!$H$6:$EB$1257,MATCH($B66&amp;$D66&amp;$B$6,Raw!$A$6:$A$1257,0),MATCH(AF$6,Raw!$H$5:$EB$5,0))/60/60/24,"-")</f>
        <v>0.10751157407407408</v>
      </c>
      <c r="AG66" s="411">
        <f>IFERROR(INDEX(Raw!$H$6:$EB$1257,MATCH($B66&amp;$D66&amp;$B$6,Raw!$A$6:$A$1257,0),MATCH(AG$6,Raw!$H$5:$EB$5,0))/60/60/24,"-")</f>
        <v>0.24454861111111112</v>
      </c>
      <c r="AI66" s="293">
        <f>IFERROR(INDEX(Raw!$H$6:$EB$1257,MATCH($B66&amp;$D66&amp;$B$6,Raw!$A$6:$A$1257,0),MATCH(AI$6,Raw!$H$5:$EB$5,0)),"-")</f>
        <v>20226</v>
      </c>
      <c r="AJ66" s="294"/>
      <c r="AK66" s="291">
        <f>IFERROR(INDEX(Raw!$H$6:$EB$1257,MATCH($B66&amp;$D66&amp;$B$6,Raw!$A$6:$A$1257,0),MATCH(AK$6,Raw!$H$5:$EB$5,0)),"-")</f>
        <v>8656</v>
      </c>
      <c r="AM66" s="347"/>
    </row>
    <row r="67" spans="1:39" s="46" customFormat="1" ht="14.25" x14ac:dyDescent="0.2">
      <c r="A67" s="392">
        <v>44593</v>
      </c>
      <c r="B67" s="287" t="s">
        <v>148</v>
      </c>
      <c r="C67" s="378" t="s">
        <v>150</v>
      </c>
      <c r="D67" s="2" t="s">
        <v>141</v>
      </c>
      <c r="E67" s="291">
        <f>IFERROR(INDEX(Raw!$H$6:$EB$1257,MATCH($B67&amp;$D67&amp;$B$6,Raw!$A$6:$A$1257,0),MATCH(E$6,Raw!$H$5:$EB$5,0)),"-")</f>
        <v>67526</v>
      </c>
      <c r="F67" s="291"/>
      <c r="G67" s="291">
        <f>IFERROR(INDEX(Raw!$H$6:$EB$1257,MATCH($B67&amp;$D67&amp;$B$6,Raw!$A$6:$A$1257,0),MATCH(G$6,Raw!$H$5:$EB$5,0))/60/60,"-")</f>
        <v>9954.0352777777789</v>
      </c>
      <c r="H67" s="411">
        <f>IFERROR(INDEX(Raw!$H$6:$EB$1257,MATCH($B67&amp;$D67&amp;$B$6,Raw!$A$6:$A$1257,0),MATCH(H$6,Raw!$H$5:$EB$5,0))/60/60/24,"-")</f>
        <v>6.145833333333333E-3</v>
      </c>
      <c r="I67" s="411">
        <f>IFERROR(INDEX(Raw!$H$6:$EB$1257,MATCH($B67&amp;$D67&amp;$B$6,Raw!$A$6:$A$1257,0),MATCH(I$6,Raw!$H$5:$EB$5,0))/60/60/24,"-")</f>
        <v>1.091435185185185E-2</v>
      </c>
      <c r="J67" s="291"/>
      <c r="K67" s="291">
        <f>IFERROR(INDEX(Raw!$H$6:$EB$1257,MATCH($B67&amp;$D67&amp;$B$6,Raw!$A$6:$A$1257,0),MATCH(K$6,Raw!$H$5:$EB$5,0)),"-")</f>
        <v>44220</v>
      </c>
      <c r="L67" s="291"/>
      <c r="M67" s="291">
        <f>IFERROR(INDEX(Raw!$H$6:$EB$1257,MATCH($B67&amp;$D67&amp;$B$6,Raw!$A$6:$A$1257,0),MATCH(M$6,Raw!$H$5:$EB$5,0))/60/60,"-")</f>
        <v>8604.6555555555551</v>
      </c>
      <c r="N67" s="411">
        <f>IFERROR(INDEX(Raw!$H$6:$EB$1257,MATCH($B67&amp;$D67&amp;$B$6,Raw!$A$6:$A$1257,0),MATCH(N$6,Raw!$H$5:$EB$5,0))/60/60/24,"-")</f>
        <v>8.113425925925925E-3</v>
      </c>
      <c r="O67" s="411">
        <f>IFERROR(INDEX(Raw!$H$6:$EB$1257,MATCH($B67&amp;$D67&amp;$B$6,Raw!$A$6:$A$1257,0),MATCH(O$6,Raw!$H$5:$EB$5,0))/60/60/24,"-")</f>
        <v>1.4930555555555556E-2</v>
      </c>
      <c r="P67" s="291"/>
      <c r="Q67" s="291">
        <f>IFERROR(INDEX(Raw!$H$6:$EB$1257,MATCH($B67&amp;$D67&amp;$B$6,Raw!$A$6:$A$1257,0),MATCH(Q$6,Raw!$H$5:$EB$5,0)),"-")</f>
        <v>349253</v>
      </c>
      <c r="R67" s="291"/>
      <c r="S67" s="291">
        <f>IFERROR(INDEX(Raw!$H$6:$EB$1257,MATCH($B67&amp;$D67&amp;$B$6,Raw!$A$6:$A$1257,0),MATCH(S$6,Raw!$H$5:$EB$5,0))/60/60,"-")</f>
        <v>245148.43083333332</v>
      </c>
      <c r="T67" s="411">
        <f>IFERROR(INDEX(Raw!$H$6:$EB$1257,MATCH($B67&amp;$D67&amp;$B$6,Raw!$A$6:$A$1257,0),MATCH(T$6,Raw!$H$5:$EB$5,0))/60/60/24,"-")</f>
        <v>2.9247685185185186E-2</v>
      </c>
      <c r="U67" s="411">
        <f>IFERROR(INDEX(Raw!$H$6:$EB$1257,MATCH($B67&amp;$D67&amp;$B$6,Raw!$A$6:$A$1257,0),MATCH(U$6,Raw!$H$5:$EB$5,0))/60/60/24,"-")</f>
        <v>6.3831018518518523E-2</v>
      </c>
      <c r="V67" s="291"/>
      <c r="W67" s="291">
        <f>IFERROR(INDEX(Raw!$H$6:$EB$1257,MATCH($B67&amp;$D67&amp;$B$6,Raw!$A$6:$A$1257,0),MATCH(W$6,Raw!$H$5:$EB$5,0)),"-")</f>
        <v>115718</v>
      </c>
      <c r="X67" s="291"/>
      <c r="Y67" s="291">
        <f>IFERROR(INDEX(Raw!$H$6:$EB$1257,MATCH($B67&amp;$D67&amp;$B$6,Raw!$A$6:$A$1257,0),MATCH(Y$6,Raw!$H$5:$EB$5,0))/60/60,"-")</f>
        <v>262701.39250000002</v>
      </c>
      <c r="Z67" s="411">
        <f>IFERROR(INDEX(Raw!$H$6:$EB$1257,MATCH($B67&amp;$D67&amp;$B$6,Raw!$A$6:$A$1257,0),MATCH(Z$6,Raw!$H$5:$EB$5,0))/60/60/24,"-")</f>
        <v>9.4594907407407405E-2</v>
      </c>
      <c r="AA67" s="411">
        <f>IFERROR(INDEX(Raw!$H$6:$EB$1257,MATCH($B67&amp;$D67&amp;$B$6,Raw!$A$6:$A$1257,0),MATCH(AA$6,Raw!$H$5:$EB$5,0))/60/60/24,"-")</f>
        <v>0.229375</v>
      </c>
      <c r="AB67" s="291"/>
      <c r="AC67" s="291">
        <f>IFERROR(INDEX(Raw!$H$6:$EB$1257,MATCH($B67&amp;$D67&amp;$B$6,Raw!$A$6:$A$1257,0),MATCH(AC$6,Raw!$H$5:$EB$5,0)),"-")</f>
        <v>4121</v>
      </c>
      <c r="AD67" s="291"/>
      <c r="AE67" s="291">
        <f>IFERROR(INDEX(Raw!$H$6:$EB$1257,MATCH($B67&amp;$D67&amp;$B$6,Raw!$A$6:$A$1257,0),MATCH(AE$6,Raw!$H$5:$EB$5,0))/60/60,"-")</f>
        <v>12461.624444444444</v>
      </c>
      <c r="AF67" s="411">
        <f>IFERROR(INDEX(Raw!$H$6:$EB$1257,MATCH($B67&amp;$D67&amp;$B$6,Raw!$A$6:$A$1257,0),MATCH(AF$6,Raw!$H$5:$EB$5,0))/60/60/24,"-")</f>
        <v>0.12599537037037037</v>
      </c>
      <c r="AG67" s="411">
        <f>IFERROR(INDEX(Raw!$H$6:$EB$1257,MATCH($B67&amp;$D67&amp;$B$6,Raw!$A$6:$A$1257,0),MATCH(AG$6,Raw!$H$5:$EB$5,0))/60/60/24,"-")</f>
        <v>0.28634259259259259</v>
      </c>
      <c r="AI67" s="293">
        <f>IFERROR(INDEX(Raw!$H$6:$EB$1257,MATCH($B67&amp;$D67&amp;$B$6,Raw!$A$6:$A$1257,0),MATCH(AI$6,Raw!$H$5:$EB$5,0)),"-")</f>
        <v>4704</v>
      </c>
      <c r="AJ67" s="294"/>
      <c r="AK67" s="291">
        <f>IFERROR(INDEX(Raw!$H$6:$EB$1257,MATCH($B67&amp;$D67&amp;$B$6,Raw!$A$6:$A$1257,0),MATCH(AK$6,Raw!$H$5:$EB$5,0)),"-")</f>
        <v>7918</v>
      </c>
      <c r="AM67" s="347"/>
    </row>
    <row r="68" spans="1:39" s="46" customFormat="1" x14ac:dyDescent="0.2">
      <c r="A68" s="392">
        <v>44621</v>
      </c>
      <c r="B68" s="287" t="s">
        <v>148</v>
      </c>
      <c r="C68" s="113" t="s">
        <v>142</v>
      </c>
      <c r="D68" s="138" t="s">
        <v>142</v>
      </c>
      <c r="E68" s="291">
        <f>IFERROR(INDEX(Raw!$H$6:$EB$1257,MATCH($B68&amp;$D68&amp;$B$6,Raw!$A$6:$A$1257,0),MATCH(E$6,Raw!$H$5:$EB$5,0)),"-")</f>
        <v>81857</v>
      </c>
      <c r="F68" s="291"/>
      <c r="G68" s="291">
        <f>IFERROR(INDEX(Raw!$H$6:$EB$1257,MATCH($B68&amp;$D68&amp;$B$6,Raw!$A$6:$A$1257,0),MATCH(G$6,Raw!$H$5:$EB$5,0))/60/60,"-")</f>
        <v>13078.207777777778</v>
      </c>
      <c r="H68" s="411">
        <f>IFERROR(INDEX(Raw!$H$6:$EB$1257,MATCH($B68&amp;$D68&amp;$B$6,Raw!$A$6:$A$1257,0),MATCH(H$6,Raw!$H$5:$EB$5,0))/60/60/24,"-")</f>
        <v>6.6550925925925935E-3</v>
      </c>
      <c r="I68" s="411">
        <f>IFERROR(INDEX(Raw!$H$6:$EB$1257,MATCH($B68&amp;$D68&amp;$B$6,Raw!$A$6:$A$1257,0),MATCH(I$6,Raw!$H$5:$EB$5,0))/60/60/24,"-")</f>
        <v>1.1689814814814814E-2</v>
      </c>
      <c r="J68" s="291"/>
      <c r="K68" s="291">
        <f>IFERROR(INDEX(Raw!$H$6:$EB$1257,MATCH($B68&amp;$D68&amp;$B$6,Raw!$A$6:$A$1257,0),MATCH(K$6,Raw!$H$5:$EB$5,0)),"-")</f>
        <v>53605</v>
      </c>
      <c r="L68" s="291"/>
      <c r="M68" s="291">
        <f>IFERROR(INDEX(Raw!$H$6:$EB$1257,MATCH($B68&amp;$D68&amp;$B$6,Raw!$A$6:$A$1257,0),MATCH(M$6,Raw!$H$5:$EB$5,0))/60/60,"-")</f>
        <v>11236.781388888889</v>
      </c>
      <c r="N68" s="411">
        <f>IFERROR(INDEX(Raw!$H$6:$EB$1257,MATCH($B68&amp;$D68&amp;$B$6,Raw!$A$6:$A$1257,0),MATCH(N$6,Raw!$H$5:$EB$5,0))/60/60/24,"-")</f>
        <v>8.7384259259259255E-3</v>
      </c>
      <c r="O68" s="411">
        <f>IFERROR(INDEX(Raw!$H$6:$EB$1257,MATCH($B68&amp;$D68&amp;$B$6,Raw!$A$6:$A$1257,0),MATCH(O$6,Raw!$H$5:$EB$5,0))/60/60/24,"-")</f>
        <v>1.6030092592592592E-2</v>
      </c>
      <c r="P68" s="291"/>
      <c r="Q68" s="291">
        <f>IFERROR(INDEX(Raw!$H$6:$EB$1257,MATCH($B68&amp;$D68&amp;$B$6,Raw!$A$6:$A$1257,0),MATCH(Q$6,Raw!$H$5:$EB$5,0)),"-")</f>
        <v>390792</v>
      </c>
      <c r="R68" s="291"/>
      <c r="S68" s="291">
        <f>IFERROR(INDEX(Raw!$H$6:$EB$1257,MATCH($B68&amp;$D68&amp;$B$6,Raw!$A$6:$A$1257,0),MATCH(S$6,Raw!$H$5:$EB$5,0))/60/60,"-")</f>
        <v>397843.08555555553</v>
      </c>
      <c r="T68" s="411">
        <f>IFERROR(INDEX(Raw!$H$6:$EB$1257,MATCH($B68&amp;$D68&amp;$B$6,Raw!$A$6:$A$1257,0),MATCH(T$6,Raw!$H$5:$EB$5,0))/60/60/24,"-")</f>
        <v>4.2418981481481481E-2</v>
      </c>
      <c r="U68" s="411">
        <f>IFERROR(INDEX(Raw!$H$6:$EB$1257,MATCH($B68&amp;$D68&amp;$B$6,Raw!$A$6:$A$1257,0),MATCH(U$6,Raw!$H$5:$EB$5,0))/60/60/24,"-")</f>
        <v>9.525462962962962E-2</v>
      </c>
      <c r="V68" s="291"/>
      <c r="W68" s="291">
        <f>IFERROR(INDEX(Raw!$H$6:$EB$1257,MATCH($B68&amp;$D68&amp;$B$6,Raw!$A$6:$A$1257,0),MATCH(W$6,Raw!$H$5:$EB$5,0)),"-")</f>
        <v>109031</v>
      </c>
      <c r="X68" s="291"/>
      <c r="Y68" s="291">
        <f>IFERROR(INDEX(Raw!$H$6:$EB$1257,MATCH($B68&amp;$D68&amp;$B$6,Raw!$A$6:$A$1257,0),MATCH(Y$6,Raw!$H$5:$EB$5,0))/60/60,"-")</f>
        <v>378338.94305555552</v>
      </c>
      <c r="Z68" s="411">
        <f>IFERROR(INDEX(Raw!$H$6:$EB$1257,MATCH($B68&amp;$D68&amp;$B$6,Raw!$A$6:$A$1257,0),MATCH(Z$6,Raw!$H$5:$EB$5,0))/60/60/24,"-")</f>
        <v>0.14458333333333331</v>
      </c>
      <c r="AA68" s="411">
        <f>IFERROR(INDEX(Raw!$H$6:$EB$1257,MATCH($B68&amp;$D68&amp;$B$6,Raw!$A$6:$A$1257,0),MATCH(AA$6,Raw!$H$5:$EB$5,0))/60/60/24,"-")</f>
        <v>0.35872685185185188</v>
      </c>
      <c r="AB68" s="291"/>
      <c r="AC68" s="291">
        <f>IFERROR(INDEX(Raw!$H$6:$EB$1257,MATCH($B68&amp;$D68&amp;$B$6,Raw!$A$6:$A$1257,0),MATCH(AC$6,Raw!$H$5:$EB$5,0)),"-")</f>
        <v>3792</v>
      </c>
      <c r="AD68" s="291"/>
      <c r="AE68" s="291">
        <f>IFERROR(INDEX(Raw!$H$6:$EB$1257,MATCH($B68&amp;$D68&amp;$B$6,Raw!$A$6:$A$1257,0),MATCH(AE$6,Raw!$H$5:$EB$5,0))/60/60,"-")</f>
        <v>15652.710555555555</v>
      </c>
      <c r="AF68" s="411">
        <f>IFERROR(INDEX(Raw!$H$6:$EB$1257,MATCH($B68&amp;$D68&amp;$B$6,Raw!$A$6:$A$1257,0),MATCH(AF$6,Raw!$H$5:$EB$5,0))/60/60/24,"-")</f>
        <v>0.17199074074074072</v>
      </c>
      <c r="AG68" s="411">
        <f>IFERROR(INDEX(Raw!$H$6:$EB$1257,MATCH($B68&amp;$D68&amp;$B$6,Raw!$A$6:$A$1257,0),MATCH(AG$6,Raw!$H$5:$EB$5,0))/60/60/24,"-")</f>
        <v>0.41391203703703705</v>
      </c>
      <c r="AI68" s="295">
        <f>IFERROR(INDEX(Raw!$H$6:$EB$1257,MATCH($B68&amp;$D68&amp;$B$6,Raw!$A$6:$A$1257,0),MATCH(AI$6,Raw!$H$5:$EB$5,0)),"-")</f>
        <v>5597</v>
      </c>
      <c r="AJ68" s="296"/>
      <c r="AK68" s="297">
        <f>IFERROR(INDEX(Raw!$H$6:$EB$1257,MATCH($B68&amp;$D68&amp;$B$6,Raw!$A$6:$A$1257,0),MATCH(AK$6,Raw!$H$5:$EB$5,0)),"-")</f>
        <v>7968</v>
      </c>
      <c r="AM68" s="347"/>
    </row>
    <row r="69" spans="1:39" s="46" customFormat="1" ht="18" x14ac:dyDescent="0.25">
      <c r="A69" s="392">
        <v>44652</v>
      </c>
      <c r="B69" s="288" t="s">
        <v>134</v>
      </c>
      <c r="C69" s="141" t="s">
        <v>143</v>
      </c>
      <c r="D69" s="142" t="s">
        <v>143</v>
      </c>
      <c r="E69" s="290">
        <f>IFERROR(INDEX(Raw!$H$6:$EB$1257,MATCH($B69&amp;$D69&amp;$B$6,Raw!$A$6:$A$1257,0),MATCH(E$6,Raw!$H$5:$EB$5,0)),"-")</f>
        <v>76582</v>
      </c>
      <c r="F69" s="290"/>
      <c r="G69" s="290">
        <f>IFERROR(INDEX(Raw!$H$6:$EB$1257,MATCH($B69&amp;$D69&amp;$B$6,Raw!$A$6:$A$1257,0),MATCH(G$6,Raw!$H$5:$EB$5,0))/60/60,"-")</f>
        <v>11525.709166666667</v>
      </c>
      <c r="H69" s="414">
        <f>IFERROR(INDEX(Raw!$H$6:$EB$1257,MATCH($B69&amp;$D69&amp;$B$6,Raw!$A$6:$A$1257,0),MATCH(H$6,Raw!$H$5:$EB$5,0))/60/60/24,"-")</f>
        <v>6.2731481481481484E-3</v>
      </c>
      <c r="I69" s="414">
        <f>IFERROR(INDEX(Raw!$H$6:$EB$1257,MATCH($B69&amp;$D69&amp;$B$6,Raw!$A$6:$A$1257,0),MATCH(I$6,Raw!$H$5:$EB$5,0))/60/60/24,"-")</f>
        <v>1.119212962962963E-2</v>
      </c>
      <c r="J69" s="291"/>
      <c r="K69" s="290">
        <f>IFERROR(INDEX(Raw!$H$6:$EB$1257,MATCH($B69&amp;$D69&amp;$B$6,Raw!$A$6:$A$1257,0),MATCH(K$6,Raw!$H$5:$EB$5,0)),"-")</f>
        <v>49690</v>
      </c>
      <c r="L69" s="290"/>
      <c r="M69" s="290">
        <f>IFERROR(INDEX(Raw!$H$6:$EB$1257,MATCH($B69&amp;$D69&amp;$B$6,Raw!$A$6:$A$1257,0),MATCH(M$6,Raw!$H$5:$EB$5,0))/60/60,"-")</f>
        <v>9763.9416666666675</v>
      </c>
      <c r="N69" s="414">
        <f>IFERROR(INDEX(Raw!$H$6:$EB$1257,MATCH($B69&amp;$D69&amp;$B$6,Raw!$A$6:$A$1257,0),MATCH(N$6,Raw!$H$5:$EB$5,0))/60/60/24,"-")</f>
        <v>8.1828703703703699E-3</v>
      </c>
      <c r="O69" s="414">
        <f>IFERROR(INDEX(Raw!$H$6:$EB$1257,MATCH($B69&amp;$D69&amp;$B$6,Raw!$A$6:$A$1257,0),MATCH(O$6,Raw!$H$5:$EB$5,0))/60/60/24,"-")</f>
        <v>1.5092592592592593E-2</v>
      </c>
      <c r="P69" s="291"/>
      <c r="Q69" s="290">
        <f>IFERROR(INDEX(Raw!$H$6:$EB$1257,MATCH($B69&amp;$D69&amp;$B$6,Raw!$A$6:$A$1257,0),MATCH(Q$6,Raw!$H$5:$EB$5,0)),"-")</f>
        <v>369519</v>
      </c>
      <c r="R69" s="290"/>
      <c r="S69" s="290">
        <f>IFERROR(INDEX(Raw!$H$6:$EB$1257,MATCH($B69&amp;$D69&amp;$B$6,Raw!$A$6:$A$1257,0),MATCH(S$6,Raw!$H$5:$EB$5,0))/60/60,"-")</f>
        <v>316359.52500000002</v>
      </c>
      <c r="T69" s="414">
        <f>IFERROR(INDEX(Raw!$H$6:$EB$1257,MATCH($B69&amp;$D69&amp;$B$6,Raw!$A$6:$A$1257,0),MATCH(T$6,Raw!$H$5:$EB$5,0))/60/60/24,"-")</f>
        <v>3.5671296296296298E-2</v>
      </c>
      <c r="U69" s="414">
        <f>IFERROR(INDEX(Raw!$H$6:$EB$1257,MATCH($B69&amp;$D69&amp;$B$6,Raw!$A$6:$A$1257,0),MATCH(U$6,Raw!$H$5:$EB$5,0))/60/60/24,"-")</f>
        <v>8.0937499999999996E-2</v>
      </c>
      <c r="V69" s="291"/>
      <c r="W69" s="290">
        <f>IFERROR(INDEX(Raw!$H$6:$EB$1257,MATCH($B69&amp;$D69&amp;$B$6,Raw!$A$6:$A$1257,0),MATCH(W$6,Raw!$H$5:$EB$5,0)),"-")</f>
        <v>115091</v>
      </c>
      <c r="X69" s="290"/>
      <c r="Y69" s="290">
        <f>IFERROR(INDEX(Raw!$H$6:$EB$1257,MATCH($B69&amp;$D69&amp;$B$6,Raw!$A$6:$A$1257,0),MATCH(Y$6,Raw!$H$5:$EB$5,0))/60/60,"-")</f>
        <v>304387.00638888887</v>
      </c>
      <c r="Z69" s="414">
        <f>IFERROR(INDEX(Raw!$H$6:$EB$1257,MATCH($B69&amp;$D69&amp;$B$6,Raw!$A$6:$A$1257,0),MATCH(Z$6,Raw!$H$5:$EB$5,0))/60/60/24,"-")</f>
        <v>0.11019675925925926</v>
      </c>
      <c r="AA69" s="414">
        <f>IFERROR(INDEX(Raw!$H$6:$EB$1257,MATCH($B69&amp;$D69&amp;$B$6,Raw!$A$6:$A$1257,0),MATCH(AA$6,Raw!$H$5:$EB$5,0))/60/60/24,"-")</f>
        <v>0.27891203703703704</v>
      </c>
      <c r="AB69" s="291"/>
      <c r="AC69" s="290">
        <f>IFERROR(INDEX(Raw!$H$6:$EB$1257,MATCH($B69&amp;$D69&amp;$B$6,Raw!$A$6:$A$1257,0),MATCH(AC$6,Raw!$H$5:$EB$5,0)),"-")</f>
        <v>4367</v>
      </c>
      <c r="AD69" s="290"/>
      <c r="AE69" s="290">
        <f>IFERROR(INDEX(Raw!$H$6:$EB$1257,MATCH($B69&amp;$D69&amp;$B$6,Raw!$A$6:$A$1257,0),MATCH(AE$6,Raw!$H$5:$EB$5,0))/60/60,"-")</f>
        <v>13684.827500000001</v>
      </c>
      <c r="AF69" s="414">
        <f>IFERROR(INDEX(Raw!$H$6:$EB$1257,MATCH($B69&amp;$D69&amp;$B$6,Raw!$A$6:$A$1257,0),MATCH(AF$6,Raw!$H$5:$EB$5,0))/60/60/24,"-")</f>
        <v>0.13056712962962963</v>
      </c>
      <c r="AG69" s="414">
        <f>IFERROR(INDEX(Raw!$H$6:$EB$1257,MATCH($B69&amp;$D69&amp;$B$6,Raw!$A$6:$A$1257,0),MATCH(AG$6,Raw!$H$5:$EB$5,0))/60/60/24,"-")</f>
        <v>0.32033564814814813</v>
      </c>
      <c r="AI69" s="292">
        <f>IFERROR(INDEX(Raw!$H$6:$EB$1257,MATCH($B69&amp;$D69&amp;$B$6,Raw!$A$6:$A$1257,0),MATCH(AI$6,Raw!$H$5:$EB$5,0)),"-")</f>
        <v>5057</v>
      </c>
      <c r="AK69" s="290">
        <f>IFERROR(INDEX(Raw!$H$6:$EB$1257,MATCH($B69&amp;$D69&amp;$B$6,Raw!$A$6:$A$1257,0),MATCH(AK$6,Raw!$H$5:$EB$5,0)),"-")</f>
        <v>7564</v>
      </c>
      <c r="AM69" s="347"/>
    </row>
    <row r="70" spans="1:39" s="46" customFormat="1" x14ac:dyDescent="0.2">
      <c r="A70" s="392">
        <v>44682</v>
      </c>
      <c r="B70" s="287" t="s">
        <v>134</v>
      </c>
      <c r="C70" s="46" t="s">
        <v>144</v>
      </c>
      <c r="D70" s="2" t="s">
        <v>144</v>
      </c>
      <c r="E70" s="291">
        <f>IFERROR(INDEX(Raw!$H$6:$EB$1257,MATCH($B70&amp;$D70&amp;$B$6,Raw!$A$6:$A$1257,0),MATCH(E$6,Raw!$H$5:$EB$5,0)),"-")</f>
        <v>77934</v>
      </c>
      <c r="F70" s="291"/>
      <c r="G70" s="291">
        <f>IFERROR(INDEX(Raw!$H$6:$EB$1257,MATCH($B70&amp;$D70&amp;$B$6,Raw!$A$6:$A$1257,0),MATCH(G$6,Raw!$H$5:$EB$5,0))/60/60,"-")</f>
        <v>11165.002777777778</v>
      </c>
      <c r="H70" s="411">
        <f>IFERROR(INDEX(Raw!$H$6:$EB$1257,MATCH($B70&amp;$D70&amp;$B$6,Raw!$A$6:$A$1257,0),MATCH(H$6,Raw!$H$5:$EB$5,0))/60/60/24,"-")</f>
        <v>5.9722222222222225E-3</v>
      </c>
      <c r="I70" s="411">
        <f>IFERROR(INDEX(Raw!$H$6:$EB$1257,MATCH($B70&amp;$D70&amp;$B$6,Raw!$A$6:$A$1257,0),MATCH(I$6,Raw!$H$5:$EB$5,0))/60/60/24,"-")</f>
        <v>1.0590277777777777E-2</v>
      </c>
      <c r="J70" s="291"/>
      <c r="K70" s="291">
        <f>IFERROR(INDEX(Raw!$H$6:$EB$1257,MATCH($B70&amp;$D70&amp;$B$6,Raw!$A$6:$A$1257,0),MATCH(K$6,Raw!$H$5:$EB$5,0)),"-")</f>
        <v>51018</v>
      </c>
      <c r="L70" s="291"/>
      <c r="M70" s="291">
        <f>IFERROR(INDEX(Raw!$H$6:$EB$1257,MATCH($B70&amp;$D70&amp;$B$6,Raw!$A$6:$A$1257,0),MATCH(M$6,Raw!$H$5:$EB$5,0))/60/60,"-")</f>
        <v>9642.9041666666672</v>
      </c>
      <c r="N70" s="411">
        <f>IFERROR(INDEX(Raw!$H$6:$EB$1257,MATCH($B70&amp;$D70&amp;$B$6,Raw!$A$6:$A$1257,0),MATCH(N$6,Raw!$H$5:$EB$5,0))/60/60/24,"-")</f>
        <v>7.8703703703703713E-3</v>
      </c>
      <c r="O70" s="411">
        <f>IFERROR(INDEX(Raw!$H$6:$EB$1257,MATCH($B70&amp;$D70&amp;$B$6,Raw!$A$6:$A$1257,0),MATCH(O$6,Raw!$H$5:$EB$5,0))/60/60/24,"-")</f>
        <v>1.4618055555555556E-2</v>
      </c>
      <c r="P70" s="291"/>
      <c r="Q70" s="291">
        <f>IFERROR(INDEX(Raw!$H$6:$EB$1257,MATCH($B70&amp;$D70&amp;$B$6,Raw!$A$6:$A$1257,0),MATCH(Q$6,Raw!$H$5:$EB$5,0)),"-")</f>
        <v>381615</v>
      </c>
      <c r="R70" s="291"/>
      <c r="S70" s="291">
        <f>IFERROR(INDEX(Raw!$H$6:$EB$1257,MATCH($B70&amp;$D70&amp;$B$6,Raw!$A$6:$A$1257,0),MATCH(S$6,Raw!$H$5:$EB$5,0))/60/60,"-")</f>
        <v>254170.57777777777</v>
      </c>
      <c r="T70" s="411">
        <f>IFERROR(INDEX(Raw!$H$6:$EB$1257,MATCH($B70&amp;$D70&amp;$B$6,Raw!$A$6:$A$1257,0),MATCH(T$6,Raw!$H$5:$EB$5,0))/60/60/24,"-")</f>
        <v>2.7754629629629629E-2</v>
      </c>
      <c r="U70" s="411">
        <f>IFERROR(INDEX(Raw!$H$6:$EB$1257,MATCH($B70&amp;$D70&amp;$B$6,Raw!$A$6:$A$1257,0),MATCH(U$6,Raw!$H$5:$EB$5,0))/60/60/24,"-")</f>
        <v>5.9629629629629623E-2</v>
      </c>
      <c r="V70" s="291"/>
      <c r="W70" s="291">
        <f>IFERROR(INDEX(Raw!$H$6:$EB$1257,MATCH($B70&amp;$D70&amp;$B$6,Raw!$A$6:$A$1257,0),MATCH(W$6,Raw!$H$5:$EB$5,0)),"-")</f>
        <v>129973</v>
      </c>
      <c r="X70" s="291"/>
      <c r="Y70" s="291">
        <f>IFERROR(INDEX(Raw!$H$6:$EB$1257,MATCH($B70&amp;$D70&amp;$B$6,Raw!$A$6:$A$1257,0),MATCH(Y$6,Raw!$H$5:$EB$5,0))/60/60,"-")</f>
        <v>280603.76250000001</v>
      </c>
      <c r="Z70" s="411">
        <f>IFERROR(INDEX(Raw!$H$6:$EB$1257,MATCH($B70&amp;$D70&amp;$B$6,Raw!$A$6:$A$1257,0),MATCH(Z$6,Raw!$H$5:$EB$5,0))/60/60/24,"-")</f>
        <v>8.9953703703703702E-2</v>
      </c>
      <c r="AA70" s="411">
        <f>IFERROR(INDEX(Raw!$H$6:$EB$1257,MATCH($B70&amp;$D70&amp;$B$6,Raw!$A$6:$A$1257,0),MATCH(AA$6,Raw!$H$5:$EB$5,0))/60/60/24,"-")</f>
        <v>0.22368055555555558</v>
      </c>
      <c r="AB70" s="291"/>
      <c r="AC70" s="291">
        <f>IFERROR(INDEX(Raw!$H$6:$EB$1257,MATCH($B70&amp;$D70&amp;$B$6,Raw!$A$6:$A$1257,0),MATCH(AC$6,Raw!$H$5:$EB$5,0)),"-")</f>
        <v>4509</v>
      </c>
      <c r="AD70" s="291"/>
      <c r="AE70" s="291">
        <f>IFERROR(INDEX(Raw!$H$6:$EB$1257,MATCH($B70&amp;$D70&amp;$B$6,Raw!$A$6:$A$1257,0),MATCH(AE$6,Raw!$H$5:$EB$5,0))/60/60,"-")</f>
        <v>12621.390833333333</v>
      </c>
      <c r="AF70" s="411">
        <f>IFERROR(INDEX(Raw!$H$6:$EB$1257,MATCH($B70&amp;$D70&amp;$B$6,Raw!$A$6:$A$1257,0),MATCH(AF$6,Raw!$H$5:$EB$5,0))/60/60/24,"-")</f>
        <v>0.11663194444444443</v>
      </c>
      <c r="AG70" s="411">
        <f>IFERROR(INDEX(Raw!$H$6:$EB$1257,MATCH($B70&amp;$D70&amp;$B$6,Raw!$A$6:$A$1257,0),MATCH(AG$6,Raw!$H$5:$EB$5,0))/60/60/24,"-")</f>
        <v>0.2913425925925926</v>
      </c>
      <c r="AI70" s="293">
        <f>IFERROR(INDEX(Raw!$H$6:$EB$1257,MATCH($B70&amp;$D70&amp;$B$6,Raw!$A$6:$A$1257,0),MATCH(AI$6,Raw!$H$5:$EB$5,0)),"-")</f>
        <v>5184</v>
      </c>
      <c r="AK70" s="291">
        <f>IFERROR(INDEX(Raw!$H$6:$EB$1257,MATCH($B70&amp;$D70&amp;$B$6,Raw!$A$6:$A$1257,0),MATCH(AK$6,Raw!$H$5:$EB$5,0)),"-")</f>
        <v>9101</v>
      </c>
      <c r="AM70" s="347"/>
    </row>
    <row r="71" spans="1:39" s="46" customFormat="1" x14ac:dyDescent="0.2">
      <c r="A71" s="392">
        <v>44713</v>
      </c>
      <c r="B71" s="287" t="s">
        <v>134</v>
      </c>
      <c r="C71" s="113" t="s">
        <v>145</v>
      </c>
      <c r="D71" s="138" t="s">
        <v>145</v>
      </c>
      <c r="E71" s="291">
        <f>IFERROR(INDEX(Raw!$H$6:$EB$1257,MATCH($B71&amp;$D71&amp;$B$6,Raw!$A$6:$A$1257,0),MATCH(E$6,Raw!$H$5:$EB$5,0)),"-")</f>
        <v>79436</v>
      </c>
      <c r="F71" s="291"/>
      <c r="G71" s="291">
        <f>IFERROR(INDEX(Raw!$H$6:$EB$1257,MATCH($B71&amp;$D71&amp;$B$6,Raw!$A$6:$A$1257,0),MATCH(G$6,Raw!$H$5:$EB$5,0))/60/60,"-")</f>
        <v>12039.163333333334</v>
      </c>
      <c r="H71" s="411">
        <f>IFERROR(INDEX(Raw!$H$6:$EB$1257,MATCH($B71&amp;$D71&amp;$B$6,Raw!$A$6:$A$1257,0),MATCH(H$6,Raw!$H$5:$EB$5,0))/60/60/24,"-")</f>
        <v>6.3194444444444444E-3</v>
      </c>
      <c r="I71" s="411">
        <f>IFERROR(INDEX(Raw!$H$6:$EB$1257,MATCH($B71&amp;$D71&amp;$B$6,Raw!$A$6:$A$1257,0),MATCH(I$6,Raw!$H$5:$EB$5,0))/60/60/24,"-")</f>
        <v>1.1145833333333334E-2</v>
      </c>
      <c r="J71" s="291"/>
      <c r="K71" s="291">
        <f>IFERROR(INDEX(Raw!$H$6:$EB$1257,MATCH($B71&amp;$D71&amp;$B$6,Raw!$A$6:$A$1257,0),MATCH(K$6,Raw!$H$5:$EB$5,0)),"-")</f>
        <v>52030</v>
      </c>
      <c r="L71" s="291"/>
      <c r="M71" s="291">
        <f>IFERROR(INDEX(Raw!$H$6:$EB$1257,MATCH($B71&amp;$D71&amp;$B$6,Raw!$A$6:$A$1257,0),MATCH(M$6,Raw!$H$5:$EB$5,0))/60/60,"-")</f>
        <v>10364.120555555555</v>
      </c>
      <c r="N71" s="411">
        <f>IFERROR(INDEX(Raw!$H$6:$EB$1257,MATCH($B71&amp;$D71&amp;$B$6,Raw!$A$6:$A$1257,0),MATCH(N$6,Raw!$H$5:$EB$5,0))/60/60/24,"-")</f>
        <v>8.2986111111111108E-3</v>
      </c>
      <c r="O71" s="411">
        <f>IFERROR(INDEX(Raw!$H$6:$EB$1257,MATCH($B71&amp;$D71&amp;$B$6,Raw!$A$6:$A$1257,0),MATCH(O$6,Raw!$H$5:$EB$5,0))/60/60/24,"-")</f>
        <v>1.5300925925925926E-2</v>
      </c>
      <c r="P71" s="291"/>
      <c r="Q71" s="291">
        <f>IFERROR(INDEX(Raw!$H$6:$EB$1257,MATCH($B71&amp;$D71&amp;$B$6,Raw!$A$6:$A$1257,0),MATCH(Q$6,Raw!$H$5:$EB$5,0)),"-")</f>
        <v>372327</v>
      </c>
      <c r="R71" s="291"/>
      <c r="S71" s="291">
        <f>IFERROR(INDEX(Raw!$H$6:$EB$1257,MATCH($B71&amp;$D71&amp;$B$6,Raw!$A$6:$A$1257,0),MATCH(S$6,Raw!$H$5:$EB$5,0))/60/60,"-")</f>
        <v>320438.04805555556</v>
      </c>
      <c r="T71" s="411">
        <f>IFERROR(INDEX(Raw!$H$6:$EB$1257,MATCH($B71&amp;$D71&amp;$B$6,Raw!$A$6:$A$1257,0),MATCH(T$6,Raw!$H$5:$EB$5,0))/60/60/24,"-")</f>
        <v>3.5856481481481482E-2</v>
      </c>
      <c r="U71" s="411">
        <f>IFERROR(INDEX(Raw!$H$6:$EB$1257,MATCH($B71&amp;$D71&amp;$B$6,Raw!$A$6:$A$1257,0),MATCH(U$6,Raw!$H$5:$EB$5,0))/60/60/24,"-")</f>
        <v>7.9363425925925921E-2</v>
      </c>
      <c r="V71" s="291"/>
      <c r="W71" s="291">
        <f>IFERROR(INDEX(Raw!$H$6:$EB$1257,MATCH($B71&amp;$D71&amp;$B$6,Raw!$A$6:$A$1257,0),MATCH(W$6,Raw!$H$5:$EB$5,0)),"-")</f>
        <v>112740</v>
      </c>
      <c r="X71" s="291"/>
      <c r="Y71" s="291">
        <f>IFERROR(INDEX(Raw!$H$6:$EB$1257,MATCH($B71&amp;$D71&amp;$B$6,Raw!$A$6:$A$1257,0),MATCH(Y$6,Raw!$H$5:$EB$5,0))/60/60,"-")</f>
        <v>326750.73416666669</v>
      </c>
      <c r="Z71" s="411">
        <f>IFERROR(INDEX(Raw!$H$6:$EB$1257,MATCH($B71&amp;$D71&amp;$B$6,Raw!$A$6:$A$1257,0),MATCH(Z$6,Raw!$H$5:$EB$5,0))/60/60/24,"-")</f>
        <v>0.12076388888888889</v>
      </c>
      <c r="AA71" s="411">
        <f>IFERROR(INDEX(Raw!$H$6:$EB$1257,MATCH($B71&amp;$D71&amp;$B$6,Raw!$A$6:$A$1257,0),MATCH(AA$6,Raw!$H$5:$EB$5,0))/60/60/24,"-")</f>
        <v>0.30641203703703707</v>
      </c>
      <c r="AB71" s="291"/>
      <c r="AC71" s="291">
        <f>IFERROR(INDEX(Raw!$H$6:$EB$1257,MATCH($B71&amp;$D71&amp;$B$6,Raw!$A$6:$A$1257,0),MATCH(AC$6,Raw!$H$5:$EB$5,0)),"-")</f>
        <v>3873</v>
      </c>
      <c r="AD71" s="291"/>
      <c r="AE71" s="291">
        <f>IFERROR(INDEX(Raw!$H$6:$EB$1257,MATCH($B71&amp;$D71&amp;$B$6,Raw!$A$6:$A$1257,0),MATCH(AE$6,Raw!$H$5:$EB$5,0))/60/60,"-")</f>
        <v>13692.576388888889</v>
      </c>
      <c r="AF71" s="411">
        <f>IFERROR(INDEX(Raw!$H$6:$EB$1257,MATCH($B71&amp;$D71&amp;$B$6,Raw!$A$6:$A$1257,0),MATCH(AF$6,Raw!$H$5:$EB$5,0))/60/60/24,"-")</f>
        <v>0.14730324074074075</v>
      </c>
      <c r="AG71" s="411">
        <f>IFERROR(INDEX(Raw!$H$6:$EB$1257,MATCH($B71&amp;$D71&amp;$B$6,Raw!$A$6:$A$1257,0),MATCH(AG$6,Raw!$H$5:$EB$5,0))/60/60/24,"-")</f>
        <v>0.37026620370370367</v>
      </c>
      <c r="AI71" s="293">
        <f>IFERROR(INDEX(Raw!$H$6:$EB$1257,MATCH($B71&amp;$D71&amp;$B$6,Raw!$A$6:$A$1257,0),MATCH(AI$6,Raw!$H$5:$EB$5,0)),"-")</f>
        <v>4874</v>
      </c>
      <c r="AK71" s="291">
        <f>IFERROR(INDEX(Raw!$H$6:$EB$1257,MATCH($B71&amp;$D71&amp;$B$6,Raw!$A$6:$A$1257,0),MATCH(AK$6,Raw!$H$5:$EB$5,0)),"-")</f>
        <v>9403</v>
      </c>
      <c r="AM71" s="347"/>
    </row>
    <row r="72" spans="1:39" s="46" customFormat="1" ht="18" x14ac:dyDescent="0.25">
      <c r="A72" s="392">
        <v>44743</v>
      </c>
      <c r="B72" s="287" t="s">
        <v>134</v>
      </c>
      <c r="C72" s="217" t="s">
        <v>146</v>
      </c>
      <c r="D72" s="142" t="s">
        <v>146</v>
      </c>
      <c r="E72" s="291" t="str">
        <f>IFERROR(INDEX(Raw!$H$6:$EB$1257,MATCH($B72&amp;$D72&amp;$B$6,Raw!$A$6:$A$1257,0),MATCH(E$6,Raw!$H$5:$EB$5,0)),"-")</f>
        <v>-</v>
      </c>
      <c r="F72" s="291"/>
      <c r="G72" s="291" t="str">
        <f>IFERROR(INDEX(Raw!$H$6:$EB$1257,MATCH($B72&amp;$D72&amp;$B$6,Raw!$A$6:$A$1257,0),MATCH(G$6,Raw!$H$5:$EB$5,0))/60/60,"-")</f>
        <v>-</v>
      </c>
      <c r="H72" s="411" t="str">
        <f>IFERROR(INDEX(Raw!$H$6:$EB$1257,MATCH($B72&amp;$D72&amp;$B$6,Raw!$A$6:$A$1257,0),MATCH(H$6,Raw!$H$5:$EB$5,0))/60/60/24,"-")</f>
        <v>-</v>
      </c>
      <c r="I72" s="411" t="str">
        <f>IFERROR(INDEX(Raw!$H$6:$EB$1257,MATCH($B72&amp;$D72&amp;$B$6,Raw!$A$6:$A$1257,0),MATCH(I$6,Raw!$H$5:$EB$5,0))/60/60/24,"-")</f>
        <v>-</v>
      </c>
      <c r="J72" s="291"/>
      <c r="K72" s="291" t="str">
        <f>IFERROR(INDEX(Raw!$H$6:$EB$1257,MATCH($B72&amp;$D72&amp;$B$6,Raw!$A$6:$A$1257,0),MATCH(K$6,Raw!$H$5:$EB$5,0)),"-")</f>
        <v>-</v>
      </c>
      <c r="L72" s="291"/>
      <c r="M72" s="291" t="str">
        <f>IFERROR(INDEX(Raw!$H$6:$EB$1257,MATCH($B72&amp;$D72&amp;$B$6,Raw!$A$6:$A$1257,0),MATCH(M$6,Raw!$H$5:$EB$5,0))/60/60,"-")</f>
        <v>-</v>
      </c>
      <c r="N72" s="411" t="str">
        <f>IFERROR(INDEX(Raw!$H$6:$EB$1257,MATCH($B72&amp;$D72&amp;$B$6,Raw!$A$6:$A$1257,0),MATCH(N$6,Raw!$H$5:$EB$5,0))/60/60/24,"-")</f>
        <v>-</v>
      </c>
      <c r="O72" s="411" t="str">
        <f>IFERROR(INDEX(Raw!$H$6:$EB$1257,MATCH($B72&amp;$D72&amp;$B$6,Raw!$A$6:$A$1257,0),MATCH(O$6,Raw!$H$5:$EB$5,0))/60/60/24,"-")</f>
        <v>-</v>
      </c>
      <c r="P72" s="291"/>
      <c r="Q72" s="291" t="str">
        <f>IFERROR(INDEX(Raw!$H$6:$EB$1257,MATCH($B72&amp;$D72&amp;$B$6,Raw!$A$6:$A$1257,0),MATCH(Q$6,Raw!$H$5:$EB$5,0)),"-")</f>
        <v>-</v>
      </c>
      <c r="R72" s="291"/>
      <c r="S72" s="291" t="str">
        <f>IFERROR(INDEX(Raw!$H$6:$EB$1257,MATCH($B72&amp;$D72&amp;$B$6,Raw!$A$6:$A$1257,0),MATCH(S$6,Raw!$H$5:$EB$5,0))/60/60,"-")</f>
        <v>-</v>
      </c>
      <c r="T72" s="411" t="str">
        <f>IFERROR(INDEX(Raw!$H$6:$EB$1257,MATCH($B72&amp;$D72&amp;$B$6,Raw!$A$6:$A$1257,0),MATCH(T$6,Raw!$H$5:$EB$5,0))/60/60/24,"-")</f>
        <v>-</v>
      </c>
      <c r="U72" s="411" t="str">
        <f>IFERROR(INDEX(Raw!$H$6:$EB$1257,MATCH($B72&amp;$D72&amp;$B$6,Raw!$A$6:$A$1257,0),MATCH(U$6,Raw!$H$5:$EB$5,0))/60/60/24,"-")</f>
        <v>-</v>
      </c>
      <c r="V72" s="291"/>
      <c r="W72" s="291" t="str">
        <f>IFERROR(INDEX(Raw!$H$6:$EB$1257,MATCH($B72&amp;$D72&amp;$B$6,Raw!$A$6:$A$1257,0),MATCH(W$6,Raw!$H$5:$EB$5,0)),"-")</f>
        <v>-</v>
      </c>
      <c r="X72" s="291"/>
      <c r="Y72" s="291" t="str">
        <f>IFERROR(INDEX(Raw!$H$6:$EB$1257,MATCH($B72&amp;$D72&amp;$B$6,Raw!$A$6:$A$1257,0),MATCH(Y$6,Raw!$H$5:$EB$5,0))/60/60,"-")</f>
        <v>-</v>
      </c>
      <c r="Z72" s="411" t="str">
        <f>IFERROR(INDEX(Raw!$H$6:$EB$1257,MATCH($B72&amp;$D72&amp;$B$6,Raw!$A$6:$A$1257,0),MATCH(Z$6,Raw!$H$5:$EB$5,0))/60/60/24,"-")</f>
        <v>-</v>
      </c>
      <c r="AA72" s="411" t="str">
        <f>IFERROR(INDEX(Raw!$H$6:$EB$1257,MATCH($B72&amp;$D72&amp;$B$6,Raw!$A$6:$A$1257,0),MATCH(AA$6,Raw!$H$5:$EB$5,0))/60/60/24,"-")</f>
        <v>-</v>
      </c>
      <c r="AB72" s="291"/>
      <c r="AC72" s="291" t="str">
        <f>IFERROR(INDEX(Raw!$H$6:$EB$1257,MATCH($B72&amp;$D72&amp;$B$6,Raw!$A$6:$A$1257,0),MATCH(AC$6,Raw!$H$5:$EB$5,0)),"-")</f>
        <v>-</v>
      </c>
      <c r="AD72" s="291"/>
      <c r="AE72" s="291" t="str">
        <f>IFERROR(INDEX(Raw!$H$6:$EB$1257,MATCH($B72&amp;$D72&amp;$B$6,Raw!$A$6:$A$1257,0),MATCH(AE$6,Raw!$H$5:$EB$5,0))/60/60,"-")</f>
        <v>-</v>
      </c>
      <c r="AF72" s="411" t="str">
        <f>IFERROR(INDEX(Raw!$H$6:$EB$1257,MATCH($B72&amp;$D72&amp;$B$6,Raw!$A$6:$A$1257,0),MATCH(AF$6,Raw!$H$5:$EB$5,0))/60/60/24,"-")</f>
        <v>-</v>
      </c>
      <c r="AG72" s="411" t="str">
        <f>IFERROR(INDEX(Raw!$H$6:$EB$1257,MATCH($B72&amp;$D72&amp;$B$6,Raw!$A$6:$A$1257,0),MATCH(AG$6,Raw!$H$5:$EB$5,0))/60/60/24,"-")</f>
        <v>-</v>
      </c>
      <c r="AI72" s="293" t="str">
        <f>IFERROR(INDEX(Raw!$H$6:$EB$1257,MATCH($B72&amp;$D72&amp;$B$6,Raw!$A$6:$A$1257,0),MATCH(AI$6,Raw!$H$5:$EB$5,0)),"-")</f>
        <v>-</v>
      </c>
      <c r="AK72" s="291" t="str">
        <f>IFERROR(INDEX(Raw!$H$6:$EB$1257,MATCH($B72&amp;$D72&amp;$B$6,Raw!$A$6:$A$1257,0),MATCH(AK$6,Raw!$H$5:$EB$5,0)),"-")</f>
        <v>-</v>
      </c>
      <c r="AM72" s="347"/>
    </row>
    <row r="73" spans="1:39" s="46" customFormat="1" x14ac:dyDescent="0.2">
      <c r="A73" s="392">
        <v>44774</v>
      </c>
      <c r="B73" s="287" t="s">
        <v>134</v>
      </c>
      <c r="C73" s="217" t="s">
        <v>135</v>
      </c>
      <c r="D73" s="2" t="s">
        <v>135</v>
      </c>
      <c r="E73" s="291" t="str">
        <f>IFERROR(INDEX(Raw!$H$6:$EB$1257,MATCH($B73&amp;$D73&amp;$B$6,Raw!$A$6:$A$1257,0),MATCH(E$6,Raw!$H$5:$EB$5,0)),"-")</f>
        <v>-</v>
      </c>
      <c r="F73" s="291"/>
      <c r="G73" s="291" t="str">
        <f>IFERROR(INDEX(Raw!$H$6:$EB$1257,MATCH($B73&amp;$D73&amp;$B$6,Raw!$A$6:$A$1257,0),MATCH(G$6,Raw!$H$5:$EB$5,0))/60/60,"-")</f>
        <v>-</v>
      </c>
      <c r="H73" s="411" t="str">
        <f>IFERROR(INDEX(Raw!$H$6:$EB$1257,MATCH($B73&amp;$D73&amp;$B$6,Raw!$A$6:$A$1257,0),MATCH(H$6,Raw!$H$5:$EB$5,0))/60/60/24,"-")</f>
        <v>-</v>
      </c>
      <c r="I73" s="411" t="str">
        <f>IFERROR(INDEX(Raw!$H$6:$EB$1257,MATCH($B73&amp;$D73&amp;$B$6,Raw!$A$6:$A$1257,0),MATCH(I$6,Raw!$H$5:$EB$5,0))/60/60/24,"-")</f>
        <v>-</v>
      </c>
      <c r="J73" s="291"/>
      <c r="K73" s="291" t="str">
        <f>IFERROR(INDEX(Raw!$H$6:$EB$1257,MATCH($B73&amp;$D73&amp;$B$6,Raw!$A$6:$A$1257,0),MATCH(K$6,Raw!$H$5:$EB$5,0)),"-")</f>
        <v>-</v>
      </c>
      <c r="L73" s="291"/>
      <c r="M73" s="291" t="str">
        <f>IFERROR(INDEX(Raw!$H$6:$EB$1257,MATCH($B73&amp;$D73&amp;$B$6,Raw!$A$6:$A$1257,0),MATCH(M$6,Raw!$H$5:$EB$5,0))/60/60,"-")</f>
        <v>-</v>
      </c>
      <c r="N73" s="411" t="str">
        <f>IFERROR(INDEX(Raw!$H$6:$EB$1257,MATCH($B73&amp;$D73&amp;$B$6,Raw!$A$6:$A$1257,0),MATCH(N$6,Raw!$H$5:$EB$5,0))/60/60/24,"-")</f>
        <v>-</v>
      </c>
      <c r="O73" s="411" t="str">
        <f>IFERROR(INDEX(Raw!$H$6:$EB$1257,MATCH($B73&amp;$D73&amp;$B$6,Raw!$A$6:$A$1257,0),MATCH(O$6,Raw!$H$5:$EB$5,0))/60/60/24,"-")</f>
        <v>-</v>
      </c>
      <c r="P73" s="291"/>
      <c r="Q73" s="291" t="str">
        <f>IFERROR(INDEX(Raw!$H$6:$EB$1257,MATCH($B73&amp;$D73&amp;$B$6,Raw!$A$6:$A$1257,0),MATCH(Q$6,Raw!$H$5:$EB$5,0)),"-")</f>
        <v>-</v>
      </c>
      <c r="R73" s="291"/>
      <c r="S73" s="291" t="str">
        <f>IFERROR(INDEX(Raw!$H$6:$EB$1257,MATCH($B73&amp;$D73&amp;$B$6,Raw!$A$6:$A$1257,0),MATCH(S$6,Raw!$H$5:$EB$5,0))/60/60,"-")</f>
        <v>-</v>
      </c>
      <c r="T73" s="411" t="str">
        <f>IFERROR(INDEX(Raw!$H$6:$EB$1257,MATCH($B73&amp;$D73&amp;$B$6,Raw!$A$6:$A$1257,0),MATCH(T$6,Raw!$H$5:$EB$5,0))/60/60/24,"-")</f>
        <v>-</v>
      </c>
      <c r="U73" s="411" t="str">
        <f>IFERROR(INDEX(Raw!$H$6:$EB$1257,MATCH($B73&amp;$D73&amp;$B$6,Raw!$A$6:$A$1257,0),MATCH(U$6,Raw!$H$5:$EB$5,0))/60/60/24,"-")</f>
        <v>-</v>
      </c>
      <c r="V73" s="291"/>
      <c r="W73" s="291" t="str">
        <f>IFERROR(INDEX(Raw!$H$6:$EB$1257,MATCH($B73&amp;$D73&amp;$B$6,Raw!$A$6:$A$1257,0),MATCH(W$6,Raw!$H$5:$EB$5,0)),"-")</f>
        <v>-</v>
      </c>
      <c r="X73" s="291"/>
      <c r="Y73" s="291" t="str">
        <f>IFERROR(INDEX(Raw!$H$6:$EB$1257,MATCH($B73&amp;$D73&amp;$B$6,Raw!$A$6:$A$1257,0),MATCH(Y$6,Raw!$H$5:$EB$5,0))/60/60,"-")</f>
        <v>-</v>
      </c>
      <c r="Z73" s="411" t="str">
        <f>IFERROR(INDEX(Raw!$H$6:$EB$1257,MATCH($B73&amp;$D73&amp;$B$6,Raw!$A$6:$A$1257,0),MATCH(Z$6,Raw!$H$5:$EB$5,0))/60/60/24,"-")</f>
        <v>-</v>
      </c>
      <c r="AA73" s="411" t="str">
        <f>IFERROR(INDEX(Raw!$H$6:$EB$1257,MATCH($B73&amp;$D73&amp;$B$6,Raw!$A$6:$A$1257,0),MATCH(AA$6,Raw!$H$5:$EB$5,0))/60/60/24,"-")</f>
        <v>-</v>
      </c>
      <c r="AB73" s="291"/>
      <c r="AC73" s="291" t="str">
        <f>IFERROR(INDEX(Raw!$H$6:$EB$1257,MATCH($B73&amp;$D73&amp;$B$6,Raw!$A$6:$A$1257,0),MATCH(AC$6,Raw!$H$5:$EB$5,0)),"-")</f>
        <v>-</v>
      </c>
      <c r="AD73" s="291"/>
      <c r="AE73" s="291" t="str">
        <f>IFERROR(INDEX(Raw!$H$6:$EB$1257,MATCH($B73&amp;$D73&amp;$B$6,Raw!$A$6:$A$1257,0),MATCH(AE$6,Raw!$H$5:$EB$5,0))/60/60,"-")</f>
        <v>-</v>
      </c>
      <c r="AF73" s="411" t="str">
        <f>IFERROR(INDEX(Raw!$H$6:$EB$1257,MATCH($B73&amp;$D73&amp;$B$6,Raw!$A$6:$A$1257,0),MATCH(AF$6,Raw!$H$5:$EB$5,0))/60/60/24,"-")</f>
        <v>-</v>
      </c>
      <c r="AG73" s="411" t="str">
        <f>IFERROR(INDEX(Raw!$H$6:$EB$1257,MATCH($B73&amp;$D73&amp;$B$6,Raw!$A$6:$A$1257,0),MATCH(AG$6,Raw!$H$5:$EB$5,0))/60/60/24,"-")</f>
        <v>-</v>
      </c>
      <c r="AI73" s="293" t="str">
        <f>IFERROR(INDEX(Raw!$H$6:$EB$1257,MATCH($B73&amp;$D73&amp;$B$6,Raw!$A$6:$A$1257,0),MATCH(AI$6,Raw!$H$5:$EB$5,0)),"-")</f>
        <v>-</v>
      </c>
      <c r="AJ73" s="294"/>
      <c r="AK73" s="291" t="str">
        <f>IFERROR(INDEX(Raw!$H$6:$EB$1257,MATCH($B73&amp;$D73&amp;$B$6,Raw!$A$6:$A$1257,0),MATCH(AK$6,Raw!$H$5:$EB$5,0)),"-")</f>
        <v>-</v>
      </c>
      <c r="AM73" s="347"/>
    </row>
    <row r="74" spans="1:39" s="46" customFormat="1" x14ac:dyDescent="0.2">
      <c r="A74" s="392">
        <v>44805</v>
      </c>
      <c r="B74" s="287" t="s">
        <v>134</v>
      </c>
      <c r="C74" s="113" t="s">
        <v>136</v>
      </c>
      <c r="D74" s="138" t="s">
        <v>136</v>
      </c>
      <c r="E74" s="291" t="str">
        <f>IFERROR(INDEX(Raw!$H$6:$EB$1257,MATCH($B74&amp;$D74&amp;$B$6,Raw!$A$6:$A$1257,0),MATCH(E$6,Raw!$H$5:$EB$5,0)),"-")</f>
        <v>-</v>
      </c>
      <c r="F74" s="291"/>
      <c r="G74" s="291" t="str">
        <f>IFERROR(INDEX(Raw!$H$6:$EB$1257,MATCH($B74&amp;$D74&amp;$B$6,Raw!$A$6:$A$1257,0),MATCH(G$6,Raw!$H$5:$EB$5,0))/60/60,"-")</f>
        <v>-</v>
      </c>
      <c r="H74" s="411" t="str">
        <f>IFERROR(INDEX(Raw!$H$6:$EB$1257,MATCH($B74&amp;$D74&amp;$B$6,Raw!$A$6:$A$1257,0),MATCH(H$6,Raw!$H$5:$EB$5,0))/60/60/24,"-")</f>
        <v>-</v>
      </c>
      <c r="I74" s="411" t="str">
        <f>IFERROR(INDEX(Raw!$H$6:$EB$1257,MATCH($B74&amp;$D74&amp;$B$6,Raw!$A$6:$A$1257,0),MATCH(I$6,Raw!$H$5:$EB$5,0))/60/60/24,"-")</f>
        <v>-</v>
      </c>
      <c r="J74" s="291"/>
      <c r="K74" s="291" t="str">
        <f>IFERROR(INDEX(Raw!$H$6:$EB$1257,MATCH($B74&amp;$D74&amp;$B$6,Raw!$A$6:$A$1257,0),MATCH(K$6,Raw!$H$5:$EB$5,0)),"-")</f>
        <v>-</v>
      </c>
      <c r="L74" s="291"/>
      <c r="M74" s="291" t="str">
        <f>IFERROR(INDEX(Raw!$H$6:$EB$1257,MATCH($B74&amp;$D74&amp;$B$6,Raw!$A$6:$A$1257,0),MATCH(M$6,Raw!$H$5:$EB$5,0))/60/60,"-")</f>
        <v>-</v>
      </c>
      <c r="N74" s="411" t="str">
        <f>IFERROR(INDEX(Raw!$H$6:$EB$1257,MATCH($B74&amp;$D74&amp;$B$6,Raw!$A$6:$A$1257,0),MATCH(N$6,Raw!$H$5:$EB$5,0))/60/60/24,"-")</f>
        <v>-</v>
      </c>
      <c r="O74" s="411" t="str">
        <f>IFERROR(INDEX(Raw!$H$6:$EB$1257,MATCH($B74&amp;$D74&amp;$B$6,Raw!$A$6:$A$1257,0),MATCH(O$6,Raw!$H$5:$EB$5,0))/60/60/24,"-")</f>
        <v>-</v>
      </c>
      <c r="P74" s="291"/>
      <c r="Q74" s="291" t="str">
        <f>IFERROR(INDEX(Raw!$H$6:$EB$1257,MATCH($B74&amp;$D74&amp;$B$6,Raw!$A$6:$A$1257,0),MATCH(Q$6,Raw!$H$5:$EB$5,0)),"-")</f>
        <v>-</v>
      </c>
      <c r="R74" s="291"/>
      <c r="S74" s="291" t="str">
        <f>IFERROR(INDEX(Raw!$H$6:$EB$1257,MATCH($B74&amp;$D74&amp;$B$6,Raw!$A$6:$A$1257,0),MATCH(S$6,Raw!$H$5:$EB$5,0))/60/60,"-")</f>
        <v>-</v>
      </c>
      <c r="T74" s="411" t="str">
        <f>IFERROR(INDEX(Raw!$H$6:$EB$1257,MATCH($B74&amp;$D74&amp;$B$6,Raw!$A$6:$A$1257,0),MATCH(T$6,Raw!$H$5:$EB$5,0))/60/60/24,"-")</f>
        <v>-</v>
      </c>
      <c r="U74" s="411" t="str">
        <f>IFERROR(INDEX(Raw!$H$6:$EB$1257,MATCH($B74&amp;$D74&amp;$B$6,Raw!$A$6:$A$1257,0),MATCH(U$6,Raw!$H$5:$EB$5,0))/60/60/24,"-")</f>
        <v>-</v>
      </c>
      <c r="V74" s="291"/>
      <c r="W74" s="291" t="str">
        <f>IFERROR(INDEX(Raw!$H$6:$EB$1257,MATCH($B74&amp;$D74&amp;$B$6,Raw!$A$6:$A$1257,0),MATCH(W$6,Raw!$H$5:$EB$5,0)),"-")</f>
        <v>-</v>
      </c>
      <c r="X74" s="291"/>
      <c r="Y74" s="291" t="str">
        <f>IFERROR(INDEX(Raw!$H$6:$EB$1257,MATCH($B74&amp;$D74&amp;$B$6,Raw!$A$6:$A$1257,0),MATCH(Y$6,Raw!$H$5:$EB$5,0))/60/60,"-")</f>
        <v>-</v>
      </c>
      <c r="Z74" s="411" t="str">
        <f>IFERROR(INDEX(Raw!$H$6:$EB$1257,MATCH($B74&amp;$D74&amp;$B$6,Raw!$A$6:$A$1257,0),MATCH(Z$6,Raw!$H$5:$EB$5,0))/60/60/24,"-")</f>
        <v>-</v>
      </c>
      <c r="AA74" s="411" t="str">
        <f>IFERROR(INDEX(Raw!$H$6:$EB$1257,MATCH($B74&amp;$D74&amp;$B$6,Raw!$A$6:$A$1257,0),MATCH(AA$6,Raw!$H$5:$EB$5,0))/60/60/24,"-")</f>
        <v>-</v>
      </c>
      <c r="AB74" s="291"/>
      <c r="AC74" s="291" t="str">
        <f>IFERROR(INDEX(Raw!$H$6:$EB$1257,MATCH($B74&amp;$D74&amp;$B$6,Raw!$A$6:$A$1257,0),MATCH(AC$6,Raw!$H$5:$EB$5,0)),"-")</f>
        <v>-</v>
      </c>
      <c r="AD74" s="291"/>
      <c r="AE74" s="291" t="str">
        <f>IFERROR(INDEX(Raw!$H$6:$EB$1257,MATCH($B74&amp;$D74&amp;$B$6,Raw!$A$6:$A$1257,0),MATCH(AE$6,Raw!$H$5:$EB$5,0))/60/60,"-")</f>
        <v>-</v>
      </c>
      <c r="AF74" s="411" t="str">
        <f>IFERROR(INDEX(Raw!$H$6:$EB$1257,MATCH($B74&amp;$D74&amp;$B$6,Raw!$A$6:$A$1257,0),MATCH(AF$6,Raw!$H$5:$EB$5,0))/60/60/24,"-")</f>
        <v>-</v>
      </c>
      <c r="AG74" s="411" t="str">
        <f>IFERROR(INDEX(Raw!$H$6:$EB$1257,MATCH($B74&amp;$D74&amp;$B$6,Raw!$A$6:$A$1257,0),MATCH(AG$6,Raw!$H$5:$EB$5,0))/60/60/24,"-")</f>
        <v>-</v>
      </c>
      <c r="AI74" s="293" t="str">
        <f>IFERROR(INDEX(Raw!$H$6:$EB$1257,MATCH($B74&amp;$D74&amp;$B$6,Raw!$A$6:$A$1257,0),MATCH(AI$6,Raw!$H$5:$EB$5,0)),"-")</f>
        <v>-</v>
      </c>
      <c r="AJ74" s="294"/>
      <c r="AK74" s="291" t="str">
        <f>IFERROR(INDEX(Raw!$H$6:$EB$1257,MATCH($B74&amp;$D74&amp;$B$6,Raw!$A$6:$A$1257,0),MATCH(AK$6,Raw!$H$5:$EB$5,0)),"-")</f>
        <v>-</v>
      </c>
      <c r="AM74" s="347"/>
    </row>
    <row r="75" spans="1:39" s="46" customFormat="1" ht="18" x14ac:dyDescent="0.25">
      <c r="A75" s="392">
        <v>44835</v>
      </c>
      <c r="B75" s="287" t="s">
        <v>134</v>
      </c>
      <c r="C75" s="46" t="s">
        <v>137</v>
      </c>
      <c r="D75" s="142" t="s">
        <v>137</v>
      </c>
      <c r="E75" s="291" t="str">
        <f>IFERROR(INDEX(Raw!$H$6:$EB$1257,MATCH($B75&amp;$D75&amp;$B$6,Raw!$A$6:$A$1257,0),MATCH(E$6,Raw!$H$5:$EB$5,0)),"-")</f>
        <v>-</v>
      </c>
      <c r="F75" s="291"/>
      <c r="G75" s="291" t="str">
        <f>IFERROR(INDEX(Raw!$H$6:$EB$1257,MATCH($B75&amp;$D75&amp;$B$6,Raw!$A$6:$A$1257,0),MATCH(G$6,Raw!$H$5:$EB$5,0))/60/60,"-")</f>
        <v>-</v>
      </c>
      <c r="H75" s="411" t="str">
        <f>IFERROR(INDEX(Raw!$H$6:$EB$1257,MATCH($B75&amp;$D75&amp;$B$6,Raw!$A$6:$A$1257,0),MATCH(H$6,Raw!$H$5:$EB$5,0))/60/60/24,"-")</f>
        <v>-</v>
      </c>
      <c r="I75" s="411" t="str">
        <f>IFERROR(INDEX(Raw!$H$6:$EB$1257,MATCH($B75&amp;$D75&amp;$B$6,Raw!$A$6:$A$1257,0),MATCH(I$6,Raw!$H$5:$EB$5,0))/60/60/24,"-")</f>
        <v>-</v>
      </c>
      <c r="J75" s="291"/>
      <c r="K75" s="291" t="str">
        <f>IFERROR(INDEX(Raw!$H$6:$EB$1257,MATCH($B75&amp;$D75&amp;$B$6,Raw!$A$6:$A$1257,0),MATCH(K$6,Raw!$H$5:$EB$5,0)),"-")</f>
        <v>-</v>
      </c>
      <c r="L75" s="291"/>
      <c r="M75" s="291" t="str">
        <f>IFERROR(INDEX(Raw!$H$6:$EB$1257,MATCH($B75&amp;$D75&amp;$B$6,Raw!$A$6:$A$1257,0),MATCH(M$6,Raw!$H$5:$EB$5,0))/60/60,"-")</f>
        <v>-</v>
      </c>
      <c r="N75" s="411" t="str">
        <f>IFERROR(INDEX(Raw!$H$6:$EB$1257,MATCH($B75&amp;$D75&amp;$B$6,Raw!$A$6:$A$1257,0),MATCH(N$6,Raw!$H$5:$EB$5,0))/60/60/24,"-")</f>
        <v>-</v>
      </c>
      <c r="O75" s="411" t="str">
        <f>IFERROR(INDEX(Raw!$H$6:$EB$1257,MATCH($B75&amp;$D75&amp;$B$6,Raw!$A$6:$A$1257,0),MATCH(O$6,Raw!$H$5:$EB$5,0))/60/60/24,"-")</f>
        <v>-</v>
      </c>
      <c r="P75" s="291"/>
      <c r="Q75" s="291" t="str">
        <f>IFERROR(INDEX(Raw!$H$6:$EB$1257,MATCH($B75&amp;$D75&amp;$B$6,Raw!$A$6:$A$1257,0),MATCH(Q$6,Raw!$H$5:$EB$5,0)),"-")</f>
        <v>-</v>
      </c>
      <c r="R75" s="291"/>
      <c r="S75" s="291" t="str">
        <f>IFERROR(INDEX(Raw!$H$6:$EB$1257,MATCH($B75&amp;$D75&amp;$B$6,Raw!$A$6:$A$1257,0),MATCH(S$6,Raw!$H$5:$EB$5,0))/60/60,"-")</f>
        <v>-</v>
      </c>
      <c r="T75" s="411" t="str">
        <f>IFERROR(INDEX(Raw!$H$6:$EB$1257,MATCH($B75&amp;$D75&amp;$B$6,Raw!$A$6:$A$1257,0),MATCH(T$6,Raw!$H$5:$EB$5,0))/60/60/24,"-")</f>
        <v>-</v>
      </c>
      <c r="U75" s="411" t="str">
        <f>IFERROR(INDEX(Raw!$H$6:$EB$1257,MATCH($B75&amp;$D75&amp;$B$6,Raw!$A$6:$A$1257,0),MATCH(U$6,Raw!$H$5:$EB$5,0))/60/60/24,"-")</f>
        <v>-</v>
      </c>
      <c r="V75" s="291"/>
      <c r="W75" s="291" t="str">
        <f>IFERROR(INDEX(Raw!$H$6:$EB$1257,MATCH($B75&amp;$D75&amp;$B$6,Raw!$A$6:$A$1257,0),MATCH(W$6,Raw!$H$5:$EB$5,0)),"-")</f>
        <v>-</v>
      </c>
      <c r="X75" s="291"/>
      <c r="Y75" s="291" t="str">
        <f>IFERROR(INDEX(Raw!$H$6:$EB$1257,MATCH($B75&amp;$D75&amp;$B$6,Raw!$A$6:$A$1257,0),MATCH(Y$6,Raw!$H$5:$EB$5,0))/60/60,"-")</f>
        <v>-</v>
      </c>
      <c r="Z75" s="411" t="str">
        <f>IFERROR(INDEX(Raw!$H$6:$EB$1257,MATCH($B75&amp;$D75&amp;$B$6,Raw!$A$6:$A$1257,0),MATCH(Z$6,Raw!$H$5:$EB$5,0))/60/60/24,"-")</f>
        <v>-</v>
      </c>
      <c r="AA75" s="411" t="str">
        <f>IFERROR(INDEX(Raw!$H$6:$EB$1257,MATCH($B75&amp;$D75&amp;$B$6,Raw!$A$6:$A$1257,0),MATCH(AA$6,Raw!$H$5:$EB$5,0))/60/60/24,"-")</f>
        <v>-</v>
      </c>
      <c r="AB75" s="291"/>
      <c r="AC75" s="291" t="str">
        <f>IFERROR(INDEX(Raw!$H$6:$EB$1257,MATCH($B75&amp;$D75&amp;$B$6,Raw!$A$6:$A$1257,0),MATCH(AC$6,Raw!$H$5:$EB$5,0)),"-")</f>
        <v>-</v>
      </c>
      <c r="AD75" s="291"/>
      <c r="AE75" s="291" t="str">
        <f>IFERROR(INDEX(Raw!$H$6:$EB$1257,MATCH($B75&amp;$D75&amp;$B$6,Raw!$A$6:$A$1257,0),MATCH(AE$6,Raw!$H$5:$EB$5,0))/60/60,"-")</f>
        <v>-</v>
      </c>
      <c r="AF75" s="411" t="str">
        <f>IFERROR(INDEX(Raw!$H$6:$EB$1257,MATCH($B75&amp;$D75&amp;$B$6,Raw!$A$6:$A$1257,0),MATCH(AF$6,Raw!$H$5:$EB$5,0))/60/60/24,"-")</f>
        <v>-</v>
      </c>
      <c r="AG75" s="411" t="str">
        <f>IFERROR(INDEX(Raw!$H$6:$EB$1257,MATCH($B75&amp;$D75&amp;$B$6,Raw!$A$6:$A$1257,0),MATCH(AG$6,Raw!$H$5:$EB$5,0))/60/60/24,"-")</f>
        <v>-</v>
      </c>
      <c r="AI75" s="293" t="str">
        <f>IFERROR(INDEX(Raw!$H$6:$EB$1257,MATCH($B75&amp;$D75&amp;$B$6,Raw!$A$6:$A$1257,0),MATCH(AI$6,Raw!$H$5:$EB$5,0)),"-")</f>
        <v>-</v>
      </c>
      <c r="AJ75" s="294"/>
      <c r="AK75" s="291" t="str">
        <f>IFERROR(INDEX(Raw!$H$6:$EB$1257,MATCH($B75&amp;$D75&amp;$B$6,Raw!$A$6:$A$1257,0),MATCH(AK$6,Raw!$H$5:$EB$5,0)),"-")</f>
        <v>-</v>
      </c>
      <c r="AM75" s="347"/>
    </row>
    <row r="76" spans="1:39" s="46" customFormat="1" x14ac:dyDescent="0.2">
      <c r="A76" s="392">
        <v>44866</v>
      </c>
      <c r="B76" s="287" t="s">
        <v>134</v>
      </c>
      <c r="C76" s="46" t="s">
        <v>138</v>
      </c>
      <c r="D76" s="2" t="s">
        <v>138</v>
      </c>
      <c r="E76" s="291" t="str">
        <f>IFERROR(INDEX(Raw!$H$6:$EB$1257,MATCH($B76&amp;$D76&amp;$B$6,Raw!$A$6:$A$1257,0),MATCH(E$6,Raw!$H$5:$EB$5,0)),"-")</f>
        <v>-</v>
      </c>
      <c r="F76" s="291"/>
      <c r="G76" s="291" t="str">
        <f>IFERROR(INDEX(Raw!$H$6:$EB$1257,MATCH($B76&amp;$D76&amp;$B$6,Raw!$A$6:$A$1257,0),MATCH(G$6,Raw!$H$5:$EB$5,0))/60/60,"-")</f>
        <v>-</v>
      </c>
      <c r="H76" s="411" t="str">
        <f>IFERROR(INDEX(Raw!$H$6:$EB$1257,MATCH($B76&amp;$D76&amp;$B$6,Raw!$A$6:$A$1257,0),MATCH(H$6,Raw!$H$5:$EB$5,0))/60/60/24,"-")</f>
        <v>-</v>
      </c>
      <c r="I76" s="411" t="str">
        <f>IFERROR(INDEX(Raw!$H$6:$EB$1257,MATCH($B76&amp;$D76&amp;$B$6,Raw!$A$6:$A$1257,0),MATCH(I$6,Raw!$H$5:$EB$5,0))/60/60/24,"-")</f>
        <v>-</v>
      </c>
      <c r="J76" s="291"/>
      <c r="K76" s="291" t="str">
        <f>IFERROR(INDEX(Raw!$H$6:$EB$1257,MATCH($B76&amp;$D76&amp;$B$6,Raw!$A$6:$A$1257,0),MATCH(K$6,Raw!$H$5:$EB$5,0)),"-")</f>
        <v>-</v>
      </c>
      <c r="L76" s="291"/>
      <c r="M76" s="291" t="str">
        <f>IFERROR(INDEX(Raw!$H$6:$EB$1257,MATCH($B76&amp;$D76&amp;$B$6,Raw!$A$6:$A$1257,0),MATCH(M$6,Raw!$H$5:$EB$5,0))/60/60,"-")</f>
        <v>-</v>
      </c>
      <c r="N76" s="411" t="str">
        <f>IFERROR(INDEX(Raw!$H$6:$EB$1257,MATCH($B76&amp;$D76&amp;$B$6,Raw!$A$6:$A$1257,0),MATCH(N$6,Raw!$H$5:$EB$5,0))/60/60/24,"-")</f>
        <v>-</v>
      </c>
      <c r="O76" s="411" t="str">
        <f>IFERROR(INDEX(Raw!$H$6:$EB$1257,MATCH($B76&amp;$D76&amp;$B$6,Raw!$A$6:$A$1257,0),MATCH(O$6,Raw!$H$5:$EB$5,0))/60/60/24,"-")</f>
        <v>-</v>
      </c>
      <c r="P76" s="291"/>
      <c r="Q76" s="291" t="str">
        <f>IFERROR(INDEX(Raw!$H$6:$EB$1257,MATCH($B76&amp;$D76&amp;$B$6,Raw!$A$6:$A$1257,0),MATCH(Q$6,Raw!$H$5:$EB$5,0)),"-")</f>
        <v>-</v>
      </c>
      <c r="R76" s="291"/>
      <c r="S76" s="291" t="str">
        <f>IFERROR(INDEX(Raw!$H$6:$EB$1257,MATCH($B76&amp;$D76&amp;$B$6,Raw!$A$6:$A$1257,0),MATCH(S$6,Raw!$H$5:$EB$5,0))/60/60,"-")</f>
        <v>-</v>
      </c>
      <c r="T76" s="411" t="str">
        <f>IFERROR(INDEX(Raw!$H$6:$EB$1257,MATCH($B76&amp;$D76&amp;$B$6,Raw!$A$6:$A$1257,0),MATCH(T$6,Raw!$H$5:$EB$5,0))/60/60/24,"-")</f>
        <v>-</v>
      </c>
      <c r="U76" s="411" t="str">
        <f>IFERROR(INDEX(Raw!$H$6:$EB$1257,MATCH($B76&amp;$D76&amp;$B$6,Raw!$A$6:$A$1257,0),MATCH(U$6,Raw!$H$5:$EB$5,0))/60/60/24,"-")</f>
        <v>-</v>
      </c>
      <c r="V76" s="291"/>
      <c r="W76" s="291" t="str">
        <f>IFERROR(INDEX(Raw!$H$6:$EB$1257,MATCH($B76&amp;$D76&amp;$B$6,Raw!$A$6:$A$1257,0),MATCH(W$6,Raw!$H$5:$EB$5,0)),"-")</f>
        <v>-</v>
      </c>
      <c r="X76" s="291"/>
      <c r="Y76" s="291" t="str">
        <f>IFERROR(INDEX(Raw!$H$6:$EB$1257,MATCH($B76&amp;$D76&amp;$B$6,Raw!$A$6:$A$1257,0),MATCH(Y$6,Raw!$H$5:$EB$5,0))/60/60,"-")</f>
        <v>-</v>
      </c>
      <c r="Z76" s="411" t="str">
        <f>IFERROR(INDEX(Raw!$H$6:$EB$1257,MATCH($B76&amp;$D76&amp;$B$6,Raw!$A$6:$A$1257,0),MATCH(Z$6,Raw!$H$5:$EB$5,0))/60/60/24,"-")</f>
        <v>-</v>
      </c>
      <c r="AA76" s="411" t="str">
        <f>IFERROR(INDEX(Raw!$H$6:$EB$1257,MATCH($B76&amp;$D76&amp;$B$6,Raw!$A$6:$A$1257,0),MATCH(AA$6,Raw!$H$5:$EB$5,0))/60/60/24,"-")</f>
        <v>-</v>
      </c>
      <c r="AB76" s="291"/>
      <c r="AC76" s="291" t="str">
        <f>IFERROR(INDEX(Raw!$H$6:$EB$1257,MATCH($B76&amp;$D76&amp;$B$6,Raw!$A$6:$A$1257,0),MATCH(AC$6,Raw!$H$5:$EB$5,0)),"-")</f>
        <v>-</v>
      </c>
      <c r="AD76" s="291"/>
      <c r="AE76" s="291" t="str">
        <f>IFERROR(INDEX(Raw!$H$6:$EB$1257,MATCH($B76&amp;$D76&amp;$B$6,Raw!$A$6:$A$1257,0),MATCH(AE$6,Raw!$H$5:$EB$5,0))/60/60,"-")</f>
        <v>-</v>
      </c>
      <c r="AF76" s="411" t="str">
        <f>IFERROR(INDEX(Raw!$H$6:$EB$1257,MATCH($B76&amp;$D76&amp;$B$6,Raw!$A$6:$A$1257,0),MATCH(AF$6,Raw!$H$5:$EB$5,0))/60/60/24,"-")</f>
        <v>-</v>
      </c>
      <c r="AG76" s="411" t="str">
        <f>IFERROR(INDEX(Raw!$H$6:$EB$1257,MATCH($B76&amp;$D76&amp;$B$6,Raw!$A$6:$A$1257,0),MATCH(AG$6,Raw!$H$5:$EB$5,0))/60/60/24,"-")</f>
        <v>-</v>
      </c>
      <c r="AI76" s="293" t="str">
        <f>IFERROR(INDEX(Raw!$H$6:$EB$1257,MATCH($B76&amp;$D76&amp;$B$6,Raw!$A$6:$A$1257,0),MATCH(AI$6,Raw!$H$5:$EB$5,0)),"-")</f>
        <v>-</v>
      </c>
      <c r="AJ76" s="294"/>
      <c r="AK76" s="291" t="str">
        <f>IFERROR(INDEX(Raw!$H$6:$EB$1257,MATCH($B76&amp;$D76&amp;$B$6,Raw!$A$6:$A$1257,0),MATCH(AK$6,Raw!$H$5:$EB$5,0)),"-")</f>
        <v>-</v>
      </c>
      <c r="AM76" s="347"/>
    </row>
    <row r="77" spans="1:39" s="46" customFormat="1" x14ac:dyDescent="0.2">
      <c r="A77" s="392">
        <v>44896</v>
      </c>
      <c r="B77" s="287" t="s">
        <v>134</v>
      </c>
      <c r="C77" s="113" t="s">
        <v>139</v>
      </c>
      <c r="D77" s="138" t="s">
        <v>139</v>
      </c>
      <c r="E77" s="291" t="str">
        <f>IFERROR(INDEX(Raw!$H$6:$EB$1257,MATCH($B77&amp;$D77&amp;$B$6,Raw!$A$6:$A$1257,0),MATCH(E$6,Raw!$H$5:$EB$5,0)),"-")</f>
        <v>-</v>
      </c>
      <c r="F77" s="291"/>
      <c r="G77" s="291" t="str">
        <f>IFERROR(INDEX(Raw!$H$6:$EB$1257,MATCH($B77&amp;$D77&amp;$B$6,Raw!$A$6:$A$1257,0),MATCH(G$6,Raw!$H$5:$EB$5,0))/60/60,"-")</f>
        <v>-</v>
      </c>
      <c r="H77" s="411" t="str">
        <f>IFERROR(INDEX(Raw!$H$6:$EB$1257,MATCH($B77&amp;$D77&amp;$B$6,Raw!$A$6:$A$1257,0),MATCH(H$6,Raw!$H$5:$EB$5,0))/60/60/24,"-")</f>
        <v>-</v>
      </c>
      <c r="I77" s="411" t="str">
        <f>IFERROR(INDEX(Raw!$H$6:$EB$1257,MATCH($B77&amp;$D77&amp;$B$6,Raw!$A$6:$A$1257,0),MATCH(I$6,Raw!$H$5:$EB$5,0))/60/60/24,"-")</f>
        <v>-</v>
      </c>
      <c r="J77" s="291"/>
      <c r="K77" s="291" t="str">
        <f>IFERROR(INDEX(Raw!$H$6:$EB$1257,MATCH($B77&amp;$D77&amp;$B$6,Raw!$A$6:$A$1257,0),MATCH(K$6,Raw!$H$5:$EB$5,0)),"-")</f>
        <v>-</v>
      </c>
      <c r="L77" s="291"/>
      <c r="M77" s="291" t="str">
        <f>IFERROR(INDEX(Raw!$H$6:$EB$1257,MATCH($B77&amp;$D77&amp;$B$6,Raw!$A$6:$A$1257,0),MATCH(M$6,Raw!$H$5:$EB$5,0))/60/60,"-")</f>
        <v>-</v>
      </c>
      <c r="N77" s="411" t="str">
        <f>IFERROR(INDEX(Raw!$H$6:$EB$1257,MATCH($B77&amp;$D77&amp;$B$6,Raw!$A$6:$A$1257,0),MATCH(N$6,Raw!$H$5:$EB$5,0))/60/60/24,"-")</f>
        <v>-</v>
      </c>
      <c r="O77" s="411" t="str">
        <f>IFERROR(INDEX(Raw!$H$6:$EB$1257,MATCH($B77&amp;$D77&amp;$B$6,Raw!$A$6:$A$1257,0),MATCH(O$6,Raw!$H$5:$EB$5,0))/60/60/24,"-")</f>
        <v>-</v>
      </c>
      <c r="P77" s="291"/>
      <c r="Q77" s="291" t="str">
        <f>IFERROR(INDEX(Raw!$H$6:$EB$1257,MATCH($B77&amp;$D77&amp;$B$6,Raw!$A$6:$A$1257,0),MATCH(Q$6,Raw!$H$5:$EB$5,0)),"-")</f>
        <v>-</v>
      </c>
      <c r="R77" s="291"/>
      <c r="S77" s="291" t="str">
        <f>IFERROR(INDEX(Raw!$H$6:$EB$1257,MATCH($B77&amp;$D77&amp;$B$6,Raw!$A$6:$A$1257,0),MATCH(S$6,Raw!$H$5:$EB$5,0))/60/60,"-")</f>
        <v>-</v>
      </c>
      <c r="T77" s="411" t="str">
        <f>IFERROR(INDEX(Raw!$H$6:$EB$1257,MATCH($B77&amp;$D77&amp;$B$6,Raw!$A$6:$A$1257,0),MATCH(T$6,Raw!$H$5:$EB$5,0))/60/60/24,"-")</f>
        <v>-</v>
      </c>
      <c r="U77" s="411" t="str">
        <f>IFERROR(INDEX(Raw!$H$6:$EB$1257,MATCH($B77&amp;$D77&amp;$B$6,Raw!$A$6:$A$1257,0),MATCH(U$6,Raw!$H$5:$EB$5,0))/60/60/24,"-")</f>
        <v>-</v>
      </c>
      <c r="V77" s="291"/>
      <c r="W77" s="291" t="str">
        <f>IFERROR(INDEX(Raw!$H$6:$EB$1257,MATCH($B77&amp;$D77&amp;$B$6,Raw!$A$6:$A$1257,0),MATCH(W$6,Raw!$H$5:$EB$5,0)),"-")</f>
        <v>-</v>
      </c>
      <c r="X77" s="291"/>
      <c r="Y77" s="291" t="str">
        <f>IFERROR(INDEX(Raw!$H$6:$EB$1257,MATCH($B77&amp;$D77&amp;$B$6,Raw!$A$6:$A$1257,0),MATCH(Y$6,Raw!$H$5:$EB$5,0))/60/60,"-")</f>
        <v>-</v>
      </c>
      <c r="Z77" s="411" t="str">
        <f>IFERROR(INDEX(Raw!$H$6:$EB$1257,MATCH($B77&amp;$D77&amp;$B$6,Raw!$A$6:$A$1257,0),MATCH(Z$6,Raw!$H$5:$EB$5,0))/60/60/24,"-")</f>
        <v>-</v>
      </c>
      <c r="AA77" s="411" t="str">
        <f>IFERROR(INDEX(Raw!$H$6:$EB$1257,MATCH($B77&amp;$D77&amp;$B$6,Raw!$A$6:$A$1257,0),MATCH(AA$6,Raw!$H$5:$EB$5,0))/60/60/24,"-")</f>
        <v>-</v>
      </c>
      <c r="AB77" s="291"/>
      <c r="AC77" s="291" t="str">
        <f>IFERROR(INDEX(Raw!$H$6:$EB$1257,MATCH($B77&amp;$D77&amp;$B$6,Raw!$A$6:$A$1257,0),MATCH(AC$6,Raw!$H$5:$EB$5,0)),"-")</f>
        <v>-</v>
      </c>
      <c r="AD77" s="291"/>
      <c r="AE77" s="291" t="str">
        <f>IFERROR(INDEX(Raw!$H$6:$EB$1257,MATCH($B77&amp;$D77&amp;$B$6,Raw!$A$6:$A$1257,0),MATCH(AE$6,Raw!$H$5:$EB$5,0))/60/60,"-")</f>
        <v>-</v>
      </c>
      <c r="AF77" s="411" t="str">
        <f>IFERROR(INDEX(Raw!$H$6:$EB$1257,MATCH($B77&amp;$D77&amp;$B$6,Raw!$A$6:$A$1257,0),MATCH(AF$6,Raw!$H$5:$EB$5,0))/60/60/24,"-")</f>
        <v>-</v>
      </c>
      <c r="AG77" s="411" t="str">
        <f>IFERROR(INDEX(Raw!$H$6:$EB$1257,MATCH($B77&amp;$D77&amp;$B$6,Raw!$A$6:$A$1257,0),MATCH(AG$6,Raw!$H$5:$EB$5,0))/60/60/24,"-")</f>
        <v>-</v>
      </c>
      <c r="AI77" s="293" t="str">
        <f>IFERROR(INDEX(Raw!$H$6:$EB$1257,MATCH($B77&amp;$D77&amp;$B$6,Raw!$A$6:$A$1257,0),MATCH(AI$6,Raw!$H$5:$EB$5,0)),"-")</f>
        <v>-</v>
      </c>
      <c r="AJ77" s="294"/>
      <c r="AK77" s="291" t="str">
        <f>IFERROR(INDEX(Raw!$H$6:$EB$1257,MATCH($B77&amp;$D77&amp;$B$6,Raw!$A$6:$A$1257,0),MATCH(AK$6,Raw!$H$5:$EB$5,0)),"-")</f>
        <v>-</v>
      </c>
      <c r="AM77" s="347"/>
    </row>
    <row r="78" spans="1:39" s="46" customFormat="1" ht="18" customHeight="1" x14ac:dyDescent="0.25">
      <c r="A78" s="392">
        <v>44562</v>
      </c>
      <c r="B78" s="287" t="s">
        <v>134</v>
      </c>
      <c r="C78" s="46" t="s">
        <v>140</v>
      </c>
      <c r="D78" s="142" t="s">
        <v>140</v>
      </c>
      <c r="E78" s="291" t="str">
        <f>IFERROR(INDEX(Raw!$H$6:$EB$1257,MATCH($B78&amp;$D78&amp;$B$6,Raw!$A$6:$A$1257,0),MATCH(E$6,Raw!$H$5:$EB$5,0)),"-")</f>
        <v>-</v>
      </c>
      <c r="F78" s="291"/>
      <c r="G78" s="291" t="str">
        <f>IFERROR(INDEX(Raw!$H$6:$EB$1257,MATCH($B78&amp;$D78&amp;$B$6,Raw!$A$6:$A$1257,0),MATCH(G$6,Raw!$H$5:$EB$5,0))/60/60,"-")</f>
        <v>-</v>
      </c>
      <c r="H78" s="411" t="str">
        <f>IFERROR(INDEX(Raw!$H$6:$EB$1257,MATCH($B78&amp;$D78&amp;$B$6,Raw!$A$6:$A$1257,0),MATCH(H$6,Raw!$H$5:$EB$5,0))/60/60/24,"-")</f>
        <v>-</v>
      </c>
      <c r="I78" s="411" t="str">
        <f>IFERROR(INDEX(Raw!$H$6:$EB$1257,MATCH($B78&amp;$D78&amp;$B$6,Raw!$A$6:$A$1257,0),MATCH(I$6,Raw!$H$5:$EB$5,0))/60/60/24,"-")</f>
        <v>-</v>
      </c>
      <c r="J78" s="291"/>
      <c r="K78" s="291" t="str">
        <f>IFERROR(INDEX(Raw!$H$6:$EB$1257,MATCH($B78&amp;$D78&amp;$B$6,Raw!$A$6:$A$1257,0),MATCH(K$6,Raw!$H$5:$EB$5,0)),"-")</f>
        <v>-</v>
      </c>
      <c r="L78" s="291"/>
      <c r="M78" s="291" t="str">
        <f>IFERROR(INDEX(Raw!$H$6:$EB$1257,MATCH($B78&amp;$D78&amp;$B$6,Raw!$A$6:$A$1257,0),MATCH(M$6,Raw!$H$5:$EB$5,0))/60/60,"-")</f>
        <v>-</v>
      </c>
      <c r="N78" s="411" t="str">
        <f>IFERROR(INDEX(Raw!$H$6:$EB$1257,MATCH($B78&amp;$D78&amp;$B$6,Raw!$A$6:$A$1257,0),MATCH(N$6,Raw!$H$5:$EB$5,0))/60/60/24,"-")</f>
        <v>-</v>
      </c>
      <c r="O78" s="411" t="str">
        <f>IFERROR(INDEX(Raw!$H$6:$EB$1257,MATCH($B78&amp;$D78&amp;$B$6,Raw!$A$6:$A$1257,0),MATCH(O$6,Raw!$H$5:$EB$5,0))/60/60/24,"-")</f>
        <v>-</v>
      </c>
      <c r="P78" s="291"/>
      <c r="Q78" s="291" t="str">
        <f>IFERROR(INDEX(Raw!$H$6:$EB$1257,MATCH($B78&amp;$D78&amp;$B$6,Raw!$A$6:$A$1257,0),MATCH(Q$6,Raw!$H$5:$EB$5,0)),"-")</f>
        <v>-</v>
      </c>
      <c r="R78" s="291"/>
      <c r="S78" s="291" t="str">
        <f>IFERROR(INDEX(Raw!$H$6:$EB$1257,MATCH($B78&amp;$D78&amp;$B$6,Raw!$A$6:$A$1257,0),MATCH(S$6,Raw!$H$5:$EB$5,0))/60/60,"-")</f>
        <v>-</v>
      </c>
      <c r="T78" s="411" t="str">
        <f>IFERROR(INDEX(Raw!$H$6:$EB$1257,MATCH($B78&amp;$D78&amp;$B$6,Raw!$A$6:$A$1257,0),MATCH(T$6,Raw!$H$5:$EB$5,0))/60/60/24,"-")</f>
        <v>-</v>
      </c>
      <c r="U78" s="411" t="str">
        <f>IFERROR(INDEX(Raw!$H$6:$EB$1257,MATCH($B78&amp;$D78&amp;$B$6,Raw!$A$6:$A$1257,0),MATCH(U$6,Raw!$H$5:$EB$5,0))/60/60/24,"-")</f>
        <v>-</v>
      </c>
      <c r="V78" s="291"/>
      <c r="W78" s="291" t="str">
        <f>IFERROR(INDEX(Raw!$H$6:$EB$1257,MATCH($B78&amp;$D78&amp;$B$6,Raw!$A$6:$A$1257,0),MATCH(W$6,Raw!$H$5:$EB$5,0)),"-")</f>
        <v>-</v>
      </c>
      <c r="X78" s="291"/>
      <c r="Y78" s="291" t="str">
        <f>IFERROR(INDEX(Raw!$H$6:$EB$1257,MATCH($B78&amp;$D78&amp;$B$6,Raw!$A$6:$A$1257,0),MATCH(Y$6,Raw!$H$5:$EB$5,0))/60/60,"-")</f>
        <v>-</v>
      </c>
      <c r="Z78" s="411" t="str">
        <f>IFERROR(INDEX(Raw!$H$6:$EB$1257,MATCH($B78&amp;$D78&amp;$B$6,Raw!$A$6:$A$1257,0),MATCH(Z$6,Raw!$H$5:$EB$5,0))/60/60/24,"-")</f>
        <v>-</v>
      </c>
      <c r="AA78" s="411" t="str">
        <f>IFERROR(INDEX(Raw!$H$6:$EB$1257,MATCH($B78&amp;$D78&amp;$B$6,Raw!$A$6:$A$1257,0),MATCH(AA$6,Raw!$H$5:$EB$5,0))/60/60/24,"-")</f>
        <v>-</v>
      </c>
      <c r="AB78" s="291"/>
      <c r="AC78" s="291" t="str">
        <f>IFERROR(INDEX(Raw!$H$6:$EB$1257,MATCH($B78&amp;$D78&amp;$B$6,Raw!$A$6:$A$1257,0),MATCH(AC$6,Raw!$H$5:$EB$5,0)),"-")</f>
        <v>-</v>
      </c>
      <c r="AD78" s="291"/>
      <c r="AE78" s="291" t="str">
        <f>IFERROR(INDEX(Raw!$H$6:$EB$1257,MATCH($B78&amp;$D78&amp;$B$6,Raw!$A$6:$A$1257,0),MATCH(AE$6,Raw!$H$5:$EB$5,0))/60/60,"-")</f>
        <v>-</v>
      </c>
      <c r="AF78" s="411" t="str">
        <f>IFERROR(INDEX(Raw!$H$6:$EB$1257,MATCH($B78&amp;$D78&amp;$B$6,Raw!$A$6:$A$1257,0),MATCH(AF$6,Raw!$H$5:$EB$5,0))/60/60/24,"-")</f>
        <v>-</v>
      </c>
      <c r="AG78" s="411" t="str">
        <f>IFERROR(INDEX(Raw!$H$6:$EB$1257,MATCH($B78&amp;$D78&amp;$B$6,Raw!$A$6:$A$1257,0),MATCH(AG$6,Raw!$H$5:$EB$5,0))/60/60/24,"-")</f>
        <v>-</v>
      </c>
      <c r="AI78" s="293" t="str">
        <f>IFERROR(INDEX(Raw!$H$6:$EB$1257,MATCH($B78&amp;$D78&amp;$B$6,Raw!$A$6:$A$1257,0),MATCH(AI$6,Raw!$H$5:$EB$5,0)),"-")</f>
        <v>-</v>
      </c>
      <c r="AJ78" s="294"/>
      <c r="AK78" s="291" t="str">
        <f>IFERROR(INDEX(Raw!$H$6:$EB$1257,MATCH($B78&amp;$D78&amp;$B$6,Raw!$A$6:$A$1257,0),MATCH(AK$6,Raw!$H$5:$EB$5,0)),"-")</f>
        <v>-</v>
      </c>
      <c r="AM78" s="347"/>
    </row>
    <row r="79" spans="1:39" s="46" customFormat="1" ht="12.75" customHeight="1" x14ac:dyDescent="0.2">
      <c r="A79" s="392">
        <v>44593</v>
      </c>
      <c r="B79" s="287" t="s">
        <v>134</v>
      </c>
      <c r="C79" s="46" t="s">
        <v>141</v>
      </c>
      <c r="D79" s="2" t="s">
        <v>141</v>
      </c>
      <c r="E79" s="291" t="str">
        <f>IFERROR(INDEX(Raw!$H$6:$EB$1257,MATCH($B79&amp;$D79&amp;$B$6,Raw!$A$6:$A$1257,0),MATCH(E$6,Raw!$H$5:$EB$5,0)),"-")</f>
        <v>-</v>
      </c>
      <c r="F79" s="291"/>
      <c r="G79" s="291" t="str">
        <f>IFERROR(INDEX(Raw!$H$6:$EB$1257,MATCH($B79&amp;$D79&amp;$B$6,Raw!$A$6:$A$1257,0),MATCH(G$6,Raw!$H$5:$EB$5,0))/60/60,"-")</f>
        <v>-</v>
      </c>
      <c r="H79" s="411" t="str">
        <f>IFERROR(INDEX(Raw!$H$6:$EB$1257,MATCH($B79&amp;$D79&amp;$B$6,Raw!$A$6:$A$1257,0),MATCH(H$6,Raw!$H$5:$EB$5,0))/60/60/24,"-")</f>
        <v>-</v>
      </c>
      <c r="I79" s="411" t="str">
        <f>IFERROR(INDEX(Raw!$H$6:$EB$1257,MATCH($B79&amp;$D79&amp;$B$6,Raw!$A$6:$A$1257,0),MATCH(I$6,Raw!$H$5:$EB$5,0))/60/60/24,"-")</f>
        <v>-</v>
      </c>
      <c r="J79" s="291"/>
      <c r="K79" s="291" t="str">
        <f>IFERROR(INDEX(Raw!$H$6:$EB$1257,MATCH($B79&amp;$D79&amp;$B$6,Raw!$A$6:$A$1257,0),MATCH(K$6,Raw!$H$5:$EB$5,0)),"-")</f>
        <v>-</v>
      </c>
      <c r="L79" s="291"/>
      <c r="M79" s="291" t="str">
        <f>IFERROR(INDEX(Raw!$H$6:$EB$1257,MATCH($B79&amp;$D79&amp;$B$6,Raw!$A$6:$A$1257,0),MATCH(M$6,Raw!$H$5:$EB$5,0))/60/60,"-")</f>
        <v>-</v>
      </c>
      <c r="N79" s="411" t="str">
        <f>IFERROR(INDEX(Raw!$H$6:$EB$1257,MATCH($B79&amp;$D79&amp;$B$6,Raw!$A$6:$A$1257,0),MATCH(N$6,Raw!$H$5:$EB$5,0))/60/60/24,"-")</f>
        <v>-</v>
      </c>
      <c r="O79" s="411" t="str">
        <f>IFERROR(INDEX(Raw!$H$6:$EB$1257,MATCH($B79&amp;$D79&amp;$B$6,Raw!$A$6:$A$1257,0),MATCH(O$6,Raw!$H$5:$EB$5,0))/60/60/24,"-")</f>
        <v>-</v>
      </c>
      <c r="P79" s="291"/>
      <c r="Q79" s="291" t="str">
        <f>IFERROR(INDEX(Raw!$H$6:$EB$1257,MATCH($B79&amp;$D79&amp;$B$6,Raw!$A$6:$A$1257,0),MATCH(Q$6,Raw!$H$5:$EB$5,0)),"-")</f>
        <v>-</v>
      </c>
      <c r="R79" s="291"/>
      <c r="S79" s="291" t="str">
        <f>IFERROR(INDEX(Raw!$H$6:$EB$1257,MATCH($B79&amp;$D79&amp;$B$6,Raw!$A$6:$A$1257,0),MATCH(S$6,Raw!$H$5:$EB$5,0))/60/60,"-")</f>
        <v>-</v>
      </c>
      <c r="T79" s="411" t="str">
        <f>IFERROR(INDEX(Raw!$H$6:$EB$1257,MATCH($B79&amp;$D79&amp;$B$6,Raw!$A$6:$A$1257,0),MATCH(T$6,Raw!$H$5:$EB$5,0))/60/60/24,"-")</f>
        <v>-</v>
      </c>
      <c r="U79" s="411" t="str">
        <f>IFERROR(INDEX(Raw!$H$6:$EB$1257,MATCH($B79&amp;$D79&amp;$B$6,Raw!$A$6:$A$1257,0),MATCH(U$6,Raw!$H$5:$EB$5,0))/60/60/24,"-")</f>
        <v>-</v>
      </c>
      <c r="V79" s="291"/>
      <c r="W79" s="291" t="str">
        <f>IFERROR(INDEX(Raw!$H$6:$EB$1257,MATCH($B79&amp;$D79&amp;$B$6,Raw!$A$6:$A$1257,0),MATCH(W$6,Raw!$H$5:$EB$5,0)),"-")</f>
        <v>-</v>
      </c>
      <c r="X79" s="291"/>
      <c r="Y79" s="291" t="str">
        <f>IFERROR(INDEX(Raw!$H$6:$EB$1257,MATCH($B79&amp;$D79&amp;$B$6,Raw!$A$6:$A$1257,0),MATCH(Y$6,Raw!$H$5:$EB$5,0))/60/60,"-")</f>
        <v>-</v>
      </c>
      <c r="Z79" s="411" t="str">
        <f>IFERROR(INDEX(Raw!$H$6:$EB$1257,MATCH($B79&amp;$D79&amp;$B$6,Raw!$A$6:$A$1257,0),MATCH(Z$6,Raw!$H$5:$EB$5,0))/60/60/24,"-")</f>
        <v>-</v>
      </c>
      <c r="AA79" s="411" t="str">
        <f>IFERROR(INDEX(Raw!$H$6:$EB$1257,MATCH($B79&amp;$D79&amp;$B$6,Raw!$A$6:$A$1257,0),MATCH(AA$6,Raw!$H$5:$EB$5,0))/60/60/24,"-")</f>
        <v>-</v>
      </c>
      <c r="AB79" s="291"/>
      <c r="AC79" s="291" t="str">
        <f>IFERROR(INDEX(Raw!$H$6:$EB$1257,MATCH($B79&amp;$D79&amp;$B$6,Raw!$A$6:$A$1257,0),MATCH(AC$6,Raw!$H$5:$EB$5,0)),"-")</f>
        <v>-</v>
      </c>
      <c r="AD79" s="291"/>
      <c r="AE79" s="291" t="str">
        <f>IFERROR(INDEX(Raw!$H$6:$EB$1257,MATCH($B79&amp;$D79&amp;$B$6,Raw!$A$6:$A$1257,0),MATCH(AE$6,Raw!$H$5:$EB$5,0))/60/60,"-")</f>
        <v>-</v>
      </c>
      <c r="AF79" s="411" t="str">
        <f>IFERROR(INDEX(Raw!$H$6:$EB$1257,MATCH($B79&amp;$D79&amp;$B$6,Raw!$A$6:$A$1257,0),MATCH(AF$6,Raw!$H$5:$EB$5,0))/60/60/24,"-")</f>
        <v>-</v>
      </c>
      <c r="AG79" s="411" t="str">
        <f>IFERROR(INDEX(Raw!$H$6:$EB$1257,MATCH($B79&amp;$D79&amp;$B$6,Raw!$A$6:$A$1257,0),MATCH(AG$6,Raw!$H$5:$EB$5,0))/60/60/24,"-")</f>
        <v>-</v>
      </c>
      <c r="AI79" s="293" t="str">
        <f>IFERROR(INDEX(Raw!$H$6:$EB$1257,MATCH($B79&amp;$D79&amp;$B$6,Raw!$A$6:$A$1257,0),MATCH(AI$6,Raw!$H$5:$EB$5,0)),"-")</f>
        <v>-</v>
      </c>
      <c r="AJ79" s="294"/>
      <c r="AK79" s="291" t="str">
        <f>IFERROR(INDEX(Raw!$H$6:$EB$1257,MATCH($B79&amp;$D79&amp;$B$6,Raw!$A$6:$A$1257,0),MATCH(AK$6,Raw!$H$5:$EB$5,0)),"-")</f>
        <v>-</v>
      </c>
      <c r="AM79" s="347"/>
    </row>
    <row r="80" spans="1:39" s="46" customFormat="1" x14ac:dyDescent="0.2">
      <c r="A80" s="392">
        <v>44621</v>
      </c>
      <c r="B80" s="287" t="s">
        <v>134</v>
      </c>
      <c r="C80" s="113" t="s">
        <v>142</v>
      </c>
      <c r="D80" s="138" t="s">
        <v>142</v>
      </c>
      <c r="E80" s="291" t="str">
        <f>IFERROR(INDEX(Raw!$H$6:$EB$1257,MATCH($B80&amp;$D80&amp;$B$6,Raw!$A$6:$A$1257,0),MATCH(E$6,Raw!$H$5:$EB$5,0)),"-")</f>
        <v>-</v>
      </c>
      <c r="F80" s="291"/>
      <c r="G80" s="291" t="str">
        <f>IFERROR(INDEX(Raw!$H$6:$EB$1257,MATCH($B80&amp;$D80&amp;$B$6,Raw!$A$6:$A$1257,0),MATCH(G$6,Raw!$H$5:$EB$5,0))/60/60,"-")</f>
        <v>-</v>
      </c>
      <c r="H80" s="411" t="str">
        <f>IFERROR(INDEX(Raw!$H$6:$EB$1257,MATCH($B80&amp;$D80&amp;$B$6,Raw!$A$6:$A$1257,0),MATCH(H$6,Raw!$H$5:$EB$5,0))/60/60/24,"-")</f>
        <v>-</v>
      </c>
      <c r="I80" s="411" t="str">
        <f>IFERROR(INDEX(Raw!$H$6:$EB$1257,MATCH($B80&amp;$D80&amp;$B$6,Raw!$A$6:$A$1257,0),MATCH(I$6,Raw!$H$5:$EB$5,0))/60/60/24,"-")</f>
        <v>-</v>
      </c>
      <c r="J80" s="291"/>
      <c r="K80" s="291" t="str">
        <f>IFERROR(INDEX(Raw!$H$6:$EB$1257,MATCH($B80&amp;$D80&amp;$B$6,Raw!$A$6:$A$1257,0),MATCH(K$6,Raw!$H$5:$EB$5,0)),"-")</f>
        <v>-</v>
      </c>
      <c r="L80" s="291"/>
      <c r="M80" s="291" t="str">
        <f>IFERROR(INDEX(Raw!$H$6:$EB$1257,MATCH($B80&amp;$D80&amp;$B$6,Raw!$A$6:$A$1257,0),MATCH(M$6,Raw!$H$5:$EB$5,0))/60/60,"-")</f>
        <v>-</v>
      </c>
      <c r="N80" s="411" t="str">
        <f>IFERROR(INDEX(Raw!$H$6:$EB$1257,MATCH($B80&amp;$D80&amp;$B$6,Raw!$A$6:$A$1257,0),MATCH(N$6,Raw!$H$5:$EB$5,0))/60/60/24,"-")</f>
        <v>-</v>
      </c>
      <c r="O80" s="411" t="str">
        <f>IFERROR(INDEX(Raw!$H$6:$EB$1257,MATCH($B80&amp;$D80&amp;$B$6,Raw!$A$6:$A$1257,0),MATCH(O$6,Raw!$H$5:$EB$5,0))/60/60/24,"-")</f>
        <v>-</v>
      </c>
      <c r="P80" s="291"/>
      <c r="Q80" s="291" t="str">
        <f>IFERROR(INDEX(Raw!$H$6:$EB$1257,MATCH($B80&amp;$D80&amp;$B$6,Raw!$A$6:$A$1257,0),MATCH(Q$6,Raw!$H$5:$EB$5,0)),"-")</f>
        <v>-</v>
      </c>
      <c r="R80" s="291"/>
      <c r="S80" s="291" t="str">
        <f>IFERROR(INDEX(Raw!$H$6:$EB$1257,MATCH($B80&amp;$D80&amp;$B$6,Raw!$A$6:$A$1257,0),MATCH(S$6,Raw!$H$5:$EB$5,0))/60/60,"-")</f>
        <v>-</v>
      </c>
      <c r="T80" s="411" t="str">
        <f>IFERROR(INDEX(Raw!$H$6:$EB$1257,MATCH($B80&amp;$D80&amp;$B$6,Raw!$A$6:$A$1257,0),MATCH(T$6,Raw!$H$5:$EB$5,0))/60/60/24,"-")</f>
        <v>-</v>
      </c>
      <c r="U80" s="411" t="str">
        <f>IFERROR(INDEX(Raw!$H$6:$EB$1257,MATCH($B80&amp;$D80&amp;$B$6,Raw!$A$6:$A$1257,0),MATCH(U$6,Raw!$H$5:$EB$5,0))/60/60/24,"-")</f>
        <v>-</v>
      </c>
      <c r="V80" s="291"/>
      <c r="W80" s="291" t="str">
        <f>IFERROR(INDEX(Raw!$H$6:$EB$1257,MATCH($B80&amp;$D80&amp;$B$6,Raw!$A$6:$A$1257,0),MATCH(W$6,Raw!$H$5:$EB$5,0)),"-")</f>
        <v>-</v>
      </c>
      <c r="X80" s="291"/>
      <c r="Y80" s="291" t="str">
        <f>IFERROR(INDEX(Raw!$H$6:$EB$1257,MATCH($B80&amp;$D80&amp;$B$6,Raw!$A$6:$A$1257,0),MATCH(Y$6,Raw!$H$5:$EB$5,0))/60/60,"-")</f>
        <v>-</v>
      </c>
      <c r="Z80" s="411" t="str">
        <f>IFERROR(INDEX(Raw!$H$6:$EB$1257,MATCH($B80&amp;$D80&amp;$B$6,Raw!$A$6:$A$1257,0),MATCH(Z$6,Raw!$H$5:$EB$5,0))/60/60/24,"-")</f>
        <v>-</v>
      </c>
      <c r="AA80" s="411" t="str">
        <f>IFERROR(INDEX(Raw!$H$6:$EB$1257,MATCH($B80&amp;$D80&amp;$B$6,Raw!$A$6:$A$1257,0),MATCH(AA$6,Raw!$H$5:$EB$5,0))/60/60/24,"-")</f>
        <v>-</v>
      </c>
      <c r="AB80" s="291"/>
      <c r="AC80" s="291" t="str">
        <f>IFERROR(INDEX(Raw!$H$6:$EB$1257,MATCH($B80&amp;$D80&amp;$B$6,Raw!$A$6:$A$1257,0),MATCH(AC$6,Raw!$H$5:$EB$5,0)),"-")</f>
        <v>-</v>
      </c>
      <c r="AD80" s="291"/>
      <c r="AE80" s="291" t="str">
        <f>IFERROR(INDEX(Raw!$H$6:$EB$1257,MATCH($B80&amp;$D80&amp;$B$6,Raw!$A$6:$A$1257,0),MATCH(AE$6,Raw!$H$5:$EB$5,0))/60/60,"-")</f>
        <v>-</v>
      </c>
      <c r="AF80" s="411" t="str">
        <f>IFERROR(INDEX(Raw!$H$6:$EB$1257,MATCH($B80&amp;$D80&amp;$B$6,Raw!$A$6:$A$1257,0),MATCH(AF$6,Raw!$H$5:$EB$5,0))/60/60/24,"-")</f>
        <v>-</v>
      </c>
      <c r="AG80" s="411" t="str">
        <f>IFERROR(INDEX(Raw!$H$6:$EB$1257,MATCH($B80&amp;$D80&amp;$B$6,Raw!$A$6:$A$1257,0),MATCH(AG$6,Raw!$H$5:$EB$5,0))/60/60/24,"-")</f>
        <v>-</v>
      </c>
      <c r="AI80" s="293" t="str">
        <f>IFERROR(INDEX(Raw!$H$6:$EB$1257,MATCH($B80&amp;$D80&amp;$B$6,Raw!$A$6:$A$1257,0),MATCH(AI$6,Raw!$H$5:$EB$5,0)),"-")</f>
        <v>-</v>
      </c>
      <c r="AJ80" s="294"/>
      <c r="AK80" s="291" t="str">
        <f>IFERROR(INDEX(Raw!$H$6:$EB$1257,MATCH($B80&amp;$D80&amp;$B$6,Raw!$A$6:$A$1257,0),MATCH(AK$6,Raw!$H$5:$EB$5,0)),"-")</f>
        <v>-</v>
      </c>
      <c r="AM80" s="347"/>
    </row>
    <row r="81" spans="1:37" x14ac:dyDescent="0.2">
      <c r="A81" s="7"/>
      <c r="B81" s="114"/>
      <c r="C81" s="114"/>
      <c r="D81" s="233" t="s">
        <v>44</v>
      </c>
      <c r="E81" s="114" t="s">
        <v>151</v>
      </c>
      <c r="F81" s="134"/>
      <c r="G81" s="134"/>
      <c r="H81" s="415"/>
      <c r="I81" s="415"/>
      <c r="J81" s="135"/>
      <c r="K81" s="133"/>
      <c r="L81" s="137"/>
      <c r="M81" s="137"/>
      <c r="N81" s="416"/>
      <c r="O81" s="416"/>
      <c r="P81" s="135"/>
      <c r="Q81" s="135"/>
      <c r="R81" s="135"/>
      <c r="S81" s="135"/>
      <c r="T81" s="416"/>
      <c r="U81" s="416"/>
      <c r="V81" s="135"/>
      <c r="W81" s="135"/>
      <c r="X81" s="135"/>
      <c r="Y81" s="135"/>
      <c r="Z81" s="416"/>
      <c r="AA81" s="416"/>
      <c r="AB81" s="135"/>
      <c r="AC81" s="135"/>
      <c r="AD81" s="135"/>
      <c r="AE81" s="135"/>
      <c r="AF81" s="416"/>
      <c r="AG81" s="416"/>
      <c r="AH81" s="114"/>
      <c r="AI81" s="114"/>
      <c r="AJ81" s="114"/>
      <c r="AK81" s="114"/>
    </row>
    <row r="82" spans="1:37" x14ac:dyDescent="0.2">
      <c r="A82" s="1"/>
      <c r="D82" s="7"/>
      <c r="E82" s="11" t="s">
        <v>152</v>
      </c>
      <c r="F82" s="46"/>
      <c r="G82" s="46"/>
      <c r="H82" s="94"/>
      <c r="I82" s="94"/>
      <c r="N82" s="192"/>
      <c r="O82" s="192"/>
      <c r="T82" s="94"/>
      <c r="U82" s="192"/>
      <c r="Z82" s="192"/>
      <c r="AA82" s="192"/>
      <c r="AB82" s="30"/>
      <c r="AC82" s="30"/>
      <c r="AD82" s="30"/>
      <c r="AE82" s="30"/>
      <c r="AF82" s="346"/>
      <c r="AG82" s="192"/>
    </row>
    <row r="83" spans="1:37" x14ac:dyDescent="0.2">
      <c r="A83" s="1"/>
      <c r="D83" s="66">
        <v>1</v>
      </c>
      <c r="E83" s="42" t="s">
        <v>153</v>
      </c>
      <c r="F83" s="46"/>
      <c r="G83" s="46"/>
      <c r="H83" s="94"/>
      <c r="I83" s="94"/>
      <c r="N83" s="192"/>
      <c r="O83" s="192"/>
      <c r="T83" s="94"/>
      <c r="U83" s="192"/>
      <c r="Z83" s="192"/>
      <c r="AA83" s="192"/>
      <c r="AB83" s="30"/>
      <c r="AC83" s="30"/>
      <c r="AD83" s="30"/>
      <c r="AE83" s="30"/>
      <c r="AF83" s="192"/>
      <c r="AG83" s="192"/>
    </row>
    <row r="84" spans="1:37" x14ac:dyDescent="0.2">
      <c r="A84" s="1"/>
      <c r="D84" s="83">
        <v>2</v>
      </c>
      <c r="E84" s="46" t="s">
        <v>154</v>
      </c>
      <c r="F84" s="46"/>
      <c r="G84" s="46"/>
      <c r="H84" s="94"/>
      <c r="I84" s="94"/>
      <c r="N84" s="192"/>
      <c r="O84" s="192"/>
      <c r="T84" s="192"/>
      <c r="U84" s="192"/>
      <c r="Z84" s="192"/>
      <c r="AA84" s="192"/>
      <c r="AB84" s="30"/>
      <c r="AC84" s="30"/>
      <c r="AD84" s="30"/>
      <c r="AE84" s="30"/>
      <c r="AF84" s="192"/>
      <c r="AG84" s="192"/>
    </row>
    <row r="85" spans="1:37" x14ac:dyDescent="0.2">
      <c r="A85" s="1"/>
      <c r="D85" s="10">
        <v>3</v>
      </c>
      <c r="E85" s="1" t="s">
        <v>155</v>
      </c>
      <c r="F85" s="46"/>
      <c r="G85" s="46"/>
      <c r="H85" s="94"/>
      <c r="I85" s="94"/>
      <c r="J85" s="13"/>
      <c r="K85" s="11"/>
      <c r="N85" s="192"/>
      <c r="O85" s="192"/>
      <c r="T85" s="192"/>
      <c r="U85" s="192"/>
      <c r="Z85" s="192"/>
      <c r="AA85" s="192"/>
      <c r="AB85" s="30"/>
      <c r="AC85" s="30"/>
      <c r="AD85" s="30"/>
      <c r="AE85" s="30"/>
      <c r="AF85" s="192"/>
      <c r="AG85" s="192"/>
    </row>
    <row r="86" spans="1:37" x14ac:dyDescent="0.2">
      <c r="A86" s="1"/>
      <c r="D86" s="83">
        <v>4</v>
      </c>
      <c r="E86" s="1" t="s">
        <v>156</v>
      </c>
      <c r="G86" s="46"/>
      <c r="H86" s="94"/>
      <c r="I86" s="94"/>
      <c r="J86" s="13"/>
      <c r="K86" s="11"/>
      <c r="N86" s="192"/>
      <c r="O86" s="192"/>
      <c r="T86" s="192"/>
      <c r="U86" s="192"/>
      <c r="Z86" s="192"/>
      <c r="AA86" s="192"/>
      <c r="AB86" s="30"/>
      <c r="AC86" s="30"/>
      <c r="AD86" s="30"/>
      <c r="AE86" s="30"/>
      <c r="AF86" s="192"/>
      <c r="AG86" s="192"/>
    </row>
    <row r="87" spans="1:37" x14ac:dyDescent="0.2">
      <c r="A87" s="1"/>
      <c r="D87" s="10"/>
      <c r="F87" s="47"/>
      <c r="G87" s="47"/>
      <c r="H87" s="191"/>
      <c r="I87" s="191"/>
      <c r="N87" s="192"/>
      <c r="O87" s="192"/>
      <c r="T87" s="192"/>
      <c r="U87" s="192"/>
      <c r="Z87" s="192"/>
      <c r="AA87" s="192"/>
      <c r="AF87" s="192"/>
      <c r="AG87" s="192"/>
    </row>
    <row r="88" spans="1:37" x14ac:dyDescent="0.2">
      <c r="A88" s="1"/>
      <c r="H88" s="192"/>
      <c r="I88" s="192"/>
      <c r="N88" s="192"/>
      <c r="O88" s="192"/>
      <c r="T88" s="192"/>
      <c r="U88" s="192"/>
      <c r="Z88" s="192"/>
      <c r="AA88" s="192"/>
      <c r="AF88" s="192"/>
      <c r="AG88" s="192"/>
    </row>
    <row r="89" spans="1:37" x14ac:dyDescent="0.2">
      <c r="A89" s="1"/>
      <c r="D89" s="10"/>
      <c r="E89" s="42"/>
      <c r="F89" s="11"/>
      <c r="G89" s="11"/>
      <c r="H89" s="193"/>
      <c r="I89" s="193"/>
      <c r="N89" s="192"/>
      <c r="O89" s="192"/>
      <c r="T89" s="192"/>
      <c r="U89" s="192"/>
      <c r="Z89" s="192"/>
      <c r="AA89" s="192"/>
      <c r="AF89" s="192"/>
      <c r="AG89" s="192"/>
    </row>
    <row r="90" spans="1:37" x14ac:dyDescent="0.2">
      <c r="A90" s="1"/>
      <c r="D90" s="10"/>
      <c r="F90" s="11"/>
      <c r="G90" s="11"/>
      <c r="H90" s="193"/>
      <c r="I90" s="193"/>
      <c r="N90" s="192"/>
      <c r="O90" s="192"/>
      <c r="T90" s="192"/>
      <c r="U90" s="192"/>
      <c r="Z90" s="192"/>
      <c r="AA90" s="192"/>
      <c r="AF90" s="192"/>
      <c r="AG90" s="192"/>
    </row>
    <row r="91" spans="1:37" hidden="1" x14ac:dyDescent="0.2">
      <c r="A91" s="1"/>
      <c r="D91" s="10"/>
      <c r="F91" s="11"/>
      <c r="G91" s="11"/>
      <c r="H91" s="193"/>
      <c r="I91" s="193"/>
      <c r="N91" s="192"/>
      <c r="O91" s="192"/>
      <c r="T91" s="192"/>
      <c r="U91" s="192"/>
      <c r="Z91" s="192"/>
      <c r="AA91" s="192"/>
      <c r="AF91" s="192"/>
      <c r="AG91" s="192"/>
    </row>
    <row r="92" spans="1:37" hidden="1" x14ac:dyDescent="0.2">
      <c r="A92" s="1"/>
      <c r="D92" s="10"/>
      <c r="F92" s="11"/>
      <c r="G92" s="11"/>
      <c r="H92" s="193"/>
      <c r="I92" s="193"/>
      <c r="N92" s="192"/>
      <c r="O92" s="192"/>
      <c r="T92" s="192"/>
      <c r="U92" s="192"/>
      <c r="Z92" s="192"/>
      <c r="AA92" s="192"/>
      <c r="AF92" s="192"/>
      <c r="AG92" s="192"/>
    </row>
    <row r="93" spans="1:37" hidden="1" x14ac:dyDescent="0.2">
      <c r="H93" s="192"/>
      <c r="I93" s="192"/>
      <c r="N93" s="192"/>
      <c r="O93" s="192"/>
      <c r="T93" s="192"/>
      <c r="U93" s="192"/>
      <c r="Z93" s="192"/>
      <c r="AA93" s="192"/>
      <c r="AF93" s="192"/>
      <c r="AG93" s="192"/>
    </row>
    <row r="94" spans="1:37" hidden="1" x14ac:dyDescent="0.2">
      <c r="H94" s="192"/>
      <c r="I94" s="192"/>
      <c r="N94" s="192"/>
      <c r="O94" s="192"/>
      <c r="T94" s="192"/>
      <c r="U94" s="192"/>
      <c r="Z94" s="192"/>
      <c r="AA94" s="192"/>
      <c r="AF94" s="192"/>
      <c r="AG94" s="192"/>
    </row>
    <row r="95" spans="1:37" hidden="1" x14ac:dyDescent="0.2">
      <c r="H95" s="192"/>
      <c r="I95" s="192"/>
      <c r="N95" s="192"/>
      <c r="O95" s="192"/>
      <c r="T95" s="192"/>
      <c r="U95" s="192"/>
      <c r="Z95" s="192"/>
      <c r="AA95" s="192"/>
      <c r="AF95" s="192"/>
      <c r="AG95" s="192"/>
    </row>
    <row r="96" spans="1:37" hidden="1" x14ac:dyDescent="0.2">
      <c r="H96" s="192"/>
      <c r="I96" s="192"/>
      <c r="N96" s="192"/>
      <c r="O96" s="192"/>
      <c r="T96" s="192"/>
      <c r="U96" s="192"/>
      <c r="Z96" s="192"/>
      <c r="AA96" s="192"/>
      <c r="AF96" s="192"/>
      <c r="AG96" s="192"/>
    </row>
    <row r="97" spans="8:33" hidden="1" x14ac:dyDescent="0.2">
      <c r="H97" s="192"/>
      <c r="I97" s="192"/>
      <c r="N97" s="192"/>
      <c r="O97" s="192"/>
      <c r="T97" s="192"/>
      <c r="U97" s="192"/>
      <c r="Z97" s="192"/>
      <c r="AA97" s="192"/>
      <c r="AF97" s="192"/>
      <c r="AG97" s="192"/>
    </row>
  </sheetData>
  <mergeCells count="1">
    <mergeCell ref="B5:C5"/>
  </mergeCells>
  <phoneticPr fontId="0" type="noConversion"/>
  <conditionalFormatting sqref="H6:I81 N6:O81 T6:U81 Z6:AA81 AF6:AG81">
    <cfRule type="cellIs" dxfId="9" priority="1" operator="between">
      <formula>1/24</formula>
      <formula>1/1000000</formula>
    </cfRule>
  </conditionalFormatting>
  <hyperlinks>
    <hyperlink ref="E82" location="Introduction!A1" display="Introduction" xr:uid="{00000000-0004-0000-01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colBreaks count="1" manualBreakCount="1">
    <brk id="22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BE966D2-11A4-429B-B444-3F0EA6E44091}">
          <x14:formula1>
            <xm:f>Raw!$FU$6:$FU$26</xm:f>
          </x14:formula1>
          <xm:sqref>B5:C5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AF107"/>
  <sheetViews>
    <sheetView workbookViewId="0">
      <pane xSplit="4" ySplit="12" topLeftCell="E57" activePane="bottomRight" state="frozen"/>
      <selection activeCell="B5" sqref="B5:C5"/>
      <selection pane="topRight" activeCell="B5" sqref="B5:C5"/>
      <selection pane="bottomLeft" activeCell="B5" sqref="B5:C5"/>
      <selection pane="bottomRight" activeCell="E57" sqref="E57"/>
    </sheetView>
  </sheetViews>
  <sheetFormatPr defaultColWidth="0" defaultRowHeight="12.75" zeroHeight="1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6" width="1.5703125" style="1" customWidth="1"/>
    <col min="7" max="8" width="11.42578125" style="1" customWidth="1"/>
    <col min="9" max="9" width="1.5703125" style="1" customWidth="1"/>
    <col min="10" max="11" width="8.5703125" style="1" customWidth="1"/>
    <col min="12" max="12" width="10.5703125" style="1" customWidth="1"/>
    <col min="13" max="13" width="9.5703125" style="1" hidden="1" customWidth="1"/>
    <col min="14" max="14" width="1.5703125" style="1" customWidth="1"/>
    <col min="15" max="16" width="8.5703125" style="1" customWidth="1"/>
    <col min="17" max="17" width="16.5703125" style="1" customWidth="1"/>
    <col min="18" max="18" width="1.5703125" style="1" customWidth="1"/>
    <col min="19" max="19" width="15" style="1" customWidth="1"/>
    <col min="20" max="20" width="13.5703125" style="1" customWidth="1"/>
    <col min="21" max="21" width="14.42578125" style="1" customWidth="1"/>
    <col min="22" max="22" width="1.5703125" style="1" customWidth="1"/>
    <col min="23" max="24" width="8.5703125" style="1" customWidth="1"/>
    <col min="25" max="25" width="9.42578125" style="1" customWidth="1"/>
    <col min="26" max="26" width="8.5703125" style="1" customWidth="1"/>
    <col min="27" max="27" width="1.5703125" style="1" customWidth="1"/>
    <col min="28" max="32" width="9.42578125" style="1" customWidth="1"/>
    <col min="33" max="16384" width="9.42578125" style="1" hidden="1"/>
  </cols>
  <sheetData>
    <row r="1" spans="1:26" ht="18.75" x14ac:dyDescent="0.25">
      <c r="B1" s="33" t="s">
        <v>12</v>
      </c>
      <c r="C1" s="9"/>
      <c r="E1" s="41" t="s">
        <v>86</v>
      </c>
      <c r="F1" s="33"/>
      <c r="G1" s="9"/>
      <c r="H1" s="9"/>
      <c r="I1" s="42"/>
      <c r="J1" s="42"/>
      <c r="K1" s="42"/>
      <c r="L1" s="42"/>
      <c r="M1" s="42"/>
      <c r="N1" s="41"/>
    </row>
    <row r="2" spans="1:26" x14ac:dyDescent="0.2">
      <c r="A2" s="20"/>
      <c r="B2" s="425" t="str">
        <f ca="1">OFFSET(Raw!$FT$5,MATCH($B$4,Raw!$FU$6:$FU$26,0),0)</f>
        <v>Eng</v>
      </c>
      <c r="C2" s="32" t="str">
        <f>VLOOKUP($B$4,Raw!$FU$6:$FX$26,3,0)</f>
        <v>.</v>
      </c>
      <c r="D2" s="21"/>
      <c r="E2" s="9"/>
      <c r="F2" s="9"/>
      <c r="G2" s="101"/>
      <c r="H2" s="101"/>
      <c r="I2" s="9"/>
      <c r="J2" s="9"/>
      <c r="K2" s="9"/>
      <c r="L2" s="9"/>
      <c r="M2" s="9"/>
      <c r="O2" s="9"/>
      <c r="P2" s="9"/>
      <c r="Q2" s="9"/>
      <c r="S2" s="9"/>
      <c r="T2" s="9"/>
      <c r="U2" s="9"/>
      <c r="V2" s="10"/>
      <c r="W2" s="9"/>
      <c r="X2" s="9"/>
      <c r="Y2" s="9"/>
      <c r="Z2" s="9"/>
    </row>
    <row r="3" spans="1:26" ht="14.25" customHeight="1" x14ac:dyDescent="0.2">
      <c r="A3" s="20"/>
      <c r="B3" s="104" t="s">
        <v>95</v>
      </c>
      <c r="D3" s="21"/>
      <c r="E3" s="9"/>
      <c r="F3" s="9"/>
      <c r="G3" s="9"/>
      <c r="H3" s="9"/>
      <c r="I3" s="9"/>
      <c r="J3" s="86" t="s">
        <v>157</v>
      </c>
      <c r="K3" s="34"/>
      <c r="L3" s="8"/>
      <c r="M3" s="8"/>
      <c r="O3" s="86" t="s">
        <v>158</v>
      </c>
      <c r="P3" s="8"/>
      <c r="Q3" s="8"/>
      <c r="S3" s="9"/>
      <c r="T3" s="9"/>
      <c r="U3" s="9"/>
      <c r="V3" s="9"/>
      <c r="W3" s="9"/>
      <c r="X3" s="9"/>
      <c r="Y3" s="9"/>
      <c r="Z3" s="9"/>
    </row>
    <row r="4" spans="1:26" ht="38.25" customHeight="1" x14ac:dyDescent="0.2">
      <c r="B4" s="429" t="s">
        <v>98</v>
      </c>
      <c r="C4" s="430"/>
      <c r="D4" s="22"/>
      <c r="E4" s="97" t="s">
        <v>159</v>
      </c>
      <c r="F4" s="6"/>
      <c r="G4" s="5" t="s">
        <v>160</v>
      </c>
      <c r="H4" s="5" t="s">
        <v>161</v>
      </c>
      <c r="I4" s="6"/>
      <c r="J4" s="35" t="s">
        <v>162</v>
      </c>
      <c r="K4" s="36" t="s">
        <v>163</v>
      </c>
      <c r="L4" s="36" t="s">
        <v>164</v>
      </c>
      <c r="M4" s="97"/>
      <c r="N4" s="6"/>
      <c r="O4" s="35" t="s">
        <v>162</v>
      </c>
      <c r="P4" s="36" t="s">
        <v>163</v>
      </c>
      <c r="Q4" s="36" t="s">
        <v>164</v>
      </c>
      <c r="R4" s="6"/>
      <c r="S4" s="37" t="s">
        <v>165</v>
      </c>
      <c r="T4" s="321" t="s">
        <v>166</v>
      </c>
      <c r="U4" s="37" t="s">
        <v>167</v>
      </c>
      <c r="V4" s="6"/>
      <c r="W4" s="37" t="s">
        <v>168</v>
      </c>
      <c r="X4" s="37" t="s">
        <v>169</v>
      </c>
      <c r="Y4" s="111" t="s">
        <v>166</v>
      </c>
      <c r="Z4" s="111" t="s">
        <v>170</v>
      </c>
    </row>
    <row r="5" spans="1:26" s="19" customFormat="1" x14ac:dyDescent="0.2">
      <c r="A5" s="17"/>
      <c r="B5" s="32" t="str">
        <f>VLOOKUP($B$4,Raw!$FU$6:$FX$26,2,0)</f>
        <v>ENG</v>
      </c>
      <c r="C5" s="45"/>
      <c r="D5" s="17" t="s">
        <v>171</v>
      </c>
      <c r="E5" s="18" t="s">
        <v>172</v>
      </c>
      <c r="F5" s="18"/>
      <c r="G5" s="18" t="s">
        <v>173</v>
      </c>
      <c r="H5" s="18" t="s">
        <v>174</v>
      </c>
      <c r="I5" s="18"/>
      <c r="J5" s="18" t="s">
        <v>175</v>
      </c>
      <c r="K5" s="18" t="s">
        <v>176</v>
      </c>
      <c r="L5" s="18" t="s">
        <v>177</v>
      </c>
      <c r="M5" s="399"/>
      <c r="N5" s="18"/>
      <c r="O5" s="38" t="s">
        <v>178</v>
      </c>
      <c r="P5" s="38" t="s">
        <v>179</v>
      </c>
      <c r="Q5" s="38" t="s">
        <v>180</v>
      </c>
      <c r="R5" s="18"/>
      <c r="S5" s="38" t="s">
        <v>181</v>
      </c>
      <c r="T5" s="38" t="s">
        <v>182</v>
      </c>
      <c r="U5" s="38" t="s">
        <v>183</v>
      </c>
      <c r="V5" s="18"/>
      <c r="W5" s="40" t="s">
        <v>174</v>
      </c>
      <c r="X5" s="40" t="s">
        <v>183</v>
      </c>
      <c r="Y5" s="40" t="s">
        <v>182</v>
      </c>
      <c r="Z5" s="40" t="s">
        <v>181</v>
      </c>
    </row>
    <row r="6" spans="1:26" s="19" customFormat="1" x14ac:dyDescent="0.2">
      <c r="A6" s="17"/>
      <c r="B6" s="32"/>
      <c r="C6" s="45"/>
      <c r="D6" s="17" t="s">
        <v>184</v>
      </c>
      <c r="E6" s="18"/>
      <c r="F6" s="18"/>
      <c r="G6" s="18"/>
      <c r="H6" s="18"/>
      <c r="I6" s="18"/>
      <c r="J6" s="18"/>
      <c r="K6" s="18"/>
      <c r="L6" s="18"/>
      <c r="M6" s="18"/>
      <c r="N6" s="18"/>
      <c r="O6" s="38"/>
      <c r="P6" s="38"/>
      <c r="Q6" s="38"/>
      <c r="R6" s="18"/>
      <c r="S6" s="38"/>
      <c r="T6" s="38"/>
      <c r="U6" s="38"/>
      <c r="V6" s="18"/>
      <c r="W6" s="18" t="s">
        <v>172</v>
      </c>
      <c r="X6" s="18" t="s">
        <v>172</v>
      </c>
      <c r="Y6" s="18" t="s">
        <v>172</v>
      </c>
      <c r="Z6" s="18" t="s">
        <v>172</v>
      </c>
    </row>
    <row r="7" spans="1:26" ht="15" x14ac:dyDescent="0.2">
      <c r="A7" s="3"/>
      <c r="B7" s="286" t="s">
        <v>128</v>
      </c>
      <c r="C7" s="113" t="s">
        <v>185</v>
      </c>
      <c r="D7" s="364"/>
      <c r="E7" s="23">
        <f>IFERROR(SUMIF($B$15:$B$80,$B7,E$15:E$80),"-")</f>
        <v>3675797</v>
      </c>
      <c r="F7" s="23"/>
      <c r="G7" s="23">
        <f t="shared" ref="G7:H12" si="0">IFERROR(SUMIF($B$15:$B$80,$B7,G$15:G$80),"-")</f>
        <v>3464161</v>
      </c>
      <c r="H7" s="23">
        <f t="shared" si="0"/>
        <v>211636</v>
      </c>
      <c r="I7" s="23"/>
      <c r="J7" s="23">
        <f t="shared" ref="J7:L12" si="1">IFERROR(SUMIF($B$15:$B$80,$B7,J$15:J$80),"-")</f>
        <v>20728</v>
      </c>
      <c r="K7" s="23">
        <f t="shared" si="1"/>
        <v>103348</v>
      </c>
      <c r="L7" s="54">
        <f t="shared" si="1"/>
        <v>42894</v>
      </c>
      <c r="M7" s="81"/>
      <c r="N7" s="23"/>
      <c r="O7" s="23">
        <f t="shared" ref="O7:Q12" si="2">IFERROR(SUMIF($B$15:$B$80,$B7,O$15:O$80),"-")</f>
        <v>22057</v>
      </c>
      <c r="P7" s="23">
        <f t="shared" si="2"/>
        <v>65503</v>
      </c>
      <c r="Q7" s="54">
        <f t="shared" si="2"/>
        <v>123730</v>
      </c>
      <c r="R7" s="54"/>
      <c r="S7" s="54">
        <f t="shared" ref="S7:U12" si="3">IFERROR(SUMIF($B$15:$B$80,$B7,S$15:S$80),"-")</f>
        <v>2173655</v>
      </c>
      <c r="T7" s="54">
        <f t="shared" si="3"/>
        <v>213164</v>
      </c>
      <c r="U7" s="54">
        <f t="shared" si="3"/>
        <v>1077342</v>
      </c>
      <c r="V7" s="23"/>
      <c r="W7" s="87">
        <f>IFERROR(H7/$E7,"-")</f>
        <v>5.7575540760275934E-2</v>
      </c>
      <c r="X7" s="87">
        <f>IFERROR(U7/$E7,"-")</f>
        <v>0.29309072290988863</v>
      </c>
      <c r="Y7" s="87">
        <f>IFERROR(T7/$E7,"-")</f>
        <v>5.7991232921730987E-2</v>
      </c>
      <c r="Z7" s="87">
        <f>IFERROR(S7/$E7,"-")</f>
        <v>0.59134250340810446</v>
      </c>
    </row>
    <row r="8" spans="1:26" ht="15" x14ac:dyDescent="0.2">
      <c r="A8" s="3"/>
      <c r="B8" s="286" t="s">
        <v>130</v>
      </c>
      <c r="C8" s="113" t="s">
        <v>186</v>
      </c>
      <c r="D8" s="364"/>
      <c r="E8" s="23">
        <f t="shared" ref="E8:E12" si="4">IFERROR(SUMIF($B$15:$B$80,$B8,E$15:E$80),"-")</f>
        <v>8395133</v>
      </c>
      <c r="F8" s="23"/>
      <c r="G8" s="23">
        <f t="shared" si="0"/>
        <v>7886168</v>
      </c>
      <c r="H8" s="23">
        <f t="shared" si="0"/>
        <v>508965</v>
      </c>
      <c r="I8" s="23"/>
      <c r="J8" s="23">
        <f t="shared" si="1"/>
        <v>37774</v>
      </c>
      <c r="K8" s="23">
        <f t="shared" si="1"/>
        <v>278900</v>
      </c>
      <c r="L8" s="54">
        <f t="shared" si="1"/>
        <v>82213</v>
      </c>
      <c r="M8" s="81"/>
      <c r="N8" s="23"/>
      <c r="O8" s="23">
        <f t="shared" si="2"/>
        <v>43980</v>
      </c>
      <c r="P8" s="23">
        <f t="shared" si="2"/>
        <v>148311</v>
      </c>
      <c r="Q8" s="54">
        <f t="shared" si="2"/>
        <v>303029</v>
      </c>
      <c r="R8" s="54"/>
      <c r="S8" s="54">
        <f t="shared" si="3"/>
        <v>4959324</v>
      </c>
      <c r="T8" s="54">
        <f t="shared" si="3"/>
        <v>456232</v>
      </c>
      <c r="U8" s="54">
        <f t="shared" si="3"/>
        <v>2470612</v>
      </c>
      <c r="V8" s="23"/>
      <c r="W8" s="87">
        <f t="shared" ref="W8:W12" si="5">IFERROR(H8/$E8,"-")</f>
        <v>6.0626198536699774E-2</v>
      </c>
      <c r="X8" s="87">
        <f t="shared" ref="X8:X12" si="6">IFERROR(U8/$E8,"-")</f>
        <v>0.29429098979134694</v>
      </c>
      <c r="Y8" s="87">
        <f t="shared" ref="Y8:Y12" si="7">IFERROR(T8/$E8,"-")</f>
        <v>5.4344820981394815E-2</v>
      </c>
      <c r="Z8" s="87">
        <f t="shared" ref="Z8:Z12" si="8">IFERROR(S8/$E8,"-")</f>
        <v>0.59073799069055843</v>
      </c>
    </row>
    <row r="9" spans="1:26" ht="15" x14ac:dyDescent="0.2">
      <c r="A9" s="3"/>
      <c r="B9" s="286" t="s">
        <v>131</v>
      </c>
      <c r="C9" s="113" t="s">
        <v>187</v>
      </c>
      <c r="D9" s="364"/>
      <c r="E9" s="23">
        <f t="shared" si="4"/>
        <v>8783204</v>
      </c>
      <c r="F9" s="23"/>
      <c r="G9" s="23">
        <f t="shared" si="0"/>
        <v>8170841</v>
      </c>
      <c r="H9" s="23">
        <f t="shared" si="0"/>
        <v>612363</v>
      </c>
      <c r="I9" s="23"/>
      <c r="J9" s="23">
        <f t="shared" si="1"/>
        <v>66339</v>
      </c>
      <c r="K9" s="23">
        <f t="shared" si="1"/>
        <v>322152</v>
      </c>
      <c r="L9" s="54">
        <f t="shared" si="1"/>
        <v>79994</v>
      </c>
      <c r="M9" s="81"/>
      <c r="N9" s="23"/>
      <c r="O9" s="23">
        <f t="shared" si="2"/>
        <v>48864</v>
      </c>
      <c r="P9" s="23">
        <f t="shared" si="2"/>
        <v>175008</v>
      </c>
      <c r="Q9" s="54">
        <f t="shared" si="2"/>
        <v>228321</v>
      </c>
      <c r="R9" s="54"/>
      <c r="S9" s="54">
        <f t="shared" si="3"/>
        <v>5014993</v>
      </c>
      <c r="T9" s="54">
        <f t="shared" si="3"/>
        <v>473663</v>
      </c>
      <c r="U9" s="54">
        <f t="shared" si="3"/>
        <v>2682185</v>
      </c>
      <c r="V9" s="23"/>
      <c r="W9" s="87">
        <f t="shared" si="5"/>
        <v>6.9719774241837035E-2</v>
      </c>
      <c r="X9" s="87">
        <f t="shared" si="6"/>
        <v>0.30537660288887747</v>
      </c>
      <c r="Y9" s="87">
        <f t="shared" si="7"/>
        <v>5.3928270366941269E-2</v>
      </c>
      <c r="Z9" s="87">
        <f t="shared" si="8"/>
        <v>0.57097535250234421</v>
      </c>
    </row>
    <row r="10" spans="1:26" ht="15" x14ac:dyDescent="0.2">
      <c r="A10" s="3"/>
      <c r="B10" s="286" t="str">
        <f>LEFT(C10,7)</f>
        <v>2020-21</v>
      </c>
      <c r="C10" s="113" t="s">
        <v>188</v>
      </c>
      <c r="D10" s="364"/>
      <c r="E10" s="23">
        <f t="shared" si="4"/>
        <v>8650028</v>
      </c>
      <c r="F10" s="23"/>
      <c r="G10" s="23">
        <f t="shared" si="0"/>
        <v>7938700</v>
      </c>
      <c r="H10" s="23">
        <f t="shared" si="0"/>
        <v>711328</v>
      </c>
      <c r="I10" s="23"/>
      <c r="J10" s="23">
        <f t="shared" si="1"/>
        <v>93658</v>
      </c>
      <c r="K10" s="23">
        <f t="shared" si="1"/>
        <v>361939</v>
      </c>
      <c r="L10" s="54">
        <f t="shared" si="1"/>
        <v>133373</v>
      </c>
      <c r="M10" s="81"/>
      <c r="N10" s="23"/>
      <c r="O10" s="23">
        <f t="shared" si="2"/>
        <v>45110</v>
      </c>
      <c r="P10" s="23">
        <f t="shared" si="2"/>
        <v>210621</v>
      </c>
      <c r="Q10" s="54">
        <f t="shared" si="2"/>
        <v>219180</v>
      </c>
      <c r="R10" s="54"/>
      <c r="S10" s="54">
        <f t="shared" si="3"/>
        <v>4498264</v>
      </c>
      <c r="T10" s="54">
        <f t="shared" si="3"/>
        <v>476654</v>
      </c>
      <c r="U10" s="54">
        <f t="shared" si="3"/>
        <v>2963782</v>
      </c>
      <c r="V10" s="23"/>
      <c r="W10" s="87">
        <f t="shared" si="5"/>
        <v>8.2234184675471569E-2</v>
      </c>
      <c r="X10" s="87">
        <f t="shared" si="6"/>
        <v>0.34263264812553207</v>
      </c>
      <c r="Y10" s="87">
        <f t="shared" si="7"/>
        <v>5.5104330298121576E-2</v>
      </c>
      <c r="Z10" s="87">
        <f t="shared" si="8"/>
        <v>0.52002883690087476</v>
      </c>
    </row>
    <row r="11" spans="1:26" ht="15" x14ac:dyDescent="0.2">
      <c r="A11" s="3"/>
      <c r="B11" s="286" t="str">
        <f>LEFT(C11,7)</f>
        <v>2021-22</v>
      </c>
      <c r="C11" s="113" t="s">
        <v>148</v>
      </c>
      <c r="D11" s="364"/>
      <c r="E11" s="23">
        <f t="shared" si="4"/>
        <v>8871533</v>
      </c>
      <c r="F11" s="23"/>
      <c r="G11" s="23">
        <f t="shared" si="0"/>
        <v>7871345</v>
      </c>
      <c r="H11" s="23">
        <f t="shared" si="0"/>
        <v>1000188</v>
      </c>
      <c r="I11" s="23"/>
      <c r="J11" s="23">
        <f t="shared" si="1"/>
        <v>136472</v>
      </c>
      <c r="K11" s="23">
        <f t="shared" si="1"/>
        <v>555712</v>
      </c>
      <c r="L11" s="54">
        <f t="shared" si="1"/>
        <v>119524</v>
      </c>
      <c r="M11" s="81"/>
      <c r="N11" s="23"/>
      <c r="O11" s="23">
        <f t="shared" si="2"/>
        <v>60492</v>
      </c>
      <c r="P11" s="23">
        <f t="shared" si="2"/>
        <v>247512</v>
      </c>
      <c r="Q11" s="54">
        <f t="shared" si="2"/>
        <v>214712</v>
      </c>
      <c r="R11" s="54"/>
      <c r="S11" s="54">
        <f t="shared" si="3"/>
        <v>4601443</v>
      </c>
      <c r="T11" s="54">
        <f t="shared" si="3"/>
        <v>457957</v>
      </c>
      <c r="U11" s="54">
        <f t="shared" si="3"/>
        <v>2811945</v>
      </c>
      <c r="V11" s="23"/>
      <c r="W11" s="87">
        <f t="shared" si="5"/>
        <v>0.11274128158008317</v>
      </c>
      <c r="X11" s="87">
        <f t="shared" si="6"/>
        <v>0.31696269404622629</v>
      </c>
      <c r="Y11" s="87">
        <f t="shared" si="7"/>
        <v>5.1620954349152509E-2</v>
      </c>
      <c r="Z11" s="87">
        <f t="shared" si="8"/>
        <v>0.51867507002453805</v>
      </c>
    </row>
    <row r="12" spans="1:26" ht="15" x14ac:dyDescent="0.2">
      <c r="A12" s="3"/>
      <c r="B12" s="286" t="str">
        <f>LEFT(C12,7)</f>
        <v>2022-23</v>
      </c>
      <c r="C12" s="1" t="s">
        <v>134</v>
      </c>
      <c r="D12" s="364"/>
      <c r="E12" s="23">
        <f t="shared" si="4"/>
        <v>2092969</v>
      </c>
      <c r="F12" s="23"/>
      <c r="G12" s="23">
        <f t="shared" si="0"/>
        <v>1834840</v>
      </c>
      <c r="H12" s="23">
        <f t="shared" si="0"/>
        <v>258129</v>
      </c>
      <c r="I12" s="23"/>
      <c r="J12" s="23">
        <f t="shared" si="1"/>
        <v>36237</v>
      </c>
      <c r="K12" s="23">
        <f t="shared" si="1"/>
        <v>142284</v>
      </c>
      <c r="L12" s="54">
        <f t="shared" si="1"/>
        <v>29818</v>
      </c>
      <c r="M12" s="81"/>
      <c r="N12" s="23"/>
      <c r="O12" s="23">
        <f t="shared" si="2"/>
        <v>16149</v>
      </c>
      <c r="P12" s="23">
        <f t="shared" si="2"/>
        <v>63459</v>
      </c>
      <c r="Q12" s="54">
        <f t="shared" si="2"/>
        <v>55102</v>
      </c>
      <c r="R12" s="54"/>
      <c r="S12" s="54">
        <f t="shared" si="3"/>
        <v>1068314</v>
      </c>
      <c r="T12" s="54">
        <f t="shared" si="3"/>
        <v>101438</v>
      </c>
      <c r="U12" s="54">
        <f t="shared" si="3"/>
        <v>665088</v>
      </c>
      <c r="V12" s="23"/>
      <c r="W12" s="87">
        <f t="shared" si="5"/>
        <v>0.12333149702647292</v>
      </c>
      <c r="X12" s="87">
        <f t="shared" si="6"/>
        <v>0.31777250403613239</v>
      </c>
      <c r="Y12" s="87">
        <f t="shared" si="7"/>
        <v>4.8466078570681172E-2</v>
      </c>
      <c r="Z12" s="87">
        <f t="shared" si="8"/>
        <v>0.51042992036671353</v>
      </c>
    </row>
    <row r="13" spans="1:26" x14ac:dyDescent="0.2">
      <c r="A13" s="392">
        <v>42948</v>
      </c>
      <c r="B13" s="10" t="s">
        <v>128</v>
      </c>
      <c r="C13" s="1" t="s">
        <v>135</v>
      </c>
      <c r="D13" s="2" t="s">
        <v>135</v>
      </c>
      <c r="E13" s="23">
        <f>IFERROR(INDEX(Raw!$H$6:$EB$1257,MATCH($B13&amp;$D13&amp;$B$5,Raw!$A$6:$A$1257,0),MATCH(E$5,Raw!$H$5:$EB$5,0)),"-")</f>
        <v>58813</v>
      </c>
      <c r="F13" s="23"/>
      <c r="G13" s="23">
        <f>IFERROR(INDEX(Raw!$H$6:$EB$1257,MATCH($B13&amp;$D13&amp;$B$5,Raw!$A$6:$A$1257,0),MATCH(G$5,Raw!$H$5:$EB$5,0)),"-")</f>
        <v>123260</v>
      </c>
      <c r="H13" s="23">
        <f>IFERROR(INDEX(Raw!$H$6:$EB$1257,MATCH($B13&amp;$D13&amp;$B$5,Raw!$A$6:$A$1257,0),MATCH(H$5,Raw!$H$5:$EB$5,0)),"-")</f>
        <v>6083</v>
      </c>
      <c r="I13" s="23"/>
      <c r="J13" s="23">
        <f>IFERROR(INDEX(Raw!$H$6:$EB$1257,MATCH($B13&amp;$D13&amp;$B$5,Raw!$A$6:$A$1257,0),MATCH(J$5,Raw!$H$5:$EB$5,0)),"-")</f>
        <v>0</v>
      </c>
      <c r="K13" s="23">
        <f>IFERROR(INDEX(Raw!$H$6:$EB$1257,MATCH($B13&amp;$D13&amp;$B$5,Raw!$A$6:$A$1257,0),MATCH(K$5,Raw!$H$5:$EB$5,0)),"-")</f>
        <v>3369</v>
      </c>
      <c r="L13" s="54">
        <f>IFERROR(INDEX(Raw!$H$6:$EB$1257,MATCH($B13&amp;$D13&amp;$B$5,Raw!$A$6:$A$1257,0),MATCH(L$5,Raw!$H$5:$EB$5,0)),"-")</f>
        <v>13</v>
      </c>
      <c r="M13" s="81"/>
      <c r="N13" s="23"/>
      <c r="O13" s="23">
        <f>IFERROR(INDEX(Raw!$H$6:$EB$1257,MATCH($B13&amp;$D13&amp;$B$5,Raw!$A$6:$A$1257,0),MATCH(O$5,Raw!$H$5:$EB$5,0)),"-")</f>
        <v>0</v>
      </c>
      <c r="P13" s="23">
        <f>IFERROR(INDEX(Raw!$H$6:$EB$1257,MATCH($B13&amp;$D13&amp;$B$5,Raw!$A$6:$A$1257,0),MATCH(P$5,Raw!$H$5:$EB$5,0)),"-")</f>
        <v>2714</v>
      </c>
      <c r="Q13" s="54">
        <f>IFERROR(INDEX(Raw!$H$6:$EB$1257,MATCH($B13&amp;$D13&amp;$B$5,Raw!$A$6:$A$1257,0),MATCH(Q$5,Raw!$H$5:$EB$5,0)),"-")</f>
        <v>7</v>
      </c>
      <c r="R13" s="54"/>
      <c r="S13" s="54">
        <f>IFERROR(INDEX(Raw!$H$6:$EB$1257,MATCH($B13&amp;$D13&amp;$B$5,Raw!$A$6:$A$1257,0),MATCH(S$5,Raw!$H$5:$EB$5,0)),"-")</f>
        <v>83929</v>
      </c>
      <c r="T13" s="54">
        <f>IFERROR(INDEX(Raw!$H$6:$EB$1257,MATCH($B13&amp;$D13&amp;$B$5,Raw!$A$6:$A$1257,0),MATCH(T$5,Raw!$H$5:$EB$5,0)),"-")</f>
        <v>6359</v>
      </c>
      <c r="U13" s="54">
        <f>IFERROR(INDEX(Raw!$H$6:$EB$1257,MATCH($B13&amp;$D13&amp;$B$5,Raw!$A$6:$A$1257,0),MATCH(U$5,Raw!$H$5:$EB$5,0)),"-")</f>
        <v>32972</v>
      </c>
      <c r="V13" s="23"/>
      <c r="W13" s="87" t="s">
        <v>44</v>
      </c>
      <c r="X13" s="87" t="s">
        <v>44</v>
      </c>
      <c r="Y13" s="87" t="s">
        <v>44</v>
      </c>
      <c r="Z13" s="87" t="s">
        <v>44</v>
      </c>
    </row>
    <row r="14" spans="1:26" ht="12.75" customHeight="1" x14ac:dyDescent="0.2">
      <c r="A14" s="392">
        <v>42979</v>
      </c>
      <c r="B14" s="287" t="s">
        <v>128</v>
      </c>
      <c r="C14" s="1" t="s">
        <v>136</v>
      </c>
      <c r="D14" s="2" t="s">
        <v>136</v>
      </c>
      <c r="E14" s="23">
        <f>IFERROR(INDEX(Raw!$H$6:$EB$1257,MATCH($B14&amp;$D14&amp;$B$5,Raw!$A$6:$A$1257,0),MATCH(E$5,Raw!$H$5:$EB$5,0)),"-")</f>
        <v>187539</v>
      </c>
      <c r="F14" s="23"/>
      <c r="G14" s="23">
        <f>IFERROR(INDEX(Raw!$H$6:$EB$1257,MATCH($B14&amp;$D14&amp;$B$5,Raw!$A$6:$A$1257,0),MATCH(G$5,Raw!$H$5:$EB$5,0)),"-")</f>
        <v>262112</v>
      </c>
      <c r="H14" s="23">
        <f>IFERROR(INDEX(Raw!$H$6:$EB$1257,MATCH($B14&amp;$D14&amp;$B$5,Raw!$A$6:$A$1257,0),MATCH(H$5,Raw!$H$5:$EB$5,0)),"-")</f>
        <v>12705</v>
      </c>
      <c r="I14" s="23"/>
      <c r="J14" s="23">
        <f>IFERROR(INDEX(Raw!$H$6:$EB$1257,MATCH($B14&amp;$D14&amp;$B$5,Raw!$A$6:$A$1257,0),MATCH(J$5,Raw!$H$5:$EB$5,0)),"-")</f>
        <v>3022</v>
      </c>
      <c r="K14" s="23">
        <f>IFERROR(INDEX(Raw!$H$6:$EB$1257,MATCH($B14&amp;$D14&amp;$B$5,Raw!$A$6:$A$1257,0),MATCH(K$5,Raw!$H$5:$EB$5,0)),"-")</f>
        <v>5185</v>
      </c>
      <c r="L14" s="54">
        <f>IFERROR(INDEX(Raw!$H$6:$EB$1257,MATCH($B14&amp;$D14&amp;$B$5,Raw!$A$6:$A$1257,0),MATCH(L$5,Raw!$H$5:$EB$5,0)),"-")</f>
        <v>3165</v>
      </c>
      <c r="M14" s="81"/>
      <c r="N14" s="23"/>
      <c r="O14" s="23">
        <f>IFERROR(INDEX(Raw!$H$6:$EB$1257,MATCH($B14&amp;$D14&amp;$B$5,Raw!$A$6:$A$1257,0),MATCH(O$5,Raw!$H$5:$EB$5,0)),"-")</f>
        <v>1967</v>
      </c>
      <c r="P14" s="23">
        <f>IFERROR(INDEX(Raw!$H$6:$EB$1257,MATCH($B14&amp;$D14&amp;$B$5,Raw!$A$6:$A$1257,0),MATCH(P$5,Raw!$H$5:$EB$5,0)),"-")</f>
        <v>2531</v>
      </c>
      <c r="Q14" s="54">
        <f>IFERROR(INDEX(Raw!$H$6:$EB$1257,MATCH($B14&amp;$D14&amp;$B$5,Raw!$A$6:$A$1257,0),MATCH(Q$5,Raw!$H$5:$EB$5,0)),"-")</f>
        <v>3533</v>
      </c>
      <c r="R14" s="54"/>
      <c r="S14" s="54">
        <f>IFERROR(INDEX(Raw!$H$6:$EB$1257,MATCH($B14&amp;$D14&amp;$B$5,Raw!$A$6:$A$1257,0),MATCH(S$5,Raw!$H$5:$EB$5,0)),"-")</f>
        <v>172181</v>
      </c>
      <c r="T14" s="54">
        <f>IFERROR(INDEX(Raw!$H$6:$EB$1257,MATCH($B14&amp;$D14&amp;$B$5,Raw!$A$6:$A$1257,0),MATCH(T$5,Raw!$H$5:$EB$5,0)),"-")</f>
        <v>15986</v>
      </c>
      <c r="U14" s="54">
        <f>IFERROR(INDEX(Raw!$H$6:$EB$1257,MATCH($B14&amp;$D14&amp;$B$5,Raw!$A$6:$A$1257,0),MATCH(U$5,Raw!$H$5:$EB$5,0)),"-")</f>
        <v>73945</v>
      </c>
      <c r="V14" s="23"/>
      <c r="W14" s="87" t="s">
        <v>44</v>
      </c>
      <c r="X14" s="87" t="s">
        <v>44</v>
      </c>
      <c r="Y14" s="87" t="s">
        <v>44</v>
      </c>
      <c r="Z14" s="87" t="s">
        <v>44</v>
      </c>
    </row>
    <row r="15" spans="1:26" ht="18" x14ac:dyDescent="0.25">
      <c r="A15" s="392">
        <v>43009</v>
      </c>
      <c r="B15" s="287" t="s">
        <v>128</v>
      </c>
      <c r="C15" s="145" t="s">
        <v>189</v>
      </c>
      <c r="D15" s="142" t="s">
        <v>137</v>
      </c>
      <c r="E15" s="23">
        <f>IFERROR(INDEX(Raw!$H$6:$EB$1257,MATCH($B15&amp;$D15&amp;$B$5,Raw!$A$6:$A$1257,0),MATCH(E$5,Raw!$H$5:$EB$5,0)),"-")</f>
        <v>307209</v>
      </c>
      <c r="F15" s="23"/>
      <c r="G15" s="23">
        <f>IFERROR(INDEX(Raw!$H$6:$EB$1257,MATCH($B15&amp;$D15&amp;$B$5,Raw!$A$6:$A$1257,0),MATCH(G$5,Raw!$H$5:$EB$5,0)),"-")</f>
        <v>292933</v>
      </c>
      <c r="H15" s="23">
        <f>IFERROR(INDEX(Raw!$H$6:$EB$1257,MATCH($B15&amp;$D15&amp;$B$5,Raw!$A$6:$A$1257,0),MATCH(H$5,Raw!$H$5:$EB$5,0)),"-")</f>
        <v>14276</v>
      </c>
      <c r="I15" s="23"/>
      <c r="J15" s="23">
        <f>IFERROR(INDEX(Raw!$H$6:$EB$1257,MATCH($B15&amp;$D15&amp;$B$5,Raw!$A$6:$A$1257,0),MATCH(J$5,Raw!$H$5:$EB$5,0)),"-")</f>
        <v>3763</v>
      </c>
      <c r="K15" s="23">
        <f>IFERROR(INDEX(Raw!$H$6:$EB$1257,MATCH($B15&amp;$D15&amp;$B$5,Raw!$A$6:$A$1257,0),MATCH(K$5,Raw!$H$5:$EB$5,0)),"-")</f>
        <v>4901</v>
      </c>
      <c r="L15" s="54">
        <f>IFERROR(INDEX(Raw!$H$6:$EB$1257,MATCH($B15&amp;$D15&amp;$B$5,Raw!$A$6:$A$1257,0),MATCH(L$5,Raw!$H$5:$EB$5,0)),"-")</f>
        <v>4028</v>
      </c>
      <c r="M15" s="81"/>
      <c r="N15" s="23"/>
      <c r="O15" s="23">
        <f>IFERROR(INDEX(Raw!$H$6:$EB$1257,MATCH($B15&amp;$D15&amp;$B$5,Raw!$A$6:$A$1257,0),MATCH(O$5,Raw!$H$5:$EB$5,0)),"-")</f>
        <v>2974</v>
      </c>
      <c r="P15" s="23">
        <f>IFERROR(INDEX(Raw!$H$6:$EB$1257,MATCH($B15&amp;$D15&amp;$B$5,Raw!$A$6:$A$1257,0),MATCH(P$5,Raw!$H$5:$EB$5,0)),"-")</f>
        <v>2638</v>
      </c>
      <c r="Q15" s="54">
        <f>IFERROR(INDEX(Raw!$H$6:$EB$1257,MATCH($B15&amp;$D15&amp;$B$5,Raw!$A$6:$A$1257,0),MATCH(Q$5,Raw!$H$5:$EB$5,0)),"-")</f>
        <v>8959</v>
      </c>
      <c r="R15" s="54"/>
      <c r="S15" s="54">
        <f>IFERROR(INDEX(Raw!$H$6:$EB$1257,MATCH($B15&amp;$D15&amp;$B$5,Raw!$A$6:$A$1257,0),MATCH(S$5,Raw!$H$5:$EB$5,0)),"-")</f>
        <v>191251</v>
      </c>
      <c r="T15" s="54">
        <f>IFERROR(INDEX(Raw!$H$6:$EB$1257,MATCH($B15&amp;$D15&amp;$B$5,Raw!$A$6:$A$1257,0),MATCH(T$5,Raw!$H$5:$EB$5,0)),"-")</f>
        <v>17233</v>
      </c>
      <c r="U15" s="54">
        <f>IFERROR(INDEX(Raw!$H$6:$EB$1257,MATCH($B15&amp;$D15&amp;$B$5,Raw!$A$6:$A$1257,0),MATCH(U$5,Raw!$H$5:$EB$5,0)),"-")</f>
        <v>84449</v>
      </c>
      <c r="V15" s="23"/>
      <c r="W15" s="87">
        <f t="shared" ref="W15:W20" si="9">IFERROR(H15/$E15,"-")</f>
        <v>4.646999274109808E-2</v>
      </c>
      <c r="X15" s="87">
        <f t="shared" ref="X15:X20" si="10">IFERROR(U15/$E15,"-")</f>
        <v>0.27489103509337293</v>
      </c>
      <c r="Y15" s="87">
        <f>IFERROR(T15/$E15,"-")</f>
        <v>5.6095361789530902E-2</v>
      </c>
      <c r="Z15" s="87">
        <f t="shared" ref="Z15:Z20" si="11">IFERROR(S15/$E15,"-")</f>
        <v>0.62254361037599815</v>
      </c>
    </row>
    <row r="16" spans="1:26" ht="12.75" customHeight="1" x14ac:dyDescent="0.2">
      <c r="A16" s="392">
        <v>43040</v>
      </c>
      <c r="B16" s="287" t="s">
        <v>128</v>
      </c>
      <c r="C16" s="1" t="s">
        <v>138</v>
      </c>
      <c r="D16" s="2" t="s">
        <v>138</v>
      </c>
      <c r="E16" s="23">
        <f>IFERROR(INDEX(Raw!$H$6:$EB$1257,MATCH($B16&amp;$D16&amp;$B$5,Raw!$A$6:$A$1257,0),MATCH(E$5,Raw!$H$5:$EB$5,0)),"-")</f>
        <v>571269</v>
      </c>
      <c r="F16" s="23"/>
      <c r="G16" s="23">
        <f>IFERROR(INDEX(Raw!$H$6:$EB$1257,MATCH($B16&amp;$D16&amp;$B$5,Raw!$A$6:$A$1257,0),MATCH(G$5,Raw!$H$5:$EB$5,0)),"-")</f>
        <v>538739</v>
      </c>
      <c r="H16" s="23">
        <f>IFERROR(INDEX(Raw!$H$6:$EB$1257,MATCH($B16&amp;$D16&amp;$B$5,Raw!$A$6:$A$1257,0),MATCH(H$5,Raw!$H$5:$EB$5,0)),"-")</f>
        <v>32530</v>
      </c>
      <c r="I16" s="23"/>
      <c r="J16" s="23">
        <f>IFERROR(INDEX(Raw!$H$6:$EB$1257,MATCH($B16&amp;$D16&amp;$B$5,Raw!$A$6:$A$1257,0),MATCH(J$5,Raw!$H$5:$EB$5,0)),"-")</f>
        <v>4398</v>
      </c>
      <c r="K16" s="23">
        <f>IFERROR(INDEX(Raw!$H$6:$EB$1257,MATCH($B16&amp;$D16&amp;$B$5,Raw!$A$6:$A$1257,0),MATCH(K$5,Raw!$H$5:$EB$5,0)),"-")</f>
        <v>16321</v>
      </c>
      <c r="L16" s="54">
        <f>IFERROR(INDEX(Raw!$H$6:$EB$1257,MATCH($B16&amp;$D16&amp;$B$5,Raw!$A$6:$A$1257,0),MATCH(L$5,Raw!$H$5:$EB$5,0)),"-")</f>
        <v>9130</v>
      </c>
      <c r="M16" s="81"/>
      <c r="N16" s="23"/>
      <c r="O16" s="23">
        <f>IFERROR(INDEX(Raw!$H$6:$EB$1257,MATCH($B16&amp;$D16&amp;$B$5,Raw!$A$6:$A$1257,0),MATCH(O$5,Raw!$H$5:$EB$5,0)),"-")</f>
        <v>3555</v>
      </c>
      <c r="P16" s="23">
        <f>IFERROR(INDEX(Raw!$H$6:$EB$1257,MATCH($B16&amp;$D16&amp;$B$5,Raw!$A$6:$A$1257,0),MATCH(P$5,Raw!$H$5:$EB$5,0)),"-")</f>
        <v>8256</v>
      </c>
      <c r="Q16" s="54">
        <f>IFERROR(INDEX(Raw!$H$6:$EB$1257,MATCH($B16&amp;$D16&amp;$B$5,Raw!$A$6:$A$1257,0),MATCH(Q$5,Raw!$H$5:$EB$5,0)),"-")</f>
        <v>22165</v>
      </c>
      <c r="R16" s="54"/>
      <c r="S16" s="54">
        <f>IFERROR(INDEX(Raw!$H$6:$EB$1257,MATCH($B16&amp;$D16&amp;$B$5,Raw!$A$6:$A$1257,0),MATCH(S$5,Raw!$H$5:$EB$5,0)),"-")</f>
        <v>342932</v>
      </c>
      <c r="T16" s="54">
        <f>IFERROR(INDEX(Raw!$H$6:$EB$1257,MATCH($B16&amp;$D16&amp;$B$5,Raw!$A$6:$A$1257,0),MATCH(T$5,Raw!$H$5:$EB$5,0)),"-")</f>
        <v>37018</v>
      </c>
      <c r="U16" s="54">
        <f>IFERROR(INDEX(Raw!$H$6:$EB$1257,MATCH($B16&amp;$D16&amp;$B$5,Raw!$A$6:$A$1257,0),MATCH(U$5,Raw!$H$5:$EB$5,0)),"-")</f>
        <v>158789</v>
      </c>
      <c r="V16" s="23"/>
      <c r="W16" s="87">
        <f t="shared" si="9"/>
        <v>5.6943401444853478E-2</v>
      </c>
      <c r="X16" s="87">
        <f t="shared" si="10"/>
        <v>0.27795836987478756</v>
      </c>
      <c r="Y16" s="87">
        <f t="shared" ref="Y16:Y32" si="12">IFERROR(T16/$E16,"-")</f>
        <v>6.4799595286983896E-2</v>
      </c>
      <c r="Z16" s="87">
        <f t="shared" si="11"/>
        <v>0.60029863339337508</v>
      </c>
    </row>
    <row r="17" spans="1:31" x14ac:dyDescent="0.2">
      <c r="A17" s="392">
        <v>43070</v>
      </c>
      <c r="B17" s="287" t="s">
        <v>128</v>
      </c>
      <c r="C17" s="1" t="s">
        <v>139</v>
      </c>
      <c r="D17" s="2" t="s">
        <v>139</v>
      </c>
      <c r="E17" s="23">
        <f>IFERROR(INDEX(Raw!$H$6:$EB$1257,MATCH($B17&amp;$D17&amp;$B$5,Raw!$A$6:$A$1257,0),MATCH(E$5,Raw!$H$5:$EB$5,0)),"-")</f>
        <v>746767</v>
      </c>
      <c r="F17" s="23"/>
      <c r="G17" s="23">
        <f>IFERROR(INDEX(Raw!$H$6:$EB$1257,MATCH($B17&amp;$D17&amp;$B$5,Raw!$A$6:$A$1257,0),MATCH(G$5,Raw!$H$5:$EB$5,0)),"-")</f>
        <v>696361</v>
      </c>
      <c r="H17" s="23">
        <f>IFERROR(INDEX(Raw!$H$6:$EB$1257,MATCH($B17&amp;$D17&amp;$B$5,Raw!$A$6:$A$1257,0),MATCH(H$5,Raw!$H$5:$EB$5,0)),"-")</f>
        <v>50406</v>
      </c>
      <c r="I17" s="23"/>
      <c r="J17" s="23">
        <f>IFERROR(INDEX(Raw!$H$6:$EB$1257,MATCH($B17&amp;$D17&amp;$B$5,Raw!$A$6:$A$1257,0),MATCH(J$5,Raw!$H$5:$EB$5,0)),"-")</f>
        <v>4259</v>
      </c>
      <c r="K17" s="23">
        <f>IFERROR(INDEX(Raw!$H$6:$EB$1257,MATCH($B17&amp;$D17&amp;$B$5,Raw!$A$6:$A$1257,0),MATCH(K$5,Raw!$H$5:$EB$5,0)),"-")</f>
        <v>24664</v>
      </c>
      <c r="L17" s="54">
        <f>IFERROR(INDEX(Raw!$H$6:$EB$1257,MATCH($B17&amp;$D17&amp;$B$5,Raw!$A$6:$A$1257,0),MATCH(L$5,Raw!$H$5:$EB$5,0)),"-")</f>
        <v>9760</v>
      </c>
      <c r="M17" s="81"/>
      <c r="N17" s="23"/>
      <c r="O17" s="23">
        <f>IFERROR(INDEX(Raw!$H$6:$EB$1257,MATCH($B17&amp;$D17&amp;$B$5,Raw!$A$6:$A$1257,0),MATCH(O$5,Raw!$H$5:$EB$5,0)),"-")</f>
        <v>4769</v>
      </c>
      <c r="P17" s="23">
        <f>IFERROR(INDEX(Raw!$H$6:$EB$1257,MATCH($B17&amp;$D17&amp;$B$5,Raw!$A$6:$A$1257,0),MATCH(P$5,Raw!$H$5:$EB$5,0)),"-")</f>
        <v>16714</v>
      </c>
      <c r="Q17" s="54">
        <f>IFERROR(INDEX(Raw!$H$6:$EB$1257,MATCH($B17&amp;$D17&amp;$B$5,Raw!$A$6:$A$1257,0),MATCH(Q$5,Raw!$H$5:$EB$5,0)),"-")</f>
        <v>25700</v>
      </c>
      <c r="R17" s="54"/>
      <c r="S17" s="54">
        <f>IFERROR(INDEX(Raw!$H$6:$EB$1257,MATCH($B17&amp;$D17&amp;$B$5,Raw!$A$6:$A$1257,0),MATCH(S$5,Raw!$H$5:$EB$5,0)),"-")</f>
        <v>429337</v>
      </c>
      <c r="T17" s="54">
        <f>IFERROR(INDEX(Raw!$H$6:$EB$1257,MATCH($B17&amp;$D17&amp;$B$5,Raw!$A$6:$A$1257,0),MATCH(T$5,Raw!$H$5:$EB$5,0)),"-")</f>
        <v>42051</v>
      </c>
      <c r="U17" s="54">
        <f>IFERROR(INDEX(Raw!$H$6:$EB$1257,MATCH($B17&amp;$D17&amp;$B$5,Raw!$A$6:$A$1257,0),MATCH(U$5,Raw!$H$5:$EB$5,0)),"-")</f>
        <v>224973</v>
      </c>
      <c r="V17" s="23"/>
      <c r="W17" s="87">
        <f t="shared" si="9"/>
        <v>6.749896554079117E-2</v>
      </c>
      <c r="X17" s="87">
        <f t="shared" si="10"/>
        <v>0.30126264283236942</v>
      </c>
      <c r="Y17" s="87">
        <f t="shared" si="12"/>
        <v>5.6310736816168896E-2</v>
      </c>
      <c r="Z17" s="87">
        <f t="shared" si="11"/>
        <v>0.57492765481067054</v>
      </c>
    </row>
    <row r="18" spans="1:31" ht="18" x14ac:dyDescent="0.25">
      <c r="A18" s="392">
        <v>43101</v>
      </c>
      <c r="B18" s="287" t="s">
        <v>128</v>
      </c>
      <c r="C18" s="145" t="s">
        <v>190</v>
      </c>
      <c r="D18" s="142" t="s">
        <v>140</v>
      </c>
      <c r="E18" s="23">
        <f>IFERROR(INDEX(Raw!$H$6:$EB$1257,MATCH($B18&amp;$D18&amp;$B$5,Raw!$A$6:$A$1257,0),MATCH(E$5,Raw!$H$5:$EB$5,0)),"-")</f>
        <v>714166</v>
      </c>
      <c r="F18" s="23"/>
      <c r="G18" s="23">
        <f>IFERROR(INDEX(Raw!$H$6:$EB$1257,MATCH($B18&amp;$D18&amp;$B$5,Raw!$A$6:$A$1257,0),MATCH(G$5,Raw!$H$5:$EB$5,0)),"-")</f>
        <v>674475</v>
      </c>
      <c r="H18" s="23">
        <f>IFERROR(INDEX(Raw!$H$6:$EB$1257,MATCH($B18&amp;$D18&amp;$B$5,Raw!$A$6:$A$1257,0),MATCH(H$5,Raw!$H$5:$EB$5,0)),"-")</f>
        <v>39691</v>
      </c>
      <c r="I18" s="23"/>
      <c r="J18" s="23">
        <f>IFERROR(INDEX(Raw!$H$6:$EB$1257,MATCH($B18&amp;$D18&amp;$B$5,Raw!$A$6:$A$1257,0),MATCH(J$5,Raw!$H$5:$EB$5,0)),"-")</f>
        <v>2631</v>
      </c>
      <c r="K18" s="23">
        <f>IFERROR(INDEX(Raw!$H$6:$EB$1257,MATCH($B18&amp;$D18&amp;$B$5,Raw!$A$6:$A$1257,0),MATCH(K$5,Raw!$H$5:$EB$5,0)),"-")</f>
        <v>19151</v>
      </c>
      <c r="L18" s="54">
        <f>IFERROR(INDEX(Raw!$H$6:$EB$1257,MATCH($B18&amp;$D18&amp;$B$5,Raw!$A$6:$A$1257,0),MATCH(L$5,Raw!$H$5:$EB$5,0)),"-")</f>
        <v>5138</v>
      </c>
      <c r="M18" s="81"/>
      <c r="N18" s="23"/>
      <c r="O18" s="23">
        <f>IFERROR(INDEX(Raw!$H$6:$EB$1257,MATCH($B18&amp;$D18&amp;$B$5,Raw!$A$6:$A$1257,0),MATCH(O$5,Raw!$H$5:$EB$5,0)),"-")</f>
        <v>3836</v>
      </c>
      <c r="P18" s="23">
        <f>IFERROR(INDEX(Raw!$H$6:$EB$1257,MATCH($B18&amp;$D18&amp;$B$5,Raw!$A$6:$A$1257,0),MATCH(P$5,Raw!$H$5:$EB$5,0)),"-")</f>
        <v>14073</v>
      </c>
      <c r="Q18" s="54">
        <f>IFERROR(INDEX(Raw!$H$6:$EB$1257,MATCH($B18&amp;$D18&amp;$B$5,Raw!$A$6:$A$1257,0),MATCH(Q$5,Raw!$H$5:$EB$5,0)),"-")</f>
        <v>20533</v>
      </c>
      <c r="R18" s="54"/>
      <c r="S18" s="54">
        <f>IFERROR(INDEX(Raw!$H$6:$EB$1257,MATCH($B18&amp;$D18&amp;$B$5,Raw!$A$6:$A$1257,0),MATCH(S$5,Raw!$H$5:$EB$5,0)),"-")</f>
        <v>420002</v>
      </c>
      <c r="T18" s="54">
        <f>IFERROR(INDEX(Raw!$H$6:$EB$1257,MATCH($B18&amp;$D18&amp;$B$5,Raw!$A$6:$A$1257,0),MATCH(T$5,Raw!$H$5:$EB$5,0)),"-")</f>
        <v>40170</v>
      </c>
      <c r="U18" s="54">
        <f>IFERROR(INDEX(Raw!$H$6:$EB$1257,MATCH($B18&amp;$D18&amp;$B$5,Raw!$A$6:$A$1257,0),MATCH(U$5,Raw!$H$5:$EB$5,0)),"-")</f>
        <v>214303</v>
      </c>
      <c r="V18" s="23"/>
      <c r="W18" s="87">
        <f t="shared" si="9"/>
        <v>5.5576714657376576E-2</v>
      </c>
      <c r="X18" s="87">
        <f t="shared" si="10"/>
        <v>0.3000744924849405</v>
      </c>
      <c r="Y18" s="87">
        <f t="shared" si="12"/>
        <v>5.624742706877673E-2</v>
      </c>
      <c r="Z18" s="87">
        <f t="shared" si="11"/>
        <v>0.58810136578890626</v>
      </c>
    </row>
    <row r="19" spans="1:31" x14ac:dyDescent="0.2">
      <c r="A19" s="392">
        <v>43132</v>
      </c>
      <c r="B19" s="287" t="s">
        <v>128</v>
      </c>
      <c r="C19" s="1" t="s">
        <v>141</v>
      </c>
      <c r="D19" s="2" t="s">
        <v>141</v>
      </c>
      <c r="E19" s="23">
        <f>IFERROR(INDEX(Raw!$H$6:$EB$1257,MATCH($B19&amp;$D19&amp;$B$5,Raw!$A$6:$A$1257,0),MATCH(E$5,Raw!$H$5:$EB$5,0)),"-")</f>
        <v>633772</v>
      </c>
      <c r="F19" s="23"/>
      <c r="G19" s="23">
        <f>IFERROR(INDEX(Raw!$H$6:$EB$1257,MATCH($B19&amp;$D19&amp;$B$5,Raw!$A$6:$A$1257,0),MATCH(G$5,Raw!$H$5:$EB$5,0)),"-")</f>
        <v>599288</v>
      </c>
      <c r="H19" s="23">
        <f>IFERROR(INDEX(Raw!$H$6:$EB$1257,MATCH($B19&amp;$D19&amp;$B$5,Raw!$A$6:$A$1257,0),MATCH(H$5,Raw!$H$5:$EB$5,0)),"-")</f>
        <v>34484</v>
      </c>
      <c r="I19" s="23"/>
      <c r="J19" s="23">
        <f>IFERROR(INDEX(Raw!$H$6:$EB$1257,MATCH($B19&amp;$D19&amp;$B$5,Raw!$A$6:$A$1257,0),MATCH(J$5,Raw!$H$5:$EB$5,0)),"-")</f>
        <v>2526</v>
      </c>
      <c r="K19" s="23">
        <f>IFERROR(INDEX(Raw!$H$6:$EB$1257,MATCH($B19&amp;$D19&amp;$B$5,Raw!$A$6:$A$1257,0),MATCH(K$5,Raw!$H$5:$EB$5,0)),"-")</f>
        <v>17592</v>
      </c>
      <c r="L19" s="54">
        <f>IFERROR(INDEX(Raw!$H$6:$EB$1257,MATCH($B19&amp;$D19&amp;$B$5,Raw!$A$6:$A$1257,0),MATCH(L$5,Raw!$H$5:$EB$5,0)),"-")</f>
        <v>4361</v>
      </c>
      <c r="M19" s="81"/>
      <c r="N19" s="23"/>
      <c r="O19" s="23">
        <f>IFERROR(INDEX(Raw!$H$6:$EB$1257,MATCH($B19&amp;$D19&amp;$B$5,Raw!$A$6:$A$1257,0),MATCH(O$5,Raw!$H$5:$EB$5,0)),"-")</f>
        <v>3264</v>
      </c>
      <c r="P19" s="23">
        <f>IFERROR(INDEX(Raw!$H$6:$EB$1257,MATCH($B19&amp;$D19&amp;$B$5,Raw!$A$6:$A$1257,0),MATCH(P$5,Raw!$H$5:$EB$5,0)),"-")</f>
        <v>11102</v>
      </c>
      <c r="Q19" s="54">
        <f>IFERROR(INDEX(Raw!$H$6:$EB$1257,MATCH($B19&amp;$D19&amp;$B$5,Raw!$A$6:$A$1257,0),MATCH(Q$5,Raw!$H$5:$EB$5,0)),"-")</f>
        <v>20231</v>
      </c>
      <c r="R19" s="54"/>
      <c r="S19" s="54">
        <f>IFERROR(INDEX(Raw!$H$6:$EB$1257,MATCH($B19&amp;$D19&amp;$B$5,Raw!$A$6:$A$1257,0),MATCH(S$5,Raw!$H$5:$EB$5,0)),"-")</f>
        <v>376157</v>
      </c>
      <c r="T19" s="54">
        <f>IFERROR(INDEX(Raw!$H$6:$EB$1257,MATCH($B19&amp;$D19&amp;$B$5,Raw!$A$6:$A$1257,0),MATCH(T$5,Raw!$H$5:$EB$5,0)),"-")</f>
        <v>35490</v>
      </c>
      <c r="U19" s="54">
        <f>IFERROR(INDEX(Raw!$H$6:$EB$1257,MATCH($B19&amp;$D19&amp;$B$5,Raw!$A$6:$A$1257,0),MATCH(U$5,Raw!$H$5:$EB$5,0)),"-")</f>
        <v>187641</v>
      </c>
      <c r="V19" s="23"/>
      <c r="W19" s="87">
        <f t="shared" si="9"/>
        <v>5.4410734459711063E-2</v>
      </c>
      <c r="X19" s="87">
        <f t="shared" si="10"/>
        <v>0.29607019559084341</v>
      </c>
      <c r="Y19" s="87">
        <f t="shared" si="12"/>
        <v>5.5998056083260229E-2</v>
      </c>
      <c r="Z19" s="87">
        <f t="shared" si="11"/>
        <v>0.59352101386618528</v>
      </c>
    </row>
    <row r="20" spans="1:31" collapsed="1" x14ac:dyDescent="0.2">
      <c r="A20" s="392">
        <v>43160</v>
      </c>
      <c r="B20" s="289" t="s">
        <v>128</v>
      </c>
      <c r="C20" s="25" t="s">
        <v>142</v>
      </c>
      <c r="D20" s="138" t="s">
        <v>142</v>
      </c>
      <c r="E20" s="23">
        <f>IFERROR(INDEX(Raw!$H$6:$EB$1257,MATCH($B20&amp;$D20&amp;$B$5,Raw!$A$6:$A$1257,0),MATCH(E$5,Raw!$H$5:$EB$5,0)),"-")</f>
        <v>702614</v>
      </c>
      <c r="F20" s="23"/>
      <c r="G20" s="23">
        <f>IFERROR(INDEX(Raw!$H$6:$EB$1257,MATCH($B20&amp;$D20&amp;$B$5,Raw!$A$6:$A$1257,0),MATCH(G$5,Raw!$H$5:$EB$5,0)),"-")</f>
        <v>662365</v>
      </c>
      <c r="H20" s="23">
        <f>IFERROR(INDEX(Raw!$H$6:$EB$1257,MATCH($B20&amp;$D20&amp;$B$5,Raw!$A$6:$A$1257,0),MATCH(H$5,Raw!$H$5:$EB$5,0)),"-")</f>
        <v>40249</v>
      </c>
      <c r="I20" s="23"/>
      <c r="J20" s="23">
        <f>IFERROR(INDEX(Raw!$H$6:$EB$1257,MATCH($B20&amp;$D20&amp;$B$5,Raw!$A$6:$A$1257,0),MATCH(J$5,Raw!$H$5:$EB$5,0)),"-")</f>
        <v>3151</v>
      </c>
      <c r="K20" s="23">
        <f>IFERROR(INDEX(Raw!$H$6:$EB$1257,MATCH($B20&amp;$D20&amp;$B$5,Raw!$A$6:$A$1257,0),MATCH(K$5,Raw!$H$5:$EB$5,0)),"-")</f>
        <v>20719</v>
      </c>
      <c r="L20" s="54">
        <f>IFERROR(INDEX(Raw!$H$6:$EB$1257,MATCH($B20&amp;$D20&amp;$B$5,Raw!$A$6:$A$1257,0),MATCH(L$5,Raw!$H$5:$EB$5,0)),"-")</f>
        <v>10477</v>
      </c>
      <c r="M20" s="81"/>
      <c r="N20" s="23"/>
      <c r="O20" s="23">
        <f>IFERROR(INDEX(Raw!$H$6:$EB$1257,MATCH($B20&amp;$D20&amp;$B$5,Raw!$A$6:$A$1257,0),MATCH(O$5,Raw!$H$5:$EB$5,0)),"-")</f>
        <v>3659</v>
      </c>
      <c r="P20" s="23">
        <f>IFERROR(INDEX(Raw!$H$6:$EB$1257,MATCH($B20&amp;$D20&amp;$B$5,Raw!$A$6:$A$1257,0),MATCH(P$5,Raw!$H$5:$EB$5,0)),"-")</f>
        <v>12720</v>
      </c>
      <c r="Q20" s="54">
        <f>IFERROR(INDEX(Raw!$H$6:$EB$1257,MATCH($B20&amp;$D20&amp;$B$5,Raw!$A$6:$A$1257,0),MATCH(Q$5,Raw!$H$5:$EB$5,0)),"-")</f>
        <v>26142</v>
      </c>
      <c r="R20" s="23"/>
      <c r="S20" s="54">
        <f>IFERROR(INDEX(Raw!$H$6:$EB$1257,MATCH($B20&amp;$D20&amp;$B$5,Raw!$A$6:$A$1257,0),MATCH(S$5,Raw!$H$5:$EB$5,0)),"-")</f>
        <v>413976</v>
      </c>
      <c r="T20" s="54">
        <f>IFERROR(INDEX(Raw!$H$6:$EB$1257,MATCH($B20&amp;$D20&amp;$B$5,Raw!$A$6:$A$1257,0),MATCH(T$5,Raw!$H$5:$EB$5,0)),"-")</f>
        <v>41202</v>
      </c>
      <c r="U20" s="54">
        <f>IFERROR(INDEX(Raw!$H$6:$EB$1257,MATCH($B20&amp;$D20&amp;$B$5,Raw!$A$6:$A$1257,0),MATCH(U$5,Raw!$H$5:$EB$5,0)),"-")</f>
        <v>207187</v>
      </c>
      <c r="V20" s="23"/>
      <c r="W20" s="87">
        <f t="shared" si="9"/>
        <v>5.7284654162883177E-2</v>
      </c>
      <c r="X20" s="87">
        <f t="shared" si="10"/>
        <v>0.29488026142376894</v>
      </c>
      <c r="Y20" s="87">
        <f t="shared" si="12"/>
        <v>5.8641017685386286E-2</v>
      </c>
      <c r="Z20" s="87">
        <f t="shared" si="11"/>
        <v>0.5891940667279616</v>
      </c>
    </row>
    <row r="21" spans="1:31" ht="18" x14ac:dyDescent="0.25">
      <c r="A21" s="392">
        <v>43191</v>
      </c>
      <c r="B21" s="285" t="s">
        <v>130</v>
      </c>
      <c r="C21" s="141" t="s">
        <v>191</v>
      </c>
      <c r="D21" s="142" t="s">
        <v>143</v>
      </c>
      <c r="E21" s="115">
        <f>IFERROR(INDEX(Raw!$H$6:$EB$1257,MATCH($B21&amp;$D21&amp;$B$5,Raw!$A$6:$A$1257,0),MATCH(E$5,Raw!$H$5:$EB$5,0)),"-")</f>
        <v>663982</v>
      </c>
      <c r="F21" s="23"/>
      <c r="G21" s="115">
        <f>IFERROR(INDEX(Raw!$H$6:$EB$1257,MATCH($B21&amp;$D21&amp;$B$5,Raw!$A$6:$A$1257,0),MATCH(G$5,Raw!$H$5:$EB$5,0)),"-")</f>
        <v>626021</v>
      </c>
      <c r="H21" s="115">
        <f>IFERROR(INDEX(Raw!$H$6:$EB$1257,MATCH($B21&amp;$D21&amp;$B$5,Raw!$A$6:$A$1257,0),MATCH(H$5,Raw!$H$5:$EB$5,0)),"-")</f>
        <v>37961</v>
      </c>
      <c r="I21" s="23"/>
      <c r="J21" s="115">
        <f>IFERROR(INDEX(Raw!$H$6:$EB$1257,MATCH($B21&amp;$D21&amp;$B$5,Raw!$A$6:$A$1257,0),MATCH(J$5,Raw!$H$5:$EB$5,0)),"-")</f>
        <v>3074</v>
      </c>
      <c r="K21" s="115">
        <f>IFERROR(INDEX(Raw!$H$6:$EB$1257,MATCH($B21&amp;$D21&amp;$B$5,Raw!$A$6:$A$1257,0),MATCH(K$5,Raw!$H$5:$EB$5,0)),"-")</f>
        <v>22334</v>
      </c>
      <c r="L21" s="117">
        <f>IFERROR(INDEX(Raw!$H$6:$EB$1257,MATCH($B21&amp;$D21&amp;$B$5,Raw!$A$6:$A$1257,0),MATCH(L$5,Raw!$H$5:$EB$5,0)),"-")</f>
        <v>7448</v>
      </c>
      <c r="M21" s="118"/>
      <c r="N21" s="23"/>
      <c r="O21" s="115">
        <f>IFERROR(INDEX(Raw!$H$6:$EB$1257,MATCH($B21&amp;$D21&amp;$B$5,Raw!$A$6:$A$1257,0),MATCH(O$5,Raw!$H$5:$EB$5,0)),"-")</f>
        <v>2871</v>
      </c>
      <c r="P21" s="115">
        <f>IFERROR(INDEX(Raw!$H$6:$EB$1257,MATCH($B21&amp;$D21&amp;$B$5,Raw!$A$6:$A$1257,0),MATCH(P$5,Raw!$H$5:$EB$5,0)),"-")</f>
        <v>9682</v>
      </c>
      <c r="Q21" s="117">
        <f>IFERROR(INDEX(Raw!$H$6:$EB$1257,MATCH($B21&amp;$D21&amp;$B$5,Raw!$A$6:$A$1257,0),MATCH(Q$5,Raw!$H$5:$EB$5,0)),"-")</f>
        <v>23370</v>
      </c>
      <c r="R21" s="23"/>
      <c r="S21" s="117">
        <f>IFERROR(INDEX(Raw!$H$6:$EB$1257,MATCH($B21&amp;$D21&amp;$B$5,Raw!$A$6:$A$1257,0),MATCH(S$5,Raw!$H$5:$EB$5,0)),"-")</f>
        <v>396275</v>
      </c>
      <c r="T21" s="117">
        <f>IFERROR(INDEX(Raw!$H$6:$EB$1257,MATCH($B21&amp;$D21&amp;$B$5,Raw!$A$6:$A$1257,0),MATCH(T$5,Raw!$H$5:$EB$5,0)),"-")</f>
        <v>37120</v>
      </c>
      <c r="U21" s="117">
        <f>IFERROR(INDEX(Raw!$H$6:$EB$1257,MATCH($B21&amp;$D21&amp;$B$5,Raw!$A$6:$A$1257,0),MATCH(U$5,Raw!$H$5:$EB$5,0)),"-")</f>
        <v>192626</v>
      </c>
      <c r="V21" s="23"/>
      <c r="W21" s="119">
        <f t="shared" ref="W21:W32" si="13">IFERROR(H21/$E21,"-")</f>
        <v>5.7171730558960937E-2</v>
      </c>
      <c r="X21" s="119">
        <f t="shared" ref="X21:X32" si="14">IFERROR(U21/$E21,"-")</f>
        <v>0.29010726194384789</v>
      </c>
      <c r="Y21" s="119">
        <f t="shared" si="12"/>
        <v>5.5905129958342244E-2</v>
      </c>
      <c r="Z21" s="119">
        <f t="shared" ref="Z21:Z32" si="15">IFERROR(S21/$E21,"-")</f>
        <v>0.5968158775388489</v>
      </c>
    </row>
    <row r="22" spans="1:31" x14ac:dyDescent="0.2">
      <c r="A22" s="392">
        <v>43221</v>
      </c>
      <c r="B22" s="287" t="s">
        <v>130</v>
      </c>
      <c r="C22" s="1" t="s">
        <v>144</v>
      </c>
      <c r="D22" s="2" t="s">
        <v>144</v>
      </c>
      <c r="E22" s="23">
        <f>IFERROR(INDEX(Raw!$H$6:$EB$1257,MATCH($B22&amp;$D22&amp;$B$5,Raw!$A$6:$A$1257,0),MATCH(E$5,Raw!$H$5:$EB$5,0)),"-")</f>
        <v>701078</v>
      </c>
      <c r="F22" s="23"/>
      <c r="G22" s="23">
        <f>IFERROR(INDEX(Raw!$H$6:$EB$1257,MATCH($B22&amp;$D22&amp;$B$5,Raw!$A$6:$A$1257,0),MATCH(G$5,Raw!$H$5:$EB$5,0)),"-")</f>
        <v>659427</v>
      </c>
      <c r="H22" s="23">
        <f>IFERROR(INDEX(Raw!$H$6:$EB$1257,MATCH($B22&amp;$D22&amp;$B$5,Raw!$A$6:$A$1257,0),MATCH(H$5,Raw!$H$5:$EB$5,0)),"-")</f>
        <v>41651</v>
      </c>
      <c r="I22" s="23"/>
      <c r="J22" s="23">
        <f>IFERROR(INDEX(Raw!$H$6:$EB$1257,MATCH($B22&amp;$D22&amp;$B$5,Raw!$A$6:$A$1257,0),MATCH(J$5,Raw!$H$5:$EB$5,0)),"-")</f>
        <v>3103</v>
      </c>
      <c r="K22" s="23">
        <f>IFERROR(INDEX(Raw!$H$6:$EB$1257,MATCH($B22&amp;$D22&amp;$B$5,Raw!$A$6:$A$1257,0),MATCH(K$5,Raw!$H$5:$EB$5,0)),"-")</f>
        <v>23763</v>
      </c>
      <c r="L22" s="54">
        <f>IFERROR(INDEX(Raw!$H$6:$EB$1257,MATCH($B22&amp;$D22&amp;$B$5,Raw!$A$6:$A$1257,0),MATCH(L$5,Raw!$H$5:$EB$5,0)),"-")</f>
        <v>7601</v>
      </c>
      <c r="M22" s="81"/>
      <c r="N22" s="23"/>
      <c r="O22" s="23">
        <f>IFERROR(INDEX(Raw!$H$6:$EB$1257,MATCH($B22&amp;$D22&amp;$B$5,Raw!$A$6:$A$1257,0),MATCH(O$5,Raw!$H$5:$EB$5,0)),"-")</f>
        <v>3258</v>
      </c>
      <c r="P22" s="23">
        <f>IFERROR(INDEX(Raw!$H$6:$EB$1257,MATCH($B22&amp;$D22&amp;$B$5,Raw!$A$6:$A$1257,0),MATCH(P$5,Raw!$H$5:$EB$5,0)),"-")</f>
        <v>11527</v>
      </c>
      <c r="Q22" s="54">
        <f>IFERROR(INDEX(Raw!$H$6:$EB$1257,MATCH($B22&amp;$D22&amp;$B$5,Raw!$A$6:$A$1257,0),MATCH(Q$5,Raw!$H$5:$EB$5,0)),"-")</f>
        <v>26010</v>
      </c>
      <c r="R22" s="23"/>
      <c r="S22" s="54">
        <f>IFERROR(INDEX(Raw!$H$6:$EB$1257,MATCH($B22&amp;$D22&amp;$B$5,Raw!$A$6:$A$1257,0),MATCH(S$5,Raw!$H$5:$EB$5,0)),"-")</f>
        <v>414417</v>
      </c>
      <c r="T22" s="54">
        <f>IFERROR(INDEX(Raw!$H$6:$EB$1257,MATCH($B22&amp;$D22&amp;$B$5,Raw!$A$6:$A$1257,0),MATCH(T$5,Raw!$H$5:$EB$5,0)),"-")</f>
        <v>39186</v>
      </c>
      <c r="U22" s="54">
        <f>IFERROR(INDEX(Raw!$H$6:$EB$1257,MATCH($B22&amp;$D22&amp;$B$5,Raw!$A$6:$A$1257,0),MATCH(U$5,Raw!$H$5:$EB$5,0)),"-")</f>
        <v>205824</v>
      </c>
      <c r="V22" s="23"/>
      <c r="W22" s="87">
        <f t="shared" si="13"/>
        <v>5.9409937268035798E-2</v>
      </c>
      <c r="X22" s="87">
        <f t="shared" si="14"/>
        <v>0.29358216917375812</v>
      </c>
      <c r="Y22" s="87">
        <f t="shared" si="12"/>
        <v>5.5893923358028633E-2</v>
      </c>
      <c r="Z22" s="87">
        <f t="shared" si="15"/>
        <v>0.59111397020017742</v>
      </c>
    </row>
    <row r="23" spans="1:31" x14ac:dyDescent="0.2">
      <c r="A23" s="392">
        <v>43252</v>
      </c>
      <c r="B23" s="287" t="s">
        <v>130</v>
      </c>
      <c r="C23" s="25" t="s">
        <v>145</v>
      </c>
      <c r="D23" s="138" t="s">
        <v>145</v>
      </c>
      <c r="E23" s="23">
        <f>IFERROR(INDEX(Raw!$H$6:$EB$1257,MATCH($B23&amp;$D23&amp;$B$5,Raw!$A$6:$A$1257,0),MATCH(E$5,Raw!$H$5:$EB$5,0)),"-")</f>
        <v>675091</v>
      </c>
      <c r="F23" s="23"/>
      <c r="G23" s="23">
        <f>IFERROR(INDEX(Raw!$H$6:$EB$1257,MATCH($B23&amp;$D23&amp;$B$5,Raw!$A$6:$A$1257,0),MATCH(G$5,Raw!$H$5:$EB$5,0)),"-")</f>
        <v>634317</v>
      </c>
      <c r="H23" s="23">
        <f>IFERROR(INDEX(Raw!$H$6:$EB$1257,MATCH($B23&amp;$D23&amp;$B$5,Raw!$A$6:$A$1257,0),MATCH(H$5,Raw!$H$5:$EB$5,0)),"-")</f>
        <v>40774</v>
      </c>
      <c r="I23" s="23"/>
      <c r="J23" s="23">
        <f>IFERROR(INDEX(Raw!$H$6:$EB$1257,MATCH($B23&amp;$D23&amp;$B$5,Raw!$A$6:$A$1257,0),MATCH(J$5,Raw!$H$5:$EB$5,0)),"-")</f>
        <v>2969</v>
      </c>
      <c r="K23" s="23">
        <f>IFERROR(INDEX(Raw!$H$6:$EB$1257,MATCH($B23&amp;$D23&amp;$B$5,Raw!$A$6:$A$1257,0),MATCH(K$5,Raw!$H$5:$EB$5,0)),"-")</f>
        <v>22946</v>
      </c>
      <c r="L23" s="54">
        <f>IFERROR(INDEX(Raw!$H$6:$EB$1257,MATCH($B23&amp;$D23&amp;$B$5,Raw!$A$6:$A$1257,0),MATCH(L$5,Raw!$H$5:$EB$5,0)),"-")</f>
        <v>7064</v>
      </c>
      <c r="M23" s="81"/>
      <c r="N23" s="23"/>
      <c r="O23" s="23">
        <f>IFERROR(INDEX(Raw!$H$6:$EB$1257,MATCH($B23&amp;$D23&amp;$B$5,Raw!$A$6:$A$1257,0),MATCH(O$5,Raw!$H$5:$EB$5,0)),"-")</f>
        <v>3122</v>
      </c>
      <c r="P23" s="23">
        <f>IFERROR(INDEX(Raw!$H$6:$EB$1257,MATCH($B23&amp;$D23&amp;$B$5,Raw!$A$6:$A$1257,0),MATCH(P$5,Raw!$H$5:$EB$5,0)),"-")</f>
        <v>11737</v>
      </c>
      <c r="Q23" s="54">
        <f>IFERROR(INDEX(Raw!$H$6:$EB$1257,MATCH($B23&amp;$D23&amp;$B$5,Raw!$A$6:$A$1257,0),MATCH(Q$5,Raw!$H$5:$EB$5,0)),"-")</f>
        <v>25043</v>
      </c>
      <c r="R23" s="23"/>
      <c r="S23" s="54">
        <f>IFERROR(INDEX(Raw!$H$6:$EB$1257,MATCH($B23&amp;$D23&amp;$B$5,Raw!$A$6:$A$1257,0),MATCH(S$5,Raw!$H$5:$EB$5,0)),"-")</f>
        <v>397212</v>
      </c>
      <c r="T23" s="54">
        <f>IFERROR(INDEX(Raw!$H$6:$EB$1257,MATCH($B23&amp;$D23&amp;$B$5,Raw!$A$6:$A$1257,0),MATCH(T$5,Raw!$H$5:$EB$5,0)),"-")</f>
        <v>37180</v>
      </c>
      <c r="U23" s="54">
        <f>IFERROR(INDEX(Raw!$H$6:$EB$1257,MATCH($B23&amp;$D23&amp;$B$5,Raw!$A$6:$A$1257,0),MATCH(U$5,Raw!$H$5:$EB$5,0)),"-")</f>
        <v>199925</v>
      </c>
      <c r="V23" s="23"/>
      <c r="W23" s="87">
        <f t="shared" si="13"/>
        <v>6.0397783409940287E-2</v>
      </c>
      <c r="X23" s="87">
        <f t="shared" si="14"/>
        <v>0.29614526041674383</v>
      </c>
      <c r="Y23" s="87">
        <f t="shared" si="12"/>
        <v>5.5074056682728696E-2</v>
      </c>
      <c r="Z23" s="87">
        <f t="shared" si="15"/>
        <v>0.5883828994905872</v>
      </c>
      <c r="AA23" s="99"/>
      <c r="AC23" s="100"/>
      <c r="AD23" s="100"/>
      <c r="AE23" s="100"/>
    </row>
    <row r="24" spans="1:31" ht="18" x14ac:dyDescent="0.25">
      <c r="A24" s="392">
        <v>43282</v>
      </c>
      <c r="B24" s="287" t="s">
        <v>130</v>
      </c>
      <c r="C24" s="1" t="s">
        <v>146</v>
      </c>
      <c r="D24" s="142" t="s">
        <v>146</v>
      </c>
      <c r="E24" s="23">
        <f>IFERROR(INDEX(Raw!$H$6:$EB$1257,MATCH($B24&amp;$D24&amp;$B$5,Raw!$A$6:$A$1257,0),MATCH(E$5,Raw!$H$5:$EB$5,0)),"-")</f>
        <v>709841</v>
      </c>
      <c r="F24" s="23"/>
      <c r="G24" s="23">
        <f>IFERROR(INDEX(Raw!$H$6:$EB$1257,MATCH($B24&amp;$D24&amp;$B$5,Raw!$A$6:$A$1257,0),MATCH(G$5,Raw!$H$5:$EB$5,0)),"-")</f>
        <v>665614</v>
      </c>
      <c r="H24" s="23">
        <f>IFERROR(INDEX(Raw!$H$6:$EB$1257,MATCH($B24&amp;$D24&amp;$B$5,Raw!$A$6:$A$1257,0),MATCH(H$5,Raw!$H$5:$EB$5,0)),"-")</f>
        <v>44227</v>
      </c>
      <c r="I24" s="23"/>
      <c r="J24" s="23">
        <f>IFERROR(INDEX(Raw!$H$6:$EB$1257,MATCH($B24&amp;$D24&amp;$B$5,Raw!$A$6:$A$1257,0),MATCH(J$5,Raw!$H$5:$EB$5,0)),"-")</f>
        <v>3267</v>
      </c>
      <c r="K24" s="23">
        <f>IFERROR(INDEX(Raw!$H$6:$EB$1257,MATCH($B24&amp;$D24&amp;$B$5,Raw!$A$6:$A$1257,0),MATCH(K$5,Raw!$H$5:$EB$5,0)),"-")</f>
        <v>24999</v>
      </c>
      <c r="L24" s="54">
        <f>IFERROR(INDEX(Raw!$H$6:$EB$1257,MATCH($B24&amp;$D24&amp;$B$5,Raw!$A$6:$A$1257,0),MATCH(L$5,Raw!$H$5:$EB$5,0)),"-")</f>
        <v>7335</v>
      </c>
      <c r="M24" s="81"/>
      <c r="N24" s="23"/>
      <c r="O24" s="23">
        <f>IFERROR(INDEX(Raw!$H$6:$EB$1257,MATCH($B24&amp;$D24&amp;$B$5,Raw!$A$6:$A$1257,0),MATCH(O$5,Raw!$H$5:$EB$5,0)),"-")</f>
        <v>3454</v>
      </c>
      <c r="P24" s="23">
        <f>IFERROR(INDEX(Raw!$H$6:$EB$1257,MATCH($B24&amp;$D24&amp;$B$5,Raw!$A$6:$A$1257,0),MATCH(P$5,Raw!$H$5:$EB$5,0)),"-")</f>
        <v>12507</v>
      </c>
      <c r="Q24" s="54">
        <f>IFERROR(INDEX(Raw!$H$6:$EB$1257,MATCH($B24&amp;$D24&amp;$B$5,Raw!$A$6:$A$1257,0),MATCH(Q$5,Raw!$H$5:$EB$5,0)),"-")</f>
        <v>26800</v>
      </c>
      <c r="R24" s="23"/>
      <c r="S24" s="54">
        <f>IFERROR(INDEX(Raw!$H$6:$EB$1257,MATCH($B24&amp;$D24&amp;$B$5,Raw!$A$6:$A$1257,0),MATCH(S$5,Raw!$H$5:$EB$5,0)),"-")</f>
        <v>414745</v>
      </c>
      <c r="T24" s="54">
        <f>IFERROR(INDEX(Raw!$H$6:$EB$1257,MATCH($B24&amp;$D24&amp;$B$5,Raw!$A$6:$A$1257,0),MATCH(T$5,Raw!$H$5:$EB$5,0)),"-")</f>
        <v>37504</v>
      </c>
      <c r="U24" s="54">
        <f>IFERROR(INDEX(Raw!$H$6:$EB$1257,MATCH($B24&amp;$D24&amp;$B$5,Raw!$A$6:$A$1257,0),MATCH(U$5,Raw!$H$5:$EB$5,0)),"-")</f>
        <v>213365</v>
      </c>
      <c r="V24" s="23"/>
      <c r="W24" s="87">
        <f t="shared" si="13"/>
        <v>6.2305502218102361E-2</v>
      </c>
      <c r="X24" s="87">
        <f t="shared" si="14"/>
        <v>0.30058139780598753</v>
      </c>
      <c r="Y24" s="87">
        <f t="shared" si="12"/>
        <v>5.2834367132921313E-2</v>
      </c>
      <c r="Z24" s="87">
        <f t="shared" si="15"/>
        <v>0.58427873284298881</v>
      </c>
      <c r="AA24" s="99"/>
      <c r="AC24" s="100"/>
      <c r="AD24" s="100"/>
      <c r="AE24" s="100"/>
    </row>
    <row r="25" spans="1:31" x14ac:dyDescent="0.2">
      <c r="A25" s="392">
        <v>43313</v>
      </c>
      <c r="B25" s="287" t="s">
        <v>130</v>
      </c>
      <c r="C25" s="1" t="s">
        <v>135</v>
      </c>
      <c r="D25" s="2" t="s">
        <v>135</v>
      </c>
      <c r="E25" s="23">
        <f>IFERROR(INDEX(Raw!$H$6:$EB$1257,MATCH($B25&amp;$D25&amp;$B$5,Raw!$A$6:$A$1257,0),MATCH(E$5,Raw!$H$5:$EB$5,0)),"-")</f>
        <v>676555</v>
      </c>
      <c r="F25" s="23"/>
      <c r="G25" s="23">
        <f>IFERROR(INDEX(Raw!$H$6:$EB$1257,MATCH($B25&amp;$D25&amp;$B$5,Raw!$A$6:$A$1257,0),MATCH(G$5,Raw!$H$5:$EB$5,0)),"-")</f>
        <v>637687</v>
      </c>
      <c r="H25" s="23">
        <f>IFERROR(INDEX(Raw!$H$6:$EB$1257,MATCH($B25&amp;$D25&amp;$B$5,Raw!$A$6:$A$1257,0),MATCH(H$5,Raw!$H$5:$EB$5,0)),"-")</f>
        <v>38868</v>
      </c>
      <c r="I25" s="23"/>
      <c r="J25" s="23">
        <f>IFERROR(INDEX(Raw!$H$6:$EB$1257,MATCH($B25&amp;$D25&amp;$B$5,Raw!$A$6:$A$1257,0),MATCH(J$5,Raw!$H$5:$EB$5,0)),"-")</f>
        <v>3062</v>
      </c>
      <c r="K25" s="23">
        <f>IFERROR(INDEX(Raw!$H$6:$EB$1257,MATCH($B25&amp;$D25&amp;$B$5,Raw!$A$6:$A$1257,0),MATCH(K$5,Raw!$H$5:$EB$5,0)),"-")</f>
        <v>21995</v>
      </c>
      <c r="L25" s="54">
        <f>IFERROR(INDEX(Raw!$H$6:$EB$1257,MATCH($B25&amp;$D25&amp;$B$5,Raw!$A$6:$A$1257,0),MATCH(L$5,Raw!$H$5:$EB$5,0)),"-")</f>
        <v>7309</v>
      </c>
      <c r="M25" s="81"/>
      <c r="N25" s="23"/>
      <c r="O25" s="23">
        <f>IFERROR(INDEX(Raw!$H$6:$EB$1257,MATCH($B25&amp;$D25&amp;$B$5,Raw!$A$6:$A$1257,0),MATCH(O$5,Raw!$H$5:$EB$5,0)),"-")</f>
        <v>3104</v>
      </c>
      <c r="P25" s="23">
        <f>IFERROR(INDEX(Raw!$H$6:$EB$1257,MATCH($B25&amp;$D25&amp;$B$5,Raw!$A$6:$A$1257,0),MATCH(P$5,Raw!$H$5:$EB$5,0)),"-")</f>
        <v>10707</v>
      </c>
      <c r="Q25" s="54">
        <f>IFERROR(INDEX(Raw!$H$6:$EB$1257,MATCH($B25&amp;$D25&amp;$B$5,Raw!$A$6:$A$1257,0),MATCH(Q$5,Raw!$H$5:$EB$5,0)),"-")</f>
        <v>25130</v>
      </c>
      <c r="R25" s="23"/>
      <c r="S25" s="54">
        <f>IFERROR(INDEX(Raw!$H$6:$EB$1257,MATCH($B25&amp;$D25&amp;$B$5,Raw!$A$6:$A$1257,0),MATCH(S$5,Raw!$H$5:$EB$5,0)),"-")</f>
        <v>400070</v>
      </c>
      <c r="T25" s="54">
        <f>IFERROR(INDEX(Raw!$H$6:$EB$1257,MATCH($B25&amp;$D25&amp;$B$5,Raw!$A$6:$A$1257,0),MATCH(T$5,Raw!$H$5:$EB$5,0)),"-")</f>
        <v>37163</v>
      </c>
      <c r="U25" s="54">
        <f>IFERROR(INDEX(Raw!$H$6:$EB$1257,MATCH($B25&amp;$D25&amp;$B$5,Raw!$A$6:$A$1257,0),MATCH(U$5,Raw!$H$5:$EB$5,0)),"-")</f>
        <v>200454</v>
      </c>
      <c r="V25" s="23"/>
      <c r="W25" s="87">
        <f t="shared" si="13"/>
        <v>5.7449874733022446E-2</v>
      </c>
      <c r="X25" s="87">
        <f t="shared" si="14"/>
        <v>0.29628633296627771</v>
      </c>
      <c r="Y25" s="87">
        <f t="shared" si="12"/>
        <v>5.4929754417600937E-2</v>
      </c>
      <c r="Z25" s="87">
        <f t="shared" si="15"/>
        <v>0.59133403788309891</v>
      </c>
      <c r="AA25" s="99"/>
      <c r="AC25" s="100"/>
      <c r="AD25" s="100"/>
      <c r="AE25" s="100"/>
    </row>
    <row r="26" spans="1:31" x14ac:dyDescent="0.2">
      <c r="A26" s="392">
        <v>43344</v>
      </c>
      <c r="B26" s="287" t="s">
        <v>130</v>
      </c>
      <c r="C26" s="25" t="s">
        <v>136</v>
      </c>
      <c r="D26" s="138" t="s">
        <v>136</v>
      </c>
      <c r="E26" s="23">
        <f>IFERROR(INDEX(Raw!$H$6:$EB$1257,MATCH($B26&amp;$D26&amp;$B$5,Raw!$A$6:$A$1257,0),MATCH(E$5,Raw!$H$5:$EB$5,0)),"-")</f>
        <v>665369</v>
      </c>
      <c r="F26" s="23"/>
      <c r="G26" s="23">
        <f>IFERROR(INDEX(Raw!$H$6:$EB$1257,MATCH($B26&amp;$D26&amp;$B$5,Raw!$A$6:$A$1257,0),MATCH(G$5,Raw!$H$5:$EB$5,0)),"-")</f>
        <v>627399</v>
      </c>
      <c r="H26" s="23">
        <f>IFERROR(INDEX(Raw!$H$6:$EB$1257,MATCH($B26&amp;$D26&amp;$B$5,Raw!$A$6:$A$1257,0),MATCH(H$5,Raw!$H$5:$EB$5,0)),"-")</f>
        <v>37970</v>
      </c>
      <c r="I26" s="23"/>
      <c r="J26" s="23">
        <f>IFERROR(INDEX(Raw!$H$6:$EB$1257,MATCH($B26&amp;$D26&amp;$B$5,Raw!$A$6:$A$1257,0),MATCH(J$5,Raw!$H$5:$EB$5,0)),"-")</f>
        <v>3035</v>
      </c>
      <c r="K26" s="23">
        <f>IFERROR(INDEX(Raw!$H$6:$EB$1257,MATCH($B26&amp;$D26&amp;$B$5,Raw!$A$6:$A$1257,0),MATCH(K$5,Raw!$H$5:$EB$5,0)),"-")</f>
        <v>21397</v>
      </c>
      <c r="L26" s="54">
        <f>IFERROR(INDEX(Raw!$H$6:$EB$1257,MATCH($B26&amp;$D26&amp;$B$5,Raw!$A$6:$A$1257,0),MATCH(L$5,Raw!$H$5:$EB$5,0)),"-")</f>
        <v>6802</v>
      </c>
      <c r="M26" s="81"/>
      <c r="N26" s="23"/>
      <c r="O26" s="23">
        <f>IFERROR(INDEX(Raw!$H$6:$EB$1257,MATCH($B26&amp;$D26&amp;$B$5,Raw!$A$6:$A$1257,0),MATCH(O$5,Raw!$H$5:$EB$5,0)),"-")</f>
        <v>3239</v>
      </c>
      <c r="P26" s="23">
        <f>IFERROR(INDEX(Raw!$H$6:$EB$1257,MATCH($B26&amp;$D26&amp;$B$5,Raw!$A$6:$A$1257,0),MATCH(P$5,Raw!$H$5:$EB$5,0)),"-")</f>
        <v>10299</v>
      </c>
      <c r="Q26" s="54">
        <f>IFERROR(INDEX(Raw!$H$6:$EB$1257,MATCH($B26&amp;$D26&amp;$B$5,Raw!$A$6:$A$1257,0),MATCH(Q$5,Raw!$H$5:$EB$5,0)),"-")</f>
        <v>24642</v>
      </c>
      <c r="R26" s="23"/>
      <c r="S26" s="54">
        <f>IFERROR(INDEX(Raw!$H$6:$EB$1257,MATCH($B26&amp;$D26&amp;$B$5,Raw!$A$6:$A$1257,0),MATCH(S$5,Raw!$H$5:$EB$5,0)),"-")</f>
        <v>395522</v>
      </c>
      <c r="T26" s="54">
        <f>IFERROR(INDEX(Raw!$H$6:$EB$1257,MATCH($B26&amp;$D26&amp;$B$5,Raw!$A$6:$A$1257,0),MATCH(T$5,Raw!$H$5:$EB$5,0)),"-")</f>
        <v>35890</v>
      </c>
      <c r="U26" s="54">
        <f>IFERROR(INDEX(Raw!$H$6:$EB$1257,MATCH($B26&amp;$D26&amp;$B$5,Raw!$A$6:$A$1257,0),MATCH(U$5,Raw!$H$5:$EB$5,0)),"-")</f>
        <v>195987</v>
      </c>
      <c r="V26" s="23"/>
      <c r="W26" s="87">
        <f t="shared" si="13"/>
        <v>5.7066079123012946E-2</v>
      </c>
      <c r="X26" s="87">
        <f t="shared" si="14"/>
        <v>0.29455384906720933</v>
      </c>
      <c r="Y26" s="87">
        <f t="shared" si="12"/>
        <v>5.3939994198707784E-2</v>
      </c>
      <c r="Z26" s="87">
        <f t="shared" si="15"/>
        <v>0.59444007761106998</v>
      </c>
      <c r="AA26" s="99"/>
      <c r="AC26" s="100"/>
      <c r="AD26" s="100"/>
      <c r="AE26" s="100"/>
    </row>
    <row r="27" spans="1:31" ht="18" x14ac:dyDescent="0.25">
      <c r="A27" s="392">
        <v>43374</v>
      </c>
      <c r="B27" s="287" t="s">
        <v>130</v>
      </c>
      <c r="C27" s="1" t="s">
        <v>137</v>
      </c>
      <c r="D27" s="142" t="s">
        <v>137</v>
      </c>
      <c r="E27" s="23">
        <f>IFERROR(INDEX(Raw!$H$6:$EB$1257,MATCH($B27&amp;$D27&amp;$B$5,Raw!$A$6:$A$1257,0),MATCH(E$5,Raw!$H$5:$EB$5,0)),"-")</f>
        <v>699355</v>
      </c>
      <c r="F27" s="23"/>
      <c r="G27" s="23">
        <f>IFERROR(INDEX(Raw!$H$6:$EB$1257,MATCH($B27&amp;$D27&amp;$B$5,Raw!$A$6:$A$1257,0),MATCH(G$5,Raw!$H$5:$EB$5,0)),"-")</f>
        <v>658288</v>
      </c>
      <c r="H27" s="23">
        <f>IFERROR(INDEX(Raw!$H$6:$EB$1257,MATCH($B27&amp;$D27&amp;$B$5,Raw!$A$6:$A$1257,0),MATCH(H$5,Raw!$H$5:$EB$5,0)),"-")</f>
        <v>41067</v>
      </c>
      <c r="I27" s="23"/>
      <c r="J27" s="23">
        <f>IFERROR(INDEX(Raw!$H$6:$EB$1257,MATCH($B27&amp;$D27&amp;$B$5,Raw!$A$6:$A$1257,0),MATCH(J$5,Raw!$H$5:$EB$5,0)),"-")</f>
        <v>3368</v>
      </c>
      <c r="K27" s="23">
        <f>IFERROR(INDEX(Raw!$H$6:$EB$1257,MATCH($B27&amp;$D27&amp;$B$5,Raw!$A$6:$A$1257,0),MATCH(K$5,Raw!$H$5:$EB$5,0)),"-")</f>
        <v>22444</v>
      </c>
      <c r="L27" s="54">
        <f>IFERROR(INDEX(Raw!$H$6:$EB$1257,MATCH($B27&amp;$D27&amp;$B$5,Raw!$A$6:$A$1257,0),MATCH(L$5,Raw!$H$5:$EB$5,0)),"-")</f>
        <v>5274</v>
      </c>
      <c r="M27" s="81"/>
      <c r="N27" s="23"/>
      <c r="O27" s="23">
        <f>IFERROR(INDEX(Raw!$H$6:$EB$1257,MATCH($B27&amp;$D27&amp;$B$5,Raw!$A$6:$A$1257,0),MATCH(O$5,Raw!$H$5:$EB$5,0)),"-")</f>
        <v>3670</v>
      </c>
      <c r="P27" s="23">
        <f>IFERROR(INDEX(Raw!$H$6:$EB$1257,MATCH($B27&amp;$D27&amp;$B$5,Raw!$A$6:$A$1257,0),MATCH(P$5,Raw!$H$5:$EB$5,0)),"-")</f>
        <v>11585</v>
      </c>
      <c r="Q27" s="54">
        <f>IFERROR(INDEX(Raw!$H$6:$EB$1257,MATCH($B27&amp;$D27&amp;$B$5,Raw!$A$6:$A$1257,0),MATCH(Q$5,Raw!$H$5:$EB$5,0)),"-")</f>
        <v>25721</v>
      </c>
      <c r="R27" s="23"/>
      <c r="S27" s="54">
        <f>IFERROR(INDEX(Raw!$H$6:$EB$1257,MATCH($B27&amp;$D27&amp;$B$5,Raw!$A$6:$A$1257,0),MATCH(S$5,Raw!$H$5:$EB$5,0)),"-")</f>
        <v>415522</v>
      </c>
      <c r="T27" s="54">
        <f>IFERROR(INDEX(Raw!$H$6:$EB$1257,MATCH($B27&amp;$D27&amp;$B$5,Raw!$A$6:$A$1257,0),MATCH(T$5,Raw!$H$5:$EB$5,0)),"-")</f>
        <v>38774</v>
      </c>
      <c r="U27" s="54">
        <f>IFERROR(INDEX(Raw!$H$6:$EB$1257,MATCH($B27&amp;$D27&amp;$B$5,Raw!$A$6:$A$1257,0),MATCH(U$5,Raw!$H$5:$EB$5,0)),"-")</f>
        <v>203992</v>
      </c>
      <c r="V27" s="23"/>
      <c r="W27" s="87">
        <f t="shared" si="13"/>
        <v>5.8721250294914602E-2</v>
      </c>
      <c r="X27" s="87">
        <f t="shared" si="14"/>
        <v>0.29168591058904275</v>
      </c>
      <c r="Y27" s="87">
        <f t="shared" si="12"/>
        <v>5.5442514888718888E-2</v>
      </c>
      <c r="Z27" s="87">
        <f t="shared" si="15"/>
        <v>0.59415032422732372</v>
      </c>
      <c r="AA27" s="99"/>
      <c r="AC27" s="100"/>
      <c r="AD27" s="100"/>
      <c r="AE27" s="100"/>
    </row>
    <row r="28" spans="1:31" x14ac:dyDescent="0.2">
      <c r="A28" s="392">
        <v>43405</v>
      </c>
      <c r="B28" s="287" t="s">
        <v>130</v>
      </c>
      <c r="C28" s="1" t="s">
        <v>138</v>
      </c>
      <c r="D28" s="2" t="s">
        <v>138</v>
      </c>
      <c r="E28" s="23">
        <f>IFERROR(INDEX(Raw!$H$6:$EB$1257,MATCH($B28&amp;$D28&amp;$B$5,Raw!$A$6:$A$1257,0),MATCH(E$5,Raw!$H$5:$EB$5,0)),"-")</f>
        <v>704355</v>
      </c>
      <c r="F28" s="23"/>
      <c r="G28" s="23">
        <f>IFERROR(INDEX(Raw!$H$6:$EB$1257,MATCH($B28&amp;$D28&amp;$B$5,Raw!$A$6:$A$1257,0),MATCH(G$5,Raw!$H$5:$EB$5,0)),"-")</f>
        <v>661780</v>
      </c>
      <c r="H28" s="23">
        <f>IFERROR(INDEX(Raw!$H$6:$EB$1257,MATCH($B28&amp;$D28&amp;$B$5,Raw!$A$6:$A$1257,0),MATCH(H$5,Raw!$H$5:$EB$5,0)),"-")</f>
        <v>42575</v>
      </c>
      <c r="I28" s="23"/>
      <c r="J28" s="23">
        <f>IFERROR(INDEX(Raw!$H$6:$EB$1257,MATCH($B28&amp;$D28&amp;$B$5,Raw!$A$6:$A$1257,0),MATCH(J$5,Raw!$H$5:$EB$5,0)),"-")</f>
        <v>3120</v>
      </c>
      <c r="K28" s="23">
        <f>IFERROR(INDEX(Raw!$H$6:$EB$1257,MATCH($B28&amp;$D28&amp;$B$5,Raw!$A$6:$A$1257,0),MATCH(K$5,Raw!$H$5:$EB$5,0)),"-")</f>
        <v>22482</v>
      </c>
      <c r="L28" s="54">
        <f>IFERROR(INDEX(Raw!$H$6:$EB$1257,MATCH($B28&amp;$D28&amp;$B$5,Raw!$A$6:$A$1257,0),MATCH(L$5,Raw!$H$5:$EB$5,0)),"-")</f>
        <v>5654</v>
      </c>
      <c r="M28" s="81"/>
      <c r="N28" s="23"/>
      <c r="O28" s="23">
        <f>IFERROR(INDEX(Raw!$H$6:$EB$1257,MATCH($B28&amp;$D28&amp;$B$5,Raw!$A$6:$A$1257,0),MATCH(O$5,Raw!$H$5:$EB$5,0)),"-")</f>
        <v>4355</v>
      </c>
      <c r="P28" s="23">
        <f>IFERROR(INDEX(Raw!$H$6:$EB$1257,MATCH($B28&amp;$D28&amp;$B$5,Raw!$A$6:$A$1257,0),MATCH(P$5,Raw!$H$5:$EB$5,0)),"-")</f>
        <v>12618</v>
      </c>
      <c r="Q28" s="54">
        <f>IFERROR(INDEX(Raw!$H$6:$EB$1257,MATCH($B28&amp;$D28&amp;$B$5,Raw!$A$6:$A$1257,0),MATCH(Q$5,Raw!$H$5:$EB$5,0)),"-")</f>
        <v>25666</v>
      </c>
      <c r="R28" s="23"/>
      <c r="S28" s="54">
        <f>IFERROR(INDEX(Raw!$H$6:$EB$1257,MATCH($B28&amp;$D28&amp;$B$5,Raw!$A$6:$A$1257,0),MATCH(S$5,Raw!$H$5:$EB$5,0)),"-")</f>
        <v>418177</v>
      </c>
      <c r="T28" s="54">
        <f>IFERROR(INDEX(Raw!$H$6:$EB$1257,MATCH($B28&amp;$D28&amp;$B$5,Raw!$A$6:$A$1257,0),MATCH(T$5,Raw!$H$5:$EB$5,0)),"-")</f>
        <v>38544</v>
      </c>
      <c r="U28" s="54">
        <f>IFERROR(INDEX(Raw!$H$6:$EB$1257,MATCH($B28&amp;$D28&amp;$B$5,Raw!$A$6:$A$1257,0),MATCH(U$5,Raw!$H$5:$EB$5,0)),"-")</f>
        <v>205059</v>
      </c>
      <c r="V28" s="23"/>
      <c r="W28" s="87">
        <f t="shared" si="13"/>
        <v>6.0445372007013512E-2</v>
      </c>
      <c r="X28" s="87">
        <f t="shared" si="14"/>
        <v>0.29113018293332199</v>
      </c>
      <c r="Y28" s="87">
        <f t="shared" si="12"/>
        <v>5.4722405605128095E-2</v>
      </c>
      <c r="Z28" s="87">
        <f t="shared" si="15"/>
        <v>0.59370203945453637</v>
      </c>
    </row>
    <row r="29" spans="1:31" x14ac:dyDescent="0.2">
      <c r="A29" s="392">
        <v>43435</v>
      </c>
      <c r="B29" s="287" t="s">
        <v>130</v>
      </c>
      <c r="C29" s="25" t="s">
        <v>139</v>
      </c>
      <c r="D29" s="138" t="s">
        <v>139</v>
      </c>
      <c r="E29" s="23">
        <f>IFERROR(INDEX(Raw!$H$6:$EB$1257,MATCH($B29&amp;$D29&amp;$B$5,Raw!$A$6:$A$1257,0),MATCH(E$5,Raw!$H$5:$EB$5,0)),"-")</f>
        <v>750240</v>
      </c>
      <c r="F29" s="23"/>
      <c r="G29" s="23">
        <f>IFERROR(INDEX(Raw!$H$6:$EB$1257,MATCH($B29&amp;$D29&amp;$B$5,Raw!$A$6:$A$1257,0),MATCH(G$5,Raw!$H$5:$EB$5,0)),"-")</f>
        <v>702428</v>
      </c>
      <c r="H29" s="23">
        <f>IFERROR(INDEX(Raw!$H$6:$EB$1257,MATCH($B29&amp;$D29&amp;$B$5,Raw!$A$6:$A$1257,0),MATCH(H$5,Raw!$H$5:$EB$5,0)),"-")</f>
        <v>47812</v>
      </c>
      <c r="I29" s="23"/>
      <c r="J29" s="23">
        <f>IFERROR(INDEX(Raw!$H$6:$EB$1257,MATCH($B29&amp;$D29&amp;$B$5,Raw!$A$6:$A$1257,0),MATCH(J$5,Raw!$H$5:$EB$5,0)),"-")</f>
        <v>3356</v>
      </c>
      <c r="K29" s="23">
        <f>IFERROR(INDEX(Raw!$H$6:$EB$1257,MATCH($B29&amp;$D29&amp;$B$5,Raw!$A$6:$A$1257,0),MATCH(K$5,Raw!$H$5:$EB$5,0)),"-")</f>
        <v>24782</v>
      </c>
      <c r="L29" s="54">
        <f>IFERROR(INDEX(Raw!$H$6:$EB$1257,MATCH($B29&amp;$D29&amp;$B$5,Raw!$A$6:$A$1257,0),MATCH(L$5,Raw!$H$5:$EB$5,0)),"-")</f>
        <v>7334</v>
      </c>
      <c r="M29" s="81"/>
      <c r="N29" s="23"/>
      <c r="O29" s="23">
        <f>IFERROR(INDEX(Raw!$H$6:$EB$1257,MATCH($B29&amp;$D29&amp;$B$5,Raw!$A$6:$A$1257,0),MATCH(O$5,Raw!$H$5:$EB$5,0)),"-")</f>
        <v>4922</v>
      </c>
      <c r="P29" s="23">
        <f>IFERROR(INDEX(Raw!$H$6:$EB$1257,MATCH($B29&amp;$D29&amp;$B$5,Raw!$A$6:$A$1257,0),MATCH(P$5,Raw!$H$5:$EB$5,0)),"-")</f>
        <v>14752</v>
      </c>
      <c r="Q29" s="54">
        <f>IFERROR(INDEX(Raw!$H$6:$EB$1257,MATCH($B29&amp;$D29&amp;$B$5,Raw!$A$6:$A$1257,0),MATCH(Q$5,Raw!$H$5:$EB$5,0)),"-")</f>
        <v>27082</v>
      </c>
      <c r="R29" s="23"/>
      <c r="S29" s="54">
        <f>IFERROR(INDEX(Raw!$H$6:$EB$1257,MATCH($B29&amp;$D29&amp;$B$5,Raw!$A$6:$A$1257,0),MATCH(S$5,Raw!$H$5:$EB$5,0)),"-")</f>
        <v>441399</v>
      </c>
      <c r="T29" s="54">
        <f>IFERROR(INDEX(Raw!$H$6:$EB$1257,MATCH($B29&amp;$D29&amp;$B$5,Raw!$A$6:$A$1257,0),MATCH(T$5,Raw!$H$5:$EB$5,0)),"-")</f>
        <v>38456</v>
      </c>
      <c r="U29" s="54">
        <f>IFERROR(INDEX(Raw!$H$6:$EB$1257,MATCH($B29&amp;$D29&amp;$B$5,Raw!$A$6:$A$1257,0),MATCH(U$5,Raw!$H$5:$EB$5,0)),"-")</f>
        <v>222573</v>
      </c>
      <c r="V29" s="23"/>
      <c r="W29" s="87">
        <f t="shared" si="13"/>
        <v>6.3728940072510135E-2</v>
      </c>
      <c r="X29" s="87">
        <f t="shared" si="14"/>
        <v>0.29666906589891234</v>
      </c>
      <c r="Y29" s="87">
        <f t="shared" si="12"/>
        <v>5.1258264022179569E-2</v>
      </c>
      <c r="Z29" s="87">
        <f t="shared" si="15"/>
        <v>0.58834373000639795</v>
      </c>
    </row>
    <row r="30" spans="1:31" ht="18" x14ac:dyDescent="0.25">
      <c r="A30" s="392">
        <v>43466</v>
      </c>
      <c r="B30" s="287" t="s">
        <v>130</v>
      </c>
      <c r="C30" s="1" t="s">
        <v>140</v>
      </c>
      <c r="D30" s="142" t="s">
        <v>140</v>
      </c>
      <c r="E30" s="23">
        <f>IFERROR(INDEX(Raw!$H$6:$EB$1257,MATCH($B30&amp;$D30&amp;$B$5,Raw!$A$6:$A$1257,0),MATCH(E$5,Raw!$H$5:$EB$5,0)),"-")</f>
        <v>750181</v>
      </c>
      <c r="F30" s="23"/>
      <c r="G30" s="23">
        <f>IFERROR(INDEX(Raw!$H$6:$EB$1257,MATCH($B30&amp;$D30&amp;$B$5,Raw!$A$6:$A$1257,0),MATCH(G$5,Raw!$H$5:$EB$5,0)),"-")</f>
        <v>702278</v>
      </c>
      <c r="H30" s="23">
        <f>IFERROR(INDEX(Raw!$H$6:$EB$1257,MATCH($B30&amp;$D30&amp;$B$5,Raw!$A$6:$A$1257,0),MATCH(H$5,Raw!$H$5:$EB$5,0)),"-")</f>
        <v>47903</v>
      </c>
      <c r="I30" s="23"/>
      <c r="J30" s="23">
        <f>IFERROR(INDEX(Raw!$H$6:$EB$1257,MATCH($B30&amp;$D30&amp;$B$5,Raw!$A$6:$A$1257,0),MATCH(J$5,Raw!$H$5:$EB$5,0)),"-")</f>
        <v>3346</v>
      </c>
      <c r="K30" s="23">
        <f>IFERROR(INDEX(Raw!$H$6:$EB$1257,MATCH($B30&amp;$D30&amp;$B$5,Raw!$A$6:$A$1257,0),MATCH(K$5,Raw!$H$5:$EB$5,0)),"-")</f>
        <v>24250</v>
      </c>
      <c r="L30" s="54">
        <f>IFERROR(INDEX(Raw!$H$6:$EB$1257,MATCH($B30&amp;$D30&amp;$B$5,Raw!$A$6:$A$1257,0),MATCH(L$5,Raw!$H$5:$EB$5,0)),"-")</f>
        <v>7129</v>
      </c>
      <c r="M30" s="81"/>
      <c r="N30" s="23"/>
      <c r="O30" s="23">
        <f>IFERROR(INDEX(Raw!$H$6:$EB$1257,MATCH($B30&amp;$D30&amp;$B$5,Raw!$A$6:$A$1257,0),MATCH(O$5,Raw!$H$5:$EB$5,0)),"-")</f>
        <v>4500</v>
      </c>
      <c r="P30" s="23">
        <f>IFERROR(INDEX(Raw!$H$6:$EB$1257,MATCH($B30&amp;$D30&amp;$B$5,Raw!$A$6:$A$1257,0),MATCH(P$5,Raw!$H$5:$EB$5,0)),"-")</f>
        <v>15807</v>
      </c>
      <c r="Q30" s="54">
        <f>IFERROR(INDEX(Raw!$H$6:$EB$1257,MATCH($B30&amp;$D30&amp;$B$5,Raw!$A$6:$A$1257,0),MATCH(Q$5,Raw!$H$5:$EB$5,0)),"-")</f>
        <v>27990</v>
      </c>
      <c r="R30" s="23"/>
      <c r="S30" s="54">
        <f>IFERROR(INDEX(Raw!$H$6:$EB$1257,MATCH($B30&amp;$D30&amp;$B$5,Raw!$A$6:$A$1257,0),MATCH(S$5,Raw!$H$5:$EB$5,0)),"-")</f>
        <v>443530</v>
      </c>
      <c r="T30" s="54">
        <f>IFERROR(INDEX(Raw!$H$6:$EB$1257,MATCH($B30&amp;$D30&amp;$B$5,Raw!$A$6:$A$1257,0),MATCH(T$5,Raw!$H$5:$EB$5,0)),"-")</f>
        <v>40529</v>
      </c>
      <c r="U30" s="54">
        <f>IFERROR(INDEX(Raw!$H$6:$EB$1257,MATCH($B30&amp;$D30&amp;$B$5,Raw!$A$6:$A$1257,0),MATCH(U$5,Raw!$H$5:$EB$5,0)),"-")</f>
        <v>218219</v>
      </c>
      <c r="V30" s="23"/>
      <c r="W30" s="87">
        <f t="shared" si="13"/>
        <v>6.3855256264821428E-2</v>
      </c>
      <c r="X30" s="87">
        <f t="shared" si="14"/>
        <v>0.29088846558363912</v>
      </c>
      <c r="Y30" s="87">
        <f t="shared" si="12"/>
        <v>5.402562848165976E-2</v>
      </c>
      <c r="Z30" s="87">
        <f t="shared" si="15"/>
        <v>0.5912306496698797</v>
      </c>
    </row>
    <row r="31" spans="1:31" x14ac:dyDescent="0.2">
      <c r="A31" s="392">
        <v>43497</v>
      </c>
      <c r="B31" s="287" t="s">
        <v>130</v>
      </c>
      <c r="C31" s="1" t="s">
        <v>141</v>
      </c>
      <c r="D31" s="2" t="s">
        <v>141</v>
      </c>
      <c r="E31" s="23">
        <f>IFERROR(INDEX(Raw!$H$6:$EB$1257,MATCH($B31&amp;$D31&amp;$B$5,Raw!$A$6:$A$1257,0),MATCH(E$5,Raw!$H$5:$EB$5,0)),"-")</f>
        <v>669109</v>
      </c>
      <c r="F31" s="23"/>
      <c r="G31" s="23">
        <f>IFERROR(INDEX(Raw!$H$6:$EB$1257,MATCH($B31&amp;$D31&amp;$B$5,Raw!$A$6:$A$1257,0),MATCH(G$5,Raw!$H$5:$EB$5,0)),"-")</f>
        <v>625955</v>
      </c>
      <c r="H31" s="23">
        <f>IFERROR(INDEX(Raw!$H$6:$EB$1257,MATCH($B31&amp;$D31&amp;$B$5,Raw!$A$6:$A$1257,0),MATCH(H$5,Raw!$H$5:$EB$5,0)),"-")</f>
        <v>43154</v>
      </c>
      <c r="I31" s="23"/>
      <c r="J31" s="23">
        <f>IFERROR(INDEX(Raw!$H$6:$EB$1257,MATCH($B31&amp;$D31&amp;$B$5,Raw!$A$6:$A$1257,0),MATCH(J$5,Raw!$H$5:$EB$5,0)),"-")</f>
        <v>2901</v>
      </c>
      <c r="K31" s="23">
        <f>IFERROR(INDEX(Raw!$H$6:$EB$1257,MATCH($B31&amp;$D31&amp;$B$5,Raw!$A$6:$A$1257,0),MATCH(K$5,Raw!$H$5:$EB$5,0)),"-")</f>
        <v>22876</v>
      </c>
      <c r="L31" s="54">
        <f>IFERROR(INDEX(Raw!$H$6:$EB$1257,MATCH($B31&amp;$D31&amp;$B$5,Raw!$A$6:$A$1257,0),MATCH(L$5,Raw!$H$5:$EB$5,0)),"-")</f>
        <v>5989</v>
      </c>
      <c r="M31" s="81"/>
      <c r="N31" s="23"/>
      <c r="O31" s="23">
        <f>IFERROR(INDEX(Raw!$H$6:$EB$1257,MATCH($B31&amp;$D31&amp;$B$5,Raw!$A$6:$A$1257,0),MATCH(O$5,Raw!$H$5:$EB$5,0)),"-")</f>
        <v>3832</v>
      </c>
      <c r="P31" s="23">
        <f>IFERROR(INDEX(Raw!$H$6:$EB$1257,MATCH($B31&amp;$D31&amp;$B$5,Raw!$A$6:$A$1257,0),MATCH(P$5,Raw!$H$5:$EB$5,0)),"-")</f>
        <v>13545</v>
      </c>
      <c r="Q31" s="54">
        <f>IFERROR(INDEX(Raw!$H$6:$EB$1257,MATCH($B31&amp;$D31&amp;$B$5,Raw!$A$6:$A$1257,0),MATCH(Q$5,Raw!$H$5:$EB$5,0)),"-")</f>
        <v>23939</v>
      </c>
      <c r="R31" s="23"/>
      <c r="S31" s="54">
        <f>IFERROR(INDEX(Raw!$H$6:$EB$1257,MATCH($B31&amp;$D31&amp;$B$5,Raw!$A$6:$A$1257,0),MATCH(S$5,Raw!$H$5:$EB$5,0)),"-")</f>
        <v>393242</v>
      </c>
      <c r="T31" s="54">
        <f>IFERROR(INDEX(Raw!$H$6:$EB$1257,MATCH($B31&amp;$D31&amp;$B$5,Raw!$A$6:$A$1257,0),MATCH(T$5,Raw!$H$5:$EB$5,0)),"-")</f>
        <v>35865</v>
      </c>
      <c r="U31" s="54">
        <f>IFERROR(INDEX(Raw!$H$6:$EB$1257,MATCH($B31&amp;$D31&amp;$B$5,Raw!$A$6:$A$1257,0),MATCH(U$5,Raw!$H$5:$EB$5,0)),"-")</f>
        <v>196848</v>
      </c>
      <c r="V31" s="23"/>
      <c r="W31" s="87">
        <f t="shared" si="13"/>
        <v>6.4494723580164073E-2</v>
      </c>
      <c r="X31" s="87">
        <f t="shared" si="14"/>
        <v>0.29419421947694618</v>
      </c>
      <c r="Y31" s="87">
        <f t="shared" si="12"/>
        <v>5.3601132251994817E-2</v>
      </c>
      <c r="Z31" s="87">
        <f t="shared" si="15"/>
        <v>0.58770992469089489</v>
      </c>
    </row>
    <row r="32" spans="1:31" collapsed="1" x14ac:dyDescent="0.2">
      <c r="A32" s="392">
        <v>43525</v>
      </c>
      <c r="B32" s="289" t="s">
        <v>130</v>
      </c>
      <c r="C32" s="12" t="s">
        <v>142</v>
      </c>
      <c r="D32" s="138" t="s">
        <v>142</v>
      </c>
      <c r="E32" s="24">
        <f>IFERROR(INDEX(Raw!$H$6:$EB$1257,MATCH($B32&amp;$D32&amp;$B$5,Raw!$A$6:$A$1257,0),MATCH(E$5,Raw!$H$5:$EB$5,0)),"-")</f>
        <v>729977</v>
      </c>
      <c r="F32" s="23"/>
      <c r="G32" s="24">
        <f>IFERROR(INDEX(Raw!$H$6:$EB$1257,MATCH($B32&amp;$D32&amp;$B$5,Raw!$A$6:$A$1257,0),MATCH(G$5,Raw!$H$5:$EB$5,0)),"-")</f>
        <v>684974</v>
      </c>
      <c r="H32" s="24">
        <f>IFERROR(INDEX(Raw!$H$6:$EB$1257,MATCH($B32&amp;$D32&amp;$B$5,Raw!$A$6:$A$1257,0),MATCH(H$5,Raw!$H$5:$EB$5,0)),"-")</f>
        <v>45003</v>
      </c>
      <c r="I32" s="23"/>
      <c r="J32" s="24">
        <f>IFERROR(INDEX(Raw!$H$6:$EB$1257,MATCH($B32&amp;$D32&amp;$B$5,Raw!$A$6:$A$1257,0),MATCH(J$5,Raw!$H$5:$EB$5,0)),"-")</f>
        <v>3173</v>
      </c>
      <c r="K32" s="24">
        <f>IFERROR(INDEX(Raw!$H$6:$EB$1257,MATCH($B32&amp;$D32&amp;$B$5,Raw!$A$6:$A$1257,0),MATCH(K$5,Raw!$H$5:$EB$5,0)),"-")</f>
        <v>24632</v>
      </c>
      <c r="L32" s="55">
        <f>IFERROR(INDEX(Raw!$H$6:$EB$1257,MATCH($B32&amp;$D32&amp;$B$5,Raw!$A$6:$A$1257,0),MATCH(L$5,Raw!$H$5:$EB$5,0)),"-")</f>
        <v>7274</v>
      </c>
      <c r="M32" s="82"/>
      <c r="N32" s="23"/>
      <c r="O32" s="24">
        <f>IFERROR(INDEX(Raw!$H$6:$EB$1257,MATCH($B32&amp;$D32&amp;$B$5,Raw!$A$6:$A$1257,0),MATCH(O$5,Raw!$H$5:$EB$5,0)),"-")</f>
        <v>3653</v>
      </c>
      <c r="P32" s="24">
        <f>IFERROR(INDEX(Raw!$H$6:$EB$1257,MATCH($B32&amp;$D32&amp;$B$5,Raw!$A$6:$A$1257,0),MATCH(P$5,Raw!$H$5:$EB$5,0)),"-")</f>
        <v>13545</v>
      </c>
      <c r="Q32" s="55">
        <f>IFERROR(INDEX(Raw!$H$6:$EB$1257,MATCH($B32&amp;$D32&amp;$B$5,Raw!$A$6:$A$1257,0),MATCH(Q$5,Raw!$H$5:$EB$5,0)),"-")</f>
        <v>21636</v>
      </c>
      <c r="R32" s="23"/>
      <c r="S32" s="55">
        <f>IFERROR(INDEX(Raw!$H$6:$EB$1257,MATCH($B32&amp;$D32&amp;$B$5,Raw!$A$6:$A$1257,0),MATCH(S$5,Raw!$H$5:$EB$5,0)),"-")</f>
        <v>429213</v>
      </c>
      <c r="T32" s="55">
        <f>IFERROR(INDEX(Raw!$H$6:$EB$1257,MATCH($B32&amp;$D32&amp;$B$5,Raw!$A$6:$A$1257,0),MATCH(T$5,Raw!$H$5:$EB$5,0)),"-")</f>
        <v>40021</v>
      </c>
      <c r="U32" s="55">
        <f>IFERROR(INDEX(Raw!$H$6:$EB$1257,MATCH($B32&amp;$D32&amp;$B$5,Raw!$A$6:$A$1257,0),MATCH(U$5,Raw!$H$5:$EB$5,0)),"-")</f>
        <v>215740</v>
      </c>
      <c r="V32" s="23"/>
      <c r="W32" s="90">
        <f t="shared" si="13"/>
        <v>6.164988759919833E-2</v>
      </c>
      <c r="X32" s="90">
        <f t="shared" si="14"/>
        <v>0.29554355822169742</v>
      </c>
      <c r="Y32" s="90">
        <f t="shared" si="12"/>
        <v>5.4825015034720273E-2</v>
      </c>
      <c r="Z32" s="90">
        <f t="shared" si="15"/>
        <v>0.587981539144384</v>
      </c>
    </row>
    <row r="33" spans="1:31" ht="16.5" customHeight="1" x14ac:dyDescent="0.25">
      <c r="A33" s="392">
        <v>43556</v>
      </c>
      <c r="B33" s="285" t="s">
        <v>131</v>
      </c>
      <c r="C33" s="217" t="s">
        <v>143</v>
      </c>
      <c r="D33" s="322" t="s">
        <v>143</v>
      </c>
      <c r="E33" s="115">
        <f>IFERROR(INDEX(Raw!$H$6:$EB$1257,MATCH($B33&amp;$D33&amp;$B$5,Raw!$A$6:$A$1257,0),MATCH(E$5,Raw!$H$5:$EB$5,0)),"-")</f>
        <v>711247</v>
      </c>
      <c r="F33" s="23"/>
      <c r="G33" s="115">
        <f>IFERROR(INDEX(Raw!$H$6:$EB$1257,MATCH($B33&amp;$D33&amp;$B$5,Raw!$A$6:$A$1257,0),MATCH(G$5,Raw!$H$5:$EB$5,0)),"-")</f>
        <v>665750</v>
      </c>
      <c r="H33" s="115">
        <f>IFERROR(INDEX(Raw!$H$6:$EB$1257,MATCH($B33&amp;$D33&amp;$B$5,Raw!$A$6:$A$1257,0),MATCH(H$5,Raw!$H$5:$EB$5,0)),"-")</f>
        <v>45497</v>
      </c>
      <c r="I33" s="23"/>
      <c r="J33" s="115">
        <f>IFERROR(INDEX(Raw!$H$6:$EB$1257,MATCH($B33&amp;$D33&amp;$B$5,Raw!$A$6:$A$1257,0),MATCH(J$5,Raw!$H$5:$EB$5,0)),"-")</f>
        <v>3281</v>
      </c>
      <c r="K33" s="115">
        <f>IFERROR(INDEX(Raw!$H$6:$EB$1257,MATCH($B33&amp;$D33&amp;$B$5,Raw!$A$6:$A$1257,0),MATCH(K$5,Raw!$H$5:$EB$5,0)),"-")</f>
        <v>24165</v>
      </c>
      <c r="L33" s="117">
        <f>IFERROR(INDEX(Raw!$H$6:$EB$1257,MATCH($B33&amp;$D33&amp;$B$5,Raw!$A$6:$A$1257,0),MATCH(L$5,Raw!$H$5:$EB$5,0)),"-")</f>
        <v>6397</v>
      </c>
      <c r="M33" s="118"/>
      <c r="N33" s="23"/>
      <c r="O33" s="115">
        <f>IFERROR(INDEX(Raw!$H$6:$EB$1257,MATCH($B33&amp;$D33&amp;$B$5,Raw!$A$6:$A$1257,0),MATCH(O$5,Raw!$H$5:$EB$5,0)),"-")</f>
        <v>3727</v>
      </c>
      <c r="P33" s="115">
        <f>IFERROR(INDEX(Raw!$H$6:$EB$1257,MATCH($B33&amp;$D33&amp;$B$5,Raw!$A$6:$A$1257,0),MATCH(P$5,Raw!$H$5:$EB$5,0)),"-")</f>
        <v>14324</v>
      </c>
      <c r="Q33" s="117">
        <f>IFERROR(INDEX(Raw!$H$6:$EB$1257,MATCH($B33&amp;$D33&amp;$B$5,Raw!$A$6:$A$1257,0),MATCH(Q$5,Raw!$H$5:$EB$5,0)),"-")</f>
        <v>21277</v>
      </c>
      <c r="R33" s="23"/>
      <c r="S33" s="117">
        <f>IFERROR(INDEX(Raw!$H$6:$EB$1257,MATCH($B33&amp;$D33&amp;$B$5,Raw!$A$6:$A$1257,0),MATCH(S$5,Raw!$H$5:$EB$5,0)),"-")</f>
        <v>417673</v>
      </c>
      <c r="T33" s="117">
        <f>IFERROR(INDEX(Raw!$H$6:$EB$1257,MATCH($B33&amp;$D33&amp;$B$5,Raw!$A$6:$A$1257,0),MATCH(T$5,Raw!$H$5:$EB$5,0)),"-")</f>
        <v>37953</v>
      </c>
      <c r="U33" s="117">
        <f>IFERROR(INDEX(Raw!$H$6:$EB$1257,MATCH($B33&amp;$D33&amp;$B$5,Raw!$A$6:$A$1257,0),MATCH(U$5,Raw!$H$5:$EB$5,0)),"-")</f>
        <v>210124</v>
      </c>
      <c r="V33" s="23"/>
      <c r="W33" s="119">
        <f t="shared" ref="W33:W43" si="16">IFERROR(H33/$E33,"-")</f>
        <v>6.3967932377922157E-2</v>
      </c>
      <c r="X33" s="119">
        <f t="shared" ref="X33:X43" si="17">IFERROR(U33/$E33,"-")</f>
        <v>0.29543042009316034</v>
      </c>
      <c r="Y33" s="119">
        <f t="shared" ref="Y33:Y43" si="18">IFERROR(T33/$E33,"-")</f>
        <v>5.3361209256418657E-2</v>
      </c>
      <c r="Z33" s="119">
        <f t="shared" ref="Z33:Z43" si="19">IFERROR(S33/$E33,"-")</f>
        <v>0.58724043827249883</v>
      </c>
    </row>
    <row r="34" spans="1:31" ht="14.25" x14ac:dyDescent="0.2">
      <c r="A34" s="392">
        <v>43586</v>
      </c>
      <c r="B34" s="287" t="s">
        <v>131</v>
      </c>
      <c r="C34" s="217" t="s">
        <v>192</v>
      </c>
      <c r="D34" s="2" t="s">
        <v>144</v>
      </c>
      <c r="E34" s="23">
        <f>IFERROR(INDEX(Raw!$H$6:$EB$1257,MATCH($B34&amp;$D34&amp;$B$5,Raw!$A$6:$A$1257,0),MATCH(E$5,Raw!$H$5:$EB$5,0)),"-")</f>
        <v>726120</v>
      </c>
      <c r="F34" s="23"/>
      <c r="G34" s="23">
        <f>IFERROR(INDEX(Raw!$H$6:$EB$1257,MATCH($B34&amp;$D34&amp;$B$5,Raw!$A$6:$A$1257,0),MATCH(G$5,Raw!$H$5:$EB$5,0)),"-")</f>
        <v>678622</v>
      </c>
      <c r="H34" s="23">
        <f>IFERROR(INDEX(Raw!$H$6:$EB$1257,MATCH($B34&amp;$D34&amp;$B$5,Raw!$A$6:$A$1257,0),MATCH(H$5,Raw!$H$5:$EB$5,0)),"-")</f>
        <v>47498</v>
      </c>
      <c r="I34" s="23"/>
      <c r="J34" s="23">
        <f>IFERROR(INDEX(Raw!$H$6:$EB$1257,MATCH($B34&amp;$D34&amp;$B$5,Raw!$A$6:$A$1257,0),MATCH(J$5,Raw!$H$5:$EB$5,0)),"-")</f>
        <v>4418</v>
      </c>
      <c r="K34" s="23">
        <f>IFERROR(INDEX(Raw!$H$6:$EB$1257,MATCH($B34&amp;$D34&amp;$B$5,Raw!$A$6:$A$1257,0),MATCH(K$5,Raw!$H$5:$EB$5,0)),"-")</f>
        <v>24764</v>
      </c>
      <c r="L34" s="54">
        <f>IFERROR(INDEX(Raw!$H$6:$EB$1257,MATCH($B34&amp;$D34&amp;$B$5,Raw!$A$6:$A$1257,0),MATCH(L$5,Raw!$H$5:$EB$5,0)),"-")</f>
        <v>5807</v>
      </c>
      <c r="M34" s="81"/>
      <c r="N34" s="23"/>
      <c r="O34" s="23">
        <f>IFERROR(INDEX(Raw!$H$6:$EB$1257,MATCH($B34&amp;$D34&amp;$B$5,Raw!$A$6:$A$1257,0),MATCH(O$5,Raw!$H$5:$EB$5,0)),"-")</f>
        <v>4012</v>
      </c>
      <c r="P34" s="23">
        <f>IFERROR(INDEX(Raw!$H$6:$EB$1257,MATCH($B34&amp;$D34&amp;$B$5,Raw!$A$6:$A$1257,0),MATCH(P$5,Raw!$H$5:$EB$5,0)),"-")</f>
        <v>14304</v>
      </c>
      <c r="Q34" s="54">
        <f>IFERROR(INDEX(Raw!$H$6:$EB$1257,MATCH($B34&amp;$D34&amp;$B$5,Raw!$A$6:$A$1257,0),MATCH(Q$5,Raw!$H$5:$EB$5,0)),"-")</f>
        <v>21967</v>
      </c>
      <c r="R34" s="54"/>
      <c r="S34" s="54">
        <f>IFERROR(INDEX(Raw!$H$6:$EB$1257,MATCH($B34&amp;$D34&amp;$B$5,Raw!$A$6:$A$1257,0),MATCH(S$5,Raw!$H$5:$EB$5,0)),"-")</f>
        <v>425001</v>
      </c>
      <c r="T34" s="54">
        <f>IFERROR(INDEX(Raw!$H$6:$EB$1257,MATCH($B34&amp;$D34&amp;$B$5,Raw!$A$6:$A$1257,0),MATCH(T$5,Raw!$H$5:$EB$5,0)),"-")</f>
        <v>39190</v>
      </c>
      <c r="U34" s="54">
        <f>IFERROR(INDEX(Raw!$H$6:$EB$1257,MATCH($B34&amp;$D34&amp;$B$5,Raw!$A$6:$A$1257,0),MATCH(U$5,Raw!$H$5:$EB$5,0)),"-")</f>
        <v>214431</v>
      </c>
      <c r="V34" s="23"/>
      <c r="W34" s="87">
        <f t="shared" si="16"/>
        <v>6.5413430287004901E-2</v>
      </c>
      <c r="X34" s="87">
        <f t="shared" si="17"/>
        <v>0.29531069244752933</v>
      </c>
      <c r="Y34" s="87">
        <f t="shared" si="18"/>
        <v>5.3971795295543433E-2</v>
      </c>
      <c r="Z34" s="87">
        <f t="shared" si="19"/>
        <v>0.58530408196992234</v>
      </c>
    </row>
    <row r="35" spans="1:31" x14ac:dyDescent="0.2">
      <c r="A35" s="392">
        <v>43617</v>
      </c>
      <c r="B35" s="287" t="s">
        <v>131</v>
      </c>
      <c r="C35" s="25" t="s">
        <v>145</v>
      </c>
      <c r="D35" s="138" t="s">
        <v>145</v>
      </c>
      <c r="E35" s="23">
        <f>IFERROR(INDEX(Raw!$H$6:$EB$1257,MATCH($B35&amp;$D35&amp;$B$5,Raw!$A$6:$A$1257,0),MATCH(E$5,Raw!$H$5:$EB$5,0)),"-")</f>
        <v>703277</v>
      </c>
      <c r="F35" s="23"/>
      <c r="G35" s="23">
        <f>IFERROR(INDEX(Raw!$H$6:$EB$1257,MATCH($B35&amp;$D35&amp;$B$5,Raw!$A$6:$A$1257,0),MATCH(G$5,Raw!$H$5:$EB$5,0)),"-")</f>
        <v>657101</v>
      </c>
      <c r="H35" s="23">
        <f>IFERROR(INDEX(Raw!$H$6:$EB$1257,MATCH($B35&amp;$D35&amp;$B$5,Raw!$A$6:$A$1257,0),MATCH(H$5,Raw!$H$5:$EB$5,0)),"-")</f>
        <v>46176</v>
      </c>
      <c r="I35" s="23"/>
      <c r="J35" s="23">
        <f>IFERROR(INDEX(Raw!$H$6:$EB$1257,MATCH($B35&amp;$D35&amp;$B$5,Raw!$A$6:$A$1257,0),MATCH(J$5,Raw!$H$5:$EB$5,0)),"-")</f>
        <v>4551</v>
      </c>
      <c r="K35" s="23">
        <f>IFERROR(INDEX(Raw!$H$6:$EB$1257,MATCH($B35&amp;$D35&amp;$B$5,Raw!$A$6:$A$1257,0),MATCH(K$5,Raw!$H$5:$EB$5,0)),"-")</f>
        <v>23800</v>
      </c>
      <c r="L35" s="54">
        <f>IFERROR(INDEX(Raw!$H$6:$EB$1257,MATCH($B35&amp;$D35&amp;$B$5,Raw!$A$6:$A$1257,0),MATCH(L$5,Raw!$H$5:$EB$5,0)),"-")</f>
        <v>5385</v>
      </c>
      <c r="M35" s="81"/>
      <c r="N35" s="23"/>
      <c r="O35" s="23">
        <f>IFERROR(INDEX(Raw!$H$6:$EB$1257,MATCH($B35&amp;$D35&amp;$B$5,Raw!$A$6:$A$1257,0),MATCH(O$5,Raw!$H$5:$EB$5,0)),"-")</f>
        <v>4037</v>
      </c>
      <c r="P35" s="23">
        <f>IFERROR(INDEX(Raw!$H$6:$EB$1257,MATCH($B35&amp;$D35&amp;$B$5,Raw!$A$6:$A$1257,0),MATCH(P$5,Raw!$H$5:$EB$5,0)),"-")</f>
        <v>13788</v>
      </c>
      <c r="Q35" s="54">
        <f>IFERROR(INDEX(Raw!$H$6:$EB$1257,MATCH($B35&amp;$D35&amp;$B$5,Raw!$A$6:$A$1257,0),MATCH(Q$5,Raw!$H$5:$EB$5,0)),"-")</f>
        <v>21368</v>
      </c>
      <c r="R35" s="54"/>
      <c r="S35" s="54">
        <f>IFERROR(INDEX(Raw!$H$6:$EB$1257,MATCH($B35&amp;$D35&amp;$B$5,Raw!$A$6:$A$1257,0),MATCH(S$5,Raw!$H$5:$EB$5,0)),"-")</f>
        <v>410196</v>
      </c>
      <c r="T35" s="54">
        <f>IFERROR(INDEX(Raw!$H$6:$EB$1257,MATCH($B35&amp;$D35&amp;$B$5,Raw!$A$6:$A$1257,0),MATCH(T$5,Raw!$H$5:$EB$5,0)),"-")</f>
        <v>36893</v>
      </c>
      <c r="U35" s="54">
        <f>IFERROR(INDEX(Raw!$H$6:$EB$1257,MATCH($B35&amp;$D35&amp;$B$5,Raw!$A$6:$A$1257,0),MATCH(U$5,Raw!$H$5:$EB$5,0)),"-")</f>
        <v>210012</v>
      </c>
      <c r="V35" s="23"/>
      <c r="W35" s="87">
        <f t="shared" si="16"/>
        <v>6.5658339459416418E-2</v>
      </c>
      <c r="X35" s="87">
        <f t="shared" si="17"/>
        <v>0.29861917850292274</v>
      </c>
      <c r="Y35" s="87">
        <f t="shared" si="18"/>
        <v>5.2458704038380329E-2</v>
      </c>
      <c r="Z35" s="87">
        <f t="shared" si="19"/>
        <v>0.58326377799928053</v>
      </c>
      <c r="AA35" s="99"/>
      <c r="AC35" s="100"/>
      <c r="AD35" s="100"/>
      <c r="AE35" s="100"/>
    </row>
    <row r="36" spans="1:31" ht="18" x14ac:dyDescent="0.25">
      <c r="A36" s="392">
        <v>43647</v>
      </c>
      <c r="B36" s="287" t="s">
        <v>131</v>
      </c>
      <c r="C36" s="217" t="s">
        <v>193</v>
      </c>
      <c r="D36" s="142" t="s">
        <v>146</v>
      </c>
      <c r="E36" s="23">
        <f>IFERROR(INDEX(Raw!$H$6:$EB$1257,MATCH($B36&amp;$D36&amp;$B$5,Raw!$A$6:$A$1257,0),MATCH(E$5,Raw!$H$5:$EB$5,0)),"-")</f>
        <v>736659</v>
      </c>
      <c r="F36" s="23"/>
      <c r="G36" s="23">
        <f>IFERROR(INDEX(Raw!$H$6:$EB$1257,MATCH($B36&amp;$D36&amp;$B$5,Raw!$A$6:$A$1257,0),MATCH(G$5,Raw!$H$5:$EB$5,0)),"-")</f>
        <v>688026</v>
      </c>
      <c r="H36" s="23">
        <f>IFERROR(INDEX(Raw!$H$6:$EB$1257,MATCH($B36&amp;$D36&amp;$B$5,Raw!$A$6:$A$1257,0),MATCH(H$5,Raw!$H$5:$EB$5,0)),"-")</f>
        <v>48633</v>
      </c>
      <c r="I36" s="23"/>
      <c r="J36" s="23">
        <f>IFERROR(INDEX(Raw!$H$6:$EB$1257,MATCH($B36&amp;$D36&amp;$B$5,Raw!$A$6:$A$1257,0),MATCH(J$5,Raw!$H$5:$EB$5,0)),"-")</f>
        <v>4963</v>
      </c>
      <c r="K36" s="23">
        <f>IFERROR(INDEX(Raw!$H$6:$EB$1257,MATCH($B36&amp;$D36&amp;$B$5,Raw!$A$6:$A$1257,0),MATCH(K$5,Raw!$H$5:$EB$5,0)),"-")</f>
        <v>25442</v>
      </c>
      <c r="L36" s="54">
        <f>IFERROR(INDEX(Raw!$H$6:$EB$1257,MATCH($B36&amp;$D36&amp;$B$5,Raw!$A$6:$A$1257,0),MATCH(L$5,Raw!$H$5:$EB$5,0)),"-")</f>
        <v>5971</v>
      </c>
      <c r="M36" s="81"/>
      <c r="N36" s="23"/>
      <c r="O36" s="23">
        <f>IFERROR(INDEX(Raw!$H$6:$EB$1257,MATCH($B36&amp;$D36&amp;$B$5,Raw!$A$6:$A$1257,0),MATCH(O$5,Raw!$H$5:$EB$5,0)),"-")</f>
        <v>4371</v>
      </c>
      <c r="P36" s="23">
        <f>IFERROR(INDEX(Raw!$H$6:$EB$1257,MATCH($B36&amp;$D36&amp;$B$5,Raw!$A$6:$A$1257,0),MATCH(P$5,Raw!$H$5:$EB$5,0)),"-")</f>
        <v>13857</v>
      </c>
      <c r="Q36" s="54">
        <f>IFERROR(INDEX(Raw!$H$6:$EB$1257,MATCH($B36&amp;$D36&amp;$B$5,Raw!$A$6:$A$1257,0),MATCH(Q$5,Raw!$H$5:$EB$5,0)),"-")</f>
        <v>21646</v>
      </c>
      <c r="R36" s="54"/>
      <c r="S36" s="54">
        <f>IFERROR(INDEX(Raw!$H$6:$EB$1257,MATCH($B36&amp;$D36&amp;$B$5,Raw!$A$6:$A$1257,0),MATCH(S$5,Raw!$H$5:$EB$5,0)),"-")</f>
        <v>423931</v>
      </c>
      <c r="T36" s="54">
        <f>IFERROR(INDEX(Raw!$H$6:$EB$1257,MATCH($B36&amp;$D36&amp;$B$5,Raw!$A$6:$A$1257,0),MATCH(T$5,Raw!$H$5:$EB$5,0)),"-")</f>
        <v>39308</v>
      </c>
      <c r="U36" s="54">
        <f>IFERROR(INDEX(Raw!$H$6:$EB$1257,MATCH($B36&amp;$D36&amp;$B$5,Raw!$A$6:$A$1257,0),MATCH(U$5,Raw!$H$5:$EB$5,0)),"-")</f>
        <v>224787</v>
      </c>
      <c r="V36" s="23"/>
      <c r="W36" s="87">
        <f t="shared" si="16"/>
        <v>6.6018334127459249E-2</v>
      </c>
      <c r="X36" s="87">
        <f t="shared" si="17"/>
        <v>0.30514389968764383</v>
      </c>
      <c r="Y36" s="87">
        <f t="shared" si="18"/>
        <v>5.3359831346661071E-2</v>
      </c>
      <c r="Z36" s="87">
        <f t="shared" si="19"/>
        <v>0.57547793483823584</v>
      </c>
      <c r="AA36" s="99"/>
      <c r="AC36" s="100"/>
      <c r="AD36" s="100"/>
      <c r="AE36" s="100"/>
    </row>
    <row r="37" spans="1:31" x14ac:dyDescent="0.2">
      <c r="A37" s="392">
        <v>43678</v>
      </c>
      <c r="B37" s="287" t="s">
        <v>131</v>
      </c>
      <c r="C37" s="1" t="s">
        <v>135</v>
      </c>
      <c r="D37" s="2" t="s">
        <v>135</v>
      </c>
      <c r="E37" s="23">
        <f>IFERROR(INDEX(Raw!$H$6:$EB$1257,MATCH($B37&amp;$D37&amp;$B$5,Raw!$A$6:$A$1257,0),MATCH(E$5,Raw!$H$5:$EB$5,0)),"-")</f>
        <v>718456</v>
      </c>
      <c r="F37" s="23"/>
      <c r="G37" s="23">
        <f>IFERROR(INDEX(Raw!$H$6:$EB$1257,MATCH($B37&amp;$D37&amp;$B$5,Raw!$A$6:$A$1257,0),MATCH(G$5,Raw!$H$5:$EB$5,0)),"-")</f>
        <v>672605</v>
      </c>
      <c r="H37" s="23">
        <f>IFERROR(INDEX(Raw!$H$6:$EB$1257,MATCH($B37&amp;$D37&amp;$B$5,Raw!$A$6:$A$1257,0),MATCH(H$5,Raw!$H$5:$EB$5,0)),"-")</f>
        <v>45851</v>
      </c>
      <c r="I37" s="23"/>
      <c r="J37" s="23">
        <f>IFERROR(INDEX(Raw!$H$6:$EB$1257,MATCH($B37&amp;$D37&amp;$B$5,Raw!$A$6:$A$1257,0),MATCH(J$5,Raw!$H$5:$EB$5,0)),"-")</f>
        <v>4672</v>
      </c>
      <c r="K37" s="23">
        <f>IFERROR(INDEX(Raw!$H$6:$EB$1257,MATCH($B37&amp;$D37&amp;$B$5,Raw!$A$6:$A$1257,0),MATCH(K$5,Raw!$H$5:$EB$5,0)),"-")</f>
        <v>24240</v>
      </c>
      <c r="L37" s="54">
        <f>IFERROR(INDEX(Raw!$H$6:$EB$1257,MATCH($B37&amp;$D37&amp;$B$5,Raw!$A$6:$A$1257,0),MATCH(L$5,Raw!$H$5:$EB$5,0)),"-")</f>
        <v>6181</v>
      </c>
      <c r="M37" s="81"/>
      <c r="N37" s="23"/>
      <c r="O37" s="23">
        <f>IFERROR(INDEX(Raw!$H$6:$EB$1257,MATCH($B37&amp;$D37&amp;$B$5,Raw!$A$6:$A$1257,0),MATCH(O$5,Raw!$H$5:$EB$5,0)),"-")</f>
        <v>3971</v>
      </c>
      <c r="P37" s="23">
        <f>IFERROR(INDEX(Raw!$H$6:$EB$1257,MATCH($B37&amp;$D37&amp;$B$5,Raw!$A$6:$A$1257,0),MATCH(P$5,Raw!$H$5:$EB$5,0)),"-")</f>
        <v>12968</v>
      </c>
      <c r="Q37" s="54">
        <f>IFERROR(INDEX(Raw!$H$6:$EB$1257,MATCH($B37&amp;$D37&amp;$B$5,Raw!$A$6:$A$1257,0),MATCH(Q$5,Raw!$H$5:$EB$5,0)),"-")</f>
        <v>20721</v>
      </c>
      <c r="R37" s="54"/>
      <c r="S37" s="54">
        <f>IFERROR(INDEX(Raw!$H$6:$EB$1257,MATCH($B37&amp;$D37&amp;$B$5,Raw!$A$6:$A$1257,0),MATCH(S$5,Raw!$H$5:$EB$5,0)),"-")</f>
        <v>413168</v>
      </c>
      <c r="T37" s="54">
        <f>IFERROR(INDEX(Raw!$H$6:$EB$1257,MATCH($B37&amp;$D37&amp;$B$5,Raw!$A$6:$A$1257,0),MATCH(T$5,Raw!$H$5:$EB$5,0)),"-")</f>
        <v>40197</v>
      </c>
      <c r="U37" s="54">
        <f>IFERROR(INDEX(Raw!$H$6:$EB$1257,MATCH($B37&amp;$D37&amp;$B$5,Raw!$A$6:$A$1257,0),MATCH(U$5,Raw!$H$5:$EB$5,0)),"-")</f>
        <v>219240</v>
      </c>
      <c r="V37" s="23"/>
      <c r="W37" s="87">
        <f t="shared" si="16"/>
        <v>6.3818800316233701E-2</v>
      </c>
      <c r="X37" s="87">
        <f t="shared" si="17"/>
        <v>0.30515438662910466</v>
      </c>
      <c r="Y37" s="87">
        <f t="shared" si="18"/>
        <v>5.5949146503056553E-2</v>
      </c>
      <c r="Z37" s="87">
        <f t="shared" si="19"/>
        <v>0.57507766655160508</v>
      </c>
      <c r="AA37" s="99"/>
      <c r="AC37" s="100"/>
      <c r="AD37" s="100"/>
      <c r="AE37" s="100"/>
    </row>
    <row r="38" spans="1:31" x14ac:dyDescent="0.2">
      <c r="A38" s="392">
        <v>43709</v>
      </c>
      <c r="B38" s="287" t="s">
        <v>131</v>
      </c>
      <c r="C38" s="25" t="s">
        <v>136</v>
      </c>
      <c r="D38" s="138" t="s">
        <v>136</v>
      </c>
      <c r="E38" s="23">
        <f>IFERROR(INDEX(Raw!$H$6:$EB$1257,MATCH($B38&amp;$D38&amp;$B$5,Raw!$A$6:$A$1257,0),MATCH(E$5,Raw!$H$5:$EB$5,0)),"-")</f>
        <v>699539</v>
      </c>
      <c r="F38" s="23"/>
      <c r="G38" s="23">
        <f>IFERROR(INDEX(Raw!$H$6:$EB$1257,MATCH($B38&amp;$D38&amp;$B$5,Raw!$A$6:$A$1257,0),MATCH(G$5,Raw!$H$5:$EB$5,0)),"-")</f>
        <v>655703</v>
      </c>
      <c r="H38" s="23">
        <f>IFERROR(INDEX(Raw!$H$6:$EB$1257,MATCH($B38&amp;$D38&amp;$B$5,Raw!$A$6:$A$1257,0),MATCH(H$5,Raw!$H$5:$EB$5,0)),"-")</f>
        <v>43836</v>
      </c>
      <c r="I38" s="23"/>
      <c r="J38" s="23">
        <f>IFERROR(INDEX(Raw!$H$6:$EB$1257,MATCH($B38&amp;$D38&amp;$B$5,Raw!$A$6:$A$1257,0),MATCH(J$5,Raw!$H$5:$EB$5,0)),"-")</f>
        <v>4336</v>
      </c>
      <c r="K38" s="23">
        <f>IFERROR(INDEX(Raw!$H$6:$EB$1257,MATCH($B38&amp;$D38&amp;$B$5,Raw!$A$6:$A$1257,0),MATCH(K$5,Raw!$H$5:$EB$5,0)),"-")</f>
        <v>23564</v>
      </c>
      <c r="L38" s="54">
        <f>IFERROR(INDEX(Raw!$H$6:$EB$1257,MATCH($B38&amp;$D38&amp;$B$5,Raw!$A$6:$A$1257,0),MATCH(L$5,Raw!$H$5:$EB$5,0)),"-")</f>
        <v>5995</v>
      </c>
      <c r="M38" s="81"/>
      <c r="N38" s="23"/>
      <c r="O38" s="23">
        <f>IFERROR(INDEX(Raw!$H$6:$EB$1257,MATCH($B38&amp;$D38&amp;$B$5,Raw!$A$6:$A$1257,0),MATCH(O$5,Raw!$H$5:$EB$5,0)),"-")</f>
        <v>3456</v>
      </c>
      <c r="P38" s="23">
        <f>IFERROR(INDEX(Raw!$H$6:$EB$1257,MATCH($B38&amp;$D38&amp;$B$5,Raw!$A$6:$A$1257,0),MATCH(P$5,Raw!$H$5:$EB$5,0)),"-")</f>
        <v>12480</v>
      </c>
      <c r="Q38" s="54">
        <f>IFERROR(INDEX(Raw!$H$6:$EB$1257,MATCH($B38&amp;$D38&amp;$B$5,Raw!$A$6:$A$1257,0),MATCH(Q$5,Raw!$H$5:$EB$5,0)),"-")</f>
        <v>20540</v>
      </c>
      <c r="R38" s="54"/>
      <c r="S38" s="54">
        <f>IFERROR(INDEX(Raw!$H$6:$EB$1257,MATCH($B38&amp;$D38&amp;$B$5,Raw!$A$6:$A$1257,0),MATCH(S$5,Raw!$H$5:$EB$5,0)),"-")</f>
        <v>406197</v>
      </c>
      <c r="T38" s="54">
        <f>IFERROR(INDEX(Raw!$H$6:$EB$1257,MATCH($B38&amp;$D38&amp;$B$5,Raw!$A$6:$A$1257,0),MATCH(T$5,Raw!$H$5:$EB$5,0)),"-")</f>
        <v>39321</v>
      </c>
      <c r="U38" s="54">
        <f>IFERROR(INDEX(Raw!$H$6:$EB$1257,MATCH($B38&amp;$D38&amp;$B$5,Raw!$A$6:$A$1257,0),MATCH(U$5,Raw!$H$5:$EB$5,0)),"-")</f>
        <v>210185</v>
      </c>
      <c r="V38" s="23"/>
      <c r="W38" s="87">
        <f t="shared" si="16"/>
        <v>6.2664125945801452E-2</v>
      </c>
      <c r="X38" s="87">
        <f t="shared" si="17"/>
        <v>0.3004621615092225</v>
      </c>
      <c r="Y38" s="87">
        <f t="shared" si="18"/>
        <v>5.6209875360773306E-2</v>
      </c>
      <c r="Z38" s="87">
        <f t="shared" si="19"/>
        <v>0.58066383718420278</v>
      </c>
      <c r="AA38" s="99"/>
      <c r="AC38" s="100"/>
      <c r="AD38" s="100"/>
      <c r="AE38" s="100"/>
    </row>
    <row r="39" spans="1:31" ht="18" x14ac:dyDescent="0.25">
      <c r="A39" s="392">
        <v>43739</v>
      </c>
      <c r="B39" s="287" t="s">
        <v>131</v>
      </c>
      <c r="C39" s="217" t="s">
        <v>194</v>
      </c>
      <c r="D39" s="142" t="s">
        <v>137</v>
      </c>
      <c r="E39" s="23">
        <f>IFERROR(INDEX(Raw!$H$6:$EB$1257,MATCH($B39&amp;$D39&amp;$B$5,Raw!$A$6:$A$1257,0),MATCH(E$5,Raw!$H$5:$EB$5,0)),"-")</f>
        <v>741513</v>
      </c>
      <c r="F39" s="23"/>
      <c r="G39" s="23">
        <f>IFERROR(INDEX(Raw!$H$6:$EB$1257,MATCH($B39&amp;$D39&amp;$B$5,Raw!$A$6:$A$1257,0),MATCH(G$5,Raw!$H$5:$EB$5,0)),"-")</f>
        <v>694718</v>
      </c>
      <c r="H39" s="23">
        <f>IFERROR(INDEX(Raw!$H$6:$EB$1257,MATCH($B39&amp;$D39&amp;$B$5,Raw!$A$6:$A$1257,0),MATCH(H$5,Raw!$H$5:$EB$5,0)),"-")</f>
        <v>46795</v>
      </c>
      <c r="I39" s="23"/>
      <c r="J39" s="23">
        <f>IFERROR(INDEX(Raw!$H$6:$EB$1257,MATCH($B39&amp;$D39&amp;$B$5,Raw!$A$6:$A$1257,0),MATCH(J$5,Raw!$H$5:$EB$5,0)),"-")</f>
        <v>4621</v>
      </c>
      <c r="K39" s="23">
        <f>IFERROR(INDEX(Raw!$H$6:$EB$1257,MATCH($B39&amp;$D39&amp;$B$5,Raw!$A$6:$A$1257,0),MATCH(K$5,Raw!$H$5:$EB$5,0)),"-")</f>
        <v>24738</v>
      </c>
      <c r="L39" s="54">
        <f>IFERROR(INDEX(Raw!$H$6:$EB$1257,MATCH($B39&amp;$D39&amp;$B$5,Raw!$A$6:$A$1257,0),MATCH(L$5,Raw!$H$5:$EB$5,0)),"-")</f>
        <v>6289</v>
      </c>
      <c r="M39" s="81"/>
      <c r="N39" s="23"/>
      <c r="O39" s="23">
        <f>IFERROR(INDEX(Raw!$H$6:$EB$1257,MATCH($B39&amp;$D39&amp;$B$5,Raw!$A$6:$A$1257,0),MATCH(O$5,Raw!$H$5:$EB$5,0)),"-")</f>
        <v>3758</v>
      </c>
      <c r="P39" s="23">
        <f>IFERROR(INDEX(Raw!$H$6:$EB$1257,MATCH($B39&amp;$D39&amp;$B$5,Raw!$A$6:$A$1257,0),MATCH(P$5,Raw!$H$5:$EB$5,0)),"-")</f>
        <v>13678</v>
      </c>
      <c r="Q39" s="54">
        <f>IFERROR(INDEX(Raw!$H$6:$EB$1257,MATCH($B39&amp;$D39&amp;$B$5,Raw!$A$6:$A$1257,0),MATCH(Q$5,Raw!$H$5:$EB$5,0)),"-")</f>
        <v>16933</v>
      </c>
      <c r="R39" s="54"/>
      <c r="S39" s="54">
        <f>IFERROR(INDEX(Raw!$H$6:$EB$1257,MATCH($B39&amp;$D39&amp;$B$5,Raw!$A$6:$A$1257,0),MATCH(S$5,Raw!$H$5:$EB$5,0)),"-")</f>
        <v>432824</v>
      </c>
      <c r="T39" s="54">
        <f>IFERROR(INDEX(Raw!$H$6:$EB$1257,MATCH($B39&amp;$D39&amp;$B$5,Raw!$A$6:$A$1257,0),MATCH(T$5,Raw!$H$5:$EB$5,0)),"-")</f>
        <v>42657</v>
      </c>
      <c r="U39" s="54">
        <f>IFERROR(INDEX(Raw!$H$6:$EB$1257,MATCH($B39&amp;$D39&amp;$B$5,Raw!$A$6:$A$1257,0),MATCH(U$5,Raw!$H$5:$EB$5,0)),"-")</f>
        <v>219237</v>
      </c>
      <c r="V39" s="23"/>
      <c r="W39" s="87">
        <f t="shared" si="16"/>
        <v>6.3107457320370652E-2</v>
      </c>
      <c r="X39" s="87">
        <f t="shared" si="17"/>
        <v>0.29566170788644297</v>
      </c>
      <c r="Y39" s="87">
        <f t="shared" si="18"/>
        <v>5.7526975251951079E-2</v>
      </c>
      <c r="Z39" s="87">
        <f t="shared" si="19"/>
        <v>0.58370385954123527</v>
      </c>
      <c r="AA39" s="99"/>
      <c r="AC39" s="100"/>
      <c r="AD39" s="100"/>
      <c r="AE39" s="100"/>
    </row>
    <row r="40" spans="1:31" x14ac:dyDescent="0.2">
      <c r="A40" s="392">
        <v>43770</v>
      </c>
      <c r="B40" s="287" t="s">
        <v>131</v>
      </c>
      <c r="C40" s="1" t="s">
        <v>138</v>
      </c>
      <c r="D40" s="2" t="s">
        <v>138</v>
      </c>
      <c r="E40" s="23">
        <f>IFERROR(INDEX(Raw!$H$6:$EB$1257,MATCH($B40&amp;$D40&amp;$B$5,Raw!$A$6:$A$1257,0),MATCH(E$5,Raw!$H$5:$EB$5,0)),"-")</f>
        <v>744069</v>
      </c>
      <c r="F40" s="23"/>
      <c r="G40" s="23">
        <f>IFERROR(INDEX(Raw!$H$6:$EB$1257,MATCH($B40&amp;$D40&amp;$B$5,Raw!$A$6:$A$1257,0),MATCH(G$5,Raw!$H$5:$EB$5,0)),"-")</f>
        <v>694504</v>
      </c>
      <c r="H40" s="23">
        <f>IFERROR(INDEX(Raw!$H$6:$EB$1257,MATCH($B40&amp;$D40&amp;$B$5,Raw!$A$6:$A$1257,0),MATCH(H$5,Raw!$H$5:$EB$5,0)),"-")</f>
        <v>49565</v>
      </c>
      <c r="I40" s="23"/>
      <c r="J40" s="23">
        <f>IFERROR(INDEX(Raw!$H$6:$EB$1257,MATCH($B40&amp;$D40&amp;$B$5,Raw!$A$6:$A$1257,0),MATCH(J$5,Raw!$H$5:$EB$5,0)),"-")</f>
        <v>4868</v>
      </c>
      <c r="K40" s="23">
        <f>IFERROR(INDEX(Raw!$H$6:$EB$1257,MATCH($B40&amp;$D40&amp;$B$5,Raw!$A$6:$A$1257,0),MATCH(K$5,Raw!$H$5:$EB$5,0)),"-")</f>
        <v>25108</v>
      </c>
      <c r="L40" s="54">
        <f>IFERROR(INDEX(Raw!$H$6:$EB$1257,MATCH($B40&amp;$D40&amp;$B$5,Raw!$A$6:$A$1257,0),MATCH(L$5,Raw!$H$5:$EB$5,0)),"-")</f>
        <v>6580</v>
      </c>
      <c r="M40" s="81"/>
      <c r="N40" s="23"/>
      <c r="O40" s="23">
        <f>IFERROR(INDEX(Raw!$H$6:$EB$1257,MATCH($B40&amp;$D40&amp;$B$5,Raw!$A$6:$A$1257,0),MATCH(O$5,Raw!$H$5:$EB$5,0)),"-")</f>
        <v>4170</v>
      </c>
      <c r="P40" s="23">
        <f>IFERROR(INDEX(Raw!$H$6:$EB$1257,MATCH($B40&amp;$D40&amp;$B$5,Raw!$A$6:$A$1257,0),MATCH(P$5,Raw!$H$5:$EB$5,0)),"-")</f>
        <v>15419</v>
      </c>
      <c r="Q40" s="54">
        <f>IFERROR(INDEX(Raw!$H$6:$EB$1257,MATCH($B40&amp;$D40&amp;$B$5,Raw!$A$6:$A$1257,0),MATCH(Q$5,Raw!$H$5:$EB$5,0)),"-")</f>
        <v>18044</v>
      </c>
      <c r="R40" s="54"/>
      <c r="S40" s="54">
        <f>IFERROR(INDEX(Raw!$H$6:$EB$1257,MATCH($B40&amp;$D40&amp;$B$5,Raw!$A$6:$A$1257,0),MATCH(S$5,Raw!$H$5:$EB$5,0)),"-")</f>
        <v>433202</v>
      </c>
      <c r="T40" s="54">
        <f>IFERROR(INDEX(Raw!$H$6:$EB$1257,MATCH($B40&amp;$D40&amp;$B$5,Raw!$A$6:$A$1257,0),MATCH(T$5,Raw!$H$5:$EB$5,0)),"-")</f>
        <v>40812</v>
      </c>
      <c r="U40" s="54">
        <f>IFERROR(INDEX(Raw!$H$6:$EB$1257,MATCH($B40&amp;$D40&amp;$B$5,Raw!$A$6:$A$1257,0),MATCH(U$5,Raw!$H$5:$EB$5,0)),"-")</f>
        <v>220490</v>
      </c>
      <c r="V40" s="23"/>
      <c r="W40" s="87">
        <f t="shared" si="16"/>
        <v>6.6613445796021603E-2</v>
      </c>
      <c r="X40" s="87">
        <f t="shared" si="17"/>
        <v>0.29633004465983664</v>
      </c>
      <c r="Y40" s="87">
        <f t="shared" si="18"/>
        <v>5.4849751837531199E-2</v>
      </c>
      <c r="Z40" s="87">
        <f t="shared" si="19"/>
        <v>0.58220675770661057</v>
      </c>
    </row>
    <row r="41" spans="1:31" x14ac:dyDescent="0.2">
      <c r="A41" s="392">
        <v>43800</v>
      </c>
      <c r="B41" s="287" t="s">
        <v>131</v>
      </c>
      <c r="C41" s="25" t="s">
        <v>139</v>
      </c>
      <c r="D41" s="138" t="s">
        <v>139</v>
      </c>
      <c r="E41" s="23">
        <f>IFERROR(INDEX(Raw!$H$6:$EB$1257,MATCH($B41&amp;$D41&amp;$B$5,Raw!$A$6:$A$1257,0),MATCH(E$5,Raw!$H$5:$EB$5,0)),"-")</f>
        <v>790371</v>
      </c>
      <c r="F41" s="23"/>
      <c r="G41" s="23">
        <f>IFERROR(INDEX(Raw!$H$6:$EB$1257,MATCH($B41&amp;$D41&amp;$B$5,Raw!$A$6:$A$1257,0),MATCH(G$5,Raw!$H$5:$EB$5,0)),"-")</f>
        <v>731537</v>
      </c>
      <c r="H41" s="23">
        <f>IFERROR(INDEX(Raw!$H$6:$EB$1257,MATCH($B41&amp;$D41&amp;$B$5,Raw!$A$6:$A$1257,0),MATCH(H$5,Raw!$H$5:$EB$5,0)),"-")</f>
        <v>58834</v>
      </c>
      <c r="I41" s="23"/>
      <c r="J41" s="23">
        <f>IFERROR(INDEX(Raw!$H$6:$EB$1257,MATCH($B41&amp;$D41&amp;$B$5,Raw!$A$6:$A$1257,0),MATCH(J$5,Raw!$H$5:$EB$5,0)),"-")</f>
        <v>6704</v>
      </c>
      <c r="K41" s="23">
        <f>IFERROR(INDEX(Raw!$H$6:$EB$1257,MATCH($B41&amp;$D41&amp;$B$5,Raw!$A$6:$A$1257,0),MATCH(K$5,Raw!$H$5:$EB$5,0)),"-")</f>
        <v>30144</v>
      </c>
      <c r="L41" s="54">
        <f>IFERROR(INDEX(Raw!$H$6:$EB$1257,MATCH($B41&amp;$D41&amp;$B$5,Raw!$A$6:$A$1257,0),MATCH(L$5,Raw!$H$5:$EB$5,0)),"-")</f>
        <v>7014</v>
      </c>
      <c r="M41" s="81"/>
      <c r="N41" s="23"/>
      <c r="O41" s="23">
        <f>IFERROR(INDEX(Raw!$H$6:$EB$1257,MATCH($B41&amp;$D41&amp;$B$5,Raw!$A$6:$A$1257,0),MATCH(O$5,Raw!$H$5:$EB$5,0)),"-")</f>
        <v>4358</v>
      </c>
      <c r="P41" s="23">
        <f>IFERROR(INDEX(Raw!$H$6:$EB$1257,MATCH($B41&amp;$D41&amp;$B$5,Raw!$A$6:$A$1257,0),MATCH(P$5,Raw!$H$5:$EB$5,0)),"-")</f>
        <v>17628</v>
      </c>
      <c r="Q41" s="54">
        <f>IFERROR(INDEX(Raw!$H$6:$EB$1257,MATCH($B41&amp;$D41&amp;$B$5,Raw!$A$6:$A$1257,0),MATCH(Q$5,Raw!$H$5:$EB$5,0)),"-")</f>
        <v>18189</v>
      </c>
      <c r="R41" s="54"/>
      <c r="S41" s="54">
        <f>IFERROR(INDEX(Raw!$H$6:$EB$1257,MATCH($B41&amp;$D41&amp;$B$5,Raw!$A$6:$A$1257,0),MATCH(S$5,Raw!$H$5:$EB$5,0)),"-")</f>
        <v>451137</v>
      </c>
      <c r="T41" s="54">
        <f>IFERROR(INDEX(Raw!$H$6:$EB$1257,MATCH($B41&amp;$D41&amp;$B$5,Raw!$A$6:$A$1257,0),MATCH(T$5,Raw!$H$5:$EB$5,0)),"-")</f>
        <v>42211</v>
      </c>
      <c r="U41" s="54">
        <f>IFERROR(INDEX(Raw!$H$6:$EB$1257,MATCH($B41&amp;$D41&amp;$B$5,Raw!$A$6:$A$1257,0),MATCH(U$5,Raw!$H$5:$EB$5,0)),"-")</f>
        <v>238189</v>
      </c>
      <c r="V41" s="23"/>
      <c r="W41" s="87">
        <f t="shared" si="16"/>
        <v>7.4438459913129404E-2</v>
      </c>
      <c r="X41" s="87">
        <f t="shared" si="17"/>
        <v>0.30136353687065948</v>
      </c>
      <c r="Y41" s="87">
        <f t="shared" si="18"/>
        <v>5.3406564765154589E-2</v>
      </c>
      <c r="Z41" s="87">
        <f t="shared" si="19"/>
        <v>0.57079143845105651</v>
      </c>
    </row>
    <row r="42" spans="1:31" ht="18" x14ac:dyDescent="0.25">
      <c r="A42" s="392">
        <v>43831</v>
      </c>
      <c r="B42" s="287" t="s">
        <v>131</v>
      </c>
      <c r="C42" s="1" t="s">
        <v>140</v>
      </c>
      <c r="D42" s="142" t="s">
        <v>140</v>
      </c>
      <c r="E42" s="23">
        <f>IFERROR(INDEX(Raw!$H$6:$EB$1257,MATCH($B42&amp;$D42&amp;$B$5,Raw!$A$6:$A$1257,0),MATCH(E$5,Raw!$H$5:$EB$5,0)),"-")</f>
        <v>750828</v>
      </c>
      <c r="F42" s="23"/>
      <c r="G42" s="23">
        <f>IFERROR(INDEX(Raw!$H$6:$EB$1257,MATCH($B42&amp;$D42&amp;$B$5,Raw!$A$6:$A$1257,0),MATCH(G$5,Raw!$H$5:$EB$5,0)),"-")</f>
        <v>701883</v>
      </c>
      <c r="H42" s="23">
        <f>IFERROR(INDEX(Raw!$H$6:$EB$1257,MATCH($B42&amp;$D42&amp;$B$5,Raw!$A$6:$A$1257,0),MATCH(H$5,Raw!$H$5:$EB$5,0)),"-")</f>
        <v>48945</v>
      </c>
      <c r="I42" s="23"/>
      <c r="J42" s="23">
        <f>IFERROR(INDEX(Raw!$H$6:$EB$1257,MATCH($B42&amp;$D42&amp;$B$5,Raw!$A$6:$A$1257,0),MATCH(J$5,Raw!$H$5:$EB$5,0)),"-")</f>
        <v>6388</v>
      </c>
      <c r="K42" s="23">
        <f>IFERROR(INDEX(Raw!$H$6:$EB$1257,MATCH($B42&amp;$D42&amp;$B$5,Raw!$A$6:$A$1257,0),MATCH(K$5,Raw!$H$5:$EB$5,0)),"-")</f>
        <v>26179</v>
      </c>
      <c r="L42" s="54">
        <f>IFERROR(INDEX(Raw!$H$6:$EB$1257,MATCH($B42&amp;$D42&amp;$B$5,Raw!$A$6:$A$1257,0),MATCH(L$5,Raw!$H$5:$EB$5,0)),"-")</f>
        <v>7815</v>
      </c>
      <c r="M42" s="81"/>
      <c r="N42" s="23"/>
      <c r="O42" s="23">
        <f>IFERROR(INDEX(Raw!$H$6:$EB$1257,MATCH($B42&amp;$D42&amp;$B$5,Raw!$A$6:$A$1257,0),MATCH(O$5,Raw!$H$5:$EB$5,0)),"-")</f>
        <v>2812</v>
      </c>
      <c r="P42" s="23">
        <f>IFERROR(INDEX(Raw!$H$6:$EB$1257,MATCH($B42&amp;$D42&amp;$B$5,Raw!$A$6:$A$1257,0),MATCH(P$5,Raw!$H$5:$EB$5,0)),"-")</f>
        <v>13566</v>
      </c>
      <c r="Q42" s="54">
        <f>IFERROR(INDEX(Raw!$H$6:$EB$1257,MATCH($B42&amp;$D42&amp;$B$5,Raw!$A$6:$A$1257,0),MATCH(Q$5,Raw!$H$5:$EB$5,0)),"-")</f>
        <v>16789</v>
      </c>
      <c r="R42" s="54"/>
      <c r="S42" s="54">
        <f>IFERROR(INDEX(Raw!$H$6:$EB$1257,MATCH($B42&amp;$D42&amp;$B$5,Raw!$A$6:$A$1257,0),MATCH(S$5,Raw!$H$5:$EB$5,0)),"-")</f>
        <v>434935</v>
      </c>
      <c r="T42" s="54">
        <f>IFERROR(INDEX(Raw!$H$6:$EB$1257,MATCH($B42&amp;$D42&amp;$B$5,Raw!$A$6:$A$1257,0),MATCH(T$5,Raw!$H$5:$EB$5,0)),"-")</f>
        <v>42257</v>
      </c>
      <c r="U42" s="54">
        <f>IFERROR(INDEX(Raw!$H$6:$EB$1257,MATCH($B42&amp;$D42&amp;$B$5,Raw!$A$6:$A$1257,0),MATCH(U$5,Raw!$H$5:$EB$5,0)),"-")</f>
        <v>224691</v>
      </c>
      <c r="V42" s="23"/>
      <c r="W42" s="87">
        <f t="shared" si="16"/>
        <v>6.5188032412216906E-2</v>
      </c>
      <c r="X42" s="87">
        <f t="shared" si="17"/>
        <v>0.29925761958797487</v>
      </c>
      <c r="Y42" s="87">
        <f t="shared" si="18"/>
        <v>5.6280532958280727E-2</v>
      </c>
      <c r="Z42" s="87">
        <f t="shared" si="19"/>
        <v>0.57927381504152753</v>
      </c>
    </row>
    <row r="43" spans="1:31" x14ac:dyDescent="0.2">
      <c r="A43" s="392">
        <v>43862</v>
      </c>
      <c r="B43" s="287" t="s">
        <v>131</v>
      </c>
      <c r="C43" s="1" t="s">
        <v>141</v>
      </c>
      <c r="D43" s="2" t="s">
        <v>141</v>
      </c>
      <c r="E43" s="23">
        <f>IFERROR(INDEX(Raw!$H$6:$EB$1257,MATCH($B43&amp;$D43&amp;$B$5,Raw!$A$6:$A$1257,0),MATCH(E$5,Raw!$H$5:$EB$5,0)),"-")</f>
        <v>695729</v>
      </c>
      <c r="F43" s="23"/>
      <c r="G43" s="23">
        <f>IFERROR(INDEX(Raw!$H$6:$EB$1257,MATCH($B43&amp;$D43&amp;$B$5,Raw!$A$6:$A$1257,0),MATCH(G$5,Raw!$H$5:$EB$5,0)),"-")</f>
        <v>646639</v>
      </c>
      <c r="H43" s="23">
        <f>IFERROR(INDEX(Raw!$H$6:$EB$1257,MATCH($B43&amp;$D43&amp;$B$5,Raw!$A$6:$A$1257,0),MATCH(H$5,Raw!$H$5:$EB$5,0)),"-")</f>
        <v>49090</v>
      </c>
      <c r="I43" s="23"/>
      <c r="J43" s="23">
        <f>IFERROR(INDEX(Raw!$H$6:$EB$1257,MATCH($B43&amp;$D43&amp;$B$5,Raw!$A$6:$A$1257,0),MATCH(J$5,Raw!$H$5:$EB$5,0)),"-")</f>
        <v>6482</v>
      </c>
      <c r="K43" s="23">
        <f>IFERROR(INDEX(Raw!$H$6:$EB$1257,MATCH($B43&amp;$D43&amp;$B$5,Raw!$A$6:$A$1257,0),MATCH(K$5,Raw!$H$5:$EB$5,0)),"-")</f>
        <v>27037</v>
      </c>
      <c r="L43" s="54">
        <f>IFERROR(INDEX(Raw!$H$6:$EB$1257,MATCH($B43&amp;$D43&amp;$B$5,Raw!$A$6:$A$1257,0),MATCH(L$5,Raw!$H$5:$EB$5,0)),"-")</f>
        <v>6973</v>
      </c>
      <c r="M43" s="81"/>
      <c r="N43" s="23"/>
      <c r="O43" s="23">
        <f>IFERROR(INDEX(Raw!$H$6:$EB$1257,MATCH($B43&amp;$D43&amp;$B$5,Raw!$A$6:$A$1257,0),MATCH(O$5,Raw!$H$5:$EB$5,0)),"-")</f>
        <v>2862</v>
      </c>
      <c r="P43" s="23">
        <f>IFERROR(INDEX(Raw!$H$6:$EB$1257,MATCH($B43&amp;$D43&amp;$B$5,Raw!$A$6:$A$1257,0),MATCH(P$5,Raw!$H$5:$EB$5,0)),"-")</f>
        <v>12709</v>
      </c>
      <c r="Q43" s="54">
        <f>IFERROR(INDEX(Raw!$H$6:$EB$1257,MATCH($B43&amp;$D43&amp;$B$5,Raw!$A$6:$A$1257,0),MATCH(Q$5,Raw!$H$5:$EB$5,0)),"-")</f>
        <v>14525</v>
      </c>
      <c r="R43" s="54"/>
      <c r="S43" s="54">
        <f>IFERROR(INDEX(Raw!$H$6:$EB$1257,MATCH($B43&amp;$D43&amp;$B$5,Raw!$A$6:$A$1257,0),MATCH(S$5,Raw!$H$5:$EB$5,0)),"-")</f>
        <v>397673</v>
      </c>
      <c r="T43" s="54">
        <f>IFERROR(INDEX(Raw!$H$6:$EB$1257,MATCH($B43&amp;$D43&amp;$B$5,Raw!$A$6:$A$1257,0),MATCH(T$5,Raw!$H$5:$EB$5,0)),"-")</f>
        <v>38524</v>
      </c>
      <c r="U43" s="54">
        <f>IFERROR(INDEX(Raw!$H$6:$EB$1257,MATCH($B43&amp;$D43&amp;$B$5,Raw!$A$6:$A$1257,0),MATCH(U$5,Raw!$H$5:$EB$5,0)),"-")</f>
        <v>210442</v>
      </c>
      <c r="V43" s="23"/>
      <c r="W43" s="87">
        <f t="shared" si="16"/>
        <v>7.0559082631311901E-2</v>
      </c>
      <c r="X43" s="87">
        <f t="shared" si="17"/>
        <v>0.30247697019960357</v>
      </c>
      <c r="Y43" s="87">
        <f t="shared" si="18"/>
        <v>5.5372134839858624E-2</v>
      </c>
      <c r="Z43" s="87">
        <f t="shared" si="19"/>
        <v>0.57159181232922585</v>
      </c>
    </row>
    <row r="44" spans="1:31" x14ac:dyDescent="0.2">
      <c r="A44" s="392">
        <v>43891</v>
      </c>
      <c r="B44" s="287" t="s">
        <v>131</v>
      </c>
      <c r="C44" s="46" t="s">
        <v>142</v>
      </c>
      <c r="D44" s="2" t="s">
        <v>142</v>
      </c>
      <c r="E44" s="23">
        <f>IFERROR(INDEX(Raw!$H$6:$EB$1257,MATCH($B44&amp;$D44&amp;$B$5,Raw!$A$6:$A$1257,0),MATCH(E$5,Raw!$H$5:$EB$5,0)),"-")</f>
        <v>765396</v>
      </c>
      <c r="F44" s="23"/>
      <c r="G44" s="23">
        <f>IFERROR(INDEX(Raw!$H$6:$EB$1257,MATCH($B44&amp;$D44&amp;$B$5,Raw!$A$6:$A$1257,0),MATCH(G$5,Raw!$H$5:$EB$5,0)),"-")</f>
        <v>683753</v>
      </c>
      <c r="H44" s="23">
        <f>IFERROR(INDEX(Raw!$H$6:$EB$1257,MATCH($B44&amp;$D44&amp;$B$5,Raw!$A$6:$A$1257,0),MATCH(H$5,Raw!$H$5:$EB$5,0)),"-")</f>
        <v>81643</v>
      </c>
      <c r="I44" s="23"/>
      <c r="J44" s="23">
        <f>IFERROR(INDEX(Raw!$H$6:$EB$1257,MATCH($B44&amp;$D44&amp;$B$5,Raw!$A$6:$A$1257,0),MATCH(J$5,Raw!$H$5:$EB$5,0)),"-")</f>
        <v>11055</v>
      </c>
      <c r="K44" s="23">
        <f>IFERROR(INDEX(Raw!$H$6:$EB$1257,MATCH($B44&amp;$D44&amp;$B$5,Raw!$A$6:$A$1257,0),MATCH(K$5,Raw!$H$5:$EB$5,0)),"-")</f>
        <v>42971</v>
      </c>
      <c r="L44" s="54">
        <f>IFERROR(INDEX(Raw!$H$6:$EB$1257,MATCH($B44&amp;$D44&amp;$B$5,Raw!$A$6:$A$1257,0),MATCH(L$5,Raw!$H$5:$EB$5,0)),"-")</f>
        <v>9587</v>
      </c>
      <c r="M44" s="81"/>
      <c r="N44" s="23"/>
      <c r="O44" s="23">
        <f>IFERROR(INDEX(Raw!$H$6:$EB$1257,MATCH($B44&amp;$D44&amp;$B$5,Raw!$A$6:$A$1257,0),MATCH(O$5,Raw!$H$5:$EB$5,0)),"-")</f>
        <v>7330</v>
      </c>
      <c r="P44" s="23">
        <f>IFERROR(INDEX(Raw!$H$6:$EB$1257,MATCH($B44&amp;$D44&amp;$B$5,Raw!$A$6:$A$1257,0),MATCH(P$5,Raw!$H$5:$EB$5,0)),"-")</f>
        <v>20287</v>
      </c>
      <c r="Q44" s="54">
        <f>IFERROR(INDEX(Raw!$H$6:$EB$1257,MATCH($B44&amp;$D44&amp;$B$5,Raw!$A$6:$A$1257,0),MATCH(Q$5,Raw!$H$5:$EB$5,0)),"-")</f>
        <v>16322</v>
      </c>
      <c r="R44" s="54"/>
      <c r="S44" s="54">
        <f>IFERROR(INDEX(Raw!$H$6:$EB$1257,MATCH($B44&amp;$D44&amp;$B$5,Raw!$A$6:$A$1257,0),MATCH(S$5,Raw!$H$5:$EB$5,0)),"-")</f>
        <v>369056</v>
      </c>
      <c r="T44" s="54">
        <f>IFERROR(INDEX(Raw!$H$6:$EB$1257,MATCH($B44&amp;$D44&amp;$B$5,Raw!$A$6:$A$1257,0),MATCH(T$5,Raw!$H$5:$EB$5,0)),"-")</f>
        <v>34340</v>
      </c>
      <c r="U44" s="54">
        <f>IFERROR(INDEX(Raw!$H$6:$EB$1257,MATCH($B44&amp;$D44&amp;$B$5,Raw!$A$6:$A$1257,0),MATCH(U$5,Raw!$H$5:$EB$5,0)),"-")</f>
        <v>280357</v>
      </c>
      <c r="V44" s="23"/>
      <c r="W44" s="87">
        <f t="shared" ref="W44:W55" si="20">IFERROR(H44/$E44,"-")</f>
        <v>0.10666765961672128</v>
      </c>
      <c r="X44" s="87">
        <f t="shared" ref="X44:X55" si="21">IFERROR(U44/$E44,"-")</f>
        <v>0.36629012955385187</v>
      </c>
      <c r="Y44" s="87">
        <f t="shared" ref="Y44:Y55" si="22">IFERROR(T44/$E44,"-")</f>
        <v>4.48656643097168E-2</v>
      </c>
      <c r="Z44" s="87">
        <f t="shared" ref="Z44:Z55" si="23">IFERROR(S44/$E44,"-")</f>
        <v>0.48217654651971004</v>
      </c>
    </row>
    <row r="45" spans="1:31" s="46" customFormat="1" ht="18" x14ac:dyDescent="0.25">
      <c r="A45" s="392">
        <v>43922</v>
      </c>
      <c r="B45" s="288" t="s">
        <v>147</v>
      </c>
      <c r="C45" s="281" t="s">
        <v>195</v>
      </c>
      <c r="D45" s="142" t="s">
        <v>143</v>
      </c>
      <c r="E45" s="290">
        <f>IFERROR(INDEX(Raw!$H$6:$EB$1257,MATCH($B45&amp;$D45&amp;$B$5,Raw!$A$6:$A$1257,0),MATCH(E$5,Raw!$H$5:$EB$5,0)),"-")</f>
        <v>684189</v>
      </c>
      <c r="F45" s="291"/>
      <c r="G45" s="290">
        <f>IFERROR(INDEX(Raw!$H$6:$EB$1257,MATCH($B45&amp;$D45&amp;$B$5,Raw!$A$6:$A$1257,0),MATCH(G$5,Raw!$H$5:$EB$5,0)),"-")</f>
        <v>621020</v>
      </c>
      <c r="H45" s="290">
        <f>IFERROR(INDEX(Raw!$H$6:$EB$1257,MATCH($B45&amp;$D45&amp;$B$5,Raw!$A$6:$A$1257,0),MATCH(H$5,Raw!$H$5:$EB$5,0)),"-")</f>
        <v>63169</v>
      </c>
      <c r="I45" s="291"/>
      <c r="J45" s="290">
        <f>IFERROR(INDEX(Raw!$H$6:$EB$1257,MATCH($B45&amp;$D45&amp;$B$5,Raw!$A$6:$A$1257,0),MATCH(J$5,Raw!$H$5:$EB$5,0)),"-")</f>
        <v>8671</v>
      </c>
      <c r="K45" s="290">
        <f>IFERROR(INDEX(Raw!$H$6:$EB$1257,MATCH($B45&amp;$D45&amp;$B$5,Raw!$A$6:$A$1257,0),MATCH(K$5,Raw!$H$5:$EB$5,0)),"-")</f>
        <v>28979</v>
      </c>
      <c r="L45" s="298">
        <f>IFERROR(INDEX(Raw!$H$6:$EB$1257,MATCH($B45&amp;$D45&amp;$B$5,Raw!$A$6:$A$1257,0),MATCH(L$5,Raw!$H$5:$EB$5,0)),"-")</f>
        <v>9426</v>
      </c>
      <c r="M45" s="299"/>
      <c r="N45" s="291"/>
      <c r="O45" s="290">
        <f>IFERROR(INDEX(Raw!$H$6:$EB$1257,MATCH($B45&amp;$D45&amp;$B$5,Raw!$A$6:$A$1257,0),MATCH(O$5,Raw!$H$5:$EB$5,0)),"-")</f>
        <v>5392</v>
      </c>
      <c r="P45" s="290">
        <f>IFERROR(INDEX(Raw!$H$6:$EB$1257,MATCH($B45&amp;$D45&amp;$B$5,Raw!$A$6:$A$1257,0),MATCH(P$5,Raw!$H$5:$EB$5,0)),"-")</f>
        <v>20127</v>
      </c>
      <c r="Q45" s="298">
        <f>IFERROR(INDEX(Raw!$H$6:$EB$1257,MATCH($B45&amp;$D45&amp;$B$5,Raw!$A$6:$A$1257,0),MATCH(Q$5,Raw!$H$5:$EB$5,0)),"-")</f>
        <v>19027</v>
      </c>
      <c r="R45" s="291"/>
      <c r="S45" s="298">
        <f>IFERROR(INDEX(Raw!$H$6:$EB$1257,MATCH($B45&amp;$D45&amp;$B$5,Raw!$A$6:$A$1257,0),MATCH(S$5,Raw!$H$5:$EB$5,0)),"-")</f>
        <v>298420</v>
      </c>
      <c r="T45" s="298">
        <f>IFERROR(INDEX(Raw!$H$6:$EB$1257,MATCH($B45&amp;$D45&amp;$B$5,Raw!$A$6:$A$1257,0),MATCH(T$5,Raw!$H$5:$EB$5,0)),"-")</f>
        <v>35949</v>
      </c>
      <c r="U45" s="298">
        <f>IFERROR(INDEX(Raw!$H$6:$EB$1257,MATCH($B45&amp;$D45&amp;$B$5,Raw!$A$6:$A$1257,0),MATCH(U$5,Raw!$H$5:$EB$5,0)),"-")</f>
        <v>286651</v>
      </c>
      <c r="V45" s="291"/>
      <c r="W45" s="300">
        <f t="shared" si="20"/>
        <v>9.23268278209676E-2</v>
      </c>
      <c r="X45" s="300">
        <f t="shared" si="21"/>
        <v>0.41896464281068535</v>
      </c>
      <c r="Y45" s="300">
        <f t="shared" si="22"/>
        <v>5.2542499221706285E-2</v>
      </c>
      <c r="Z45" s="300">
        <f t="shared" si="23"/>
        <v>0.43616603014664079</v>
      </c>
    </row>
    <row r="46" spans="1:31" s="46" customFormat="1" x14ac:dyDescent="0.2">
      <c r="A46" s="392">
        <v>43952</v>
      </c>
      <c r="B46" s="287" t="s">
        <v>147</v>
      </c>
      <c r="C46" s="217" t="s">
        <v>144</v>
      </c>
      <c r="D46" s="2" t="s">
        <v>144</v>
      </c>
      <c r="E46" s="291">
        <f>IFERROR(INDEX(Raw!$H$6:$EB$1257,MATCH($B46&amp;$D46&amp;$B$5,Raw!$A$6:$A$1257,0),MATCH(E$5,Raw!$H$5:$EB$5,0)),"-")</f>
        <v>682829</v>
      </c>
      <c r="F46" s="291"/>
      <c r="G46" s="291">
        <f>IFERROR(INDEX(Raw!$H$6:$EB$1257,MATCH($B46&amp;$D46&amp;$B$5,Raw!$A$6:$A$1257,0),MATCH(G$5,Raw!$H$5:$EB$5,0)),"-")</f>
        <v>631536</v>
      </c>
      <c r="H46" s="291">
        <f>IFERROR(INDEX(Raw!$H$6:$EB$1257,MATCH($B46&amp;$D46&amp;$B$5,Raw!$A$6:$A$1257,0),MATCH(H$5,Raw!$H$5:$EB$5,0)),"-")</f>
        <v>51293</v>
      </c>
      <c r="I46" s="291"/>
      <c r="J46" s="291">
        <f>IFERROR(INDEX(Raw!$H$6:$EB$1257,MATCH($B46&amp;$D46&amp;$B$5,Raw!$A$6:$A$1257,0),MATCH(J$5,Raw!$H$5:$EB$5,0)),"-")</f>
        <v>7202</v>
      </c>
      <c r="K46" s="291">
        <f>IFERROR(INDEX(Raw!$H$6:$EB$1257,MATCH($B46&amp;$D46&amp;$B$5,Raw!$A$6:$A$1257,0),MATCH(K$5,Raw!$H$5:$EB$5,0)),"-")</f>
        <v>25827</v>
      </c>
      <c r="L46" s="301">
        <f>IFERROR(INDEX(Raw!$H$6:$EB$1257,MATCH($B46&amp;$D46&amp;$B$5,Raw!$A$6:$A$1257,0),MATCH(L$5,Raw!$H$5:$EB$5,0)),"-")</f>
        <v>11461</v>
      </c>
      <c r="M46" s="302"/>
      <c r="N46" s="291"/>
      <c r="O46" s="291">
        <f>IFERROR(INDEX(Raw!$H$6:$EB$1257,MATCH($B46&amp;$D46&amp;$B$5,Raw!$A$6:$A$1257,0),MATCH(O$5,Raw!$H$5:$EB$5,0)),"-")</f>
        <v>2866</v>
      </c>
      <c r="P46" s="291">
        <f>IFERROR(INDEX(Raw!$H$6:$EB$1257,MATCH($B46&amp;$D46&amp;$B$5,Raw!$A$6:$A$1257,0),MATCH(P$5,Raw!$H$5:$EB$5,0)),"-")</f>
        <v>15398</v>
      </c>
      <c r="Q46" s="301">
        <f>IFERROR(INDEX(Raw!$H$6:$EB$1257,MATCH($B46&amp;$D46&amp;$B$5,Raw!$A$6:$A$1257,0),MATCH(Q$5,Raw!$H$5:$EB$5,0)),"-")</f>
        <v>19258</v>
      </c>
      <c r="R46" s="301"/>
      <c r="S46" s="301">
        <f>IFERROR(INDEX(Raw!$H$6:$EB$1257,MATCH($B46&amp;$D46&amp;$B$5,Raw!$A$6:$A$1257,0),MATCH(S$5,Raw!$H$5:$EB$5,0)),"-")</f>
        <v>343989</v>
      </c>
      <c r="T46" s="301">
        <f>IFERROR(INDEX(Raw!$H$6:$EB$1257,MATCH($B46&amp;$D46&amp;$B$5,Raw!$A$6:$A$1257,0),MATCH(T$5,Raw!$H$5:$EB$5,0)),"-")</f>
        <v>38999</v>
      </c>
      <c r="U46" s="301">
        <f>IFERROR(INDEX(Raw!$H$6:$EB$1257,MATCH($B46&amp;$D46&amp;$B$5,Raw!$A$6:$A$1257,0),MATCH(U$5,Raw!$H$5:$EB$5,0)),"-")</f>
        <v>248548</v>
      </c>
      <c r="V46" s="291"/>
      <c r="W46" s="303">
        <f t="shared" si="20"/>
        <v>7.5118367849051515E-2</v>
      </c>
      <c r="X46" s="303">
        <f t="shared" si="21"/>
        <v>0.36399742834589627</v>
      </c>
      <c r="Y46" s="303">
        <f t="shared" si="22"/>
        <v>5.7113860131892465E-2</v>
      </c>
      <c r="Z46" s="303">
        <f t="shared" si="23"/>
        <v>0.50377034367315976</v>
      </c>
    </row>
    <row r="47" spans="1:31" s="46" customFormat="1" x14ac:dyDescent="0.2">
      <c r="A47" s="392">
        <v>43983</v>
      </c>
      <c r="B47" s="287" t="s">
        <v>147</v>
      </c>
      <c r="C47" s="113" t="s">
        <v>145</v>
      </c>
      <c r="D47" s="138" t="s">
        <v>145</v>
      </c>
      <c r="E47" s="291">
        <f>IFERROR(INDEX(Raw!$H$6:$EB$1257,MATCH($B47&amp;$D47&amp;$B$5,Raw!$A$6:$A$1257,0),MATCH(E$5,Raw!$H$5:$EB$5,0)),"-")</f>
        <v>677548</v>
      </c>
      <c r="F47" s="291"/>
      <c r="G47" s="291">
        <f>IFERROR(INDEX(Raw!$H$6:$EB$1257,MATCH($B47&amp;$D47&amp;$B$5,Raw!$A$6:$A$1257,0),MATCH(G$5,Raw!$H$5:$EB$5,0)),"-")</f>
        <v>628191</v>
      </c>
      <c r="H47" s="291">
        <f>IFERROR(INDEX(Raw!$H$6:$EB$1257,MATCH($B47&amp;$D47&amp;$B$5,Raw!$A$6:$A$1257,0),MATCH(H$5,Raw!$H$5:$EB$5,0)),"-")</f>
        <v>49357</v>
      </c>
      <c r="I47" s="291"/>
      <c r="J47" s="291">
        <f>IFERROR(INDEX(Raw!$H$6:$EB$1257,MATCH($B47&amp;$D47&amp;$B$5,Raw!$A$6:$A$1257,0),MATCH(J$5,Raw!$H$5:$EB$5,0)),"-")</f>
        <v>6764</v>
      </c>
      <c r="K47" s="291">
        <f>IFERROR(INDEX(Raw!$H$6:$EB$1257,MATCH($B47&amp;$D47&amp;$B$5,Raw!$A$6:$A$1257,0),MATCH(K$5,Raw!$H$5:$EB$5,0)),"-")</f>
        <v>25116</v>
      </c>
      <c r="L47" s="301">
        <f>IFERROR(INDEX(Raw!$H$6:$EB$1257,MATCH($B47&amp;$D47&amp;$B$5,Raw!$A$6:$A$1257,0),MATCH(L$5,Raw!$H$5:$EB$5,0)),"-")</f>
        <v>11800</v>
      </c>
      <c r="M47" s="302"/>
      <c r="N47" s="291"/>
      <c r="O47" s="291">
        <f>IFERROR(INDEX(Raw!$H$6:$EB$1257,MATCH($B47&amp;$D47&amp;$B$5,Raw!$A$6:$A$1257,0),MATCH(O$5,Raw!$H$5:$EB$5,0)),"-")</f>
        <v>2707</v>
      </c>
      <c r="P47" s="291">
        <f>IFERROR(INDEX(Raw!$H$6:$EB$1257,MATCH($B47&amp;$D47&amp;$B$5,Raw!$A$6:$A$1257,0),MATCH(P$5,Raw!$H$5:$EB$5,0)),"-")</f>
        <v>14770</v>
      </c>
      <c r="Q47" s="301">
        <f>IFERROR(INDEX(Raw!$H$6:$EB$1257,MATCH($B47&amp;$D47&amp;$B$5,Raw!$A$6:$A$1257,0),MATCH(Q$5,Raw!$H$5:$EB$5,0)),"-")</f>
        <v>17773</v>
      </c>
      <c r="R47" s="301"/>
      <c r="S47" s="301">
        <f>IFERROR(INDEX(Raw!$H$6:$EB$1257,MATCH($B47&amp;$D47&amp;$B$5,Raw!$A$6:$A$1257,0),MATCH(S$5,Raw!$H$5:$EB$5,0)),"-")</f>
        <v>359036</v>
      </c>
      <c r="T47" s="301">
        <f>IFERROR(INDEX(Raw!$H$6:$EB$1257,MATCH($B47&amp;$D47&amp;$B$5,Raw!$A$6:$A$1257,0),MATCH(T$5,Raw!$H$5:$EB$5,0)),"-")</f>
        <v>40450</v>
      </c>
      <c r="U47" s="301">
        <f>IFERROR(INDEX(Raw!$H$6:$EB$1257,MATCH($B47&amp;$D47&amp;$B$5,Raw!$A$6:$A$1257,0),MATCH(U$5,Raw!$H$5:$EB$5,0)),"-")</f>
        <v>228705</v>
      </c>
      <c r="V47" s="291"/>
      <c r="W47" s="303">
        <f t="shared" si="20"/>
        <v>7.2846499436202305E-2</v>
      </c>
      <c r="X47" s="303">
        <f t="shared" si="21"/>
        <v>0.33754804087680873</v>
      </c>
      <c r="Y47" s="303">
        <f t="shared" si="22"/>
        <v>5.9700567339878503E-2</v>
      </c>
      <c r="Z47" s="303">
        <f t="shared" si="23"/>
        <v>0.52990489234711047</v>
      </c>
    </row>
    <row r="48" spans="1:31" s="46" customFormat="1" ht="18" x14ac:dyDescent="0.25">
      <c r="A48" s="392">
        <v>44013</v>
      </c>
      <c r="B48" s="287" t="s">
        <v>147</v>
      </c>
      <c r="C48" s="217" t="s">
        <v>146</v>
      </c>
      <c r="D48" s="142" t="s">
        <v>146</v>
      </c>
      <c r="E48" s="291">
        <f>IFERROR(INDEX(Raw!$H$6:$EB$1257,MATCH($B48&amp;$D48&amp;$B$5,Raw!$A$6:$A$1257,0),MATCH(E$5,Raw!$H$5:$EB$5,0)),"-")</f>
        <v>718269</v>
      </c>
      <c r="F48" s="291"/>
      <c r="G48" s="291">
        <f>IFERROR(INDEX(Raw!$H$6:$EB$1257,MATCH($B48&amp;$D48&amp;$B$5,Raw!$A$6:$A$1257,0),MATCH(G$5,Raw!$H$5:$EB$5,0)),"-")</f>
        <v>665513</v>
      </c>
      <c r="H48" s="291">
        <f>IFERROR(INDEX(Raw!$H$6:$EB$1257,MATCH($B48&amp;$D48&amp;$B$5,Raw!$A$6:$A$1257,0),MATCH(H$5,Raw!$H$5:$EB$5,0)),"-")</f>
        <v>52756</v>
      </c>
      <c r="I48" s="291"/>
      <c r="J48" s="291">
        <f>IFERROR(INDEX(Raw!$H$6:$EB$1257,MATCH($B48&amp;$D48&amp;$B$5,Raw!$A$6:$A$1257,0),MATCH(J$5,Raw!$H$5:$EB$5,0)),"-")</f>
        <v>7051</v>
      </c>
      <c r="K48" s="291">
        <f>IFERROR(INDEX(Raw!$H$6:$EB$1257,MATCH($B48&amp;$D48&amp;$B$5,Raw!$A$6:$A$1257,0),MATCH(K$5,Raw!$H$5:$EB$5,0)),"-")</f>
        <v>26756</v>
      </c>
      <c r="L48" s="301">
        <f>IFERROR(INDEX(Raw!$H$6:$EB$1257,MATCH($B48&amp;$D48&amp;$B$5,Raw!$A$6:$A$1257,0),MATCH(L$5,Raw!$H$5:$EB$5,0)),"-")</f>
        <v>12377</v>
      </c>
      <c r="M48" s="302"/>
      <c r="N48" s="291"/>
      <c r="O48" s="291">
        <f>IFERROR(INDEX(Raw!$H$6:$EB$1257,MATCH($B48&amp;$D48&amp;$B$5,Raw!$A$6:$A$1257,0),MATCH(O$5,Raw!$H$5:$EB$5,0)),"-")</f>
        <v>2974</v>
      </c>
      <c r="P48" s="291">
        <f>IFERROR(INDEX(Raw!$H$6:$EB$1257,MATCH($B48&amp;$D48&amp;$B$5,Raw!$A$6:$A$1257,0),MATCH(P$5,Raw!$H$5:$EB$5,0)),"-")</f>
        <v>15975</v>
      </c>
      <c r="Q48" s="301">
        <f>IFERROR(INDEX(Raw!$H$6:$EB$1257,MATCH($B48&amp;$D48&amp;$B$5,Raw!$A$6:$A$1257,0),MATCH(Q$5,Raw!$H$5:$EB$5,0)),"-")</f>
        <v>18661</v>
      </c>
      <c r="R48" s="301"/>
      <c r="S48" s="301">
        <f>IFERROR(INDEX(Raw!$H$6:$EB$1257,MATCH($B48&amp;$D48&amp;$B$5,Raw!$A$6:$A$1257,0),MATCH(S$5,Raw!$H$5:$EB$5,0)),"-")</f>
        <v>388056</v>
      </c>
      <c r="T48" s="301">
        <f>IFERROR(INDEX(Raw!$H$6:$EB$1257,MATCH($B48&amp;$D48&amp;$B$5,Raw!$A$6:$A$1257,0),MATCH(T$5,Raw!$H$5:$EB$5,0)),"-")</f>
        <v>41127</v>
      </c>
      <c r="U48" s="301">
        <f>IFERROR(INDEX(Raw!$H$6:$EB$1257,MATCH($B48&amp;$D48&amp;$B$5,Raw!$A$6:$A$1257,0),MATCH(U$5,Raw!$H$5:$EB$5,0)),"-")</f>
        <v>236330</v>
      </c>
      <c r="V48" s="291"/>
      <c r="W48" s="303">
        <f t="shared" si="20"/>
        <v>7.3448805391851793E-2</v>
      </c>
      <c r="X48" s="303">
        <f t="shared" si="21"/>
        <v>0.3290271472108639</v>
      </c>
      <c r="Y48" s="303">
        <f t="shared" si="22"/>
        <v>5.7258492291885073E-2</v>
      </c>
      <c r="Z48" s="303">
        <f t="shared" si="23"/>
        <v>0.5402655551053992</v>
      </c>
    </row>
    <row r="49" spans="1:26" s="46" customFormat="1" ht="12.75" customHeight="1" x14ac:dyDescent="0.2">
      <c r="A49" s="392">
        <v>44044</v>
      </c>
      <c r="B49" s="287" t="s">
        <v>147</v>
      </c>
      <c r="C49" s="1" t="s">
        <v>135</v>
      </c>
      <c r="D49" s="2" t="s">
        <v>135</v>
      </c>
      <c r="E49" s="291">
        <f>IFERROR(INDEX(Raw!$H$6:$EB$1257,MATCH($B49&amp;$D49&amp;$B$5,Raw!$A$6:$A$1257,0),MATCH(E$5,Raw!$H$5:$EB$5,0)),"-")</f>
        <v>737168</v>
      </c>
      <c r="F49" s="291"/>
      <c r="G49" s="291">
        <f>IFERROR(INDEX(Raw!$H$6:$EB$1257,MATCH($B49&amp;$D49&amp;$B$5,Raw!$A$6:$A$1257,0),MATCH(G$5,Raw!$H$5:$EB$5,0)),"-")</f>
        <v>679526</v>
      </c>
      <c r="H49" s="291">
        <f>IFERROR(INDEX(Raw!$H$6:$EB$1257,MATCH($B49&amp;$D49&amp;$B$5,Raw!$A$6:$A$1257,0),MATCH(H$5,Raw!$H$5:$EB$5,0)),"-")</f>
        <v>57642</v>
      </c>
      <c r="I49" s="291"/>
      <c r="J49" s="291">
        <f>IFERROR(INDEX(Raw!$H$6:$EB$1257,MATCH($B49&amp;$D49&amp;$B$5,Raw!$A$6:$A$1257,0),MATCH(J$5,Raw!$H$5:$EB$5,0)),"-")</f>
        <v>7558</v>
      </c>
      <c r="K49" s="291">
        <f>IFERROR(INDEX(Raw!$H$6:$EB$1257,MATCH($B49&amp;$D49&amp;$B$5,Raw!$A$6:$A$1257,0),MATCH(K$5,Raw!$H$5:$EB$5,0)),"-")</f>
        <v>29852</v>
      </c>
      <c r="L49" s="301">
        <f>IFERROR(INDEX(Raw!$H$6:$EB$1257,MATCH($B49&amp;$D49&amp;$B$5,Raw!$A$6:$A$1257,0),MATCH(L$5,Raw!$H$5:$EB$5,0)),"-")</f>
        <v>12117</v>
      </c>
      <c r="M49" s="302"/>
      <c r="N49" s="291"/>
      <c r="O49" s="291">
        <f>IFERROR(INDEX(Raw!$H$6:$EB$1257,MATCH($B49&amp;$D49&amp;$B$5,Raw!$A$6:$A$1257,0),MATCH(O$5,Raw!$H$5:$EB$5,0)),"-")</f>
        <v>3375</v>
      </c>
      <c r="P49" s="291">
        <f>IFERROR(INDEX(Raw!$H$6:$EB$1257,MATCH($B49&amp;$D49&amp;$B$5,Raw!$A$6:$A$1257,0),MATCH(P$5,Raw!$H$5:$EB$5,0)),"-")</f>
        <v>16857</v>
      </c>
      <c r="Q49" s="301">
        <f>IFERROR(INDEX(Raw!$H$6:$EB$1257,MATCH($B49&amp;$D49&amp;$B$5,Raw!$A$6:$A$1257,0),MATCH(Q$5,Raw!$H$5:$EB$5,0)),"-")</f>
        <v>15930</v>
      </c>
      <c r="R49" s="301"/>
      <c r="S49" s="301">
        <f>IFERROR(INDEX(Raw!$H$6:$EB$1257,MATCH($B49&amp;$D49&amp;$B$5,Raw!$A$6:$A$1257,0),MATCH(S$5,Raw!$H$5:$EB$5,0)),"-")</f>
        <v>397711</v>
      </c>
      <c r="T49" s="301">
        <f>IFERROR(INDEX(Raw!$H$6:$EB$1257,MATCH($B49&amp;$D49&amp;$B$5,Raw!$A$6:$A$1257,0),MATCH(T$5,Raw!$H$5:$EB$5,0)),"-")</f>
        <v>40471</v>
      </c>
      <c r="U49" s="301">
        <f>IFERROR(INDEX(Raw!$H$6:$EB$1257,MATCH($B49&amp;$D49&amp;$B$5,Raw!$A$6:$A$1257,0),MATCH(U$5,Raw!$H$5:$EB$5,0)),"-")</f>
        <v>241344</v>
      </c>
      <c r="V49" s="291"/>
      <c r="W49" s="303">
        <f t="shared" si="20"/>
        <v>7.8193844551038574E-2</v>
      </c>
      <c r="X49" s="303">
        <f t="shared" si="21"/>
        <v>0.32739348425325027</v>
      </c>
      <c r="Y49" s="303">
        <f t="shared" si="22"/>
        <v>5.4900646799644043E-2</v>
      </c>
      <c r="Z49" s="303">
        <f t="shared" si="23"/>
        <v>0.53951202439606716</v>
      </c>
    </row>
    <row r="50" spans="1:26" s="46" customFormat="1" ht="14.25" x14ac:dyDescent="0.2">
      <c r="A50" s="392">
        <v>44075</v>
      </c>
      <c r="B50" s="287" t="s">
        <v>147</v>
      </c>
      <c r="C50" s="263" t="s">
        <v>196</v>
      </c>
      <c r="D50" s="138" t="s">
        <v>136</v>
      </c>
      <c r="E50" s="291">
        <f>IFERROR(INDEX(Raw!$H$6:$EB$1257,MATCH($B50&amp;$D50&amp;$B$5,Raw!$A$6:$A$1257,0),MATCH(E$5,Raw!$H$5:$EB$5,0)),"-")</f>
        <v>718880</v>
      </c>
      <c r="F50" s="291"/>
      <c r="G50" s="291">
        <f>IFERROR(INDEX(Raw!$H$6:$EB$1257,MATCH($B50&amp;$D50&amp;$B$5,Raw!$A$6:$A$1257,0),MATCH(G$5,Raw!$H$5:$EB$5,0)),"-")</f>
        <v>662913</v>
      </c>
      <c r="H50" s="291">
        <f>IFERROR(INDEX(Raw!$H$6:$EB$1257,MATCH($B50&amp;$D50&amp;$B$5,Raw!$A$6:$A$1257,0),MATCH(H$5,Raw!$H$5:$EB$5,0)),"-")</f>
        <v>55967</v>
      </c>
      <c r="I50" s="291"/>
      <c r="J50" s="291">
        <f>IFERROR(INDEX(Raw!$H$6:$EB$1257,MATCH($B50&amp;$D50&amp;$B$5,Raw!$A$6:$A$1257,0),MATCH(J$5,Raw!$H$5:$EB$5,0)),"-")</f>
        <v>6990</v>
      </c>
      <c r="K50" s="291">
        <f>IFERROR(INDEX(Raw!$H$6:$EB$1257,MATCH($B50&amp;$D50&amp;$B$5,Raw!$A$6:$A$1257,0),MATCH(K$5,Raw!$H$5:$EB$5,0)),"-")</f>
        <v>30121</v>
      </c>
      <c r="L50" s="301">
        <f>IFERROR(INDEX(Raw!$H$6:$EB$1257,MATCH($B50&amp;$D50&amp;$B$5,Raw!$A$6:$A$1257,0),MATCH(L$5,Raw!$H$5:$EB$5,0)),"-")</f>
        <v>10324</v>
      </c>
      <c r="M50" s="302"/>
      <c r="N50" s="291"/>
      <c r="O50" s="291">
        <f>IFERROR(INDEX(Raw!$H$6:$EB$1257,MATCH($B50&amp;$D50&amp;$B$5,Raw!$A$6:$A$1257,0),MATCH(O$5,Raw!$H$5:$EB$5,0)),"-")</f>
        <v>3335</v>
      </c>
      <c r="P50" s="291">
        <f>IFERROR(INDEX(Raw!$H$6:$EB$1257,MATCH($B50&amp;$D50&amp;$B$5,Raw!$A$6:$A$1257,0),MATCH(P$5,Raw!$H$5:$EB$5,0)),"-")</f>
        <v>15521</v>
      </c>
      <c r="Q50" s="301">
        <f>IFERROR(INDEX(Raw!$H$6:$EB$1257,MATCH($B50&amp;$D50&amp;$B$5,Raw!$A$6:$A$1257,0),MATCH(Q$5,Raw!$H$5:$EB$5,0)),"-")</f>
        <v>13973</v>
      </c>
      <c r="R50" s="301"/>
      <c r="S50" s="301">
        <f>IFERROR(INDEX(Raw!$H$6:$EB$1257,MATCH($B50&amp;$D50&amp;$B$5,Raw!$A$6:$A$1257,0),MATCH(S$5,Raw!$H$5:$EB$5,0)),"-")</f>
        <v>388424</v>
      </c>
      <c r="T50" s="301">
        <f>IFERROR(INDEX(Raw!$H$6:$EB$1257,MATCH($B50&amp;$D50&amp;$B$5,Raw!$A$6:$A$1257,0),MATCH(T$5,Raw!$H$5:$EB$5,0)),"-")</f>
        <v>41209</v>
      </c>
      <c r="U50" s="301">
        <f>IFERROR(INDEX(Raw!$H$6:$EB$1257,MATCH($B50&amp;$D50&amp;$B$5,Raw!$A$6:$A$1257,0),MATCH(U$5,Raw!$H$5:$EB$5,0)),"-")</f>
        <v>233280</v>
      </c>
      <c r="V50" s="291"/>
      <c r="W50" s="303">
        <f t="shared" si="20"/>
        <v>7.7853049187625201E-2</v>
      </c>
      <c r="X50" s="303">
        <f t="shared" si="21"/>
        <v>0.32450478522145559</v>
      </c>
      <c r="Y50" s="303">
        <f t="shared" si="22"/>
        <v>5.7323892722012021E-2</v>
      </c>
      <c r="Z50" s="303">
        <f t="shared" si="23"/>
        <v>0.54031827286890721</v>
      </c>
    </row>
    <row r="51" spans="1:26" s="46" customFormat="1" ht="16.5" customHeight="1" x14ac:dyDescent="0.2">
      <c r="A51" s="392">
        <v>44105</v>
      </c>
      <c r="B51" s="287" t="s">
        <v>147</v>
      </c>
      <c r="C51" s="217" t="s">
        <v>137</v>
      </c>
      <c r="D51" s="377" t="s">
        <v>137</v>
      </c>
      <c r="E51" s="291">
        <f>IFERROR(INDEX(Raw!$H$6:$EB$1257,MATCH($B51&amp;$D51&amp;$B$5,Raw!$A$6:$A$1257,0),MATCH(E$5,Raw!$H$5:$EB$5,0)),"-")</f>
        <v>745393</v>
      </c>
      <c r="F51" s="291"/>
      <c r="G51" s="291">
        <f>IFERROR(INDEX(Raw!$H$6:$EB$1257,MATCH($B51&amp;$D51&amp;$B$5,Raw!$A$6:$A$1257,0),MATCH(G$5,Raw!$H$5:$EB$5,0)),"-")</f>
        <v>686474</v>
      </c>
      <c r="H51" s="291">
        <f>IFERROR(INDEX(Raw!$H$6:$EB$1257,MATCH($B51&amp;$D51&amp;$B$5,Raw!$A$6:$A$1257,0),MATCH(H$5,Raw!$H$5:$EB$5,0)),"-")</f>
        <v>58919</v>
      </c>
      <c r="I51" s="291"/>
      <c r="J51" s="291">
        <f>IFERROR(INDEX(Raw!$H$6:$EB$1257,MATCH($B51&amp;$D51&amp;$B$5,Raw!$A$6:$A$1257,0),MATCH(J$5,Raw!$H$5:$EB$5,0)),"-")</f>
        <v>7996</v>
      </c>
      <c r="K51" s="291">
        <f>IFERROR(INDEX(Raw!$H$6:$EB$1257,MATCH($B51&amp;$D51&amp;$B$5,Raw!$A$6:$A$1257,0),MATCH(K$5,Raw!$H$5:$EB$5,0)),"-")</f>
        <v>29906</v>
      </c>
      <c r="L51" s="301">
        <f>IFERROR(INDEX(Raw!$H$6:$EB$1257,MATCH($B51&amp;$D51&amp;$B$5,Raw!$A$6:$A$1257,0),MATCH(L$5,Raw!$H$5:$EB$5,0)),"-")</f>
        <v>10501</v>
      </c>
      <c r="M51" s="302"/>
      <c r="N51" s="291"/>
      <c r="O51" s="291">
        <f>IFERROR(INDEX(Raw!$H$6:$EB$1257,MATCH($B51&amp;$D51&amp;$B$5,Raw!$A$6:$A$1257,0),MATCH(O$5,Raw!$H$5:$EB$5,0)),"-")</f>
        <v>4081</v>
      </c>
      <c r="P51" s="291">
        <f>IFERROR(INDEX(Raw!$H$6:$EB$1257,MATCH($B51&amp;$D51&amp;$B$5,Raw!$A$6:$A$1257,0),MATCH(P$5,Raw!$H$5:$EB$5,0)),"-")</f>
        <v>16936</v>
      </c>
      <c r="Q51" s="301">
        <f>IFERROR(INDEX(Raw!$H$6:$EB$1257,MATCH($B51&amp;$D51&amp;$B$5,Raw!$A$6:$A$1257,0),MATCH(Q$5,Raw!$H$5:$EB$5,0)),"-")</f>
        <v>18943</v>
      </c>
      <c r="R51" s="301"/>
      <c r="S51" s="301">
        <f>IFERROR(INDEX(Raw!$H$6:$EB$1257,MATCH($B51&amp;$D51&amp;$B$5,Raw!$A$6:$A$1257,0),MATCH(S$5,Raw!$H$5:$EB$5,0)),"-")</f>
        <v>402035</v>
      </c>
      <c r="T51" s="301">
        <f>IFERROR(INDEX(Raw!$H$6:$EB$1257,MATCH($B51&amp;$D51&amp;$B$5,Raw!$A$6:$A$1257,0),MATCH(T$5,Raw!$H$5:$EB$5,0)),"-")</f>
        <v>41541</v>
      </c>
      <c r="U51" s="301">
        <f>IFERROR(INDEX(Raw!$H$6:$EB$1257,MATCH($B51&amp;$D51&amp;$B$5,Raw!$A$6:$A$1257,0),MATCH(U$5,Raw!$H$5:$EB$5,0)),"-")</f>
        <v>242898</v>
      </c>
      <c r="V51" s="291"/>
      <c r="W51" s="303">
        <f t="shared" si="20"/>
        <v>7.9044208893831847E-2</v>
      </c>
      <c r="X51" s="303">
        <f t="shared" si="21"/>
        <v>0.3258656842766165</v>
      </c>
      <c r="Y51" s="303">
        <f t="shared" si="22"/>
        <v>5.5730332857968884E-2</v>
      </c>
      <c r="Z51" s="303">
        <f t="shared" si="23"/>
        <v>0.53935977397158275</v>
      </c>
    </row>
    <row r="52" spans="1:26" s="46" customFormat="1" x14ac:dyDescent="0.2">
      <c r="A52" s="392">
        <v>44136</v>
      </c>
      <c r="B52" s="287" t="s">
        <v>147</v>
      </c>
      <c r="C52" s="46" t="s">
        <v>138</v>
      </c>
      <c r="D52" s="2" t="s">
        <v>138</v>
      </c>
      <c r="E52" s="291">
        <f>IFERROR(INDEX(Raw!$H$6:$EB$1257,MATCH($B52&amp;$D52&amp;$B$5,Raw!$A$6:$A$1257,0),MATCH(E$5,Raw!$H$5:$EB$5,0)),"-")</f>
        <v>720751</v>
      </c>
      <c r="F52" s="291"/>
      <c r="G52" s="291">
        <f>IFERROR(INDEX(Raw!$H$6:$EB$1257,MATCH($B52&amp;$D52&amp;$B$5,Raw!$A$6:$A$1257,0),MATCH(G$5,Raw!$H$5:$EB$5,0)),"-")</f>
        <v>663703</v>
      </c>
      <c r="H52" s="291">
        <f>IFERROR(INDEX(Raw!$H$6:$EB$1257,MATCH($B52&amp;$D52&amp;$B$5,Raw!$A$6:$A$1257,0),MATCH(H$5,Raw!$H$5:$EB$5,0)),"-")</f>
        <v>57048</v>
      </c>
      <c r="I52" s="291"/>
      <c r="J52" s="291">
        <f>IFERROR(INDEX(Raw!$H$6:$EB$1257,MATCH($B52&amp;$D52&amp;$B$5,Raw!$A$6:$A$1257,0),MATCH(J$5,Raw!$H$5:$EB$5,0)),"-")</f>
        <v>8268</v>
      </c>
      <c r="K52" s="291">
        <f>IFERROR(INDEX(Raw!$H$6:$EB$1257,MATCH($B52&amp;$D52&amp;$B$5,Raw!$A$6:$A$1257,0),MATCH(K$5,Raw!$H$5:$EB$5,0)),"-")</f>
        <v>29195</v>
      </c>
      <c r="L52" s="301">
        <f>IFERROR(INDEX(Raw!$H$6:$EB$1257,MATCH($B52&amp;$D52&amp;$B$5,Raw!$A$6:$A$1257,0),MATCH(L$5,Raw!$H$5:$EB$5,0)),"-")</f>
        <v>9742</v>
      </c>
      <c r="M52" s="302"/>
      <c r="N52" s="291"/>
      <c r="O52" s="291">
        <f>IFERROR(INDEX(Raw!$H$6:$EB$1257,MATCH($B52&amp;$D52&amp;$B$5,Raw!$A$6:$A$1257,0),MATCH(O$5,Raw!$H$5:$EB$5,0)),"-")</f>
        <v>3635</v>
      </c>
      <c r="P52" s="291">
        <f>IFERROR(INDEX(Raw!$H$6:$EB$1257,MATCH($B52&amp;$D52&amp;$B$5,Raw!$A$6:$A$1257,0),MATCH(P$5,Raw!$H$5:$EB$5,0)),"-")</f>
        <v>15950</v>
      </c>
      <c r="Q52" s="301">
        <f>IFERROR(INDEX(Raw!$H$6:$EB$1257,MATCH($B52&amp;$D52&amp;$B$5,Raw!$A$6:$A$1257,0),MATCH(Q$5,Raw!$H$5:$EB$5,0)),"-")</f>
        <v>17817</v>
      </c>
      <c r="R52" s="301"/>
      <c r="S52" s="301">
        <f>IFERROR(INDEX(Raw!$H$6:$EB$1257,MATCH($B52&amp;$D52&amp;$B$5,Raw!$A$6:$A$1257,0),MATCH(S$5,Raw!$H$5:$EB$5,0)),"-")</f>
        <v>383419</v>
      </c>
      <c r="T52" s="301">
        <f>IFERROR(INDEX(Raw!$H$6:$EB$1257,MATCH($B52&amp;$D52&amp;$B$5,Raw!$A$6:$A$1257,0),MATCH(T$5,Raw!$H$5:$EB$5,0)),"-")</f>
        <v>39143</v>
      </c>
      <c r="U52" s="301">
        <f>IFERROR(INDEX(Raw!$H$6:$EB$1257,MATCH($B52&amp;$D52&amp;$B$5,Raw!$A$6:$A$1257,0),MATCH(U$5,Raw!$H$5:$EB$5,0)),"-")</f>
        <v>241141</v>
      </c>
      <c r="V52" s="291"/>
      <c r="W52" s="303">
        <f t="shared" si="20"/>
        <v>7.9150774678078836E-2</v>
      </c>
      <c r="X52" s="303">
        <f t="shared" si="21"/>
        <v>0.33456908141646702</v>
      </c>
      <c r="Y52" s="303">
        <f t="shared" si="22"/>
        <v>5.4308630858646054E-2</v>
      </c>
      <c r="Z52" s="303">
        <f t="shared" si="23"/>
        <v>0.53197151304680812</v>
      </c>
    </row>
    <row r="53" spans="1:26" s="46" customFormat="1" ht="14.25" x14ac:dyDescent="0.2">
      <c r="A53" s="392">
        <v>44166</v>
      </c>
      <c r="B53" s="287" t="s">
        <v>147</v>
      </c>
      <c r="C53" s="333" t="s">
        <v>197</v>
      </c>
      <c r="D53" s="138" t="s">
        <v>139</v>
      </c>
      <c r="E53" s="291">
        <f>IFERROR(INDEX(Raw!$H$6:$EB$1257,MATCH($B53&amp;$D53&amp;$B$5,Raw!$A$6:$A$1257,0),MATCH(E$5,Raw!$H$5:$EB$5,0)),"-")</f>
        <v>767582</v>
      </c>
      <c r="F53" s="291"/>
      <c r="G53" s="291">
        <f>IFERROR(INDEX(Raw!$H$6:$EB$1257,MATCH($B53&amp;$D53&amp;$B$5,Raw!$A$6:$A$1257,0),MATCH(G$5,Raw!$H$5:$EB$5,0)),"-")</f>
        <v>697812</v>
      </c>
      <c r="H53" s="291">
        <f>IFERROR(INDEX(Raw!$H$6:$EB$1257,MATCH($B53&amp;$D53&amp;$B$5,Raw!$A$6:$A$1257,0),MATCH(H$5,Raw!$H$5:$EB$5,0)),"-")</f>
        <v>69770</v>
      </c>
      <c r="I53" s="291"/>
      <c r="J53" s="291">
        <f>IFERROR(INDEX(Raw!$H$6:$EB$1257,MATCH($B53&amp;$D53&amp;$B$5,Raw!$A$6:$A$1257,0),MATCH(J$5,Raw!$H$5:$EB$5,0)),"-")</f>
        <v>8826</v>
      </c>
      <c r="K53" s="291">
        <f>IFERROR(INDEX(Raw!$H$6:$EB$1257,MATCH($B53&amp;$D53&amp;$B$5,Raw!$A$6:$A$1257,0),MATCH(K$5,Raw!$H$5:$EB$5,0)),"-")</f>
        <v>34738</v>
      </c>
      <c r="L53" s="301">
        <f>IFERROR(INDEX(Raw!$H$6:$EB$1257,MATCH($B53&amp;$D53&amp;$B$5,Raw!$A$6:$A$1257,0),MATCH(L$5,Raw!$H$5:$EB$5,0)),"-")</f>
        <v>10671</v>
      </c>
      <c r="M53" s="302"/>
      <c r="N53" s="291"/>
      <c r="O53" s="291">
        <f>IFERROR(INDEX(Raw!$H$6:$EB$1257,MATCH($B53&amp;$D53&amp;$B$5,Raw!$A$6:$A$1257,0),MATCH(O$5,Raw!$H$5:$EB$5,0)),"-")</f>
        <v>4721</v>
      </c>
      <c r="P53" s="291">
        <f>IFERROR(INDEX(Raw!$H$6:$EB$1257,MATCH($B53&amp;$D53&amp;$B$5,Raw!$A$6:$A$1257,0),MATCH(P$5,Raw!$H$5:$EB$5,0)),"-")</f>
        <v>21485</v>
      </c>
      <c r="Q53" s="301">
        <f>IFERROR(INDEX(Raw!$H$6:$EB$1257,MATCH($B53&amp;$D53&amp;$B$5,Raw!$A$6:$A$1257,0),MATCH(Q$5,Raw!$H$5:$EB$5,0)),"-")</f>
        <v>20492</v>
      </c>
      <c r="R53" s="301"/>
      <c r="S53" s="301">
        <f>IFERROR(INDEX(Raw!$H$6:$EB$1257,MATCH($B53&amp;$D53&amp;$B$5,Raw!$A$6:$A$1257,0),MATCH(S$5,Raw!$H$5:$EB$5,0)),"-")</f>
        <v>396970</v>
      </c>
      <c r="T53" s="301">
        <f>IFERROR(INDEX(Raw!$H$6:$EB$1257,MATCH($B53&amp;$D53&amp;$B$5,Raw!$A$6:$A$1257,0),MATCH(T$5,Raw!$H$5:$EB$5,0)),"-")</f>
        <v>38960</v>
      </c>
      <c r="U53" s="301">
        <f>IFERROR(INDEX(Raw!$H$6:$EB$1257,MATCH($B53&amp;$D53&amp;$B$5,Raw!$A$6:$A$1257,0),MATCH(U$5,Raw!$H$5:$EB$5,0)),"-")</f>
        <v>261882</v>
      </c>
      <c r="V53" s="291"/>
      <c r="W53" s="303">
        <f t="shared" si="20"/>
        <v>9.0895826113692083E-2</v>
      </c>
      <c r="X53" s="303">
        <f t="shared" si="21"/>
        <v>0.34117788066942684</v>
      </c>
      <c r="Y53" s="303">
        <f t="shared" si="22"/>
        <v>5.0756792108204725E-2</v>
      </c>
      <c r="Z53" s="303">
        <f t="shared" si="23"/>
        <v>0.51716950110867632</v>
      </c>
    </row>
    <row r="54" spans="1:26" s="46" customFormat="1" ht="16.5" x14ac:dyDescent="0.25">
      <c r="A54" s="392">
        <v>44197</v>
      </c>
      <c r="B54" s="287" t="s">
        <v>147</v>
      </c>
      <c r="C54" s="46" t="s">
        <v>140</v>
      </c>
      <c r="D54" s="322" t="s">
        <v>140</v>
      </c>
      <c r="E54" s="291">
        <f>IFERROR(INDEX(Raw!$H$6:$EB$1257,MATCH($B54&amp;$D54&amp;$B$5,Raw!$A$6:$A$1257,0),MATCH(E$5,Raw!$H$5:$EB$5,0)),"-")</f>
        <v>783642</v>
      </c>
      <c r="F54" s="291"/>
      <c r="G54" s="291">
        <f>IFERROR(INDEX(Raw!$H$6:$EB$1257,MATCH($B54&amp;$D54&amp;$B$5,Raw!$A$6:$A$1257,0),MATCH(G$5,Raw!$H$5:$EB$5,0)),"-")</f>
        <v>706048</v>
      </c>
      <c r="H54" s="291">
        <f>IFERROR(INDEX(Raw!$H$6:$EB$1257,MATCH($B54&amp;$D54&amp;$B$5,Raw!$A$6:$A$1257,0),MATCH(H$5,Raw!$H$5:$EB$5,0)),"-")</f>
        <v>77594</v>
      </c>
      <c r="I54" s="291"/>
      <c r="J54" s="291">
        <f>IFERROR(INDEX(Raw!$H$6:$EB$1257,MATCH($B54&amp;$D54&amp;$B$5,Raw!$A$6:$A$1257,0),MATCH(J$5,Raw!$H$5:$EB$5,0)),"-")</f>
        <v>9181</v>
      </c>
      <c r="K54" s="291">
        <f>IFERROR(INDEX(Raw!$H$6:$EB$1257,MATCH($B54&amp;$D54&amp;$B$5,Raw!$A$6:$A$1257,0),MATCH(K$5,Raw!$H$5:$EB$5,0)),"-")</f>
        <v>37711</v>
      </c>
      <c r="L54" s="301">
        <f>IFERROR(INDEX(Raw!$H$6:$EB$1257,MATCH($B54&amp;$D54&amp;$B$5,Raw!$A$6:$A$1257,0),MATCH(L$5,Raw!$H$5:$EB$5,0)),"-")</f>
        <v>12360</v>
      </c>
      <c r="M54" s="302"/>
      <c r="N54" s="291"/>
      <c r="O54" s="291">
        <f>IFERROR(INDEX(Raw!$H$6:$EB$1257,MATCH($B54&amp;$D54&amp;$B$5,Raw!$A$6:$A$1257,0),MATCH(O$5,Raw!$H$5:$EB$5,0)),"-")</f>
        <v>5335</v>
      </c>
      <c r="P54" s="291">
        <f>IFERROR(INDEX(Raw!$H$6:$EB$1257,MATCH($B54&amp;$D54&amp;$B$5,Raw!$A$6:$A$1257,0),MATCH(P$5,Raw!$H$5:$EB$5,0)),"-")</f>
        <v>25367</v>
      </c>
      <c r="Q54" s="301">
        <f>IFERROR(INDEX(Raw!$H$6:$EB$1257,MATCH($B54&amp;$D54&amp;$B$5,Raw!$A$6:$A$1257,0),MATCH(Q$5,Raw!$H$5:$EB$5,0)),"-")</f>
        <v>22537</v>
      </c>
      <c r="R54" s="301"/>
      <c r="S54" s="301">
        <f>IFERROR(INDEX(Raw!$H$6:$EB$1257,MATCH($B54&amp;$D54&amp;$B$5,Raw!$A$6:$A$1257,0),MATCH(S$5,Raw!$H$5:$EB$5,0)),"-")</f>
        <v>388746</v>
      </c>
      <c r="T54" s="301">
        <f>IFERROR(INDEX(Raw!$H$6:$EB$1257,MATCH($B54&amp;$D54&amp;$B$5,Raw!$A$6:$A$1257,0),MATCH(T$5,Raw!$H$5:$EB$5,0)),"-")</f>
        <v>38103</v>
      </c>
      <c r="U54" s="301">
        <f>IFERROR(INDEX(Raw!$H$6:$EB$1257,MATCH($B54&amp;$D54&amp;$B$5,Raw!$A$6:$A$1257,0),MATCH(U$5,Raw!$H$5:$EB$5,0)),"-")</f>
        <v>279199</v>
      </c>
      <c r="V54" s="291"/>
      <c r="W54" s="303">
        <f t="shared" si="20"/>
        <v>9.9017153240893163E-2</v>
      </c>
      <c r="X54" s="303">
        <f t="shared" si="21"/>
        <v>0.35628386431559311</v>
      </c>
      <c r="Y54" s="303">
        <f t="shared" si="22"/>
        <v>4.8622968141064413E-2</v>
      </c>
      <c r="Z54" s="303">
        <f t="shared" si="23"/>
        <v>0.49607601430244935</v>
      </c>
    </row>
    <row r="55" spans="1:26" s="46" customFormat="1" x14ac:dyDescent="0.2">
      <c r="A55" s="392">
        <v>44228</v>
      </c>
      <c r="B55" s="287" t="s">
        <v>147</v>
      </c>
      <c r="C55" s="46" t="s">
        <v>141</v>
      </c>
      <c r="D55" s="2" t="s">
        <v>141</v>
      </c>
      <c r="E55" s="291">
        <f>IFERROR(INDEX(Raw!$H$6:$EB$1257,MATCH($B55&amp;$D55&amp;$B$5,Raw!$A$6:$A$1257,0),MATCH(E$5,Raw!$H$5:$EB$5,0)),"-")</f>
        <v>668712</v>
      </c>
      <c r="F55" s="291"/>
      <c r="G55" s="291">
        <f>IFERROR(INDEX(Raw!$H$6:$EB$1257,MATCH($B55&amp;$D55&amp;$B$5,Raw!$A$6:$A$1257,0),MATCH(G$5,Raw!$H$5:$EB$5,0)),"-")</f>
        <v>612791</v>
      </c>
      <c r="H55" s="291">
        <f>IFERROR(INDEX(Raw!$H$6:$EB$1257,MATCH($B55&amp;$D55&amp;$B$5,Raw!$A$6:$A$1257,0),MATCH(H$5,Raw!$H$5:$EB$5,0)),"-")</f>
        <v>55921</v>
      </c>
      <c r="I55" s="291"/>
      <c r="J55" s="291">
        <f>IFERROR(INDEX(Raw!$H$6:$EB$1257,MATCH($B55&amp;$D55&amp;$B$5,Raw!$A$6:$A$1257,0),MATCH(J$5,Raw!$H$5:$EB$5,0)),"-")</f>
        <v>7378</v>
      </c>
      <c r="K55" s="291">
        <f>IFERROR(INDEX(Raw!$H$6:$EB$1257,MATCH($B55&amp;$D55&amp;$B$5,Raw!$A$6:$A$1257,0),MATCH(K$5,Raw!$H$5:$EB$5,0)),"-")</f>
        <v>29256</v>
      </c>
      <c r="L55" s="301">
        <f>IFERROR(INDEX(Raw!$H$6:$EB$1257,MATCH($B55&amp;$D55&amp;$B$5,Raw!$A$6:$A$1257,0),MATCH(L$5,Raw!$H$5:$EB$5,0)),"-")</f>
        <v>10730</v>
      </c>
      <c r="M55" s="302"/>
      <c r="N55" s="291"/>
      <c r="O55" s="291">
        <f>IFERROR(INDEX(Raw!$H$6:$EB$1257,MATCH($B55&amp;$D55&amp;$B$5,Raw!$A$6:$A$1257,0),MATCH(O$5,Raw!$H$5:$EB$5,0)),"-")</f>
        <v>3395</v>
      </c>
      <c r="P55" s="291">
        <f>IFERROR(INDEX(Raw!$H$6:$EB$1257,MATCH($B55&amp;$D55&amp;$B$5,Raw!$A$6:$A$1257,0),MATCH(P$5,Raw!$H$5:$EB$5,0)),"-")</f>
        <v>15892</v>
      </c>
      <c r="Q55" s="301">
        <f>IFERROR(INDEX(Raw!$H$6:$EB$1257,MATCH($B55&amp;$D55&amp;$B$5,Raw!$A$6:$A$1257,0),MATCH(Q$5,Raw!$H$5:$EB$5,0)),"-")</f>
        <v>17165</v>
      </c>
      <c r="R55" s="301"/>
      <c r="S55" s="301">
        <f>IFERROR(INDEX(Raw!$H$6:$EB$1257,MATCH($B55&amp;$D55&amp;$B$5,Raw!$A$6:$A$1257,0),MATCH(S$5,Raw!$H$5:$EB$5,0)),"-")</f>
        <v>350268</v>
      </c>
      <c r="T55" s="301">
        <f>IFERROR(INDEX(Raw!$H$6:$EB$1257,MATCH($B55&amp;$D55&amp;$B$5,Raw!$A$6:$A$1257,0),MATCH(T$5,Raw!$H$5:$EB$5,0)),"-")</f>
        <v>37436</v>
      </c>
      <c r="U55" s="301">
        <f>IFERROR(INDEX(Raw!$H$6:$EB$1257,MATCH($B55&amp;$D55&amp;$B$5,Raw!$A$6:$A$1257,0),MATCH(U$5,Raw!$H$5:$EB$5,0)),"-")</f>
        <v>225087</v>
      </c>
      <c r="V55" s="291"/>
      <c r="W55" s="303">
        <f t="shared" si="20"/>
        <v>8.3624938688104888E-2</v>
      </c>
      <c r="X55" s="303">
        <f t="shared" si="21"/>
        <v>0.33659781789469906</v>
      </c>
      <c r="Y55" s="303">
        <f t="shared" si="22"/>
        <v>5.5982246467836679E-2</v>
      </c>
      <c r="Z55" s="303">
        <f t="shared" si="23"/>
        <v>0.52379499694935938</v>
      </c>
    </row>
    <row r="56" spans="1:26" s="46" customFormat="1" collapsed="1" x14ac:dyDescent="0.2">
      <c r="A56" s="392">
        <v>44256</v>
      </c>
      <c r="B56" s="287" t="str">
        <f>IF($D56="April",LEFT($B55,4)+1&amp;"-"&amp;RIGHT($B55,2)+1,$B55)</f>
        <v>2020-21</v>
      </c>
      <c r="C56" s="46" t="s">
        <v>142</v>
      </c>
      <c r="D56" s="138" t="s">
        <v>142</v>
      </c>
      <c r="E56" s="291">
        <f>IFERROR(INDEX(Raw!$H$6:$EB$1257,MATCH($B56&amp;$D56&amp;$B$5,Raw!$A$6:$A$1257,0),MATCH(E$5,Raw!$H$5:$EB$5,0)),"-")</f>
        <v>745065</v>
      </c>
      <c r="F56" s="291"/>
      <c r="G56" s="291">
        <f>IFERROR(INDEX(Raw!$H$6:$EB$1257,MATCH($B56&amp;$D56&amp;$B$5,Raw!$A$6:$A$1257,0),MATCH(G$5,Raw!$H$5:$EB$5,0)),"-")</f>
        <v>683173</v>
      </c>
      <c r="H56" s="291">
        <f>IFERROR(INDEX(Raw!$H$6:$EB$1257,MATCH($B56&amp;$D56&amp;$B$5,Raw!$A$6:$A$1257,0),MATCH(H$5,Raw!$H$5:$EB$5,0)),"-")</f>
        <v>61892</v>
      </c>
      <c r="I56" s="291"/>
      <c r="J56" s="291">
        <f>IFERROR(INDEX(Raw!$H$6:$EB$1257,MATCH($B56&amp;$D56&amp;$B$5,Raw!$A$6:$A$1257,0),MATCH(J$5,Raw!$H$5:$EB$5,0)),"-")</f>
        <v>7773</v>
      </c>
      <c r="K56" s="291">
        <f>IFERROR(INDEX(Raw!$H$6:$EB$1257,MATCH($B56&amp;$D56&amp;$B$5,Raw!$A$6:$A$1257,0),MATCH(K$5,Raw!$H$5:$EB$5,0)),"-")</f>
        <v>34482</v>
      </c>
      <c r="L56" s="301">
        <f>IFERROR(INDEX(Raw!$H$6:$EB$1257,MATCH($B56&amp;$D56&amp;$B$5,Raw!$A$6:$A$1257,0),MATCH(L$5,Raw!$H$5:$EB$5,0)),"-")</f>
        <v>11864</v>
      </c>
      <c r="M56" s="302"/>
      <c r="N56" s="291"/>
      <c r="O56" s="291">
        <f>IFERROR(INDEX(Raw!$H$6:$EB$1257,MATCH($B56&amp;$D56&amp;$B$5,Raw!$A$6:$A$1257,0),MATCH(O$5,Raw!$H$5:$EB$5,0)),"-")</f>
        <v>3294</v>
      </c>
      <c r="P56" s="291">
        <f>IFERROR(INDEX(Raw!$H$6:$EB$1257,MATCH($B56&amp;$D56&amp;$B$5,Raw!$A$6:$A$1257,0),MATCH(P$5,Raw!$H$5:$EB$5,0)),"-")</f>
        <v>16343</v>
      </c>
      <c r="Q56" s="301">
        <f>IFERROR(INDEX(Raw!$H$6:$EB$1257,MATCH($B56&amp;$D56&amp;$B$5,Raw!$A$6:$A$1257,0),MATCH(Q$5,Raw!$H$5:$EB$5,0)),"-")</f>
        <v>17604</v>
      </c>
      <c r="R56" s="301"/>
      <c r="S56" s="301">
        <f>IFERROR(INDEX(Raw!$H$6:$EB$1257,MATCH($B56&amp;$D56&amp;$B$5,Raw!$A$6:$A$1257,0),MATCH(S$5,Raw!$H$5:$EB$5,0)),"-")</f>
        <v>401190</v>
      </c>
      <c r="T56" s="301">
        <f>IFERROR(INDEX(Raw!$H$6:$EB$1257,MATCH($B56&amp;$D56&amp;$B$5,Raw!$A$6:$A$1257,0),MATCH(T$5,Raw!$H$5:$EB$5,0)),"-")</f>
        <v>43266</v>
      </c>
      <c r="U56" s="301">
        <f>IFERROR(INDEX(Raw!$H$6:$EB$1257,MATCH($B56&amp;$D56&amp;$B$5,Raw!$A$6:$A$1257,0),MATCH(U$5,Raw!$H$5:$EB$5,0)),"-")</f>
        <v>238717</v>
      </c>
      <c r="V56" s="291"/>
      <c r="W56" s="303">
        <f>IFERROR(H56/$E56,"-")</f>
        <v>8.3069262413346487E-2</v>
      </c>
      <c r="X56" s="303">
        <f>IFERROR(U56/$E56,"-")</f>
        <v>0.32039754920711616</v>
      </c>
      <c r="Y56" s="303">
        <f>IFERROR(T56/$E56,"-")</f>
        <v>5.8070101266332469E-2</v>
      </c>
      <c r="Z56" s="303">
        <f>IFERROR(S56/$E56,"-")</f>
        <v>0.5384630871132049</v>
      </c>
    </row>
    <row r="57" spans="1:26" s="46" customFormat="1" ht="18" x14ac:dyDescent="0.25">
      <c r="A57" s="392">
        <v>44287</v>
      </c>
      <c r="B57" s="362" t="s">
        <v>148</v>
      </c>
      <c r="C57" s="139" t="s">
        <v>143</v>
      </c>
      <c r="D57" s="144" t="s">
        <v>143</v>
      </c>
      <c r="E57" s="290">
        <f>IFERROR(INDEX(Raw!$H$6:$EB$1257,MATCH($B57&amp;$D57&amp;$B$5,Raw!$A$6:$A$1257,0),MATCH(E$5,Raw!$H$5:$EB$5,0)),"-")</f>
        <v>744041</v>
      </c>
      <c r="F57" s="291"/>
      <c r="G57" s="290">
        <f>IFERROR(INDEX(Raw!$H$6:$EB$1257,MATCH($B57&amp;$D57&amp;$B$5,Raw!$A$6:$A$1257,0),MATCH(G$5,Raw!$H$5:$EB$5,0)),"-")</f>
        <v>680112</v>
      </c>
      <c r="H57" s="290">
        <f>IFERROR(INDEX(Raw!$H$6:$EB$1257,MATCH($B57&amp;$D57&amp;$B$5,Raw!$A$6:$A$1257,0),MATCH(H$5,Raw!$H$5:$EB$5,0)),"-")</f>
        <v>63929</v>
      </c>
      <c r="I57" s="291"/>
      <c r="J57" s="290">
        <f>IFERROR(INDEX(Raw!$H$6:$EB$1257,MATCH($B57&amp;$D57&amp;$B$5,Raw!$A$6:$A$1257,0),MATCH(J$5,Raw!$H$5:$EB$5,0)),"-")</f>
        <v>8242</v>
      </c>
      <c r="K57" s="290">
        <f>IFERROR(INDEX(Raw!$H$6:$EB$1257,MATCH($B57&amp;$D57&amp;$B$5,Raw!$A$6:$A$1257,0),MATCH(K$5,Raw!$H$5:$EB$5,0)),"-")</f>
        <v>34942</v>
      </c>
      <c r="L57" s="298">
        <f>IFERROR(INDEX(Raw!$H$6:$EB$1257,MATCH($B57&amp;$D57&amp;$B$5,Raw!$A$6:$A$1257,0),MATCH(L$5,Raw!$H$5:$EB$5,0)),"-")</f>
        <v>11653</v>
      </c>
      <c r="M57" s="299"/>
      <c r="N57" s="291"/>
      <c r="O57" s="290">
        <f>IFERROR(INDEX(Raw!$H$6:$EB$1257,MATCH($B57&amp;$D57&amp;$B$5,Raw!$A$6:$A$1257,0),MATCH(O$5,Raw!$H$5:$EB$5,0)),"-")</f>
        <v>3554</v>
      </c>
      <c r="P57" s="290">
        <f>IFERROR(INDEX(Raw!$H$6:$EB$1257,MATCH($B57&amp;$D57&amp;$B$5,Raw!$A$6:$A$1257,0),MATCH(P$5,Raw!$H$5:$EB$5,0)),"-")</f>
        <v>17191</v>
      </c>
      <c r="Q57" s="298">
        <f>IFERROR(INDEX(Raw!$H$6:$EB$1257,MATCH($B57&amp;$D57&amp;$B$5,Raw!$A$6:$A$1257,0),MATCH(Q$5,Raw!$H$5:$EB$5,0)),"-")</f>
        <v>16618</v>
      </c>
      <c r="R57" s="301"/>
      <c r="S57" s="298">
        <f>IFERROR(INDEX(Raw!$H$6:$EB$1257,MATCH($B57&amp;$D57&amp;$B$5,Raw!$A$6:$A$1257,0),MATCH(S$5,Raw!$H$5:$EB$5,0)),"-")</f>
        <v>402027</v>
      </c>
      <c r="T57" s="298">
        <f>IFERROR(INDEX(Raw!$H$6:$EB$1257,MATCH($B57&amp;$D57&amp;$B$5,Raw!$A$6:$A$1257,0),MATCH(T$5,Raw!$H$5:$EB$5,0)),"-")</f>
        <v>42741</v>
      </c>
      <c r="U57" s="298">
        <f>IFERROR(INDEX(Raw!$H$6:$EB$1257,MATCH($B57&amp;$D57&amp;$B$5,Raw!$A$6:$A$1257,0),MATCH(U$5,Raw!$H$5:$EB$5,0)),"-")</f>
        <v>235344</v>
      </c>
      <c r="V57" s="291"/>
      <c r="W57" s="300">
        <f>IFERROR(H57/$E57,"-")</f>
        <v>8.5921340356243811E-2</v>
      </c>
      <c r="X57" s="300">
        <f>IFERROR(U57/$E57,"-")</f>
        <v>0.31630514985061309</v>
      </c>
      <c r="Y57" s="300">
        <f>IFERROR(T57/$E57,"-")</f>
        <v>5.7444415025516067E-2</v>
      </c>
      <c r="Z57" s="300">
        <f>IFERROR(S57/$E57,"-")</f>
        <v>0.54032909476762703</v>
      </c>
    </row>
    <row r="58" spans="1:26" s="46" customFormat="1" x14ac:dyDescent="0.2">
      <c r="A58" s="392">
        <v>44317</v>
      </c>
      <c r="B58" s="287" t="s">
        <v>148</v>
      </c>
      <c r="C58" s="46" t="s">
        <v>144</v>
      </c>
      <c r="D58" s="138" t="s">
        <v>144</v>
      </c>
      <c r="E58" s="291">
        <f>IFERROR(INDEX(Raw!$H$6:$EB$1257,MATCH($B58&amp;$D58&amp;$B$5,Raw!$A$6:$A$1257,0),MATCH(E$5,Raw!$H$5:$EB$5,0)),"-")</f>
        <v>800221</v>
      </c>
      <c r="F58" s="291"/>
      <c r="G58" s="291">
        <f>IFERROR(INDEX(Raw!$H$6:$EB$1257,MATCH($B58&amp;$D58&amp;$B$5,Raw!$A$6:$A$1257,0),MATCH(G$5,Raw!$H$5:$EB$5,0)),"-")</f>
        <v>726551</v>
      </c>
      <c r="H58" s="291">
        <f>IFERROR(INDEX(Raw!$H$6:$EB$1257,MATCH($B58&amp;$D58&amp;$B$5,Raw!$A$6:$A$1257,0),MATCH(H$5,Raw!$H$5:$EB$5,0)),"-")</f>
        <v>73670</v>
      </c>
      <c r="I58" s="291"/>
      <c r="J58" s="291">
        <f>IFERROR(INDEX(Raw!$H$6:$EB$1257,MATCH($B58&amp;$D58&amp;$B$5,Raw!$A$6:$A$1257,0),MATCH(J$5,Raw!$H$5:$EB$5,0)),"-")</f>
        <v>9636</v>
      </c>
      <c r="K58" s="291">
        <f>IFERROR(INDEX(Raw!$H$6:$EB$1257,MATCH($B58&amp;$D58&amp;$B$5,Raw!$A$6:$A$1257,0),MATCH(K$5,Raw!$H$5:$EB$5,0)),"-")</f>
        <v>40286</v>
      </c>
      <c r="L58" s="301">
        <f>IFERROR(INDEX(Raw!$H$6:$EB$1257,MATCH($B58&amp;$D58&amp;$B$5,Raw!$A$6:$A$1257,0),MATCH(L$5,Raw!$H$5:$EB$5,0)),"-")</f>
        <v>11511</v>
      </c>
      <c r="M58" s="302"/>
      <c r="N58" s="291"/>
      <c r="O58" s="291">
        <f>IFERROR(INDEX(Raw!$H$6:$EB$1257,MATCH($B58&amp;$D58&amp;$B$5,Raw!$A$6:$A$1257,0),MATCH(O$5,Raw!$H$5:$EB$5,0)),"-")</f>
        <v>4515</v>
      </c>
      <c r="P58" s="291">
        <f>IFERROR(INDEX(Raw!$H$6:$EB$1257,MATCH($B58&amp;$D58&amp;$B$5,Raw!$A$6:$A$1257,0),MATCH(P$5,Raw!$H$5:$EB$5,0)),"-")</f>
        <v>19233</v>
      </c>
      <c r="Q58" s="301">
        <f>IFERROR(INDEX(Raw!$H$6:$EB$1257,MATCH($B58&amp;$D58&amp;$B$5,Raw!$A$6:$A$1257,0),MATCH(Q$5,Raw!$H$5:$EB$5,0)),"-")</f>
        <v>17763</v>
      </c>
      <c r="R58" s="301"/>
      <c r="S58" s="301">
        <f>IFERROR(INDEX(Raw!$H$6:$EB$1257,MATCH($B58&amp;$D58&amp;$B$5,Raw!$A$6:$A$1257,0),MATCH(S$5,Raw!$H$5:$EB$5,0)),"-")</f>
        <v>430617</v>
      </c>
      <c r="T58" s="301">
        <f>IFERROR(INDEX(Raw!$H$6:$EB$1257,MATCH($B58&amp;$D58&amp;$B$5,Raw!$A$6:$A$1257,0),MATCH(T$5,Raw!$H$5:$EB$5,0)),"-")</f>
        <v>44987</v>
      </c>
      <c r="U58" s="301">
        <f>IFERROR(INDEX(Raw!$H$6:$EB$1257,MATCH($B58&amp;$D58&amp;$B$5,Raw!$A$6:$A$1257,0),MATCH(U$5,Raw!$H$5:$EB$5,0)),"-")</f>
        <v>250947</v>
      </c>
      <c r="V58" s="291"/>
      <c r="W58" s="303">
        <f t="shared" ref="W58:W68" si="24">IFERROR(H58/$E58,"-")</f>
        <v>9.2062067853755397E-2</v>
      </c>
      <c r="X58" s="303">
        <f t="shared" ref="X58:X68" si="25">IFERROR(U58/$E58,"-")</f>
        <v>0.31359711879593261</v>
      </c>
      <c r="Y58" s="303">
        <f t="shared" ref="Y58:Y68" si="26">IFERROR(T58/$E58,"-")</f>
        <v>5.6218219716803235E-2</v>
      </c>
      <c r="Z58" s="303">
        <f t="shared" ref="Z58:Z68" si="27">IFERROR(S58/$E58,"-")</f>
        <v>0.53812259363350878</v>
      </c>
    </row>
    <row r="59" spans="1:26" s="46" customFormat="1" x14ac:dyDescent="0.2">
      <c r="A59" s="392">
        <v>44348</v>
      </c>
      <c r="B59" s="287" t="s">
        <v>148</v>
      </c>
      <c r="C59" s="46" t="s">
        <v>145</v>
      </c>
      <c r="D59" s="138" t="s">
        <v>145</v>
      </c>
      <c r="E59" s="291">
        <f>IFERROR(INDEX(Raw!$H$6:$EB$1257,MATCH($B59&amp;$D59&amp;$B$5,Raw!$A$6:$A$1257,0),MATCH(E$5,Raw!$H$5:$EB$5,0)),"-")</f>
        <v>783256</v>
      </c>
      <c r="F59" s="291"/>
      <c r="G59" s="291">
        <f>IFERROR(INDEX(Raw!$H$6:$EB$1257,MATCH($B59&amp;$D59&amp;$B$5,Raw!$A$6:$A$1257,0),MATCH(G$5,Raw!$H$5:$EB$5,0)),"-")</f>
        <v>702627</v>
      </c>
      <c r="H59" s="291">
        <f>IFERROR(INDEX(Raw!$H$6:$EB$1257,MATCH($B59&amp;$D59&amp;$B$5,Raw!$A$6:$A$1257,0),MATCH(H$5,Raw!$H$5:$EB$5,0)),"-")</f>
        <v>80629</v>
      </c>
      <c r="I59" s="291"/>
      <c r="J59" s="291">
        <f>IFERROR(INDEX(Raw!$H$6:$EB$1257,MATCH($B59&amp;$D59&amp;$B$5,Raw!$A$6:$A$1257,0),MATCH(J$5,Raw!$H$5:$EB$5,0)),"-")</f>
        <v>10659</v>
      </c>
      <c r="K59" s="291">
        <f>IFERROR(INDEX(Raw!$H$6:$EB$1257,MATCH($B59&amp;$D59&amp;$B$5,Raw!$A$6:$A$1257,0),MATCH(K$5,Raw!$H$5:$EB$5,0)),"-")</f>
        <v>45417</v>
      </c>
      <c r="L59" s="301">
        <f>IFERROR(INDEX(Raw!$H$6:$EB$1257,MATCH($B59&amp;$D59&amp;$B$5,Raw!$A$6:$A$1257,0),MATCH(L$5,Raw!$H$5:$EB$5,0)),"-")</f>
        <v>10633</v>
      </c>
      <c r="M59" s="302"/>
      <c r="N59" s="291"/>
      <c r="O59" s="291">
        <f>IFERROR(INDEX(Raw!$H$6:$EB$1257,MATCH($B59&amp;$D59&amp;$B$5,Raw!$A$6:$A$1257,0),MATCH(O$5,Raw!$H$5:$EB$5,0)),"-")</f>
        <v>4605</v>
      </c>
      <c r="P59" s="291">
        <f>IFERROR(INDEX(Raw!$H$6:$EB$1257,MATCH($B59&amp;$D59&amp;$B$5,Raw!$A$6:$A$1257,0),MATCH(P$5,Raw!$H$5:$EB$5,0)),"-")</f>
        <v>19948</v>
      </c>
      <c r="Q59" s="301">
        <f>IFERROR(INDEX(Raw!$H$6:$EB$1257,MATCH($B59&amp;$D59&amp;$B$5,Raw!$A$6:$A$1257,0),MATCH(Q$5,Raw!$H$5:$EB$5,0)),"-")</f>
        <v>17507</v>
      </c>
      <c r="R59" s="301"/>
      <c r="S59" s="301">
        <f>IFERROR(INDEX(Raw!$H$6:$EB$1257,MATCH($B59&amp;$D59&amp;$B$5,Raw!$A$6:$A$1257,0),MATCH(S$5,Raw!$H$5:$EB$5,0)),"-")</f>
        <v>411314</v>
      </c>
      <c r="T59" s="301">
        <f>IFERROR(INDEX(Raw!$H$6:$EB$1257,MATCH($B59&amp;$D59&amp;$B$5,Raw!$A$6:$A$1257,0),MATCH(T$5,Raw!$H$5:$EB$5,0)),"-")</f>
        <v>43140</v>
      </c>
      <c r="U59" s="301">
        <f>IFERROR(INDEX(Raw!$H$6:$EB$1257,MATCH($B59&amp;$D59&amp;$B$5,Raw!$A$6:$A$1257,0),MATCH(U$5,Raw!$H$5:$EB$5,0)),"-")</f>
        <v>248173</v>
      </c>
      <c r="V59" s="291"/>
      <c r="W59" s="303">
        <f t="shared" si="24"/>
        <v>0.10294080096418029</v>
      </c>
      <c r="X59" s="303">
        <f t="shared" si="25"/>
        <v>0.31684787604563514</v>
      </c>
      <c r="Y59" s="303">
        <f t="shared" si="26"/>
        <v>5.5077777891264161E-2</v>
      </c>
      <c r="Z59" s="303">
        <f t="shared" si="27"/>
        <v>0.52513354509892041</v>
      </c>
    </row>
    <row r="60" spans="1:26" s="46" customFormat="1" ht="18" x14ac:dyDescent="0.25">
      <c r="A60" s="392">
        <v>44378</v>
      </c>
      <c r="B60" s="287" t="s">
        <v>148</v>
      </c>
      <c r="C60" s="46" t="s">
        <v>146</v>
      </c>
      <c r="D60" s="144" t="s">
        <v>146</v>
      </c>
      <c r="E60" s="291">
        <f>IFERROR(INDEX(Raw!$H$6:$EB$1257,MATCH($B60&amp;$D60&amp;$B$5,Raw!$A$6:$A$1257,0),MATCH(E$5,Raw!$H$5:$EB$5,0)),"-")</f>
        <v>793574</v>
      </c>
      <c r="F60" s="291"/>
      <c r="G60" s="291">
        <f>IFERROR(INDEX(Raw!$H$6:$EB$1257,MATCH($B60&amp;$D60&amp;$B$5,Raw!$A$6:$A$1257,0),MATCH(G$5,Raw!$H$5:$EB$5,0)),"-")</f>
        <v>702408</v>
      </c>
      <c r="H60" s="291">
        <f>IFERROR(INDEX(Raw!$H$6:$EB$1257,MATCH($B60&amp;$D60&amp;$B$5,Raw!$A$6:$A$1257,0),MATCH(H$5,Raw!$H$5:$EB$5,0)),"-")</f>
        <v>91166</v>
      </c>
      <c r="I60" s="291"/>
      <c r="J60" s="291">
        <f>IFERROR(INDEX(Raw!$H$6:$EB$1257,MATCH($B60&amp;$D60&amp;$B$5,Raw!$A$6:$A$1257,0),MATCH(J$5,Raw!$H$5:$EB$5,0)),"-")</f>
        <v>12521</v>
      </c>
      <c r="K60" s="291">
        <f>IFERROR(INDEX(Raw!$H$6:$EB$1257,MATCH($B60&amp;$D60&amp;$B$5,Raw!$A$6:$A$1257,0),MATCH(K$5,Raw!$H$5:$EB$5,0)),"-")</f>
        <v>51825</v>
      </c>
      <c r="L60" s="301">
        <f>IFERROR(INDEX(Raw!$H$6:$EB$1257,MATCH($B60&amp;$D60&amp;$B$5,Raw!$A$6:$A$1257,0),MATCH(L$5,Raw!$H$5:$EB$5,0)),"-")</f>
        <v>10386</v>
      </c>
      <c r="M60" s="302"/>
      <c r="N60" s="291"/>
      <c r="O60" s="291">
        <f>IFERROR(INDEX(Raw!$H$6:$EB$1257,MATCH($B60&amp;$D60&amp;$B$5,Raw!$A$6:$A$1257,0),MATCH(O$5,Raw!$H$5:$EB$5,0)),"-")</f>
        <v>5394</v>
      </c>
      <c r="P60" s="291">
        <f>IFERROR(INDEX(Raw!$H$6:$EB$1257,MATCH($B60&amp;$D60&amp;$B$5,Raw!$A$6:$A$1257,0),MATCH(P$5,Raw!$H$5:$EB$5,0)),"-")</f>
        <v>21426</v>
      </c>
      <c r="Q60" s="301">
        <f>IFERROR(INDEX(Raw!$H$6:$EB$1257,MATCH($B60&amp;$D60&amp;$B$5,Raw!$A$6:$A$1257,0),MATCH(Q$5,Raw!$H$5:$EB$5,0)),"-")</f>
        <v>18867</v>
      </c>
      <c r="R60" s="301"/>
      <c r="S60" s="301">
        <f>IFERROR(INDEX(Raw!$H$6:$EB$1257,MATCH($B60&amp;$D60&amp;$B$5,Raw!$A$6:$A$1257,0),MATCH(S$5,Raw!$H$5:$EB$5,0)),"-")</f>
        <v>404397</v>
      </c>
      <c r="T60" s="301">
        <f>IFERROR(INDEX(Raw!$H$6:$EB$1257,MATCH($B60&amp;$D60&amp;$B$5,Raw!$A$6:$A$1257,0),MATCH(T$5,Raw!$H$5:$EB$5,0)),"-")</f>
        <v>40768</v>
      </c>
      <c r="U60" s="301">
        <f>IFERROR(INDEX(Raw!$H$6:$EB$1257,MATCH($B60&amp;$D60&amp;$B$5,Raw!$A$6:$A$1257,0),MATCH(U$5,Raw!$H$5:$EB$5,0)),"-")</f>
        <v>257243</v>
      </c>
      <c r="V60" s="291"/>
      <c r="W60" s="303">
        <f t="shared" si="24"/>
        <v>0.1148802758154879</v>
      </c>
      <c r="X60" s="303">
        <f t="shared" si="25"/>
        <v>0.32415754548410103</v>
      </c>
      <c r="Y60" s="303">
        <f t="shared" si="26"/>
        <v>5.137265081769312E-2</v>
      </c>
      <c r="Z60" s="303">
        <f t="shared" si="27"/>
        <v>0.50958952788271794</v>
      </c>
    </row>
    <row r="61" spans="1:26" s="46" customFormat="1" x14ac:dyDescent="0.2">
      <c r="A61" s="392">
        <v>44409</v>
      </c>
      <c r="B61" s="287" t="s">
        <v>148</v>
      </c>
      <c r="C61" s="46" t="s">
        <v>135</v>
      </c>
      <c r="D61" s="138" t="s">
        <v>135</v>
      </c>
      <c r="E61" s="291">
        <f>IFERROR(INDEX(Raw!$H$6:$EB$1257,MATCH($B61&amp;$D61&amp;$B$5,Raw!$A$6:$A$1257,0),MATCH(E$5,Raw!$H$5:$EB$5,0)),"-")</f>
        <v>753487</v>
      </c>
      <c r="F61" s="291"/>
      <c r="G61" s="291">
        <f>IFERROR(INDEX(Raw!$H$6:$EB$1257,MATCH($B61&amp;$D61&amp;$B$5,Raw!$A$6:$A$1257,0),MATCH(G$5,Raw!$H$5:$EB$5,0)),"-")</f>
        <v>665982</v>
      </c>
      <c r="H61" s="291">
        <f>IFERROR(INDEX(Raw!$H$6:$EB$1257,MATCH($B61&amp;$D61&amp;$B$5,Raw!$A$6:$A$1257,0),MATCH(H$5,Raw!$H$5:$EB$5,0)),"-")</f>
        <v>87505</v>
      </c>
      <c r="I61" s="291"/>
      <c r="J61" s="291">
        <f>IFERROR(INDEX(Raw!$H$6:$EB$1257,MATCH($B61&amp;$D61&amp;$B$5,Raw!$A$6:$A$1257,0),MATCH(J$5,Raw!$H$5:$EB$5,0)),"-")</f>
        <v>11846</v>
      </c>
      <c r="K61" s="291">
        <f>IFERROR(INDEX(Raw!$H$6:$EB$1257,MATCH($B61&amp;$D61&amp;$B$5,Raw!$A$6:$A$1257,0),MATCH(K$5,Raw!$H$5:$EB$5,0)),"-")</f>
        <v>48290</v>
      </c>
      <c r="L61" s="301">
        <f>IFERROR(INDEX(Raw!$H$6:$EB$1257,MATCH($B61&amp;$D61&amp;$B$5,Raw!$A$6:$A$1257,0),MATCH(L$5,Raw!$H$5:$EB$5,0)),"-")</f>
        <v>9789</v>
      </c>
      <c r="M61" s="302"/>
      <c r="N61" s="291"/>
      <c r="O61" s="291">
        <f>IFERROR(INDEX(Raw!$H$6:$EB$1257,MATCH($B61&amp;$D61&amp;$B$5,Raw!$A$6:$A$1257,0),MATCH(O$5,Raw!$H$5:$EB$5,0)),"-")</f>
        <v>5493</v>
      </c>
      <c r="P61" s="291">
        <f>IFERROR(INDEX(Raw!$H$6:$EB$1257,MATCH($B61&amp;$D61&amp;$B$5,Raw!$A$6:$A$1257,0),MATCH(P$5,Raw!$H$5:$EB$5,0)),"-")</f>
        <v>21876</v>
      </c>
      <c r="Q61" s="301">
        <f>IFERROR(INDEX(Raw!$H$6:$EB$1257,MATCH($B61&amp;$D61&amp;$B$5,Raw!$A$6:$A$1257,0),MATCH(Q$5,Raw!$H$5:$EB$5,0)),"-")</f>
        <v>18426</v>
      </c>
      <c r="R61" s="301"/>
      <c r="S61" s="301">
        <f>IFERROR(INDEX(Raw!$H$6:$EB$1257,MATCH($B61&amp;$D61&amp;$B$5,Raw!$A$6:$A$1257,0),MATCH(S$5,Raw!$H$5:$EB$5,0)),"-")</f>
        <v>386606</v>
      </c>
      <c r="T61" s="301">
        <f>IFERROR(INDEX(Raw!$H$6:$EB$1257,MATCH($B61&amp;$D61&amp;$B$5,Raw!$A$6:$A$1257,0),MATCH(T$5,Raw!$H$5:$EB$5,0)),"-")</f>
        <v>38191</v>
      </c>
      <c r="U61" s="301">
        <f>IFERROR(INDEX(Raw!$H$6:$EB$1257,MATCH($B61&amp;$D61&amp;$B$5,Raw!$A$6:$A$1257,0),MATCH(U$5,Raw!$H$5:$EB$5,0)),"-")</f>
        <v>241185</v>
      </c>
      <c r="V61" s="291"/>
      <c r="W61" s="303">
        <f t="shared" si="24"/>
        <v>0.11613339048981601</v>
      </c>
      <c r="X61" s="303">
        <f t="shared" si="25"/>
        <v>0.32009178658689535</v>
      </c>
      <c r="Y61" s="303">
        <f t="shared" si="26"/>
        <v>5.0685678717748282E-2</v>
      </c>
      <c r="Z61" s="303">
        <f t="shared" si="27"/>
        <v>0.51308914420554042</v>
      </c>
    </row>
    <row r="62" spans="1:26" s="46" customFormat="1" x14ac:dyDescent="0.2">
      <c r="A62" s="392">
        <v>44440</v>
      </c>
      <c r="B62" s="287" t="s">
        <v>148</v>
      </c>
      <c r="C62" s="46" t="s">
        <v>136</v>
      </c>
      <c r="D62" s="138" t="s">
        <v>136</v>
      </c>
      <c r="E62" s="291">
        <f>IFERROR(INDEX(Raw!$H$6:$EB$1257,MATCH($B62&amp;$D62&amp;$B$5,Raw!$A$6:$A$1257,0),MATCH(E$5,Raw!$H$5:$EB$5,0)),"-")</f>
        <v>728013</v>
      </c>
      <c r="F62" s="291"/>
      <c r="G62" s="291">
        <f>IFERROR(INDEX(Raw!$H$6:$EB$1257,MATCH($B62&amp;$D62&amp;$B$5,Raw!$A$6:$A$1257,0),MATCH(G$5,Raw!$H$5:$EB$5,0)),"-")</f>
        <v>639285</v>
      </c>
      <c r="H62" s="291">
        <f>IFERROR(INDEX(Raw!$H$6:$EB$1257,MATCH($B62&amp;$D62&amp;$B$5,Raw!$A$6:$A$1257,0),MATCH(H$5,Raw!$H$5:$EB$5,0)),"-")</f>
        <v>88728</v>
      </c>
      <c r="I62" s="291"/>
      <c r="J62" s="291">
        <f>IFERROR(INDEX(Raw!$H$6:$EB$1257,MATCH($B62&amp;$D62&amp;$B$5,Raw!$A$6:$A$1257,0),MATCH(J$5,Raw!$H$5:$EB$5,0)),"-")</f>
        <v>11735</v>
      </c>
      <c r="K62" s="291">
        <f>IFERROR(INDEX(Raw!$H$6:$EB$1257,MATCH($B62&amp;$D62&amp;$B$5,Raw!$A$6:$A$1257,0),MATCH(K$5,Raw!$H$5:$EB$5,0)),"-")</f>
        <v>48937</v>
      </c>
      <c r="L62" s="301">
        <f>IFERROR(INDEX(Raw!$H$6:$EB$1257,MATCH($B62&amp;$D62&amp;$B$5,Raw!$A$6:$A$1257,0),MATCH(L$5,Raw!$H$5:$EB$5,0)),"-")</f>
        <v>8603</v>
      </c>
      <c r="M62" s="302"/>
      <c r="N62" s="291"/>
      <c r="O62" s="291">
        <f>IFERROR(INDEX(Raw!$H$6:$EB$1257,MATCH($B62&amp;$D62&amp;$B$5,Raw!$A$6:$A$1257,0),MATCH(O$5,Raw!$H$5:$EB$5,0)),"-")</f>
        <v>5788</v>
      </c>
      <c r="P62" s="291">
        <f>IFERROR(INDEX(Raw!$H$6:$EB$1257,MATCH($B62&amp;$D62&amp;$B$5,Raw!$A$6:$A$1257,0),MATCH(P$5,Raw!$H$5:$EB$5,0)),"-")</f>
        <v>22268</v>
      </c>
      <c r="Q62" s="301">
        <f>IFERROR(INDEX(Raw!$H$6:$EB$1257,MATCH($B62&amp;$D62&amp;$B$5,Raw!$A$6:$A$1257,0),MATCH(Q$5,Raw!$H$5:$EB$5,0)),"-")</f>
        <v>18052</v>
      </c>
      <c r="R62" s="301"/>
      <c r="S62" s="301">
        <f>IFERROR(INDEX(Raw!$H$6:$EB$1257,MATCH($B62&amp;$D62&amp;$B$5,Raw!$A$6:$A$1257,0),MATCH(S$5,Raw!$H$5:$EB$5,0)),"-")</f>
        <v>370805</v>
      </c>
      <c r="T62" s="301">
        <f>IFERROR(INDEX(Raw!$H$6:$EB$1257,MATCH($B62&amp;$D62&amp;$B$5,Raw!$A$6:$A$1257,0),MATCH(T$5,Raw!$H$5:$EB$5,0)),"-")</f>
        <v>36444</v>
      </c>
      <c r="U62" s="301">
        <f>IFERROR(INDEX(Raw!$H$6:$EB$1257,MATCH($B62&amp;$D62&amp;$B$5,Raw!$A$6:$A$1257,0),MATCH(U$5,Raw!$H$5:$EB$5,0)),"-")</f>
        <v>232036</v>
      </c>
      <c r="V62" s="291"/>
      <c r="W62" s="303">
        <f t="shared" si="24"/>
        <v>0.12187694450511186</v>
      </c>
      <c r="X62" s="303">
        <f t="shared" si="25"/>
        <v>0.31872507771152436</v>
      </c>
      <c r="Y62" s="303">
        <f t="shared" si="26"/>
        <v>5.0059545639981703E-2</v>
      </c>
      <c r="Z62" s="303">
        <f t="shared" si="27"/>
        <v>0.50933843214338204</v>
      </c>
    </row>
    <row r="63" spans="1:26" s="46" customFormat="1" ht="18" x14ac:dyDescent="0.25">
      <c r="A63" s="392">
        <v>44470</v>
      </c>
      <c r="B63" s="287" t="s">
        <v>148</v>
      </c>
      <c r="C63" s="46" t="s">
        <v>137</v>
      </c>
      <c r="D63" s="144" t="s">
        <v>137</v>
      </c>
      <c r="E63" s="291">
        <f>IFERROR(INDEX(Raw!$H$6:$EB$1257,MATCH($B63&amp;$D63&amp;$B$5,Raw!$A$6:$A$1257,0),MATCH(E$5,Raw!$H$5:$EB$5,0)),"-")</f>
        <v>747555</v>
      </c>
      <c r="F63" s="291"/>
      <c r="G63" s="291">
        <f>IFERROR(INDEX(Raw!$H$6:$EB$1257,MATCH($B63&amp;$D63&amp;$B$5,Raw!$A$6:$A$1257,0),MATCH(G$5,Raw!$H$5:$EB$5,0)),"-")</f>
        <v>655522</v>
      </c>
      <c r="H63" s="291">
        <f>IFERROR(INDEX(Raw!$H$6:$EB$1257,MATCH($B63&amp;$D63&amp;$B$5,Raw!$A$6:$A$1257,0),MATCH(H$5,Raw!$H$5:$EB$5,0)),"-")</f>
        <v>92033</v>
      </c>
      <c r="I63" s="291"/>
      <c r="J63" s="291">
        <f>IFERROR(INDEX(Raw!$H$6:$EB$1257,MATCH($B63&amp;$D63&amp;$B$5,Raw!$A$6:$A$1257,0),MATCH(J$5,Raw!$H$5:$EB$5,0)),"-")</f>
        <v>12323</v>
      </c>
      <c r="K63" s="291">
        <f>IFERROR(INDEX(Raw!$H$6:$EB$1257,MATCH($B63&amp;$D63&amp;$B$5,Raw!$A$6:$A$1257,0),MATCH(K$5,Raw!$H$5:$EB$5,0)),"-")</f>
        <v>51211</v>
      </c>
      <c r="L63" s="301">
        <f>IFERROR(INDEX(Raw!$H$6:$EB$1257,MATCH($B63&amp;$D63&amp;$B$5,Raw!$A$6:$A$1257,0),MATCH(L$5,Raw!$H$5:$EB$5,0)),"-")</f>
        <v>8964</v>
      </c>
      <c r="M63" s="302"/>
      <c r="N63" s="291"/>
      <c r="O63" s="291">
        <f>IFERROR(INDEX(Raw!$H$6:$EB$1257,MATCH($B63&amp;$D63&amp;$B$5,Raw!$A$6:$A$1257,0),MATCH(O$5,Raw!$H$5:$EB$5,0)),"-")</f>
        <v>5747</v>
      </c>
      <c r="P63" s="291">
        <f>IFERROR(INDEX(Raw!$H$6:$EB$1257,MATCH($B63&amp;$D63&amp;$B$5,Raw!$A$6:$A$1257,0),MATCH(P$5,Raw!$H$5:$EB$5,0)),"-")</f>
        <v>22752</v>
      </c>
      <c r="Q63" s="301">
        <f>IFERROR(INDEX(Raw!$H$6:$EB$1257,MATCH($B63&amp;$D63&amp;$B$5,Raw!$A$6:$A$1257,0),MATCH(Q$5,Raw!$H$5:$EB$5,0)),"-")</f>
        <v>17338</v>
      </c>
      <c r="R63" s="301"/>
      <c r="S63" s="301">
        <f>IFERROR(INDEX(Raw!$H$6:$EB$1257,MATCH($B63&amp;$D63&amp;$B$5,Raw!$A$6:$A$1257,0),MATCH(S$5,Raw!$H$5:$EB$5,0)),"-")</f>
        <v>383430</v>
      </c>
      <c r="T63" s="301">
        <f>IFERROR(INDEX(Raw!$H$6:$EB$1257,MATCH($B63&amp;$D63&amp;$B$5,Raw!$A$6:$A$1257,0),MATCH(T$5,Raw!$H$5:$EB$5,0)),"-")</f>
        <v>36893</v>
      </c>
      <c r="U63" s="301">
        <f>IFERROR(INDEX(Raw!$H$6:$EB$1257,MATCH($B63&amp;$D63&amp;$B$5,Raw!$A$6:$A$1257,0),MATCH(U$5,Raw!$H$5:$EB$5,0)),"-")</f>
        <v>235199</v>
      </c>
      <c r="V63" s="291"/>
      <c r="W63" s="303">
        <f t="shared" si="24"/>
        <v>0.12311201182521687</v>
      </c>
      <c r="X63" s="303">
        <f t="shared" si="25"/>
        <v>0.31462434202165729</v>
      </c>
      <c r="Y63" s="303">
        <f t="shared" si="26"/>
        <v>4.935155272856178E-2</v>
      </c>
      <c r="Z63" s="303">
        <f t="shared" si="27"/>
        <v>0.51291209342456412</v>
      </c>
    </row>
    <row r="64" spans="1:26" s="46" customFormat="1" x14ac:dyDescent="0.2">
      <c r="A64" s="392">
        <v>44501</v>
      </c>
      <c r="B64" s="287" t="s">
        <v>148</v>
      </c>
      <c r="C64" s="46" t="s">
        <v>138</v>
      </c>
      <c r="D64" s="138" t="s">
        <v>138</v>
      </c>
      <c r="E64" s="291">
        <f>IFERROR(INDEX(Raw!$H$6:$EB$1257,MATCH($B64&amp;$D64&amp;$B$5,Raw!$A$6:$A$1257,0),MATCH(E$5,Raw!$H$5:$EB$5,0)),"-")</f>
        <v>719423</v>
      </c>
      <c r="F64" s="291"/>
      <c r="G64" s="291">
        <f>IFERROR(INDEX(Raw!$H$6:$EB$1257,MATCH($B64&amp;$D64&amp;$B$5,Raw!$A$6:$A$1257,0),MATCH(G$5,Raw!$H$5:$EB$5,0)),"-")</f>
        <v>632810</v>
      </c>
      <c r="H64" s="291">
        <f>IFERROR(INDEX(Raw!$H$6:$EB$1257,MATCH($B64&amp;$D64&amp;$B$5,Raw!$A$6:$A$1257,0),MATCH(H$5,Raw!$H$5:$EB$5,0)),"-")</f>
        <v>86613</v>
      </c>
      <c r="I64" s="291"/>
      <c r="J64" s="291">
        <f>IFERROR(INDEX(Raw!$H$6:$EB$1257,MATCH($B64&amp;$D64&amp;$B$5,Raw!$A$6:$A$1257,0),MATCH(J$5,Raw!$H$5:$EB$5,0)),"-")</f>
        <v>12190</v>
      </c>
      <c r="K64" s="291">
        <f>IFERROR(INDEX(Raw!$H$6:$EB$1257,MATCH($B64&amp;$D64&amp;$B$5,Raw!$A$6:$A$1257,0),MATCH(K$5,Raw!$H$5:$EB$5,0)),"-")</f>
        <v>49811</v>
      </c>
      <c r="L64" s="301">
        <f>IFERROR(INDEX(Raw!$H$6:$EB$1257,MATCH($B64&amp;$D64&amp;$B$5,Raw!$A$6:$A$1257,0),MATCH(L$5,Raw!$H$5:$EB$5,0)),"-")</f>
        <v>9383</v>
      </c>
      <c r="M64" s="302"/>
      <c r="N64" s="291"/>
      <c r="O64" s="291">
        <f>IFERROR(INDEX(Raw!$H$6:$EB$1257,MATCH($B64&amp;$D64&amp;$B$5,Raw!$A$6:$A$1257,0),MATCH(O$5,Raw!$H$5:$EB$5,0)),"-")</f>
        <v>5029</v>
      </c>
      <c r="P64" s="291">
        <f>IFERROR(INDEX(Raw!$H$6:$EB$1257,MATCH($B64&amp;$D64&amp;$B$5,Raw!$A$6:$A$1257,0),MATCH(P$5,Raw!$H$5:$EB$5,0)),"-")</f>
        <v>19583</v>
      </c>
      <c r="Q64" s="301">
        <f>IFERROR(INDEX(Raw!$H$6:$EB$1257,MATCH($B64&amp;$D64&amp;$B$5,Raw!$A$6:$A$1257,0),MATCH(Q$5,Raw!$H$5:$EB$5,0)),"-")</f>
        <v>17423</v>
      </c>
      <c r="R64" s="301"/>
      <c r="S64" s="301">
        <f>IFERROR(INDEX(Raw!$H$6:$EB$1257,MATCH($B64&amp;$D64&amp;$B$5,Raw!$A$6:$A$1257,0),MATCH(S$5,Raw!$H$5:$EB$5,0)),"-")</f>
        <v>371777</v>
      </c>
      <c r="T64" s="301">
        <f>IFERROR(INDEX(Raw!$H$6:$EB$1257,MATCH($B64&amp;$D64&amp;$B$5,Raw!$A$6:$A$1257,0),MATCH(T$5,Raw!$H$5:$EB$5,0)),"-")</f>
        <v>36405</v>
      </c>
      <c r="U64" s="301">
        <f>IFERROR(INDEX(Raw!$H$6:$EB$1257,MATCH($B64&amp;$D64&amp;$B$5,Raw!$A$6:$A$1257,0),MATCH(U$5,Raw!$H$5:$EB$5,0)),"-")</f>
        <v>224628</v>
      </c>
      <c r="V64" s="291"/>
      <c r="W64" s="303">
        <f t="shared" si="24"/>
        <v>0.12039231439639822</v>
      </c>
      <c r="X64" s="303">
        <f t="shared" si="25"/>
        <v>0.31223355383411427</v>
      </c>
      <c r="Y64" s="303">
        <f t="shared" si="26"/>
        <v>5.0603052724197031E-2</v>
      </c>
      <c r="Z64" s="303">
        <f t="shared" si="27"/>
        <v>0.51677107904529052</v>
      </c>
    </row>
    <row r="65" spans="1:26" s="46" customFormat="1" x14ac:dyDescent="0.2">
      <c r="A65" s="392">
        <v>44531</v>
      </c>
      <c r="B65" s="287" t="s">
        <v>148</v>
      </c>
      <c r="C65" s="46" t="s">
        <v>139</v>
      </c>
      <c r="D65" s="138" t="s">
        <v>139</v>
      </c>
      <c r="E65" s="291">
        <f>IFERROR(INDEX(Raw!$H$6:$EB$1257,MATCH($B65&amp;$D65&amp;$B$5,Raw!$A$6:$A$1257,0),MATCH(E$5,Raw!$H$5:$EB$5,0)),"-")</f>
        <v>732087</v>
      </c>
      <c r="F65" s="291"/>
      <c r="G65" s="291">
        <f>IFERROR(INDEX(Raw!$H$6:$EB$1257,MATCH($B65&amp;$D65&amp;$B$5,Raw!$A$6:$A$1257,0),MATCH(G$5,Raw!$H$5:$EB$5,0)),"-")</f>
        <v>641740</v>
      </c>
      <c r="H65" s="291">
        <f>IFERROR(INDEX(Raw!$H$6:$EB$1257,MATCH($B65&amp;$D65&amp;$B$5,Raw!$A$6:$A$1257,0),MATCH(H$5,Raw!$H$5:$EB$5,0)),"-")</f>
        <v>90347</v>
      </c>
      <c r="I65" s="291"/>
      <c r="J65" s="291">
        <f>IFERROR(INDEX(Raw!$H$6:$EB$1257,MATCH($B65&amp;$D65&amp;$B$5,Raw!$A$6:$A$1257,0),MATCH(J$5,Raw!$H$5:$EB$5,0)),"-")</f>
        <v>12105</v>
      </c>
      <c r="K65" s="291">
        <f>IFERROR(INDEX(Raw!$H$6:$EB$1257,MATCH($B65&amp;$D65&amp;$B$5,Raw!$A$6:$A$1257,0),MATCH(K$5,Raw!$H$5:$EB$5,0)),"-")</f>
        <v>51349</v>
      </c>
      <c r="L65" s="301">
        <f>IFERROR(INDEX(Raw!$H$6:$EB$1257,MATCH($B65&amp;$D65&amp;$B$5,Raw!$A$6:$A$1257,0),MATCH(L$5,Raw!$H$5:$EB$5,0)),"-")</f>
        <v>9776</v>
      </c>
      <c r="M65" s="302"/>
      <c r="N65" s="291"/>
      <c r="O65" s="291">
        <f>IFERROR(INDEX(Raw!$H$6:$EB$1257,MATCH($B65&amp;$D65&amp;$B$5,Raw!$A$6:$A$1257,0),MATCH(O$5,Raw!$H$5:$EB$5,0)),"-")</f>
        <v>5285</v>
      </c>
      <c r="P65" s="291">
        <f>IFERROR(INDEX(Raw!$H$6:$EB$1257,MATCH($B65&amp;$D65&amp;$B$5,Raw!$A$6:$A$1257,0),MATCH(P$5,Raw!$H$5:$EB$5,0)),"-")</f>
        <v>21608</v>
      </c>
      <c r="Q65" s="301">
        <f>IFERROR(INDEX(Raw!$H$6:$EB$1257,MATCH($B65&amp;$D65&amp;$B$5,Raw!$A$6:$A$1257,0),MATCH(Q$5,Raw!$H$5:$EB$5,0)),"-")</f>
        <v>19952</v>
      </c>
      <c r="R65" s="301"/>
      <c r="S65" s="301">
        <f>IFERROR(INDEX(Raw!$H$6:$EB$1257,MATCH($B65&amp;$D65&amp;$B$5,Raw!$A$6:$A$1257,0),MATCH(S$5,Raw!$H$5:$EB$5,0)),"-")</f>
        <v>371069</v>
      </c>
      <c r="T65" s="301">
        <f>IFERROR(INDEX(Raw!$H$6:$EB$1257,MATCH($B65&amp;$D65&amp;$B$5,Raw!$A$6:$A$1257,0),MATCH(T$5,Raw!$H$5:$EB$5,0)),"-")</f>
        <v>34965</v>
      </c>
      <c r="U65" s="301">
        <f>IFERROR(INDEX(Raw!$H$6:$EB$1257,MATCH($B65&amp;$D65&amp;$B$5,Raw!$A$6:$A$1257,0),MATCH(U$5,Raw!$H$5:$EB$5,0)),"-")</f>
        <v>235706</v>
      </c>
      <c r="V65" s="291"/>
      <c r="W65" s="303">
        <f t="shared" si="24"/>
        <v>0.12341019578274166</v>
      </c>
      <c r="X65" s="303">
        <f t="shared" si="25"/>
        <v>0.32196446597194051</v>
      </c>
      <c r="Y65" s="303">
        <f t="shared" si="26"/>
        <v>4.7760716963967401E-2</v>
      </c>
      <c r="Z65" s="303">
        <f t="shared" si="27"/>
        <v>0.50686462128135046</v>
      </c>
    </row>
    <row r="66" spans="1:26" s="46" customFormat="1" ht="18" x14ac:dyDescent="0.25">
      <c r="A66" s="392">
        <v>44562</v>
      </c>
      <c r="B66" s="287" t="s">
        <v>148</v>
      </c>
      <c r="C66" s="145" t="s">
        <v>140</v>
      </c>
      <c r="D66" s="144" t="s">
        <v>140</v>
      </c>
      <c r="E66" s="291">
        <f>IFERROR(INDEX(Raw!$H$6:$EB$1257,MATCH($B66&amp;$D66&amp;$B$5,Raw!$A$6:$A$1257,0),MATCH(E$5,Raw!$H$5:$EB$5,0)),"-")</f>
        <v>711631</v>
      </c>
      <c r="F66" s="291"/>
      <c r="G66" s="291">
        <f>IFERROR(INDEX(Raw!$H$6:$EB$1257,MATCH($B66&amp;$D66&amp;$B$5,Raw!$A$6:$A$1257,0),MATCH(G$5,Raw!$H$5:$EB$5,0)),"-")</f>
        <v>632300</v>
      </c>
      <c r="H66" s="291">
        <f>IFERROR(INDEX(Raw!$H$6:$EB$1257,MATCH($B66&amp;$D66&amp;$B$5,Raw!$A$6:$A$1257,0),MATCH(H$5,Raw!$H$5:$EB$5,0)),"-")</f>
        <v>79331</v>
      </c>
      <c r="I66" s="291"/>
      <c r="J66" s="291">
        <f>IFERROR(INDEX(Raw!$H$6:$EB$1257,MATCH($B66&amp;$D66&amp;$B$5,Raw!$A$6:$A$1257,0),MATCH(J$5,Raw!$H$5:$EB$5,0)),"-")</f>
        <v>10467</v>
      </c>
      <c r="K66" s="291">
        <f>IFERROR(INDEX(Raw!$H$6:$EB$1257,MATCH($B66&amp;$D66&amp;$B$5,Raw!$A$6:$A$1257,0),MATCH(K$5,Raw!$H$5:$EB$5,0)),"-")</f>
        <v>44243</v>
      </c>
      <c r="L66" s="301">
        <f>IFERROR(INDEX(Raw!$H$6:$EB$1257,MATCH($B66&amp;$D66&amp;$B$5,Raw!$A$6:$A$1257,0),MATCH(L$5,Raw!$H$5:$EB$5,0)),"-")</f>
        <v>10262</v>
      </c>
      <c r="M66" s="302"/>
      <c r="N66" s="291"/>
      <c r="O66" s="291">
        <f>IFERROR(INDEX(Raw!$H$6:$EB$1257,MATCH($B66&amp;$D66&amp;$B$5,Raw!$A$6:$A$1257,0),MATCH(O$5,Raw!$H$5:$EB$5,0)),"-")</f>
        <v>4599</v>
      </c>
      <c r="P66" s="291">
        <f>IFERROR(INDEX(Raw!$H$6:$EB$1257,MATCH($B66&amp;$D66&amp;$B$5,Raw!$A$6:$A$1257,0),MATCH(P$5,Raw!$H$5:$EB$5,0)),"-")</f>
        <v>20022</v>
      </c>
      <c r="Q66" s="301">
        <f>IFERROR(INDEX(Raw!$H$6:$EB$1257,MATCH($B66&amp;$D66&amp;$B$5,Raw!$A$6:$A$1257,0),MATCH(Q$5,Raw!$H$5:$EB$5,0)),"-")</f>
        <v>19047</v>
      </c>
      <c r="R66" s="301"/>
      <c r="S66" s="301">
        <f>IFERROR(INDEX(Raw!$H$6:$EB$1257,MATCH($B66&amp;$D66&amp;$B$5,Raw!$A$6:$A$1257,0),MATCH(S$5,Raw!$H$5:$EB$5,0)),"-")</f>
        <v>369700</v>
      </c>
      <c r="T66" s="301">
        <f>IFERROR(INDEX(Raw!$H$6:$EB$1257,MATCH($B66&amp;$D66&amp;$B$5,Raw!$A$6:$A$1257,0),MATCH(T$5,Raw!$H$5:$EB$5,0)),"-")</f>
        <v>35247</v>
      </c>
      <c r="U66" s="301">
        <f>IFERROR(INDEX(Raw!$H$6:$EB$1257,MATCH($B66&amp;$D66&amp;$B$5,Raw!$A$6:$A$1257,0),MATCH(U$5,Raw!$H$5:$EB$5,0)),"-")</f>
        <v>227353</v>
      </c>
      <c r="V66" s="291"/>
      <c r="W66" s="303">
        <f t="shared" si="24"/>
        <v>0.11147771808704231</v>
      </c>
      <c r="X66" s="303">
        <f t="shared" si="25"/>
        <v>0.31948158525977649</v>
      </c>
      <c r="Y66" s="303">
        <f t="shared" si="26"/>
        <v>4.9529882762274269E-2</v>
      </c>
      <c r="Z66" s="303">
        <f t="shared" si="27"/>
        <v>0.51951081389090692</v>
      </c>
    </row>
    <row r="67" spans="1:26" s="46" customFormat="1" x14ac:dyDescent="0.2">
      <c r="A67" s="392">
        <v>44593</v>
      </c>
      <c r="B67" s="287" t="s">
        <v>148</v>
      </c>
      <c r="C67" s="145" t="s">
        <v>141</v>
      </c>
      <c r="D67" s="138" t="s">
        <v>141</v>
      </c>
      <c r="E67" s="291">
        <f>IFERROR(INDEX(Raw!$H$6:$EB$1257,MATCH($B67&amp;$D67&amp;$B$5,Raw!$A$6:$A$1257,0),MATCH(E$5,Raw!$H$5:$EB$5,0)),"-")</f>
        <v>645591</v>
      </c>
      <c r="F67" s="291"/>
      <c r="G67" s="291">
        <f>IFERROR(INDEX(Raw!$H$6:$EB$1257,MATCH($B67&amp;$D67&amp;$B$5,Raw!$A$6:$A$1257,0),MATCH(G$5,Raw!$H$5:$EB$5,0)),"-")</f>
        <v>571757</v>
      </c>
      <c r="H67" s="291">
        <f>IFERROR(INDEX(Raw!$H$6:$EB$1257,MATCH($B67&amp;$D67&amp;$B$5,Raw!$A$6:$A$1257,0),MATCH(H$5,Raw!$H$5:$EB$5,0)),"-")</f>
        <v>73834</v>
      </c>
      <c r="I67" s="291"/>
      <c r="J67" s="291">
        <f>IFERROR(INDEX(Raw!$H$6:$EB$1257,MATCH($B67&amp;$D67&amp;$B$5,Raw!$A$6:$A$1257,0),MATCH(J$5,Raw!$H$5:$EB$5,0)),"-")</f>
        <v>10846</v>
      </c>
      <c r="K67" s="291">
        <f>IFERROR(INDEX(Raw!$H$6:$EB$1257,MATCH($B67&amp;$D67&amp;$B$5,Raw!$A$6:$A$1257,0),MATCH(K$5,Raw!$H$5:$EB$5,0)),"-")</f>
        <v>39974</v>
      </c>
      <c r="L67" s="301">
        <f>IFERROR(INDEX(Raw!$H$6:$EB$1257,MATCH($B67&amp;$D67&amp;$B$5,Raw!$A$6:$A$1257,0),MATCH(L$5,Raw!$H$5:$EB$5,0)),"-")</f>
        <v>9504</v>
      </c>
      <c r="M67" s="302"/>
      <c r="N67" s="291"/>
      <c r="O67" s="291">
        <f>IFERROR(INDEX(Raw!$H$6:$EB$1257,MATCH($B67&amp;$D67&amp;$B$5,Raw!$A$6:$A$1257,0),MATCH(O$5,Raw!$H$5:$EB$5,0)),"-")</f>
        <v>4747</v>
      </c>
      <c r="P67" s="291">
        <f>IFERROR(INDEX(Raw!$H$6:$EB$1257,MATCH($B67&amp;$D67&amp;$B$5,Raw!$A$6:$A$1257,0),MATCH(P$5,Raw!$H$5:$EB$5,0)),"-")</f>
        <v>18267</v>
      </c>
      <c r="Q67" s="301">
        <f>IFERROR(INDEX(Raw!$H$6:$EB$1257,MATCH($B67&amp;$D67&amp;$B$5,Raw!$A$6:$A$1257,0),MATCH(Q$5,Raw!$H$5:$EB$5,0)),"-")</f>
        <v>16073</v>
      </c>
      <c r="R67" s="301"/>
      <c r="S67" s="301">
        <f>IFERROR(INDEX(Raw!$H$6:$EB$1257,MATCH($B67&amp;$D67&amp;$B$5,Raw!$A$6:$A$1257,0),MATCH(S$5,Raw!$H$5:$EB$5,0)),"-")</f>
        <v>338343</v>
      </c>
      <c r="T67" s="301">
        <f>IFERROR(INDEX(Raw!$H$6:$EB$1257,MATCH($B67&amp;$D67&amp;$B$5,Raw!$A$6:$A$1257,0),MATCH(T$5,Raw!$H$5:$EB$5,0)),"-")</f>
        <v>33178</v>
      </c>
      <c r="U67" s="301">
        <f>IFERROR(INDEX(Raw!$H$6:$EB$1257,MATCH($B67&amp;$D67&amp;$B$5,Raw!$A$6:$A$1257,0),MATCH(U$5,Raw!$H$5:$EB$5,0)),"-")</f>
        <v>200236</v>
      </c>
      <c r="V67" s="291"/>
      <c r="W67" s="303">
        <f t="shared" si="24"/>
        <v>0.11436652617524098</v>
      </c>
      <c r="X67" s="303">
        <f t="shared" si="25"/>
        <v>0.31015921845254968</v>
      </c>
      <c r="Y67" s="303">
        <f t="shared" si="26"/>
        <v>5.1391670577811646E-2</v>
      </c>
      <c r="Z67" s="303">
        <f t="shared" si="27"/>
        <v>0.52408258479439773</v>
      </c>
    </row>
    <row r="68" spans="1:26" s="46" customFormat="1" x14ac:dyDescent="0.2">
      <c r="A68" s="392">
        <v>44621</v>
      </c>
      <c r="B68" s="287" t="s">
        <v>148</v>
      </c>
      <c r="C68" s="46" t="s">
        <v>142</v>
      </c>
      <c r="D68" s="138" t="s">
        <v>142</v>
      </c>
      <c r="E68" s="291">
        <f>IFERROR(INDEX(Raw!$H$6:$EB$1257,MATCH($B68&amp;$D68&amp;$B$5,Raw!$A$6:$A$1257,0),MATCH(E$5,Raw!$H$5:$EB$5,0)),"-")</f>
        <v>712654</v>
      </c>
      <c r="F68" s="291"/>
      <c r="G68" s="291">
        <f>IFERROR(INDEX(Raw!$H$6:$EB$1257,MATCH($B68&amp;$D68&amp;$B$5,Raw!$A$6:$A$1257,0),MATCH(G$5,Raw!$H$5:$EB$5,0)),"-")</f>
        <v>620251</v>
      </c>
      <c r="H68" s="291">
        <f>IFERROR(INDEX(Raw!$H$6:$EB$1257,MATCH($B68&amp;$D68&amp;$B$5,Raw!$A$6:$A$1257,0),MATCH(H$5,Raw!$H$5:$EB$5,0)),"-")</f>
        <v>92403</v>
      </c>
      <c r="I68" s="291"/>
      <c r="J68" s="291">
        <f>IFERROR(INDEX(Raw!$H$6:$EB$1257,MATCH($B68&amp;$D68&amp;$B$5,Raw!$A$6:$A$1257,0),MATCH(J$5,Raw!$H$5:$EB$5,0)),"-")</f>
        <v>13902</v>
      </c>
      <c r="K68" s="291">
        <f>IFERROR(INDEX(Raw!$H$6:$EB$1257,MATCH($B68&amp;$D68&amp;$B$5,Raw!$A$6:$A$1257,0),MATCH(K$5,Raw!$H$5:$EB$5,0)),"-")</f>
        <v>49427</v>
      </c>
      <c r="L68" s="301">
        <f>IFERROR(INDEX(Raw!$H$6:$EB$1257,MATCH($B68&amp;$D68&amp;$B$5,Raw!$A$6:$A$1257,0),MATCH(L$5,Raw!$H$5:$EB$5,0)),"-")</f>
        <v>9060</v>
      </c>
      <c r="M68" s="302"/>
      <c r="N68" s="291"/>
      <c r="O68" s="291">
        <f>IFERROR(INDEX(Raw!$H$6:$EB$1257,MATCH($B68&amp;$D68&amp;$B$5,Raw!$A$6:$A$1257,0),MATCH(O$5,Raw!$H$5:$EB$5,0)),"-")</f>
        <v>5736</v>
      </c>
      <c r="P68" s="291">
        <f>IFERROR(INDEX(Raw!$H$6:$EB$1257,MATCH($B68&amp;$D68&amp;$B$5,Raw!$A$6:$A$1257,0),MATCH(P$5,Raw!$H$5:$EB$5,0)),"-")</f>
        <v>23338</v>
      </c>
      <c r="Q68" s="301">
        <f>IFERROR(INDEX(Raw!$H$6:$EB$1257,MATCH($B68&amp;$D68&amp;$B$5,Raw!$A$6:$A$1257,0),MATCH(Q$5,Raw!$H$5:$EB$5,0)),"-")</f>
        <v>17646</v>
      </c>
      <c r="R68" s="301"/>
      <c r="S68" s="301">
        <f>IFERROR(INDEX(Raw!$H$6:$EB$1257,MATCH($B68&amp;$D68&amp;$B$5,Raw!$A$6:$A$1257,0),MATCH(S$5,Raw!$H$5:$EB$5,0)),"-")</f>
        <v>361358</v>
      </c>
      <c r="T68" s="301">
        <f>IFERROR(INDEX(Raw!$H$6:$EB$1257,MATCH($B68&amp;$D68&amp;$B$5,Raw!$A$6:$A$1257,0),MATCH(T$5,Raw!$H$5:$EB$5,0)),"-")</f>
        <v>34998</v>
      </c>
      <c r="U68" s="301">
        <f>IFERROR(INDEX(Raw!$H$6:$EB$1257,MATCH($B68&amp;$D68&amp;$B$5,Raw!$A$6:$A$1257,0),MATCH(U$5,Raw!$H$5:$EB$5,0)),"-")</f>
        <v>223895</v>
      </c>
      <c r="V68" s="291"/>
      <c r="W68" s="303">
        <f t="shared" si="24"/>
        <v>0.12966039620910008</v>
      </c>
      <c r="X68" s="303">
        <f t="shared" si="25"/>
        <v>0.31417069152772592</v>
      </c>
      <c r="Y68" s="303">
        <f t="shared" si="26"/>
        <v>4.9109385480190948E-2</v>
      </c>
      <c r="Z68" s="303">
        <f t="shared" si="27"/>
        <v>0.50705952678298305</v>
      </c>
    </row>
    <row r="69" spans="1:26" s="46" customFormat="1" ht="18" x14ac:dyDescent="0.25">
      <c r="A69" s="392">
        <v>44652</v>
      </c>
      <c r="B69" s="362" t="s">
        <v>134</v>
      </c>
      <c r="C69" s="139" t="s">
        <v>143</v>
      </c>
      <c r="D69" s="144" t="s">
        <v>143</v>
      </c>
      <c r="E69" s="290">
        <f>IFERROR(INDEX(Raw!$H$6:$EB$1257,MATCH($B69&amp;$D69&amp;$B$5,Raw!$A$6:$A$1257,0),MATCH(E$5,Raw!$H$5:$EB$5,0)),"-")</f>
        <v>684633</v>
      </c>
      <c r="F69" s="291"/>
      <c r="G69" s="290">
        <f>IFERROR(INDEX(Raw!$H$6:$EB$1257,MATCH($B69&amp;$D69&amp;$B$5,Raw!$A$6:$A$1257,0),MATCH(G$5,Raw!$H$5:$EB$5,0)),"-")</f>
        <v>598945</v>
      </c>
      <c r="H69" s="290">
        <f>IFERROR(INDEX(Raw!$H$6:$EB$1257,MATCH($B69&amp;$D69&amp;$B$5,Raw!$A$6:$A$1257,0),MATCH(H$5,Raw!$H$5:$EB$5,0)),"-")</f>
        <v>85688</v>
      </c>
      <c r="I69" s="291"/>
      <c r="J69" s="290">
        <f>IFERROR(INDEX(Raw!$H$6:$EB$1257,MATCH($B69&amp;$D69&amp;$B$5,Raw!$A$6:$A$1257,0),MATCH(J$5,Raw!$H$5:$EB$5,0)),"-")</f>
        <v>11828</v>
      </c>
      <c r="K69" s="290">
        <f>IFERROR(INDEX(Raw!$H$6:$EB$1257,MATCH($B69&amp;$D69&amp;$B$5,Raw!$A$6:$A$1257,0),MATCH(K$5,Raw!$H$5:$EB$5,0)),"-")</f>
        <v>47188</v>
      </c>
      <c r="L69" s="298">
        <f>IFERROR(INDEX(Raw!$H$6:$EB$1257,MATCH($B69&amp;$D69&amp;$B$5,Raw!$A$6:$A$1257,0),MATCH(L$5,Raw!$H$5:$EB$5,0)),"-")</f>
        <v>9540</v>
      </c>
      <c r="M69" s="299"/>
      <c r="N69" s="291"/>
      <c r="O69" s="290">
        <f>IFERROR(INDEX(Raw!$H$6:$EB$1257,MATCH($B69&amp;$D69&amp;$B$5,Raw!$A$6:$A$1257,0),MATCH(O$5,Raw!$H$5:$EB$5,0)),"-")</f>
        <v>5489</v>
      </c>
      <c r="P69" s="290">
        <f>IFERROR(INDEX(Raw!$H$6:$EB$1257,MATCH($B69&amp;$D69&amp;$B$5,Raw!$A$6:$A$1257,0),MATCH(P$5,Raw!$H$5:$EB$5,0)),"-")</f>
        <v>21183</v>
      </c>
      <c r="Q69" s="298">
        <f>IFERROR(INDEX(Raw!$H$6:$EB$1257,MATCH($B69&amp;$D69&amp;$B$5,Raw!$A$6:$A$1257,0),MATCH(Q$5,Raw!$H$5:$EB$5,0)),"-")</f>
        <v>17923</v>
      </c>
      <c r="R69" s="301"/>
      <c r="S69" s="298">
        <f>IFERROR(INDEX(Raw!$H$6:$EB$1257,MATCH($B69&amp;$D69&amp;$B$5,Raw!$A$6:$A$1257,0),MATCH(S$5,Raw!$H$5:$EB$5,0)),"-")</f>
        <v>346627</v>
      </c>
      <c r="T69" s="298">
        <f>IFERROR(INDEX(Raw!$H$6:$EB$1257,MATCH($B69&amp;$D69&amp;$B$5,Raw!$A$6:$A$1257,0),MATCH(T$5,Raw!$H$5:$EB$5,0)),"-")</f>
        <v>33113</v>
      </c>
      <c r="U69" s="298">
        <f>IFERROR(INDEX(Raw!$H$6:$EB$1257,MATCH($B69&amp;$D69&amp;$B$5,Raw!$A$6:$A$1257,0),MATCH(U$5,Raw!$H$5:$EB$5,0)),"-")</f>
        <v>219205</v>
      </c>
      <c r="V69" s="291"/>
      <c r="W69" s="300">
        <f>IFERROR(H69/$E69,"-")</f>
        <v>0.12515902680706306</v>
      </c>
      <c r="X69" s="300">
        <f>IFERROR(U69/$E69,"-")</f>
        <v>0.32017884034219796</v>
      </c>
      <c r="Y69" s="300">
        <f>IFERROR(T69/$E69,"-")</f>
        <v>4.8366058895787961E-2</v>
      </c>
      <c r="Z69" s="300">
        <f>IFERROR(S69/$E69,"-")</f>
        <v>0.50629607395495102</v>
      </c>
    </row>
    <row r="70" spans="1:26" s="46" customFormat="1" x14ac:dyDescent="0.2">
      <c r="A70" s="392">
        <v>44682</v>
      </c>
      <c r="B70" s="287" t="s">
        <v>134</v>
      </c>
      <c r="C70" s="46" t="s">
        <v>144</v>
      </c>
      <c r="D70" s="138" t="s">
        <v>144</v>
      </c>
      <c r="E70" s="291">
        <f>IFERROR(INDEX(Raw!$H$6:$EB$1257,MATCH($B70&amp;$D70&amp;$B$5,Raw!$A$6:$A$1257,0),MATCH(E$5,Raw!$H$5:$EB$5,0)),"-")</f>
        <v>715126</v>
      </c>
      <c r="F70" s="291"/>
      <c r="G70" s="291">
        <f>IFERROR(INDEX(Raw!$H$6:$EB$1257,MATCH($B70&amp;$D70&amp;$B$5,Raw!$A$6:$A$1257,0),MATCH(G$5,Raw!$H$5:$EB$5,0)),"-")</f>
        <v>632104</v>
      </c>
      <c r="H70" s="291">
        <f>IFERROR(INDEX(Raw!$H$6:$EB$1257,MATCH($B70&amp;$D70&amp;$B$5,Raw!$A$6:$A$1257,0),MATCH(H$5,Raw!$H$5:$EB$5,0)),"-")</f>
        <v>83022</v>
      </c>
      <c r="I70" s="291"/>
      <c r="J70" s="291">
        <f>IFERROR(INDEX(Raw!$H$6:$EB$1257,MATCH($B70&amp;$D70&amp;$B$5,Raw!$A$6:$A$1257,0),MATCH(J$5,Raw!$H$5:$EB$5,0)),"-")</f>
        <v>11559</v>
      </c>
      <c r="K70" s="291">
        <f>IFERROR(INDEX(Raw!$H$6:$EB$1257,MATCH($B70&amp;$D70&amp;$B$5,Raw!$A$6:$A$1257,0),MATCH(K$5,Raw!$H$5:$EB$5,0)),"-")</f>
        <v>46292</v>
      </c>
      <c r="L70" s="301">
        <f>IFERROR(INDEX(Raw!$H$6:$EB$1257,MATCH($B70&amp;$D70&amp;$B$5,Raw!$A$6:$A$1257,0),MATCH(L$5,Raw!$H$5:$EB$5,0)),"-")</f>
        <v>10796</v>
      </c>
      <c r="M70" s="302"/>
      <c r="N70" s="291"/>
      <c r="O70" s="291">
        <f>IFERROR(INDEX(Raw!$H$6:$EB$1257,MATCH($B70&amp;$D70&amp;$B$5,Raw!$A$6:$A$1257,0),MATCH(O$5,Raw!$H$5:$EB$5,0)),"-")</f>
        <v>4907</v>
      </c>
      <c r="P70" s="291">
        <f>IFERROR(INDEX(Raw!$H$6:$EB$1257,MATCH($B70&amp;$D70&amp;$B$5,Raw!$A$6:$A$1257,0),MATCH(P$5,Raw!$H$5:$EB$5,0)),"-")</f>
        <v>20264</v>
      </c>
      <c r="Q70" s="301">
        <f>IFERROR(INDEX(Raw!$H$6:$EB$1257,MATCH($B70&amp;$D70&amp;$B$5,Raw!$A$6:$A$1257,0),MATCH(Q$5,Raw!$H$5:$EB$5,0)),"-")</f>
        <v>18910</v>
      </c>
      <c r="R70" s="301"/>
      <c r="S70" s="301">
        <f>IFERROR(INDEX(Raw!$H$6:$EB$1257,MATCH($B70&amp;$D70&amp;$B$5,Raw!$A$6:$A$1257,0),MATCH(S$5,Raw!$H$5:$EB$5,0)),"-")</f>
        <v>370475</v>
      </c>
      <c r="T70" s="301">
        <f>IFERROR(INDEX(Raw!$H$6:$EB$1257,MATCH($B70&amp;$D70&amp;$B$5,Raw!$A$6:$A$1257,0),MATCH(T$5,Raw!$H$5:$EB$5,0)),"-")</f>
        <v>35813</v>
      </c>
      <c r="U70" s="301">
        <f>IFERROR(INDEX(Raw!$H$6:$EB$1257,MATCH($B70&amp;$D70&amp;$B$5,Raw!$A$6:$A$1257,0),MATCH(U$5,Raw!$H$5:$EB$5,0)),"-")</f>
        <v>225816</v>
      </c>
      <c r="V70" s="291"/>
      <c r="W70" s="303">
        <f t="shared" ref="W70:W80" si="28">IFERROR(H70/$E70,"-")</f>
        <v>0.11609422675164936</v>
      </c>
      <c r="X70" s="303">
        <f t="shared" ref="X70:X80" si="29">IFERROR(U70/$E70,"-")</f>
        <v>0.31577092708138144</v>
      </c>
      <c r="Y70" s="303">
        <f t="shared" ref="Y70:Y80" si="30">IFERROR(T70/$E70,"-")</f>
        <v>5.0079286727094247E-2</v>
      </c>
      <c r="Z70" s="303">
        <f t="shared" ref="Z70:Z80" si="31">IFERROR(S70/$E70,"-")</f>
        <v>0.51805555943987491</v>
      </c>
    </row>
    <row r="71" spans="1:26" s="46" customFormat="1" x14ac:dyDescent="0.2">
      <c r="A71" s="392">
        <v>44713</v>
      </c>
      <c r="B71" s="287" t="s">
        <v>134</v>
      </c>
      <c r="C71" s="46" t="s">
        <v>145</v>
      </c>
      <c r="D71" s="138" t="s">
        <v>145</v>
      </c>
      <c r="E71" s="291">
        <f>IFERROR(INDEX(Raw!$H$6:$EB$1257,MATCH($B71&amp;$D71&amp;$B$5,Raw!$A$6:$A$1257,0),MATCH(E$5,Raw!$H$5:$EB$5,0)),"-")</f>
        <v>693210</v>
      </c>
      <c r="F71" s="291"/>
      <c r="G71" s="291">
        <f>IFERROR(INDEX(Raw!$H$6:$EB$1257,MATCH($B71&amp;$D71&amp;$B$5,Raw!$A$6:$A$1257,0),MATCH(G$5,Raw!$H$5:$EB$5,0)),"-")</f>
        <v>603791</v>
      </c>
      <c r="H71" s="291">
        <f>IFERROR(INDEX(Raw!$H$6:$EB$1257,MATCH($B71&amp;$D71&amp;$B$5,Raw!$A$6:$A$1257,0),MATCH(H$5,Raw!$H$5:$EB$5,0)),"-")</f>
        <v>89419</v>
      </c>
      <c r="I71" s="291"/>
      <c r="J71" s="291">
        <f>IFERROR(INDEX(Raw!$H$6:$EB$1257,MATCH($B71&amp;$D71&amp;$B$5,Raw!$A$6:$A$1257,0),MATCH(J$5,Raw!$H$5:$EB$5,0)),"-")</f>
        <v>12850</v>
      </c>
      <c r="K71" s="291">
        <f>IFERROR(INDEX(Raw!$H$6:$EB$1257,MATCH($B71&amp;$D71&amp;$B$5,Raw!$A$6:$A$1257,0),MATCH(K$5,Raw!$H$5:$EB$5,0)),"-")</f>
        <v>48804</v>
      </c>
      <c r="L71" s="301">
        <f>IFERROR(INDEX(Raw!$H$6:$EB$1257,MATCH($B71&amp;$D71&amp;$B$5,Raw!$A$6:$A$1257,0),MATCH(L$5,Raw!$H$5:$EB$5,0)),"-")</f>
        <v>9482</v>
      </c>
      <c r="M71" s="302"/>
      <c r="N71" s="291"/>
      <c r="O71" s="291">
        <f>IFERROR(INDEX(Raw!$H$6:$EB$1257,MATCH($B71&amp;$D71&amp;$B$5,Raw!$A$6:$A$1257,0),MATCH(O$5,Raw!$H$5:$EB$5,0)),"-")</f>
        <v>5753</v>
      </c>
      <c r="P71" s="291">
        <f>IFERROR(INDEX(Raw!$H$6:$EB$1257,MATCH($B71&amp;$D71&amp;$B$5,Raw!$A$6:$A$1257,0),MATCH(P$5,Raw!$H$5:$EB$5,0)),"-")</f>
        <v>22012</v>
      </c>
      <c r="Q71" s="301">
        <f>IFERROR(INDEX(Raw!$H$6:$EB$1257,MATCH($B71&amp;$D71&amp;$B$5,Raw!$A$6:$A$1257,0),MATCH(Q$5,Raw!$H$5:$EB$5,0)),"-")</f>
        <v>18269</v>
      </c>
      <c r="R71" s="301"/>
      <c r="S71" s="301">
        <f>IFERROR(INDEX(Raw!$H$6:$EB$1257,MATCH($B71&amp;$D71&amp;$B$5,Raw!$A$6:$A$1257,0),MATCH(S$5,Raw!$H$5:$EB$5,0)),"-")</f>
        <v>351212</v>
      </c>
      <c r="T71" s="301">
        <f>IFERROR(INDEX(Raw!$H$6:$EB$1257,MATCH($B71&amp;$D71&amp;$B$5,Raw!$A$6:$A$1257,0),MATCH(T$5,Raw!$H$5:$EB$5,0)),"-")</f>
        <v>32512</v>
      </c>
      <c r="U71" s="301">
        <f>IFERROR(INDEX(Raw!$H$6:$EB$1257,MATCH($B71&amp;$D71&amp;$B$5,Raw!$A$6:$A$1257,0),MATCH(U$5,Raw!$H$5:$EB$5,0)),"-")</f>
        <v>220067</v>
      </c>
      <c r="V71" s="291"/>
      <c r="W71" s="303">
        <f t="shared" si="28"/>
        <v>0.12899265734770127</v>
      </c>
      <c r="X71" s="303">
        <f t="shared" si="29"/>
        <v>0.31746079831508489</v>
      </c>
      <c r="Y71" s="303">
        <f t="shared" si="30"/>
        <v>4.6900650596500337E-2</v>
      </c>
      <c r="Z71" s="303">
        <f t="shared" si="31"/>
        <v>0.50664589374071345</v>
      </c>
    </row>
    <row r="72" spans="1:26" s="46" customFormat="1" ht="18" x14ac:dyDescent="0.25">
      <c r="A72" s="392">
        <v>44743</v>
      </c>
      <c r="B72" s="287" t="s">
        <v>134</v>
      </c>
      <c r="C72" s="46" t="s">
        <v>146</v>
      </c>
      <c r="D72" s="144" t="s">
        <v>146</v>
      </c>
      <c r="E72" s="291" t="str">
        <f>IFERROR(INDEX(Raw!$H$6:$EB$1257,MATCH($B72&amp;$D72&amp;$B$5,Raw!$A$6:$A$1257,0),MATCH(E$5,Raw!$H$5:$EB$5,0)),"-")</f>
        <v>-</v>
      </c>
      <c r="F72" s="291"/>
      <c r="G72" s="291" t="str">
        <f>IFERROR(INDEX(Raw!$H$6:$EB$1257,MATCH($B72&amp;$D72&amp;$B$5,Raw!$A$6:$A$1257,0),MATCH(G$5,Raw!$H$5:$EB$5,0)),"-")</f>
        <v>-</v>
      </c>
      <c r="H72" s="291" t="str">
        <f>IFERROR(INDEX(Raw!$H$6:$EB$1257,MATCH($B72&amp;$D72&amp;$B$5,Raw!$A$6:$A$1257,0),MATCH(H$5,Raw!$H$5:$EB$5,0)),"-")</f>
        <v>-</v>
      </c>
      <c r="I72" s="291"/>
      <c r="J72" s="291" t="str">
        <f>IFERROR(INDEX(Raw!$H$6:$EB$1257,MATCH($B72&amp;$D72&amp;$B$5,Raw!$A$6:$A$1257,0),MATCH(J$5,Raw!$H$5:$EB$5,0)),"-")</f>
        <v>-</v>
      </c>
      <c r="K72" s="291" t="str">
        <f>IFERROR(INDEX(Raw!$H$6:$EB$1257,MATCH($B72&amp;$D72&amp;$B$5,Raw!$A$6:$A$1257,0),MATCH(K$5,Raw!$H$5:$EB$5,0)),"-")</f>
        <v>-</v>
      </c>
      <c r="L72" s="301" t="str">
        <f>IFERROR(INDEX(Raw!$H$6:$EB$1257,MATCH($B72&amp;$D72&amp;$B$5,Raw!$A$6:$A$1257,0),MATCH(L$5,Raw!$H$5:$EB$5,0)),"-")</f>
        <v>-</v>
      </c>
      <c r="M72" s="302"/>
      <c r="N72" s="291"/>
      <c r="O72" s="291" t="str">
        <f>IFERROR(INDEX(Raw!$H$6:$EB$1257,MATCH($B72&amp;$D72&amp;$B$5,Raw!$A$6:$A$1257,0),MATCH(O$5,Raw!$H$5:$EB$5,0)),"-")</f>
        <v>-</v>
      </c>
      <c r="P72" s="291" t="str">
        <f>IFERROR(INDEX(Raw!$H$6:$EB$1257,MATCH($B72&amp;$D72&amp;$B$5,Raw!$A$6:$A$1257,0),MATCH(P$5,Raw!$H$5:$EB$5,0)),"-")</f>
        <v>-</v>
      </c>
      <c r="Q72" s="301" t="str">
        <f>IFERROR(INDEX(Raw!$H$6:$EB$1257,MATCH($B72&amp;$D72&amp;$B$5,Raw!$A$6:$A$1257,0),MATCH(Q$5,Raw!$H$5:$EB$5,0)),"-")</f>
        <v>-</v>
      </c>
      <c r="R72" s="301"/>
      <c r="S72" s="301" t="str">
        <f>IFERROR(INDEX(Raw!$H$6:$EB$1257,MATCH($B72&amp;$D72&amp;$B$5,Raw!$A$6:$A$1257,0),MATCH(S$5,Raw!$H$5:$EB$5,0)),"-")</f>
        <v>-</v>
      </c>
      <c r="T72" s="301" t="str">
        <f>IFERROR(INDEX(Raw!$H$6:$EB$1257,MATCH($B72&amp;$D72&amp;$B$5,Raw!$A$6:$A$1257,0),MATCH(T$5,Raw!$H$5:$EB$5,0)),"-")</f>
        <v>-</v>
      </c>
      <c r="U72" s="301" t="str">
        <f>IFERROR(INDEX(Raw!$H$6:$EB$1257,MATCH($B72&amp;$D72&amp;$B$5,Raw!$A$6:$A$1257,0),MATCH(U$5,Raw!$H$5:$EB$5,0)),"-")</f>
        <v>-</v>
      </c>
      <c r="V72" s="291"/>
      <c r="W72" s="303" t="str">
        <f t="shared" si="28"/>
        <v>-</v>
      </c>
      <c r="X72" s="303" t="str">
        <f t="shared" si="29"/>
        <v>-</v>
      </c>
      <c r="Y72" s="303" t="str">
        <f t="shared" si="30"/>
        <v>-</v>
      </c>
      <c r="Z72" s="303" t="str">
        <f t="shared" si="31"/>
        <v>-</v>
      </c>
    </row>
    <row r="73" spans="1:26" s="46" customFormat="1" x14ac:dyDescent="0.2">
      <c r="A73" s="392">
        <v>44774</v>
      </c>
      <c r="B73" s="287" t="s">
        <v>134</v>
      </c>
      <c r="C73" s="46" t="s">
        <v>135</v>
      </c>
      <c r="D73" s="138" t="s">
        <v>135</v>
      </c>
      <c r="E73" s="291" t="str">
        <f>IFERROR(INDEX(Raw!$H$6:$EB$1257,MATCH($B73&amp;$D73&amp;$B$5,Raw!$A$6:$A$1257,0),MATCH(E$5,Raw!$H$5:$EB$5,0)),"-")</f>
        <v>-</v>
      </c>
      <c r="F73" s="291"/>
      <c r="G73" s="291" t="str">
        <f>IFERROR(INDEX(Raw!$H$6:$EB$1257,MATCH($B73&amp;$D73&amp;$B$5,Raw!$A$6:$A$1257,0),MATCH(G$5,Raw!$H$5:$EB$5,0)),"-")</f>
        <v>-</v>
      </c>
      <c r="H73" s="291" t="str">
        <f>IFERROR(INDEX(Raw!$H$6:$EB$1257,MATCH($B73&amp;$D73&amp;$B$5,Raw!$A$6:$A$1257,0),MATCH(H$5,Raw!$H$5:$EB$5,0)),"-")</f>
        <v>-</v>
      </c>
      <c r="I73" s="291"/>
      <c r="J73" s="291" t="str">
        <f>IFERROR(INDEX(Raw!$H$6:$EB$1257,MATCH($B73&amp;$D73&amp;$B$5,Raw!$A$6:$A$1257,0),MATCH(J$5,Raw!$H$5:$EB$5,0)),"-")</f>
        <v>-</v>
      </c>
      <c r="K73" s="291" t="str">
        <f>IFERROR(INDEX(Raw!$H$6:$EB$1257,MATCH($B73&amp;$D73&amp;$B$5,Raw!$A$6:$A$1257,0),MATCH(K$5,Raw!$H$5:$EB$5,0)),"-")</f>
        <v>-</v>
      </c>
      <c r="L73" s="301" t="str">
        <f>IFERROR(INDEX(Raw!$H$6:$EB$1257,MATCH($B73&amp;$D73&amp;$B$5,Raw!$A$6:$A$1257,0),MATCH(L$5,Raw!$H$5:$EB$5,0)),"-")</f>
        <v>-</v>
      </c>
      <c r="M73" s="302"/>
      <c r="N73" s="291"/>
      <c r="O73" s="291" t="str">
        <f>IFERROR(INDEX(Raw!$H$6:$EB$1257,MATCH($B73&amp;$D73&amp;$B$5,Raw!$A$6:$A$1257,0),MATCH(O$5,Raw!$H$5:$EB$5,0)),"-")</f>
        <v>-</v>
      </c>
      <c r="P73" s="291" t="str">
        <f>IFERROR(INDEX(Raw!$H$6:$EB$1257,MATCH($B73&amp;$D73&amp;$B$5,Raw!$A$6:$A$1257,0),MATCH(P$5,Raw!$H$5:$EB$5,0)),"-")</f>
        <v>-</v>
      </c>
      <c r="Q73" s="301" t="str">
        <f>IFERROR(INDEX(Raw!$H$6:$EB$1257,MATCH($B73&amp;$D73&amp;$B$5,Raw!$A$6:$A$1257,0),MATCH(Q$5,Raw!$H$5:$EB$5,0)),"-")</f>
        <v>-</v>
      </c>
      <c r="R73" s="301"/>
      <c r="S73" s="301" t="str">
        <f>IFERROR(INDEX(Raw!$H$6:$EB$1257,MATCH($B73&amp;$D73&amp;$B$5,Raw!$A$6:$A$1257,0),MATCH(S$5,Raw!$H$5:$EB$5,0)),"-")</f>
        <v>-</v>
      </c>
      <c r="T73" s="301" t="str">
        <f>IFERROR(INDEX(Raw!$H$6:$EB$1257,MATCH($B73&amp;$D73&amp;$B$5,Raw!$A$6:$A$1257,0),MATCH(T$5,Raw!$H$5:$EB$5,0)),"-")</f>
        <v>-</v>
      </c>
      <c r="U73" s="301" t="str">
        <f>IFERROR(INDEX(Raw!$H$6:$EB$1257,MATCH($B73&amp;$D73&amp;$B$5,Raw!$A$6:$A$1257,0),MATCH(U$5,Raw!$H$5:$EB$5,0)),"-")</f>
        <v>-</v>
      </c>
      <c r="V73" s="291"/>
      <c r="W73" s="303" t="str">
        <f t="shared" si="28"/>
        <v>-</v>
      </c>
      <c r="X73" s="303" t="str">
        <f t="shared" si="29"/>
        <v>-</v>
      </c>
      <c r="Y73" s="303" t="str">
        <f t="shared" si="30"/>
        <v>-</v>
      </c>
      <c r="Z73" s="303" t="str">
        <f t="shared" si="31"/>
        <v>-</v>
      </c>
    </row>
    <row r="74" spans="1:26" s="46" customFormat="1" x14ac:dyDescent="0.2">
      <c r="A74" s="392">
        <v>44805</v>
      </c>
      <c r="B74" s="287" t="s">
        <v>134</v>
      </c>
      <c r="C74" s="46" t="s">
        <v>136</v>
      </c>
      <c r="D74" s="138" t="s">
        <v>136</v>
      </c>
      <c r="E74" s="291" t="str">
        <f>IFERROR(INDEX(Raw!$H$6:$EB$1257,MATCH($B74&amp;$D74&amp;$B$5,Raw!$A$6:$A$1257,0),MATCH(E$5,Raw!$H$5:$EB$5,0)),"-")</f>
        <v>-</v>
      </c>
      <c r="F74" s="291"/>
      <c r="G74" s="291" t="str">
        <f>IFERROR(INDEX(Raw!$H$6:$EB$1257,MATCH($B74&amp;$D74&amp;$B$5,Raw!$A$6:$A$1257,0),MATCH(G$5,Raw!$H$5:$EB$5,0)),"-")</f>
        <v>-</v>
      </c>
      <c r="H74" s="291" t="str">
        <f>IFERROR(INDEX(Raw!$H$6:$EB$1257,MATCH($B74&amp;$D74&amp;$B$5,Raw!$A$6:$A$1257,0),MATCH(H$5,Raw!$H$5:$EB$5,0)),"-")</f>
        <v>-</v>
      </c>
      <c r="I74" s="291"/>
      <c r="J74" s="291" t="str">
        <f>IFERROR(INDEX(Raw!$H$6:$EB$1257,MATCH($B74&amp;$D74&amp;$B$5,Raw!$A$6:$A$1257,0),MATCH(J$5,Raw!$H$5:$EB$5,0)),"-")</f>
        <v>-</v>
      </c>
      <c r="K74" s="291" t="str">
        <f>IFERROR(INDEX(Raw!$H$6:$EB$1257,MATCH($B74&amp;$D74&amp;$B$5,Raw!$A$6:$A$1257,0),MATCH(K$5,Raw!$H$5:$EB$5,0)),"-")</f>
        <v>-</v>
      </c>
      <c r="L74" s="301" t="str">
        <f>IFERROR(INDEX(Raw!$H$6:$EB$1257,MATCH($B74&amp;$D74&amp;$B$5,Raw!$A$6:$A$1257,0),MATCH(L$5,Raw!$H$5:$EB$5,0)),"-")</f>
        <v>-</v>
      </c>
      <c r="M74" s="302"/>
      <c r="N74" s="291"/>
      <c r="O74" s="291" t="str">
        <f>IFERROR(INDEX(Raw!$H$6:$EB$1257,MATCH($B74&amp;$D74&amp;$B$5,Raw!$A$6:$A$1257,0),MATCH(O$5,Raw!$H$5:$EB$5,0)),"-")</f>
        <v>-</v>
      </c>
      <c r="P74" s="291" t="str">
        <f>IFERROR(INDEX(Raw!$H$6:$EB$1257,MATCH($B74&amp;$D74&amp;$B$5,Raw!$A$6:$A$1257,0),MATCH(P$5,Raw!$H$5:$EB$5,0)),"-")</f>
        <v>-</v>
      </c>
      <c r="Q74" s="301" t="str">
        <f>IFERROR(INDEX(Raw!$H$6:$EB$1257,MATCH($B74&amp;$D74&amp;$B$5,Raw!$A$6:$A$1257,0),MATCH(Q$5,Raw!$H$5:$EB$5,0)),"-")</f>
        <v>-</v>
      </c>
      <c r="R74" s="301"/>
      <c r="S74" s="301" t="str">
        <f>IFERROR(INDEX(Raw!$H$6:$EB$1257,MATCH($B74&amp;$D74&amp;$B$5,Raw!$A$6:$A$1257,0),MATCH(S$5,Raw!$H$5:$EB$5,0)),"-")</f>
        <v>-</v>
      </c>
      <c r="T74" s="301" t="str">
        <f>IFERROR(INDEX(Raw!$H$6:$EB$1257,MATCH($B74&amp;$D74&amp;$B$5,Raw!$A$6:$A$1257,0),MATCH(T$5,Raw!$H$5:$EB$5,0)),"-")</f>
        <v>-</v>
      </c>
      <c r="U74" s="301" t="str">
        <f>IFERROR(INDEX(Raw!$H$6:$EB$1257,MATCH($B74&amp;$D74&amp;$B$5,Raw!$A$6:$A$1257,0),MATCH(U$5,Raw!$H$5:$EB$5,0)),"-")</f>
        <v>-</v>
      </c>
      <c r="V74" s="291"/>
      <c r="W74" s="303" t="str">
        <f t="shared" si="28"/>
        <v>-</v>
      </c>
      <c r="X74" s="303" t="str">
        <f t="shared" si="29"/>
        <v>-</v>
      </c>
      <c r="Y74" s="303" t="str">
        <f t="shared" si="30"/>
        <v>-</v>
      </c>
      <c r="Z74" s="303" t="str">
        <f t="shared" si="31"/>
        <v>-</v>
      </c>
    </row>
    <row r="75" spans="1:26" s="46" customFormat="1" ht="18" x14ac:dyDescent="0.25">
      <c r="A75" s="392">
        <v>44835</v>
      </c>
      <c r="B75" s="287" t="s">
        <v>134</v>
      </c>
      <c r="C75" s="46" t="s">
        <v>137</v>
      </c>
      <c r="D75" s="144" t="s">
        <v>137</v>
      </c>
      <c r="E75" s="291" t="str">
        <f>IFERROR(INDEX(Raw!$H$6:$EB$1257,MATCH($B75&amp;$D75&amp;$B$5,Raw!$A$6:$A$1257,0),MATCH(E$5,Raw!$H$5:$EB$5,0)),"-")</f>
        <v>-</v>
      </c>
      <c r="F75" s="291"/>
      <c r="G75" s="291" t="str">
        <f>IFERROR(INDEX(Raw!$H$6:$EB$1257,MATCH($B75&amp;$D75&amp;$B$5,Raw!$A$6:$A$1257,0),MATCH(G$5,Raw!$H$5:$EB$5,0)),"-")</f>
        <v>-</v>
      </c>
      <c r="H75" s="291" t="str">
        <f>IFERROR(INDEX(Raw!$H$6:$EB$1257,MATCH($B75&amp;$D75&amp;$B$5,Raw!$A$6:$A$1257,0),MATCH(H$5,Raw!$H$5:$EB$5,0)),"-")</f>
        <v>-</v>
      </c>
      <c r="I75" s="291"/>
      <c r="J75" s="291" t="str">
        <f>IFERROR(INDEX(Raw!$H$6:$EB$1257,MATCH($B75&amp;$D75&amp;$B$5,Raw!$A$6:$A$1257,0),MATCH(J$5,Raw!$H$5:$EB$5,0)),"-")</f>
        <v>-</v>
      </c>
      <c r="K75" s="291" t="str">
        <f>IFERROR(INDEX(Raw!$H$6:$EB$1257,MATCH($B75&amp;$D75&amp;$B$5,Raw!$A$6:$A$1257,0),MATCH(K$5,Raw!$H$5:$EB$5,0)),"-")</f>
        <v>-</v>
      </c>
      <c r="L75" s="301" t="str">
        <f>IFERROR(INDEX(Raw!$H$6:$EB$1257,MATCH($B75&amp;$D75&amp;$B$5,Raw!$A$6:$A$1257,0),MATCH(L$5,Raw!$H$5:$EB$5,0)),"-")</f>
        <v>-</v>
      </c>
      <c r="M75" s="302"/>
      <c r="N75" s="291"/>
      <c r="O75" s="291" t="str">
        <f>IFERROR(INDEX(Raw!$H$6:$EB$1257,MATCH($B75&amp;$D75&amp;$B$5,Raw!$A$6:$A$1257,0),MATCH(O$5,Raw!$H$5:$EB$5,0)),"-")</f>
        <v>-</v>
      </c>
      <c r="P75" s="291" t="str">
        <f>IFERROR(INDEX(Raw!$H$6:$EB$1257,MATCH($B75&amp;$D75&amp;$B$5,Raw!$A$6:$A$1257,0),MATCH(P$5,Raw!$H$5:$EB$5,0)),"-")</f>
        <v>-</v>
      </c>
      <c r="Q75" s="301" t="str">
        <f>IFERROR(INDEX(Raw!$H$6:$EB$1257,MATCH($B75&amp;$D75&amp;$B$5,Raw!$A$6:$A$1257,0),MATCH(Q$5,Raw!$H$5:$EB$5,0)),"-")</f>
        <v>-</v>
      </c>
      <c r="R75" s="301"/>
      <c r="S75" s="301" t="str">
        <f>IFERROR(INDEX(Raw!$H$6:$EB$1257,MATCH($B75&amp;$D75&amp;$B$5,Raw!$A$6:$A$1257,0),MATCH(S$5,Raw!$H$5:$EB$5,0)),"-")</f>
        <v>-</v>
      </c>
      <c r="T75" s="301" t="str">
        <f>IFERROR(INDEX(Raw!$H$6:$EB$1257,MATCH($B75&amp;$D75&amp;$B$5,Raw!$A$6:$A$1257,0),MATCH(T$5,Raw!$H$5:$EB$5,0)),"-")</f>
        <v>-</v>
      </c>
      <c r="U75" s="301" t="str">
        <f>IFERROR(INDEX(Raw!$H$6:$EB$1257,MATCH($B75&amp;$D75&amp;$B$5,Raw!$A$6:$A$1257,0),MATCH(U$5,Raw!$H$5:$EB$5,0)),"-")</f>
        <v>-</v>
      </c>
      <c r="V75" s="291"/>
      <c r="W75" s="303" t="str">
        <f t="shared" si="28"/>
        <v>-</v>
      </c>
      <c r="X75" s="303" t="str">
        <f t="shared" si="29"/>
        <v>-</v>
      </c>
      <c r="Y75" s="303" t="str">
        <f t="shared" si="30"/>
        <v>-</v>
      </c>
      <c r="Z75" s="303" t="str">
        <f t="shared" si="31"/>
        <v>-</v>
      </c>
    </row>
    <row r="76" spans="1:26" s="46" customFormat="1" x14ac:dyDescent="0.2">
      <c r="A76" s="392">
        <v>44866</v>
      </c>
      <c r="B76" s="287" t="s">
        <v>134</v>
      </c>
      <c r="C76" s="46" t="s">
        <v>138</v>
      </c>
      <c r="D76" s="138" t="s">
        <v>138</v>
      </c>
      <c r="E76" s="291" t="str">
        <f>IFERROR(INDEX(Raw!$H$6:$EB$1257,MATCH($B76&amp;$D76&amp;$B$5,Raw!$A$6:$A$1257,0),MATCH(E$5,Raw!$H$5:$EB$5,0)),"-")</f>
        <v>-</v>
      </c>
      <c r="F76" s="291"/>
      <c r="G76" s="291" t="str">
        <f>IFERROR(INDEX(Raw!$H$6:$EB$1257,MATCH($B76&amp;$D76&amp;$B$5,Raw!$A$6:$A$1257,0),MATCH(G$5,Raw!$H$5:$EB$5,0)),"-")</f>
        <v>-</v>
      </c>
      <c r="H76" s="291" t="str">
        <f>IFERROR(INDEX(Raw!$H$6:$EB$1257,MATCH($B76&amp;$D76&amp;$B$5,Raw!$A$6:$A$1257,0),MATCH(H$5,Raw!$H$5:$EB$5,0)),"-")</f>
        <v>-</v>
      </c>
      <c r="I76" s="291"/>
      <c r="J76" s="291" t="str">
        <f>IFERROR(INDEX(Raw!$H$6:$EB$1257,MATCH($B76&amp;$D76&amp;$B$5,Raw!$A$6:$A$1257,0),MATCH(J$5,Raw!$H$5:$EB$5,0)),"-")</f>
        <v>-</v>
      </c>
      <c r="K76" s="291" t="str">
        <f>IFERROR(INDEX(Raw!$H$6:$EB$1257,MATCH($B76&amp;$D76&amp;$B$5,Raw!$A$6:$A$1257,0),MATCH(K$5,Raw!$H$5:$EB$5,0)),"-")</f>
        <v>-</v>
      </c>
      <c r="L76" s="301" t="str">
        <f>IFERROR(INDEX(Raw!$H$6:$EB$1257,MATCH($B76&amp;$D76&amp;$B$5,Raw!$A$6:$A$1257,0),MATCH(L$5,Raw!$H$5:$EB$5,0)),"-")</f>
        <v>-</v>
      </c>
      <c r="M76" s="302"/>
      <c r="N76" s="291"/>
      <c r="O76" s="291" t="str">
        <f>IFERROR(INDEX(Raw!$H$6:$EB$1257,MATCH($B76&amp;$D76&amp;$B$5,Raw!$A$6:$A$1257,0),MATCH(O$5,Raw!$H$5:$EB$5,0)),"-")</f>
        <v>-</v>
      </c>
      <c r="P76" s="291" t="str">
        <f>IFERROR(INDEX(Raw!$H$6:$EB$1257,MATCH($B76&amp;$D76&amp;$B$5,Raw!$A$6:$A$1257,0),MATCH(P$5,Raw!$H$5:$EB$5,0)),"-")</f>
        <v>-</v>
      </c>
      <c r="Q76" s="301" t="str">
        <f>IFERROR(INDEX(Raw!$H$6:$EB$1257,MATCH($B76&amp;$D76&amp;$B$5,Raw!$A$6:$A$1257,0),MATCH(Q$5,Raw!$H$5:$EB$5,0)),"-")</f>
        <v>-</v>
      </c>
      <c r="R76" s="301"/>
      <c r="S76" s="301" t="str">
        <f>IFERROR(INDEX(Raw!$H$6:$EB$1257,MATCH($B76&amp;$D76&amp;$B$5,Raw!$A$6:$A$1257,0),MATCH(S$5,Raw!$H$5:$EB$5,0)),"-")</f>
        <v>-</v>
      </c>
      <c r="T76" s="301" t="str">
        <f>IFERROR(INDEX(Raw!$H$6:$EB$1257,MATCH($B76&amp;$D76&amp;$B$5,Raw!$A$6:$A$1257,0),MATCH(T$5,Raw!$H$5:$EB$5,0)),"-")</f>
        <v>-</v>
      </c>
      <c r="U76" s="301" t="str">
        <f>IFERROR(INDEX(Raw!$H$6:$EB$1257,MATCH($B76&amp;$D76&amp;$B$5,Raw!$A$6:$A$1257,0),MATCH(U$5,Raw!$H$5:$EB$5,0)),"-")</f>
        <v>-</v>
      </c>
      <c r="V76" s="291"/>
      <c r="W76" s="303" t="str">
        <f t="shared" si="28"/>
        <v>-</v>
      </c>
      <c r="X76" s="303" t="str">
        <f t="shared" si="29"/>
        <v>-</v>
      </c>
      <c r="Y76" s="303" t="str">
        <f t="shared" si="30"/>
        <v>-</v>
      </c>
      <c r="Z76" s="303" t="str">
        <f t="shared" si="31"/>
        <v>-</v>
      </c>
    </row>
    <row r="77" spans="1:26" s="46" customFormat="1" x14ac:dyDescent="0.2">
      <c r="A77" s="392">
        <v>44896</v>
      </c>
      <c r="B77" s="287" t="s">
        <v>134</v>
      </c>
      <c r="C77" s="46" t="s">
        <v>139</v>
      </c>
      <c r="D77" s="138" t="s">
        <v>139</v>
      </c>
      <c r="E77" s="291" t="str">
        <f>IFERROR(INDEX(Raw!$H$6:$EB$1257,MATCH($B77&amp;$D77&amp;$B$5,Raw!$A$6:$A$1257,0),MATCH(E$5,Raw!$H$5:$EB$5,0)),"-")</f>
        <v>-</v>
      </c>
      <c r="F77" s="291"/>
      <c r="G77" s="291" t="str">
        <f>IFERROR(INDEX(Raw!$H$6:$EB$1257,MATCH($B77&amp;$D77&amp;$B$5,Raw!$A$6:$A$1257,0),MATCH(G$5,Raw!$H$5:$EB$5,0)),"-")</f>
        <v>-</v>
      </c>
      <c r="H77" s="291" t="str">
        <f>IFERROR(INDEX(Raw!$H$6:$EB$1257,MATCH($B77&amp;$D77&amp;$B$5,Raw!$A$6:$A$1257,0),MATCH(H$5,Raw!$H$5:$EB$5,0)),"-")</f>
        <v>-</v>
      </c>
      <c r="I77" s="291"/>
      <c r="J77" s="291" t="str">
        <f>IFERROR(INDEX(Raw!$H$6:$EB$1257,MATCH($B77&amp;$D77&amp;$B$5,Raw!$A$6:$A$1257,0),MATCH(J$5,Raw!$H$5:$EB$5,0)),"-")</f>
        <v>-</v>
      </c>
      <c r="K77" s="291" t="str">
        <f>IFERROR(INDEX(Raw!$H$6:$EB$1257,MATCH($B77&amp;$D77&amp;$B$5,Raw!$A$6:$A$1257,0),MATCH(K$5,Raw!$H$5:$EB$5,0)),"-")</f>
        <v>-</v>
      </c>
      <c r="L77" s="301" t="str">
        <f>IFERROR(INDEX(Raw!$H$6:$EB$1257,MATCH($B77&amp;$D77&amp;$B$5,Raw!$A$6:$A$1257,0),MATCH(L$5,Raw!$H$5:$EB$5,0)),"-")</f>
        <v>-</v>
      </c>
      <c r="M77" s="302"/>
      <c r="N77" s="291"/>
      <c r="O77" s="291" t="str">
        <f>IFERROR(INDEX(Raw!$H$6:$EB$1257,MATCH($B77&amp;$D77&amp;$B$5,Raw!$A$6:$A$1257,0),MATCH(O$5,Raw!$H$5:$EB$5,0)),"-")</f>
        <v>-</v>
      </c>
      <c r="P77" s="291" t="str">
        <f>IFERROR(INDEX(Raw!$H$6:$EB$1257,MATCH($B77&amp;$D77&amp;$B$5,Raw!$A$6:$A$1257,0),MATCH(P$5,Raw!$H$5:$EB$5,0)),"-")</f>
        <v>-</v>
      </c>
      <c r="Q77" s="301" t="str">
        <f>IFERROR(INDEX(Raw!$H$6:$EB$1257,MATCH($B77&amp;$D77&amp;$B$5,Raw!$A$6:$A$1257,0),MATCH(Q$5,Raw!$H$5:$EB$5,0)),"-")</f>
        <v>-</v>
      </c>
      <c r="R77" s="301"/>
      <c r="S77" s="301" t="str">
        <f>IFERROR(INDEX(Raw!$H$6:$EB$1257,MATCH($B77&amp;$D77&amp;$B$5,Raw!$A$6:$A$1257,0),MATCH(S$5,Raw!$H$5:$EB$5,0)),"-")</f>
        <v>-</v>
      </c>
      <c r="T77" s="301" t="str">
        <f>IFERROR(INDEX(Raw!$H$6:$EB$1257,MATCH($B77&amp;$D77&amp;$B$5,Raw!$A$6:$A$1257,0),MATCH(T$5,Raw!$H$5:$EB$5,0)),"-")</f>
        <v>-</v>
      </c>
      <c r="U77" s="301" t="str">
        <f>IFERROR(INDEX(Raw!$H$6:$EB$1257,MATCH($B77&amp;$D77&amp;$B$5,Raw!$A$6:$A$1257,0),MATCH(U$5,Raw!$H$5:$EB$5,0)),"-")</f>
        <v>-</v>
      </c>
      <c r="V77" s="291"/>
      <c r="W77" s="303" t="str">
        <f t="shared" si="28"/>
        <v>-</v>
      </c>
      <c r="X77" s="303" t="str">
        <f t="shared" si="29"/>
        <v>-</v>
      </c>
      <c r="Y77" s="303" t="str">
        <f t="shared" si="30"/>
        <v>-</v>
      </c>
      <c r="Z77" s="303" t="str">
        <f t="shared" si="31"/>
        <v>-</v>
      </c>
    </row>
    <row r="78" spans="1:26" s="46" customFormat="1" ht="18" x14ac:dyDescent="0.25">
      <c r="A78" s="392">
        <v>44927</v>
      </c>
      <c r="B78" s="287" t="s">
        <v>134</v>
      </c>
      <c r="C78" s="145" t="s">
        <v>140</v>
      </c>
      <c r="D78" s="144" t="s">
        <v>140</v>
      </c>
      <c r="E78" s="291" t="str">
        <f>IFERROR(INDEX(Raw!$H$6:$EB$1257,MATCH($B78&amp;$D78&amp;$B$5,Raw!$A$6:$A$1257,0),MATCH(E$5,Raw!$H$5:$EB$5,0)),"-")</f>
        <v>-</v>
      </c>
      <c r="F78" s="291"/>
      <c r="G78" s="291" t="str">
        <f>IFERROR(INDEX(Raw!$H$6:$EB$1257,MATCH($B78&amp;$D78&amp;$B$5,Raw!$A$6:$A$1257,0),MATCH(G$5,Raw!$H$5:$EB$5,0)),"-")</f>
        <v>-</v>
      </c>
      <c r="H78" s="291" t="str">
        <f>IFERROR(INDEX(Raw!$H$6:$EB$1257,MATCH($B78&amp;$D78&amp;$B$5,Raw!$A$6:$A$1257,0),MATCH(H$5,Raw!$H$5:$EB$5,0)),"-")</f>
        <v>-</v>
      </c>
      <c r="I78" s="291"/>
      <c r="J78" s="291" t="str">
        <f>IFERROR(INDEX(Raw!$H$6:$EB$1257,MATCH($B78&amp;$D78&amp;$B$5,Raw!$A$6:$A$1257,0),MATCH(J$5,Raw!$H$5:$EB$5,0)),"-")</f>
        <v>-</v>
      </c>
      <c r="K78" s="291" t="str">
        <f>IFERROR(INDEX(Raw!$H$6:$EB$1257,MATCH($B78&amp;$D78&amp;$B$5,Raw!$A$6:$A$1257,0),MATCH(K$5,Raw!$H$5:$EB$5,0)),"-")</f>
        <v>-</v>
      </c>
      <c r="L78" s="301" t="str">
        <f>IFERROR(INDEX(Raw!$H$6:$EB$1257,MATCH($B78&amp;$D78&amp;$B$5,Raw!$A$6:$A$1257,0),MATCH(L$5,Raw!$H$5:$EB$5,0)),"-")</f>
        <v>-</v>
      </c>
      <c r="M78" s="302"/>
      <c r="N78" s="291"/>
      <c r="O78" s="291" t="str">
        <f>IFERROR(INDEX(Raw!$H$6:$EB$1257,MATCH($B78&amp;$D78&amp;$B$5,Raw!$A$6:$A$1257,0),MATCH(O$5,Raw!$H$5:$EB$5,0)),"-")</f>
        <v>-</v>
      </c>
      <c r="P78" s="291" t="str">
        <f>IFERROR(INDEX(Raw!$H$6:$EB$1257,MATCH($B78&amp;$D78&amp;$B$5,Raw!$A$6:$A$1257,0),MATCH(P$5,Raw!$H$5:$EB$5,0)),"-")</f>
        <v>-</v>
      </c>
      <c r="Q78" s="301" t="str">
        <f>IFERROR(INDEX(Raw!$H$6:$EB$1257,MATCH($B78&amp;$D78&amp;$B$5,Raw!$A$6:$A$1257,0),MATCH(Q$5,Raw!$H$5:$EB$5,0)),"-")</f>
        <v>-</v>
      </c>
      <c r="R78" s="301"/>
      <c r="S78" s="301" t="str">
        <f>IFERROR(INDEX(Raw!$H$6:$EB$1257,MATCH($B78&amp;$D78&amp;$B$5,Raw!$A$6:$A$1257,0),MATCH(S$5,Raw!$H$5:$EB$5,0)),"-")</f>
        <v>-</v>
      </c>
      <c r="T78" s="301" t="str">
        <f>IFERROR(INDEX(Raw!$H$6:$EB$1257,MATCH($B78&amp;$D78&amp;$B$5,Raw!$A$6:$A$1257,0),MATCH(T$5,Raw!$H$5:$EB$5,0)),"-")</f>
        <v>-</v>
      </c>
      <c r="U78" s="301" t="str">
        <f>IFERROR(INDEX(Raw!$H$6:$EB$1257,MATCH($B78&amp;$D78&amp;$B$5,Raw!$A$6:$A$1257,0),MATCH(U$5,Raw!$H$5:$EB$5,0)),"-")</f>
        <v>-</v>
      </c>
      <c r="V78" s="291"/>
      <c r="W78" s="303" t="str">
        <f t="shared" si="28"/>
        <v>-</v>
      </c>
      <c r="X78" s="303" t="str">
        <f t="shared" si="29"/>
        <v>-</v>
      </c>
      <c r="Y78" s="303" t="str">
        <f t="shared" si="30"/>
        <v>-</v>
      </c>
      <c r="Z78" s="303" t="str">
        <f t="shared" si="31"/>
        <v>-</v>
      </c>
    </row>
    <row r="79" spans="1:26" s="46" customFormat="1" x14ac:dyDescent="0.2">
      <c r="A79" s="392">
        <v>44958</v>
      </c>
      <c r="B79" s="287" t="s">
        <v>134</v>
      </c>
      <c r="C79" s="145" t="s">
        <v>141</v>
      </c>
      <c r="D79" s="138" t="s">
        <v>141</v>
      </c>
      <c r="E79" s="291" t="str">
        <f>IFERROR(INDEX(Raw!$H$6:$EB$1257,MATCH($B79&amp;$D79&amp;$B$5,Raw!$A$6:$A$1257,0),MATCH(E$5,Raw!$H$5:$EB$5,0)),"-")</f>
        <v>-</v>
      </c>
      <c r="F79" s="291"/>
      <c r="G79" s="291" t="str">
        <f>IFERROR(INDEX(Raw!$H$6:$EB$1257,MATCH($B79&amp;$D79&amp;$B$5,Raw!$A$6:$A$1257,0),MATCH(G$5,Raw!$H$5:$EB$5,0)),"-")</f>
        <v>-</v>
      </c>
      <c r="H79" s="291" t="str">
        <f>IFERROR(INDEX(Raw!$H$6:$EB$1257,MATCH($B79&amp;$D79&amp;$B$5,Raw!$A$6:$A$1257,0),MATCH(H$5,Raw!$H$5:$EB$5,0)),"-")</f>
        <v>-</v>
      </c>
      <c r="I79" s="291"/>
      <c r="J79" s="291" t="str">
        <f>IFERROR(INDEX(Raw!$H$6:$EB$1257,MATCH($B79&amp;$D79&amp;$B$5,Raw!$A$6:$A$1257,0),MATCH(J$5,Raw!$H$5:$EB$5,0)),"-")</f>
        <v>-</v>
      </c>
      <c r="K79" s="291" t="str">
        <f>IFERROR(INDEX(Raw!$H$6:$EB$1257,MATCH($B79&amp;$D79&amp;$B$5,Raw!$A$6:$A$1257,0),MATCH(K$5,Raw!$H$5:$EB$5,0)),"-")</f>
        <v>-</v>
      </c>
      <c r="L79" s="301" t="str">
        <f>IFERROR(INDEX(Raw!$H$6:$EB$1257,MATCH($B79&amp;$D79&amp;$B$5,Raw!$A$6:$A$1257,0),MATCH(L$5,Raw!$H$5:$EB$5,0)),"-")</f>
        <v>-</v>
      </c>
      <c r="M79" s="302"/>
      <c r="N79" s="291"/>
      <c r="O79" s="291" t="str">
        <f>IFERROR(INDEX(Raw!$H$6:$EB$1257,MATCH($B79&amp;$D79&amp;$B$5,Raw!$A$6:$A$1257,0),MATCH(O$5,Raw!$H$5:$EB$5,0)),"-")</f>
        <v>-</v>
      </c>
      <c r="P79" s="291" t="str">
        <f>IFERROR(INDEX(Raw!$H$6:$EB$1257,MATCH($B79&amp;$D79&amp;$B$5,Raw!$A$6:$A$1257,0),MATCH(P$5,Raw!$H$5:$EB$5,0)),"-")</f>
        <v>-</v>
      </c>
      <c r="Q79" s="301" t="str">
        <f>IFERROR(INDEX(Raw!$H$6:$EB$1257,MATCH($B79&amp;$D79&amp;$B$5,Raw!$A$6:$A$1257,0),MATCH(Q$5,Raw!$H$5:$EB$5,0)),"-")</f>
        <v>-</v>
      </c>
      <c r="R79" s="301"/>
      <c r="S79" s="301" t="str">
        <f>IFERROR(INDEX(Raw!$H$6:$EB$1257,MATCH($B79&amp;$D79&amp;$B$5,Raw!$A$6:$A$1257,0),MATCH(S$5,Raw!$H$5:$EB$5,0)),"-")</f>
        <v>-</v>
      </c>
      <c r="T79" s="301" t="str">
        <f>IFERROR(INDEX(Raw!$H$6:$EB$1257,MATCH($B79&amp;$D79&amp;$B$5,Raw!$A$6:$A$1257,0),MATCH(T$5,Raw!$H$5:$EB$5,0)),"-")</f>
        <v>-</v>
      </c>
      <c r="U79" s="301" t="str">
        <f>IFERROR(INDEX(Raw!$H$6:$EB$1257,MATCH($B79&amp;$D79&amp;$B$5,Raw!$A$6:$A$1257,0),MATCH(U$5,Raw!$H$5:$EB$5,0)),"-")</f>
        <v>-</v>
      </c>
      <c r="V79" s="291"/>
      <c r="W79" s="303" t="str">
        <f t="shared" si="28"/>
        <v>-</v>
      </c>
      <c r="X79" s="303" t="str">
        <f t="shared" si="29"/>
        <v>-</v>
      </c>
      <c r="Y79" s="303" t="str">
        <f t="shared" si="30"/>
        <v>-</v>
      </c>
      <c r="Z79" s="303" t="str">
        <f t="shared" si="31"/>
        <v>-</v>
      </c>
    </row>
    <row r="80" spans="1:26" s="46" customFormat="1" x14ac:dyDescent="0.2">
      <c r="A80" s="392">
        <v>44986</v>
      </c>
      <c r="B80" s="287" t="s">
        <v>134</v>
      </c>
      <c r="C80" s="46" t="s">
        <v>142</v>
      </c>
      <c r="D80" s="138" t="s">
        <v>142</v>
      </c>
      <c r="E80" s="291" t="str">
        <f>IFERROR(INDEX(Raw!$H$6:$EB$1257,MATCH($B80&amp;$D80&amp;$B$5,Raw!$A$6:$A$1257,0),MATCH(E$5,Raw!$H$5:$EB$5,0)),"-")</f>
        <v>-</v>
      </c>
      <c r="F80" s="291"/>
      <c r="G80" s="291" t="str">
        <f>IFERROR(INDEX(Raw!$H$6:$EB$1257,MATCH($B80&amp;$D80&amp;$B$5,Raw!$A$6:$A$1257,0),MATCH(G$5,Raw!$H$5:$EB$5,0)),"-")</f>
        <v>-</v>
      </c>
      <c r="H80" s="291" t="str">
        <f>IFERROR(INDEX(Raw!$H$6:$EB$1257,MATCH($B80&amp;$D80&amp;$B$5,Raw!$A$6:$A$1257,0),MATCH(H$5,Raw!$H$5:$EB$5,0)),"-")</f>
        <v>-</v>
      </c>
      <c r="I80" s="291"/>
      <c r="J80" s="291" t="str">
        <f>IFERROR(INDEX(Raw!$H$6:$EB$1257,MATCH($B80&amp;$D80&amp;$B$5,Raw!$A$6:$A$1257,0),MATCH(J$5,Raw!$H$5:$EB$5,0)),"-")</f>
        <v>-</v>
      </c>
      <c r="K80" s="291" t="str">
        <f>IFERROR(INDEX(Raw!$H$6:$EB$1257,MATCH($B80&amp;$D80&amp;$B$5,Raw!$A$6:$A$1257,0),MATCH(K$5,Raw!$H$5:$EB$5,0)),"-")</f>
        <v>-</v>
      </c>
      <c r="L80" s="301" t="str">
        <f>IFERROR(INDEX(Raw!$H$6:$EB$1257,MATCH($B80&amp;$D80&amp;$B$5,Raw!$A$6:$A$1257,0),MATCH(L$5,Raw!$H$5:$EB$5,0)),"-")</f>
        <v>-</v>
      </c>
      <c r="M80" s="302"/>
      <c r="N80" s="291"/>
      <c r="O80" s="291" t="str">
        <f>IFERROR(INDEX(Raw!$H$6:$EB$1257,MATCH($B80&amp;$D80&amp;$B$5,Raw!$A$6:$A$1257,0),MATCH(O$5,Raw!$H$5:$EB$5,0)),"-")</f>
        <v>-</v>
      </c>
      <c r="P80" s="291" t="str">
        <f>IFERROR(INDEX(Raw!$H$6:$EB$1257,MATCH($B80&amp;$D80&amp;$B$5,Raw!$A$6:$A$1257,0),MATCH(P$5,Raw!$H$5:$EB$5,0)),"-")</f>
        <v>-</v>
      </c>
      <c r="Q80" s="301" t="str">
        <f>IFERROR(INDEX(Raw!$H$6:$EB$1257,MATCH($B80&amp;$D80&amp;$B$5,Raw!$A$6:$A$1257,0),MATCH(Q$5,Raw!$H$5:$EB$5,0)),"-")</f>
        <v>-</v>
      </c>
      <c r="R80" s="301"/>
      <c r="S80" s="301" t="str">
        <f>IFERROR(INDEX(Raw!$H$6:$EB$1257,MATCH($B80&amp;$D80&amp;$B$5,Raw!$A$6:$A$1257,0),MATCH(S$5,Raw!$H$5:$EB$5,0)),"-")</f>
        <v>-</v>
      </c>
      <c r="T80" s="301" t="str">
        <f>IFERROR(INDEX(Raw!$H$6:$EB$1257,MATCH($B80&amp;$D80&amp;$B$5,Raw!$A$6:$A$1257,0),MATCH(T$5,Raw!$H$5:$EB$5,0)),"-")</f>
        <v>-</v>
      </c>
      <c r="U80" s="301" t="str">
        <f>IFERROR(INDEX(Raw!$H$6:$EB$1257,MATCH($B80&amp;$D80&amp;$B$5,Raw!$A$6:$A$1257,0),MATCH(U$5,Raw!$H$5:$EB$5,0)),"-")</f>
        <v>-</v>
      </c>
      <c r="V80" s="291"/>
      <c r="W80" s="303" t="str">
        <f t="shared" si="28"/>
        <v>-</v>
      </c>
      <c r="X80" s="303" t="str">
        <f t="shared" si="29"/>
        <v>-</v>
      </c>
      <c r="Y80" s="303" t="str">
        <f t="shared" si="30"/>
        <v>-</v>
      </c>
      <c r="Z80" s="303" t="str">
        <f t="shared" si="31"/>
        <v>-</v>
      </c>
    </row>
    <row r="81" spans="1:26" x14ac:dyDescent="0.2">
      <c r="A81" s="1"/>
      <c r="B81" s="114"/>
      <c r="C81" s="114"/>
      <c r="D81" s="233" t="s">
        <v>44</v>
      </c>
      <c r="E81" s="114" t="s">
        <v>151</v>
      </c>
      <c r="F81" s="136"/>
      <c r="G81" s="136"/>
      <c r="H81" s="136"/>
      <c r="I81" s="136"/>
      <c r="J81" s="136"/>
      <c r="K81" s="136"/>
      <c r="L81" s="136"/>
      <c r="M81" s="136"/>
      <c r="N81" s="136"/>
      <c r="O81" s="136"/>
      <c r="P81" s="136"/>
      <c r="Q81" s="136"/>
      <c r="R81" s="136"/>
      <c r="S81" s="136"/>
      <c r="T81" s="136"/>
      <c r="U81" s="136"/>
      <c r="V81" s="136"/>
      <c r="W81" s="136"/>
      <c r="X81" s="136"/>
      <c r="Y81" s="136"/>
      <c r="Z81" s="136"/>
    </row>
    <row r="82" spans="1:26" x14ac:dyDescent="0.2">
      <c r="A82" s="1"/>
      <c r="D82" s="7"/>
      <c r="E82" s="11" t="s">
        <v>152</v>
      </c>
      <c r="F82" s="72"/>
      <c r="G82" s="379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</row>
    <row r="83" spans="1:26" x14ac:dyDescent="0.2">
      <c r="A83" s="1"/>
      <c r="D83" s="66">
        <v>1</v>
      </c>
      <c r="E83" s="42" t="s">
        <v>198</v>
      </c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</row>
    <row r="84" spans="1:26" x14ac:dyDescent="0.2">
      <c r="A84" s="1"/>
      <c r="D84" s="10">
        <v>2</v>
      </c>
      <c r="E84" s="88" t="s">
        <v>199</v>
      </c>
      <c r="F84" s="46"/>
      <c r="G84" s="46"/>
      <c r="H84" s="46"/>
      <c r="I84" s="46"/>
      <c r="J84" s="13"/>
      <c r="K84" s="11"/>
    </row>
    <row r="85" spans="1:26" x14ac:dyDescent="0.2">
      <c r="A85" s="1"/>
      <c r="D85" s="10">
        <v>3</v>
      </c>
      <c r="E85" s="1" t="s">
        <v>200</v>
      </c>
      <c r="F85" s="46"/>
      <c r="G85" s="46"/>
      <c r="H85" s="46"/>
      <c r="I85" s="46"/>
      <c r="J85" s="13"/>
      <c r="K85" s="11"/>
      <c r="Z85" s="73"/>
    </row>
    <row r="86" spans="1:26" x14ac:dyDescent="0.2">
      <c r="A86" s="1"/>
      <c r="D86" s="10">
        <v>4</v>
      </c>
      <c r="E86" s="42" t="s">
        <v>201</v>
      </c>
      <c r="J86" s="11"/>
    </row>
    <row r="87" spans="1:26" x14ac:dyDescent="0.2">
      <c r="A87" s="1"/>
      <c r="D87" s="10">
        <v>5</v>
      </c>
      <c r="E87" s="1" t="s">
        <v>202</v>
      </c>
      <c r="F87" s="47"/>
      <c r="G87" s="47"/>
      <c r="H87" s="47"/>
      <c r="I87" s="47"/>
    </row>
    <row r="88" spans="1:26" x14ac:dyDescent="0.2">
      <c r="A88" s="1"/>
      <c r="D88" s="66">
        <v>6</v>
      </c>
      <c r="E88" s="42" t="s">
        <v>203</v>
      </c>
    </row>
    <row r="89" spans="1:26" x14ac:dyDescent="0.2">
      <c r="A89" s="1"/>
      <c r="D89" s="66">
        <v>7</v>
      </c>
      <c r="E89" s="42" t="s">
        <v>204</v>
      </c>
    </row>
    <row r="90" spans="1:26" x14ac:dyDescent="0.2">
      <c r="A90" s="1"/>
      <c r="D90" s="66">
        <v>8</v>
      </c>
      <c r="E90" s="42" t="s">
        <v>205</v>
      </c>
    </row>
    <row r="91" spans="1:26" x14ac:dyDescent="0.2">
      <c r="A91" s="1"/>
      <c r="D91" s="66">
        <v>9</v>
      </c>
      <c r="E91" s="42" t="s">
        <v>206</v>
      </c>
    </row>
    <row r="92" spans="1:26" x14ac:dyDescent="0.2">
      <c r="A92" s="1"/>
      <c r="D92" s="66">
        <v>10</v>
      </c>
      <c r="E92" s="42" t="s">
        <v>207</v>
      </c>
    </row>
    <row r="93" spans="1:26" x14ac:dyDescent="0.2">
      <c r="A93" s="1"/>
      <c r="D93" s="66">
        <v>11</v>
      </c>
      <c r="E93" s="42" t="s">
        <v>208</v>
      </c>
    </row>
    <row r="94" spans="1:26" x14ac:dyDescent="0.2">
      <c r="A94" s="1"/>
      <c r="D94" s="66"/>
      <c r="E94" s="42"/>
    </row>
    <row r="95" spans="1:26" x14ac:dyDescent="0.2">
      <c r="A95" s="1"/>
      <c r="D95" s="66"/>
      <c r="E95" s="42"/>
    </row>
    <row r="96" spans="1:26" x14ac:dyDescent="0.2">
      <c r="A96" s="1"/>
      <c r="D96" s="66"/>
      <c r="E96" s="42"/>
    </row>
    <row r="97" spans="1:9" x14ac:dyDescent="0.2">
      <c r="A97" s="1"/>
      <c r="D97" s="66"/>
      <c r="E97" s="42"/>
    </row>
    <row r="98" spans="1:9" x14ac:dyDescent="0.2">
      <c r="A98" s="1"/>
      <c r="D98" s="66"/>
      <c r="E98" s="42"/>
    </row>
    <row r="99" spans="1:9" x14ac:dyDescent="0.2">
      <c r="A99" s="1"/>
      <c r="D99" s="66"/>
      <c r="E99" s="42"/>
    </row>
    <row r="100" spans="1:9" x14ac:dyDescent="0.2">
      <c r="A100" s="1"/>
      <c r="D100" s="66"/>
      <c r="E100" s="42"/>
    </row>
    <row r="101" spans="1:9" hidden="1" x14ac:dyDescent="0.2">
      <c r="A101" s="1"/>
      <c r="D101" s="66"/>
      <c r="E101" s="42"/>
    </row>
    <row r="102" spans="1:9" hidden="1" x14ac:dyDescent="0.2">
      <c r="A102" s="1"/>
      <c r="D102" s="66"/>
      <c r="E102" s="42"/>
    </row>
    <row r="103" spans="1:9" hidden="1" x14ac:dyDescent="0.2">
      <c r="A103" s="1"/>
      <c r="D103" s="66"/>
      <c r="E103" s="42"/>
    </row>
    <row r="104" spans="1:9" hidden="1" x14ac:dyDescent="0.2">
      <c r="A104" s="1"/>
      <c r="D104" s="66"/>
      <c r="E104" s="42"/>
    </row>
    <row r="105" spans="1:9" hidden="1" x14ac:dyDescent="0.2">
      <c r="A105" s="1"/>
      <c r="D105" s="66"/>
      <c r="E105" s="42"/>
    </row>
    <row r="106" spans="1:9" hidden="1" x14ac:dyDescent="0.2">
      <c r="A106" s="1"/>
      <c r="B106" s="46"/>
      <c r="F106" s="11"/>
      <c r="G106" s="11"/>
      <c r="H106" s="11"/>
      <c r="I106" s="11"/>
    </row>
    <row r="107" spans="1:9" hidden="1" x14ac:dyDescent="0.2">
      <c r="A107" s="1"/>
      <c r="C107" s="46"/>
      <c r="F107" s="11"/>
      <c r="G107" s="11"/>
      <c r="H107" s="11"/>
      <c r="I107" s="11"/>
    </row>
  </sheetData>
  <mergeCells count="1">
    <mergeCell ref="B4:C4"/>
  </mergeCells>
  <phoneticPr fontId="4" type="noConversion"/>
  <hyperlinks>
    <hyperlink ref="E82" location="Introduction!A1" display="Introduction" xr:uid="{00000000-0004-0000-02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colBreaks count="2" manualBreakCount="2">
    <brk id="9" max="1048575" man="1"/>
    <brk id="18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AFB2F39-A3F2-4474-88D9-F635FF8B53D2}">
          <x14:formula1>
            <xm:f>Raw!$FU$6:$FU$26</xm:f>
          </x14:formula1>
          <xm:sqref>B4:C4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V102"/>
  <sheetViews>
    <sheetView zoomScaleNormal="100" workbookViewId="0">
      <pane ySplit="12" topLeftCell="A57" activePane="bottomLeft" state="frozen"/>
      <selection activeCell="B5" sqref="B5:C5"/>
      <selection pane="bottomLeft" activeCell="A57" sqref="A57"/>
    </sheetView>
  </sheetViews>
  <sheetFormatPr defaultColWidth="0" defaultRowHeight="12.75" zeroHeight="1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6" width="1.5703125" style="1" customWidth="1"/>
    <col min="7" max="7" width="11.42578125" style="1" customWidth="1"/>
    <col min="8" max="8" width="1.5703125" style="1" customWidth="1"/>
    <col min="9" max="9" width="11.42578125" style="1" customWidth="1"/>
    <col min="10" max="10" width="5.5703125" style="1" customWidth="1"/>
    <col min="11" max="11" width="7" style="1" customWidth="1"/>
    <col min="12" max="14" width="5.5703125" style="1" customWidth="1"/>
    <col min="15" max="19" width="9.42578125" style="1" customWidth="1"/>
    <col min="20" max="22" width="11.42578125" style="1" hidden="1" customWidth="1"/>
    <col min="23" max="16384" width="9.42578125" style="1" hidden="1"/>
  </cols>
  <sheetData>
    <row r="1" spans="1:19" ht="18.75" x14ac:dyDescent="0.25">
      <c r="B1" s="33" t="s">
        <v>15</v>
      </c>
      <c r="C1" s="9"/>
      <c r="E1" s="41" t="s">
        <v>86</v>
      </c>
      <c r="F1" s="33"/>
      <c r="G1" s="33"/>
      <c r="H1" s="33"/>
      <c r="J1" s="33"/>
      <c r="K1" s="10"/>
      <c r="L1" s="10"/>
      <c r="M1" s="10"/>
      <c r="N1" s="10"/>
    </row>
    <row r="2" spans="1:19" ht="25.5" customHeight="1" x14ac:dyDescent="0.2">
      <c r="B2" s="425" t="str">
        <f ca="1">OFFSET(Raw!$FT$5,MATCH($B$4,Raw!$FU$6:$FU$26,0),0)</f>
        <v>Eng</v>
      </c>
      <c r="C2" s="426" t="str">
        <f>VLOOKUP($B$4,Raw!$FU$6:$FX$26,3,0)</f>
        <v>.</v>
      </c>
      <c r="I2" s="203" t="s">
        <v>209</v>
      </c>
      <c r="J2" s="48"/>
      <c r="K2" s="48"/>
      <c r="L2" s="48"/>
      <c r="M2" s="48"/>
      <c r="N2" s="48"/>
    </row>
    <row r="3" spans="1:19" ht="14.25" customHeight="1" x14ac:dyDescent="0.2">
      <c r="A3" s="20"/>
      <c r="B3" s="104" t="s">
        <v>95</v>
      </c>
      <c r="D3" s="21"/>
      <c r="E3" s="9"/>
      <c r="F3" s="9"/>
      <c r="G3" s="9"/>
      <c r="H3" s="9"/>
      <c r="L3" s="101" t="s">
        <v>210</v>
      </c>
      <c r="M3" s="9"/>
      <c r="N3" s="9"/>
    </row>
    <row r="4" spans="1:19" ht="25.5" customHeight="1" x14ac:dyDescent="0.2">
      <c r="B4" s="429" t="s">
        <v>98</v>
      </c>
      <c r="C4" s="430"/>
      <c r="D4" s="22"/>
      <c r="E4" s="5" t="s">
        <v>211</v>
      </c>
      <c r="F4" s="6"/>
      <c r="G4" s="5" t="s">
        <v>212</v>
      </c>
      <c r="H4" s="6"/>
      <c r="I4" s="153" t="s">
        <v>213</v>
      </c>
      <c r="J4" s="154" t="s">
        <v>214</v>
      </c>
      <c r="K4" s="154" t="s">
        <v>18</v>
      </c>
      <c r="L4" s="124" t="s">
        <v>215</v>
      </c>
      <c r="M4" s="36" t="s">
        <v>216</v>
      </c>
      <c r="N4" s="36" t="s">
        <v>217</v>
      </c>
    </row>
    <row r="5" spans="1:19" s="19" customFormat="1" ht="12.75" customHeight="1" x14ac:dyDescent="0.2">
      <c r="A5" s="17"/>
      <c r="B5" s="32" t="str">
        <f>VLOOKUP($B$4,Raw!$FU$6:$FX$26,2,0)</f>
        <v>ENG</v>
      </c>
      <c r="C5" s="16"/>
      <c r="D5" s="17" t="s">
        <v>105</v>
      </c>
      <c r="E5" s="18" t="s">
        <v>218</v>
      </c>
      <c r="F5" s="18"/>
      <c r="G5" s="18" t="s">
        <v>219</v>
      </c>
      <c r="H5" s="18"/>
      <c r="I5" s="50" t="s">
        <v>220</v>
      </c>
      <c r="J5" s="50" t="s">
        <v>221</v>
      </c>
      <c r="K5" s="50" t="s">
        <v>222</v>
      </c>
      <c r="L5" s="50" t="s">
        <v>223</v>
      </c>
      <c r="M5" s="50" t="s">
        <v>224</v>
      </c>
      <c r="N5" s="50" t="s">
        <v>225</v>
      </c>
      <c r="O5" s="358"/>
      <c r="P5" s="358"/>
      <c r="Q5" s="358"/>
      <c r="R5" s="358"/>
      <c r="S5" s="358"/>
    </row>
    <row r="6" spans="1:19" s="19" customFormat="1" x14ac:dyDescent="0.2">
      <c r="A6" s="17"/>
      <c r="B6" s="32"/>
      <c r="C6" s="16"/>
      <c r="D6" s="17"/>
      <c r="E6" s="18"/>
      <c r="F6" s="18"/>
      <c r="G6" s="18"/>
      <c r="H6" s="18"/>
      <c r="I6" s="38"/>
      <c r="J6" s="38"/>
      <c r="K6" s="38"/>
      <c r="L6" s="38"/>
      <c r="M6" s="38"/>
      <c r="N6" s="38"/>
      <c r="O6" s="358"/>
      <c r="P6" s="358"/>
      <c r="Q6" s="358"/>
      <c r="R6" s="358"/>
      <c r="S6" s="358"/>
    </row>
    <row r="7" spans="1:19" ht="15" customHeight="1" x14ac:dyDescent="0.2">
      <c r="A7" s="3"/>
      <c r="B7" s="286" t="s">
        <v>128</v>
      </c>
      <c r="C7" s="333" t="s">
        <v>129</v>
      </c>
      <c r="D7" s="364"/>
      <c r="E7" s="64">
        <f>SUMIF($B$13:$B$80,$B7,E$13:E$80)</f>
        <v>5750277</v>
      </c>
      <c r="F7" s="23"/>
      <c r="G7" s="23">
        <f t="shared" ref="G7:G12" si="0">IFERROR(SUMIF($B$13:$B$80,$B7,G$13:G$80),"-")</f>
        <v>4334326</v>
      </c>
      <c r="H7" s="23"/>
      <c r="I7" s="23">
        <f t="shared" ref="I7:I12" si="1">IFERROR(SUMIF($B$13:$B$80,$B7,I$13:I$80),"-")</f>
        <v>66326380</v>
      </c>
      <c r="J7" s="23">
        <f>IFERROR(I7/G7,"-")</f>
        <v>15.302582223856719</v>
      </c>
      <c r="K7" s="23">
        <f>IFERROR(SUMPRODUCT($G$13:$G$20,K$13:K$20)/$G7,"-")</f>
        <v>2.0884974964965717</v>
      </c>
      <c r="L7" s="23">
        <f>IFERROR(SUMPRODUCT($G$13:$G$20,L$13:L$20)/$G7,"-")</f>
        <v>0</v>
      </c>
      <c r="M7" s="23">
        <f>IFERROR(SUMPRODUCT($G$13:$G$20,M$13:M$20)/$G7,"-")</f>
        <v>72.042927781620492</v>
      </c>
      <c r="N7" s="23">
        <f>IFERROR(SUMPRODUCT($G$13:$G$20,N$13:N$20)/$G7,"-")</f>
        <v>136.94459576875389</v>
      </c>
    </row>
    <row r="8" spans="1:19" ht="15" customHeight="1" x14ac:dyDescent="0.2">
      <c r="A8" s="3"/>
      <c r="B8" s="286" t="s">
        <v>130</v>
      </c>
      <c r="C8" s="333" t="s">
        <v>130</v>
      </c>
      <c r="D8" s="364"/>
      <c r="E8" s="64">
        <f>IFERROR(SUMIF($B$13:$B$80,$B8,E$13:E$80),"-")</f>
        <v>11714293</v>
      </c>
      <c r="F8" s="23"/>
      <c r="G8" s="23">
        <f t="shared" si="0"/>
        <v>8736875</v>
      </c>
      <c r="H8" s="23"/>
      <c r="I8" s="23">
        <f t="shared" si="1"/>
        <v>64711237</v>
      </c>
      <c r="J8" s="23">
        <f t="shared" ref="J8:J11" si="2">IFERROR(I8/G8,"-")</f>
        <v>7.4066799628013449</v>
      </c>
      <c r="K8" s="23">
        <f>IFERROR(SUMPRODUCT($G$21:$G$32,K$21:K$32)/$G8,"-")</f>
        <v>1</v>
      </c>
      <c r="L8" s="23">
        <f>IFERROR(SUMPRODUCT($G$21:$G$32,L$21:L$32)/$G8,"-")</f>
        <v>0</v>
      </c>
      <c r="M8" s="23">
        <f>IFERROR(SUMPRODUCT($G$21:$G$32,M$21:M$32)/$G8,"-")</f>
        <v>41.652691265469635</v>
      </c>
      <c r="N8" s="23">
        <f>IFERROR(SUMPRODUCT($G$21:$G$32,N$21:N$32)/$G8,"-")</f>
        <v>95.146790929251026</v>
      </c>
    </row>
    <row r="9" spans="1:19" ht="15" customHeight="1" x14ac:dyDescent="0.2">
      <c r="A9" s="3"/>
      <c r="B9" s="286" t="s">
        <v>131</v>
      </c>
      <c r="C9" s="333" t="s">
        <v>226</v>
      </c>
      <c r="D9" s="364"/>
      <c r="E9" s="64">
        <f>IFERROR(SUMIF($B$13:$B$80,$B9,E$13:E$80),"-")</f>
        <v>12415787</v>
      </c>
      <c r="F9" s="23"/>
      <c r="G9" s="23">
        <f t="shared" si="0"/>
        <v>9198148</v>
      </c>
      <c r="H9" s="23"/>
      <c r="I9" s="23">
        <f t="shared" si="1"/>
        <v>105800688</v>
      </c>
      <c r="J9" s="23">
        <f t="shared" si="2"/>
        <v>11.502390263779187</v>
      </c>
      <c r="K9" s="23">
        <f>IFERROR(SUMPRODUCT($G$33:$G$44,K$33:K$44)/$G9,"-")</f>
        <v>2.2218361783263325</v>
      </c>
      <c r="L9" s="23">
        <f>IFERROR(SUMPRODUCT($G$33:$G$44,L$33:L$44)/$G9,"-")</f>
        <v>32.732409937304773</v>
      </c>
      <c r="M9" s="23">
        <f>IFERROR(SUMPRODUCT($G$33:$G$44,M$33:M$44)/$G9,"-")</f>
        <v>58.773679658122482</v>
      </c>
      <c r="N9" s="23">
        <f>IFERROR(SUMPRODUCT($G$33:$G$44,N$33:N$44)/$G9,"-")</f>
        <v>119.68282517306744</v>
      </c>
    </row>
    <row r="10" spans="1:19" ht="15" customHeight="1" x14ac:dyDescent="0.2">
      <c r="A10" s="3"/>
      <c r="B10" s="286" t="str">
        <f>LEFT(C10,7)</f>
        <v>2020-21</v>
      </c>
      <c r="C10" s="333" t="s">
        <v>227</v>
      </c>
      <c r="D10" s="364"/>
      <c r="E10" s="64">
        <f>IFERROR(SUMIF($B$13:$B$80,$B10,E$13:E$80),"-")</f>
        <v>11413834</v>
      </c>
      <c r="F10" s="23"/>
      <c r="G10" s="23">
        <f t="shared" si="0"/>
        <v>8024034</v>
      </c>
      <c r="H10" s="23"/>
      <c r="I10" s="23">
        <f t="shared" si="1"/>
        <v>43048569</v>
      </c>
      <c r="J10" s="23">
        <f t="shared" si="2"/>
        <v>5.3649534635571081</v>
      </c>
      <c r="K10" s="23">
        <f>IFERROR(SUMPRODUCT($G$45:$G$56,K$45:K$56)/$G10,"-")</f>
        <v>1</v>
      </c>
      <c r="L10" s="23">
        <f>IFERROR(SUMPRODUCT($G$45:$G$56,L$45:L$56)/$G10,"-")</f>
        <v>12.560412630355255</v>
      </c>
      <c r="M10" s="23">
        <f>IFERROR(SUMPRODUCT($G$45:$G$56,M$45:M$56)/$G10,"-")</f>
        <v>25.497218481377324</v>
      </c>
      <c r="N10" s="23">
        <f>IFERROR(SUMPRODUCT($G$45:$G$56,N$45:N$56)/$G10,"-")</f>
        <v>69.659828335722409</v>
      </c>
    </row>
    <row r="11" spans="1:19" ht="15" customHeight="1" x14ac:dyDescent="0.2">
      <c r="A11" s="3"/>
      <c r="B11" s="286" t="str">
        <f>LEFT(C11,7)</f>
        <v>2021-22</v>
      </c>
      <c r="C11" s="333" t="s">
        <v>228</v>
      </c>
      <c r="D11" s="364"/>
      <c r="E11" s="64">
        <f>IFERROR(SUMIF($B$13:$B$80,$B11,E$13:E$80),"-")</f>
        <v>14061120</v>
      </c>
      <c r="F11" s="23"/>
      <c r="G11" s="23">
        <f t="shared" si="0"/>
        <v>10590384</v>
      </c>
      <c r="H11" s="23"/>
      <c r="I11" s="23">
        <f t="shared" si="1"/>
        <v>338535252</v>
      </c>
      <c r="J11" s="23">
        <f t="shared" si="2"/>
        <v>31.966286774870486</v>
      </c>
      <c r="K11" s="23">
        <f>IFERROR(SUMPRODUCT($G$57:$G$68,K$57:K$68)/$G11,"-")</f>
        <v>7.3713295004222701</v>
      </c>
      <c r="L11" s="23">
        <f>IFERROR(SUMPRODUCT($G$57:$G$68,L$57:L$68)/$G11,"-")</f>
        <v>96.187193401108019</v>
      </c>
      <c r="M11" s="23">
        <f>IFERROR(SUMPRODUCT($G$57:$G$68,M$57:M$68)/$G11,"-")</f>
        <v>142.33205122684882</v>
      </c>
      <c r="N11" s="23">
        <f>IFERROR(SUMPRODUCT($G$57:$G$68,N$57:N$68)/$G11,"-")</f>
        <v>252.73995286667602</v>
      </c>
    </row>
    <row r="12" spans="1:19" ht="15" customHeight="1" x14ac:dyDescent="0.2">
      <c r="A12" s="3"/>
      <c r="B12" s="286" t="str">
        <f>LEFT(C12,7)</f>
        <v>2022-23</v>
      </c>
      <c r="C12" s="1" t="s">
        <v>134</v>
      </c>
      <c r="D12" s="364"/>
      <c r="E12" s="64">
        <f>IFERROR(SUMIF($B$13:$B$80,$B12,E$13:E$80),"-")</f>
        <v>3409110</v>
      </c>
      <c r="F12" s="23"/>
      <c r="G12" s="23">
        <f t="shared" si="0"/>
        <v>2612646</v>
      </c>
      <c r="H12" s="23"/>
      <c r="I12" s="23">
        <f t="shared" si="1"/>
        <v>72390547</v>
      </c>
      <c r="J12" s="23">
        <f>IFERROR(I12/G12,"-")</f>
        <v>27.707751834730001</v>
      </c>
      <c r="K12" s="23">
        <f>IFERROR(SUMPRODUCT($G$69:$G$80,K$69:K$80)/$G12,"-")</f>
        <v>2.3469723797253819</v>
      </c>
      <c r="L12" s="23">
        <f>IFERROR(SUMPRODUCT($G$69:$G$80,L$69:L$80)/$G12,"-")</f>
        <v>91.446768525089126</v>
      </c>
      <c r="M12" s="23">
        <f>IFERROR(SUMPRODUCT($G$69:$G$80,M$69:M$80)/$G12,"-")</f>
        <v>137.12025471495181</v>
      </c>
      <c r="N12" s="23">
        <f>IFERROR(SUMPRODUCT($G$69:$G$80,N$69:N$80)/$G12,"-")</f>
        <v>234.11232329217199</v>
      </c>
    </row>
    <row r="13" spans="1:19" x14ac:dyDescent="0.2">
      <c r="A13" s="392">
        <v>42948</v>
      </c>
      <c r="B13" s="10" t="s">
        <v>128</v>
      </c>
      <c r="C13" s="334" t="s">
        <v>135</v>
      </c>
      <c r="D13" s="2" t="s">
        <v>135</v>
      </c>
      <c r="E13" s="64">
        <f>IFERROR(INDEX(Raw!$H$6:$EB$1257,MATCH($B13&amp;$D13&amp;$B$5,Raw!$A$6:$A$1257,0),MATCH(E$5,Raw!$H$5:$EB$5,0)),"-")</f>
        <v>177540</v>
      </c>
      <c r="F13" s="23"/>
      <c r="G13" s="23">
        <f>IFERROR(INDEX(Raw!$H$6:$EB$1257,MATCH($B13&amp;$D13&amp;$B$5,Raw!$A$6:$A$1257,0),MATCH(G$5,Raw!$H$5:$EB$5,0)),"-")</f>
        <v>141028</v>
      </c>
      <c r="H13" s="23"/>
      <c r="I13" s="23">
        <f>IFERROR(INDEX(Raw!$H$6:$EB$1257,MATCH($B13&amp;$D13&amp;$B$5,Raw!$A$6:$A$1257,0),MATCH(I$5,Raw!$H$5:$EB$5,0)),"-")</f>
        <v>1796993</v>
      </c>
      <c r="J13" s="23">
        <f>IFERROR(INDEX(Raw!$H$6:$EB$1257,MATCH($B13&amp;$D13&amp;$B$5,Raw!$A$6:$A$1257,0),MATCH(J$5,Raw!$H$5:$EB$5,0)),"-")</f>
        <v>13</v>
      </c>
      <c r="K13" s="23">
        <f>IFERROR(INDEX(Raw!$H$6:$EB$1257,MATCH($B13&amp;$D13&amp;$B$5,Raw!$A$6:$A$1257,0),MATCH(K$5,Raw!$H$5:$EB$5,0)),"-")</f>
        <v>1</v>
      </c>
      <c r="L13" s="23">
        <f>IFERROR(INDEX(Raw!$H$6:$EB$1257,MATCH($B13&amp;$D13&amp;$B$5,Raw!$A$6:$A$1257,0),MATCH(L$5,Raw!$H$5:$EB$5,0)),"-")</f>
        <v>0</v>
      </c>
      <c r="M13" s="23">
        <f>IFERROR(INDEX(Raw!$H$6:$EB$1257,MATCH($B13&amp;$D13&amp;$B$5,Raw!$A$6:$A$1257,0),MATCH(M$5,Raw!$H$5:$EB$5,0)),"-")</f>
        <v>70</v>
      </c>
      <c r="N13" s="23">
        <f>IFERROR(INDEX(Raw!$H$6:$EB$1257,MATCH($B13&amp;$D13&amp;$B$5,Raw!$A$6:$A$1257,0),MATCH(N$5,Raw!$H$5:$EB$5,0)),"-")</f>
        <v>158</v>
      </c>
    </row>
    <row r="14" spans="1:19" ht="12.75" customHeight="1" x14ac:dyDescent="0.2">
      <c r="A14" s="392">
        <v>42979</v>
      </c>
      <c r="B14" s="287" t="s">
        <v>128</v>
      </c>
      <c r="C14" s="334" t="s">
        <v>136</v>
      </c>
      <c r="D14" s="2" t="s">
        <v>136</v>
      </c>
      <c r="E14" s="64">
        <f>IFERROR(INDEX(Raw!$H$6:$EB$1257,MATCH($B14&amp;$D14&amp;$B$5,Raw!$A$6:$A$1257,0),MATCH(E$5,Raw!$H$5:$EB$5,0)),"-")</f>
        <v>379791</v>
      </c>
      <c r="F14" s="23"/>
      <c r="G14" s="23">
        <f>IFERROR(INDEX(Raw!$H$6:$EB$1257,MATCH($B14&amp;$D14&amp;$B$5,Raw!$A$6:$A$1257,0),MATCH(G$5,Raw!$H$5:$EB$5,0)),"-")</f>
        <v>289824</v>
      </c>
      <c r="H14" s="23"/>
      <c r="I14" s="23">
        <f>IFERROR(INDEX(Raw!$H$6:$EB$1257,MATCH($B14&amp;$D14&amp;$B$5,Raw!$A$6:$A$1257,0),MATCH(I$5,Raw!$H$5:$EB$5,0)),"-")</f>
        <v>6276073</v>
      </c>
      <c r="J14" s="23">
        <f>IFERROR(INDEX(Raw!$H$6:$EB$1257,MATCH($B14&amp;$D14&amp;$B$5,Raw!$A$6:$A$1257,0),MATCH(J$5,Raw!$H$5:$EB$5,0)),"-")</f>
        <v>22</v>
      </c>
      <c r="K14" s="23">
        <f>IFERROR(INDEX(Raw!$H$6:$EB$1257,MATCH($B14&amp;$D14&amp;$B$5,Raw!$A$6:$A$1257,0),MATCH(K$5,Raw!$H$5:$EB$5,0)),"-")</f>
        <v>2</v>
      </c>
      <c r="L14" s="23">
        <f>IFERROR(INDEX(Raw!$H$6:$EB$1257,MATCH($B14&amp;$D14&amp;$B$5,Raw!$A$6:$A$1257,0),MATCH(L$5,Raw!$H$5:$EB$5,0)),"-")</f>
        <v>0</v>
      </c>
      <c r="M14" s="23">
        <f>IFERROR(INDEX(Raw!$H$6:$EB$1257,MATCH($B14&amp;$D14&amp;$B$5,Raw!$A$6:$A$1257,0),MATCH(M$5,Raw!$H$5:$EB$5,0)),"-")</f>
        <v>72</v>
      </c>
      <c r="N14" s="23">
        <f>IFERROR(INDEX(Raw!$H$6:$EB$1257,MATCH($B14&amp;$D14&amp;$B$5,Raw!$A$6:$A$1257,0),MATCH(N$5,Raw!$H$5:$EB$5,0)),"-")</f>
        <v>132</v>
      </c>
    </row>
    <row r="15" spans="1:19" ht="18" x14ac:dyDescent="0.25">
      <c r="A15" s="392">
        <v>43009</v>
      </c>
      <c r="B15" s="287" t="s">
        <v>128</v>
      </c>
      <c r="C15" s="334" t="s">
        <v>137</v>
      </c>
      <c r="D15" s="142" t="s">
        <v>137</v>
      </c>
      <c r="E15" s="64">
        <f>IFERROR(INDEX(Raw!$H$6:$EB$1257,MATCH($B15&amp;$D15&amp;$B$5,Raw!$A$6:$A$1257,0),MATCH(E$5,Raw!$H$5:$EB$5,0)),"-")</f>
        <v>416653</v>
      </c>
      <c r="F15" s="23"/>
      <c r="G15" s="23">
        <f>IFERROR(INDEX(Raw!$H$6:$EB$1257,MATCH($B15&amp;$D15&amp;$B$5,Raw!$A$6:$A$1257,0),MATCH(G$5,Raw!$H$5:$EB$5,0)),"-")</f>
        <v>316099</v>
      </c>
      <c r="H15" s="23"/>
      <c r="I15" s="23">
        <f>IFERROR(INDEX(Raw!$H$6:$EB$1257,MATCH($B15&amp;$D15&amp;$B$5,Raw!$A$6:$A$1257,0),MATCH(I$5,Raw!$H$5:$EB$5,0)),"-")</f>
        <v>4282835</v>
      </c>
      <c r="J15" s="23">
        <f>IFERROR(INDEX(Raw!$H$6:$EB$1257,MATCH($B15&amp;$D15&amp;$B$5,Raw!$A$6:$A$1257,0),MATCH(J$5,Raw!$H$5:$EB$5,0)),"-")</f>
        <v>14</v>
      </c>
      <c r="K15" s="23">
        <f>IFERROR(INDEX(Raw!$H$6:$EB$1257,MATCH($B15&amp;$D15&amp;$B$5,Raw!$A$6:$A$1257,0),MATCH(K$5,Raw!$H$5:$EB$5,0)),"-")</f>
        <v>2</v>
      </c>
      <c r="L15" s="23">
        <f>IFERROR(INDEX(Raw!$H$6:$EB$1257,MATCH($B15&amp;$D15&amp;$B$5,Raw!$A$6:$A$1257,0),MATCH(L$5,Raw!$H$5:$EB$5,0)),"-")</f>
        <v>0</v>
      </c>
      <c r="M15" s="23">
        <f>IFERROR(INDEX(Raw!$H$6:$EB$1257,MATCH($B15&amp;$D15&amp;$B$5,Raw!$A$6:$A$1257,0),MATCH(M$5,Raw!$H$5:$EB$5,0)),"-")</f>
        <v>59</v>
      </c>
      <c r="N15" s="23">
        <f>IFERROR(INDEX(Raw!$H$6:$EB$1257,MATCH($B15&amp;$D15&amp;$B$5,Raw!$A$6:$A$1257,0),MATCH(N$5,Raw!$H$5:$EB$5,0)),"-")</f>
        <v>124</v>
      </c>
    </row>
    <row r="16" spans="1:19" ht="12.75" customHeight="1" x14ac:dyDescent="0.2">
      <c r="A16" s="392">
        <v>43040</v>
      </c>
      <c r="B16" s="287" t="s">
        <v>128</v>
      </c>
      <c r="C16" s="334" t="s">
        <v>138</v>
      </c>
      <c r="D16" s="2" t="s">
        <v>138</v>
      </c>
      <c r="E16" s="64">
        <f>IFERROR(INDEX(Raw!$H$6:$EB$1257,MATCH($B16&amp;$D16&amp;$B$5,Raw!$A$6:$A$1257,0),MATCH(E$5,Raw!$H$5:$EB$5,0)),"-")</f>
        <v>797425</v>
      </c>
      <c r="F16" s="23"/>
      <c r="G16" s="23">
        <f>IFERROR(INDEX(Raw!$H$6:$EB$1257,MATCH($B16&amp;$D16&amp;$B$5,Raw!$A$6:$A$1257,0),MATCH(G$5,Raw!$H$5:$EB$5,0)),"-")</f>
        <v>597353</v>
      </c>
      <c r="H16" s="23"/>
      <c r="I16" s="23">
        <f>IFERROR(INDEX(Raw!$H$6:$EB$1257,MATCH($B16&amp;$D16&amp;$B$5,Raw!$A$6:$A$1257,0),MATCH(I$5,Raw!$H$5:$EB$5,0)),"-")</f>
        <v>7919804</v>
      </c>
      <c r="J16" s="23">
        <f>IFERROR(INDEX(Raw!$H$6:$EB$1257,MATCH($B16&amp;$D16&amp;$B$5,Raw!$A$6:$A$1257,0),MATCH(J$5,Raw!$H$5:$EB$5,0)),"-")</f>
        <v>13</v>
      </c>
      <c r="K16" s="23">
        <f>IFERROR(INDEX(Raw!$H$6:$EB$1257,MATCH($B16&amp;$D16&amp;$B$5,Raw!$A$6:$A$1257,0),MATCH(K$5,Raw!$H$5:$EB$5,0)),"-")</f>
        <v>1</v>
      </c>
      <c r="L16" s="23">
        <f>IFERROR(INDEX(Raw!$H$6:$EB$1257,MATCH($B16&amp;$D16&amp;$B$5,Raw!$A$6:$A$1257,0),MATCH(L$5,Raw!$H$5:$EB$5,0)),"-")</f>
        <v>0</v>
      </c>
      <c r="M16" s="23">
        <f>IFERROR(INDEX(Raw!$H$6:$EB$1257,MATCH($B16&amp;$D16&amp;$B$5,Raw!$A$6:$A$1257,0),MATCH(M$5,Raw!$H$5:$EB$5,0)),"-")</f>
        <v>68</v>
      </c>
      <c r="N16" s="23">
        <f>IFERROR(INDEX(Raw!$H$6:$EB$1257,MATCH($B16&amp;$D16&amp;$B$5,Raw!$A$6:$A$1257,0),MATCH(N$5,Raw!$H$5:$EB$5,0)),"-")</f>
        <v>132</v>
      </c>
    </row>
    <row r="17" spans="1:15" ht="12.75" customHeight="1" x14ac:dyDescent="0.2">
      <c r="A17" s="392">
        <v>43070</v>
      </c>
      <c r="B17" s="287" t="s">
        <v>128</v>
      </c>
      <c r="C17" s="334" t="s">
        <v>139</v>
      </c>
      <c r="D17" s="2" t="s">
        <v>139</v>
      </c>
      <c r="E17" s="64">
        <f>IFERROR(INDEX(Raw!$H$6:$EB$1257,MATCH($B17&amp;$D17&amp;$B$5,Raw!$A$6:$A$1257,0),MATCH(E$5,Raw!$H$5:$EB$5,0)),"-")</f>
        <v>1075639</v>
      </c>
      <c r="F17" s="23"/>
      <c r="G17" s="23">
        <f>IFERROR(INDEX(Raw!$H$6:$EB$1257,MATCH($B17&amp;$D17&amp;$B$5,Raw!$A$6:$A$1257,0),MATCH(G$5,Raw!$H$5:$EB$5,0)),"-")</f>
        <v>822396</v>
      </c>
      <c r="H17" s="23"/>
      <c r="I17" s="23">
        <f>IFERROR(INDEX(Raw!$H$6:$EB$1257,MATCH($B17&amp;$D17&amp;$B$5,Raw!$A$6:$A$1257,0),MATCH(I$5,Raw!$H$5:$EB$5,0)),"-")</f>
        <v>18583950</v>
      </c>
      <c r="J17" s="23">
        <f>IFERROR(INDEX(Raw!$H$6:$EB$1257,MATCH($B17&amp;$D17&amp;$B$5,Raw!$A$6:$A$1257,0),MATCH(J$5,Raw!$H$5:$EB$5,0)),"-")</f>
        <v>23</v>
      </c>
      <c r="K17" s="23">
        <f>IFERROR(INDEX(Raw!$H$6:$EB$1257,MATCH($B17&amp;$D17&amp;$B$5,Raw!$A$6:$A$1257,0),MATCH(K$5,Raw!$H$5:$EB$5,0)),"-")</f>
        <v>6</v>
      </c>
      <c r="L17" s="23">
        <f>IFERROR(INDEX(Raw!$H$6:$EB$1257,MATCH($B17&amp;$D17&amp;$B$5,Raw!$A$6:$A$1257,0),MATCH(L$5,Raw!$H$5:$EB$5,0)),"-")</f>
        <v>0</v>
      </c>
      <c r="M17" s="23">
        <f>IFERROR(INDEX(Raw!$H$6:$EB$1257,MATCH($B17&amp;$D17&amp;$B$5,Raw!$A$6:$A$1257,0),MATCH(M$5,Raw!$H$5:$EB$5,0)),"-")</f>
        <v>97</v>
      </c>
      <c r="N17" s="23">
        <f>IFERROR(INDEX(Raw!$H$6:$EB$1257,MATCH($B17&amp;$D17&amp;$B$5,Raw!$A$6:$A$1257,0),MATCH(N$5,Raw!$H$5:$EB$5,0)),"-")</f>
        <v>165</v>
      </c>
    </row>
    <row r="18" spans="1:15" ht="18" x14ac:dyDescent="0.25">
      <c r="A18" s="392">
        <v>43101</v>
      </c>
      <c r="B18" s="287" t="s">
        <v>128</v>
      </c>
      <c r="C18" s="334" t="s">
        <v>140</v>
      </c>
      <c r="D18" s="142" t="s">
        <v>140</v>
      </c>
      <c r="E18" s="23">
        <f>IFERROR(INDEX(Raw!$H$6:$EB$1257,MATCH($B18&amp;$D18&amp;$B$5,Raw!$A$6:$A$1257,0),MATCH(E$5,Raw!$H$5:$EB$5,0)),"-")</f>
        <v>983747</v>
      </c>
      <c r="F18" s="23"/>
      <c r="G18" s="23">
        <f>IFERROR(INDEX(Raw!$H$6:$EB$1257,MATCH($B18&amp;$D18&amp;$B$5,Raw!$A$6:$A$1257,0),MATCH(G$5,Raw!$H$5:$EB$5,0)),"-")</f>
        <v>727947</v>
      </c>
      <c r="H18" s="23"/>
      <c r="I18" s="23">
        <f>IFERROR(INDEX(Raw!$H$6:$EB$1257,MATCH($B18&amp;$D18&amp;$B$5,Raw!$A$6:$A$1257,0),MATCH(I$5,Raw!$H$5:$EB$5,0)),"-")</f>
        <v>8142916</v>
      </c>
      <c r="J18" s="23">
        <f>IFERROR(INDEX(Raw!$H$6:$EB$1257,MATCH($B18&amp;$D18&amp;$B$5,Raw!$A$6:$A$1257,0),MATCH(J$5,Raw!$H$5:$EB$5,0)),"-")</f>
        <v>11</v>
      </c>
      <c r="K18" s="23">
        <f>IFERROR(INDEX(Raw!$H$6:$EB$1257,MATCH($B18&amp;$D18&amp;$B$5,Raw!$A$6:$A$1257,0),MATCH(K$5,Raw!$H$5:$EB$5,0)),"-")</f>
        <v>1</v>
      </c>
      <c r="L18" s="23">
        <f>IFERROR(INDEX(Raw!$H$6:$EB$1257,MATCH($B18&amp;$D18&amp;$B$5,Raw!$A$6:$A$1257,0),MATCH(L$5,Raw!$H$5:$EB$5,0)),"-")</f>
        <v>0</v>
      </c>
      <c r="M18" s="23">
        <f>IFERROR(INDEX(Raw!$H$6:$EB$1257,MATCH($B18&amp;$D18&amp;$B$5,Raw!$A$6:$A$1257,0),MATCH(M$5,Raw!$H$5:$EB$5,0)),"-")</f>
        <v>59</v>
      </c>
      <c r="N18" s="23">
        <f>IFERROR(INDEX(Raw!$H$6:$EB$1257,MATCH($B18&amp;$D18&amp;$B$5,Raw!$A$6:$A$1257,0),MATCH(N$5,Raw!$H$5:$EB$5,0)),"-")</f>
        <v>123</v>
      </c>
    </row>
    <row r="19" spans="1:15" ht="12.75" customHeight="1" x14ac:dyDescent="0.2">
      <c r="A19" s="392">
        <v>43132</v>
      </c>
      <c r="B19" s="287" t="s">
        <v>128</v>
      </c>
      <c r="C19" s="334" t="s">
        <v>141</v>
      </c>
      <c r="D19" s="2" t="s">
        <v>141</v>
      </c>
      <c r="E19" s="23">
        <f>IFERROR(INDEX(Raw!$H$6:$EB$1257,MATCH($B19&amp;$D19&amp;$B$5,Raw!$A$6:$A$1257,0),MATCH(E$5,Raw!$H$5:$EB$5,0)),"-")</f>
        <v>900323</v>
      </c>
      <c r="F19" s="23"/>
      <c r="G19" s="23">
        <f>IFERROR(INDEX(Raw!$H$6:$EB$1257,MATCH($B19&amp;$D19&amp;$B$5,Raw!$A$6:$A$1257,0),MATCH(G$5,Raw!$H$5:$EB$5,0)),"-")</f>
        <v>672523</v>
      </c>
      <c r="H19" s="23"/>
      <c r="I19" s="23">
        <f>IFERROR(INDEX(Raw!$H$6:$EB$1257,MATCH($B19&amp;$D19&amp;$B$5,Raw!$A$6:$A$1257,0),MATCH(I$5,Raw!$H$5:$EB$5,0)),"-")</f>
        <v>8751856</v>
      </c>
      <c r="J19" s="23">
        <f>IFERROR(INDEX(Raw!$H$6:$EB$1257,MATCH($B19&amp;$D19&amp;$B$5,Raw!$A$6:$A$1257,0),MATCH(J$5,Raw!$H$5:$EB$5,0)),"-")</f>
        <v>13</v>
      </c>
      <c r="K19" s="23">
        <f>IFERROR(INDEX(Raw!$H$6:$EB$1257,MATCH($B19&amp;$D19&amp;$B$5,Raw!$A$6:$A$1257,0),MATCH(K$5,Raw!$H$5:$EB$5,0)),"-")</f>
        <v>1</v>
      </c>
      <c r="L19" s="23">
        <f>IFERROR(INDEX(Raw!$H$6:$EB$1257,MATCH($B19&amp;$D19&amp;$B$5,Raw!$A$6:$A$1257,0),MATCH(L$5,Raw!$H$5:$EB$5,0)),"-")</f>
        <v>0</v>
      </c>
      <c r="M19" s="23">
        <f>IFERROR(INDEX(Raw!$H$6:$EB$1257,MATCH($B19&amp;$D19&amp;$B$5,Raw!$A$6:$A$1257,0),MATCH(M$5,Raw!$H$5:$EB$5,0)),"-")</f>
        <v>67</v>
      </c>
      <c r="N19" s="23">
        <f>IFERROR(INDEX(Raw!$H$6:$EB$1257,MATCH($B19&amp;$D19&amp;$B$5,Raw!$A$6:$A$1257,0),MATCH(N$5,Raw!$H$5:$EB$5,0)),"-")</f>
        <v>127</v>
      </c>
    </row>
    <row r="20" spans="1:15" collapsed="1" x14ac:dyDescent="0.2">
      <c r="A20" s="392">
        <v>43160</v>
      </c>
      <c r="B20" s="289" t="s">
        <v>128</v>
      </c>
      <c r="C20" s="335" t="s">
        <v>142</v>
      </c>
      <c r="D20" s="138" t="s">
        <v>142</v>
      </c>
      <c r="E20" s="23">
        <f>IFERROR(INDEX(Raw!$H$6:$EB$1257,MATCH($B20&amp;$D20&amp;$B$5,Raw!$A$6:$A$1257,0),MATCH(E$5,Raw!$H$5:$EB$5,0)),"-")</f>
        <v>1019159</v>
      </c>
      <c r="F20" s="23"/>
      <c r="G20" s="23">
        <f>IFERROR(INDEX(Raw!$H$6:$EB$1257,MATCH($B20&amp;$D20&amp;$B$5,Raw!$A$6:$A$1257,0),MATCH(G$5,Raw!$H$5:$EB$5,0)),"-")</f>
        <v>767156</v>
      </c>
      <c r="H20" s="23"/>
      <c r="I20" s="23">
        <f>IFERROR(INDEX(Raw!$H$6:$EB$1257,MATCH($B20&amp;$D20&amp;$B$5,Raw!$A$6:$A$1257,0),MATCH(I$5,Raw!$H$5:$EB$5,0)),"-")</f>
        <v>10571953</v>
      </c>
      <c r="J20" s="23">
        <f>IFERROR(INDEX(Raw!$H$6:$EB$1257,MATCH($B20&amp;$D20&amp;$B$5,Raw!$A$6:$A$1257,0),MATCH(J$5,Raw!$H$5:$EB$5,0)),"-")</f>
        <v>14</v>
      </c>
      <c r="K20" s="23">
        <f>IFERROR(INDEX(Raw!$H$6:$EB$1257,MATCH($B20&amp;$D20&amp;$B$5,Raw!$A$6:$A$1257,0),MATCH(K$5,Raw!$H$5:$EB$5,0)),"-")</f>
        <v>1</v>
      </c>
      <c r="L20" s="23">
        <f>IFERROR(INDEX(Raw!$H$6:$EB$1257,MATCH($B20&amp;$D20&amp;$B$5,Raw!$A$6:$A$1257,0),MATCH(L$5,Raw!$H$5:$EB$5,0)),"-")</f>
        <v>0</v>
      </c>
      <c r="M20" s="23">
        <f>IFERROR(INDEX(Raw!$H$6:$EB$1257,MATCH($B20&amp;$D20&amp;$B$5,Raw!$A$6:$A$1257,0),MATCH(M$5,Raw!$H$5:$EB$5,0)),"-")</f>
        <v>71</v>
      </c>
      <c r="N20" s="23">
        <f>IFERROR(INDEX(Raw!$H$6:$EB$1257,MATCH($B20&amp;$D20&amp;$B$5,Raw!$A$6:$A$1257,0),MATCH(N$5,Raw!$H$5:$EB$5,0)),"-")</f>
        <v>136</v>
      </c>
    </row>
    <row r="21" spans="1:15" ht="18" x14ac:dyDescent="0.25">
      <c r="A21" s="392">
        <v>43191</v>
      </c>
      <c r="B21" s="285" t="s">
        <v>130</v>
      </c>
      <c r="C21" s="336" t="s">
        <v>143</v>
      </c>
      <c r="D21" s="142" t="s">
        <v>143</v>
      </c>
      <c r="E21" s="115">
        <f>IFERROR(INDEX(Raw!$H$6:$EB$1257,MATCH($B21&amp;$D21&amp;$B$5,Raw!$A$6:$A$1257,0),MATCH(E$5,Raw!$H$5:$EB$5,0)),"-")</f>
        <v>893891</v>
      </c>
      <c r="F21" s="23"/>
      <c r="G21" s="115">
        <f>IFERROR(INDEX(Raw!$H$6:$EB$1257,MATCH($B21&amp;$D21&amp;$B$5,Raw!$A$6:$A$1257,0),MATCH(G$5,Raw!$H$5:$EB$5,0)),"-")</f>
        <v>657660</v>
      </c>
      <c r="H21" s="23"/>
      <c r="I21" s="115">
        <f>IFERROR(INDEX(Raw!$H$6:$EB$1257,MATCH($B21&amp;$D21&amp;$B$5,Raw!$A$6:$A$1257,0),MATCH(I$5,Raw!$H$5:$EB$5,0)),"-")</f>
        <v>3841645</v>
      </c>
      <c r="J21" s="115">
        <f>IFERROR(INDEX(Raw!$H$6:$EB$1257,MATCH($B21&amp;$D21&amp;$B$5,Raw!$A$6:$A$1257,0),MATCH(J$5,Raw!$H$5:$EB$5,0)),"-")</f>
        <v>6</v>
      </c>
      <c r="K21" s="115">
        <f>IFERROR(INDEX(Raw!$H$6:$EB$1257,MATCH($B21&amp;$D21&amp;$B$5,Raw!$A$6:$A$1257,0),MATCH(K$5,Raw!$H$5:$EB$5,0)),"-")</f>
        <v>1</v>
      </c>
      <c r="L21" s="115">
        <f>IFERROR(INDEX(Raw!$H$6:$EB$1257,MATCH($B21&amp;$D21&amp;$B$5,Raw!$A$6:$A$1257,0),MATCH(L$5,Raw!$H$5:$EB$5,0)),"-")</f>
        <v>0</v>
      </c>
      <c r="M21" s="115">
        <f>IFERROR(INDEX(Raw!$H$6:$EB$1257,MATCH($B21&amp;$D21&amp;$B$5,Raw!$A$6:$A$1257,0),MATCH(M$5,Raw!$H$5:$EB$5,0)),"-")</f>
        <v>31</v>
      </c>
      <c r="N21" s="115">
        <f>IFERROR(INDEX(Raw!$H$6:$EB$1257,MATCH($B21&amp;$D21&amp;$B$5,Raw!$A$6:$A$1257,0),MATCH(N$5,Raw!$H$5:$EB$5,0)),"-")</f>
        <v>90</v>
      </c>
      <c r="O21" s="46"/>
    </row>
    <row r="22" spans="1:15" x14ac:dyDescent="0.2">
      <c r="A22" s="392">
        <v>43221</v>
      </c>
      <c r="B22" s="287" t="s">
        <v>130</v>
      </c>
      <c r="C22" s="335" t="s">
        <v>144</v>
      </c>
      <c r="D22" s="138" t="s">
        <v>144</v>
      </c>
      <c r="E22" s="23">
        <f>IFERROR(INDEX(Raw!$H$6:$EB$1257,MATCH($B22&amp;$D22&amp;$B$5,Raw!$A$6:$A$1257,0),MATCH(E$5,Raw!$H$5:$EB$5,0)),"-")</f>
        <v>978300</v>
      </c>
      <c r="F22" s="23"/>
      <c r="G22" s="23">
        <f>IFERROR(INDEX(Raw!$H$6:$EB$1257,MATCH($B22&amp;$D22&amp;$B$5,Raw!$A$6:$A$1257,0),MATCH(G$5,Raw!$H$5:$EB$5,0)),"-")</f>
        <v>731368</v>
      </c>
      <c r="H22" s="23"/>
      <c r="I22" s="23">
        <f>IFERROR(INDEX(Raw!$H$6:$EB$1257,MATCH($B22&amp;$D22&amp;$B$5,Raw!$A$6:$A$1257,0),MATCH(I$5,Raw!$H$5:$EB$5,0)),"-")</f>
        <v>5930992</v>
      </c>
      <c r="J22" s="23">
        <f>IFERROR(INDEX(Raw!$H$6:$EB$1257,MATCH($B22&amp;$D22&amp;$B$5,Raw!$A$6:$A$1257,0),MATCH(J$5,Raw!$H$5:$EB$5,0)),"-")</f>
        <v>8</v>
      </c>
      <c r="K22" s="23">
        <f>IFERROR(INDEX(Raw!$H$6:$EB$1257,MATCH($B22&amp;$D22&amp;$B$5,Raw!$A$6:$A$1257,0),MATCH(K$5,Raw!$H$5:$EB$5,0)),"-")</f>
        <v>1</v>
      </c>
      <c r="L22" s="23">
        <f>IFERROR(INDEX(Raw!$H$6:$EB$1257,MATCH($B22&amp;$D22&amp;$B$5,Raw!$A$6:$A$1257,0),MATCH(L$5,Raw!$H$5:$EB$5,0)),"-")</f>
        <v>0</v>
      </c>
      <c r="M22" s="23">
        <f>IFERROR(INDEX(Raw!$H$6:$EB$1257,MATCH($B22&amp;$D22&amp;$B$5,Raw!$A$6:$A$1257,0),MATCH(M$5,Raw!$H$5:$EB$5,0)),"-")</f>
        <v>45</v>
      </c>
      <c r="N22" s="23">
        <f>IFERROR(INDEX(Raw!$H$6:$EB$1257,MATCH($B22&amp;$D22&amp;$B$5,Raw!$A$6:$A$1257,0),MATCH(N$5,Raw!$H$5:$EB$5,0)),"-")</f>
        <v>101</v>
      </c>
      <c r="O22" s="46"/>
    </row>
    <row r="23" spans="1:15" x14ac:dyDescent="0.2">
      <c r="A23" s="392">
        <v>43252</v>
      </c>
      <c r="B23" s="287" t="s">
        <v>130</v>
      </c>
      <c r="C23" s="334" t="s">
        <v>145</v>
      </c>
      <c r="D23" s="2" t="s">
        <v>145</v>
      </c>
      <c r="E23" s="23">
        <f>IFERROR(INDEX(Raw!$H$6:$EB$1257,MATCH($B23&amp;$D23&amp;$B$5,Raw!$A$6:$A$1257,0),MATCH(E$5,Raw!$H$5:$EB$5,0)),"-")</f>
        <v>956022</v>
      </c>
      <c r="F23" s="23"/>
      <c r="G23" s="23">
        <f>IFERROR(INDEX(Raw!$H$6:$EB$1257,MATCH($B23&amp;$D23&amp;$B$5,Raw!$A$6:$A$1257,0),MATCH(G$5,Raw!$H$5:$EB$5,0)),"-")</f>
        <v>724630</v>
      </c>
      <c r="H23" s="23"/>
      <c r="I23" s="23">
        <f>IFERROR(INDEX(Raw!$H$6:$EB$1257,MATCH($B23&amp;$D23&amp;$B$5,Raw!$A$6:$A$1257,0),MATCH(I$5,Raw!$H$5:$EB$5,0)),"-")</f>
        <v>7702520</v>
      </c>
      <c r="J23" s="23">
        <f>IFERROR(INDEX(Raw!$H$6:$EB$1257,MATCH($B23&amp;$D23&amp;$B$5,Raw!$A$6:$A$1257,0),MATCH(J$5,Raw!$H$5:$EB$5,0)),"-")</f>
        <v>11</v>
      </c>
      <c r="K23" s="23">
        <f>IFERROR(INDEX(Raw!$H$6:$EB$1257,MATCH($B23&amp;$D23&amp;$B$5,Raw!$A$6:$A$1257,0),MATCH(K$5,Raw!$H$5:$EB$5,0)),"-")</f>
        <v>1</v>
      </c>
      <c r="L23" s="23">
        <f>IFERROR(INDEX(Raw!$H$6:$EB$1257,MATCH($B23&amp;$D23&amp;$B$5,Raw!$A$6:$A$1257,0),MATCH(L$5,Raw!$H$5:$EB$5,0)),"-")</f>
        <v>0</v>
      </c>
      <c r="M23" s="23">
        <f>IFERROR(INDEX(Raw!$H$6:$EB$1257,MATCH($B23&amp;$D23&amp;$B$5,Raw!$A$6:$A$1257,0),MATCH(M$5,Raw!$H$5:$EB$5,0)),"-")</f>
        <v>59</v>
      </c>
      <c r="N23" s="23">
        <f>IFERROR(INDEX(Raw!$H$6:$EB$1257,MATCH($B23&amp;$D23&amp;$B$5,Raw!$A$6:$A$1257,0),MATCH(N$5,Raw!$H$5:$EB$5,0)),"-")</f>
        <v>121</v>
      </c>
      <c r="O23" s="46"/>
    </row>
    <row r="24" spans="1:15" ht="18" x14ac:dyDescent="0.25">
      <c r="A24" s="392">
        <v>43282</v>
      </c>
      <c r="B24" s="287" t="s">
        <v>130</v>
      </c>
      <c r="C24" s="335" t="s">
        <v>146</v>
      </c>
      <c r="D24" s="144" t="s">
        <v>146</v>
      </c>
      <c r="E24" s="23">
        <f>IFERROR(INDEX(Raw!$H$6:$EB$1257,MATCH($B24&amp;$D24&amp;$B$5,Raw!$A$6:$A$1257,0),MATCH(E$5,Raw!$H$5:$EB$5,0)),"-")</f>
        <v>1038167</v>
      </c>
      <c r="F24" s="23"/>
      <c r="G24" s="23">
        <f>IFERROR(INDEX(Raw!$H$6:$EB$1257,MATCH($B24&amp;$D24&amp;$B$5,Raw!$A$6:$A$1257,0),MATCH(G$5,Raw!$H$5:$EB$5,0)),"-")</f>
        <v>786727</v>
      </c>
      <c r="H24" s="23"/>
      <c r="I24" s="23">
        <f>IFERROR(INDEX(Raw!$H$6:$EB$1257,MATCH($B24&amp;$D24&amp;$B$5,Raw!$A$6:$A$1257,0),MATCH(I$5,Raw!$H$5:$EB$5,0)),"-")</f>
        <v>9945250</v>
      </c>
      <c r="J24" s="23">
        <f>IFERROR(INDEX(Raw!$H$6:$EB$1257,MATCH($B24&amp;$D24&amp;$B$5,Raw!$A$6:$A$1257,0),MATCH(J$5,Raw!$H$5:$EB$5,0)),"-")</f>
        <v>13</v>
      </c>
      <c r="K24" s="23">
        <f>IFERROR(INDEX(Raw!$H$6:$EB$1257,MATCH($B24&amp;$D24&amp;$B$5,Raw!$A$6:$A$1257,0),MATCH(K$5,Raw!$H$5:$EB$5,0)),"-")</f>
        <v>1</v>
      </c>
      <c r="L24" s="23">
        <f>IFERROR(INDEX(Raw!$H$6:$EB$1257,MATCH($B24&amp;$D24&amp;$B$5,Raw!$A$6:$A$1257,0),MATCH(L$5,Raw!$H$5:$EB$5,0)),"-")</f>
        <v>0</v>
      </c>
      <c r="M24" s="23">
        <f>IFERROR(INDEX(Raw!$H$6:$EB$1257,MATCH($B24&amp;$D24&amp;$B$5,Raw!$A$6:$A$1257,0),MATCH(M$5,Raw!$H$5:$EB$5,0)),"-")</f>
        <v>70</v>
      </c>
      <c r="N24" s="23">
        <f>IFERROR(INDEX(Raw!$H$6:$EB$1257,MATCH($B24&amp;$D24&amp;$B$5,Raw!$A$6:$A$1257,0),MATCH(N$5,Raw!$H$5:$EB$5,0)),"-")</f>
        <v>132</v>
      </c>
      <c r="O24" s="46"/>
    </row>
    <row r="25" spans="1:15" x14ac:dyDescent="0.2">
      <c r="A25" s="392">
        <v>43313</v>
      </c>
      <c r="B25" s="287" t="s">
        <v>130</v>
      </c>
      <c r="C25" s="334" t="s">
        <v>135</v>
      </c>
      <c r="D25" s="2" t="s">
        <v>135</v>
      </c>
      <c r="E25" s="23">
        <f>IFERROR(INDEX(Raw!$H$6:$EB$1257,MATCH($B25&amp;$D25&amp;$B$5,Raw!$A$6:$A$1257,0),MATCH(E$5,Raw!$H$5:$EB$5,0)),"-")</f>
        <v>948407</v>
      </c>
      <c r="F25" s="23"/>
      <c r="G25" s="23">
        <f>IFERROR(INDEX(Raw!$H$6:$EB$1257,MATCH($B25&amp;$D25&amp;$B$5,Raw!$A$6:$A$1257,0),MATCH(G$5,Raw!$H$5:$EB$5,0)),"-")</f>
        <v>711875</v>
      </c>
      <c r="H25" s="23"/>
      <c r="I25" s="23">
        <f>IFERROR(INDEX(Raw!$H$6:$EB$1257,MATCH($B25&amp;$D25&amp;$B$5,Raw!$A$6:$A$1257,0),MATCH(I$5,Raw!$H$5:$EB$5,0)),"-")</f>
        <v>5011824</v>
      </c>
      <c r="J25" s="23">
        <f>IFERROR(INDEX(Raw!$H$6:$EB$1257,MATCH($B25&amp;$D25&amp;$B$5,Raw!$A$6:$A$1257,0),MATCH(J$5,Raw!$H$5:$EB$5,0)),"-")</f>
        <v>7</v>
      </c>
      <c r="K25" s="23">
        <f>IFERROR(INDEX(Raw!$H$6:$EB$1257,MATCH($B25&amp;$D25&amp;$B$5,Raw!$A$6:$A$1257,0),MATCH(K$5,Raw!$H$5:$EB$5,0)),"-")</f>
        <v>1</v>
      </c>
      <c r="L25" s="23">
        <f>IFERROR(INDEX(Raw!$H$6:$EB$1257,MATCH($B25&amp;$D25&amp;$B$5,Raw!$A$6:$A$1257,0),MATCH(L$5,Raw!$H$5:$EB$5,0)),"-")</f>
        <v>0</v>
      </c>
      <c r="M25" s="93">
        <f>IFERROR(INDEX(Raw!$H$6:$EB$1257,MATCH($B25&amp;$D25&amp;$B$5,Raw!$A$6:$A$1257,0),MATCH(M$5,Raw!$H$5:$EB$5,0)),"-")</f>
        <v>41</v>
      </c>
      <c r="N25" s="23">
        <f>IFERROR(INDEX(Raw!$H$6:$EB$1257,MATCH($B25&amp;$D25&amp;$B$5,Raw!$A$6:$A$1257,0),MATCH(N$5,Raw!$H$5:$EB$5,0)),"-")</f>
        <v>94</v>
      </c>
      <c r="O25" s="46"/>
    </row>
    <row r="26" spans="1:15" x14ac:dyDescent="0.2">
      <c r="A26" s="392">
        <v>43344</v>
      </c>
      <c r="B26" s="287" t="s">
        <v>130</v>
      </c>
      <c r="C26" s="335" t="s">
        <v>136</v>
      </c>
      <c r="D26" s="138" t="s">
        <v>136</v>
      </c>
      <c r="E26" s="23">
        <f>IFERROR(INDEX(Raw!$H$6:$EB$1257,MATCH($B26&amp;$D26&amp;$B$5,Raw!$A$6:$A$1257,0),MATCH(E$5,Raw!$H$5:$EB$5,0)),"-")</f>
        <v>943655</v>
      </c>
      <c r="F26" s="23"/>
      <c r="G26" s="23">
        <f>IFERROR(INDEX(Raw!$H$6:$EB$1257,MATCH($B26&amp;$D26&amp;$B$5,Raw!$A$6:$A$1257,0),MATCH(G$5,Raw!$H$5:$EB$5,0)),"-")</f>
        <v>710840</v>
      </c>
      <c r="H26" s="23"/>
      <c r="I26" s="23">
        <f>IFERROR(INDEX(Raw!$H$6:$EB$1257,MATCH($B26&amp;$D26&amp;$B$5,Raw!$A$6:$A$1257,0),MATCH(I$5,Raw!$H$5:$EB$5,0)),"-")</f>
        <v>5655181</v>
      </c>
      <c r="J26" s="23">
        <f>IFERROR(INDEX(Raw!$H$6:$EB$1257,MATCH($B26&amp;$D26&amp;$B$5,Raw!$A$6:$A$1257,0),MATCH(J$5,Raw!$H$5:$EB$5,0)),"-")</f>
        <v>8</v>
      </c>
      <c r="K26" s="23">
        <f>IFERROR(INDEX(Raw!$H$6:$EB$1257,MATCH($B26&amp;$D26&amp;$B$5,Raw!$A$6:$A$1257,0),MATCH(K$5,Raw!$H$5:$EB$5,0)),"-")</f>
        <v>1</v>
      </c>
      <c r="L26" s="23">
        <f>IFERROR(INDEX(Raw!$H$6:$EB$1257,MATCH($B26&amp;$D26&amp;$B$5,Raw!$A$6:$A$1257,0),MATCH(L$5,Raw!$H$5:$EB$5,0)),"-")</f>
        <v>0</v>
      </c>
      <c r="M26" s="23">
        <f>IFERROR(INDEX(Raw!$H$6:$EB$1257,MATCH($B26&amp;$D26&amp;$B$5,Raw!$A$6:$A$1257,0),MATCH(M$5,Raw!$H$5:$EB$5,0)),"-")</f>
        <v>45</v>
      </c>
      <c r="N26" s="23">
        <f>IFERROR(INDEX(Raw!$H$6:$EB$1257,MATCH($B26&amp;$D26&amp;$B$5,Raw!$A$6:$A$1257,0),MATCH(N$5,Raw!$H$5:$EB$5,0)),"-")</f>
        <v>99</v>
      </c>
      <c r="O26" s="46"/>
    </row>
    <row r="27" spans="1:15" ht="18" x14ac:dyDescent="0.25">
      <c r="A27" s="392">
        <v>43374</v>
      </c>
      <c r="B27" s="287" t="s">
        <v>130</v>
      </c>
      <c r="C27" s="334" t="s">
        <v>137</v>
      </c>
      <c r="D27" s="142" t="s">
        <v>137</v>
      </c>
      <c r="E27" s="23">
        <f>IFERROR(INDEX(Raw!$H$6:$EB$1257,MATCH($B27&amp;$D27&amp;$B$5,Raw!$A$6:$A$1257,0),MATCH(E$5,Raw!$H$5:$EB$5,0)),"-")</f>
        <v>982022</v>
      </c>
      <c r="F27" s="23"/>
      <c r="G27" s="23">
        <f>IFERROR(INDEX(Raw!$H$6:$EB$1257,MATCH($B27&amp;$D27&amp;$B$5,Raw!$A$6:$A$1257,0),MATCH(G$5,Raw!$H$5:$EB$5,0)),"-")</f>
        <v>729048</v>
      </c>
      <c r="H27" s="23"/>
      <c r="I27" s="23">
        <f>IFERROR(INDEX(Raw!$H$6:$EB$1257,MATCH($B27&amp;$D27&amp;$B$5,Raw!$A$6:$A$1257,0),MATCH(I$5,Raw!$H$5:$EB$5,0)),"-")</f>
        <v>5186248</v>
      </c>
      <c r="J27" s="23">
        <f>IFERROR(INDEX(Raw!$H$6:$EB$1257,MATCH($B27&amp;$D27&amp;$B$5,Raw!$A$6:$A$1257,0),MATCH(J$5,Raw!$H$5:$EB$5,0)),"-")</f>
        <v>7</v>
      </c>
      <c r="K27" s="23">
        <f>IFERROR(INDEX(Raw!$H$6:$EB$1257,MATCH($B27&amp;$D27&amp;$B$5,Raw!$A$6:$A$1257,0),MATCH(K$5,Raw!$H$5:$EB$5,0)),"-")</f>
        <v>1</v>
      </c>
      <c r="L27" s="23">
        <f>IFERROR(INDEX(Raw!$H$6:$EB$1257,MATCH($B27&amp;$D27&amp;$B$5,Raw!$A$6:$A$1257,0),MATCH(L$5,Raw!$H$5:$EB$5,0)),"-")</f>
        <v>0</v>
      </c>
      <c r="M27" s="23">
        <f>IFERROR(INDEX(Raw!$H$6:$EB$1257,MATCH($B27&amp;$D27&amp;$B$5,Raw!$A$6:$A$1257,0),MATCH(M$5,Raw!$H$5:$EB$5,0)),"-")</f>
        <v>42</v>
      </c>
      <c r="N27" s="23">
        <f>IFERROR(INDEX(Raw!$H$6:$EB$1257,MATCH($B27&amp;$D27&amp;$B$5,Raw!$A$6:$A$1257,0),MATCH(N$5,Raw!$H$5:$EB$5,0)),"-")</f>
        <v>93</v>
      </c>
      <c r="O27" s="46"/>
    </row>
    <row r="28" spans="1:15" x14ac:dyDescent="0.2">
      <c r="A28" s="392">
        <v>43405</v>
      </c>
      <c r="B28" s="287" t="s">
        <v>130</v>
      </c>
      <c r="C28" s="335" t="s">
        <v>138</v>
      </c>
      <c r="D28" s="138" t="s">
        <v>138</v>
      </c>
      <c r="E28" s="23">
        <f>IFERROR(INDEX(Raw!$H$6:$EB$1257,MATCH($B28&amp;$D28&amp;$B$5,Raw!$A$6:$A$1257,0),MATCH(E$5,Raw!$H$5:$EB$5,0)),"-")</f>
        <v>982671</v>
      </c>
      <c r="F28" s="23"/>
      <c r="G28" s="23">
        <f>IFERROR(INDEX(Raw!$H$6:$EB$1257,MATCH($B28&amp;$D28&amp;$B$5,Raw!$A$6:$A$1257,0),MATCH(G$5,Raw!$H$5:$EB$5,0)),"-")</f>
        <v>721971</v>
      </c>
      <c r="H28" s="23"/>
      <c r="I28" s="23">
        <f>IFERROR(INDEX(Raw!$H$6:$EB$1257,MATCH($B28&amp;$D28&amp;$B$5,Raw!$A$6:$A$1257,0),MATCH(I$5,Raw!$H$5:$EB$5,0)),"-")</f>
        <v>4492357</v>
      </c>
      <c r="J28" s="23">
        <f>IFERROR(INDEX(Raw!$H$6:$EB$1257,MATCH($B28&amp;$D28&amp;$B$5,Raw!$A$6:$A$1257,0),MATCH(J$5,Raw!$H$5:$EB$5,0)),"-")</f>
        <v>6</v>
      </c>
      <c r="K28" s="23">
        <f>IFERROR(INDEX(Raw!$H$6:$EB$1257,MATCH($B28&amp;$D28&amp;$B$5,Raw!$A$6:$A$1257,0),MATCH(K$5,Raw!$H$5:$EB$5,0)),"-")</f>
        <v>1</v>
      </c>
      <c r="L28" s="23">
        <f>IFERROR(INDEX(Raw!$H$6:$EB$1257,MATCH($B28&amp;$D28&amp;$B$5,Raw!$A$6:$A$1257,0),MATCH(L$5,Raw!$H$5:$EB$5,0)),"-")</f>
        <v>0</v>
      </c>
      <c r="M28" s="23">
        <f>IFERROR(INDEX(Raw!$H$6:$EB$1257,MATCH($B28&amp;$D28&amp;$B$5,Raw!$A$6:$A$1257,0),MATCH(M$5,Raw!$H$5:$EB$5,0)),"-")</f>
        <v>36</v>
      </c>
      <c r="N28" s="23">
        <f>IFERROR(INDEX(Raw!$H$6:$EB$1257,MATCH($B28&amp;$D28&amp;$B$5,Raw!$A$6:$A$1257,0),MATCH(N$5,Raw!$H$5:$EB$5,0)),"-")</f>
        <v>82</v>
      </c>
      <c r="O28" s="46"/>
    </row>
    <row r="29" spans="1:15" x14ac:dyDescent="0.2">
      <c r="A29" s="392">
        <v>43435</v>
      </c>
      <c r="B29" s="287" t="s">
        <v>130</v>
      </c>
      <c r="C29" s="334" t="s">
        <v>139</v>
      </c>
      <c r="D29" s="2" t="s">
        <v>139</v>
      </c>
      <c r="E29" s="23">
        <f>IFERROR(INDEX(Raw!$H$6:$EB$1257,MATCH($B29&amp;$D29&amp;$B$5,Raw!$A$6:$A$1257,0),MATCH(E$5,Raw!$H$5:$EB$5,0)),"-")</f>
        <v>1040709</v>
      </c>
      <c r="F29" s="23"/>
      <c r="G29" s="23">
        <f>IFERROR(INDEX(Raw!$H$6:$EB$1257,MATCH($B29&amp;$D29&amp;$B$5,Raw!$A$6:$A$1257,0),MATCH(G$5,Raw!$H$5:$EB$5,0)),"-")</f>
        <v>765101</v>
      </c>
      <c r="H29" s="23"/>
      <c r="I29" s="23">
        <f>IFERROR(INDEX(Raw!$H$6:$EB$1257,MATCH($B29&amp;$D29&amp;$B$5,Raw!$A$6:$A$1257,0),MATCH(I$5,Raw!$H$5:$EB$5,0)),"-")</f>
        <v>4392172</v>
      </c>
      <c r="J29" s="23">
        <f>IFERROR(INDEX(Raw!$H$6:$EB$1257,MATCH($B29&amp;$D29&amp;$B$5,Raw!$A$6:$A$1257,0),MATCH(J$5,Raw!$H$5:$EB$5,0)),"-")</f>
        <v>6</v>
      </c>
      <c r="K29" s="23">
        <f>IFERROR(INDEX(Raw!$H$6:$EB$1257,MATCH($B29&amp;$D29&amp;$B$5,Raw!$A$6:$A$1257,0),MATCH(K$5,Raw!$H$5:$EB$5,0)),"-")</f>
        <v>1</v>
      </c>
      <c r="L29" s="23">
        <f>IFERROR(INDEX(Raw!$H$6:$EB$1257,MATCH($B29&amp;$D29&amp;$B$5,Raw!$A$6:$A$1257,0),MATCH(L$5,Raw!$H$5:$EB$5,0)),"-")</f>
        <v>0</v>
      </c>
      <c r="M29" s="23">
        <f>IFERROR(INDEX(Raw!$H$6:$EB$1257,MATCH($B29&amp;$D29&amp;$B$5,Raw!$A$6:$A$1257,0),MATCH(M$5,Raw!$H$5:$EB$5,0)),"-")</f>
        <v>32</v>
      </c>
      <c r="N29" s="23">
        <f>IFERROR(INDEX(Raw!$H$6:$EB$1257,MATCH($B29&amp;$D29&amp;$B$5,Raw!$A$6:$A$1257,0),MATCH(N$5,Raw!$H$5:$EB$5,0)),"-")</f>
        <v>84</v>
      </c>
      <c r="O29" s="46"/>
    </row>
    <row r="30" spans="1:15" ht="18" x14ac:dyDescent="0.25">
      <c r="A30" s="392">
        <v>43466</v>
      </c>
      <c r="B30" s="287" t="s">
        <v>130</v>
      </c>
      <c r="C30" s="335" t="s">
        <v>140</v>
      </c>
      <c r="D30" s="144" t="s">
        <v>140</v>
      </c>
      <c r="E30" s="23">
        <f>IFERROR(INDEX(Raw!$H$6:$EB$1257,MATCH($B30&amp;$D30&amp;$B$5,Raw!$A$6:$A$1257,0),MATCH(E$5,Raw!$H$5:$EB$5,0)),"-")</f>
        <v>1026881</v>
      </c>
      <c r="F30" s="23"/>
      <c r="G30" s="23">
        <f>IFERROR(INDEX(Raw!$H$6:$EB$1257,MATCH($B30&amp;$D30&amp;$B$5,Raw!$A$6:$A$1257,0),MATCH(G$5,Raw!$H$5:$EB$5,0)),"-")</f>
        <v>763932</v>
      </c>
      <c r="H30" s="23"/>
      <c r="I30" s="23">
        <f>IFERROR(INDEX(Raw!$H$6:$EB$1257,MATCH($B30&amp;$D30&amp;$B$5,Raw!$A$6:$A$1257,0),MATCH(I$5,Raw!$H$5:$EB$5,0)),"-")</f>
        <v>3714362</v>
      </c>
      <c r="J30" s="23">
        <f>IFERROR(INDEX(Raw!$H$6:$EB$1257,MATCH($B30&amp;$D30&amp;$B$5,Raw!$A$6:$A$1257,0),MATCH(J$5,Raw!$H$5:$EB$5,0)),"-")</f>
        <v>5</v>
      </c>
      <c r="K30" s="23">
        <f>IFERROR(INDEX(Raw!$H$6:$EB$1257,MATCH($B30&amp;$D30&amp;$B$5,Raw!$A$6:$A$1257,0),MATCH(K$5,Raw!$H$5:$EB$5,0)),"-")</f>
        <v>1</v>
      </c>
      <c r="L30" s="23">
        <f>IFERROR(INDEX(Raw!$H$6:$EB$1257,MATCH($B30&amp;$D30&amp;$B$5,Raw!$A$6:$A$1257,0),MATCH(L$5,Raw!$H$5:$EB$5,0)),"-")</f>
        <v>0</v>
      </c>
      <c r="M30" s="23">
        <f>IFERROR(INDEX(Raw!$H$6:$EB$1257,MATCH($B30&amp;$D30&amp;$B$5,Raw!$A$6:$A$1257,0),MATCH(M$5,Raw!$H$5:$EB$5,0)),"-")</f>
        <v>26</v>
      </c>
      <c r="N30" s="23">
        <f>IFERROR(INDEX(Raw!$H$6:$EB$1257,MATCH($B30&amp;$D30&amp;$B$5,Raw!$A$6:$A$1257,0),MATCH(N$5,Raw!$H$5:$EB$5,0)),"-")</f>
        <v>74</v>
      </c>
      <c r="O30" s="46"/>
    </row>
    <row r="31" spans="1:15" x14ac:dyDescent="0.2">
      <c r="A31" s="392">
        <v>43497</v>
      </c>
      <c r="B31" s="287" t="s">
        <v>130</v>
      </c>
      <c r="C31" s="334" t="s">
        <v>141</v>
      </c>
      <c r="D31" s="2" t="s">
        <v>141</v>
      </c>
      <c r="E31" s="23">
        <f>IFERROR(INDEX(Raw!$H$6:$EB$1257,MATCH($B31&amp;$D31&amp;$B$5,Raw!$A$6:$A$1257,0),MATCH(E$5,Raw!$H$5:$EB$5,0)),"-")</f>
        <v>932452</v>
      </c>
      <c r="F31" s="23"/>
      <c r="G31" s="23">
        <f>IFERROR(INDEX(Raw!$H$6:$EB$1257,MATCH($B31&amp;$D31&amp;$B$5,Raw!$A$6:$A$1257,0),MATCH(G$5,Raw!$H$5:$EB$5,0)),"-")</f>
        <v>695316</v>
      </c>
      <c r="H31" s="23"/>
      <c r="I31" s="23">
        <f>IFERROR(INDEX(Raw!$H$6:$EB$1257,MATCH($B31&amp;$D31&amp;$B$5,Raw!$A$6:$A$1257,0),MATCH(I$5,Raw!$H$5:$EB$5,0)),"-")</f>
        <v>4899873</v>
      </c>
      <c r="J31" s="23">
        <f>IFERROR(INDEX(Raw!$H$6:$EB$1257,MATCH($B31&amp;$D31&amp;$B$5,Raw!$A$6:$A$1257,0),MATCH(J$5,Raw!$H$5:$EB$5,0)),"-")</f>
        <v>7</v>
      </c>
      <c r="K31" s="23">
        <f>IFERROR(INDEX(Raw!$H$6:$EB$1257,MATCH($B31&amp;$D31&amp;$B$5,Raw!$A$6:$A$1257,0),MATCH(K$5,Raw!$H$5:$EB$5,0)),"-")</f>
        <v>1</v>
      </c>
      <c r="L31" s="23">
        <f>IFERROR(INDEX(Raw!$H$6:$EB$1257,MATCH($B31&amp;$D31&amp;$B$5,Raw!$A$6:$A$1257,0),MATCH(L$5,Raw!$H$5:$EB$5,0)),"-")</f>
        <v>0</v>
      </c>
      <c r="M31" s="23">
        <f>IFERROR(INDEX(Raw!$H$6:$EB$1257,MATCH($B31&amp;$D31&amp;$B$5,Raw!$A$6:$A$1257,0),MATCH(M$5,Raw!$H$5:$EB$5,0)),"-")</f>
        <v>41</v>
      </c>
      <c r="N31" s="23">
        <f>IFERROR(INDEX(Raw!$H$6:$EB$1257,MATCH($B31&amp;$D31&amp;$B$5,Raw!$A$6:$A$1257,0),MATCH(N$5,Raw!$H$5:$EB$5,0)),"-")</f>
        <v>91</v>
      </c>
      <c r="O31" s="46"/>
    </row>
    <row r="32" spans="1:15" collapsed="1" x14ac:dyDescent="0.2">
      <c r="A32" s="392">
        <v>43525</v>
      </c>
      <c r="B32" s="289" t="s">
        <v>130</v>
      </c>
      <c r="C32" s="337" t="s">
        <v>142</v>
      </c>
      <c r="D32" s="138" t="s">
        <v>142</v>
      </c>
      <c r="E32" s="24">
        <f>IFERROR(INDEX(Raw!$H$6:$EB$1257,MATCH($B32&amp;$D32&amp;$B$5,Raw!$A$6:$A$1257,0),MATCH(E$5,Raw!$H$5:$EB$5,0)),"-")</f>
        <v>991116</v>
      </c>
      <c r="F32" s="23"/>
      <c r="G32" s="24">
        <f>IFERROR(INDEX(Raw!$H$6:$EB$1257,MATCH($B32&amp;$D32&amp;$B$5,Raw!$A$6:$A$1257,0),MATCH(G$5,Raw!$H$5:$EB$5,0)),"-")</f>
        <v>738407</v>
      </c>
      <c r="H32" s="23"/>
      <c r="I32" s="24">
        <f>IFERROR(INDEX(Raw!$H$6:$EB$1257,MATCH($B32&amp;$D32&amp;$B$5,Raw!$A$6:$A$1257,0),MATCH(I$5,Raw!$H$5:$EB$5,0)),"-")</f>
        <v>3938813</v>
      </c>
      <c r="J32" s="24">
        <f>IFERROR(INDEX(Raw!$H$6:$EB$1257,MATCH($B32&amp;$D32&amp;$B$5,Raw!$A$6:$A$1257,0),MATCH(J$5,Raw!$H$5:$EB$5,0)),"-")</f>
        <v>5</v>
      </c>
      <c r="K32" s="24">
        <f>IFERROR(INDEX(Raw!$H$6:$EB$1257,MATCH($B32&amp;$D32&amp;$B$5,Raw!$A$6:$A$1257,0),MATCH(K$5,Raw!$H$5:$EB$5,0)),"-")</f>
        <v>1</v>
      </c>
      <c r="L32" s="24">
        <f>IFERROR(INDEX(Raw!$H$6:$EB$1257,MATCH($B32&amp;$D32&amp;$B$5,Raw!$A$6:$A$1257,0),MATCH(L$5,Raw!$H$5:$EB$5,0)),"-")</f>
        <v>0</v>
      </c>
      <c r="M32" s="24">
        <f>IFERROR(INDEX(Raw!$H$6:$EB$1257,MATCH($B32&amp;$D32&amp;$B$5,Raw!$A$6:$A$1257,0),MATCH(M$5,Raw!$H$5:$EB$5,0)),"-")</f>
        <v>30</v>
      </c>
      <c r="N32" s="24">
        <f>IFERROR(INDEX(Raw!$H$6:$EB$1257,MATCH($B32&amp;$D32&amp;$B$5,Raw!$A$6:$A$1257,0),MATCH(N$5,Raw!$H$5:$EB$5,0)),"-")</f>
        <v>79</v>
      </c>
      <c r="O32" s="46"/>
    </row>
    <row r="33" spans="1:18" ht="18" customHeight="1" x14ac:dyDescent="0.25">
      <c r="A33" s="392">
        <v>43556</v>
      </c>
      <c r="B33" s="285" t="s">
        <v>131</v>
      </c>
      <c r="C33" s="145" t="s">
        <v>143</v>
      </c>
      <c r="D33" s="142" t="s">
        <v>143</v>
      </c>
      <c r="E33" s="115">
        <f>IFERROR(INDEX(Raw!$H$6:$EB$1257,MATCH($B33&amp;$D33&amp;$B$5,Raw!$A$6:$A$1257,0),MATCH(E$5,Raw!$H$5:$EB$5,0)),"-")</f>
        <v>978082</v>
      </c>
      <c r="F33" s="23"/>
      <c r="G33" s="115">
        <f>IFERROR(INDEX(Raw!$H$6:$EB$1257,MATCH($B33&amp;$D33&amp;$B$5,Raw!$A$6:$A$1257,0),MATCH(G$5,Raw!$H$5:$EB$5,0)),"-")</f>
        <v>720039</v>
      </c>
      <c r="H33" s="23"/>
      <c r="I33" s="115">
        <f>IFERROR(INDEX(Raw!$H$6:$EB$1257,MATCH($B33&amp;$D33&amp;$B$5,Raw!$A$6:$A$1257,0),MATCH(I$5,Raw!$H$5:$EB$5,0)),"-")</f>
        <v>3708784</v>
      </c>
      <c r="J33" s="324">
        <f>IFERROR(INDEX(Raw!$H$6:$EB$1257,MATCH($B33&amp;$D33&amp;$B$5,Raw!$A$6:$A$1257,0),MATCH(J$5,Raw!$H$5:$EB$5,0)),"-")</f>
        <v>5</v>
      </c>
      <c r="K33" s="324">
        <f>IFERROR(INDEX(Raw!$H$6:$EB$1257,MATCH($B33&amp;$D33&amp;$B$5,Raw!$A$6:$A$1257,0),MATCH(K$5,Raw!$H$5:$EB$5,0)),"-")</f>
        <v>1</v>
      </c>
      <c r="L33" s="324">
        <f>IFERROR(INDEX(Raw!$H$6:$EB$1257,MATCH($B33&amp;$D33&amp;$B$5,Raw!$A$6:$A$1257,0),MATCH(L$5,Raw!$H$5:$EB$5,0)),"-")</f>
        <v>9</v>
      </c>
      <c r="M33" s="324">
        <f>IFERROR(INDEX(Raw!$H$6:$EB$1257,MATCH($B33&amp;$D33&amp;$B$5,Raw!$A$6:$A$1257,0),MATCH(M$5,Raw!$H$5:$EB$5,0)),"-")</f>
        <v>28</v>
      </c>
      <c r="N33" s="324">
        <f>IFERROR(INDEX(Raw!$H$6:$EB$1257,MATCH($B33&amp;$D33&amp;$B$5,Raw!$A$6:$A$1257,0),MATCH(N$5,Raw!$H$5:$EB$5,0)),"-")</f>
        <v>79</v>
      </c>
      <c r="O33" s="46"/>
      <c r="P33" s="46"/>
    </row>
    <row r="34" spans="1:18" x14ac:dyDescent="0.2">
      <c r="A34" s="392">
        <v>43586</v>
      </c>
      <c r="B34" s="287" t="s">
        <v>131</v>
      </c>
      <c r="C34" s="335" t="s">
        <v>144</v>
      </c>
      <c r="D34" s="138" t="s">
        <v>144</v>
      </c>
      <c r="E34" s="23">
        <f>IFERROR(INDEX(Raw!$H$6:$EB$1257,MATCH($B34&amp;$D34&amp;$B$5,Raw!$A$6:$A$1257,0),MATCH(E$5,Raw!$H$5:$EB$5,0)),"-")</f>
        <v>999613</v>
      </c>
      <c r="F34" s="23"/>
      <c r="G34" s="23">
        <f>IFERROR(INDEX(Raw!$H$6:$EB$1257,MATCH($B34&amp;$D34&amp;$B$5,Raw!$A$6:$A$1257,0),MATCH(G$5,Raw!$H$5:$EB$5,0)),"-")</f>
        <v>734735</v>
      </c>
      <c r="H34" s="23"/>
      <c r="I34" s="23">
        <f>IFERROR(INDEX(Raw!$H$6:$EB$1257,MATCH($B34&amp;$D34&amp;$B$5,Raw!$A$6:$A$1257,0),MATCH(I$5,Raw!$H$5:$EB$5,0)),"-")</f>
        <v>3514205</v>
      </c>
      <c r="J34" s="323">
        <f>IFERROR(INDEX(Raw!$H$6:$EB$1257,MATCH($B34&amp;$D34&amp;$B$5,Raw!$A$6:$A$1257,0),MATCH(J$5,Raw!$H$5:$EB$5,0)),"-")</f>
        <v>5</v>
      </c>
      <c r="K34" s="323">
        <f>IFERROR(INDEX(Raw!$H$6:$EB$1257,MATCH($B34&amp;$D34&amp;$B$5,Raw!$A$6:$A$1257,0),MATCH(K$5,Raw!$H$5:$EB$5,0)),"-")</f>
        <v>1</v>
      </c>
      <c r="L34" s="323">
        <f>IFERROR(INDEX(Raw!$H$6:$EB$1257,MATCH($B34&amp;$D34&amp;$B$5,Raw!$A$6:$A$1257,0),MATCH(L$5,Raw!$H$5:$EB$5,0)),"-")</f>
        <v>7</v>
      </c>
      <c r="M34" s="323">
        <f>IFERROR(INDEX(Raw!$H$6:$EB$1257,MATCH($B34&amp;$D34&amp;$B$5,Raw!$A$6:$A$1257,0),MATCH(M$5,Raw!$H$5:$EB$5,0)),"-")</f>
        <v>27</v>
      </c>
      <c r="N34" s="323">
        <f>IFERROR(INDEX(Raw!$H$6:$EB$1257,MATCH($B34&amp;$D34&amp;$B$5,Raw!$A$6:$A$1257,0),MATCH(N$5,Raw!$H$5:$EB$5,0)),"-")</f>
        <v>75</v>
      </c>
      <c r="O34" s="46"/>
      <c r="P34" s="46"/>
    </row>
    <row r="35" spans="1:18" x14ac:dyDescent="0.2">
      <c r="A35" s="392">
        <v>43617</v>
      </c>
      <c r="B35" s="287" t="s">
        <v>131</v>
      </c>
      <c r="C35" s="334" t="s">
        <v>145</v>
      </c>
      <c r="D35" s="2" t="s">
        <v>145</v>
      </c>
      <c r="E35" s="23">
        <f>IFERROR(INDEX(Raw!$H$6:$EB$1257,MATCH($B35&amp;$D35&amp;$B$5,Raw!$A$6:$A$1257,0),MATCH(E$5,Raw!$H$5:$EB$5,0)),"-")</f>
        <v>999675</v>
      </c>
      <c r="F35" s="23"/>
      <c r="G35" s="23">
        <f>IFERROR(INDEX(Raw!$H$6:$EB$1257,MATCH($B35&amp;$D35&amp;$B$5,Raw!$A$6:$A$1257,0),MATCH(G$5,Raw!$H$5:$EB$5,0)),"-")</f>
        <v>741519</v>
      </c>
      <c r="H35" s="23"/>
      <c r="I35" s="23">
        <f>IFERROR(INDEX(Raw!$H$6:$EB$1257,MATCH($B35&amp;$D35&amp;$B$5,Raw!$A$6:$A$1257,0),MATCH(I$5,Raw!$H$5:$EB$5,0)),"-")</f>
        <v>6412167</v>
      </c>
      <c r="J35" s="323">
        <f>IFERROR(INDEX(Raw!$H$6:$EB$1257,MATCH($B35&amp;$D35&amp;$B$5,Raw!$A$6:$A$1257,0),MATCH(J$5,Raw!$H$5:$EB$5,0)),"-")</f>
        <v>9</v>
      </c>
      <c r="K35" s="323">
        <f>IFERROR(INDEX(Raw!$H$6:$EB$1257,MATCH($B35&amp;$D35&amp;$B$5,Raw!$A$6:$A$1257,0),MATCH(K$5,Raw!$H$5:$EB$5,0)),"-")</f>
        <v>1</v>
      </c>
      <c r="L35" s="323">
        <f>IFERROR(INDEX(Raw!$H$6:$EB$1257,MATCH($B35&amp;$D35&amp;$B$5,Raw!$A$6:$A$1257,0),MATCH(L$5,Raw!$H$5:$EB$5,0)),"-")</f>
        <v>27</v>
      </c>
      <c r="M35" s="323">
        <f>IFERROR(INDEX(Raw!$H$6:$EB$1257,MATCH($B35&amp;$D35&amp;$B$5,Raw!$A$6:$A$1257,0),MATCH(M$5,Raw!$H$5:$EB$5,0)),"-")</f>
        <v>51</v>
      </c>
      <c r="N35" s="323">
        <f>IFERROR(INDEX(Raw!$H$6:$EB$1257,MATCH($B35&amp;$D35&amp;$B$5,Raw!$A$6:$A$1257,0),MATCH(N$5,Raw!$H$5:$EB$5,0)),"-")</f>
        <v>111</v>
      </c>
      <c r="O35" s="46"/>
      <c r="P35" s="46"/>
    </row>
    <row r="36" spans="1:18" ht="18" x14ac:dyDescent="0.25">
      <c r="A36" s="392">
        <v>43647</v>
      </c>
      <c r="B36" s="287" t="s">
        <v>131</v>
      </c>
      <c r="C36" s="335" t="s">
        <v>146</v>
      </c>
      <c r="D36" s="144" t="s">
        <v>146</v>
      </c>
      <c r="E36" s="23">
        <f>IFERROR(INDEX(Raw!$H$6:$EB$1257,MATCH($B36&amp;$D36&amp;$B$5,Raw!$A$6:$A$1257,0),MATCH(E$5,Raw!$H$5:$EB$5,0)),"-")</f>
        <v>1063085</v>
      </c>
      <c r="F36" s="23"/>
      <c r="G36" s="23">
        <f>IFERROR(INDEX(Raw!$H$6:$EB$1257,MATCH($B36&amp;$D36&amp;$B$5,Raw!$A$6:$A$1257,0),MATCH(G$5,Raw!$H$5:$EB$5,0)),"-")</f>
        <v>799052</v>
      </c>
      <c r="H36" s="23"/>
      <c r="I36" s="23">
        <f>IFERROR(INDEX(Raw!$H$6:$EB$1257,MATCH($B36&amp;$D36&amp;$B$5,Raw!$A$6:$A$1257,0),MATCH(I$5,Raw!$H$5:$EB$5,0)),"-")</f>
        <v>7975910</v>
      </c>
      <c r="J36" s="323">
        <f>IFERROR(INDEX(Raw!$H$6:$EB$1257,MATCH($B36&amp;$D36&amp;$B$5,Raw!$A$6:$A$1257,0),MATCH(J$5,Raw!$H$5:$EB$5,0)),"-")</f>
        <v>10</v>
      </c>
      <c r="K36" s="323">
        <f>IFERROR(INDEX(Raw!$H$6:$EB$1257,MATCH($B36&amp;$D36&amp;$B$5,Raw!$A$6:$A$1257,0),MATCH(K$5,Raw!$H$5:$EB$5,0)),"-")</f>
        <v>1</v>
      </c>
      <c r="L36" s="323">
        <f>IFERROR(INDEX(Raw!$H$6:$EB$1257,MATCH($B36&amp;$D36&amp;$B$5,Raw!$A$6:$A$1257,0),MATCH(L$5,Raw!$H$5:$EB$5,0)),"-")</f>
        <v>34</v>
      </c>
      <c r="M36" s="323">
        <f>IFERROR(INDEX(Raw!$H$6:$EB$1257,MATCH($B36&amp;$D36&amp;$B$5,Raw!$A$6:$A$1257,0),MATCH(M$5,Raw!$H$5:$EB$5,0)),"-")</f>
        <v>59</v>
      </c>
      <c r="N36" s="323">
        <f>IFERROR(INDEX(Raw!$H$6:$EB$1257,MATCH($B36&amp;$D36&amp;$B$5,Raw!$A$6:$A$1257,0),MATCH(N$5,Raw!$H$5:$EB$5,0)),"-")</f>
        <v>118</v>
      </c>
      <c r="O36" s="46"/>
      <c r="P36" s="46"/>
    </row>
    <row r="37" spans="1:18" x14ac:dyDescent="0.2">
      <c r="A37" s="392">
        <v>43678</v>
      </c>
      <c r="B37" s="287" t="s">
        <v>131</v>
      </c>
      <c r="C37" s="334" t="s">
        <v>135</v>
      </c>
      <c r="D37" s="2" t="s">
        <v>135</v>
      </c>
      <c r="E37" s="23">
        <f>IFERROR(INDEX(Raw!$H$6:$EB$1257,MATCH($B37&amp;$D37&amp;$B$5,Raw!$A$6:$A$1257,0),MATCH(E$5,Raw!$H$5:$EB$5,0)),"-")</f>
        <v>1005111</v>
      </c>
      <c r="F37" s="23"/>
      <c r="G37" s="23">
        <f>IFERROR(INDEX(Raw!$H$6:$EB$1257,MATCH($B37&amp;$D37&amp;$B$5,Raw!$A$6:$A$1257,0),MATCH(G$5,Raw!$H$5:$EB$5,0)),"-")</f>
        <v>749582</v>
      </c>
      <c r="H37" s="23"/>
      <c r="I37" s="23">
        <f>IFERROR(INDEX(Raw!$H$6:$EB$1257,MATCH($B37&amp;$D37&amp;$B$5,Raw!$A$6:$A$1257,0),MATCH(I$5,Raw!$H$5:$EB$5,0)),"-")</f>
        <v>6511336</v>
      </c>
      <c r="J37" s="323">
        <f>IFERROR(INDEX(Raw!$H$6:$EB$1257,MATCH($B37&amp;$D37&amp;$B$5,Raw!$A$6:$A$1257,0),MATCH(J$5,Raw!$H$5:$EB$5,0)),"-")</f>
        <v>9</v>
      </c>
      <c r="K37" s="323">
        <f>IFERROR(INDEX(Raw!$H$6:$EB$1257,MATCH($B37&amp;$D37&amp;$B$5,Raw!$A$6:$A$1257,0),MATCH(K$5,Raw!$H$5:$EB$5,0)),"-")</f>
        <v>1</v>
      </c>
      <c r="L37" s="323">
        <f>IFERROR(INDEX(Raw!$H$6:$EB$1257,MATCH($B37&amp;$D37&amp;$B$5,Raw!$A$6:$A$1257,0),MATCH(L$5,Raw!$H$5:$EB$5,0)),"-")</f>
        <v>26</v>
      </c>
      <c r="M37" s="383">
        <f>IFERROR(INDEX(Raw!$H$6:$EB$1257,MATCH($B37&amp;$D37&amp;$B$5,Raw!$A$6:$A$1257,0),MATCH(M$5,Raw!$H$5:$EB$5,0)),"-")</f>
        <v>52</v>
      </c>
      <c r="N37" s="323">
        <f>IFERROR(INDEX(Raw!$H$6:$EB$1257,MATCH($B37&amp;$D37&amp;$B$5,Raw!$A$6:$A$1257,0),MATCH(N$5,Raw!$H$5:$EB$5,0)),"-")</f>
        <v>109</v>
      </c>
      <c r="O37" s="46"/>
      <c r="P37" s="46"/>
      <c r="R37" s="359"/>
    </row>
    <row r="38" spans="1:18" x14ac:dyDescent="0.2">
      <c r="A38" s="392">
        <v>43709</v>
      </c>
      <c r="B38" s="287" t="s">
        <v>131</v>
      </c>
      <c r="C38" s="335" t="s">
        <v>136</v>
      </c>
      <c r="D38" s="138" t="s">
        <v>136</v>
      </c>
      <c r="E38" s="23">
        <f>IFERROR(INDEX(Raw!$H$6:$EB$1257,MATCH($B38&amp;$D38&amp;$B$5,Raw!$A$6:$A$1257,0),MATCH(E$5,Raw!$H$5:$EB$5,0)),"-")</f>
        <v>987735</v>
      </c>
      <c r="F38" s="23"/>
      <c r="G38" s="23">
        <f>IFERROR(INDEX(Raw!$H$6:$EB$1257,MATCH($B38&amp;$D38&amp;$B$5,Raw!$A$6:$A$1257,0),MATCH(G$5,Raw!$H$5:$EB$5,0)),"-")</f>
        <v>739073</v>
      </c>
      <c r="H38" s="23"/>
      <c r="I38" s="23">
        <f>IFERROR(INDEX(Raw!$H$6:$EB$1257,MATCH($B38&amp;$D38&amp;$B$5,Raw!$A$6:$A$1257,0),MATCH(I$5,Raw!$H$5:$EB$5,0)),"-")</f>
        <v>7645619</v>
      </c>
      <c r="J38" s="323">
        <f>IFERROR(INDEX(Raw!$H$6:$EB$1257,MATCH($B38&amp;$D38&amp;$B$5,Raw!$A$6:$A$1257,0),MATCH(J$5,Raw!$H$5:$EB$5,0)),"-")</f>
        <v>10</v>
      </c>
      <c r="K38" s="323">
        <f>IFERROR(INDEX(Raw!$H$6:$EB$1257,MATCH($B38&amp;$D38&amp;$B$5,Raw!$A$6:$A$1257,0),MATCH(K$5,Raw!$H$5:$EB$5,0)),"-")</f>
        <v>1</v>
      </c>
      <c r="L38" s="323">
        <f>IFERROR(INDEX(Raw!$H$6:$EB$1257,MATCH($B38&amp;$D38&amp;$B$5,Raw!$A$6:$A$1257,0),MATCH(L$5,Raw!$H$5:$EB$5,0)),"-")</f>
        <v>32</v>
      </c>
      <c r="M38" s="323">
        <f>IFERROR(INDEX(Raw!$H$6:$EB$1257,MATCH($B38&amp;$D38&amp;$B$5,Raw!$A$6:$A$1257,0),MATCH(M$5,Raw!$H$5:$EB$5,0)),"-")</f>
        <v>60</v>
      </c>
      <c r="N38" s="323">
        <f>IFERROR(INDEX(Raw!$H$6:$EB$1257,MATCH($B38&amp;$D38&amp;$B$5,Raw!$A$6:$A$1257,0),MATCH(N$5,Raw!$H$5:$EB$5,0)),"-")</f>
        <v>120</v>
      </c>
      <c r="O38" s="46"/>
      <c r="P38" s="46"/>
    </row>
    <row r="39" spans="1:18" ht="18" customHeight="1" x14ac:dyDescent="0.25">
      <c r="A39" s="392">
        <v>43739</v>
      </c>
      <c r="B39" s="287" t="s">
        <v>131</v>
      </c>
      <c r="C39" s="334" t="s">
        <v>137</v>
      </c>
      <c r="D39" s="142" t="s">
        <v>137</v>
      </c>
      <c r="E39" s="23">
        <f>IFERROR(INDEX(Raw!$H$6:$EB$1257,MATCH($B39&amp;$D39&amp;$B$5,Raw!$A$6:$A$1257,0),MATCH(E$5,Raw!$H$5:$EB$5,0)),"-")</f>
        <v>1055868</v>
      </c>
      <c r="F39" s="23"/>
      <c r="G39" s="23">
        <f>IFERROR(INDEX(Raw!$H$6:$EB$1257,MATCH($B39&amp;$D39&amp;$B$5,Raw!$A$6:$A$1257,0),MATCH(G$5,Raw!$H$5:$EB$5,0)),"-")</f>
        <v>787440</v>
      </c>
      <c r="H39" s="23"/>
      <c r="I39" s="23">
        <f>IFERROR(INDEX(Raw!$H$6:$EB$1257,MATCH($B39&amp;$D39&amp;$B$5,Raw!$A$6:$A$1257,0),MATCH(I$5,Raw!$H$5:$EB$5,0)),"-")</f>
        <v>8077352</v>
      </c>
      <c r="J39" s="323">
        <f>IFERROR(INDEX(Raw!$H$6:$EB$1257,MATCH($B39&amp;$D39&amp;$B$5,Raw!$A$6:$A$1257,0),MATCH(J$5,Raw!$H$5:$EB$5,0)),"-")</f>
        <v>10</v>
      </c>
      <c r="K39" s="323">
        <f>IFERROR(INDEX(Raw!$H$6:$EB$1257,MATCH($B39&amp;$D39&amp;$B$5,Raw!$A$6:$A$1257,0),MATCH(K$5,Raw!$H$5:$EB$5,0)),"-")</f>
        <v>1</v>
      </c>
      <c r="L39" s="323">
        <f>IFERROR(INDEX(Raw!$H$6:$EB$1257,MATCH($B39&amp;$D39&amp;$B$5,Raw!$A$6:$A$1257,0),MATCH(L$5,Raw!$H$5:$EB$5,0)),"-")</f>
        <v>33</v>
      </c>
      <c r="M39" s="323">
        <f>IFERROR(INDEX(Raw!$H$6:$EB$1257,MATCH($B39&amp;$D39&amp;$B$5,Raw!$A$6:$A$1257,0),MATCH(M$5,Raw!$H$5:$EB$5,0)),"-")</f>
        <v>61</v>
      </c>
      <c r="N39" s="323">
        <f>IFERROR(INDEX(Raw!$H$6:$EB$1257,MATCH($B39&amp;$D39&amp;$B$5,Raw!$A$6:$A$1257,0),MATCH(N$5,Raw!$H$5:$EB$5,0)),"-")</f>
        <v>117</v>
      </c>
      <c r="O39" s="46"/>
      <c r="P39" s="46"/>
    </row>
    <row r="40" spans="1:18" ht="14.25" x14ac:dyDescent="0.2">
      <c r="A40" s="392">
        <v>43770</v>
      </c>
      <c r="B40" s="287" t="s">
        <v>131</v>
      </c>
      <c r="C40" s="333" t="s">
        <v>229</v>
      </c>
      <c r="D40" s="138" t="s">
        <v>138</v>
      </c>
      <c r="E40" s="23">
        <f>IFERROR(INDEX(Raw!$H$6:$EB$1257,MATCH($B40&amp;$D40&amp;$B$5,Raw!$A$6:$A$1257,0),MATCH(E$5,Raw!$H$5:$EB$5,0)),"-")</f>
        <v>1076762</v>
      </c>
      <c r="F40" s="23"/>
      <c r="G40" s="23">
        <f>IFERROR(INDEX(Raw!$H$6:$EB$1257,MATCH($B40&amp;$D40&amp;$B$5,Raw!$A$6:$A$1257,0),MATCH(G$5,Raw!$H$5:$EB$5,0)),"-")</f>
        <v>794516</v>
      </c>
      <c r="H40" s="23"/>
      <c r="I40" s="23">
        <f>IFERROR(INDEX(Raw!$H$6:$EB$1257,MATCH($B40&amp;$D40&amp;$B$5,Raw!$A$6:$A$1257,0),MATCH(I$5,Raw!$H$5:$EB$5,0)),"-")</f>
        <v>6651129</v>
      </c>
      <c r="J40" s="323">
        <f>IFERROR(INDEX(Raw!$H$6:$EB$1257,MATCH($B40&amp;$D40&amp;$B$5,Raw!$A$6:$A$1257,0),MATCH(J$5,Raw!$H$5:$EB$5,0)),"-")</f>
        <v>8</v>
      </c>
      <c r="K40" s="323">
        <f>IFERROR(INDEX(Raw!$H$6:$EB$1257,MATCH($B40&amp;$D40&amp;$B$5,Raw!$A$6:$A$1257,0),MATCH(K$5,Raw!$H$5:$EB$5,0)),"-")</f>
        <v>1</v>
      </c>
      <c r="L40" s="323">
        <f>IFERROR(INDEX(Raw!$H$6:$EB$1257,MATCH($B40&amp;$D40&amp;$B$5,Raw!$A$6:$A$1257,0),MATCH(L$5,Raw!$H$5:$EB$5,0)),"-")</f>
        <v>25</v>
      </c>
      <c r="M40" s="323">
        <f>IFERROR(INDEX(Raw!$H$6:$EB$1257,MATCH($B40&amp;$D40&amp;$B$5,Raw!$A$6:$A$1257,0),MATCH(M$5,Raw!$H$5:$EB$5,0)),"-")</f>
        <v>49</v>
      </c>
      <c r="N40" s="323">
        <f>IFERROR(INDEX(Raw!$H$6:$EB$1257,MATCH($B40&amp;$D40&amp;$B$5,Raw!$A$6:$A$1257,0),MATCH(N$5,Raw!$H$5:$EB$5,0)),"-")</f>
        <v>106</v>
      </c>
      <c r="O40" s="46"/>
      <c r="P40" s="46"/>
    </row>
    <row r="41" spans="1:18" ht="12.75" customHeight="1" x14ac:dyDescent="0.2">
      <c r="A41" s="392">
        <v>43800</v>
      </c>
      <c r="B41" s="287" t="s">
        <v>131</v>
      </c>
      <c r="C41" s="334" t="s">
        <v>139</v>
      </c>
      <c r="D41" s="2" t="s">
        <v>139</v>
      </c>
      <c r="E41" s="23">
        <f>IFERROR(INDEX(Raw!$H$6:$EB$1257,MATCH($B41&amp;$D41&amp;$B$5,Raw!$A$6:$A$1257,0),MATCH(E$5,Raw!$H$5:$EB$5,0)),"-")</f>
        <v>1156701</v>
      </c>
      <c r="F41" s="23"/>
      <c r="G41" s="23">
        <f>IFERROR(INDEX(Raw!$H$6:$EB$1257,MATCH($B41&amp;$D41&amp;$B$5,Raw!$A$6:$A$1257,0),MATCH(G$5,Raw!$H$5:$EB$5,0)),"-")</f>
        <v>845524</v>
      </c>
      <c r="H41" s="23"/>
      <c r="I41" s="23">
        <f>IFERROR(INDEX(Raw!$H$6:$EB$1257,MATCH($B41&amp;$D41&amp;$B$5,Raw!$A$6:$A$1257,0),MATCH(I$5,Raw!$H$5:$EB$5,0)),"-")</f>
        <v>6446215</v>
      </c>
      <c r="J41" s="323">
        <f>IFERROR(INDEX(Raw!$H$6:$EB$1257,MATCH($B41&amp;$D41&amp;$B$5,Raw!$A$6:$A$1257,0),MATCH(J$5,Raw!$H$5:$EB$5,0)),"-")</f>
        <v>8</v>
      </c>
      <c r="K41" s="323">
        <f>IFERROR(INDEX(Raw!$H$6:$EB$1257,MATCH($B41&amp;$D41&amp;$B$5,Raw!$A$6:$A$1257,0),MATCH(K$5,Raw!$H$5:$EB$5,0)),"-")</f>
        <v>1</v>
      </c>
      <c r="L41" s="323">
        <f>IFERROR(INDEX(Raw!$H$6:$EB$1257,MATCH($B41&amp;$D41&amp;$B$5,Raw!$A$6:$A$1257,0),MATCH(L$5,Raw!$H$5:$EB$5,0)),"-")</f>
        <v>21</v>
      </c>
      <c r="M41" s="323">
        <f>IFERROR(INDEX(Raw!$H$6:$EB$1257,MATCH($B41&amp;$D41&amp;$B$5,Raw!$A$6:$A$1257,0),MATCH(M$5,Raw!$H$5:$EB$5,0)),"-")</f>
        <v>44</v>
      </c>
      <c r="N41" s="323">
        <f>IFERROR(INDEX(Raw!$H$6:$EB$1257,MATCH($B41&amp;$D41&amp;$B$5,Raw!$A$6:$A$1257,0),MATCH(N$5,Raw!$H$5:$EB$5,0)),"-")</f>
        <v>97</v>
      </c>
      <c r="O41" s="46"/>
      <c r="P41" s="46"/>
    </row>
    <row r="42" spans="1:18" ht="16.5" customHeight="1" x14ac:dyDescent="0.25">
      <c r="A42" s="392">
        <v>43831</v>
      </c>
      <c r="B42" s="287" t="s">
        <v>131</v>
      </c>
      <c r="C42" s="335" t="s">
        <v>140</v>
      </c>
      <c r="D42" s="144" t="s">
        <v>140</v>
      </c>
      <c r="E42" s="23">
        <f>IFERROR(INDEX(Raw!$H$6:$EB$1257,MATCH($B42&amp;$D42&amp;$B$5,Raw!$A$6:$A$1257,0),MATCH(E$5,Raw!$H$5:$EB$5,0)),"-")</f>
        <v>1001490</v>
      </c>
      <c r="F42" s="23"/>
      <c r="G42" s="23">
        <f>IFERROR(INDEX(Raw!$H$6:$EB$1257,MATCH($B42&amp;$D42&amp;$B$5,Raw!$A$6:$A$1257,0),MATCH(G$5,Raw!$H$5:$EB$5,0)),"-")</f>
        <v>722896</v>
      </c>
      <c r="H42" s="23"/>
      <c r="I42" s="23">
        <f>IFERROR(INDEX(Raw!$H$6:$EB$1257,MATCH($B42&amp;$D42&amp;$B$5,Raw!$A$6:$A$1257,0),MATCH(I$5,Raw!$H$5:$EB$5,0)),"-")</f>
        <v>2617638</v>
      </c>
      <c r="J42" s="323">
        <f>IFERROR(INDEX(Raw!$H$6:$EB$1257,MATCH($B42&amp;$D42&amp;$B$5,Raw!$A$6:$A$1257,0),MATCH(J$5,Raw!$H$5:$EB$5,0)),"-")</f>
        <v>4</v>
      </c>
      <c r="K42" s="323">
        <f>IFERROR(INDEX(Raw!$H$6:$EB$1257,MATCH($B42&amp;$D42&amp;$B$5,Raw!$A$6:$A$1257,0),MATCH(K$5,Raw!$H$5:$EB$5,0)),"-")</f>
        <v>1</v>
      </c>
      <c r="L42" s="323">
        <f>IFERROR(INDEX(Raw!$H$6:$EB$1257,MATCH($B42&amp;$D42&amp;$B$5,Raw!$A$6:$A$1257,0),MATCH(L$5,Raw!$H$5:$EB$5,0)),"-")</f>
        <v>2</v>
      </c>
      <c r="M42" s="323">
        <f>IFERROR(INDEX(Raw!$H$6:$EB$1257,MATCH($B42&amp;$D42&amp;$B$5,Raw!$A$6:$A$1257,0),MATCH(M$5,Raw!$H$5:$EB$5,0)),"-")</f>
        <v>14</v>
      </c>
      <c r="N42" s="323">
        <f>IFERROR(INDEX(Raw!$H$6:$EB$1257,MATCH($B42&amp;$D42&amp;$B$5,Raw!$A$6:$A$1257,0),MATCH(N$5,Raw!$H$5:$EB$5,0)),"-")</f>
        <v>63</v>
      </c>
      <c r="O42" s="46"/>
      <c r="P42" s="46"/>
    </row>
    <row r="43" spans="1:18" x14ac:dyDescent="0.2">
      <c r="A43" s="392">
        <v>43862</v>
      </c>
      <c r="B43" s="287" t="s">
        <v>131</v>
      </c>
      <c r="C43" s="334" t="s">
        <v>141</v>
      </c>
      <c r="D43" s="2" t="s">
        <v>141</v>
      </c>
      <c r="E43" s="23">
        <f>IFERROR(INDEX(Raw!$H$6:$EB$1257,MATCH($B43&amp;$D43&amp;$B$5,Raw!$A$6:$A$1257,0),MATCH(E$5,Raw!$H$5:$EB$5,0)),"-")</f>
        <v>963991</v>
      </c>
      <c r="F43" s="23"/>
      <c r="G43" s="23">
        <f>IFERROR(INDEX(Raw!$H$6:$EB$1257,MATCH($B43&amp;$D43&amp;$B$5,Raw!$A$6:$A$1257,0),MATCH(G$5,Raw!$H$5:$EB$5,0)),"-")</f>
        <v>699262</v>
      </c>
      <c r="H43" s="23"/>
      <c r="I43" s="23">
        <f>IFERROR(INDEX(Raw!$H$6:$EB$1257,MATCH($B43&amp;$D43&amp;$B$5,Raw!$A$6:$A$1257,0),MATCH(I$5,Raw!$H$5:$EB$5,0)),"-")</f>
        <v>3793338</v>
      </c>
      <c r="J43" s="323">
        <f>IFERROR(INDEX(Raw!$H$6:$EB$1257,MATCH($B43&amp;$D43&amp;$B$5,Raw!$A$6:$A$1257,0),MATCH(J$5,Raw!$H$5:$EB$5,0)),"-")</f>
        <v>5</v>
      </c>
      <c r="K43" s="323">
        <f>IFERROR(INDEX(Raw!$H$6:$EB$1257,MATCH($B43&amp;$D43&amp;$B$5,Raw!$A$6:$A$1257,0),MATCH(K$5,Raw!$H$5:$EB$5,0)),"-")</f>
        <v>1</v>
      </c>
      <c r="L43" s="323">
        <f>IFERROR(INDEX(Raw!$H$6:$EB$1257,MATCH($B43&amp;$D43&amp;$B$5,Raw!$A$6:$A$1257,0),MATCH(L$5,Raw!$H$5:$EB$5,0)),"-")</f>
        <v>10</v>
      </c>
      <c r="M43" s="323">
        <f>IFERROR(INDEX(Raw!$H$6:$EB$1257,MATCH($B43&amp;$D43&amp;$B$5,Raw!$A$6:$A$1257,0),MATCH(M$5,Raw!$H$5:$EB$5,0)),"-")</f>
        <v>31</v>
      </c>
      <c r="N43" s="323">
        <f>IFERROR(INDEX(Raw!$H$6:$EB$1257,MATCH($B43&amp;$D43&amp;$B$5,Raw!$A$6:$A$1257,0),MATCH(N$5,Raw!$H$5:$EB$5,0)),"-")</f>
        <v>84</v>
      </c>
      <c r="O43" s="46"/>
      <c r="P43" s="46"/>
    </row>
    <row r="44" spans="1:18" x14ac:dyDescent="0.2">
      <c r="A44" s="392">
        <v>43891</v>
      </c>
      <c r="B44" s="287" t="s">
        <v>131</v>
      </c>
      <c r="C44" s="337" t="s">
        <v>142</v>
      </c>
      <c r="D44" s="138" t="s">
        <v>142</v>
      </c>
      <c r="E44" s="24">
        <f>IFERROR(INDEX(Raw!$H$6:$EB$1257,MATCH($B44&amp;$D44&amp;$B$5,Raw!$A$6:$A$1257,0),MATCH(E$5,Raw!$H$5:$EB$5,0)),"-")</f>
        <v>1127674</v>
      </c>
      <c r="F44" s="23"/>
      <c r="G44" s="24">
        <f>IFERROR(INDEX(Raw!$H$6:$EB$1257,MATCH($B44&amp;$D44&amp;$B$5,Raw!$A$6:$A$1257,0),MATCH(G$5,Raw!$H$5:$EB$5,0)),"-")</f>
        <v>864510</v>
      </c>
      <c r="H44" s="23"/>
      <c r="I44" s="24">
        <f>IFERROR(INDEX(Raw!$H$6:$EB$1257,MATCH($B44&amp;$D44&amp;$B$5,Raw!$A$6:$A$1257,0),MATCH(I$5,Raw!$H$5:$EB$5,0)),"-")</f>
        <v>42446995</v>
      </c>
      <c r="J44" s="325">
        <f>IFERROR(INDEX(Raw!$H$6:$EB$1257,MATCH($B44&amp;$D44&amp;$B$5,Raw!$A$6:$A$1257,0),MATCH(J$5,Raw!$H$5:$EB$5,0)),"-")</f>
        <v>49</v>
      </c>
      <c r="K44" s="325">
        <f>IFERROR(INDEX(Raw!$H$6:$EB$1257,MATCH($B44&amp;$D44&amp;$B$5,Raw!$A$6:$A$1257,0),MATCH(K$5,Raw!$H$5:$EB$5,0)),"-")</f>
        <v>14</v>
      </c>
      <c r="L44" s="325">
        <f>IFERROR(INDEX(Raw!$H$6:$EB$1257,MATCH($B44&amp;$D44&amp;$B$5,Raw!$A$6:$A$1257,0),MATCH(L$5,Raw!$H$5:$EB$5,0)),"-")</f>
        <v>147</v>
      </c>
      <c r="M44" s="325">
        <f>IFERROR(INDEX(Raw!$H$6:$EB$1257,MATCH($B44&amp;$D44&amp;$B$5,Raw!$A$6:$A$1257,0),MATCH(M$5,Raw!$H$5:$EB$5,0)),"-")</f>
        <v>204</v>
      </c>
      <c r="N44" s="325">
        <f>IFERROR(INDEX(Raw!$H$6:$EB$1257,MATCH($B44&amp;$D44&amp;$B$5,Raw!$A$6:$A$1257,0),MATCH(N$5,Raw!$H$5:$EB$5,0)),"-")</f>
        <v>323</v>
      </c>
      <c r="O44" s="46"/>
      <c r="P44" s="46"/>
    </row>
    <row r="45" spans="1:18" s="46" customFormat="1" ht="18" x14ac:dyDescent="0.25">
      <c r="A45" s="392">
        <v>43922</v>
      </c>
      <c r="B45" s="288" t="s">
        <v>147</v>
      </c>
      <c r="C45" s="145" t="s">
        <v>143</v>
      </c>
      <c r="D45" s="142" t="s">
        <v>143</v>
      </c>
      <c r="E45" s="290">
        <f>IFERROR(INDEX(Raw!$H$6:$EB$1257,MATCH($B45&amp;$D45&amp;$B$5,Raw!$A$6:$A$1257,0),MATCH(E$5,Raw!$H$5:$EB$5,0)),"-")</f>
        <v>879644</v>
      </c>
      <c r="F45" s="291"/>
      <c r="G45" s="290">
        <f>IFERROR(INDEX(Raw!$H$6:$EB$1257,MATCH($B45&amp;$D45&amp;$B$5,Raw!$A$6:$A$1257,0),MATCH(G$5,Raw!$H$5:$EB$5,0)),"-")</f>
        <v>629261</v>
      </c>
      <c r="H45" s="291"/>
      <c r="I45" s="290">
        <f>IFERROR(INDEX(Raw!$H$6:$EB$1257,MATCH($B45&amp;$D45&amp;$B$5,Raw!$A$6:$A$1257,0),MATCH(I$5,Raw!$H$5:$EB$5,0)),"-")</f>
        <v>6615151</v>
      </c>
      <c r="J45" s="384">
        <f>IFERROR(INDEX(Raw!$H$6:$EB$1257,MATCH($B45&amp;$D45&amp;$B$5,Raw!$A$6:$A$1257,0),MATCH(J$5,Raw!$H$5:$EB$5,0)),"-")</f>
        <v>11</v>
      </c>
      <c r="K45" s="384">
        <f>IFERROR(INDEX(Raw!$H$6:$EB$1257,MATCH($B45&amp;$D45&amp;$B$5,Raw!$A$6:$A$1257,0),MATCH(K$5,Raw!$H$5:$EB$5,0)),"-")</f>
        <v>1</v>
      </c>
      <c r="L45" s="384">
        <f>IFERROR(INDEX(Raw!$H$6:$EB$1257,MATCH($B45&amp;$D45&amp;$B$5,Raw!$A$6:$A$1257,0),MATCH(L$5,Raw!$H$5:$EB$5,0)),"-")</f>
        <v>38</v>
      </c>
      <c r="M45" s="384">
        <f>IFERROR(INDEX(Raw!$H$6:$EB$1257,MATCH($B45&amp;$D45&amp;$B$5,Raw!$A$6:$A$1257,0),MATCH(M$5,Raw!$H$5:$EB$5,0)),"-")</f>
        <v>65</v>
      </c>
      <c r="N45" s="384">
        <f>IFERROR(INDEX(Raw!$H$6:$EB$1257,MATCH($B45&amp;$D45&amp;$B$5,Raw!$A$6:$A$1257,0),MATCH(N$5,Raw!$H$5:$EB$5,0)),"-")</f>
        <v>130</v>
      </c>
      <c r="Q45" s="1"/>
    </row>
    <row r="46" spans="1:18" s="46" customFormat="1" x14ac:dyDescent="0.2">
      <c r="A46" s="392">
        <v>43952</v>
      </c>
      <c r="B46" s="287" t="s">
        <v>147</v>
      </c>
      <c r="C46" s="333" t="s">
        <v>144</v>
      </c>
      <c r="D46" s="2" t="s">
        <v>144</v>
      </c>
      <c r="E46" s="291">
        <f>IFERROR(INDEX(Raw!$H$6:$EB$1257,MATCH($B46&amp;$D46&amp;$B$5,Raw!$A$6:$A$1257,0),MATCH(E$5,Raw!$H$5:$EB$5,0)),"-")</f>
        <v>835776</v>
      </c>
      <c r="F46" s="291"/>
      <c r="G46" s="291">
        <f>IFERROR(INDEX(Raw!$H$6:$EB$1257,MATCH($B46&amp;$D46&amp;$B$5,Raw!$A$6:$A$1257,0),MATCH(G$5,Raw!$H$5:$EB$5,0)),"-")</f>
        <v>575231</v>
      </c>
      <c r="H46" s="291"/>
      <c r="I46" s="291">
        <f>IFERROR(INDEX(Raw!$H$6:$EB$1257,MATCH($B46&amp;$D46&amp;$B$5,Raw!$A$6:$A$1257,0),MATCH(I$5,Raw!$H$5:$EB$5,0)),"-")</f>
        <v>888949</v>
      </c>
      <c r="J46" s="385">
        <f>IFERROR(INDEX(Raw!$H$6:$EB$1257,MATCH($B46&amp;$D46&amp;$B$5,Raw!$A$6:$A$1257,0),MATCH(J$5,Raw!$H$5:$EB$5,0)),"-")</f>
        <v>2</v>
      </c>
      <c r="K46" s="385">
        <f>IFERROR(INDEX(Raw!$H$6:$EB$1257,MATCH($B46&amp;$D46&amp;$B$5,Raw!$A$6:$A$1257,0),MATCH(K$5,Raw!$H$5:$EB$5,0)),"-")</f>
        <v>1</v>
      </c>
      <c r="L46" s="385">
        <f>IFERROR(INDEX(Raw!$H$6:$EB$1257,MATCH($B46&amp;$D46&amp;$B$5,Raw!$A$6:$A$1257,0),MATCH(L$5,Raw!$H$5:$EB$5,0)),"-")</f>
        <v>2</v>
      </c>
      <c r="M46" s="385">
        <f>IFERROR(INDEX(Raw!$H$6:$EB$1257,MATCH($B46&amp;$D46&amp;$B$5,Raw!$A$6:$A$1257,0),MATCH(M$5,Raw!$H$5:$EB$5,0)),"-")</f>
        <v>3</v>
      </c>
      <c r="N46" s="385">
        <f>IFERROR(INDEX(Raw!$H$6:$EB$1257,MATCH($B46&amp;$D46&amp;$B$5,Raw!$A$6:$A$1257,0),MATCH(N$5,Raw!$H$5:$EB$5,0)),"-")</f>
        <v>11</v>
      </c>
      <c r="Q46" s="1"/>
      <c r="R46" s="359"/>
    </row>
    <row r="47" spans="1:18" s="46" customFormat="1" x14ac:dyDescent="0.2">
      <c r="A47" s="392">
        <v>43983</v>
      </c>
      <c r="B47" s="287" t="s">
        <v>147</v>
      </c>
      <c r="C47" s="145" t="s">
        <v>145</v>
      </c>
      <c r="D47" s="138" t="s">
        <v>145</v>
      </c>
      <c r="E47" s="291">
        <f>IFERROR(INDEX(Raw!$H$6:$EB$1257,MATCH($B47&amp;$D47&amp;$B$5,Raw!$A$6:$A$1257,0),MATCH(E$5,Raw!$H$5:$EB$5,0)),"-")</f>
        <v>843903</v>
      </c>
      <c r="F47" s="291"/>
      <c r="G47" s="291">
        <f>IFERROR(INDEX(Raw!$H$6:$EB$1257,MATCH($B47&amp;$D47&amp;$B$5,Raw!$A$6:$A$1257,0),MATCH(G$5,Raw!$H$5:$EB$5,0)),"-")</f>
        <v>584487</v>
      </c>
      <c r="H47" s="291"/>
      <c r="I47" s="291">
        <f>IFERROR(INDEX(Raw!$H$6:$EB$1257,MATCH($B47&amp;$D47&amp;$B$5,Raw!$A$6:$A$1257,0),MATCH(I$5,Raw!$H$5:$EB$5,0)),"-")</f>
        <v>1145632</v>
      </c>
      <c r="J47" s="385">
        <f>IFERROR(INDEX(Raw!$H$6:$EB$1257,MATCH($B47&amp;$D47&amp;$B$5,Raw!$A$6:$A$1257,0),MATCH(J$5,Raw!$H$5:$EB$5,0)),"-")</f>
        <v>2</v>
      </c>
      <c r="K47" s="385">
        <f>IFERROR(INDEX(Raw!$H$6:$EB$1257,MATCH($B47&amp;$D47&amp;$B$5,Raw!$A$6:$A$1257,0),MATCH(K$5,Raw!$H$5:$EB$5,0)),"-")</f>
        <v>1</v>
      </c>
      <c r="L47" s="385">
        <f>IFERROR(INDEX(Raw!$H$6:$EB$1257,MATCH($B47&amp;$D47&amp;$B$5,Raw!$A$6:$A$1257,0),MATCH(L$5,Raw!$H$5:$EB$5,0)),"-")</f>
        <v>2</v>
      </c>
      <c r="M47" s="385">
        <f>IFERROR(INDEX(Raw!$H$6:$EB$1257,MATCH($B47&amp;$D47&amp;$B$5,Raw!$A$6:$A$1257,0),MATCH(M$5,Raw!$H$5:$EB$5,0)),"-")</f>
        <v>4</v>
      </c>
      <c r="N47" s="385">
        <f>IFERROR(INDEX(Raw!$H$6:$EB$1257,MATCH($B47&amp;$D47&amp;$B$5,Raw!$A$6:$A$1257,0),MATCH(N$5,Raw!$H$5:$EB$5,0)),"-")</f>
        <v>18</v>
      </c>
      <c r="Q47" s="1"/>
      <c r="R47" s="359"/>
    </row>
    <row r="48" spans="1:18" s="46" customFormat="1" ht="18" x14ac:dyDescent="0.25">
      <c r="A48" s="392">
        <v>44013</v>
      </c>
      <c r="B48" s="287" t="s">
        <v>147</v>
      </c>
      <c r="C48" s="333" t="s">
        <v>146</v>
      </c>
      <c r="D48" s="142" t="s">
        <v>146</v>
      </c>
      <c r="E48" s="291">
        <f>IFERROR(INDEX(Raw!$H$6:$EB$1257,MATCH($B48&amp;$D48&amp;$B$5,Raw!$A$6:$A$1257,0),MATCH(E$5,Raw!$H$5:$EB$5,0)),"-")</f>
        <v>921189</v>
      </c>
      <c r="F48" s="291"/>
      <c r="G48" s="291">
        <f>IFERROR(INDEX(Raw!$H$6:$EB$1257,MATCH($B48&amp;$D48&amp;$B$5,Raw!$A$6:$A$1257,0),MATCH(G$5,Raw!$H$5:$EB$5,0)),"-")</f>
        <v>643839</v>
      </c>
      <c r="H48" s="291"/>
      <c r="I48" s="291">
        <f>IFERROR(INDEX(Raw!$H$6:$EB$1257,MATCH($B48&amp;$D48&amp;$B$5,Raw!$A$6:$A$1257,0),MATCH(I$5,Raw!$H$5:$EB$5,0)),"-")</f>
        <v>1489741</v>
      </c>
      <c r="J48" s="385">
        <f>IFERROR(INDEX(Raw!$H$6:$EB$1257,MATCH($B48&amp;$D48&amp;$B$5,Raw!$A$6:$A$1257,0),MATCH(J$5,Raw!$H$5:$EB$5,0)),"-")</f>
        <v>2</v>
      </c>
      <c r="K48" s="385">
        <f>IFERROR(INDEX(Raw!$H$6:$EB$1257,MATCH($B48&amp;$D48&amp;$B$5,Raw!$A$6:$A$1257,0),MATCH(K$5,Raw!$H$5:$EB$5,0)),"-")</f>
        <v>1</v>
      </c>
      <c r="L48" s="385">
        <f>IFERROR(INDEX(Raw!$H$6:$EB$1257,MATCH($B48&amp;$D48&amp;$B$5,Raw!$A$6:$A$1257,0),MATCH(L$5,Raw!$H$5:$EB$5,0)),"-")</f>
        <v>2</v>
      </c>
      <c r="M48" s="385">
        <f>IFERROR(INDEX(Raw!$H$6:$EB$1257,MATCH($B48&amp;$D48&amp;$B$5,Raw!$A$6:$A$1257,0),MATCH(M$5,Raw!$H$5:$EB$5,0)),"-")</f>
        <v>5</v>
      </c>
      <c r="N48" s="385">
        <f>IFERROR(INDEX(Raw!$H$6:$EB$1257,MATCH($B48&amp;$D48&amp;$B$5,Raw!$A$6:$A$1257,0),MATCH(N$5,Raw!$H$5:$EB$5,0)),"-")</f>
        <v>33</v>
      </c>
      <c r="Q48" s="1"/>
      <c r="R48" s="359"/>
    </row>
    <row r="49" spans="1:18" s="46" customFormat="1" x14ac:dyDescent="0.2">
      <c r="A49" s="392">
        <v>44044</v>
      </c>
      <c r="B49" s="287" t="s">
        <v>147</v>
      </c>
      <c r="C49" s="145" t="s">
        <v>135</v>
      </c>
      <c r="D49" s="2" t="s">
        <v>135</v>
      </c>
      <c r="E49" s="291">
        <f>IFERROR(INDEX(Raw!$H$6:$EB$1257,MATCH($B49&amp;$D49&amp;$B$5,Raw!$A$6:$A$1257,0),MATCH(E$5,Raw!$H$5:$EB$5,0)),"-")</f>
        <v>990131</v>
      </c>
      <c r="F49" s="291"/>
      <c r="G49" s="291">
        <f>IFERROR(INDEX(Raw!$H$6:$EB$1257,MATCH($B49&amp;$D49&amp;$B$5,Raw!$A$6:$A$1257,0),MATCH(G$5,Raw!$H$5:$EB$5,0)),"-")</f>
        <v>712101</v>
      </c>
      <c r="H49" s="291"/>
      <c r="I49" s="291">
        <f>IFERROR(INDEX(Raw!$H$6:$EB$1257,MATCH($B49&amp;$D49&amp;$B$5,Raw!$A$6:$A$1257,0),MATCH(I$5,Raw!$H$5:$EB$5,0)),"-")</f>
        <v>2085868</v>
      </c>
      <c r="J49" s="385">
        <f>IFERROR(INDEX(Raw!$H$6:$EB$1257,MATCH($B49&amp;$D49&amp;$B$5,Raw!$A$6:$A$1257,0),MATCH(J$5,Raw!$H$5:$EB$5,0)),"-")</f>
        <v>3</v>
      </c>
      <c r="K49" s="385">
        <f>IFERROR(INDEX(Raw!$H$6:$EB$1257,MATCH($B49&amp;$D49&amp;$B$5,Raw!$A$6:$A$1257,0),MATCH(K$5,Raw!$H$5:$EB$5,0)),"-")</f>
        <v>1</v>
      </c>
      <c r="L49" s="385">
        <f>IFERROR(INDEX(Raw!$H$6:$EB$1257,MATCH($B49&amp;$D49&amp;$B$5,Raw!$A$6:$A$1257,0),MATCH(L$5,Raw!$H$5:$EB$5,0)),"-")</f>
        <v>3</v>
      </c>
      <c r="M49" s="386">
        <f>IFERROR(INDEX(Raw!$H$6:$EB$1257,MATCH($B49&amp;$D49&amp;$B$5,Raw!$A$6:$A$1257,0),MATCH(M$5,Raw!$H$5:$EB$5,0)),"-")</f>
        <v>8</v>
      </c>
      <c r="N49" s="385">
        <f>IFERROR(INDEX(Raw!$H$6:$EB$1257,MATCH($B49&amp;$D49&amp;$B$5,Raw!$A$6:$A$1257,0),MATCH(N$5,Raw!$H$5:$EB$5,0)),"-")</f>
        <v>48</v>
      </c>
      <c r="Q49" s="1"/>
      <c r="R49" s="359"/>
    </row>
    <row r="50" spans="1:18" s="46" customFormat="1" x14ac:dyDescent="0.2">
      <c r="A50" s="392">
        <v>44075</v>
      </c>
      <c r="B50" s="287" t="s">
        <v>147</v>
      </c>
      <c r="C50" s="333" t="s">
        <v>136</v>
      </c>
      <c r="D50" s="138" t="s">
        <v>136</v>
      </c>
      <c r="E50" s="291">
        <f>IFERROR(INDEX(Raw!$H$6:$EB$1257,MATCH($B50&amp;$D50&amp;$B$5,Raw!$A$6:$A$1257,0),MATCH(E$5,Raw!$H$5:$EB$5,0)),"-")</f>
        <v>986805</v>
      </c>
      <c r="F50" s="291"/>
      <c r="G50" s="291">
        <f>IFERROR(INDEX(Raw!$H$6:$EB$1257,MATCH($B50&amp;$D50&amp;$B$5,Raw!$A$6:$A$1257,0),MATCH(G$5,Raw!$H$5:$EB$5,0)),"-")</f>
        <v>713975</v>
      </c>
      <c r="H50" s="291"/>
      <c r="I50" s="291">
        <f>IFERROR(INDEX(Raw!$H$6:$EB$1257,MATCH($B50&amp;$D50&amp;$B$5,Raw!$A$6:$A$1257,0),MATCH(I$5,Raw!$H$5:$EB$5,0)),"-")</f>
        <v>2898667</v>
      </c>
      <c r="J50" s="385">
        <f>IFERROR(INDEX(Raw!$H$6:$EB$1257,MATCH($B50&amp;$D50&amp;$B$5,Raw!$A$6:$A$1257,0),MATCH(J$5,Raw!$H$5:$EB$5,0)),"-")</f>
        <v>4</v>
      </c>
      <c r="K50" s="385">
        <f>IFERROR(INDEX(Raw!$H$6:$EB$1257,MATCH($B50&amp;$D50&amp;$B$5,Raw!$A$6:$A$1257,0),MATCH(K$5,Raw!$H$5:$EB$5,0)),"-")</f>
        <v>1</v>
      </c>
      <c r="L50" s="385">
        <f>IFERROR(INDEX(Raw!$H$6:$EB$1257,MATCH($B50&amp;$D50&amp;$B$5,Raw!$A$6:$A$1257,0),MATCH(L$5,Raw!$H$5:$EB$5,0)),"-")</f>
        <v>6</v>
      </c>
      <c r="M50" s="385">
        <f>IFERROR(INDEX(Raw!$H$6:$EB$1257,MATCH($B50&amp;$D50&amp;$B$5,Raw!$A$6:$A$1257,0),MATCH(M$5,Raw!$H$5:$EB$5,0)),"-")</f>
        <v>16</v>
      </c>
      <c r="N50" s="385">
        <f>IFERROR(INDEX(Raw!$H$6:$EB$1257,MATCH($B50&amp;$D50&amp;$B$5,Raw!$A$6:$A$1257,0),MATCH(N$5,Raw!$H$5:$EB$5,0)),"-")</f>
        <v>62</v>
      </c>
      <c r="Q50" s="1"/>
    </row>
    <row r="51" spans="1:18" s="46" customFormat="1" ht="16.5" customHeight="1" x14ac:dyDescent="0.25">
      <c r="A51" s="392">
        <v>44105</v>
      </c>
      <c r="B51" s="287" t="s">
        <v>147</v>
      </c>
      <c r="C51" s="145" t="s">
        <v>137</v>
      </c>
      <c r="D51" s="322" t="s">
        <v>137</v>
      </c>
      <c r="E51" s="291">
        <f>IFERROR(INDEX(Raw!$H$6:$EB$1257,MATCH($B51&amp;$D51&amp;$B$5,Raw!$A$6:$A$1257,0),MATCH(E$5,Raw!$H$5:$EB$5,0)),"-")</f>
        <v>1031259</v>
      </c>
      <c r="F51" s="291"/>
      <c r="G51" s="291">
        <f>IFERROR(INDEX(Raw!$H$6:$EB$1257,MATCH($B51&amp;$D51&amp;$B$5,Raw!$A$6:$A$1257,0),MATCH(G$5,Raw!$H$5:$EB$5,0)),"-")</f>
        <v>742636</v>
      </c>
      <c r="H51" s="291"/>
      <c r="I51" s="291">
        <f>IFERROR(INDEX(Raw!$H$6:$EB$1257,MATCH($B51&amp;$D51&amp;$B$5,Raw!$A$6:$A$1257,0),MATCH(I$5,Raw!$H$5:$EB$5,0)),"-")</f>
        <v>5486084</v>
      </c>
      <c r="J51" s="385">
        <f>IFERROR(INDEX(Raw!$H$6:$EB$1257,MATCH($B51&amp;$D51&amp;$B$5,Raw!$A$6:$A$1257,0),MATCH(J$5,Raw!$H$5:$EB$5,0)),"-")</f>
        <v>7</v>
      </c>
      <c r="K51" s="385">
        <f>IFERROR(INDEX(Raw!$H$6:$EB$1257,MATCH($B51&amp;$D51&amp;$B$5,Raw!$A$6:$A$1257,0),MATCH(K$5,Raw!$H$5:$EB$5,0)),"-")</f>
        <v>1</v>
      </c>
      <c r="L51" s="385">
        <f>IFERROR(INDEX(Raw!$H$6:$EB$1257,MATCH($B51&amp;$D51&amp;$B$5,Raw!$A$6:$A$1257,0),MATCH(L$5,Raw!$H$5:$EB$5,0)),"-")</f>
        <v>17</v>
      </c>
      <c r="M51" s="385">
        <f>IFERROR(INDEX(Raw!$H$6:$EB$1257,MATCH($B51&amp;$D51&amp;$B$5,Raw!$A$6:$A$1257,0),MATCH(M$5,Raw!$H$5:$EB$5,0)),"-")</f>
        <v>30</v>
      </c>
      <c r="N51" s="385">
        <f>IFERROR(INDEX(Raw!$H$6:$EB$1257,MATCH($B51&amp;$D51&amp;$B$5,Raw!$A$6:$A$1257,0),MATCH(N$5,Raw!$H$5:$EB$5,0)),"-")</f>
        <v>78</v>
      </c>
      <c r="Q51" s="1"/>
    </row>
    <row r="52" spans="1:18" s="46" customFormat="1" ht="14.25" x14ac:dyDescent="0.2">
      <c r="A52" s="392">
        <v>44136</v>
      </c>
      <c r="B52" s="287" t="s">
        <v>147</v>
      </c>
      <c r="C52" s="333" t="s">
        <v>230</v>
      </c>
      <c r="D52" s="2" t="s">
        <v>138</v>
      </c>
      <c r="E52" s="291">
        <f>IFERROR(INDEX(Raw!$H$6:$EB$1257,MATCH($B52&amp;$D52&amp;$B$5,Raw!$A$6:$A$1257,0),MATCH(E$5,Raw!$H$5:$EB$5,0)),"-")</f>
        <v>953863</v>
      </c>
      <c r="F52" s="291"/>
      <c r="G52" s="291">
        <f>IFERROR(INDEX(Raw!$H$6:$EB$1257,MATCH($B52&amp;$D52&amp;$B$5,Raw!$A$6:$A$1257,0),MATCH(G$5,Raw!$H$5:$EB$5,0)),"-")</f>
        <v>657906</v>
      </c>
      <c r="H52" s="291"/>
      <c r="I52" s="291">
        <f>IFERROR(INDEX(Raw!$H$6:$EB$1257,MATCH($B52&amp;$D52&amp;$B$5,Raw!$A$6:$A$1257,0),MATCH(I$5,Raw!$H$5:$EB$5,0)),"-")</f>
        <v>2876216</v>
      </c>
      <c r="J52" s="385">
        <f>IFERROR(INDEX(Raw!$H$6:$EB$1257,MATCH($B52&amp;$D52&amp;$B$5,Raw!$A$6:$A$1257,0),MATCH(J$5,Raw!$H$5:$EB$5,0)),"-")</f>
        <v>4</v>
      </c>
      <c r="K52" s="385">
        <f>IFERROR(INDEX(Raw!$H$6:$EB$1257,MATCH($B52&amp;$D52&amp;$B$5,Raw!$A$6:$A$1257,0),MATCH(K$5,Raw!$H$5:$EB$5,0)),"-")</f>
        <v>1</v>
      </c>
      <c r="L52" s="385">
        <f>IFERROR(INDEX(Raw!$H$6:$EB$1257,MATCH($B52&amp;$D52&amp;$B$5,Raw!$A$6:$A$1257,0),MATCH(L$5,Raw!$H$5:$EB$5,0)),"-")</f>
        <v>6</v>
      </c>
      <c r="M52" s="385">
        <f>IFERROR(INDEX(Raw!$H$6:$EB$1257,MATCH($B52&amp;$D52&amp;$B$5,Raw!$A$6:$A$1257,0),MATCH(M$5,Raw!$H$5:$EB$5,0)),"-")</f>
        <v>16</v>
      </c>
      <c r="N52" s="385">
        <f>IFERROR(INDEX(Raw!$H$6:$EB$1257,MATCH($B52&amp;$D52&amp;$B$5,Raw!$A$6:$A$1257,0),MATCH(N$5,Raw!$H$5:$EB$5,0)),"-")</f>
        <v>65</v>
      </c>
      <c r="Q52" s="1"/>
    </row>
    <row r="53" spans="1:18" s="46" customFormat="1" x14ac:dyDescent="0.2">
      <c r="A53" s="392">
        <v>44166</v>
      </c>
      <c r="B53" s="287" t="s">
        <v>147</v>
      </c>
      <c r="C53" s="145" t="s">
        <v>139</v>
      </c>
      <c r="D53" s="138" t="s">
        <v>139</v>
      </c>
      <c r="E53" s="291">
        <f>IFERROR(INDEX(Raw!$H$6:$EB$1257,MATCH($B53&amp;$D53&amp;$B$5,Raw!$A$6:$A$1257,0),MATCH(E$5,Raw!$H$5:$EB$5,0)),"-")</f>
        <v>1080497</v>
      </c>
      <c r="F53" s="291"/>
      <c r="G53" s="291">
        <f>IFERROR(INDEX(Raw!$H$6:$EB$1257,MATCH($B53&amp;$D53&amp;$B$5,Raw!$A$6:$A$1257,0),MATCH(G$5,Raw!$H$5:$EB$5,0)),"-")</f>
        <v>759187</v>
      </c>
      <c r="H53" s="291"/>
      <c r="I53" s="291">
        <f>IFERROR(INDEX(Raw!$H$6:$EB$1257,MATCH($B53&amp;$D53&amp;$B$5,Raw!$A$6:$A$1257,0),MATCH(I$5,Raw!$H$5:$EB$5,0)),"-")</f>
        <v>8408484</v>
      </c>
      <c r="J53" s="385">
        <f>IFERROR(INDEX(Raw!$H$6:$EB$1257,MATCH($B53&amp;$D53&amp;$B$5,Raw!$A$6:$A$1257,0),MATCH(J$5,Raw!$H$5:$EB$5,0)),"-")</f>
        <v>11</v>
      </c>
      <c r="K53" s="385">
        <f>IFERROR(INDEX(Raw!$H$6:$EB$1257,MATCH($B53&amp;$D53&amp;$B$5,Raw!$A$6:$A$1257,0),MATCH(K$5,Raw!$H$5:$EB$5,0)),"-")</f>
        <v>1</v>
      </c>
      <c r="L53" s="385">
        <f>IFERROR(INDEX(Raw!$H$6:$EB$1257,MATCH($B53&amp;$D53&amp;$B$5,Raw!$A$6:$A$1257,0),MATCH(L$5,Raw!$H$5:$EB$5,0)),"-")</f>
        <v>32</v>
      </c>
      <c r="M53" s="385">
        <f>IFERROR(INDEX(Raw!$H$6:$EB$1257,MATCH($B53&amp;$D53&amp;$B$5,Raw!$A$6:$A$1257,0),MATCH(M$5,Raw!$H$5:$EB$5,0)),"-")</f>
        <v>57</v>
      </c>
      <c r="N53" s="385">
        <f>IFERROR(INDEX(Raw!$H$6:$EB$1257,MATCH($B53&amp;$D53&amp;$B$5,Raw!$A$6:$A$1257,0),MATCH(N$5,Raw!$H$5:$EB$5,0)),"-")</f>
        <v>142</v>
      </c>
      <c r="Q53" s="1"/>
    </row>
    <row r="54" spans="1:18" s="46" customFormat="1" ht="18" x14ac:dyDescent="0.25">
      <c r="A54" s="392">
        <v>44197</v>
      </c>
      <c r="B54" s="287" t="s">
        <v>147</v>
      </c>
      <c r="C54" s="333" t="s">
        <v>231</v>
      </c>
      <c r="D54" s="142" t="s">
        <v>140</v>
      </c>
      <c r="E54" s="291">
        <f>IFERROR(INDEX(Raw!$H$6:$EB$1257,MATCH($B54&amp;$D54&amp;$B$5,Raw!$A$6:$A$1257,0),MATCH(E$5,Raw!$H$5:$EB$5,0)),"-")</f>
        <v>1096245</v>
      </c>
      <c r="F54" s="291"/>
      <c r="G54" s="291">
        <f>IFERROR(INDEX(Raw!$H$6:$EB$1257,MATCH($B54&amp;$D54&amp;$B$5,Raw!$A$6:$A$1257,0),MATCH(G$5,Raw!$H$5:$EB$5,0)),"-")</f>
        <v>767828</v>
      </c>
      <c r="H54" s="291"/>
      <c r="I54" s="291">
        <f>IFERROR(INDEX(Raw!$H$6:$EB$1257,MATCH($B54&amp;$D54&amp;$B$5,Raw!$A$6:$A$1257,0),MATCH(I$5,Raw!$H$5:$EB$5,0)),"-")</f>
        <v>7599717</v>
      </c>
      <c r="J54" s="385">
        <f>IFERROR(INDEX(Raw!$H$6:$EB$1257,MATCH($B54&amp;$D54&amp;$B$5,Raw!$A$6:$A$1257,0),MATCH(J$5,Raw!$H$5:$EB$5,0)),"-")</f>
        <v>10</v>
      </c>
      <c r="K54" s="385">
        <f>IFERROR(INDEX(Raw!$H$6:$EB$1257,MATCH($B54&amp;$D54&amp;$B$5,Raw!$A$6:$A$1257,0),MATCH(K$5,Raw!$H$5:$EB$5,0)),"-")</f>
        <v>1</v>
      </c>
      <c r="L54" s="385">
        <f>IFERROR(INDEX(Raw!$H$6:$EB$1257,MATCH($B54&amp;$D54&amp;$B$5,Raw!$A$6:$A$1257,0),MATCH(L$5,Raw!$H$5:$EB$5,0)),"-")</f>
        <v>29</v>
      </c>
      <c r="M54" s="385">
        <f>IFERROR(INDEX(Raw!$H$6:$EB$1257,MATCH($B54&amp;$D54&amp;$B$5,Raw!$A$6:$A$1257,0),MATCH(M$5,Raw!$H$5:$EB$5,0)),"-")</f>
        <v>66</v>
      </c>
      <c r="N54" s="385">
        <f>IFERROR(INDEX(Raw!$H$6:$EB$1257,MATCH($B54&amp;$D54&amp;$B$5,Raw!$A$6:$A$1257,0),MATCH(N$5,Raw!$H$5:$EB$5,0)),"-")</f>
        <v>128</v>
      </c>
      <c r="Q54" s="1"/>
    </row>
    <row r="55" spans="1:18" s="46" customFormat="1" x14ac:dyDescent="0.2">
      <c r="A55" s="392">
        <v>44228</v>
      </c>
      <c r="B55" s="287" t="s">
        <v>147</v>
      </c>
      <c r="C55" s="145" t="s">
        <v>141</v>
      </c>
      <c r="D55" s="2" t="s">
        <v>141</v>
      </c>
      <c r="E55" s="291">
        <f>IFERROR(INDEX(Raw!$H$6:$EB$1257,MATCH($B55&amp;$D55&amp;$B$5,Raw!$A$6:$A$1257,0),MATCH(E$5,Raw!$H$5:$EB$5,0)),"-")</f>
        <v>841758</v>
      </c>
      <c r="F55" s="291"/>
      <c r="G55" s="291">
        <f>IFERROR(INDEX(Raw!$H$6:$EB$1257,MATCH($B55&amp;$D55&amp;$B$5,Raw!$A$6:$A$1257,0),MATCH(G$5,Raw!$H$5:$EB$5,0)),"-")</f>
        <v>580385</v>
      </c>
      <c r="H55" s="291"/>
      <c r="I55" s="291">
        <f>IFERROR(INDEX(Raw!$H$6:$EB$1257,MATCH($B55&amp;$D55&amp;$B$5,Raw!$A$6:$A$1257,0),MATCH(I$5,Raw!$H$5:$EB$5,0)),"-")</f>
        <v>1508157</v>
      </c>
      <c r="J55" s="385">
        <f>IFERROR(INDEX(Raw!$H$6:$EB$1257,MATCH($B55&amp;$D55&amp;$B$5,Raw!$A$6:$A$1257,0),MATCH(J$5,Raw!$H$5:$EB$5,0)),"-")</f>
        <v>3</v>
      </c>
      <c r="K55" s="385">
        <f>IFERROR(INDEX(Raw!$H$6:$EB$1257,MATCH($B55&amp;$D55&amp;$B$5,Raw!$A$6:$A$1257,0),MATCH(K$5,Raw!$H$5:$EB$5,0)),"-")</f>
        <v>1</v>
      </c>
      <c r="L55" s="385">
        <f>IFERROR(INDEX(Raw!$H$6:$EB$1257,MATCH($B55&amp;$D55&amp;$B$5,Raw!$A$6:$A$1257,0),MATCH(L$5,Raw!$H$5:$EB$5,0)),"-")</f>
        <v>3</v>
      </c>
      <c r="M55" s="385">
        <f>IFERROR(INDEX(Raw!$H$6:$EB$1257,MATCH($B55&amp;$D55&amp;$B$5,Raw!$A$6:$A$1257,0),MATCH(M$5,Raw!$H$5:$EB$5,0)),"-")</f>
        <v>8</v>
      </c>
      <c r="N55" s="385">
        <f>IFERROR(INDEX(Raw!$H$6:$EB$1257,MATCH($B55&amp;$D55&amp;$B$5,Raw!$A$6:$A$1257,0),MATCH(N$5,Raw!$H$5:$EB$5,0)),"-")</f>
        <v>35</v>
      </c>
      <c r="Q55" s="1"/>
    </row>
    <row r="56" spans="1:18" s="46" customFormat="1" collapsed="1" x14ac:dyDescent="0.2">
      <c r="A56" s="392">
        <v>44256</v>
      </c>
      <c r="B56" s="287" t="str">
        <f>IF($D56="April",LEFT($B55,4)+1&amp;"-"&amp;RIGHT($B55,2)+1,$B55)</f>
        <v>2020-21</v>
      </c>
      <c r="C56" s="332" t="s">
        <v>142</v>
      </c>
      <c r="D56" s="138" t="s">
        <v>142</v>
      </c>
      <c r="E56" s="297">
        <f>IFERROR(INDEX(Raw!$H$6:$EB$1257,MATCH($B56&amp;$D56&amp;$B$5,Raw!$A$6:$A$1257,0),MATCH(E$5,Raw!$H$5:$EB$5,0)),"-")</f>
        <v>952764</v>
      </c>
      <c r="F56" s="291"/>
      <c r="G56" s="297">
        <f>IFERROR(INDEX(Raw!$H$6:$EB$1257,MATCH($B56&amp;$D56&amp;$B$5,Raw!$A$6:$A$1257,0),MATCH(G$5,Raw!$H$5:$EB$5,0)),"-")</f>
        <v>657198</v>
      </c>
      <c r="H56" s="291"/>
      <c r="I56" s="297">
        <f>IFERROR(INDEX(Raw!$H$6:$EB$1257,MATCH($B56&amp;$D56&amp;$B$5,Raw!$A$6:$A$1257,0),MATCH(I$5,Raw!$H$5:$EB$5,0)),"-")</f>
        <v>2045903</v>
      </c>
      <c r="J56" s="387">
        <f>IFERROR(INDEX(Raw!$H$6:$EB$1257,MATCH($B56&amp;$D56&amp;$B$5,Raw!$A$6:$A$1257,0),MATCH(J$5,Raw!$H$5:$EB$5,0)),"-")</f>
        <v>3</v>
      </c>
      <c r="K56" s="387">
        <f>IFERROR(INDEX(Raw!$H$6:$EB$1257,MATCH($B56&amp;$D56&amp;$B$5,Raw!$A$6:$A$1257,0),MATCH(K$5,Raw!$H$5:$EB$5,0)),"-")</f>
        <v>1</v>
      </c>
      <c r="L56" s="387">
        <f>IFERROR(INDEX(Raw!$H$6:$EB$1257,MATCH($B56&amp;$D56&amp;$B$5,Raw!$A$6:$A$1257,0),MATCH(L$5,Raw!$H$5:$EB$5,0)),"-")</f>
        <v>3</v>
      </c>
      <c r="M56" s="387">
        <f>IFERROR(INDEX(Raw!$H$6:$EB$1257,MATCH($B56&amp;$D56&amp;$B$5,Raw!$A$6:$A$1257,0),MATCH(M$5,Raw!$H$5:$EB$5,0)),"-")</f>
        <v>12</v>
      </c>
      <c r="N56" s="387">
        <f>IFERROR(INDEX(Raw!$H$6:$EB$1257,MATCH($B56&amp;$D56&amp;$B$5,Raw!$A$6:$A$1257,0),MATCH(N$5,Raw!$H$5:$EB$5,0)),"-")</f>
        <v>51</v>
      </c>
      <c r="Q56" s="1"/>
    </row>
    <row r="57" spans="1:18" s="46" customFormat="1" ht="18" x14ac:dyDescent="0.25">
      <c r="A57" s="392">
        <v>44287</v>
      </c>
      <c r="B57" s="288" t="s">
        <v>148</v>
      </c>
      <c r="C57" s="145" t="s">
        <v>143</v>
      </c>
      <c r="D57" s="144" t="s">
        <v>143</v>
      </c>
      <c r="E57" s="291">
        <f>IFERROR(INDEX(Raw!$H$6:$EB$1257,MATCH($B57&amp;$D57&amp;$B$5,Raw!$A$6:$A$1257,0),MATCH(E$5,Raw!$H$5:$EB$5,0)),"-")</f>
        <v>989757</v>
      </c>
      <c r="F57" s="291"/>
      <c r="G57" s="291">
        <f>IFERROR(INDEX(Raw!$H$6:$EB$1257,MATCH($B57&amp;$D57&amp;$B$5,Raw!$A$6:$A$1257,0),MATCH(G$5,Raw!$H$5:$EB$5,0)),"-")</f>
        <v>688426</v>
      </c>
      <c r="H57" s="291"/>
      <c r="I57" s="291">
        <f>IFERROR(INDEX(Raw!$H$6:$EB$1257,MATCH($B57&amp;$D57&amp;$B$5,Raw!$A$6:$A$1257,0),MATCH(I$5,Raw!$H$5:$EB$5,0)),"-")</f>
        <v>2223959</v>
      </c>
      <c r="J57" s="385">
        <f>IFERROR(INDEX(Raw!$H$6:$EB$1257,MATCH($B57&amp;$D57&amp;$B$5,Raw!$A$6:$A$1257,0),MATCH(J$5,Raw!$H$5:$EB$5,0)),"-")</f>
        <v>3</v>
      </c>
      <c r="K57" s="385">
        <f>IFERROR(INDEX(Raw!$H$6:$EB$1257,MATCH($B57&amp;$D57&amp;$B$5,Raw!$A$6:$A$1257,0),MATCH(K$5,Raw!$H$5:$EB$5,0)),"-")</f>
        <v>1</v>
      </c>
      <c r="L57" s="385">
        <f>IFERROR(INDEX(Raw!$H$6:$EB$1257,MATCH($B57&amp;$D57&amp;$B$5,Raw!$A$6:$A$1257,0),MATCH(L$5,Raw!$H$5:$EB$5,0)),"-")</f>
        <v>4</v>
      </c>
      <c r="M57" s="385">
        <f>IFERROR(INDEX(Raw!$H$6:$EB$1257,MATCH($B57&amp;$D57&amp;$B$5,Raw!$A$6:$A$1257,0),MATCH(M$5,Raw!$H$5:$EB$5,0)),"-")</f>
        <v>13</v>
      </c>
      <c r="N57" s="385">
        <f>IFERROR(INDEX(Raw!$H$6:$EB$1257,MATCH($B57&amp;$D57&amp;$B$5,Raw!$A$6:$A$1257,0),MATCH(N$5,Raw!$H$5:$EB$5,0)),"-")</f>
        <v>51</v>
      </c>
      <c r="Q57" s="1"/>
    </row>
    <row r="58" spans="1:18" s="46" customFormat="1" x14ac:dyDescent="0.2">
      <c r="A58" s="392">
        <v>44317</v>
      </c>
      <c r="B58" s="287" t="s">
        <v>148</v>
      </c>
      <c r="C58" s="333" t="s">
        <v>144</v>
      </c>
      <c r="D58" s="138" t="s">
        <v>144</v>
      </c>
      <c r="E58" s="291">
        <f>IFERROR(INDEX(Raw!$H$6:$EB$1257,MATCH($B58&amp;$D58&amp;$B$5,Raw!$A$6:$A$1257,0),MATCH(E$5,Raw!$H$5:$EB$5,0)),"-")</f>
        <v>1129904</v>
      </c>
      <c r="F58" s="291"/>
      <c r="G58" s="291">
        <f>IFERROR(INDEX(Raw!$H$6:$EB$1257,MATCH($B58&amp;$D58&amp;$B$5,Raw!$A$6:$A$1257,0),MATCH(G$5,Raw!$H$5:$EB$5,0)),"-")</f>
        <v>797720</v>
      </c>
      <c r="H58" s="291"/>
      <c r="I58" s="291">
        <f>IFERROR(INDEX(Raw!$H$6:$EB$1257,MATCH($B58&amp;$D58&amp;$B$5,Raw!$A$6:$A$1257,0),MATCH(I$5,Raw!$H$5:$EB$5,0)),"-")</f>
        <v>5431031</v>
      </c>
      <c r="J58" s="385">
        <f>IFERROR(INDEX(Raw!$H$6:$EB$1257,MATCH($B58&amp;$D58&amp;$B$5,Raw!$A$6:$A$1257,0),MATCH(J$5,Raw!$H$5:$EB$5,0)),"-")</f>
        <v>7</v>
      </c>
      <c r="K58" s="385">
        <f>IFERROR(INDEX(Raw!$H$6:$EB$1257,MATCH($B58&amp;$D58&amp;$B$5,Raw!$A$6:$A$1257,0),MATCH(K$5,Raw!$H$5:$EB$5,0)),"-")</f>
        <v>1</v>
      </c>
      <c r="L58" s="385">
        <f>IFERROR(INDEX(Raw!$H$6:$EB$1257,MATCH($B58&amp;$D58&amp;$B$5,Raw!$A$6:$A$1257,0),MATCH(L$5,Raw!$H$5:$EB$5,0)),"-")</f>
        <v>14</v>
      </c>
      <c r="M58" s="385">
        <f>IFERROR(INDEX(Raw!$H$6:$EB$1257,MATCH($B58&amp;$D58&amp;$B$5,Raw!$A$6:$A$1257,0),MATCH(M$5,Raw!$H$5:$EB$5,0)),"-")</f>
        <v>41</v>
      </c>
      <c r="N58" s="385">
        <f>IFERROR(INDEX(Raw!$H$6:$EB$1257,MATCH($B58&amp;$D58&amp;$B$5,Raw!$A$6:$A$1257,0),MATCH(N$5,Raw!$H$5:$EB$5,0)),"-")</f>
        <v>100</v>
      </c>
      <c r="Q58" s="1"/>
    </row>
    <row r="59" spans="1:18" s="46" customFormat="1" x14ac:dyDescent="0.2">
      <c r="A59" s="392">
        <v>44348</v>
      </c>
      <c r="B59" s="287" t="s">
        <v>148</v>
      </c>
      <c r="C59" s="145" t="s">
        <v>145</v>
      </c>
      <c r="D59" s="138" t="s">
        <v>145</v>
      </c>
      <c r="E59" s="291">
        <f>IFERROR(INDEX(Raw!$H$6:$EB$1257,MATCH($B59&amp;$D59&amp;$B$5,Raw!$A$6:$A$1257,0),MATCH(E$5,Raw!$H$5:$EB$5,0)),"-")</f>
        <v>1192633</v>
      </c>
      <c r="F59" s="291"/>
      <c r="G59" s="291">
        <f>IFERROR(INDEX(Raw!$H$6:$EB$1257,MATCH($B59&amp;$D59&amp;$B$5,Raw!$A$6:$A$1257,0),MATCH(G$5,Raw!$H$5:$EB$5,0)),"-")</f>
        <v>888277</v>
      </c>
      <c r="H59" s="291"/>
      <c r="I59" s="291">
        <f>IFERROR(INDEX(Raw!$H$6:$EB$1257,MATCH($B59&amp;$D59&amp;$B$5,Raw!$A$6:$A$1257,0),MATCH(I$5,Raw!$H$5:$EB$5,0)),"-")</f>
        <v>15215215</v>
      </c>
      <c r="J59" s="385">
        <f>IFERROR(INDEX(Raw!$H$6:$EB$1257,MATCH($B59&amp;$D59&amp;$B$5,Raw!$A$6:$A$1257,0),MATCH(J$5,Raw!$H$5:$EB$5,0)),"-")</f>
        <v>17</v>
      </c>
      <c r="K59" s="385">
        <f>IFERROR(INDEX(Raw!$H$6:$EB$1257,MATCH($B59&amp;$D59&amp;$B$5,Raw!$A$6:$A$1257,0),MATCH(K$5,Raw!$H$5:$EB$5,0)),"-")</f>
        <v>1</v>
      </c>
      <c r="L59" s="385">
        <f>IFERROR(INDEX(Raw!$H$6:$EB$1257,MATCH($B59&amp;$D59&amp;$B$5,Raw!$A$6:$A$1257,0),MATCH(L$5,Raw!$H$5:$EB$5,0)),"-")</f>
        <v>58</v>
      </c>
      <c r="M59" s="385">
        <f>IFERROR(INDEX(Raw!$H$6:$EB$1257,MATCH($B59&amp;$D59&amp;$B$5,Raw!$A$6:$A$1257,0),MATCH(M$5,Raw!$H$5:$EB$5,0)),"-")</f>
        <v>92</v>
      </c>
      <c r="N59" s="385">
        <f>IFERROR(INDEX(Raw!$H$6:$EB$1257,MATCH($B59&amp;$D59&amp;$B$5,Raw!$A$6:$A$1257,0),MATCH(N$5,Raw!$H$5:$EB$5,0)),"-")</f>
        <v>169</v>
      </c>
      <c r="Q59" s="1"/>
    </row>
    <row r="60" spans="1:18" s="46" customFormat="1" ht="16.5" x14ac:dyDescent="0.25">
      <c r="A60" s="392">
        <v>44378</v>
      </c>
      <c r="B60" s="287" t="s">
        <v>148</v>
      </c>
      <c r="C60" s="333" t="s">
        <v>146</v>
      </c>
      <c r="D60" s="397" t="s">
        <v>146</v>
      </c>
      <c r="E60" s="291">
        <f>IFERROR(INDEX(Raw!$H$6:$EB$1257,MATCH($B60&amp;$D60&amp;$B$5,Raw!$A$6:$A$1257,0),MATCH(E$5,Raw!$H$5:$EB$5,0)),"-")</f>
        <v>1302502</v>
      </c>
      <c r="F60" s="291"/>
      <c r="G60" s="291">
        <f>IFERROR(INDEX(Raw!$H$6:$EB$1257,MATCH($B60&amp;$D60&amp;$B$5,Raw!$A$6:$A$1257,0),MATCH(G$5,Raw!$H$5:$EB$5,0)),"-")</f>
        <v>1003790</v>
      </c>
      <c r="H60" s="291"/>
      <c r="I60" s="291">
        <f>IFERROR(INDEX(Raw!$H$6:$EB$1257,MATCH($B60&amp;$D60&amp;$B$5,Raw!$A$6:$A$1257,0),MATCH(I$5,Raw!$H$5:$EB$5,0)),"-")</f>
        <v>42155614</v>
      </c>
      <c r="J60" s="385">
        <f>IFERROR(INDEX(Raw!$H$6:$EB$1257,MATCH($B60&amp;$D60&amp;$B$5,Raw!$A$6:$A$1257,0),MATCH(J$5,Raw!$H$5:$EB$5,0)),"-")</f>
        <v>42</v>
      </c>
      <c r="K60" s="385">
        <f>IFERROR(INDEX(Raw!$H$6:$EB$1257,MATCH($B60&amp;$D60&amp;$B$5,Raw!$A$6:$A$1257,0),MATCH(K$5,Raw!$H$5:$EB$5,0)),"-")</f>
        <v>3</v>
      </c>
      <c r="L60" s="385">
        <f>IFERROR(INDEX(Raw!$H$6:$EB$1257,MATCH($B60&amp;$D60&amp;$B$5,Raw!$A$6:$A$1257,0),MATCH(L$5,Raw!$H$5:$EB$5,0)),"-")</f>
        <v>128</v>
      </c>
      <c r="M60" s="385">
        <f>IFERROR(INDEX(Raw!$H$6:$EB$1257,MATCH($B60&amp;$D60&amp;$B$5,Raw!$A$6:$A$1257,0),MATCH(M$5,Raw!$H$5:$EB$5,0)),"-")</f>
        <v>185</v>
      </c>
      <c r="N60" s="385">
        <f>IFERROR(INDEX(Raw!$H$6:$EB$1257,MATCH($B60&amp;$D60&amp;$B$5,Raw!$A$6:$A$1257,0),MATCH(N$5,Raw!$H$5:$EB$5,0)),"-")</f>
        <v>369</v>
      </c>
      <c r="Q60" s="1"/>
    </row>
    <row r="61" spans="1:18" s="46" customFormat="1" x14ac:dyDescent="0.2">
      <c r="A61" s="392">
        <v>44409</v>
      </c>
      <c r="B61" s="287" t="s">
        <v>148</v>
      </c>
      <c r="C61" s="145" t="s">
        <v>135</v>
      </c>
      <c r="D61" s="138" t="s">
        <v>135</v>
      </c>
      <c r="E61" s="291">
        <f>IFERROR(INDEX(Raw!$H$6:$EB$1257,MATCH($B61&amp;$D61&amp;$B$5,Raw!$A$6:$A$1257,0),MATCH(E$5,Raw!$H$5:$EB$5,0)),"-")</f>
        <v>1212373</v>
      </c>
      <c r="F61" s="291"/>
      <c r="G61" s="291">
        <f>IFERROR(INDEX(Raw!$H$6:$EB$1257,MATCH($B61&amp;$D61&amp;$B$5,Raw!$A$6:$A$1257,0),MATCH(G$5,Raw!$H$5:$EB$5,0)),"-")</f>
        <v>922001</v>
      </c>
      <c r="H61" s="291"/>
      <c r="I61" s="291">
        <f>IFERROR(INDEX(Raw!$H$6:$EB$1257,MATCH($B61&amp;$D61&amp;$B$5,Raw!$A$6:$A$1257,0),MATCH(I$5,Raw!$H$5:$EB$5,0)),"-")</f>
        <v>24262054</v>
      </c>
      <c r="J61" s="385">
        <f>IFERROR(INDEX(Raw!$H$6:$EB$1257,MATCH($B61&amp;$D61&amp;$B$5,Raw!$A$6:$A$1257,0),MATCH(J$5,Raw!$H$5:$EB$5,0)),"-")</f>
        <v>26</v>
      </c>
      <c r="K61" s="385">
        <f>IFERROR(INDEX(Raw!$H$6:$EB$1257,MATCH($B61&amp;$D61&amp;$B$5,Raw!$A$6:$A$1257,0),MATCH(K$5,Raw!$H$5:$EB$5,0)),"-")</f>
        <v>2</v>
      </c>
      <c r="L61" s="385">
        <f>IFERROR(INDEX(Raw!$H$6:$EB$1257,MATCH($B61&amp;$D61&amp;$B$5,Raw!$A$6:$A$1257,0),MATCH(L$5,Raw!$H$5:$EB$5,0)),"-")</f>
        <v>88</v>
      </c>
      <c r="M61" s="385">
        <f>IFERROR(INDEX(Raw!$H$6:$EB$1257,MATCH($B61&amp;$D61&amp;$B$5,Raw!$A$6:$A$1257,0),MATCH(M$5,Raw!$H$5:$EB$5,0)),"-")</f>
        <v>136</v>
      </c>
      <c r="N61" s="385">
        <f>IFERROR(INDEX(Raw!$H$6:$EB$1257,MATCH($B61&amp;$D61&amp;$B$5,Raw!$A$6:$A$1257,0),MATCH(N$5,Raw!$H$5:$EB$5,0)),"-")</f>
        <v>240</v>
      </c>
      <c r="Q61" s="1"/>
    </row>
    <row r="62" spans="1:18" s="46" customFormat="1" ht="14.25" x14ac:dyDescent="0.2">
      <c r="A62" s="392">
        <v>44440</v>
      </c>
      <c r="B62" s="287" t="s">
        <v>148</v>
      </c>
      <c r="C62" s="333" t="s">
        <v>232</v>
      </c>
      <c r="D62" s="138" t="s">
        <v>136</v>
      </c>
      <c r="E62" s="291">
        <f>IFERROR(INDEX(Raw!$H$6:$EB$1257,MATCH($B62&amp;$D62&amp;$B$5,Raw!$A$6:$A$1257,0),MATCH(E$5,Raw!$H$5:$EB$5,0)),"-")</f>
        <v>1227800</v>
      </c>
      <c r="F62" s="291"/>
      <c r="G62" s="291">
        <f>IFERROR(INDEX(Raw!$H$6:$EB$1257,MATCH($B62&amp;$D62&amp;$B$5,Raw!$A$6:$A$1257,0),MATCH(G$5,Raw!$H$5:$EB$5,0)),"-")</f>
        <v>946707</v>
      </c>
      <c r="H62" s="291"/>
      <c r="I62" s="291">
        <f>IFERROR(INDEX(Raw!$H$6:$EB$1257,MATCH($B62&amp;$D62&amp;$B$5,Raw!$A$6:$A$1257,0),MATCH(I$5,Raw!$H$5:$EB$5,0)),"-")</f>
        <v>42979679</v>
      </c>
      <c r="J62" s="385">
        <f>IFERROR(INDEX(Raw!$H$6:$EB$1257,MATCH($B62&amp;$D62&amp;$B$5,Raw!$A$6:$A$1257,0),MATCH(J$5,Raw!$H$5:$EB$5,0)),"-")</f>
        <v>45</v>
      </c>
      <c r="K62" s="385">
        <f>IFERROR(INDEX(Raw!$H$6:$EB$1257,MATCH($B62&amp;$D62&amp;$B$5,Raw!$A$6:$A$1257,0),MATCH(K$5,Raw!$H$5:$EB$5,0)),"-")</f>
        <v>10</v>
      </c>
      <c r="L62" s="385">
        <f>IFERROR(INDEX(Raw!$H$6:$EB$1257,MATCH($B62&amp;$D62&amp;$B$5,Raw!$A$6:$A$1257,0),MATCH(L$5,Raw!$H$5:$EB$5,0)),"-")</f>
        <v>140</v>
      </c>
      <c r="M62" s="385">
        <f>IFERROR(INDEX(Raw!$H$6:$EB$1257,MATCH($B62&amp;$D62&amp;$B$5,Raw!$A$6:$A$1257,0),MATCH(M$5,Raw!$H$5:$EB$5,0)),"-")</f>
        <v>194</v>
      </c>
      <c r="N62" s="385">
        <f>IFERROR(INDEX(Raw!$H$6:$EB$1257,MATCH($B62&amp;$D62&amp;$B$5,Raw!$A$6:$A$1257,0),MATCH(N$5,Raw!$H$5:$EB$5,0)),"-")</f>
        <v>314</v>
      </c>
      <c r="Q62" s="1"/>
    </row>
    <row r="63" spans="1:18" s="46" customFormat="1" ht="16.5" customHeight="1" x14ac:dyDescent="0.25">
      <c r="A63" s="392">
        <v>44470</v>
      </c>
      <c r="B63" s="287" t="s">
        <v>148</v>
      </c>
      <c r="C63" s="145" t="s">
        <v>137</v>
      </c>
      <c r="D63" s="397" t="s">
        <v>137</v>
      </c>
      <c r="E63" s="291">
        <f>IFERROR(INDEX(Raw!$H$6:$EB$1257,MATCH($B63&amp;$D63&amp;$B$5,Raw!$A$6:$A$1257,0),MATCH(E$5,Raw!$H$5:$EB$5,0)),"-")</f>
        <v>1306004</v>
      </c>
      <c r="F63" s="291"/>
      <c r="G63" s="291">
        <f>IFERROR(INDEX(Raw!$H$6:$EB$1257,MATCH($B63&amp;$D63&amp;$B$5,Raw!$A$6:$A$1257,0),MATCH(G$5,Raw!$H$5:$EB$5,0)),"-")</f>
        <v>1012143</v>
      </c>
      <c r="H63" s="291"/>
      <c r="I63" s="291">
        <f>IFERROR(INDEX(Raw!$H$6:$EB$1257,MATCH($B63&amp;$D63&amp;$B$5,Raw!$A$6:$A$1257,0),MATCH(I$5,Raw!$H$5:$EB$5,0)),"-")</f>
        <v>56928129</v>
      </c>
      <c r="J63" s="385">
        <f>IFERROR(INDEX(Raw!$H$6:$EB$1257,MATCH($B63&amp;$D63&amp;$B$5,Raw!$A$6:$A$1257,0),MATCH(J$5,Raw!$H$5:$EB$5,0)),"-")</f>
        <v>56</v>
      </c>
      <c r="K63" s="385">
        <f>IFERROR(INDEX(Raw!$H$6:$EB$1257,MATCH($B63&amp;$D63&amp;$B$5,Raw!$A$6:$A$1257,0),MATCH(K$5,Raw!$H$5:$EB$5,0)),"-")</f>
        <v>24</v>
      </c>
      <c r="L63" s="385">
        <f>IFERROR(INDEX(Raw!$H$6:$EB$1257,MATCH($B63&amp;$D63&amp;$B$5,Raw!$A$6:$A$1257,0),MATCH(L$5,Raw!$H$5:$EB$5,0)),"-")</f>
        <v>157</v>
      </c>
      <c r="M63" s="385">
        <f>IFERROR(INDEX(Raw!$H$6:$EB$1257,MATCH($B63&amp;$D63&amp;$B$5,Raw!$A$6:$A$1257,0),MATCH(M$5,Raw!$H$5:$EB$5,0)),"-")</f>
        <v>212</v>
      </c>
      <c r="N63" s="385">
        <f>IFERROR(INDEX(Raw!$H$6:$EB$1257,MATCH($B63&amp;$D63&amp;$B$5,Raw!$A$6:$A$1257,0),MATCH(N$5,Raw!$H$5:$EB$5,0)),"-")</f>
        <v>328</v>
      </c>
      <c r="Q63" s="1"/>
    </row>
    <row r="64" spans="1:18" s="46" customFormat="1" ht="14.25" customHeight="1" x14ac:dyDescent="0.2">
      <c r="A64" s="392">
        <v>44501</v>
      </c>
      <c r="B64" s="287" t="s">
        <v>148</v>
      </c>
      <c r="C64" s="333" t="s">
        <v>233</v>
      </c>
      <c r="D64" s="138" t="s">
        <v>138</v>
      </c>
      <c r="E64" s="291">
        <f>IFERROR(INDEX(Raw!$H$6:$EB$1257,MATCH($B64&amp;$D64&amp;$B$5,Raw!$A$6:$A$1257,0),MATCH(E$5,Raw!$H$5:$EB$5,0)),"-")</f>
        <v>1154979</v>
      </c>
      <c r="F64" s="291"/>
      <c r="G64" s="291">
        <f>IFERROR(INDEX(Raw!$H$6:$EB$1257,MATCH($B64&amp;$D64&amp;$B$5,Raw!$A$6:$A$1257,0),MATCH(G$5,Raw!$H$5:$EB$5,0)),"-")</f>
        <v>879198</v>
      </c>
      <c r="H64" s="291"/>
      <c r="I64" s="291">
        <f>IFERROR(INDEX(Raw!$H$6:$EB$1257,MATCH($B64&amp;$D64&amp;$B$5,Raw!$A$6:$A$1257,0),MATCH(I$5,Raw!$H$5:$EB$5,0)),"-")</f>
        <v>35634709</v>
      </c>
      <c r="J64" s="385">
        <f>IFERROR(INDEX(Raw!$H$6:$EB$1257,MATCH($B64&amp;$D64&amp;$B$5,Raw!$A$6:$A$1257,0),MATCH(J$5,Raw!$H$5:$EB$5,0)),"-")</f>
        <v>41</v>
      </c>
      <c r="K64" s="385">
        <f>IFERROR(INDEX(Raw!$H$6:$EB$1257,MATCH($B64&amp;$D64&amp;$B$5,Raw!$A$6:$A$1257,0),MATCH(K$5,Raw!$H$5:$EB$5,0)),"-")</f>
        <v>12</v>
      </c>
      <c r="L64" s="385">
        <f>IFERROR(INDEX(Raw!$H$6:$EB$1257,MATCH($B64&amp;$D64&amp;$B$5,Raw!$A$6:$A$1257,0),MATCH(L$5,Raw!$H$5:$EB$5,0)),"-")</f>
        <v>125</v>
      </c>
      <c r="M64" s="385">
        <f>IFERROR(INDEX(Raw!$H$6:$EB$1257,MATCH($B64&amp;$D64&amp;$B$5,Raw!$A$6:$A$1257,0),MATCH(M$5,Raw!$H$5:$EB$5,0)),"-")</f>
        <v>179</v>
      </c>
      <c r="N64" s="385">
        <f>IFERROR(INDEX(Raw!$H$6:$EB$1257,MATCH($B64&amp;$D64&amp;$B$5,Raw!$A$6:$A$1257,0),MATCH(N$5,Raw!$H$5:$EB$5,0)),"-")</f>
        <v>299</v>
      </c>
      <c r="Q64" s="1"/>
    </row>
    <row r="65" spans="1:19" s="46" customFormat="1" x14ac:dyDescent="0.2">
      <c r="A65" s="392">
        <v>44531</v>
      </c>
      <c r="B65" s="287" t="s">
        <v>148</v>
      </c>
      <c r="C65" s="145" t="s">
        <v>139</v>
      </c>
      <c r="D65" s="138" t="s">
        <v>139</v>
      </c>
      <c r="E65" s="291">
        <f>IFERROR(INDEX(Raw!$H$6:$EB$1257,MATCH($B65&amp;$D65&amp;$B$5,Raw!$A$6:$A$1257,0),MATCH(E$5,Raw!$H$5:$EB$5,0)),"-")</f>
        <v>1213264</v>
      </c>
      <c r="F65" s="291"/>
      <c r="G65" s="291">
        <f>IFERROR(INDEX(Raw!$H$6:$EB$1257,MATCH($B65&amp;$D65&amp;$B$5,Raw!$A$6:$A$1257,0),MATCH(G$5,Raw!$H$5:$EB$5,0)),"-")</f>
        <v>925118</v>
      </c>
      <c r="H65" s="291"/>
      <c r="I65" s="291">
        <f>IFERROR(INDEX(Raw!$H$6:$EB$1257,MATCH($B65&amp;$D65&amp;$B$5,Raw!$A$6:$A$1257,0),MATCH(I$5,Raw!$H$5:$EB$5,0)),"-")</f>
        <v>41420737</v>
      </c>
      <c r="J65" s="385">
        <f>IFERROR(INDEX(Raw!$H$6:$EB$1257,MATCH($B65&amp;$D65&amp;$B$5,Raw!$A$6:$A$1257,0),MATCH(J$5,Raw!$H$5:$EB$5,0)),"-")</f>
        <v>45</v>
      </c>
      <c r="K65" s="385">
        <f>IFERROR(INDEX(Raw!$H$6:$EB$1257,MATCH($B65&amp;$D65&amp;$B$5,Raw!$A$6:$A$1257,0),MATCH(K$5,Raw!$H$5:$EB$5,0)),"-")</f>
        <v>11</v>
      </c>
      <c r="L65" s="385">
        <f>IFERROR(INDEX(Raw!$H$6:$EB$1257,MATCH($B65&amp;$D65&amp;$B$5,Raw!$A$6:$A$1257,0),MATCH(L$5,Raw!$H$5:$EB$5,0)),"-")</f>
        <v>138</v>
      </c>
      <c r="M65" s="385">
        <f>IFERROR(INDEX(Raw!$H$6:$EB$1257,MATCH($B65&amp;$D65&amp;$B$5,Raw!$A$6:$A$1257,0),MATCH(M$5,Raw!$H$5:$EB$5,0)),"-")</f>
        <v>202</v>
      </c>
      <c r="N65" s="385">
        <f>IFERROR(INDEX(Raw!$H$6:$EB$1257,MATCH($B65&amp;$D65&amp;$B$5,Raw!$A$6:$A$1257,0),MATCH(N$5,Raw!$H$5:$EB$5,0)),"-")</f>
        <v>336</v>
      </c>
      <c r="Q65" s="1"/>
    </row>
    <row r="66" spans="1:19" s="46" customFormat="1" ht="18" x14ac:dyDescent="0.25">
      <c r="A66" s="392">
        <v>44562</v>
      </c>
      <c r="B66" s="287" t="s">
        <v>148</v>
      </c>
      <c r="C66" s="333" t="s">
        <v>140</v>
      </c>
      <c r="D66" s="144" t="s">
        <v>140</v>
      </c>
      <c r="E66" s="291">
        <f>IFERROR(INDEX(Raw!$H$6:$EB$1257,MATCH($B66&amp;$D66&amp;$B$5,Raw!$A$6:$A$1257,0),MATCH(E$5,Raw!$H$5:$EB$5,0)),"-")</f>
        <v>1080038</v>
      </c>
      <c r="F66" s="291"/>
      <c r="G66" s="291">
        <f>IFERROR(INDEX(Raw!$H$6:$EB$1257,MATCH($B66&amp;$D66&amp;$B$5,Raw!$A$6:$A$1257,0),MATCH(G$5,Raw!$H$5:$EB$5,0)),"-")</f>
        <v>801881</v>
      </c>
      <c r="H66" s="291"/>
      <c r="I66" s="291">
        <f>IFERROR(INDEX(Raw!$H$6:$EB$1257,MATCH($B66&amp;$D66&amp;$B$5,Raw!$A$6:$A$1257,0),MATCH(I$5,Raw!$H$5:$EB$5,0)),"-")</f>
        <v>15003968</v>
      </c>
      <c r="J66" s="385">
        <f>IFERROR(INDEX(Raw!$H$6:$EB$1257,MATCH($B66&amp;$D66&amp;$B$5,Raw!$A$6:$A$1257,0),MATCH(J$5,Raw!$H$5:$EB$5,0)),"-")</f>
        <v>19</v>
      </c>
      <c r="K66" s="385">
        <f>IFERROR(INDEX(Raw!$H$6:$EB$1257,MATCH($B66&amp;$D66&amp;$B$5,Raw!$A$6:$A$1257,0),MATCH(K$5,Raw!$H$5:$EB$5,0)),"-")</f>
        <v>1</v>
      </c>
      <c r="L66" s="385">
        <f>IFERROR(INDEX(Raw!$H$6:$EB$1257,MATCH($B66&amp;$D66&amp;$B$5,Raw!$A$6:$A$1257,0),MATCH(L$5,Raw!$H$5:$EB$5,0)),"-")</f>
        <v>59</v>
      </c>
      <c r="M66" s="385">
        <f>IFERROR(INDEX(Raw!$H$6:$EB$1257,MATCH($B66&amp;$D66&amp;$B$5,Raw!$A$6:$A$1257,0),MATCH(M$5,Raw!$H$5:$EB$5,0)),"-")</f>
        <v>108</v>
      </c>
      <c r="N66" s="385">
        <f>IFERROR(INDEX(Raw!$H$6:$EB$1257,MATCH($B66&amp;$D66&amp;$B$5,Raw!$A$6:$A$1257,0),MATCH(N$5,Raw!$H$5:$EB$5,0)),"-")</f>
        <v>226</v>
      </c>
      <c r="Q66" s="1"/>
    </row>
    <row r="67" spans="1:19" s="46" customFormat="1" x14ac:dyDescent="0.2">
      <c r="A67" s="392">
        <v>44593</v>
      </c>
      <c r="B67" s="287" t="s">
        <v>148</v>
      </c>
      <c r="C67" s="145" t="s">
        <v>141</v>
      </c>
      <c r="D67" s="138" t="s">
        <v>141</v>
      </c>
      <c r="E67" s="291">
        <f>IFERROR(INDEX(Raw!$H$6:$EB$1257,MATCH($B67&amp;$D67&amp;$B$5,Raw!$A$6:$A$1257,0),MATCH(E$5,Raw!$H$5:$EB$5,0)),"-")</f>
        <v>1023990</v>
      </c>
      <c r="F67" s="291"/>
      <c r="G67" s="291">
        <f>IFERROR(INDEX(Raw!$H$6:$EB$1257,MATCH($B67&amp;$D67&amp;$B$5,Raw!$A$6:$A$1257,0),MATCH(G$5,Raw!$H$5:$EB$5,0)),"-")</f>
        <v>764249</v>
      </c>
      <c r="H67" s="291"/>
      <c r="I67" s="291">
        <f>IFERROR(INDEX(Raw!$H$6:$EB$1257,MATCH($B67&amp;$D67&amp;$B$5,Raw!$A$6:$A$1257,0),MATCH(I$5,Raw!$H$5:$EB$5,0)),"-")</f>
        <v>16967669</v>
      </c>
      <c r="J67" s="385">
        <f>IFERROR(INDEX(Raw!$H$6:$EB$1257,MATCH($B67&amp;$D67&amp;$B$5,Raw!$A$6:$A$1257,0),MATCH(J$5,Raw!$H$5:$EB$5,0)),"-")</f>
        <v>22</v>
      </c>
      <c r="K67" s="385">
        <f>IFERROR(INDEX(Raw!$H$6:$EB$1257,MATCH($B67&amp;$D67&amp;$B$5,Raw!$A$6:$A$1257,0),MATCH(K$5,Raw!$H$5:$EB$5,0)),"-")</f>
        <v>4</v>
      </c>
      <c r="L67" s="385">
        <f>IFERROR(INDEX(Raw!$H$6:$EB$1257,MATCH($B67&amp;$D67&amp;$B$5,Raw!$A$6:$A$1257,0),MATCH(L$5,Raw!$H$5:$EB$5,0)),"-")</f>
        <v>68</v>
      </c>
      <c r="M67" s="385">
        <f>IFERROR(INDEX(Raw!$H$6:$EB$1257,MATCH($B67&amp;$D67&amp;$B$5,Raw!$A$6:$A$1257,0),MATCH(M$5,Raw!$H$5:$EB$5,0)),"-")</f>
        <v>104</v>
      </c>
      <c r="N67" s="385">
        <f>IFERROR(INDEX(Raw!$H$6:$EB$1257,MATCH($B67&amp;$D67&amp;$B$5,Raw!$A$6:$A$1257,0),MATCH(N$5,Raw!$H$5:$EB$5,0)),"-")</f>
        <v>198</v>
      </c>
      <c r="Q67" s="1"/>
    </row>
    <row r="68" spans="1:19" s="46" customFormat="1" x14ac:dyDescent="0.2">
      <c r="A68" s="392">
        <v>44621</v>
      </c>
      <c r="B68" s="289" t="s">
        <v>148</v>
      </c>
      <c r="C68" s="332" t="s">
        <v>142</v>
      </c>
      <c r="D68" s="138" t="s">
        <v>142</v>
      </c>
      <c r="E68" s="297">
        <f>IFERROR(INDEX(Raw!$H$6:$EB$1257,MATCH($B68&amp;$D68&amp;$B$5,Raw!$A$6:$A$1257,0),MATCH(E$5,Raw!$H$5:$EB$5,0)),"-")</f>
        <v>1227876</v>
      </c>
      <c r="F68" s="297"/>
      <c r="G68" s="297">
        <f>IFERROR(INDEX(Raw!$H$6:$EB$1257,MATCH($B68&amp;$D68&amp;$B$5,Raw!$A$6:$A$1257,0),MATCH(G$5,Raw!$H$5:$EB$5,0)),"-")</f>
        <v>960874</v>
      </c>
      <c r="H68" s="297"/>
      <c r="I68" s="297">
        <f>IFERROR(INDEX(Raw!$H$6:$EB$1257,MATCH($B68&amp;$D68&amp;$B$5,Raw!$A$6:$A$1257,0),MATCH(I$5,Raw!$H$5:$EB$5,0)),"-")</f>
        <v>40312488</v>
      </c>
      <c r="J68" s="387">
        <f>IFERROR(INDEX(Raw!$H$6:$EB$1257,MATCH($B68&amp;$D68&amp;$B$5,Raw!$A$6:$A$1257,0),MATCH(J$5,Raw!$H$5:$EB$5,0)),"-")</f>
        <v>42</v>
      </c>
      <c r="K68" s="385">
        <f>IFERROR(INDEX(Raw!$H$6:$EB$1257,MATCH($B68&amp;$D68&amp;$B$5,Raw!$A$6:$A$1257,0),MATCH(K$5,Raw!$H$5:$EB$5,0)),"-")</f>
        <v>13</v>
      </c>
      <c r="L68" s="387">
        <f>IFERROR(INDEX(Raw!$H$6:$EB$1257,MATCH($B68&amp;$D68&amp;$B$5,Raw!$A$6:$A$1257,0),MATCH(L$5,Raw!$H$5:$EB$5,0)),"-")</f>
        <v>120</v>
      </c>
      <c r="M68" s="387">
        <f>IFERROR(INDEX(Raw!$H$6:$EB$1257,MATCH($B68&amp;$D68&amp;$B$5,Raw!$A$6:$A$1257,0),MATCH(M$5,Raw!$H$5:$EB$5,0)),"-")</f>
        <v>171</v>
      </c>
      <c r="N68" s="387">
        <f>IFERROR(INDEX(Raw!$H$6:$EB$1257,MATCH($B68&amp;$D68&amp;$B$5,Raw!$A$6:$A$1257,0),MATCH(N$5,Raw!$H$5:$EB$5,0)),"-")</f>
        <v>296</v>
      </c>
      <c r="Q68" s="1"/>
    </row>
    <row r="69" spans="1:19" s="46" customFormat="1" ht="18" x14ac:dyDescent="0.25">
      <c r="A69" s="392">
        <v>44652</v>
      </c>
      <c r="B69" s="285" t="s">
        <v>134</v>
      </c>
      <c r="C69" s="336" t="s">
        <v>143</v>
      </c>
      <c r="D69" s="142" t="s">
        <v>143</v>
      </c>
      <c r="E69" s="115">
        <f>IFERROR(INDEX(Raw!$H$6:$EB$1257,MATCH($B69&amp;$D69&amp;$B$5,Raw!$A$6:$A$1257,0),MATCH(E$5,Raw!$H$5:$EB$5,0)),"-")</f>
        <v>1120827</v>
      </c>
      <c r="F69" s="23"/>
      <c r="G69" s="115">
        <f>IFERROR(INDEX(Raw!$H$6:$EB$1257,MATCH($B69&amp;$D69&amp;$B$5,Raw!$A$6:$A$1257,0),MATCH(G$5,Raw!$H$5:$EB$5,0)),"-")</f>
        <v>860414</v>
      </c>
      <c r="H69" s="23"/>
      <c r="I69" s="115">
        <f>IFERROR(INDEX(Raw!$H$6:$EB$1257,MATCH($B69&amp;$D69&amp;$B$5,Raw!$A$6:$A$1257,0),MATCH(I$5,Raw!$H$5:$EB$5,0)),"-")</f>
        <v>23754659</v>
      </c>
      <c r="J69" s="115">
        <f>IFERROR(INDEX(Raw!$H$6:$EB$1257,MATCH($B69&amp;$D69&amp;$B$5,Raw!$A$6:$A$1257,0),MATCH(J$5,Raw!$H$5:$EB$5,0)),"-")</f>
        <v>28</v>
      </c>
      <c r="K69" s="384">
        <f>IFERROR(INDEX(Raw!$H$6:$EB$1257,MATCH($B69&amp;$D69&amp;$B$5,Raw!$A$6:$A$1257,0),MATCH(K$5,Raw!$H$5:$EB$5,0)),"-")</f>
        <v>3</v>
      </c>
      <c r="L69" s="115">
        <f>IFERROR(INDEX(Raw!$H$6:$EB$1257,MATCH($B69&amp;$D69&amp;$B$5,Raw!$A$6:$A$1257,0),MATCH(L$5,Raw!$H$5:$EB$5,0)),"-")</f>
        <v>93</v>
      </c>
      <c r="M69" s="115">
        <f>IFERROR(INDEX(Raw!$H$6:$EB$1257,MATCH($B69&amp;$D69&amp;$B$5,Raw!$A$6:$A$1257,0),MATCH(M$5,Raw!$H$5:$EB$5,0)),"-")</f>
        <v>139</v>
      </c>
      <c r="N69" s="115">
        <f>IFERROR(INDEX(Raw!$H$6:$EB$1257,MATCH($B69&amp;$D69&amp;$B$5,Raw!$A$6:$A$1257,0),MATCH(N$5,Raw!$H$5:$EB$5,0)),"-")</f>
        <v>252</v>
      </c>
      <c r="P69" s="1"/>
      <c r="Q69" s="1"/>
      <c r="R69" s="1"/>
      <c r="S69" s="1"/>
    </row>
    <row r="70" spans="1:19" s="46" customFormat="1" x14ac:dyDescent="0.2">
      <c r="A70" s="392">
        <v>44682</v>
      </c>
      <c r="B70" s="287" t="s">
        <v>134</v>
      </c>
      <c r="C70" s="335" t="s">
        <v>144</v>
      </c>
      <c r="D70" s="138" t="s">
        <v>144</v>
      </c>
      <c r="E70" s="23">
        <f>IFERROR(INDEX(Raw!$H$6:$EB$1257,MATCH($B70&amp;$D70&amp;$B$5,Raw!$A$6:$A$1257,0),MATCH(E$5,Raw!$H$5:$EB$5,0)),"-")</f>
        <v>1125030</v>
      </c>
      <c r="F70" s="23"/>
      <c r="G70" s="23">
        <f>IFERROR(INDEX(Raw!$H$6:$EB$1257,MATCH($B70&amp;$D70&amp;$B$5,Raw!$A$6:$A$1257,0),MATCH(G$5,Raw!$H$5:$EB$5,0)),"-")</f>
        <v>853065</v>
      </c>
      <c r="H70" s="23"/>
      <c r="I70" s="23">
        <f>IFERROR(INDEX(Raw!$H$6:$EB$1257,MATCH($B70&amp;$D70&amp;$B$5,Raw!$A$6:$A$1257,0),MATCH(I$5,Raw!$H$5:$EB$5,0)),"-")</f>
        <v>16309749</v>
      </c>
      <c r="J70" s="23">
        <f>IFERROR(INDEX(Raw!$H$6:$EB$1257,MATCH($B70&amp;$D70&amp;$B$5,Raw!$A$6:$A$1257,0),MATCH(J$5,Raw!$H$5:$EB$5,0)),"-")</f>
        <v>19</v>
      </c>
      <c r="K70" s="385">
        <f>IFERROR(INDEX(Raw!$H$6:$EB$1257,MATCH($B70&amp;$D70&amp;$B$5,Raw!$A$6:$A$1257,0),MATCH(K$5,Raw!$H$5:$EB$5,0)),"-")</f>
        <v>1</v>
      </c>
      <c r="L70" s="23">
        <f>IFERROR(INDEX(Raw!$H$6:$EB$1257,MATCH($B70&amp;$D70&amp;$B$5,Raw!$A$6:$A$1257,0),MATCH(L$5,Raw!$H$5:$EB$5,0)),"-")</f>
        <v>64</v>
      </c>
      <c r="M70" s="23">
        <f>IFERROR(INDEX(Raw!$H$6:$EB$1257,MATCH($B70&amp;$D70&amp;$B$5,Raw!$A$6:$A$1257,0),MATCH(M$5,Raw!$H$5:$EB$5,0)),"-")</f>
        <v>109</v>
      </c>
      <c r="N70" s="23">
        <f>IFERROR(INDEX(Raw!$H$6:$EB$1257,MATCH($B70&amp;$D70&amp;$B$5,Raw!$A$6:$A$1257,0),MATCH(N$5,Raw!$H$5:$EB$5,0)),"-")</f>
        <v>193</v>
      </c>
      <c r="P70" s="1"/>
      <c r="Q70" s="1"/>
      <c r="R70" s="1"/>
      <c r="S70" s="1"/>
    </row>
    <row r="71" spans="1:19" s="46" customFormat="1" x14ac:dyDescent="0.2">
      <c r="A71" s="392">
        <v>44713</v>
      </c>
      <c r="B71" s="287" t="s">
        <v>134</v>
      </c>
      <c r="C71" s="334" t="s">
        <v>145</v>
      </c>
      <c r="D71" s="2" t="s">
        <v>145</v>
      </c>
      <c r="E71" s="23">
        <f>IFERROR(INDEX(Raw!$H$6:$EB$1257,MATCH($B71&amp;$D71&amp;$B$5,Raw!$A$6:$A$1257,0),MATCH(E$5,Raw!$H$5:$EB$5,0)),"-")</f>
        <v>1163253</v>
      </c>
      <c r="F71" s="23"/>
      <c r="G71" s="23">
        <f>IFERROR(INDEX(Raw!$H$6:$EB$1257,MATCH($B71&amp;$D71&amp;$B$5,Raw!$A$6:$A$1257,0),MATCH(G$5,Raw!$H$5:$EB$5,0)),"-")</f>
        <v>899167</v>
      </c>
      <c r="H71" s="23"/>
      <c r="I71" s="23">
        <f>IFERROR(INDEX(Raw!$H$6:$EB$1257,MATCH($B71&amp;$D71&amp;$B$5,Raw!$A$6:$A$1257,0),MATCH(I$5,Raw!$H$5:$EB$5,0)),"-")</f>
        <v>32326139</v>
      </c>
      <c r="J71" s="23">
        <f>IFERROR(INDEX(Raw!$H$6:$EB$1257,MATCH($B71&amp;$D71&amp;$B$5,Raw!$A$6:$A$1257,0),MATCH(J$5,Raw!$H$5:$EB$5,0)),"-")</f>
        <v>36</v>
      </c>
      <c r="K71" s="385">
        <f>IFERROR(INDEX(Raw!$H$6:$EB$1257,MATCH($B71&amp;$D71&amp;$B$5,Raw!$A$6:$A$1257,0),MATCH(K$5,Raw!$H$5:$EB$5,0)),"-")</f>
        <v>3</v>
      </c>
      <c r="L71" s="23">
        <f>IFERROR(INDEX(Raw!$H$6:$EB$1257,MATCH($B71&amp;$D71&amp;$B$5,Raw!$A$6:$A$1257,0),MATCH(L$5,Raw!$H$5:$EB$5,0)),"-")</f>
        <v>116</v>
      </c>
      <c r="M71" s="23">
        <f>IFERROR(INDEX(Raw!$H$6:$EB$1257,MATCH($B71&amp;$D71&amp;$B$5,Raw!$A$6:$A$1257,0),MATCH(M$5,Raw!$H$5:$EB$5,0)),"-")</f>
        <v>162</v>
      </c>
      <c r="N71" s="23">
        <f>IFERROR(INDEX(Raw!$H$6:$EB$1257,MATCH($B71&amp;$D71&amp;$B$5,Raw!$A$6:$A$1257,0),MATCH(N$5,Raw!$H$5:$EB$5,0)),"-")</f>
        <v>256</v>
      </c>
      <c r="P71" s="1"/>
      <c r="Q71" s="1"/>
      <c r="R71" s="1"/>
      <c r="S71" s="1"/>
    </row>
    <row r="72" spans="1:19" s="46" customFormat="1" ht="18" x14ac:dyDescent="0.25">
      <c r="A72" s="392">
        <v>44743</v>
      </c>
      <c r="B72" s="287" t="s">
        <v>134</v>
      </c>
      <c r="C72" s="335" t="s">
        <v>146</v>
      </c>
      <c r="D72" s="144" t="s">
        <v>146</v>
      </c>
      <c r="E72" s="23" t="str">
        <f>IFERROR(INDEX(Raw!$H$6:$EB$1257,MATCH($B72&amp;$D72&amp;$B$5,Raw!$A$6:$A$1257,0),MATCH(E$5,Raw!$H$5:$EB$5,0)),"-")</f>
        <v>-</v>
      </c>
      <c r="F72" s="23"/>
      <c r="G72" s="23" t="str">
        <f>IFERROR(INDEX(Raw!$H$6:$EB$1257,MATCH($B72&amp;$D72&amp;$B$5,Raw!$A$6:$A$1257,0),MATCH(G$5,Raw!$H$5:$EB$5,0)),"-")</f>
        <v>-</v>
      </c>
      <c r="H72" s="23"/>
      <c r="I72" s="23" t="str">
        <f>IFERROR(INDEX(Raw!$H$6:$EB$1257,MATCH($B72&amp;$D72&amp;$B$5,Raw!$A$6:$A$1257,0),MATCH(I$5,Raw!$H$5:$EB$5,0)),"-")</f>
        <v>-</v>
      </c>
      <c r="J72" s="23" t="str">
        <f>IFERROR(INDEX(Raw!$H$6:$EB$1257,MATCH($B72&amp;$D72&amp;$B$5,Raw!$A$6:$A$1257,0),MATCH(J$5,Raw!$H$5:$EB$5,0)),"-")</f>
        <v>-</v>
      </c>
      <c r="K72" s="385" t="str">
        <f>IFERROR(INDEX(Raw!$H$6:$EB$1257,MATCH($B72&amp;$D72&amp;$B$5,Raw!$A$6:$A$1257,0),MATCH(K$5,Raw!$H$5:$EB$5,0)),"-")</f>
        <v>-</v>
      </c>
      <c r="L72" s="23" t="str">
        <f>IFERROR(INDEX(Raw!$H$6:$EB$1257,MATCH($B72&amp;$D72&amp;$B$5,Raw!$A$6:$A$1257,0),MATCH(L$5,Raw!$H$5:$EB$5,0)),"-")</f>
        <v>-</v>
      </c>
      <c r="M72" s="23" t="str">
        <f>IFERROR(INDEX(Raw!$H$6:$EB$1257,MATCH($B72&amp;$D72&amp;$B$5,Raw!$A$6:$A$1257,0),MATCH(M$5,Raw!$H$5:$EB$5,0)),"-")</f>
        <v>-</v>
      </c>
      <c r="N72" s="23" t="str">
        <f>IFERROR(INDEX(Raw!$H$6:$EB$1257,MATCH($B72&amp;$D72&amp;$B$5,Raw!$A$6:$A$1257,0),MATCH(N$5,Raw!$H$5:$EB$5,0)),"-")</f>
        <v>-</v>
      </c>
      <c r="P72" s="1"/>
      <c r="Q72" s="1"/>
      <c r="R72" s="1"/>
      <c r="S72" s="1"/>
    </row>
    <row r="73" spans="1:19" s="46" customFormat="1" x14ac:dyDescent="0.2">
      <c r="A73" s="392">
        <v>44774</v>
      </c>
      <c r="B73" s="287" t="s">
        <v>134</v>
      </c>
      <c r="C73" s="334" t="s">
        <v>135</v>
      </c>
      <c r="D73" s="2" t="s">
        <v>135</v>
      </c>
      <c r="E73" s="23" t="str">
        <f>IFERROR(INDEX(Raw!$H$6:$EB$1257,MATCH($B73&amp;$D73&amp;$B$5,Raw!$A$6:$A$1257,0),MATCH(E$5,Raw!$H$5:$EB$5,0)),"-")</f>
        <v>-</v>
      </c>
      <c r="F73" s="23"/>
      <c r="G73" s="23" t="str">
        <f>IFERROR(INDEX(Raw!$H$6:$EB$1257,MATCH($B73&amp;$D73&amp;$B$5,Raw!$A$6:$A$1257,0),MATCH(G$5,Raw!$H$5:$EB$5,0)),"-")</f>
        <v>-</v>
      </c>
      <c r="H73" s="23"/>
      <c r="I73" s="23" t="str">
        <f>IFERROR(INDEX(Raw!$H$6:$EB$1257,MATCH($B73&amp;$D73&amp;$B$5,Raw!$A$6:$A$1257,0),MATCH(I$5,Raw!$H$5:$EB$5,0)),"-")</f>
        <v>-</v>
      </c>
      <c r="J73" s="23" t="str">
        <f>IFERROR(INDEX(Raw!$H$6:$EB$1257,MATCH($B73&amp;$D73&amp;$B$5,Raw!$A$6:$A$1257,0),MATCH(J$5,Raw!$H$5:$EB$5,0)),"-")</f>
        <v>-</v>
      </c>
      <c r="K73" s="385" t="str">
        <f>IFERROR(INDEX(Raw!$H$6:$EB$1257,MATCH($B73&amp;$D73&amp;$B$5,Raw!$A$6:$A$1257,0),MATCH(K$5,Raw!$H$5:$EB$5,0)),"-")</f>
        <v>-</v>
      </c>
      <c r="L73" s="23" t="str">
        <f>IFERROR(INDEX(Raw!$H$6:$EB$1257,MATCH($B73&amp;$D73&amp;$B$5,Raw!$A$6:$A$1257,0),MATCH(L$5,Raw!$H$5:$EB$5,0)),"-")</f>
        <v>-</v>
      </c>
      <c r="M73" s="93" t="str">
        <f>IFERROR(INDEX(Raw!$H$6:$EB$1257,MATCH($B73&amp;$D73&amp;$B$5,Raw!$A$6:$A$1257,0),MATCH(M$5,Raw!$H$5:$EB$5,0)),"-")</f>
        <v>-</v>
      </c>
      <c r="N73" s="23" t="str">
        <f>IFERROR(INDEX(Raw!$H$6:$EB$1257,MATCH($B73&amp;$D73&amp;$B$5,Raw!$A$6:$A$1257,0),MATCH(N$5,Raw!$H$5:$EB$5,0)),"-")</f>
        <v>-</v>
      </c>
      <c r="P73" s="1"/>
      <c r="Q73" s="1"/>
      <c r="R73" s="1"/>
      <c r="S73" s="1"/>
    </row>
    <row r="74" spans="1:19" s="46" customFormat="1" x14ac:dyDescent="0.2">
      <c r="A74" s="392">
        <v>44805</v>
      </c>
      <c r="B74" s="287" t="s">
        <v>134</v>
      </c>
      <c r="C74" s="335" t="s">
        <v>136</v>
      </c>
      <c r="D74" s="138" t="s">
        <v>136</v>
      </c>
      <c r="E74" s="23" t="str">
        <f>IFERROR(INDEX(Raw!$H$6:$EB$1257,MATCH($B74&amp;$D74&amp;$B$5,Raw!$A$6:$A$1257,0),MATCH(E$5,Raw!$H$5:$EB$5,0)),"-")</f>
        <v>-</v>
      </c>
      <c r="F74" s="23"/>
      <c r="G74" s="23" t="str">
        <f>IFERROR(INDEX(Raw!$H$6:$EB$1257,MATCH($B74&amp;$D74&amp;$B$5,Raw!$A$6:$A$1257,0),MATCH(G$5,Raw!$H$5:$EB$5,0)),"-")</f>
        <v>-</v>
      </c>
      <c r="H74" s="23"/>
      <c r="I74" s="23" t="str">
        <f>IFERROR(INDEX(Raw!$H$6:$EB$1257,MATCH($B74&amp;$D74&amp;$B$5,Raw!$A$6:$A$1257,0),MATCH(I$5,Raw!$H$5:$EB$5,0)),"-")</f>
        <v>-</v>
      </c>
      <c r="J74" s="23" t="str">
        <f>IFERROR(INDEX(Raw!$H$6:$EB$1257,MATCH($B74&amp;$D74&amp;$B$5,Raw!$A$6:$A$1257,0),MATCH(J$5,Raw!$H$5:$EB$5,0)),"-")</f>
        <v>-</v>
      </c>
      <c r="K74" s="385" t="str">
        <f>IFERROR(INDEX(Raw!$H$6:$EB$1257,MATCH($B74&amp;$D74&amp;$B$5,Raw!$A$6:$A$1257,0),MATCH(K$5,Raw!$H$5:$EB$5,0)),"-")</f>
        <v>-</v>
      </c>
      <c r="L74" s="23" t="str">
        <f>IFERROR(INDEX(Raw!$H$6:$EB$1257,MATCH($B74&amp;$D74&amp;$B$5,Raw!$A$6:$A$1257,0),MATCH(L$5,Raw!$H$5:$EB$5,0)),"-")</f>
        <v>-</v>
      </c>
      <c r="M74" s="23" t="str">
        <f>IFERROR(INDEX(Raw!$H$6:$EB$1257,MATCH($B74&amp;$D74&amp;$B$5,Raw!$A$6:$A$1257,0),MATCH(M$5,Raw!$H$5:$EB$5,0)),"-")</f>
        <v>-</v>
      </c>
      <c r="N74" s="23" t="str">
        <f>IFERROR(INDEX(Raw!$H$6:$EB$1257,MATCH($B74&amp;$D74&amp;$B$5,Raw!$A$6:$A$1257,0),MATCH(N$5,Raw!$H$5:$EB$5,0)),"-")</f>
        <v>-</v>
      </c>
      <c r="P74" s="1"/>
      <c r="Q74" s="1"/>
      <c r="R74" s="1"/>
      <c r="S74" s="1"/>
    </row>
    <row r="75" spans="1:19" s="46" customFormat="1" ht="18" x14ac:dyDescent="0.25">
      <c r="A75" s="392">
        <v>44835</v>
      </c>
      <c r="B75" s="287" t="s">
        <v>134</v>
      </c>
      <c r="C75" s="334" t="s">
        <v>137</v>
      </c>
      <c r="D75" s="142" t="s">
        <v>137</v>
      </c>
      <c r="E75" s="23" t="str">
        <f>IFERROR(INDEX(Raw!$H$6:$EB$1257,MATCH($B75&amp;$D75&amp;$B$5,Raw!$A$6:$A$1257,0),MATCH(E$5,Raw!$H$5:$EB$5,0)),"-")</f>
        <v>-</v>
      </c>
      <c r="F75" s="23"/>
      <c r="G75" s="23" t="str">
        <f>IFERROR(INDEX(Raw!$H$6:$EB$1257,MATCH($B75&amp;$D75&amp;$B$5,Raw!$A$6:$A$1257,0),MATCH(G$5,Raw!$H$5:$EB$5,0)),"-")</f>
        <v>-</v>
      </c>
      <c r="H75" s="23"/>
      <c r="I75" s="23" t="str">
        <f>IFERROR(INDEX(Raw!$H$6:$EB$1257,MATCH($B75&amp;$D75&amp;$B$5,Raw!$A$6:$A$1257,0),MATCH(I$5,Raw!$H$5:$EB$5,0)),"-")</f>
        <v>-</v>
      </c>
      <c r="J75" s="23" t="str">
        <f>IFERROR(INDEX(Raw!$H$6:$EB$1257,MATCH($B75&amp;$D75&amp;$B$5,Raw!$A$6:$A$1257,0),MATCH(J$5,Raw!$H$5:$EB$5,0)),"-")</f>
        <v>-</v>
      </c>
      <c r="K75" s="385" t="str">
        <f>IFERROR(INDEX(Raw!$H$6:$EB$1257,MATCH($B75&amp;$D75&amp;$B$5,Raw!$A$6:$A$1257,0),MATCH(K$5,Raw!$H$5:$EB$5,0)),"-")</f>
        <v>-</v>
      </c>
      <c r="L75" s="23" t="str">
        <f>IFERROR(INDEX(Raw!$H$6:$EB$1257,MATCH($B75&amp;$D75&amp;$B$5,Raw!$A$6:$A$1257,0),MATCH(L$5,Raw!$H$5:$EB$5,0)),"-")</f>
        <v>-</v>
      </c>
      <c r="M75" s="23" t="str">
        <f>IFERROR(INDEX(Raw!$H$6:$EB$1257,MATCH($B75&amp;$D75&amp;$B$5,Raw!$A$6:$A$1257,0),MATCH(M$5,Raw!$H$5:$EB$5,0)),"-")</f>
        <v>-</v>
      </c>
      <c r="N75" s="23" t="str">
        <f>IFERROR(INDEX(Raw!$H$6:$EB$1257,MATCH($B75&amp;$D75&amp;$B$5,Raw!$A$6:$A$1257,0),MATCH(N$5,Raw!$H$5:$EB$5,0)),"-")</f>
        <v>-</v>
      </c>
      <c r="P75" s="1"/>
      <c r="Q75" s="1"/>
      <c r="R75" s="1"/>
      <c r="S75" s="1"/>
    </row>
    <row r="76" spans="1:19" s="46" customFormat="1" x14ac:dyDescent="0.2">
      <c r="A76" s="392">
        <v>44866</v>
      </c>
      <c r="B76" s="287" t="s">
        <v>134</v>
      </c>
      <c r="C76" s="335" t="s">
        <v>138</v>
      </c>
      <c r="D76" s="138" t="s">
        <v>138</v>
      </c>
      <c r="E76" s="23" t="str">
        <f>IFERROR(INDEX(Raw!$H$6:$EB$1257,MATCH($B76&amp;$D76&amp;$B$5,Raw!$A$6:$A$1257,0),MATCH(E$5,Raw!$H$5:$EB$5,0)),"-")</f>
        <v>-</v>
      </c>
      <c r="F76" s="23"/>
      <c r="G76" s="23" t="str">
        <f>IFERROR(INDEX(Raw!$H$6:$EB$1257,MATCH($B76&amp;$D76&amp;$B$5,Raw!$A$6:$A$1257,0),MATCH(G$5,Raw!$H$5:$EB$5,0)),"-")</f>
        <v>-</v>
      </c>
      <c r="H76" s="23"/>
      <c r="I76" s="23" t="str">
        <f>IFERROR(INDEX(Raw!$H$6:$EB$1257,MATCH($B76&amp;$D76&amp;$B$5,Raw!$A$6:$A$1257,0),MATCH(I$5,Raw!$H$5:$EB$5,0)),"-")</f>
        <v>-</v>
      </c>
      <c r="J76" s="23" t="str">
        <f>IFERROR(INDEX(Raw!$H$6:$EB$1257,MATCH($B76&amp;$D76&amp;$B$5,Raw!$A$6:$A$1257,0),MATCH(J$5,Raw!$H$5:$EB$5,0)),"-")</f>
        <v>-</v>
      </c>
      <c r="K76" s="385" t="str">
        <f>IFERROR(INDEX(Raw!$H$6:$EB$1257,MATCH($B76&amp;$D76&amp;$B$5,Raw!$A$6:$A$1257,0),MATCH(K$5,Raw!$H$5:$EB$5,0)),"-")</f>
        <v>-</v>
      </c>
      <c r="L76" s="23" t="str">
        <f>IFERROR(INDEX(Raw!$H$6:$EB$1257,MATCH($B76&amp;$D76&amp;$B$5,Raw!$A$6:$A$1257,0),MATCH(L$5,Raw!$H$5:$EB$5,0)),"-")</f>
        <v>-</v>
      </c>
      <c r="M76" s="23" t="str">
        <f>IFERROR(INDEX(Raw!$H$6:$EB$1257,MATCH($B76&amp;$D76&amp;$B$5,Raw!$A$6:$A$1257,0),MATCH(M$5,Raw!$H$5:$EB$5,0)),"-")</f>
        <v>-</v>
      </c>
      <c r="N76" s="23" t="str">
        <f>IFERROR(INDEX(Raw!$H$6:$EB$1257,MATCH($B76&amp;$D76&amp;$B$5,Raw!$A$6:$A$1257,0),MATCH(N$5,Raw!$H$5:$EB$5,0)),"-")</f>
        <v>-</v>
      </c>
      <c r="P76" s="1"/>
      <c r="Q76" s="1"/>
      <c r="R76" s="1"/>
      <c r="S76" s="1"/>
    </row>
    <row r="77" spans="1:19" s="46" customFormat="1" x14ac:dyDescent="0.2">
      <c r="A77" s="392">
        <v>44896</v>
      </c>
      <c r="B77" s="287" t="s">
        <v>134</v>
      </c>
      <c r="C77" s="334" t="s">
        <v>139</v>
      </c>
      <c r="D77" s="2" t="s">
        <v>139</v>
      </c>
      <c r="E77" s="23" t="str">
        <f>IFERROR(INDEX(Raw!$H$6:$EB$1257,MATCH($B77&amp;$D77&amp;$B$5,Raw!$A$6:$A$1257,0),MATCH(E$5,Raw!$H$5:$EB$5,0)),"-")</f>
        <v>-</v>
      </c>
      <c r="F77" s="23"/>
      <c r="G77" s="23" t="str">
        <f>IFERROR(INDEX(Raw!$H$6:$EB$1257,MATCH($B77&amp;$D77&amp;$B$5,Raw!$A$6:$A$1257,0),MATCH(G$5,Raw!$H$5:$EB$5,0)),"-")</f>
        <v>-</v>
      </c>
      <c r="H77" s="23"/>
      <c r="I77" s="23" t="str">
        <f>IFERROR(INDEX(Raw!$H$6:$EB$1257,MATCH($B77&amp;$D77&amp;$B$5,Raw!$A$6:$A$1257,0),MATCH(I$5,Raw!$H$5:$EB$5,0)),"-")</f>
        <v>-</v>
      </c>
      <c r="J77" s="23" t="str">
        <f>IFERROR(INDEX(Raw!$H$6:$EB$1257,MATCH($B77&amp;$D77&amp;$B$5,Raw!$A$6:$A$1257,0),MATCH(J$5,Raw!$H$5:$EB$5,0)),"-")</f>
        <v>-</v>
      </c>
      <c r="K77" s="385" t="str">
        <f>IFERROR(INDEX(Raw!$H$6:$EB$1257,MATCH($B77&amp;$D77&amp;$B$5,Raw!$A$6:$A$1257,0),MATCH(K$5,Raw!$H$5:$EB$5,0)),"-")</f>
        <v>-</v>
      </c>
      <c r="L77" s="23" t="str">
        <f>IFERROR(INDEX(Raw!$H$6:$EB$1257,MATCH($B77&amp;$D77&amp;$B$5,Raw!$A$6:$A$1257,0),MATCH(L$5,Raw!$H$5:$EB$5,0)),"-")</f>
        <v>-</v>
      </c>
      <c r="M77" s="23" t="str">
        <f>IFERROR(INDEX(Raw!$H$6:$EB$1257,MATCH($B77&amp;$D77&amp;$B$5,Raw!$A$6:$A$1257,0),MATCH(M$5,Raw!$H$5:$EB$5,0)),"-")</f>
        <v>-</v>
      </c>
      <c r="N77" s="23" t="str">
        <f>IFERROR(INDEX(Raw!$H$6:$EB$1257,MATCH($B77&amp;$D77&amp;$B$5,Raw!$A$6:$A$1257,0),MATCH(N$5,Raw!$H$5:$EB$5,0)),"-")</f>
        <v>-</v>
      </c>
      <c r="P77" s="1"/>
      <c r="Q77" s="1"/>
      <c r="R77" s="1"/>
      <c r="S77" s="1"/>
    </row>
    <row r="78" spans="1:19" s="46" customFormat="1" ht="18" x14ac:dyDescent="0.25">
      <c r="A78" s="392">
        <v>44927</v>
      </c>
      <c r="B78" s="287" t="s">
        <v>134</v>
      </c>
      <c r="C78" s="335" t="s">
        <v>140</v>
      </c>
      <c r="D78" s="144" t="s">
        <v>140</v>
      </c>
      <c r="E78" s="23" t="str">
        <f>IFERROR(INDEX(Raw!$H$6:$EB$1257,MATCH($B78&amp;$D78&amp;$B$5,Raw!$A$6:$A$1257,0),MATCH(E$5,Raw!$H$5:$EB$5,0)),"-")</f>
        <v>-</v>
      </c>
      <c r="F78" s="23"/>
      <c r="G78" s="23" t="str">
        <f>IFERROR(INDEX(Raw!$H$6:$EB$1257,MATCH($B78&amp;$D78&amp;$B$5,Raw!$A$6:$A$1257,0),MATCH(G$5,Raw!$H$5:$EB$5,0)),"-")</f>
        <v>-</v>
      </c>
      <c r="H78" s="23"/>
      <c r="I78" s="23" t="str">
        <f>IFERROR(INDEX(Raw!$H$6:$EB$1257,MATCH($B78&amp;$D78&amp;$B$5,Raw!$A$6:$A$1257,0),MATCH(I$5,Raw!$H$5:$EB$5,0)),"-")</f>
        <v>-</v>
      </c>
      <c r="J78" s="23" t="str">
        <f>IFERROR(INDEX(Raw!$H$6:$EB$1257,MATCH($B78&amp;$D78&amp;$B$5,Raw!$A$6:$A$1257,0),MATCH(J$5,Raw!$H$5:$EB$5,0)),"-")</f>
        <v>-</v>
      </c>
      <c r="K78" s="385" t="str">
        <f>IFERROR(INDEX(Raw!$H$6:$EB$1257,MATCH($B78&amp;$D78&amp;$B$5,Raw!$A$6:$A$1257,0),MATCH(K$5,Raw!$H$5:$EB$5,0)),"-")</f>
        <v>-</v>
      </c>
      <c r="L78" s="23" t="str">
        <f>IFERROR(INDEX(Raw!$H$6:$EB$1257,MATCH($B78&amp;$D78&amp;$B$5,Raw!$A$6:$A$1257,0),MATCH(L$5,Raw!$H$5:$EB$5,0)),"-")</f>
        <v>-</v>
      </c>
      <c r="M78" s="23" t="str">
        <f>IFERROR(INDEX(Raw!$H$6:$EB$1257,MATCH($B78&amp;$D78&amp;$B$5,Raw!$A$6:$A$1257,0),MATCH(M$5,Raw!$H$5:$EB$5,0)),"-")</f>
        <v>-</v>
      </c>
      <c r="N78" s="23" t="str">
        <f>IFERROR(INDEX(Raw!$H$6:$EB$1257,MATCH($B78&amp;$D78&amp;$B$5,Raw!$A$6:$A$1257,0),MATCH(N$5,Raw!$H$5:$EB$5,0)),"-")</f>
        <v>-</v>
      </c>
      <c r="P78" s="1"/>
      <c r="Q78" s="1"/>
      <c r="R78" s="1"/>
      <c r="S78" s="1"/>
    </row>
    <row r="79" spans="1:19" s="46" customFormat="1" x14ac:dyDescent="0.2">
      <c r="A79" s="392">
        <v>44958</v>
      </c>
      <c r="B79" s="287" t="s">
        <v>134</v>
      </c>
      <c r="C79" s="334" t="s">
        <v>141</v>
      </c>
      <c r="D79" s="2" t="s">
        <v>141</v>
      </c>
      <c r="E79" s="23" t="str">
        <f>IFERROR(INDEX(Raw!$H$6:$EB$1257,MATCH($B79&amp;$D79&amp;$B$5,Raw!$A$6:$A$1257,0),MATCH(E$5,Raw!$H$5:$EB$5,0)),"-")</f>
        <v>-</v>
      </c>
      <c r="F79" s="23"/>
      <c r="G79" s="23" t="str">
        <f>IFERROR(INDEX(Raw!$H$6:$EB$1257,MATCH($B79&amp;$D79&amp;$B$5,Raw!$A$6:$A$1257,0),MATCH(G$5,Raw!$H$5:$EB$5,0)),"-")</f>
        <v>-</v>
      </c>
      <c r="H79" s="23"/>
      <c r="I79" s="23" t="str">
        <f>IFERROR(INDEX(Raw!$H$6:$EB$1257,MATCH($B79&amp;$D79&amp;$B$5,Raw!$A$6:$A$1257,0),MATCH(I$5,Raw!$H$5:$EB$5,0)),"-")</f>
        <v>-</v>
      </c>
      <c r="J79" s="23" t="str">
        <f>IFERROR(INDEX(Raw!$H$6:$EB$1257,MATCH($B79&amp;$D79&amp;$B$5,Raw!$A$6:$A$1257,0),MATCH(J$5,Raw!$H$5:$EB$5,0)),"-")</f>
        <v>-</v>
      </c>
      <c r="K79" s="385" t="str">
        <f>IFERROR(INDEX(Raw!$H$6:$EB$1257,MATCH($B79&amp;$D79&amp;$B$5,Raw!$A$6:$A$1257,0),MATCH(K$5,Raw!$H$5:$EB$5,0)),"-")</f>
        <v>-</v>
      </c>
      <c r="L79" s="23" t="str">
        <f>IFERROR(INDEX(Raw!$H$6:$EB$1257,MATCH($B79&amp;$D79&amp;$B$5,Raw!$A$6:$A$1257,0),MATCH(L$5,Raw!$H$5:$EB$5,0)),"-")</f>
        <v>-</v>
      </c>
      <c r="M79" s="23" t="str">
        <f>IFERROR(INDEX(Raw!$H$6:$EB$1257,MATCH($B79&amp;$D79&amp;$B$5,Raw!$A$6:$A$1257,0),MATCH(M$5,Raw!$H$5:$EB$5,0)),"-")</f>
        <v>-</v>
      </c>
      <c r="N79" s="23" t="str">
        <f>IFERROR(INDEX(Raw!$H$6:$EB$1257,MATCH($B79&amp;$D79&amp;$B$5,Raw!$A$6:$A$1257,0),MATCH(N$5,Raw!$H$5:$EB$5,0)),"-")</f>
        <v>-</v>
      </c>
      <c r="P79" s="1"/>
      <c r="Q79" s="1"/>
      <c r="R79" s="1"/>
      <c r="S79" s="1"/>
    </row>
    <row r="80" spans="1:19" s="46" customFormat="1" x14ac:dyDescent="0.2">
      <c r="A80" s="392">
        <v>44986</v>
      </c>
      <c r="B80" s="289" t="s">
        <v>134</v>
      </c>
      <c r="C80" s="337" t="s">
        <v>142</v>
      </c>
      <c r="D80" s="138" t="s">
        <v>142</v>
      </c>
      <c r="E80" s="24" t="str">
        <f>IFERROR(INDEX(Raw!$H$6:$EB$1257,MATCH($B80&amp;$D80&amp;$B$5,Raw!$A$6:$A$1257,0),MATCH(E$5,Raw!$H$5:$EB$5,0)),"-")</f>
        <v>-</v>
      </c>
      <c r="F80" s="23"/>
      <c r="G80" s="24" t="str">
        <f>IFERROR(INDEX(Raw!$H$6:$EB$1257,MATCH($B80&amp;$D80&amp;$B$5,Raw!$A$6:$A$1257,0),MATCH(G$5,Raw!$H$5:$EB$5,0)),"-")</f>
        <v>-</v>
      </c>
      <c r="H80" s="23"/>
      <c r="I80" s="24" t="str">
        <f>IFERROR(INDEX(Raw!$H$6:$EB$1257,MATCH($B80&amp;$D80&amp;$B$5,Raw!$A$6:$A$1257,0),MATCH(I$5,Raw!$H$5:$EB$5,0)),"-")</f>
        <v>-</v>
      </c>
      <c r="J80" s="24" t="str">
        <f>IFERROR(INDEX(Raw!$H$6:$EB$1257,MATCH($B80&amp;$D80&amp;$B$5,Raw!$A$6:$A$1257,0),MATCH(J$5,Raw!$H$5:$EB$5,0)),"-")</f>
        <v>-</v>
      </c>
      <c r="K80" s="385" t="str">
        <f>IFERROR(INDEX(Raw!$H$6:$EB$1257,MATCH($B80&amp;$D80&amp;$B$5,Raw!$A$6:$A$1257,0),MATCH(K$5,Raw!$H$5:$EB$5,0)),"-")</f>
        <v>-</v>
      </c>
      <c r="L80" s="24" t="str">
        <f>IFERROR(INDEX(Raw!$H$6:$EB$1257,MATCH($B80&amp;$D80&amp;$B$5,Raw!$A$6:$A$1257,0),MATCH(L$5,Raw!$H$5:$EB$5,0)),"-")</f>
        <v>-</v>
      </c>
      <c r="M80" s="24" t="str">
        <f>IFERROR(INDEX(Raw!$H$6:$EB$1257,MATCH($B80&amp;$D80&amp;$B$5,Raw!$A$6:$A$1257,0),MATCH(M$5,Raw!$H$5:$EB$5,0)),"-")</f>
        <v>-</v>
      </c>
      <c r="N80" s="24" t="str">
        <f>IFERROR(INDEX(Raw!$H$6:$EB$1257,MATCH($B80&amp;$D80&amp;$B$5,Raw!$A$6:$A$1257,0),MATCH(N$5,Raw!$H$5:$EB$5,0)),"-")</f>
        <v>-</v>
      </c>
      <c r="P80" s="1"/>
      <c r="Q80" s="1"/>
      <c r="R80" s="1"/>
      <c r="S80" s="1"/>
    </row>
    <row r="81" spans="1:15" x14ac:dyDescent="0.2">
      <c r="A81" s="3"/>
      <c r="B81" s="131"/>
      <c r="C81" s="132"/>
      <c r="D81" s="233" t="s">
        <v>44</v>
      </c>
      <c r="E81" s="114" t="s">
        <v>151</v>
      </c>
      <c r="F81" s="115"/>
      <c r="G81" s="115"/>
      <c r="H81" s="117"/>
      <c r="I81" s="115"/>
      <c r="J81" s="117"/>
      <c r="K81" s="117"/>
      <c r="L81" s="117"/>
      <c r="M81" s="117"/>
      <c r="N81" s="117"/>
    </row>
    <row r="82" spans="1:15" x14ac:dyDescent="0.2">
      <c r="A82" s="3"/>
      <c r="B82" s="2"/>
      <c r="C82" s="25"/>
      <c r="D82" s="7"/>
      <c r="E82" s="11" t="s">
        <v>152</v>
      </c>
      <c r="F82" s="23"/>
      <c r="G82" s="23"/>
      <c r="H82" s="54"/>
      <c r="I82" s="23"/>
      <c r="J82" s="54"/>
      <c r="K82" s="54"/>
      <c r="L82" s="54"/>
      <c r="M82" s="54"/>
      <c r="N82" s="54"/>
    </row>
    <row r="83" spans="1:15" x14ac:dyDescent="0.2">
      <c r="A83" s="1"/>
      <c r="D83" s="66">
        <v>1</v>
      </c>
      <c r="E83" s="42" t="s">
        <v>234</v>
      </c>
      <c r="F83" s="11"/>
      <c r="G83" s="11"/>
      <c r="H83" s="11"/>
      <c r="I83" s="11"/>
    </row>
    <row r="84" spans="1:15" x14ac:dyDescent="0.2">
      <c r="A84" s="1"/>
      <c r="D84" s="7"/>
      <c r="E84" s="1" t="s">
        <v>235</v>
      </c>
      <c r="F84" s="11"/>
      <c r="G84" s="11"/>
      <c r="H84" s="11"/>
      <c r="I84" s="11"/>
    </row>
    <row r="85" spans="1:15" x14ac:dyDescent="0.2">
      <c r="A85" s="1"/>
      <c r="B85" s="15"/>
      <c r="D85" s="10">
        <v>2</v>
      </c>
      <c r="E85" s="1" t="s">
        <v>236</v>
      </c>
      <c r="F85" s="11"/>
      <c r="G85" s="11"/>
      <c r="H85" s="11"/>
      <c r="I85" s="11"/>
    </row>
    <row r="86" spans="1:15" x14ac:dyDescent="0.2">
      <c r="D86" s="10">
        <v>3</v>
      </c>
      <c r="E86" s="46" t="s">
        <v>237</v>
      </c>
      <c r="N86" s="112"/>
    </row>
    <row r="87" spans="1:15" x14ac:dyDescent="0.2">
      <c r="E87" s="46" t="s">
        <v>238</v>
      </c>
    </row>
    <row r="88" spans="1:15" x14ac:dyDescent="0.2">
      <c r="D88" s="66">
        <v>4</v>
      </c>
      <c r="E88" s="42" t="s">
        <v>239</v>
      </c>
      <c r="F88" s="42"/>
      <c r="G88" s="42"/>
      <c r="H88" s="42"/>
      <c r="I88" s="42"/>
      <c r="J88" s="42"/>
      <c r="K88" s="42"/>
      <c r="L88" s="42"/>
      <c r="M88" s="42"/>
      <c r="N88" s="42"/>
      <c r="O88" s="42"/>
    </row>
    <row r="89" spans="1:15" x14ac:dyDescent="0.2">
      <c r="E89" s="42" t="s">
        <v>240</v>
      </c>
      <c r="F89" s="42"/>
      <c r="G89" s="42"/>
      <c r="H89" s="42"/>
      <c r="I89" s="42"/>
      <c r="J89" s="42"/>
      <c r="K89" s="42"/>
      <c r="L89" s="42"/>
      <c r="M89" s="42"/>
      <c r="N89" s="42"/>
      <c r="O89" s="42"/>
    </row>
    <row r="90" spans="1:15" x14ac:dyDescent="0.2">
      <c r="E90" s="42" t="s">
        <v>241</v>
      </c>
      <c r="F90" s="42"/>
      <c r="G90" s="42"/>
      <c r="H90" s="42"/>
      <c r="I90" s="42"/>
      <c r="J90" s="42"/>
      <c r="K90" s="42"/>
      <c r="L90" s="42"/>
      <c r="M90" s="42"/>
      <c r="N90" s="42"/>
      <c r="O90" s="42"/>
    </row>
    <row r="91" spans="1:15" x14ac:dyDescent="0.2">
      <c r="D91" s="66">
        <v>5</v>
      </c>
      <c r="E91" s="42" t="s">
        <v>242</v>
      </c>
      <c r="F91" s="42"/>
      <c r="G91" s="42"/>
      <c r="H91" s="42"/>
      <c r="I91" s="42"/>
      <c r="J91" s="42"/>
      <c r="K91" s="42"/>
      <c r="L91" s="42"/>
      <c r="M91" s="42"/>
      <c r="N91" s="42"/>
      <c r="O91" s="42"/>
    </row>
    <row r="92" spans="1:15" x14ac:dyDescent="0.2">
      <c r="D92" s="66">
        <v>6</v>
      </c>
      <c r="E92" s="42" t="s">
        <v>243</v>
      </c>
      <c r="F92" s="42"/>
      <c r="G92" s="42"/>
      <c r="H92" s="42"/>
      <c r="I92" s="42"/>
      <c r="J92" s="42"/>
      <c r="K92" s="42"/>
      <c r="L92" s="42"/>
      <c r="M92" s="42"/>
      <c r="N92" s="42"/>
      <c r="O92" s="42"/>
    </row>
    <row r="93" spans="1:15" x14ac:dyDescent="0.2"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</row>
    <row r="94" spans="1:15" x14ac:dyDescent="0.2"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</row>
    <row r="95" spans="1:15" x14ac:dyDescent="0.2"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</row>
    <row r="96" spans="1:15" hidden="1" x14ac:dyDescent="0.2"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</row>
    <row r="97" spans="3:15" hidden="1" x14ac:dyDescent="0.2"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</row>
    <row r="98" spans="3:15" hidden="1" x14ac:dyDescent="0.2"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</row>
    <row r="99" spans="3:15" hidden="1" x14ac:dyDescent="0.2"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</row>
    <row r="100" spans="3:15" hidden="1" x14ac:dyDescent="0.2">
      <c r="D100" s="10"/>
    </row>
    <row r="101" spans="3:15" hidden="1" x14ac:dyDescent="0.2">
      <c r="C101" s="11"/>
      <c r="E101" s="46"/>
      <c r="N101" s="112"/>
    </row>
    <row r="102" spans="3:15" hidden="1" x14ac:dyDescent="0.2">
      <c r="D102" s="10"/>
    </row>
  </sheetData>
  <mergeCells count="1">
    <mergeCell ref="B4:C4"/>
  </mergeCells>
  <phoneticPr fontId="4" type="noConversion"/>
  <hyperlinks>
    <hyperlink ref="E82" location="Introduction!A1" display="Introduction" xr:uid="{00000000-0004-0000-03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4DC7D7B-FA52-4E52-821F-0A5CD9F580C9}">
          <x14:formula1>
            <xm:f>Raw!$FU$6:$FU$26</xm:f>
          </x14:formula1>
          <xm:sqref>B4:C4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AG94"/>
  <sheetViews>
    <sheetView workbookViewId="0">
      <pane xSplit="4" ySplit="12" topLeftCell="E57" activePane="bottomRight" state="frozen"/>
      <selection activeCell="B5" sqref="B5:C5"/>
      <selection pane="topRight" activeCell="B5" sqref="B5:C5"/>
      <selection pane="bottomLeft" activeCell="B5" sqref="B5:C5"/>
      <selection pane="bottomRight" activeCell="E57" sqref="E57"/>
    </sheetView>
  </sheetViews>
  <sheetFormatPr defaultColWidth="0" defaultRowHeight="12.75" zeroHeight="1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9" width="9.5703125" style="1" customWidth="1"/>
    <col min="10" max="10" width="1.5703125" style="1" customWidth="1"/>
    <col min="11" max="15" width="9.5703125" style="1" customWidth="1"/>
    <col min="16" max="16" width="1.5703125" style="1" customWidth="1"/>
    <col min="17" max="21" width="9.5703125" style="1" customWidth="1"/>
    <col min="22" max="22" width="1.5703125" style="1" customWidth="1"/>
    <col min="23" max="27" width="9.5703125" style="1" customWidth="1"/>
    <col min="28" max="28" width="1.5703125" style="1" customWidth="1"/>
    <col min="29" max="33" width="9.42578125" style="1" customWidth="1"/>
    <col min="34" max="16384" width="4.42578125" style="1" hidden="1"/>
  </cols>
  <sheetData>
    <row r="1" spans="1:27" ht="18.75" x14ac:dyDescent="0.25">
      <c r="B1" s="33" t="s">
        <v>10</v>
      </c>
      <c r="C1" s="9"/>
      <c r="E1" s="41" t="s">
        <v>86</v>
      </c>
      <c r="F1" s="33"/>
      <c r="G1" s="33"/>
      <c r="H1" s="33"/>
      <c r="J1" s="4"/>
    </row>
    <row r="2" spans="1:27" x14ac:dyDescent="0.2">
      <c r="B2" s="425" t="str">
        <f ca="1">OFFSET(Raw!$FT$5,MATCH($B$4,Raw!$FU$6:$FU$26,0),0)</f>
        <v>Eng</v>
      </c>
      <c r="C2" s="32" t="str">
        <f>VLOOKUP($B$4,Raw!$FU$6:$FX$26,3,0)</f>
        <v>.</v>
      </c>
    </row>
    <row r="3" spans="1:27" ht="14.25" customHeight="1" x14ac:dyDescent="0.2">
      <c r="A3" s="20"/>
      <c r="B3" s="104" t="s">
        <v>95</v>
      </c>
      <c r="D3" s="21"/>
      <c r="E3" s="8" t="s">
        <v>244</v>
      </c>
      <c r="F3" s="8"/>
      <c r="G3" s="8"/>
      <c r="H3" s="8"/>
      <c r="I3" s="8"/>
      <c r="K3" s="8" t="s">
        <v>245</v>
      </c>
      <c r="L3" s="8"/>
      <c r="M3" s="8"/>
      <c r="N3" s="8"/>
      <c r="O3" s="8"/>
      <c r="Q3" s="8" t="s">
        <v>246</v>
      </c>
      <c r="R3" s="8"/>
      <c r="S3" s="8"/>
      <c r="T3" s="8"/>
      <c r="U3" s="8"/>
      <c r="W3" s="8" t="s">
        <v>247</v>
      </c>
      <c r="X3" s="8"/>
      <c r="Y3" s="8"/>
      <c r="Z3" s="8"/>
      <c r="AA3" s="8"/>
    </row>
    <row r="4" spans="1:27" ht="38.25" customHeight="1" x14ac:dyDescent="0.2">
      <c r="B4" s="429" t="s">
        <v>98</v>
      </c>
      <c r="C4" s="430"/>
      <c r="D4" s="22"/>
      <c r="E4" s="206" t="s">
        <v>88</v>
      </c>
      <c r="F4" s="206" t="s">
        <v>248</v>
      </c>
      <c r="G4" s="206" t="s">
        <v>90</v>
      </c>
      <c r="H4" s="206" t="s">
        <v>91</v>
      </c>
      <c r="I4" s="206" t="s">
        <v>92</v>
      </c>
      <c r="J4" s="207"/>
      <c r="K4" s="206" t="s">
        <v>88</v>
      </c>
      <c r="L4" s="206" t="s">
        <v>248</v>
      </c>
      <c r="M4" s="206" t="s">
        <v>90</v>
      </c>
      <c r="N4" s="206" t="s">
        <v>91</v>
      </c>
      <c r="O4" s="206" t="s">
        <v>92</v>
      </c>
      <c r="P4" s="367"/>
      <c r="Q4" s="206" t="s">
        <v>88</v>
      </c>
      <c r="R4" s="206" t="s">
        <v>248</v>
      </c>
      <c r="S4" s="206" t="s">
        <v>90</v>
      </c>
      <c r="T4" s="206" t="s">
        <v>91</v>
      </c>
      <c r="U4" s="206" t="s">
        <v>92</v>
      </c>
      <c r="V4" s="207"/>
      <c r="W4" s="206" t="s">
        <v>88</v>
      </c>
      <c r="X4" s="206" t="s">
        <v>248</v>
      </c>
      <c r="Y4" s="206" t="s">
        <v>90</v>
      </c>
      <c r="Z4" s="206" t="s">
        <v>91</v>
      </c>
      <c r="AA4" s="206" t="s">
        <v>92</v>
      </c>
    </row>
    <row r="5" spans="1:27" s="19" customFormat="1" x14ac:dyDescent="0.2">
      <c r="A5" s="17"/>
      <c r="B5" s="32" t="str">
        <f>VLOOKUP($B$4,Raw!$FU$6:$FX$26,2,0)</f>
        <v>ENG</v>
      </c>
      <c r="C5" s="45"/>
      <c r="D5" s="17" t="s">
        <v>171</v>
      </c>
      <c r="E5" s="39" t="s">
        <v>249</v>
      </c>
      <c r="F5" s="39" t="s">
        <v>250</v>
      </c>
      <c r="G5" s="39" t="s">
        <v>251</v>
      </c>
      <c r="H5" s="39" t="s">
        <v>252</v>
      </c>
      <c r="I5" s="39" t="s">
        <v>253</v>
      </c>
      <c r="J5" s="18"/>
      <c r="K5" s="39" t="s">
        <v>254</v>
      </c>
      <c r="L5" s="39" t="s">
        <v>255</v>
      </c>
      <c r="M5" s="39" t="s">
        <v>256</v>
      </c>
      <c r="N5" s="39" t="s">
        <v>257</v>
      </c>
      <c r="O5" s="39" t="s">
        <v>258</v>
      </c>
      <c r="Q5" s="18" t="s">
        <v>249</v>
      </c>
      <c r="R5" s="18" t="s">
        <v>250</v>
      </c>
      <c r="S5" s="18" t="s">
        <v>251</v>
      </c>
      <c r="T5" s="18" t="s">
        <v>252</v>
      </c>
      <c r="U5" s="18" t="s">
        <v>253</v>
      </c>
      <c r="V5" s="18"/>
      <c r="W5" s="18" t="s">
        <v>254</v>
      </c>
      <c r="X5" s="18" t="s">
        <v>255</v>
      </c>
      <c r="Y5" s="18" t="s">
        <v>256</v>
      </c>
      <c r="Z5" s="18" t="s">
        <v>257</v>
      </c>
      <c r="AA5" s="18" t="s">
        <v>258</v>
      </c>
    </row>
    <row r="6" spans="1:27" s="19" customFormat="1" x14ac:dyDescent="0.2">
      <c r="A6" s="17"/>
      <c r="B6" s="32"/>
      <c r="C6" s="45"/>
      <c r="D6" s="17" t="s">
        <v>184</v>
      </c>
      <c r="E6" s="18" t="s">
        <v>106</v>
      </c>
      <c r="F6" s="18" t="s">
        <v>110</v>
      </c>
      <c r="G6" s="18" t="s">
        <v>114</v>
      </c>
      <c r="H6" s="18" t="s">
        <v>118</v>
      </c>
      <c r="I6" s="18" t="s">
        <v>122</v>
      </c>
      <c r="J6" s="18"/>
      <c r="K6" s="18" t="s">
        <v>106</v>
      </c>
      <c r="L6" s="18" t="s">
        <v>110</v>
      </c>
      <c r="M6" s="18" t="s">
        <v>114</v>
      </c>
      <c r="N6" s="18" t="s">
        <v>118</v>
      </c>
      <c r="O6" s="18" t="s">
        <v>122</v>
      </c>
      <c r="P6" s="3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</row>
    <row r="7" spans="1:27" ht="15" x14ac:dyDescent="0.2">
      <c r="A7" s="3"/>
      <c r="B7" s="286" t="s">
        <v>128</v>
      </c>
      <c r="C7" s="113" t="s">
        <v>129</v>
      </c>
      <c r="D7" s="364"/>
      <c r="E7" s="58">
        <f>IFERROR(INDEX($Q7:$AB7,,MATCH(E$5,$Q$5:$AB$5,0))/SUMIFS(INDEX(Raw!$H$6:$EB$1257,,MATCH(E$6,Raw!$H$5:$EB$5,0)),Raw!$B$6:$B$1257,$B7,Raw!$F$6:$F$1257,$B$5),"-")</f>
        <v>2.1060534046464219</v>
      </c>
      <c r="F7" s="62">
        <f>IFERROR(INDEX($Q7:$AB7,,MATCH(F$5,$Q$5:$AB$5,0))/SUMIFS(INDEX(Raw!$H$6:$EB$1257,,MATCH(F$6,Raw!$H$5:$EB$5,0)),Raw!$B$6:$B$1257,$B7,Raw!$F$6:$F$1257,$B$5),"-")</f>
        <v>1.9953398187522364</v>
      </c>
      <c r="G7" s="62">
        <f>IFERROR(INDEX($Q7:$AB7,,MATCH(G$5,$Q$5:$AB$5,0))/SUMIFS(INDEX(Raw!$H$6:$EB$1257,,MATCH(G$6,Raw!$H$5:$EB$5,0)),Raw!$B$6:$B$1257,$B7,Raw!$F$6:$F$1257,$B$5),"-")</f>
        <v>1.4134341812378843</v>
      </c>
      <c r="H7" s="62">
        <f>IFERROR(INDEX($Q7:$AB7,,MATCH(H$5,$Q$5:$AB$5,0))/SUMIFS(INDEX(Raw!$H$6:$EB$1257,,MATCH(H$6,Raw!$H$5:$EB$5,0)),Raw!$B$6:$B$1257,$B7,Raw!$F$6:$F$1257,$B$5),"-")</f>
        <v>1.6189442556633518</v>
      </c>
      <c r="I7" s="62">
        <f>IFERROR(INDEX($Q7:$AB7,,MATCH(I$5,$Q$5:$AB$5,0))/SUMIFS(INDEX(Raw!$H$6:$EB$1257,,MATCH(I$6,Raw!$H$5:$EB$5,0)),Raw!$B$6:$B$1257,$B7,Raw!$F$6:$F$1257,$B$5),"-")</f>
        <v>1.7286435389133628</v>
      </c>
      <c r="J7" s="62"/>
      <c r="K7" s="62">
        <f>IFERROR(INDEX($Q7:$AB7,,MATCH(K$5,$Q$5:$AB$5,0))/SUMIFS(INDEX(Raw!$H$6:$EB$1257,,MATCH(K$6,Raw!$H$5:$EB$5,0)),Raw!$B$6:$B$1257,$B7,Raw!$F$6:$F$1257,$B$5),"-")</f>
        <v>1.6631745013714789</v>
      </c>
      <c r="L7" s="62">
        <f>IFERROR(INDEX($Q7:$AB7,,MATCH(L$5,$Q$5:$AB$5,0))/SUMIFS(INDEX(Raw!$H$6:$EB$1257,,MATCH(L$6,Raw!$H$5:$EB$5,0)),Raw!$B$6:$B$1257,$B7,Raw!$F$6:$F$1257,$B$5),"-")</f>
        <v>1.6737332212670699</v>
      </c>
      <c r="M7" s="62">
        <f>IFERROR(INDEX($Q7:$AB7,,MATCH(M$5,$Q$5:$AB$5,0))/SUMIFS(INDEX(Raw!$H$6:$EB$1257,,MATCH(M$6,Raw!$H$5:$EB$5,0)),Raw!$B$6:$B$1257,$B7,Raw!$F$6:$F$1257,$B$5),"-")</f>
        <v>1.1287304499252906</v>
      </c>
      <c r="N7" s="62">
        <f>IFERROR(INDEX($Q7:$AB7,,MATCH(N$5,$Q$5:$AB$5,0))/SUMIFS(INDEX(Raw!$H$6:$EB$1257,,MATCH(N$6,Raw!$H$5:$EB$5,0)),Raw!$B$6:$B$1257,$B7,Raw!$F$6:$F$1257,$B$5),"-")</f>
        <v>1.1069975110745987</v>
      </c>
      <c r="O7" s="62">
        <f>IFERROR(INDEX($Q7:$AB7,,MATCH(O$5,$Q$5:$AB$5,0))/SUMIFS(INDEX(Raw!$H$6:$EB$1257,,MATCH(O$6,Raw!$H$5:$EB$5,0)),Raw!$B$6:$B$1257,$B7,Raw!$F$6:$F$1257,$B$5),"-")</f>
        <v>1.086839207048458</v>
      </c>
      <c r="Q7" s="23">
        <f>SUMIF($B$13:$B$80,$B7,Q$13:Q$80)</f>
        <v>735556</v>
      </c>
      <c r="R7" s="23">
        <f>SUMIF($B$13:$B$80,$B7,R$13:R$80)</f>
        <v>479548</v>
      </c>
      <c r="S7" s="23">
        <f>SUMIF($B$13:$B$80,$B7,S$13:S$80)</f>
        <v>2990161</v>
      </c>
      <c r="T7" s="23">
        <f>SUMIF($B$13:$B$80,$B7,T$13:T$80)</f>
        <v>1663224</v>
      </c>
      <c r="U7" s="23">
        <f>SUMIF($B$13:$B$80,$B7,U$13:U$80)</f>
        <v>188353</v>
      </c>
      <c r="V7" s="23"/>
      <c r="W7" s="23">
        <f>SUMIF($B$13:$B$80,$B7,W$13:W$80)</f>
        <v>580877</v>
      </c>
      <c r="X7" s="23">
        <f>SUMIF($B$13:$B$80,$B7,X$13:X$80)</f>
        <v>402255</v>
      </c>
      <c r="Y7" s="23">
        <f>SUMIF($B$13:$B$80,$B7,Y$13:Y$80)</f>
        <v>2387862</v>
      </c>
      <c r="Z7" s="23">
        <f>SUMIF($B$13:$B$80,$B7,Z$13:Z$80)</f>
        <v>1137275</v>
      </c>
      <c r="AA7" s="23">
        <f>SUMIF($B$13:$B$80,$B7,AA$13:AA$80)</f>
        <v>118422</v>
      </c>
    </row>
    <row r="8" spans="1:27" ht="15" x14ac:dyDescent="0.2">
      <c r="A8" s="3"/>
      <c r="B8" s="286" t="s">
        <v>130</v>
      </c>
      <c r="C8" s="113" t="s">
        <v>130</v>
      </c>
      <c r="D8" s="364"/>
      <c r="E8" s="58">
        <f>IFERROR(INDEX($Q8:$AB8,,MATCH(E$5,$Q$5:$AB$5,0))/SUMIFS(INDEX(Raw!$H$6:$EB$1257,,MATCH(E$6,Raw!$H$5:$EB$5,0)),Raw!$B$6:$B$1257,$B8,Raw!$F$6:$F$1257,$B$5),"-")</f>
        <v>2.1751739269176076</v>
      </c>
      <c r="F8" s="62">
        <f>IFERROR(INDEX($Q8:$AB8,,MATCH(F$5,$Q$5:$AB$5,0))/SUMIFS(INDEX(Raw!$H$6:$EB$1257,,MATCH(F$6,Raw!$H$5:$EB$5,0)),Raw!$B$6:$B$1257,$B8,Raw!$F$6:$F$1257,$B$5),"-")</f>
        <v>2.1797764912968631</v>
      </c>
      <c r="G8" s="62">
        <f>IFERROR(INDEX($Q8:$AB8,,MATCH(G$5,$Q$5:$AB$5,0))/SUMIFS(INDEX(Raw!$H$6:$EB$1257,,MATCH(G$6,Raw!$H$5:$EB$5,0)),Raw!$B$6:$B$1257,$B8,Raw!$F$6:$F$1257,$B$5),"-")</f>
        <v>1.3893885765980973</v>
      </c>
      <c r="H8" s="62">
        <f>IFERROR(INDEX($Q8:$AB8,,MATCH(H$5,$Q$5:$AB$5,0))/SUMIFS(INDEX(Raw!$H$6:$EB$1257,,MATCH(H$6,Raw!$H$5:$EB$5,0)),Raw!$B$6:$B$1257,$B8,Raw!$F$6:$F$1257,$B$5),"-")</f>
        <v>1.6071242634924721</v>
      </c>
      <c r="I8" s="62">
        <f>IFERROR(INDEX($Q8:$AB8,,MATCH(I$5,$Q$5:$AB$5,0))/SUMIFS(INDEX(Raw!$H$6:$EB$1257,,MATCH(I$6,Raw!$H$5:$EB$5,0)),Raw!$B$6:$B$1257,$B8,Raw!$F$6:$F$1257,$B$5),"-")</f>
        <v>1.6525314932199311</v>
      </c>
      <c r="J8" s="62"/>
      <c r="K8" s="62">
        <f>IFERROR(INDEX($Q8:$AB8,,MATCH(K$5,$Q$5:$AB$5,0))/SUMIFS(INDEX(Raw!$H$6:$EB$1257,,MATCH(K$6,Raw!$H$5:$EB$5,0)),Raw!$B$6:$B$1257,$B8,Raw!$F$6:$F$1257,$B$5),"-")</f>
        <v>1.6774245728478427</v>
      </c>
      <c r="L8" s="62">
        <f>IFERROR(INDEX($Q8:$AB8,,MATCH(L$5,$Q$5:$AB$5,0))/SUMIFS(INDEX(Raw!$H$6:$EB$1257,,MATCH(L$6,Raw!$H$5:$EB$5,0)),Raw!$B$6:$B$1257,$B8,Raw!$F$6:$F$1257,$B$5),"-")</f>
        <v>1.7086932260100873</v>
      </c>
      <c r="M8" s="62">
        <f>IFERROR(INDEX($Q8:$AB8,,MATCH(M$5,$Q$5:$AB$5,0))/SUMIFS(INDEX(Raw!$H$6:$EB$1257,,MATCH(M$6,Raw!$H$5:$EB$5,0)),Raw!$B$6:$B$1257,$B8,Raw!$F$6:$F$1257,$B$5),"-")</f>
        <v>1.1158126416838523</v>
      </c>
      <c r="N8" s="62">
        <f>IFERROR(INDEX($Q8:$AB8,,MATCH(N$5,$Q$5:$AB$5,0))/SUMIFS(INDEX(Raw!$H$6:$EB$1257,,MATCH(N$6,Raw!$H$5:$EB$5,0)),Raw!$B$6:$B$1257,$B8,Raw!$F$6:$F$1257,$B$5),"-")</f>
        <v>1.0829364629580178</v>
      </c>
      <c r="O8" s="62">
        <f>IFERROR(INDEX($Q8:$AB8,,MATCH(O$5,$Q$5:$AB$5,0))/SUMIFS(INDEX(Raw!$H$6:$EB$1257,,MATCH(O$6,Raw!$H$5:$EB$5,0)),Raw!$B$6:$B$1257,$B8,Raw!$F$6:$F$1257,$B$5),"-")</f>
        <v>1.0692220400958266</v>
      </c>
      <c r="Q8" s="23">
        <f t="shared" ref="Q8:U12" si="0">SUMIF($B$13:$B$80,$B8,Q$13:Q$80)</f>
        <v>1479177</v>
      </c>
      <c r="R8" s="23">
        <f t="shared" si="0"/>
        <v>1011728</v>
      </c>
      <c r="S8" s="23">
        <f t="shared" si="0"/>
        <v>6190814</v>
      </c>
      <c r="T8" s="23">
        <f t="shared" si="0"/>
        <v>3346232</v>
      </c>
      <c r="U8" s="23">
        <f t="shared" si="0"/>
        <v>288337</v>
      </c>
      <c r="V8" s="23"/>
      <c r="W8" s="23">
        <f t="shared" ref="W8:AA12" si="1">SUMIF($B$13:$B$80,$B8,W$13:W$80)</f>
        <v>1140694</v>
      </c>
      <c r="X8" s="23">
        <f t="shared" si="1"/>
        <v>793078</v>
      </c>
      <c r="Y8" s="23">
        <f t="shared" si="1"/>
        <v>4971819</v>
      </c>
      <c r="Z8" s="23">
        <f t="shared" si="1"/>
        <v>2254808</v>
      </c>
      <c r="AA8" s="23">
        <f t="shared" si="1"/>
        <v>186560</v>
      </c>
    </row>
    <row r="9" spans="1:27" ht="15" x14ac:dyDescent="0.2">
      <c r="A9" s="3"/>
      <c r="B9" s="286" t="s">
        <v>131</v>
      </c>
      <c r="C9" s="113" t="s">
        <v>131</v>
      </c>
      <c r="D9" s="364"/>
      <c r="E9" s="58">
        <f>IFERROR(INDEX($Q9:$AB9,,MATCH(E$5,$Q$5:$AB$5,0))/SUMIFS(INDEX(Raw!$H$6:$EB$1257,,MATCH(E$6,Raw!$H$5:$EB$5,0)),Raw!$B$6:$B$1257,$B9,Raw!$F$6:$F$1257,$B$5),"-")</f>
        <v>2.1195403158562498</v>
      </c>
      <c r="F9" s="62">
        <f>IFERROR(INDEX($Q9:$AB9,,MATCH(F$5,$Q$5:$AB$5,0))/SUMIFS(INDEX(Raw!$H$6:$EB$1257,,MATCH(F$6,Raw!$H$5:$EB$5,0)),Raw!$B$6:$B$1257,$B9,Raw!$F$6:$F$1257,$B$5),"-")</f>
        <v>2.1084854331785765</v>
      </c>
      <c r="G9" s="62">
        <f>IFERROR(INDEX($Q9:$AB9,,MATCH(G$5,$Q$5:$AB$5,0))/SUMIFS(INDEX(Raw!$H$6:$EB$1257,,MATCH(G$6,Raw!$H$5:$EB$5,0)),Raw!$B$6:$B$1257,$B9,Raw!$F$6:$F$1257,$B$5),"-")</f>
        <v>1.3665861964475028</v>
      </c>
      <c r="H9" s="62">
        <f>IFERROR(INDEX($Q9:$AB9,,MATCH(H$5,$Q$5:$AB$5,0))/SUMIFS(INDEX(Raw!$H$6:$EB$1257,,MATCH(H$6,Raw!$H$5:$EB$5,0)),Raw!$B$6:$B$1257,$B9,Raw!$F$6:$F$1257,$B$5),"-")</f>
        <v>1.628771391256622</v>
      </c>
      <c r="I9" s="62">
        <f>IFERROR(INDEX($Q9:$AB9,,MATCH(I$5,$Q$5:$AB$5,0))/SUMIFS(INDEX(Raw!$H$6:$EB$1257,,MATCH(I$6,Raw!$H$5:$EB$5,0)),Raw!$B$6:$B$1257,$B9,Raw!$F$6:$F$1257,$B$5),"-")</f>
        <v>1.5414234596226775</v>
      </c>
      <c r="J9" s="62"/>
      <c r="K9" s="62">
        <f>IFERROR(INDEX($Q9:$AB9,,MATCH(K$5,$Q$5:$AB$5,0))/SUMIFS(INDEX(Raw!$H$6:$EB$1257,,MATCH(K$6,Raw!$H$5:$EB$5,0)),Raw!$B$6:$B$1257,$B9,Raw!$F$6:$F$1257,$B$5),"-")</f>
        <v>1.6340214467557004</v>
      </c>
      <c r="L9" s="62">
        <f>IFERROR(INDEX($Q9:$AB9,,MATCH(L$5,$Q$5:$AB$5,0))/SUMIFS(INDEX(Raw!$H$6:$EB$1257,,MATCH(L$6,Raw!$H$5:$EB$5,0)),Raw!$B$6:$B$1257,$B9,Raw!$F$6:$F$1257,$B$5),"-")</f>
        <v>1.6531856115226304</v>
      </c>
      <c r="M9" s="62">
        <f>IFERROR(INDEX($Q9:$AB9,,MATCH(M$5,$Q$5:$AB$5,0))/SUMIFS(INDEX(Raw!$H$6:$EB$1257,,MATCH(M$6,Raw!$H$5:$EB$5,0)),Raw!$B$6:$B$1257,$B9,Raw!$F$6:$F$1257,$B$5),"-")</f>
        <v>1.0900320733700373</v>
      </c>
      <c r="N9" s="62">
        <f>IFERROR(INDEX($Q9:$AB9,,MATCH(N$5,$Q$5:$AB$5,0))/SUMIFS(INDEX(Raw!$H$6:$EB$1257,,MATCH(N$6,Raw!$H$5:$EB$5,0)),Raw!$B$6:$B$1257,$B9,Raw!$F$6:$F$1257,$B$5),"-")</f>
        <v>1.0758863975038027</v>
      </c>
      <c r="O9" s="62">
        <f>IFERROR(INDEX($Q9:$AB9,,MATCH(O$5,$Q$5:$AB$5,0))/SUMIFS(INDEX(Raw!$H$6:$EB$1257,,MATCH(O$6,Raw!$H$5:$EB$5,0)),Raw!$B$6:$B$1257,$B9,Raw!$F$6:$F$1257,$B$5),"-")</f>
        <v>1.0680880657164256</v>
      </c>
      <c r="Q9" s="23">
        <f t="shared" si="0"/>
        <v>1530253</v>
      </c>
      <c r="R9" s="23">
        <f t="shared" si="0"/>
        <v>1025017</v>
      </c>
      <c r="S9" s="23">
        <f t="shared" si="0"/>
        <v>6512226</v>
      </c>
      <c r="T9" s="23">
        <f t="shared" si="0"/>
        <v>3166457</v>
      </c>
      <c r="U9" s="23">
        <f t="shared" si="0"/>
        <v>259326</v>
      </c>
      <c r="V9" s="23"/>
      <c r="W9" s="23">
        <f t="shared" si="1"/>
        <v>1179721</v>
      </c>
      <c r="X9" s="23">
        <f t="shared" si="1"/>
        <v>803678</v>
      </c>
      <c r="Y9" s="23">
        <f t="shared" si="1"/>
        <v>5194356</v>
      </c>
      <c r="Z9" s="23">
        <f t="shared" si="1"/>
        <v>2091606</v>
      </c>
      <c r="AA9" s="23">
        <f t="shared" si="1"/>
        <v>179693</v>
      </c>
    </row>
    <row r="10" spans="1:27" ht="15" x14ac:dyDescent="0.2">
      <c r="A10" s="3"/>
      <c r="B10" s="286" t="str">
        <f>LEFT(C10,7)</f>
        <v>2020-21</v>
      </c>
      <c r="C10" s="113" t="s">
        <v>147</v>
      </c>
      <c r="D10" s="364"/>
      <c r="E10" s="58">
        <f>IFERROR(INDEX($Q10:$AB10,,MATCH(E$5,$Q$5:$AB$5,0))/SUMIFS(INDEX(Raw!$H$6:$EB$1257,,MATCH(E$6,Raw!$H$5:$EB$5,0)),Raw!$B$6:$B$1257,$B10,Raw!$F$6:$F$1257,$B$5),"-")</f>
        <v>2.132583080991989</v>
      </c>
      <c r="F10" s="62">
        <f>IFERROR(INDEX($Q10:$AB10,,MATCH(F$5,$Q$5:$AB$5,0))/SUMIFS(INDEX(Raw!$H$6:$EB$1257,,MATCH(F$6,Raw!$H$5:$EB$5,0)),Raw!$B$6:$B$1257,$B10,Raw!$F$6:$F$1257,$B$5),"-")</f>
        <v>2.1117225405524058</v>
      </c>
      <c r="G10" s="62">
        <f>IFERROR(INDEX($Q10:$AB10,,MATCH(G$5,$Q$5:$AB$5,0))/SUMIFS(INDEX(Raw!$H$6:$EB$1257,,MATCH(G$6,Raw!$H$5:$EB$5,0)),Raw!$B$6:$B$1257,$B10,Raw!$F$6:$F$1257,$B$5),"-")</f>
        <v>1.3254234034625618</v>
      </c>
      <c r="H10" s="62">
        <f>IFERROR(INDEX($Q10:$AB10,,MATCH(H$5,$Q$5:$AB$5,0))/SUMIFS(INDEX(Raw!$H$6:$EB$1257,,MATCH(H$6,Raw!$H$5:$EB$5,0)),Raw!$B$6:$B$1257,$B10,Raw!$F$6:$F$1257,$B$5),"-")</f>
        <v>1.547956237047426</v>
      </c>
      <c r="I10" s="62">
        <f>IFERROR(INDEX($Q10:$AB10,,MATCH(I$5,$Q$5:$AB$5,0))/SUMIFS(INDEX(Raw!$H$6:$EB$1257,,MATCH(I$6,Raw!$H$5:$EB$5,0)),Raw!$B$6:$B$1257,$B10,Raw!$F$6:$F$1257,$B$5),"-")</f>
        <v>1.5466736653177331</v>
      </c>
      <c r="J10" s="62"/>
      <c r="K10" s="62">
        <f>IFERROR(INDEX($Q10:$AB10,,MATCH(K$5,$Q$5:$AB$5,0))/SUMIFS(INDEX(Raw!$H$6:$EB$1257,,MATCH(K$6,Raw!$H$5:$EB$5,0)),Raw!$B$6:$B$1257,$B10,Raw!$F$6:$F$1257,$B$5),"-")</f>
        <v>1.6250864348959331</v>
      </c>
      <c r="L10" s="62">
        <f>IFERROR(INDEX($Q10:$AB10,,MATCH(L$5,$Q$5:$AB$5,0))/SUMIFS(INDEX(Raw!$H$6:$EB$1257,,MATCH(L$6,Raw!$H$5:$EB$5,0)),Raw!$B$6:$B$1257,$B10,Raw!$F$6:$F$1257,$B$5),"-")</f>
        <v>1.6349513926209633</v>
      </c>
      <c r="M10" s="62">
        <f>IFERROR(INDEX($Q10:$AB10,,MATCH(M$5,$Q$5:$AB$5,0))/SUMIFS(INDEX(Raw!$H$6:$EB$1257,,MATCH(M$6,Raw!$H$5:$EB$5,0)),Raw!$B$6:$B$1257,$B10,Raw!$F$6:$F$1257,$B$5),"-")</f>
        <v>1.0735306567694074</v>
      </c>
      <c r="N10" s="62">
        <f>IFERROR(INDEX($Q10:$AB10,,MATCH(N$5,$Q$5:$AB$5,0))/SUMIFS(INDEX(Raw!$H$6:$EB$1257,,MATCH(N$6,Raw!$H$5:$EB$5,0)),Raw!$B$6:$B$1257,$B10,Raw!$F$6:$F$1257,$B$5),"-")</f>
        <v>1.0723638512842586</v>
      </c>
      <c r="O10" s="62">
        <f>IFERROR(INDEX($Q10:$AB10,,MATCH(O$5,$Q$5:$AB$5,0))/SUMIFS(INDEX(Raw!$H$6:$EB$1257,,MATCH(O$6,Raw!$H$5:$EB$5,0)),Raw!$B$6:$B$1257,$B10,Raw!$F$6:$F$1257,$B$5),"-")</f>
        <v>1.0489171845104048</v>
      </c>
      <c r="Q10" s="23">
        <f t="shared" si="0"/>
        <v>1390924</v>
      </c>
      <c r="R10" s="23">
        <f t="shared" si="0"/>
        <v>836958</v>
      </c>
      <c r="S10" s="23">
        <f t="shared" si="0"/>
        <v>5855262</v>
      </c>
      <c r="T10" s="23">
        <f t="shared" si="0"/>
        <v>3258129</v>
      </c>
      <c r="U10" s="23">
        <f t="shared" si="0"/>
        <v>182690</v>
      </c>
      <c r="V10" s="23"/>
      <c r="W10" s="23">
        <f t="shared" si="1"/>
        <v>1059922</v>
      </c>
      <c r="X10" s="23">
        <f t="shared" si="1"/>
        <v>647995</v>
      </c>
      <c r="Y10" s="23">
        <f t="shared" si="1"/>
        <v>4742487</v>
      </c>
      <c r="Z10" s="23">
        <f t="shared" si="1"/>
        <v>2257105</v>
      </c>
      <c r="AA10" s="23">
        <f t="shared" si="1"/>
        <v>123896</v>
      </c>
    </row>
    <row r="11" spans="1:27" ht="15" x14ac:dyDescent="0.2">
      <c r="A11" s="3"/>
      <c r="B11" s="286" t="str">
        <f>LEFT(C11,7)</f>
        <v>2021-22</v>
      </c>
      <c r="C11" s="113" t="s">
        <v>148</v>
      </c>
      <c r="D11" s="364"/>
      <c r="E11" s="58">
        <f>IFERROR(INDEX($Q11:$AB11,,MATCH(E$5,$Q$5:$AB$5,0))/SUMIFS(INDEX(Raw!$H$6:$EB$1257,,MATCH(E$6,Raw!$H$5:$EB$5,0)),Raw!$B$6:$B$1257,$B11,Raw!$F$6:$F$1257,$B$5),"-")</f>
        <v>2.0435058273809323</v>
      </c>
      <c r="F11" s="62">
        <f>IFERROR(INDEX($Q11:$AB11,,MATCH(F$5,$Q$5:$AB$5,0))/SUMIFS(INDEX(Raw!$H$6:$EB$1257,,MATCH(F$6,Raw!$H$5:$EB$5,0)),Raw!$B$6:$B$1257,$B11,Raw!$F$6:$F$1257,$B$5),"-")</f>
        <v>2.0237069370691998</v>
      </c>
      <c r="G11" s="62">
        <f>IFERROR(INDEX($Q11:$AB11,,MATCH(G$5,$Q$5:$AB$5,0))/SUMIFS(INDEX(Raw!$H$6:$EB$1257,,MATCH(G$6,Raw!$H$5:$EB$5,0)),Raw!$B$6:$B$1257,$B11,Raw!$F$6:$F$1257,$B$5),"-")</f>
        <v>1.3858356689746887</v>
      </c>
      <c r="H11" s="62">
        <f>IFERROR(INDEX($Q11:$AB11,,MATCH(H$5,$Q$5:$AB$5,0))/SUMIFS(INDEX(Raw!$H$6:$EB$1257,,MATCH(H$6,Raw!$H$5:$EB$5,0)),Raw!$B$6:$B$1257,$B11,Raw!$F$6:$F$1257,$B$5),"-")</f>
        <v>1.6622809491455894</v>
      </c>
      <c r="I11" s="62">
        <f>IFERROR(INDEX($Q11:$AB11,,MATCH(I$5,$Q$5:$AB$5,0))/SUMIFS(INDEX(Raw!$H$6:$EB$1257,,MATCH(I$6,Raw!$H$5:$EB$5,0)),Raw!$B$6:$B$1257,$B11,Raw!$F$6:$F$1257,$B$5),"-")</f>
        <v>1.6975514660012476</v>
      </c>
      <c r="J11" s="62"/>
      <c r="K11" s="62">
        <f>IFERROR(INDEX($Q11:$AB11,,MATCH(K$5,$Q$5:$AB$5,0))/SUMIFS(INDEX(Raw!$H$6:$EB$1257,,MATCH(K$6,Raw!$H$5:$EB$5,0)),Raw!$B$6:$B$1257,$B11,Raw!$F$6:$F$1257,$B$5),"-")</f>
        <v>1.5350943286707588</v>
      </c>
      <c r="L11" s="62">
        <f>IFERROR(INDEX($Q11:$AB11,,MATCH(L$5,$Q$5:$AB$5,0))/SUMIFS(INDEX(Raw!$H$6:$EB$1257,,MATCH(L$6,Raw!$H$5:$EB$5,0)),Raw!$B$6:$B$1257,$B11,Raw!$F$6:$F$1257,$B$5),"-")</f>
        <v>1.5457962102399065</v>
      </c>
      <c r="M11" s="62">
        <f>IFERROR(INDEX($Q11:$AB11,,MATCH(M$5,$Q$5:$AB$5,0))/SUMIFS(INDEX(Raw!$H$6:$EB$1257,,MATCH(M$6,Raw!$H$5:$EB$5,0)),Raw!$B$6:$B$1257,$B11,Raw!$F$6:$F$1257,$B$5),"-")</f>
        <v>1.0713509184911774</v>
      </c>
      <c r="N11" s="62">
        <f>IFERROR(INDEX($Q11:$AB11,,MATCH(N$5,$Q$5:$AB$5,0))/SUMIFS(INDEX(Raw!$H$6:$EB$1257,,MATCH(N$6,Raw!$H$5:$EB$5,0)),Raw!$B$6:$B$1257,$B11,Raw!$F$6:$F$1257,$B$5),"-")</f>
        <v>1.0786974245901009</v>
      </c>
      <c r="O11" s="62">
        <f>IFERROR(INDEX($Q11:$AB11,,MATCH(O$5,$Q$5:$AB$5,0))/SUMIFS(INDEX(Raw!$H$6:$EB$1257,,MATCH(O$6,Raw!$H$5:$EB$5,0)),Raw!$B$6:$B$1257,$B11,Raw!$F$6:$F$1257,$B$5),"-")</f>
        <v>1.0559731752963195</v>
      </c>
      <c r="Q11" s="23">
        <f t="shared" si="0"/>
        <v>1830689</v>
      </c>
      <c r="R11" s="23">
        <f t="shared" si="0"/>
        <v>1184077</v>
      </c>
      <c r="S11" s="23">
        <f t="shared" si="0"/>
        <v>6731967</v>
      </c>
      <c r="T11" s="23">
        <f t="shared" si="0"/>
        <v>2593391</v>
      </c>
      <c r="U11" s="23">
        <f t="shared" si="0"/>
        <v>108847</v>
      </c>
      <c r="V11" s="23"/>
      <c r="W11" s="23">
        <f t="shared" si="1"/>
        <v>1375225</v>
      </c>
      <c r="X11" s="23">
        <f t="shared" si="1"/>
        <v>904450</v>
      </c>
      <c r="Y11" s="23">
        <f t="shared" si="1"/>
        <v>5204296</v>
      </c>
      <c r="Z11" s="23">
        <f t="shared" si="1"/>
        <v>1682919</v>
      </c>
      <c r="AA11" s="23">
        <f t="shared" si="1"/>
        <v>67709</v>
      </c>
    </row>
    <row r="12" spans="1:27" ht="15" x14ac:dyDescent="0.2">
      <c r="A12" s="3"/>
      <c r="B12" s="286" t="str">
        <f>LEFT(C12,7)</f>
        <v>2022-23</v>
      </c>
      <c r="C12" s="1" t="s">
        <v>134</v>
      </c>
      <c r="D12" s="364"/>
      <c r="E12" s="58">
        <f>IFERROR(INDEX($Q12:$AB12,,MATCH(E$5,$Q$5:$AB$5,0))/SUMIFS(INDEX(Raw!$H$6:$EB$1257,,MATCH(E$6,Raw!$H$5:$EB$5,0)),Raw!$B$6:$B$1257,$B12,Raw!$F$6:$F$1257,$B$5),"-")</f>
        <v>2.0446672821775409</v>
      </c>
      <c r="F12" s="62">
        <f>IFERROR(INDEX($Q12:$AB12,,MATCH(F$5,$Q$5:$AB$5,0))/SUMIFS(INDEX(Raw!$H$6:$EB$1257,,MATCH(F$6,Raw!$H$5:$EB$5,0)),Raw!$B$6:$B$1257,$B12,Raw!$F$6:$F$1257,$B$5),"-")</f>
        <v>2.0328667391218951</v>
      </c>
      <c r="G12" s="62">
        <f>IFERROR(INDEX($Q12:$AB12,,MATCH(G$5,$Q$5:$AB$5,0))/SUMIFS(INDEX(Raw!$H$6:$EB$1257,,MATCH(G$6,Raw!$H$5:$EB$5,0)),Raw!$B$6:$B$1257,$B12,Raw!$F$6:$F$1257,$B$5),"-")</f>
        <v>1.3963849212389214</v>
      </c>
      <c r="H12" s="62">
        <f>IFERROR(INDEX($Q12:$AB12,,MATCH(H$5,$Q$5:$AB$5,0))/SUMIFS(INDEX(Raw!$H$6:$EB$1257,,MATCH(H$6,Raw!$H$5:$EB$5,0)),Raw!$B$6:$B$1257,$B12,Raw!$F$6:$F$1257,$B$5),"-")</f>
        <v>1.6253367765592335</v>
      </c>
      <c r="I12" s="62">
        <f>IFERROR(INDEX($Q12:$AB12,,MATCH(I$5,$Q$5:$AB$5,0))/SUMIFS(INDEX(Raw!$H$6:$EB$1257,,MATCH(I$6,Raw!$H$5:$EB$5,0)),Raw!$B$6:$B$1257,$B12,Raw!$F$6:$F$1257,$B$5),"-")</f>
        <v>1.6630323946976233</v>
      </c>
      <c r="J12" s="62"/>
      <c r="K12" s="62">
        <f>IFERROR(INDEX($Q12:$AB12,,MATCH(K$5,$Q$5:$AB$5,0))/SUMIFS(INDEX(Raw!$H$6:$EB$1257,,MATCH(K$6,Raw!$H$5:$EB$5,0)),Raw!$B$6:$B$1257,$B12,Raw!$F$6:$F$1257,$B$5),"-")</f>
        <v>1.5218720079332513</v>
      </c>
      <c r="L12" s="62">
        <f>IFERROR(INDEX($Q12:$AB12,,MATCH(L$5,$Q$5:$AB$5,0))/SUMIFS(INDEX(Raw!$H$6:$EB$1257,,MATCH(L$6,Raw!$H$5:$EB$5,0)),Raw!$B$6:$B$1257,$B12,Raw!$F$6:$F$1257,$B$5),"-")</f>
        <v>1.5364938653118412</v>
      </c>
      <c r="M12" s="62">
        <f>IFERROR(INDEX($Q12:$AB12,,MATCH(M$5,$Q$5:$AB$5,0))/SUMIFS(INDEX(Raw!$H$6:$EB$1257,,MATCH(M$6,Raw!$H$5:$EB$5,0)),Raw!$B$6:$B$1257,$B12,Raw!$F$6:$F$1257,$B$5),"-")</f>
        <v>1.0736572075043103</v>
      </c>
      <c r="N12" s="62">
        <f>IFERROR(INDEX($Q12:$AB12,,MATCH(N$5,$Q$5:$AB$5,0))/SUMIFS(INDEX(Raw!$H$6:$EB$1257,,MATCH(N$6,Raw!$H$5:$EB$5,0)),Raw!$B$6:$B$1257,$B12,Raw!$F$6:$F$1257,$B$5),"-")</f>
        <v>1.0792640663603537</v>
      </c>
      <c r="O12" s="62">
        <f>IFERROR(INDEX($Q12:$AB12,,MATCH(O$5,$Q$5:$AB$5,0))/SUMIFS(INDEX(Raw!$H$6:$EB$1257,,MATCH(O$6,Raw!$H$5:$EB$5,0)),Raw!$B$6:$B$1257,$B12,Raw!$F$6:$F$1257,$B$5),"-")</f>
        <v>1.0755353361047926</v>
      </c>
      <c r="Q12" s="23">
        <f>SUMIF($B$13:$B$80,$B12,Q$13:Q$80)</f>
        <v>478354</v>
      </c>
      <c r="R12" s="23">
        <f t="shared" si="0"/>
        <v>310496</v>
      </c>
      <c r="S12" s="23">
        <f t="shared" si="0"/>
        <v>1568784</v>
      </c>
      <c r="T12" s="23">
        <f t="shared" si="0"/>
        <v>581552</v>
      </c>
      <c r="U12" s="23">
        <f t="shared" si="0"/>
        <v>21202</v>
      </c>
      <c r="V12" s="23"/>
      <c r="W12" s="23">
        <f t="shared" si="1"/>
        <v>356045</v>
      </c>
      <c r="X12" s="23">
        <f t="shared" si="1"/>
        <v>234681</v>
      </c>
      <c r="Y12" s="23">
        <f t="shared" si="1"/>
        <v>1206212</v>
      </c>
      <c r="Z12" s="23">
        <f t="shared" si="1"/>
        <v>386165</v>
      </c>
      <c r="AA12" s="23">
        <f t="shared" si="1"/>
        <v>13712</v>
      </c>
    </row>
    <row r="13" spans="1:27" x14ac:dyDescent="0.2">
      <c r="A13" s="392">
        <v>42948</v>
      </c>
      <c r="B13" s="10" t="s">
        <v>128</v>
      </c>
      <c r="C13" s="1" t="s">
        <v>135</v>
      </c>
      <c r="D13" s="2" t="s">
        <v>135</v>
      </c>
      <c r="E13" s="120">
        <f>IFERROR(INDEX(Raw!$FI$6:$FR$1257,MATCH($B13&amp;$D13&amp;$B$5,Raw!$A$6:$A$1257,0),MATCH(E$5,Raw!$FI$4:$FR$4,0)),"-")</f>
        <v>1.9646242548617219</v>
      </c>
      <c r="F13" s="121">
        <f>IFERROR(INDEX(Raw!$FI$6:$FR$1257,MATCH($B13&amp;$D13&amp;$B$5,Raw!$A$6:$A$1257,0),MATCH(F$5,Raw!$FI$4:$FR$4,0)),"-")</f>
        <v>1.9903332852402251</v>
      </c>
      <c r="G13" s="121">
        <f>IFERROR(INDEX(Raw!$FI$6:$FR$1257,MATCH($B13&amp;$D13&amp;$B$5,Raw!$A$6:$A$1257,0),MATCH(G$5,Raw!$FI$4:$FR$4,0)),"-")</f>
        <v>1.3425955906160776</v>
      </c>
      <c r="H13" s="121">
        <f>IFERROR(INDEX(Raw!$FI$6:$FR$1257,MATCH($B13&amp;$D13&amp;$B$5,Raw!$A$6:$A$1257,0),MATCH(H$5,Raw!$FI$4:$FR$4,0)),"-")</f>
        <v>1.3848325937878176</v>
      </c>
      <c r="I13" s="121">
        <f>IFERROR(INDEX(Raw!$FI$6:$FR$1257,MATCH($B13&amp;$D13&amp;$B$5,Raw!$A$6:$A$1257,0),MATCH(I$5,Raw!$FI$4:$FR$4,0)),"-")</f>
        <v>1.4111111111111112</v>
      </c>
      <c r="J13" s="62"/>
      <c r="K13" s="62">
        <f>IFERROR(INDEX(Raw!$FI$6:$FR$1257,MATCH($B13&amp;$D13&amp;$B$5,Raw!$A$6:$A$1257,0),MATCH(K$5,Raw!$FI$4:$FR$4,0)),"-")</f>
        <v>1.6738004495260432</v>
      </c>
      <c r="L13" s="62">
        <f>IFERROR(INDEX(Raw!$FI$6:$FR$1257,MATCH($B13&amp;$D13&amp;$B$5,Raw!$A$6:$A$1257,0),MATCH(L$5,Raw!$FI$4:$FR$4,0)),"-")</f>
        <v>1.731207617948348</v>
      </c>
      <c r="M13" s="62">
        <f>IFERROR(INDEX(Raw!$FI$6:$FR$1257,MATCH($B13&amp;$D13&amp;$B$5,Raw!$A$6:$A$1257,0),MATCH(M$5,Raw!$FI$4:$FR$4,0)),"-")</f>
        <v>1.1656020957819444</v>
      </c>
      <c r="N13" s="62">
        <f>IFERROR(INDEX(Raw!$FI$6:$FR$1257,MATCH($B13&amp;$D13&amp;$B$5,Raw!$A$6:$A$1257,0),MATCH(N$5,Raw!$FI$4:$FR$4,0)),"-")</f>
        <v>1.1064014646104199</v>
      </c>
      <c r="O13" s="62">
        <f>IFERROR(INDEX(Raw!$FI$6:$FR$1257,MATCH($B13&amp;$D13&amp;$B$5,Raw!$A$6:$A$1257,0),MATCH(O$5,Raw!$FI$4:$FR$4,0)),"-")</f>
        <v>1.0881226053639848</v>
      </c>
      <c r="Q13" s="23">
        <f>IFERROR(INDEX(Raw!$H$6:$EB$1257,MATCH($B13&amp;$D13&amp;$B$5,Raw!$A$6:$A$1257,0),MATCH(Q$5,Raw!$H$5:$EB$5,0)),"-")</f>
        <v>20104</v>
      </c>
      <c r="R13" s="23">
        <f>IFERROR(INDEX(Raw!$H$6:$EB$1257,MATCH($B13&amp;$D13&amp;$B$5,Raw!$A$6:$A$1257,0),MATCH(R$5,Raw!$H$5:$EB$5,0)),"-")</f>
        <v>13795</v>
      </c>
      <c r="S13" s="23">
        <f>IFERROR(INDEX(Raw!$H$6:$EB$1257,MATCH($B13&amp;$D13&amp;$B$5,Raw!$A$6:$A$1257,0),MATCH(S$5,Raw!$H$5:$EB$5,0)),"-")</f>
        <v>91224</v>
      </c>
      <c r="T13" s="23">
        <f>IFERROR(INDEX(Raw!$H$6:$EB$1257,MATCH($B13&amp;$D13&amp;$B$5,Raw!$A$6:$A$1257,0),MATCH(T$5,Raw!$H$5:$EB$5,0)),"-")</f>
        <v>44629</v>
      </c>
      <c r="U13" s="23">
        <f>IFERROR(INDEX(Raw!$H$6:$EB$1257,MATCH($B13&amp;$D13&amp;$B$5,Raw!$A$6:$A$1257,0),MATCH(U$5,Raw!$H$5:$EB$5,0)),"-")</f>
        <v>3683</v>
      </c>
      <c r="V13" s="23"/>
      <c r="W13" s="23">
        <f>IFERROR(INDEX(Raw!$H$6:$EB$1257,MATCH($B13&amp;$D13&amp;$B$5,Raw!$A$6:$A$1257,0),MATCH(W$5,Raw!$H$5:$EB$5,0)),"-")</f>
        <v>17128</v>
      </c>
      <c r="X13" s="23">
        <f>IFERROR(INDEX(Raw!$H$6:$EB$1257,MATCH($B13&amp;$D13&amp;$B$5,Raw!$A$6:$A$1257,0),MATCH(X$5,Raw!$H$5:$EB$5,0)),"-")</f>
        <v>11999</v>
      </c>
      <c r="Y13" s="23">
        <f>IFERROR(INDEX(Raw!$H$6:$EB$1257,MATCH($B13&amp;$D13&amp;$B$5,Raw!$A$6:$A$1257,0),MATCH(Y$5,Raw!$H$5:$EB$5,0)),"-")</f>
        <v>79198</v>
      </c>
      <c r="Z13" s="23">
        <f>IFERROR(INDEX(Raw!$H$6:$EB$1257,MATCH($B13&amp;$D13&amp;$B$5,Raw!$A$6:$A$1257,0),MATCH(Z$5,Raw!$H$5:$EB$5,0)),"-")</f>
        <v>35656</v>
      </c>
      <c r="AA13" s="23">
        <f>IFERROR(INDEX(Raw!$H$6:$EB$1257,MATCH($B13&amp;$D13&amp;$B$5,Raw!$A$6:$A$1257,0),MATCH(AA$5,Raw!$H$5:$EB$5,0)),"-")</f>
        <v>2840</v>
      </c>
    </row>
    <row r="14" spans="1:27" ht="12.75" customHeight="1" x14ac:dyDescent="0.2">
      <c r="A14" s="392">
        <v>42979</v>
      </c>
      <c r="B14" s="287" t="s">
        <v>128</v>
      </c>
      <c r="C14" s="1" t="s">
        <v>136</v>
      </c>
      <c r="D14" s="2" t="s">
        <v>136</v>
      </c>
      <c r="E14" s="58">
        <f>IFERROR(INDEX(Raw!$FI$6:$FR$1257,MATCH($B14&amp;$D14&amp;$B$5,Raw!$A$6:$A$1257,0),MATCH(E$5,Raw!$FI$4:$FR$4,0)),"-")</f>
        <v>2.0043473152391025</v>
      </c>
      <c r="F14" s="62">
        <f>IFERROR(INDEX(Raw!$FI$6:$FR$1257,MATCH($B14&amp;$D14&amp;$B$5,Raw!$A$6:$A$1257,0),MATCH(F$5,Raw!$FI$4:$FR$4,0)),"-")</f>
        <v>2.0017516969564264</v>
      </c>
      <c r="G14" s="62">
        <f>IFERROR(INDEX(Raw!$FI$6:$FR$1257,MATCH($B14&amp;$D14&amp;$B$5,Raw!$A$6:$A$1257,0),MATCH(G$5,Raw!$FI$4:$FR$4,0)),"-")</f>
        <v>1.4008088919925512</v>
      </c>
      <c r="H14" s="62">
        <f>IFERROR(INDEX(Raw!$FI$6:$FR$1257,MATCH($B14&amp;$D14&amp;$B$5,Raw!$A$6:$A$1257,0),MATCH(H$5,Raw!$FI$4:$FR$4,0)),"-")</f>
        <v>1.6126538255751739</v>
      </c>
      <c r="I14" s="62">
        <f>IFERROR(INDEX(Raw!$FI$6:$FR$1257,MATCH($B14&amp;$D14&amp;$B$5,Raw!$A$6:$A$1257,0),MATCH(I$5,Raw!$FI$4:$FR$4,0)),"-")</f>
        <v>1.7534562211981566</v>
      </c>
      <c r="J14" s="62"/>
      <c r="K14" s="62">
        <f>IFERROR(INDEX(Raw!$FI$6:$FR$1257,MATCH($B14&amp;$D14&amp;$B$5,Raw!$A$6:$A$1257,0),MATCH(K$5,Raw!$FI$4:$FR$4,0)),"-")</f>
        <v>1.633493909842165</v>
      </c>
      <c r="L14" s="62">
        <f>IFERROR(INDEX(Raw!$FI$6:$FR$1257,MATCH($B14&amp;$D14&amp;$B$5,Raw!$A$6:$A$1257,0),MATCH(L$5,Raw!$FI$4:$FR$4,0)),"-")</f>
        <v>1.6678344646376178</v>
      </c>
      <c r="M14" s="62">
        <f>IFERROR(INDEX(Raw!$FI$6:$FR$1257,MATCH($B14&amp;$D14&amp;$B$5,Raw!$A$6:$A$1257,0),MATCH(M$5,Raw!$FI$4:$FR$4,0)),"-")</f>
        <v>1.1642516294227188</v>
      </c>
      <c r="N14" s="62">
        <f>IFERROR(INDEX(Raw!$FI$6:$FR$1257,MATCH($B14&amp;$D14&amp;$B$5,Raw!$A$6:$A$1257,0),MATCH(N$5,Raw!$FI$4:$FR$4,0)),"-")</f>
        <v>1.1176565008025683</v>
      </c>
      <c r="O14" s="62">
        <f>IFERROR(INDEX(Raw!$FI$6:$FR$1257,MATCH($B14&amp;$D14&amp;$B$5,Raw!$A$6:$A$1257,0),MATCH(O$5,Raw!$FI$4:$FR$4,0)),"-")</f>
        <v>1.1018762343647137</v>
      </c>
      <c r="Q14" s="23">
        <f>IFERROR(INDEX(Raw!$H$6:$EB$1257,MATCH($B14&amp;$D14&amp;$B$5,Raw!$A$6:$A$1257,0),MATCH(Q$5,Raw!$H$5:$EB$5,0)),"-")</f>
        <v>51177</v>
      </c>
      <c r="R14" s="23">
        <f>IFERROR(INDEX(Raw!$H$6:$EB$1257,MATCH($B14&amp;$D14&amp;$B$5,Raw!$A$6:$A$1257,0),MATCH(R$5,Raw!$H$5:$EB$5,0)),"-")</f>
        <v>36568</v>
      </c>
      <c r="S14" s="23">
        <f>IFERROR(INDEX(Raw!$H$6:$EB$1257,MATCH($B14&amp;$D14&amp;$B$5,Raw!$A$6:$A$1257,0),MATCH(S$5,Raw!$H$5:$EB$5,0)),"-")</f>
        <v>192572</v>
      </c>
      <c r="T14" s="23">
        <f>IFERROR(INDEX(Raw!$H$6:$EB$1257,MATCH($B14&amp;$D14&amp;$B$5,Raw!$A$6:$A$1257,0),MATCH(T$5,Raw!$H$5:$EB$5,0)),"-")</f>
        <v>120562</v>
      </c>
      <c r="U14" s="23">
        <f>IFERROR(INDEX(Raw!$H$6:$EB$1257,MATCH($B14&amp;$D14&amp;$B$5,Raw!$A$6:$A$1257,0),MATCH(U$5,Raw!$H$5:$EB$5,0)),"-")</f>
        <v>10654</v>
      </c>
      <c r="V14" s="23"/>
      <c r="W14" s="23">
        <f>IFERROR(INDEX(Raw!$H$6:$EB$1257,MATCH($B14&amp;$D14&amp;$B$5,Raw!$A$6:$A$1257,0),MATCH(W$5,Raw!$H$5:$EB$5,0)),"-")</f>
        <v>41708</v>
      </c>
      <c r="X14" s="23">
        <f>IFERROR(INDEX(Raw!$H$6:$EB$1257,MATCH($B14&amp;$D14&amp;$B$5,Raw!$A$6:$A$1257,0),MATCH(X$5,Raw!$H$5:$EB$5,0)),"-")</f>
        <v>30468</v>
      </c>
      <c r="Y14" s="23">
        <f>IFERROR(INDEX(Raw!$H$6:$EB$1257,MATCH($B14&amp;$D14&amp;$B$5,Raw!$A$6:$A$1257,0),MATCH(Y$5,Raw!$H$5:$EB$5,0)),"-")</f>
        <v>160052</v>
      </c>
      <c r="Z14" s="23">
        <f>IFERROR(INDEX(Raw!$H$6:$EB$1257,MATCH($B14&amp;$D14&amp;$B$5,Raw!$A$6:$A$1257,0),MATCH(Z$5,Raw!$H$5:$EB$5,0)),"-")</f>
        <v>83556</v>
      </c>
      <c r="AA14" s="23">
        <f>IFERROR(INDEX(Raw!$H$6:$EB$1257,MATCH($B14&amp;$D14&amp;$B$5,Raw!$A$6:$A$1257,0),MATCH(AA$5,Raw!$H$5:$EB$5,0)),"-")</f>
        <v>6695</v>
      </c>
    </row>
    <row r="15" spans="1:27" ht="18" x14ac:dyDescent="0.25">
      <c r="A15" s="392">
        <v>43009</v>
      </c>
      <c r="B15" s="287" t="s">
        <v>128</v>
      </c>
      <c r="C15" s="1" t="s">
        <v>137</v>
      </c>
      <c r="D15" s="142" t="s">
        <v>137</v>
      </c>
      <c r="E15" s="58">
        <f>IFERROR(INDEX(Raw!$FI$6:$FR$1257,MATCH($B15&amp;$D15&amp;$B$5,Raw!$A$6:$A$1257,0),MATCH(E$5,Raw!$FI$4:$FR$4,0)),"-")</f>
        <v>1.9795808124459811</v>
      </c>
      <c r="F15" s="62">
        <f>IFERROR(INDEX(Raw!$FI$6:$FR$1257,MATCH($B15&amp;$D15&amp;$B$5,Raw!$A$6:$A$1257,0),MATCH(F$5,Raw!$FI$4:$FR$4,0)),"-")</f>
        <v>1.9814515313858283</v>
      </c>
      <c r="G15" s="62">
        <f>IFERROR(INDEX(Raw!$FI$6:$FR$1257,MATCH($B15&amp;$D15&amp;$B$5,Raw!$A$6:$A$1257,0),MATCH(G$5,Raw!$FI$4:$FR$4,0)),"-")</f>
        <v>1.3881601992760675</v>
      </c>
      <c r="H15" s="62">
        <f>IFERROR(INDEX(Raw!$FI$6:$FR$1257,MATCH($B15&amp;$D15&amp;$B$5,Raw!$A$6:$A$1257,0),MATCH(H$5,Raw!$FI$4:$FR$4,0)),"-")</f>
        <v>1.6006580128013399</v>
      </c>
      <c r="I15" s="62">
        <f>IFERROR(INDEX(Raw!$FI$6:$FR$1257,MATCH($B15&amp;$D15&amp;$B$5,Raw!$A$6:$A$1257,0),MATCH(I$5,Raw!$FI$4:$FR$4,0)),"-")</f>
        <v>1.7571351642434034</v>
      </c>
      <c r="J15" s="62"/>
      <c r="K15" s="62">
        <f>IFERROR(INDEX(Raw!$FI$6:$FR$1257,MATCH($B15&amp;$D15&amp;$B$5,Raw!$A$6:$A$1257,0),MATCH(K$5,Raw!$FI$4:$FR$4,0)),"-")</f>
        <v>1.6045447997695188</v>
      </c>
      <c r="L15" s="62">
        <f>IFERROR(INDEX(Raw!$FI$6:$FR$1257,MATCH($B15&amp;$D15&amp;$B$5,Raw!$A$6:$A$1257,0),MATCH(L$5,Raw!$FI$4:$FR$4,0)),"-")</f>
        <v>1.6390377034266652</v>
      </c>
      <c r="M15" s="62">
        <f>IFERROR(INDEX(Raw!$FI$6:$FR$1257,MATCH($B15&amp;$D15&amp;$B$5,Raw!$A$6:$A$1257,0),MATCH(M$5,Raw!$FI$4:$FR$4,0)),"-")</f>
        <v>1.1577796805874492</v>
      </c>
      <c r="N15" s="62">
        <f>IFERROR(INDEX(Raw!$FI$6:$FR$1257,MATCH($B15&amp;$D15&amp;$B$5,Raw!$A$6:$A$1257,0),MATCH(N$5,Raw!$FI$4:$FR$4,0)),"-")</f>
        <v>1.1098522462164264</v>
      </c>
      <c r="O15" s="62">
        <f>IFERROR(INDEX(Raw!$FI$6:$FR$1257,MATCH($B15&amp;$D15&amp;$B$5,Raw!$A$6:$A$1257,0),MATCH(O$5,Raw!$FI$4:$FR$4,0)),"-")</f>
        <v>1.0931610123855682</v>
      </c>
      <c r="Q15" s="23">
        <f>IFERROR(INDEX(Raw!$H$6:$EB$1257,MATCH($B15&amp;$D15&amp;$B$5,Raw!$A$6:$A$1257,0),MATCH(Q$5,Raw!$H$5:$EB$5,0)),"-")</f>
        <v>54969</v>
      </c>
      <c r="R15" s="23">
        <f>IFERROR(INDEX(Raw!$H$6:$EB$1257,MATCH($B15&amp;$D15&amp;$B$5,Raw!$A$6:$A$1257,0),MATCH(R$5,Raw!$H$5:$EB$5,0)),"-")</f>
        <v>39205</v>
      </c>
      <c r="S15" s="23">
        <f>IFERROR(INDEX(Raw!$H$6:$EB$1257,MATCH($B15&amp;$D15&amp;$B$5,Raw!$A$6:$A$1257,0),MATCH(S$5,Raw!$H$5:$EB$5,0)),"-")</f>
        <v>213996</v>
      </c>
      <c r="T15" s="23">
        <f>IFERROR(INDEX(Raw!$H$6:$EB$1257,MATCH($B15&amp;$D15&amp;$B$5,Raw!$A$6:$A$1257,0),MATCH(T$5,Raw!$H$5:$EB$5,0)),"-")</f>
        <v>133791</v>
      </c>
      <c r="U15" s="23">
        <f>IFERROR(INDEX(Raw!$H$6:$EB$1257,MATCH($B15&amp;$D15&amp;$B$5,Raw!$A$6:$A$1257,0),MATCH(U$5,Raw!$H$5:$EB$5,0)),"-")</f>
        <v>13052</v>
      </c>
      <c r="V15" s="23"/>
      <c r="W15" s="23">
        <f>IFERROR(INDEX(Raw!$H$6:$EB$1257,MATCH($B15&amp;$D15&amp;$B$5,Raw!$A$6:$A$1257,0),MATCH(W$5,Raw!$H$5:$EB$5,0)),"-")</f>
        <v>44555</v>
      </c>
      <c r="X15" s="23">
        <f>IFERROR(INDEX(Raw!$H$6:$EB$1257,MATCH($B15&amp;$D15&amp;$B$5,Raw!$A$6:$A$1257,0),MATCH(X$5,Raw!$H$5:$EB$5,0)),"-")</f>
        <v>32430</v>
      </c>
      <c r="Y15" s="23">
        <f>IFERROR(INDEX(Raw!$H$6:$EB$1257,MATCH($B15&amp;$D15&amp;$B$5,Raw!$A$6:$A$1257,0),MATCH(Y$5,Raw!$H$5:$EB$5,0)),"-")</f>
        <v>178481</v>
      </c>
      <c r="Z15" s="23">
        <f>IFERROR(INDEX(Raw!$H$6:$EB$1257,MATCH($B15&amp;$D15&amp;$B$5,Raw!$A$6:$A$1257,0),MATCH(Z$5,Raw!$H$5:$EB$5,0)),"-")</f>
        <v>92767</v>
      </c>
      <c r="AA15" s="23">
        <f>IFERROR(INDEX(Raw!$H$6:$EB$1257,MATCH($B15&amp;$D15&amp;$B$5,Raw!$A$6:$A$1257,0),MATCH(AA$5,Raw!$H$5:$EB$5,0)),"-")</f>
        <v>8120</v>
      </c>
    </row>
    <row r="16" spans="1:27" ht="12.75" customHeight="1" x14ac:dyDescent="0.2">
      <c r="A16" s="392">
        <v>43040</v>
      </c>
      <c r="B16" s="287" t="s">
        <v>128</v>
      </c>
      <c r="C16" s="1" t="s">
        <v>138</v>
      </c>
      <c r="D16" s="2" t="s">
        <v>138</v>
      </c>
      <c r="E16" s="58">
        <f>IFERROR(INDEX(Raw!$FI$6:$FR$1257,MATCH($B16&amp;$D16&amp;$B$5,Raw!$A$6:$A$1257,0),MATCH(E$5,Raw!$FI$4:$FR$4,0)),"-")</f>
        <v>2.0917427550615324</v>
      </c>
      <c r="F16" s="62">
        <f>IFERROR(INDEX(Raw!$FI$6:$FR$1257,MATCH($B16&amp;$D16&amp;$B$5,Raw!$A$6:$A$1257,0),MATCH(F$5,Raw!$FI$4:$FR$4,0)),"-")</f>
        <v>1.9530648379753239</v>
      </c>
      <c r="G16" s="62">
        <f>IFERROR(INDEX(Raw!$FI$6:$FR$1257,MATCH($B16&amp;$D16&amp;$B$5,Raw!$A$6:$A$1257,0),MATCH(G$5,Raw!$FI$4:$FR$4,0)),"-")</f>
        <v>1.4242011107458608</v>
      </c>
      <c r="H16" s="62">
        <f>IFERROR(INDEX(Raw!$FI$6:$FR$1257,MATCH($B16&amp;$D16&amp;$B$5,Raw!$A$6:$A$1257,0),MATCH(H$5,Raw!$FI$4:$FR$4,0)),"-")</f>
        <v>1.622777797015132</v>
      </c>
      <c r="I16" s="62">
        <f>IFERROR(INDEX(Raw!$FI$6:$FR$1257,MATCH($B16&amp;$D16&amp;$B$5,Raw!$A$6:$A$1257,0),MATCH(I$5,Raw!$FI$4:$FR$4,0)),"-")</f>
        <v>1.7617008967312699</v>
      </c>
      <c r="J16" s="62"/>
      <c r="K16" s="62">
        <f>IFERROR(INDEX(Raw!$FI$6:$FR$1257,MATCH($B16&amp;$D16&amp;$B$5,Raw!$A$6:$A$1257,0),MATCH(K$5,Raw!$FI$4:$FR$4,0)),"-")</f>
        <v>1.6607780865422788</v>
      </c>
      <c r="L16" s="62">
        <f>IFERROR(INDEX(Raw!$FI$6:$FR$1257,MATCH($B16&amp;$D16&amp;$B$5,Raw!$A$6:$A$1257,0),MATCH(L$5,Raw!$FI$4:$FR$4,0)),"-")</f>
        <v>1.621961159045558</v>
      </c>
      <c r="M16" s="62">
        <f>IFERROR(INDEX(Raw!$FI$6:$FR$1257,MATCH($B16&amp;$D16&amp;$B$5,Raw!$A$6:$A$1257,0),MATCH(M$5,Raw!$FI$4:$FR$4,0)),"-")</f>
        <v>1.1536947006003564</v>
      </c>
      <c r="N16" s="62">
        <f>IFERROR(INDEX(Raw!$FI$6:$FR$1257,MATCH($B16&amp;$D16&amp;$B$5,Raw!$A$6:$A$1257,0),MATCH(N$5,Raw!$FI$4:$FR$4,0)),"-")</f>
        <v>1.1136258180684926</v>
      </c>
      <c r="O16" s="62">
        <f>IFERROR(INDEX(Raw!$FI$6:$FR$1257,MATCH($B16&amp;$D16&amp;$B$5,Raw!$A$6:$A$1257,0),MATCH(O$5,Raw!$FI$4:$FR$4,0)),"-")</f>
        <v>1.0853919583453862</v>
      </c>
      <c r="Q16" s="23">
        <f>IFERROR(INDEX(Raw!$H$6:$EB$1257,MATCH($B16&amp;$D16&amp;$B$5,Raw!$A$6:$A$1257,0),MATCH(Q$5,Raw!$H$5:$EB$5,0)),"-")</f>
        <v>105382</v>
      </c>
      <c r="R16" s="23">
        <f>IFERROR(INDEX(Raw!$H$6:$EB$1257,MATCH($B16&amp;$D16&amp;$B$5,Raw!$A$6:$A$1257,0),MATCH(R$5,Raw!$H$5:$EB$5,0)),"-")</f>
        <v>69492</v>
      </c>
      <c r="S16" s="23">
        <f>IFERROR(INDEX(Raw!$H$6:$EB$1257,MATCH($B16&amp;$D16&amp;$B$5,Raw!$A$6:$A$1257,0),MATCH(S$5,Raw!$H$5:$EB$5,0)),"-")</f>
        <v>411587</v>
      </c>
      <c r="T16" s="23">
        <f>IFERROR(INDEX(Raw!$H$6:$EB$1257,MATCH($B16&amp;$D16&amp;$B$5,Raw!$A$6:$A$1257,0),MATCH(T$5,Raw!$H$5:$EB$5,0)),"-")</f>
        <v>234321</v>
      </c>
      <c r="U16" s="23">
        <f>IFERROR(INDEX(Raw!$H$6:$EB$1257,MATCH($B16&amp;$D16&amp;$B$5,Raw!$A$6:$A$1257,0),MATCH(U$5,Raw!$H$5:$EB$5,0)),"-")</f>
        <v>30451</v>
      </c>
      <c r="V16" s="23"/>
      <c r="W16" s="23">
        <f>IFERROR(INDEX(Raw!$H$6:$EB$1257,MATCH($B16&amp;$D16&amp;$B$5,Raw!$A$6:$A$1257,0),MATCH(W$5,Raw!$H$5:$EB$5,0)),"-")</f>
        <v>83670</v>
      </c>
      <c r="X16" s="23">
        <f>IFERROR(INDEX(Raw!$H$6:$EB$1257,MATCH($B16&amp;$D16&amp;$B$5,Raw!$A$6:$A$1257,0),MATCH(X$5,Raw!$H$5:$EB$5,0)),"-")</f>
        <v>57711</v>
      </c>
      <c r="Y16" s="23">
        <f>IFERROR(INDEX(Raw!$H$6:$EB$1257,MATCH($B16&amp;$D16&amp;$B$5,Raw!$A$6:$A$1257,0),MATCH(Y$5,Raw!$H$5:$EB$5,0)),"-")</f>
        <v>333412</v>
      </c>
      <c r="Z16" s="23">
        <f>IFERROR(INDEX(Raw!$H$6:$EB$1257,MATCH($B16&amp;$D16&amp;$B$5,Raw!$A$6:$A$1257,0),MATCH(Z$5,Raw!$H$5:$EB$5,0)),"-")</f>
        <v>160802</v>
      </c>
      <c r="AA16" s="23">
        <f>IFERROR(INDEX(Raw!$H$6:$EB$1257,MATCH($B16&amp;$D16&amp;$B$5,Raw!$A$6:$A$1257,0),MATCH(AA$5,Raw!$H$5:$EB$5,0)),"-")</f>
        <v>18761</v>
      </c>
    </row>
    <row r="17" spans="1:27" x14ac:dyDescent="0.2">
      <c r="A17" s="392">
        <v>43070</v>
      </c>
      <c r="B17" s="287" t="s">
        <v>128</v>
      </c>
      <c r="C17" s="1" t="s">
        <v>139</v>
      </c>
      <c r="D17" s="2" t="s">
        <v>139</v>
      </c>
      <c r="E17" s="58">
        <f>IFERROR(INDEX(Raw!$FI$6:$FR$1257,MATCH($B17&amp;$D17&amp;$B$5,Raw!$A$6:$A$1257,0),MATCH(E$5,Raw!$FI$4:$FR$4,0)),"-")</f>
        <v>2.1223769613712271</v>
      </c>
      <c r="F17" s="62">
        <f>IFERROR(INDEX(Raw!$FI$6:$FR$1257,MATCH($B17&amp;$D17&amp;$B$5,Raw!$A$6:$A$1257,0),MATCH(F$5,Raw!$FI$4:$FR$4,0)),"-")</f>
        <v>1.9821262982195846</v>
      </c>
      <c r="G17" s="62">
        <f>IFERROR(INDEX(Raw!$FI$6:$FR$1257,MATCH($B17&amp;$D17&amp;$B$5,Raw!$A$6:$A$1257,0),MATCH(G$5,Raw!$FI$4:$FR$4,0)),"-")</f>
        <v>1.4308133122028526</v>
      </c>
      <c r="H17" s="62">
        <f>IFERROR(INDEX(Raw!$FI$6:$FR$1257,MATCH($B17&amp;$D17&amp;$B$5,Raw!$A$6:$A$1257,0),MATCH(H$5,Raw!$FI$4:$FR$4,0)),"-")</f>
        <v>1.6525834425452417</v>
      </c>
      <c r="I17" s="62">
        <f>IFERROR(INDEX(Raw!$FI$6:$FR$1257,MATCH($B17&amp;$D17&amp;$B$5,Raw!$A$6:$A$1257,0),MATCH(I$5,Raw!$FI$4:$FR$4,0)),"-")</f>
        <v>1.7613172920065252</v>
      </c>
      <c r="J17" s="62"/>
      <c r="K17" s="62">
        <f>IFERROR(INDEX(Raw!$FI$6:$FR$1257,MATCH($B17&amp;$D17&amp;$B$5,Raw!$A$6:$A$1257,0),MATCH(K$5,Raw!$FI$4:$FR$4,0)),"-")</f>
        <v>1.6600604953053122</v>
      </c>
      <c r="L17" s="62">
        <f>IFERROR(INDEX(Raw!$FI$6:$FR$1257,MATCH($B17&amp;$D17&amp;$B$5,Raw!$A$6:$A$1257,0),MATCH(L$5,Raw!$FI$4:$FR$4,0)),"-")</f>
        <v>1.6700204005934718</v>
      </c>
      <c r="M17" s="62">
        <f>IFERROR(INDEX(Raw!$FI$6:$FR$1257,MATCH($B17&amp;$D17&amp;$B$5,Raw!$A$6:$A$1257,0),MATCH(M$5,Raw!$FI$4:$FR$4,0)),"-")</f>
        <v>1.1467537242472265</v>
      </c>
      <c r="N17" s="62">
        <f>IFERROR(INDEX(Raw!$FI$6:$FR$1257,MATCH($B17&amp;$D17&amp;$B$5,Raw!$A$6:$A$1257,0),MATCH(N$5,Raw!$FI$4:$FR$4,0)),"-")</f>
        <v>1.1101246409948973</v>
      </c>
      <c r="O17" s="62">
        <f>IFERROR(INDEX(Raw!$FI$6:$FR$1257,MATCH($B17&amp;$D17&amp;$B$5,Raw!$A$6:$A$1257,0),MATCH(O$5,Raw!$FI$4:$FR$4,0)),"-")</f>
        <v>1.0882952691680261</v>
      </c>
      <c r="Q17" s="23">
        <f>IFERROR(INDEX(Raw!$H$6:$EB$1257,MATCH($B17&amp;$D17&amp;$B$5,Raw!$A$6:$A$1257,0),MATCH(Q$5,Raw!$H$5:$EB$5,0)),"-")</f>
        <v>134720</v>
      </c>
      <c r="R17" s="23">
        <f>IFERROR(INDEX(Raw!$H$6:$EB$1257,MATCH($B17&amp;$D17&amp;$B$5,Raw!$A$6:$A$1257,0),MATCH(R$5,Raw!$H$5:$EB$5,0)),"-")</f>
        <v>85501</v>
      </c>
      <c r="S17" s="23">
        <f>IFERROR(INDEX(Raw!$H$6:$EB$1257,MATCH($B17&amp;$D17&amp;$B$5,Raw!$A$6:$A$1257,0),MATCH(S$5,Raw!$H$5:$EB$5,0)),"-")</f>
        <v>564277</v>
      </c>
      <c r="T17" s="23">
        <f>IFERROR(INDEX(Raw!$H$6:$EB$1257,MATCH($B17&amp;$D17&amp;$B$5,Raw!$A$6:$A$1257,0),MATCH(T$5,Raw!$H$5:$EB$5,0)),"-")</f>
        <v>296333</v>
      </c>
      <c r="U17" s="23">
        <f>IFERROR(INDEX(Raw!$H$6:$EB$1257,MATCH($B17&amp;$D17&amp;$B$5,Raw!$A$6:$A$1257,0),MATCH(U$5,Raw!$H$5:$EB$5,0)),"-")</f>
        <v>34550</v>
      </c>
      <c r="V17" s="23"/>
      <c r="W17" s="23">
        <f>IFERROR(INDEX(Raw!$H$6:$EB$1257,MATCH($B17&amp;$D17&amp;$B$5,Raw!$A$6:$A$1257,0),MATCH(W$5,Raw!$H$5:$EB$5,0)),"-")</f>
        <v>105374</v>
      </c>
      <c r="X17" s="23">
        <f>IFERROR(INDEX(Raw!$H$6:$EB$1257,MATCH($B17&amp;$D17&amp;$B$5,Raw!$A$6:$A$1257,0),MATCH(X$5,Raw!$H$5:$EB$5,0)),"-")</f>
        <v>72038</v>
      </c>
      <c r="Y17" s="23">
        <f>IFERROR(INDEX(Raw!$H$6:$EB$1257,MATCH($B17&amp;$D17&amp;$B$5,Raw!$A$6:$A$1257,0),MATCH(Y$5,Raw!$H$5:$EB$5,0)),"-")</f>
        <v>452251</v>
      </c>
      <c r="Z17" s="23">
        <f>IFERROR(INDEX(Raw!$H$6:$EB$1257,MATCH($B17&amp;$D17&amp;$B$5,Raw!$A$6:$A$1257,0),MATCH(Z$5,Raw!$H$5:$EB$5,0)),"-")</f>
        <v>199062</v>
      </c>
      <c r="AA17" s="23">
        <f>IFERROR(INDEX(Raw!$H$6:$EB$1257,MATCH($B17&amp;$D17&amp;$B$5,Raw!$A$6:$A$1257,0),MATCH(AA$5,Raw!$H$5:$EB$5,0)),"-")</f>
        <v>21348</v>
      </c>
    </row>
    <row r="18" spans="1:27" ht="18" x14ac:dyDescent="0.25">
      <c r="A18" s="392">
        <v>43101</v>
      </c>
      <c r="B18" s="287" t="s">
        <v>128</v>
      </c>
      <c r="C18" s="1" t="s">
        <v>140</v>
      </c>
      <c r="D18" s="142" t="s">
        <v>140</v>
      </c>
      <c r="E18" s="58">
        <f>IFERROR(INDEX(Raw!$FI$6:$FR$1257,MATCH($B18&amp;$D18&amp;$B$5,Raw!$A$6:$A$1257,0),MATCH(E$5,Raw!$FI$4:$FR$4,0)),"-")</f>
        <v>2.1465514375934851</v>
      </c>
      <c r="F18" s="62">
        <f>IFERROR(INDEX(Raw!$FI$6:$FR$1257,MATCH($B18&amp;$D18&amp;$B$5,Raw!$A$6:$A$1257,0),MATCH(F$5,Raw!$FI$4:$FR$4,0)),"-")</f>
        <v>2.0099845067997935</v>
      </c>
      <c r="G18" s="62">
        <f>IFERROR(INDEX(Raw!$FI$6:$FR$1257,MATCH($B18&amp;$D18&amp;$B$5,Raw!$A$6:$A$1257,0),MATCH(G$5,Raw!$FI$4:$FR$4,0)),"-")</f>
        <v>1.4071102915358906</v>
      </c>
      <c r="H18" s="62">
        <f>IFERROR(INDEX(Raw!$FI$6:$FR$1257,MATCH($B18&amp;$D18&amp;$B$5,Raw!$A$6:$A$1257,0),MATCH(H$5,Raw!$FI$4:$FR$4,0)),"-")</f>
        <v>1.6145958580081132</v>
      </c>
      <c r="I18" s="62">
        <f>IFERROR(INDEX(Raw!$FI$6:$FR$1257,MATCH($B18&amp;$D18&amp;$B$5,Raw!$A$6:$A$1257,0),MATCH(I$5,Raw!$FI$4:$FR$4,0)),"-")</f>
        <v>1.738863363963244</v>
      </c>
      <c r="J18" s="62"/>
      <c r="K18" s="62">
        <f>IFERROR(INDEX(Raw!$FI$6:$FR$1257,MATCH($B18&amp;$D18&amp;$B$5,Raw!$A$6:$A$1257,0),MATCH(K$5,Raw!$FI$4:$FR$4,0)),"-")</f>
        <v>1.6805218547448895</v>
      </c>
      <c r="L18" s="62">
        <f>IFERROR(INDEX(Raw!$FI$6:$FR$1257,MATCH($B18&amp;$D18&amp;$B$5,Raw!$A$6:$A$1257,0),MATCH(L$5,Raw!$FI$4:$FR$4,0)),"-")</f>
        <v>1.6933330054349163</v>
      </c>
      <c r="M18" s="62">
        <f>IFERROR(INDEX(Raw!$FI$6:$FR$1257,MATCH($B18&amp;$D18&amp;$B$5,Raw!$A$6:$A$1257,0),MATCH(M$5,Raw!$FI$4:$FR$4,0)),"-")</f>
        <v>1.138911745864972</v>
      </c>
      <c r="N18" s="62">
        <f>IFERROR(INDEX(Raw!$FI$6:$FR$1257,MATCH($B18&amp;$D18&amp;$B$5,Raw!$A$6:$A$1257,0),MATCH(N$5,Raw!$FI$4:$FR$4,0)),"-")</f>
        <v>1.1029373756896765</v>
      </c>
      <c r="O18" s="62">
        <f>IFERROR(INDEX(Raw!$FI$6:$FR$1257,MATCH($B18&amp;$D18&amp;$B$5,Raw!$A$6:$A$1257,0),MATCH(O$5,Raw!$FI$4:$FR$4,0)),"-")</f>
        <v>1.0863963244107071</v>
      </c>
      <c r="Q18" s="23">
        <f>IFERROR(INDEX(Raw!$H$6:$EB$1257,MATCH($B18&amp;$D18&amp;$B$5,Raw!$A$6:$A$1257,0),MATCH(Q$5,Raw!$H$5:$EB$5,0)),"-")</f>
        <v>129158</v>
      </c>
      <c r="R18" s="23">
        <f>IFERROR(INDEX(Raw!$H$6:$EB$1257,MATCH($B18&amp;$D18&amp;$B$5,Raw!$A$6:$A$1257,0),MATCH(R$5,Raw!$H$5:$EB$5,0)),"-")</f>
        <v>81732</v>
      </c>
      <c r="S18" s="23">
        <f>IFERROR(INDEX(Raw!$H$6:$EB$1257,MATCH($B18&amp;$D18&amp;$B$5,Raw!$A$6:$A$1257,0),MATCH(S$5,Raw!$H$5:$EB$5,0)),"-")</f>
        <v>524983</v>
      </c>
      <c r="T18" s="23">
        <f>IFERROR(INDEX(Raw!$H$6:$EB$1257,MATCH($B18&amp;$D18&amp;$B$5,Raw!$A$6:$A$1257,0),MATCH(T$5,Raw!$H$5:$EB$5,0)),"-")</f>
        <v>287369</v>
      </c>
      <c r="U18" s="23">
        <f>IFERROR(INDEX(Raw!$H$6:$EB$1257,MATCH($B18&amp;$D18&amp;$B$5,Raw!$A$6:$A$1257,0),MATCH(U$5,Raw!$H$5:$EB$5,0)),"-")</f>
        <v>34819</v>
      </c>
      <c r="V18" s="23"/>
      <c r="W18" s="23">
        <f>IFERROR(INDEX(Raw!$H$6:$EB$1257,MATCH($B18&amp;$D18&amp;$B$5,Raw!$A$6:$A$1257,0),MATCH(W$5,Raw!$H$5:$EB$5,0)),"-")</f>
        <v>101117</v>
      </c>
      <c r="X18" s="23">
        <f>IFERROR(INDEX(Raw!$H$6:$EB$1257,MATCH($B18&amp;$D18&amp;$B$5,Raw!$A$6:$A$1257,0),MATCH(X$5,Raw!$H$5:$EB$5,0)),"-")</f>
        <v>68856</v>
      </c>
      <c r="Y18" s="23">
        <f>IFERROR(INDEX(Raw!$H$6:$EB$1257,MATCH($B18&amp;$D18&amp;$B$5,Raw!$A$6:$A$1257,0),MATCH(Y$5,Raw!$H$5:$EB$5,0)),"-")</f>
        <v>424920</v>
      </c>
      <c r="Z18" s="23">
        <f>IFERROR(INDEX(Raw!$H$6:$EB$1257,MATCH($B18&amp;$D18&amp;$B$5,Raw!$A$6:$A$1257,0),MATCH(Z$5,Raw!$H$5:$EB$5,0)),"-")</f>
        <v>196303</v>
      </c>
      <c r="AA18" s="23">
        <f>IFERROR(INDEX(Raw!$H$6:$EB$1257,MATCH($B18&amp;$D18&amp;$B$5,Raw!$A$6:$A$1257,0),MATCH(AA$5,Raw!$H$5:$EB$5,0)),"-")</f>
        <v>21754</v>
      </c>
    </row>
    <row r="19" spans="1:27" x14ac:dyDescent="0.2">
      <c r="A19" s="392">
        <v>43132</v>
      </c>
      <c r="B19" s="287" t="s">
        <v>128</v>
      </c>
      <c r="C19" s="1" t="s">
        <v>141</v>
      </c>
      <c r="D19" s="2" t="s">
        <v>141</v>
      </c>
      <c r="E19" s="58">
        <f>IFERROR(INDEX(Raw!$FI$6:$FR$1257,MATCH($B19&amp;$D19&amp;$B$5,Raw!$A$6:$A$1257,0),MATCH(E$5,Raw!$FI$4:$FR$4,0)),"-")</f>
        <v>2.1612970473410908</v>
      </c>
      <c r="F19" s="62">
        <f>IFERROR(INDEX(Raw!$FI$6:$FR$1257,MATCH($B19&amp;$D19&amp;$B$5,Raw!$A$6:$A$1257,0),MATCH(F$5,Raw!$FI$4:$FR$4,0)),"-")</f>
        <v>2.0284168169834884</v>
      </c>
      <c r="G19" s="62">
        <f>IFERROR(INDEX(Raw!$FI$6:$FR$1257,MATCH($B19&amp;$D19&amp;$B$5,Raw!$A$6:$A$1257,0),MATCH(G$5,Raw!$FI$4:$FR$4,0)),"-")</f>
        <v>1.4175238257732712</v>
      </c>
      <c r="H19" s="62">
        <f>IFERROR(INDEX(Raw!$FI$6:$FR$1257,MATCH($B19&amp;$D19&amp;$B$5,Raw!$A$6:$A$1257,0),MATCH(H$5,Raw!$FI$4:$FR$4,0)),"-")</f>
        <v>1.6257955314827353</v>
      </c>
      <c r="I19" s="62">
        <f>IFERROR(INDEX(Raw!$FI$6:$FR$1257,MATCH($B19&amp;$D19&amp;$B$5,Raw!$A$6:$A$1257,0),MATCH(I$5,Raw!$FI$4:$FR$4,0)),"-")</f>
        <v>1.7001825025664423</v>
      </c>
      <c r="J19" s="62"/>
      <c r="K19" s="62">
        <f>IFERROR(INDEX(Raw!$FI$6:$FR$1257,MATCH($B19&amp;$D19&amp;$B$5,Raw!$A$6:$A$1257,0),MATCH(K$5,Raw!$FI$4:$FR$4,0)),"-")</f>
        <v>1.6835462229465945</v>
      </c>
      <c r="L19" s="62">
        <f>IFERROR(INDEX(Raw!$FI$6:$FR$1257,MATCH($B19&amp;$D19&amp;$B$5,Raw!$A$6:$A$1257,0),MATCH(L$5,Raw!$FI$4:$FR$4,0)),"-")</f>
        <v>1.6988483418898292</v>
      </c>
      <c r="M19" s="62">
        <f>IFERROR(INDEX(Raw!$FI$6:$FR$1257,MATCH($B19&amp;$D19&amp;$B$5,Raw!$A$6:$A$1257,0),MATCH(M$5,Raw!$FI$4:$FR$4,0)),"-")</f>
        <v>1.0238196797231092</v>
      </c>
      <c r="N19" s="62">
        <f>IFERROR(INDEX(Raw!$FI$6:$FR$1257,MATCH($B19&amp;$D19&amp;$B$5,Raw!$A$6:$A$1257,0),MATCH(N$5,Raw!$FI$4:$FR$4,0)),"-")</f>
        <v>1.1004123838247062</v>
      </c>
      <c r="O19" s="62">
        <f>IFERROR(INDEX(Raw!$FI$6:$FR$1257,MATCH($B19&amp;$D19&amp;$B$5,Raw!$A$6:$A$1257,0),MATCH(O$5,Raw!$FI$4:$FR$4,0)),"-")</f>
        <v>1.0805292574426828</v>
      </c>
      <c r="Q19" s="23">
        <f>IFERROR(INDEX(Raw!$H$6:$EB$1257,MATCH($B19&amp;$D19&amp;$B$5,Raw!$A$6:$A$1257,0),MATCH(Q$5,Raw!$H$5:$EB$5,0)),"-")</f>
        <v>114043</v>
      </c>
      <c r="R19" s="23">
        <f>IFERROR(INDEX(Raw!$H$6:$EB$1257,MATCH($B19&amp;$D19&amp;$B$5,Raw!$A$6:$A$1257,0),MATCH(R$5,Raw!$H$5:$EB$5,0)),"-")</f>
        <v>73094</v>
      </c>
      <c r="S19" s="23">
        <f>IFERROR(INDEX(Raw!$H$6:$EB$1257,MATCH($B19&amp;$D19&amp;$B$5,Raw!$A$6:$A$1257,0),MATCH(S$5,Raw!$H$5:$EB$5,0)),"-")</f>
        <v>465254</v>
      </c>
      <c r="T19" s="23">
        <f>IFERROR(INDEX(Raw!$H$6:$EB$1257,MATCH($B19&amp;$D19&amp;$B$5,Raw!$A$6:$A$1257,0),MATCH(T$5,Raw!$H$5:$EB$5,0)),"-")</f>
        <v>264143</v>
      </c>
      <c r="U19" s="23">
        <f>IFERROR(INDEX(Raw!$H$6:$EB$1257,MATCH($B19&amp;$D19&amp;$B$5,Raw!$A$6:$A$1257,0),MATCH(U$5,Raw!$H$5:$EB$5,0)),"-")</f>
        <v>29811</v>
      </c>
      <c r="V19" s="23"/>
      <c r="W19" s="23">
        <f>IFERROR(INDEX(Raw!$H$6:$EB$1257,MATCH($B19&amp;$D19&amp;$B$5,Raw!$A$6:$A$1257,0),MATCH(W$5,Raw!$H$5:$EB$5,0)),"-")</f>
        <v>88834</v>
      </c>
      <c r="X19" s="23">
        <f>IFERROR(INDEX(Raw!$H$6:$EB$1257,MATCH($B19&amp;$D19&amp;$B$5,Raw!$A$6:$A$1257,0),MATCH(X$5,Raw!$H$5:$EB$5,0)),"-")</f>
        <v>61218</v>
      </c>
      <c r="Y19" s="23">
        <f>IFERROR(INDEX(Raw!$H$6:$EB$1257,MATCH($B19&amp;$D19&amp;$B$5,Raw!$A$6:$A$1257,0),MATCH(Y$5,Raw!$H$5:$EB$5,0)),"-")</f>
        <v>336034</v>
      </c>
      <c r="Z19" s="23">
        <f>IFERROR(INDEX(Raw!$H$6:$EB$1257,MATCH($B19&amp;$D19&amp;$B$5,Raw!$A$6:$A$1257,0),MATCH(Z$5,Raw!$H$5:$EB$5,0)),"-")</f>
        <v>178784</v>
      </c>
      <c r="AA19" s="23">
        <f>IFERROR(INDEX(Raw!$H$6:$EB$1257,MATCH($B19&amp;$D19&amp;$B$5,Raw!$A$6:$A$1257,0),MATCH(AA$5,Raw!$H$5:$EB$5,0)),"-")</f>
        <v>18946</v>
      </c>
    </row>
    <row r="20" spans="1:27" collapsed="1" x14ac:dyDescent="0.2">
      <c r="A20" s="392">
        <v>43160</v>
      </c>
      <c r="B20" s="289" t="s">
        <v>128</v>
      </c>
      <c r="C20" s="25" t="s">
        <v>142</v>
      </c>
      <c r="D20" s="138" t="s">
        <v>142</v>
      </c>
      <c r="E20" s="58">
        <f>IFERROR(INDEX(Raw!$FI$6:$FR$1257,MATCH($B20&amp;$D20&amp;$B$5,Raw!$A$6:$A$1257,0),MATCH(E$5,Raw!$FI$4:$FR$4,0)),"-")</f>
        <v>2.1381083282427205</v>
      </c>
      <c r="F20" s="62">
        <f>IFERROR(INDEX(Raw!$FI$6:$FR$1257,MATCH($B20&amp;$D20&amp;$B$5,Raw!$A$6:$A$1257,0),MATCH(F$5,Raw!$FI$4:$FR$4,0)),"-")</f>
        <v>2.0073371062252718</v>
      </c>
      <c r="G20" s="62">
        <f>IFERROR(INDEX(Raw!$FI$6:$FR$1257,MATCH($B20&amp;$D20&amp;$B$5,Raw!$A$6:$A$1257,0),MATCH(G$5,Raw!$FI$4:$FR$4,0)),"-")</f>
        <v>1.4174652682385516</v>
      </c>
      <c r="H20" s="62">
        <f>IFERROR(INDEX(Raw!$FI$6:$FR$1257,MATCH($B20&amp;$D20&amp;$B$5,Raw!$A$6:$A$1257,0),MATCH(H$5,Raw!$FI$4:$FR$4,0)),"-")</f>
        <v>1.6341148322586998</v>
      </c>
      <c r="I20" s="62">
        <f>IFERROR(INDEX(Raw!$FI$6:$FR$1257,MATCH($B20&amp;$D20&amp;$B$5,Raw!$A$6:$A$1257,0),MATCH(I$5,Raw!$FI$4:$FR$4,0)),"-")</f>
        <v>1.7040844074617936</v>
      </c>
      <c r="J20" s="23"/>
      <c r="K20" s="62">
        <f>IFERROR(INDEX(Raw!$FI$6:$FR$1257,MATCH($B20&amp;$D20&amp;$B$5,Raw!$A$6:$A$1257,0),MATCH(K$5,Raw!$FI$4:$FR$4,0)),"-")</f>
        <v>1.6712651869951809</v>
      </c>
      <c r="L20" s="62">
        <f>IFERROR(INDEX(Raw!$FI$6:$FR$1257,MATCH($B20&amp;$D20&amp;$B$5,Raw!$A$6:$A$1257,0),MATCH(L$5,Raw!$FI$4:$FR$4,0)),"-")</f>
        <v>1.6911654229478639</v>
      </c>
      <c r="M20" s="62">
        <f>IFERROR(INDEX(Raw!$FI$6:$FR$1257,MATCH($B20&amp;$D20&amp;$B$5,Raw!$A$6:$A$1257,0),MATCH(M$5,Raw!$FI$4:$FR$4,0)),"-")</f>
        <v>1.1407047086518312</v>
      </c>
      <c r="N20" s="62">
        <f>IFERROR(INDEX(Raw!$FI$6:$FR$1257,MATCH($B20&amp;$D20&amp;$B$5,Raw!$A$6:$A$1257,0),MATCH(N$5,Raw!$FI$4:$FR$4,0)),"-")</f>
        <v>1.1027013561816044</v>
      </c>
      <c r="O20" s="62">
        <f>IFERROR(INDEX(Raw!$FI$6:$FR$1257,MATCH($B20&amp;$D20&amp;$B$5,Raw!$A$6:$A$1257,0),MATCH(O$5,Raw!$FI$4:$FR$4,0)),"-")</f>
        <v>1.0854408005656171</v>
      </c>
      <c r="P20" s="23"/>
      <c r="Q20" s="23">
        <f>IFERROR(INDEX(Raw!$H$6:$EB$1257,MATCH($B20&amp;$D20&amp;$B$5,Raw!$A$6:$A$1257,0),MATCH(Q$5,Raw!$H$5:$EB$5,0)),"-")</f>
        <v>126003</v>
      </c>
      <c r="R20" s="23">
        <f>IFERROR(INDEX(Raw!$H$6:$EB$1257,MATCH($B20&amp;$D20&amp;$B$5,Raw!$A$6:$A$1257,0),MATCH(R$5,Raw!$H$5:$EB$5,0)),"-")</f>
        <v>80161</v>
      </c>
      <c r="S20" s="23">
        <f>IFERROR(INDEX(Raw!$H$6:$EB$1257,MATCH($B20&amp;$D20&amp;$B$5,Raw!$A$6:$A$1257,0),MATCH(S$5,Raw!$H$5:$EB$5,0)),"-")</f>
        <v>526268</v>
      </c>
      <c r="T20" s="23">
        <f>IFERROR(INDEX(Raw!$H$6:$EB$1257,MATCH($B20&amp;$D20&amp;$B$5,Raw!$A$6:$A$1257,0),MATCH(T$5,Raw!$H$5:$EB$5,0)),"-")</f>
        <v>282076</v>
      </c>
      <c r="U20" s="23">
        <f>IFERROR(INDEX(Raw!$H$6:$EB$1257,MATCH($B20&amp;$D20&amp;$B$5,Raw!$A$6:$A$1257,0),MATCH(U$5,Raw!$H$5:$EB$5,0)),"-")</f>
        <v>31333</v>
      </c>
      <c r="V20" s="23"/>
      <c r="W20" s="23">
        <f>IFERROR(INDEX(Raw!$H$6:$EB$1257,MATCH($B20&amp;$D20&amp;$B$5,Raw!$A$6:$A$1257,0),MATCH(W$5,Raw!$H$5:$EB$5,0)),"-")</f>
        <v>98491</v>
      </c>
      <c r="X20" s="23">
        <f>IFERROR(INDEX(Raw!$H$6:$EB$1257,MATCH($B20&amp;$D20&amp;$B$5,Raw!$A$6:$A$1257,0),MATCH(X$5,Raw!$H$5:$EB$5,0)),"-")</f>
        <v>67535</v>
      </c>
      <c r="Y20" s="23">
        <f>IFERROR(INDEX(Raw!$H$6:$EB$1257,MATCH($B20&amp;$D20&amp;$B$5,Raw!$A$6:$A$1257,0),MATCH(Y$5,Raw!$H$5:$EB$5,0)),"-")</f>
        <v>423514</v>
      </c>
      <c r="Z20" s="23">
        <f>IFERROR(INDEX(Raw!$H$6:$EB$1257,MATCH($B20&amp;$D20&amp;$B$5,Raw!$A$6:$A$1257,0),MATCH(Z$5,Raw!$H$5:$EB$5,0)),"-")</f>
        <v>190345</v>
      </c>
      <c r="AA20" s="23">
        <f>IFERROR(INDEX(Raw!$H$6:$EB$1257,MATCH($B20&amp;$D20&amp;$B$5,Raw!$A$6:$A$1257,0),MATCH(AA$5,Raw!$H$5:$EB$5,0)),"-")</f>
        <v>19958</v>
      </c>
    </row>
    <row r="21" spans="1:27" ht="18" x14ac:dyDescent="0.25">
      <c r="A21" s="392">
        <v>43191</v>
      </c>
      <c r="B21" s="285" t="s">
        <v>130</v>
      </c>
      <c r="C21" s="114" t="s">
        <v>143</v>
      </c>
      <c r="D21" s="142" t="s">
        <v>143</v>
      </c>
      <c r="E21" s="120">
        <f>IFERROR(INDEX(Raw!$FI$6:$FR$1257,MATCH($B21&amp;$D21&amp;$B$5,Raw!$A$6:$A$1257,0),MATCH(E$5,Raw!$FI$4:$FR$4,0)),"-")</f>
        <v>2.1530241898340057</v>
      </c>
      <c r="F21" s="121">
        <f>IFERROR(INDEX(Raw!$FI$6:$FR$1257,MATCH($B21&amp;$D21&amp;$B$5,Raw!$A$6:$A$1257,0),MATCH(F$5,Raw!$FI$4:$FR$4,0)),"-")</f>
        <v>2.1671517111290757</v>
      </c>
      <c r="G21" s="121">
        <f>IFERROR(INDEX(Raw!$FI$6:$FR$1257,MATCH($B21&amp;$D21&amp;$B$5,Raw!$A$6:$A$1257,0),MATCH(G$5,Raw!$FI$4:$FR$4,0)),"-")</f>
        <v>1.3847815693010572</v>
      </c>
      <c r="H21" s="121">
        <f>IFERROR(INDEX(Raw!$FI$6:$FR$1257,MATCH($B21&amp;$D21&amp;$B$5,Raw!$A$6:$A$1257,0),MATCH(H$5,Raw!$FI$4:$FR$4,0)),"-")</f>
        <v>1.5586912366263643</v>
      </c>
      <c r="I21" s="121">
        <f>IFERROR(INDEX(Raw!$FI$6:$FR$1257,MATCH($B21&amp;$D21&amp;$B$5,Raw!$A$6:$A$1257,0),MATCH(I$5,Raw!$FI$4:$FR$4,0)),"-")</f>
        <v>1.6684073107049608</v>
      </c>
      <c r="J21" s="23"/>
      <c r="K21" s="121">
        <f>IFERROR(INDEX(Raw!$FI$6:$FR$1257,MATCH($B21&amp;$D21&amp;$B$5,Raw!$A$6:$A$1257,0),MATCH(K$5,Raw!$FI$4:$FR$4,0)),"-")</f>
        <v>1.6887562409034802</v>
      </c>
      <c r="L21" s="121">
        <f>IFERROR(INDEX(Raw!$FI$6:$FR$1257,MATCH($B21&amp;$D21&amp;$B$5,Raw!$A$6:$A$1257,0),MATCH(L$5,Raw!$FI$4:$FR$4,0)),"-")</f>
        <v>1.722365939099973</v>
      </c>
      <c r="M21" s="121">
        <f>IFERROR(INDEX(Raw!$FI$6:$FR$1257,MATCH($B21&amp;$D21&amp;$B$5,Raw!$A$6:$A$1257,0),MATCH(M$5,Raw!$FI$4:$FR$4,0)),"-")</f>
        <v>1.1294292645782791</v>
      </c>
      <c r="N21" s="121">
        <f>IFERROR(INDEX(Raw!$FI$6:$FR$1257,MATCH($B21&amp;$D21&amp;$B$5,Raw!$A$6:$A$1257,0),MATCH(N$5,Raw!$FI$4:$FR$4,0)),"-")</f>
        <v>1.0857553452109512</v>
      </c>
      <c r="O21" s="121">
        <f>IFERROR(INDEX(Raw!$FI$6:$FR$1257,MATCH($B21&amp;$D21&amp;$B$5,Raw!$A$6:$A$1257,0),MATCH(O$5,Raw!$FI$4:$FR$4,0)),"-")</f>
        <v>1.0748666136905438</v>
      </c>
      <c r="P21" s="23"/>
      <c r="Q21" s="115">
        <f>IFERROR(INDEX(Raw!$H$6:$EB$1257,MATCH($B21&amp;$D21&amp;$B$5,Raw!$A$6:$A$1257,0),MATCH(Q$5,Raw!$H$5:$EB$5,0)),"-")</f>
        <v>116864</v>
      </c>
      <c r="R21" s="115">
        <f>IFERROR(INDEX(Raw!$H$6:$EB$1257,MATCH($B21&amp;$D21&amp;$B$5,Raw!$A$6:$A$1257,0),MATCH(R$5,Raw!$H$5:$EB$5,0)),"-")</f>
        <v>80423</v>
      </c>
      <c r="S21" s="115">
        <f>IFERROR(INDEX(Raw!$H$6:$EB$1257,MATCH($B21&amp;$D21&amp;$B$5,Raw!$A$6:$A$1257,0),MATCH(S$5,Raw!$H$5:$EB$5,0)),"-")</f>
        <v>469200</v>
      </c>
      <c r="T21" s="115">
        <f>IFERROR(INDEX(Raw!$H$6:$EB$1257,MATCH($B21&amp;$D21&amp;$B$5,Raw!$A$6:$A$1257,0),MATCH(T$5,Raw!$H$5:$EB$5,0)),"-")</f>
        <v>275494</v>
      </c>
      <c r="U21" s="115">
        <f>IFERROR(INDEX(Raw!$H$6:$EB$1257,MATCH($B21&amp;$D21&amp;$B$5,Raw!$A$6:$A$1257,0),MATCH(U$5,Raw!$H$5:$EB$5,0)),"-")</f>
        <v>29394</v>
      </c>
      <c r="V21" s="23"/>
      <c r="W21" s="115">
        <f>IFERROR(INDEX(Raw!$H$6:$EB$1257,MATCH($B21&amp;$D21&amp;$B$5,Raw!$A$6:$A$1257,0),MATCH(W$5,Raw!$H$5:$EB$5,0)),"-")</f>
        <v>91664</v>
      </c>
      <c r="X21" s="115">
        <f>IFERROR(INDEX(Raw!$H$6:$EB$1257,MATCH($B21&amp;$D21&amp;$B$5,Raw!$A$6:$A$1257,0),MATCH(X$5,Raw!$H$5:$EB$5,0)),"-")</f>
        <v>63917</v>
      </c>
      <c r="Y21" s="115">
        <f>IFERROR(INDEX(Raw!$H$6:$EB$1257,MATCH($B21&amp;$D21&amp;$B$5,Raw!$A$6:$A$1257,0),MATCH(Y$5,Raw!$H$5:$EB$5,0)),"-")</f>
        <v>382680</v>
      </c>
      <c r="Z21" s="115">
        <f>IFERROR(INDEX(Raw!$H$6:$EB$1257,MATCH($B21&amp;$D21&amp;$B$5,Raw!$A$6:$A$1257,0),MATCH(Z$5,Raw!$H$5:$EB$5,0)),"-")</f>
        <v>191904</v>
      </c>
      <c r="AA21" s="115">
        <f>IFERROR(INDEX(Raw!$H$6:$EB$1257,MATCH($B21&amp;$D21&amp;$B$5,Raw!$A$6:$A$1257,0),MATCH(AA$5,Raw!$H$5:$EB$5,0)),"-")</f>
        <v>18937</v>
      </c>
    </row>
    <row r="22" spans="1:27" x14ac:dyDescent="0.2">
      <c r="A22" s="392">
        <v>43221</v>
      </c>
      <c r="B22" s="287" t="s">
        <v>130</v>
      </c>
      <c r="C22" s="1" t="s">
        <v>144</v>
      </c>
      <c r="D22" s="2" t="s">
        <v>144</v>
      </c>
      <c r="E22" s="58">
        <f>IFERROR(INDEX(Raw!$FI$6:$FR$1257,MATCH($B22&amp;$D22&amp;$B$5,Raw!$A$6:$A$1257,0),MATCH(E$5,Raw!$FI$4:$FR$4,0)),"-")</f>
        <v>2.1571001134917633</v>
      </c>
      <c r="F22" s="62">
        <f>IFERROR(INDEX(Raw!$FI$6:$FR$1257,MATCH($B22&amp;$D22&amp;$B$5,Raw!$A$6:$A$1257,0),MATCH(F$5,Raw!$FI$4:$FR$4,0)),"-")</f>
        <v>2.1776026898853287</v>
      </c>
      <c r="G22" s="62">
        <f>IFERROR(INDEX(Raw!$FI$6:$FR$1257,MATCH($B22&amp;$D22&amp;$B$5,Raw!$A$6:$A$1257,0),MATCH(G$5,Raw!$FI$4:$FR$4,0)),"-")</f>
        <v>1.3981102590315635</v>
      </c>
      <c r="H22" s="62">
        <f>IFERROR(INDEX(Raw!$FI$6:$FR$1257,MATCH($B22&amp;$D22&amp;$B$5,Raw!$A$6:$A$1257,0),MATCH(H$5,Raw!$FI$4:$FR$4,0)),"-")</f>
        <v>1.5856113158465206</v>
      </c>
      <c r="I22" s="62">
        <f>IFERROR(INDEX(Raw!$FI$6:$FR$1257,MATCH($B22&amp;$D22&amp;$B$5,Raw!$A$6:$A$1257,0),MATCH(I$5,Raw!$FI$4:$FR$4,0)),"-")</f>
        <v>1.7161802241704582</v>
      </c>
      <c r="J22" s="23"/>
      <c r="K22" s="62">
        <f>IFERROR(INDEX(Raw!$FI$6:$FR$1257,MATCH($B22&amp;$D22&amp;$B$5,Raw!$A$6:$A$1257,0),MATCH(K$5,Raw!$FI$4:$FR$4,0)),"-")</f>
        <v>1.6881211954465729</v>
      </c>
      <c r="L22" s="62">
        <f>IFERROR(INDEX(Raw!$FI$6:$FR$1257,MATCH($B22&amp;$D22&amp;$B$5,Raw!$A$6:$A$1257,0),MATCH(L$5,Raw!$FI$4:$FR$4,0)),"-")</f>
        <v>1.7331944897498306</v>
      </c>
      <c r="M22" s="62">
        <f>IFERROR(INDEX(Raw!$FI$6:$FR$1257,MATCH($B22&amp;$D22&amp;$B$5,Raw!$A$6:$A$1257,0),MATCH(M$5,Raw!$FI$4:$FR$4,0)),"-")</f>
        <v>1.1313180553272923</v>
      </c>
      <c r="N22" s="62">
        <f>IFERROR(INDEX(Raw!$FI$6:$FR$1257,MATCH($B22&amp;$D22&amp;$B$5,Raw!$A$6:$A$1257,0),MATCH(N$5,Raw!$FI$4:$FR$4,0)),"-")</f>
        <v>1.0860990678517235</v>
      </c>
      <c r="O22" s="62">
        <f>IFERROR(INDEX(Raw!$FI$6:$FR$1257,MATCH($B22&amp;$D22&amp;$B$5,Raw!$A$6:$A$1257,0),MATCH(O$5,Raw!$FI$4:$FR$4,0)),"-")</f>
        <v>1.0713572300521585</v>
      </c>
      <c r="P22" s="23"/>
      <c r="Q22" s="23">
        <f>IFERROR(INDEX(Raw!$H$6:$EB$1257,MATCH($B22&amp;$D22&amp;$B$5,Raw!$A$6:$A$1257,0),MATCH(Q$5,Raw!$H$5:$EB$5,0)),"-")</f>
        <v>125444</v>
      </c>
      <c r="R22" s="23">
        <f>IFERROR(INDEX(Raw!$H$6:$EB$1257,MATCH($B22&amp;$D22&amp;$B$5,Raw!$A$6:$A$1257,0),MATCH(R$5,Raw!$H$5:$EB$5,0)),"-")</f>
        <v>86784</v>
      </c>
      <c r="S22" s="23">
        <f>IFERROR(INDEX(Raw!$H$6:$EB$1257,MATCH($B22&amp;$D22&amp;$B$5,Raw!$A$6:$A$1257,0),MATCH(S$5,Raw!$H$5:$EB$5,0)),"-")</f>
        <v>501909</v>
      </c>
      <c r="T22" s="23">
        <f>IFERROR(INDEX(Raw!$H$6:$EB$1257,MATCH($B22&amp;$D22&amp;$B$5,Raw!$A$6:$A$1257,0),MATCH(T$5,Raw!$H$5:$EB$5,0)),"-")</f>
        <v>292577</v>
      </c>
      <c r="U22" s="23">
        <f>IFERROR(INDEX(Raw!$H$6:$EB$1257,MATCH($B22&amp;$D22&amp;$B$5,Raw!$A$6:$A$1257,0),MATCH(U$5,Raw!$H$5:$EB$5,0)),"-")</f>
        <v>30929</v>
      </c>
      <c r="V22" s="23"/>
      <c r="W22" s="23">
        <f>IFERROR(INDEX(Raw!$H$6:$EB$1257,MATCH($B22&amp;$D22&amp;$B$5,Raw!$A$6:$A$1257,0),MATCH(W$5,Raw!$H$5:$EB$5,0)),"-")</f>
        <v>98171</v>
      </c>
      <c r="X22" s="23">
        <f>IFERROR(INDEX(Raw!$H$6:$EB$1257,MATCH($B22&amp;$D22&amp;$B$5,Raw!$A$6:$A$1257,0),MATCH(X$5,Raw!$H$5:$EB$5,0)),"-")</f>
        <v>69073</v>
      </c>
      <c r="Y22" s="23">
        <f>IFERROR(INDEX(Raw!$H$6:$EB$1257,MATCH($B22&amp;$D22&amp;$B$5,Raw!$A$6:$A$1257,0),MATCH(Y$5,Raw!$H$5:$EB$5,0)),"-")</f>
        <v>406133</v>
      </c>
      <c r="Z22" s="23">
        <f>IFERROR(INDEX(Raw!$H$6:$EB$1257,MATCH($B22&amp;$D22&amp;$B$5,Raw!$A$6:$A$1257,0),MATCH(Z$5,Raw!$H$5:$EB$5,0)),"-")</f>
        <v>200407</v>
      </c>
      <c r="AA22" s="23">
        <f>IFERROR(INDEX(Raw!$H$6:$EB$1257,MATCH($B22&amp;$D22&amp;$B$5,Raw!$A$6:$A$1257,0),MATCH(AA$5,Raw!$H$5:$EB$5,0)),"-")</f>
        <v>19308</v>
      </c>
    </row>
    <row r="23" spans="1:27" x14ac:dyDescent="0.2">
      <c r="A23" s="392">
        <v>43252</v>
      </c>
      <c r="B23" s="287" t="s">
        <v>130</v>
      </c>
      <c r="C23" s="1" t="s">
        <v>145</v>
      </c>
      <c r="D23" s="2" t="s">
        <v>145</v>
      </c>
      <c r="E23" s="58">
        <f>IFERROR(INDEX(Raw!$FI$6:$FR$1257,MATCH($B23&amp;$D23&amp;$B$5,Raw!$A$6:$A$1257,0),MATCH(E$5,Raw!$FI$4:$FR$4,0)),"-")</f>
        <v>2.1561232981002463</v>
      </c>
      <c r="F23" s="62">
        <f>IFERROR(INDEX(Raw!$FI$6:$FR$1257,MATCH($B23&amp;$D23&amp;$B$5,Raw!$A$6:$A$1257,0),MATCH(F$5,Raw!$FI$4:$FR$4,0)),"-")</f>
        <v>2.1619292370791476</v>
      </c>
      <c r="G23" s="62">
        <f>IFERROR(INDEX(Raw!$FI$6:$FR$1257,MATCH($B23&amp;$D23&amp;$B$5,Raw!$A$6:$A$1257,0),MATCH(G$5,Raw!$FI$4:$FR$4,0)),"-")</f>
        <v>1.3998977302434077</v>
      </c>
      <c r="H23" s="62">
        <f>IFERROR(INDEX(Raw!$FI$6:$FR$1257,MATCH($B23&amp;$D23&amp;$B$5,Raw!$A$6:$A$1257,0),MATCH(H$5,Raw!$FI$4:$FR$4,0)),"-")</f>
        <v>1.5870043616738418</v>
      </c>
      <c r="I23" s="62">
        <f>IFERROR(INDEX(Raw!$FI$6:$FR$1257,MATCH($B23&amp;$D23&amp;$B$5,Raw!$A$6:$A$1257,0),MATCH(I$5,Raw!$FI$4:$FR$4,0)),"-")</f>
        <v>1.6892907169234688</v>
      </c>
      <c r="J23" s="23"/>
      <c r="K23" s="62">
        <f>IFERROR(INDEX(Raw!$FI$6:$FR$1257,MATCH($B23&amp;$D23&amp;$B$5,Raw!$A$6:$A$1257,0),MATCH(K$5,Raw!$FI$4:$FR$4,0)),"-")</f>
        <v>1.6827074591455533</v>
      </c>
      <c r="L23" s="62">
        <f>IFERROR(INDEX(Raw!$FI$6:$FR$1257,MATCH($B23&amp;$D23&amp;$B$5,Raw!$A$6:$A$1257,0),MATCH(L$5,Raw!$FI$4:$FR$4,0)),"-")</f>
        <v>1.7195701269371544</v>
      </c>
      <c r="M23" s="62">
        <f>IFERROR(INDEX(Raw!$FI$6:$FR$1257,MATCH($B23&amp;$D23&amp;$B$5,Raw!$A$6:$A$1257,0),MATCH(M$5,Raw!$FI$4:$FR$4,0)),"-")</f>
        <v>1.1276073760625569</v>
      </c>
      <c r="N23" s="62">
        <f>IFERROR(INDEX(Raw!$FI$6:$FR$1257,MATCH($B23&amp;$D23&amp;$B$5,Raw!$A$6:$A$1257,0),MATCH(N$5,Raw!$FI$4:$FR$4,0)),"-")</f>
        <v>1.083250833017475</v>
      </c>
      <c r="O23" s="62">
        <f>IFERROR(INDEX(Raw!$FI$6:$FR$1257,MATCH($B23&amp;$D23&amp;$B$5,Raw!$A$6:$A$1257,0),MATCH(O$5,Raw!$FI$4:$FR$4,0)),"-")</f>
        <v>1.0729020756398828</v>
      </c>
      <c r="P23" s="23"/>
      <c r="Q23" s="23">
        <f>IFERROR(INDEX(Raw!$H$6:$EB$1257,MATCH($B23&amp;$D23&amp;$B$5,Raw!$A$6:$A$1257,0),MATCH(Q$5,Raw!$H$5:$EB$5,0)),"-")</f>
        <v>121780</v>
      </c>
      <c r="R23" s="23">
        <f>IFERROR(INDEX(Raw!$H$6:$EB$1257,MATCH($B23&amp;$D23&amp;$B$5,Raw!$A$6:$A$1257,0),MATCH(R$5,Raw!$H$5:$EB$5,0)),"-")</f>
        <v>83284</v>
      </c>
      <c r="S23" s="23">
        <f>IFERROR(INDEX(Raw!$H$6:$EB$1257,MATCH($B23&amp;$D23&amp;$B$5,Raw!$A$6:$A$1257,0),MATCH(S$5,Raw!$H$5:$EB$5,0)),"-")</f>
        <v>487303</v>
      </c>
      <c r="T23" s="23">
        <f>IFERROR(INDEX(Raw!$H$6:$EB$1257,MATCH($B23&amp;$D23&amp;$B$5,Raw!$A$6:$A$1257,0),MATCH(T$5,Raw!$H$5:$EB$5,0)),"-")</f>
        <v>280530</v>
      </c>
      <c r="U23" s="23">
        <f>IFERROR(INDEX(Raw!$H$6:$EB$1257,MATCH($B23&amp;$D23&amp;$B$5,Raw!$A$6:$A$1257,0),MATCH(U$5,Raw!$H$5:$EB$5,0)),"-")</f>
        <v>26532</v>
      </c>
      <c r="V23" s="23"/>
      <c r="W23" s="23">
        <f>IFERROR(INDEX(Raw!$H$6:$EB$1257,MATCH($B23&amp;$D23&amp;$B$5,Raw!$A$6:$A$1257,0),MATCH(W$5,Raw!$H$5:$EB$5,0)),"-")</f>
        <v>95041</v>
      </c>
      <c r="X23" s="23">
        <f>IFERROR(INDEX(Raw!$H$6:$EB$1257,MATCH($B23&amp;$D23&amp;$B$5,Raw!$A$6:$A$1257,0),MATCH(X$5,Raw!$H$5:$EB$5,0)),"-")</f>
        <v>66243</v>
      </c>
      <c r="Y23" s="23">
        <f>IFERROR(INDEX(Raw!$H$6:$EB$1257,MATCH($B23&amp;$D23&amp;$B$5,Raw!$A$6:$A$1257,0),MATCH(Y$5,Raw!$H$5:$EB$5,0)),"-")</f>
        <v>392519</v>
      </c>
      <c r="Z23" s="23">
        <f>IFERROR(INDEX(Raw!$H$6:$EB$1257,MATCH($B23&amp;$D23&amp;$B$5,Raw!$A$6:$A$1257,0),MATCH(Z$5,Raw!$H$5:$EB$5,0)),"-")</f>
        <v>191483</v>
      </c>
      <c r="AA23" s="23">
        <f>IFERROR(INDEX(Raw!$H$6:$EB$1257,MATCH($B23&amp;$D23&amp;$B$5,Raw!$A$6:$A$1257,0),MATCH(AA$5,Raw!$H$5:$EB$5,0)),"-")</f>
        <v>16851</v>
      </c>
    </row>
    <row r="24" spans="1:27" ht="18" x14ac:dyDescent="0.25">
      <c r="A24" s="392">
        <v>43282</v>
      </c>
      <c r="B24" s="287" t="s">
        <v>130</v>
      </c>
      <c r="C24" s="1" t="s">
        <v>146</v>
      </c>
      <c r="D24" s="142" t="s">
        <v>146</v>
      </c>
      <c r="E24" s="58">
        <f>IFERROR(INDEX(Raw!$FI$6:$FR$1257,MATCH($B24&amp;$D24&amp;$B$5,Raw!$A$6:$A$1257,0),MATCH(E$5,Raw!$FI$4:$FR$4,0)),"-")</f>
        <v>2.1430609333605055</v>
      </c>
      <c r="F24" s="62">
        <f>IFERROR(INDEX(Raw!$FI$6:$FR$1257,MATCH($B24&amp;$D24&amp;$B$5,Raw!$A$6:$A$1257,0),MATCH(F$5,Raw!$FI$4:$FR$4,0)),"-")</f>
        <v>2.1494373856602262</v>
      </c>
      <c r="G24" s="62">
        <f>IFERROR(INDEX(Raw!$FI$6:$FR$1257,MATCH($B24&amp;$D24&amp;$B$5,Raw!$A$6:$A$1257,0),MATCH(G$5,Raw!$FI$4:$FR$4,0)),"-")</f>
        <v>1.4007026417821109</v>
      </c>
      <c r="H24" s="62">
        <f>IFERROR(INDEX(Raw!$FI$6:$FR$1257,MATCH($B24&amp;$D24&amp;$B$5,Raw!$A$6:$A$1257,0),MATCH(H$5,Raw!$FI$4:$FR$4,0)),"-")</f>
        <v>1.6244027218718682</v>
      </c>
      <c r="I24" s="62">
        <f>IFERROR(INDEX(Raw!$FI$6:$FR$1257,MATCH($B24&amp;$D24&amp;$B$5,Raw!$A$6:$A$1257,0),MATCH(I$5,Raw!$FI$4:$FR$4,0)),"-")</f>
        <v>1.6930657459358365</v>
      </c>
      <c r="J24" s="23"/>
      <c r="K24" s="62">
        <f>IFERROR(INDEX(Raw!$FI$6:$FR$1257,MATCH($B24&amp;$D24&amp;$B$5,Raw!$A$6:$A$1257,0),MATCH(K$5,Raw!$FI$4:$FR$4,0)),"-")</f>
        <v>1.662692751851097</v>
      </c>
      <c r="L24" s="62">
        <f>IFERROR(INDEX(Raw!$FI$6:$FR$1257,MATCH($B24&amp;$D24&amp;$B$5,Raw!$A$6:$A$1257,0),MATCH(L$5,Raw!$FI$4:$FR$4,0)),"-")</f>
        <v>1.7014008971756509</v>
      </c>
      <c r="M24" s="62">
        <f>IFERROR(INDEX(Raw!$FI$6:$FR$1257,MATCH($B24&amp;$D24&amp;$B$5,Raw!$A$6:$A$1257,0),MATCH(M$5,Raw!$FI$4:$FR$4,0)),"-")</f>
        <v>1.1234341549694515</v>
      </c>
      <c r="N24" s="62">
        <f>IFERROR(INDEX(Raw!$FI$6:$FR$1257,MATCH($B24&amp;$D24&amp;$B$5,Raw!$A$6:$A$1257,0),MATCH(N$5,Raw!$FI$4:$FR$4,0)),"-")</f>
        <v>1.0949277729484914</v>
      </c>
      <c r="O24" s="62">
        <f>IFERROR(INDEX(Raw!$FI$6:$FR$1257,MATCH($B24&amp;$D24&amp;$B$5,Raw!$A$6:$A$1257,0),MATCH(O$5,Raw!$FI$4:$FR$4,0)),"-")</f>
        <v>1.0770392749244713</v>
      </c>
      <c r="P24" s="23"/>
      <c r="Q24" s="23">
        <f>IFERROR(INDEX(Raw!$H$6:$EB$1257,MATCH($B24&amp;$D24&amp;$B$5,Raw!$A$6:$A$1257,0),MATCH(Q$5,Raw!$H$5:$EB$5,0)),"-")</f>
        <v>126192</v>
      </c>
      <c r="R24" s="23">
        <f>IFERROR(INDEX(Raw!$H$6:$EB$1257,MATCH($B24&amp;$D24&amp;$B$5,Raw!$A$6:$A$1257,0),MATCH(R$5,Raw!$H$5:$EB$5,0)),"-")</f>
        <v>85769</v>
      </c>
      <c r="S24" s="23">
        <f>IFERROR(INDEX(Raw!$H$6:$EB$1257,MATCH($B24&amp;$D24&amp;$B$5,Raw!$A$6:$A$1257,0),MATCH(S$5,Raw!$H$5:$EB$5,0)),"-")</f>
        <v>519501</v>
      </c>
      <c r="T24" s="23">
        <f>IFERROR(INDEX(Raw!$H$6:$EB$1257,MATCH($B24&amp;$D24&amp;$B$5,Raw!$A$6:$A$1257,0),MATCH(T$5,Raw!$H$5:$EB$5,0)),"-")</f>
        <v>293385</v>
      </c>
      <c r="U24" s="23">
        <f>IFERROR(INDEX(Raw!$H$6:$EB$1257,MATCH($B24&amp;$D24&amp;$B$5,Raw!$A$6:$A$1257,0),MATCH(U$5,Raw!$H$5:$EB$5,0)),"-")</f>
        <v>23537</v>
      </c>
      <c r="V24" s="23"/>
      <c r="W24" s="23">
        <f>IFERROR(INDEX(Raw!$H$6:$EB$1257,MATCH($B24&amp;$D24&amp;$B$5,Raw!$A$6:$A$1257,0),MATCH(W$5,Raw!$H$5:$EB$5,0)),"-")</f>
        <v>97906</v>
      </c>
      <c r="X24" s="23">
        <f>IFERROR(INDEX(Raw!$H$6:$EB$1257,MATCH($B24&amp;$D24&amp;$B$5,Raw!$A$6:$A$1257,0),MATCH(X$5,Raw!$H$5:$EB$5,0)),"-")</f>
        <v>67891</v>
      </c>
      <c r="Y24" s="23">
        <f>IFERROR(INDEX(Raw!$H$6:$EB$1257,MATCH($B24&amp;$D24&amp;$B$5,Raw!$A$6:$A$1257,0),MATCH(Y$5,Raw!$H$5:$EB$5,0)),"-")</f>
        <v>416666</v>
      </c>
      <c r="Z24" s="23">
        <f>IFERROR(INDEX(Raw!$H$6:$EB$1257,MATCH($B24&amp;$D24&amp;$B$5,Raw!$A$6:$A$1257,0),MATCH(Z$5,Raw!$H$5:$EB$5,0)),"-")</f>
        <v>197756</v>
      </c>
      <c r="AA24" s="23">
        <f>IFERROR(INDEX(Raw!$H$6:$EB$1257,MATCH($B24&amp;$D24&amp;$B$5,Raw!$A$6:$A$1257,0),MATCH(AA$5,Raw!$H$5:$EB$5,0)),"-")</f>
        <v>14973</v>
      </c>
    </row>
    <row r="25" spans="1:27" x14ac:dyDescent="0.2">
      <c r="A25" s="392">
        <v>43313</v>
      </c>
      <c r="B25" s="287" t="s">
        <v>130</v>
      </c>
      <c r="C25" s="1" t="s">
        <v>135</v>
      </c>
      <c r="D25" s="2" t="s">
        <v>135</v>
      </c>
      <c r="E25" s="58">
        <f>IFERROR(INDEX(Raw!$FI$6:$FR$1257,MATCH($B25&amp;$D25&amp;$B$5,Raw!$A$6:$A$1257,0),MATCH(E$5,Raw!$FI$4:$FR$4,0)),"-")</f>
        <v>2.1939894815927872</v>
      </c>
      <c r="F25" s="62">
        <f>IFERROR(INDEX(Raw!$FI$6:$FR$1257,MATCH($B25&amp;$D25&amp;$B$5,Raw!$A$6:$A$1257,0),MATCH(F$5,Raw!$FI$4:$FR$4,0)),"-")</f>
        <v>2.2024105125129037</v>
      </c>
      <c r="G25" s="62">
        <f>IFERROR(INDEX(Raw!$FI$6:$FR$1257,MATCH($B25&amp;$D25&amp;$B$5,Raw!$A$6:$A$1257,0),MATCH(G$5,Raw!$FI$4:$FR$4,0)),"-")</f>
        <v>1.3884713830558792</v>
      </c>
      <c r="H25" s="62">
        <f>IFERROR(INDEX(Raw!$FI$6:$FR$1257,MATCH($B25&amp;$D25&amp;$B$5,Raw!$A$6:$A$1257,0),MATCH(H$5,Raw!$FI$4:$FR$4,0)),"-")</f>
        <v>1.6006724479626087</v>
      </c>
      <c r="I25" s="62">
        <f>IFERROR(INDEX(Raw!$FI$6:$FR$1257,MATCH($B25&amp;$D25&amp;$B$5,Raw!$A$6:$A$1257,0),MATCH(I$5,Raw!$FI$4:$FR$4,0)),"-")</f>
        <v>1.6263521634615385</v>
      </c>
      <c r="J25" s="23"/>
      <c r="K25" s="62">
        <f>IFERROR(INDEX(Raw!$FI$6:$FR$1257,MATCH($B25&amp;$D25&amp;$B$5,Raw!$A$6:$A$1257,0),MATCH(K$5,Raw!$FI$4:$FR$4,0)),"-")</f>
        <v>1.6855184072126221</v>
      </c>
      <c r="L25" s="62">
        <f>IFERROR(INDEX(Raw!$FI$6:$FR$1257,MATCH($B25&amp;$D25&amp;$B$5,Raw!$A$6:$A$1257,0),MATCH(L$5,Raw!$FI$4:$FR$4,0)),"-")</f>
        <v>1.7230700555199063</v>
      </c>
      <c r="M25" s="62">
        <f>IFERROR(INDEX(Raw!$FI$6:$FR$1257,MATCH($B25&amp;$D25&amp;$B$5,Raw!$A$6:$A$1257,0),MATCH(M$5,Raw!$FI$4:$FR$4,0)),"-")</f>
        <v>1.1191495486139527</v>
      </c>
      <c r="N25" s="62">
        <f>IFERROR(INDEX(Raw!$FI$6:$FR$1257,MATCH($B25&amp;$D25&amp;$B$5,Raw!$A$6:$A$1257,0),MATCH(N$5,Raw!$FI$4:$FR$4,0)),"-")</f>
        <v>1.0898697490062204</v>
      </c>
      <c r="O25" s="62">
        <f>IFERROR(INDEX(Raw!$FI$6:$FR$1257,MATCH($B25&amp;$D25&amp;$B$5,Raw!$A$6:$A$1257,0),MATCH(O$5,Raw!$FI$4:$FR$4,0)),"-")</f>
        <v>1.0691856971153846</v>
      </c>
      <c r="P25" s="23"/>
      <c r="Q25" s="23">
        <f>IFERROR(INDEX(Raw!$H$6:$EB$1257,MATCH($B25&amp;$D25&amp;$B$5,Raw!$A$6:$A$1257,0),MATCH(Q$5,Raw!$H$5:$EB$5,0)),"-")</f>
        <v>116808</v>
      </c>
      <c r="R25" s="23">
        <f>IFERROR(INDEX(Raw!$H$6:$EB$1257,MATCH($B25&amp;$D25&amp;$B$5,Raw!$A$6:$A$1257,0),MATCH(R$5,Raw!$H$5:$EB$5,0)),"-")</f>
        <v>78941</v>
      </c>
      <c r="S25" s="23">
        <f>IFERROR(INDEX(Raw!$H$6:$EB$1257,MATCH($B25&amp;$D25&amp;$B$5,Raw!$A$6:$A$1257,0),MATCH(S$5,Raw!$H$5:$EB$5,0)),"-")</f>
        <v>492009</v>
      </c>
      <c r="T25" s="23">
        <f>IFERROR(INDEX(Raw!$H$6:$EB$1257,MATCH($B25&amp;$D25&amp;$B$5,Raw!$A$6:$A$1257,0),MATCH(T$5,Raw!$H$5:$EB$5,0)),"-")</f>
        <v>279455</v>
      </c>
      <c r="U25" s="23">
        <f>IFERROR(INDEX(Raw!$H$6:$EB$1257,MATCH($B25&amp;$D25&amp;$B$5,Raw!$A$6:$A$1257,0),MATCH(U$5,Raw!$H$5:$EB$5,0)),"-")</f>
        <v>21650</v>
      </c>
      <c r="V25" s="23"/>
      <c r="W25" s="23">
        <f>IFERROR(INDEX(Raw!$H$6:$EB$1257,MATCH($B25&amp;$D25&amp;$B$5,Raw!$A$6:$A$1257,0),MATCH(W$5,Raw!$H$5:$EB$5,0)),"-")</f>
        <v>89737</v>
      </c>
      <c r="X25" s="23">
        <f>IFERROR(INDEX(Raw!$H$6:$EB$1257,MATCH($B25&amp;$D25&amp;$B$5,Raw!$A$6:$A$1257,0),MATCH(X$5,Raw!$H$5:$EB$5,0)),"-")</f>
        <v>61760</v>
      </c>
      <c r="Y25" s="23">
        <f>IFERROR(INDEX(Raw!$H$6:$EB$1257,MATCH($B25&amp;$D25&amp;$B$5,Raw!$A$6:$A$1257,0),MATCH(Y$5,Raw!$H$5:$EB$5,0)),"-")</f>
        <v>396574</v>
      </c>
      <c r="Z25" s="23">
        <f>IFERROR(INDEX(Raw!$H$6:$EB$1257,MATCH($B25&amp;$D25&amp;$B$5,Raw!$A$6:$A$1257,0),MATCH(Z$5,Raw!$H$5:$EB$5,0)),"-")</f>
        <v>190276</v>
      </c>
      <c r="AA25" s="23">
        <f>IFERROR(INDEX(Raw!$H$6:$EB$1257,MATCH($B25&amp;$D25&amp;$B$5,Raw!$A$6:$A$1257,0),MATCH(AA$5,Raw!$H$5:$EB$5,0)),"-")</f>
        <v>14233</v>
      </c>
    </row>
    <row r="26" spans="1:27" x14ac:dyDescent="0.2">
      <c r="A26" s="392">
        <v>43344</v>
      </c>
      <c r="B26" s="287" t="s">
        <v>130</v>
      </c>
      <c r="C26" s="1" t="s">
        <v>136</v>
      </c>
      <c r="D26" s="2" t="s">
        <v>136</v>
      </c>
      <c r="E26" s="58">
        <f>IFERROR(INDEX(Raw!$FI$6:$FR$1257,MATCH($B26&amp;$D26&amp;$B$5,Raw!$A$6:$A$1257,0),MATCH(E$5,Raw!$FI$4:$FR$4,0)),"-")</f>
        <v>2.1861208339674327</v>
      </c>
      <c r="F26" s="62">
        <f>IFERROR(INDEX(Raw!$FI$6:$FR$1257,MATCH($B26&amp;$D26&amp;$B$5,Raw!$A$6:$A$1257,0),MATCH(F$5,Raw!$FI$4:$FR$4,0)),"-")</f>
        <v>2.2006406113905199</v>
      </c>
      <c r="G26" s="62">
        <f>IFERROR(INDEX(Raw!$FI$6:$FR$1257,MATCH($B26&amp;$D26&amp;$B$5,Raw!$A$6:$A$1257,0),MATCH(G$5,Raw!$FI$4:$FR$4,0)),"-")</f>
        <v>1.3905475982336988</v>
      </c>
      <c r="H26" s="62">
        <f>IFERROR(INDEX(Raw!$FI$6:$FR$1257,MATCH($B26&amp;$D26&amp;$B$5,Raw!$A$6:$A$1257,0),MATCH(H$5,Raw!$FI$4:$FR$4,0)),"-")</f>
        <v>1.6186705464259308</v>
      </c>
      <c r="I26" s="62">
        <f>IFERROR(INDEX(Raw!$FI$6:$FR$1257,MATCH($B26&amp;$D26&amp;$B$5,Raw!$A$6:$A$1257,0),MATCH(I$5,Raw!$FI$4:$FR$4,0)),"-")</f>
        <v>1.6718460671443522</v>
      </c>
      <c r="J26" s="23"/>
      <c r="K26" s="62">
        <f>IFERROR(INDEX(Raw!$FI$6:$FR$1257,MATCH($B26&amp;$D26&amp;$B$5,Raw!$A$6:$A$1257,0),MATCH(K$5,Raw!$FI$4:$FR$4,0)),"-")</f>
        <v>1.6764571602495815</v>
      </c>
      <c r="L26" s="62">
        <f>IFERROR(INDEX(Raw!$FI$6:$FR$1257,MATCH($B26&amp;$D26&amp;$B$5,Raw!$A$6:$A$1257,0),MATCH(L$5,Raw!$FI$4:$FR$4,0)),"-")</f>
        <v>1.71607990784187</v>
      </c>
      <c r="M26" s="62">
        <f>IFERROR(INDEX(Raw!$FI$6:$FR$1257,MATCH($B26&amp;$D26&amp;$B$5,Raw!$A$6:$A$1257,0),MATCH(M$5,Raw!$FI$4:$FR$4,0)),"-")</f>
        <v>1.1187854437047497</v>
      </c>
      <c r="N26" s="62">
        <f>IFERROR(INDEX(Raw!$FI$6:$FR$1257,MATCH($B26&amp;$D26&amp;$B$5,Raw!$A$6:$A$1257,0),MATCH(N$5,Raw!$FI$4:$FR$4,0)),"-")</f>
        <v>1.0886063872921983</v>
      </c>
      <c r="O26" s="62">
        <f>IFERROR(INDEX(Raw!$FI$6:$FR$1257,MATCH($B26&amp;$D26&amp;$B$5,Raw!$A$6:$A$1257,0),MATCH(O$5,Raw!$FI$4:$FR$4,0)),"-")</f>
        <v>1.0802672892681748</v>
      </c>
      <c r="P26" s="23"/>
      <c r="Q26" s="23">
        <f>IFERROR(INDEX(Raw!$H$6:$EB$1257,MATCH($B26&amp;$D26&amp;$B$5,Raw!$A$6:$A$1257,0),MATCH(Q$5,Raw!$H$5:$EB$5,0)),"-")</f>
        <v>114920</v>
      </c>
      <c r="R26" s="23">
        <f>IFERROR(INDEX(Raw!$H$6:$EB$1257,MATCH($B26&amp;$D26&amp;$B$5,Raw!$A$6:$A$1257,0),MATCH(R$5,Raw!$H$5:$EB$5,0)),"-")</f>
        <v>78323</v>
      </c>
      <c r="S26" s="23">
        <f>IFERROR(INDEX(Raw!$H$6:$EB$1257,MATCH($B26&amp;$D26&amp;$B$5,Raw!$A$6:$A$1257,0),MATCH(S$5,Raw!$H$5:$EB$5,0)),"-")</f>
        <v>496292</v>
      </c>
      <c r="T26" s="23">
        <f>IFERROR(INDEX(Raw!$H$6:$EB$1257,MATCH($B26&amp;$D26&amp;$B$5,Raw!$A$6:$A$1257,0),MATCH(T$5,Raw!$H$5:$EB$5,0)),"-")</f>
        <v>271464</v>
      </c>
      <c r="U26" s="23">
        <f>IFERROR(INDEX(Raw!$H$6:$EB$1257,MATCH($B26&amp;$D26&amp;$B$5,Raw!$A$6:$A$1257,0),MATCH(U$5,Raw!$H$5:$EB$5,0)),"-")</f>
        <v>20766</v>
      </c>
      <c r="V26" s="23"/>
      <c r="W26" s="23">
        <f>IFERROR(INDEX(Raw!$H$6:$EB$1257,MATCH($B26&amp;$D26&amp;$B$5,Raw!$A$6:$A$1257,0),MATCH(W$5,Raw!$H$5:$EB$5,0)),"-")</f>
        <v>88128</v>
      </c>
      <c r="X26" s="23">
        <f>IFERROR(INDEX(Raw!$H$6:$EB$1257,MATCH($B26&amp;$D26&amp;$B$5,Raw!$A$6:$A$1257,0),MATCH(X$5,Raw!$H$5:$EB$5,0)),"-")</f>
        <v>61077</v>
      </c>
      <c r="Y26" s="23">
        <f>IFERROR(INDEX(Raw!$H$6:$EB$1257,MATCH($B26&amp;$D26&amp;$B$5,Raw!$A$6:$A$1257,0),MATCH(Y$5,Raw!$H$5:$EB$5,0)),"-")</f>
        <v>399299</v>
      </c>
      <c r="Z26" s="23">
        <f>IFERROR(INDEX(Raw!$H$6:$EB$1257,MATCH($B26&amp;$D26&amp;$B$5,Raw!$A$6:$A$1257,0),MATCH(Z$5,Raw!$H$5:$EB$5,0)),"-")</f>
        <v>182568</v>
      </c>
      <c r="AA26" s="23">
        <f>IFERROR(INDEX(Raw!$H$6:$EB$1257,MATCH($B26&amp;$D26&amp;$B$5,Raw!$A$6:$A$1257,0),MATCH(AA$5,Raw!$H$5:$EB$5,0)),"-")</f>
        <v>13418</v>
      </c>
    </row>
    <row r="27" spans="1:27" ht="18" x14ac:dyDescent="0.25">
      <c r="A27" s="392">
        <v>43374</v>
      </c>
      <c r="B27" s="287" t="s">
        <v>130</v>
      </c>
      <c r="C27" s="1" t="s">
        <v>137</v>
      </c>
      <c r="D27" s="142" t="s">
        <v>137</v>
      </c>
      <c r="E27" s="58">
        <f>IFERROR(INDEX(Raw!$FI$6:$FR$1257,MATCH($B27&amp;$D27&amp;$B$5,Raw!$A$6:$A$1257,0),MATCH(E$5,Raw!$FI$4:$FR$4,0)),"-")</f>
        <v>2.1840637018579709</v>
      </c>
      <c r="F27" s="62">
        <f>IFERROR(INDEX(Raw!$FI$6:$FR$1257,MATCH($B27&amp;$D27&amp;$B$5,Raw!$A$6:$A$1257,0),MATCH(F$5,Raw!$FI$4:$FR$4,0)),"-")</f>
        <v>2.1896588092601381</v>
      </c>
      <c r="G27" s="62">
        <f>IFERROR(INDEX(Raw!$FI$6:$FR$1257,MATCH($B27&amp;$D27&amp;$B$5,Raw!$A$6:$A$1257,0),MATCH(G$5,Raw!$FI$4:$FR$4,0)),"-")</f>
        <v>1.3835542484186778</v>
      </c>
      <c r="H27" s="62">
        <f>IFERROR(INDEX(Raw!$FI$6:$FR$1257,MATCH($B27&amp;$D27&amp;$B$5,Raw!$A$6:$A$1257,0),MATCH(H$5,Raw!$FI$4:$FR$4,0)),"-")</f>
        <v>1.6092619063825926</v>
      </c>
      <c r="I27" s="62">
        <f>IFERROR(INDEX(Raw!$FI$6:$FR$1257,MATCH($B27&amp;$D27&amp;$B$5,Raw!$A$6:$A$1257,0),MATCH(I$5,Raw!$FI$4:$FR$4,0)),"-")</f>
        <v>1.6839572192513368</v>
      </c>
      <c r="J27" s="23"/>
      <c r="K27" s="62">
        <f>IFERROR(INDEX(Raw!$FI$6:$FR$1257,MATCH($B27&amp;$D27&amp;$B$5,Raw!$A$6:$A$1257,0),MATCH(K$5,Raw!$FI$4:$FR$4,0)),"-")</f>
        <v>1.6735640900637381</v>
      </c>
      <c r="L27" s="62">
        <f>IFERROR(INDEX(Raw!$FI$6:$FR$1257,MATCH($B27&amp;$D27&amp;$B$5,Raw!$A$6:$A$1257,0),MATCH(L$5,Raw!$FI$4:$FR$4,0)),"-")</f>
        <v>1.7071665875652586</v>
      </c>
      <c r="M27" s="62">
        <f>IFERROR(INDEX(Raw!$FI$6:$FR$1257,MATCH($B27&amp;$D27&amp;$B$5,Raw!$A$6:$A$1257,0),MATCH(M$5,Raw!$FI$4:$FR$4,0)),"-")</f>
        <v>1.1140297866054283</v>
      </c>
      <c r="N27" s="62">
        <f>IFERROR(INDEX(Raw!$FI$6:$FR$1257,MATCH($B27&amp;$D27&amp;$B$5,Raw!$A$6:$A$1257,0),MATCH(N$5,Raw!$FI$4:$FR$4,0)),"-")</f>
        <v>1.0867197603975223</v>
      </c>
      <c r="O27" s="62">
        <f>IFERROR(INDEX(Raw!$FI$6:$FR$1257,MATCH($B27&amp;$D27&amp;$B$5,Raw!$A$6:$A$1257,0),MATCH(O$5,Raw!$FI$4:$FR$4,0)),"-")</f>
        <v>1.0679908326967151</v>
      </c>
      <c r="P27" s="23"/>
      <c r="Q27" s="23">
        <f>IFERROR(INDEX(Raw!$H$6:$EB$1257,MATCH($B27&amp;$D27&amp;$B$5,Raw!$A$6:$A$1257,0),MATCH(Q$5,Raw!$H$5:$EB$5,0)),"-")</f>
        <v>120960</v>
      </c>
      <c r="R27" s="23">
        <f>IFERROR(INDEX(Raw!$H$6:$EB$1257,MATCH($B27&amp;$D27&amp;$B$5,Raw!$A$6:$A$1257,0),MATCH(R$5,Raw!$H$5:$EB$5,0)),"-")</f>
        <v>83045</v>
      </c>
      <c r="S27" s="23">
        <f>IFERROR(INDEX(Raw!$H$6:$EB$1257,MATCH($B27&amp;$D27&amp;$B$5,Raw!$A$6:$A$1257,0),MATCH(S$5,Raw!$H$5:$EB$5,0)),"-")</f>
        <v>515118</v>
      </c>
      <c r="T27" s="23">
        <f>IFERROR(INDEX(Raw!$H$6:$EB$1257,MATCH($B27&amp;$D27&amp;$B$5,Raw!$A$6:$A$1257,0),MATCH(T$5,Raw!$H$5:$EB$5,0)),"-")</f>
        <v>283700</v>
      </c>
      <c r="U27" s="23">
        <f>IFERROR(INDEX(Raw!$H$6:$EB$1257,MATCH($B27&amp;$D27&amp;$B$5,Raw!$A$6:$A$1257,0),MATCH(U$5,Raw!$H$5:$EB$5,0)),"-")</f>
        <v>22043</v>
      </c>
      <c r="V27" s="23"/>
      <c r="W27" s="23">
        <f>IFERROR(INDEX(Raw!$H$6:$EB$1257,MATCH($B27&amp;$D27&amp;$B$5,Raw!$A$6:$A$1257,0),MATCH(W$5,Raw!$H$5:$EB$5,0)),"-")</f>
        <v>92687</v>
      </c>
      <c r="X27" s="23">
        <f>IFERROR(INDEX(Raw!$H$6:$EB$1257,MATCH($B27&amp;$D27&amp;$B$5,Raw!$A$6:$A$1257,0),MATCH(X$5,Raw!$H$5:$EB$5,0)),"-")</f>
        <v>64746</v>
      </c>
      <c r="Y27" s="23">
        <f>IFERROR(INDEX(Raw!$H$6:$EB$1257,MATCH($B27&amp;$D27&amp;$B$5,Raw!$A$6:$A$1257,0),MATCH(Y$5,Raw!$H$5:$EB$5,0)),"-")</f>
        <v>414770</v>
      </c>
      <c r="Z27" s="23">
        <f>IFERROR(INDEX(Raw!$H$6:$EB$1257,MATCH($B27&amp;$D27&amp;$B$5,Raw!$A$6:$A$1257,0),MATCH(Z$5,Raw!$H$5:$EB$5,0)),"-")</f>
        <v>191580</v>
      </c>
      <c r="AA27" s="23">
        <f>IFERROR(INDEX(Raw!$H$6:$EB$1257,MATCH($B27&amp;$D27&amp;$B$5,Raw!$A$6:$A$1257,0),MATCH(AA$5,Raw!$H$5:$EB$5,0)),"-")</f>
        <v>13980</v>
      </c>
    </row>
    <row r="28" spans="1:27" x14ac:dyDescent="0.2">
      <c r="A28" s="392">
        <v>43405</v>
      </c>
      <c r="B28" s="287" t="s">
        <v>130</v>
      </c>
      <c r="C28" s="25" t="s">
        <v>138</v>
      </c>
      <c r="D28" s="138" t="s">
        <v>138</v>
      </c>
      <c r="E28" s="58">
        <f>IFERROR(INDEX(Raw!$FI$6:$FR$1257,MATCH($B28&amp;$D28&amp;$B$5,Raw!$A$6:$A$1257,0),MATCH(E$5,Raw!$FI$4:$FR$4,0)),"-")</f>
        <v>2.175678068125487</v>
      </c>
      <c r="F28" s="62">
        <f>IFERROR(INDEX(Raw!$FI$6:$FR$1257,MATCH($B28&amp;$D28&amp;$B$5,Raw!$A$6:$A$1257,0),MATCH(F$5,Raw!$FI$4:$FR$4,0)),"-")</f>
        <v>2.174162257495591</v>
      </c>
      <c r="G28" s="62">
        <f>IFERROR(INDEX(Raw!$FI$6:$FR$1257,MATCH($B28&amp;$D28&amp;$B$5,Raw!$A$6:$A$1257,0),MATCH(G$5,Raw!$FI$4:$FR$4,0)),"-")</f>
        <v>1.3856459708334981</v>
      </c>
      <c r="H28" s="62">
        <f>IFERROR(INDEX(Raw!$FI$6:$FR$1257,MATCH($B28&amp;$D28&amp;$B$5,Raw!$A$6:$A$1257,0),MATCH(H$5,Raw!$FI$4:$FR$4,0)),"-")</f>
        <v>1.6359590461227564</v>
      </c>
      <c r="I28" s="62">
        <f>IFERROR(INDEX(Raw!$FI$6:$FR$1257,MATCH($B28&amp;$D28&amp;$B$5,Raw!$A$6:$A$1257,0),MATCH(I$5,Raw!$FI$4:$FR$4,0)),"-")</f>
        <v>1.6583722957445122</v>
      </c>
      <c r="J28" s="23"/>
      <c r="K28" s="62">
        <f>IFERROR(INDEX(Raw!$FI$6:$FR$1257,MATCH($B28&amp;$D28&amp;$B$5,Raw!$A$6:$A$1257,0),MATCH(K$5,Raw!$FI$4:$FR$4,0)),"-")</f>
        <v>1.6702251965158275</v>
      </c>
      <c r="L28" s="62">
        <f>IFERROR(INDEX(Raw!$FI$6:$FR$1257,MATCH($B28&amp;$D28&amp;$B$5,Raw!$A$6:$A$1257,0),MATCH(L$5,Raw!$FI$4:$FR$4,0)),"-")</f>
        <v>1.6961043676729952</v>
      </c>
      <c r="M28" s="62">
        <f>IFERROR(INDEX(Raw!$FI$6:$FR$1257,MATCH($B28&amp;$D28&amp;$B$5,Raw!$A$6:$A$1257,0),MATCH(M$5,Raw!$FI$4:$FR$4,0)),"-")</f>
        <v>1.1107747434428066</v>
      </c>
      <c r="N28" s="62">
        <f>IFERROR(INDEX(Raw!$FI$6:$FR$1257,MATCH($B28&amp;$D28&amp;$B$5,Raw!$A$6:$A$1257,0),MATCH(N$5,Raw!$FI$4:$FR$4,0)),"-")</f>
        <v>1.08659770933961</v>
      </c>
      <c r="O28" s="62">
        <f>IFERROR(INDEX(Raw!$FI$6:$FR$1257,MATCH($B28&amp;$D28&amp;$B$5,Raw!$A$6:$A$1257,0),MATCH(O$5,Raw!$FI$4:$FR$4,0)),"-")</f>
        <v>1.0633964656470403</v>
      </c>
      <c r="P28" s="23"/>
      <c r="Q28" s="23">
        <f>IFERROR(INDEX(Raw!$H$6:$EB$1257,MATCH($B28&amp;$D28&amp;$B$5,Raw!$A$6:$A$1257,0),MATCH(Q$5,Raw!$H$5:$EB$5,0)),"-")</f>
        <v>122891</v>
      </c>
      <c r="R28" s="23">
        <f>IFERROR(INDEX(Raw!$H$6:$EB$1257,MATCH($B28&amp;$D28&amp;$B$5,Raw!$A$6:$A$1257,0),MATCH(R$5,Raw!$H$5:$EB$5,0)),"-")</f>
        <v>83827</v>
      </c>
      <c r="S28" s="23">
        <f>IFERROR(INDEX(Raw!$H$6:$EB$1257,MATCH($B28&amp;$D28&amp;$B$5,Raw!$A$6:$A$1257,0),MATCH(S$5,Raw!$H$5:$EB$5,0)),"-")</f>
        <v>525915</v>
      </c>
      <c r="T28" s="23">
        <f>IFERROR(INDEX(Raw!$H$6:$EB$1257,MATCH($B28&amp;$D28&amp;$B$5,Raw!$A$6:$A$1257,0),MATCH(T$5,Raw!$H$5:$EB$5,0)),"-")</f>
        <v>280104</v>
      </c>
      <c r="U28" s="23">
        <f>IFERROR(INDEX(Raw!$H$6:$EB$1257,MATCH($B28&amp;$D28&amp;$B$5,Raw!$A$6:$A$1257,0),MATCH(U$5,Raw!$H$5:$EB$5,0)),"-")</f>
        <v>20927</v>
      </c>
      <c r="V28" s="23"/>
      <c r="W28" s="23">
        <f>IFERROR(INDEX(Raw!$H$6:$EB$1257,MATCH($B28&amp;$D28&amp;$B$5,Raw!$A$6:$A$1257,0),MATCH(W$5,Raw!$H$5:$EB$5,0)),"-")</f>
        <v>94341</v>
      </c>
      <c r="X28" s="23">
        <f>IFERROR(INDEX(Raw!$H$6:$EB$1257,MATCH($B28&amp;$D28&amp;$B$5,Raw!$A$6:$A$1257,0),MATCH(X$5,Raw!$H$5:$EB$5,0)),"-")</f>
        <v>65395</v>
      </c>
      <c r="Y28" s="23">
        <f>IFERROR(INDEX(Raw!$H$6:$EB$1257,MATCH($B28&amp;$D28&amp;$B$5,Raw!$A$6:$A$1257,0),MATCH(Y$5,Raw!$H$5:$EB$5,0)),"-")</f>
        <v>421589</v>
      </c>
      <c r="Z28" s="23">
        <f>IFERROR(INDEX(Raw!$H$6:$EB$1257,MATCH($B28&amp;$D28&amp;$B$5,Raw!$A$6:$A$1257,0),MATCH(Z$5,Raw!$H$5:$EB$5,0)),"-")</f>
        <v>186044</v>
      </c>
      <c r="AA28" s="23">
        <f>IFERROR(INDEX(Raw!$H$6:$EB$1257,MATCH($B28&amp;$D28&amp;$B$5,Raw!$A$6:$A$1257,0),MATCH(AA$5,Raw!$H$5:$EB$5,0)),"-")</f>
        <v>13419</v>
      </c>
    </row>
    <row r="29" spans="1:27" x14ac:dyDescent="0.2">
      <c r="A29" s="392">
        <v>43435</v>
      </c>
      <c r="B29" s="287" t="s">
        <v>130</v>
      </c>
      <c r="C29" s="1" t="s">
        <v>139</v>
      </c>
      <c r="D29" s="2" t="s">
        <v>139</v>
      </c>
      <c r="E29" s="58">
        <f>IFERROR(INDEX(Raw!$FI$6:$FR$1257,MATCH($B29&amp;$D29&amp;$B$5,Raw!$A$6:$A$1257,0),MATCH(E$5,Raw!$FI$4:$FR$4,0)),"-")</f>
        <v>2.182907799063714</v>
      </c>
      <c r="F29" s="62">
        <f>IFERROR(INDEX(Raw!$FI$6:$FR$1257,MATCH($B29&amp;$D29&amp;$B$5,Raw!$A$6:$A$1257,0),MATCH(F$5,Raw!$FI$4:$FR$4,0)),"-")</f>
        <v>2.1792231648659754</v>
      </c>
      <c r="G29" s="62">
        <f>IFERROR(INDEX(Raw!$FI$6:$FR$1257,MATCH($B29&amp;$D29&amp;$B$5,Raw!$A$6:$A$1257,0),MATCH(G$5,Raw!$FI$4:$FR$4,0)),"-")</f>
        <v>1.3831549769497391</v>
      </c>
      <c r="H29" s="62">
        <f>IFERROR(INDEX(Raw!$FI$6:$FR$1257,MATCH($B29&amp;$D29&amp;$B$5,Raw!$A$6:$A$1257,0),MATCH(H$5,Raw!$FI$4:$FR$4,0)),"-")</f>
        <v>1.6057664304436463</v>
      </c>
      <c r="I29" s="62">
        <f>IFERROR(INDEX(Raw!$FI$6:$FR$1257,MATCH($B29&amp;$D29&amp;$B$5,Raw!$A$6:$A$1257,0),MATCH(I$5,Raw!$FI$4:$FR$4,0)),"-")</f>
        <v>1.622533714209792</v>
      </c>
      <c r="J29" s="23"/>
      <c r="K29" s="62">
        <f>IFERROR(INDEX(Raw!$FI$6:$FR$1257,MATCH($B29&amp;$D29&amp;$B$5,Raw!$A$6:$A$1257,0),MATCH(K$5,Raw!$FI$4:$FR$4,0)),"-")</f>
        <v>1.6661575749526876</v>
      </c>
      <c r="L29" s="62">
        <f>IFERROR(INDEX(Raw!$FI$6:$FR$1257,MATCH($B29&amp;$D29&amp;$B$5,Raw!$A$6:$A$1257,0),MATCH(L$5,Raw!$FI$4:$FR$4,0)),"-")</f>
        <v>1.690087738380103</v>
      </c>
      <c r="M29" s="62">
        <f>IFERROR(INDEX(Raw!$FI$6:$FR$1257,MATCH($B29&amp;$D29&amp;$B$5,Raw!$A$6:$A$1257,0),MATCH(M$5,Raw!$FI$4:$FR$4,0)),"-")</f>
        <v>1.1056352143454264</v>
      </c>
      <c r="N29" s="62">
        <f>IFERROR(INDEX(Raw!$FI$6:$FR$1257,MATCH($B29&amp;$D29&amp;$B$5,Raw!$A$6:$A$1257,0),MATCH(N$5,Raw!$FI$4:$FR$4,0)),"-")</f>
        <v>1.0723744696402977</v>
      </c>
      <c r="O29" s="62">
        <f>IFERROR(INDEX(Raw!$FI$6:$FR$1257,MATCH($B29&amp;$D29&amp;$B$5,Raw!$A$6:$A$1257,0),MATCH(O$5,Raw!$FI$4:$FR$4,0)),"-")</f>
        <v>1.0647711419650567</v>
      </c>
      <c r="P29" s="23"/>
      <c r="Q29" s="23">
        <f>IFERROR(INDEX(Raw!$H$6:$EB$1257,MATCH($B29&amp;$D29&amp;$B$5,Raw!$A$6:$A$1257,0),MATCH(Q$5,Raw!$H$5:$EB$5,0)),"-")</f>
        <v>131494</v>
      </c>
      <c r="R29" s="23">
        <f>IFERROR(INDEX(Raw!$H$6:$EB$1257,MATCH($B29&amp;$D29&amp;$B$5,Raw!$A$6:$A$1257,0),MATCH(R$5,Raw!$H$5:$EB$5,0)),"-")</f>
        <v>90161</v>
      </c>
      <c r="S29" s="23">
        <f>IFERROR(INDEX(Raw!$H$6:$EB$1257,MATCH($B29&amp;$D29&amp;$B$5,Raw!$A$6:$A$1257,0),MATCH(S$5,Raw!$H$5:$EB$5,0)),"-")</f>
        <v>565857</v>
      </c>
      <c r="T29" s="23">
        <f>IFERROR(INDEX(Raw!$H$6:$EB$1257,MATCH($B29&amp;$D29&amp;$B$5,Raw!$A$6:$A$1257,0),MATCH(T$5,Raw!$H$5:$EB$5,0)),"-")</f>
        <v>281197</v>
      </c>
      <c r="U29" s="23">
        <f>IFERROR(INDEX(Raw!$H$6:$EB$1257,MATCH($B29&amp;$D29&amp;$B$5,Raw!$A$6:$A$1257,0),MATCH(U$5,Raw!$H$5:$EB$5,0)),"-")</f>
        <v>24424</v>
      </c>
      <c r="V29" s="23"/>
      <c r="W29" s="23">
        <f>IFERROR(INDEX(Raw!$H$6:$EB$1257,MATCH($B29&amp;$D29&amp;$B$5,Raw!$A$6:$A$1257,0),MATCH(W$5,Raw!$H$5:$EB$5,0)),"-")</f>
        <v>100366</v>
      </c>
      <c r="X29" s="23">
        <f>IFERROR(INDEX(Raw!$H$6:$EB$1257,MATCH($B29&amp;$D29&amp;$B$5,Raw!$A$6:$A$1257,0),MATCH(X$5,Raw!$H$5:$EB$5,0)),"-")</f>
        <v>69924</v>
      </c>
      <c r="Y29" s="23">
        <f>IFERROR(INDEX(Raw!$H$6:$EB$1257,MATCH($B29&amp;$D29&amp;$B$5,Raw!$A$6:$A$1257,0),MATCH(Y$5,Raw!$H$5:$EB$5,0)),"-")</f>
        <v>452322</v>
      </c>
      <c r="Z29" s="23">
        <f>IFERROR(INDEX(Raw!$H$6:$EB$1257,MATCH($B29&amp;$D29&amp;$B$5,Raw!$A$6:$A$1257,0),MATCH(Z$5,Raw!$H$5:$EB$5,0)),"-")</f>
        <v>187791</v>
      </c>
      <c r="AA29" s="23">
        <f>IFERROR(INDEX(Raw!$H$6:$EB$1257,MATCH($B29&amp;$D29&amp;$B$5,Raw!$A$6:$A$1257,0),MATCH(AA$5,Raw!$H$5:$EB$5,0)),"-")</f>
        <v>16028</v>
      </c>
    </row>
    <row r="30" spans="1:27" ht="18" x14ac:dyDescent="0.25">
      <c r="A30" s="392">
        <v>43466</v>
      </c>
      <c r="B30" s="287" t="s">
        <v>130</v>
      </c>
      <c r="C30" s="1" t="s">
        <v>140</v>
      </c>
      <c r="D30" s="142" t="s">
        <v>140</v>
      </c>
      <c r="E30" s="58">
        <f>IFERROR(INDEX(Raw!$FI$6:$FR$1257,MATCH($B30&amp;$D30&amp;$B$5,Raw!$A$6:$A$1257,0),MATCH(E$5,Raw!$FI$4:$FR$4,0)),"-")</f>
        <v>2.1994077327477206</v>
      </c>
      <c r="F30" s="62">
        <f>IFERROR(INDEX(Raw!$FI$6:$FR$1257,MATCH($B30&amp;$D30&amp;$B$5,Raw!$A$6:$A$1257,0),MATCH(F$5,Raw!$FI$4:$FR$4,0)),"-")</f>
        <v>2.1927552780544692</v>
      </c>
      <c r="G30" s="62">
        <f>IFERROR(INDEX(Raw!$FI$6:$FR$1257,MATCH($B30&amp;$D30&amp;$B$5,Raw!$A$6:$A$1257,0),MATCH(G$5,Raw!$FI$4:$FR$4,0)),"-")</f>
        <v>1.3869492914061661</v>
      </c>
      <c r="H30" s="62">
        <f>IFERROR(INDEX(Raw!$FI$6:$FR$1257,MATCH($B30&amp;$D30&amp;$B$5,Raw!$A$6:$A$1257,0),MATCH(H$5,Raw!$FI$4:$FR$4,0)),"-")</f>
        <v>1.6171374994904406</v>
      </c>
      <c r="I30" s="62">
        <f>IFERROR(INDEX(Raw!$FI$6:$FR$1257,MATCH($B30&amp;$D30&amp;$B$5,Raw!$A$6:$A$1257,0),MATCH(I$5,Raw!$FI$4:$FR$4,0)),"-")</f>
        <v>1.6041538145177874</v>
      </c>
      <c r="J30" s="23"/>
      <c r="K30" s="62">
        <f>IFERROR(INDEX(Raw!$FI$6:$FR$1257,MATCH($B30&amp;$D30&amp;$B$5,Raw!$A$6:$A$1257,0),MATCH(K$5,Raw!$FI$4:$FR$4,0)),"-")</f>
        <v>1.6846343248818794</v>
      </c>
      <c r="L30" s="62">
        <f>IFERROR(INDEX(Raw!$FI$6:$FR$1257,MATCH($B30&amp;$D30&amp;$B$5,Raw!$A$6:$A$1257,0),MATCH(L$5,Raw!$FI$4:$FR$4,0)),"-")</f>
        <v>1.7053764485799665</v>
      </c>
      <c r="M30" s="62">
        <f>IFERROR(INDEX(Raw!$FI$6:$FR$1257,MATCH($B30&amp;$D30&amp;$B$5,Raw!$A$6:$A$1257,0),MATCH(M$5,Raw!$FI$4:$FR$4,0)),"-")</f>
        <v>1.1059379480527081</v>
      </c>
      <c r="N30" s="62">
        <f>IFERROR(INDEX(Raw!$FI$6:$FR$1257,MATCH($B30&amp;$D30&amp;$B$5,Raw!$A$6:$A$1257,0),MATCH(N$5,Raw!$FI$4:$FR$4,0)),"-")</f>
        <v>1.0725030136794842</v>
      </c>
      <c r="O30" s="62">
        <f>IFERROR(INDEX(Raw!$FI$6:$FR$1257,MATCH($B30&amp;$D30&amp;$B$5,Raw!$A$6:$A$1257,0),MATCH(O$5,Raw!$FI$4:$FR$4,0)),"-")</f>
        <v>1.0642950167934746</v>
      </c>
      <c r="P30" s="23"/>
      <c r="Q30" s="23">
        <f>IFERROR(INDEX(Raw!$H$6:$EB$1257,MATCH($B30&amp;$D30&amp;$B$5,Raw!$A$6:$A$1257,0),MATCH(Q$5,Raw!$H$5:$EB$5,0)),"-")</f>
        <v>132202</v>
      </c>
      <c r="R30" s="23">
        <f>IFERROR(INDEX(Raw!$H$6:$EB$1257,MATCH($B30&amp;$D30&amp;$B$5,Raw!$A$6:$A$1257,0),MATCH(R$5,Raw!$H$5:$EB$5,0)),"-")</f>
        <v>90256</v>
      </c>
      <c r="S30" s="23">
        <f>IFERROR(INDEX(Raw!$H$6:$EB$1257,MATCH($B30&amp;$D30&amp;$B$5,Raw!$A$6:$A$1257,0),MATCH(S$5,Raw!$H$5:$EB$5,0)),"-")</f>
        <v>568799</v>
      </c>
      <c r="T30" s="23">
        <f>IFERROR(INDEX(Raw!$H$6:$EB$1257,MATCH($B30&amp;$D30&amp;$B$5,Raw!$A$6:$A$1257,0),MATCH(T$5,Raw!$H$5:$EB$5,0)),"-")</f>
        <v>277690</v>
      </c>
      <c r="U30" s="23">
        <f>IFERROR(INDEX(Raw!$H$6:$EB$1257,MATCH($B30&amp;$D30&amp;$B$5,Raw!$A$6:$A$1257,0),MATCH(U$5,Raw!$H$5:$EB$5,0)),"-")</f>
        <v>23403</v>
      </c>
      <c r="V30" s="23"/>
      <c r="W30" s="23">
        <f>IFERROR(INDEX(Raw!$H$6:$EB$1257,MATCH($B30&amp;$D30&amp;$B$5,Raw!$A$6:$A$1257,0),MATCH(W$5,Raw!$H$5:$EB$5,0)),"-")</f>
        <v>101260</v>
      </c>
      <c r="X30" s="23">
        <f>IFERROR(INDEX(Raw!$H$6:$EB$1257,MATCH($B30&amp;$D30&amp;$B$5,Raw!$A$6:$A$1257,0),MATCH(X$5,Raw!$H$5:$EB$5,0)),"-")</f>
        <v>70195</v>
      </c>
      <c r="Y30" s="23">
        <f>IFERROR(INDEX(Raw!$H$6:$EB$1257,MATCH($B30&amp;$D30&amp;$B$5,Raw!$A$6:$A$1257,0),MATCH(Y$5,Raw!$H$5:$EB$5,0)),"-")</f>
        <v>453554</v>
      </c>
      <c r="Z30" s="23">
        <f>IFERROR(INDEX(Raw!$H$6:$EB$1257,MATCH($B30&amp;$D30&amp;$B$5,Raw!$A$6:$A$1257,0),MATCH(Z$5,Raw!$H$5:$EB$5,0)),"-")</f>
        <v>184167</v>
      </c>
      <c r="AA30" s="23">
        <f>IFERROR(INDEX(Raw!$H$6:$EB$1257,MATCH($B30&amp;$D30&amp;$B$5,Raw!$A$6:$A$1257,0),MATCH(AA$5,Raw!$H$5:$EB$5,0)),"-")</f>
        <v>15527</v>
      </c>
    </row>
    <row r="31" spans="1:27" x14ac:dyDescent="0.2">
      <c r="A31" s="392">
        <v>43497</v>
      </c>
      <c r="B31" s="287" t="s">
        <v>130</v>
      </c>
      <c r="C31" s="1" t="s">
        <v>141</v>
      </c>
      <c r="D31" s="2" t="s">
        <v>141</v>
      </c>
      <c r="E31" s="58">
        <f>IFERROR(INDEX(Raw!$FI$6:$FR$1257,MATCH($B31&amp;$D31&amp;$B$5,Raw!$A$6:$A$1257,0),MATCH(E$5,Raw!$FI$4:$FR$4,0)),"-")</f>
        <v>2.1864661103791541</v>
      </c>
      <c r="F31" s="62">
        <f>IFERROR(INDEX(Raw!$FI$6:$FR$1257,MATCH($B31&amp;$D31&amp;$B$5,Raw!$A$6:$A$1257,0),MATCH(F$5,Raw!$FI$4:$FR$4,0)),"-")</f>
        <v>2.1822438609093568</v>
      </c>
      <c r="G31" s="62">
        <f>IFERROR(INDEX(Raw!$FI$6:$FR$1257,MATCH($B31&amp;$D31&amp;$B$5,Raw!$A$6:$A$1257,0),MATCH(G$5,Raw!$FI$4:$FR$4,0)),"-")</f>
        <v>1.3941291767015027</v>
      </c>
      <c r="H31" s="62">
        <f>IFERROR(INDEX(Raw!$FI$6:$FR$1257,MATCH($B31&amp;$D31&amp;$B$5,Raw!$A$6:$A$1257,0),MATCH(H$5,Raw!$FI$4:$FR$4,0)),"-")</f>
        <v>1.6350792534202896</v>
      </c>
      <c r="I31" s="62">
        <f>IFERROR(INDEX(Raw!$FI$6:$FR$1257,MATCH($B31&amp;$D31&amp;$B$5,Raw!$A$6:$A$1257,0),MATCH(I$5,Raw!$FI$4:$FR$4,0)),"-")</f>
        <v>1.5869177710609936</v>
      </c>
      <c r="J31" s="23"/>
      <c r="K31" s="62">
        <f>IFERROR(INDEX(Raw!$FI$6:$FR$1257,MATCH($B31&amp;$D31&amp;$B$5,Raw!$A$6:$A$1257,0),MATCH(K$5,Raw!$FI$4:$FR$4,0)),"-")</f>
        <v>1.6756514419557897</v>
      </c>
      <c r="L31" s="62">
        <f>IFERROR(INDEX(Raw!$FI$6:$FR$1257,MATCH($B31&amp;$D31&amp;$B$5,Raw!$A$6:$A$1257,0),MATCH(L$5,Raw!$FI$4:$FR$4,0)),"-")</f>
        <v>1.6983531540160162</v>
      </c>
      <c r="M31" s="62">
        <f>IFERROR(INDEX(Raw!$FI$6:$FR$1257,MATCH($B31&amp;$D31&amp;$B$5,Raw!$A$6:$A$1257,0),MATCH(M$5,Raw!$FI$4:$FR$4,0)),"-")</f>
        <v>1.1058639891309399</v>
      </c>
      <c r="N31" s="62">
        <f>IFERROR(INDEX(Raw!$FI$6:$FR$1257,MATCH($B31&amp;$D31&amp;$B$5,Raw!$A$6:$A$1257,0),MATCH(N$5,Raw!$FI$4:$FR$4,0)),"-")</f>
        <v>1.073435147626342</v>
      </c>
      <c r="O31" s="62">
        <f>IFERROR(INDEX(Raw!$FI$6:$FR$1257,MATCH($B31&amp;$D31&amp;$B$5,Raw!$A$6:$A$1257,0),MATCH(O$5,Raw!$FI$4:$FR$4,0)),"-")</f>
        <v>1.0632411067193677</v>
      </c>
      <c r="P31" s="23"/>
      <c r="Q31" s="23">
        <f>IFERROR(INDEX(Raw!$H$6:$EB$1257,MATCH($B31&amp;$D31&amp;$B$5,Raw!$A$6:$A$1257,0),MATCH(Q$5,Raw!$H$5:$EB$5,0)),"-")</f>
        <v>119486</v>
      </c>
      <c r="R31" s="23">
        <f>IFERROR(INDEX(Raw!$H$6:$EB$1257,MATCH($B31&amp;$D31&amp;$B$5,Raw!$A$6:$A$1257,0),MATCH(R$5,Raw!$H$5:$EB$5,0)),"-")</f>
        <v>82024</v>
      </c>
      <c r="S31" s="23">
        <f>IFERROR(INDEX(Raw!$H$6:$EB$1257,MATCH($B31&amp;$D31&amp;$B$5,Raw!$A$6:$A$1257,0),MATCH(S$5,Raw!$H$5:$EB$5,0)),"-")</f>
        <v>509985</v>
      </c>
      <c r="T31" s="23">
        <f>IFERROR(INDEX(Raw!$H$6:$EB$1257,MATCH($B31&amp;$D31&amp;$B$5,Raw!$A$6:$A$1257,0),MATCH(T$5,Raw!$H$5:$EB$5,0)),"-")</f>
        <v>248707</v>
      </c>
      <c r="U31" s="23">
        <f>IFERROR(INDEX(Raw!$H$6:$EB$1257,MATCH($B31&amp;$D31&amp;$B$5,Raw!$A$6:$A$1257,0),MATCH(U$5,Raw!$H$5:$EB$5,0)),"-")</f>
        <v>20476</v>
      </c>
      <c r="V31" s="23"/>
      <c r="W31" s="23">
        <f>IFERROR(INDEX(Raw!$H$6:$EB$1257,MATCH($B31&amp;$D31&amp;$B$5,Raw!$A$6:$A$1257,0),MATCH(W$5,Raw!$H$5:$EB$5,0)),"-")</f>
        <v>91571</v>
      </c>
      <c r="X31" s="23">
        <f>IFERROR(INDEX(Raw!$H$6:$EB$1257,MATCH($B31&amp;$D31&amp;$B$5,Raw!$A$6:$A$1257,0),MATCH(X$5,Raw!$H$5:$EB$5,0)),"-")</f>
        <v>63836</v>
      </c>
      <c r="Y31" s="23">
        <f>IFERROR(INDEX(Raw!$H$6:$EB$1257,MATCH($B31&amp;$D31&amp;$B$5,Raw!$A$6:$A$1257,0),MATCH(Y$5,Raw!$H$5:$EB$5,0)),"-")</f>
        <v>404535</v>
      </c>
      <c r="Z31" s="23">
        <f>IFERROR(INDEX(Raw!$H$6:$EB$1257,MATCH($B31&amp;$D31&amp;$B$5,Raw!$A$6:$A$1257,0),MATCH(Z$5,Raw!$H$5:$EB$5,0)),"-")</f>
        <v>163277</v>
      </c>
      <c r="AA31" s="23">
        <f>IFERROR(INDEX(Raw!$H$6:$EB$1257,MATCH($B31&amp;$D31&amp;$B$5,Raw!$A$6:$A$1257,0),MATCH(AA$5,Raw!$H$5:$EB$5,0)),"-")</f>
        <v>13719</v>
      </c>
    </row>
    <row r="32" spans="1:27" collapsed="1" x14ac:dyDescent="0.2">
      <c r="A32" s="392">
        <v>43525</v>
      </c>
      <c r="B32" s="289" t="s">
        <v>130</v>
      </c>
      <c r="C32" s="12" t="s">
        <v>142</v>
      </c>
      <c r="D32" s="138" t="s">
        <v>142</v>
      </c>
      <c r="E32" s="59">
        <f>IFERROR(INDEX(Raw!$FI$6:$FR$1257,MATCH($B32&amp;$D32&amp;$B$5,Raw!$A$6:$A$1257,0),MATCH(E$5,Raw!$FI$4:$FR$4,0)),"-")</f>
        <v>2.1849563465413029</v>
      </c>
      <c r="F32" s="63">
        <f>IFERROR(INDEX(Raw!$FI$6:$FR$1257,MATCH($B32&amp;$D32&amp;$B$5,Raw!$A$6:$A$1257,0),MATCH(F$5,Raw!$FI$4:$FR$4,0)),"-")</f>
        <v>2.1831421764864798</v>
      </c>
      <c r="G32" s="63">
        <f>IFERROR(INDEX(Raw!$FI$6:$FR$1257,MATCH($B32&amp;$D32&amp;$B$5,Raw!$A$6:$A$1257,0),MATCH(G$5,Raw!$FI$4:$FR$4,0)),"-")</f>
        <v>1.3788880900417306</v>
      </c>
      <c r="H32" s="63">
        <f>IFERROR(INDEX(Raw!$FI$6:$FR$1257,MATCH($B32&amp;$D32&amp;$B$5,Raw!$A$6:$A$1257,0),MATCH(H$5,Raw!$FI$4:$FR$4,0)),"-")</f>
        <v>1.6134661058173807</v>
      </c>
      <c r="I32" s="63">
        <f>IFERROR(INDEX(Raw!$FI$6:$FR$1257,MATCH($B32&amp;$D32&amp;$B$5,Raw!$A$6:$A$1257,0),MATCH(I$5,Raw!$FI$4:$FR$4,0)),"-")</f>
        <v>1.5908703351478979</v>
      </c>
      <c r="J32" s="23"/>
      <c r="K32" s="63">
        <f>IFERROR(INDEX(Raw!$FI$6:$FR$1257,MATCH($B32&amp;$D32&amp;$B$5,Raw!$A$6:$A$1257,0),MATCH(K$5,Raw!$FI$4:$FR$4,0)),"-")</f>
        <v>1.6759905977165883</v>
      </c>
      <c r="L32" s="63">
        <f>IFERROR(INDEX(Raw!$FI$6:$FR$1257,MATCH($B32&amp;$D32&amp;$B$5,Raw!$A$6:$A$1257,0),MATCH(L$5,Raw!$FI$4:$FR$4,0)),"-")</f>
        <v>1.695139622270796</v>
      </c>
      <c r="M32" s="63">
        <f>IFERROR(INDEX(Raw!$FI$6:$FR$1257,MATCH($B32&amp;$D32&amp;$B$5,Raw!$A$6:$A$1257,0),MATCH(M$5,Raw!$FI$4:$FR$4,0)),"-")</f>
        <v>1.1032056514030002</v>
      </c>
      <c r="N32" s="63">
        <f>IFERROR(INDEX(Raw!$FI$6:$FR$1257,MATCH($B32&amp;$D32&amp;$B$5,Raw!$A$6:$A$1257,0),MATCH(N$5,Raw!$FI$4:$FR$4,0)),"-")</f>
        <v>1.0733682433399148</v>
      </c>
      <c r="O32" s="63">
        <f>IFERROR(INDEX(Raw!$FI$6:$FR$1257,MATCH($B32&amp;$D32&amp;$B$5,Raw!$A$6:$A$1257,0),MATCH(O$5,Raw!$FI$4:$FR$4,0)),"-")</f>
        <v>1.0603397389650424</v>
      </c>
      <c r="P32" s="23"/>
      <c r="Q32" s="24">
        <f>IFERROR(INDEX(Raw!$H$6:$EB$1257,MATCH($B32&amp;$D32&amp;$B$5,Raw!$A$6:$A$1257,0),MATCH(Q$5,Raw!$H$5:$EB$5,0)),"-")</f>
        <v>130136</v>
      </c>
      <c r="R32" s="24">
        <f>IFERROR(INDEX(Raw!$H$6:$EB$1257,MATCH($B32&amp;$D32&amp;$B$5,Raw!$A$6:$A$1257,0),MATCH(R$5,Raw!$H$5:$EB$5,0)),"-")</f>
        <v>88891</v>
      </c>
      <c r="S32" s="24">
        <f>IFERROR(INDEX(Raw!$H$6:$EB$1257,MATCH($B32&amp;$D32&amp;$B$5,Raw!$A$6:$A$1257,0),MATCH(S$5,Raw!$H$5:$EB$5,0)),"-")</f>
        <v>538926</v>
      </c>
      <c r="T32" s="24">
        <f>IFERROR(INDEX(Raw!$H$6:$EB$1257,MATCH($B32&amp;$D32&amp;$B$5,Raw!$A$6:$A$1257,0),MATCH(T$5,Raw!$H$5:$EB$5,0)),"-")</f>
        <v>281929</v>
      </c>
      <c r="U32" s="24">
        <f>IFERROR(INDEX(Raw!$H$6:$EB$1257,MATCH($B32&amp;$D32&amp;$B$5,Raw!$A$6:$A$1257,0),MATCH(U$5,Raw!$H$5:$EB$5,0)),"-")</f>
        <v>24256</v>
      </c>
      <c r="V32" s="23"/>
      <c r="W32" s="24">
        <f>IFERROR(INDEX(Raw!$H$6:$EB$1257,MATCH($B32&amp;$D32&amp;$B$5,Raw!$A$6:$A$1257,0),MATCH(W$5,Raw!$H$5:$EB$5,0)),"-")</f>
        <v>99822</v>
      </c>
      <c r="X32" s="24">
        <f>IFERROR(INDEX(Raw!$H$6:$EB$1257,MATCH($B32&amp;$D32&amp;$B$5,Raw!$A$6:$A$1257,0),MATCH(X$5,Raw!$H$5:$EB$5,0)),"-")</f>
        <v>69021</v>
      </c>
      <c r="Y32" s="24">
        <f>IFERROR(INDEX(Raw!$H$6:$EB$1257,MATCH($B32&amp;$D32&amp;$B$5,Raw!$A$6:$A$1257,0),MATCH(Y$5,Raw!$H$5:$EB$5,0)),"-")</f>
        <v>431178</v>
      </c>
      <c r="Z32" s="24">
        <f>IFERROR(INDEX(Raw!$H$6:$EB$1257,MATCH($B32&amp;$D32&amp;$B$5,Raw!$A$6:$A$1257,0),MATCH(Z$5,Raw!$H$5:$EB$5,0)),"-")</f>
        <v>187555</v>
      </c>
      <c r="AA32" s="24">
        <f>IFERROR(INDEX(Raw!$H$6:$EB$1257,MATCH($B32&amp;$D32&amp;$B$5,Raw!$A$6:$A$1257,0),MATCH(AA$5,Raw!$H$5:$EB$5,0)),"-")</f>
        <v>16167</v>
      </c>
    </row>
    <row r="33" spans="1:27" ht="18" x14ac:dyDescent="0.25">
      <c r="A33" s="392">
        <v>43556</v>
      </c>
      <c r="B33" s="285" t="s">
        <v>131</v>
      </c>
      <c r="C33" s="145" t="s">
        <v>143</v>
      </c>
      <c r="D33" s="142" t="s">
        <v>143</v>
      </c>
      <c r="E33" s="120">
        <f>IFERROR(INDEX(Raw!$FI$6:$FR$1257,MATCH($B33&amp;$D33&amp;$B$5,Raw!$A$6:$A$1257,0),MATCH(E$5,Raw!$FI$4:$FR$4,0)),"-")</f>
        <v>2.1584088708967704</v>
      </c>
      <c r="F33" s="121">
        <f>IFERROR(INDEX(Raw!$FI$6:$FR$1257,MATCH($B33&amp;$D33&amp;$B$5,Raw!$A$6:$A$1257,0),MATCH(F$5,Raw!$FI$4:$FR$4,0)),"-")</f>
        <v>2.1385471966852259</v>
      </c>
      <c r="G33" s="121">
        <f>IFERROR(INDEX(Raw!$FI$6:$FR$1257,MATCH($B33&amp;$D33&amp;$B$5,Raw!$A$6:$A$1257,0),MATCH(G$5,Raw!$FI$4:$FR$4,0)),"-")</f>
        <v>1.3622942562691978</v>
      </c>
      <c r="H33" s="121">
        <f>IFERROR(INDEX(Raw!$FI$6:$FR$1257,MATCH($B33&amp;$D33&amp;$B$5,Raw!$A$6:$A$1257,0),MATCH(H$5,Raw!$FI$4:$FR$4,0)),"-")</f>
        <v>1.6037456904453551</v>
      </c>
      <c r="I33" s="121">
        <f>IFERROR(INDEX(Raw!$FI$6:$FR$1257,MATCH($B33&amp;$D33&amp;$B$5,Raw!$A$6:$A$1257,0),MATCH(I$5,Raw!$FI$4:$FR$4,0)),"-")</f>
        <v>1.5067191529795032</v>
      </c>
      <c r="J33" s="23"/>
      <c r="K33" s="121">
        <f>IFERROR(INDEX(Raw!$FI$6:$FR$1257,MATCH($B33&amp;$D33&amp;$B$5,Raw!$A$6:$A$1257,0),MATCH(K$5,Raw!$FI$4:$FR$4,0)),"-")</f>
        <v>1.6687494499691984</v>
      </c>
      <c r="L33" s="121">
        <f>IFERROR(INDEX(Raw!$FI$6:$FR$1257,MATCH($B33&amp;$D33&amp;$B$5,Raw!$A$6:$A$1257,0),MATCH(L$5,Raw!$FI$4:$FR$4,0)),"-")</f>
        <v>1.6834390780784669</v>
      </c>
      <c r="M33" s="121">
        <f>IFERROR(INDEX(Raw!$FI$6:$FR$1257,MATCH($B33&amp;$D33&amp;$B$5,Raw!$A$6:$A$1257,0),MATCH(M$5,Raw!$FI$4:$FR$4,0)),"-")</f>
        <v>1.0986004076381259</v>
      </c>
      <c r="N33" s="121">
        <f>IFERROR(INDEX(Raw!$FI$6:$FR$1257,MATCH($B33&amp;$D33&amp;$B$5,Raw!$A$6:$A$1257,0),MATCH(N$5,Raw!$FI$4:$FR$4,0)),"-")</f>
        <v>1.091980532344575</v>
      </c>
      <c r="O33" s="121">
        <f>IFERROR(INDEX(Raw!$FI$6:$FR$1257,MATCH($B33&amp;$D33&amp;$B$5,Raw!$A$6:$A$1257,0),MATCH(O$5,Raw!$FI$4:$FR$4,0)),"-")</f>
        <v>1.0618297814578526</v>
      </c>
      <c r="P33" s="23"/>
      <c r="Q33" s="115">
        <f>IFERROR(INDEX(Raw!$H$6:$EB$1257,MATCH($B33&amp;$D33&amp;$B$5,Raw!$A$6:$A$1257,0),MATCH(Q$5,Raw!$H$5:$EB$5,0)),"-")</f>
        <v>122630</v>
      </c>
      <c r="R33" s="115">
        <f>IFERROR(INDEX(Raw!$H$6:$EB$1257,MATCH($B33&amp;$D33&amp;$B$5,Raw!$A$6:$A$1257,0),MATCH(R$5,Raw!$H$5:$EB$5,0)),"-")</f>
        <v>82580</v>
      </c>
      <c r="S33" s="115">
        <f>IFERROR(INDEX(Raw!$H$6:$EB$1257,MATCH($B33&amp;$D33&amp;$B$5,Raw!$A$6:$A$1257,0),MATCH(S$5,Raw!$H$5:$EB$5,0)),"-")</f>
        <v>522008</v>
      </c>
      <c r="T33" s="115">
        <f>IFERROR(INDEX(Raw!$H$6:$EB$1257,MATCH($B33&amp;$D33&amp;$B$5,Raw!$A$6:$A$1257,0),MATCH(T$5,Raw!$H$5:$EB$5,0)),"-")</f>
        <v>271195</v>
      </c>
      <c r="U33" s="115">
        <f>IFERROR(INDEX(Raw!$H$6:$EB$1257,MATCH($B33&amp;$D33&amp;$B$5,Raw!$A$6:$A$1257,0),MATCH(U$5,Raw!$H$5:$EB$5,0)),"-")</f>
        <v>22200</v>
      </c>
      <c r="V33" s="23"/>
      <c r="W33" s="115">
        <f>IFERROR(INDEX(Raw!$H$6:$EB$1257,MATCH($B33&amp;$D33&amp;$B$5,Raw!$A$6:$A$1257,0),MATCH(W$5,Raw!$H$5:$EB$5,0)),"-")</f>
        <v>94810</v>
      </c>
      <c r="X33" s="115">
        <f>IFERROR(INDEX(Raw!$H$6:$EB$1257,MATCH($B33&amp;$D33&amp;$B$5,Raw!$A$6:$A$1257,0),MATCH(X$5,Raw!$H$5:$EB$5,0)),"-")</f>
        <v>65006</v>
      </c>
      <c r="Y33" s="115">
        <f>IFERROR(INDEX(Raw!$H$6:$EB$1257,MATCH($B33&amp;$D33&amp;$B$5,Raw!$A$6:$A$1257,0),MATCH(Y$5,Raw!$H$5:$EB$5,0)),"-")</f>
        <v>420965</v>
      </c>
      <c r="Z33" s="115">
        <f>IFERROR(INDEX(Raw!$H$6:$EB$1257,MATCH($B33&amp;$D33&amp;$B$5,Raw!$A$6:$A$1257,0),MATCH(Z$5,Raw!$H$5:$EB$5,0)),"-")</f>
        <v>184655</v>
      </c>
      <c r="AA33" s="115">
        <f>IFERROR(INDEX(Raw!$H$6:$EB$1257,MATCH($B33&amp;$D33&amp;$B$5,Raw!$A$6:$A$1257,0),MATCH(AA$5,Raw!$H$5:$EB$5,0)),"-")</f>
        <v>15645</v>
      </c>
    </row>
    <row r="34" spans="1:27" x14ac:dyDescent="0.2">
      <c r="A34" s="392">
        <v>43586</v>
      </c>
      <c r="B34" s="287" t="s">
        <v>131</v>
      </c>
      <c r="C34" s="1" t="s">
        <v>144</v>
      </c>
      <c r="D34" s="2" t="s">
        <v>144</v>
      </c>
      <c r="E34" s="58">
        <f>IFERROR(INDEX(Raw!$FI$6:$FR$1257,MATCH($B34&amp;$D34&amp;$B$5,Raw!$A$6:$A$1257,0),MATCH(E$5,Raw!$FI$4:$FR$4,0)),"-")</f>
        <v>2.13955939524838</v>
      </c>
      <c r="F34" s="62">
        <f>IFERROR(INDEX(Raw!$FI$6:$FR$1257,MATCH($B34&amp;$D34&amp;$B$5,Raw!$A$6:$A$1257,0),MATCH(F$5,Raw!$FI$4:$FR$4,0)),"-")</f>
        <v>2.1389508362899137</v>
      </c>
      <c r="G34" s="62">
        <f>IFERROR(INDEX(Raw!$FI$6:$FR$1257,MATCH($B34&amp;$D34&amp;$B$5,Raw!$A$6:$A$1257,0),MATCH(G$5,Raw!$FI$4:$FR$4,0)),"-")</f>
        <v>1.3618466718466717</v>
      </c>
      <c r="H34" s="62">
        <f>IFERROR(INDEX(Raw!$FI$6:$FR$1257,MATCH($B34&amp;$D34&amp;$B$5,Raw!$A$6:$A$1257,0),MATCH(H$5,Raw!$FI$4:$FR$4,0)),"-")</f>
        <v>1.5846559327484038</v>
      </c>
      <c r="I34" s="62">
        <f>IFERROR(INDEX(Raw!$FI$6:$FR$1257,MATCH($B34&amp;$D34&amp;$B$5,Raw!$A$6:$A$1257,0),MATCH(I$5,Raw!$FI$4:$FR$4,0)),"-")</f>
        <v>1.529115573721936</v>
      </c>
      <c r="J34" s="62"/>
      <c r="K34" s="62">
        <f>IFERROR(INDEX(Raw!$FI$6:$FR$1257,MATCH($B34&amp;$D34&amp;$B$5,Raw!$A$6:$A$1257,0),MATCH(K$5,Raw!$FI$4:$FR$4,0)),"-")</f>
        <v>1.6574859611231101</v>
      </c>
      <c r="L34" s="62">
        <f>IFERROR(INDEX(Raw!$FI$6:$FR$1257,MATCH($B34&amp;$D34&amp;$B$5,Raw!$A$6:$A$1257,0),MATCH(L$5,Raw!$FI$4:$FR$4,0)),"-")</f>
        <v>1.6834009123162696</v>
      </c>
      <c r="M34" s="62">
        <f>IFERROR(INDEX(Raw!$FI$6:$FR$1257,MATCH($B34&amp;$D34&amp;$B$5,Raw!$A$6:$A$1257,0),MATCH(M$5,Raw!$FI$4:$FR$4,0)),"-")</f>
        <v>1.0976068376068375</v>
      </c>
      <c r="N34" s="62">
        <f>IFERROR(INDEX(Raw!$FI$6:$FR$1257,MATCH($B34&amp;$D34&amp;$B$5,Raw!$A$6:$A$1257,0),MATCH(N$5,Raw!$FI$4:$FR$4,0)),"-")</f>
        <v>1.0704442096559328</v>
      </c>
      <c r="O34" s="62">
        <f>IFERROR(INDEX(Raw!$FI$6:$FR$1257,MATCH($B34&amp;$D34&amp;$B$5,Raw!$A$6:$A$1257,0),MATCH(O$5,Raw!$FI$4:$FR$4,0)),"-")</f>
        <v>1.0588235294117647</v>
      </c>
      <c r="Q34" s="23">
        <f>IFERROR(INDEX(Raw!$H$6:$EB$1257,MATCH($B34&amp;$D34&amp;$B$5,Raw!$A$6:$A$1257,0),MATCH(Q$5,Raw!$H$5:$EB$5,0)),"-")</f>
        <v>123827</v>
      </c>
      <c r="R34" s="23">
        <f>IFERROR(INDEX(Raw!$H$6:$EB$1257,MATCH($B34&amp;$D34&amp;$B$5,Raw!$A$6:$A$1257,0),MATCH(R$5,Raw!$H$5:$EB$5,0)),"-")</f>
        <v>84403</v>
      </c>
      <c r="S34" s="23">
        <f>IFERROR(INDEX(Raw!$H$6:$EB$1257,MATCH($B34&amp;$D34&amp;$B$5,Raw!$A$6:$A$1257,0),MATCH(S$5,Raw!$H$5:$EB$5,0)),"-")</f>
        <v>525809</v>
      </c>
      <c r="T34" s="23">
        <f>IFERROR(INDEX(Raw!$H$6:$EB$1257,MATCH($B34&amp;$D34&amp;$B$5,Raw!$A$6:$A$1257,0),MATCH(T$5,Raw!$H$5:$EB$5,0)),"-")</f>
        <v>275971</v>
      </c>
      <c r="U34" s="23">
        <f>IFERROR(INDEX(Raw!$H$6:$EB$1257,MATCH($B34&amp;$D34&amp;$B$5,Raw!$A$6:$A$1257,0),MATCH(U$5,Raw!$H$5:$EB$5,0)),"-")</f>
        <v>25813</v>
      </c>
      <c r="V34" s="23"/>
      <c r="W34" s="23">
        <f>IFERROR(INDEX(Raw!$H$6:$EB$1257,MATCH($B34&amp;$D34&amp;$B$5,Raw!$A$6:$A$1257,0),MATCH(W$5,Raw!$H$5:$EB$5,0)),"-")</f>
        <v>95927</v>
      </c>
      <c r="X34" s="23">
        <f>IFERROR(INDEX(Raw!$H$6:$EB$1257,MATCH($B34&amp;$D34&amp;$B$5,Raw!$A$6:$A$1257,0),MATCH(X$5,Raw!$H$5:$EB$5,0)),"-")</f>
        <v>66427</v>
      </c>
      <c r="Y34" s="23">
        <f>IFERROR(INDEX(Raw!$H$6:$EB$1257,MATCH($B34&amp;$D34&amp;$B$5,Raw!$A$6:$A$1257,0),MATCH(Y$5,Raw!$H$5:$EB$5,0)),"-")</f>
        <v>423786</v>
      </c>
      <c r="Z34" s="23">
        <f>IFERROR(INDEX(Raw!$H$6:$EB$1257,MATCH($B34&amp;$D34&amp;$B$5,Raw!$A$6:$A$1257,0),MATCH(Z$5,Raw!$H$5:$EB$5,0)),"-")</f>
        <v>186420</v>
      </c>
      <c r="AA34" s="23">
        <f>IFERROR(INDEX(Raw!$H$6:$EB$1257,MATCH($B34&amp;$D34&amp;$B$5,Raw!$A$6:$A$1257,0),MATCH(AA$5,Raw!$H$5:$EB$5,0)),"-")</f>
        <v>17874</v>
      </c>
    </row>
    <row r="35" spans="1:27" x14ac:dyDescent="0.2">
      <c r="A35" s="392">
        <v>43617</v>
      </c>
      <c r="B35" s="287" t="s">
        <v>131</v>
      </c>
      <c r="C35" s="1" t="s">
        <v>145</v>
      </c>
      <c r="D35" s="2" t="s">
        <v>145</v>
      </c>
      <c r="E35" s="58">
        <f>IFERROR(INDEX(Raw!$FI$6:$FR$1257,MATCH($B35&amp;$D35&amp;$B$5,Raw!$A$6:$A$1257,0),MATCH(E$5,Raw!$FI$4:$FR$4,0)),"-")</f>
        <v>2.1487068592682292</v>
      </c>
      <c r="F35" s="62">
        <f>IFERROR(INDEX(Raw!$FI$6:$FR$1257,MATCH($B35&amp;$D35&amp;$B$5,Raw!$A$6:$A$1257,0),MATCH(F$5,Raw!$FI$4:$FR$4,0)),"-")</f>
        <v>2.1460123011233669</v>
      </c>
      <c r="G35" s="62">
        <f>IFERROR(INDEX(Raw!$FI$6:$FR$1257,MATCH($B35&amp;$D35&amp;$B$5,Raw!$A$6:$A$1257,0),MATCH(G$5,Raw!$FI$4:$FR$4,0)),"-")</f>
        <v>1.3669403788147858</v>
      </c>
      <c r="H35" s="62">
        <f>IFERROR(INDEX(Raw!$FI$6:$FR$1257,MATCH($B35&amp;$D35&amp;$B$5,Raw!$A$6:$A$1257,0),MATCH(H$5,Raw!$FI$4:$FR$4,0)),"-")</f>
        <v>1.6143493691090138</v>
      </c>
      <c r="I35" s="62">
        <f>IFERROR(INDEX(Raw!$FI$6:$FR$1257,MATCH($B35&amp;$D35&amp;$B$5,Raw!$A$6:$A$1257,0),MATCH(I$5,Raw!$FI$4:$FR$4,0)),"-")</f>
        <v>1.5175292153589315</v>
      </c>
      <c r="J35" s="62"/>
      <c r="K35" s="62">
        <f>IFERROR(INDEX(Raw!$FI$6:$FR$1257,MATCH($B35&amp;$D35&amp;$B$5,Raw!$A$6:$A$1257,0),MATCH(K$5,Raw!$FI$4:$FR$4,0)),"-")</f>
        <v>1.6563100077847936</v>
      </c>
      <c r="L35" s="62">
        <f>IFERROR(INDEX(Raw!$FI$6:$FR$1257,MATCH($B35&amp;$D35&amp;$B$5,Raw!$A$6:$A$1257,0),MATCH(L$5,Raw!$FI$4:$FR$4,0)),"-")</f>
        <v>1.684821837035531</v>
      </c>
      <c r="M35" s="62">
        <f>IFERROR(INDEX(Raw!$FI$6:$FR$1257,MATCH($B35&amp;$D35&amp;$B$5,Raw!$A$6:$A$1257,0),MATCH(M$5,Raw!$FI$4:$FR$4,0)),"-")</f>
        <v>1.0968241262503911</v>
      </c>
      <c r="N35" s="62">
        <f>IFERROR(INDEX(Raw!$FI$6:$FR$1257,MATCH($B35&amp;$D35&amp;$B$5,Raw!$A$6:$A$1257,0),MATCH(N$5,Raw!$FI$4:$FR$4,0)),"-")</f>
        <v>1.0698847044455595</v>
      </c>
      <c r="O35" s="62">
        <f>IFERROR(INDEX(Raw!$FI$6:$FR$1257,MATCH($B35&amp;$D35&amp;$B$5,Raw!$A$6:$A$1257,0),MATCH(O$5,Raw!$FI$4:$FR$4,0)),"-")</f>
        <v>1.063760113008861</v>
      </c>
      <c r="Q35" s="23">
        <f>IFERROR(INDEX(Raw!$H$6:$EB$1257,MATCH($B35&amp;$D35&amp;$B$5,Raw!$A$6:$A$1257,0),MATCH(Q$5,Raw!$H$5:$EB$5,0)),"-")</f>
        <v>124206</v>
      </c>
      <c r="R35" s="23">
        <f>IFERROR(INDEX(Raw!$H$6:$EB$1257,MATCH($B35&amp;$D35&amp;$B$5,Raw!$A$6:$A$1257,0),MATCH(R$5,Raw!$H$5:$EB$5,0)),"-")</f>
        <v>84437</v>
      </c>
      <c r="S35" s="23">
        <f>IFERROR(INDEX(Raw!$H$6:$EB$1257,MATCH($B35&amp;$D35&amp;$B$5,Raw!$A$6:$A$1257,0),MATCH(S$5,Raw!$H$5:$EB$5,0)),"-")</f>
        <v>515722</v>
      </c>
      <c r="T35" s="23">
        <f>IFERROR(INDEX(Raw!$H$6:$EB$1257,MATCH($B35&amp;$D35&amp;$B$5,Raw!$A$6:$A$1257,0),MATCH(T$5,Raw!$H$5:$EB$5,0)),"-")</f>
        <v>267015</v>
      </c>
      <c r="U35" s="23">
        <f>IFERROR(INDEX(Raw!$H$6:$EB$1257,MATCH($B35&amp;$D35&amp;$B$5,Raw!$A$6:$A$1257,0),MATCH(U$5,Raw!$H$5:$EB$5,0)),"-")</f>
        <v>23634</v>
      </c>
      <c r="V35" s="23"/>
      <c r="W35" s="23">
        <f>IFERROR(INDEX(Raw!$H$6:$EB$1257,MATCH($B35&amp;$D35&amp;$B$5,Raw!$A$6:$A$1257,0),MATCH(W$5,Raw!$H$5:$EB$5,0)),"-")</f>
        <v>95743</v>
      </c>
      <c r="X35" s="23">
        <f>IFERROR(INDEX(Raw!$H$6:$EB$1257,MATCH($B35&amp;$D35&amp;$B$5,Raw!$A$6:$A$1257,0),MATCH(X$5,Raw!$H$5:$EB$5,0)),"-")</f>
        <v>66291</v>
      </c>
      <c r="Y35" s="23">
        <f>IFERROR(INDEX(Raw!$H$6:$EB$1257,MATCH($B35&amp;$D35&amp;$B$5,Raw!$A$6:$A$1257,0),MATCH(Y$5,Raw!$H$5:$EB$5,0)),"-")</f>
        <v>413812</v>
      </c>
      <c r="Z35" s="23">
        <f>IFERROR(INDEX(Raw!$H$6:$EB$1257,MATCH($B35&amp;$D35&amp;$B$5,Raw!$A$6:$A$1257,0),MATCH(Z$5,Raw!$H$5:$EB$5,0)),"-")</f>
        <v>176960</v>
      </c>
      <c r="AA35" s="23">
        <f>IFERROR(INDEX(Raw!$H$6:$EB$1257,MATCH($B35&amp;$D35&amp;$B$5,Raw!$A$6:$A$1257,0),MATCH(AA$5,Raw!$H$5:$EB$5,0)),"-")</f>
        <v>16567</v>
      </c>
    </row>
    <row r="36" spans="1:27" ht="18" x14ac:dyDescent="0.25">
      <c r="A36" s="392">
        <v>43647</v>
      </c>
      <c r="B36" s="287" t="s">
        <v>131</v>
      </c>
      <c r="C36" s="1" t="s">
        <v>146</v>
      </c>
      <c r="D36" s="142" t="s">
        <v>146</v>
      </c>
      <c r="E36" s="58">
        <f>IFERROR(INDEX(Raw!$FI$6:$FR$1257,MATCH($B36&amp;$D36&amp;$B$5,Raw!$A$6:$A$1257,0),MATCH(E$5,Raw!$FI$4:$FR$4,0)),"-")</f>
        <v>2.1199119555893633</v>
      </c>
      <c r="F36" s="62">
        <f>IFERROR(INDEX(Raw!$FI$6:$FR$1257,MATCH($B36&amp;$D36&amp;$B$5,Raw!$A$6:$A$1257,0),MATCH(F$5,Raw!$FI$4:$FR$4,0)),"-")</f>
        <v>2.1244110010577941</v>
      </c>
      <c r="G36" s="62">
        <f>IFERROR(INDEX(Raw!$FI$6:$FR$1257,MATCH($B36&amp;$D36&amp;$B$5,Raw!$A$6:$A$1257,0),MATCH(G$5,Raw!$FI$4:$FR$4,0)),"-")</f>
        <v>1.3728253710927605</v>
      </c>
      <c r="H36" s="62">
        <f>IFERROR(INDEX(Raw!$FI$6:$FR$1257,MATCH($B36&amp;$D36&amp;$B$5,Raw!$A$6:$A$1257,0),MATCH(H$5,Raw!$FI$4:$FR$4,0)),"-")</f>
        <v>1.6145967816303948</v>
      </c>
      <c r="I36" s="62">
        <f>IFERROR(INDEX(Raw!$FI$6:$FR$1257,MATCH($B36&amp;$D36&amp;$B$5,Raw!$A$6:$A$1257,0),MATCH(I$5,Raw!$FI$4:$FR$4,0)),"-")</f>
        <v>1.5473833972534949</v>
      </c>
      <c r="J36" s="62"/>
      <c r="K36" s="62">
        <f>IFERROR(INDEX(Raw!$FI$6:$FR$1257,MATCH($B36&amp;$D36&amp;$B$5,Raw!$A$6:$A$1257,0),MATCH(K$5,Raw!$FI$4:$FR$4,0)),"-")</f>
        <v>1.6421901047145839</v>
      </c>
      <c r="L36" s="62">
        <f>IFERROR(INDEX(Raw!$FI$6:$FR$1257,MATCH($B36&amp;$D36&amp;$B$5,Raw!$A$6:$A$1257,0),MATCH(L$5,Raw!$FI$4:$FR$4,0)),"-")</f>
        <v>1.6721559765362055</v>
      </c>
      <c r="M36" s="62">
        <f>IFERROR(INDEX(Raw!$FI$6:$FR$1257,MATCH($B36&amp;$D36&amp;$B$5,Raw!$A$6:$A$1257,0),MATCH(M$5,Raw!$FI$4:$FR$4,0)),"-")</f>
        <v>1.0957697958356554</v>
      </c>
      <c r="N36" s="62">
        <f>IFERROR(INDEX(Raw!$FI$6:$FR$1257,MATCH($B36&amp;$D36&amp;$B$5,Raw!$A$6:$A$1257,0),MATCH(N$5,Raw!$FI$4:$FR$4,0)),"-")</f>
        <v>1.0703672537808926</v>
      </c>
      <c r="O36" s="62">
        <f>IFERROR(INDEX(Raw!$FI$6:$FR$1257,MATCH($B36&amp;$D36&amp;$B$5,Raw!$A$6:$A$1257,0),MATCH(O$5,Raw!$FI$4:$FR$4,0)),"-")</f>
        <v>1.0649511320054434</v>
      </c>
      <c r="Q36" s="23">
        <f>IFERROR(INDEX(Raw!$H$6:$EB$1257,MATCH($B36&amp;$D36&amp;$B$5,Raw!$A$6:$A$1257,0),MATCH(Q$5,Raw!$H$5:$EB$5,0)),"-")</f>
        <v>130983</v>
      </c>
      <c r="R36" s="23">
        <f>IFERROR(INDEX(Raw!$H$6:$EB$1257,MATCH($B36&amp;$D36&amp;$B$5,Raw!$A$6:$A$1257,0),MATCH(R$5,Raw!$H$5:$EB$5,0)),"-")</f>
        <v>88367</v>
      </c>
      <c r="S36" s="23">
        <f>IFERROR(INDEX(Raw!$H$6:$EB$1257,MATCH($B36&amp;$D36&amp;$B$5,Raw!$A$6:$A$1257,0),MATCH(S$5,Raw!$H$5:$EB$5,0)),"-")</f>
        <v>541964</v>
      </c>
      <c r="T36" s="23">
        <f>IFERROR(INDEX(Raw!$H$6:$EB$1257,MATCH($B36&amp;$D36&amp;$B$5,Raw!$A$6:$A$1257,0),MATCH(T$5,Raw!$H$5:$EB$5,0)),"-")</f>
        <v>280139</v>
      </c>
      <c r="U36" s="23">
        <f>IFERROR(INDEX(Raw!$H$6:$EB$1257,MATCH($B36&amp;$D36&amp;$B$5,Raw!$A$6:$A$1257,0),MATCH(U$5,Raw!$H$5:$EB$5,0)),"-")</f>
        <v>25015</v>
      </c>
      <c r="V36" s="23"/>
      <c r="W36" s="23">
        <f>IFERROR(INDEX(Raw!$H$6:$EB$1257,MATCH($B36&amp;$D36&amp;$B$5,Raw!$A$6:$A$1257,0),MATCH(W$5,Raw!$H$5:$EB$5,0)),"-")</f>
        <v>101466</v>
      </c>
      <c r="X36" s="23">
        <f>IFERROR(INDEX(Raw!$H$6:$EB$1257,MATCH($B36&amp;$D36&amp;$B$5,Raw!$A$6:$A$1257,0),MATCH(X$5,Raw!$H$5:$EB$5,0)),"-")</f>
        <v>69555</v>
      </c>
      <c r="Y36" s="23">
        <f>IFERROR(INDEX(Raw!$H$6:$EB$1257,MATCH($B36&amp;$D36&amp;$B$5,Raw!$A$6:$A$1257,0),MATCH(Y$5,Raw!$H$5:$EB$5,0)),"-")</f>
        <v>432588</v>
      </c>
      <c r="Z36" s="23">
        <f>IFERROR(INDEX(Raw!$H$6:$EB$1257,MATCH($B36&amp;$D36&amp;$B$5,Raw!$A$6:$A$1257,0),MATCH(Z$5,Raw!$H$5:$EB$5,0)),"-")</f>
        <v>185713</v>
      </c>
      <c r="AA36" s="23">
        <f>IFERROR(INDEX(Raw!$H$6:$EB$1257,MATCH($B36&amp;$D36&amp;$B$5,Raw!$A$6:$A$1257,0),MATCH(AA$5,Raw!$H$5:$EB$5,0)),"-")</f>
        <v>17216</v>
      </c>
    </row>
    <row r="37" spans="1:27" x14ac:dyDescent="0.2">
      <c r="A37" s="392">
        <v>43678</v>
      </c>
      <c r="B37" s="287" t="s">
        <v>131</v>
      </c>
      <c r="C37" s="1" t="s">
        <v>135</v>
      </c>
      <c r="D37" s="2" t="s">
        <v>135</v>
      </c>
      <c r="E37" s="58">
        <f>IFERROR(INDEX(Raw!$FI$6:$FR$1257,MATCH($B37&amp;$D37&amp;$B$5,Raw!$A$6:$A$1257,0),MATCH(E$5,Raw!$FI$4:$FR$4,0)),"-")</f>
        <v>2.1117399909719086</v>
      </c>
      <c r="F37" s="62">
        <f>IFERROR(INDEX(Raw!$FI$6:$FR$1257,MATCH($B37&amp;$D37&amp;$B$5,Raw!$A$6:$A$1257,0),MATCH(F$5,Raw!$FI$4:$FR$4,0)),"-")</f>
        <v>2.1151019348136604</v>
      </c>
      <c r="G37" s="62">
        <f>IFERROR(INDEX(Raw!$FI$6:$FR$1257,MATCH($B37&amp;$D37&amp;$B$5,Raw!$A$6:$A$1257,0),MATCH(G$5,Raw!$FI$4:$FR$4,0)),"-")</f>
        <v>1.3617912690503644</v>
      </c>
      <c r="H37" s="62">
        <f>IFERROR(INDEX(Raw!$FI$6:$FR$1257,MATCH($B37&amp;$D37&amp;$B$5,Raw!$A$6:$A$1257,0),MATCH(H$5,Raw!$FI$4:$FR$4,0)),"-")</f>
        <v>1.5912342337153718</v>
      </c>
      <c r="I37" s="62">
        <f>IFERROR(INDEX(Raw!$FI$6:$FR$1257,MATCH($B37&amp;$D37&amp;$B$5,Raw!$A$6:$A$1257,0),MATCH(I$5,Raw!$FI$4:$FR$4,0)),"-")</f>
        <v>1.5352944722406414</v>
      </c>
      <c r="J37" s="62"/>
      <c r="K37" s="62">
        <f>IFERROR(INDEX(Raw!$FI$6:$FR$1257,MATCH($B37&amp;$D37&amp;$B$5,Raw!$A$6:$A$1257,0),MATCH(K$5,Raw!$FI$4:$FR$4,0)),"-")</f>
        <v>1.6402826487030799</v>
      </c>
      <c r="L37" s="62">
        <f>IFERROR(INDEX(Raw!$FI$6:$FR$1257,MATCH($B37&amp;$D37&amp;$B$5,Raw!$A$6:$A$1257,0),MATCH(L$5,Raw!$FI$4:$FR$4,0)),"-")</f>
        <v>1.6694714972081548</v>
      </c>
      <c r="M37" s="62">
        <f>IFERROR(INDEX(Raw!$FI$6:$FR$1257,MATCH($B37&amp;$D37&amp;$B$5,Raw!$A$6:$A$1257,0),MATCH(M$5,Raw!$FI$4:$FR$4,0)),"-")</f>
        <v>1.0946139839196924</v>
      </c>
      <c r="N37" s="62">
        <f>IFERROR(INDEX(Raw!$FI$6:$FR$1257,MATCH($B37&amp;$D37&amp;$B$5,Raw!$A$6:$A$1257,0),MATCH(N$5,Raw!$FI$4:$FR$4,0)),"-")</f>
        <v>1.0696365835397108</v>
      </c>
      <c r="O37" s="62">
        <f>IFERROR(INDEX(Raw!$FI$6:$FR$1257,MATCH($B37&amp;$D37&amp;$B$5,Raw!$A$6:$A$1257,0),MATCH(O$5,Raw!$FI$4:$FR$4,0)),"-")</f>
        <v>1.0655253481222497</v>
      </c>
      <c r="Q37" s="23">
        <f>IFERROR(INDEX(Raw!$H$6:$EB$1257,MATCH($B37&amp;$D37&amp;$B$5,Raw!$A$6:$A$1257,0),MATCH(Q$5,Raw!$H$5:$EB$5,0)),"-")</f>
        <v>121632</v>
      </c>
      <c r="R37" s="23">
        <f>IFERROR(INDEX(Raw!$H$6:$EB$1257,MATCH($B37&amp;$D37&amp;$B$5,Raw!$A$6:$A$1257,0),MATCH(R$5,Raw!$H$5:$EB$5,0)),"-")</f>
        <v>81442</v>
      </c>
      <c r="S37" s="23">
        <f>IFERROR(INDEX(Raw!$H$6:$EB$1257,MATCH($B37&amp;$D37&amp;$B$5,Raw!$A$6:$A$1257,0),MATCH(S$5,Raw!$H$5:$EB$5,0)),"-")</f>
        <v>522010</v>
      </c>
      <c r="T37" s="23">
        <f>IFERROR(INDEX(Raw!$H$6:$EB$1257,MATCH($B37&amp;$D37&amp;$B$5,Raw!$A$6:$A$1257,0),MATCH(T$5,Raw!$H$5:$EB$5,0)),"-")</f>
        <v>276286</v>
      </c>
      <c r="U37" s="23">
        <f>IFERROR(INDEX(Raw!$H$6:$EB$1257,MATCH($B37&amp;$D37&amp;$B$5,Raw!$A$6:$A$1257,0),MATCH(U$5,Raw!$H$5:$EB$5,0)),"-")</f>
        <v>25469</v>
      </c>
      <c r="V37" s="23"/>
      <c r="W37" s="23">
        <f>IFERROR(INDEX(Raw!$H$6:$EB$1257,MATCH($B37&amp;$D37&amp;$B$5,Raw!$A$6:$A$1257,0),MATCH(W$5,Raw!$H$5:$EB$5,0)),"-")</f>
        <v>94477</v>
      </c>
      <c r="X37" s="23">
        <f>IFERROR(INDEX(Raw!$H$6:$EB$1257,MATCH($B37&amp;$D37&amp;$B$5,Raw!$A$6:$A$1257,0),MATCH(X$5,Raw!$H$5:$EB$5,0)),"-")</f>
        <v>64283</v>
      </c>
      <c r="Y37" s="23">
        <f>IFERROR(INDEX(Raw!$H$6:$EB$1257,MATCH($B37&amp;$D37&amp;$B$5,Raw!$A$6:$A$1257,0),MATCH(Y$5,Raw!$H$5:$EB$5,0)),"-")</f>
        <v>419594</v>
      </c>
      <c r="Z37" s="23">
        <f>IFERROR(INDEX(Raw!$H$6:$EB$1257,MATCH($B37&amp;$D37&amp;$B$5,Raw!$A$6:$A$1257,0),MATCH(Z$5,Raw!$H$5:$EB$5,0)),"-")</f>
        <v>185721</v>
      </c>
      <c r="AA37" s="23">
        <f>IFERROR(INDEX(Raw!$H$6:$EB$1257,MATCH($B37&amp;$D37&amp;$B$5,Raw!$A$6:$A$1257,0),MATCH(AA$5,Raw!$H$5:$EB$5,0)),"-")</f>
        <v>17676</v>
      </c>
    </row>
    <row r="38" spans="1:27" x14ac:dyDescent="0.2">
      <c r="A38" s="392">
        <v>43709</v>
      </c>
      <c r="B38" s="287" t="s">
        <v>131</v>
      </c>
      <c r="C38" s="1" t="s">
        <v>136</v>
      </c>
      <c r="D38" s="2" t="s">
        <v>136</v>
      </c>
      <c r="E38" s="58">
        <f>IFERROR(INDEX(Raw!$FI$6:$FR$1257,MATCH($B38&amp;$D38&amp;$B$5,Raw!$A$6:$A$1257,0),MATCH(E$5,Raw!$FI$4:$FR$4,0)),"-")</f>
        <v>2.1057521568346096</v>
      </c>
      <c r="F38" s="62">
        <f>IFERROR(INDEX(Raw!$FI$6:$FR$1257,MATCH($B38&amp;$D38&amp;$B$5,Raw!$A$6:$A$1257,0),MATCH(F$5,Raw!$FI$4:$FR$4,0)),"-")</f>
        <v>2.1016976085171746</v>
      </c>
      <c r="G38" s="62">
        <f>IFERROR(INDEX(Raw!$FI$6:$FR$1257,MATCH($B38&amp;$D38&amp;$B$5,Raw!$A$6:$A$1257,0),MATCH(G$5,Raw!$FI$4:$FR$4,0)),"-")</f>
        <v>1.3658941179558519</v>
      </c>
      <c r="H38" s="62">
        <f>IFERROR(INDEX(Raw!$FI$6:$FR$1257,MATCH($B38&amp;$D38&amp;$B$5,Raw!$A$6:$A$1257,0),MATCH(H$5,Raw!$FI$4:$FR$4,0)),"-")</f>
        <v>1.6333053552501793</v>
      </c>
      <c r="I38" s="62">
        <f>IFERROR(INDEX(Raw!$FI$6:$FR$1257,MATCH($B38&amp;$D38&amp;$B$5,Raw!$A$6:$A$1257,0),MATCH(I$5,Raw!$FI$4:$FR$4,0)),"-")</f>
        <v>1.5357875833760903</v>
      </c>
      <c r="J38" s="62"/>
      <c r="K38" s="62">
        <f>IFERROR(INDEX(Raw!$FI$6:$FR$1257,MATCH($B38&amp;$D38&amp;$B$5,Raw!$A$6:$A$1257,0),MATCH(K$5,Raw!$FI$4:$FR$4,0)),"-")</f>
        <v>1.6299750686061736</v>
      </c>
      <c r="L38" s="62">
        <f>IFERROR(INDEX(Raw!$FI$6:$FR$1257,MATCH($B38&amp;$D38&amp;$B$5,Raw!$A$6:$A$1257,0),MATCH(L$5,Raw!$FI$4:$FR$4,0)),"-")</f>
        <v>1.656055509944649</v>
      </c>
      <c r="M38" s="62">
        <f>IFERROR(INDEX(Raw!$FI$6:$FR$1257,MATCH($B38&amp;$D38&amp;$B$5,Raw!$A$6:$A$1257,0),MATCH(M$5,Raw!$FI$4:$FR$4,0)),"-")</f>
        <v>1.0930628100475077</v>
      </c>
      <c r="N38" s="62">
        <f>IFERROR(INDEX(Raw!$FI$6:$FR$1257,MATCH($B38&amp;$D38&amp;$B$5,Raw!$A$6:$A$1257,0),MATCH(N$5,Raw!$FI$4:$FR$4,0)),"-")</f>
        <v>1.0731820883086329</v>
      </c>
      <c r="O38" s="62">
        <f>IFERROR(INDEX(Raw!$FI$6:$FR$1257,MATCH($B38&amp;$D38&amp;$B$5,Raw!$A$6:$A$1257,0),MATCH(O$5,Raw!$FI$4:$FR$4,0)),"-")</f>
        <v>1.0677911749615188</v>
      </c>
      <c r="Q38" s="23">
        <f>IFERROR(INDEX(Raw!$H$6:$EB$1257,MATCH($B38&amp;$D38&amp;$B$5,Raw!$A$6:$A$1257,0),MATCH(Q$5,Raw!$H$5:$EB$5,0)),"-")</f>
        <v>117402</v>
      </c>
      <c r="R38" s="23">
        <f>IFERROR(INDEX(Raw!$H$6:$EB$1257,MATCH($B38&amp;$D38&amp;$B$5,Raw!$A$6:$A$1257,0),MATCH(R$5,Raw!$H$5:$EB$5,0)),"-")</f>
        <v>79358</v>
      </c>
      <c r="S38" s="23">
        <f>IFERROR(INDEX(Raw!$H$6:$EB$1257,MATCH($B38&amp;$D38&amp;$B$5,Raw!$A$6:$A$1257,0),MATCH(S$5,Raw!$H$5:$EB$5,0)),"-")</f>
        <v>520392</v>
      </c>
      <c r="T38" s="23">
        <f>IFERROR(INDEX(Raw!$H$6:$EB$1257,MATCH($B38&amp;$D38&amp;$B$5,Raw!$A$6:$A$1257,0),MATCH(T$5,Raw!$H$5:$EB$5,0)),"-")</f>
        <v>266593</v>
      </c>
      <c r="U38" s="23">
        <f>IFERROR(INDEX(Raw!$H$6:$EB$1257,MATCH($B38&amp;$D38&amp;$B$5,Raw!$A$6:$A$1257,0),MATCH(U$5,Raw!$H$5:$EB$5,0)),"-")</f>
        <v>23946</v>
      </c>
      <c r="V38" s="23"/>
      <c r="W38" s="23">
        <f>IFERROR(INDEX(Raw!$H$6:$EB$1257,MATCH($B38&amp;$D38&amp;$B$5,Raw!$A$6:$A$1257,0),MATCH(W$5,Raw!$H$5:$EB$5,0)),"-")</f>
        <v>90876</v>
      </c>
      <c r="X38" s="23">
        <f>IFERROR(INDEX(Raw!$H$6:$EB$1257,MATCH($B38&amp;$D38&amp;$B$5,Raw!$A$6:$A$1257,0),MATCH(X$5,Raw!$H$5:$EB$5,0)),"-")</f>
        <v>62531</v>
      </c>
      <c r="Y38" s="23">
        <f>IFERROR(INDEX(Raw!$H$6:$EB$1257,MATCH($B38&amp;$D38&amp;$B$5,Raw!$A$6:$A$1257,0),MATCH(Y$5,Raw!$H$5:$EB$5,0)),"-")</f>
        <v>416446</v>
      </c>
      <c r="Z38" s="23">
        <f>IFERROR(INDEX(Raw!$H$6:$EB$1257,MATCH($B38&amp;$D38&amp;$B$5,Raw!$A$6:$A$1257,0),MATCH(Z$5,Raw!$H$5:$EB$5,0)),"-")</f>
        <v>175168</v>
      </c>
      <c r="AA38" s="23">
        <f>IFERROR(INDEX(Raw!$H$6:$EB$1257,MATCH($B38&amp;$D38&amp;$B$5,Raw!$A$6:$A$1257,0),MATCH(AA$5,Raw!$H$5:$EB$5,0)),"-")</f>
        <v>16649</v>
      </c>
    </row>
    <row r="39" spans="1:27" ht="18" x14ac:dyDescent="0.25">
      <c r="A39" s="392">
        <v>43739</v>
      </c>
      <c r="B39" s="287" t="s">
        <v>131</v>
      </c>
      <c r="C39" s="1" t="s">
        <v>137</v>
      </c>
      <c r="D39" s="142" t="s">
        <v>137</v>
      </c>
      <c r="E39" s="58">
        <f>IFERROR(INDEX(Raw!$FI$6:$FR$1257,MATCH($B39&amp;$D39&amp;$B$5,Raw!$A$6:$A$1257,0),MATCH(E$5,Raw!$FI$4:$FR$4,0)),"-")</f>
        <v>2.0979028930654149</v>
      </c>
      <c r="F39" s="62">
        <f>IFERROR(INDEX(Raw!$FI$6:$FR$1257,MATCH($B39&amp;$D39&amp;$B$5,Raw!$A$6:$A$1257,0),MATCH(F$5,Raw!$FI$4:$FR$4,0)),"-")</f>
        <v>2.0852667391201627</v>
      </c>
      <c r="G39" s="62">
        <f>IFERROR(INDEX(Raw!$FI$6:$FR$1257,MATCH($B39&amp;$D39&amp;$B$5,Raw!$A$6:$A$1257,0),MATCH(G$5,Raw!$FI$4:$FR$4,0)),"-")</f>
        <v>1.3709959473373983</v>
      </c>
      <c r="H39" s="62">
        <f>IFERROR(INDEX(Raw!$FI$6:$FR$1257,MATCH($B39&amp;$D39&amp;$B$5,Raw!$A$6:$A$1257,0),MATCH(H$5,Raw!$FI$4:$FR$4,0)),"-")</f>
        <v>1.6616411710202554</v>
      </c>
      <c r="I39" s="62">
        <f>IFERROR(INDEX(Raw!$FI$6:$FR$1257,MATCH($B39&amp;$D39&amp;$B$5,Raw!$A$6:$A$1257,0),MATCH(I$5,Raw!$FI$4:$FR$4,0)),"-")</f>
        <v>1.6123622424532822</v>
      </c>
      <c r="J39" s="62"/>
      <c r="K39" s="62">
        <f>IFERROR(INDEX(Raw!$FI$6:$FR$1257,MATCH($B39&amp;$D39&amp;$B$5,Raw!$A$6:$A$1257,0),MATCH(K$5,Raw!$FI$4:$FR$4,0)),"-")</f>
        <v>1.6184434950699307</v>
      </c>
      <c r="L39" s="62">
        <f>IFERROR(INDEX(Raw!$FI$6:$FR$1257,MATCH($B39&amp;$D39&amp;$B$5,Raw!$A$6:$A$1257,0),MATCH(L$5,Raw!$FI$4:$FR$4,0)),"-")</f>
        <v>1.6355195388177479</v>
      </c>
      <c r="M39" s="62">
        <f>IFERROR(INDEX(Raw!$FI$6:$FR$1257,MATCH($B39&amp;$D39&amp;$B$5,Raw!$A$6:$A$1257,0),MATCH(M$5,Raw!$FI$4:$FR$4,0)),"-")</f>
        <v>1.0864559869101689</v>
      </c>
      <c r="N39" s="62">
        <f>IFERROR(INDEX(Raw!$FI$6:$FR$1257,MATCH($B39&amp;$D39&amp;$B$5,Raw!$A$6:$A$1257,0),MATCH(N$5,Raw!$FI$4:$FR$4,0)),"-")</f>
        <v>1.0787511735360713</v>
      </c>
      <c r="O39" s="62">
        <f>IFERROR(INDEX(Raw!$FI$6:$FR$1257,MATCH($B39&amp;$D39&amp;$B$5,Raw!$A$6:$A$1257,0),MATCH(O$5,Raw!$FI$4:$FR$4,0)),"-")</f>
        <v>1.0701964542405367</v>
      </c>
      <c r="Q39" s="23">
        <f>IFERROR(INDEX(Raw!$H$6:$EB$1257,MATCH($B39&amp;$D39&amp;$B$5,Raw!$A$6:$A$1257,0),MATCH(Q$5,Raw!$H$5:$EB$5,0)),"-")</f>
        <v>129149</v>
      </c>
      <c r="R39" s="23">
        <f>IFERROR(INDEX(Raw!$H$6:$EB$1257,MATCH($B39&amp;$D39&amp;$B$5,Raw!$A$6:$A$1257,0),MATCH(R$5,Raw!$H$5:$EB$5,0)),"-")</f>
        <v>88261</v>
      </c>
      <c r="S39" s="23">
        <f>IFERROR(INDEX(Raw!$H$6:$EB$1257,MATCH($B39&amp;$D39&amp;$B$5,Raw!$A$6:$A$1257,0),MATCH(S$5,Raw!$H$5:$EB$5,0)),"-")</f>
        <v>560555</v>
      </c>
      <c r="T39" s="23">
        <f>IFERROR(INDEX(Raw!$H$6:$EB$1257,MATCH($B39&amp;$D39&amp;$B$5,Raw!$A$6:$A$1257,0),MATCH(T$5,Raw!$H$5:$EB$5,0)),"-")</f>
        <v>270796</v>
      </c>
      <c r="U39" s="23">
        <f>IFERROR(INDEX(Raw!$H$6:$EB$1257,MATCH($B39&amp;$D39&amp;$B$5,Raw!$A$6:$A$1257,0),MATCH(U$5,Raw!$H$5:$EB$5,0)),"-")</f>
        <v>20190</v>
      </c>
      <c r="V39" s="23"/>
      <c r="W39" s="23">
        <f>IFERROR(INDEX(Raw!$H$6:$EB$1257,MATCH($B39&amp;$D39&amp;$B$5,Raw!$A$6:$A$1257,0),MATCH(W$5,Raw!$H$5:$EB$5,0)),"-")</f>
        <v>99633</v>
      </c>
      <c r="X39" s="23">
        <f>IFERROR(INDEX(Raw!$H$6:$EB$1257,MATCH($B39&amp;$D39&amp;$B$5,Raw!$A$6:$A$1257,0),MATCH(X$5,Raw!$H$5:$EB$5,0)),"-")</f>
        <v>69225</v>
      </c>
      <c r="Y39" s="23">
        <f>IFERROR(INDEX(Raw!$H$6:$EB$1257,MATCH($B39&amp;$D39&amp;$B$5,Raw!$A$6:$A$1257,0),MATCH(Y$5,Raw!$H$5:$EB$5,0)),"-")</f>
        <v>444216</v>
      </c>
      <c r="Z39" s="23">
        <f>IFERROR(INDEX(Raw!$H$6:$EB$1257,MATCH($B39&amp;$D39&amp;$B$5,Raw!$A$6:$A$1257,0),MATCH(Z$5,Raw!$H$5:$EB$5,0)),"-")</f>
        <v>175803</v>
      </c>
      <c r="AA39" s="23">
        <f>IFERROR(INDEX(Raw!$H$6:$EB$1257,MATCH($B39&amp;$D39&amp;$B$5,Raw!$A$6:$A$1257,0),MATCH(AA$5,Raw!$H$5:$EB$5,0)),"-")</f>
        <v>13401</v>
      </c>
    </row>
    <row r="40" spans="1:27" x14ac:dyDescent="0.2">
      <c r="A40" s="392">
        <v>43770</v>
      </c>
      <c r="B40" s="287" t="s">
        <v>131</v>
      </c>
      <c r="C40" s="25" t="s">
        <v>138</v>
      </c>
      <c r="D40" s="138" t="s">
        <v>138</v>
      </c>
      <c r="E40" s="58">
        <f>IFERROR(INDEX(Raw!$FI$6:$FR$1257,MATCH($B40&amp;$D40&amp;$B$5,Raw!$A$6:$A$1257,0),MATCH(E$5,Raw!$FI$4:$FR$4,0)),"-")</f>
        <v>2.1081025511253104</v>
      </c>
      <c r="F40" s="62">
        <f>IFERROR(INDEX(Raw!$FI$6:$FR$1257,MATCH($B40&amp;$D40&amp;$B$5,Raw!$A$6:$A$1257,0),MATCH(F$5,Raw!$FI$4:$FR$4,0)),"-")</f>
        <v>2.0938027322530686</v>
      </c>
      <c r="G40" s="62">
        <f>IFERROR(INDEX(Raw!$FI$6:$FR$1257,MATCH($B40&amp;$D40&amp;$B$5,Raw!$A$6:$A$1257,0),MATCH(G$5,Raw!$FI$4:$FR$4,0)),"-")</f>
        <v>1.3821004382402342</v>
      </c>
      <c r="H40" s="62">
        <f>IFERROR(INDEX(Raw!$FI$6:$FR$1257,MATCH($B40&amp;$D40&amp;$B$5,Raw!$A$6:$A$1257,0),MATCH(H$5,Raw!$FI$4:$FR$4,0)),"-")</f>
        <v>1.6881024967660996</v>
      </c>
      <c r="I40" s="62">
        <f>IFERROR(INDEX(Raw!$FI$6:$FR$1257,MATCH($B40&amp;$D40&amp;$B$5,Raw!$A$6:$A$1257,0),MATCH(I$5,Raw!$FI$4:$FR$4,0)),"-")</f>
        <v>1.5717961086991479</v>
      </c>
      <c r="J40" s="62"/>
      <c r="K40" s="62">
        <f>IFERROR(INDEX(Raw!$FI$6:$FR$1257,MATCH($B40&amp;$D40&amp;$B$5,Raw!$A$6:$A$1257,0),MATCH(K$5,Raw!$FI$4:$FR$4,0)),"-")</f>
        <v>1.6228668132285258</v>
      </c>
      <c r="L40" s="62">
        <f>IFERROR(INDEX(Raw!$FI$6:$FR$1257,MATCH($B40&amp;$D40&amp;$B$5,Raw!$A$6:$A$1257,0),MATCH(L$5,Raw!$FI$4:$FR$4,0)),"-")</f>
        <v>1.6384503363306442</v>
      </c>
      <c r="M40" s="62">
        <f>IFERROR(INDEX(Raw!$FI$6:$FR$1257,MATCH($B40&amp;$D40&amp;$B$5,Raw!$A$6:$A$1257,0),MATCH(M$5,Raw!$FI$4:$FR$4,0)),"-")</f>
        <v>1.0887646129996094</v>
      </c>
      <c r="N40" s="62">
        <f>IFERROR(INDEX(Raw!$FI$6:$FR$1257,MATCH($B40&amp;$D40&amp;$B$5,Raw!$A$6:$A$1257,0),MATCH(N$5,Raw!$FI$4:$FR$4,0)),"-")</f>
        <v>1.0841009106923472</v>
      </c>
      <c r="O40" s="62">
        <f>IFERROR(INDEX(Raw!$FI$6:$FR$1257,MATCH($B40&amp;$D40&amp;$B$5,Raw!$A$6:$A$1257,0),MATCH(O$5,Raw!$FI$4:$FR$4,0)),"-")</f>
        <v>1.0664093905772631</v>
      </c>
      <c r="Q40" s="23">
        <f>IFERROR(INDEX(Raw!$H$6:$EB$1257,MATCH($B40&amp;$D40&amp;$B$5,Raw!$A$6:$A$1257,0),MATCH(Q$5,Raw!$H$5:$EB$5,0)),"-")</f>
        <v>133289</v>
      </c>
      <c r="R40" s="23">
        <f>IFERROR(INDEX(Raw!$H$6:$EB$1257,MATCH($B40&amp;$D40&amp;$B$5,Raw!$A$6:$A$1257,0),MATCH(R$5,Raw!$H$5:$EB$5,0)),"-")</f>
        <v>90580</v>
      </c>
      <c r="S40" s="23">
        <f>IFERROR(INDEX(Raw!$H$6:$EB$1257,MATCH($B40&amp;$D40&amp;$B$5,Raw!$A$6:$A$1257,0),MATCH(S$5,Raw!$H$5:$EB$5,0)),"-")</f>
        <v>576821</v>
      </c>
      <c r="T40" s="23">
        <f>IFERROR(INDEX(Raw!$H$6:$EB$1257,MATCH($B40&amp;$D40&amp;$B$5,Raw!$A$6:$A$1257,0),MATCH(T$5,Raw!$H$5:$EB$5,0)),"-")</f>
        <v>259696</v>
      </c>
      <c r="U40" s="23">
        <f>IFERROR(INDEX(Raw!$H$6:$EB$1257,MATCH($B40&amp;$D40&amp;$B$5,Raw!$A$6:$A$1257,0),MATCH(U$5,Raw!$H$5:$EB$5,0)),"-")</f>
        <v>19550</v>
      </c>
      <c r="V40" s="23"/>
      <c r="W40" s="23">
        <f>IFERROR(INDEX(Raw!$H$6:$EB$1257,MATCH($B40&amp;$D40&amp;$B$5,Raw!$A$6:$A$1257,0),MATCH(W$5,Raw!$H$5:$EB$5,0)),"-")</f>
        <v>102609</v>
      </c>
      <c r="X40" s="23">
        <f>IFERROR(INDEX(Raw!$H$6:$EB$1257,MATCH($B40&amp;$D40&amp;$B$5,Raw!$A$6:$A$1257,0),MATCH(X$5,Raw!$H$5:$EB$5,0)),"-")</f>
        <v>70881</v>
      </c>
      <c r="Y40" s="23">
        <f>IFERROR(INDEX(Raw!$H$6:$EB$1257,MATCH($B40&amp;$D40&amp;$B$5,Raw!$A$6:$A$1257,0),MATCH(Y$5,Raw!$H$5:$EB$5,0)),"-")</f>
        <v>454397</v>
      </c>
      <c r="Z40" s="23">
        <f>IFERROR(INDEX(Raw!$H$6:$EB$1257,MATCH($B40&amp;$D40&amp;$B$5,Raw!$A$6:$A$1257,0),MATCH(Z$5,Raw!$H$5:$EB$5,0)),"-")</f>
        <v>166777</v>
      </c>
      <c r="AA40" s="23">
        <f>IFERROR(INDEX(Raw!$H$6:$EB$1257,MATCH($B40&amp;$D40&amp;$B$5,Raw!$A$6:$A$1257,0),MATCH(AA$5,Raw!$H$5:$EB$5,0)),"-")</f>
        <v>13264</v>
      </c>
    </row>
    <row r="41" spans="1:27" x14ac:dyDescent="0.2">
      <c r="A41" s="392">
        <v>43800</v>
      </c>
      <c r="B41" s="287" t="s">
        <v>131</v>
      </c>
      <c r="C41" s="1" t="s">
        <v>139</v>
      </c>
      <c r="D41" s="2" t="s">
        <v>139</v>
      </c>
      <c r="E41" s="58">
        <f>IFERROR(INDEX(Raw!$FI$6:$FR$1257,MATCH($B41&amp;$D41&amp;$B$5,Raw!$A$6:$A$1257,0),MATCH(E$5,Raw!$FI$4:$FR$4,0)),"-")</f>
        <v>2.1082189642203266</v>
      </c>
      <c r="F41" s="62">
        <f>IFERROR(INDEX(Raw!$FI$6:$FR$1257,MATCH($B41&amp;$D41&amp;$B$5,Raw!$A$6:$A$1257,0),MATCH(F$5,Raw!$FI$4:$FR$4,0)),"-")</f>
        <v>2.0925860748224676</v>
      </c>
      <c r="G41" s="62">
        <f>IFERROR(INDEX(Raw!$FI$6:$FR$1257,MATCH($B41&amp;$D41&amp;$B$5,Raw!$A$6:$A$1257,0),MATCH(G$5,Raw!$FI$4:$FR$4,0)),"-")</f>
        <v>1.3886570002589216</v>
      </c>
      <c r="H41" s="62">
        <f>IFERROR(INDEX(Raw!$FI$6:$FR$1257,MATCH($B41&amp;$D41&amp;$B$5,Raw!$A$6:$A$1257,0),MATCH(H$5,Raw!$FI$4:$FR$4,0)),"-")</f>
        <v>1.7000427318542233</v>
      </c>
      <c r="I41" s="62">
        <f>IFERROR(INDEX(Raw!$FI$6:$FR$1257,MATCH($B41&amp;$D41&amp;$B$5,Raw!$A$6:$A$1257,0),MATCH(I$5,Raw!$FI$4:$FR$4,0)),"-")</f>
        <v>1.5241898325909999</v>
      </c>
      <c r="J41" s="62"/>
      <c r="K41" s="62">
        <f>IFERROR(INDEX(Raw!$FI$6:$FR$1257,MATCH($B41&amp;$D41&amp;$B$5,Raw!$A$6:$A$1257,0),MATCH(K$5,Raw!$FI$4:$FR$4,0)),"-")</f>
        <v>1.615833321506124</v>
      </c>
      <c r="L41" s="62">
        <f>IFERROR(INDEX(Raw!$FI$6:$FR$1257,MATCH($B41&amp;$D41&amp;$B$5,Raw!$A$6:$A$1257,0),MATCH(L$5,Raw!$FI$4:$FR$4,0)),"-")</f>
        <v>1.6267779135007556</v>
      </c>
      <c r="M41" s="62">
        <f>IFERROR(INDEX(Raw!$FI$6:$FR$1257,MATCH($B41&amp;$D41&amp;$B$5,Raw!$A$6:$A$1257,0),MATCH(M$5,Raw!$FI$4:$FR$4,0)),"-")</f>
        <v>1.0880266600001787</v>
      </c>
      <c r="N41" s="62">
        <f>IFERROR(INDEX(Raw!$FI$6:$FR$1257,MATCH($B41&amp;$D41&amp;$B$5,Raw!$A$6:$A$1257,0),MATCH(N$5,Raw!$FI$4:$FR$4,0)),"-")</f>
        <v>1.0853077032645779</v>
      </c>
      <c r="O41" s="62">
        <f>IFERROR(INDEX(Raw!$FI$6:$FR$1257,MATCH($B41&amp;$D41&amp;$B$5,Raw!$A$6:$A$1257,0),MATCH(O$5,Raw!$FI$4:$FR$4,0)),"-")</f>
        <v>1.0820918445707264</v>
      </c>
      <c r="Q41" s="23">
        <f>IFERROR(INDEX(Raw!$H$6:$EB$1257,MATCH($B41&amp;$D41&amp;$B$5,Raw!$A$6:$A$1257,0),MATCH(Q$5,Raw!$H$5:$EB$5,0)),"-")</f>
        <v>148543</v>
      </c>
      <c r="R41" s="23">
        <f>IFERROR(INDEX(Raw!$H$6:$EB$1257,MATCH($B41&amp;$D41&amp;$B$5,Raw!$A$6:$A$1257,0),MATCH(R$5,Raw!$H$5:$EB$5,0)),"-")</f>
        <v>101074</v>
      </c>
      <c r="S41" s="23">
        <f>IFERROR(INDEX(Raw!$H$6:$EB$1257,MATCH($B41&amp;$D41&amp;$B$5,Raw!$A$6:$A$1257,0),MATCH(S$5,Raw!$H$5:$EB$5,0)),"-")</f>
        <v>622135</v>
      </c>
      <c r="T41" s="23">
        <f>IFERROR(INDEX(Raw!$H$6:$EB$1257,MATCH($B41&amp;$D41&amp;$B$5,Raw!$A$6:$A$1257,0),MATCH(T$5,Raw!$H$5:$EB$5,0)),"-")</f>
        <v>250639</v>
      </c>
      <c r="U41" s="23">
        <f>IFERROR(INDEX(Raw!$H$6:$EB$1257,MATCH($B41&amp;$D41&amp;$B$5,Raw!$A$6:$A$1257,0),MATCH(U$5,Raw!$H$5:$EB$5,0)),"-")</f>
        <v>19848</v>
      </c>
      <c r="V41" s="23"/>
      <c r="W41" s="23">
        <f>IFERROR(INDEX(Raw!$H$6:$EB$1257,MATCH($B41&amp;$D41&amp;$B$5,Raw!$A$6:$A$1257,0),MATCH(W$5,Raw!$H$5:$EB$5,0)),"-")</f>
        <v>113850</v>
      </c>
      <c r="X41" s="23">
        <f>IFERROR(INDEX(Raw!$H$6:$EB$1257,MATCH($B41&amp;$D41&amp;$B$5,Raw!$A$6:$A$1257,0),MATCH(X$5,Raw!$H$5:$EB$5,0)),"-")</f>
        <v>78575</v>
      </c>
      <c r="Y41" s="23">
        <f>IFERROR(INDEX(Raw!$H$6:$EB$1257,MATCH($B41&amp;$D41&amp;$B$5,Raw!$A$6:$A$1257,0),MATCH(Y$5,Raw!$H$5:$EB$5,0)),"-")</f>
        <v>487449</v>
      </c>
      <c r="Z41" s="23">
        <f>IFERROR(INDEX(Raw!$H$6:$EB$1257,MATCH($B41&amp;$D41&amp;$B$5,Raw!$A$6:$A$1257,0),MATCH(Z$5,Raw!$H$5:$EB$5,0)),"-")</f>
        <v>160008</v>
      </c>
      <c r="AA41" s="23">
        <f>IFERROR(INDEX(Raw!$H$6:$EB$1257,MATCH($B41&amp;$D41&amp;$B$5,Raw!$A$6:$A$1257,0),MATCH(AA$5,Raw!$H$5:$EB$5,0)),"-")</f>
        <v>14091</v>
      </c>
    </row>
    <row r="42" spans="1:27" ht="18" x14ac:dyDescent="0.25">
      <c r="A42" s="392">
        <v>43831</v>
      </c>
      <c r="B42" s="287" t="s">
        <v>131</v>
      </c>
      <c r="C42" s="1" t="s">
        <v>140</v>
      </c>
      <c r="D42" s="142" t="s">
        <v>140</v>
      </c>
      <c r="E42" s="58">
        <f>IFERROR(INDEX(Raw!$FI$6:$FR$1257,MATCH($B42&amp;$D42&amp;$B$5,Raw!$A$6:$A$1257,0),MATCH(E$5,Raw!$FI$4:$FR$4,0)),"-")</f>
        <v>2.1263635914902017</v>
      </c>
      <c r="F42" s="62">
        <f>IFERROR(INDEX(Raw!$FI$6:$FR$1257,MATCH($B42&amp;$D42&amp;$B$5,Raw!$A$6:$A$1257,0),MATCH(F$5,Raw!$FI$4:$FR$4,0)),"-")</f>
        <v>2.090266568843238</v>
      </c>
      <c r="G42" s="62">
        <f>IFERROR(INDEX(Raw!$FI$6:$FR$1257,MATCH($B42&amp;$D42&amp;$B$5,Raw!$A$6:$A$1257,0),MATCH(G$5,Raw!$FI$4:$FR$4,0)),"-")</f>
        <v>1.3522818745827934</v>
      </c>
      <c r="H42" s="62">
        <f>IFERROR(INDEX(Raw!$FI$6:$FR$1257,MATCH($B42&amp;$D42&amp;$B$5,Raw!$A$6:$A$1257,0),MATCH(H$5,Raw!$FI$4:$FR$4,0)),"-")</f>
        <v>1.6241830889959881</v>
      </c>
      <c r="I42" s="62">
        <f>IFERROR(INDEX(Raw!$FI$6:$FR$1257,MATCH($B42&amp;$D42&amp;$B$5,Raw!$A$6:$A$1257,0),MATCH(I$5,Raw!$FI$4:$FR$4,0)),"-")</f>
        <v>1.5362350861688026</v>
      </c>
      <c r="J42" s="62"/>
      <c r="K42" s="62">
        <f>IFERROR(INDEX(Raw!$FI$6:$FR$1257,MATCH($B42&amp;$D42&amp;$B$5,Raw!$A$6:$A$1257,0),MATCH(K$5,Raw!$FI$4:$FR$4,0)),"-")</f>
        <v>1.6332494200108594</v>
      </c>
      <c r="L42" s="62">
        <f>IFERROR(INDEX(Raw!$FI$6:$FR$1257,MATCH($B42&amp;$D42&amp;$B$5,Raw!$A$6:$A$1257,0),MATCH(L$5,Raw!$FI$4:$FR$4,0)),"-")</f>
        <v>1.6350452433357789</v>
      </c>
      <c r="M42" s="62">
        <f>IFERROR(INDEX(Raw!$FI$6:$FR$1257,MATCH($B42&amp;$D42&amp;$B$5,Raw!$A$6:$A$1257,0),MATCH(M$5,Raw!$FI$4:$FR$4,0)),"-")</f>
        <v>1.0845751364510936</v>
      </c>
      <c r="N42" s="62">
        <f>IFERROR(INDEX(Raw!$FI$6:$FR$1257,MATCH($B42&amp;$D42&amp;$B$5,Raw!$A$6:$A$1257,0),MATCH(N$5,Raw!$FI$4:$FR$4,0)),"-")</f>
        <v>1.0777989452701169</v>
      </c>
      <c r="O42" s="62">
        <f>IFERROR(INDEX(Raw!$FI$6:$FR$1257,MATCH($B42&amp;$D42&amp;$B$5,Raw!$A$6:$A$1257,0),MATCH(O$5,Raw!$FI$4:$FR$4,0)),"-")</f>
        <v>1.0732803063779643</v>
      </c>
      <c r="Q42" s="23">
        <f>IFERROR(INDEX(Raw!$H$6:$EB$1257,MATCH($B42&amp;$D42&amp;$B$5,Raw!$A$6:$A$1257,0),MATCH(Q$5,Raw!$H$5:$EB$5,0)),"-")</f>
        <v>129234</v>
      </c>
      <c r="R42" s="23">
        <f>IFERROR(INDEX(Raw!$H$6:$EB$1257,MATCH($B42&amp;$D42&amp;$B$5,Raw!$A$6:$A$1257,0),MATCH(R$5,Raw!$H$5:$EB$5,0)),"-")</f>
        <v>85471</v>
      </c>
      <c r="S42" s="23">
        <f>IFERROR(INDEX(Raw!$H$6:$EB$1257,MATCH($B42&amp;$D42&amp;$B$5,Raw!$A$6:$A$1257,0),MATCH(S$5,Raw!$H$5:$EB$5,0)),"-")</f>
        <v>551017</v>
      </c>
      <c r="T42" s="23">
        <f>IFERROR(INDEX(Raw!$H$6:$EB$1257,MATCH($B42&amp;$D42&amp;$B$5,Raw!$A$6:$A$1257,0),MATCH(T$5,Raw!$H$5:$EB$5,0)),"-")</f>
        <v>257472</v>
      </c>
      <c r="U42" s="23">
        <f>IFERROR(INDEX(Raw!$H$6:$EB$1257,MATCH($B42&amp;$D42&amp;$B$5,Raw!$A$6:$A$1257,0),MATCH(U$5,Raw!$H$5:$EB$5,0)),"-")</f>
        <v>20859</v>
      </c>
      <c r="V42" s="23"/>
      <c r="W42" s="23">
        <f>IFERROR(INDEX(Raw!$H$6:$EB$1257,MATCH($B42&amp;$D42&amp;$B$5,Raw!$A$6:$A$1257,0),MATCH(W$5,Raw!$H$5:$EB$5,0)),"-")</f>
        <v>99264</v>
      </c>
      <c r="X42" s="23">
        <f>IFERROR(INDEX(Raw!$H$6:$EB$1257,MATCH($B42&amp;$D42&amp;$B$5,Raw!$A$6:$A$1257,0),MATCH(X$5,Raw!$H$5:$EB$5,0)),"-")</f>
        <v>66857</v>
      </c>
      <c r="Y42" s="23">
        <f>IFERROR(INDEX(Raw!$H$6:$EB$1257,MATCH($B42&amp;$D42&amp;$B$5,Raw!$A$6:$A$1257,0),MATCH(Y$5,Raw!$H$5:$EB$5,0)),"-")</f>
        <v>441934</v>
      </c>
      <c r="Z42" s="23">
        <f>IFERROR(INDEX(Raw!$H$6:$EB$1257,MATCH($B42&amp;$D42&amp;$B$5,Raw!$A$6:$A$1257,0),MATCH(Z$5,Raw!$H$5:$EB$5,0)),"-")</f>
        <v>170857</v>
      </c>
      <c r="AA42" s="23">
        <f>IFERROR(INDEX(Raw!$H$6:$EB$1257,MATCH($B42&amp;$D42&amp;$B$5,Raw!$A$6:$A$1257,0),MATCH(AA$5,Raw!$H$5:$EB$5,0)),"-")</f>
        <v>14573</v>
      </c>
    </row>
    <row r="43" spans="1:27" x14ac:dyDescent="0.2">
      <c r="A43" s="392">
        <v>43862</v>
      </c>
      <c r="B43" s="287" t="s">
        <v>131</v>
      </c>
      <c r="C43" s="1" t="s">
        <v>141</v>
      </c>
      <c r="D43" s="2" t="s">
        <v>141</v>
      </c>
      <c r="E43" s="58">
        <f>IFERROR(INDEX(Raw!$FI$6:$FR$1257,MATCH($B43&amp;$D43&amp;$B$5,Raw!$A$6:$A$1257,0),MATCH(E$5,Raw!$FI$4:$FR$4,0)),"-")</f>
        <v>2.1168055948007911</v>
      </c>
      <c r="F43" s="62">
        <f>IFERROR(INDEX(Raw!$FI$6:$FR$1257,MATCH($B43&amp;$D43&amp;$B$5,Raw!$A$6:$A$1257,0),MATCH(F$5,Raw!$FI$4:$FR$4,0)),"-")</f>
        <v>2.09628794631154</v>
      </c>
      <c r="G43" s="62">
        <f>IFERROR(INDEX(Raw!$FI$6:$FR$1257,MATCH($B43&amp;$D43&amp;$B$5,Raw!$A$6:$A$1257,0),MATCH(G$5,Raw!$FI$4:$FR$4,0)),"-")</f>
        <v>1.3673884259940352</v>
      </c>
      <c r="H43" s="62">
        <f>IFERROR(INDEX(Raw!$FI$6:$FR$1257,MATCH($B43&amp;$D43&amp;$B$5,Raw!$A$6:$A$1257,0),MATCH(H$5,Raw!$FI$4:$FR$4,0)),"-")</f>
        <v>1.6513778873974292</v>
      </c>
      <c r="I43" s="62">
        <f>IFERROR(INDEX(Raw!$FI$6:$FR$1257,MATCH($B43&amp;$D43&amp;$B$5,Raw!$A$6:$A$1257,0),MATCH(I$5,Raw!$FI$4:$FR$4,0)),"-")</f>
        <v>1.5805619775920328</v>
      </c>
      <c r="J43" s="62"/>
      <c r="K43" s="62">
        <f>IFERROR(INDEX(Raw!$FI$6:$FR$1257,MATCH($B43&amp;$D43&amp;$B$5,Raw!$A$6:$A$1257,0),MATCH(K$5,Raw!$FI$4:$FR$4,0)),"-")</f>
        <v>1.620708533484035</v>
      </c>
      <c r="L43" s="62">
        <f>IFERROR(INDEX(Raw!$FI$6:$FR$1257,MATCH($B43&amp;$D43&amp;$B$5,Raw!$A$6:$A$1257,0),MATCH(L$5,Raw!$FI$4:$FR$4,0)),"-")</f>
        <v>1.6333298379908772</v>
      </c>
      <c r="M43" s="62">
        <f>IFERROR(INDEX(Raw!$FI$6:$FR$1257,MATCH($B43&amp;$D43&amp;$B$5,Raw!$A$6:$A$1257,0),MATCH(M$5,Raw!$FI$4:$FR$4,0)),"-")</f>
        <v>1.0858541413114711</v>
      </c>
      <c r="N43" s="62">
        <f>IFERROR(INDEX(Raw!$FI$6:$FR$1257,MATCH($B43&amp;$D43&amp;$B$5,Raw!$A$6:$A$1257,0),MATCH(N$5,Raw!$FI$4:$FR$4,0)),"-")</f>
        <v>1.0741220075755009</v>
      </c>
      <c r="O43" s="62">
        <f>IFERROR(INDEX(Raw!$FI$6:$FR$1257,MATCH($B43&amp;$D43&amp;$B$5,Raw!$A$6:$A$1257,0),MATCH(O$5,Raw!$FI$4:$FR$4,0)),"-")</f>
        <v>1.0746932242575138</v>
      </c>
      <c r="Q43" s="23">
        <f>IFERROR(INDEX(Raw!$H$6:$EB$1257,MATCH($B43&amp;$D43&amp;$B$5,Raw!$A$6:$A$1257,0),MATCH(Q$5,Raw!$H$5:$EB$5,0)),"-")</f>
        <v>119862</v>
      </c>
      <c r="R43" s="23">
        <f>IFERROR(INDEX(Raw!$H$6:$EB$1257,MATCH($B43&amp;$D43&amp;$B$5,Raw!$A$6:$A$1257,0),MATCH(R$5,Raw!$H$5:$EB$5,0)),"-")</f>
        <v>79965</v>
      </c>
      <c r="S43" s="23">
        <f>IFERROR(INDEX(Raw!$H$6:$EB$1257,MATCH($B43&amp;$D43&amp;$B$5,Raw!$A$6:$A$1257,0),MATCH(S$5,Raw!$H$5:$EB$5,0)),"-")</f>
        <v>511205</v>
      </c>
      <c r="T43" s="23">
        <f>IFERROR(INDEX(Raw!$H$6:$EB$1257,MATCH($B43&amp;$D43&amp;$B$5,Raw!$A$6:$A$1257,0),MATCH(T$5,Raw!$H$5:$EB$5,0)),"-")</f>
        <v>243712</v>
      </c>
      <c r="U43" s="23">
        <f>IFERROR(INDEX(Raw!$H$6:$EB$1257,MATCH($B43&amp;$D43&amp;$B$5,Raw!$A$6:$A$1257,0),MATCH(U$5,Raw!$H$5:$EB$5,0)),"-")</f>
        <v>17775</v>
      </c>
      <c r="V43" s="23"/>
      <c r="W43" s="23">
        <f>IFERROR(INDEX(Raw!$H$6:$EB$1257,MATCH($B43&amp;$D43&amp;$B$5,Raw!$A$6:$A$1257,0),MATCH(W$5,Raw!$H$5:$EB$5,0)),"-")</f>
        <v>91771</v>
      </c>
      <c r="X43" s="23">
        <f>IFERROR(INDEX(Raw!$H$6:$EB$1257,MATCH($B43&amp;$D43&amp;$B$5,Raw!$A$6:$A$1257,0),MATCH(X$5,Raw!$H$5:$EB$5,0)),"-")</f>
        <v>62305</v>
      </c>
      <c r="Y43" s="23">
        <f>IFERROR(INDEX(Raw!$H$6:$EB$1257,MATCH($B43&amp;$D43&amp;$B$5,Raw!$A$6:$A$1257,0),MATCH(Y$5,Raw!$H$5:$EB$5,0)),"-")</f>
        <v>405952</v>
      </c>
      <c r="Z43" s="23">
        <f>IFERROR(INDEX(Raw!$H$6:$EB$1257,MATCH($B43&amp;$D43&amp;$B$5,Raw!$A$6:$A$1257,0),MATCH(Z$5,Raw!$H$5:$EB$5,0)),"-")</f>
        <v>158520</v>
      </c>
      <c r="AA43" s="23">
        <f>IFERROR(INDEX(Raw!$H$6:$EB$1257,MATCH($B43&amp;$D43&amp;$B$5,Raw!$A$6:$A$1257,0),MATCH(AA$5,Raw!$H$5:$EB$5,0)),"-")</f>
        <v>12086</v>
      </c>
    </row>
    <row r="44" spans="1:27" x14ac:dyDescent="0.2">
      <c r="A44" s="392">
        <v>43891</v>
      </c>
      <c r="B44" s="287" t="s">
        <v>131</v>
      </c>
      <c r="C44" s="46" t="s">
        <v>142</v>
      </c>
      <c r="D44" s="2" t="s">
        <v>142</v>
      </c>
      <c r="E44" s="58">
        <f>IFERROR(INDEX(Raw!$FI$6:$FR$1257,MATCH($B44&amp;$D44&amp;$B$5,Raw!$A$6:$A$1257,0),MATCH(E$5,Raw!$FI$4:$FR$4,0)),"-")</f>
        <v>2.0990387888415216</v>
      </c>
      <c r="F44" s="62">
        <f>IFERROR(INDEX(Raw!$FI$6:$FR$1257,MATCH($B44&amp;$D44&amp;$B$5,Raw!$A$6:$A$1257,0),MATCH(F$5,Raw!$FI$4:$FR$4,0)),"-")</f>
        <v>2.0846470185058261</v>
      </c>
      <c r="G44" s="62">
        <f>IFERROR(INDEX(Raw!$FI$6:$FR$1257,MATCH($B44&amp;$D44&amp;$B$5,Raw!$A$6:$A$1257,0),MATCH(G$5,Raw!$FI$4:$FR$4,0)),"-")</f>
        <v>1.342687314714456</v>
      </c>
      <c r="H44" s="62">
        <f>IFERROR(INDEX(Raw!$FI$6:$FR$1257,MATCH($B44&amp;$D44&amp;$B$5,Raw!$A$6:$A$1257,0),MATCH(H$5,Raw!$FI$4:$FR$4,0)),"-")</f>
        <v>1.5960432259148667</v>
      </c>
      <c r="I44" s="62">
        <f>IFERROR(INDEX(Raw!$FI$6:$FR$1257,MATCH($B44&amp;$D44&amp;$B$5,Raw!$A$6:$A$1257,0),MATCH(I$5,Raw!$FI$4:$FR$4,0)),"-")</f>
        <v>1.5184923201293452</v>
      </c>
      <c r="J44" s="62"/>
      <c r="K44" s="62">
        <f>IFERROR(INDEX(Raw!$FI$6:$FR$1257,MATCH($B44&amp;$D44&amp;$B$5,Raw!$A$6:$A$1257,0),MATCH(K$5,Raw!$FI$4:$FR$4,0)),"-")</f>
        <v>1.6095018883827987</v>
      </c>
      <c r="L44" s="62">
        <f>IFERROR(INDEX(Raw!$FI$6:$FR$1257,MATCH($B44&amp;$D44&amp;$B$5,Raw!$A$6:$A$1257,0),MATCH(L$5,Raw!$FI$4:$FR$4,0)),"-")</f>
        <v>1.6276163863552486</v>
      </c>
      <c r="M44" s="62">
        <f>IFERROR(INDEX(Raw!$FI$6:$FR$1257,MATCH($B44&amp;$D44&amp;$B$5,Raw!$A$6:$A$1257,0),MATCH(M$5,Raw!$FI$4:$FR$4,0)),"-")</f>
        <v>1.0720380296258902</v>
      </c>
      <c r="N44" s="62">
        <f>IFERROR(INDEX(Raw!$FI$6:$FR$1257,MATCH($B44&amp;$D44&amp;$B$5,Raw!$A$6:$A$1257,0),MATCH(N$5,Raw!$FI$4:$FR$4,0)),"-")</f>
        <v>1.0664546735435168</v>
      </c>
      <c r="O44" s="62">
        <f>IFERROR(INDEX(Raw!$FI$6:$FR$1257,MATCH($B44&amp;$D44&amp;$B$5,Raw!$A$6:$A$1257,0),MATCH(O$5,Raw!$FI$4:$FR$4,0)),"-")</f>
        <v>1.0762934518997576</v>
      </c>
      <c r="Q44" s="23">
        <f>IFERROR(INDEX(Raw!$H$6:$EB$1257,MATCH($B44&amp;$D44&amp;$B$5,Raw!$A$6:$A$1257,0),MATCH(Q$5,Raw!$H$5:$EB$5,0)),"-")</f>
        <v>129496</v>
      </c>
      <c r="R44" s="23">
        <f>IFERROR(INDEX(Raw!$H$6:$EB$1257,MATCH($B44&amp;$D44&amp;$B$5,Raw!$A$6:$A$1257,0),MATCH(R$5,Raw!$H$5:$EB$5,0)),"-")</f>
        <v>79079</v>
      </c>
      <c r="S44" s="23">
        <f>IFERROR(INDEX(Raw!$H$6:$EB$1257,MATCH($B44&amp;$D44&amp;$B$5,Raw!$A$6:$A$1257,0),MATCH(S$5,Raw!$H$5:$EB$5,0)),"-")</f>
        <v>542588</v>
      </c>
      <c r="T44" s="23">
        <f>IFERROR(INDEX(Raw!$H$6:$EB$1257,MATCH($B44&amp;$D44&amp;$B$5,Raw!$A$6:$A$1257,0),MATCH(T$5,Raw!$H$5:$EB$5,0)),"-")</f>
        <v>246943</v>
      </c>
      <c r="U44" s="23">
        <f>IFERROR(INDEX(Raw!$H$6:$EB$1257,MATCH($B44&amp;$D44&amp;$B$5,Raw!$A$6:$A$1257,0),MATCH(U$5,Raw!$H$5:$EB$5,0)),"-")</f>
        <v>15027</v>
      </c>
      <c r="V44" s="23"/>
      <c r="W44" s="23">
        <f>IFERROR(INDEX(Raw!$H$6:$EB$1257,MATCH($B44&amp;$D44&amp;$B$5,Raw!$A$6:$A$1257,0),MATCH(W$5,Raw!$H$5:$EB$5,0)),"-")</f>
        <v>99295</v>
      </c>
      <c r="X44" s="23">
        <f>IFERROR(INDEX(Raw!$H$6:$EB$1257,MATCH($B44&amp;$D44&amp;$B$5,Raw!$A$6:$A$1257,0),MATCH(X$5,Raw!$H$5:$EB$5,0)),"-")</f>
        <v>61742</v>
      </c>
      <c r="Y44" s="23">
        <f>IFERROR(INDEX(Raw!$H$6:$EB$1257,MATCH($B44&amp;$D44&amp;$B$5,Raw!$A$6:$A$1257,0),MATCH(Y$5,Raw!$H$5:$EB$5,0)),"-")</f>
        <v>433217</v>
      </c>
      <c r="Z44" s="23">
        <f>IFERROR(INDEX(Raw!$H$6:$EB$1257,MATCH($B44&amp;$D44&amp;$B$5,Raw!$A$6:$A$1257,0),MATCH(Z$5,Raw!$H$5:$EB$5,0)),"-")</f>
        <v>165004</v>
      </c>
      <c r="AA44" s="23">
        <f>IFERROR(INDEX(Raw!$H$6:$EB$1257,MATCH($B44&amp;$D44&amp;$B$5,Raw!$A$6:$A$1257,0),MATCH(AA$5,Raw!$H$5:$EB$5,0)),"-")</f>
        <v>10651</v>
      </c>
    </row>
    <row r="45" spans="1:27" s="46" customFormat="1" ht="18" x14ac:dyDescent="0.25">
      <c r="A45" s="392">
        <v>43922</v>
      </c>
      <c r="B45" s="288" t="s">
        <v>147</v>
      </c>
      <c r="C45" s="139" t="s">
        <v>143</v>
      </c>
      <c r="D45" s="142" t="s">
        <v>143</v>
      </c>
      <c r="E45" s="304">
        <f>IFERROR(INDEX(Raw!$FI$6:$FR$1257,MATCH($B45&amp;$D45&amp;$B$5,Raw!$A$6:$A$1257,0),MATCH(E$5,Raw!$FI$4:$FR$4,0)),"-")</f>
        <v>2.0856531477481801</v>
      </c>
      <c r="F45" s="305">
        <f>IFERROR(INDEX(Raw!$FI$6:$FR$1257,MATCH($B45&amp;$D45&amp;$B$5,Raw!$A$6:$A$1257,0),MATCH(F$5,Raw!$FI$4:$FR$4,0)),"-")</f>
        <v>2.0464664516880999</v>
      </c>
      <c r="G45" s="305">
        <f>IFERROR(INDEX(Raw!$FI$6:$FR$1257,MATCH($B45&amp;$D45&amp;$B$5,Raw!$A$6:$A$1257,0),MATCH(G$5,Raw!$FI$4:$FR$4,0)),"-")</f>
        <v>1.283030121356898</v>
      </c>
      <c r="H45" s="305">
        <f>IFERROR(INDEX(Raw!$FI$6:$FR$1257,MATCH($B45&amp;$D45&amp;$B$5,Raw!$A$6:$A$1257,0),MATCH(H$5,Raw!$FI$4:$FR$4,0)),"-")</f>
        <v>1.4159334515205237</v>
      </c>
      <c r="I45" s="305">
        <f>IFERROR(INDEX(Raw!$FI$6:$FR$1257,MATCH($B45&amp;$D45&amp;$B$5,Raw!$A$6:$A$1257,0),MATCH(I$5,Raw!$FI$4:$FR$4,0)),"-")</f>
        <v>1.4534915315641699</v>
      </c>
      <c r="J45" s="306"/>
      <c r="K45" s="305">
        <f>IFERROR(INDEX(Raw!$FI$6:$FR$1257,MATCH($B45&amp;$D45&amp;$B$5,Raw!$A$6:$A$1257,0),MATCH(K$5,Raw!$FI$4:$FR$4,0)),"-")</f>
        <v>1.6070714342852572</v>
      </c>
      <c r="L45" s="305">
        <f>IFERROR(INDEX(Raw!$FI$6:$FR$1257,MATCH($B45&amp;$D45&amp;$B$5,Raw!$A$6:$A$1257,0),MATCH(L$5,Raw!$FI$4:$FR$4,0)),"-")</f>
        <v>1.6051905668440887</v>
      </c>
      <c r="M45" s="305">
        <f>IFERROR(INDEX(Raw!$FI$6:$FR$1257,MATCH($B45&amp;$D45&amp;$B$5,Raw!$A$6:$A$1257,0),MATCH(M$5,Raw!$FI$4:$FR$4,0)),"-")</f>
        <v>1.0614108550608639</v>
      </c>
      <c r="N45" s="305">
        <f>IFERROR(INDEX(Raw!$FI$6:$FR$1257,MATCH($B45&amp;$D45&amp;$B$5,Raw!$A$6:$A$1257,0),MATCH(N$5,Raw!$FI$4:$FR$4,0)),"-")</f>
        <v>1.054564298377199</v>
      </c>
      <c r="O45" s="305">
        <f>IFERROR(INDEX(Raw!$FI$6:$FR$1257,MATCH($B45&amp;$D45&amp;$B$5,Raw!$A$6:$A$1257,0),MATCH(O$5,Raw!$FI$4:$FR$4,0)),"-")</f>
        <v>1.0567883343900009</v>
      </c>
      <c r="Q45" s="290">
        <f>IFERROR(INDEX(Raw!$H$6:$EB$1257,MATCH($B45&amp;$D45&amp;$B$5,Raw!$A$6:$A$1257,0),MATCH(Q$5,Raw!$H$5:$EB$5,0)),"-")</f>
        <v>104291</v>
      </c>
      <c r="R45" s="290">
        <f>IFERROR(INDEX(Raw!$H$6:$EB$1257,MATCH($B45&amp;$D45&amp;$B$5,Raw!$A$6:$A$1257,0),MATCH(R$5,Raw!$H$5:$EB$5,0)),"-")</f>
        <v>52674</v>
      </c>
      <c r="S45" s="290">
        <f>IFERROR(INDEX(Raw!$H$6:$EB$1257,MATCH($B45&amp;$D45&amp;$B$5,Raw!$A$6:$A$1257,0),MATCH(S$5,Raw!$H$5:$EB$5,0)),"-")</f>
        <v>415177</v>
      </c>
      <c r="T45" s="290">
        <f>IFERROR(INDEX(Raw!$H$6:$EB$1257,MATCH($B45&amp;$D45&amp;$B$5,Raw!$A$6:$A$1257,0),MATCH(T$5,Raw!$H$5:$EB$5,0)),"-")</f>
        <v>259576</v>
      </c>
      <c r="U45" s="290">
        <f>IFERROR(INDEX(Raw!$H$6:$EB$1257,MATCH($B45&amp;$D45&amp;$B$5,Raw!$A$6:$A$1257,0),MATCH(U$5,Raw!$H$5:$EB$5,0)),"-")</f>
        <v>16048</v>
      </c>
      <c r="V45" s="291"/>
      <c r="W45" s="290">
        <f>IFERROR(INDEX(Raw!$H$6:$EB$1257,MATCH($B45&amp;$D45&amp;$B$5,Raw!$A$6:$A$1257,0),MATCH(W$5,Raw!$H$5:$EB$5,0)),"-")</f>
        <v>80360</v>
      </c>
      <c r="X45" s="290">
        <f>IFERROR(INDEX(Raw!$H$6:$EB$1257,MATCH($B45&amp;$D45&amp;$B$5,Raw!$A$6:$A$1257,0),MATCH(X$5,Raw!$H$5:$EB$5,0)),"-")</f>
        <v>41316</v>
      </c>
      <c r="Y45" s="290">
        <f>IFERROR(INDEX(Raw!$H$6:$EB$1257,MATCH($B45&amp;$D45&amp;$B$5,Raw!$A$6:$A$1257,0),MATCH(Y$5,Raw!$H$5:$EB$5,0)),"-")</f>
        <v>343463</v>
      </c>
      <c r="Z45" s="290">
        <f>IFERROR(INDEX(Raw!$H$6:$EB$1257,MATCH($B45&amp;$D45&amp;$B$5,Raw!$A$6:$A$1257,0),MATCH(Z$5,Raw!$H$5:$EB$5,0)),"-")</f>
        <v>193328</v>
      </c>
      <c r="AA45" s="290">
        <f>IFERROR(INDEX(Raw!$H$6:$EB$1257,MATCH($B45&amp;$D45&amp;$B$5,Raw!$A$6:$A$1257,0),MATCH(AA$5,Raw!$H$5:$EB$5,0)),"-")</f>
        <v>11668</v>
      </c>
    </row>
    <row r="46" spans="1:27" s="46" customFormat="1" x14ac:dyDescent="0.2">
      <c r="A46" s="392">
        <v>43952</v>
      </c>
      <c r="B46" s="287" t="s">
        <v>147</v>
      </c>
      <c r="C46" s="46" t="s">
        <v>144</v>
      </c>
      <c r="D46" s="2" t="s">
        <v>144</v>
      </c>
      <c r="E46" s="307">
        <f>IFERROR(INDEX(Raw!$FI$6:$FR$1257,MATCH($B46&amp;$D46&amp;$B$5,Raw!$A$6:$A$1257,0),MATCH(E$5,Raw!$FI$4:$FR$4,0)),"-")</f>
        <v>2.1199577008658106</v>
      </c>
      <c r="F46" s="306">
        <f>IFERROR(INDEX(Raw!$FI$6:$FR$1257,MATCH($B46&amp;$D46&amp;$B$5,Raw!$A$6:$A$1257,0),MATCH(F$5,Raw!$FI$4:$FR$4,0)),"-")</f>
        <v>2.0914510643176518</v>
      </c>
      <c r="G46" s="306">
        <f>IFERROR(INDEX(Raw!$FI$6:$FR$1257,MATCH($B46&amp;$D46&amp;$B$5,Raw!$A$6:$A$1257,0),MATCH(G$5,Raw!$FI$4:$FR$4,0)),"-")</f>
        <v>1.2813336759047445</v>
      </c>
      <c r="H46" s="306">
        <f>IFERROR(INDEX(Raw!$FI$6:$FR$1257,MATCH($B46&amp;$D46&amp;$B$5,Raw!$A$6:$A$1257,0),MATCH(H$5,Raw!$FI$4:$FR$4,0)),"-")</f>
        <v>1.4010646720560047</v>
      </c>
      <c r="I46" s="306">
        <f>IFERROR(INDEX(Raw!$FI$6:$FR$1257,MATCH($B46&amp;$D46&amp;$B$5,Raw!$A$6:$A$1257,0),MATCH(I$5,Raw!$FI$4:$FR$4,0)),"-")</f>
        <v>1.4131340175516882</v>
      </c>
      <c r="J46" s="306"/>
      <c r="K46" s="306">
        <f>IFERROR(INDEX(Raw!$FI$6:$FR$1257,MATCH($B46&amp;$D46&amp;$B$5,Raw!$A$6:$A$1257,0),MATCH(K$5,Raw!$FI$4:$FR$4,0)),"-")</f>
        <v>1.6341345200590425</v>
      </c>
      <c r="L46" s="306">
        <f>IFERROR(INDEX(Raw!$FI$6:$FR$1257,MATCH($B46&amp;$D46&amp;$B$5,Raw!$A$6:$A$1257,0),MATCH(L$5,Raw!$FI$4:$FR$4,0)),"-")</f>
        <v>1.6369090839607139</v>
      </c>
      <c r="M46" s="306">
        <f>IFERROR(INDEX(Raw!$FI$6:$FR$1257,MATCH($B46&amp;$D46&amp;$B$5,Raw!$A$6:$A$1257,0),MATCH(M$5,Raw!$FI$4:$FR$4,0)),"-")</f>
        <v>1.0701507830129982</v>
      </c>
      <c r="N46" s="306">
        <f>IFERROR(INDEX(Raw!$FI$6:$FR$1257,MATCH($B46&amp;$D46&amp;$B$5,Raw!$A$6:$A$1257,0),MATCH(N$5,Raw!$FI$4:$FR$4,0)),"-")</f>
        <v>1.0612238519876656</v>
      </c>
      <c r="O46" s="306">
        <f>IFERROR(INDEX(Raw!$FI$6:$FR$1257,MATCH($B46&amp;$D46&amp;$B$5,Raw!$A$6:$A$1257,0),MATCH(O$5,Raw!$FI$4:$FR$4,0)),"-")</f>
        <v>1.044994793990778</v>
      </c>
      <c r="Q46" s="291">
        <f>IFERROR(INDEX(Raw!$H$6:$EB$1257,MATCH($B46&amp;$D46&amp;$B$5,Raw!$A$6:$A$1257,0),MATCH(Q$5,Raw!$H$5:$EB$5,0)),"-")</f>
        <v>96227</v>
      </c>
      <c r="R46" s="291">
        <f>IFERROR(INDEX(Raw!$H$6:$EB$1257,MATCH($B46&amp;$D46&amp;$B$5,Raw!$A$6:$A$1257,0),MATCH(R$5,Raw!$H$5:$EB$5,0)),"-")</f>
        <v>54727</v>
      </c>
      <c r="S46" s="291">
        <f>IFERROR(INDEX(Raw!$H$6:$EB$1257,MATCH($B46&amp;$D46&amp;$B$5,Raw!$A$6:$A$1257,0),MATCH(S$5,Raw!$H$5:$EB$5,0)),"-")</f>
        <v>413931</v>
      </c>
      <c r="T46" s="291">
        <f>IFERROR(INDEX(Raw!$H$6:$EB$1257,MATCH($B46&amp;$D46&amp;$B$5,Raw!$A$6:$A$1257,0),MATCH(T$5,Raw!$H$5:$EB$5,0)),"-")</f>
        <v>268982</v>
      </c>
      <c r="U46" s="291">
        <f>IFERROR(INDEX(Raw!$H$6:$EB$1257,MATCH($B46&amp;$D46&amp;$B$5,Raw!$A$6:$A$1257,0),MATCH(U$5,Raw!$H$5:$EB$5,0)),"-")</f>
        <v>19001</v>
      </c>
      <c r="V46" s="291"/>
      <c r="W46" s="291">
        <f>IFERROR(INDEX(Raw!$H$6:$EB$1257,MATCH($B46&amp;$D46&amp;$B$5,Raw!$A$6:$A$1257,0),MATCH(W$5,Raw!$H$5:$EB$5,0)),"-")</f>
        <v>74175</v>
      </c>
      <c r="X46" s="291">
        <f>IFERROR(INDEX(Raw!$H$6:$EB$1257,MATCH($B46&amp;$D46&amp;$B$5,Raw!$A$6:$A$1257,0),MATCH(X$5,Raw!$H$5:$EB$5,0)),"-")</f>
        <v>42833</v>
      </c>
      <c r="Y46" s="291">
        <f>IFERROR(INDEX(Raw!$H$6:$EB$1257,MATCH($B46&amp;$D46&amp;$B$5,Raw!$A$6:$A$1257,0),MATCH(Y$5,Raw!$H$5:$EB$5,0)),"-")</f>
        <v>345709</v>
      </c>
      <c r="Z46" s="291">
        <f>IFERROR(INDEX(Raw!$H$6:$EB$1257,MATCH($B46&amp;$D46&amp;$B$5,Raw!$A$6:$A$1257,0),MATCH(Z$5,Raw!$H$5:$EB$5,0)),"-")</f>
        <v>203738</v>
      </c>
      <c r="AA46" s="291">
        <f>IFERROR(INDEX(Raw!$H$6:$EB$1257,MATCH($B46&amp;$D46&amp;$B$5,Raw!$A$6:$A$1257,0),MATCH(AA$5,Raw!$H$5:$EB$5,0)),"-")</f>
        <v>14051</v>
      </c>
    </row>
    <row r="47" spans="1:27" s="46" customFormat="1" x14ac:dyDescent="0.2">
      <c r="A47" s="392">
        <v>43983</v>
      </c>
      <c r="B47" s="287" t="s">
        <v>147</v>
      </c>
      <c r="C47" s="46" t="s">
        <v>145</v>
      </c>
      <c r="D47" s="138" t="s">
        <v>145</v>
      </c>
      <c r="E47" s="307">
        <f>IFERROR(INDEX(Raw!$FI$6:$FR$1257,MATCH($B47&amp;$D47&amp;$B$5,Raw!$A$6:$A$1257,0),MATCH(E$5,Raw!$FI$4:$FR$4,0)),"-")</f>
        <v>2.1324275126771552</v>
      </c>
      <c r="F47" s="306">
        <f>IFERROR(INDEX(Raw!$FI$6:$FR$1257,MATCH($B47&amp;$D47&amp;$B$5,Raw!$A$6:$A$1257,0),MATCH(F$5,Raw!$FI$4:$FR$4,0)),"-")</f>
        <v>2.1043302191751625</v>
      </c>
      <c r="G47" s="306">
        <f>IFERROR(INDEX(Raw!$FI$6:$FR$1257,MATCH($B47&amp;$D47&amp;$B$5,Raw!$A$6:$A$1257,0),MATCH(G$5,Raw!$FI$4:$FR$4,0)),"-")</f>
        <v>1.303176996376084</v>
      </c>
      <c r="H47" s="306">
        <f>IFERROR(INDEX(Raw!$FI$6:$FR$1257,MATCH($B47&amp;$D47&amp;$B$5,Raw!$A$6:$A$1257,0),MATCH(H$5,Raw!$FI$4:$FR$4,0)),"-")</f>
        <v>1.4703113382120274</v>
      </c>
      <c r="I47" s="306">
        <f>IFERROR(INDEX(Raw!$FI$6:$FR$1257,MATCH($B47&amp;$D47&amp;$B$5,Raw!$A$6:$A$1257,0),MATCH(I$5,Raw!$FI$4:$FR$4,0)),"-")</f>
        <v>1.4491682070240295</v>
      </c>
      <c r="J47" s="306"/>
      <c r="K47" s="306">
        <f>IFERROR(INDEX(Raw!$FI$6:$FR$1257,MATCH($B47&amp;$D47&amp;$B$5,Raw!$A$6:$A$1257,0),MATCH(K$5,Raw!$FI$4:$FR$4,0)),"-")</f>
        <v>1.644952975339141</v>
      </c>
      <c r="L47" s="306">
        <f>IFERROR(INDEX(Raw!$FI$6:$FR$1257,MATCH($B47&amp;$D47&amp;$B$5,Raw!$A$6:$A$1257,0),MATCH(L$5,Raw!$FI$4:$FR$4,0)),"-")</f>
        <v>1.6497104898582644</v>
      </c>
      <c r="M47" s="306">
        <f>IFERROR(INDEX(Raw!$FI$6:$FR$1257,MATCH($B47&amp;$D47&amp;$B$5,Raw!$A$6:$A$1257,0),MATCH(M$5,Raw!$FI$4:$FR$4,0)),"-")</f>
        <v>1.0756106553323121</v>
      </c>
      <c r="N47" s="306">
        <f>IFERROR(INDEX(Raw!$FI$6:$FR$1257,MATCH($B47&amp;$D47&amp;$B$5,Raw!$A$6:$A$1257,0),MATCH(N$5,Raw!$FI$4:$FR$4,0)),"-")</f>
        <v>1.0679476500086653</v>
      </c>
      <c r="O47" s="306">
        <f>IFERROR(INDEX(Raw!$FI$6:$FR$1257,MATCH($B47&amp;$D47&amp;$B$5,Raw!$A$6:$A$1257,0),MATCH(O$5,Raw!$FI$4:$FR$4,0)),"-")</f>
        <v>1.0430764285140239</v>
      </c>
      <c r="Q47" s="291">
        <f>IFERROR(INDEX(Raw!$H$6:$EB$1257,MATCH($B47&amp;$D47&amp;$B$5,Raw!$A$6:$A$1257,0),MATCH(Q$5,Raw!$H$5:$EB$5,0)),"-")</f>
        <v>98403</v>
      </c>
      <c r="R47" s="291">
        <f>IFERROR(INDEX(Raw!$H$6:$EB$1257,MATCH($B47&amp;$D47&amp;$B$5,Raw!$A$6:$A$1257,0),MATCH(R$5,Raw!$H$5:$EB$5,0)),"-")</f>
        <v>59239</v>
      </c>
      <c r="S47" s="291">
        <f>IFERROR(INDEX(Raw!$H$6:$EB$1257,MATCH($B47&amp;$D47&amp;$B$5,Raw!$A$6:$A$1257,0),MATCH(S$5,Raw!$H$5:$EB$5,0)),"-")</f>
        <v>434762</v>
      </c>
      <c r="T47" s="291">
        <f>IFERROR(INDEX(Raw!$H$6:$EB$1257,MATCH($B47&amp;$D47&amp;$B$5,Raw!$A$6:$A$1257,0),MATCH(T$5,Raw!$H$5:$EB$5,0)),"-")</f>
        <v>262999</v>
      </c>
      <c r="U47" s="291">
        <f>IFERROR(INDEX(Raw!$H$6:$EB$1257,MATCH($B47&amp;$D47&amp;$B$5,Raw!$A$6:$A$1257,0),MATCH(U$5,Raw!$H$5:$EB$5,0)),"-")</f>
        <v>18032</v>
      </c>
      <c r="V47" s="291"/>
      <c r="W47" s="291">
        <f>IFERROR(INDEX(Raw!$H$6:$EB$1257,MATCH($B47&amp;$D47&amp;$B$5,Raw!$A$6:$A$1257,0),MATCH(W$5,Raw!$H$5:$EB$5,0)),"-")</f>
        <v>75908</v>
      </c>
      <c r="X47" s="291">
        <f>IFERROR(INDEX(Raw!$H$6:$EB$1257,MATCH($B47&amp;$D47&amp;$B$5,Raw!$A$6:$A$1257,0),MATCH(X$5,Raw!$H$5:$EB$5,0)),"-")</f>
        <v>46441</v>
      </c>
      <c r="Y47" s="291">
        <f>IFERROR(INDEX(Raw!$H$6:$EB$1257,MATCH($B47&amp;$D47&amp;$B$5,Raw!$A$6:$A$1257,0),MATCH(Y$5,Raw!$H$5:$EB$5,0)),"-")</f>
        <v>358842</v>
      </c>
      <c r="Z47" s="291">
        <f>IFERROR(INDEX(Raw!$H$6:$EB$1257,MATCH($B47&amp;$D47&amp;$B$5,Raw!$A$6:$A$1257,0),MATCH(Z$5,Raw!$H$5:$EB$5,0)),"-")</f>
        <v>191027</v>
      </c>
      <c r="AA47" s="291">
        <f>IFERROR(INDEX(Raw!$H$6:$EB$1257,MATCH($B47&amp;$D47&amp;$B$5,Raw!$A$6:$A$1257,0),MATCH(AA$5,Raw!$H$5:$EB$5,0)),"-")</f>
        <v>12979</v>
      </c>
    </row>
    <row r="48" spans="1:27" s="46" customFormat="1" ht="18" x14ac:dyDescent="0.25">
      <c r="A48" s="392">
        <v>44013</v>
      </c>
      <c r="B48" s="287" t="s">
        <v>147</v>
      </c>
      <c r="C48" s="46" t="s">
        <v>146</v>
      </c>
      <c r="D48" s="142" t="s">
        <v>146</v>
      </c>
      <c r="E48" s="307">
        <f>IFERROR(INDEX(Raw!$FI$6:$FR$1257,MATCH($B48&amp;$D48&amp;$B$5,Raw!$A$6:$A$1257,0),MATCH(E$5,Raw!$FI$4:$FR$4,0)),"-")</f>
        <v>2.1645129512661527</v>
      </c>
      <c r="F48" s="306">
        <f>IFERROR(INDEX(Raw!$FI$6:$FR$1257,MATCH($B48&amp;$D48&amp;$B$5,Raw!$A$6:$A$1257,0),MATCH(F$5,Raw!$FI$4:$FR$4,0)),"-")</f>
        <v>2.1578427742811304</v>
      </c>
      <c r="G48" s="306">
        <f>IFERROR(INDEX(Raw!$FI$6:$FR$1257,MATCH($B48&amp;$D48&amp;$B$5,Raw!$A$6:$A$1257,0),MATCH(G$5,Raw!$FI$4:$FR$4,0)),"-")</f>
        <v>1.3264473177993743</v>
      </c>
      <c r="H48" s="306">
        <f>IFERROR(INDEX(Raw!$FI$6:$FR$1257,MATCH($B48&amp;$D48&amp;$B$5,Raw!$A$6:$A$1257,0),MATCH(H$5,Raw!$FI$4:$FR$4,0)),"-")</f>
        <v>1.5267733585139118</v>
      </c>
      <c r="I48" s="306">
        <f>IFERROR(INDEX(Raw!$FI$6:$FR$1257,MATCH($B48&amp;$D48&amp;$B$5,Raw!$A$6:$A$1257,0),MATCH(I$5,Raw!$FI$4:$FR$4,0)),"-")</f>
        <v>1.5377465033446269</v>
      </c>
      <c r="J48" s="306"/>
      <c r="K48" s="306">
        <f>IFERROR(INDEX(Raw!$FI$6:$FR$1257,MATCH($B48&amp;$D48&amp;$B$5,Raw!$A$6:$A$1257,0),MATCH(K$5,Raw!$FI$4:$FR$4,0)),"-")</f>
        <v>1.6554055359177917</v>
      </c>
      <c r="L48" s="306">
        <f>IFERROR(INDEX(Raw!$FI$6:$FR$1257,MATCH($B48&amp;$D48&amp;$B$5,Raw!$A$6:$A$1257,0),MATCH(L$5,Raw!$FI$4:$FR$4,0)),"-")</f>
        <v>1.6768172281870912</v>
      </c>
      <c r="M48" s="306">
        <f>IFERROR(INDEX(Raw!$FI$6:$FR$1257,MATCH($B48&amp;$D48&amp;$B$5,Raw!$A$6:$A$1257,0),MATCH(M$5,Raw!$FI$4:$FR$4,0)),"-")</f>
        <v>1.0819519484357314</v>
      </c>
      <c r="N48" s="306">
        <f>IFERROR(INDEX(Raw!$FI$6:$FR$1257,MATCH($B48&amp;$D48&amp;$B$5,Raw!$A$6:$A$1257,0),MATCH(N$5,Raw!$FI$4:$FR$4,0)),"-")</f>
        <v>1.0759378951424277</v>
      </c>
      <c r="O48" s="306">
        <f>IFERROR(INDEX(Raw!$FI$6:$FR$1257,MATCH($B48&amp;$D48&amp;$B$5,Raw!$A$6:$A$1257,0),MATCH(O$5,Raw!$FI$4:$FR$4,0)),"-")</f>
        <v>1.0575970810529058</v>
      </c>
      <c r="Q48" s="291">
        <f>IFERROR(INDEX(Raw!$H$6:$EB$1257,MATCH($B48&amp;$D48&amp;$B$5,Raw!$A$6:$A$1257,0),MATCH(Q$5,Raw!$H$5:$EB$5,0)),"-")</f>
        <v>112059</v>
      </c>
      <c r="R48" s="291">
        <f>IFERROR(INDEX(Raw!$H$6:$EB$1257,MATCH($B48&amp;$D48&amp;$B$5,Raw!$A$6:$A$1257,0),MATCH(R$5,Raw!$H$5:$EB$5,0)),"-")</f>
        <v>69940</v>
      </c>
      <c r="S48" s="291">
        <f>IFERROR(INDEX(Raw!$H$6:$EB$1257,MATCH($B48&amp;$D48&amp;$B$5,Raw!$A$6:$A$1257,0),MATCH(S$5,Raw!$H$5:$EB$5,0)),"-")</f>
        <v>475794</v>
      </c>
      <c r="T48" s="291">
        <f>IFERROR(INDEX(Raw!$H$6:$EB$1257,MATCH($B48&amp;$D48&amp;$B$5,Raw!$A$6:$A$1257,0),MATCH(T$5,Raw!$H$5:$EB$5,0)),"-")</f>
        <v>281337</v>
      </c>
      <c r="U48" s="291">
        <f>IFERROR(INDEX(Raw!$H$6:$EB$1257,MATCH($B48&amp;$D48&amp;$B$5,Raw!$A$6:$A$1257,0),MATCH(U$5,Raw!$H$5:$EB$5,0)),"-")</f>
        <v>17701</v>
      </c>
      <c r="V48" s="291"/>
      <c r="W48" s="291">
        <f>IFERROR(INDEX(Raw!$H$6:$EB$1257,MATCH($B48&amp;$D48&amp;$B$5,Raw!$A$6:$A$1257,0),MATCH(W$5,Raw!$H$5:$EB$5,0)),"-")</f>
        <v>85702</v>
      </c>
      <c r="X48" s="291">
        <f>IFERROR(INDEX(Raw!$H$6:$EB$1257,MATCH($B48&amp;$D48&amp;$B$5,Raw!$A$6:$A$1257,0),MATCH(X$5,Raw!$H$5:$EB$5,0)),"-")</f>
        <v>54349</v>
      </c>
      <c r="Y48" s="291">
        <f>IFERROR(INDEX(Raw!$H$6:$EB$1257,MATCH($B48&amp;$D48&amp;$B$5,Raw!$A$6:$A$1257,0),MATCH(Y$5,Raw!$H$5:$EB$5,0)),"-")</f>
        <v>388094</v>
      </c>
      <c r="Z48" s="291">
        <f>IFERROR(INDEX(Raw!$H$6:$EB$1257,MATCH($B48&amp;$D48&amp;$B$5,Raw!$A$6:$A$1257,0),MATCH(Z$5,Raw!$H$5:$EB$5,0)),"-")</f>
        <v>198262</v>
      </c>
      <c r="AA48" s="291">
        <f>IFERROR(INDEX(Raw!$H$6:$EB$1257,MATCH($B48&amp;$D48&amp;$B$5,Raw!$A$6:$A$1257,0),MATCH(AA$5,Raw!$H$5:$EB$5,0)),"-")</f>
        <v>12174</v>
      </c>
    </row>
    <row r="49" spans="1:27" s="46" customFormat="1" x14ac:dyDescent="0.2">
      <c r="A49" s="392">
        <v>44044</v>
      </c>
      <c r="B49" s="287" t="s">
        <v>147</v>
      </c>
      <c r="C49" s="46" t="s">
        <v>135</v>
      </c>
      <c r="D49" s="2" t="s">
        <v>135</v>
      </c>
      <c r="E49" s="307">
        <f>IFERROR(INDEX(Raw!$FI$6:$FR$1257,MATCH($B49&amp;$D49&amp;$B$5,Raw!$A$6:$A$1257,0),MATCH(E$5,Raw!$FI$4:$FR$4,0)),"-")</f>
        <v>2.170787432255322</v>
      </c>
      <c r="F49" s="306">
        <f>IFERROR(INDEX(Raw!$FI$6:$FR$1257,MATCH($B49&amp;$D49&amp;$B$5,Raw!$A$6:$A$1257,0),MATCH(F$5,Raw!$FI$4:$FR$4,0)),"-")</f>
        <v>2.1656661991584851</v>
      </c>
      <c r="G49" s="306">
        <f>IFERROR(INDEX(Raw!$FI$6:$FR$1257,MATCH($B49&amp;$D49&amp;$B$5,Raw!$A$6:$A$1257,0),MATCH(G$5,Raw!$FI$4:$FR$4,0)),"-")</f>
        <v>1.3526949268999255</v>
      </c>
      <c r="H49" s="306">
        <f>IFERROR(INDEX(Raw!$FI$6:$FR$1257,MATCH($B49&amp;$D49&amp;$B$5,Raw!$A$6:$A$1257,0),MATCH(H$5,Raw!$FI$4:$FR$4,0)),"-")</f>
        <v>1.5984570963040141</v>
      </c>
      <c r="I49" s="306">
        <f>IFERROR(INDEX(Raw!$FI$6:$FR$1257,MATCH($B49&amp;$D49&amp;$B$5,Raw!$A$6:$A$1257,0),MATCH(I$5,Raw!$FI$4:$FR$4,0)),"-")</f>
        <v>1.5571264807030951</v>
      </c>
      <c r="J49" s="306"/>
      <c r="K49" s="306">
        <f>IFERROR(INDEX(Raw!$FI$6:$FR$1257,MATCH($B49&amp;$D49&amp;$B$5,Raw!$A$6:$A$1257,0),MATCH(K$5,Raw!$FI$4:$FR$4,0)),"-")</f>
        <v>1.656512344585739</v>
      </c>
      <c r="L49" s="306">
        <f>IFERROR(INDEX(Raw!$FI$6:$FR$1257,MATCH($B49&amp;$D49&amp;$B$5,Raw!$A$6:$A$1257,0),MATCH(L$5,Raw!$FI$4:$FR$4,0)),"-")</f>
        <v>1.6804488078541375</v>
      </c>
      <c r="M49" s="306">
        <f>IFERROR(INDEX(Raw!$FI$6:$FR$1257,MATCH($B49&amp;$D49&amp;$B$5,Raw!$A$6:$A$1257,0),MATCH(M$5,Raw!$FI$4:$FR$4,0)),"-")</f>
        <v>1.0848470217456474</v>
      </c>
      <c r="N49" s="306">
        <f>IFERROR(INDEX(Raw!$FI$6:$FR$1257,MATCH($B49&amp;$D49&amp;$B$5,Raw!$A$6:$A$1257,0),MATCH(N$5,Raw!$FI$4:$FR$4,0)),"-")</f>
        <v>1.0802043904034051</v>
      </c>
      <c r="O49" s="306">
        <f>IFERROR(INDEX(Raw!$FI$6:$FR$1257,MATCH($B49&amp;$D49&amp;$B$5,Raw!$A$6:$A$1257,0),MATCH(O$5,Raw!$FI$4:$FR$4,0)),"-")</f>
        <v>1.0429881543752388</v>
      </c>
      <c r="Q49" s="291">
        <f>IFERROR(INDEX(Raw!$H$6:$EB$1257,MATCH($B49&amp;$D49&amp;$B$5,Raw!$A$6:$A$1257,0),MATCH(Q$5,Raw!$H$5:$EB$5,0)),"-")</f>
        <v>122567</v>
      </c>
      <c r="R49" s="291">
        <f>IFERROR(INDEX(Raw!$H$6:$EB$1257,MATCH($B49&amp;$D49&amp;$B$5,Raw!$A$6:$A$1257,0),MATCH(R$5,Raw!$H$5:$EB$5,0)),"-")</f>
        <v>77206</v>
      </c>
      <c r="S49" s="291">
        <f>IFERROR(INDEX(Raw!$H$6:$EB$1257,MATCH($B49&amp;$D49&amp;$B$5,Raw!$A$6:$A$1257,0),MATCH(S$5,Raw!$H$5:$EB$5,0)),"-")</f>
        <v>509897</v>
      </c>
      <c r="T49" s="291">
        <f>IFERROR(INDEX(Raw!$H$6:$EB$1257,MATCH($B49&amp;$D49&amp;$B$5,Raw!$A$6:$A$1257,0),MATCH(T$5,Raw!$H$5:$EB$5,0)),"-")</f>
        <v>288424</v>
      </c>
      <c r="U49" s="291">
        <f>IFERROR(INDEX(Raw!$H$6:$EB$1257,MATCH($B49&amp;$D49&amp;$B$5,Raw!$A$6:$A$1257,0),MATCH(U$5,Raw!$H$5:$EB$5,0)),"-")</f>
        <v>16300</v>
      </c>
      <c r="V49" s="291"/>
      <c r="W49" s="291">
        <f>IFERROR(INDEX(Raw!$H$6:$EB$1257,MATCH($B49&amp;$D49&amp;$B$5,Raw!$A$6:$A$1257,0),MATCH(W$5,Raw!$H$5:$EB$5,0)),"-")</f>
        <v>93530</v>
      </c>
      <c r="X49" s="291">
        <f>IFERROR(INDEX(Raw!$H$6:$EB$1257,MATCH($B49&amp;$D49&amp;$B$5,Raw!$A$6:$A$1257,0),MATCH(X$5,Raw!$H$5:$EB$5,0)),"-")</f>
        <v>59908</v>
      </c>
      <c r="Y49" s="291">
        <f>IFERROR(INDEX(Raw!$H$6:$EB$1257,MATCH($B49&amp;$D49&amp;$B$5,Raw!$A$6:$A$1257,0),MATCH(Y$5,Raw!$H$5:$EB$5,0)),"-")</f>
        <v>408932</v>
      </c>
      <c r="Z49" s="291">
        <f>IFERROR(INDEX(Raw!$H$6:$EB$1257,MATCH($B49&amp;$D49&amp;$B$5,Raw!$A$6:$A$1257,0),MATCH(Z$5,Raw!$H$5:$EB$5,0)),"-")</f>
        <v>194911</v>
      </c>
      <c r="AA49" s="291">
        <f>IFERROR(INDEX(Raw!$H$6:$EB$1257,MATCH($B49&amp;$D49&amp;$B$5,Raw!$A$6:$A$1257,0),MATCH(AA$5,Raw!$H$5:$EB$5,0)),"-")</f>
        <v>10918</v>
      </c>
    </row>
    <row r="50" spans="1:27" s="46" customFormat="1" x14ac:dyDescent="0.2">
      <c r="A50" s="392">
        <v>44075</v>
      </c>
      <c r="B50" s="287" t="s">
        <v>147</v>
      </c>
      <c r="C50" s="46" t="s">
        <v>136</v>
      </c>
      <c r="D50" s="138" t="s">
        <v>136</v>
      </c>
      <c r="E50" s="307">
        <f>IFERROR(INDEX(Raw!$FI$6:$FR$1257,MATCH($B50&amp;$D50&amp;$B$5,Raw!$A$6:$A$1257,0),MATCH(E$5,Raw!$FI$4:$FR$4,0)),"-")</f>
        <v>2.1349666770261404</v>
      </c>
      <c r="F50" s="306">
        <f>IFERROR(INDEX(Raw!$FI$6:$FR$1257,MATCH($B50&amp;$D50&amp;$B$5,Raw!$A$6:$A$1257,0),MATCH(F$5,Raw!$FI$4:$FR$4,0)),"-")</f>
        <v>2.1268570196014993</v>
      </c>
      <c r="G50" s="306">
        <f>IFERROR(INDEX(Raw!$FI$6:$FR$1257,MATCH($B50&amp;$D50&amp;$B$5,Raw!$A$6:$A$1257,0),MATCH(G$5,Raw!$FI$4:$FR$4,0)),"-")</f>
        <v>1.3563427451914805</v>
      </c>
      <c r="H50" s="306">
        <f>IFERROR(INDEX(Raw!$FI$6:$FR$1257,MATCH($B50&amp;$D50&amp;$B$5,Raw!$A$6:$A$1257,0),MATCH(H$5,Raw!$FI$4:$FR$4,0)),"-")</f>
        <v>1.6412434738433477</v>
      </c>
      <c r="I50" s="306">
        <f>IFERROR(INDEX(Raw!$FI$6:$FR$1257,MATCH($B50&amp;$D50&amp;$B$5,Raw!$A$6:$A$1257,0),MATCH(I$5,Raw!$FI$4:$FR$4,0)),"-")</f>
        <v>1.5961317302665969</v>
      </c>
      <c r="J50" s="306"/>
      <c r="K50" s="306">
        <f>IFERROR(INDEX(Raw!$FI$6:$FR$1257,MATCH($B50&amp;$D50&amp;$B$5,Raw!$A$6:$A$1257,0),MATCH(K$5,Raw!$FI$4:$FR$4,0)),"-")</f>
        <v>1.627076211195138</v>
      </c>
      <c r="L50" s="306">
        <f>IFERROR(INDEX(Raw!$FI$6:$FR$1257,MATCH($B50&amp;$D50&amp;$B$5,Raw!$A$6:$A$1257,0),MATCH(L$5,Raw!$FI$4:$FR$4,0)),"-")</f>
        <v>1.6482784653131657</v>
      </c>
      <c r="M50" s="306">
        <f>IFERROR(INDEX(Raw!$FI$6:$FR$1257,MATCH($B50&amp;$D50&amp;$B$5,Raw!$A$6:$A$1257,0),MATCH(M$5,Raw!$FI$4:$FR$4,0)),"-")</f>
        <v>1.0800365354831023</v>
      </c>
      <c r="N50" s="306">
        <f>IFERROR(INDEX(Raw!$FI$6:$FR$1257,MATCH($B50&amp;$D50&amp;$B$5,Raw!$A$6:$A$1257,0),MATCH(N$5,Raw!$FI$4:$FR$4,0)),"-")</f>
        <v>1.0784607757327964</v>
      </c>
      <c r="O50" s="306">
        <f>IFERROR(INDEX(Raw!$FI$6:$FR$1257,MATCH($B50&amp;$D50&amp;$B$5,Raw!$A$6:$A$1257,0),MATCH(O$5,Raw!$FI$4:$FR$4,0)),"-")</f>
        <v>1.0410872974385781</v>
      </c>
      <c r="Q50" s="291">
        <f>IFERROR(INDEX(Raw!$H$6:$EB$1257,MATCH($B50&amp;$D50&amp;$B$5,Raw!$A$6:$A$1257,0),MATCH(Q$5,Raw!$H$5:$EB$5,0)),"-")</f>
        <v>123653</v>
      </c>
      <c r="R50" s="291">
        <f>IFERROR(INDEX(Raw!$H$6:$EB$1257,MATCH($B50&amp;$D50&amp;$B$5,Raw!$A$6:$A$1257,0),MATCH(R$5,Raw!$H$5:$EB$5,0)),"-")</f>
        <v>78883</v>
      </c>
      <c r="S50" s="291">
        <f>IFERROR(INDEX(Raw!$H$6:$EB$1257,MATCH($B50&amp;$D50&amp;$B$5,Raw!$A$6:$A$1257,0),MATCH(S$5,Raw!$H$5:$EB$5,0)),"-")</f>
        <v>512311</v>
      </c>
      <c r="T50" s="291">
        <f>IFERROR(INDEX(Raw!$H$6:$EB$1257,MATCH($B50&amp;$D50&amp;$B$5,Raw!$A$6:$A$1257,0),MATCH(T$5,Raw!$H$5:$EB$5,0)),"-")</f>
        <v>268148</v>
      </c>
      <c r="U50" s="291">
        <f>IFERROR(INDEX(Raw!$H$6:$EB$1257,MATCH($B50&amp;$D50&amp;$B$5,Raw!$A$6:$A$1257,0),MATCH(U$5,Raw!$H$5:$EB$5,0)),"-")</f>
        <v>15267</v>
      </c>
      <c r="V50" s="291"/>
      <c r="W50" s="291">
        <f>IFERROR(INDEX(Raw!$H$6:$EB$1257,MATCH($B50&amp;$D50&amp;$B$5,Raw!$A$6:$A$1257,0),MATCH(W$5,Raw!$H$5:$EB$5,0)),"-")</f>
        <v>94237</v>
      </c>
      <c r="X50" s="291">
        <f>IFERROR(INDEX(Raw!$H$6:$EB$1257,MATCH($B50&amp;$D50&amp;$B$5,Raw!$A$6:$A$1257,0),MATCH(X$5,Raw!$H$5:$EB$5,0)),"-")</f>
        <v>61133</v>
      </c>
      <c r="Y50" s="291">
        <f>IFERROR(INDEX(Raw!$H$6:$EB$1257,MATCH($B50&amp;$D50&amp;$B$5,Raw!$A$6:$A$1257,0),MATCH(Y$5,Raw!$H$5:$EB$5,0)),"-")</f>
        <v>407946</v>
      </c>
      <c r="Z50" s="291">
        <f>IFERROR(INDEX(Raw!$H$6:$EB$1257,MATCH($B50&amp;$D50&amp;$B$5,Raw!$A$6:$A$1257,0),MATCH(Z$5,Raw!$H$5:$EB$5,0)),"-")</f>
        <v>176200</v>
      </c>
      <c r="AA50" s="291">
        <f>IFERROR(INDEX(Raw!$H$6:$EB$1257,MATCH($B50&amp;$D50&amp;$B$5,Raw!$A$6:$A$1257,0),MATCH(AA$5,Raw!$H$5:$EB$5,0)),"-")</f>
        <v>9958</v>
      </c>
    </row>
    <row r="51" spans="1:27" s="46" customFormat="1" ht="18" x14ac:dyDescent="0.25">
      <c r="A51" s="392">
        <v>44105</v>
      </c>
      <c r="B51" s="287" t="s">
        <v>147</v>
      </c>
      <c r="C51" s="46" t="s">
        <v>137</v>
      </c>
      <c r="D51" s="142" t="s">
        <v>137</v>
      </c>
      <c r="E51" s="307">
        <f>IFERROR(INDEX(Raw!$FI$6:$FR$1257,MATCH($B51&amp;$D51&amp;$B$5,Raw!$A$6:$A$1257,0),MATCH(E$5,Raw!$FI$4:$FR$4,0)),"-")</f>
        <v>2.1180649414867316</v>
      </c>
      <c r="F51" s="306">
        <f>IFERROR(INDEX(Raw!$FI$6:$FR$1257,MATCH($B51&amp;$D51&amp;$B$5,Raw!$A$6:$A$1257,0),MATCH(F$5,Raw!$FI$4:$FR$4,0)),"-")</f>
        <v>2.103320937248069</v>
      </c>
      <c r="G51" s="306">
        <f>IFERROR(INDEX(Raw!$FI$6:$FR$1257,MATCH($B51&amp;$D51&amp;$B$5,Raw!$A$6:$A$1257,0),MATCH(G$5,Raw!$FI$4:$FR$4,0)),"-")</f>
        <v>1.3535093121860096</v>
      </c>
      <c r="H51" s="306">
        <f>IFERROR(INDEX(Raw!$FI$6:$FR$1257,MATCH($B51&amp;$D51&amp;$B$5,Raw!$A$6:$A$1257,0),MATCH(H$5,Raw!$FI$4:$FR$4,0)),"-")</f>
        <v>1.6296342263435046</v>
      </c>
      <c r="I51" s="306">
        <f>IFERROR(INDEX(Raw!$FI$6:$FR$1257,MATCH($B51&amp;$D51&amp;$B$5,Raw!$A$6:$A$1257,0),MATCH(I$5,Raw!$FI$4:$FR$4,0)),"-")</f>
        <v>1.6218130311614731</v>
      </c>
      <c r="J51" s="306"/>
      <c r="K51" s="306">
        <f>IFERROR(INDEX(Raw!$FI$6:$FR$1257,MATCH($B51&amp;$D51&amp;$B$5,Raw!$A$6:$A$1257,0),MATCH(K$5,Raw!$FI$4:$FR$4,0)),"-")</f>
        <v>1.6166968847865502</v>
      </c>
      <c r="L51" s="306">
        <f>IFERROR(INDEX(Raw!$FI$6:$FR$1257,MATCH($B51&amp;$D51&amp;$B$5,Raw!$A$6:$A$1257,0),MATCH(L$5,Raw!$FI$4:$FR$4,0)),"-")</f>
        <v>1.6295477596026318</v>
      </c>
      <c r="M51" s="306">
        <f>IFERROR(INDEX(Raw!$FI$6:$FR$1257,MATCH($B51&amp;$D51&amp;$B$5,Raw!$A$6:$A$1257,0),MATCH(M$5,Raw!$FI$4:$FR$4,0)),"-")</f>
        <v>1.0779612446109446</v>
      </c>
      <c r="N51" s="306">
        <f>IFERROR(INDEX(Raw!$FI$6:$FR$1257,MATCH($B51&amp;$D51&amp;$B$5,Raw!$A$6:$A$1257,0),MATCH(N$5,Raw!$FI$4:$FR$4,0)),"-")</f>
        <v>1.078905220356613</v>
      </c>
      <c r="O51" s="306">
        <f>IFERROR(INDEX(Raw!$FI$6:$FR$1257,MATCH($B51&amp;$D51&amp;$B$5,Raw!$A$6:$A$1257,0),MATCH(O$5,Raw!$FI$4:$FR$4,0)),"-")</f>
        <v>1.0406406624536937</v>
      </c>
      <c r="Q51" s="291">
        <f>IFERROR(INDEX(Raw!$H$6:$EB$1257,MATCH($B51&amp;$D51&amp;$B$5,Raw!$A$6:$A$1257,0),MATCH(Q$5,Raw!$H$5:$EB$5,0)),"-")</f>
        <v>128503</v>
      </c>
      <c r="R51" s="291">
        <f>IFERROR(INDEX(Raw!$H$6:$EB$1257,MATCH($B51&amp;$D51&amp;$B$5,Raw!$A$6:$A$1257,0),MATCH(R$5,Raw!$H$5:$EB$5,0)),"-")</f>
        <v>80879</v>
      </c>
      <c r="S51" s="291">
        <f>IFERROR(INDEX(Raw!$H$6:$EB$1257,MATCH($B51&amp;$D51&amp;$B$5,Raw!$A$6:$A$1257,0),MATCH(S$5,Raw!$H$5:$EB$5,0)),"-")</f>
        <v>531829</v>
      </c>
      <c r="T51" s="291">
        <f>IFERROR(INDEX(Raw!$H$6:$EB$1257,MATCH($B51&amp;$D51&amp;$B$5,Raw!$A$6:$A$1257,0),MATCH(T$5,Raw!$H$5:$EB$5,0)),"-")</f>
        <v>275739</v>
      </c>
      <c r="U51" s="291">
        <f>IFERROR(INDEX(Raw!$H$6:$EB$1257,MATCH($B51&amp;$D51&amp;$B$5,Raw!$A$6:$A$1257,0),MATCH(U$5,Raw!$H$5:$EB$5,0)),"-")</f>
        <v>14885</v>
      </c>
      <c r="V51" s="291"/>
      <c r="W51" s="291">
        <f>IFERROR(INDEX(Raw!$H$6:$EB$1257,MATCH($B51&amp;$D51&amp;$B$5,Raw!$A$6:$A$1257,0),MATCH(W$5,Raw!$H$5:$EB$5,0)),"-")</f>
        <v>98085</v>
      </c>
      <c r="X51" s="291">
        <f>IFERROR(INDEX(Raw!$H$6:$EB$1257,MATCH($B51&amp;$D51&amp;$B$5,Raw!$A$6:$A$1257,0),MATCH(X$5,Raw!$H$5:$EB$5,0)),"-")</f>
        <v>62661</v>
      </c>
      <c r="Y51" s="291">
        <f>IFERROR(INDEX(Raw!$H$6:$EB$1257,MATCH($B51&amp;$D51&amp;$B$5,Raw!$A$6:$A$1257,0),MATCH(Y$5,Raw!$H$5:$EB$5,0)),"-")</f>
        <v>423559</v>
      </c>
      <c r="Z51" s="291">
        <f>IFERROR(INDEX(Raw!$H$6:$EB$1257,MATCH($B51&amp;$D51&amp;$B$5,Raw!$A$6:$A$1257,0),MATCH(Z$5,Raw!$H$5:$EB$5,0)),"-")</f>
        <v>182554</v>
      </c>
      <c r="AA51" s="291">
        <f>IFERROR(INDEX(Raw!$H$6:$EB$1257,MATCH($B51&amp;$D51&amp;$B$5,Raw!$A$6:$A$1257,0),MATCH(AA$5,Raw!$H$5:$EB$5,0)),"-")</f>
        <v>9551</v>
      </c>
    </row>
    <row r="52" spans="1:27" s="46" customFormat="1" x14ac:dyDescent="0.2">
      <c r="A52" s="392">
        <v>44136</v>
      </c>
      <c r="B52" s="287" t="s">
        <v>147</v>
      </c>
      <c r="C52" s="46" t="s">
        <v>138</v>
      </c>
      <c r="D52" s="2" t="s">
        <v>138</v>
      </c>
      <c r="E52" s="307">
        <f>IFERROR(INDEX(Raw!$FI$6:$FR$1257,MATCH($B52&amp;$D52&amp;$B$5,Raw!$A$6:$A$1257,0),MATCH(E$5,Raw!$FI$4:$FR$4,0)),"-")</f>
        <v>2.1327850657739122</v>
      </c>
      <c r="F52" s="306">
        <f>IFERROR(INDEX(Raw!$FI$6:$FR$1257,MATCH($B52&amp;$D52&amp;$B$5,Raw!$A$6:$A$1257,0),MATCH(F$5,Raw!$FI$4:$FR$4,0)),"-")</f>
        <v>2.1118080416580374</v>
      </c>
      <c r="G52" s="306">
        <f>IFERROR(INDEX(Raw!$FI$6:$FR$1257,MATCH($B52&amp;$D52&amp;$B$5,Raw!$A$6:$A$1257,0),MATCH(G$5,Raw!$FI$4:$FR$4,0)),"-")</f>
        <v>1.3264093209368013</v>
      </c>
      <c r="H52" s="306">
        <f>IFERROR(INDEX(Raw!$FI$6:$FR$1257,MATCH($B52&amp;$D52&amp;$B$5,Raw!$A$6:$A$1257,0),MATCH(H$5,Raw!$FI$4:$FR$4,0)),"-")</f>
        <v>1.5851196911634016</v>
      </c>
      <c r="I52" s="306">
        <f>IFERROR(INDEX(Raw!$FI$6:$FR$1257,MATCH($B52&amp;$D52&amp;$B$5,Raw!$A$6:$A$1257,0),MATCH(I$5,Raw!$FI$4:$FR$4,0)),"-")</f>
        <v>1.6399756986634264</v>
      </c>
      <c r="J52" s="306"/>
      <c r="K52" s="306">
        <f>IFERROR(INDEX(Raw!$FI$6:$FR$1257,MATCH($B52&amp;$D52&amp;$B$5,Raw!$A$6:$A$1257,0),MATCH(K$5,Raw!$FI$4:$FR$4,0)),"-")</f>
        <v>1.6130165026109422</v>
      </c>
      <c r="L52" s="306">
        <f>IFERROR(INDEX(Raw!$FI$6:$FR$1257,MATCH($B52&amp;$D52&amp;$B$5,Raw!$A$6:$A$1257,0),MATCH(L$5,Raw!$FI$4:$FR$4,0)),"-")</f>
        <v>1.6220894109293174</v>
      </c>
      <c r="M52" s="306">
        <f>IFERROR(INDEX(Raw!$FI$6:$FR$1257,MATCH($B52&amp;$D52&amp;$B$5,Raw!$A$6:$A$1257,0),MATCH(M$5,Raw!$FI$4:$FR$4,0)),"-")</f>
        <v>1.070682700846288</v>
      </c>
      <c r="N52" s="306">
        <f>IFERROR(INDEX(Raw!$FI$6:$FR$1257,MATCH($B52&amp;$D52&amp;$B$5,Raw!$A$6:$A$1257,0),MATCH(N$5,Raw!$FI$4:$FR$4,0)),"-")</f>
        <v>1.0762015815422585</v>
      </c>
      <c r="O52" s="306">
        <f>IFERROR(INDEX(Raw!$FI$6:$FR$1257,MATCH($B52&amp;$D52&amp;$B$5,Raw!$A$6:$A$1257,0),MATCH(O$5,Raw!$FI$4:$FR$4,0)),"-")</f>
        <v>1.0652490886998784</v>
      </c>
      <c r="Q52" s="291">
        <f>IFERROR(INDEX(Raw!$H$6:$EB$1257,MATCH($B52&amp;$D52&amp;$B$5,Raw!$A$6:$A$1257,0),MATCH(Q$5,Raw!$H$5:$EB$5,0)),"-")</f>
        <v>117220</v>
      </c>
      <c r="R52" s="291">
        <f>IFERROR(INDEX(Raw!$H$6:$EB$1257,MATCH($B52&amp;$D52&amp;$B$5,Raw!$A$6:$A$1257,0),MATCH(R$5,Raw!$H$5:$EB$5,0)),"-")</f>
        <v>71377</v>
      </c>
      <c r="S52" s="291">
        <f>IFERROR(INDEX(Raw!$H$6:$EB$1257,MATCH($B52&amp;$D52&amp;$B$5,Raw!$A$6:$A$1257,0),MATCH(S$5,Raw!$H$5:$EB$5,0)),"-")</f>
        <v>495902</v>
      </c>
      <c r="T52" s="291">
        <f>IFERROR(INDEX(Raw!$H$6:$EB$1257,MATCH($B52&amp;$D52&amp;$B$5,Raw!$A$6:$A$1257,0),MATCH(T$5,Raw!$H$5:$EB$5,0)),"-")</f>
        <v>280032</v>
      </c>
      <c r="U52" s="291">
        <f>IFERROR(INDEX(Raw!$H$6:$EB$1257,MATCH($B52&amp;$D52&amp;$B$5,Raw!$A$6:$A$1257,0),MATCH(U$5,Raw!$H$5:$EB$5,0)),"-")</f>
        <v>13497</v>
      </c>
      <c r="V52" s="291"/>
      <c r="W52" s="291">
        <f>IFERROR(INDEX(Raw!$H$6:$EB$1257,MATCH($B52&amp;$D52&amp;$B$5,Raw!$A$6:$A$1257,0),MATCH(W$5,Raw!$H$5:$EB$5,0)),"-")</f>
        <v>88653</v>
      </c>
      <c r="X52" s="291">
        <f>IFERROR(INDEX(Raw!$H$6:$EB$1257,MATCH($B52&amp;$D52&amp;$B$5,Raw!$A$6:$A$1257,0),MATCH(X$5,Raw!$H$5:$EB$5,0)),"-")</f>
        <v>54825</v>
      </c>
      <c r="Y52" s="291">
        <f>IFERROR(INDEX(Raw!$H$6:$EB$1257,MATCH($B52&amp;$D52&amp;$B$5,Raw!$A$6:$A$1257,0),MATCH(Y$5,Raw!$H$5:$EB$5,0)),"-")</f>
        <v>400294</v>
      </c>
      <c r="Z52" s="291">
        <f>IFERROR(INDEX(Raw!$H$6:$EB$1257,MATCH($B52&amp;$D52&amp;$B$5,Raw!$A$6:$A$1257,0),MATCH(Z$5,Raw!$H$5:$EB$5,0)),"-")</f>
        <v>190125</v>
      </c>
      <c r="AA52" s="291">
        <f>IFERROR(INDEX(Raw!$H$6:$EB$1257,MATCH($B52&amp;$D52&amp;$B$5,Raw!$A$6:$A$1257,0),MATCH(AA$5,Raw!$H$5:$EB$5,0)),"-")</f>
        <v>8767</v>
      </c>
    </row>
    <row r="53" spans="1:27" s="46" customFormat="1" x14ac:dyDescent="0.2">
      <c r="A53" s="392">
        <v>44166</v>
      </c>
      <c r="B53" s="287" t="s">
        <v>147</v>
      </c>
      <c r="C53" s="46" t="s">
        <v>139</v>
      </c>
      <c r="D53" s="138" t="s">
        <v>139</v>
      </c>
      <c r="E53" s="307">
        <f>IFERROR(INDEX(Raw!$FI$6:$FR$1257,MATCH($B53&amp;$D53&amp;$B$5,Raw!$A$6:$A$1257,0),MATCH(E$5,Raw!$FI$4:$FR$4,0)),"-")</f>
        <v>2.143065263295739</v>
      </c>
      <c r="F53" s="306">
        <f>IFERROR(INDEX(Raw!$FI$6:$FR$1257,MATCH($B53&amp;$D53&amp;$B$5,Raw!$A$6:$A$1257,0),MATCH(F$5,Raw!$FI$4:$FR$4,0)),"-")</f>
        <v>2.1199443984068007</v>
      </c>
      <c r="G53" s="306">
        <f>IFERROR(INDEX(Raw!$FI$6:$FR$1257,MATCH($B53&amp;$D53&amp;$B$5,Raw!$A$6:$A$1257,0),MATCH(G$5,Raw!$FI$4:$FR$4,0)),"-")</f>
        <v>1.3470018736760743</v>
      </c>
      <c r="H53" s="306">
        <f>IFERROR(INDEX(Raw!$FI$6:$FR$1257,MATCH($B53&amp;$D53&amp;$B$5,Raw!$A$6:$A$1257,0),MATCH(H$5,Raw!$FI$4:$FR$4,0)),"-")</f>
        <v>1.633475337776128</v>
      </c>
      <c r="I53" s="306">
        <f>IFERROR(INDEX(Raw!$FI$6:$FR$1257,MATCH($B53&amp;$D53&amp;$B$5,Raw!$A$6:$A$1257,0),MATCH(I$5,Raw!$FI$4:$FR$4,0)),"-")</f>
        <v>1.6120437956204379</v>
      </c>
      <c r="J53" s="306"/>
      <c r="K53" s="306">
        <f>IFERROR(INDEX(Raw!$FI$6:$FR$1257,MATCH($B53&amp;$D53&amp;$B$5,Raw!$A$6:$A$1257,0),MATCH(K$5,Raw!$FI$4:$FR$4,0)),"-")</f>
        <v>1.6169812247303204</v>
      </c>
      <c r="L53" s="306">
        <f>IFERROR(INDEX(Raw!$FI$6:$FR$1257,MATCH($B53&amp;$D53&amp;$B$5,Raw!$A$6:$A$1257,0),MATCH(L$5,Raw!$FI$4:$FR$4,0)),"-")</f>
        <v>1.625410997353578</v>
      </c>
      <c r="M53" s="306">
        <f>IFERROR(INDEX(Raw!$FI$6:$FR$1257,MATCH($B53&amp;$D53&amp;$B$5,Raw!$A$6:$A$1257,0),MATCH(M$5,Raw!$FI$4:$FR$4,0)),"-")</f>
        <v>1.0724031485585415</v>
      </c>
      <c r="N53" s="306">
        <f>IFERROR(INDEX(Raw!$FI$6:$FR$1257,MATCH($B53&amp;$D53&amp;$B$5,Raw!$A$6:$A$1257,0),MATCH(N$5,Raw!$FI$4:$FR$4,0)),"-")</f>
        <v>1.0808423632838968</v>
      </c>
      <c r="O53" s="306">
        <f>IFERROR(INDEX(Raw!$FI$6:$FR$1257,MATCH($B53&amp;$D53&amp;$B$5,Raw!$A$6:$A$1257,0),MATCH(O$5,Raw!$FI$4:$FR$4,0)),"-")</f>
        <v>1.0454987834549878</v>
      </c>
      <c r="Q53" s="291">
        <f>IFERROR(INDEX(Raw!$H$6:$EB$1257,MATCH($B53&amp;$D53&amp;$B$5,Raw!$A$6:$A$1257,0),MATCH(Q$5,Raw!$H$5:$EB$5,0)),"-")</f>
        <v>130922</v>
      </c>
      <c r="R53" s="291">
        <f>IFERROR(INDEX(Raw!$H$6:$EB$1257,MATCH($B53&amp;$D53&amp;$B$5,Raw!$A$6:$A$1257,0),MATCH(R$5,Raw!$H$5:$EB$5,0)),"-")</f>
        <v>79305</v>
      </c>
      <c r="S53" s="291">
        <f>IFERROR(INDEX(Raw!$H$6:$EB$1257,MATCH($B53&amp;$D53&amp;$B$5,Raw!$A$6:$A$1257,0),MATCH(S$5,Raw!$H$5:$EB$5,0)),"-")</f>
        <v>550684</v>
      </c>
      <c r="T53" s="291">
        <f>IFERROR(INDEX(Raw!$H$6:$EB$1257,MATCH($B53&amp;$D53&amp;$B$5,Raw!$A$6:$A$1257,0),MATCH(T$5,Raw!$H$5:$EB$5,0)),"-")</f>
        <v>277222</v>
      </c>
      <c r="U53" s="291">
        <f>IFERROR(INDEX(Raw!$H$6:$EB$1257,MATCH($B53&amp;$D53&amp;$B$5,Raw!$A$6:$A$1257,0),MATCH(U$5,Raw!$H$5:$EB$5,0)),"-")</f>
        <v>13251</v>
      </c>
      <c r="V53" s="291"/>
      <c r="W53" s="291">
        <f>IFERROR(INDEX(Raw!$H$6:$EB$1257,MATCH($B53&amp;$D53&amp;$B$5,Raw!$A$6:$A$1257,0),MATCH(W$5,Raw!$H$5:$EB$5,0)),"-")</f>
        <v>98783</v>
      </c>
      <c r="X53" s="291">
        <f>IFERROR(INDEX(Raw!$H$6:$EB$1257,MATCH($B53&amp;$D53&amp;$B$5,Raw!$A$6:$A$1257,0),MATCH(X$5,Raw!$H$5:$EB$5,0)),"-")</f>
        <v>60805</v>
      </c>
      <c r="Y53" s="291">
        <f>IFERROR(INDEX(Raw!$H$6:$EB$1257,MATCH($B53&amp;$D53&amp;$B$5,Raw!$A$6:$A$1257,0),MATCH(Y$5,Raw!$H$5:$EB$5,0)),"-")</f>
        <v>438422</v>
      </c>
      <c r="Z53" s="291">
        <f>IFERROR(INDEX(Raw!$H$6:$EB$1257,MATCH($B53&amp;$D53&amp;$B$5,Raw!$A$6:$A$1257,0),MATCH(Z$5,Raw!$H$5:$EB$5,0)),"-")</f>
        <v>183433</v>
      </c>
      <c r="AA53" s="291">
        <f>IFERROR(INDEX(Raw!$H$6:$EB$1257,MATCH($B53&amp;$D53&amp;$B$5,Raw!$A$6:$A$1257,0),MATCH(AA$5,Raw!$H$5:$EB$5,0)),"-")</f>
        <v>8594</v>
      </c>
    </row>
    <row r="54" spans="1:27" s="46" customFormat="1" ht="18" x14ac:dyDescent="0.25">
      <c r="A54" s="392">
        <v>44197</v>
      </c>
      <c r="B54" s="287" t="s">
        <v>147</v>
      </c>
      <c r="C54" s="46" t="s">
        <v>140</v>
      </c>
      <c r="D54" s="142" t="s">
        <v>140</v>
      </c>
      <c r="E54" s="307">
        <f>IFERROR(INDEX(Raw!$FI$6:$FR$1257,MATCH($B54&amp;$D54&amp;$B$5,Raw!$A$6:$A$1257,0),MATCH(E$5,Raw!$FI$4:$FR$4,0)),"-")</f>
        <v>2.1438326240675716</v>
      </c>
      <c r="F54" s="306">
        <f>IFERROR(INDEX(Raw!$FI$6:$FR$1257,MATCH($B54&amp;$D54&amp;$B$5,Raw!$A$6:$A$1257,0),MATCH(F$5,Raw!$FI$4:$FR$4,0)),"-")</f>
        <v>2.1001529689890139</v>
      </c>
      <c r="G54" s="306">
        <f>IFERROR(INDEX(Raw!$FI$6:$FR$1257,MATCH($B54&amp;$D54&amp;$B$5,Raw!$A$6:$A$1257,0),MATCH(G$5,Raw!$FI$4:$FR$4,0)),"-")</f>
        <v>1.33435458954891</v>
      </c>
      <c r="H54" s="306">
        <f>IFERROR(INDEX(Raw!$FI$6:$FR$1257,MATCH($B54&amp;$D54&amp;$B$5,Raw!$A$6:$A$1257,0),MATCH(H$5,Raw!$FI$4:$FR$4,0)),"-")</f>
        <v>1.6176700499178294</v>
      </c>
      <c r="I54" s="306">
        <f>IFERROR(INDEX(Raw!$FI$6:$FR$1257,MATCH($B54&amp;$D54&amp;$B$5,Raw!$A$6:$A$1257,0),MATCH(I$5,Raw!$FI$4:$FR$4,0)),"-")</f>
        <v>1.5873980931325136</v>
      </c>
      <c r="J54" s="306"/>
      <c r="K54" s="306">
        <f>IFERROR(INDEX(Raw!$FI$6:$FR$1257,MATCH($B54&amp;$D54&amp;$B$5,Raw!$A$6:$A$1257,0),MATCH(K$5,Raw!$FI$4:$FR$4,0)),"-")</f>
        <v>1.6172715651850293</v>
      </c>
      <c r="L54" s="306">
        <f>IFERROR(INDEX(Raw!$FI$6:$FR$1257,MATCH($B54&amp;$D54&amp;$B$5,Raw!$A$6:$A$1257,0),MATCH(L$5,Raw!$FI$4:$FR$4,0)),"-")</f>
        <v>1.6121540814907522</v>
      </c>
      <c r="M54" s="306">
        <f>IFERROR(INDEX(Raw!$FI$6:$FR$1257,MATCH($B54&amp;$D54&amp;$B$5,Raw!$A$6:$A$1257,0),MATCH(M$5,Raw!$FI$4:$FR$4,0)),"-")</f>
        <v>1.0689946612950938</v>
      </c>
      <c r="N54" s="306">
        <f>IFERROR(INDEX(Raw!$FI$6:$FR$1257,MATCH($B54&amp;$D54&amp;$B$5,Raw!$A$6:$A$1257,0),MATCH(N$5,Raw!$FI$4:$FR$4,0)),"-")</f>
        <v>1.0760585226538313</v>
      </c>
      <c r="O54" s="306">
        <f>IFERROR(INDEX(Raw!$FI$6:$FR$1257,MATCH($B54&amp;$D54&amp;$B$5,Raw!$A$6:$A$1257,0),MATCH(O$5,Raw!$FI$4:$FR$4,0)),"-")</f>
        <v>1.0480862235733039</v>
      </c>
      <c r="Q54" s="291">
        <f>IFERROR(INDEX(Raw!$H$6:$EB$1257,MATCH($B54&amp;$D54&amp;$B$5,Raw!$A$6:$A$1257,0),MATCH(Q$5,Raw!$H$5:$EB$5,0)),"-")</f>
        <v>132491</v>
      </c>
      <c r="R54" s="291">
        <f>IFERROR(INDEX(Raw!$H$6:$EB$1257,MATCH($B54&amp;$D54&amp;$B$5,Raw!$A$6:$A$1257,0),MATCH(R$5,Raw!$H$5:$EB$5,0)),"-")</f>
        <v>75511</v>
      </c>
      <c r="S54" s="291">
        <f>IFERROR(INDEX(Raw!$H$6:$EB$1257,MATCH($B54&amp;$D54&amp;$B$5,Raw!$A$6:$A$1257,0),MATCH(S$5,Raw!$H$5:$EB$5,0)),"-")</f>
        <v>568363</v>
      </c>
      <c r="T54" s="291">
        <f>IFERROR(INDEX(Raw!$H$6:$EB$1257,MATCH($B54&amp;$D54&amp;$B$5,Raw!$A$6:$A$1257,0),MATCH(T$5,Raw!$H$5:$EB$5,0)),"-")</f>
        <v>262818</v>
      </c>
      <c r="U54" s="291">
        <f>IFERROR(INDEX(Raw!$H$6:$EB$1257,MATCH($B54&amp;$D54&amp;$B$5,Raw!$A$6:$A$1257,0),MATCH(U$5,Raw!$H$5:$EB$5,0)),"-")</f>
        <v>11488</v>
      </c>
      <c r="V54" s="291"/>
      <c r="W54" s="291">
        <f>IFERROR(INDEX(Raw!$H$6:$EB$1257,MATCH($B54&amp;$D54&amp;$B$5,Raw!$A$6:$A$1257,0),MATCH(W$5,Raw!$H$5:$EB$5,0)),"-")</f>
        <v>99949</v>
      </c>
      <c r="X54" s="291">
        <f>IFERROR(INDEX(Raw!$H$6:$EB$1257,MATCH($B54&amp;$D54&amp;$B$5,Raw!$A$6:$A$1257,0),MATCH(X$5,Raw!$H$5:$EB$5,0)),"-")</f>
        <v>57965</v>
      </c>
      <c r="Y54" s="291">
        <f>IFERROR(INDEX(Raw!$H$6:$EB$1257,MATCH($B54&amp;$D54&amp;$B$5,Raw!$A$6:$A$1257,0),MATCH(Y$5,Raw!$H$5:$EB$5,0)),"-")</f>
        <v>455334</v>
      </c>
      <c r="Z54" s="291">
        <f>IFERROR(INDEX(Raw!$H$6:$EB$1257,MATCH($B54&amp;$D54&amp;$B$5,Raw!$A$6:$A$1257,0),MATCH(Z$5,Raw!$H$5:$EB$5,0)),"-")</f>
        <v>174824</v>
      </c>
      <c r="AA54" s="291">
        <f>IFERROR(INDEX(Raw!$H$6:$EB$1257,MATCH($B54&amp;$D54&amp;$B$5,Raw!$A$6:$A$1257,0),MATCH(AA$5,Raw!$H$5:$EB$5,0)),"-")</f>
        <v>7585</v>
      </c>
    </row>
    <row r="55" spans="1:27" s="46" customFormat="1" x14ac:dyDescent="0.2">
      <c r="A55" s="392">
        <v>44228</v>
      </c>
      <c r="B55" s="287" t="s">
        <v>147</v>
      </c>
      <c r="C55" s="46" t="s">
        <v>141</v>
      </c>
      <c r="D55" s="2" t="s">
        <v>141</v>
      </c>
      <c r="E55" s="307">
        <f>IFERROR(INDEX(Raw!$FI$6:$FR$1257,MATCH($B55&amp;$D55&amp;$B$5,Raw!$A$6:$A$1257,0),MATCH(E$5,Raw!$FI$4:$FR$4,0)),"-")</f>
        <v>2.1248425756652449</v>
      </c>
      <c r="F55" s="306">
        <f>IFERROR(INDEX(Raw!$FI$6:$FR$1257,MATCH($B55&amp;$D55&amp;$B$5,Raw!$A$6:$A$1257,0),MATCH(F$5,Raw!$FI$4:$FR$4,0)),"-")</f>
        <v>2.092535305985205</v>
      </c>
      <c r="G55" s="306">
        <f>IFERROR(INDEX(Raw!$FI$6:$FR$1257,MATCH($B55&amp;$D55&amp;$B$5,Raw!$A$6:$A$1257,0),MATCH(G$5,Raw!$FI$4:$FR$4,0)),"-")</f>
        <v>1.3048764479552872</v>
      </c>
      <c r="H55" s="306">
        <f>IFERROR(INDEX(Raw!$FI$6:$FR$1257,MATCH($B55&amp;$D55&amp;$B$5,Raw!$A$6:$A$1257,0),MATCH(H$5,Raw!$FI$4:$FR$4,0)),"-")</f>
        <v>1.5291319418836198</v>
      </c>
      <c r="I55" s="306">
        <f>IFERROR(INDEX(Raw!$FI$6:$FR$1257,MATCH($B55&amp;$D55&amp;$B$5,Raw!$A$6:$A$1257,0),MATCH(I$5,Raw!$FI$4:$FR$4,0)),"-")</f>
        <v>1.5892656074064806</v>
      </c>
      <c r="J55" s="306"/>
      <c r="K55" s="306">
        <f>IFERROR(INDEX(Raw!$FI$6:$FR$1257,MATCH($B55&amp;$D55&amp;$B$5,Raw!$A$6:$A$1257,0),MATCH(K$5,Raw!$FI$4:$FR$4,0)),"-")</f>
        <v>1.6134064594759294</v>
      </c>
      <c r="L55" s="306">
        <f>IFERROR(INDEX(Raw!$FI$6:$FR$1257,MATCH($B55&amp;$D55&amp;$B$5,Raw!$A$6:$A$1257,0),MATCH(L$5,Raw!$FI$4:$FR$4,0)),"-")</f>
        <v>1.6150638870208474</v>
      </c>
      <c r="M55" s="306">
        <f>IFERROR(INDEX(Raw!$FI$6:$FR$1257,MATCH($B55&amp;$D55&amp;$B$5,Raw!$A$6:$A$1257,0),MATCH(M$5,Raw!$FI$4:$FR$4,0)),"-")</f>
        <v>1.0681483382971959</v>
      </c>
      <c r="N55" s="306">
        <f>IFERROR(INDEX(Raw!$FI$6:$FR$1257,MATCH($B55&amp;$D55&amp;$B$5,Raw!$A$6:$A$1257,0),MATCH(N$5,Raw!$FI$4:$FR$4,0)),"-")</f>
        <v>1.0701133318582983</v>
      </c>
      <c r="O55" s="306">
        <f>IFERROR(INDEX(Raw!$FI$6:$FR$1257,MATCH($B55&amp;$D55&amp;$B$5,Raw!$A$6:$A$1257,0),MATCH(O$5,Raw!$FI$4:$FR$4,0)),"-")</f>
        <v>1.0552983860878269</v>
      </c>
      <c r="Q55" s="291">
        <f>IFERROR(INDEX(Raw!$H$6:$EB$1257,MATCH($B55&amp;$D55&amp;$B$5,Raw!$A$6:$A$1257,0),MATCH(Q$5,Raw!$H$5:$EB$5,0)),"-")</f>
        <v>104606</v>
      </c>
      <c r="R55" s="291">
        <f>IFERROR(INDEX(Raw!$H$6:$EB$1257,MATCH($B55&amp;$D55&amp;$B$5,Raw!$A$6:$A$1257,0),MATCH(R$5,Raw!$H$5:$EB$5,0)),"-")</f>
        <v>62232</v>
      </c>
      <c r="S55" s="291">
        <f>IFERROR(INDEX(Raw!$H$6:$EB$1257,MATCH($B55&amp;$D55&amp;$B$5,Raw!$A$6:$A$1257,0),MATCH(S$5,Raw!$H$5:$EB$5,0)),"-")</f>
        <v>447326</v>
      </c>
      <c r="T55" s="291">
        <f>IFERROR(INDEX(Raw!$H$6:$EB$1257,MATCH($B55&amp;$D55&amp;$B$5,Raw!$A$6:$A$1257,0),MATCH(T$5,Raw!$H$5:$EB$5,0)),"-")</f>
        <v>248802</v>
      </c>
      <c r="U55" s="291">
        <f>IFERROR(INDEX(Raw!$H$6:$EB$1257,MATCH($B55&amp;$D55&amp;$B$5,Raw!$A$6:$A$1257,0),MATCH(U$5,Raw!$H$5:$EB$5,0)),"-")</f>
        <v>12703</v>
      </c>
      <c r="V55" s="291"/>
      <c r="W55" s="291">
        <f>IFERROR(INDEX(Raw!$H$6:$EB$1257,MATCH($B55&amp;$D55&amp;$B$5,Raw!$A$6:$A$1257,0),MATCH(W$5,Raw!$H$5:$EB$5,0)),"-")</f>
        <v>79428</v>
      </c>
      <c r="X55" s="291">
        <f>IFERROR(INDEX(Raw!$H$6:$EB$1257,MATCH($B55&amp;$D55&amp;$B$5,Raw!$A$6:$A$1257,0),MATCH(X$5,Raw!$H$5:$EB$5,0)),"-")</f>
        <v>48032</v>
      </c>
      <c r="Y55" s="291">
        <f>IFERROR(INDEX(Raw!$H$6:$EB$1257,MATCH($B55&amp;$D55&amp;$B$5,Raw!$A$6:$A$1257,0),MATCH(Y$5,Raw!$H$5:$EB$5,0)),"-")</f>
        <v>366173</v>
      </c>
      <c r="Z55" s="291">
        <f>IFERROR(INDEX(Raw!$H$6:$EB$1257,MATCH($B55&amp;$D55&amp;$B$5,Raw!$A$6:$A$1257,0),MATCH(Z$5,Raw!$H$5:$EB$5,0)),"-")</f>
        <v>174116</v>
      </c>
      <c r="AA55" s="291">
        <f>IFERROR(INDEX(Raw!$H$6:$EB$1257,MATCH($B55&amp;$D55&amp;$B$5,Raw!$A$6:$A$1257,0),MATCH(AA$5,Raw!$H$5:$EB$5,0)),"-")</f>
        <v>8435</v>
      </c>
    </row>
    <row r="56" spans="1:27" s="46" customFormat="1" collapsed="1" x14ac:dyDescent="0.2">
      <c r="A56" s="392">
        <v>44256</v>
      </c>
      <c r="B56" s="287" t="str">
        <f>IF($D56="April",LEFT($B55,4)+1&amp;"-"&amp;RIGHT($B55,2)+1,$B55)</f>
        <v>2020-21</v>
      </c>
      <c r="C56" s="113" t="s">
        <v>142</v>
      </c>
      <c r="D56" s="138" t="s">
        <v>142</v>
      </c>
      <c r="E56" s="307">
        <f>IFERROR(INDEX(Raw!$FI$6:$FR$1257,MATCH($B56&amp;$D56&amp;$B$5,Raw!$A$6:$A$1257,0),MATCH(E$5,Raw!$FI$4:$FR$4,0)),"-")</f>
        <v>2.113103205353998</v>
      </c>
      <c r="F56" s="306">
        <f>IFERROR(INDEX(Raw!$FI$6:$FR$1257,MATCH($B56&amp;$D56&amp;$B$5,Raw!$A$6:$A$1257,0),MATCH(F$5,Raw!$FI$4:$FR$4,0)),"-")</f>
        <v>2.0960167714884697</v>
      </c>
      <c r="G56" s="306">
        <f>IFERROR(INDEX(Raw!$FI$6:$FR$1257,MATCH($B56&amp;$D56&amp;$B$5,Raw!$A$6:$A$1257,0),MATCH(G$5,Raw!$FI$4:$FR$4,0)),"-")</f>
        <v>1.31507332799528</v>
      </c>
      <c r="H56" s="306">
        <f>IFERROR(INDEX(Raw!$FI$6:$FR$1257,MATCH($B56&amp;$D56&amp;$B$5,Raw!$A$6:$A$1257,0),MATCH(H$5,Raw!$FI$4:$FR$4,0)),"-")</f>
        <v>1.5626977097304822</v>
      </c>
      <c r="I56" s="306">
        <f>IFERROR(INDEX(Raw!$FI$6:$FR$1257,MATCH($B56&amp;$D56&amp;$B$5,Raw!$A$6:$A$1257,0),MATCH(I$5,Raw!$FI$4:$FR$4,0)),"-")</f>
        <v>1.6522877304803096</v>
      </c>
      <c r="J56" s="306"/>
      <c r="K56" s="306">
        <f>IFERROR(INDEX(Raw!$FI$6:$FR$1257,MATCH($B56&amp;$D56&amp;$B$5,Raw!$A$6:$A$1257,0),MATCH(K$5,Raw!$FI$4:$FR$4,0)),"-")</f>
        <v>1.6046495244804508</v>
      </c>
      <c r="L56" s="306">
        <f>IFERROR(INDEX(Raw!$FI$6:$FR$1257,MATCH($B56&amp;$D56&amp;$B$5,Raw!$A$6:$A$1257,0),MATCH(L$5,Raw!$FI$4:$FR$4,0)),"-")</f>
        <v>1.61361285814116</v>
      </c>
      <c r="M56" s="306">
        <f>IFERROR(INDEX(Raw!$FI$6:$FR$1257,MATCH($B56&amp;$D56&amp;$B$5,Raw!$A$6:$A$1257,0),MATCH(M$5,Raw!$FI$4:$FR$4,0)),"-")</f>
        <v>1.0686264697205952</v>
      </c>
      <c r="N56" s="306">
        <f>IFERROR(INDEX(Raw!$FI$6:$FR$1257,MATCH($B56&amp;$D56&amp;$B$5,Raw!$A$6:$A$1257,0),MATCH(N$5,Raw!$FI$4:$FR$4,0)),"-")</f>
        <v>1.0705180751393253</v>
      </c>
      <c r="O56" s="306">
        <f>IFERROR(INDEX(Raw!$FI$6:$FR$1257,MATCH($B56&amp;$D56&amp;$B$5,Raw!$A$6:$A$1257,0),MATCH(O$5,Raw!$FI$4:$FR$4,0)),"-")</f>
        <v>1.0489414978374687</v>
      </c>
      <c r="Q56" s="291">
        <f>IFERROR(INDEX(Raw!$H$6:$EB$1257,MATCH($B56&amp;$D56&amp;$B$5,Raw!$A$6:$A$1257,0),MATCH(Q$5,Raw!$H$5:$EB$5,0)),"-")</f>
        <v>119982</v>
      </c>
      <c r="R56" s="291">
        <f>IFERROR(INDEX(Raw!$H$6:$EB$1257,MATCH($B56&amp;$D56&amp;$B$5,Raw!$A$6:$A$1257,0),MATCH(R$5,Raw!$H$5:$EB$5,0)),"-")</f>
        <v>74985</v>
      </c>
      <c r="S56" s="291">
        <f>IFERROR(INDEX(Raw!$H$6:$EB$1257,MATCH($B56&amp;$D56&amp;$B$5,Raw!$A$6:$A$1257,0),MATCH(S$5,Raw!$H$5:$EB$5,0)),"-")</f>
        <v>499286</v>
      </c>
      <c r="T56" s="291">
        <f>IFERROR(INDEX(Raw!$H$6:$EB$1257,MATCH($B56&amp;$D56&amp;$B$5,Raw!$A$6:$A$1257,0),MATCH(T$5,Raw!$H$5:$EB$5,0)),"-")</f>
        <v>284050</v>
      </c>
      <c r="U56" s="291">
        <f>IFERROR(INDEX(Raw!$H$6:$EB$1257,MATCH($B56&amp;$D56&amp;$B$5,Raw!$A$6:$A$1257,0),MATCH(U$5,Raw!$H$5:$EB$5,0)),"-")</f>
        <v>14517</v>
      </c>
      <c r="V56" s="291"/>
      <c r="W56" s="291">
        <f>IFERROR(INDEX(Raw!$H$6:$EB$1257,MATCH($B56&amp;$D56&amp;$B$5,Raw!$A$6:$A$1257,0),MATCH(W$5,Raw!$H$5:$EB$5,0)),"-")</f>
        <v>91112</v>
      </c>
      <c r="X56" s="291">
        <f>IFERROR(INDEX(Raw!$H$6:$EB$1257,MATCH($B56&amp;$D56&amp;$B$5,Raw!$A$6:$A$1257,0),MATCH(X$5,Raw!$H$5:$EB$5,0)),"-")</f>
        <v>57727</v>
      </c>
      <c r="Y56" s="291">
        <f>IFERROR(INDEX(Raw!$H$6:$EB$1257,MATCH($B56&amp;$D56&amp;$B$5,Raw!$A$6:$A$1257,0),MATCH(Y$5,Raw!$H$5:$EB$5,0)),"-")</f>
        <v>405719</v>
      </c>
      <c r="Z56" s="291">
        <f>IFERROR(INDEX(Raw!$H$6:$EB$1257,MATCH($B56&amp;$D56&amp;$B$5,Raw!$A$6:$A$1257,0),MATCH(Z$5,Raw!$H$5:$EB$5,0)),"-")</f>
        <v>194587</v>
      </c>
      <c r="AA56" s="291">
        <f>IFERROR(INDEX(Raw!$H$6:$EB$1257,MATCH($B56&amp;$D56&amp;$B$5,Raw!$A$6:$A$1257,0),MATCH(AA$5,Raw!$H$5:$EB$5,0)),"-")</f>
        <v>9216</v>
      </c>
    </row>
    <row r="57" spans="1:27" s="46" customFormat="1" ht="18" x14ac:dyDescent="0.25">
      <c r="A57" s="392">
        <v>44287</v>
      </c>
      <c r="B57" s="362" t="s">
        <v>148</v>
      </c>
      <c r="C57" s="363" t="s">
        <v>143</v>
      </c>
      <c r="D57" s="144" t="s">
        <v>143</v>
      </c>
      <c r="E57" s="304">
        <f>IFERROR(INDEX(Raw!$FI$6:$FR$1257,MATCH($B57&amp;$D57&amp;$B$5,Raw!$A$6:$A$1257,0),MATCH(E$5,Raw!$FI$4:$FR$4,0)),"-")</f>
        <v>2.1097345436450059</v>
      </c>
      <c r="F57" s="305">
        <f>IFERROR(INDEX(Raw!$FI$6:$FR$1257,MATCH($B57&amp;$D57&amp;$B$5,Raw!$A$6:$A$1257,0),MATCH(F$5,Raw!$FI$4:$FR$4,0)),"-")</f>
        <v>2.0893489220208088</v>
      </c>
      <c r="G57" s="305">
        <f>IFERROR(INDEX(Raw!$FI$6:$FR$1257,MATCH($B57&amp;$D57&amp;$B$5,Raw!$A$6:$A$1257,0),MATCH(G$5,Raw!$FI$4:$FR$4,0)),"-")</f>
        <v>1.3379698914862885</v>
      </c>
      <c r="H57" s="305">
        <f>IFERROR(INDEX(Raw!$FI$6:$FR$1257,MATCH($B57&amp;$D57&amp;$B$5,Raw!$A$6:$A$1257,0),MATCH(H$5,Raw!$FI$4:$FR$4,0)),"-")</f>
        <v>1.6223016303120625</v>
      </c>
      <c r="I57" s="305">
        <f>IFERROR(INDEX(Raw!$FI$6:$FR$1257,MATCH($B57&amp;$D57&amp;$B$5,Raw!$A$6:$A$1257,0),MATCH(I$5,Raw!$FI$4:$FR$4,0)),"-")</f>
        <v>1.7516396485583468</v>
      </c>
      <c r="J57" s="306"/>
      <c r="K57" s="305">
        <f>IFERROR(INDEX(Raw!$FI$6:$FR$1257,MATCH($B57&amp;$D57&amp;$B$5,Raw!$A$6:$A$1257,0),MATCH(K$5,Raw!$FI$4:$FR$4,0)),"-")</f>
        <v>1.5967019578907631</v>
      </c>
      <c r="L57" s="305">
        <f>IFERROR(INDEX(Raw!$FI$6:$FR$1257,MATCH($B57&amp;$D57&amp;$B$5,Raw!$A$6:$A$1257,0),MATCH(L$5,Raw!$FI$4:$FR$4,0)),"-")</f>
        <v>1.6043923629732919</v>
      </c>
      <c r="M57" s="305">
        <f>IFERROR(INDEX(Raw!$FI$6:$FR$1257,MATCH($B57&amp;$D57&amp;$B$5,Raw!$A$6:$A$1257,0),MATCH(M$5,Raw!$FI$4:$FR$4,0)),"-")</f>
        <v>1.0719261835607723</v>
      </c>
      <c r="N57" s="305">
        <f>IFERROR(INDEX(Raw!$FI$6:$FR$1257,MATCH($B57&amp;$D57&amp;$B$5,Raw!$A$6:$A$1257,0),MATCH(N$5,Raw!$FI$4:$FR$4,0)),"-")</f>
        <v>1.0712640563609268</v>
      </c>
      <c r="O57" s="305">
        <f>IFERROR(INDEX(Raw!$FI$6:$FR$1257,MATCH($B57&amp;$D57&amp;$B$5,Raw!$A$6:$A$1257,0),MATCH(O$5,Raw!$FI$4:$FR$4,0)),"-")</f>
        <v>1.050983789135008</v>
      </c>
      <c r="Q57" s="290">
        <f>IFERROR(INDEX(Raw!$H$6:$EB$1257,MATCH($B57&amp;$D57&amp;$B$5,Raw!$A$6:$A$1257,0),MATCH(Q$5,Raw!$H$5:$EB$5,0)),"-")</f>
        <v>122949</v>
      </c>
      <c r="R57" s="290">
        <f>IFERROR(INDEX(Raw!$H$6:$EB$1257,MATCH($B57&amp;$D57&amp;$B$5,Raw!$A$6:$A$1257,0),MATCH(R$5,Raw!$H$5:$EB$5,0)),"-")</f>
        <v>77916</v>
      </c>
      <c r="S57" s="290">
        <f>IFERROR(INDEX(Raw!$H$6:$EB$1257,MATCH($B57&amp;$D57&amp;$B$5,Raw!$A$6:$A$1257,0),MATCH(S$5,Raw!$H$5:$EB$5,0)),"-")</f>
        <v>513173</v>
      </c>
      <c r="T57" s="290">
        <f>IFERROR(INDEX(Raw!$H$6:$EB$1257,MATCH($B57&amp;$D57&amp;$B$5,Raw!$A$6:$A$1257,0),MATCH(T$5,Raw!$H$5:$EB$5,0)),"-")</f>
        <v>287381</v>
      </c>
      <c r="U57" s="290">
        <f>IFERROR(INDEX(Raw!$H$6:$EB$1257,MATCH($B57&amp;$D57&amp;$B$5,Raw!$A$6:$A$1257,0),MATCH(U$5,Raw!$H$5:$EB$5,0)),"-")</f>
        <v>14155</v>
      </c>
      <c r="V57" s="291"/>
      <c r="W57" s="290">
        <f>IFERROR(INDEX(Raw!$H$6:$EB$1257,MATCH($B57&amp;$D57&amp;$B$5,Raw!$A$6:$A$1257,0),MATCH(W$5,Raw!$H$5:$EB$5,0)),"-")</f>
        <v>93051</v>
      </c>
      <c r="X57" s="290">
        <f>IFERROR(INDEX(Raw!$H$6:$EB$1257,MATCH($B57&amp;$D57&amp;$B$5,Raw!$A$6:$A$1257,0),MATCH(X$5,Raw!$H$5:$EB$5,0)),"-")</f>
        <v>59831</v>
      </c>
      <c r="Y57" s="290">
        <f>IFERROR(INDEX(Raw!$H$6:$EB$1257,MATCH($B57&amp;$D57&amp;$B$5,Raw!$A$6:$A$1257,0),MATCH(Y$5,Raw!$H$5:$EB$5,0)),"-")</f>
        <v>411133</v>
      </c>
      <c r="Z57" s="290">
        <f>IFERROR(INDEX(Raw!$H$6:$EB$1257,MATCH($B57&amp;$D57&amp;$B$5,Raw!$A$6:$A$1257,0),MATCH(Z$5,Raw!$H$5:$EB$5,0)),"-")</f>
        <v>189768</v>
      </c>
      <c r="AA57" s="290">
        <f>IFERROR(INDEX(Raw!$H$6:$EB$1257,MATCH($B57&amp;$D57&amp;$B$5,Raw!$A$6:$A$1257,0),MATCH(AA$5,Raw!$H$5:$EB$5,0)),"-")</f>
        <v>8493</v>
      </c>
    </row>
    <row r="58" spans="1:27" s="46" customFormat="1" x14ac:dyDescent="0.2">
      <c r="A58" s="392">
        <v>44317</v>
      </c>
      <c r="B58" s="287" t="s">
        <v>148</v>
      </c>
      <c r="C58" s="113" t="s">
        <v>144</v>
      </c>
      <c r="D58" s="138" t="s">
        <v>144</v>
      </c>
      <c r="E58" s="307">
        <f>IFERROR(INDEX(Raw!$FI$6:$FR$1257,MATCH($B58&amp;$D58&amp;$B$5,Raw!$A$6:$A$1257,0),MATCH(E$5,Raw!$FI$4:$FR$4,0)),"-")</f>
        <v>2.1079029814523365</v>
      </c>
      <c r="F58" s="306">
        <f>IFERROR(INDEX(Raw!$FI$6:$FR$1257,MATCH($B58&amp;$D58&amp;$B$5,Raw!$A$6:$A$1257,0),MATCH(F$5,Raw!$FI$4:$FR$4,0)),"-")</f>
        <v>2.0900987444707564</v>
      </c>
      <c r="G58" s="306">
        <f>IFERROR(INDEX(Raw!$FI$6:$FR$1257,MATCH($B58&amp;$D58&amp;$B$5,Raw!$A$6:$A$1257,0),MATCH(G$5,Raw!$FI$4:$FR$4,0)),"-")</f>
        <v>1.3774054177301185</v>
      </c>
      <c r="H58" s="306">
        <f>IFERROR(INDEX(Raw!$FI$6:$FR$1257,MATCH($B58&amp;$D58&amp;$B$5,Raw!$A$6:$A$1257,0),MATCH(H$5,Raw!$FI$4:$FR$4,0)),"-")</f>
        <v>1.7035541243030985</v>
      </c>
      <c r="I58" s="306">
        <f>IFERROR(INDEX(Raw!$FI$6:$FR$1257,MATCH($B58&amp;$D58&amp;$B$5,Raw!$A$6:$A$1257,0),MATCH(I$5,Raw!$FI$4:$FR$4,0)),"-")</f>
        <v>1.7442208322001631</v>
      </c>
      <c r="J58" s="306"/>
      <c r="K58" s="306">
        <f>IFERROR(INDEX(Raw!$FI$6:$FR$1257,MATCH($B58&amp;$D58&amp;$B$5,Raw!$A$6:$A$1257,0),MATCH(K$5,Raw!$FI$4:$FR$4,0)),"-")</f>
        <v>1.5892597114154177</v>
      </c>
      <c r="L58" s="306">
        <f>IFERROR(INDEX(Raw!$FI$6:$FR$1257,MATCH($B58&amp;$D58&amp;$B$5,Raw!$A$6:$A$1257,0),MATCH(L$5,Raw!$FI$4:$FR$4,0)),"-")</f>
        <v>1.597694472990483</v>
      </c>
      <c r="M58" s="306">
        <f>IFERROR(INDEX(Raw!$FI$6:$FR$1257,MATCH($B58&amp;$D58&amp;$B$5,Raw!$A$6:$A$1257,0),MATCH(M$5,Raw!$FI$4:$FR$4,0)),"-")</f>
        <v>1.0755564655162386</v>
      </c>
      <c r="N58" s="306">
        <f>IFERROR(INDEX(Raw!$FI$6:$FR$1257,MATCH($B58&amp;$D58&amp;$B$5,Raw!$A$6:$A$1257,0),MATCH(N$5,Raw!$FI$4:$FR$4,0)),"-")</f>
        <v>1.0749445128017945</v>
      </c>
      <c r="O58" s="306">
        <f>IFERROR(INDEX(Raw!$FI$6:$FR$1257,MATCH($B58&amp;$D58&amp;$B$5,Raw!$A$6:$A$1257,0),MATCH(O$5,Raw!$FI$4:$FR$4,0)),"-")</f>
        <v>1.0441936361163993</v>
      </c>
      <c r="Q58" s="291">
        <f>IFERROR(INDEX(Raw!$H$6:$EB$1257,MATCH($B58&amp;$D58&amp;$B$5,Raw!$A$6:$A$1257,0),MATCH(Q$5,Raw!$H$5:$EB$5,0)),"-")</f>
        <v>143310</v>
      </c>
      <c r="R58" s="291">
        <f>IFERROR(INDEX(Raw!$H$6:$EB$1257,MATCH($B58&amp;$D58&amp;$B$5,Raw!$A$6:$A$1257,0),MATCH(R$5,Raw!$H$5:$EB$5,0)),"-")</f>
        <v>93557</v>
      </c>
      <c r="S58" s="291">
        <f>IFERROR(INDEX(Raw!$H$6:$EB$1257,MATCH($B58&amp;$D58&amp;$B$5,Raw!$A$6:$A$1257,0),MATCH(S$5,Raw!$H$5:$EB$5,0)),"-")</f>
        <v>592024</v>
      </c>
      <c r="T58" s="291">
        <f>IFERROR(INDEX(Raw!$H$6:$EB$1257,MATCH($B58&amp;$D58&amp;$B$5,Raw!$A$6:$A$1257,0),MATCH(T$5,Raw!$H$5:$EB$5,0)),"-")</f>
        <v>289364</v>
      </c>
      <c r="U58" s="291">
        <f>IFERROR(INDEX(Raw!$H$6:$EB$1257,MATCH($B58&amp;$D58&amp;$B$5,Raw!$A$6:$A$1257,0),MATCH(U$5,Raw!$H$5:$EB$5,0)),"-")</f>
        <v>12827</v>
      </c>
      <c r="V58" s="291"/>
      <c r="W58" s="291">
        <f>IFERROR(INDEX(Raw!$H$6:$EB$1257,MATCH($B58&amp;$D58&amp;$B$5,Raw!$A$6:$A$1257,0),MATCH(W$5,Raw!$H$5:$EB$5,0)),"-")</f>
        <v>108049</v>
      </c>
      <c r="X58" s="291">
        <f>IFERROR(INDEX(Raw!$H$6:$EB$1257,MATCH($B58&amp;$D58&amp;$B$5,Raw!$A$6:$A$1257,0),MATCH(X$5,Raw!$H$5:$EB$5,0)),"-")</f>
        <v>71516</v>
      </c>
      <c r="Y58" s="291">
        <f>IFERROR(INDEX(Raw!$H$6:$EB$1257,MATCH($B58&amp;$D58&amp;$B$5,Raw!$A$6:$A$1257,0),MATCH(Y$5,Raw!$H$5:$EB$5,0)),"-")</f>
        <v>462286</v>
      </c>
      <c r="Z58" s="291">
        <f>IFERROR(INDEX(Raw!$H$6:$EB$1257,MATCH($B58&amp;$D58&amp;$B$5,Raw!$A$6:$A$1257,0),MATCH(Z$5,Raw!$H$5:$EB$5,0)),"-")</f>
        <v>182589</v>
      </c>
      <c r="AA58" s="291">
        <f>IFERROR(INDEX(Raw!$H$6:$EB$1257,MATCH($B58&amp;$D58&amp;$B$5,Raw!$A$6:$A$1257,0),MATCH(AA$5,Raw!$H$5:$EB$5,0)),"-")</f>
        <v>7679</v>
      </c>
    </row>
    <row r="59" spans="1:27" s="46" customFormat="1" x14ac:dyDescent="0.2">
      <c r="A59" s="392">
        <v>44348</v>
      </c>
      <c r="B59" s="287" t="s">
        <v>148</v>
      </c>
      <c r="C59" s="263" t="s">
        <v>145</v>
      </c>
      <c r="D59" s="138" t="s">
        <v>145</v>
      </c>
      <c r="E59" s="307">
        <f>IFERROR(INDEX(Raw!$FI$6:$FR$1257,MATCH($B59&amp;$D59&amp;$B$5,Raw!$A$6:$A$1257,0),MATCH(E$5,Raw!$FI$4:$FR$4,0)),"-")</f>
        <v>2.0827494251622469</v>
      </c>
      <c r="F59" s="306">
        <f>IFERROR(INDEX(Raw!$FI$6:$FR$1257,MATCH($B59&amp;$D59&amp;$B$5,Raw!$A$6:$A$1257,0),MATCH(F$5,Raw!$FI$4:$FR$4,0)),"-")</f>
        <v>2.0674010726192202</v>
      </c>
      <c r="G59" s="306">
        <f>IFERROR(INDEX(Raw!$FI$6:$FR$1257,MATCH($B59&amp;$D59&amp;$B$5,Raw!$A$6:$A$1257,0),MATCH(G$5,Raw!$FI$4:$FR$4,0)),"-")</f>
        <v>1.4022596666651004</v>
      </c>
      <c r="H59" s="306">
        <f>IFERROR(INDEX(Raw!$FI$6:$FR$1257,MATCH($B59&amp;$D59&amp;$B$5,Raw!$A$6:$A$1257,0),MATCH(H$5,Raw!$FI$4:$FR$4,0)),"-")</f>
        <v>1.7341598537005163</v>
      </c>
      <c r="I59" s="306">
        <f>IFERROR(INDEX(Raw!$FI$6:$FR$1257,MATCH($B59&amp;$D59&amp;$B$5,Raw!$A$6:$A$1257,0),MATCH(I$5,Raw!$FI$4:$FR$4,0)),"-")</f>
        <v>1.7264943457189015</v>
      </c>
      <c r="J59" s="306"/>
      <c r="K59" s="306">
        <f>IFERROR(INDEX(Raw!$FI$6:$FR$1257,MATCH($B59&amp;$D59&amp;$B$5,Raw!$A$6:$A$1257,0),MATCH(K$5,Raw!$FI$4:$FR$4,0)),"-")</f>
        <v>1.5567966911114437</v>
      </c>
      <c r="L59" s="306">
        <f>IFERROR(INDEX(Raw!$FI$6:$FR$1257,MATCH($B59&amp;$D59&amp;$B$5,Raw!$A$6:$A$1257,0),MATCH(L$5,Raw!$FI$4:$FR$4,0)),"-")</f>
        <v>1.5727538152527281</v>
      </c>
      <c r="M59" s="306">
        <f>IFERROR(INDEX(Raw!$FI$6:$FR$1257,MATCH($B59&amp;$D59&amp;$B$5,Raw!$A$6:$A$1257,0),MATCH(M$5,Raw!$FI$4:$FR$4,0)),"-")</f>
        <v>1.075054388940837</v>
      </c>
      <c r="N59" s="306">
        <f>IFERROR(INDEX(Raw!$FI$6:$FR$1257,MATCH($B59&amp;$D59&amp;$B$5,Raw!$A$6:$A$1257,0),MATCH(N$5,Raw!$FI$4:$FR$4,0)),"-")</f>
        <v>1.0808076054216869</v>
      </c>
      <c r="O59" s="306">
        <f>IFERROR(INDEX(Raw!$FI$6:$FR$1257,MATCH($B59&amp;$D59&amp;$B$5,Raw!$A$6:$A$1257,0),MATCH(O$5,Raw!$FI$4:$FR$4,0)),"-")</f>
        <v>1.0495961227786752</v>
      </c>
      <c r="Q59" s="291">
        <f>IFERROR(INDEX(Raw!$H$6:$EB$1257,MATCH($B59&amp;$D59&amp;$B$5,Raw!$A$6:$A$1257,0),MATCH(Q$5,Raw!$H$5:$EB$5,0)),"-")</f>
        <v>153080</v>
      </c>
      <c r="R59" s="291">
        <f>IFERROR(INDEX(Raw!$H$6:$EB$1257,MATCH($B59&amp;$D59&amp;$B$5,Raw!$A$6:$A$1257,0),MATCH(R$5,Raw!$H$5:$EB$5,0)),"-")</f>
        <v>99841</v>
      </c>
      <c r="S59" s="291">
        <f>IFERROR(INDEX(Raw!$H$6:$EB$1257,MATCH($B59&amp;$D59&amp;$B$5,Raw!$A$6:$A$1257,0),MATCH(S$5,Raw!$H$5:$EB$5,0)),"-")</f>
        <v>596855</v>
      </c>
      <c r="T59" s="291">
        <f>IFERROR(INDEX(Raw!$H$6:$EB$1257,MATCH($B59&amp;$D59&amp;$B$5,Raw!$A$6:$A$1257,0),MATCH(T$5,Raw!$H$5:$EB$5,0)),"-")</f>
        <v>257932</v>
      </c>
      <c r="U59" s="291">
        <f>IFERROR(INDEX(Raw!$H$6:$EB$1257,MATCH($B59&amp;$D59&amp;$B$5,Raw!$A$6:$A$1257,0),MATCH(U$5,Raw!$H$5:$EB$5,0)),"-")</f>
        <v>10687</v>
      </c>
      <c r="V59" s="291"/>
      <c r="W59" s="291">
        <f>IFERROR(INDEX(Raw!$H$6:$EB$1257,MATCH($B59&amp;$D59&amp;$B$5,Raw!$A$6:$A$1257,0),MATCH(W$5,Raw!$H$5:$EB$5,0)),"-")</f>
        <v>114423</v>
      </c>
      <c r="X59" s="291">
        <f>IFERROR(INDEX(Raw!$H$6:$EB$1257,MATCH($B59&amp;$D59&amp;$B$5,Raw!$A$6:$A$1257,0),MATCH(X$5,Raw!$H$5:$EB$5,0)),"-")</f>
        <v>75953</v>
      </c>
      <c r="Y59" s="291">
        <f>IFERROR(INDEX(Raw!$H$6:$EB$1257,MATCH($B59&amp;$D59&amp;$B$5,Raw!$A$6:$A$1257,0),MATCH(Y$5,Raw!$H$5:$EB$5,0)),"-")</f>
        <v>457584</v>
      </c>
      <c r="Z59" s="291">
        <f>IFERROR(INDEX(Raw!$H$6:$EB$1257,MATCH($B59&amp;$D59&amp;$B$5,Raw!$A$6:$A$1257,0),MATCH(Z$5,Raw!$H$5:$EB$5,0)),"-")</f>
        <v>160755</v>
      </c>
      <c r="AA59" s="291">
        <f>IFERROR(INDEX(Raw!$H$6:$EB$1257,MATCH($B59&amp;$D59&amp;$B$5,Raw!$A$6:$A$1257,0),MATCH(AA$5,Raw!$H$5:$EB$5,0)),"-")</f>
        <v>6497</v>
      </c>
    </row>
    <row r="60" spans="1:27" s="46" customFormat="1" ht="18" x14ac:dyDescent="0.25">
      <c r="A60" s="392">
        <v>44378</v>
      </c>
      <c r="B60" s="287" t="s">
        <v>148</v>
      </c>
      <c r="C60" s="263" t="s">
        <v>146</v>
      </c>
      <c r="D60" s="144" t="s">
        <v>146</v>
      </c>
      <c r="E60" s="307">
        <f>IFERROR(INDEX(Raw!$FI$6:$FR$1257,MATCH($B60&amp;$D60&amp;$B$5,Raw!$A$6:$A$1257,0),MATCH(E$5,Raw!$FI$4:$FR$4,0)),"-")</f>
        <v>2.0416238186180893</v>
      </c>
      <c r="F60" s="306">
        <f>IFERROR(INDEX(Raw!$FI$6:$FR$1257,MATCH($B60&amp;$D60&amp;$B$5,Raw!$A$6:$A$1257,0),MATCH(F$5,Raw!$FI$4:$FR$4,0)),"-")</f>
        <v>2.0273136549437716</v>
      </c>
      <c r="G60" s="306">
        <f>IFERROR(INDEX(Raw!$FI$6:$FR$1257,MATCH($B60&amp;$D60&amp;$B$5,Raw!$A$6:$A$1257,0),MATCH(G$5,Raw!$FI$4:$FR$4,0)),"-")</f>
        <v>1.4012776305263901</v>
      </c>
      <c r="H60" s="306">
        <f>IFERROR(INDEX(Raw!$FI$6:$FR$1257,MATCH($B60&amp;$D60&amp;$B$5,Raw!$A$6:$A$1257,0),MATCH(H$5,Raw!$FI$4:$FR$4,0)),"-")</f>
        <v>1.6891692177768394</v>
      </c>
      <c r="I60" s="306">
        <f>IFERROR(INDEX(Raw!$FI$6:$FR$1257,MATCH($B60&amp;$D60&amp;$B$5,Raw!$A$6:$A$1257,0),MATCH(I$5,Raw!$FI$4:$FR$4,0)),"-")</f>
        <v>1.6216462858185801</v>
      </c>
      <c r="J60" s="306"/>
      <c r="K60" s="306">
        <f>IFERROR(INDEX(Raw!$FI$6:$FR$1257,MATCH($B60&amp;$D60&amp;$B$5,Raw!$A$6:$A$1257,0),MATCH(K$5,Raw!$FI$4:$FR$4,0)),"-")</f>
        <v>1.5314994368542187</v>
      </c>
      <c r="L60" s="306">
        <f>IFERROR(INDEX(Raw!$FI$6:$FR$1257,MATCH($B60&amp;$D60&amp;$B$5,Raw!$A$6:$A$1257,0),MATCH(L$5,Raw!$FI$4:$FR$4,0)),"-")</f>
        <v>1.5479684291822857</v>
      </c>
      <c r="M60" s="306">
        <f>IFERROR(INDEX(Raw!$FI$6:$FR$1257,MATCH($B60&amp;$D60&amp;$B$5,Raw!$A$6:$A$1257,0),MATCH(M$5,Raw!$FI$4:$FR$4,0)),"-")</f>
        <v>1.0737497749446763</v>
      </c>
      <c r="N60" s="306">
        <f>IFERROR(INDEX(Raw!$FI$6:$FR$1257,MATCH($B60&amp;$D60&amp;$B$5,Raw!$A$6:$A$1257,0),MATCH(N$5,Raw!$FI$4:$FR$4,0)),"-")</f>
        <v>1.0823619007404504</v>
      </c>
      <c r="O60" s="306">
        <f>IFERROR(INDEX(Raw!$FI$6:$FR$1257,MATCH($B60&amp;$D60&amp;$B$5,Raw!$A$6:$A$1257,0),MATCH(O$5,Raw!$FI$4:$FR$4,0)),"-")</f>
        <v>1.0532943967877351</v>
      </c>
      <c r="Q60" s="291">
        <f>IFERROR(INDEX(Raw!$H$6:$EB$1257,MATCH($B60&amp;$D60&amp;$B$5,Raw!$A$6:$A$1257,0),MATCH(Q$5,Raw!$H$5:$EB$5,0)),"-")</f>
        <v>166768</v>
      </c>
      <c r="R60" s="291">
        <f>IFERROR(INDEX(Raw!$H$6:$EB$1257,MATCH($B60&amp;$D60&amp;$B$5,Raw!$A$6:$A$1257,0),MATCH(R$5,Raw!$H$5:$EB$5,0)),"-")</f>
        <v>107624</v>
      </c>
      <c r="S60" s="291">
        <f>IFERROR(INDEX(Raw!$H$6:$EB$1257,MATCH($B60&amp;$D60&amp;$B$5,Raw!$A$6:$A$1257,0),MATCH(S$5,Raw!$H$5:$EB$5,0)),"-")</f>
        <v>614854</v>
      </c>
      <c r="T60" s="291">
        <f>IFERROR(INDEX(Raw!$H$6:$EB$1257,MATCH($B60&amp;$D60&amp;$B$5,Raw!$A$6:$A$1257,0),MATCH(T$5,Raw!$H$5:$EB$5,0)),"-")</f>
        <v>224021</v>
      </c>
      <c r="U60" s="291">
        <f>IFERROR(INDEX(Raw!$H$6:$EB$1257,MATCH($B60&amp;$D60&amp;$B$5,Raw!$A$6:$A$1257,0),MATCH(U$5,Raw!$H$5:$EB$5,0)),"-")</f>
        <v>8885</v>
      </c>
      <c r="V60" s="291"/>
      <c r="W60" s="291">
        <f>IFERROR(INDEX(Raw!$H$6:$EB$1257,MATCH($B60&amp;$D60&amp;$B$5,Raw!$A$6:$A$1257,0),MATCH(W$5,Raw!$H$5:$EB$5,0)),"-")</f>
        <v>125099</v>
      </c>
      <c r="X60" s="291">
        <f>IFERROR(INDEX(Raw!$H$6:$EB$1257,MATCH($B60&amp;$D60&amp;$B$5,Raw!$A$6:$A$1257,0),MATCH(X$5,Raw!$H$5:$EB$5,0)),"-")</f>
        <v>82177</v>
      </c>
      <c r="Y60" s="291">
        <f>IFERROR(INDEX(Raw!$H$6:$EB$1257,MATCH($B60&amp;$D60&amp;$B$5,Raw!$A$6:$A$1257,0),MATCH(Y$5,Raw!$H$5:$EB$5,0)),"-")</f>
        <v>471141</v>
      </c>
      <c r="Z60" s="291">
        <f>IFERROR(INDEX(Raw!$H$6:$EB$1257,MATCH($B60&amp;$D60&amp;$B$5,Raw!$A$6:$A$1257,0),MATCH(Z$5,Raw!$H$5:$EB$5,0)),"-")</f>
        <v>143545</v>
      </c>
      <c r="AA60" s="291">
        <f>IFERROR(INDEX(Raw!$H$6:$EB$1257,MATCH($B60&amp;$D60&amp;$B$5,Raw!$A$6:$A$1257,0),MATCH(AA$5,Raw!$H$5:$EB$5,0)),"-")</f>
        <v>5771</v>
      </c>
    </row>
    <row r="61" spans="1:27" s="46" customFormat="1" x14ac:dyDescent="0.2">
      <c r="A61" s="392">
        <v>44409</v>
      </c>
      <c r="B61" s="287" t="s">
        <v>148</v>
      </c>
      <c r="C61" s="113" t="s">
        <v>135</v>
      </c>
      <c r="D61" s="138" t="s">
        <v>135</v>
      </c>
      <c r="E61" s="307">
        <f>IFERROR(INDEX(Raw!$FI$6:$FR$1257,MATCH($B61&amp;$D61&amp;$B$5,Raw!$A$6:$A$1257,0),MATCH(E$5,Raw!$FI$4:$FR$4,0)),"-")</f>
        <v>2.0455625134960052</v>
      </c>
      <c r="F61" s="306">
        <f>IFERROR(INDEX(Raw!$FI$6:$FR$1257,MATCH($B61&amp;$D61&amp;$B$5,Raw!$A$6:$A$1257,0),MATCH(F$5,Raw!$FI$4:$FR$4,0)),"-")</f>
        <v>2.0345906087532883</v>
      </c>
      <c r="G61" s="306">
        <f>IFERROR(INDEX(Raw!$FI$6:$FR$1257,MATCH($B61&amp;$D61&amp;$B$5,Raw!$A$6:$A$1257,0),MATCH(G$5,Raw!$FI$4:$FR$4,0)),"-")</f>
        <v>1.3862737375226231</v>
      </c>
      <c r="H61" s="306">
        <f>IFERROR(INDEX(Raw!$FI$6:$FR$1257,MATCH($B61&amp;$D61&amp;$B$5,Raw!$A$6:$A$1257,0),MATCH(H$5,Raw!$FI$4:$FR$4,0)),"-")</f>
        <v>1.6791371755982474</v>
      </c>
      <c r="I61" s="306">
        <f>IFERROR(INDEX(Raw!$FI$6:$FR$1257,MATCH($B61&amp;$D61&amp;$B$5,Raw!$A$6:$A$1257,0),MATCH(I$5,Raw!$FI$4:$FR$4,0)),"-")</f>
        <v>1.7335069444444444</v>
      </c>
      <c r="J61" s="306"/>
      <c r="K61" s="306">
        <f>IFERROR(INDEX(Raw!$FI$6:$FR$1257,MATCH($B61&amp;$D61&amp;$B$5,Raw!$A$6:$A$1257,0),MATCH(K$5,Raw!$FI$4:$FR$4,0)),"-")</f>
        <v>1.5422155042107537</v>
      </c>
      <c r="L61" s="306">
        <f>IFERROR(INDEX(Raw!$FI$6:$FR$1257,MATCH($B61&amp;$D61&amp;$B$5,Raw!$A$6:$A$1257,0),MATCH(L$5,Raw!$FI$4:$FR$4,0)),"-")</f>
        <v>1.5590836595621285</v>
      </c>
      <c r="M61" s="306">
        <f>IFERROR(INDEX(Raw!$FI$6:$FR$1257,MATCH($B61&amp;$D61&amp;$B$5,Raw!$A$6:$A$1257,0),MATCH(M$5,Raw!$FI$4:$FR$4,0)),"-")</f>
        <v>1.071837795911069</v>
      </c>
      <c r="N61" s="306">
        <f>IFERROR(INDEX(Raw!$FI$6:$FR$1257,MATCH($B61&amp;$D61&amp;$B$5,Raw!$A$6:$A$1257,0),MATCH(N$5,Raw!$FI$4:$FR$4,0)),"-")</f>
        <v>1.0833486533688759</v>
      </c>
      <c r="O61" s="306">
        <f>IFERROR(INDEX(Raw!$FI$6:$FR$1257,MATCH($B61&amp;$D61&amp;$B$5,Raw!$A$6:$A$1257,0),MATCH(O$5,Raw!$FI$4:$FR$4,0)),"-")</f>
        <v>1.0515625</v>
      </c>
      <c r="Q61" s="291">
        <f>IFERROR(INDEX(Raw!$H$6:$EB$1257,MATCH($B61&amp;$D61&amp;$B$5,Raw!$A$6:$A$1257,0),MATCH(Q$5,Raw!$H$5:$EB$5,0)),"-")</f>
        <v>151568</v>
      </c>
      <c r="R61" s="291">
        <f>IFERROR(INDEX(Raw!$H$6:$EB$1257,MATCH($B61&amp;$D61&amp;$B$5,Raw!$A$6:$A$1257,0),MATCH(R$5,Raw!$H$5:$EB$5,0)),"-")</f>
        <v>98228</v>
      </c>
      <c r="S61" s="291">
        <f>IFERROR(INDEX(Raw!$H$6:$EB$1257,MATCH($B61&amp;$D61&amp;$B$5,Raw!$A$6:$A$1257,0),MATCH(S$5,Raw!$H$5:$EB$5,0)),"-")</f>
        <v>573708</v>
      </c>
      <c r="T61" s="291">
        <f>IFERROR(INDEX(Raw!$H$6:$EB$1257,MATCH($B61&amp;$D61&amp;$B$5,Raw!$A$6:$A$1257,0),MATCH(T$5,Raw!$H$5:$EB$5,0)),"-")</f>
        <v>219208</v>
      </c>
      <c r="U61" s="291">
        <f>IFERROR(INDEX(Raw!$H$6:$EB$1257,MATCH($B61&amp;$D61&amp;$B$5,Raw!$A$6:$A$1257,0),MATCH(U$5,Raw!$H$5:$EB$5,0)),"-")</f>
        <v>9985</v>
      </c>
      <c r="V61" s="291"/>
      <c r="W61" s="291">
        <f>IFERROR(INDEX(Raw!$H$6:$EB$1257,MATCH($B61&amp;$D61&amp;$B$5,Raw!$A$6:$A$1257,0),MATCH(W$5,Raw!$H$5:$EB$5,0)),"-")</f>
        <v>114272</v>
      </c>
      <c r="X61" s="291">
        <f>IFERROR(INDEX(Raw!$H$6:$EB$1257,MATCH($B61&amp;$D61&amp;$B$5,Raw!$A$6:$A$1257,0),MATCH(X$5,Raw!$H$5:$EB$5,0)),"-")</f>
        <v>75271</v>
      </c>
      <c r="Y61" s="291">
        <f>IFERROR(INDEX(Raw!$H$6:$EB$1257,MATCH($B61&amp;$D61&amp;$B$5,Raw!$A$6:$A$1257,0),MATCH(Y$5,Raw!$H$5:$EB$5,0)),"-")</f>
        <v>443579</v>
      </c>
      <c r="Z61" s="291">
        <f>IFERROR(INDEX(Raw!$H$6:$EB$1257,MATCH($B61&amp;$D61&amp;$B$5,Raw!$A$6:$A$1257,0),MATCH(Z$5,Raw!$H$5:$EB$5,0)),"-")</f>
        <v>141429</v>
      </c>
      <c r="AA61" s="291">
        <f>IFERROR(INDEX(Raw!$H$6:$EB$1257,MATCH($B61&amp;$D61&amp;$B$5,Raw!$A$6:$A$1257,0),MATCH(AA$5,Raw!$H$5:$EB$5,0)),"-")</f>
        <v>6057</v>
      </c>
    </row>
    <row r="62" spans="1:27" s="46" customFormat="1" x14ac:dyDescent="0.2">
      <c r="A62" s="392">
        <v>44440</v>
      </c>
      <c r="B62" s="287" t="s">
        <v>148</v>
      </c>
      <c r="C62" s="113" t="s">
        <v>136</v>
      </c>
      <c r="D62" s="138" t="s">
        <v>136</v>
      </c>
      <c r="E62" s="307">
        <f>IFERROR(INDEX(Raw!$FI$6:$FR$1257,MATCH($B62&amp;$D62&amp;$B$5,Raw!$A$6:$A$1257,0),MATCH(E$5,Raw!$FI$4:$FR$4,0)),"-")</f>
        <v>2.0116521944747316</v>
      </c>
      <c r="F62" s="306">
        <f>IFERROR(INDEX(Raw!$FI$6:$FR$1257,MATCH($B62&amp;$D62&amp;$B$5,Raw!$A$6:$A$1257,0),MATCH(F$5,Raw!$FI$4:$FR$4,0)),"-")</f>
        <v>1.9978654853000404</v>
      </c>
      <c r="G62" s="306">
        <f>IFERROR(INDEX(Raw!$FI$6:$FR$1257,MATCH($B62&amp;$D62&amp;$B$5,Raw!$A$6:$A$1257,0),MATCH(G$5,Raw!$FI$4:$FR$4,0)),"-")</f>
        <v>1.3806355423027281</v>
      </c>
      <c r="H62" s="306">
        <f>IFERROR(INDEX(Raw!$FI$6:$FR$1257,MATCH($B62&amp;$D62&amp;$B$5,Raw!$A$6:$A$1257,0),MATCH(H$5,Raw!$FI$4:$FR$4,0)),"-")</f>
        <v>1.674792531120332</v>
      </c>
      <c r="I62" s="306">
        <f>IFERROR(INDEX(Raw!$FI$6:$FR$1257,MATCH($B62&amp;$D62&amp;$B$5,Raw!$A$6:$A$1257,0),MATCH(I$5,Raw!$FI$4:$FR$4,0)),"-")</f>
        <v>1.756404958677686</v>
      </c>
      <c r="J62" s="306"/>
      <c r="K62" s="306">
        <f>IFERROR(INDEX(Raw!$FI$6:$FR$1257,MATCH($B62&amp;$D62&amp;$B$5,Raw!$A$6:$A$1257,0),MATCH(K$5,Raw!$FI$4:$FR$4,0)),"-")</f>
        <v>1.5139445371306963</v>
      </c>
      <c r="L62" s="306">
        <f>IFERROR(INDEX(Raw!$FI$6:$FR$1257,MATCH($B62&amp;$D62&amp;$B$5,Raw!$A$6:$A$1257,0),MATCH(L$5,Raw!$FI$4:$FR$4,0)),"-")</f>
        <v>1.53028594442207</v>
      </c>
      <c r="M62" s="306">
        <f>IFERROR(INDEX(Raw!$FI$6:$FR$1257,MATCH($B62&amp;$D62&amp;$B$5,Raw!$A$6:$A$1257,0),MATCH(M$5,Raw!$FI$4:$FR$4,0)),"-")</f>
        <v>1.0695402554630824</v>
      </c>
      <c r="N62" s="306">
        <f>IFERROR(INDEX(Raw!$FI$6:$FR$1257,MATCH($B62&amp;$D62&amp;$B$5,Raw!$A$6:$A$1257,0),MATCH(N$5,Raw!$FI$4:$FR$4,0)),"-")</f>
        <v>1.0814488243430151</v>
      </c>
      <c r="O62" s="306">
        <f>IFERROR(INDEX(Raw!$FI$6:$FR$1257,MATCH($B62&amp;$D62&amp;$B$5,Raw!$A$6:$A$1257,0),MATCH(O$5,Raw!$FI$4:$FR$4,0)),"-")</f>
        <v>1.0537190082644627</v>
      </c>
      <c r="Q62" s="291">
        <f>IFERROR(INDEX(Raw!$H$6:$EB$1257,MATCH($B62&amp;$D62&amp;$B$5,Raw!$A$6:$A$1257,0),MATCH(Q$5,Raw!$H$5:$EB$5,0)),"-")</f>
        <v>153133</v>
      </c>
      <c r="R62" s="291">
        <f>IFERROR(INDEX(Raw!$H$6:$EB$1257,MATCH($B62&amp;$D62&amp;$B$5,Raw!$A$6:$A$1257,0),MATCH(R$5,Raw!$H$5:$EB$5,0)),"-")</f>
        <v>99214</v>
      </c>
      <c r="S62" s="291">
        <f>IFERROR(INDEX(Raw!$H$6:$EB$1257,MATCH($B62&amp;$D62&amp;$B$5,Raw!$A$6:$A$1257,0),MATCH(S$5,Raw!$H$5:$EB$5,0)),"-")</f>
        <v>558387</v>
      </c>
      <c r="T62" s="291">
        <f>IFERROR(INDEX(Raw!$H$6:$EB$1257,MATCH($B62&amp;$D62&amp;$B$5,Raw!$A$6:$A$1257,0),MATCH(T$5,Raw!$H$5:$EB$5,0)),"-")</f>
        <v>193740</v>
      </c>
      <c r="U62" s="291">
        <f>IFERROR(INDEX(Raw!$H$6:$EB$1257,MATCH($B62&amp;$D62&amp;$B$5,Raw!$A$6:$A$1257,0),MATCH(U$5,Raw!$H$5:$EB$5,0)),"-")</f>
        <v>8501</v>
      </c>
      <c r="V62" s="291"/>
      <c r="W62" s="291">
        <f>IFERROR(INDEX(Raw!$H$6:$EB$1257,MATCH($B62&amp;$D62&amp;$B$5,Raw!$A$6:$A$1257,0),MATCH(W$5,Raw!$H$5:$EB$5,0)),"-")</f>
        <v>115246</v>
      </c>
      <c r="X62" s="291">
        <f>IFERROR(INDEX(Raw!$H$6:$EB$1257,MATCH($B62&amp;$D62&amp;$B$5,Raw!$A$6:$A$1257,0),MATCH(X$5,Raw!$H$5:$EB$5,0)),"-")</f>
        <v>75994</v>
      </c>
      <c r="Y62" s="291">
        <f>IFERROR(INDEX(Raw!$H$6:$EB$1257,MATCH($B62&amp;$D62&amp;$B$5,Raw!$A$6:$A$1257,0),MATCH(Y$5,Raw!$H$5:$EB$5,0)),"-")</f>
        <v>432567</v>
      </c>
      <c r="Z62" s="291">
        <f>IFERROR(INDEX(Raw!$H$6:$EB$1257,MATCH($B62&amp;$D62&amp;$B$5,Raw!$A$6:$A$1257,0),MATCH(Z$5,Raw!$H$5:$EB$5,0)),"-")</f>
        <v>125102</v>
      </c>
      <c r="AA62" s="291">
        <f>IFERROR(INDEX(Raw!$H$6:$EB$1257,MATCH($B62&amp;$D62&amp;$B$5,Raw!$A$6:$A$1257,0),MATCH(AA$5,Raw!$H$5:$EB$5,0)),"-")</f>
        <v>5100</v>
      </c>
    </row>
    <row r="63" spans="1:27" s="46" customFormat="1" ht="18" x14ac:dyDescent="0.25">
      <c r="A63" s="392">
        <v>44470</v>
      </c>
      <c r="B63" s="287" t="s">
        <v>148</v>
      </c>
      <c r="C63" s="113" t="s">
        <v>137</v>
      </c>
      <c r="D63" s="144" t="s">
        <v>137</v>
      </c>
      <c r="E63" s="307">
        <f>IFERROR(INDEX(Raw!$FI$6:$FR$1257,MATCH($B63&amp;$D63&amp;$B$5,Raw!$A$6:$A$1257,0),MATCH(E$5,Raw!$FI$4:$FR$4,0)),"-")</f>
        <v>2.0034579746496366</v>
      </c>
      <c r="F63" s="306">
        <f>IFERROR(INDEX(Raw!$FI$6:$FR$1257,MATCH($B63&amp;$D63&amp;$B$5,Raw!$A$6:$A$1257,0),MATCH(F$5,Raw!$FI$4:$FR$4,0)),"-")</f>
        <v>1.9786596022591387</v>
      </c>
      <c r="G63" s="306">
        <f>IFERROR(INDEX(Raw!$FI$6:$FR$1257,MATCH($B63&amp;$D63&amp;$B$5,Raw!$A$6:$A$1257,0),MATCH(G$5,Raw!$FI$4:$FR$4,0)),"-")</f>
        <v>1.3917553097083357</v>
      </c>
      <c r="H63" s="306">
        <f>IFERROR(INDEX(Raw!$FI$6:$FR$1257,MATCH($B63&amp;$D63&amp;$B$5,Raw!$A$6:$A$1257,0),MATCH(H$5,Raw!$FI$4:$FR$4,0)),"-")</f>
        <v>1.6440099345224655</v>
      </c>
      <c r="I63" s="306">
        <f>IFERROR(INDEX(Raw!$FI$6:$FR$1257,MATCH($B63&amp;$D63&amp;$B$5,Raw!$A$6:$A$1257,0),MATCH(I$5,Raw!$FI$4:$FR$4,0)),"-")</f>
        <v>1.645168489176523</v>
      </c>
      <c r="J63" s="306"/>
      <c r="K63" s="306">
        <f>IFERROR(INDEX(Raw!$FI$6:$FR$1257,MATCH($B63&amp;$D63&amp;$B$5,Raw!$A$6:$A$1257,0),MATCH(K$5,Raw!$FI$4:$FR$4,0)),"-")</f>
        <v>1.5066541660071351</v>
      </c>
      <c r="L63" s="306">
        <f>IFERROR(INDEX(Raw!$FI$6:$FR$1257,MATCH($B63&amp;$D63&amp;$B$5,Raw!$A$6:$A$1257,0),MATCH(L$5,Raw!$FI$4:$FR$4,0)),"-")</f>
        <v>1.5152786209687805</v>
      </c>
      <c r="M63" s="306">
        <f>IFERROR(INDEX(Raw!$FI$6:$FR$1257,MATCH($B63&amp;$D63&amp;$B$5,Raw!$A$6:$A$1257,0),MATCH(M$5,Raw!$FI$4:$FR$4,0)),"-")</f>
        <v>1.0683996923623025</v>
      </c>
      <c r="N63" s="306">
        <f>IFERROR(INDEX(Raw!$FI$6:$FR$1257,MATCH($B63&amp;$D63&amp;$B$5,Raw!$A$6:$A$1257,0),MATCH(N$5,Raw!$FI$4:$FR$4,0)),"-")</f>
        <v>1.080550914427636</v>
      </c>
      <c r="O63" s="306">
        <f>IFERROR(INDEX(Raw!$FI$6:$FR$1257,MATCH($B63&amp;$D63&amp;$B$5,Raw!$A$6:$A$1257,0),MATCH(O$5,Raw!$FI$4:$FR$4,0)),"-")</f>
        <v>1.0535594733318456</v>
      </c>
      <c r="Q63" s="291">
        <f>IFERROR(INDEX(Raw!$H$6:$EB$1257,MATCH($B63&amp;$D63&amp;$B$5,Raw!$A$6:$A$1257,0),MATCH(Q$5,Raw!$H$5:$EB$5,0)),"-")</f>
        <v>164542</v>
      </c>
      <c r="R63" s="291">
        <f>IFERROR(INDEX(Raw!$H$6:$EB$1257,MATCH($B63&amp;$D63&amp;$B$5,Raw!$A$6:$A$1257,0),MATCH(R$5,Raw!$H$5:$EB$5,0)),"-")</f>
        <v>107554</v>
      </c>
      <c r="S63" s="291">
        <f>IFERROR(INDEX(Raw!$H$6:$EB$1257,MATCH($B63&amp;$D63&amp;$B$5,Raw!$A$6:$A$1257,0),MATCH(S$5,Raw!$H$5:$EB$5,0)),"-")</f>
        <v>588121</v>
      </c>
      <c r="T63" s="291">
        <f>IFERROR(INDEX(Raw!$H$6:$EB$1257,MATCH($B63&amp;$D63&amp;$B$5,Raw!$A$6:$A$1257,0),MATCH(T$5,Raw!$H$5:$EB$5,0)),"-")</f>
        <v>182033</v>
      </c>
      <c r="U63" s="291">
        <f>IFERROR(INDEX(Raw!$H$6:$EB$1257,MATCH($B63&amp;$D63&amp;$B$5,Raw!$A$6:$A$1257,0),MATCH(U$5,Raw!$H$5:$EB$5,0)),"-")</f>
        <v>7372</v>
      </c>
      <c r="V63" s="291"/>
      <c r="W63" s="291">
        <f>IFERROR(INDEX(Raw!$H$6:$EB$1257,MATCH($B63&amp;$D63&amp;$B$5,Raw!$A$6:$A$1257,0),MATCH(W$5,Raw!$H$5:$EB$5,0)),"-")</f>
        <v>123740</v>
      </c>
      <c r="X63" s="291">
        <f>IFERROR(INDEX(Raw!$H$6:$EB$1257,MATCH($B63&amp;$D63&amp;$B$5,Raw!$A$6:$A$1257,0),MATCH(X$5,Raw!$H$5:$EB$5,0)),"-")</f>
        <v>82366</v>
      </c>
      <c r="Y63" s="291">
        <f>IFERROR(INDEX(Raw!$H$6:$EB$1257,MATCH($B63&amp;$D63&amp;$B$5,Raw!$A$6:$A$1257,0),MATCH(Y$5,Raw!$H$5:$EB$5,0)),"-")</f>
        <v>451479</v>
      </c>
      <c r="Z63" s="291">
        <f>IFERROR(INDEX(Raw!$H$6:$EB$1257,MATCH($B63&amp;$D63&amp;$B$5,Raw!$A$6:$A$1257,0),MATCH(Z$5,Raw!$H$5:$EB$5,0)),"-")</f>
        <v>119644</v>
      </c>
      <c r="AA63" s="291">
        <f>IFERROR(INDEX(Raw!$H$6:$EB$1257,MATCH($B63&amp;$D63&amp;$B$5,Raw!$A$6:$A$1257,0),MATCH(AA$5,Raw!$H$5:$EB$5,0)),"-")</f>
        <v>4721</v>
      </c>
    </row>
    <row r="64" spans="1:27" s="46" customFormat="1" x14ac:dyDescent="0.2">
      <c r="A64" s="392">
        <v>44501</v>
      </c>
      <c r="B64" s="287" t="s">
        <v>148</v>
      </c>
      <c r="C64" s="113" t="s">
        <v>138</v>
      </c>
      <c r="D64" s="138" t="s">
        <v>138</v>
      </c>
      <c r="E64" s="307">
        <f>IFERROR(INDEX(Raw!$FI$6:$FR$1257,MATCH($B64&amp;$D64&amp;$B$5,Raw!$A$6:$A$1257,0),MATCH(E$5,Raw!$FI$4:$FR$4,0)),"-")</f>
        <v>2.0120600825365904</v>
      </c>
      <c r="F64" s="306">
        <f>IFERROR(INDEX(Raw!$FI$6:$FR$1257,MATCH($B64&amp;$D64&amp;$B$5,Raw!$A$6:$A$1257,0),MATCH(F$5,Raw!$FI$4:$FR$4,0)),"-")</f>
        <v>1.9883732253101447</v>
      </c>
      <c r="G64" s="306">
        <f>IFERROR(INDEX(Raw!$FI$6:$FR$1257,MATCH($B64&amp;$D64&amp;$B$5,Raw!$A$6:$A$1257,0),MATCH(G$5,Raw!$FI$4:$FR$4,0)),"-")</f>
        <v>1.3829911402441728</v>
      </c>
      <c r="H64" s="306">
        <f>IFERROR(INDEX(Raw!$FI$6:$FR$1257,MATCH($B64&amp;$D64&amp;$B$5,Raw!$A$6:$A$1257,0),MATCH(H$5,Raw!$FI$4:$FR$4,0)),"-")</f>
        <v>1.6665484379812763</v>
      </c>
      <c r="I64" s="306">
        <f>IFERROR(INDEX(Raw!$FI$6:$FR$1257,MATCH($B64&amp;$D64&amp;$B$5,Raw!$A$6:$A$1257,0),MATCH(I$5,Raw!$FI$4:$FR$4,0)),"-")</f>
        <v>1.6555073362264932</v>
      </c>
      <c r="J64" s="306"/>
      <c r="K64" s="306">
        <f>IFERROR(INDEX(Raw!$FI$6:$FR$1257,MATCH($B64&amp;$D64&amp;$B$5,Raw!$A$6:$A$1257,0),MATCH(K$5,Raw!$FI$4:$FR$4,0)),"-")</f>
        <v>1.5143413733883577</v>
      </c>
      <c r="L64" s="306">
        <f>IFERROR(INDEX(Raw!$FI$6:$FR$1257,MATCH($B64&amp;$D64&amp;$B$5,Raw!$A$6:$A$1257,0),MATCH(L$5,Raw!$FI$4:$FR$4,0)),"-")</f>
        <v>1.5214910316084678</v>
      </c>
      <c r="M64" s="306">
        <f>IFERROR(INDEX(Raw!$FI$6:$FR$1257,MATCH($B64&amp;$D64&amp;$B$5,Raw!$A$6:$A$1257,0),MATCH(M$5,Raw!$FI$4:$FR$4,0)),"-")</f>
        <v>1.0679748637055351</v>
      </c>
      <c r="N64" s="306">
        <f>IFERROR(INDEX(Raw!$FI$6:$FR$1257,MATCH($B64&amp;$D64&amp;$B$5,Raw!$A$6:$A$1257,0),MATCH(N$5,Raw!$FI$4:$FR$4,0)),"-")</f>
        <v>1.0813071114554262</v>
      </c>
      <c r="O64" s="306">
        <f>IFERROR(INDEX(Raw!$FI$6:$FR$1257,MATCH($B64&amp;$D64&amp;$B$5,Raw!$A$6:$A$1257,0),MATCH(O$5,Raw!$FI$4:$FR$4,0)),"-")</f>
        <v>1.0634428600950609</v>
      </c>
      <c r="Q64" s="291">
        <f>IFERROR(INDEX(Raw!$H$6:$EB$1257,MATCH($B64&amp;$D64&amp;$B$5,Raw!$A$6:$A$1257,0),MATCH(Q$5,Raw!$H$5:$EB$5,0)),"-")</f>
        <v>156993</v>
      </c>
      <c r="R64" s="291">
        <f>IFERROR(INDEX(Raw!$H$6:$EB$1257,MATCH($B64&amp;$D64&amp;$B$5,Raw!$A$6:$A$1257,0),MATCH(R$5,Raw!$H$5:$EB$5,0)),"-")</f>
        <v>102097</v>
      </c>
      <c r="S64" s="291">
        <f>IFERROR(INDEX(Raw!$H$6:$EB$1257,MATCH($B64&amp;$D64&amp;$B$5,Raw!$A$6:$A$1257,0),MATCH(S$5,Raw!$H$5:$EB$5,0)),"-")</f>
        <v>561641</v>
      </c>
      <c r="T64" s="291">
        <f>IFERROR(INDEX(Raw!$H$6:$EB$1257,MATCH($B64&amp;$D64&amp;$B$5,Raw!$A$6:$A$1257,0),MATCH(T$5,Raw!$H$5:$EB$5,0)),"-")</f>
        <v>178549</v>
      </c>
      <c r="U64" s="291">
        <f>IFERROR(INDEX(Raw!$H$6:$EB$1257,MATCH($B64&amp;$D64&amp;$B$5,Raw!$A$6:$A$1257,0),MATCH(U$5,Raw!$H$5:$EB$5,0)),"-")</f>
        <v>8011</v>
      </c>
      <c r="V64" s="291"/>
      <c r="W64" s="291">
        <f>IFERROR(INDEX(Raw!$H$6:$EB$1257,MATCH($B64&amp;$D64&amp;$B$5,Raw!$A$6:$A$1257,0),MATCH(W$5,Raw!$H$5:$EB$5,0)),"-")</f>
        <v>118158</v>
      </c>
      <c r="X64" s="291">
        <f>IFERROR(INDEX(Raw!$H$6:$EB$1257,MATCH($B64&amp;$D64&amp;$B$5,Raw!$A$6:$A$1257,0),MATCH(X$5,Raw!$H$5:$EB$5,0)),"-")</f>
        <v>78124</v>
      </c>
      <c r="Y64" s="291">
        <f>IFERROR(INDEX(Raw!$H$6:$EB$1257,MATCH($B64&amp;$D64&amp;$B$5,Raw!$A$6:$A$1257,0),MATCH(Y$5,Raw!$H$5:$EB$5,0)),"-")</f>
        <v>433711</v>
      </c>
      <c r="Z64" s="291">
        <f>IFERROR(INDEX(Raw!$H$6:$EB$1257,MATCH($B64&amp;$D64&amp;$B$5,Raw!$A$6:$A$1257,0),MATCH(Z$5,Raw!$H$5:$EB$5,0)),"-")</f>
        <v>115848</v>
      </c>
      <c r="AA64" s="291">
        <f>IFERROR(INDEX(Raw!$H$6:$EB$1257,MATCH($B64&amp;$D64&amp;$B$5,Raw!$A$6:$A$1257,0),MATCH(AA$5,Raw!$H$5:$EB$5,0)),"-")</f>
        <v>5146</v>
      </c>
    </row>
    <row r="65" spans="1:27" s="46" customFormat="1" x14ac:dyDescent="0.2">
      <c r="A65" s="392">
        <v>44531</v>
      </c>
      <c r="B65" s="287" t="s">
        <v>148</v>
      </c>
      <c r="C65" s="113" t="s">
        <v>139</v>
      </c>
      <c r="D65" s="138" t="s">
        <v>139</v>
      </c>
      <c r="E65" s="307">
        <f>IFERROR(INDEX(Raw!$FI$6:$FR$1257,MATCH($B65&amp;$D65&amp;$B$5,Raw!$A$6:$A$1257,0),MATCH(E$5,Raw!$FI$4:$FR$4,0)),"-")</f>
        <v>2.025048871404461</v>
      </c>
      <c r="F65" s="306">
        <f>IFERROR(INDEX(Raw!$FI$6:$FR$1257,MATCH($B65&amp;$D65&amp;$B$5,Raw!$A$6:$A$1257,0),MATCH(F$5,Raw!$FI$4:$FR$4,0)),"-")</f>
        <v>1.9969139245212866</v>
      </c>
      <c r="G65" s="306">
        <f>IFERROR(INDEX(Raw!$FI$6:$FR$1257,MATCH($B65&amp;$D65&amp;$B$5,Raw!$A$6:$A$1257,0),MATCH(G$5,Raw!$FI$4:$FR$4,0)),"-")</f>
        <v>1.3865920152230395</v>
      </c>
      <c r="H65" s="306">
        <f>IFERROR(INDEX(Raw!$FI$6:$FR$1257,MATCH($B65&amp;$D65&amp;$B$5,Raw!$A$6:$A$1257,0),MATCH(H$5,Raw!$FI$4:$FR$4,0)),"-")</f>
        <v>1.6375258713848746</v>
      </c>
      <c r="I65" s="306">
        <f>IFERROR(INDEX(Raw!$FI$6:$FR$1257,MATCH($B65&amp;$D65&amp;$B$5,Raw!$A$6:$A$1257,0),MATCH(I$5,Raw!$FI$4:$FR$4,0)),"-")</f>
        <v>1.6584381675765487</v>
      </c>
      <c r="J65" s="306"/>
      <c r="K65" s="306">
        <f>IFERROR(INDEX(Raw!$FI$6:$FR$1257,MATCH($B65&amp;$D65&amp;$B$5,Raw!$A$6:$A$1257,0),MATCH(K$5,Raw!$FI$4:$FR$4,0)),"-")</f>
        <v>1.5207688291504269</v>
      </c>
      <c r="L65" s="306">
        <f>IFERROR(INDEX(Raw!$FI$6:$FR$1257,MATCH($B65&amp;$D65&amp;$B$5,Raw!$A$6:$A$1257,0),MATCH(L$5,Raw!$FI$4:$FR$4,0)),"-")</f>
        <v>1.5243539691392451</v>
      </c>
      <c r="M65" s="306">
        <f>IFERROR(INDEX(Raw!$FI$6:$FR$1257,MATCH($B65&amp;$D65&amp;$B$5,Raw!$A$6:$A$1257,0),MATCH(M$5,Raw!$FI$4:$FR$4,0)),"-")</f>
        <v>1.0691086959173468</v>
      </c>
      <c r="N65" s="306">
        <f>IFERROR(INDEX(Raw!$FI$6:$FR$1257,MATCH($B65&amp;$D65&amp;$B$5,Raw!$A$6:$A$1257,0),MATCH(N$5,Raw!$FI$4:$FR$4,0)),"-")</f>
        <v>1.0802425041668957</v>
      </c>
      <c r="O65" s="306">
        <f>IFERROR(INDEX(Raw!$FI$6:$FR$1257,MATCH($B65&amp;$D65&amp;$B$5,Raw!$A$6:$A$1257,0),MATCH(O$5,Raw!$FI$4:$FR$4,0)),"-")</f>
        <v>1.0631379064799431</v>
      </c>
      <c r="Q65" s="291">
        <f>IFERROR(INDEX(Raw!$H$6:$EB$1257,MATCH($B65&amp;$D65&amp;$B$5,Raw!$A$6:$A$1257,0),MATCH(Q$5,Raw!$H$5:$EB$5,0)),"-")</f>
        <v>166781</v>
      </c>
      <c r="R65" s="291">
        <f>IFERROR(INDEX(Raw!$H$6:$EB$1257,MATCH($B65&amp;$D65&amp;$B$5,Raw!$A$6:$A$1257,0),MATCH(R$5,Raw!$H$5:$EB$5,0)),"-")</f>
        <v>107414</v>
      </c>
      <c r="S65" s="291">
        <f>IFERROR(INDEX(Raw!$H$6:$EB$1257,MATCH($B65&amp;$D65&amp;$B$5,Raw!$A$6:$A$1257,0),MATCH(S$5,Raw!$H$5:$EB$5,0)),"-")</f>
        <v>568371</v>
      </c>
      <c r="T65" s="291">
        <f>IFERROR(INDEX(Raw!$H$6:$EB$1257,MATCH($B65&amp;$D65&amp;$B$5,Raw!$A$6:$A$1257,0),MATCH(T$5,Raw!$H$5:$EB$5,0)),"-")</f>
        <v>178808</v>
      </c>
      <c r="U65" s="291">
        <f>IFERROR(INDEX(Raw!$H$6:$EB$1257,MATCH($B65&amp;$D65&amp;$B$5,Raw!$A$6:$A$1257,0),MATCH(U$5,Raw!$H$5:$EB$5,0)),"-")</f>
        <v>6987</v>
      </c>
      <c r="V65" s="291"/>
      <c r="W65" s="291">
        <f>IFERROR(INDEX(Raw!$H$6:$EB$1257,MATCH($B65&amp;$D65&amp;$B$5,Raw!$A$6:$A$1257,0),MATCH(W$5,Raw!$H$5:$EB$5,0)),"-")</f>
        <v>125249</v>
      </c>
      <c r="X65" s="291">
        <f>IFERROR(INDEX(Raw!$H$6:$EB$1257,MATCH($B65&amp;$D65&amp;$B$5,Raw!$A$6:$A$1257,0),MATCH(X$5,Raw!$H$5:$EB$5,0)),"-")</f>
        <v>81995</v>
      </c>
      <c r="Y65" s="291">
        <f>IFERROR(INDEX(Raw!$H$6:$EB$1257,MATCH($B65&amp;$D65&amp;$B$5,Raw!$A$6:$A$1257,0),MATCH(Y$5,Raw!$H$5:$EB$5,0)),"-")</f>
        <v>438233</v>
      </c>
      <c r="Z65" s="291">
        <f>IFERROR(INDEX(Raw!$H$6:$EB$1257,MATCH($B65&amp;$D65&amp;$B$5,Raw!$A$6:$A$1257,0),MATCH(Z$5,Raw!$H$5:$EB$5,0)),"-")</f>
        <v>117956</v>
      </c>
      <c r="AA65" s="291">
        <f>IFERROR(INDEX(Raw!$H$6:$EB$1257,MATCH($B65&amp;$D65&amp;$B$5,Raw!$A$6:$A$1257,0),MATCH(AA$5,Raw!$H$5:$EB$5,0)),"-")</f>
        <v>4479</v>
      </c>
    </row>
    <row r="66" spans="1:27" s="46" customFormat="1" ht="18" x14ac:dyDescent="0.25">
      <c r="A66" s="392">
        <v>44562</v>
      </c>
      <c r="B66" s="287" t="s">
        <v>148</v>
      </c>
      <c r="C66" s="113" t="s">
        <v>140</v>
      </c>
      <c r="D66" s="144" t="s">
        <v>140</v>
      </c>
      <c r="E66" s="307">
        <f>IFERROR(INDEX(Raw!$FI$6:$FR$1257,MATCH($B66&amp;$D66&amp;$B$5,Raw!$A$6:$A$1257,0),MATCH(E$5,Raw!$FI$4:$FR$4,0)),"-")</f>
        <v>2.0514427200044265</v>
      </c>
      <c r="F66" s="306">
        <f>IFERROR(INDEX(Raw!$FI$6:$FR$1257,MATCH($B66&amp;$D66&amp;$B$5,Raw!$A$6:$A$1257,0),MATCH(F$5,Raw!$FI$4:$FR$4,0)),"-")</f>
        <v>2.0166124410161386</v>
      </c>
      <c r="G66" s="306">
        <f>IFERROR(INDEX(Raw!$FI$6:$FR$1257,MATCH($B66&amp;$D66&amp;$B$5,Raw!$A$6:$A$1257,0),MATCH(G$5,Raw!$FI$4:$FR$4,0)),"-")</f>
        <v>1.3789794698130795</v>
      </c>
      <c r="H66" s="306">
        <f>IFERROR(INDEX(Raw!$FI$6:$FR$1257,MATCH($B66&amp;$D66&amp;$B$5,Raw!$A$6:$A$1257,0),MATCH(H$5,Raw!$FI$4:$FR$4,0)),"-")</f>
        <v>1.6237868796076145</v>
      </c>
      <c r="I66" s="306">
        <f>IFERROR(INDEX(Raw!$FI$6:$FR$1257,MATCH($B66&amp;$D66&amp;$B$5,Raw!$A$6:$A$1257,0),MATCH(I$5,Raw!$FI$4:$FR$4,0)),"-")</f>
        <v>1.7004024144869214</v>
      </c>
      <c r="J66" s="306"/>
      <c r="K66" s="306">
        <f>IFERROR(INDEX(Raw!$FI$6:$FR$1257,MATCH($B66&amp;$D66&amp;$B$5,Raw!$A$6:$A$1257,0),MATCH(K$5,Raw!$FI$4:$FR$4,0)),"-")</f>
        <v>1.5355631172711428</v>
      </c>
      <c r="L66" s="306">
        <f>IFERROR(INDEX(Raw!$FI$6:$FR$1257,MATCH($B66&amp;$D66&amp;$B$5,Raw!$A$6:$A$1257,0),MATCH(L$5,Raw!$FI$4:$FR$4,0)),"-")</f>
        <v>1.5390747883044968</v>
      </c>
      <c r="M66" s="306">
        <f>IFERROR(INDEX(Raw!$FI$6:$FR$1257,MATCH($B66&amp;$D66&amp;$B$5,Raw!$A$6:$A$1257,0),MATCH(M$5,Raw!$FI$4:$FR$4,0)),"-")</f>
        <v>1.0703478095128682</v>
      </c>
      <c r="N66" s="306">
        <f>IFERROR(INDEX(Raw!$FI$6:$FR$1257,MATCH($B66&amp;$D66&amp;$B$5,Raw!$A$6:$A$1257,0),MATCH(N$5,Raw!$FI$4:$FR$4,0)),"-")</f>
        <v>1.0757480597550582</v>
      </c>
      <c r="O66" s="306">
        <f>IFERROR(INDEX(Raw!$FI$6:$FR$1257,MATCH($B66&amp;$D66&amp;$B$5,Raw!$A$6:$A$1257,0),MATCH(O$5,Raw!$FI$4:$FR$4,0)),"-")</f>
        <v>1.0754527162977867</v>
      </c>
      <c r="Q66" s="291">
        <f>IFERROR(INDEX(Raw!$H$6:$EB$1257,MATCH($B66&amp;$D66&amp;$B$5,Raw!$A$6:$A$1257,0),MATCH(Q$5,Raw!$H$5:$EB$5,0)),"-")</f>
        <v>148307</v>
      </c>
      <c r="R66" s="291">
        <f>IFERROR(INDEX(Raw!$H$6:$EB$1257,MATCH($B66&amp;$D66&amp;$B$5,Raw!$A$6:$A$1257,0),MATCH(R$5,Raw!$H$5:$EB$5,0)),"-")</f>
        <v>93593</v>
      </c>
      <c r="S66" s="291">
        <f>IFERROR(INDEX(Raw!$H$6:$EB$1257,MATCH($B66&amp;$D66&amp;$B$5,Raw!$A$6:$A$1257,0),MATCH(S$5,Raw!$H$5:$EB$5,0)),"-")</f>
        <v>528145</v>
      </c>
      <c r="T66" s="291">
        <f>IFERROR(INDEX(Raw!$H$6:$EB$1257,MATCH($B66&amp;$D66&amp;$B$5,Raw!$A$6:$A$1257,0),MATCH(T$5,Raw!$H$5:$EB$5,0)),"-")</f>
        <v>217175</v>
      </c>
      <c r="U66" s="291">
        <f>IFERROR(INDEX(Raw!$H$6:$EB$1257,MATCH($B66&amp;$D66&amp;$B$5,Raw!$A$6:$A$1257,0),MATCH(U$5,Raw!$H$5:$EB$5,0)),"-")</f>
        <v>8451</v>
      </c>
      <c r="V66" s="291"/>
      <c r="W66" s="291">
        <f>IFERROR(INDEX(Raw!$H$6:$EB$1257,MATCH($B66&amp;$D66&amp;$B$5,Raw!$A$6:$A$1257,0),MATCH(W$5,Raw!$H$5:$EB$5,0)),"-")</f>
        <v>111012</v>
      </c>
      <c r="X66" s="291">
        <f>IFERROR(INDEX(Raw!$H$6:$EB$1257,MATCH($B66&amp;$D66&amp;$B$5,Raw!$A$6:$A$1257,0),MATCH(X$5,Raw!$H$5:$EB$5,0)),"-")</f>
        <v>71430</v>
      </c>
      <c r="Y66" s="291">
        <f>IFERROR(INDEX(Raw!$H$6:$EB$1257,MATCH($B66&amp;$D66&amp;$B$5,Raw!$A$6:$A$1257,0),MATCH(Y$5,Raw!$H$5:$EB$5,0)),"-")</f>
        <v>409940</v>
      </c>
      <c r="Z66" s="291">
        <f>IFERROR(INDEX(Raw!$H$6:$EB$1257,MATCH($B66&amp;$D66&amp;$B$5,Raw!$A$6:$A$1257,0),MATCH(Z$5,Raw!$H$5:$EB$5,0)),"-")</f>
        <v>143877</v>
      </c>
      <c r="AA66" s="291">
        <f>IFERROR(INDEX(Raw!$H$6:$EB$1257,MATCH($B66&amp;$D66&amp;$B$5,Raw!$A$6:$A$1257,0),MATCH(AA$5,Raw!$H$5:$EB$5,0)),"-")</f>
        <v>5345</v>
      </c>
    </row>
    <row r="67" spans="1:27" s="46" customFormat="1" x14ac:dyDescent="0.2">
      <c r="A67" s="392">
        <v>44593</v>
      </c>
      <c r="B67" s="287" t="s">
        <v>148</v>
      </c>
      <c r="C67" s="113" t="s">
        <v>141</v>
      </c>
      <c r="D67" s="138" t="s">
        <v>141</v>
      </c>
      <c r="E67" s="307">
        <f>IFERROR(INDEX(Raw!$FI$6:$FR$1257,MATCH($B67&amp;$D67&amp;$B$5,Raw!$A$6:$A$1257,0),MATCH(E$5,Raw!$FI$4:$FR$4,0)),"-")</f>
        <v>2.0479370908983205</v>
      </c>
      <c r="F67" s="306">
        <f>IFERROR(INDEX(Raw!$FI$6:$FR$1257,MATCH($B67&amp;$D67&amp;$B$5,Raw!$A$6:$A$1257,0),MATCH(F$5,Raw!$FI$4:$FR$4,0)),"-")</f>
        <v>2.0282903663500678</v>
      </c>
      <c r="G67" s="306">
        <f>IFERROR(INDEX(Raw!$FI$6:$FR$1257,MATCH($B67&amp;$D67&amp;$B$5,Raw!$A$6:$A$1257,0),MATCH(G$5,Raw!$FI$4:$FR$4,0)),"-")</f>
        <v>1.3916788116351184</v>
      </c>
      <c r="H67" s="306">
        <f>IFERROR(INDEX(Raw!$FI$6:$FR$1257,MATCH($B67&amp;$D67&amp;$B$5,Raw!$A$6:$A$1257,0),MATCH(H$5,Raw!$FI$4:$FR$4,0)),"-")</f>
        <v>1.6324685874280578</v>
      </c>
      <c r="I67" s="306">
        <f>IFERROR(INDEX(Raw!$FI$6:$FR$1257,MATCH($B67&amp;$D67&amp;$B$5,Raw!$A$6:$A$1257,0),MATCH(I$5,Raw!$FI$4:$FR$4,0)),"-")</f>
        <v>1.6680417374423684</v>
      </c>
      <c r="J67" s="306"/>
      <c r="K67" s="306">
        <f>IFERROR(INDEX(Raw!$FI$6:$FR$1257,MATCH($B67&amp;$D67&amp;$B$5,Raw!$A$6:$A$1257,0),MATCH(K$5,Raw!$FI$4:$FR$4,0)),"-")</f>
        <v>1.531173177738945</v>
      </c>
      <c r="L67" s="306">
        <f>IFERROR(INDEX(Raw!$FI$6:$FR$1257,MATCH($B67&amp;$D67&amp;$B$5,Raw!$A$6:$A$1257,0),MATCH(L$5,Raw!$FI$4:$FR$4,0)),"-")</f>
        <v>1.5434418815015829</v>
      </c>
      <c r="M67" s="306">
        <f>IFERROR(INDEX(Raw!$FI$6:$FR$1257,MATCH($B67&amp;$D67&amp;$B$5,Raw!$A$6:$A$1257,0),MATCH(M$5,Raw!$FI$4:$FR$4,0)),"-")</f>
        <v>1.0710201487174054</v>
      </c>
      <c r="N67" s="306">
        <f>IFERROR(INDEX(Raw!$FI$6:$FR$1257,MATCH($B67&amp;$D67&amp;$B$5,Raw!$A$6:$A$1257,0),MATCH(N$5,Raw!$FI$4:$FR$4,0)),"-")</f>
        <v>1.0773518380891478</v>
      </c>
      <c r="O67" s="306">
        <f>IFERROR(INDEX(Raw!$FI$6:$FR$1257,MATCH($B67&amp;$D67&amp;$B$5,Raw!$A$6:$A$1257,0),MATCH(O$5,Raw!$FI$4:$FR$4,0)),"-")</f>
        <v>1.0630914826498423</v>
      </c>
      <c r="Q67" s="291">
        <f>IFERROR(INDEX(Raw!$H$6:$EB$1257,MATCH($B67&amp;$D67&amp;$B$5,Raw!$A$6:$A$1257,0),MATCH(Q$5,Raw!$H$5:$EB$5,0)),"-")</f>
        <v>138289</v>
      </c>
      <c r="R67" s="291">
        <f>IFERROR(INDEX(Raw!$H$6:$EB$1257,MATCH($B67&amp;$D67&amp;$B$5,Raw!$A$6:$A$1257,0),MATCH(R$5,Raw!$H$5:$EB$5,0)),"-")</f>
        <v>89691</v>
      </c>
      <c r="S67" s="291">
        <f>IFERROR(INDEX(Raw!$H$6:$EB$1257,MATCH($B67&amp;$D67&amp;$B$5,Raw!$A$6:$A$1257,0),MATCH(S$5,Raw!$H$5:$EB$5,0)),"-")</f>
        <v>486048</v>
      </c>
      <c r="T67" s="291">
        <f>IFERROR(INDEX(Raw!$H$6:$EB$1257,MATCH($B67&amp;$D67&amp;$B$5,Raw!$A$6:$A$1257,0),MATCH(T$5,Raw!$H$5:$EB$5,0)),"-")</f>
        <v>188906</v>
      </c>
      <c r="U67" s="291">
        <f>IFERROR(INDEX(Raw!$H$6:$EB$1257,MATCH($B67&amp;$D67&amp;$B$5,Raw!$A$6:$A$1257,0),MATCH(U$5,Raw!$H$5:$EB$5,0)),"-")</f>
        <v>6874</v>
      </c>
      <c r="V67" s="291"/>
      <c r="W67" s="291">
        <f>IFERROR(INDEX(Raw!$H$6:$EB$1257,MATCH($B67&amp;$D67&amp;$B$5,Raw!$A$6:$A$1257,0),MATCH(W$5,Raw!$H$5:$EB$5,0)),"-")</f>
        <v>103394</v>
      </c>
      <c r="X67" s="291">
        <f>IFERROR(INDEX(Raw!$H$6:$EB$1257,MATCH($B67&amp;$D67&amp;$B$5,Raw!$A$6:$A$1257,0),MATCH(X$5,Raw!$H$5:$EB$5,0)),"-")</f>
        <v>68251</v>
      </c>
      <c r="Y67" s="291">
        <f>IFERROR(INDEX(Raw!$H$6:$EB$1257,MATCH($B67&amp;$D67&amp;$B$5,Raw!$A$6:$A$1257,0),MATCH(Y$5,Raw!$H$5:$EB$5,0)),"-")</f>
        <v>374057</v>
      </c>
      <c r="Z67" s="291">
        <f>IFERROR(INDEX(Raw!$H$6:$EB$1257,MATCH($B67&amp;$D67&amp;$B$5,Raw!$A$6:$A$1257,0),MATCH(Z$5,Raw!$H$5:$EB$5,0)),"-")</f>
        <v>124669</v>
      </c>
      <c r="AA67" s="291">
        <f>IFERROR(INDEX(Raw!$H$6:$EB$1257,MATCH($B67&amp;$D67&amp;$B$5,Raw!$A$6:$A$1257,0),MATCH(AA$5,Raw!$H$5:$EB$5,0)),"-")</f>
        <v>4381</v>
      </c>
    </row>
    <row r="68" spans="1:27" s="46" customFormat="1" x14ac:dyDescent="0.2">
      <c r="A68" s="392">
        <v>44621</v>
      </c>
      <c r="B68" s="287" t="s">
        <v>148</v>
      </c>
      <c r="C68" s="113" t="s">
        <v>142</v>
      </c>
      <c r="D68" s="138" t="s">
        <v>142</v>
      </c>
      <c r="E68" s="307">
        <f>IFERROR(INDEX(Raw!$FI$6:$FR$1257,MATCH($B68&amp;$D68&amp;$B$5,Raw!$A$6:$A$1257,0),MATCH(E$5,Raw!$FI$4:$FR$4,0)),"-")</f>
        <v>2.0153316148893801</v>
      </c>
      <c r="F68" s="306">
        <f>IFERROR(INDEX(Raw!$FI$6:$FR$1257,MATCH($B68&amp;$D68&amp;$B$5,Raw!$A$6:$A$1257,0),MATCH(F$5,Raw!$FI$4:$FR$4,0)),"-")</f>
        <v>2.0025743867176571</v>
      </c>
      <c r="G68" s="306">
        <f>IFERROR(INDEX(Raw!$FI$6:$FR$1257,MATCH($B68&amp;$D68&amp;$B$5,Raw!$A$6:$A$1257,0),MATCH(G$5,Raw!$FI$4:$FR$4,0)),"-")</f>
        <v>1.4090360089254641</v>
      </c>
      <c r="H68" s="306">
        <f>IFERROR(INDEX(Raw!$FI$6:$FR$1257,MATCH($B68&amp;$D68&amp;$B$5,Raw!$A$6:$A$1257,0),MATCH(H$5,Raw!$FI$4:$FR$4,0)),"-")</f>
        <v>1.6167328557933065</v>
      </c>
      <c r="I68" s="306">
        <f>IFERROR(INDEX(Raw!$FI$6:$FR$1257,MATCH($B68&amp;$D68&amp;$B$5,Raw!$A$6:$A$1257,0),MATCH(I$5,Raw!$FI$4:$FR$4,0)),"-")</f>
        <v>1.6118143459915613</v>
      </c>
      <c r="J68" s="306"/>
      <c r="K68" s="306">
        <f>IFERROR(INDEX(Raw!$FI$6:$FR$1257,MATCH($B68&amp;$D68&amp;$B$5,Raw!$A$6:$A$1257,0),MATCH(K$5,Raw!$FI$4:$FR$4,0)),"-")</f>
        <v>1.5091195621632847</v>
      </c>
      <c r="L68" s="306">
        <f>IFERROR(INDEX(Raw!$FI$6:$FR$1257,MATCH($B68&amp;$D68&amp;$B$5,Raw!$A$6:$A$1257,0),MATCH(L$5,Raw!$FI$4:$FR$4,0)),"-")</f>
        <v>1.52116407051581</v>
      </c>
      <c r="M68" s="306">
        <f>IFERROR(INDEX(Raw!$FI$6:$FR$1257,MATCH($B68&amp;$D68&amp;$B$5,Raw!$A$6:$A$1257,0),MATCH(M$5,Raw!$FI$4:$FR$4,0)),"-")</f>
        <v>1.0711222338225961</v>
      </c>
      <c r="N68" s="306">
        <f>IFERROR(INDEX(Raw!$FI$6:$FR$1257,MATCH($B68&amp;$D68&amp;$B$5,Raw!$A$6:$A$1257,0),MATCH(N$5,Raw!$FI$4:$FR$4,0)),"-")</f>
        <v>1.0798488503269712</v>
      </c>
      <c r="O68" s="306">
        <f>IFERROR(INDEX(Raw!$FI$6:$FR$1257,MATCH($B68&amp;$D68&amp;$B$5,Raw!$A$6:$A$1257,0),MATCH(O$5,Raw!$FI$4:$FR$4,0)),"-")</f>
        <v>1.0654008438818565</v>
      </c>
      <c r="Q68" s="291">
        <f>IFERROR(INDEX(Raw!$H$6:$EB$1257,MATCH($B68&amp;$D68&amp;$B$5,Raw!$A$6:$A$1257,0),MATCH(Q$5,Raw!$H$5:$EB$5,0)),"-")</f>
        <v>164969</v>
      </c>
      <c r="R68" s="291">
        <f>IFERROR(INDEX(Raw!$H$6:$EB$1257,MATCH($B68&amp;$D68&amp;$B$5,Raw!$A$6:$A$1257,0),MATCH(R$5,Raw!$H$5:$EB$5,0)),"-")</f>
        <v>107348</v>
      </c>
      <c r="S68" s="291">
        <f>IFERROR(INDEX(Raw!$H$6:$EB$1257,MATCH($B68&amp;$D68&amp;$B$5,Raw!$A$6:$A$1257,0),MATCH(S$5,Raw!$H$5:$EB$5,0)),"-")</f>
        <v>550640</v>
      </c>
      <c r="T68" s="291">
        <f>IFERROR(INDEX(Raw!$H$6:$EB$1257,MATCH($B68&amp;$D68&amp;$B$5,Raw!$A$6:$A$1257,0),MATCH(T$5,Raw!$H$5:$EB$5,0)),"-")</f>
        <v>176274</v>
      </c>
      <c r="U68" s="291">
        <f>IFERROR(INDEX(Raw!$H$6:$EB$1257,MATCH($B68&amp;$D68&amp;$B$5,Raw!$A$6:$A$1257,0),MATCH(U$5,Raw!$H$5:$EB$5,0)),"-")</f>
        <v>6112</v>
      </c>
      <c r="V68" s="291"/>
      <c r="W68" s="291">
        <f>IFERROR(INDEX(Raw!$H$6:$EB$1257,MATCH($B68&amp;$D68&amp;$B$5,Raw!$A$6:$A$1257,0),MATCH(W$5,Raw!$H$5:$EB$5,0)),"-")</f>
        <v>123532</v>
      </c>
      <c r="X68" s="291">
        <f>IFERROR(INDEX(Raw!$H$6:$EB$1257,MATCH($B68&amp;$D68&amp;$B$5,Raw!$A$6:$A$1257,0),MATCH(X$5,Raw!$H$5:$EB$5,0)),"-")</f>
        <v>81542</v>
      </c>
      <c r="Y68" s="291">
        <f>IFERROR(INDEX(Raw!$H$6:$EB$1257,MATCH($B68&amp;$D68&amp;$B$5,Raw!$A$6:$A$1257,0),MATCH(Y$5,Raw!$H$5:$EB$5,0)),"-")</f>
        <v>418586</v>
      </c>
      <c r="Z68" s="291">
        <f>IFERROR(INDEX(Raw!$H$6:$EB$1257,MATCH($B68&amp;$D68&amp;$B$5,Raw!$A$6:$A$1257,0),MATCH(Z$5,Raw!$H$5:$EB$5,0)),"-")</f>
        <v>117737</v>
      </c>
      <c r="AA68" s="291">
        <f>IFERROR(INDEX(Raw!$H$6:$EB$1257,MATCH($B68&amp;$D68&amp;$B$5,Raw!$A$6:$A$1257,0),MATCH(AA$5,Raw!$H$5:$EB$5,0)),"-")</f>
        <v>4040</v>
      </c>
    </row>
    <row r="69" spans="1:27" s="46" customFormat="1" ht="18" x14ac:dyDescent="0.25">
      <c r="A69" s="392">
        <v>44652</v>
      </c>
      <c r="B69" s="288" t="s">
        <v>134</v>
      </c>
      <c r="C69" s="139" t="s">
        <v>143</v>
      </c>
      <c r="D69" s="142" t="s">
        <v>143</v>
      </c>
      <c r="E69" s="304">
        <f>IFERROR(INDEX(Raw!$FI$6:$FR$1257,MATCH($B69&amp;$D69&amp;$B$5,Raw!$A$6:$A$1257,0),MATCH(E$5,Raw!$FI$4:$FR$4,0)),"-")</f>
        <v>2.0351388054634247</v>
      </c>
      <c r="F69" s="305">
        <f>IFERROR(INDEX(Raw!$FI$6:$FR$1257,MATCH($B69&amp;$D69&amp;$B$5,Raw!$A$6:$A$1257,0),MATCH(F$5,Raw!$FI$4:$FR$4,0)),"-")</f>
        <v>2.0190581605956934</v>
      </c>
      <c r="G69" s="305">
        <f>IFERROR(INDEX(Raw!$FI$6:$FR$1257,MATCH($B69&amp;$D69&amp;$B$5,Raw!$A$6:$A$1257,0),MATCH(G$5,Raw!$FI$4:$FR$4,0)),"-")</f>
        <v>1.396550650981411</v>
      </c>
      <c r="H69" s="305">
        <f>IFERROR(INDEX(Raw!$FI$6:$FR$1257,MATCH($B69&amp;$D69&amp;$B$5,Raw!$A$6:$A$1257,0),MATCH(H$5,Raw!$FI$4:$FR$4,0)),"-")</f>
        <v>1.6135753447272159</v>
      </c>
      <c r="I69" s="305">
        <f>IFERROR(INDEX(Raw!$FI$6:$FR$1257,MATCH($B69&amp;$D69&amp;$B$5,Raw!$A$6:$A$1257,0),MATCH(I$5,Raw!$FI$4:$FR$4,0)),"-")</f>
        <v>1.6615525532402107</v>
      </c>
      <c r="J69" s="306"/>
      <c r="K69" s="305">
        <f>IFERROR(INDEX(Raw!$FI$6:$FR$1257,MATCH($B69&amp;$D69&amp;$B$5,Raw!$A$6:$A$1257,0),MATCH(K$5,Raw!$FI$4:$FR$4,0)),"-")</f>
        <v>1.5168838630487582</v>
      </c>
      <c r="L69" s="305">
        <f>IFERROR(INDEX(Raw!$FI$6:$FR$1257,MATCH($B69&amp;$D69&amp;$B$5,Raw!$A$6:$A$1257,0),MATCH(L$5,Raw!$FI$4:$FR$4,0)),"-")</f>
        <v>1.529684041054538</v>
      </c>
      <c r="M69" s="305">
        <f>IFERROR(INDEX(Raw!$FI$6:$FR$1257,MATCH($B69&amp;$D69&amp;$B$5,Raw!$A$6:$A$1257,0),MATCH(M$5,Raw!$FI$4:$FR$4,0)),"-")</f>
        <v>1.0713116240301581</v>
      </c>
      <c r="N69" s="305">
        <f>IFERROR(INDEX(Raw!$FI$6:$FR$1257,MATCH($B69&amp;$D69&amp;$B$5,Raw!$A$6:$A$1257,0),MATCH(N$5,Raw!$FI$4:$FR$4,0)),"-")</f>
        <v>1.0802929855505643</v>
      </c>
      <c r="O69" s="305">
        <f>IFERROR(INDEX(Raw!$FI$6:$FR$1257,MATCH($B69&amp;$D69&amp;$B$5,Raw!$A$6:$A$1257,0),MATCH(O$5,Raw!$FI$4:$FR$4,0)),"-")</f>
        <v>1.0865582779940464</v>
      </c>
      <c r="Q69" s="290">
        <f>IFERROR(INDEX(Raw!$H$6:$EB$1257,MATCH($B69&amp;$D69&amp;$B$5,Raw!$A$6:$A$1257,0),MATCH(Q$5,Raw!$H$5:$EB$5,0)),"-")</f>
        <v>155855</v>
      </c>
      <c r="R69" s="290">
        <f>IFERROR(INDEX(Raw!$H$6:$EB$1257,MATCH($B69&amp;$D69&amp;$B$5,Raw!$A$6:$A$1257,0),MATCH(R$5,Raw!$H$5:$EB$5,0)),"-")</f>
        <v>100327</v>
      </c>
      <c r="S69" s="290">
        <f>IFERROR(INDEX(Raw!$H$6:$EB$1257,MATCH($B69&amp;$D69&amp;$B$5,Raw!$A$6:$A$1257,0),MATCH(S$5,Raw!$H$5:$EB$5,0)),"-")</f>
        <v>516052</v>
      </c>
      <c r="T69" s="290">
        <f>IFERROR(INDEX(Raw!$H$6:$EB$1257,MATCH($B69&amp;$D69&amp;$B$5,Raw!$A$6:$A$1257,0),MATCH(T$5,Raw!$H$5:$EB$5,0)),"-")</f>
        <v>185708</v>
      </c>
      <c r="U69" s="290">
        <f>IFERROR(INDEX(Raw!$H$6:$EB$1257,MATCH($B69&amp;$D69&amp;$B$5,Raw!$A$6:$A$1257,0),MATCH(U$5,Raw!$H$5:$EB$5,0)),"-")</f>
        <v>7256</v>
      </c>
      <c r="V69" s="291"/>
      <c r="W69" s="290">
        <f>IFERROR(INDEX(Raw!$H$6:$EB$1257,MATCH($B69&amp;$D69&amp;$B$5,Raw!$A$6:$A$1257,0),MATCH(W$5,Raw!$H$5:$EB$5,0)),"-")</f>
        <v>116166</v>
      </c>
      <c r="X69" s="290">
        <f>IFERROR(INDEX(Raw!$H$6:$EB$1257,MATCH($B69&amp;$D69&amp;$B$5,Raw!$A$6:$A$1257,0),MATCH(X$5,Raw!$H$5:$EB$5,0)),"-")</f>
        <v>76010</v>
      </c>
      <c r="Y69" s="290">
        <f>IFERROR(INDEX(Raw!$H$6:$EB$1257,MATCH($B69&amp;$D69&amp;$B$5,Raw!$A$6:$A$1257,0),MATCH(Y$5,Raw!$H$5:$EB$5,0)),"-")</f>
        <v>395870</v>
      </c>
      <c r="Z69" s="290">
        <f>IFERROR(INDEX(Raw!$H$6:$EB$1257,MATCH($B69&amp;$D69&amp;$B$5,Raw!$A$6:$A$1257,0),MATCH(Z$5,Raw!$H$5:$EB$5,0)),"-")</f>
        <v>124332</v>
      </c>
      <c r="AA69" s="290">
        <f>IFERROR(INDEX(Raw!$H$6:$EB$1257,MATCH($B69&amp;$D69&amp;$B$5,Raw!$A$6:$A$1257,0),MATCH(AA$5,Raw!$H$5:$EB$5,0)),"-")</f>
        <v>4745</v>
      </c>
    </row>
    <row r="70" spans="1:27" s="46" customFormat="1" x14ac:dyDescent="0.2">
      <c r="A70" s="392">
        <v>44682</v>
      </c>
      <c r="B70" s="287" t="s">
        <v>134</v>
      </c>
      <c r="C70" s="46" t="s">
        <v>144</v>
      </c>
      <c r="D70" s="2" t="s">
        <v>144</v>
      </c>
      <c r="E70" s="307">
        <f>IFERROR(INDEX(Raw!$FI$6:$FR$1257,MATCH($B70&amp;$D70&amp;$B$5,Raw!$A$6:$A$1257,0),MATCH(E$5,Raw!$FI$4:$FR$4,0)),"-")</f>
        <v>2.0546744681397078</v>
      </c>
      <c r="F70" s="306">
        <f>IFERROR(INDEX(Raw!$FI$6:$FR$1257,MATCH($B70&amp;$D70&amp;$B$5,Raw!$A$6:$A$1257,0),MATCH(F$5,Raw!$FI$4:$FR$4,0)),"-")</f>
        <v>2.0445137010466894</v>
      </c>
      <c r="G70" s="306">
        <f>IFERROR(INDEX(Raw!$FI$6:$FR$1257,MATCH($B70&amp;$D70&amp;$B$5,Raw!$A$6:$A$1257,0),MATCH(G$5,Raw!$FI$4:$FR$4,0)),"-")</f>
        <v>1.3918949726818914</v>
      </c>
      <c r="H70" s="306">
        <f>IFERROR(INDEX(Raw!$FI$6:$FR$1257,MATCH($B70&amp;$D70&amp;$B$5,Raw!$A$6:$A$1257,0),MATCH(H$5,Raw!$FI$4:$FR$4,0)),"-")</f>
        <v>1.6364783455025274</v>
      </c>
      <c r="I70" s="306">
        <f>IFERROR(INDEX(Raw!$FI$6:$FR$1257,MATCH($B70&amp;$D70&amp;$B$5,Raw!$A$6:$A$1257,0),MATCH(I$5,Raw!$FI$4:$FR$4,0)),"-")</f>
        <v>1.6711022399645155</v>
      </c>
      <c r="J70" s="306"/>
      <c r="K70" s="306">
        <f>IFERROR(INDEX(Raw!$FI$6:$FR$1257,MATCH($B70&amp;$D70&amp;$B$5,Raw!$A$6:$A$1257,0),MATCH(K$5,Raw!$FI$4:$FR$4,0)),"-")</f>
        <v>1.5292683552749762</v>
      </c>
      <c r="L70" s="306">
        <f>IFERROR(INDEX(Raw!$FI$6:$FR$1257,MATCH($B70&amp;$D70&amp;$B$5,Raw!$A$6:$A$1257,0),MATCH(L$5,Raw!$FI$4:$FR$4,0)),"-")</f>
        <v>1.5455525500803637</v>
      </c>
      <c r="M70" s="306">
        <f>IFERROR(INDEX(Raw!$FI$6:$FR$1257,MATCH($B70&amp;$D70&amp;$B$5,Raw!$A$6:$A$1257,0),MATCH(M$5,Raw!$FI$4:$FR$4,0)),"-")</f>
        <v>1.0735689110752984</v>
      </c>
      <c r="N70" s="306">
        <f>IFERROR(INDEX(Raw!$FI$6:$FR$1257,MATCH($B70&amp;$D70&amp;$B$5,Raw!$A$6:$A$1257,0),MATCH(N$5,Raw!$FI$4:$FR$4,0)),"-")</f>
        <v>1.0773929970070708</v>
      </c>
      <c r="O70" s="306">
        <f>IFERROR(INDEX(Raw!$FI$6:$FR$1257,MATCH($B70&amp;$D70&amp;$B$5,Raw!$A$6:$A$1257,0),MATCH(O$5,Raw!$FI$4:$FR$4,0)),"-")</f>
        <v>1.0658682634730539</v>
      </c>
      <c r="Q70" s="291">
        <f>IFERROR(INDEX(Raw!$H$6:$EB$1257,MATCH($B70&amp;$D70&amp;$B$5,Raw!$A$6:$A$1257,0),MATCH(Q$5,Raw!$H$5:$EB$5,0)),"-")</f>
        <v>160129</v>
      </c>
      <c r="R70" s="291">
        <f>IFERROR(INDEX(Raw!$H$6:$EB$1257,MATCH($B70&amp;$D70&amp;$B$5,Raw!$A$6:$A$1257,0),MATCH(R$5,Raw!$H$5:$EB$5,0)),"-")</f>
        <v>104307</v>
      </c>
      <c r="S70" s="291">
        <f>IFERROR(INDEX(Raw!$H$6:$EB$1257,MATCH($B70&amp;$D70&amp;$B$5,Raw!$A$6:$A$1257,0),MATCH(S$5,Raw!$H$5:$EB$5,0)),"-")</f>
        <v>531168</v>
      </c>
      <c r="T70" s="291">
        <f>IFERROR(INDEX(Raw!$H$6:$EB$1257,MATCH($B70&amp;$D70&amp;$B$5,Raw!$A$6:$A$1257,0),MATCH(T$5,Raw!$H$5:$EB$5,0)),"-")</f>
        <v>212698</v>
      </c>
      <c r="U70" s="291">
        <f>IFERROR(INDEX(Raw!$H$6:$EB$1257,MATCH($B70&amp;$D70&amp;$B$5,Raw!$A$6:$A$1257,0),MATCH(U$5,Raw!$H$5:$EB$5,0)),"-")</f>
        <v>7535</v>
      </c>
      <c r="V70" s="291"/>
      <c r="W70" s="291">
        <f>IFERROR(INDEX(Raw!$H$6:$EB$1257,MATCH($B70&amp;$D70&amp;$B$5,Raw!$A$6:$A$1257,0),MATCH(W$5,Raw!$H$5:$EB$5,0)),"-")</f>
        <v>119182</v>
      </c>
      <c r="X70" s="291">
        <f>IFERROR(INDEX(Raw!$H$6:$EB$1257,MATCH($B70&amp;$D70&amp;$B$5,Raw!$A$6:$A$1257,0),MATCH(X$5,Raw!$H$5:$EB$5,0)),"-")</f>
        <v>78851</v>
      </c>
      <c r="Y70" s="291">
        <f>IFERROR(INDEX(Raw!$H$6:$EB$1257,MATCH($B70&amp;$D70&amp;$B$5,Raw!$A$6:$A$1257,0),MATCH(Y$5,Raw!$H$5:$EB$5,0)),"-")</f>
        <v>409690</v>
      </c>
      <c r="Z70" s="291">
        <f>IFERROR(INDEX(Raw!$H$6:$EB$1257,MATCH($B70&amp;$D70&amp;$B$5,Raw!$A$6:$A$1257,0),MATCH(Z$5,Raw!$H$5:$EB$5,0)),"-")</f>
        <v>140032</v>
      </c>
      <c r="AA70" s="291">
        <f>IFERROR(INDEX(Raw!$H$6:$EB$1257,MATCH($B70&amp;$D70&amp;$B$5,Raw!$A$6:$A$1257,0),MATCH(AA$5,Raw!$H$5:$EB$5,0)),"-")</f>
        <v>4806</v>
      </c>
    </row>
    <row r="71" spans="1:27" s="46" customFormat="1" x14ac:dyDescent="0.2">
      <c r="A71" s="392">
        <v>44713</v>
      </c>
      <c r="B71" s="287" t="s">
        <v>134</v>
      </c>
      <c r="C71" s="46" t="s">
        <v>145</v>
      </c>
      <c r="D71" s="138" t="s">
        <v>145</v>
      </c>
      <c r="E71" s="307">
        <f>IFERROR(INDEX(Raw!$FI$6:$FR$1257,MATCH($B71&amp;$D71&amp;$B$5,Raw!$A$6:$A$1257,0),MATCH(E$5,Raw!$FI$4:$FR$4,0)),"-")</f>
        <v>2.04403544992195</v>
      </c>
      <c r="F71" s="306">
        <f>IFERROR(INDEX(Raw!$FI$6:$FR$1257,MATCH($B71&amp;$D71&amp;$B$5,Raw!$A$6:$A$1257,0),MATCH(F$5,Raw!$FI$4:$FR$4,0)),"-")</f>
        <v>2.0346338650778395</v>
      </c>
      <c r="G71" s="306">
        <f>IFERROR(INDEX(Raw!$FI$6:$FR$1257,MATCH($B71&amp;$D71&amp;$B$5,Raw!$A$6:$A$1257,0),MATCH(G$5,Raw!$FI$4:$FR$4,0)),"-")</f>
        <v>1.400822395367513</v>
      </c>
      <c r="H71" s="306">
        <f>IFERROR(INDEX(Raw!$FI$6:$FR$1257,MATCH($B71&amp;$D71&amp;$B$5,Raw!$A$6:$A$1257,0),MATCH(H$5,Raw!$FI$4:$FR$4,0)),"-")</f>
        <v>1.6244988469043817</v>
      </c>
      <c r="I71" s="306">
        <f>IFERROR(INDEX(Raw!$FI$6:$FR$1257,MATCH($B71&amp;$D71&amp;$B$5,Raw!$A$6:$A$1257,0),MATCH(I$5,Raw!$FI$4:$FR$4,0)),"-")</f>
        <v>1.6553059643687065</v>
      </c>
      <c r="J71" s="306"/>
      <c r="K71" s="306">
        <f>IFERROR(INDEX(Raw!$FI$6:$FR$1257,MATCH($B71&amp;$D71&amp;$B$5,Raw!$A$6:$A$1257,0),MATCH(K$5,Raw!$FI$4:$FR$4,0)),"-")</f>
        <v>1.5194244423183443</v>
      </c>
      <c r="L71" s="306">
        <f>IFERROR(INDEX(Raw!$FI$6:$FR$1257,MATCH($B71&amp;$D71&amp;$B$5,Raw!$A$6:$A$1257,0),MATCH(L$5,Raw!$FI$4:$FR$4,0)),"-")</f>
        <v>1.5341149336921007</v>
      </c>
      <c r="M71" s="306">
        <f>IFERROR(INDEX(Raw!$FI$6:$FR$1257,MATCH($B71&amp;$D71&amp;$B$5,Raw!$A$6:$A$1257,0),MATCH(M$5,Raw!$FI$4:$FR$4,0)),"-")</f>
        <v>1.0760756002116418</v>
      </c>
      <c r="N71" s="306">
        <f>IFERROR(INDEX(Raw!$FI$6:$FR$1257,MATCH($B71&amp;$D71&amp;$B$5,Raw!$A$6:$A$1257,0),MATCH(N$5,Raw!$FI$4:$FR$4,0)),"-")</f>
        <v>1.0803707645910945</v>
      </c>
      <c r="O71" s="306">
        <f>IFERROR(INDEX(Raw!$FI$6:$FR$1257,MATCH($B71&amp;$D71&amp;$B$5,Raw!$A$6:$A$1257,0),MATCH(O$5,Raw!$FI$4:$FR$4,0)),"-")</f>
        <v>1.0743609604957398</v>
      </c>
      <c r="Q71" s="291">
        <f>IFERROR(INDEX(Raw!$H$6:$EB$1257,MATCH($B71&amp;$D71&amp;$B$5,Raw!$A$6:$A$1257,0),MATCH(Q$5,Raw!$H$5:$EB$5,0)),"-")</f>
        <v>162370</v>
      </c>
      <c r="R71" s="291">
        <f>IFERROR(INDEX(Raw!$H$6:$EB$1257,MATCH($B71&amp;$D71&amp;$B$5,Raw!$A$6:$A$1257,0),MATCH(R$5,Raw!$H$5:$EB$5,0)),"-")</f>
        <v>105862</v>
      </c>
      <c r="S71" s="291">
        <f>IFERROR(INDEX(Raw!$H$6:$EB$1257,MATCH($B71&amp;$D71&amp;$B$5,Raw!$A$6:$A$1257,0),MATCH(S$5,Raw!$H$5:$EB$5,0)),"-")</f>
        <v>521564</v>
      </c>
      <c r="T71" s="291">
        <f>IFERROR(INDEX(Raw!$H$6:$EB$1257,MATCH($B71&amp;$D71&amp;$B$5,Raw!$A$6:$A$1257,0),MATCH(T$5,Raw!$H$5:$EB$5,0)),"-")</f>
        <v>183146</v>
      </c>
      <c r="U71" s="291">
        <f>IFERROR(INDEX(Raw!$H$6:$EB$1257,MATCH($B71&amp;$D71&amp;$B$5,Raw!$A$6:$A$1257,0),MATCH(U$5,Raw!$H$5:$EB$5,0)),"-")</f>
        <v>6411</v>
      </c>
      <c r="V71" s="291"/>
      <c r="W71" s="291">
        <f>IFERROR(INDEX(Raw!$H$6:$EB$1257,MATCH($B71&amp;$D71&amp;$B$5,Raw!$A$6:$A$1257,0),MATCH(W$5,Raw!$H$5:$EB$5,0)),"-")</f>
        <v>120697</v>
      </c>
      <c r="X71" s="291">
        <f>IFERROR(INDEX(Raw!$H$6:$EB$1257,MATCH($B71&amp;$D71&amp;$B$5,Raw!$A$6:$A$1257,0),MATCH(X$5,Raw!$H$5:$EB$5,0)),"-")</f>
        <v>79820</v>
      </c>
      <c r="Y71" s="291">
        <f>IFERROR(INDEX(Raw!$H$6:$EB$1257,MATCH($B71&amp;$D71&amp;$B$5,Raw!$A$6:$A$1257,0),MATCH(Y$5,Raw!$H$5:$EB$5,0)),"-")</f>
        <v>400652</v>
      </c>
      <c r="Z71" s="291">
        <f>IFERROR(INDEX(Raw!$H$6:$EB$1257,MATCH($B71&amp;$D71&amp;$B$5,Raw!$A$6:$A$1257,0),MATCH(Z$5,Raw!$H$5:$EB$5,0)),"-")</f>
        <v>121801</v>
      </c>
      <c r="AA71" s="291">
        <f>IFERROR(INDEX(Raw!$H$6:$EB$1257,MATCH($B71&amp;$D71&amp;$B$5,Raw!$A$6:$A$1257,0),MATCH(AA$5,Raw!$H$5:$EB$5,0)),"-")</f>
        <v>4161</v>
      </c>
    </row>
    <row r="72" spans="1:27" s="46" customFormat="1" ht="18" x14ac:dyDescent="0.25">
      <c r="A72" s="392">
        <v>44743</v>
      </c>
      <c r="B72" s="287" t="s">
        <v>134</v>
      </c>
      <c r="C72" s="46" t="s">
        <v>146</v>
      </c>
      <c r="D72" s="142" t="s">
        <v>146</v>
      </c>
      <c r="E72" s="307" t="str">
        <f>IFERROR(INDEX(Raw!$FI$6:$FR$1257,MATCH($B72&amp;$D72&amp;$B$5,Raw!$A$6:$A$1257,0),MATCH(E$5,Raw!$FI$4:$FR$4,0)),"-")</f>
        <v>-</v>
      </c>
      <c r="F72" s="306" t="str">
        <f>IFERROR(INDEX(Raw!$FI$6:$FR$1257,MATCH($B72&amp;$D72&amp;$B$5,Raw!$A$6:$A$1257,0),MATCH(F$5,Raw!$FI$4:$FR$4,0)),"-")</f>
        <v>-</v>
      </c>
      <c r="G72" s="306" t="str">
        <f>IFERROR(INDEX(Raw!$FI$6:$FR$1257,MATCH($B72&amp;$D72&amp;$B$5,Raw!$A$6:$A$1257,0),MATCH(G$5,Raw!$FI$4:$FR$4,0)),"-")</f>
        <v>-</v>
      </c>
      <c r="H72" s="306" t="str">
        <f>IFERROR(INDEX(Raw!$FI$6:$FR$1257,MATCH($B72&amp;$D72&amp;$B$5,Raw!$A$6:$A$1257,0),MATCH(H$5,Raw!$FI$4:$FR$4,0)),"-")</f>
        <v>-</v>
      </c>
      <c r="I72" s="306" t="str">
        <f>IFERROR(INDEX(Raw!$FI$6:$FR$1257,MATCH($B72&amp;$D72&amp;$B$5,Raw!$A$6:$A$1257,0),MATCH(I$5,Raw!$FI$4:$FR$4,0)),"-")</f>
        <v>-</v>
      </c>
      <c r="J72" s="306"/>
      <c r="K72" s="306" t="str">
        <f>IFERROR(INDEX(Raw!$FI$6:$FR$1257,MATCH($B72&amp;$D72&amp;$B$5,Raw!$A$6:$A$1257,0),MATCH(K$5,Raw!$FI$4:$FR$4,0)),"-")</f>
        <v>-</v>
      </c>
      <c r="L72" s="306" t="str">
        <f>IFERROR(INDEX(Raw!$FI$6:$FR$1257,MATCH($B72&amp;$D72&amp;$B$5,Raw!$A$6:$A$1257,0),MATCH(L$5,Raw!$FI$4:$FR$4,0)),"-")</f>
        <v>-</v>
      </c>
      <c r="M72" s="306" t="str">
        <f>IFERROR(INDEX(Raw!$FI$6:$FR$1257,MATCH($B72&amp;$D72&amp;$B$5,Raw!$A$6:$A$1257,0),MATCH(M$5,Raw!$FI$4:$FR$4,0)),"-")</f>
        <v>-</v>
      </c>
      <c r="N72" s="306" t="str">
        <f>IFERROR(INDEX(Raw!$FI$6:$FR$1257,MATCH($B72&amp;$D72&amp;$B$5,Raw!$A$6:$A$1257,0),MATCH(N$5,Raw!$FI$4:$FR$4,0)),"-")</f>
        <v>-</v>
      </c>
      <c r="O72" s="306" t="str">
        <f>IFERROR(INDEX(Raw!$FI$6:$FR$1257,MATCH($B72&amp;$D72&amp;$B$5,Raw!$A$6:$A$1257,0),MATCH(O$5,Raw!$FI$4:$FR$4,0)),"-")</f>
        <v>-</v>
      </c>
      <c r="Q72" s="291" t="str">
        <f>IFERROR(INDEX(Raw!$H$6:$EB$1257,MATCH($B72&amp;$D72&amp;$B$5,Raw!$A$6:$A$1257,0),MATCH(Q$5,Raw!$H$5:$EB$5,0)),"-")</f>
        <v>-</v>
      </c>
      <c r="R72" s="291" t="str">
        <f>IFERROR(INDEX(Raw!$H$6:$EB$1257,MATCH($B72&amp;$D72&amp;$B$5,Raw!$A$6:$A$1257,0),MATCH(R$5,Raw!$H$5:$EB$5,0)),"-")</f>
        <v>-</v>
      </c>
      <c r="S72" s="291" t="str">
        <f>IFERROR(INDEX(Raw!$H$6:$EB$1257,MATCH($B72&amp;$D72&amp;$B$5,Raw!$A$6:$A$1257,0),MATCH(S$5,Raw!$H$5:$EB$5,0)),"-")</f>
        <v>-</v>
      </c>
      <c r="T72" s="291" t="str">
        <f>IFERROR(INDEX(Raw!$H$6:$EB$1257,MATCH($B72&amp;$D72&amp;$B$5,Raw!$A$6:$A$1257,0),MATCH(T$5,Raw!$H$5:$EB$5,0)),"-")</f>
        <v>-</v>
      </c>
      <c r="U72" s="291" t="str">
        <f>IFERROR(INDEX(Raw!$H$6:$EB$1257,MATCH($B72&amp;$D72&amp;$B$5,Raw!$A$6:$A$1257,0),MATCH(U$5,Raw!$H$5:$EB$5,0)),"-")</f>
        <v>-</v>
      </c>
      <c r="V72" s="291"/>
      <c r="W72" s="291" t="str">
        <f>IFERROR(INDEX(Raw!$H$6:$EB$1257,MATCH($B72&amp;$D72&amp;$B$5,Raw!$A$6:$A$1257,0),MATCH(W$5,Raw!$H$5:$EB$5,0)),"-")</f>
        <v>-</v>
      </c>
      <c r="X72" s="291" t="str">
        <f>IFERROR(INDEX(Raw!$H$6:$EB$1257,MATCH($B72&amp;$D72&amp;$B$5,Raw!$A$6:$A$1257,0),MATCH(X$5,Raw!$H$5:$EB$5,0)),"-")</f>
        <v>-</v>
      </c>
      <c r="Y72" s="291" t="str">
        <f>IFERROR(INDEX(Raw!$H$6:$EB$1257,MATCH($B72&amp;$D72&amp;$B$5,Raw!$A$6:$A$1257,0),MATCH(Y$5,Raw!$H$5:$EB$5,0)),"-")</f>
        <v>-</v>
      </c>
      <c r="Z72" s="291" t="str">
        <f>IFERROR(INDEX(Raw!$H$6:$EB$1257,MATCH($B72&amp;$D72&amp;$B$5,Raw!$A$6:$A$1257,0),MATCH(Z$5,Raw!$H$5:$EB$5,0)),"-")</f>
        <v>-</v>
      </c>
      <c r="AA72" s="291" t="str">
        <f>IFERROR(INDEX(Raw!$H$6:$EB$1257,MATCH($B72&amp;$D72&amp;$B$5,Raw!$A$6:$A$1257,0),MATCH(AA$5,Raw!$H$5:$EB$5,0)),"-")</f>
        <v>-</v>
      </c>
    </row>
    <row r="73" spans="1:27" s="46" customFormat="1" x14ac:dyDescent="0.2">
      <c r="A73" s="392">
        <v>44774</v>
      </c>
      <c r="B73" s="287" t="s">
        <v>134</v>
      </c>
      <c r="C73" s="46" t="s">
        <v>135</v>
      </c>
      <c r="D73" s="2" t="s">
        <v>135</v>
      </c>
      <c r="E73" s="307" t="str">
        <f>IFERROR(INDEX(Raw!$FI$6:$FR$1257,MATCH($B73&amp;$D73&amp;$B$5,Raw!$A$6:$A$1257,0),MATCH(E$5,Raw!$FI$4:$FR$4,0)),"-")</f>
        <v>-</v>
      </c>
      <c r="F73" s="306" t="str">
        <f>IFERROR(INDEX(Raw!$FI$6:$FR$1257,MATCH($B73&amp;$D73&amp;$B$5,Raw!$A$6:$A$1257,0),MATCH(F$5,Raw!$FI$4:$FR$4,0)),"-")</f>
        <v>-</v>
      </c>
      <c r="G73" s="306" t="str">
        <f>IFERROR(INDEX(Raw!$FI$6:$FR$1257,MATCH($B73&amp;$D73&amp;$B$5,Raw!$A$6:$A$1257,0),MATCH(G$5,Raw!$FI$4:$FR$4,0)),"-")</f>
        <v>-</v>
      </c>
      <c r="H73" s="306" t="str">
        <f>IFERROR(INDEX(Raw!$FI$6:$FR$1257,MATCH($B73&amp;$D73&amp;$B$5,Raw!$A$6:$A$1257,0),MATCH(H$5,Raw!$FI$4:$FR$4,0)),"-")</f>
        <v>-</v>
      </c>
      <c r="I73" s="306" t="str">
        <f>IFERROR(INDEX(Raw!$FI$6:$FR$1257,MATCH($B73&amp;$D73&amp;$B$5,Raw!$A$6:$A$1257,0),MATCH(I$5,Raw!$FI$4:$FR$4,0)),"-")</f>
        <v>-</v>
      </c>
      <c r="J73" s="306"/>
      <c r="K73" s="306" t="str">
        <f>IFERROR(INDEX(Raw!$FI$6:$FR$1257,MATCH($B73&amp;$D73&amp;$B$5,Raw!$A$6:$A$1257,0),MATCH(K$5,Raw!$FI$4:$FR$4,0)),"-")</f>
        <v>-</v>
      </c>
      <c r="L73" s="306" t="str">
        <f>IFERROR(INDEX(Raw!$FI$6:$FR$1257,MATCH($B73&amp;$D73&amp;$B$5,Raw!$A$6:$A$1257,0),MATCH(L$5,Raw!$FI$4:$FR$4,0)),"-")</f>
        <v>-</v>
      </c>
      <c r="M73" s="306" t="str">
        <f>IFERROR(INDEX(Raw!$FI$6:$FR$1257,MATCH($B73&amp;$D73&amp;$B$5,Raw!$A$6:$A$1257,0),MATCH(M$5,Raw!$FI$4:$FR$4,0)),"-")</f>
        <v>-</v>
      </c>
      <c r="N73" s="306" t="str">
        <f>IFERROR(INDEX(Raw!$FI$6:$FR$1257,MATCH($B73&amp;$D73&amp;$B$5,Raw!$A$6:$A$1257,0),MATCH(N$5,Raw!$FI$4:$FR$4,0)),"-")</f>
        <v>-</v>
      </c>
      <c r="O73" s="306" t="str">
        <f>IFERROR(INDEX(Raw!$FI$6:$FR$1257,MATCH($B73&amp;$D73&amp;$B$5,Raw!$A$6:$A$1257,0),MATCH(O$5,Raw!$FI$4:$FR$4,0)),"-")</f>
        <v>-</v>
      </c>
      <c r="Q73" s="291" t="str">
        <f>IFERROR(INDEX(Raw!$H$6:$EB$1257,MATCH($B73&amp;$D73&amp;$B$5,Raw!$A$6:$A$1257,0),MATCH(Q$5,Raw!$H$5:$EB$5,0)),"-")</f>
        <v>-</v>
      </c>
      <c r="R73" s="291" t="str">
        <f>IFERROR(INDEX(Raw!$H$6:$EB$1257,MATCH($B73&amp;$D73&amp;$B$5,Raw!$A$6:$A$1257,0),MATCH(R$5,Raw!$H$5:$EB$5,0)),"-")</f>
        <v>-</v>
      </c>
      <c r="S73" s="291" t="str">
        <f>IFERROR(INDEX(Raw!$H$6:$EB$1257,MATCH($B73&amp;$D73&amp;$B$5,Raw!$A$6:$A$1257,0),MATCH(S$5,Raw!$H$5:$EB$5,0)),"-")</f>
        <v>-</v>
      </c>
      <c r="T73" s="291" t="str">
        <f>IFERROR(INDEX(Raw!$H$6:$EB$1257,MATCH($B73&amp;$D73&amp;$B$5,Raw!$A$6:$A$1257,0),MATCH(T$5,Raw!$H$5:$EB$5,0)),"-")</f>
        <v>-</v>
      </c>
      <c r="U73" s="291" t="str">
        <f>IFERROR(INDEX(Raw!$H$6:$EB$1257,MATCH($B73&amp;$D73&amp;$B$5,Raw!$A$6:$A$1257,0),MATCH(U$5,Raw!$H$5:$EB$5,0)),"-")</f>
        <v>-</v>
      </c>
      <c r="V73" s="291"/>
      <c r="W73" s="291" t="str">
        <f>IFERROR(INDEX(Raw!$H$6:$EB$1257,MATCH($B73&amp;$D73&amp;$B$5,Raw!$A$6:$A$1257,0),MATCH(W$5,Raw!$H$5:$EB$5,0)),"-")</f>
        <v>-</v>
      </c>
      <c r="X73" s="291" t="str">
        <f>IFERROR(INDEX(Raw!$H$6:$EB$1257,MATCH($B73&amp;$D73&amp;$B$5,Raw!$A$6:$A$1257,0),MATCH(X$5,Raw!$H$5:$EB$5,0)),"-")</f>
        <v>-</v>
      </c>
      <c r="Y73" s="291" t="str">
        <f>IFERROR(INDEX(Raw!$H$6:$EB$1257,MATCH($B73&amp;$D73&amp;$B$5,Raw!$A$6:$A$1257,0),MATCH(Y$5,Raw!$H$5:$EB$5,0)),"-")</f>
        <v>-</v>
      </c>
      <c r="Z73" s="291" t="str">
        <f>IFERROR(INDEX(Raw!$H$6:$EB$1257,MATCH($B73&amp;$D73&amp;$B$5,Raw!$A$6:$A$1257,0),MATCH(Z$5,Raw!$H$5:$EB$5,0)),"-")</f>
        <v>-</v>
      </c>
      <c r="AA73" s="291" t="str">
        <f>IFERROR(INDEX(Raw!$H$6:$EB$1257,MATCH($B73&amp;$D73&amp;$B$5,Raw!$A$6:$A$1257,0),MATCH(AA$5,Raw!$H$5:$EB$5,0)),"-")</f>
        <v>-</v>
      </c>
    </row>
    <row r="74" spans="1:27" s="46" customFormat="1" x14ac:dyDescent="0.2">
      <c r="A74" s="392">
        <v>44805</v>
      </c>
      <c r="B74" s="287" t="s">
        <v>134</v>
      </c>
      <c r="C74" s="46" t="s">
        <v>136</v>
      </c>
      <c r="D74" s="138" t="s">
        <v>136</v>
      </c>
      <c r="E74" s="307" t="str">
        <f>IFERROR(INDEX(Raw!$FI$6:$FR$1257,MATCH($B74&amp;$D74&amp;$B$5,Raw!$A$6:$A$1257,0),MATCH(E$5,Raw!$FI$4:$FR$4,0)),"-")</f>
        <v>-</v>
      </c>
      <c r="F74" s="306" t="str">
        <f>IFERROR(INDEX(Raw!$FI$6:$FR$1257,MATCH($B74&amp;$D74&amp;$B$5,Raw!$A$6:$A$1257,0),MATCH(F$5,Raw!$FI$4:$FR$4,0)),"-")</f>
        <v>-</v>
      </c>
      <c r="G74" s="306" t="str">
        <f>IFERROR(INDEX(Raw!$FI$6:$FR$1257,MATCH($B74&amp;$D74&amp;$B$5,Raw!$A$6:$A$1257,0),MATCH(G$5,Raw!$FI$4:$FR$4,0)),"-")</f>
        <v>-</v>
      </c>
      <c r="H74" s="306" t="str">
        <f>IFERROR(INDEX(Raw!$FI$6:$FR$1257,MATCH($B74&amp;$D74&amp;$B$5,Raw!$A$6:$A$1257,0),MATCH(H$5,Raw!$FI$4:$FR$4,0)),"-")</f>
        <v>-</v>
      </c>
      <c r="I74" s="306" t="str">
        <f>IFERROR(INDEX(Raw!$FI$6:$FR$1257,MATCH($B74&amp;$D74&amp;$B$5,Raw!$A$6:$A$1257,0),MATCH(I$5,Raw!$FI$4:$FR$4,0)),"-")</f>
        <v>-</v>
      </c>
      <c r="J74" s="306"/>
      <c r="K74" s="306" t="str">
        <f>IFERROR(INDEX(Raw!$FI$6:$FR$1257,MATCH($B74&amp;$D74&amp;$B$5,Raw!$A$6:$A$1257,0),MATCH(K$5,Raw!$FI$4:$FR$4,0)),"-")</f>
        <v>-</v>
      </c>
      <c r="L74" s="306" t="str">
        <f>IFERROR(INDEX(Raw!$FI$6:$FR$1257,MATCH($B74&amp;$D74&amp;$B$5,Raw!$A$6:$A$1257,0),MATCH(L$5,Raw!$FI$4:$FR$4,0)),"-")</f>
        <v>-</v>
      </c>
      <c r="M74" s="306" t="str">
        <f>IFERROR(INDEX(Raw!$FI$6:$FR$1257,MATCH($B74&amp;$D74&amp;$B$5,Raw!$A$6:$A$1257,0),MATCH(M$5,Raw!$FI$4:$FR$4,0)),"-")</f>
        <v>-</v>
      </c>
      <c r="N74" s="306" t="str">
        <f>IFERROR(INDEX(Raw!$FI$6:$FR$1257,MATCH($B74&amp;$D74&amp;$B$5,Raw!$A$6:$A$1257,0),MATCH(N$5,Raw!$FI$4:$FR$4,0)),"-")</f>
        <v>-</v>
      </c>
      <c r="O74" s="306" t="str">
        <f>IFERROR(INDEX(Raw!$FI$6:$FR$1257,MATCH($B74&amp;$D74&amp;$B$5,Raw!$A$6:$A$1257,0),MATCH(O$5,Raw!$FI$4:$FR$4,0)),"-")</f>
        <v>-</v>
      </c>
      <c r="Q74" s="291" t="str">
        <f>IFERROR(INDEX(Raw!$H$6:$EB$1257,MATCH($B74&amp;$D74&amp;$B$5,Raw!$A$6:$A$1257,0),MATCH(Q$5,Raw!$H$5:$EB$5,0)),"-")</f>
        <v>-</v>
      </c>
      <c r="R74" s="291" t="str">
        <f>IFERROR(INDEX(Raw!$H$6:$EB$1257,MATCH($B74&amp;$D74&amp;$B$5,Raw!$A$6:$A$1257,0),MATCH(R$5,Raw!$H$5:$EB$5,0)),"-")</f>
        <v>-</v>
      </c>
      <c r="S74" s="291" t="str">
        <f>IFERROR(INDEX(Raw!$H$6:$EB$1257,MATCH($B74&amp;$D74&amp;$B$5,Raw!$A$6:$A$1257,0),MATCH(S$5,Raw!$H$5:$EB$5,0)),"-")</f>
        <v>-</v>
      </c>
      <c r="T74" s="291" t="str">
        <f>IFERROR(INDEX(Raw!$H$6:$EB$1257,MATCH($B74&amp;$D74&amp;$B$5,Raw!$A$6:$A$1257,0),MATCH(T$5,Raw!$H$5:$EB$5,0)),"-")</f>
        <v>-</v>
      </c>
      <c r="U74" s="291" t="str">
        <f>IFERROR(INDEX(Raw!$H$6:$EB$1257,MATCH($B74&amp;$D74&amp;$B$5,Raw!$A$6:$A$1257,0),MATCH(U$5,Raw!$H$5:$EB$5,0)),"-")</f>
        <v>-</v>
      </c>
      <c r="V74" s="291"/>
      <c r="W74" s="291" t="str">
        <f>IFERROR(INDEX(Raw!$H$6:$EB$1257,MATCH($B74&amp;$D74&amp;$B$5,Raw!$A$6:$A$1257,0),MATCH(W$5,Raw!$H$5:$EB$5,0)),"-")</f>
        <v>-</v>
      </c>
      <c r="X74" s="291" t="str">
        <f>IFERROR(INDEX(Raw!$H$6:$EB$1257,MATCH($B74&amp;$D74&amp;$B$5,Raw!$A$6:$A$1257,0),MATCH(X$5,Raw!$H$5:$EB$5,0)),"-")</f>
        <v>-</v>
      </c>
      <c r="Y74" s="291" t="str">
        <f>IFERROR(INDEX(Raw!$H$6:$EB$1257,MATCH($B74&amp;$D74&amp;$B$5,Raw!$A$6:$A$1257,0),MATCH(Y$5,Raw!$H$5:$EB$5,0)),"-")</f>
        <v>-</v>
      </c>
      <c r="Z74" s="291" t="str">
        <f>IFERROR(INDEX(Raw!$H$6:$EB$1257,MATCH($B74&amp;$D74&amp;$B$5,Raw!$A$6:$A$1257,0),MATCH(Z$5,Raw!$H$5:$EB$5,0)),"-")</f>
        <v>-</v>
      </c>
      <c r="AA74" s="291" t="str">
        <f>IFERROR(INDEX(Raw!$H$6:$EB$1257,MATCH($B74&amp;$D74&amp;$B$5,Raw!$A$6:$A$1257,0),MATCH(AA$5,Raw!$H$5:$EB$5,0)),"-")</f>
        <v>-</v>
      </c>
    </row>
    <row r="75" spans="1:27" s="46" customFormat="1" ht="18" x14ac:dyDescent="0.25">
      <c r="A75" s="392">
        <v>44835</v>
      </c>
      <c r="B75" s="287" t="s">
        <v>134</v>
      </c>
      <c r="C75" s="46" t="s">
        <v>137</v>
      </c>
      <c r="D75" s="142" t="s">
        <v>137</v>
      </c>
      <c r="E75" s="307" t="str">
        <f>IFERROR(INDEX(Raw!$FI$6:$FR$1257,MATCH($B75&amp;$D75&amp;$B$5,Raw!$A$6:$A$1257,0),MATCH(E$5,Raw!$FI$4:$FR$4,0)),"-")</f>
        <v>-</v>
      </c>
      <c r="F75" s="306" t="str">
        <f>IFERROR(INDEX(Raw!$FI$6:$FR$1257,MATCH($B75&amp;$D75&amp;$B$5,Raw!$A$6:$A$1257,0),MATCH(F$5,Raw!$FI$4:$FR$4,0)),"-")</f>
        <v>-</v>
      </c>
      <c r="G75" s="306" t="str">
        <f>IFERROR(INDEX(Raw!$FI$6:$FR$1257,MATCH($B75&amp;$D75&amp;$B$5,Raw!$A$6:$A$1257,0),MATCH(G$5,Raw!$FI$4:$FR$4,0)),"-")</f>
        <v>-</v>
      </c>
      <c r="H75" s="306" t="str">
        <f>IFERROR(INDEX(Raw!$FI$6:$FR$1257,MATCH($B75&amp;$D75&amp;$B$5,Raw!$A$6:$A$1257,0),MATCH(H$5,Raw!$FI$4:$FR$4,0)),"-")</f>
        <v>-</v>
      </c>
      <c r="I75" s="306" t="str">
        <f>IFERROR(INDEX(Raw!$FI$6:$FR$1257,MATCH($B75&amp;$D75&amp;$B$5,Raw!$A$6:$A$1257,0),MATCH(I$5,Raw!$FI$4:$FR$4,0)),"-")</f>
        <v>-</v>
      </c>
      <c r="J75" s="306"/>
      <c r="K75" s="306" t="str">
        <f>IFERROR(INDEX(Raw!$FI$6:$FR$1257,MATCH($B75&amp;$D75&amp;$B$5,Raw!$A$6:$A$1257,0),MATCH(K$5,Raw!$FI$4:$FR$4,0)),"-")</f>
        <v>-</v>
      </c>
      <c r="L75" s="306" t="str">
        <f>IFERROR(INDEX(Raw!$FI$6:$FR$1257,MATCH($B75&amp;$D75&amp;$B$5,Raw!$A$6:$A$1257,0),MATCH(L$5,Raw!$FI$4:$FR$4,0)),"-")</f>
        <v>-</v>
      </c>
      <c r="M75" s="306" t="str">
        <f>IFERROR(INDEX(Raw!$FI$6:$FR$1257,MATCH($B75&amp;$D75&amp;$B$5,Raw!$A$6:$A$1257,0),MATCH(M$5,Raw!$FI$4:$FR$4,0)),"-")</f>
        <v>-</v>
      </c>
      <c r="N75" s="306" t="str">
        <f>IFERROR(INDEX(Raw!$FI$6:$FR$1257,MATCH($B75&amp;$D75&amp;$B$5,Raw!$A$6:$A$1257,0),MATCH(N$5,Raw!$FI$4:$FR$4,0)),"-")</f>
        <v>-</v>
      </c>
      <c r="O75" s="306" t="str">
        <f>IFERROR(INDEX(Raw!$FI$6:$FR$1257,MATCH($B75&amp;$D75&amp;$B$5,Raw!$A$6:$A$1257,0),MATCH(O$5,Raw!$FI$4:$FR$4,0)),"-")</f>
        <v>-</v>
      </c>
      <c r="Q75" s="291" t="str">
        <f>IFERROR(INDEX(Raw!$H$6:$EB$1257,MATCH($B75&amp;$D75&amp;$B$5,Raw!$A$6:$A$1257,0),MATCH(Q$5,Raw!$H$5:$EB$5,0)),"-")</f>
        <v>-</v>
      </c>
      <c r="R75" s="291" t="str">
        <f>IFERROR(INDEX(Raw!$H$6:$EB$1257,MATCH($B75&amp;$D75&amp;$B$5,Raw!$A$6:$A$1257,0),MATCH(R$5,Raw!$H$5:$EB$5,0)),"-")</f>
        <v>-</v>
      </c>
      <c r="S75" s="291" t="str">
        <f>IFERROR(INDEX(Raw!$H$6:$EB$1257,MATCH($B75&amp;$D75&amp;$B$5,Raw!$A$6:$A$1257,0),MATCH(S$5,Raw!$H$5:$EB$5,0)),"-")</f>
        <v>-</v>
      </c>
      <c r="T75" s="291" t="str">
        <f>IFERROR(INDEX(Raw!$H$6:$EB$1257,MATCH($B75&amp;$D75&amp;$B$5,Raw!$A$6:$A$1257,0),MATCH(T$5,Raw!$H$5:$EB$5,0)),"-")</f>
        <v>-</v>
      </c>
      <c r="U75" s="291" t="str">
        <f>IFERROR(INDEX(Raw!$H$6:$EB$1257,MATCH($B75&amp;$D75&amp;$B$5,Raw!$A$6:$A$1257,0),MATCH(U$5,Raw!$H$5:$EB$5,0)),"-")</f>
        <v>-</v>
      </c>
      <c r="V75" s="291"/>
      <c r="W75" s="291" t="str">
        <f>IFERROR(INDEX(Raw!$H$6:$EB$1257,MATCH($B75&amp;$D75&amp;$B$5,Raw!$A$6:$A$1257,0),MATCH(W$5,Raw!$H$5:$EB$5,0)),"-")</f>
        <v>-</v>
      </c>
      <c r="X75" s="291" t="str">
        <f>IFERROR(INDEX(Raw!$H$6:$EB$1257,MATCH($B75&amp;$D75&amp;$B$5,Raw!$A$6:$A$1257,0),MATCH(X$5,Raw!$H$5:$EB$5,0)),"-")</f>
        <v>-</v>
      </c>
      <c r="Y75" s="291" t="str">
        <f>IFERROR(INDEX(Raw!$H$6:$EB$1257,MATCH($B75&amp;$D75&amp;$B$5,Raw!$A$6:$A$1257,0),MATCH(Y$5,Raw!$H$5:$EB$5,0)),"-")</f>
        <v>-</v>
      </c>
      <c r="Z75" s="291" t="str">
        <f>IFERROR(INDEX(Raw!$H$6:$EB$1257,MATCH($B75&amp;$D75&amp;$B$5,Raw!$A$6:$A$1257,0),MATCH(Z$5,Raw!$H$5:$EB$5,0)),"-")</f>
        <v>-</v>
      </c>
      <c r="AA75" s="291" t="str">
        <f>IFERROR(INDEX(Raw!$H$6:$EB$1257,MATCH($B75&amp;$D75&amp;$B$5,Raw!$A$6:$A$1257,0),MATCH(AA$5,Raw!$H$5:$EB$5,0)),"-")</f>
        <v>-</v>
      </c>
    </row>
    <row r="76" spans="1:27" s="46" customFormat="1" x14ac:dyDescent="0.2">
      <c r="A76" s="392">
        <v>44866</v>
      </c>
      <c r="B76" s="287" t="s">
        <v>134</v>
      </c>
      <c r="C76" s="46" t="s">
        <v>138</v>
      </c>
      <c r="D76" s="2" t="s">
        <v>138</v>
      </c>
      <c r="E76" s="307" t="str">
        <f>IFERROR(INDEX(Raw!$FI$6:$FR$1257,MATCH($B76&amp;$D76&amp;$B$5,Raw!$A$6:$A$1257,0),MATCH(E$5,Raw!$FI$4:$FR$4,0)),"-")</f>
        <v>-</v>
      </c>
      <c r="F76" s="306" t="str">
        <f>IFERROR(INDEX(Raw!$FI$6:$FR$1257,MATCH($B76&amp;$D76&amp;$B$5,Raw!$A$6:$A$1257,0),MATCH(F$5,Raw!$FI$4:$FR$4,0)),"-")</f>
        <v>-</v>
      </c>
      <c r="G76" s="306" t="str">
        <f>IFERROR(INDEX(Raw!$FI$6:$FR$1257,MATCH($B76&amp;$D76&amp;$B$5,Raw!$A$6:$A$1257,0),MATCH(G$5,Raw!$FI$4:$FR$4,0)),"-")</f>
        <v>-</v>
      </c>
      <c r="H76" s="306" t="str">
        <f>IFERROR(INDEX(Raw!$FI$6:$FR$1257,MATCH($B76&amp;$D76&amp;$B$5,Raw!$A$6:$A$1257,0),MATCH(H$5,Raw!$FI$4:$FR$4,0)),"-")</f>
        <v>-</v>
      </c>
      <c r="I76" s="306" t="str">
        <f>IFERROR(INDEX(Raw!$FI$6:$FR$1257,MATCH($B76&amp;$D76&amp;$B$5,Raw!$A$6:$A$1257,0),MATCH(I$5,Raw!$FI$4:$FR$4,0)),"-")</f>
        <v>-</v>
      </c>
      <c r="J76" s="306"/>
      <c r="K76" s="306" t="str">
        <f>IFERROR(INDEX(Raw!$FI$6:$FR$1257,MATCH($B76&amp;$D76&amp;$B$5,Raw!$A$6:$A$1257,0),MATCH(K$5,Raw!$FI$4:$FR$4,0)),"-")</f>
        <v>-</v>
      </c>
      <c r="L76" s="306" t="str">
        <f>IFERROR(INDEX(Raw!$FI$6:$FR$1257,MATCH($B76&amp;$D76&amp;$B$5,Raw!$A$6:$A$1257,0),MATCH(L$5,Raw!$FI$4:$FR$4,0)),"-")</f>
        <v>-</v>
      </c>
      <c r="M76" s="306" t="str">
        <f>IFERROR(INDEX(Raw!$FI$6:$FR$1257,MATCH($B76&amp;$D76&amp;$B$5,Raw!$A$6:$A$1257,0),MATCH(M$5,Raw!$FI$4:$FR$4,0)),"-")</f>
        <v>-</v>
      </c>
      <c r="N76" s="306" t="str">
        <f>IFERROR(INDEX(Raw!$FI$6:$FR$1257,MATCH($B76&amp;$D76&amp;$B$5,Raw!$A$6:$A$1257,0),MATCH(N$5,Raw!$FI$4:$FR$4,0)),"-")</f>
        <v>-</v>
      </c>
      <c r="O76" s="306" t="str">
        <f>IFERROR(INDEX(Raw!$FI$6:$FR$1257,MATCH($B76&amp;$D76&amp;$B$5,Raw!$A$6:$A$1257,0),MATCH(O$5,Raw!$FI$4:$FR$4,0)),"-")</f>
        <v>-</v>
      </c>
      <c r="Q76" s="291" t="str">
        <f>IFERROR(INDEX(Raw!$H$6:$EB$1257,MATCH($B76&amp;$D76&amp;$B$5,Raw!$A$6:$A$1257,0),MATCH(Q$5,Raw!$H$5:$EB$5,0)),"-")</f>
        <v>-</v>
      </c>
      <c r="R76" s="291" t="str">
        <f>IFERROR(INDEX(Raw!$H$6:$EB$1257,MATCH($B76&amp;$D76&amp;$B$5,Raw!$A$6:$A$1257,0),MATCH(R$5,Raw!$H$5:$EB$5,0)),"-")</f>
        <v>-</v>
      </c>
      <c r="S76" s="291" t="str">
        <f>IFERROR(INDEX(Raw!$H$6:$EB$1257,MATCH($B76&amp;$D76&amp;$B$5,Raw!$A$6:$A$1257,0),MATCH(S$5,Raw!$H$5:$EB$5,0)),"-")</f>
        <v>-</v>
      </c>
      <c r="T76" s="291" t="str">
        <f>IFERROR(INDEX(Raw!$H$6:$EB$1257,MATCH($B76&amp;$D76&amp;$B$5,Raw!$A$6:$A$1257,0),MATCH(T$5,Raw!$H$5:$EB$5,0)),"-")</f>
        <v>-</v>
      </c>
      <c r="U76" s="291" t="str">
        <f>IFERROR(INDEX(Raw!$H$6:$EB$1257,MATCH($B76&amp;$D76&amp;$B$5,Raw!$A$6:$A$1257,0),MATCH(U$5,Raw!$H$5:$EB$5,0)),"-")</f>
        <v>-</v>
      </c>
      <c r="V76" s="291"/>
      <c r="W76" s="291" t="str">
        <f>IFERROR(INDEX(Raw!$H$6:$EB$1257,MATCH($B76&amp;$D76&amp;$B$5,Raw!$A$6:$A$1257,0),MATCH(W$5,Raw!$H$5:$EB$5,0)),"-")</f>
        <v>-</v>
      </c>
      <c r="X76" s="291" t="str">
        <f>IFERROR(INDEX(Raw!$H$6:$EB$1257,MATCH($B76&amp;$D76&amp;$B$5,Raw!$A$6:$A$1257,0),MATCH(X$5,Raw!$H$5:$EB$5,0)),"-")</f>
        <v>-</v>
      </c>
      <c r="Y76" s="291" t="str">
        <f>IFERROR(INDEX(Raw!$H$6:$EB$1257,MATCH($B76&amp;$D76&amp;$B$5,Raw!$A$6:$A$1257,0),MATCH(Y$5,Raw!$H$5:$EB$5,0)),"-")</f>
        <v>-</v>
      </c>
      <c r="Z76" s="291" t="str">
        <f>IFERROR(INDEX(Raw!$H$6:$EB$1257,MATCH($B76&amp;$D76&amp;$B$5,Raw!$A$6:$A$1257,0),MATCH(Z$5,Raw!$H$5:$EB$5,0)),"-")</f>
        <v>-</v>
      </c>
      <c r="AA76" s="291" t="str">
        <f>IFERROR(INDEX(Raw!$H$6:$EB$1257,MATCH($B76&amp;$D76&amp;$B$5,Raw!$A$6:$A$1257,0),MATCH(AA$5,Raw!$H$5:$EB$5,0)),"-")</f>
        <v>-</v>
      </c>
    </row>
    <row r="77" spans="1:27" s="46" customFormat="1" x14ac:dyDescent="0.2">
      <c r="A77" s="392">
        <v>44896</v>
      </c>
      <c r="B77" s="287" t="s">
        <v>134</v>
      </c>
      <c r="C77" s="46" t="s">
        <v>139</v>
      </c>
      <c r="D77" s="138" t="s">
        <v>139</v>
      </c>
      <c r="E77" s="307" t="str">
        <f>IFERROR(INDEX(Raw!$FI$6:$FR$1257,MATCH($B77&amp;$D77&amp;$B$5,Raw!$A$6:$A$1257,0),MATCH(E$5,Raw!$FI$4:$FR$4,0)),"-")</f>
        <v>-</v>
      </c>
      <c r="F77" s="306" t="str">
        <f>IFERROR(INDEX(Raw!$FI$6:$FR$1257,MATCH($B77&amp;$D77&amp;$B$5,Raw!$A$6:$A$1257,0),MATCH(F$5,Raw!$FI$4:$FR$4,0)),"-")</f>
        <v>-</v>
      </c>
      <c r="G77" s="306" t="str">
        <f>IFERROR(INDEX(Raw!$FI$6:$FR$1257,MATCH($B77&amp;$D77&amp;$B$5,Raw!$A$6:$A$1257,0),MATCH(G$5,Raw!$FI$4:$FR$4,0)),"-")</f>
        <v>-</v>
      </c>
      <c r="H77" s="306" t="str">
        <f>IFERROR(INDEX(Raw!$FI$6:$FR$1257,MATCH($B77&amp;$D77&amp;$B$5,Raw!$A$6:$A$1257,0),MATCH(H$5,Raw!$FI$4:$FR$4,0)),"-")</f>
        <v>-</v>
      </c>
      <c r="I77" s="306" t="str">
        <f>IFERROR(INDEX(Raw!$FI$6:$FR$1257,MATCH($B77&amp;$D77&amp;$B$5,Raw!$A$6:$A$1257,0),MATCH(I$5,Raw!$FI$4:$FR$4,0)),"-")</f>
        <v>-</v>
      </c>
      <c r="J77" s="306"/>
      <c r="K77" s="306" t="str">
        <f>IFERROR(INDEX(Raw!$FI$6:$FR$1257,MATCH($B77&amp;$D77&amp;$B$5,Raw!$A$6:$A$1257,0),MATCH(K$5,Raw!$FI$4:$FR$4,0)),"-")</f>
        <v>-</v>
      </c>
      <c r="L77" s="306" t="str">
        <f>IFERROR(INDEX(Raw!$FI$6:$FR$1257,MATCH($B77&amp;$D77&amp;$B$5,Raw!$A$6:$A$1257,0),MATCH(L$5,Raw!$FI$4:$FR$4,0)),"-")</f>
        <v>-</v>
      </c>
      <c r="M77" s="306" t="str">
        <f>IFERROR(INDEX(Raw!$FI$6:$FR$1257,MATCH($B77&amp;$D77&amp;$B$5,Raw!$A$6:$A$1257,0),MATCH(M$5,Raw!$FI$4:$FR$4,0)),"-")</f>
        <v>-</v>
      </c>
      <c r="N77" s="306" t="str">
        <f>IFERROR(INDEX(Raw!$FI$6:$FR$1257,MATCH($B77&amp;$D77&amp;$B$5,Raw!$A$6:$A$1257,0),MATCH(N$5,Raw!$FI$4:$FR$4,0)),"-")</f>
        <v>-</v>
      </c>
      <c r="O77" s="306" t="str">
        <f>IFERROR(INDEX(Raw!$FI$6:$FR$1257,MATCH($B77&amp;$D77&amp;$B$5,Raw!$A$6:$A$1257,0),MATCH(O$5,Raw!$FI$4:$FR$4,0)),"-")</f>
        <v>-</v>
      </c>
      <c r="Q77" s="291" t="str">
        <f>IFERROR(INDEX(Raw!$H$6:$EB$1257,MATCH($B77&amp;$D77&amp;$B$5,Raw!$A$6:$A$1257,0),MATCH(Q$5,Raw!$H$5:$EB$5,0)),"-")</f>
        <v>-</v>
      </c>
      <c r="R77" s="291" t="str">
        <f>IFERROR(INDEX(Raw!$H$6:$EB$1257,MATCH($B77&amp;$D77&amp;$B$5,Raw!$A$6:$A$1257,0),MATCH(R$5,Raw!$H$5:$EB$5,0)),"-")</f>
        <v>-</v>
      </c>
      <c r="S77" s="291" t="str">
        <f>IFERROR(INDEX(Raw!$H$6:$EB$1257,MATCH($B77&amp;$D77&amp;$B$5,Raw!$A$6:$A$1257,0),MATCH(S$5,Raw!$H$5:$EB$5,0)),"-")</f>
        <v>-</v>
      </c>
      <c r="T77" s="291" t="str">
        <f>IFERROR(INDEX(Raw!$H$6:$EB$1257,MATCH($B77&amp;$D77&amp;$B$5,Raw!$A$6:$A$1257,0),MATCH(T$5,Raw!$H$5:$EB$5,0)),"-")</f>
        <v>-</v>
      </c>
      <c r="U77" s="291" t="str">
        <f>IFERROR(INDEX(Raw!$H$6:$EB$1257,MATCH($B77&amp;$D77&amp;$B$5,Raw!$A$6:$A$1257,0),MATCH(U$5,Raw!$H$5:$EB$5,0)),"-")</f>
        <v>-</v>
      </c>
      <c r="V77" s="291"/>
      <c r="W77" s="291" t="str">
        <f>IFERROR(INDEX(Raw!$H$6:$EB$1257,MATCH($B77&amp;$D77&amp;$B$5,Raw!$A$6:$A$1257,0),MATCH(W$5,Raw!$H$5:$EB$5,0)),"-")</f>
        <v>-</v>
      </c>
      <c r="X77" s="291" t="str">
        <f>IFERROR(INDEX(Raw!$H$6:$EB$1257,MATCH($B77&amp;$D77&amp;$B$5,Raw!$A$6:$A$1257,0),MATCH(X$5,Raw!$H$5:$EB$5,0)),"-")</f>
        <v>-</v>
      </c>
      <c r="Y77" s="291" t="str">
        <f>IFERROR(INDEX(Raw!$H$6:$EB$1257,MATCH($B77&amp;$D77&amp;$B$5,Raw!$A$6:$A$1257,0),MATCH(Y$5,Raw!$H$5:$EB$5,0)),"-")</f>
        <v>-</v>
      </c>
      <c r="Z77" s="291" t="str">
        <f>IFERROR(INDEX(Raw!$H$6:$EB$1257,MATCH($B77&amp;$D77&amp;$B$5,Raw!$A$6:$A$1257,0),MATCH(Z$5,Raw!$H$5:$EB$5,0)),"-")</f>
        <v>-</v>
      </c>
      <c r="AA77" s="291" t="str">
        <f>IFERROR(INDEX(Raw!$H$6:$EB$1257,MATCH($B77&amp;$D77&amp;$B$5,Raw!$A$6:$A$1257,0),MATCH(AA$5,Raw!$H$5:$EB$5,0)),"-")</f>
        <v>-</v>
      </c>
    </row>
    <row r="78" spans="1:27" s="46" customFormat="1" ht="18" x14ac:dyDescent="0.25">
      <c r="A78" s="392">
        <v>44927</v>
      </c>
      <c r="B78" s="287" t="s">
        <v>134</v>
      </c>
      <c r="C78" s="46" t="s">
        <v>140</v>
      </c>
      <c r="D78" s="142" t="s">
        <v>140</v>
      </c>
      <c r="E78" s="307" t="str">
        <f>IFERROR(INDEX(Raw!$FI$6:$FR$1257,MATCH($B78&amp;$D78&amp;$B$5,Raw!$A$6:$A$1257,0),MATCH(E$5,Raw!$FI$4:$FR$4,0)),"-")</f>
        <v>-</v>
      </c>
      <c r="F78" s="306" t="str">
        <f>IFERROR(INDEX(Raw!$FI$6:$FR$1257,MATCH($B78&amp;$D78&amp;$B$5,Raw!$A$6:$A$1257,0),MATCH(F$5,Raw!$FI$4:$FR$4,0)),"-")</f>
        <v>-</v>
      </c>
      <c r="G78" s="306" t="str">
        <f>IFERROR(INDEX(Raw!$FI$6:$FR$1257,MATCH($B78&amp;$D78&amp;$B$5,Raw!$A$6:$A$1257,0),MATCH(G$5,Raw!$FI$4:$FR$4,0)),"-")</f>
        <v>-</v>
      </c>
      <c r="H78" s="306" t="str">
        <f>IFERROR(INDEX(Raw!$FI$6:$FR$1257,MATCH($B78&amp;$D78&amp;$B$5,Raw!$A$6:$A$1257,0),MATCH(H$5,Raw!$FI$4:$FR$4,0)),"-")</f>
        <v>-</v>
      </c>
      <c r="I78" s="306" t="str">
        <f>IFERROR(INDEX(Raw!$FI$6:$FR$1257,MATCH($B78&amp;$D78&amp;$B$5,Raw!$A$6:$A$1257,0),MATCH(I$5,Raw!$FI$4:$FR$4,0)),"-")</f>
        <v>-</v>
      </c>
      <c r="J78" s="306"/>
      <c r="K78" s="306" t="str">
        <f>IFERROR(INDEX(Raw!$FI$6:$FR$1257,MATCH($B78&amp;$D78&amp;$B$5,Raw!$A$6:$A$1257,0),MATCH(K$5,Raw!$FI$4:$FR$4,0)),"-")</f>
        <v>-</v>
      </c>
      <c r="L78" s="306" t="str">
        <f>IFERROR(INDEX(Raw!$FI$6:$FR$1257,MATCH($B78&amp;$D78&amp;$B$5,Raw!$A$6:$A$1257,0),MATCH(L$5,Raw!$FI$4:$FR$4,0)),"-")</f>
        <v>-</v>
      </c>
      <c r="M78" s="306" t="str">
        <f>IFERROR(INDEX(Raw!$FI$6:$FR$1257,MATCH($B78&amp;$D78&amp;$B$5,Raw!$A$6:$A$1257,0),MATCH(M$5,Raw!$FI$4:$FR$4,0)),"-")</f>
        <v>-</v>
      </c>
      <c r="N78" s="306" t="str">
        <f>IFERROR(INDEX(Raw!$FI$6:$FR$1257,MATCH($B78&amp;$D78&amp;$B$5,Raw!$A$6:$A$1257,0),MATCH(N$5,Raw!$FI$4:$FR$4,0)),"-")</f>
        <v>-</v>
      </c>
      <c r="O78" s="306" t="str">
        <f>IFERROR(INDEX(Raw!$FI$6:$FR$1257,MATCH($B78&amp;$D78&amp;$B$5,Raw!$A$6:$A$1257,0),MATCH(O$5,Raw!$FI$4:$FR$4,0)),"-")</f>
        <v>-</v>
      </c>
      <c r="Q78" s="291" t="str">
        <f>IFERROR(INDEX(Raw!$H$6:$EB$1257,MATCH($B78&amp;$D78&amp;$B$5,Raw!$A$6:$A$1257,0),MATCH(Q$5,Raw!$H$5:$EB$5,0)),"-")</f>
        <v>-</v>
      </c>
      <c r="R78" s="291" t="str">
        <f>IFERROR(INDEX(Raw!$H$6:$EB$1257,MATCH($B78&amp;$D78&amp;$B$5,Raw!$A$6:$A$1257,0),MATCH(R$5,Raw!$H$5:$EB$5,0)),"-")</f>
        <v>-</v>
      </c>
      <c r="S78" s="291" t="str">
        <f>IFERROR(INDEX(Raw!$H$6:$EB$1257,MATCH($B78&amp;$D78&amp;$B$5,Raw!$A$6:$A$1257,0),MATCH(S$5,Raw!$H$5:$EB$5,0)),"-")</f>
        <v>-</v>
      </c>
      <c r="T78" s="291" t="str">
        <f>IFERROR(INDEX(Raw!$H$6:$EB$1257,MATCH($B78&amp;$D78&amp;$B$5,Raw!$A$6:$A$1257,0),MATCH(T$5,Raw!$H$5:$EB$5,0)),"-")</f>
        <v>-</v>
      </c>
      <c r="U78" s="291" t="str">
        <f>IFERROR(INDEX(Raw!$H$6:$EB$1257,MATCH($B78&amp;$D78&amp;$B$5,Raw!$A$6:$A$1257,0),MATCH(U$5,Raw!$H$5:$EB$5,0)),"-")</f>
        <v>-</v>
      </c>
      <c r="V78" s="291"/>
      <c r="W78" s="291" t="str">
        <f>IFERROR(INDEX(Raw!$H$6:$EB$1257,MATCH($B78&amp;$D78&amp;$B$5,Raw!$A$6:$A$1257,0),MATCH(W$5,Raw!$H$5:$EB$5,0)),"-")</f>
        <v>-</v>
      </c>
      <c r="X78" s="291" t="str">
        <f>IFERROR(INDEX(Raw!$H$6:$EB$1257,MATCH($B78&amp;$D78&amp;$B$5,Raw!$A$6:$A$1257,0),MATCH(X$5,Raw!$H$5:$EB$5,0)),"-")</f>
        <v>-</v>
      </c>
      <c r="Y78" s="291" t="str">
        <f>IFERROR(INDEX(Raw!$H$6:$EB$1257,MATCH($B78&amp;$D78&amp;$B$5,Raw!$A$6:$A$1257,0),MATCH(Y$5,Raw!$H$5:$EB$5,0)),"-")</f>
        <v>-</v>
      </c>
      <c r="Z78" s="291" t="str">
        <f>IFERROR(INDEX(Raw!$H$6:$EB$1257,MATCH($B78&amp;$D78&amp;$B$5,Raw!$A$6:$A$1257,0),MATCH(Z$5,Raw!$H$5:$EB$5,0)),"-")</f>
        <v>-</v>
      </c>
      <c r="AA78" s="291" t="str">
        <f>IFERROR(INDEX(Raw!$H$6:$EB$1257,MATCH($B78&amp;$D78&amp;$B$5,Raw!$A$6:$A$1257,0),MATCH(AA$5,Raw!$H$5:$EB$5,0)),"-")</f>
        <v>-</v>
      </c>
    </row>
    <row r="79" spans="1:27" s="46" customFormat="1" x14ac:dyDescent="0.2">
      <c r="A79" s="392">
        <v>44958</v>
      </c>
      <c r="B79" s="287" t="s">
        <v>134</v>
      </c>
      <c r="C79" s="46" t="s">
        <v>141</v>
      </c>
      <c r="D79" s="2" t="s">
        <v>141</v>
      </c>
      <c r="E79" s="307" t="str">
        <f>IFERROR(INDEX(Raw!$FI$6:$FR$1257,MATCH($B79&amp;$D79&amp;$B$5,Raw!$A$6:$A$1257,0),MATCH(E$5,Raw!$FI$4:$FR$4,0)),"-")</f>
        <v>-</v>
      </c>
      <c r="F79" s="306" t="str">
        <f>IFERROR(INDEX(Raw!$FI$6:$FR$1257,MATCH($B79&amp;$D79&amp;$B$5,Raw!$A$6:$A$1257,0),MATCH(F$5,Raw!$FI$4:$FR$4,0)),"-")</f>
        <v>-</v>
      </c>
      <c r="G79" s="306" t="str">
        <f>IFERROR(INDEX(Raw!$FI$6:$FR$1257,MATCH($B79&amp;$D79&amp;$B$5,Raw!$A$6:$A$1257,0),MATCH(G$5,Raw!$FI$4:$FR$4,0)),"-")</f>
        <v>-</v>
      </c>
      <c r="H79" s="306" t="str">
        <f>IFERROR(INDEX(Raw!$FI$6:$FR$1257,MATCH($B79&amp;$D79&amp;$B$5,Raw!$A$6:$A$1257,0),MATCH(H$5,Raw!$FI$4:$FR$4,0)),"-")</f>
        <v>-</v>
      </c>
      <c r="I79" s="306" t="str">
        <f>IFERROR(INDEX(Raw!$FI$6:$FR$1257,MATCH($B79&amp;$D79&amp;$B$5,Raw!$A$6:$A$1257,0),MATCH(I$5,Raw!$FI$4:$FR$4,0)),"-")</f>
        <v>-</v>
      </c>
      <c r="J79" s="306"/>
      <c r="K79" s="306" t="str">
        <f>IFERROR(INDEX(Raw!$FI$6:$FR$1257,MATCH($B79&amp;$D79&amp;$B$5,Raw!$A$6:$A$1257,0),MATCH(K$5,Raw!$FI$4:$FR$4,0)),"-")</f>
        <v>-</v>
      </c>
      <c r="L79" s="306" t="str">
        <f>IFERROR(INDEX(Raw!$FI$6:$FR$1257,MATCH($B79&amp;$D79&amp;$B$5,Raw!$A$6:$A$1257,0),MATCH(L$5,Raw!$FI$4:$FR$4,0)),"-")</f>
        <v>-</v>
      </c>
      <c r="M79" s="306" t="str">
        <f>IFERROR(INDEX(Raw!$FI$6:$FR$1257,MATCH($B79&amp;$D79&amp;$B$5,Raw!$A$6:$A$1257,0),MATCH(M$5,Raw!$FI$4:$FR$4,0)),"-")</f>
        <v>-</v>
      </c>
      <c r="N79" s="306" t="str">
        <f>IFERROR(INDEX(Raw!$FI$6:$FR$1257,MATCH($B79&amp;$D79&amp;$B$5,Raw!$A$6:$A$1257,0),MATCH(N$5,Raw!$FI$4:$FR$4,0)),"-")</f>
        <v>-</v>
      </c>
      <c r="O79" s="306" t="str">
        <f>IFERROR(INDEX(Raw!$FI$6:$FR$1257,MATCH($B79&amp;$D79&amp;$B$5,Raw!$A$6:$A$1257,0),MATCH(O$5,Raw!$FI$4:$FR$4,0)),"-")</f>
        <v>-</v>
      </c>
      <c r="Q79" s="291" t="str">
        <f>IFERROR(INDEX(Raw!$H$6:$EB$1257,MATCH($B79&amp;$D79&amp;$B$5,Raw!$A$6:$A$1257,0),MATCH(Q$5,Raw!$H$5:$EB$5,0)),"-")</f>
        <v>-</v>
      </c>
      <c r="R79" s="291" t="str">
        <f>IFERROR(INDEX(Raw!$H$6:$EB$1257,MATCH($B79&amp;$D79&amp;$B$5,Raw!$A$6:$A$1257,0),MATCH(R$5,Raw!$H$5:$EB$5,0)),"-")</f>
        <v>-</v>
      </c>
      <c r="S79" s="291" t="str">
        <f>IFERROR(INDEX(Raw!$H$6:$EB$1257,MATCH($B79&amp;$D79&amp;$B$5,Raw!$A$6:$A$1257,0),MATCH(S$5,Raw!$H$5:$EB$5,0)),"-")</f>
        <v>-</v>
      </c>
      <c r="T79" s="291" t="str">
        <f>IFERROR(INDEX(Raw!$H$6:$EB$1257,MATCH($B79&amp;$D79&amp;$B$5,Raw!$A$6:$A$1257,0),MATCH(T$5,Raw!$H$5:$EB$5,0)),"-")</f>
        <v>-</v>
      </c>
      <c r="U79" s="291" t="str">
        <f>IFERROR(INDEX(Raw!$H$6:$EB$1257,MATCH($B79&amp;$D79&amp;$B$5,Raw!$A$6:$A$1257,0),MATCH(U$5,Raw!$H$5:$EB$5,0)),"-")</f>
        <v>-</v>
      </c>
      <c r="V79" s="291"/>
      <c r="W79" s="291" t="str">
        <f>IFERROR(INDEX(Raw!$H$6:$EB$1257,MATCH($B79&amp;$D79&amp;$B$5,Raw!$A$6:$A$1257,0),MATCH(W$5,Raw!$H$5:$EB$5,0)),"-")</f>
        <v>-</v>
      </c>
      <c r="X79" s="291" t="str">
        <f>IFERROR(INDEX(Raw!$H$6:$EB$1257,MATCH($B79&amp;$D79&amp;$B$5,Raw!$A$6:$A$1257,0),MATCH(X$5,Raw!$H$5:$EB$5,0)),"-")</f>
        <v>-</v>
      </c>
      <c r="Y79" s="291" t="str">
        <f>IFERROR(INDEX(Raw!$H$6:$EB$1257,MATCH($B79&amp;$D79&amp;$B$5,Raw!$A$6:$A$1257,0),MATCH(Y$5,Raw!$H$5:$EB$5,0)),"-")</f>
        <v>-</v>
      </c>
      <c r="Z79" s="291" t="str">
        <f>IFERROR(INDEX(Raw!$H$6:$EB$1257,MATCH($B79&amp;$D79&amp;$B$5,Raw!$A$6:$A$1257,0),MATCH(Z$5,Raw!$H$5:$EB$5,0)),"-")</f>
        <v>-</v>
      </c>
      <c r="AA79" s="291" t="str">
        <f>IFERROR(INDEX(Raw!$H$6:$EB$1257,MATCH($B79&amp;$D79&amp;$B$5,Raw!$A$6:$A$1257,0),MATCH(AA$5,Raw!$H$5:$EB$5,0)),"-")</f>
        <v>-</v>
      </c>
    </row>
    <row r="80" spans="1:27" s="46" customFormat="1" collapsed="1" x14ac:dyDescent="0.2">
      <c r="A80" s="392">
        <v>44986</v>
      </c>
      <c r="B80" s="287" t="s">
        <v>134</v>
      </c>
      <c r="C80" s="113" t="s">
        <v>142</v>
      </c>
      <c r="D80" s="138" t="s">
        <v>142</v>
      </c>
      <c r="E80" s="307" t="str">
        <f>IFERROR(INDEX(Raw!$FI$6:$FR$1257,MATCH($B80&amp;$D80&amp;$B$5,Raw!$A$6:$A$1257,0),MATCH(E$5,Raw!$FI$4:$FR$4,0)),"-")</f>
        <v>-</v>
      </c>
      <c r="F80" s="306" t="str">
        <f>IFERROR(INDEX(Raw!$FI$6:$FR$1257,MATCH($B80&amp;$D80&amp;$B$5,Raw!$A$6:$A$1257,0),MATCH(F$5,Raw!$FI$4:$FR$4,0)),"-")</f>
        <v>-</v>
      </c>
      <c r="G80" s="306" t="str">
        <f>IFERROR(INDEX(Raw!$FI$6:$FR$1257,MATCH($B80&amp;$D80&amp;$B$5,Raw!$A$6:$A$1257,0),MATCH(G$5,Raw!$FI$4:$FR$4,0)),"-")</f>
        <v>-</v>
      </c>
      <c r="H80" s="306" t="str">
        <f>IFERROR(INDEX(Raw!$FI$6:$FR$1257,MATCH($B80&amp;$D80&amp;$B$5,Raw!$A$6:$A$1257,0),MATCH(H$5,Raw!$FI$4:$FR$4,0)),"-")</f>
        <v>-</v>
      </c>
      <c r="I80" s="306" t="str">
        <f>IFERROR(INDEX(Raw!$FI$6:$FR$1257,MATCH($B80&amp;$D80&amp;$B$5,Raw!$A$6:$A$1257,0),MATCH(I$5,Raw!$FI$4:$FR$4,0)),"-")</f>
        <v>-</v>
      </c>
      <c r="J80" s="306"/>
      <c r="K80" s="306" t="str">
        <f>IFERROR(INDEX(Raw!$FI$6:$FR$1257,MATCH($B80&amp;$D80&amp;$B$5,Raw!$A$6:$A$1257,0),MATCH(K$5,Raw!$FI$4:$FR$4,0)),"-")</f>
        <v>-</v>
      </c>
      <c r="L80" s="306" t="str">
        <f>IFERROR(INDEX(Raw!$FI$6:$FR$1257,MATCH($B80&amp;$D80&amp;$B$5,Raw!$A$6:$A$1257,0),MATCH(L$5,Raw!$FI$4:$FR$4,0)),"-")</f>
        <v>-</v>
      </c>
      <c r="M80" s="306" t="str">
        <f>IFERROR(INDEX(Raw!$FI$6:$FR$1257,MATCH($B80&amp;$D80&amp;$B$5,Raw!$A$6:$A$1257,0),MATCH(M$5,Raw!$FI$4:$FR$4,0)),"-")</f>
        <v>-</v>
      </c>
      <c r="N80" s="306" t="str">
        <f>IFERROR(INDEX(Raw!$FI$6:$FR$1257,MATCH($B80&amp;$D80&amp;$B$5,Raw!$A$6:$A$1257,0),MATCH(N$5,Raw!$FI$4:$FR$4,0)),"-")</f>
        <v>-</v>
      </c>
      <c r="O80" s="306" t="str">
        <f>IFERROR(INDEX(Raw!$FI$6:$FR$1257,MATCH($B80&amp;$D80&amp;$B$5,Raw!$A$6:$A$1257,0),MATCH(O$5,Raw!$FI$4:$FR$4,0)),"-")</f>
        <v>-</v>
      </c>
      <c r="Q80" s="291" t="str">
        <f>IFERROR(INDEX(Raw!$H$6:$EB$1257,MATCH($B80&amp;$D80&amp;$B$5,Raw!$A$6:$A$1257,0),MATCH(Q$5,Raw!$H$5:$EB$5,0)),"-")</f>
        <v>-</v>
      </c>
      <c r="R80" s="291" t="str">
        <f>IFERROR(INDEX(Raw!$H$6:$EB$1257,MATCH($B80&amp;$D80&amp;$B$5,Raw!$A$6:$A$1257,0),MATCH(R$5,Raw!$H$5:$EB$5,0)),"-")</f>
        <v>-</v>
      </c>
      <c r="S80" s="291" t="str">
        <f>IFERROR(INDEX(Raw!$H$6:$EB$1257,MATCH($B80&amp;$D80&amp;$B$5,Raw!$A$6:$A$1257,0),MATCH(S$5,Raw!$H$5:$EB$5,0)),"-")</f>
        <v>-</v>
      </c>
      <c r="T80" s="291" t="str">
        <f>IFERROR(INDEX(Raw!$H$6:$EB$1257,MATCH($B80&amp;$D80&amp;$B$5,Raw!$A$6:$A$1257,0),MATCH(T$5,Raw!$H$5:$EB$5,0)),"-")</f>
        <v>-</v>
      </c>
      <c r="U80" s="291" t="str">
        <f>IFERROR(INDEX(Raw!$H$6:$EB$1257,MATCH($B80&amp;$D80&amp;$B$5,Raw!$A$6:$A$1257,0),MATCH(U$5,Raw!$H$5:$EB$5,0)),"-")</f>
        <v>-</v>
      </c>
      <c r="V80" s="291"/>
      <c r="W80" s="291" t="str">
        <f>IFERROR(INDEX(Raw!$H$6:$EB$1257,MATCH($B80&amp;$D80&amp;$B$5,Raw!$A$6:$A$1257,0),MATCH(W$5,Raw!$H$5:$EB$5,0)),"-")</f>
        <v>-</v>
      </c>
      <c r="X80" s="291" t="str">
        <f>IFERROR(INDEX(Raw!$H$6:$EB$1257,MATCH($B80&amp;$D80&amp;$B$5,Raw!$A$6:$A$1257,0),MATCH(X$5,Raw!$H$5:$EB$5,0)),"-")</f>
        <v>-</v>
      </c>
      <c r="Y80" s="291" t="str">
        <f>IFERROR(INDEX(Raw!$H$6:$EB$1257,MATCH($B80&amp;$D80&amp;$B$5,Raw!$A$6:$A$1257,0),MATCH(Y$5,Raw!$H$5:$EB$5,0)),"-")</f>
        <v>-</v>
      </c>
      <c r="Z80" s="291" t="str">
        <f>IFERROR(INDEX(Raw!$H$6:$EB$1257,MATCH($B80&amp;$D80&amp;$B$5,Raw!$A$6:$A$1257,0),MATCH(Z$5,Raw!$H$5:$EB$5,0)),"-")</f>
        <v>-</v>
      </c>
      <c r="AA80" s="291" t="str">
        <f>IFERROR(INDEX(Raw!$H$6:$EB$1257,MATCH($B80&amp;$D80&amp;$B$5,Raw!$A$6:$A$1257,0),MATCH(AA$5,Raw!$H$5:$EB$5,0)),"-")</f>
        <v>-</v>
      </c>
    </row>
    <row r="81" spans="1:27" x14ac:dyDescent="0.2">
      <c r="A81" s="1"/>
      <c r="B81" s="114"/>
      <c r="C81" s="114"/>
      <c r="D81" s="233" t="s">
        <v>44</v>
      </c>
      <c r="E81" s="114" t="s">
        <v>151</v>
      </c>
      <c r="F81" s="133"/>
      <c r="G81" s="133"/>
      <c r="H81" s="133"/>
      <c r="I81" s="114"/>
      <c r="J81" s="114"/>
      <c r="K81" s="114"/>
      <c r="L81" s="114"/>
      <c r="M81" s="114"/>
      <c r="N81" s="114"/>
      <c r="O81" s="114"/>
      <c r="P81" s="114"/>
      <c r="Q81" s="114"/>
      <c r="R81" s="114"/>
      <c r="S81" s="114"/>
      <c r="T81" s="114"/>
      <c r="U81" s="114"/>
      <c r="V81" s="114"/>
      <c r="W81" s="114"/>
      <c r="X81" s="114"/>
      <c r="Y81" s="114"/>
      <c r="Z81" s="114"/>
      <c r="AA81" s="114"/>
    </row>
    <row r="82" spans="1:27" x14ac:dyDescent="0.2">
      <c r="A82" s="1"/>
      <c r="D82" s="7"/>
      <c r="E82" s="11" t="s">
        <v>152</v>
      </c>
      <c r="F82" s="11"/>
      <c r="G82" s="11"/>
      <c r="H82" s="11"/>
    </row>
    <row r="83" spans="1:27" x14ac:dyDescent="0.2">
      <c r="A83" s="1"/>
      <c r="D83" s="66">
        <v>1</v>
      </c>
      <c r="E83" s="42" t="s">
        <v>259</v>
      </c>
      <c r="F83" s="11"/>
      <c r="G83" s="11"/>
      <c r="H83" s="11"/>
    </row>
    <row r="84" spans="1:27" x14ac:dyDescent="0.2">
      <c r="A84" s="1"/>
      <c r="D84" s="10"/>
      <c r="F84" s="11"/>
      <c r="G84" s="11"/>
      <c r="H84" s="11"/>
      <c r="R84" s="201"/>
    </row>
    <row r="85" spans="1:27" x14ac:dyDescent="0.2">
      <c r="A85" s="1"/>
      <c r="D85" s="46"/>
      <c r="E85" s="11"/>
      <c r="F85" s="11"/>
      <c r="G85" s="11"/>
      <c r="H85" s="11"/>
    </row>
    <row r="86" spans="1:27" x14ac:dyDescent="0.2">
      <c r="A86" s="1"/>
      <c r="D86" s="46"/>
      <c r="E86" s="11"/>
    </row>
    <row r="87" spans="1:27" x14ac:dyDescent="0.2">
      <c r="A87" s="1"/>
      <c r="E87" s="11"/>
    </row>
    <row r="88" spans="1:27" x14ac:dyDescent="0.2">
      <c r="A88" s="1"/>
      <c r="D88" s="66"/>
      <c r="E88" s="42"/>
    </row>
    <row r="89" spans="1:27" x14ac:dyDescent="0.2">
      <c r="A89" s="1"/>
      <c r="B89" s="14"/>
      <c r="D89" s="10"/>
      <c r="E89" s="42"/>
    </row>
    <row r="90" spans="1:27" x14ac:dyDescent="0.2">
      <c r="A90" s="1"/>
      <c r="C90" s="14"/>
      <c r="D90" s="10"/>
    </row>
    <row r="91" spans="1:27" hidden="1" x14ac:dyDescent="0.2">
      <c r="A91" s="1"/>
      <c r="C91" s="14"/>
      <c r="D91" s="10"/>
    </row>
    <row r="92" spans="1:27" hidden="1" x14ac:dyDescent="0.2">
      <c r="A92" s="1"/>
      <c r="C92" s="14"/>
      <c r="D92" s="10"/>
    </row>
    <row r="93" spans="1:27" hidden="1" x14ac:dyDescent="0.2">
      <c r="D93" s="46"/>
      <c r="E93" s="11"/>
    </row>
    <row r="94" spans="1:27" hidden="1" x14ac:dyDescent="0.2">
      <c r="E94" s="11"/>
    </row>
  </sheetData>
  <mergeCells count="1">
    <mergeCell ref="B4:C4"/>
  </mergeCells>
  <phoneticPr fontId="4" type="noConversion"/>
  <hyperlinks>
    <hyperlink ref="E82" location="Introduction!A1" display="Introduction" xr:uid="{00000000-0004-0000-04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colBreaks count="1" manualBreakCount="1">
    <brk id="10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C63415F-632F-4043-BA2A-0F1AE1CDF161}">
          <x14:formula1>
            <xm:f>Raw!$FU$6:$FU$26</xm:f>
          </x14:formula1>
          <xm:sqref>B4:C4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I95"/>
  <sheetViews>
    <sheetView zoomScaleNormal="100" workbookViewId="0">
      <pane ySplit="12" topLeftCell="A57" activePane="bottomLeft" state="frozen"/>
      <selection activeCell="B5" sqref="B5:C5"/>
      <selection pane="bottomLeft" activeCell="A57" sqref="A57"/>
    </sheetView>
  </sheetViews>
  <sheetFormatPr defaultColWidth="0" defaultRowHeight="12.75" zeroHeight="1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6" width="1.5703125" style="1" customWidth="1"/>
    <col min="7" max="7" width="7.42578125" style="1" customWidth="1"/>
    <col min="8" max="8" width="8.5703125" style="1" customWidth="1"/>
    <col min="9" max="9" width="10.5703125" style="1" customWidth="1"/>
    <col min="10" max="10" width="1.5703125" style="10" customWidth="1"/>
    <col min="11" max="11" width="8.42578125" style="10" customWidth="1"/>
    <col min="12" max="12" width="1.5703125" style="10" customWidth="1"/>
    <col min="13" max="13" width="9.42578125" style="10" customWidth="1"/>
    <col min="14" max="14" width="1.5703125" style="1" customWidth="1"/>
    <col min="15" max="15" width="9.5703125" style="1" customWidth="1"/>
    <col min="16" max="16" width="1.5703125" style="1" customWidth="1"/>
    <col min="17" max="17" width="7.5703125" style="1" customWidth="1"/>
    <col min="18" max="18" width="9.5703125" style="1" customWidth="1"/>
    <col min="19" max="19" width="10.5703125" style="1" customWidth="1"/>
    <col min="20" max="25" width="9.42578125" style="10" customWidth="1"/>
    <col min="26" max="35" width="9.42578125" style="1" customWidth="1"/>
    <col min="36" max="16384" width="9.42578125" style="1" hidden="1"/>
  </cols>
  <sheetData>
    <row r="1" spans="1:25" ht="18.75" x14ac:dyDescent="0.25">
      <c r="B1" s="33" t="s">
        <v>13</v>
      </c>
      <c r="C1" s="9"/>
      <c r="E1" s="41" t="s">
        <v>86</v>
      </c>
      <c r="F1" s="33"/>
      <c r="G1" s="33"/>
      <c r="H1" s="33"/>
      <c r="J1" s="43"/>
      <c r="K1" s="43"/>
      <c r="L1" s="43"/>
      <c r="M1" s="368"/>
      <c r="N1" s="43"/>
      <c r="O1" s="43"/>
      <c r="P1" s="43"/>
      <c r="Q1" s="9"/>
      <c r="R1" s="9"/>
      <c r="S1" s="9"/>
    </row>
    <row r="2" spans="1:25" ht="22.5" customHeight="1" x14ac:dyDescent="0.2">
      <c r="B2" s="2"/>
      <c r="C2" s="2"/>
      <c r="E2" s="9" t="s">
        <v>260</v>
      </c>
      <c r="F2" s="9"/>
      <c r="G2" s="9"/>
      <c r="H2" s="9"/>
      <c r="I2" s="9"/>
      <c r="K2" s="10" t="s">
        <v>88</v>
      </c>
      <c r="M2" s="10" t="s">
        <v>88</v>
      </c>
      <c r="O2" s="9" t="s">
        <v>261</v>
      </c>
      <c r="P2" s="9"/>
      <c r="Q2" s="9"/>
      <c r="R2" s="9"/>
      <c r="S2" s="9"/>
    </row>
    <row r="3" spans="1:25" ht="14.25" x14ac:dyDescent="0.2">
      <c r="A3" s="20"/>
      <c r="B3" s="425" t="str">
        <f ca="1">OFFSET(Raw!$FT$5,MATCH($B$5,Raw!$FU$6:$FU$26,0),0)</f>
        <v>Eng</v>
      </c>
      <c r="C3" s="32" t="str">
        <f>VLOOKUP($B$5,Raw!$FU$6:$FX$26,3,0)</f>
        <v>.</v>
      </c>
      <c r="D3" s="21"/>
      <c r="E3" s="86" t="s">
        <v>262</v>
      </c>
      <c r="F3" s="86"/>
      <c r="G3" s="86"/>
      <c r="H3" s="86"/>
      <c r="I3" s="86"/>
      <c r="J3" s="83"/>
      <c r="K3" s="83" t="s">
        <v>263</v>
      </c>
      <c r="M3" s="10" t="s">
        <v>264</v>
      </c>
      <c r="O3" s="86" t="s">
        <v>265</v>
      </c>
      <c r="P3" s="86"/>
      <c r="Q3" s="86"/>
      <c r="R3" s="86"/>
      <c r="S3" s="86"/>
    </row>
    <row r="4" spans="1:25" ht="14.25" x14ac:dyDescent="0.2">
      <c r="A4" s="20"/>
      <c r="B4" s="104" t="s">
        <v>95</v>
      </c>
      <c r="D4" s="21"/>
      <c r="E4" s="9"/>
      <c r="F4" s="9"/>
      <c r="G4" s="86" t="s">
        <v>266</v>
      </c>
      <c r="H4" s="8"/>
      <c r="I4" s="8"/>
      <c r="K4" s="221" t="s">
        <v>267</v>
      </c>
      <c r="M4" s="84" t="s">
        <v>268</v>
      </c>
      <c r="O4" s="9"/>
      <c r="P4" s="9"/>
      <c r="Q4" s="146" t="s">
        <v>269</v>
      </c>
      <c r="R4" s="8"/>
      <c r="S4" s="8"/>
    </row>
    <row r="5" spans="1:25" ht="27.6" customHeight="1" x14ac:dyDescent="0.2">
      <c r="B5" s="429" t="s">
        <v>98</v>
      </c>
      <c r="C5" s="430"/>
      <c r="D5" s="22"/>
      <c r="E5" s="5" t="s">
        <v>99</v>
      </c>
      <c r="F5" s="6"/>
      <c r="G5" s="5" t="s">
        <v>100</v>
      </c>
      <c r="H5" s="5" t="s">
        <v>101</v>
      </c>
      <c r="I5" s="97" t="s">
        <v>102</v>
      </c>
      <c r="J5" s="6"/>
      <c r="K5" s="5" t="s">
        <v>99</v>
      </c>
      <c r="M5" s="222" t="s">
        <v>270</v>
      </c>
      <c r="O5" s="5" t="s">
        <v>99</v>
      </c>
      <c r="P5" s="6"/>
      <c r="Q5" s="5" t="s">
        <v>100</v>
      </c>
      <c r="R5" s="5" t="s">
        <v>101</v>
      </c>
      <c r="S5" s="97" t="s">
        <v>102</v>
      </c>
    </row>
    <row r="6" spans="1:25" s="19" customFormat="1" x14ac:dyDescent="0.2">
      <c r="A6" s="17"/>
      <c r="B6" s="32" t="str">
        <f>VLOOKUP($B$5,Raw!$FU$6:$FX$26,2,0)</f>
        <v>ENG</v>
      </c>
      <c r="C6" s="45"/>
      <c r="D6" s="17" t="s">
        <v>105</v>
      </c>
      <c r="E6" s="38" t="s">
        <v>270</v>
      </c>
      <c r="F6" s="38"/>
      <c r="G6" s="50" t="s">
        <v>271</v>
      </c>
      <c r="H6" s="50" t="s">
        <v>272</v>
      </c>
      <c r="I6" s="50" t="s">
        <v>273</v>
      </c>
      <c r="J6" s="91"/>
      <c r="K6" s="91" t="s">
        <v>274</v>
      </c>
      <c r="L6" s="10"/>
      <c r="M6" s="91" t="s">
        <v>275</v>
      </c>
      <c r="O6" s="91" t="s">
        <v>276</v>
      </c>
      <c r="P6" s="30"/>
      <c r="Q6" s="91" t="s">
        <v>277</v>
      </c>
      <c r="R6" s="91" t="s">
        <v>278</v>
      </c>
      <c r="S6" s="91" t="s">
        <v>279</v>
      </c>
      <c r="T6" s="10"/>
      <c r="U6" s="10"/>
      <c r="V6" s="10"/>
      <c r="W6" s="10"/>
      <c r="X6" s="10"/>
      <c r="Y6" s="10"/>
    </row>
    <row r="7" spans="1:25" ht="15" x14ac:dyDescent="0.2">
      <c r="A7" s="3"/>
      <c r="B7" s="286" t="s">
        <v>128</v>
      </c>
      <c r="C7" s="113" t="s">
        <v>129</v>
      </c>
      <c r="D7" s="364"/>
      <c r="E7" s="54">
        <f>IFERROR(SUMIF($B$13:$B$80,$B7,E$13:E$80),"-")</f>
        <v>175273</v>
      </c>
      <c r="F7" s="23"/>
      <c r="G7" s="23">
        <f>IFERROR(SUMIF($B$13:$B$80,$B7,G$13:G$80),"-")</f>
        <v>2376.5050000000001</v>
      </c>
      <c r="H7" s="52">
        <f t="shared" ref="H7:H12" si="0">IFERROR(G7/E7/24,"-")</f>
        <v>5.6495319682248071E-4</v>
      </c>
      <c r="I7" s="60">
        <f>IFERROR(SUMPRODUCT(E13:E20,I13:I20)/E7,"-")</f>
        <v>1.1227778316619723E-3</v>
      </c>
      <c r="J7" s="223"/>
      <c r="K7" s="54">
        <f>IFERROR(SUMIF($B$13:$B$80,$B7,K$13:K$80),"-")</f>
        <v>0</v>
      </c>
      <c r="L7" s="257"/>
      <c r="M7" s="255" t="str">
        <f>IFERROR(SUMIF($B$39:$B$80,$B7,E$39:E$80)/(SUMIFS(INDEX(Raw!$H$6:$EB$1257,,MATCH("A8",Raw!$H$5:$EB$5,0)),Raw!$B$6:$B$1257,$B7,Raw!$F$6:$F$1257,$B$6,Raw!$EE$6:$EE$1257,"&gt;="&amp;43739)-SUMIF($B$39:$B$80,$B7,K$39:K$80)),"-")</f>
        <v>-</v>
      </c>
      <c r="O7" s="54">
        <f>IFERROR(SUMIF($B$13:$B$80,$B7,O$13:O$80),"-")</f>
        <v>9284</v>
      </c>
      <c r="P7" s="54"/>
      <c r="Q7" s="54">
        <f>IFERROR(SUMIF($B$13:$B$80,$B7,Q$13:Q$80),"-")</f>
        <v>772.73</v>
      </c>
      <c r="R7" s="60">
        <f>IFERROR(Q7/O7/24,"-")</f>
        <v>3.4680184546890709E-3</v>
      </c>
      <c r="S7" s="60">
        <f>IFERROR(SUMPRODUCT(O13:O20,S13:S20)/O7,"-")</f>
        <v>5.8625315656565657E-3</v>
      </c>
    </row>
    <row r="8" spans="1:25" ht="15" x14ac:dyDescent="0.2">
      <c r="A8" s="3"/>
      <c r="B8" s="286" t="s">
        <v>130</v>
      </c>
      <c r="C8" s="113" t="s">
        <v>130</v>
      </c>
      <c r="D8" s="364"/>
      <c r="E8" s="54">
        <f t="shared" ref="E8:E12" si="1">IFERROR(SUMIF($B$13:$B$80,$B8,E$13:E$80),"-")</f>
        <v>427015</v>
      </c>
      <c r="F8" s="23"/>
      <c r="G8" s="23">
        <f t="shared" ref="G8:G12" si="2">IFERROR(SUMIF($B$13:$B$80,$B8,G$13:G$80),"-")</f>
        <v>5172.1480555555563</v>
      </c>
      <c r="H8" s="52">
        <f t="shared" si="0"/>
        <v>5.0468055918757306E-4</v>
      </c>
      <c r="I8" s="60">
        <f>IFERROR(SUMPRODUCT(E21:E32,I21:I32)/E8,"-")</f>
        <v>9.5482705417148587E-4</v>
      </c>
      <c r="J8" s="223"/>
      <c r="K8" s="54">
        <f t="shared" ref="K8:K11" si="3">IFERROR(SUMIF($B$13:$B$80,$B8,K$13:K$80),"-")</f>
        <v>0</v>
      </c>
      <c r="L8" s="257"/>
      <c r="M8" s="255" t="str">
        <f>IFERROR(SUMIF($B$39:$B$80,$B8,E$39:E$80)/(SUMIFS(INDEX(Raw!$H$6:$EB$1257,,MATCH("A8",Raw!$H$5:$EB$5,0)),Raw!$B$6:$B$1257,$B8,Raw!$F$6:$F$1257,$B$6,Raw!$EE$6:$EE$1257,"&gt;="&amp;43739)-SUMIF($B$39:$B$80,$B8,K$39:K$80)),"-")</f>
        <v>-</v>
      </c>
      <c r="O8" s="54">
        <f t="shared" ref="O8:O12" si="4">IFERROR(SUMIF($B$13:$B$80,$B8,O$13:O$80),"-")</f>
        <v>23949</v>
      </c>
      <c r="P8" s="54"/>
      <c r="Q8" s="54">
        <f t="shared" ref="Q8:Q12" si="5">IFERROR(SUMIF($B$13:$B$80,$B8,Q$13:Q$80),"-")</f>
        <v>2093.9758333333334</v>
      </c>
      <c r="R8" s="60">
        <f t="shared" ref="R8:R12" si="6">IFERROR(Q8/O8/24,"-")</f>
        <v>3.6431163328554659E-3</v>
      </c>
      <c r="S8" s="60">
        <f>IFERROR(SUMPRODUCT(O21:O32,S21:S32)/O8,"-")</f>
        <v>6.1549465453595064E-3</v>
      </c>
    </row>
    <row r="9" spans="1:25" ht="15" x14ac:dyDescent="0.2">
      <c r="A9" s="3"/>
      <c r="B9" s="286" t="s">
        <v>131</v>
      </c>
      <c r="C9" s="113" t="s">
        <v>131</v>
      </c>
      <c r="D9" s="364"/>
      <c r="E9" s="54">
        <f t="shared" si="1"/>
        <v>449631</v>
      </c>
      <c r="F9" s="23"/>
      <c r="G9" s="23">
        <f t="shared" si="2"/>
        <v>5580.0113888888891</v>
      </c>
      <c r="H9" s="52">
        <f t="shared" si="0"/>
        <v>5.1709173641727787E-4</v>
      </c>
      <c r="I9" s="60">
        <f>IFERROR(SUMPRODUCT(E33:E44,I33:I44)/E9,"-")</f>
        <v>9.9989818297094172E-4</v>
      </c>
      <c r="J9" s="223"/>
      <c r="K9" s="54">
        <f t="shared" si="3"/>
        <v>18629</v>
      </c>
      <c r="L9" s="257"/>
      <c r="M9" s="255">
        <f>IFERROR(SUMIF($B$39:$B$80,$B9,E$39:E$80)/(SUMIFS(INDEX(Raw!$H$6:$EB$1257,,MATCH("A8",Raw!$H$5:$EB$5,0)),Raw!$B$6:$B$1257,$B9,Raw!$F$6:$F$1257,$B$6,Raw!$EE$6:$EE$1257,"&gt;="&amp;43739)-SUMIF($B$39:$B$80,$B9,K$39:K$80)),"-")</f>
        <v>0.64367803166606696</v>
      </c>
      <c r="O9" s="54">
        <f t="shared" si="4"/>
        <v>35868</v>
      </c>
      <c r="P9" s="54"/>
      <c r="Q9" s="54">
        <f t="shared" si="5"/>
        <v>3145.8916666666669</v>
      </c>
      <c r="R9" s="60">
        <f t="shared" si="6"/>
        <v>3.654478070827603E-3</v>
      </c>
      <c r="S9" s="60">
        <f>IFERROR(SUMPRODUCT(O33:O44,S33:S44)/O9,"-")</f>
        <v>6.221816348731357E-3</v>
      </c>
    </row>
    <row r="10" spans="1:25" ht="15" x14ac:dyDescent="0.2">
      <c r="A10" s="3"/>
      <c r="B10" s="286" t="str">
        <f>LEFT(C10,7)</f>
        <v>2020-21</v>
      </c>
      <c r="C10" s="113" t="s">
        <v>147</v>
      </c>
      <c r="D10" s="364"/>
      <c r="E10" s="54">
        <f t="shared" si="1"/>
        <v>380919</v>
      </c>
      <c r="F10" s="23"/>
      <c r="G10" s="23">
        <f t="shared" si="2"/>
        <v>4170.6944444444443</v>
      </c>
      <c r="H10" s="52">
        <f t="shared" si="0"/>
        <v>4.5620968023434163E-4</v>
      </c>
      <c r="I10" s="60">
        <f>IFERROR(SUMPRODUCT(E45:E56,I45:I56)/E10,"-")</f>
        <v>8.3729022953552966E-4</v>
      </c>
      <c r="J10" s="223"/>
      <c r="K10" s="54">
        <f t="shared" si="3"/>
        <v>37298</v>
      </c>
      <c r="L10" s="257"/>
      <c r="M10" s="255">
        <f>IFERROR(SUMIF($B$39:$B$80,$B10,E$39:E$80)/(SUMIFS(INDEX(Raw!$H$6:$EB$1257,,MATCH("A8",Raw!$H$5:$EB$5,0)),Raw!$B$6:$B$1257,$B10,Raw!$F$6:$F$1257,$B$6,Raw!$EE$6:$EE$1257,"&gt;="&amp;43739)-SUMIF($B$39:$B$80,$B10,K$39:K$80)),"-")</f>
        <v>0.61945401649301457</v>
      </c>
      <c r="O10" s="54">
        <f t="shared" si="4"/>
        <v>38235</v>
      </c>
      <c r="P10" s="54"/>
      <c r="Q10" s="54">
        <f t="shared" si="5"/>
        <v>3420.1441666666665</v>
      </c>
      <c r="R10" s="60">
        <f t="shared" si="6"/>
        <v>3.727108851692021E-3</v>
      </c>
      <c r="S10" s="60">
        <f>IFERROR(SUMPRODUCT(O45:O56,S45:S56)/O10,"-")</f>
        <v>6.3801088177886265E-3</v>
      </c>
    </row>
    <row r="11" spans="1:25" ht="15" x14ac:dyDescent="0.2">
      <c r="A11" s="3"/>
      <c r="B11" s="286" t="str">
        <f>LEFT(C11,7)</f>
        <v>2021-22</v>
      </c>
      <c r="C11" s="113" t="s">
        <v>133</v>
      </c>
      <c r="D11" s="364"/>
      <c r="E11" s="54">
        <f t="shared" si="1"/>
        <v>514417</v>
      </c>
      <c r="F11" s="23"/>
      <c r="G11" s="23">
        <f t="shared" si="2"/>
        <v>9251.365277777777</v>
      </c>
      <c r="H11" s="52">
        <f t="shared" si="0"/>
        <v>7.4934061907118291E-4</v>
      </c>
      <c r="I11" s="60">
        <f>IFERROR(SUMPRODUCT(E57:E68,I57:I68)/E11,"-")</f>
        <v>1.6246095049059133E-3</v>
      </c>
      <c r="J11" s="223"/>
      <c r="K11" s="54">
        <f t="shared" si="3"/>
        <v>38206</v>
      </c>
      <c r="L11" s="257"/>
      <c r="M11" s="255">
        <f>IFERROR(SUMIF($B$39:$B$80,$B11,E$39:E$80)/(SUMIFS(INDEX(Raw!$H$6:$EB$1257,,MATCH("A8",Raw!$H$5:$EB$5,0)),Raw!$B$6:$B$1257,$B11,Raw!$F$6:$F$1257,$B$6,Raw!$EE$6:$EE$1257,"&gt;="&amp;43739)-SUMIF($B$39:$B$80,$B11,K$39:K$80)),"-")</f>
        <v>0.59979758666403937</v>
      </c>
      <c r="O11" s="54">
        <f t="shared" si="4"/>
        <v>44693</v>
      </c>
      <c r="P11" s="54"/>
      <c r="Q11" s="54">
        <f t="shared" si="5"/>
        <v>4401.7544444444438</v>
      </c>
      <c r="R11" s="60">
        <f t="shared" si="6"/>
        <v>4.1036948780611088E-3</v>
      </c>
      <c r="S11" s="60">
        <f>IFERROR(SUMPRODUCT(O57:O68,S57:S68)/O11,"-")</f>
        <v>7.092348540785655E-3</v>
      </c>
    </row>
    <row r="12" spans="1:25" ht="15" x14ac:dyDescent="0.2">
      <c r="A12" s="3"/>
      <c r="B12" s="286" t="str">
        <f>LEFT(C12,7)</f>
        <v>2022-23</v>
      </c>
      <c r="C12" s="46" t="s">
        <v>134</v>
      </c>
      <c r="D12" s="364"/>
      <c r="E12" s="54">
        <f t="shared" si="1"/>
        <v>128179</v>
      </c>
      <c r="F12" s="23"/>
      <c r="G12" s="23">
        <f t="shared" si="2"/>
        <v>2243.6383333333333</v>
      </c>
      <c r="H12" s="52">
        <f t="shared" si="0"/>
        <v>7.2933109601070031E-4</v>
      </c>
      <c r="I12" s="60">
        <f>IFERROR(SUMPRODUCT(E69:E80,I69:I80)/E12,"-")</f>
        <v>1.5747510245365784E-3</v>
      </c>
      <c r="J12" s="223"/>
      <c r="K12" s="54">
        <f>IFERROR(SUMIF($B$13:$B$80,$B12,K$13:K$80),"-")</f>
        <v>9562</v>
      </c>
      <c r="L12" s="257"/>
      <c r="M12" s="255">
        <f>IFERROR(SUMIF($B$39:$B$80,$B12,E$39:E$80)/(SUMIFS(INDEX(Raw!$H$6:$EB$1257,,MATCH("A8",Raw!$H$5:$EB$5,0)),Raw!$B$6:$B$1257,$B12,Raw!$F$6:$F$1257,$B$6,Raw!$EE$6:$EE$1257,"&gt;="&amp;43739)-SUMIF($B$39:$B$80,$B12,K$39:K$80)),"-")</f>
        <v>0.57123312090556622</v>
      </c>
      <c r="O12" s="54">
        <f t="shared" si="4"/>
        <v>11226</v>
      </c>
      <c r="P12" s="54"/>
      <c r="Q12" s="54">
        <f t="shared" si="5"/>
        <v>1114.2586111111111</v>
      </c>
      <c r="R12" s="60">
        <f t="shared" si="6"/>
        <v>4.1357065855718534E-3</v>
      </c>
      <c r="S12" s="60">
        <f>IFERROR(SUMPRODUCT(O69:O80,S69:S80)/O12,"-")</f>
        <v>7.1694264636986884E-3</v>
      </c>
    </row>
    <row r="13" spans="1:25" x14ac:dyDescent="0.2">
      <c r="A13" s="392">
        <v>42948</v>
      </c>
      <c r="B13" s="10" t="s">
        <v>128</v>
      </c>
      <c r="C13" s="46" t="s">
        <v>135</v>
      </c>
      <c r="D13" s="2" t="s">
        <v>135</v>
      </c>
      <c r="E13" s="54">
        <f>IFERROR(INDEX(Raw!$H$6:$EB$1257,MATCH($B13&amp;$D13&amp;$B$6,Raw!$A$6:$A$1257,0),MATCH(E$6,Raw!$H$5:$EB$5,0)),"-")</f>
        <v>1355</v>
      </c>
      <c r="F13" s="23"/>
      <c r="G13" s="23">
        <f>IFERROR(INDEX(Raw!$H$6:$EB$1257,MATCH($B13&amp;$D13&amp;$B$6,Raw!$A$6:$A$1257,0),MATCH(G$6,Raw!$H$5:$EB$5,0))/60/60,"-")</f>
        <v>15.537222222222223</v>
      </c>
      <c r="H13" s="52">
        <f>IFERROR(INDEX(Raw!$H$6:$EB$1257,MATCH($B13&amp;$D13&amp;$B$6,Raw!$A$6:$A$1257,0),MATCH(H$6,Raw!$H$5:$EB$5,0))/60/60/24,"-")</f>
        <v>4.7453703703703704E-4</v>
      </c>
      <c r="I13" s="60">
        <f>IFERROR(INDEX(Raw!$H$6:$EB$1257,MATCH($B13&amp;$D13&amp;$B$6,Raw!$A$6:$A$1257,0),MATCH(I$6,Raw!$H$5:$EB$5,0))/60/60/24,"-")</f>
        <v>1.0879629629629629E-3</v>
      </c>
      <c r="J13" s="223"/>
      <c r="K13" s="54">
        <f>IFERROR(INDEX(Raw!$H$6:$EB$1257,MATCH($B13&amp;$D13&amp;$B$6,Raw!$A$6:$A$1257,0),MATCH(K$6,Raw!$H$5:$EB$5,0)),"-")</f>
        <v>0</v>
      </c>
      <c r="L13" s="257"/>
      <c r="M13" s="254" t="s">
        <v>44</v>
      </c>
      <c r="O13" s="54">
        <f>IFERROR(INDEX(Raw!$H$6:$EB$1257,MATCH($B13&amp;$D13&amp;$B$6,Raw!$A$6:$A$1257,0),MATCH(O$6,Raw!$H$5:$EB$5,0)),"-")</f>
        <v>0</v>
      </c>
      <c r="P13" s="54"/>
      <c r="Q13" s="54">
        <f>IFERROR(INDEX(Raw!$H$6:$EB$1257,MATCH($B13&amp;$D13&amp;$B$6,Raw!$A$6:$A$1257,0),MATCH(Q$6,Raw!$H$5:$EB$5,0))/60/60,"-")</f>
        <v>0</v>
      </c>
      <c r="R13" s="60" t="str">
        <f>IFERROR(INDEX(Raw!$H$6:$EB$1257,MATCH($B13&amp;$D13&amp;$B$6,Raw!$A$6:$A$1257,0),MATCH(R$6,Raw!$H$5:$EB$5,0))/60/60/24,"-")</f>
        <v>-</v>
      </c>
      <c r="S13" s="60" t="str">
        <f>IFERROR(INDEX(Raw!$H$6:$EB$1257,MATCH($B13&amp;$D13&amp;$B$6,Raw!$A$6:$A$1257,0),MATCH(S$6,Raw!$H$5:$EB$5,0))/60/60/24,"-")</f>
        <v>-</v>
      </c>
    </row>
    <row r="14" spans="1:25" ht="12.75" customHeight="1" x14ac:dyDescent="0.2">
      <c r="A14" s="392">
        <v>42979</v>
      </c>
      <c r="B14" s="287" t="s">
        <v>128</v>
      </c>
      <c r="C14" s="46" t="s">
        <v>136</v>
      </c>
      <c r="D14" s="2" t="s">
        <v>136</v>
      </c>
      <c r="E14" s="54">
        <f>IFERROR(INDEX(Raw!$H$6:$EB$1257,MATCH($B14&amp;$D14&amp;$B$6,Raw!$A$6:$A$1257,0),MATCH(E$6,Raw!$H$5:$EB$5,0)),"-")</f>
        <v>9322</v>
      </c>
      <c r="F14" s="23"/>
      <c r="G14" s="23">
        <f>IFERROR(INDEX(Raw!$H$6:$EB$1257,MATCH($B14&amp;$D14&amp;$B$6,Raw!$A$6:$A$1257,0),MATCH(G$6,Raw!$H$5:$EB$5,0))/60/60,"-")</f>
        <v>118.03361111111111</v>
      </c>
      <c r="H14" s="52">
        <f>IFERROR(INDEX(Raw!$H$6:$EB$1257,MATCH($B14&amp;$D14&amp;$B$6,Raw!$A$6:$A$1257,0),MATCH(H$6,Raw!$H$5:$EB$5,0))/60/60/24,"-")</f>
        <v>5.3240740740740744E-4</v>
      </c>
      <c r="I14" s="60">
        <f>IFERROR(INDEX(Raw!$H$6:$EB$1257,MATCH($B14&amp;$D14&amp;$B$6,Raw!$A$6:$A$1257,0),MATCH(I$6,Raw!$H$5:$EB$5,0))/60/60/24,"-")</f>
        <v>8.9120370370370384E-4</v>
      </c>
      <c r="J14" s="223"/>
      <c r="K14" s="54">
        <f>IFERROR(INDEX(Raw!$H$6:$EB$1257,MATCH($B14&amp;$D14&amp;$B$6,Raw!$A$6:$A$1257,0),MATCH(K$6,Raw!$H$5:$EB$5,0)),"-")</f>
        <v>0</v>
      </c>
      <c r="L14" s="257"/>
      <c r="M14" s="254" t="s">
        <v>44</v>
      </c>
      <c r="O14" s="54">
        <f>IFERROR(INDEX(Raw!$H$6:$EB$1257,MATCH($B14&amp;$D14&amp;$B$6,Raw!$A$6:$A$1257,0),MATCH(O$6,Raw!$H$5:$EB$5,0)),"-")</f>
        <v>0</v>
      </c>
      <c r="P14" s="54"/>
      <c r="Q14" s="54">
        <f>IFERROR(INDEX(Raw!$H$6:$EB$1257,MATCH($B14&amp;$D14&amp;$B$6,Raw!$A$6:$A$1257,0),MATCH(Q$6,Raw!$H$5:$EB$5,0))/60/60,"-")</f>
        <v>0</v>
      </c>
      <c r="R14" s="60" t="str">
        <f>IFERROR(INDEX(Raw!$H$6:$EB$1257,MATCH($B14&amp;$D14&amp;$B$6,Raw!$A$6:$A$1257,0),MATCH(R$6,Raw!$H$5:$EB$5,0))/60/60/24,"-")</f>
        <v>-</v>
      </c>
      <c r="S14" s="60" t="str">
        <f>IFERROR(INDEX(Raw!$H$6:$EB$1257,MATCH($B14&amp;$D14&amp;$B$6,Raw!$A$6:$A$1257,0),MATCH(S$6,Raw!$H$5:$EB$5,0))/60/60/24,"-")</f>
        <v>-</v>
      </c>
    </row>
    <row r="15" spans="1:25" ht="18" x14ac:dyDescent="0.25">
      <c r="A15" s="392">
        <v>43009</v>
      </c>
      <c r="B15" s="287" t="s">
        <v>128</v>
      </c>
      <c r="C15" s="46" t="s">
        <v>137</v>
      </c>
      <c r="D15" s="142" t="s">
        <v>137</v>
      </c>
      <c r="E15" s="54">
        <f>IFERROR(INDEX(Raw!$H$6:$EB$1257,MATCH($B15&amp;$D15&amp;$B$6,Raw!$A$6:$A$1257,0),MATCH(E$6,Raw!$H$5:$EB$5,0)),"-")</f>
        <v>11700</v>
      </c>
      <c r="F15" s="23"/>
      <c r="G15" s="23">
        <f>IFERROR(INDEX(Raw!$H$6:$EB$1257,MATCH($B15&amp;$D15&amp;$B$6,Raw!$A$6:$A$1257,0),MATCH(G$6,Raw!$H$5:$EB$5,0))/60/60,"-")</f>
        <v>129.3425</v>
      </c>
      <c r="H15" s="52">
        <f>IFERROR(INDEX(Raw!$H$6:$EB$1257,MATCH($B15&amp;$D15&amp;$B$6,Raw!$A$6:$A$1257,0),MATCH(H$6,Raw!$H$5:$EB$5,0))/60/60/24,"-")</f>
        <v>4.6296296296296293E-4</v>
      </c>
      <c r="I15" s="60">
        <f>IFERROR(INDEX(Raw!$H$6:$EB$1257,MATCH($B15&amp;$D15&amp;$B$6,Raw!$A$6:$A$1257,0),MATCH(I$6,Raw!$H$5:$EB$5,0))/60/60/24,"-")</f>
        <v>7.5231481481481471E-4</v>
      </c>
      <c r="J15" s="223"/>
      <c r="K15" s="54">
        <f>IFERROR(INDEX(Raw!$H$6:$EB$1257,MATCH($B15&amp;$D15&amp;$B$6,Raw!$A$6:$A$1257,0),MATCH(K$6,Raw!$H$5:$EB$5,0)),"-")</f>
        <v>0</v>
      </c>
      <c r="L15" s="257"/>
      <c r="M15" s="254" t="s">
        <v>44</v>
      </c>
      <c r="O15" s="54">
        <f>IFERROR(INDEX(Raw!$H$6:$EB$1257,MATCH($B15&amp;$D15&amp;$B$6,Raw!$A$6:$A$1257,0),MATCH(O$6,Raw!$H$5:$EB$5,0)),"-")</f>
        <v>22</v>
      </c>
      <c r="P15" s="54"/>
      <c r="Q15" s="54">
        <f>IFERROR(INDEX(Raw!$H$6:$EB$1257,MATCH($B15&amp;$D15&amp;$B$6,Raw!$A$6:$A$1257,0),MATCH(Q$6,Raw!$H$5:$EB$5,0))/60/60,"-")</f>
        <v>1.0558333333333334</v>
      </c>
      <c r="R15" s="60">
        <f>IFERROR(INDEX(Raw!$H$6:$EB$1257,MATCH($B15&amp;$D15&amp;$B$6,Raw!$A$6:$A$1257,0),MATCH(R$6,Raw!$H$5:$EB$5,0))/60/60/24,"-")</f>
        <v>2.0023148148148148E-3</v>
      </c>
      <c r="S15" s="60">
        <f>IFERROR(INDEX(Raw!$H$6:$EB$1257,MATCH($B15&amp;$D15&amp;$B$6,Raw!$A$6:$A$1257,0),MATCH(S$6,Raw!$H$5:$EB$5,0))/60/60/24,"-")</f>
        <v>3.4027777777777784E-3</v>
      </c>
    </row>
    <row r="16" spans="1:25" ht="12.75" customHeight="1" x14ac:dyDescent="0.2">
      <c r="A16" s="392">
        <v>43040</v>
      </c>
      <c r="B16" s="287" t="s">
        <v>128</v>
      </c>
      <c r="C16" s="46" t="s">
        <v>138</v>
      </c>
      <c r="D16" s="2" t="s">
        <v>138</v>
      </c>
      <c r="E16" s="54">
        <f>IFERROR(INDEX(Raw!$H$6:$EB$1257,MATCH($B16&amp;$D16&amp;$B$6,Raw!$A$6:$A$1257,0),MATCH(E$6,Raw!$H$5:$EB$5,0)),"-")</f>
        <v>25680</v>
      </c>
      <c r="F16" s="23"/>
      <c r="G16" s="23">
        <f>IFERROR(INDEX(Raw!$H$6:$EB$1257,MATCH($B16&amp;$D16&amp;$B$6,Raw!$A$6:$A$1257,0),MATCH(G$6,Raw!$H$5:$EB$5,0))/60/60,"-")</f>
        <v>349.37333333333333</v>
      </c>
      <c r="H16" s="52">
        <f>IFERROR(INDEX(Raw!$H$6:$EB$1257,MATCH($B16&amp;$D16&amp;$B$6,Raw!$A$6:$A$1257,0),MATCH(H$6,Raw!$H$5:$EB$5,0))/60/60/24,"-")</f>
        <v>5.6712962962962956E-4</v>
      </c>
      <c r="I16" s="60">
        <f>IFERROR(INDEX(Raw!$H$6:$EB$1257,MATCH($B16&amp;$D16&amp;$B$6,Raw!$A$6:$A$1257,0),MATCH(I$6,Raw!$H$5:$EB$5,0))/60/60/24,"-")</f>
        <v>9.6064814814814808E-4</v>
      </c>
      <c r="J16" s="223"/>
      <c r="K16" s="54">
        <f>IFERROR(INDEX(Raw!$H$6:$EB$1257,MATCH($B16&amp;$D16&amp;$B$6,Raw!$A$6:$A$1257,0),MATCH(K$6,Raw!$H$5:$EB$5,0)),"-")</f>
        <v>0</v>
      </c>
      <c r="L16" s="257"/>
      <c r="M16" s="254" t="s">
        <v>44</v>
      </c>
      <c r="O16" s="54">
        <f>IFERROR(INDEX(Raw!$H$6:$EB$1257,MATCH($B16&amp;$D16&amp;$B$6,Raw!$A$6:$A$1257,0),MATCH(O$6,Raw!$H$5:$EB$5,0)),"-")</f>
        <v>1126</v>
      </c>
      <c r="P16" s="54"/>
      <c r="Q16" s="54">
        <f>IFERROR(INDEX(Raw!$H$6:$EB$1257,MATCH($B16&amp;$D16&amp;$B$6,Raw!$A$6:$A$1257,0),MATCH(Q$6,Raw!$H$5:$EB$5,0))/60/60,"-")</f>
        <v>88.226666666666674</v>
      </c>
      <c r="R16" s="60">
        <f>IFERROR(INDEX(Raw!$H$6:$EB$1257,MATCH($B16&amp;$D16&amp;$B$6,Raw!$A$6:$A$1257,0),MATCH(R$6,Raw!$H$5:$EB$5,0))/60/60/24,"-")</f>
        <v>3.2638888888888891E-3</v>
      </c>
      <c r="S16" s="60">
        <f>IFERROR(INDEX(Raw!$H$6:$EB$1257,MATCH($B16&amp;$D16&amp;$B$6,Raw!$A$6:$A$1257,0),MATCH(S$6,Raw!$H$5:$EB$5,0))/60/60/24,"-")</f>
        <v>5.5555555555555558E-3</v>
      </c>
    </row>
    <row r="17" spans="1:19" x14ac:dyDescent="0.2">
      <c r="A17" s="392">
        <v>43070</v>
      </c>
      <c r="B17" s="287" t="s">
        <v>128</v>
      </c>
      <c r="C17" s="46" t="s">
        <v>139</v>
      </c>
      <c r="D17" s="2" t="s">
        <v>139</v>
      </c>
      <c r="E17" s="54">
        <f>IFERROR(INDEX(Raw!$H$6:$EB$1257,MATCH($B17&amp;$D17&amp;$B$6,Raw!$A$6:$A$1257,0),MATCH(E$6,Raw!$H$5:$EB$5,0)),"-")</f>
        <v>31971</v>
      </c>
      <c r="F17" s="23"/>
      <c r="G17" s="23">
        <f>IFERROR(INDEX(Raw!$H$6:$EB$1257,MATCH($B17&amp;$D17&amp;$B$6,Raw!$A$6:$A$1257,0),MATCH(G$6,Raw!$H$5:$EB$5,0))/60/60,"-")</f>
        <v>492.32722222222225</v>
      </c>
      <c r="H17" s="52">
        <f>IFERROR(INDEX(Raw!$H$6:$EB$1257,MATCH($B17&amp;$D17&amp;$B$6,Raw!$A$6:$A$1257,0),MATCH(H$6,Raw!$H$5:$EB$5,0))/60/60/24,"-")</f>
        <v>6.3657407407407402E-4</v>
      </c>
      <c r="I17" s="60">
        <f>IFERROR(INDEX(Raw!$H$6:$EB$1257,MATCH($B17&amp;$D17&amp;$B$6,Raw!$A$6:$A$1257,0),MATCH(I$6,Raw!$H$5:$EB$5,0))/60/60/24,"-")</f>
        <v>1.261574074074074E-3</v>
      </c>
      <c r="J17" s="223"/>
      <c r="K17" s="54">
        <f>IFERROR(INDEX(Raw!$H$6:$EB$1257,MATCH($B17&amp;$D17&amp;$B$6,Raw!$A$6:$A$1257,0),MATCH(K$6,Raw!$H$5:$EB$5,0)),"-")</f>
        <v>0</v>
      </c>
      <c r="L17" s="257"/>
      <c r="M17" s="254" t="s">
        <v>44</v>
      </c>
      <c r="O17" s="54">
        <f>IFERROR(INDEX(Raw!$H$6:$EB$1257,MATCH($B17&amp;$D17&amp;$B$6,Raw!$A$6:$A$1257,0),MATCH(O$6,Raw!$H$5:$EB$5,0)),"-")</f>
        <v>2021</v>
      </c>
      <c r="P17" s="54"/>
      <c r="Q17" s="54">
        <f>IFERROR(INDEX(Raw!$H$6:$EB$1257,MATCH($B17&amp;$D17&amp;$B$6,Raw!$A$6:$A$1257,0),MATCH(Q$6,Raw!$H$5:$EB$5,0))/60/60,"-")</f>
        <v>161.00416666666666</v>
      </c>
      <c r="R17" s="60">
        <f>IFERROR(INDEX(Raw!$H$6:$EB$1257,MATCH($B17&amp;$D17&amp;$B$6,Raw!$A$6:$A$1257,0),MATCH(R$6,Raw!$H$5:$EB$5,0))/60/60/24,"-")</f>
        <v>3.3217592592592591E-3</v>
      </c>
      <c r="S17" s="60">
        <f>IFERROR(INDEX(Raw!$H$6:$EB$1257,MATCH($B17&amp;$D17&amp;$B$6,Raw!$A$6:$A$1257,0),MATCH(S$6,Raw!$H$5:$EB$5,0))/60/60/24,"-")</f>
        <v>5.6944444444444438E-3</v>
      </c>
    </row>
    <row r="18" spans="1:19" ht="18" x14ac:dyDescent="0.25">
      <c r="A18" s="392">
        <v>43101</v>
      </c>
      <c r="B18" s="287" t="s">
        <v>128</v>
      </c>
      <c r="C18" s="46" t="s">
        <v>140</v>
      </c>
      <c r="D18" s="142" t="s">
        <v>140</v>
      </c>
      <c r="E18" s="54">
        <f>IFERROR(INDEX(Raw!$H$6:$EB$1257,MATCH($B18&amp;$D18&amp;$B$6,Raw!$A$6:$A$1257,0),MATCH(E$6,Raw!$H$5:$EB$5,0)),"-")</f>
        <v>31254</v>
      </c>
      <c r="F18" s="23"/>
      <c r="G18" s="23">
        <f>IFERROR(INDEX(Raw!$H$6:$EB$1257,MATCH($B18&amp;$D18&amp;$B$6,Raw!$A$6:$A$1257,0),MATCH(G$6,Raw!$H$5:$EB$5,0))/60/60,"-")</f>
        <v>398.37277777777774</v>
      </c>
      <c r="H18" s="52">
        <f>IFERROR(INDEX(Raw!$H$6:$EB$1257,MATCH($B18&amp;$D18&amp;$B$6,Raw!$A$6:$A$1257,0),MATCH(H$6,Raw!$H$5:$EB$5,0))/60/60/24,"-")</f>
        <v>5.3240740740740744E-4</v>
      </c>
      <c r="I18" s="60">
        <f>IFERROR(INDEX(Raw!$H$6:$EB$1257,MATCH($B18&amp;$D18&amp;$B$6,Raw!$A$6:$A$1257,0),MATCH(I$6,Raw!$H$5:$EB$5,0))/60/60/24,"-")</f>
        <v>1.0300925925925926E-3</v>
      </c>
      <c r="J18" s="223"/>
      <c r="K18" s="54">
        <f>IFERROR(INDEX(Raw!$H$6:$EB$1257,MATCH($B18&amp;$D18&amp;$B$6,Raw!$A$6:$A$1257,0),MATCH(K$6,Raw!$H$5:$EB$5,0)),"-")</f>
        <v>0</v>
      </c>
      <c r="L18" s="257"/>
      <c r="M18" s="254" t="s">
        <v>44</v>
      </c>
      <c r="O18" s="54">
        <f>IFERROR(INDEX(Raw!$H$6:$EB$1257,MATCH($B18&amp;$D18&amp;$B$6,Raw!$A$6:$A$1257,0),MATCH(O$6,Raw!$H$5:$EB$5,0)),"-")</f>
        <v>1914</v>
      </c>
      <c r="P18" s="54"/>
      <c r="Q18" s="54">
        <f>IFERROR(INDEX(Raw!$H$6:$EB$1257,MATCH($B18&amp;$D18&amp;$B$6,Raw!$A$6:$A$1257,0),MATCH(Q$6,Raw!$H$5:$EB$5,0))/60/60,"-")</f>
        <v>148.54972222222221</v>
      </c>
      <c r="R18" s="60">
        <f>IFERROR(INDEX(Raw!$H$6:$EB$1257,MATCH($B18&amp;$D18&amp;$B$6,Raw!$A$6:$A$1257,0),MATCH(R$6,Raw!$H$5:$EB$5,0))/60/60/24,"-")</f>
        <v>3.2291666666666666E-3</v>
      </c>
      <c r="S18" s="60">
        <f>IFERROR(INDEX(Raw!$H$6:$EB$1257,MATCH($B18&amp;$D18&amp;$B$6,Raw!$A$6:$A$1257,0),MATCH(S$6,Raw!$H$5:$EB$5,0))/60/60/24,"-")</f>
        <v>5.2777777777777771E-3</v>
      </c>
    </row>
    <row r="19" spans="1:19" x14ac:dyDescent="0.2">
      <c r="A19" s="392">
        <v>43132</v>
      </c>
      <c r="B19" s="287" t="s">
        <v>128</v>
      </c>
      <c r="C19" s="46" t="s">
        <v>141</v>
      </c>
      <c r="D19" s="2" t="s">
        <v>141</v>
      </c>
      <c r="E19" s="54">
        <f>IFERROR(INDEX(Raw!$H$6:$EB$1257,MATCH($B19&amp;$D19&amp;$B$6,Raw!$A$6:$A$1257,0),MATCH(E$6,Raw!$H$5:$EB$5,0)),"-")</f>
        <v>30179</v>
      </c>
      <c r="F19" s="23"/>
      <c r="G19" s="23">
        <f>IFERROR(INDEX(Raw!$H$6:$EB$1257,MATCH($B19&amp;$D19&amp;$B$6,Raw!$A$6:$A$1257,0),MATCH(G$6,Raw!$H$5:$EB$5,0))/60/60,"-")</f>
        <v>417.34666666666664</v>
      </c>
      <c r="H19" s="52">
        <f>IFERROR(INDEX(Raw!$H$6:$EB$1257,MATCH($B19&amp;$D19&amp;$B$6,Raw!$A$6:$A$1257,0),MATCH(H$6,Raw!$H$5:$EB$5,0))/60/60/24,"-")</f>
        <v>5.7870370370370378E-4</v>
      </c>
      <c r="I19" s="60">
        <f>IFERROR(INDEX(Raw!$H$6:$EB$1257,MATCH($B19&amp;$D19&amp;$B$6,Raw!$A$6:$A$1257,0),MATCH(I$6,Raw!$H$5:$EB$5,0))/60/60/24,"-")</f>
        <v>1.0763888888888889E-3</v>
      </c>
      <c r="J19" s="223"/>
      <c r="K19" s="54">
        <f>IFERROR(INDEX(Raw!$H$6:$EB$1257,MATCH($B19&amp;$D19&amp;$B$6,Raw!$A$6:$A$1257,0),MATCH(K$6,Raw!$H$5:$EB$5,0)),"-")</f>
        <v>0</v>
      </c>
      <c r="L19" s="257"/>
      <c r="M19" s="254" t="s">
        <v>44</v>
      </c>
      <c r="O19" s="54">
        <f>IFERROR(INDEX(Raw!$H$6:$EB$1257,MATCH($B19&amp;$D19&amp;$B$6,Raw!$A$6:$A$1257,0),MATCH(O$6,Raw!$H$5:$EB$5,0)),"-")</f>
        <v>1984</v>
      </c>
      <c r="P19" s="54"/>
      <c r="Q19" s="54">
        <f>IFERROR(INDEX(Raw!$H$6:$EB$1257,MATCH($B19&amp;$D19&amp;$B$6,Raw!$A$6:$A$1257,0),MATCH(Q$6,Raw!$H$5:$EB$5,0))/60/60,"-")</f>
        <v>174.63611111111109</v>
      </c>
      <c r="R19" s="60">
        <f>IFERROR(INDEX(Raw!$H$6:$EB$1257,MATCH($B19&amp;$D19&amp;$B$6,Raw!$A$6:$A$1257,0),MATCH(R$6,Raw!$H$5:$EB$5,0))/60/60/24,"-")</f>
        <v>3.6689814814814814E-3</v>
      </c>
      <c r="S19" s="60">
        <f>IFERROR(INDEX(Raw!$H$6:$EB$1257,MATCH($B19&amp;$D19&amp;$B$6,Raw!$A$6:$A$1257,0),MATCH(S$6,Raw!$H$5:$EB$5,0))/60/60/24,"-")</f>
        <v>6.2499999999999995E-3</v>
      </c>
    </row>
    <row r="20" spans="1:19" collapsed="1" x14ac:dyDescent="0.2">
      <c r="A20" s="392">
        <v>43160</v>
      </c>
      <c r="B20" s="289" t="s">
        <v>128</v>
      </c>
      <c r="C20" s="113" t="s">
        <v>142</v>
      </c>
      <c r="D20" s="138" t="s">
        <v>142</v>
      </c>
      <c r="E20" s="54">
        <f>IFERROR(INDEX(Raw!$H$6:$EB$1257,MATCH($B20&amp;$D20&amp;$B$6,Raw!$A$6:$A$1257,0),MATCH(E$6,Raw!$H$5:$EB$5,0)),"-")</f>
        <v>33812</v>
      </c>
      <c r="F20" s="24"/>
      <c r="G20" s="23">
        <f>IFERROR(INDEX(Raw!$H$6:$EB$1257,MATCH($B20&amp;$D20&amp;$B$6,Raw!$A$6:$A$1257,0),MATCH(G$6,Raw!$H$5:$EB$5,0))/60/60,"-")</f>
        <v>456.17166666666668</v>
      </c>
      <c r="H20" s="52">
        <f>IFERROR(INDEX(Raw!$H$6:$EB$1257,MATCH($B20&amp;$D20&amp;$B$6,Raw!$A$6:$A$1257,0),MATCH(H$6,Raw!$H$5:$EB$5,0))/60/60/24,"-")</f>
        <v>5.6712962962962956E-4</v>
      </c>
      <c r="I20" s="60">
        <f>IFERROR(INDEX(Raw!$H$6:$EB$1257,MATCH($B20&amp;$D20&amp;$B$6,Raw!$A$6:$A$1257,0),MATCH(I$6,Raw!$H$5:$EB$5,0))/60/60/24,"-")</f>
        <v>1.4351851851851854E-3</v>
      </c>
      <c r="J20" s="23"/>
      <c r="K20" s="55">
        <f>IFERROR(INDEX(Raw!$H$6:$EB$1257,MATCH($B20&amp;$D20&amp;$B$6,Raw!$A$6:$A$1257,0),MATCH(K$6,Raw!$H$5:$EB$5,0)),"-")</f>
        <v>0</v>
      </c>
      <c r="L20" s="54"/>
      <c r="M20" s="256" t="s">
        <v>44</v>
      </c>
      <c r="N20" s="23"/>
      <c r="O20" s="54">
        <f>IFERROR(INDEX(Raw!$H$6:$EB$1257,MATCH($B20&amp;$D20&amp;$B$6,Raw!$A$6:$A$1257,0),MATCH(O$6,Raw!$H$5:$EB$5,0)),"-")</f>
        <v>2217</v>
      </c>
      <c r="P20" s="54"/>
      <c r="Q20" s="54">
        <f>IFERROR(INDEX(Raw!$H$6:$EB$1257,MATCH($B20&amp;$D20&amp;$B$6,Raw!$A$6:$A$1257,0),MATCH(Q$6,Raw!$H$5:$EB$5,0))/60/60,"-")</f>
        <v>199.25750000000002</v>
      </c>
      <c r="R20" s="60">
        <f>IFERROR(INDEX(Raw!$H$6:$EB$1257,MATCH($B20&amp;$D20&amp;$B$6,Raw!$A$6:$A$1257,0),MATCH(R$6,Raw!$H$5:$EB$5,0))/60/60/24,"-")</f>
        <v>3.7500000000000003E-3</v>
      </c>
      <c r="S20" s="60">
        <f>IFERROR(INDEX(Raw!$H$6:$EB$1257,MATCH($B20&amp;$D20&amp;$B$6,Raw!$A$6:$A$1257,0),MATCH(S$6,Raw!$H$5:$EB$5,0))/60/60/24,"-")</f>
        <v>6.3541666666666668E-3</v>
      </c>
    </row>
    <row r="21" spans="1:19" ht="18" x14ac:dyDescent="0.25">
      <c r="A21" s="392">
        <v>43191</v>
      </c>
      <c r="B21" s="285" t="s">
        <v>130</v>
      </c>
      <c r="C21" s="139" t="s">
        <v>143</v>
      </c>
      <c r="D21" s="142" t="s">
        <v>143</v>
      </c>
      <c r="E21" s="117">
        <f>IFERROR(INDEX(Raw!$H$6:$EB$1257,MATCH($B21&amp;$D21&amp;$B$6,Raw!$A$6:$A$1257,0),MATCH(E$6,Raw!$H$5:$EB$5,0)),"-")</f>
        <v>31455</v>
      </c>
      <c r="F21" s="23"/>
      <c r="G21" s="115">
        <f>IFERROR(INDEX(Raw!$H$6:$EB$1257,MATCH($B21&amp;$D21&amp;$B$6,Raw!$A$6:$A$1257,0),MATCH(G$6,Raw!$H$5:$EB$5,0))/60/60,"-")</f>
        <v>379.02000000000004</v>
      </c>
      <c r="H21" s="116">
        <f>IFERROR(INDEX(Raw!$H$6:$EB$1257,MATCH($B21&amp;$D21&amp;$B$6,Raw!$A$6:$A$1257,0),MATCH(H$6,Raw!$H$5:$EB$5,0))/60/60/24,"-")</f>
        <v>4.9768518518518521E-4</v>
      </c>
      <c r="I21" s="122">
        <f>IFERROR(INDEX(Raw!$H$6:$EB$1257,MATCH($B21&amp;$D21&amp;$B$6,Raw!$A$6:$A$1257,0),MATCH(I$6,Raw!$H$5:$EB$5,0))/60/60/24,"-")</f>
        <v>9.4907407407407408E-4</v>
      </c>
      <c r="J21" s="23"/>
      <c r="K21" s="54">
        <f>IFERROR(INDEX(Raw!$H$6:$EB$1257,MATCH($B21&amp;$D21&amp;$B$6,Raw!$A$6:$A$1257,0),MATCH(K$6,Raw!$H$5:$EB$5,0)),"-")</f>
        <v>0</v>
      </c>
      <c r="L21" s="54"/>
      <c r="M21" s="254" t="s">
        <v>44</v>
      </c>
      <c r="N21" s="23"/>
      <c r="O21" s="117">
        <f>IFERROR(INDEX(Raw!$H$6:$EB$1257,MATCH($B21&amp;$D21&amp;$B$6,Raw!$A$6:$A$1257,0),MATCH(O$6,Raw!$H$5:$EB$5,0)),"-")</f>
        <v>1856</v>
      </c>
      <c r="P21" s="117"/>
      <c r="Q21" s="117">
        <f>IFERROR(INDEX(Raw!$H$6:$EB$1257,MATCH($B21&amp;$D21&amp;$B$6,Raw!$A$6:$A$1257,0),MATCH(Q$6,Raw!$H$5:$EB$5,0))/60/60,"-")</f>
        <v>161.60805555555555</v>
      </c>
      <c r="R21" s="122">
        <f>IFERROR(INDEX(Raw!$H$6:$EB$1257,MATCH($B21&amp;$D21&amp;$B$6,Raw!$A$6:$A$1257,0),MATCH(R$6,Raw!$H$5:$EB$5,0))/60/60/24,"-")</f>
        <v>3.6226851851851854E-3</v>
      </c>
      <c r="S21" s="122">
        <f>IFERROR(INDEX(Raw!$H$6:$EB$1257,MATCH($B21&amp;$D21&amp;$B$6,Raw!$A$6:$A$1257,0),MATCH(S$6,Raw!$H$5:$EB$5,0))/60/60/24,"-")</f>
        <v>6.0995370370370361E-3</v>
      </c>
    </row>
    <row r="22" spans="1:19" x14ac:dyDescent="0.2">
      <c r="A22" s="392">
        <v>43221</v>
      </c>
      <c r="B22" s="287" t="s">
        <v>130</v>
      </c>
      <c r="C22" s="46" t="s">
        <v>144</v>
      </c>
      <c r="D22" s="2" t="s">
        <v>144</v>
      </c>
      <c r="E22" s="54">
        <f>IFERROR(INDEX(Raw!$H$6:$EB$1257,MATCH($B22&amp;$D22&amp;$B$6,Raw!$A$6:$A$1257,0),MATCH(E$6,Raw!$H$5:$EB$5,0)),"-")</f>
        <v>34207</v>
      </c>
      <c r="F22" s="23"/>
      <c r="G22" s="23">
        <f>IFERROR(INDEX(Raw!$H$6:$EB$1257,MATCH($B22&amp;$D22&amp;$B$6,Raw!$A$6:$A$1257,0),MATCH(G$6,Raw!$H$5:$EB$5,0))/60/60,"-")</f>
        <v>442.78277777777777</v>
      </c>
      <c r="H22" s="52">
        <f>IFERROR(INDEX(Raw!$H$6:$EB$1257,MATCH($B22&amp;$D22&amp;$B$6,Raw!$A$6:$A$1257,0),MATCH(H$6,Raw!$H$5:$EB$5,0))/60/60/24,"-")</f>
        <v>5.4398148148148144E-4</v>
      </c>
      <c r="I22" s="60">
        <f>IFERROR(INDEX(Raw!$H$6:$EB$1257,MATCH($B22&amp;$D22&amp;$B$6,Raw!$A$6:$A$1257,0),MATCH(I$6,Raw!$H$5:$EB$5,0))/60/60/24,"-")</f>
        <v>1.0069444444444444E-3</v>
      </c>
      <c r="J22" s="23"/>
      <c r="K22" s="54">
        <f>IFERROR(INDEX(Raw!$H$6:$EB$1257,MATCH($B22&amp;$D22&amp;$B$6,Raw!$A$6:$A$1257,0),MATCH(K$6,Raw!$H$5:$EB$5,0)),"-")</f>
        <v>0</v>
      </c>
      <c r="L22" s="54"/>
      <c r="M22" s="254" t="s">
        <v>44</v>
      </c>
      <c r="N22" s="23"/>
      <c r="O22" s="54">
        <f>IFERROR(INDEX(Raw!$H$6:$EB$1257,MATCH($B22&amp;$D22&amp;$B$6,Raw!$A$6:$A$1257,0),MATCH(O$6,Raw!$H$5:$EB$5,0)),"-")</f>
        <v>1872</v>
      </c>
      <c r="P22" s="54"/>
      <c r="Q22" s="54">
        <f>IFERROR(INDEX(Raw!$H$6:$EB$1257,MATCH($B22&amp;$D22&amp;$B$6,Raw!$A$6:$A$1257,0),MATCH(Q$6,Raw!$H$5:$EB$5,0))/60/60,"-")</f>
        <v>165.56027777777777</v>
      </c>
      <c r="R22" s="60">
        <f>IFERROR(INDEX(Raw!$H$6:$EB$1257,MATCH($B22&amp;$D22&amp;$B$6,Raw!$A$6:$A$1257,0),MATCH(R$6,Raw!$H$5:$EB$5,0))/60/60/24,"-")</f>
        <v>3.6805555555555554E-3</v>
      </c>
      <c r="S22" s="60">
        <f>IFERROR(INDEX(Raw!$H$6:$EB$1257,MATCH($B22&amp;$D22&amp;$B$6,Raw!$A$6:$A$1257,0),MATCH(S$6,Raw!$H$5:$EB$5,0))/60/60/24,"-")</f>
        <v>6.3078703703703708E-3</v>
      </c>
    </row>
    <row r="23" spans="1:19" x14ac:dyDescent="0.2">
      <c r="A23" s="392">
        <v>43252</v>
      </c>
      <c r="B23" s="287" t="s">
        <v>130</v>
      </c>
      <c r="C23" s="46" t="s">
        <v>145</v>
      </c>
      <c r="D23" s="2" t="s">
        <v>145</v>
      </c>
      <c r="E23" s="54">
        <f>IFERROR(INDEX(Raw!$H$6:$EB$1257,MATCH($B23&amp;$D23&amp;$B$6,Raw!$A$6:$A$1257,0),MATCH(E$6,Raw!$H$5:$EB$5,0)),"-")</f>
        <v>33127</v>
      </c>
      <c r="F23" s="23"/>
      <c r="G23" s="23">
        <f>IFERROR(INDEX(Raw!$H$6:$EB$1257,MATCH($B23&amp;$D23&amp;$B$6,Raw!$A$6:$A$1257,0),MATCH(G$6,Raw!$H$5:$EB$5,0))/60/60,"-")</f>
        <v>438.80527777777775</v>
      </c>
      <c r="H23" s="52">
        <f>IFERROR(INDEX(Raw!$H$6:$EB$1257,MATCH($B23&amp;$D23&amp;$B$6,Raw!$A$6:$A$1257,0),MATCH(H$6,Raw!$H$5:$EB$5,0))/60/60/24,"-")</f>
        <v>5.5555555555555556E-4</v>
      </c>
      <c r="I23" s="60">
        <f>IFERROR(INDEX(Raw!$H$6:$EB$1257,MATCH($B23&amp;$D23&amp;$B$6,Raw!$A$6:$A$1257,0),MATCH(I$6,Raw!$H$5:$EB$5,0))/60/60/24,"-")</f>
        <v>1.0879629629629629E-3</v>
      </c>
      <c r="J23" s="23"/>
      <c r="K23" s="54">
        <f>IFERROR(INDEX(Raw!$H$6:$EB$1257,MATCH($B23&amp;$D23&amp;$B$6,Raw!$A$6:$A$1257,0),MATCH(K$6,Raw!$H$5:$EB$5,0)),"-")</f>
        <v>0</v>
      </c>
      <c r="L23" s="54"/>
      <c r="M23" s="254" t="s">
        <v>44</v>
      </c>
      <c r="N23" s="23"/>
      <c r="O23" s="54">
        <f>IFERROR(INDEX(Raw!$H$6:$EB$1257,MATCH($B23&amp;$D23&amp;$B$6,Raw!$A$6:$A$1257,0),MATCH(O$6,Raw!$H$5:$EB$5,0)),"-")</f>
        <v>1786</v>
      </c>
      <c r="P23" s="54"/>
      <c r="Q23" s="54">
        <f>IFERROR(INDEX(Raw!$H$6:$EB$1257,MATCH($B23&amp;$D23&amp;$B$6,Raw!$A$6:$A$1257,0),MATCH(Q$6,Raw!$H$5:$EB$5,0))/60/60,"-")</f>
        <v>157.89083333333335</v>
      </c>
      <c r="R23" s="60">
        <f>IFERROR(INDEX(Raw!$H$6:$EB$1257,MATCH($B23&amp;$D23&amp;$B$6,Raw!$A$6:$A$1257,0),MATCH(R$6,Raw!$H$5:$EB$5,0))/60/60/24,"-")</f>
        <v>3.6805555555555554E-3</v>
      </c>
      <c r="S23" s="60">
        <f>IFERROR(INDEX(Raw!$H$6:$EB$1257,MATCH($B23&amp;$D23&amp;$B$6,Raw!$A$6:$A$1257,0),MATCH(S$6,Raw!$H$5:$EB$5,0))/60/60/24,"-")</f>
        <v>6.4004629629629628E-3</v>
      </c>
    </row>
    <row r="24" spans="1:19" ht="18" x14ac:dyDescent="0.25">
      <c r="A24" s="392">
        <v>43282</v>
      </c>
      <c r="B24" s="287" t="s">
        <v>130</v>
      </c>
      <c r="C24" s="46" t="s">
        <v>146</v>
      </c>
      <c r="D24" s="142" t="s">
        <v>146</v>
      </c>
      <c r="E24" s="54">
        <f>IFERROR(INDEX(Raw!$H$6:$EB$1257,MATCH($B24&amp;$D24&amp;$B$6,Raw!$A$6:$A$1257,0),MATCH(E$6,Raw!$H$5:$EB$5,0)),"-")</f>
        <v>36413</v>
      </c>
      <c r="F24" s="23"/>
      <c r="G24" s="23">
        <f>IFERROR(INDEX(Raw!$H$6:$EB$1257,MATCH($B24&amp;$D24&amp;$B$6,Raw!$A$6:$A$1257,0),MATCH(G$6,Raw!$H$5:$EB$5,0))/60/60,"-")</f>
        <v>549.66694444444454</v>
      </c>
      <c r="H24" s="52">
        <f>IFERROR(INDEX(Raw!$H$6:$EB$1257,MATCH($B24&amp;$D24&amp;$B$6,Raw!$A$6:$A$1257,0),MATCH(H$6,Raw!$H$5:$EB$5,0))/60/60/24,"-")</f>
        <v>6.2500000000000001E-4</v>
      </c>
      <c r="I24" s="60">
        <f>IFERROR(INDEX(Raw!$H$6:$EB$1257,MATCH($B24&amp;$D24&amp;$B$6,Raw!$A$6:$A$1257,0),MATCH(I$6,Raw!$H$5:$EB$5,0))/60/60/24,"-")</f>
        <v>1.1689814814814816E-3</v>
      </c>
      <c r="J24" s="23"/>
      <c r="K24" s="54">
        <f>IFERROR(INDEX(Raw!$H$6:$EB$1257,MATCH($B24&amp;$D24&amp;$B$6,Raw!$A$6:$A$1257,0),MATCH(K$6,Raw!$H$5:$EB$5,0)),"-")</f>
        <v>0</v>
      </c>
      <c r="L24" s="54"/>
      <c r="M24" s="254" t="s">
        <v>44</v>
      </c>
      <c r="N24" s="23"/>
      <c r="O24" s="54">
        <f>IFERROR(INDEX(Raw!$H$6:$EB$1257,MATCH($B24&amp;$D24&amp;$B$6,Raw!$A$6:$A$1257,0),MATCH(O$6,Raw!$H$5:$EB$5,0)),"-")</f>
        <v>1968</v>
      </c>
      <c r="P24" s="54"/>
      <c r="Q24" s="54">
        <f>IFERROR(INDEX(Raw!$H$6:$EB$1257,MATCH($B24&amp;$D24&amp;$B$6,Raw!$A$6:$A$1257,0),MATCH(Q$6,Raw!$H$5:$EB$5,0))/60/60,"-")</f>
        <v>178.82972222222222</v>
      </c>
      <c r="R24" s="60">
        <f>IFERROR(INDEX(Raw!$H$6:$EB$1257,MATCH($B24&amp;$D24&amp;$B$6,Raw!$A$6:$A$1257,0),MATCH(R$6,Raw!$H$5:$EB$5,0))/60/60/24,"-")</f>
        <v>3.7847222222222223E-3</v>
      </c>
      <c r="S24" s="60">
        <f>IFERROR(INDEX(Raw!$H$6:$EB$1257,MATCH($B24&amp;$D24&amp;$B$6,Raw!$A$6:$A$1257,0),MATCH(S$6,Raw!$H$5:$EB$5,0))/60/60/24,"-")</f>
        <v>6.145833333333333E-3</v>
      </c>
    </row>
    <row r="25" spans="1:19" x14ac:dyDescent="0.2">
      <c r="A25" s="392">
        <v>43313</v>
      </c>
      <c r="B25" s="287" t="s">
        <v>130</v>
      </c>
      <c r="C25" s="46" t="s">
        <v>135</v>
      </c>
      <c r="D25" s="2" t="s">
        <v>135</v>
      </c>
      <c r="E25" s="54">
        <f>IFERROR(INDEX(Raw!$H$6:$EB$1257,MATCH($B25&amp;$D25&amp;$B$6,Raw!$A$6:$A$1257,0),MATCH(E$6,Raw!$H$5:$EB$5,0)),"-")</f>
        <v>33657</v>
      </c>
      <c r="F25" s="23"/>
      <c r="G25" s="23">
        <f>IFERROR(INDEX(Raw!$H$6:$EB$1257,MATCH($B25&amp;$D25&amp;$B$6,Raw!$A$6:$A$1257,0),MATCH(G$6,Raw!$H$5:$EB$5,0))/60/60,"-")</f>
        <v>405.93833333333333</v>
      </c>
      <c r="H25" s="52">
        <f>IFERROR(INDEX(Raw!$H$6:$EB$1257,MATCH($B25&amp;$D25&amp;$B$6,Raw!$A$6:$A$1257,0),MATCH(H$6,Raw!$H$5:$EB$5,0))/60/60/24,"-")</f>
        <v>4.9768518518518521E-4</v>
      </c>
      <c r="I25" s="60">
        <f>IFERROR(INDEX(Raw!$H$6:$EB$1257,MATCH($B25&amp;$D25&amp;$B$6,Raw!$A$6:$A$1257,0),MATCH(I$6,Raw!$H$5:$EB$5,0))/60/60/24,"-")</f>
        <v>9.6064814814814808E-4</v>
      </c>
      <c r="J25" s="23"/>
      <c r="K25" s="54">
        <f>IFERROR(INDEX(Raw!$H$6:$EB$1257,MATCH($B25&amp;$D25&amp;$B$6,Raw!$A$6:$A$1257,0),MATCH(K$6,Raw!$H$5:$EB$5,0)),"-")</f>
        <v>0</v>
      </c>
      <c r="L25" s="54"/>
      <c r="M25" s="254" t="s">
        <v>44</v>
      </c>
      <c r="N25" s="23"/>
      <c r="O25" s="54">
        <f>IFERROR(INDEX(Raw!$H$6:$EB$1257,MATCH($B25&amp;$D25&amp;$B$6,Raw!$A$6:$A$1257,0),MATCH(O$6,Raw!$H$5:$EB$5,0)),"-")</f>
        <v>1891</v>
      </c>
      <c r="P25" s="54"/>
      <c r="Q25" s="54">
        <f>IFERROR(INDEX(Raw!$H$6:$EB$1257,MATCH($B25&amp;$D25&amp;$B$6,Raw!$A$6:$A$1257,0),MATCH(Q$6,Raw!$H$5:$EB$5,0))/60/60,"-")</f>
        <v>174.37944444444443</v>
      </c>
      <c r="R25" s="60">
        <f>IFERROR(INDEX(Raw!$H$6:$EB$1257,MATCH($B25&amp;$D25&amp;$B$6,Raw!$A$6:$A$1257,0),MATCH(R$6,Raw!$H$5:$EB$5,0))/60/60/24,"-")</f>
        <v>3.8425925925925923E-3</v>
      </c>
      <c r="S25" s="60">
        <f>IFERROR(INDEX(Raw!$H$6:$EB$1257,MATCH($B25&amp;$D25&amp;$B$6,Raw!$A$6:$A$1257,0),MATCH(S$6,Raw!$H$5:$EB$5,0))/60/60/24,"-")</f>
        <v>6.0416666666666665E-3</v>
      </c>
    </row>
    <row r="26" spans="1:19" x14ac:dyDescent="0.2">
      <c r="A26" s="392">
        <v>43344</v>
      </c>
      <c r="B26" s="287" t="s">
        <v>130</v>
      </c>
      <c r="C26" s="113" t="s">
        <v>136</v>
      </c>
      <c r="D26" s="138" t="s">
        <v>136</v>
      </c>
      <c r="E26" s="54">
        <f>IFERROR(INDEX(Raw!$H$6:$EB$1257,MATCH($B26&amp;$D26&amp;$B$6,Raw!$A$6:$A$1257,0),MATCH(E$6,Raw!$H$5:$EB$5,0)),"-")</f>
        <v>33911</v>
      </c>
      <c r="F26" s="23"/>
      <c r="G26" s="23">
        <f>IFERROR(INDEX(Raw!$H$6:$EB$1257,MATCH($B26&amp;$D26&amp;$B$6,Raw!$A$6:$A$1257,0),MATCH(G$6,Raw!$H$5:$EB$5,0))/60/60,"-")</f>
        <v>416.47750000000002</v>
      </c>
      <c r="H26" s="52">
        <f>IFERROR(INDEX(Raw!$H$6:$EB$1257,MATCH($B26&amp;$D26&amp;$B$6,Raw!$A$6:$A$1257,0),MATCH(H$6,Raw!$H$5:$EB$5,0))/60/60/24,"-")</f>
        <v>5.0925925925925921E-4</v>
      </c>
      <c r="I26" s="60">
        <f>IFERROR(INDEX(Raw!$H$6:$EB$1257,MATCH($B26&amp;$D26&amp;$B$6,Raw!$A$6:$A$1257,0),MATCH(I$6,Raw!$H$5:$EB$5,0))/60/60/24,"-")</f>
        <v>9.8379629629629642E-4</v>
      </c>
      <c r="J26" s="23"/>
      <c r="K26" s="54">
        <f>IFERROR(INDEX(Raw!$H$6:$EB$1257,MATCH($B26&amp;$D26&amp;$B$6,Raw!$A$6:$A$1257,0),MATCH(K$6,Raw!$H$5:$EB$5,0)),"-")</f>
        <v>0</v>
      </c>
      <c r="L26" s="54"/>
      <c r="M26" s="254" t="s">
        <v>44</v>
      </c>
      <c r="N26" s="23"/>
      <c r="O26" s="54">
        <f>IFERROR(INDEX(Raw!$H$6:$EB$1257,MATCH($B26&amp;$D26&amp;$B$6,Raw!$A$6:$A$1257,0),MATCH(O$6,Raw!$H$5:$EB$5,0)),"-")</f>
        <v>1839</v>
      </c>
      <c r="P26" s="54"/>
      <c r="Q26" s="54">
        <f>IFERROR(INDEX(Raw!$H$6:$EB$1257,MATCH($B26&amp;$D26&amp;$B$6,Raw!$A$6:$A$1257,0),MATCH(Q$6,Raw!$H$5:$EB$5,0))/60/60,"-")</f>
        <v>160.64638888888888</v>
      </c>
      <c r="R26" s="60">
        <f>IFERROR(INDEX(Raw!$H$6:$EB$1257,MATCH($B26&amp;$D26&amp;$B$6,Raw!$A$6:$A$1257,0),MATCH(R$6,Raw!$H$5:$EB$5,0))/60/60/24,"-")</f>
        <v>3.6342592592592594E-3</v>
      </c>
      <c r="S26" s="60">
        <f>IFERROR(INDEX(Raw!$H$6:$EB$1257,MATCH($B26&amp;$D26&amp;$B$6,Raw!$A$6:$A$1257,0),MATCH(S$6,Raw!$H$5:$EB$5,0))/60/60/24,"-")</f>
        <v>6.2731481481481484E-3</v>
      </c>
    </row>
    <row r="27" spans="1:19" ht="18" x14ac:dyDescent="0.25">
      <c r="A27" s="392">
        <v>43374</v>
      </c>
      <c r="B27" s="287" t="s">
        <v>130</v>
      </c>
      <c r="C27" s="46" t="s">
        <v>137</v>
      </c>
      <c r="D27" s="142" t="s">
        <v>137</v>
      </c>
      <c r="E27" s="54">
        <f>IFERROR(INDEX(Raw!$H$6:$EB$1257,MATCH($B27&amp;$D27&amp;$B$6,Raw!$A$6:$A$1257,0),MATCH(E$6,Raw!$H$5:$EB$5,0)),"-")</f>
        <v>35919</v>
      </c>
      <c r="F27" s="23"/>
      <c r="G27" s="23">
        <f>IFERROR(INDEX(Raw!$H$6:$EB$1257,MATCH($B27&amp;$D27&amp;$B$6,Raw!$A$6:$A$1257,0),MATCH(G$6,Raw!$H$5:$EB$5,0))/60/60,"-")</f>
        <v>421.49305555555554</v>
      </c>
      <c r="H27" s="52">
        <f>IFERROR(INDEX(Raw!$H$6:$EB$1257,MATCH($B27&amp;$D27&amp;$B$6,Raw!$A$6:$A$1257,0),MATCH(H$6,Raw!$H$5:$EB$5,0))/60/60/24,"-")</f>
        <v>4.8611111111111104E-4</v>
      </c>
      <c r="I27" s="60">
        <f>IFERROR(INDEX(Raw!$H$6:$EB$1257,MATCH($B27&amp;$D27&amp;$B$6,Raw!$A$6:$A$1257,0),MATCH(I$6,Raw!$H$5:$EB$5,0))/60/60/24,"-")</f>
        <v>9.2592592592592585E-4</v>
      </c>
      <c r="J27" s="23"/>
      <c r="K27" s="54">
        <f>IFERROR(INDEX(Raw!$H$6:$EB$1257,MATCH($B27&amp;$D27&amp;$B$6,Raw!$A$6:$A$1257,0),MATCH(K$6,Raw!$H$5:$EB$5,0)),"-")</f>
        <v>0</v>
      </c>
      <c r="L27" s="54"/>
      <c r="M27" s="254" t="s">
        <v>44</v>
      </c>
      <c r="N27" s="23"/>
      <c r="O27" s="54">
        <f>IFERROR(INDEX(Raw!$H$6:$EB$1257,MATCH($B27&amp;$D27&amp;$B$6,Raw!$A$6:$A$1257,0),MATCH(O$6,Raw!$H$5:$EB$5,0)),"-")</f>
        <v>1949</v>
      </c>
      <c r="P27" s="54"/>
      <c r="Q27" s="54">
        <f>IFERROR(INDEX(Raw!$H$6:$EB$1257,MATCH($B27&amp;$D27&amp;$B$6,Raw!$A$6:$A$1257,0),MATCH(Q$6,Raw!$H$5:$EB$5,0))/60/60,"-")</f>
        <v>165.82999999999998</v>
      </c>
      <c r="R27" s="60">
        <f>IFERROR(INDEX(Raw!$H$6:$EB$1257,MATCH($B27&amp;$D27&amp;$B$6,Raw!$A$6:$A$1257,0),MATCH(R$6,Raw!$H$5:$EB$5,0))/60/60/24,"-")</f>
        <v>3.5416666666666665E-3</v>
      </c>
      <c r="S27" s="60">
        <f>IFERROR(INDEX(Raw!$H$6:$EB$1257,MATCH($B27&amp;$D27&amp;$B$6,Raw!$A$6:$A$1257,0),MATCH(S$6,Raw!$H$5:$EB$5,0))/60/60/24,"-")</f>
        <v>6.1574074074074074E-3</v>
      </c>
    </row>
    <row r="28" spans="1:19" x14ac:dyDescent="0.2">
      <c r="A28" s="392">
        <v>43405</v>
      </c>
      <c r="B28" s="287" t="s">
        <v>130</v>
      </c>
      <c r="C28" s="46" t="s">
        <v>138</v>
      </c>
      <c r="D28" s="2" t="s">
        <v>138</v>
      </c>
      <c r="E28" s="54">
        <f>IFERROR(INDEX(Raw!$H$6:$EB$1257,MATCH($B28&amp;$D28&amp;$B$6,Raw!$A$6:$A$1257,0),MATCH(E$6,Raw!$H$5:$EB$5,0)),"-")</f>
        <v>36697</v>
      </c>
      <c r="F28" s="23"/>
      <c r="G28" s="23">
        <f>IFERROR(INDEX(Raw!$H$6:$EB$1257,MATCH($B28&amp;$D28&amp;$B$6,Raw!$A$6:$A$1257,0),MATCH(G$6,Raw!$H$5:$EB$5,0))/60/60,"-")</f>
        <v>423.65</v>
      </c>
      <c r="H28" s="52">
        <f>IFERROR(INDEX(Raw!$H$6:$EB$1257,MATCH($B28&amp;$D28&amp;$B$6,Raw!$A$6:$A$1257,0),MATCH(H$6,Raw!$H$5:$EB$5,0))/60/60/24,"-")</f>
        <v>4.8611111111111104E-4</v>
      </c>
      <c r="I28" s="60">
        <f>IFERROR(INDEX(Raw!$H$6:$EB$1257,MATCH($B28&amp;$D28&amp;$B$6,Raw!$A$6:$A$1257,0),MATCH(I$6,Raw!$H$5:$EB$5,0))/60/60/24,"-")</f>
        <v>9.0277777777777784E-4</v>
      </c>
      <c r="J28" s="23"/>
      <c r="K28" s="54">
        <f>IFERROR(INDEX(Raw!$H$6:$EB$1257,MATCH($B28&amp;$D28&amp;$B$6,Raw!$A$6:$A$1257,0),MATCH(K$6,Raw!$H$5:$EB$5,0)),"-")</f>
        <v>0</v>
      </c>
      <c r="L28" s="54"/>
      <c r="M28" s="254" t="s">
        <v>44</v>
      </c>
      <c r="N28" s="23"/>
      <c r="O28" s="54">
        <f>IFERROR(INDEX(Raw!$H$6:$EB$1257,MATCH($B28&amp;$D28&amp;$B$6,Raw!$A$6:$A$1257,0),MATCH(O$6,Raw!$H$5:$EB$5,0)),"-")</f>
        <v>2113</v>
      </c>
      <c r="P28" s="54"/>
      <c r="Q28" s="54">
        <f>IFERROR(INDEX(Raw!$H$6:$EB$1257,MATCH($B28&amp;$D28&amp;$B$6,Raw!$A$6:$A$1257,0),MATCH(Q$6,Raw!$H$5:$EB$5,0))/60/60,"-")</f>
        <v>185.95222222222222</v>
      </c>
      <c r="R28" s="60">
        <f>IFERROR(INDEX(Raw!$H$6:$EB$1257,MATCH($B28&amp;$D28&amp;$B$6,Raw!$A$6:$A$1257,0),MATCH(R$6,Raw!$H$5:$EB$5,0))/60/60/24,"-")</f>
        <v>3.6689814814814814E-3</v>
      </c>
      <c r="S28" s="60">
        <f>IFERROR(INDEX(Raw!$H$6:$EB$1257,MATCH($B28&amp;$D28&amp;$B$6,Raw!$A$6:$A$1257,0),MATCH(S$6,Raw!$H$5:$EB$5,0))/60/60/24,"-")</f>
        <v>6.215277777777777E-3</v>
      </c>
    </row>
    <row r="29" spans="1:19" x14ac:dyDescent="0.2">
      <c r="A29" s="392">
        <v>43435</v>
      </c>
      <c r="B29" s="287" t="s">
        <v>130</v>
      </c>
      <c r="C29" s="46" t="s">
        <v>139</v>
      </c>
      <c r="D29" s="2" t="s">
        <v>139</v>
      </c>
      <c r="E29" s="54">
        <f>IFERROR(INDEX(Raw!$H$6:$EB$1257,MATCH($B29&amp;$D29&amp;$B$6,Raw!$A$6:$A$1257,0),MATCH(E$6,Raw!$H$5:$EB$5,0)),"-")</f>
        <v>39154</v>
      </c>
      <c r="F29" s="23"/>
      <c r="G29" s="23">
        <f>IFERROR(INDEX(Raw!$H$6:$EB$1257,MATCH($B29&amp;$D29&amp;$B$6,Raw!$A$6:$A$1257,0),MATCH(G$6,Raw!$H$5:$EB$5,0))/60/60,"-")</f>
        <v>440.1230555555556</v>
      </c>
      <c r="H29" s="52">
        <f>IFERROR(INDEX(Raw!$H$6:$EB$1257,MATCH($B29&amp;$D29&amp;$B$6,Raw!$A$6:$A$1257,0),MATCH(H$6,Raw!$H$5:$EB$5,0))/60/60/24,"-")</f>
        <v>4.6296296296296293E-4</v>
      </c>
      <c r="I29" s="60">
        <f>IFERROR(INDEX(Raw!$H$6:$EB$1257,MATCH($B29&amp;$D29&amp;$B$6,Raw!$A$6:$A$1257,0),MATCH(I$6,Raw!$H$5:$EB$5,0))/60/60/24,"-")</f>
        <v>8.564814814814815E-4</v>
      </c>
      <c r="J29" s="23"/>
      <c r="K29" s="54">
        <f>IFERROR(INDEX(Raw!$H$6:$EB$1257,MATCH($B29&amp;$D29&amp;$B$6,Raw!$A$6:$A$1257,0),MATCH(K$6,Raw!$H$5:$EB$5,0)),"-")</f>
        <v>0</v>
      </c>
      <c r="L29" s="54"/>
      <c r="M29" s="254" t="s">
        <v>44</v>
      </c>
      <c r="N29" s="23"/>
      <c r="O29" s="54">
        <f>IFERROR(INDEX(Raw!$H$6:$EB$1257,MATCH($B29&amp;$D29&amp;$B$6,Raw!$A$6:$A$1257,0),MATCH(O$6,Raw!$H$5:$EB$5,0)),"-")</f>
        <v>2224</v>
      </c>
      <c r="P29" s="54"/>
      <c r="Q29" s="54">
        <f>IFERROR(INDEX(Raw!$H$6:$EB$1257,MATCH($B29&amp;$D29&amp;$B$6,Raw!$A$6:$A$1257,0),MATCH(Q$6,Raw!$H$5:$EB$5,0))/60/60,"-")</f>
        <v>191.06611111111113</v>
      </c>
      <c r="R29" s="60">
        <f>IFERROR(INDEX(Raw!$H$6:$EB$1257,MATCH($B29&amp;$D29&amp;$B$6,Raw!$A$6:$A$1257,0),MATCH(R$6,Raw!$H$5:$EB$5,0))/60/60/24,"-")</f>
        <v>3.5763888888888894E-3</v>
      </c>
      <c r="S29" s="60">
        <f>IFERROR(INDEX(Raw!$H$6:$EB$1257,MATCH($B29&amp;$D29&amp;$B$6,Raw!$A$6:$A$1257,0),MATCH(S$6,Raw!$H$5:$EB$5,0))/60/60/24,"-")</f>
        <v>6.0185185185185177E-3</v>
      </c>
    </row>
    <row r="30" spans="1:19" ht="18" x14ac:dyDescent="0.25">
      <c r="A30" s="392">
        <v>43466</v>
      </c>
      <c r="B30" s="287" t="s">
        <v>130</v>
      </c>
      <c r="C30" s="46" t="s">
        <v>140</v>
      </c>
      <c r="D30" s="142" t="s">
        <v>140</v>
      </c>
      <c r="E30" s="54">
        <f>IFERROR(INDEX(Raw!$H$6:$EB$1257,MATCH($B30&amp;$D30&amp;$B$6,Raw!$A$6:$A$1257,0),MATCH(E$6,Raw!$H$5:$EB$5,0)),"-")</f>
        <v>39182</v>
      </c>
      <c r="F30" s="23"/>
      <c r="G30" s="23">
        <f>IFERROR(INDEX(Raw!$H$6:$EB$1257,MATCH($B30&amp;$D30&amp;$B$6,Raw!$A$6:$A$1257,0),MATCH(G$6,Raw!$H$5:$EB$5,0))/60/60,"-")</f>
        <v>431.38916666666665</v>
      </c>
      <c r="H30" s="52">
        <f>IFERROR(INDEX(Raw!$H$6:$EB$1257,MATCH($B30&amp;$D30&amp;$B$6,Raw!$A$6:$A$1257,0),MATCH(H$6,Raw!$H$5:$EB$5,0))/60/60/24,"-")</f>
        <v>4.6296296296296293E-4</v>
      </c>
      <c r="I30" s="60">
        <f>IFERROR(INDEX(Raw!$H$6:$EB$1257,MATCH($B30&amp;$D30&amp;$B$6,Raw!$A$6:$A$1257,0),MATCH(I$6,Raw!$H$5:$EB$5,0))/60/60/24,"-")</f>
        <v>8.564814814814815E-4</v>
      </c>
      <c r="J30" s="23"/>
      <c r="K30" s="54">
        <f>IFERROR(INDEX(Raw!$H$6:$EB$1257,MATCH($B30&amp;$D30&amp;$B$6,Raw!$A$6:$A$1257,0),MATCH(K$6,Raw!$H$5:$EB$5,0)),"-")</f>
        <v>0</v>
      </c>
      <c r="L30" s="54"/>
      <c r="M30" s="254" t="s">
        <v>44</v>
      </c>
      <c r="N30" s="23"/>
      <c r="O30" s="54">
        <f>IFERROR(INDEX(Raw!$H$6:$EB$1257,MATCH($B30&amp;$D30&amp;$B$6,Raw!$A$6:$A$1257,0),MATCH(O$6,Raw!$H$5:$EB$5,0)),"-")</f>
        <v>2298</v>
      </c>
      <c r="P30" s="54"/>
      <c r="Q30" s="54">
        <f>IFERROR(INDEX(Raw!$H$6:$EB$1257,MATCH($B30&amp;$D30&amp;$B$6,Raw!$A$6:$A$1257,0),MATCH(Q$6,Raw!$H$5:$EB$5,0))/60/60,"-")</f>
        <v>193.69916666666668</v>
      </c>
      <c r="R30" s="60">
        <f>IFERROR(INDEX(Raw!$H$6:$EB$1257,MATCH($B30&amp;$D30&amp;$B$6,Raw!$A$6:$A$1257,0),MATCH(R$6,Raw!$H$5:$EB$5,0))/60/60/24,"-")</f>
        <v>3.5069444444444445E-3</v>
      </c>
      <c r="S30" s="60">
        <f>IFERROR(INDEX(Raw!$H$6:$EB$1257,MATCH($B30&amp;$D30&amp;$B$6,Raw!$A$6:$A$1257,0),MATCH(S$6,Raw!$H$5:$EB$5,0))/60/60/24,"-")</f>
        <v>6.1574074074074074E-3</v>
      </c>
    </row>
    <row r="31" spans="1:19" x14ac:dyDescent="0.2">
      <c r="A31" s="392">
        <v>43497</v>
      </c>
      <c r="B31" s="287" t="s">
        <v>130</v>
      </c>
      <c r="C31" s="46" t="s">
        <v>141</v>
      </c>
      <c r="D31" s="2" t="s">
        <v>141</v>
      </c>
      <c r="E31" s="54">
        <f>IFERROR(INDEX(Raw!$H$6:$EB$1257,MATCH($B31&amp;$D31&amp;$B$6,Raw!$A$6:$A$1257,0),MATCH(E$6,Raw!$H$5:$EB$5,0)),"-")</f>
        <v>34964</v>
      </c>
      <c r="F31" s="23"/>
      <c r="G31" s="23">
        <f>IFERROR(INDEX(Raw!$H$6:$EB$1257,MATCH($B31&amp;$D31&amp;$B$6,Raw!$A$6:$A$1257,0),MATCH(G$6,Raw!$H$5:$EB$5,0))/60/60,"-")</f>
        <v>406.46388888888885</v>
      </c>
      <c r="H31" s="52">
        <f>IFERROR(INDEX(Raw!$H$6:$EB$1257,MATCH($B31&amp;$D31&amp;$B$6,Raw!$A$6:$A$1257,0),MATCH(H$6,Raw!$H$5:$EB$5,0))/60/60/24,"-")</f>
        <v>4.8611111111111104E-4</v>
      </c>
      <c r="I31" s="60">
        <f>IFERROR(INDEX(Raw!$H$6:$EB$1257,MATCH($B31&amp;$D31&amp;$B$6,Raw!$A$6:$A$1257,0),MATCH(I$6,Raw!$H$5:$EB$5,0))/60/60/24,"-")</f>
        <v>9.2592592592592585E-4</v>
      </c>
      <c r="J31" s="23"/>
      <c r="K31" s="54">
        <f>IFERROR(INDEX(Raw!$H$6:$EB$1257,MATCH($B31&amp;$D31&amp;$B$6,Raw!$A$6:$A$1257,0),MATCH(K$6,Raw!$H$5:$EB$5,0)),"-")</f>
        <v>0</v>
      </c>
      <c r="L31" s="54"/>
      <c r="M31" s="254" t="s">
        <v>44</v>
      </c>
      <c r="N31" s="23"/>
      <c r="O31" s="54">
        <f>IFERROR(INDEX(Raw!$H$6:$EB$1257,MATCH($B31&amp;$D31&amp;$B$6,Raw!$A$6:$A$1257,0),MATCH(O$6,Raw!$H$5:$EB$5,0)),"-")</f>
        <v>2017</v>
      </c>
      <c r="P31" s="54"/>
      <c r="Q31" s="54">
        <f>IFERROR(INDEX(Raw!$H$6:$EB$1257,MATCH($B31&amp;$D31&amp;$B$6,Raw!$A$6:$A$1257,0),MATCH(Q$6,Raw!$H$5:$EB$5,0))/60/60,"-")</f>
        <v>178.94138888888889</v>
      </c>
      <c r="R31" s="60">
        <f>IFERROR(INDEX(Raw!$H$6:$EB$1257,MATCH($B31&amp;$D31&amp;$B$6,Raw!$A$6:$A$1257,0),MATCH(R$6,Raw!$H$5:$EB$5,0))/60/60/24,"-")</f>
        <v>3.6921296296296298E-3</v>
      </c>
      <c r="S31" s="60">
        <f>IFERROR(INDEX(Raw!$H$6:$EB$1257,MATCH($B31&amp;$D31&amp;$B$6,Raw!$A$6:$A$1257,0),MATCH(S$6,Raw!$H$5:$EB$5,0))/60/60/24,"-")</f>
        <v>6.215277777777777E-3</v>
      </c>
    </row>
    <row r="32" spans="1:19" collapsed="1" x14ac:dyDescent="0.2">
      <c r="A32" s="392">
        <v>43525</v>
      </c>
      <c r="B32" s="289" t="s">
        <v>130</v>
      </c>
      <c r="C32" s="140" t="s">
        <v>142</v>
      </c>
      <c r="D32" s="138" t="s">
        <v>142</v>
      </c>
      <c r="E32" s="55">
        <f>IFERROR(INDEX(Raw!$H$6:$EB$1257,MATCH($B32&amp;$D32&amp;$B$6,Raw!$A$6:$A$1257,0),MATCH(E$6,Raw!$H$5:$EB$5,0)),"-")</f>
        <v>38329</v>
      </c>
      <c r="F32" s="24"/>
      <c r="G32" s="24">
        <f>IFERROR(INDEX(Raw!$H$6:$EB$1257,MATCH($B32&amp;$D32&amp;$B$6,Raw!$A$6:$A$1257,0),MATCH(G$6,Raw!$H$5:$EB$5,0))/60/60,"-")</f>
        <v>416.33805555555557</v>
      </c>
      <c r="H32" s="53">
        <f>IFERROR(INDEX(Raw!$H$6:$EB$1257,MATCH($B32&amp;$D32&amp;$B$6,Raw!$A$6:$A$1257,0),MATCH(H$6,Raw!$H$5:$EB$5,0))/60/60/24,"-")</f>
        <v>4.5138888888888892E-4</v>
      </c>
      <c r="I32" s="61">
        <f>IFERROR(INDEX(Raw!$H$6:$EB$1257,MATCH($B32&amp;$D32&amp;$B$6,Raw!$A$6:$A$1257,0),MATCH(I$6,Raw!$H$5:$EB$5,0))/60/60/24,"-")</f>
        <v>8.6805555555555551E-4</v>
      </c>
      <c r="J32" s="23"/>
      <c r="K32" s="55">
        <f>IFERROR(INDEX(Raw!$H$6:$EB$1257,MATCH($B32&amp;$D32&amp;$B$6,Raw!$A$6:$A$1257,0),MATCH(K$6,Raw!$H$5:$EB$5,0)),"-")</f>
        <v>0</v>
      </c>
      <c r="L32" s="54"/>
      <c r="M32" s="256" t="s">
        <v>44</v>
      </c>
      <c r="N32" s="23"/>
      <c r="O32" s="55">
        <f>IFERROR(INDEX(Raw!$H$6:$EB$1257,MATCH($B32&amp;$D32&amp;$B$6,Raw!$A$6:$A$1257,0),MATCH(O$6,Raw!$H$5:$EB$5,0)),"-")</f>
        <v>2136</v>
      </c>
      <c r="P32" s="55"/>
      <c r="Q32" s="55">
        <f>IFERROR(INDEX(Raw!$H$6:$EB$1257,MATCH($B32&amp;$D32&amp;$B$6,Raw!$A$6:$A$1257,0),MATCH(Q$6,Raw!$H$5:$EB$5,0))/60/60,"-")</f>
        <v>179.57222222222222</v>
      </c>
      <c r="R32" s="61">
        <f>IFERROR(INDEX(Raw!$H$6:$EB$1257,MATCH($B32&amp;$D32&amp;$B$6,Raw!$A$6:$A$1257,0),MATCH(R$6,Raw!$H$5:$EB$5,0))/60/60/24,"-")</f>
        <v>3.5069444444444445E-3</v>
      </c>
      <c r="S32" s="61">
        <f>IFERROR(INDEX(Raw!$H$6:$EB$1257,MATCH($B32&amp;$D32&amp;$B$6,Raw!$A$6:$A$1257,0),MATCH(S$6,Raw!$H$5:$EB$5,0))/60/60/24,"-")</f>
        <v>5.8912037037037032E-3</v>
      </c>
    </row>
    <row r="33" spans="1:23" ht="18" x14ac:dyDescent="0.25">
      <c r="A33" s="392">
        <v>43556</v>
      </c>
      <c r="B33" s="285" t="s">
        <v>131</v>
      </c>
      <c r="C33" s="145" t="s">
        <v>143</v>
      </c>
      <c r="D33" s="366" t="s">
        <v>143</v>
      </c>
      <c r="E33" s="117">
        <f>IFERROR(INDEX(Raw!$H$6:$EB$1257,MATCH($B33&amp;$D33&amp;$B$6,Raw!$A$6:$A$1257,0),MATCH(E$6,Raw!$H$5:$EB$5,0)),"-")</f>
        <v>37046</v>
      </c>
      <c r="F33" s="23"/>
      <c r="G33" s="115">
        <f>IFERROR(INDEX(Raw!$H$6:$EB$1257,MATCH($B33&amp;$D33&amp;$B$6,Raw!$A$6:$A$1257,0),MATCH(G$6,Raw!$H$5:$EB$5,0))/60/60,"-")</f>
        <v>410.21749999999997</v>
      </c>
      <c r="H33" s="116">
        <f>IFERROR(INDEX(Raw!$H$6:$EB$1257,MATCH($B33&amp;$D33&amp;$B$6,Raw!$A$6:$A$1257,0),MATCH(H$6,Raw!$H$5:$EB$5,0))/60/60/24,"-")</f>
        <v>4.6296296296296293E-4</v>
      </c>
      <c r="I33" s="122">
        <f>IFERROR(INDEX(Raw!$H$6:$EB$1257,MATCH($B33&amp;$D33&amp;$B$6,Raw!$A$6:$A$1257,0),MATCH(I$6,Raw!$H$5:$EB$5,0))/60/60/24,"-")</f>
        <v>8.6805555555555551E-4</v>
      </c>
      <c r="J33" s="23"/>
      <c r="K33" s="54">
        <f>IFERROR(INDEX(Raw!$H$6:$EB$1257,MATCH($B33&amp;$D33&amp;$B$6,Raw!$A$6:$A$1257,0),MATCH(K$6,Raw!$H$5:$EB$5,0)),"-")</f>
        <v>0</v>
      </c>
      <c r="L33" s="54"/>
      <c r="M33" s="254" t="s">
        <v>44</v>
      </c>
      <c r="N33" s="23"/>
      <c r="O33" s="117">
        <f>IFERROR(INDEX(Raw!$H$6:$EB$1257,MATCH($B33&amp;$D33&amp;$B$6,Raw!$A$6:$A$1257,0),MATCH(O$6,Raw!$H$5:$EB$5,0)),"-")</f>
        <v>2693</v>
      </c>
      <c r="P33" s="117"/>
      <c r="Q33" s="117">
        <f>IFERROR(INDEX(Raw!$H$6:$EB$1257,MATCH($B33&amp;$D33&amp;$B$6,Raw!$A$6:$A$1257,0),MATCH(Q$6,Raw!$H$5:$EB$5,0))/60/60,"-")</f>
        <v>225.13611111111109</v>
      </c>
      <c r="R33" s="122">
        <f>IFERROR(INDEX(Raw!$H$6:$EB$1257,MATCH($B33&amp;$D33&amp;$B$6,Raw!$A$6:$A$1257,0),MATCH(R$6,Raw!$H$5:$EB$5,0))/60/60/24,"-")</f>
        <v>3.483796296296296E-3</v>
      </c>
      <c r="S33" s="122">
        <f>IFERROR(INDEX(Raw!$H$6:$EB$1257,MATCH($B33&amp;$D33&amp;$B$6,Raw!$A$6:$A$1257,0),MATCH(S$6,Raw!$H$5:$EB$5,0))/60/60/24,"-")</f>
        <v>6.0879629629629643E-3</v>
      </c>
    </row>
    <row r="34" spans="1:23" x14ac:dyDescent="0.2">
      <c r="A34" s="392">
        <v>43586</v>
      </c>
      <c r="B34" s="287" t="s">
        <v>131</v>
      </c>
      <c r="C34" s="46" t="s">
        <v>144</v>
      </c>
      <c r="D34" s="2" t="s">
        <v>144</v>
      </c>
      <c r="E34" s="54">
        <f>IFERROR(INDEX(Raw!$H$6:$EB$1257,MATCH($B34&amp;$D34&amp;$B$6,Raw!$A$6:$A$1257,0),MATCH(E$6,Raw!$H$5:$EB$5,0)),"-")</f>
        <v>37370</v>
      </c>
      <c r="F34" s="23"/>
      <c r="G34" s="23">
        <f>IFERROR(INDEX(Raw!$H$6:$EB$1257,MATCH($B34&amp;$D34&amp;$B$6,Raw!$A$6:$A$1257,0),MATCH(G$6,Raw!$H$5:$EB$5,0))/60/60,"-")</f>
        <v>408.30916666666667</v>
      </c>
      <c r="H34" s="52">
        <f>IFERROR(INDEX(Raw!$H$6:$EB$1257,MATCH($B34&amp;$D34&amp;$B$6,Raw!$A$6:$A$1257,0),MATCH(H$6,Raw!$H$5:$EB$5,0))/60/60/24,"-")</f>
        <v>4.5138888888888892E-4</v>
      </c>
      <c r="I34" s="60">
        <f>IFERROR(INDEX(Raw!$H$6:$EB$1257,MATCH($B34&amp;$D34&amp;$B$6,Raw!$A$6:$A$1257,0),MATCH(I$6,Raw!$H$5:$EB$5,0))/60/60/24,"-")</f>
        <v>8.4490740740740739E-4</v>
      </c>
      <c r="J34" s="223"/>
      <c r="K34" s="54">
        <f>IFERROR(INDEX(Raw!$H$6:$EB$1257,MATCH($B34&amp;$D34&amp;$B$6,Raw!$A$6:$A$1257,0),MATCH(K$6,Raw!$H$5:$EB$5,0)),"-")</f>
        <v>0</v>
      </c>
      <c r="L34" s="257"/>
      <c r="M34" s="254" t="s">
        <v>44</v>
      </c>
      <c r="O34" s="54">
        <f>IFERROR(INDEX(Raw!$H$6:$EB$1257,MATCH($B34&amp;$D34&amp;$B$6,Raw!$A$6:$A$1257,0),MATCH(O$6,Raw!$H$5:$EB$5,0)),"-")</f>
        <v>2494</v>
      </c>
      <c r="P34" s="54"/>
      <c r="Q34" s="54">
        <f>IFERROR(INDEX(Raw!$H$6:$EB$1257,MATCH($B34&amp;$D34&amp;$B$6,Raw!$A$6:$A$1257,0),MATCH(Q$6,Raw!$H$5:$EB$5,0))/60/60,"-")</f>
        <v>206.21</v>
      </c>
      <c r="R34" s="60">
        <f>IFERROR(INDEX(Raw!$H$6:$EB$1257,MATCH($B34&amp;$D34&amp;$B$6,Raw!$A$6:$A$1257,0),MATCH(R$6,Raw!$H$5:$EB$5,0))/60/60/24,"-")</f>
        <v>3.4490740740740745E-3</v>
      </c>
      <c r="S34" s="60">
        <f>IFERROR(INDEX(Raw!$H$6:$EB$1257,MATCH($B34&amp;$D34&amp;$B$6,Raw!$A$6:$A$1257,0),MATCH(S$6,Raw!$H$5:$EB$5,0))/60/60/24,"-")</f>
        <v>5.8101851851851856E-3</v>
      </c>
    </row>
    <row r="35" spans="1:23" x14ac:dyDescent="0.2">
      <c r="A35" s="392">
        <v>43617</v>
      </c>
      <c r="B35" s="287" t="s">
        <v>131</v>
      </c>
      <c r="C35" s="46" t="s">
        <v>145</v>
      </c>
      <c r="D35" s="2" t="s">
        <v>145</v>
      </c>
      <c r="E35" s="54">
        <f>IFERROR(INDEX(Raw!$H$6:$EB$1257,MATCH($B35&amp;$D35&amp;$B$6,Raw!$A$6:$A$1257,0),MATCH(E$6,Raw!$H$5:$EB$5,0)),"-")</f>
        <v>36546</v>
      </c>
      <c r="F35" s="23"/>
      <c r="G35" s="23">
        <f>IFERROR(INDEX(Raw!$H$6:$EB$1257,MATCH($B35&amp;$D35&amp;$B$6,Raw!$A$6:$A$1257,0),MATCH(G$6,Raw!$H$5:$EB$5,0))/60/60,"-")</f>
        <v>498.94333333333333</v>
      </c>
      <c r="H35" s="52">
        <f>IFERROR(INDEX(Raw!$H$6:$EB$1257,MATCH($B35&amp;$D35&amp;$B$6,Raw!$A$6:$A$1257,0),MATCH(H$6,Raw!$H$5:$EB$5,0))/60/60/24,"-")</f>
        <v>5.6712962962962956E-4</v>
      </c>
      <c r="I35" s="60">
        <f>IFERROR(INDEX(Raw!$H$6:$EB$1257,MATCH($B35&amp;$D35&amp;$B$6,Raw!$A$6:$A$1257,0),MATCH(I$6,Raw!$H$5:$EB$5,0))/60/60/24,"-")</f>
        <v>1.0069444444444444E-3</v>
      </c>
      <c r="J35" s="223"/>
      <c r="K35" s="54">
        <f>IFERROR(INDEX(Raw!$H$6:$EB$1257,MATCH($B35&amp;$D35&amp;$B$6,Raw!$A$6:$A$1257,0),MATCH(K$6,Raw!$H$5:$EB$5,0)),"-")</f>
        <v>0</v>
      </c>
      <c r="L35" s="257"/>
      <c r="M35" s="254" t="s">
        <v>44</v>
      </c>
      <c r="O35" s="54">
        <f>IFERROR(INDEX(Raw!$H$6:$EB$1257,MATCH($B35&amp;$D35&amp;$B$6,Raw!$A$6:$A$1257,0),MATCH(O$6,Raw!$H$5:$EB$5,0)),"-")</f>
        <v>2607</v>
      </c>
      <c r="P35" s="54"/>
      <c r="Q35" s="54">
        <f>IFERROR(INDEX(Raw!$H$6:$EB$1257,MATCH($B35&amp;$D35&amp;$B$6,Raw!$A$6:$A$1257,0),MATCH(Q$6,Raw!$H$5:$EB$5,0))/60/60,"-")</f>
        <v>228.25361111111113</v>
      </c>
      <c r="R35" s="60">
        <f>IFERROR(INDEX(Raw!$H$6:$EB$1257,MATCH($B35&amp;$D35&amp;$B$6,Raw!$A$6:$A$1257,0),MATCH(R$6,Raw!$H$5:$EB$5,0))/60/60/24,"-")</f>
        <v>3.645833333333333E-3</v>
      </c>
      <c r="S35" s="60">
        <f>IFERROR(INDEX(Raw!$H$6:$EB$1257,MATCH($B35&amp;$D35&amp;$B$6,Raw!$A$6:$A$1257,0),MATCH(S$6,Raw!$H$5:$EB$5,0))/60/60/24,"-")</f>
        <v>6.145833333333333E-3</v>
      </c>
    </row>
    <row r="36" spans="1:23" ht="18" x14ac:dyDescent="0.25">
      <c r="A36" s="392">
        <v>43647</v>
      </c>
      <c r="B36" s="287" t="s">
        <v>131</v>
      </c>
      <c r="C36" s="1" t="s">
        <v>146</v>
      </c>
      <c r="D36" s="142" t="s">
        <v>146</v>
      </c>
      <c r="E36" s="54">
        <f>IFERROR(INDEX(Raw!$H$6:$EB$1257,MATCH($B36&amp;$D36&amp;$B$6,Raw!$A$6:$A$1257,0),MATCH(E$6,Raw!$H$5:$EB$5,0)),"-")</f>
        <v>39127</v>
      </c>
      <c r="F36" s="23"/>
      <c r="G36" s="23">
        <f>IFERROR(INDEX(Raw!$H$6:$EB$1257,MATCH($B36&amp;$D36&amp;$B$6,Raw!$A$6:$A$1257,0),MATCH(G$6,Raw!$H$5:$EB$5,0))/60/60,"-")</f>
        <v>490.83805555555557</v>
      </c>
      <c r="H36" s="52">
        <f>IFERROR(INDEX(Raw!$H$6:$EB$1257,MATCH($B36&amp;$D36&amp;$B$6,Raw!$A$6:$A$1257,0),MATCH(H$6,Raw!$H$5:$EB$5,0))/60/60/24,"-")</f>
        <v>5.2083333333333333E-4</v>
      </c>
      <c r="I36" s="60">
        <f>IFERROR(INDEX(Raw!$H$6:$EB$1257,MATCH($B36&amp;$D36&amp;$B$6,Raw!$A$6:$A$1257,0),MATCH(I$6,Raw!$H$5:$EB$5,0))/60/60/24,"-")</f>
        <v>1.0416666666666667E-3</v>
      </c>
      <c r="J36" s="223"/>
      <c r="K36" s="54">
        <f>IFERROR(INDEX(Raw!$H$6:$EB$1257,MATCH($B36&amp;$D36&amp;$B$6,Raw!$A$6:$A$1257,0),MATCH(K$6,Raw!$H$5:$EB$5,0)),"-")</f>
        <v>0</v>
      </c>
      <c r="L36" s="257"/>
      <c r="M36" s="254" t="s">
        <v>44</v>
      </c>
      <c r="O36" s="54">
        <f>IFERROR(INDEX(Raw!$H$6:$EB$1257,MATCH($B36&amp;$D36&amp;$B$6,Raw!$A$6:$A$1257,0),MATCH(O$6,Raw!$H$5:$EB$5,0)),"-")</f>
        <v>2711</v>
      </c>
      <c r="P36" s="54"/>
      <c r="Q36" s="54">
        <f>IFERROR(INDEX(Raw!$H$6:$EB$1257,MATCH($B36&amp;$D36&amp;$B$6,Raw!$A$6:$A$1257,0),MATCH(Q$6,Raw!$H$5:$EB$5,0))/60/60,"-")</f>
        <v>244.21194444444444</v>
      </c>
      <c r="R36" s="60">
        <f>IFERROR(INDEX(Raw!$H$6:$EB$1257,MATCH($B36&amp;$D36&amp;$B$6,Raw!$A$6:$A$1257,0),MATCH(R$6,Raw!$H$5:$EB$5,0))/60/60/24,"-")</f>
        <v>3.7500000000000003E-3</v>
      </c>
      <c r="S36" s="60">
        <f>IFERROR(INDEX(Raw!$H$6:$EB$1257,MATCH($B36&amp;$D36&amp;$B$6,Raw!$A$6:$A$1257,0),MATCH(S$6,Raw!$H$5:$EB$5,0))/60/60/24,"-")</f>
        <v>6.2962962962962964E-3</v>
      </c>
      <c r="W36" s="394"/>
    </row>
    <row r="37" spans="1:23" x14ac:dyDescent="0.2">
      <c r="A37" s="392">
        <v>43678</v>
      </c>
      <c r="B37" s="287" t="s">
        <v>131</v>
      </c>
      <c r="C37" s="1" t="s">
        <v>135</v>
      </c>
      <c r="D37" s="2" t="s">
        <v>135</v>
      </c>
      <c r="E37" s="54">
        <f>IFERROR(INDEX(Raw!$H$6:$EB$1257,MATCH($B37&amp;$D37&amp;$B$6,Raw!$A$6:$A$1257,0),MATCH(E$6,Raw!$H$5:$EB$5,0)),"-")</f>
        <v>36114</v>
      </c>
      <c r="F37" s="23"/>
      <c r="G37" s="23">
        <f>IFERROR(INDEX(Raw!$H$6:$EB$1257,MATCH($B37&amp;$D37&amp;$B$6,Raw!$A$6:$A$1257,0),MATCH(G$6,Raw!$H$5:$EB$5,0))/60/60,"-")</f>
        <v>429.79916666666668</v>
      </c>
      <c r="H37" s="52">
        <f>IFERROR(INDEX(Raw!$H$6:$EB$1257,MATCH($B37&amp;$D37&amp;$B$6,Raw!$A$6:$A$1257,0),MATCH(H$6,Raw!$H$5:$EB$5,0))/60/60/24,"-")</f>
        <v>4.9768518518518521E-4</v>
      </c>
      <c r="I37" s="60">
        <f>IFERROR(INDEX(Raw!$H$6:$EB$1257,MATCH($B37&amp;$D37&amp;$B$6,Raw!$A$6:$A$1257,0),MATCH(I$6,Raw!$H$5:$EB$5,0))/60/60/24,"-")</f>
        <v>9.6064814814814808E-4</v>
      </c>
      <c r="J37" s="223"/>
      <c r="K37" s="54">
        <f>IFERROR(INDEX(Raw!$H$6:$EB$1257,MATCH($B37&amp;$D37&amp;$B$6,Raw!$A$6:$A$1257,0),MATCH(K$6,Raw!$H$5:$EB$5,0)),"-")</f>
        <v>0</v>
      </c>
      <c r="L37" s="257"/>
      <c r="M37" s="254" t="s">
        <v>44</v>
      </c>
      <c r="O37" s="54">
        <f>IFERROR(INDEX(Raw!$H$6:$EB$1257,MATCH($B37&amp;$D37&amp;$B$6,Raw!$A$6:$A$1257,0),MATCH(O$6,Raw!$H$5:$EB$5,0)),"-")</f>
        <v>2675</v>
      </c>
      <c r="P37" s="54"/>
      <c r="Q37" s="54">
        <f>IFERROR(INDEX(Raw!$H$6:$EB$1257,MATCH($B37&amp;$D37&amp;$B$6,Raw!$A$6:$A$1257,0),MATCH(Q$6,Raw!$H$5:$EB$5,0))/60/60,"-")</f>
        <v>231.0986111111111</v>
      </c>
      <c r="R37" s="60">
        <f>IFERROR(INDEX(Raw!$H$6:$EB$1257,MATCH($B37&amp;$D37&amp;$B$6,Raw!$A$6:$A$1257,0),MATCH(R$6,Raw!$H$5:$EB$5,0))/60/60/24,"-")</f>
        <v>3.5995370370370369E-3</v>
      </c>
      <c r="S37" s="60">
        <f>IFERROR(INDEX(Raw!$H$6:$EB$1257,MATCH($B37&amp;$D37&amp;$B$6,Raw!$A$6:$A$1257,0),MATCH(S$6,Raw!$H$5:$EB$5,0))/60/60/24,"-")</f>
        <v>5.9837962962962961E-3</v>
      </c>
    </row>
    <row r="38" spans="1:23" x14ac:dyDescent="0.2">
      <c r="A38" s="392">
        <v>43709</v>
      </c>
      <c r="B38" s="287" t="s">
        <v>131</v>
      </c>
      <c r="C38" s="25" t="s">
        <v>136</v>
      </c>
      <c r="D38" s="138" t="s">
        <v>136</v>
      </c>
      <c r="E38" s="54">
        <f>IFERROR(INDEX(Raw!$H$6:$EB$1257,MATCH($B38&amp;$D38&amp;$B$6,Raw!$A$6:$A$1257,0),MATCH(E$6,Raw!$H$5:$EB$5,0)),"-")</f>
        <v>34464</v>
      </c>
      <c r="F38" s="23"/>
      <c r="G38" s="23">
        <f>IFERROR(INDEX(Raw!$H$6:$EB$1257,MATCH($B38&amp;$D38&amp;$B$6,Raw!$A$6:$A$1257,0),MATCH(G$6,Raw!$H$5:$EB$5,0))/60/60,"-")</f>
        <v>419.95638888888891</v>
      </c>
      <c r="H38" s="52">
        <f>IFERROR(INDEX(Raw!$H$6:$EB$1257,MATCH($B38&amp;$D38&amp;$B$6,Raw!$A$6:$A$1257,0),MATCH(H$6,Raw!$H$5:$EB$5,0))/60/60/24,"-")</f>
        <v>5.0925925925925921E-4</v>
      </c>
      <c r="I38" s="60">
        <f>IFERROR(INDEX(Raw!$H$6:$EB$1257,MATCH($B38&amp;$D38&amp;$B$6,Raw!$A$6:$A$1257,0),MATCH(I$6,Raw!$H$5:$EB$5,0))/60/60/24,"-")</f>
        <v>1.0069444444444444E-3</v>
      </c>
      <c r="J38" s="223"/>
      <c r="K38" s="54">
        <f>IFERROR(INDEX(Raw!$H$6:$EB$1257,MATCH($B38&amp;$D38&amp;$B$6,Raw!$A$6:$A$1257,0),MATCH(K$6,Raw!$H$5:$EB$5,0)),"-")</f>
        <v>0</v>
      </c>
      <c r="L38" s="257"/>
      <c r="M38" s="254" t="s">
        <v>44</v>
      </c>
      <c r="O38" s="54">
        <f>IFERROR(INDEX(Raw!$H$6:$EB$1257,MATCH($B38&amp;$D38&amp;$B$6,Raw!$A$6:$A$1257,0),MATCH(O$6,Raw!$H$5:$EB$5,0)),"-")</f>
        <v>2393</v>
      </c>
      <c r="P38" s="54"/>
      <c r="Q38" s="54">
        <f>IFERROR(INDEX(Raw!$H$6:$EB$1257,MATCH($B38&amp;$D38&amp;$B$6,Raw!$A$6:$A$1257,0),MATCH(Q$6,Raw!$H$5:$EB$5,0))/60/60,"-")</f>
        <v>210.44777777777779</v>
      </c>
      <c r="R38" s="60">
        <f>IFERROR(INDEX(Raw!$H$6:$EB$1257,MATCH($B38&amp;$D38&amp;$B$6,Raw!$A$6:$A$1257,0),MATCH(R$6,Raw!$H$5:$EB$5,0))/60/60/24,"-")</f>
        <v>3.6689814814814814E-3</v>
      </c>
      <c r="S38" s="60">
        <f>IFERROR(INDEX(Raw!$H$6:$EB$1257,MATCH($B38&amp;$D38&amp;$B$6,Raw!$A$6:$A$1257,0),MATCH(S$6,Raw!$H$5:$EB$5,0))/60/60/24,"-")</f>
        <v>6.2037037037037043E-3</v>
      </c>
    </row>
    <row r="39" spans="1:23" ht="18" x14ac:dyDescent="0.25">
      <c r="A39" s="392">
        <v>43739</v>
      </c>
      <c r="B39" s="287" t="s">
        <v>131</v>
      </c>
      <c r="C39" s="1" t="s">
        <v>137</v>
      </c>
      <c r="D39" s="142" t="s">
        <v>137</v>
      </c>
      <c r="E39" s="54">
        <f>IFERROR(INDEX(Raw!$H$6:$EB$1257,MATCH($B39&amp;$D39&amp;$B$6,Raw!$A$6:$A$1257,0),MATCH(E$6,Raw!$H$5:$EB$5,0)),"-")</f>
        <v>38766</v>
      </c>
      <c r="F39" s="23"/>
      <c r="G39" s="23">
        <f>IFERROR(INDEX(Raw!$H$6:$EB$1257,MATCH($B39&amp;$D39&amp;$B$6,Raw!$A$6:$A$1257,0),MATCH(G$6,Raw!$H$5:$EB$5,0))/60/60,"-")</f>
        <v>473.41111111111115</v>
      </c>
      <c r="H39" s="52">
        <f>IFERROR(INDEX(Raw!$H$6:$EB$1257,MATCH($B39&amp;$D39&amp;$B$6,Raw!$A$6:$A$1257,0),MATCH(H$6,Raw!$H$5:$EB$5,0))/60/60/24,"-")</f>
        <v>5.0925925925925921E-4</v>
      </c>
      <c r="I39" s="60">
        <f>IFERROR(INDEX(Raw!$H$6:$EB$1257,MATCH($B39&amp;$D39&amp;$B$6,Raw!$A$6:$A$1257,0),MATCH(I$6,Raw!$H$5:$EB$5,0))/60/60/24,"-")</f>
        <v>9.8379629629629642E-4</v>
      </c>
      <c r="J39" s="223"/>
      <c r="K39" s="54">
        <f>IFERROR(INDEX(Raw!$H$6:$EB$1257,MATCH($B39&amp;$D39&amp;$B$6,Raw!$A$6:$A$1257,0),MATCH(K$6,Raw!$H$5:$EB$5,0)),"-")</f>
        <v>2597</v>
      </c>
      <c r="L39" s="257"/>
      <c r="M39" s="254">
        <f>IFERROR(INDEX(Raw!$H$6:$EB$1257,MATCH($B39&amp;$D39&amp;$B$6,Raw!$A$6:$A$1257,0),MATCH(E$6,Raw!$H$5:$EB$5,0))/(INDEX(Raw!$H$6:$EB$1257,MATCH($B39&amp;$D39&amp;$B$6,Raw!$A$6:$A$1257,0),MATCH("A8",Raw!$H$5:$EB$5,0))-INDEX(Raw!$H$6:$EB$1257,MATCH($B39&amp;$D39&amp;$B$6,Raw!$A$6:$A$1257,0),MATCH(K$6,Raw!$H$5:$EB$5,0))),"-")</f>
        <v>0.65745200461298414</v>
      </c>
      <c r="O39" s="54">
        <f>IFERROR(INDEX(Raw!$H$6:$EB$1257,MATCH($B39&amp;$D39&amp;$B$6,Raw!$A$6:$A$1257,0),MATCH(O$6,Raw!$H$5:$EB$5,0)),"-")</f>
        <v>3070</v>
      </c>
      <c r="P39" s="54"/>
      <c r="Q39" s="54">
        <f>IFERROR(INDEX(Raw!$H$6:$EB$1257,MATCH($B39&amp;$D39&amp;$B$6,Raw!$A$6:$A$1257,0),MATCH(Q$6,Raw!$H$5:$EB$5,0))/60/60,"-")</f>
        <v>272.62583333333333</v>
      </c>
      <c r="R39" s="60">
        <f>IFERROR(INDEX(Raw!$H$6:$EB$1257,MATCH($B39&amp;$D39&amp;$B$6,Raw!$A$6:$A$1257,0),MATCH(R$6,Raw!$H$5:$EB$5,0))/60/60/24,"-")</f>
        <v>3.7037037037037034E-3</v>
      </c>
      <c r="S39" s="60">
        <f>IFERROR(INDEX(Raw!$H$6:$EB$1257,MATCH($B39&amp;$D39&amp;$B$6,Raw!$A$6:$A$1257,0),MATCH(S$6,Raw!$H$5:$EB$5,0))/60/60/24,"-")</f>
        <v>6.1111111111111114E-3</v>
      </c>
      <c r="T39" s="381"/>
    </row>
    <row r="40" spans="1:23" x14ac:dyDescent="0.2">
      <c r="A40" s="392">
        <v>43770</v>
      </c>
      <c r="B40" s="287" t="s">
        <v>131</v>
      </c>
      <c r="C40" s="1" t="s">
        <v>138</v>
      </c>
      <c r="D40" s="2" t="s">
        <v>138</v>
      </c>
      <c r="E40" s="54">
        <f>IFERROR(INDEX(Raw!$H$6:$EB$1257,MATCH($B40&amp;$D40&amp;$B$6,Raw!$A$6:$A$1257,0),MATCH(E$6,Raw!$H$5:$EB$5,0)),"-")</f>
        <v>39245</v>
      </c>
      <c r="F40" s="23"/>
      <c r="G40" s="23">
        <f>IFERROR(INDEX(Raw!$H$6:$EB$1257,MATCH($B40&amp;$D40&amp;$B$6,Raw!$A$6:$A$1257,0),MATCH(G$6,Raw!$H$5:$EB$5,0))/60/60,"-")</f>
        <v>467.56472222222226</v>
      </c>
      <c r="H40" s="52">
        <f>IFERROR(INDEX(Raw!$H$6:$EB$1257,MATCH($B40&amp;$D40&amp;$B$6,Raw!$A$6:$A$1257,0),MATCH(H$6,Raw!$H$5:$EB$5,0))/60/60/24,"-")</f>
        <v>4.9768518518518521E-4</v>
      </c>
      <c r="I40" s="60">
        <f>IFERROR(INDEX(Raw!$H$6:$EB$1257,MATCH($B40&amp;$D40&amp;$B$6,Raw!$A$6:$A$1257,0),MATCH(I$6,Raw!$H$5:$EB$5,0))/60/60/24,"-")</f>
        <v>9.4907407407407408E-4</v>
      </c>
      <c r="J40" s="223"/>
      <c r="K40" s="54">
        <f>IFERROR(INDEX(Raw!$H$6:$EB$1257,MATCH($B40&amp;$D40&amp;$B$6,Raw!$A$6:$A$1257,0),MATCH(K$6,Raw!$H$5:$EB$5,0)),"-")</f>
        <v>2997</v>
      </c>
      <c r="L40" s="257"/>
      <c r="M40" s="254">
        <f>IFERROR(INDEX(Raw!$H$6:$EB$1257,MATCH($B40&amp;$D40&amp;$B$6,Raw!$A$6:$A$1257,0),MATCH(E$6,Raw!$H$5:$EB$5,0))/(INDEX(Raw!$H$6:$EB$1257,MATCH($B40&amp;$D40&amp;$B$6,Raw!$A$6:$A$1257,0),MATCH("A8",Raw!$H$5:$EB$5,0))-INDEX(Raw!$H$6:$EB$1257,MATCH($B40&amp;$D40&amp;$B$6,Raw!$A$6:$A$1257,0),MATCH(K$6,Raw!$H$5:$EB$5,0))),"-")</f>
        <v>0.65158558857712101</v>
      </c>
      <c r="O40" s="54">
        <f>IFERROR(INDEX(Raw!$H$6:$EB$1257,MATCH($B40&amp;$D40&amp;$B$6,Raw!$A$6:$A$1257,0),MATCH(O$6,Raw!$H$5:$EB$5,0)),"-")</f>
        <v>3212</v>
      </c>
      <c r="P40" s="54"/>
      <c r="Q40" s="54">
        <f>IFERROR(INDEX(Raw!$H$6:$EB$1257,MATCH($B40&amp;$D40&amp;$B$6,Raw!$A$6:$A$1257,0),MATCH(Q$6,Raw!$H$5:$EB$5,0))/60/60,"-")</f>
        <v>270.57388888888886</v>
      </c>
      <c r="R40" s="60">
        <f>IFERROR(INDEX(Raw!$H$6:$EB$1257,MATCH($B40&amp;$D40&amp;$B$6,Raw!$A$6:$A$1257,0),MATCH(R$6,Raw!$H$5:$EB$5,0))/60/60/24,"-")</f>
        <v>3.5069444444444445E-3</v>
      </c>
      <c r="S40" s="60">
        <f>IFERROR(INDEX(Raw!$H$6:$EB$1257,MATCH($B40&amp;$D40&amp;$B$6,Raw!$A$6:$A$1257,0),MATCH(S$6,Raw!$H$5:$EB$5,0))/60/60/24,"-")</f>
        <v>5.9837962962962961E-3</v>
      </c>
      <c r="T40" s="381"/>
    </row>
    <row r="41" spans="1:23" x14ac:dyDescent="0.2">
      <c r="A41" s="392">
        <v>43800</v>
      </c>
      <c r="B41" s="287" t="s">
        <v>131</v>
      </c>
      <c r="C41" s="1" t="s">
        <v>139</v>
      </c>
      <c r="D41" s="2" t="s">
        <v>139</v>
      </c>
      <c r="E41" s="54">
        <f>IFERROR(INDEX(Raw!$H$6:$EB$1257,MATCH($B41&amp;$D41&amp;$B$6,Raw!$A$6:$A$1257,0),MATCH(E$6,Raw!$H$5:$EB$5,0)),"-")</f>
        <v>42090</v>
      </c>
      <c r="F41" s="23"/>
      <c r="G41" s="23">
        <f>IFERROR(INDEX(Raw!$H$6:$EB$1257,MATCH($B41&amp;$D41&amp;$B$6,Raw!$A$6:$A$1257,0),MATCH(G$6,Raw!$H$5:$EB$5,0))/60/60,"-")</f>
        <v>492.03694444444443</v>
      </c>
      <c r="H41" s="52">
        <f>IFERROR(INDEX(Raw!$H$6:$EB$1257,MATCH($B41&amp;$D41&amp;$B$6,Raw!$A$6:$A$1257,0),MATCH(H$6,Raw!$H$5:$EB$5,0))/60/60/24,"-")</f>
        <v>4.8611111111111104E-4</v>
      </c>
      <c r="I41" s="60">
        <f>IFERROR(INDEX(Raw!$H$6:$EB$1257,MATCH($B41&amp;$D41&amp;$B$6,Raw!$A$6:$A$1257,0),MATCH(I$6,Raw!$H$5:$EB$5,0))/60/60/24,"-")</f>
        <v>9.1435185185185185E-4</v>
      </c>
      <c r="J41" s="223"/>
      <c r="K41" s="54">
        <f>IFERROR(INDEX(Raw!$H$6:$EB$1257,MATCH($B41&amp;$D41&amp;$B$6,Raw!$A$6:$A$1257,0),MATCH(K$6,Raw!$H$5:$EB$5,0)),"-")</f>
        <v>4299</v>
      </c>
      <c r="L41" s="257"/>
      <c r="M41" s="254">
        <f>IFERROR(INDEX(Raw!$H$6:$EB$1257,MATCH($B41&amp;$D41&amp;$B$6,Raw!$A$6:$A$1257,0),MATCH(E$6,Raw!$H$5:$EB$5,0))/(INDEX(Raw!$H$6:$EB$1257,MATCH($B41&amp;$D41&amp;$B$6,Raw!$A$6:$A$1257,0),MATCH("A8",Raw!$H$5:$EB$5,0))-INDEX(Raw!$H$6:$EB$1257,MATCH($B41&amp;$D41&amp;$B$6,Raw!$A$6:$A$1257,0),MATCH(K$6,Raw!$H$5:$EB$5,0))),"-")</f>
        <v>0.63618500604594919</v>
      </c>
      <c r="O41" s="54">
        <f>IFERROR(INDEX(Raw!$H$6:$EB$1257,MATCH($B41&amp;$D41&amp;$B$6,Raw!$A$6:$A$1257,0),MATCH(O$6,Raw!$H$5:$EB$5,0)),"-")</f>
        <v>3789</v>
      </c>
      <c r="P41" s="54"/>
      <c r="Q41" s="54">
        <f>IFERROR(INDEX(Raw!$H$6:$EB$1257,MATCH($B41&amp;$D41&amp;$B$6,Raw!$A$6:$A$1257,0),MATCH(Q$6,Raw!$H$5:$EB$5,0))/60/60,"-")</f>
        <v>333.88749999999999</v>
      </c>
      <c r="R41" s="60">
        <f>IFERROR(INDEX(Raw!$H$6:$EB$1257,MATCH($B41&amp;$D41&amp;$B$6,Raw!$A$6:$A$1257,0),MATCH(R$6,Raw!$H$5:$EB$5,0))/60/60/24,"-")</f>
        <v>3.6689814814814814E-3</v>
      </c>
      <c r="S41" s="60">
        <f>IFERROR(INDEX(Raw!$H$6:$EB$1257,MATCH($B41&amp;$D41&amp;$B$6,Raw!$A$6:$A$1257,0),MATCH(S$6,Raw!$H$5:$EB$5,0))/60/60/24,"-")</f>
        <v>6.2615740740740748E-3</v>
      </c>
      <c r="T41" s="381"/>
    </row>
    <row r="42" spans="1:23" ht="18" x14ac:dyDescent="0.25">
      <c r="A42" s="392">
        <v>43831</v>
      </c>
      <c r="B42" s="287" t="s">
        <v>131</v>
      </c>
      <c r="C42" s="1" t="s">
        <v>140</v>
      </c>
      <c r="D42" s="142" t="s">
        <v>140</v>
      </c>
      <c r="E42" s="54">
        <f>IFERROR(INDEX(Raw!$H$6:$EB$1257,MATCH($B42&amp;$D42&amp;$B$6,Raw!$A$6:$A$1257,0),MATCH(E$6,Raw!$H$5:$EB$5,0)),"-")</f>
        <v>36941</v>
      </c>
      <c r="F42" s="23"/>
      <c r="G42" s="23">
        <f>IFERROR(INDEX(Raw!$H$6:$EB$1257,MATCH($B42&amp;$D42&amp;$B$6,Raw!$A$6:$A$1257,0),MATCH(G$6,Raw!$H$5:$EB$5,0))/60/60,"-")</f>
        <v>390.01583333333332</v>
      </c>
      <c r="H42" s="52">
        <f>IFERROR(INDEX(Raw!$H$6:$EB$1257,MATCH($B42&amp;$D42&amp;$B$6,Raw!$A$6:$A$1257,0),MATCH(H$6,Raw!$H$5:$EB$5,0))/60/60/24,"-")</f>
        <v>4.3981481481481481E-4</v>
      </c>
      <c r="I42" s="60">
        <f>IFERROR(INDEX(Raw!$H$6:$EB$1257,MATCH($B42&amp;$D42&amp;$B$6,Raw!$A$6:$A$1257,0),MATCH(I$6,Raw!$H$5:$EB$5,0))/60/60/24,"-")</f>
        <v>7.9861111111111105E-4</v>
      </c>
      <c r="J42" s="223"/>
      <c r="K42" s="54">
        <f>IFERROR(INDEX(Raw!$H$6:$EB$1257,MATCH($B42&amp;$D42&amp;$B$6,Raw!$A$6:$A$1257,0),MATCH(K$6,Raw!$H$5:$EB$5,0)),"-")</f>
        <v>3455</v>
      </c>
      <c r="L42" s="257"/>
      <c r="M42" s="254">
        <f>IFERROR(INDEX(Raw!$H$6:$EB$1257,MATCH($B42&amp;$D42&amp;$B$6,Raw!$A$6:$A$1257,0),MATCH(E$6,Raw!$H$5:$EB$5,0))/(INDEX(Raw!$H$6:$EB$1257,MATCH($B42&amp;$D42&amp;$B$6,Raw!$A$6:$A$1257,0),MATCH("A8",Raw!$H$5:$EB$5,0))-INDEX(Raw!$H$6:$EB$1257,MATCH($B42&amp;$D42&amp;$B$6,Raw!$A$6:$A$1257,0),MATCH(K$6,Raw!$H$5:$EB$5,0))),"-")</f>
        <v>0.64444715815917097</v>
      </c>
      <c r="O42" s="54">
        <f>IFERROR(INDEX(Raw!$H$6:$EB$1257,MATCH($B42&amp;$D42&amp;$B$6,Raw!$A$6:$A$1257,0),MATCH(O$6,Raw!$H$5:$EB$5,0)),"-")</f>
        <v>3421</v>
      </c>
      <c r="P42" s="54"/>
      <c r="Q42" s="54">
        <f>IFERROR(INDEX(Raw!$H$6:$EB$1257,MATCH($B42&amp;$D42&amp;$B$6,Raw!$A$6:$A$1257,0),MATCH(Q$6,Raw!$H$5:$EB$5,0))/60/60,"-")</f>
        <v>289.84249999999997</v>
      </c>
      <c r="R42" s="60">
        <f>IFERROR(INDEX(Raw!$H$6:$EB$1257,MATCH($B42&amp;$D42&amp;$B$6,Raw!$A$6:$A$1257,0),MATCH(R$6,Raw!$H$5:$EB$5,0))/60/60/24,"-")</f>
        <v>3.530092592592592E-3</v>
      </c>
      <c r="S42" s="60">
        <f>IFERROR(INDEX(Raw!$H$6:$EB$1257,MATCH($B42&amp;$D42&amp;$B$6,Raw!$A$6:$A$1257,0),MATCH(S$6,Raw!$H$5:$EB$5,0))/60/60/24,"-")</f>
        <v>5.9837962962962961E-3</v>
      </c>
      <c r="T42" s="381"/>
    </row>
    <row r="43" spans="1:23" x14ac:dyDescent="0.2">
      <c r="A43" s="392">
        <v>43862</v>
      </c>
      <c r="B43" s="287" t="s">
        <v>131</v>
      </c>
      <c r="C43" s="1" t="s">
        <v>141</v>
      </c>
      <c r="D43" s="2" t="s">
        <v>141</v>
      </c>
      <c r="E43" s="54">
        <f>IFERROR(INDEX(Raw!$H$6:$EB$1257,MATCH($B43&amp;$D43&amp;$B$6,Raw!$A$6:$A$1257,0),MATCH(E$6,Raw!$H$5:$EB$5,0)),"-")</f>
        <v>34339</v>
      </c>
      <c r="F43" s="23"/>
      <c r="G43" s="23">
        <f>IFERROR(INDEX(Raw!$H$6:$EB$1257,MATCH($B43&amp;$D43&amp;$B$6,Raw!$A$6:$A$1257,0),MATCH(G$6,Raw!$H$5:$EB$5,0))/60/60,"-")</f>
        <v>381.94777777777773</v>
      </c>
      <c r="H43" s="52">
        <f>IFERROR(INDEX(Raw!$H$6:$EB$1257,MATCH($B43&amp;$D43&amp;$B$6,Raw!$A$6:$A$1257,0),MATCH(H$6,Raw!$H$5:$EB$5,0))/60/60/24,"-")</f>
        <v>4.6296296296296293E-4</v>
      </c>
      <c r="I43" s="60">
        <f>IFERROR(INDEX(Raw!$H$6:$EB$1257,MATCH($B43&amp;$D43&amp;$B$6,Raw!$A$6:$A$1257,0),MATCH(I$6,Raw!$H$5:$EB$5,0))/60/60/24,"-")</f>
        <v>8.564814814814815E-4</v>
      </c>
      <c r="J43" s="223"/>
      <c r="K43" s="54">
        <f>IFERROR(INDEX(Raw!$H$6:$EB$1257,MATCH($B43&amp;$D43&amp;$B$6,Raw!$A$6:$A$1257,0),MATCH(K$6,Raw!$H$5:$EB$5,0)),"-")</f>
        <v>3110</v>
      </c>
      <c r="L43" s="257"/>
      <c r="M43" s="254">
        <f>IFERROR(INDEX(Raw!$H$6:$EB$1257,MATCH($B43&amp;$D43&amp;$B$6,Raw!$A$6:$A$1257,0),MATCH(E$6,Raw!$H$5:$EB$5,0))/(INDEX(Raw!$H$6:$EB$1257,MATCH($B43&amp;$D43&amp;$B$6,Raw!$A$6:$A$1257,0),MATCH("A8",Raw!$H$5:$EB$5,0))-INDEX(Raw!$H$6:$EB$1257,MATCH($B43&amp;$D43&amp;$B$6,Raw!$A$6:$A$1257,0),MATCH(K$6,Raw!$H$5:$EB$5,0))),"-")</f>
        <v>0.64168255036065325</v>
      </c>
      <c r="O43" s="54">
        <f>IFERROR(INDEX(Raw!$H$6:$EB$1257,MATCH($B43&amp;$D43&amp;$B$6,Raw!$A$6:$A$1257,0),MATCH(O$6,Raw!$H$5:$EB$5,0)),"-")</f>
        <v>3112</v>
      </c>
      <c r="P43" s="54"/>
      <c r="Q43" s="54">
        <f>IFERROR(INDEX(Raw!$H$6:$EB$1257,MATCH($B43&amp;$D43&amp;$B$6,Raw!$A$6:$A$1257,0),MATCH(Q$6,Raw!$H$5:$EB$5,0))/60/60,"-")</f>
        <v>269.6802777777778</v>
      </c>
      <c r="R43" s="60">
        <f>IFERROR(INDEX(Raw!$H$6:$EB$1257,MATCH($B43&amp;$D43&amp;$B$6,Raw!$A$6:$A$1257,0),MATCH(R$6,Raw!$H$5:$EB$5,0))/60/60/24,"-")</f>
        <v>3.6111111111111114E-3</v>
      </c>
      <c r="S43" s="60">
        <f>IFERROR(INDEX(Raw!$H$6:$EB$1257,MATCH($B43&amp;$D43&amp;$B$6,Raw!$A$6:$A$1257,0),MATCH(S$6,Raw!$H$5:$EB$5,0))/60/60/24,"-")</f>
        <v>6.0879629629629643E-3</v>
      </c>
      <c r="T43" s="381"/>
    </row>
    <row r="44" spans="1:23" x14ac:dyDescent="0.2">
      <c r="A44" s="392">
        <v>43891</v>
      </c>
      <c r="B44" s="287" t="s">
        <v>131</v>
      </c>
      <c r="C44" s="46" t="s">
        <v>142</v>
      </c>
      <c r="D44" s="2" t="s">
        <v>142</v>
      </c>
      <c r="E44" s="54">
        <f>IFERROR(INDEX(Raw!$H$6:$EB$1257,MATCH($B44&amp;$D44&amp;$B$6,Raw!$A$6:$A$1257,0),MATCH(E$6,Raw!$H$5:$EB$5,0)),"-")</f>
        <v>37583</v>
      </c>
      <c r="F44" s="24"/>
      <c r="G44" s="23">
        <f>IFERROR(INDEX(Raw!$H$6:$EB$1257,MATCH($B44&amp;$D44&amp;$B$6,Raw!$A$6:$A$1257,0),MATCH(G$6,Raw!$H$5:$EB$5,0))/60/60,"-")</f>
        <v>716.9713888888889</v>
      </c>
      <c r="H44" s="52">
        <f>IFERROR(INDEX(Raw!$H$6:$EB$1257,MATCH($B44&amp;$D44&amp;$B$6,Raw!$A$6:$A$1257,0),MATCH(H$6,Raw!$H$5:$EB$5,0))/60/60/24,"-")</f>
        <v>7.9861111111111105E-4</v>
      </c>
      <c r="I44" s="60">
        <f>IFERROR(INDEX(Raw!$H$6:$EB$1257,MATCH($B44&amp;$D44&amp;$B$6,Raw!$A$6:$A$1257,0),MATCH(I$6,Raw!$H$5:$EB$5,0))/60/60/24,"-")</f>
        <v>1.7592592592592592E-3</v>
      </c>
      <c r="J44" s="223"/>
      <c r="K44" s="54">
        <f>IFERROR(INDEX(Raw!$H$6:$EB$1257,MATCH($B44&amp;$D44&amp;$B$6,Raw!$A$6:$A$1257,0),MATCH(K$6,Raw!$H$5:$EB$5,0)),"-")</f>
        <v>2171</v>
      </c>
      <c r="L44" s="257"/>
      <c r="M44" s="254">
        <f>IFERROR(INDEX(Raw!$H$6:$EB$1257,MATCH($B44&amp;$D44&amp;$B$6,Raw!$A$6:$A$1257,0),MATCH(E$6,Raw!$H$5:$EB$5,0))/(INDEX(Raw!$H$6:$EB$1257,MATCH($B44&amp;$D44&amp;$B$6,Raw!$A$6:$A$1257,0),MATCH("A8",Raw!$H$5:$EB$5,0))-INDEX(Raw!$H$6:$EB$1257,MATCH($B44&amp;$D44&amp;$B$6,Raw!$A$6:$A$1257,0),MATCH(K$6,Raw!$H$5:$EB$5,0))),"-")</f>
        <v>0.6314135949732872</v>
      </c>
      <c r="O44" s="54">
        <f>IFERROR(INDEX(Raw!$H$6:$EB$1257,MATCH($B44&amp;$D44&amp;$B$6,Raw!$A$6:$A$1257,0),MATCH(O$6,Raw!$H$5:$EB$5,0)),"-")</f>
        <v>3691</v>
      </c>
      <c r="P44" s="54"/>
      <c r="Q44" s="54">
        <f>IFERROR(INDEX(Raw!$H$6:$EB$1257,MATCH($B44&amp;$D44&amp;$B$6,Raw!$A$6:$A$1257,0),MATCH(Q$6,Raw!$H$5:$EB$5,0))/60/60,"-")</f>
        <v>363.92361111111114</v>
      </c>
      <c r="R44" s="60">
        <f>IFERROR(INDEX(Raw!$H$6:$EB$1257,MATCH($B44&amp;$D44&amp;$B$6,Raw!$A$6:$A$1257,0),MATCH(R$6,Raw!$H$5:$EB$5,0))/60/60/24,"-")</f>
        <v>4.108796296296297E-3</v>
      </c>
      <c r="S44" s="60">
        <f>IFERROR(INDEX(Raw!$H$6:$EB$1257,MATCH($B44&amp;$D44&amp;$B$6,Raw!$A$6:$A$1257,0),MATCH(S$6,Raw!$H$5:$EB$5,0))/60/60/24,"-")</f>
        <v>7.3726851851851861E-3</v>
      </c>
      <c r="T44" s="381"/>
    </row>
    <row r="45" spans="1:23" ht="18" x14ac:dyDescent="0.25">
      <c r="A45" s="392">
        <v>43922</v>
      </c>
      <c r="B45" s="288" t="s">
        <v>147</v>
      </c>
      <c r="C45" s="114" t="s">
        <v>143</v>
      </c>
      <c r="D45" s="142" t="s">
        <v>143</v>
      </c>
      <c r="E45" s="117">
        <f>IFERROR(INDEX(Raw!$H$6:$EB$1257,MATCH($B45&amp;$D45&amp;$B$6,Raw!$A$6:$A$1257,0),MATCH(E$6,Raw!$H$5:$EB$5,0)),"-")</f>
        <v>28653</v>
      </c>
      <c r="F45" s="23"/>
      <c r="G45" s="115">
        <f>IFERROR(INDEX(Raw!$H$6:$EB$1257,MATCH($B45&amp;$D45&amp;$B$6,Raw!$A$6:$A$1257,0),MATCH(G$6,Raw!$H$5:$EB$5,0))/60/60,"-")</f>
        <v>334.53694444444443</v>
      </c>
      <c r="H45" s="116">
        <f>IFERROR(INDEX(Raw!$H$6:$EB$1257,MATCH($B45&amp;$D45&amp;$B$6,Raw!$A$6:$A$1257,0),MATCH(H$6,Raw!$H$5:$EB$5,0))/60/60/24,"-")</f>
        <v>4.8611111111111104E-4</v>
      </c>
      <c r="I45" s="122">
        <f>IFERROR(INDEX(Raw!$H$6:$EB$1257,MATCH($B45&amp;$D45&amp;$B$6,Raw!$A$6:$A$1257,0),MATCH(I$6,Raw!$H$5:$EB$5,0))/60/60/24,"-")</f>
        <v>1.0069444444444444E-3</v>
      </c>
      <c r="J45" s="223"/>
      <c r="K45" s="117">
        <f>IFERROR(INDEX(Raw!$H$6:$EB$1257,MATCH($B45&amp;$D45&amp;$B$6,Raw!$A$6:$A$1257,0),MATCH(K$6,Raw!$H$5:$EB$5,0)),"-")</f>
        <v>2680</v>
      </c>
      <c r="L45" s="257"/>
      <c r="M45" s="282">
        <f>IFERROR(INDEX(Raw!$H$6:$EB$1257,MATCH($B45&amp;$D45&amp;$B$6,Raw!$A$6:$A$1257,0),MATCH(E$6,Raw!$H$5:$EB$5,0))/(INDEX(Raw!$H$6:$EB$1257,MATCH($B45&amp;$D45&amp;$B$6,Raw!$A$6:$A$1257,0),MATCH("A8",Raw!$H$5:$EB$5,0))-INDEX(Raw!$H$6:$EB$1257,MATCH($B45&amp;$D45&amp;$B$6,Raw!$A$6:$A$1257,0),MATCH(K$6,Raw!$H$5:$EB$5,0))),"-")</f>
        <v>0.60546445778040736</v>
      </c>
      <c r="O45" s="117">
        <f>IFERROR(INDEX(Raw!$H$6:$EB$1257,MATCH($B45&amp;$D45&amp;$B$6,Raw!$A$6:$A$1257,0),MATCH(O$6,Raw!$H$5:$EB$5,0)),"-")</f>
        <v>3753</v>
      </c>
      <c r="P45" s="117"/>
      <c r="Q45" s="117">
        <f>IFERROR(INDEX(Raw!$H$6:$EB$1257,MATCH($B45&amp;$D45&amp;$B$6,Raw!$A$6:$A$1257,0),MATCH(Q$6,Raw!$H$5:$EB$5,0))/60/60,"-")</f>
        <v>310.72861111111109</v>
      </c>
      <c r="R45" s="122">
        <f>IFERROR(INDEX(Raw!$H$6:$EB$1257,MATCH($B45&amp;$D45&amp;$B$6,Raw!$A$6:$A$1257,0),MATCH(R$6,Raw!$H$5:$EB$5,0))/60/60/24,"-")</f>
        <v>3.4490740740740745E-3</v>
      </c>
      <c r="S45" s="122">
        <f>IFERROR(INDEX(Raw!$H$6:$EB$1257,MATCH($B45&amp;$D45&amp;$B$6,Raw!$A$6:$A$1257,0),MATCH(S$6,Raw!$H$5:$EB$5,0))/60/60/24,"-")</f>
        <v>5.9837962962962961E-3</v>
      </c>
      <c r="T45" s="381"/>
    </row>
    <row r="46" spans="1:23" x14ac:dyDescent="0.2">
      <c r="A46" s="392">
        <v>43952</v>
      </c>
      <c r="B46" s="287" t="s">
        <v>147</v>
      </c>
      <c r="C46" s="1" t="s">
        <v>144</v>
      </c>
      <c r="D46" s="2" t="s">
        <v>144</v>
      </c>
      <c r="E46" s="54">
        <f>IFERROR(INDEX(Raw!$H$6:$EB$1257,MATCH($B46&amp;$D46&amp;$B$6,Raw!$A$6:$A$1257,0),MATCH(E$6,Raw!$H$5:$EB$5,0)),"-")</f>
        <v>26122</v>
      </c>
      <c r="F46" s="23"/>
      <c r="G46" s="23">
        <f>IFERROR(INDEX(Raw!$H$6:$EB$1257,MATCH($B46&amp;$D46&amp;$B$6,Raw!$A$6:$A$1257,0),MATCH(G$6,Raw!$H$5:$EB$5,0))/60/60,"-")</f>
        <v>273.8075</v>
      </c>
      <c r="H46" s="52">
        <f>IFERROR(INDEX(Raw!$H$6:$EB$1257,MATCH($B46&amp;$D46&amp;$B$6,Raw!$A$6:$A$1257,0),MATCH(H$6,Raw!$H$5:$EB$5,0))/60/60/24,"-")</f>
        <v>4.3981481481481481E-4</v>
      </c>
      <c r="I46" s="60">
        <f>IFERROR(INDEX(Raw!$H$6:$EB$1257,MATCH($B46&amp;$D46&amp;$B$6,Raw!$A$6:$A$1257,0),MATCH(I$6,Raw!$H$5:$EB$5,0))/60/60/24,"-")</f>
        <v>7.9861111111111105E-4</v>
      </c>
      <c r="J46" s="223"/>
      <c r="K46" s="54">
        <f>IFERROR(INDEX(Raw!$H$6:$EB$1257,MATCH($B46&amp;$D46&amp;$B$6,Raw!$A$6:$A$1257,0),MATCH(K$6,Raw!$H$5:$EB$5,0)),"-")</f>
        <v>2822</v>
      </c>
      <c r="L46" s="257"/>
      <c r="M46" s="254">
        <f>IFERROR(INDEX(Raw!$H$6:$EB$1257,MATCH($B46&amp;$D46&amp;$B$6,Raw!$A$6:$A$1257,0),MATCH(E$6,Raw!$H$5:$EB$5,0))/(INDEX(Raw!$H$6:$EB$1257,MATCH($B46&amp;$D46&amp;$B$6,Raw!$A$6:$A$1257,0),MATCH("A8",Raw!$H$5:$EB$5,0))-INDEX(Raw!$H$6:$EB$1257,MATCH($B46&amp;$D46&amp;$B$6,Raw!$A$6:$A$1257,0),MATCH(K$6,Raw!$H$5:$EB$5,0))),"-")</f>
        <v>0.61363903309920365</v>
      </c>
      <c r="O46" s="54">
        <f>IFERROR(INDEX(Raw!$H$6:$EB$1257,MATCH($B46&amp;$D46&amp;$B$6,Raw!$A$6:$A$1257,0),MATCH(O$6,Raw!$H$5:$EB$5,0)),"-")</f>
        <v>2803</v>
      </c>
      <c r="P46" s="54"/>
      <c r="Q46" s="54">
        <f>IFERROR(INDEX(Raw!$H$6:$EB$1257,MATCH($B46&amp;$D46&amp;$B$6,Raw!$A$6:$A$1257,0),MATCH(Q$6,Raw!$H$5:$EB$5,0))/60/60,"-")</f>
        <v>242.84638888888887</v>
      </c>
      <c r="R46" s="60">
        <f>IFERROR(INDEX(Raw!$H$6:$EB$1257,MATCH($B46&amp;$D46&amp;$B$6,Raw!$A$6:$A$1257,0),MATCH(R$6,Raw!$H$5:$EB$5,0))/60/60/24,"-")</f>
        <v>3.6111111111111114E-3</v>
      </c>
      <c r="S46" s="60">
        <f>IFERROR(INDEX(Raw!$H$6:$EB$1257,MATCH($B46&amp;$D46&amp;$B$6,Raw!$A$6:$A$1257,0),MATCH(S$6,Raw!$H$5:$EB$5,0))/60/60/24,"-")</f>
        <v>6.122685185185185E-3</v>
      </c>
      <c r="T46" s="381"/>
    </row>
    <row r="47" spans="1:23" x14ac:dyDescent="0.2">
      <c r="A47" s="392">
        <v>43983</v>
      </c>
      <c r="B47" s="287" t="s">
        <v>147</v>
      </c>
      <c r="C47" s="1" t="s">
        <v>145</v>
      </c>
      <c r="D47" s="138" t="s">
        <v>145</v>
      </c>
      <c r="E47" s="54">
        <f>IFERROR(INDEX(Raw!$H$6:$EB$1257,MATCH($B47&amp;$D47&amp;$B$6,Raw!$A$6:$A$1257,0),MATCH(E$6,Raw!$H$5:$EB$5,0)),"-")</f>
        <v>26516</v>
      </c>
      <c r="F47" s="23"/>
      <c r="G47" s="23">
        <f>IFERROR(INDEX(Raw!$H$6:$EB$1257,MATCH($B47&amp;$D47&amp;$B$6,Raw!$A$6:$A$1257,0),MATCH(G$6,Raw!$H$5:$EB$5,0))/60/60,"-")</f>
        <v>271.68638888888887</v>
      </c>
      <c r="H47" s="52">
        <f>IFERROR(INDEX(Raw!$H$6:$EB$1257,MATCH($B47&amp;$D47&amp;$B$6,Raw!$A$6:$A$1257,0),MATCH(H$6,Raw!$H$5:$EB$5,0))/60/60/24,"-")</f>
        <v>4.2824074074074075E-4</v>
      </c>
      <c r="I47" s="60">
        <f>IFERROR(INDEX(Raw!$H$6:$EB$1257,MATCH($B47&amp;$D47&amp;$B$6,Raw!$A$6:$A$1257,0),MATCH(I$6,Raw!$H$5:$EB$5,0))/60/60/24,"-")</f>
        <v>7.7546296296296304E-4</v>
      </c>
      <c r="J47" s="223"/>
      <c r="K47" s="54">
        <f>IFERROR(INDEX(Raw!$H$6:$EB$1257,MATCH($B47&amp;$D47&amp;$B$6,Raw!$A$6:$A$1257,0),MATCH(K$6,Raw!$H$5:$EB$5,0)),"-")</f>
        <v>2780</v>
      </c>
      <c r="L47" s="257"/>
      <c r="M47" s="254">
        <f>IFERROR(INDEX(Raw!$H$6:$EB$1257,MATCH($B47&amp;$D47&amp;$B$6,Raw!$A$6:$A$1257,0),MATCH(E$6,Raw!$H$5:$EB$5,0))/(INDEX(Raw!$H$6:$EB$1257,MATCH($B47&amp;$D47&amp;$B$6,Raw!$A$6:$A$1257,0),MATCH("A8",Raw!$H$5:$EB$5,0))-INDEX(Raw!$H$6:$EB$1257,MATCH($B47&amp;$D47&amp;$B$6,Raw!$A$6:$A$1257,0),MATCH(K$6,Raw!$H$5:$EB$5,0))),"-")</f>
        <v>0.61144675552275973</v>
      </c>
      <c r="O47" s="54">
        <f>IFERROR(INDEX(Raw!$H$6:$EB$1257,MATCH($B47&amp;$D47&amp;$B$6,Raw!$A$6:$A$1257,0),MATCH(O$6,Raw!$H$5:$EB$5,0)),"-")</f>
        <v>2608</v>
      </c>
      <c r="P47" s="54"/>
      <c r="Q47" s="54">
        <f>IFERROR(INDEX(Raw!$H$6:$EB$1257,MATCH($B47&amp;$D47&amp;$B$6,Raw!$A$6:$A$1257,0),MATCH(Q$6,Raw!$H$5:$EB$5,0))/60/60,"-")</f>
        <v>237.31555555555553</v>
      </c>
      <c r="R47" s="60">
        <f>IFERROR(INDEX(Raw!$H$6:$EB$1257,MATCH($B47&amp;$D47&amp;$B$6,Raw!$A$6:$A$1257,0),MATCH(R$6,Raw!$H$5:$EB$5,0))/60/60/24,"-")</f>
        <v>3.7962962962962963E-3</v>
      </c>
      <c r="S47" s="60">
        <f>IFERROR(INDEX(Raw!$H$6:$EB$1257,MATCH($B47&amp;$D47&amp;$B$6,Raw!$A$6:$A$1257,0),MATCH(S$6,Raw!$H$5:$EB$5,0))/60/60/24,"-")</f>
        <v>6.5277777777777782E-3</v>
      </c>
      <c r="T47" s="381"/>
    </row>
    <row r="48" spans="1:23" ht="18" x14ac:dyDescent="0.25">
      <c r="A48" s="392">
        <v>44013</v>
      </c>
      <c r="B48" s="287" t="s">
        <v>147</v>
      </c>
      <c r="C48" s="1" t="s">
        <v>146</v>
      </c>
      <c r="D48" s="142" t="s">
        <v>146</v>
      </c>
      <c r="E48" s="54">
        <f>IFERROR(INDEX(Raw!$H$6:$EB$1257,MATCH($B48&amp;$D48&amp;$B$6,Raw!$A$6:$A$1257,0),MATCH(E$6,Raw!$H$5:$EB$5,0)),"-")</f>
        <v>29865</v>
      </c>
      <c r="F48" s="23"/>
      <c r="G48" s="23">
        <f>IFERROR(INDEX(Raw!$H$6:$EB$1257,MATCH($B48&amp;$D48&amp;$B$6,Raw!$A$6:$A$1257,0),MATCH(G$6,Raw!$H$5:$EB$5,0))/60/60,"-")</f>
        <v>309.66388888888889</v>
      </c>
      <c r="H48" s="52">
        <f>IFERROR(INDEX(Raw!$H$6:$EB$1257,MATCH($B48&amp;$D48&amp;$B$6,Raw!$A$6:$A$1257,0),MATCH(H$6,Raw!$H$5:$EB$5,0))/60/60/24,"-")</f>
        <v>4.2824074074074075E-4</v>
      </c>
      <c r="I48" s="60">
        <f>IFERROR(INDEX(Raw!$H$6:$EB$1257,MATCH($B48&amp;$D48&amp;$B$6,Raw!$A$6:$A$1257,0),MATCH(I$6,Raw!$H$5:$EB$5,0))/60/60/24,"-")</f>
        <v>7.6388888888888893E-4</v>
      </c>
      <c r="J48" s="223"/>
      <c r="K48" s="54">
        <f>IFERROR(INDEX(Raw!$H$6:$EB$1257,MATCH($B48&amp;$D48&amp;$B$6,Raw!$A$6:$A$1257,0),MATCH(K$6,Raw!$H$5:$EB$5,0)),"-")</f>
        <v>2941</v>
      </c>
      <c r="L48" s="257"/>
      <c r="M48" s="254">
        <f>IFERROR(INDEX(Raw!$H$6:$EB$1257,MATCH($B48&amp;$D48&amp;$B$6,Raw!$A$6:$A$1257,0),MATCH(E$6,Raw!$H$5:$EB$5,0))/(INDEX(Raw!$H$6:$EB$1257,MATCH($B48&amp;$D48&amp;$B$6,Raw!$A$6:$A$1257,0),MATCH("A8",Raw!$H$5:$EB$5,0))-INDEX(Raw!$H$6:$EB$1257,MATCH($B48&amp;$D48&amp;$B$6,Raw!$A$6:$A$1257,0),MATCH(K$6,Raw!$H$5:$EB$5,0))),"-")</f>
        <v>0.61161171411017812</v>
      </c>
      <c r="O48" s="54">
        <f>IFERROR(INDEX(Raw!$H$6:$EB$1257,MATCH($B48&amp;$D48&amp;$B$6,Raw!$A$6:$A$1257,0),MATCH(O$6,Raw!$H$5:$EB$5,0)),"-")</f>
        <v>2786</v>
      </c>
      <c r="P48" s="54"/>
      <c r="Q48" s="54">
        <f>IFERROR(INDEX(Raw!$H$6:$EB$1257,MATCH($B48&amp;$D48&amp;$B$6,Raw!$A$6:$A$1257,0),MATCH(Q$6,Raw!$H$5:$EB$5,0))/60/60,"-")</f>
        <v>251.31027777777777</v>
      </c>
      <c r="R48" s="60">
        <f>IFERROR(INDEX(Raw!$H$6:$EB$1257,MATCH($B48&amp;$D48&amp;$B$6,Raw!$A$6:$A$1257,0),MATCH(R$6,Raw!$H$5:$EB$5,0))/60/60/24,"-")</f>
        <v>3.7615740740740739E-3</v>
      </c>
      <c r="S48" s="60">
        <f>IFERROR(INDEX(Raw!$H$6:$EB$1257,MATCH($B48&amp;$D48&amp;$B$6,Raw!$A$6:$A$1257,0),MATCH(S$6,Raw!$H$5:$EB$5,0))/60/60/24,"-")</f>
        <v>6.4004629629629628E-3</v>
      </c>
      <c r="T48" s="381"/>
    </row>
    <row r="49" spans="1:20" x14ac:dyDescent="0.2">
      <c r="A49" s="392">
        <v>44044</v>
      </c>
      <c r="B49" s="287" t="s">
        <v>147</v>
      </c>
      <c r="C49" s="1" t="s">
        <v>135</v>
      </c>
      <c r="D49" s="2" t="s">
        <v>135</v>
      </c>
      <c r="E49" s="54">
        <f>IFERROR(INDEX(Raw!$H$6:$EB$1257,MATCH($B49&amp;$D49&amp;$B$6,Raw!$A$6:$A$1257,0),MATCH(E$6,Raw!$H$5:$EB$5,0)),"-")</f>
        <v>32226</v>
      </c>
      <c r="F49" s="23"/>
      <c r="G49" s="23">
        <f>IFERROR(INDEX(Raw!$H$6:$EB$1257,MATCH($B49&amp;$D49&amp;$B$6,Raw!$A$6:$A$1257,0),MATCH(G$6,Raw!$H$5:$EB$5,0))/60/60,"-")</f>
        <v>342.15694444444449</v>
      </c>
      <c r="H49" s="52">
        <f>IFERROR(INDEX(Raw!$H$6:$EB$1257,MATCH($B49&amp;$D49&amp;$B$6,Raw!$A$6:$A$1257,0),MATCH(H$6,Raw!$H$5:$EB$5,0))/60/60/24,"-")</f>
        <v>4.3981481481481481E-4</v>
      </c>
      <c r="I49" s="60">
        <f>IFERROR(INDEX(Raw!$H$6:$EB$1257,MATCH($B49&amp;$D49&amp;$B$6,Raw!$A$6:$A$1257,0),MATCH(I$6,Raw!$H$5:$EB$5,0))/60/60/24,"-")</f>
        <v>7.9861111111111105E-4</v>
      </c>
      <c r="J49" s="223"/>
      <c r="K49" s="54">
        <f>IFERROR(INDEX(Raw!$H$6:$EB$1257,MATCH($B49&amp;$D49&amp;$B$6,Raw!$A$6:$A$1257,0),MATCH(K$6,Raw!$H$5:$EB$5,0)),"-")</f>
        <v>3146</v>
      </c>
      <c r="L49" s="257"/>
      <c r="M49" s="254">
        <f>IFERROR(INDEX(Raw!$H$6:$EB$1257,MATCH($B49&amp;$D49&amp;$B$6,Raw!$A$6:$A$1257,0),MATCH(E$6,Raw!$H$5:$EB$5,0))/(INDEX(Raw!$H$6:$EB$1257,MATCH($B49&amp;$D49&amp;$B$6,Raw!$A$6:$A$1257,0),MATCH("A8",Raw!$H$5:$EB$5,0))-INDEX(Raw!$H$6:$EB$1257,MATCH($B49&amp;$D49&amp;$B$6,Raw!$A$6:$A$1257,0),MATCH(K$6,Raw!$H$5:$EB$5,0))),"-")</f>
        <v>0.60443394103083503</v>
      </c>
      <c r="O49" s="54">
        <f>IFERROR(INDEX(Raw!$H$6:$EB$1257,MATCH($B49&amp;$D49&amp;$B$6,Raw!$A$6:$A$1257,0),MATCH(O$6,Raw!$H$5:$EB$5,0)),"-")</f>
        <v>2925</v>
      </c>
      <c r="P49" s="54"/>
      <c r="Q49" s="54">
        <f>IFERROR(INDEX(Raw!$H$6:$EB$1257,MATCH($B49&amp;$D49&amp;$B$6,Raw!$A$6:$A$1257,0),MATCH(Q$6,Raw!$H$5:$EB$5,0))/60/60,"-")</f>
        <v>263.45916666666665</v>
      </c>
      <c r="R49" s="60">
        <f>IFERROR(INDEX(Raw!$H$6:$EB$1257,MATCH($B49&amp;$D49&amp;$B$6,Raw!$A$6:$A$1257,0),MATCH(R$6,Raw!$H$5:$EB$5,0))/60/60/24,"-")</f>
        <v>3.7500000000000003E-3</v>
      </c>
      <c r="S49" s="60">
        <f>IFERROR(INDEX(Raw!$H$6:$EB$1257,MATCH($B49&amp;$D49&amp;$B$6,Raw!$A$6:$A$1257,0),MATCH(S$6,Raw!$H$5:$EB$5,0))/60/60/24,"-")</f>
        <v>6.6435185185185182E-3</v>
      </c>
      <c r="T49" s="381"/>
    </row>
    <row r="50" spans="1:20" x14ac:dyDescent="0.2">
      <c r="A50" s="392">
        <v>44075</v>
      </c>
      <c r="B50" s="287" t="s">
        <v>147</v>
      </c>
      <c r="C50" s="1" t="s">
        <v>136</v>
      </c>
      <c r="D50" s="138" t="s">
        <v>136</v>
      </c>
      <c r="E50" s="54">
        <f>IFERROR(INDEX(Raw!$H$6:$EB$1257,MATCH($B50&amp;$D50&amp;$B$6,Raw!$A$6:$A$1257,0),MATCH(E$6,Raw!$H$5:$EB$5,0)),"-")</f>
        <v>33194</v>
      </c>
      <c r="F50" s="23"/>
      <c r="G50" s="23">
        <f>IFERROR(INDEX(Raw!$H$6:$EB$1257,MATCH($B50&amp;$D50&amp;$B$6,Raw!$A$6:$A$1257,0),MATCH(G$6,Raw!$H$5:$EB$5,0))/60/60,"-")</f>
        <v>358.28416666666664</v>
      </c>
      <c r="H50" s="52">
        <f>IFERROR(INDEX(Raw!$H$6:$EB$1257,MATCH($B50&amp;$D50&amp;$B$6,Raw!$A$6:$A$1257,0),MATCH(H$6,Raw!$H$5:$EB$5,0))/60/60/24,"-")</f>
        <v>4.5138888888888892E-4</v>
      </c>
      <c r="I50" s="60">
        <f>IFERROR(INDEX(Raw!$H$6:$EB$1257,MATCH($B50&amp;$D50&amp;$B$6,Raw!$A$6:$A$1257,0),MATCH(I$6,Raw!$H$5:$EB$5,0))/60/60/24,"-")</f>
        <v>7.9861111111111105E-4</v>
      </c>
      <c r="J50" s="223"/>
      <c r="K50" s="54">
        <f>IFERROR(INDEX(Raw!$H$6:$EB$1257,MATCH($B50&amp;$D50&amp;$B$6,Raw!$A$6:$A$1257,0),MATCH(K$6,Raw!$H$5:$EB$5,0)),"-")</f>
        <v>3049</v>
      </c>
      <c r="L50" s="257"/>
      <c r="M50" s="254">
        <f>IFERROR(INDEX(Raw!$H$6:$EB$1257,MATCH($B50&amp;$D50&amp;$B$6,Raw!$A$6:$A$1257,0),MATCH(E$6,Raw!$H$5:$EB$5,0))/(INDEX(Raw!$H$6:$EB$1257,MATCH($B50&amp;$D50&amp;$B$6,Raw!$A$6:$A$1257,0),MATCH("A8",Raw!$H$5:$EB$5,0))-INDEX(Raw!$H$6:$EB$1257,MATCH($B50&amp;$D50&amp;$B$6,Raw!$A$6:$A$1257,0),MATCH(K$6,Raw!$H$5:$EB$5,0))),"-")</f>
        <v>0.60496819697825732</v>
      </c>
      <c r="O50" s="54">
        <f>IFERROR(INDEX(Raw!$H$6:$EB$1257,MATCH($B50&amp;$D50&amp;$B$6,Raw!$A$6:$A$1257,0),MATCH(O$6,Raw!$H$5:$EB$5,0)),"-")</f>
        <v>2925</v>
      </c>
      <c r="P50" s="54"/>
      <c r="Q50" s="54">
        <f>IFERROR(INDEX(Raw!$H$6:$EB$1257,MATCH($B50&amp;$D50&amp;$B$6,Raw!$A$6:$A$1257,0),MATCH(Q$6,Raw!$H$5:$EB$5,0))/60/60,"-")</f>
        <v>267.41361111111115</v>
      </c>
      <c r="R50" s="60">
        <f>IFERROR(INDEX(Raw!$H$6:$EB$1257,MATCH($B50&amp;$D50&amp;$B$6,Raw!$A$6:$A$1257,0),MATCH(R$6,Raw!$H$5:$EB$5,0))/60/60/24,"-")</f>
        <v>3.8078703703703707E-3</v>
      </c>
      <c r="S50" s="60">
        <f>IFERROR(INDEX(Raw!$H$6:$EB$1257,MATCH($B50&amp;$D50&amp;$B$6,Raw!$A$6:$A$1257,0),MATCH(S$6,Raw!$H$5:$EB$5,0))/60/60/24,"-")</f>
        <v>6.5277777777777782E-3</v>
      </c>
      <c r="T50" s="381"/>
    </row>
    <row r="51" spans="1:20" ht="18" x14ac:dyDescent="0.25">
      <c r="A51" s="392">
        <v>44105</v>
      </c>
      <c r="B51" s="287" t="s">
        <v>147</v>
      </c>
      <c r="C51" s="1" t="s">
        <v>137</v>
      </c>
      <c r="D51" s="142" t="s">
        <v>137</v>
      </c>
      <c r="E51" s="54">
        <f>IFERROR(INDEX(Raw!$H$6:$EB$1257,MATCH($B51&amp;$D51&amp;$B$6,Raw!$A$6:$A$1257,0),MATCH(E$6,Raw!$H$5:$EB$5,0)),"-")</f>
        <v>34598</v>
      </c>
      <c r="F51" s="23"/>
      <c r="G51" s="23">
        <f>IFERROR(INDEX(Raw!$H$6:$EB$1257,MATCH($B51&amp;$D51&amp;$B$6,Raw!$A$6:$A$1257,0),MATCH(G$6,Raw!$H$5:$EB$5,0))/60/60,"-")</f>
        <v>389.72222222222223</v>
      </c>
      <c r="H51" s="52">
        <f>IFERROR(INDEX(Raw!$H$6:$EB$1257,MATCH($B51&amp;$D51&amp;$B$6,Raw!$A$6:$A$1257,0),MATCH(H$6,Raw!$H$5:$EB$5,0))/60/60/24,"-")</f>
        <v>4.7453703703703704E-4</v>
      </c>
      <c r="I51" s="60">
        <f>IFERROR(INDEX(Raw!$H$6:$EB$1257,MATCH($B51&amp;$D51&amp;$B$6,Raw!$A$6:$A$1257,0),MATCH(I$6,Raw!$H$5:$EB$5,0))/60/60/24,"-")</f>
        <v>8.9120370370370384E-4</v>
      </c>
      <c r="J51" s="223"/>
      <c r="K51" s="54">
        <f>IFERROR(INDEX(Raw!$H$6:$EB$1257,MATCH($B51&amp;$D51&amp;$B$6,Raw!$A$6:$A$1257,0),MATCH(K$6,Raw!$H$5:$EB$5,0)),"-")</f>
        <v>3030</v>
      </c>
      <c r="L51" s="257"/>
      <c r="M51" s="254">
        <f>IFERROR(INDEX(Raw!$H$6:$EB$1257,MATCH($B51&amp;$D51&amp;$B$6,Raw!$A$6:$A$1257,0),MATCH(E$6,Raw!$H$5:$EB$5,0))/(INDEX(Raw!$H$6:$EB$1257,MATCH($B51&amp;$D51&amp;$B$6,Raw!$A$6:$A$1257,0),MATCH("A8",Raw!$H$5:$EB$5,0))-INDEX(Raw!$H$6:$EB$1257,MATCH($B51&amp;$D51&amp;$B$6,Raw!$A$6:$A$1257,0),MATCH(K$6,Raw!$H$5:$EB$5,0))),"-")</f>
        <v>0.60024288688410821</v>
      </c>
      <c r="O51" s="54">
        <f>IFERROR(INDEX(Raw!$H$6:$EB$1257,MATCH($B51&amp;$D51&amp;$B$6,Raw!$A$6:$A$1257,0),MATCH(O$6,Raw!$H$5:$EB$5,0)),"-")</f>
        <v>3243</v>
      </c>
      <c r="P51" s="54"/>
      <c r="Q51" s="54">
        <f>IFERROR(INDEX(Raw!$H$6:$EB$1257,MATCH($B51&amp;$D51&amp;$B$6,Raw!$A$6:$A$1257,0),MATCH(Q$6,Raw!$H$5:$EB$5,0))/60/60,"-")</f>
        <v>295.72222222222223</v>
      </c>
      <c r="R51" s="60">
        <f>IFERROR(INDEX(Raw!$H$6:$EB$1257,MATCH($B51&amp;$D51&amp;$B$6,Raw!$A$6:$A$1257,0),MATCH(R$6,Raw!$H$5:$EB$5,0))/60/60/24,"-")</f>
        <v>3.7962962962962963E-3</v>
      </c>
      <c r="S51" s="60">
        <f>IFERROR(INDEX(Raw!$H$6:$EB$1257,MATCH($B51&amp;$D51&amp;$B$6,Raw!$A$6:$A$1257,0),MATCH(S$6,Raw!$H$5:$EB$5,0))/60/60/24,"-")</f>
        <v>6.2731481481481484E-3</v>
      </c>
      <c r="T51" s="381"/>
    </row>
    <row r="52" spans="1:20" x14ac:dyDescent="0.2">
      <c r="A52" s="392">
        <v>44136</v>
      </c>
      <c r="B52" s="287" t="s">
        <v>147</v>
      </c>
      <c r="C52" s="1" t="s">
        <v>138</v>
      </c>
      <c r="D52" s="2" t="s">
        <v>138</v>
      </c>
      <c r="E52" s="54">
        <f>IFERROR(INDEX(Raw!$H$6:$EB$1257,MATCH($B52&amp;$D52&amp;$B$6,Raw!$A$6:$A$1257,0),MATCH(E$6,Raw!$H$5:$EB$5,0)),"-")</f>
        <v>32391</v>
      </c>
      <c r="F52" s="23"/>
      <c r="G52" s="23">
        <f>IFERROR(INDEX(Raw!$H$6:$EB$1257,MATCH($B52&amp;$D52&amp;$B$6,Raw!$A$6:$A$1257,0),MATCH(G$6,Raw!$H$5:$EB$5,0))/60/60,"-")</f>
        <v>337.0336111111111</v>
      </c>
      <c r="H52" s="52">
        <f>IFERROR(INDEX(Raw!$H$6:$EB$1257,MATCH($B52&amp;$D52&amp;$B$6,Raw!$A$6:$A$1257,0),MATCH(H$6,Raw!$H$5:$EB$5,0))/60/60/24,"-")</f>
        <v>4.2824074074074075E-4</v>
      </c>
      <c r="I52" s="60">
        <f>IFERROR(INDEX(Raw!$H$6:$EB$1257,MATCH($B52&amp;$D52&amp;$B$6,Raw!$A$6:$A$1257,0),MATCH(I$6,Raw!$H$5:$EB$5,0))/60/60/24,"-")</f>
        <v>7.7546296296296304E-4</v>
      </c>
      <c r="J52" s="223"/>
      <c r="K52" s="54">
        <f>IFERROR(INDEX(Raw!$H$6:$EB$1257,MATCH($B52&amp;$D52&amp;$B$6,Raw!$A$6:$A$1257,0),MATCH(K$6,Raw!$H$5:$EB$5,0)),"-")</f>
        <v>3107</v>
      </c>
      <c r="L52" s="257"/>
      <c r="M52" s="254">
        <f>IFERROR(INDEX(Raw!$H$6:$EB$1257,MATCH($B52&amp;$D52&amp;$B$6,Raw!$A$6:$A$1257,0),MATCH(E$6,Raw!$H$5:$EB$5,0))/(INDEX(Raw!$H$6:$EB$1257,MATCH($B52&amp;$D52&amp;$B$6,Raw!$A$6:$A$1257,0),MATCH("A8",Raw!$H$5:$EB$5,0))-INDEX(Raw!$H$6:$EB$1257,MATCH($B52&amp;$D52&amp;$B$6,Raw!$A$6:$A$1257,0),MATCH(K$6,Raw!$H$5:$EB$5,0))),"-")</f>
        <v>0.62465769275272887</v>
      </c>
      <c r="O52" s="54">
        <f>IFERROR(INDEX(Raw!$H$6:$EB$1257,MATCH($B52&amp;$D52&amp;$B$6,Raw!$A$6:$A$1257,0),MATCH(O$6,Raw!$H$5:$EB$5,0)),"-")</f>
        <v>3119</v>
      </c>
      <c r="P52" s="54"/>
      <c r="Q52" s="54">
        <f>IFERROR(INDEX(Raw!$H$6:$EB$1257,MATCH($B52&amp;$D52&amp;$B$6,Raw!$A$6:$A$1257,0),MATCH(Q$6,Raw!$H$5:$EB$5,0))/60/60,"-")</f>
        <v>282.31416666666667</v>
      </c>
      <c r="R52" s="60">
        <f>IFERROR(INDEX(Raw!$H$6:$EB$1257,MATCH($B52&amp;$D52&amp;$B$6,Raw!$A$6:$A$1257,0),MATCH(R$6,Raw!$H$5:$EB$5,0))/60/60/24,"-")</f>
        <v>3.7731481481481483E-3</v>
      </c>
      <c r="S52" s="60">
        <f>IFERROR(INDEX(Raw!$H$6:$EB$1257,MATCH($B52&amp;$D52&amp;$B$6,Raw!$A$6:$A$1257,0),MATCH(S$6,Raw!$H$5:$EB$5,0))/60/60/24,"-")</f>
        <v>6.4351851851851861E-3</v>
      </c>
      <c r="T52" s="381"/>
    </row>
    <row r="53" spans="1:20" x14ac:dyDescent="0.2">
      <c r="A53" s="392">
        <v>44166</v>
      </c>
      <c r="B53" s="287" t="s">
        <v>147</v>
      </c>
      <c r="C53" s="1" t="s">
        <v>139</v>
      </c>
      <c r="D53" s="138" t="s">
        <v>139</v>
      </c>
      <c r="E53" s="54">
        <f>IFERROR(INDEX(Raw!$H$6:$EB$1257,MATCH($B53&amp;$D53&amp;$B$6,Raw!$A$6:$A$1257,0),MATCH(E$6,Raw!$H$5:$EB$5,0)),"-")</f>
        <v>36084</v>
      </c>
      <c r="F53" s="23"/>
      <c r="G53" s="23">
        <f>IFERROR(INDEX(Raw!$H$6:$EB$1257,MATCH($B53&amp;$D53&amp;$B$6,Raw!$A$6:$A$1257,0),MATCH(G$6,Raw!$H$5:$EB$5,0))/60/60,"-")</f>
        <v>429.19749999999999</v>
      </c>
      <c r="H53" s="52">
        <f>IFERROR(INDEX(Raw!$H$6:$EB$1257,MATCH($B53&amp;$D53&amp;$B$6,Raw!$A$6:$A$1257,0),MATCH(H$6,Raw!$H$5:$EB$5,0))/60/60/24,"-")</f>
        <v>4.9768518518518521E-4</v>
      </c>
      <c r="I53" s="60">
        <f>IFERROR(INDEX(Raw!$H$6:$EB$1257,MATCH($B53&amp;$D53&amp;$B$6,Raw!$A$6:$A$1257,0),MATCH(I$6,Raw!$H$5:$EB$5,0))/60/60/24,"-")</f>
        <v>9.2592592592592585E-4</v>
      </c>
      <c r="J53" s="223"/>
      <c r="K53" s="54">
        <f>IFERROR(INDEX(Raw!$H$6:$EB$1257,MATCH($B53&amp;$D53&amp;$B$6,Raw!$A$6:$A$1257,0),MATCH(K$6,Raw!$H$5:$EB$5,0)),"-")</f>
        <v>3823</v>
      </c>
      <c r="L53" s="257"/>
      <c r="M53" s="254">
        <f>IFERROR(INDEX(Raw!$H$6:$EB$1257,MATCH($B53&amp;$D53&amp;$B$6,Raw!$A$6:$A$1257,0),MATCH(E$6,Raw!$H$5:$EB$5,0))/(INDEX(Raw!$H$6:$EB$1257,MATCH($B53&amp;$D53&amp;$B$6,Raw!$A$6:$A$1257,0),MATCH("A8",Raw!$H$5:$EB$5,0))-INDEX(Raw!$H$6:$EB$1257,MATCH($B53&amp;$D53&amp;$B$6,Raw!$A$6:$A$1257,0),MATCH(K$6,Raw!$H$5:$EB$5,0))),"-")</f>
        <v>0.63009010267514143</v>
      </c>
      <c r="O53" s="54">
        <f>IFERROR(INDEX(Raw!$H$6:$EB$1257,MATCH($B53&amp;$D53&amp;$B$6,Raw!$A$6:$A$1257,0),MATCH(O$6,Raw!$H$5:$EB$5,0)),"-")</f>
        <v>3730</v>
      </c>
      <c r="P53" s="54"/>
      <c r="Q53" s="54">
        <f>IFERROR(INDEX(Raw!$H$6:$EB$1257,MATCH($B53&amp;$D53&amp;$B$6,Raw!$A$6:$A$1257,0),MATCH(Q$6,Raw!$H$5:$EB$5,0))/60/60,"-")</f>
        <v>345.73972222222227</v>
      </c>
      <c r="R53" s="60">
        <f>IFERROR(INDEX(Raw!$H$6:$EB$1257,MATCH($B53&amp;$D53&amp;$B$6,Raw!$A$6:$A$1257,0),MATCH(R$6,Raw!$H$5:$EB$5,0))/60/60/24,"-")</f>
        <v>3.8657407407407408E-3</v>
      </c>
      <c r="S53" s="60">
        <f>IFERROR(INDEX(Raw!$H$6:$EB$1257,MATCH($B53&amp;$D53&amp;$B$6,Raw!$A$6:$A$1257,0),MATCH(S$6,Raw!$H$5:$EB$5,0))/60/60/24,"-")</f>
        <v>6.6203703703703702E-3</v>
      </c>
      <c r="T53" s="381"/>
    </row>
    <row r="54" spans="1:20" ht="18" x14ac:dyDescent="0.25">
      <c r="A54" s="392">
        <v>44197</v>
      </c>
      <c r="B54" s="287" t="s">
        <v>147</v>
      </c>
      <c r="C54" s="1" t="s">
        <v>140</v>
      </c>
      <c r="D54" s="142" t="s">
        <v>140</v>
      </c>
      <c r="E54" s="54">
        <f>IFERROR(INDEX(Raw!$H$6:$EB$1257,MATCH($B54&amp;$D54&amp;$B$6,Raw!$A$6:$A$1257,0),MATCH(E$6,Raw!$H$5:$EB$5,0)),"-")</f>
        <v>36899</v>
      </c>
      <c r="F54" s="23"/>
      <c r="G54" s="23">
        <f>IFERROR(INDEX(Raw!$H$6:$EB$1257,MATCH($B54&amp;$D54&amp;$B$6,Raw!$A$6:$A$1257,0),MATCH(G$6,Raw!$H$5:$EB$5,0))/60/60,"-")</f>
        <v>452.375</v>
      </c>
      <c r="H54" s="52">
        <f>IFERROR(INDEX(Raw!$H$6:$EB$1257,MATCH($B54&amp;$D54&amp;$B$6,Raw!$A$6:$A$1257,0),MATCH(H$6,Raw!$H$5:$EB$5,0))/60/60/24,"-")</f>
        <v>5.0925925925925921E-4</v>
      </c>
      <c r="I54" s="60">
        <f>IFERROR(INDEX(Raw!$H$6:$EB$1257,MATCH($B54&amp;$D54&amp;$B$6,Raw!$A$6:$A$1257,0),MATCH(I$6,Raw!$H$5:$EB$5,0))/60/60/24,"-")</f>
        <v>9.4907407407407408E-4</v>
      </c>
      <c r="J54" s="223"/>
      <c r="K54" s="54">
        <f>IFERROR(INDEX(Raw!$H$6:$EB$1257,MATCH($B54&amp;$D54&amp;$B$6,Raw!$A$6:$A$1257,0),MATCH(K$6,Raw!$H$5:$EB$5,0)),"-")</f>
        <v>3634</v>
      </c>
      <c r="L54" s="257"/>
      <c r="M54" s="254">
        <f>IFERROR(INDEX(Raw!$H$6:$EB$1257,MATCH($B54&amp;$D54&amp;$B$6,Raw!$A$6:$A$1257,0),MATCH(E$6,Raw!$H$5:$EB$5,0))/(INDEX(Raw!$H$6:$EB$1257,MATCH($B54&amp;$D54&amp;$B$6,Raw!$A$6:$A$1257,0),MATCH("A8",Raw!$H$5:$EB$5,0))-INDEX(Raw!$H$6:$EB$1257,MATCH($B54&amp;$D54&amp;$B$6,Raw!$A$6:$A$1257,0),MATCH(K$6,Raw!$H$5:$EB$5,0))),"-")</f>
        <v>0.63436312685887186</v>
      </c>
      <c r="O54" s="54">
        <f>IFERROR(INDEX(Raw!$H$6:$EB$1257,MATCH($B54&amp;$D54&amp;$B$6,Raw!$A$6:$A$1257,0),MATCH(O$6,Raw!$H$5:$EB$5,0)),"-")</f>
        <v>4265</v>
      </c>
      <c r="P54" s="54"/>
      <c r="Q54" s="54">
        <f>IFERROR(INDEX(Raw!$H$6:$EB$1257,MATCH($B54&amp;$D54&amp;$B$6,Raw!$A$6:$A$1257,0),MATCH(Q$6,Raw!$H$5:$EB$5,0))/60/60,"-")</f>
        <v>383.61416666666662</v>
      </c>
      <c r="R54" s="60">
        <f>IFERROR(INDEX(Raw!$H$6:$EB$1257,MATCH($B54&amp;$D54&amp;$B$6,Raw!$A$6:$A$1257,0),MATCH(R$6,Raw!$H$5:$EB$5,0))/60/60/24,"-")</f>
        <v>3.7500000000000003E-3</v>
      </c>
      <c r="S54" s="60">
        <f>IFERROR(INDEX(Raw!$H$6:$EB$1257,MATCH($B54&amp;$D54&amp;$B$6,Raw!$A$6:$A$1257,0),MATCH(S$6,Raw!$H$5:$EB$5,0))/60/60/24,"-")</f>
        <v>6.3541666666666668E-3</v>
      </c>
      <c r="T54" s="381"/>
    </row>
    <row r="55" spans="1:20" x14ac:dyDescent="0.2">
      <c r="A55" s="392">
        <v>44228</v>
      </c>
      <c r="B55" s="287" t="s">
        <v>147</v>
      </c>
      <c r="C55" s="1" t="s">
        <v>141</v>
      </c>
      <c r="D55" s="2" t="s">
        <v>141</v>
      </c>
      <c r="E55" s="54">
        <f>IFERROR(INDEX(Raw!$H$6:$EB$1257,MATCH($B55&amp;$D55&amp;$B$6,Raw!$A$6:$A$1257,0),MATCH(E$6,Raw!$H$5:$EB$5,0)),"-")</f>
        <v>30007</v>
      </c>
      <c r="F55" s="23"/>
      <c r="G55" s="23">
        <f>IFERROR(INDEX(Raw!$H$6:$EB$1257,MATCH($B55&amp;$D55&amp;$B$6,Raw!$A$6:$A$1257,0),MATCH(G$6,Raw!$H$5:$EB$5,0))/60/60,"-")</f>
        <v>311.98750000000001</v>
      </c>
      <c r="H55" s="52">
        <f>IFERROR(INDEX(Raw!$H$6:$EB$1257,MATCH($B55&amp;$D55&amp;$B$6,Raw!$A$6:$A$1257,0),MATCH(H$6,Raw!$H$5:$EB$5,0))/60/60/24,"-")</f>
        <v>4.2824074074074075E-4</v>
      </c>
      <c r="I55" s="60">
        <f>IFERROR(INDEX(Raw!$H$6:$EB$1257,MATCH($B55&amp;$D55&amp;$B$6,Raw!$A$6:$A$1257,0),MATCH(I$6,Raw!$H$5:$EB$5,0))/60/60/24,"-")</f>
        <v>7.5231481481481471E-4</v>
      </c>
      <c r="J55" s="223"/>
      <c r="K55" s="54">
        <f>IFERROR(INDEX(Raw!$H$6:$EB$1257,MATCH($B55&amp;$D55&amp;$B$6,Raw!$A$6:$A$1257,0),MATCH(K$6,Raw!$H$5:$EB$5,0)),"-")</f>
        <v>2885</v>
      </c>
      <c r="L55" s="257"/>
      <c r="M55" s="254">
        <f>IFERROR(INDEX(Raw!$H$6:$EB$1257,MATCH($B55&amp;$D55&amp;$B$6,Raw!$A$6:$A$1257,0),MATCH(E$6,Raw!$H$5:$EB$5,0))/(INDEX(Raw!$H$6:$EB$1257,MATCH($B55&amp;$D55&amp;$B$6,Raw!$A$6:$A$1257,0),MATCH("A8",Raw!$H$5:$EB$5,0))-INDEX(Raw!$H$6:$EB$1257,MATCH($B55&amp;$D55&amp;$B$6,Raw!$A$6:$A$1257,0),MATCH(K$6,Raw!$H$5:$EB$5,0))),"-")</f>
        <v>0.64747006149530695</v>
      </c>
      <c r="O55" s="54">
        <f>IFERROR(INDEX(Raw!$H$6:$EB$1257,MATCH($B55&amp;$D55&amp;$B$6,Raw!$A$6:$A$1257,0),MATCH(O$6,Raw!$H$5:$EB$5,0)),"-")</f>
        <v>2960</v>
      </c>
      <c r="P55" s="54"/>
      <c r="Q55" s="54">
        <f>IFERROR(INDEX(Raw!$H$6:$EB$1257,MATCH($B55&amp;$D55&amp;$B$6,Raw!$A$6:$A$1257,0),MATCH(Q$6,Raw!$H$5:$EB$5,0))/60/60,"-")</f>
        <v>259.12166666666667</v>
      </c>
      <c r="R55" s="60">
        <f>IFERROR(INDEX(Raw!$H$6:$EB$1257,MATCH($B55&amp;$D55&amp;$B$6,Raw!$A$6:$A$1257,0),MATCH(R$6,Raw!$H$5:$EB$5,0))/60/60/24,"-")</f>
        <v>3.645833333333333E-3</v>
      </c>
      <c r="S55" s="60">
        <f>IFERROR(INDEX(Raw!$H$6:$EB$1257,MATCH($B55&amp;$D55&amp;$B$6,Raw!$A$6:$A$1257,0),MATCH(S$6,Raw!$H$5:$EB$5,0))/60/60/24,"-")</f>
        <v>6.3310185185185197E-3</v>
      </c>
      <c r="T55" s="381"/>
    </row>
    <row r="56" spans="1:20" collapsed="1" x14ac:dyDescent="0.2">
      <c r="A56" s="392">
        <v>44256</v>
      </c>
      <c r="B56" s="287" t="str">
        <f>IF($D56="April",LEFT($B55,4)+1&amp;"-"&amp;RIGHT($B55,2)+1,$B55)</f>
        <v>2020-21</v>
      </c>
      <c r="C56" s="25" t="s">
        <v>142</v>
      </c>
      <c r="D56" s="138" t="s">
        <v>142</v>
      </c>
      <c r="E56" s="54">
        <f>IFERROR(INDEX(Raw!$H$6:$EB$1257,MATCH($B56&amp;$D56&amp;$B$6,Raw!$A$6:$A$1257,0),MATCH(E$6,Raw!$H$5:$EB$5,0)),"-")</f>
        <v>34364</v>
      </c>
      <c r="F56" s="24"/>
      <c r="G56" s="24">
        <f>IFERROR(INDEX(Raw!$H$6:$EB$1257,MATCH($B56&amp;$D56&amp;$B$6,Raw!$A$6:$A$1257,0),MATCH(G$6,Raw!$H$5:$EB$5,0))/60/60,"-")</f>
        <v>360.24277777777775</v>
      </c>
      <c r="H56" s="53">
        <f>IFERROR(INDEX(Raw!$H$6:$EB$1257,MATCH($B56&amp;$D56&amp;$B$6,Raw!$A$6:$A$1257,0),MATCH(H$6,Raw!$H$5:$EB$5,0))/60/60/24,"-")</f>
        <v>4.3981481481481481E-4</v>
      </c>
      <c r="I56" s="61">
        <f>IFERROR(INDEX(Raw!$H$6:$EB$1257,MATCH($B56&amp;$D56&amp;$B$6,Raw!$A$6:$A$1257,0),MATCH(I$6,Raw!$H$5:$EB$5,0))/60/60/24,"-")</f>
        <v>7.7546296296296304E-4</v>
      </c>
      <c r="J56" s="223"/>
      <c r="K56" s="55">
        <f>IFERROR(INDEX(Raw!$H$6:$EB$1257,MATCH($B56&amp;$D56&amp;$B$6,Raw!$A$6:$A$1257,0),MATCH(K$6,Raw!$H$5:$EB$5,0)),"-")</f>
        <v>3401</v>
      </c>
      <c r="L56" s="257"/>
      <c r="M56" s="256">
        <f>IFERROR(INDEX(Raw!$H$6:$EB$1257,MATCH($B56&amp;$D56&amp;$B$6,Raw!$A$6:$A$1257,0),MATCH(E$6,Raw!$H$5:$EB$5,0))/(INDEX(Raw!$H$6:$EB$1257,MATCH($B56&amp;$D56&amp;$B$6,Raw!$A$6:$A$1257,0),MATCH("A8",Raw!$H$5:$EB$5,0))-INDEX(Raw!$H$6:$EB$1257,MATCH($B56&amp;$D56&amp;$B$6,Raw!$A$6:$A$1257,0),MATCH(K$6,Raw!$H$5:$EB$5,0))),"-")</f>
        <v>0.64377376871054159</v>
      </c>
      <c r="O56" s="55">
        <f>IFERROR(INDEX(Raw!$H$6:$EB$1257,MATCH($B56&amp;$D56&amp;$B$6,Raw!$A$6:$A$1257,0),MATCH(O$6,Raw!$H$5:$EB$5,0)),"-")</f>
        <v>3118</v>
      </c>
      <c r="P56" s="55"/>
      <c r="Q56" s="55">
        <f>IFERROR(INDEX(Raw!$H$6:$EB$1257,MATCH($B56&amp;$D56&amp;$B$6,Raw!$A$6:$A$1257,0),MATCH(Q$6,Raw!$H$5:$EB$5,0))/60/60,"-")</f>
        <v>280.55861111111113</v>
      </c>
      <c r="R56" s="61">
        <f>IFERROR(INDEX(Raw!$H$6:$EB$1257,MATCH($B56&amp;$D56&amp;$B$6,Raw!$A$6:$A$1257,0),MATCH(R$6,Raw!$H$5:$EB$5,0))/60/60/24,"-")</f>
        <v>3.7500000000000003E-3</v>
      </c>
      <c r="S56" s="61">
        <f>IFERROR(INDEX(Raw!$H$6:$EB$1257,MATCH($B56&amp;$D56&amp;$B$6,Raw!$A$6:$A$1257,0),MATCH(S$6,Raw!$H$5:$EB$5,0))/60/60/24,"-")</f>
        <v>6.4120370370370364E-3</v>
      </c>
      <c r="T56" s="381"/>
    </row>
    <row r="57" spans="1:20" ht="18" x14ac:dyDescent="0.25">
      <c r="A57" s="392">
        <v>44287</v>
      </c>
      <c r="B57" s="362" t="s">
        <v>148</v>
      </c>
      <c r="C57" s="132" t="s">
        <v>143</v>
      </c>
      <c r="D57" s="144" t="s">
        <v>143</v>
      </c>
      <c r="E57" s="117">
        <f>IFERROR(INDEX(Raw!$H$6:$EB$1257,MATCH($B57&amp;$D57&amp;$B$6,Raw!$A$6:$A$1257,0),MATCH(E$6,Raw!$H$5:$EB$5,0)),"-")</f>
        <v>34914</v>
      </c>
      <c r="F57" s="23"/>
      <c r="G57" s="23">
        <f>IFERROR(INDEX(Raw!$H$6:$EB$1257,MATCH($B57&amp;$D57&amp;$B$6,Raw!$A$6:$A$1257,0),MATCH(G$6,Raw!$H$5:$EB$5,0))/60/60,"-")</f>
        <v>372.70194444444439</v>
      </c>
      <c r="H57" s="52">
        <f>IFERROR(INDEX(Raw!$H$6:$EB$1257,MATCH($B57&amp;$D57&amp;$B$6,Raw!$A$6:$A$1257,0),MATCH(H$6,Raw!$H$5:$EB$5,0))/60/60/24,"-")</f>
        <v>4.3981481481481481E-4</v>
      </c>
      <c r="I57" s="60">
        <f>IFERROR(INDEX(Raw!$H$6:$EB$1257,MATCH($B57&amp;$D57&amp;$B$6,Raw!$A$6:$A$1257,0),MATCH(I$6,Raw!$H$5:$EB$5,0))/60/60/24,"-")</f>
        <v>7.8703703703703705E-4</v>
      </c>
      <c r="J57" s="223"/>
      <c r="K57" s="54">
        <f>IFERROR(INDEX(Raw!$H$6:$EB$1257,MATCH($B57&amp;$D57&amp;$B$6,Raw!$A$6:$A$1257,0),MATCH(K$6,Raw!$H$5:$EB$5,0)),"-")</f>
        <v>3364</v>
      </c>
      <c r="L57" s="257"/>
      <c r="M57" s="254">
        <f>IFERROR(INDEX(Raw!$H$6:$EB$1257,MATCH($B57&amp;$D57&amp;$B$6,Raw!$A$6:$A$1257,0),MATCH(E$6,Raw!$H$5:$EB$5,0))/(INDEX(Raw!$H$6:$EB$1257,MATCH($B57&amp;$D57&amp;$B$6,Raw!$A$6:$A$1257,0),MATCH("A8",Raw!$H$5:$EB$5,0))-INDEX(Raw!$H$6:$EB$1257,MATCH($B57&amp;$D57&amp;$B$6,Raw!$A$6:$A$1257,0),MATCH(K$6,Raw!$H$5:$EB$5,0))),"-")</f>
        <v>0.63580572906233501</v>
      </c>
      <c r="O57" s="54">
        <f>IFERROR(INDEX(Raw!$H$6:$EB$1257,MATCH($B57&amp;$D57&amp;$B$6,Raw!$A$6:$A$1257,0),MATCH(O$6,Raw!$H$5:$EB$5,0)),"-")</f>
        <v>3119</v>
      </c>
      <c r="P57" s="54"/>
      <c r="Q57" s="54">
        <f>IFERROR(INDEX(Raw!$H$6:$EB$1257,MATCH($B57&amp;$D57&amp;$B$6,Raw!$A$6:$A$1257,0),MATCH(Q$6,Raw!$H$5:$EB$5,0))/60/60,"-")</f>
        <v>285.52361111111111</v>
      </c>
      <c r="R57" s="60">
        <f>IFERROR(INDEX(Raw!$H$6:$EB$1257,MATCH($B57&amp;$D57&amp;$B$6,Raw!$A$6:$A$1257,0),MATCH(R$6,Raw!$H$5:$EB$5,0))/60/60/24,"-")</f>
        <v>3.8194444444444443E-3</v>
      </c>
      <c r="S57" s="60">
        <f>IFERROR(INDEX(Raw!$H$6:$EB$1257,MATCH($B57&amp;$D57&amp;$B$6,Raw!$A$6:$A$1257,0),MATCH(S$6,Raw!$H$5:$EB$5,0))/60/60/24,"-")</f>
        <v>6.3773148148148148E-3</v>
      </c>
      <c r="T57" s="381"/>
    </row>
    <row r="58" spans="1:20" x14ac:dyDescent="0.2">
      <c r="A58" s="392">
        <v>44317</v>
      </c>
      <c r="B58" s="287" t="s">
        <v>148</v>
      </c>
      <c r="C58" s="25" t="s">
        <v>144</v>
      </c>
      <c r="D58" s="138" t="s">
        <v>144</v>
      </c>
      <c r="E58" s="54">
        <f>IFERROR(INDEX(Raw!$H$6:$EB$1257,MATCH($B58&amp;$D58&amp;$B$6,Raw!$A$6:$A$1257,0),MATCH(E$6,Raw!$H$5:$EB$5,0)),"-")</f>
        <v>40574</v>
      </c>
      <c r="F58" s="23"/>
      <c r="G58" s="23">
        <f>IFERROR(INDEX(Raw!$H$6:$EB$1257,MATCH($B58&amp;$D58&amp;$B$6,Raw!$A$6:$A$1257,0),MATCH(G$6,Raw!$H$5:$EB$5,0))/60/60,"-")</f>
        <v>477.85250000000002</v>
      </c>
      <c r="H58" s="52">
        <f>IFERROR(INDEX(Raw!$H$6:$EB$1257,MATCH($B58&amp;$D58&amp;$B$6,Raw!$A$6:$A$1257,0),MATCH(H$6,Raw!$H$5:$EB$5,0))/60/60/24,"-")</f>
        <v>4.8611111111111104E-4</v>
      </c>
      <c r="I58" s="60">
        <f>IFERROR(INDEX(Raw!$H$6:$EB$1257,MATCH($B58&amp;$D58&amp;$B$6,Raw!$A$6:$A$1257,0),MATCH(I$6,Raw!$H$5:$EB$5,0))/60/60/24,"-")</f>
        <v>9.0277777777777784E-4</v>
      </c>
      <c r="J58" s="223"/>
      <c r="K58" s="54">
        <f>IFERROR(INDEX(Raw!$H$6:$EB$1257,MATCH($B58&amp;$D58&amp;$B$6,Raw!$A$6:$A$1257,0),MATCH(K$6,Raw!$H$5:$EB$5,0)),"-")</f>
        <v>3757</v>
      </c>
      <c r="L58" s="257"/>
      <c r="M58" s="254">
        <f>IFERROR(INDEX(Raw!$H$6:$EB$1257,MATCH($B58&amp;$D58&amp;$B$6,Raw!$A$6:$A$1257,0),MATCH(E$6,Raw!$H$5:$EB$5,0))/(INDEX(Raw!$H$6:$EB$1257,MATCH($B58&amp;$D58&amp;$B$6,Raw!$A$6:$A$1257,0),MATCH("A8",Raw!$H$5:$EB$5,0))-INDEX(Raw!$H$6:$EB$1257,MATCH($B58&amp;$D58&amp;$B$6,Raw!$A$6:$A$1257,0),MATCH(K$6,Raw!$H$5:$EB$5,0))),"-")</f>
        <v>0.63169858321656547</v>
      </c>
      <c r="O58" s="54">
        <f>IFERROR(INDEX(Raw!$H$6:$EB$1257,MATCH($B58&amp;$D58&amp;$B$6,Raw!$A$6:$A$1257,0),MATCH(O$6,Raw!$H$5:$EB$5,0)),"-")</f>
        <v>3323</v>
      </c>
      <c r="P58" s="54"/>
      <c r="Q58" s="54">
        <f>IFERROR(INDEX(Raw!$H$6:$EB$1257,MATCH($B58&amp;$D58&amp;$B$6,Raw!$A$6:$A$1257,0),MATCH(Q$6,Raw!$H$5:$EB$5,0))/60/60,"-")</f>
        <v>309.50166666666667</v>
      </c>
      <c r="R58" s="60">
        <f>IFERROR(INDEX(Raw!$H$6:$EB$1257,MATCH($B58&amp;$D58&amp;$B$6,Raw!$A$6:$A$1257,0),MATCH(R$6,Raw!$H$5:$EB$5,0))/60/60/24,"-")</f>
        <v>3.8773148148148143E-3</v>
      </c>
      <c r="S58" s="60">
        <f>IFERROR(INDEX(Raw!$H$6:$EB$1257,MATCH($B58&amp;$D58&amp;$B$6,Raw!$A$6:$A$1257,0),MATCH(S$6,Raw!$H$5:$EB$5,0))/60/60/24,"-")</f>
        <v>6.8981481481481489E-3</v>
      </c>
      <c r="T58" s="381"/>
    </row>
    <row r="59" spans="1:20" x14ac:dyDescent="0.2">
      <c r="A59" s="392">
        <v>44348</v>
      </c>
      <c r="B59" s="287" t="s">
        <v>148</v>
      </c>
      <c r="C59" s="25" t="s">
        <v>145</v>
      </c>
      <c r="D59" s="138" t="s">
        <v>145</v>
      </c>
      <c r="E59" s="54">
        <f>IFERROR(INDEX(Raw!$H$6:$EB$1257,MATCH($B59&amp;$D59&amp;$B$6,Raw!$A$6:$A$1257,0),MATCH(E$6,Raw!$H$5:$EB$5,0)),"-")</f>
        <v>43698</v>
      </c>
      <c r="F59" s="23"/>
      <c r="G59" s="23">
        <f>IFERROR(INDEX(Raw!$H$6:$EB$1257,MATCH($B59&amp;$D59&amp;$B$6,Raw!$A$6:$A$1257,0),MATCH(G$6,Raw!$H$5:$EB$5,0))/60/60,"-")</f>
        <v>627.20416666666665</v>
      </c>
      <c r="H59" s="52">
        <f>IFERROR(INDEX(Raw!$H$6:$EB$1257,MATCH($B59&amp;$D59&amp;$B$6,Raw!$A$6:$A$1257,0),MATCH(H$6,Raw!$H$5:$EB$5,0))/60/60/24,"-")</f>
        <v>6.018518518518519E-4</v>
      </c>
      <c r="I59" s="60">
        <f>IFERROR(INDEX(Raw!$H$6:$EB$1257,MATCH($B59&amp;$D59&amp;$B$6,Raw!$A$6:$A$1257,0),MATCH(I$6,Raw!$H$5:$EB$5,0))/60/60/24,"-")</f>
        <v>1.2268518518518518E-3</v>
      </c>
      <c r="J59" s="223"/>
      <c r="K59" s="54">
        <f>IFERROR(INDEX(Raw!$H$6:$EB$1257,MATCH($B59&amp;$D59&amp;$B$6,Raw!$A$6:$A$1257,0),MATCH(K$6,Raw!$H$5:$EB$5,0)),"-")</f>
        <v>3317</v>
      </c>
      <c r="L59" s="257"/>
      <c r="M59" s="254">
        <f>IFERROR(INDEX(Raw!$H$6:$EB$1257,MATCH($B59&amp;$D59&amp;$B$6,Raw!$A$6:$A$1257,0),MATCH(E$6,Raw!$H$5:$EB$5,0))/(INDEX(Raw!$H$6:$EB$1257,MATCH($B59&amp;$D59&amp;$B$6,Raw!$A$6:$A$1257,0),MATCH("A8",Raw!$H$5:$EB$5,0))-INDEX(Raw!$H$6:$EB$1257,MATCH($B59&amp;$D59&amp;$B$6,Raw!$A$6:$A$1257,0),MATCH(K$6,Raw!$H$5:$EB$5,0))),"-")</f>
        <v>0.62263828332050952</v>
      </c>
      <c r="O59" s="54">
        <f>IFERROR(INDEX(Raw!$H$6:$EB$1257,MATCH($B59&amp;$D59&amp;$B$6,Raw!$A$6:$A$1257,0),MATCH(O$6,Raw!$H$5:$EB$5,0)),"-")</f>
        <v>3485</v>
      </c>
      <c r="P59" s="54"/>
      <c r="Q59" s="54">
        <f>IFERROR(INDEX(Raw!$H$6:$EB$1257,MATCH($B59&amp;$D59&amp;$B$6,Raw!$A$6:$A$1257,0),MATCH(Q$6,Raw!$H$5:$EB$5,0))/60/60,"-")</f>
        <v>332.86694444444441</v>
      </c>
      <c r="R59" s="60">
        <f>IFERROR(INDEX(Raw!$H$6:$EB$1257,MATCH($B59&amp;$D59&amp;$B$6,Raw!$A$6:$A$1257,0),MATCH(R$6,Raw!$H$5:$EB$5,0))/60/60/24,"-")</f>
        <v>3.9814814814814817E-3</v>
      </c>
      <c r="S59" s="60">
        <f>IFERROR(INDEX(Raw!$H$6:$EB$1257,MATCH($B59&amp;$D59&amp;$B$6,Raw!$A$6:$A$1257,0),MATCH(S$6,Raw!$H$5:$EB$5,0))/60/60/24,"-")</f>
        <v>6.851851851851852E-3</v>
      </c>
      <c r="T59" s="381"/>
    </row>
    <row r="60" spans="1:20" ht="18" x14ac:dyDescent="0.25">
      <c r="A60" s="392">
        <v>44378</v>
      </c>
      <c r="B60" s="287" t="s">
        <v>148</v>
      </c>
      <c r="C60" s="25" t="s">
        <v>146</v>
      </c>
      <c r="D60" s="144" t="s">
        <v>146</v>
      </c>
      <c r="E60" s="54">
        <f>IFERROR(INDEX(Raw!$H$6:$EB$1257,MATCH($B60&amp;$D60&amp;$B$6,Raw!$A$6:$A$1257,0),MATCH(E$6,Raw!$H$5:$EB$5,0)),"-")</f>
        <v>48093</v>
      </c>
      <c r="F60" s="23"/>
      <c r="G60" s="23">
        <f>IFERROR(INDEX(Raw!$H$6:$EB$1257,MATCH($B60&amp;$D60&amp;$B$6,Raw!$A$6:$A$1257,0),MATCH(G$6,Raw!$H$5:$EB$5,0))/60/60,"-")</f>
        <v>938.39111111111117</v>
      </c>
      <c r="H60" s="52">
        <f>IFERROR(INDEX(Raw!$H$6:$EB$1257,MATCH($B60&amp;$D60&amp;$B$6,Raw!$A$6:$A$1257,0),MATCH(H$6,Raw!$H$5:$EB$5,0))/60/60/24,"-")</f>
        <v>8.1018518518518516E-4</v>
      </c>
      <c r="I60" s="60">
        <f>IFERROR(INDEX(Raw!$H$6:$EB$1257,MATCH($B60&amp;$D60&amp;$B$6,Raw!$A$6:$A$1257,0),MATCH(I$6,Raw!$H$5:$EB$5,0))/60/60/24,"-")</f>
        <v>1.8518518518518517E-3</v>
      </c>
      <c r="J60" s="223"/>
      <c r="K60" s="54">
        <f>IFERROR(INDEX(Raw!$H$6:$EB$1257,MATCH($B60&amp;$D60&amp;$B$6,Raw!$A$6:$A$1257,0),MATCH(K$6,Raw!$H$5:$EB$5,0)),"-")</f>
        <v>3165</v>
      </c>
      <c r="L60" s="257"/>
      <c r="M60" s="254">
        <f>IFERROR(INDEX(Raw!$H$6:$EB$1257,MATCH($B60&amp;$D60&amp;$B$6,Raw!$A$6:$A$1257,0),MATCH(E$6,Raw!$H$5:$EB$5,0))/(INDEX(Raw!$H$6:$EB$1257,MATCH($B60&amp;$D60&amp;$B$6,Raw!$A$6:$A$1257,0),MATCH("A8",Raw!$H$5:$EB$5,0))-INDEX(Raw!$H$6:$EB$1257,MATCH($B60&amp;$D60&amp;$B$6,Raw!$A$6:$A$1257,0),MATCH(K$6,Raw!$H$5:$EB$5,0))),"-")</f>
        <v>0.61250143277423297</v>
      </c>
      <c r="O60" s="54">
        <f>IFERROR(INDEX(Raw!$H$6:$EB$1257,MATCH($B60&amp;$D60&amp;$B$6,Raw!$A$6:$A$1257,0),MATCH(O$6,Raw!$H$5:$EB$5,0)),"-")</f>
        <v>3734</v>
      </c>
      <c r="P60" s="54"/>
      <c r="Q60" s="54">
        <f>IFERROR(INDEX(Raw!$H$6:$EB$1257,MATCH($B60&amp;$D60&amp;$B$6,Raw!$A$6:$A$1257,0),MATCH(Q$6,Raw!$H$5:$EB$5,0))/60/60,"-")</f>
        <v>378.94027777777779</v>
      </c>
      <c r="R60" s="60">
        <f>IFERROR(INDEX(Raw!$H$6:$EB$1257,MATCH($B60&amp;$D60&amp;$B$6,Raw!$A$6:$A$1257,0),MATCH(R$6,Raw!$H$5:$EB$5,0))/60/60/24,"-")</f>
        <v>4.2245370370370371E-3</v>
      </c>
      <c r="S60" s="60">
        <f>IFERROR(INDEX(Raw!$H$6:$EB$1257,MATCH($B60&amp;$D60&amp;$B$6,Raw!$A$6:$A$1257,0),MATCH(S$6,Raw!$H$5:$EB$5,0))/60/60/24,"-")</f>
        <v>7.3726851851851861E-3</v>
      </c>
      <c r="T60" s="381"/>
    </row>
    <row r="61" spans="1:20" x14ac:dyDescent="0.2">
      <c r="A61" s="392">
        <v>44409</v>
      </c>
      <c r="B61" s="287" t="s">
        <v>148</v>
      </c>
      <c r="C61" s="25" t="s">
        <v>135</v>
      </c>
      <c r="D61" s="138" t="s">
        <v>135</v>
      </c>
      <c r="E61" s="54">
        <f>IFERROR(INDEX(Raw!$H$6:$EB$1257,MATCH($B61&amp;$D61&amp;$B$6,Raw!$A$6:$A$1257,0),MATCH(E$6,Raw!$H$5:$EB$5,0)),"-")</f>
        <v>42936</v>
      </c>
      <c r="F61" s="23"/>
      <c r="G61" s="23">
        <f>IFERROR(INDEX(Raw!$H$6:$EB$1257,MATCH($B61&amp;$D61&amp;$B$6,Raw!$A$6:$A$1257,0),MATCH(G$6,Raw!$H$5:$EB$5,0))/60/60,"-")</f>
        <v>729.4661111111111</v>
      </c>
      <c r="H61" s="52">
        <f>IFERROR(INDEX(Raw!$H$6:$EB$1257,MATCH($B61&amp;$D61&amp;$B$6,Raw!$A$6:$A$1257,0),MATCH(H$6,Raw!$H$5:$EB$5,0))/60/60/24,"-")</f>
        <v>7.0601851851851847E-4</v>
      </c>
      <c r="I61" s="60">
        <f>IFERROR(INDEX(Raw!$H$6:$EB$1257,MATCH($B61&amp;$D61&amp;$B$6,Raw!$A$6:$A$1257,0),MATCH(I$6,Raw!$H$5:$EB$5,0))/60/60/24,"-")</f>
        <v>1.5162037037037036E-3</v>
      </c>
      <c r="J61" s="223"/>
      <c r="K61" s="54">
        <f>IFERROR(INDEX(Raw!$H$6:$EB$1257,MATCH($B61&amp;$D61&amp;$B$6,Raw!$A$6:$A$1257,0),MATCH(K$6,Raw!$H$5:$EB$5,0)),"-")</f>
        <v>3022</v>
      </c>
      <c r="L61" s="257"/>
      <c r="M61" s="254">
        <f>IFERROR(INDEX(Raw!$H$6:$EB$1257,MATCH($B61&amp;$D61&amp;$B$6,Raw!$A$6:$A$1257,0),MATCH(E$6,Raw!$H$5:$EB$5,0))/(INDEX(Raw!$H$6:$EB$1257,MATCH($B61&amp;$D61&amp;$B$6,Raw!$A$6:$A$1257,0),MATCH("A8",Raw!$H$5:$EB$5,0))-INDEX(Raw!$H$6:$EB$1257,MATCH($B61&amp;$D61&amp;$B$6,Raw!$A$6:$A$1257,0),MATCH(K$6,Raw!$H$5:$EB$5,0))),"-")</f>
        <v>0.60410276613107461</v>
      </c>
      <c r="O61" s="54">
        <f>IFERROR(INDEX(Raw!$H$6:$EB$1257,MATCH($B61&amp;$D61&amp;$B$6,Raw!$A$6:$A$1257,0),MATCH(O$6,Raw!$H$5:$EB$5,0)),"-")</f>
        <v>3570</v>
      </c>
      <c r="P61" s="54"/>
      <c r="Q61" s="54">
        <f>IFERROR(INDEX(Raw!$H$6:$EB$1257,MATCH($B61&amp;$D61&amp;$B$6,Raw!$A$6:$A$1257,0),MATCH(Q$6,Raw!$H$5:$EB$5,0))/60/60,"-")</f>
        <v>346.20638888888891</v>
      </c>
      <c r="R61" s="60">
        <f>IFERROR(INDEX(Raw!$H$6:$EB$1257,MATCH($B61&amp;$D61&amp;$B$6,Raw!$A$6:$A$1257,0),MATCH(R$6,Raw!$H$5:$EB$5,0))/60/60/24,"-")</f>
        <v>4.0393518518518521E-3</v>
      </c>
      <c r="S61" s="60">
        <f>IFERROR(INDEX(Raw!$H$6:$EB$1257,MATCH($B61&amp;$D61&amp;$B$6,Raw!$A$6:$A$1257,0),MATCH(S$6,Raw!$H$5:$EB$5,0))/60/60/24,"-")</f>
        <v>6.8865740740740736E-3</v>
      </c>
      <c r="T61" s="381"/>
    </row>
    <row r="62" spans="1:20" x14ac:dyDescent="0.2">
      <c r="A62" s="392">
        <v>44440</v>
      </c>
      <c r="B62" s="287" t="s">
        <v>148</v>
      </c>
      <c r="C62" s="25" t="s">
        <v>136</v>
      </c>
      <c r="D62" s="138" t="s">
        <v>136</v>
      </c>
      <c r="E62" s="54">
        <f>IFERROR(INDEX(Raw!$H$6:$EB$1257,MATCH($B62&amp;$D62&amp;$B$6,Raw!$A$6:$A$1257,0),MATCH(E$6,Raw!$H$5:$EB$5,0)),"-")</f>
        <v>44162</v>
      </c>
      <c r="F62" s="23"/>
      <c r="G62" s="23">
        <f>IFERROR(INDEX(Raw!$H$6:$EB$1257,MATCH($B62&amp;$D62&amp;$B$6,Raw!$A$6:$A$1257,0),MATCH(G$6,Raw!$H$5:$EB$5,0))/60/60,"-")</f>
        <v>958.23888888888894</v>
      </c>
      <c r="H62" s="52">
        <f>IFERROR(INDEX(Raw!$H$6:$EB$1257,MATCH($B62&amp;$D62&amp;$B$6,Raw!$A$6:$A$1257,0),MATCH(H$6,Raw!$H$5:$EB$5,0))/60/60/24,"-")</f>
        <v>9.0277777777777784E-4</v>
      </c>
      <c r="I62" s="60">
        <f>IFERROR(INDEX(Raw!$H$6:$EB$1257,MATCH($B62&amp;$D62&amp;$B$6,Raw!$A$6:$A$1257,0),MATCH(I$6,Raw!$H$5:$EB$5,0))/60/60/24,"-")</f>
        <v>2.0833333333333333E-3</v>
      </c>
      <c r="J62" s="223"/>
      <c r="K62" s="54">
        <f>IFERROR(INDEX(Raw!$H$6:$EB$1257,MATCH($B62&amp;$D62&amp;$B$6,Raw!$A$6:$A$1257,0),MATCH(K$6,Raw!$H$5:$EB$5,0)),"-")</f>
        <v>2905</v>
      </c>
      <c r="L62" s="257"/>
      <c r="M62" s="254">
        <f>IFERROR(INDEX(Raw!$H$6:$EB$1257,MATCH($B62&amp;$D62&amp;$B$6,Raw!$A$6:$A$1257,0),MATCH(E$6,Raw!$H$5:$EB$5,0))/(INDEX(Raw!$H$6:$EB$1257,MATCH($B62&amp;$D62&amp;$B$6,Raw!$A$6:$A$1257,0),MATCH("A8",Raw!$H$5:$EB$5,0))-INDEX(Raw!$H$6:$EB$1257,MATCH($B62&amp;$D62&amp;$B$6,Raw!$A$6:$A$1257,0),MATCH(K$6,Raw!$H$5:$EB$5,0))),"-")</f>
        <v>0.60315769346335601</v>
      </c>
      <c r="O62" s="54">
        <f>IFERROR(INDEX(Raw!$H$6:$EB$1257,MATCH($B62&amp;$D62&amp;$B$6,Raw!$A$6:$A$1257,0),MATCH(O$6,Raw!$H$5:$EB$5,0)),"-")</f>
        <v>3729</v>
      </c>
      <c r="P62" s="54"/>
      <c r="Q62" s="54">
        <f>IFERROR(INDEX(Raw!$H$6:$EB$1257,MATCH($B62&amp;$D62&amp;$B$6,Raw!$A$6:$A$1257,0),MATCH(Q$6,Raw!$H$5:$EB$5,0))/60/60,"-")</f>
        <v>381.45777777777778</v>
      </c>
      <c r="R62" s="60">
        <f>IFERROR(INDEX(Raw!$H$6:$EB$1257,MATCH($B62&amp;$D62&amp;$B$6,Raw!$A$6:$A$1257,0),MATCH(R$6,Raw!$H$5:$EB$5,0))/60/60/24,"-")</f>
        <v>4.2592592592592595E-3</v>
      </c>
      <c r="S62" s="60">
        <f>IFERROR(INDEX(Raw!$H$6:$EB$1257,MATCH($B62&amp;$D62&amp;$B$6,Raw!$A$6:$A$1257,0),MATCH(S$6,Raw!$H$5:$EB$5,0))/60/60/24,"-")</f>
        <v>7.3032407407407412E-3</v>
      </c>
      <c r="T62" s="381"/>
    </row>
    <row r="63" spans="1:20" ht="18" x14ac:dyDescent="0.25">
      <c r="A63" s="392">
        <v>44470</v>
      </c>
      <c r="B63" s="287" t="s">
        <v>148</v>
      </c>
      <c r="C63" s="25" t="s">
        <v>137</v>
      </c>
      <c r="D63" s="144" t="s">
        <v>137</v>
      </c>
      <c r="E63" s="54">
        <f>IFERROR(INDEX(Raw!$H$6:$EB$1257,MATCH($B63&amp;$D63&amp;$B$6,Raw!$A$6:$A$1257,0),MATCH(E$6,Raw!$H$5:$EB$5,0)),"-")</f>
        <v>46773</v>
      </c>
      <c r="F63" s="23"/>
      <c r="G63" s="23">
        <f>IFERROR(INDEX(Raw!$H$6:$EB$1257,MATCH($B63&amp;$D63&amp;$B$6,Raw!$A$6:$A$1257,0),MATCH(G$6,Raw!$H$5:$EB$5,0))/60/60,"-")</f>
        <v>1102.8899999999999</v>
      </c>
      <c r="H63" s="52">
        <f>IFERROR(INDEX(Raw!$H$6:$EB$1257,MATCH($B63&amp;$D63&amp;$B$6,Raw!$A$6:$A$1257,0),MATCH(H$6,Raw!$H$5:$EB$5,0))/60/60/24,"-")</f>
        <v>9.8379629629629642E-4</v>
      </c>
      <c r="I63" s="60">
        <f>IFERROR(INDEX(Raw!$H$6:$EB$1257,MATCH($B63&amp;$D63&amp;$B$6,Raw!$A$6:$A$1257,0),MATCH(I$6,Raw!$H$5:$EB$5,0))/60/60/24,"-")</f>
        <v>2.2569444444444447E-3</v>
      </c>
      <c r="J63" s="223"/>
      <c r="K63" s="54">
        <f>IFERROR(INDEX(Raw!$H$6:$EB$1257,MATCH($B63&amp;$D63&amp;$B$6,Raw!$A$6:$A$1257,0),MATCH(K$6,Raw!$H$5:$EB$5,0)),"-")</f>
        <v>3199</v>
      </c>
      <c r="L63" s="257"/>
      <c r="M63" s="254">
        <f>IFERROR(INDEX(Raw!$H$6:$EB$1257,MATCH($B63&amp;$D63&amp;$B$6,Raw!$A$6:$A$1257,0),MATCH(E$6,Raw!$H$5:$EB$5,0))/(INDEX(Raw!$H$6:$EB$1257,MATCH($B63&amp;$D63&amp;$B$6,Raw!$A$6:$A$1257,0),MATCH("A8",Raw!$H$5:$EB$5,0))-INDEX(Raw!$H$6:$EB$1257,MATCH($B63&amp;$D63&amp;$B$6,Raw!$A$6:$A$1257,0),MATCH(K$6,Raw!$H$5:$EB$5,0))),"-")</f>
        <v>0.59258836944127713</v>
      </c>
      <c r="O63" s="54">
        <f>IFERROR(INDEX(Raw!$H$6:$EB$1257,MATCH($B63&amp;$D63&amp;$B$6,Raw!$A$6:$A$1257,0),MATCH(O$6,Raw!$H$5:$EB$5,0)),"-")</f>
        <v>4054</v>
      </c>
      <c r="P63" s="54"/>
      <c r="Q63" s="54">
        <f>IFERROR(INDEX(Raw!$H$6:$EB$1257,MATCH($B63&amp;$D63&amp;$B$6,Raw!$A$6:$A$1257,0),MATCH(Q$6,Raw!$H$5:$EB$5,0))/60/60,"-")</f>
        <v>416.33138888888891</v>
      </c>
      <c r="R63" s="60">
        <f>IFERROR(INDEX(Raw!$H$6:$EB$1257,MATCH($B63&amp;$D63&amp;$B$6,Raw!$A$6:$A$1257,0),MATCH(R$6,Raw!$H$5:$EB$5,0))/60/60/24,"-")</f>
        <v>4.2824074074074075E-3</v>
      </c>
      <c r="S63" s="60">
        <f>IFERROR(INDEX(Raw!$H$6:$EB$1257,MATCH($B63&amp;$D63&amp;$B$6,Raw!$A$6:$A$1257,0),MATCH(S$6,Raw!$H$5:$EB$5,0))/60/60/24,"-")</f>
        <v>7.4189814814814813E-3</v>
      </c>
      <c r="T63" s="381"/>
    </row>
    <row r="64" spans="1:20" x14ac:dyDescent="0.2">
      <c r="A64" s="392">
        <v>44501</v>
      </c>
      <c r="B64" s="287" t="s">
        <v>148</v>
      </c>
      <c r="C64" s="25" t="s">
        <v>138</v>
      </c>
      <c r="D64" s="138" t="s">
        <v>138</v>
      </c>
      <c r="E64" s="54">
        <f>IFERROR(INDEX(Raw!$H$6:$EB$1257,MATCH($B64&amp;$D64&amp;$B$6,Raw!$A$6:$A$1257,0),MATCH(E$6,Raw!$H$5:$EB$5,0)),"-")</f>
        <v>44096</v>
      </c>
      <c r="F64" s="23"/>
      <c r="G64" s="23">
        <f>IFERROR(INDEX(Raw!$H$6:$EB$1257,MATCH($B64&amp;$D64&amp;$B$6,Raw!$A$6:$A$1257,0),MATCH(G$6,Raw!$H$5:$EB$5,0))/60/60,"-")</f>
        <v>897.26833333333332</v>
      </c>
      <c r="H64" s="52">
        <f>IFERROR(INDEX(Raw!$H$6:$EB$1257,MATCH($B64&amp;$D64&amp;$B$6,Raw!$A$6:$A$1257,0),MATCH(H$6,Raw!$H$5:$EB$5,0))/60/60/24,"-")</f>
        <v>8.4490740740740739E-4</v>
      </c>
      <c r="I64" s="60">
        <f>IFERROR(INDEX(Raw!$H$6:$EB$1257,MATCH($B64&amp;$D64&amp;$B$6,Raw!$A$6:$A$1257,0),MATCH(I$6,Raw!$H$5:$EB$5,0))/60/60/24,"-")</f>
        <v>1.9328703703703704E-3</v>
      </c>
      <c r="J64" s="223"/>
      <c r="K64" s="54">
        <f>IFERROR(INDEX(Raw!$H$6:$EB$1257,MATCH($B64&amp;$D64&amp;$B$6,Raw!$A$6:$A$1257,0),MATCH(K$6,Raw!$H$5:$EB$5,0)),"-")</f>
        <v>2969</v>
      </c>
      <c r="L64" s="257"/>
      <c r="M64" s="254">
        <f>IFERROR(INDEX(Raw!$H$6:$EB$1257,MATCH($B64&amp;$D64&amp;$B$6,Raw!$A$6:$A$1257,0),MATCH(E$6,Raw!$H$5:$EB$5,0))/(INDEX(Raw!$H$6:$EB$1257,MATCH($B64&amp;$D64&amp;$B$6,Raw!$A$6:$A$1257,0),MATCH("A8",Raw!$H$5:$EB$5,0))-INDEX(Raw!$H$6:$EB$1257,MATCH($B64&amp;$D64&amp;$B$6,Raw!$A$6:$A$1257,0),MATCH(K$6,Raw!$H$5:$EB$5,0))),"-")</f>
        <v>0.58750016654009618</v>
      </c>
      <c r="O64" s="54">
        <f>IFERROR(INDEX(Raw!$H$6:$EB$1257,MATCH($B64&amp;$D64&amp;$B$6,Raw!$A$6:$A$1257,0),MATCH(O$6,Raw!$H$5:$EB$5,0)),"-")</f>
        <v>4043</v>
      </c>
      <c r="P64" s="54"/>
      <c r="Q64" s="54">
        <f>IFERROR(INDEX(Raw!$H$6:$EB$1257,MATCH($B64&amp;$D64&amp;$B$6,Raw!$A$6:$A$1257,0),MATCH(Q$6,Raw!$H$5:$EB$5,0))/60/60,"-")</f>
        <v>408.36444444444442</v>
      </c>
      <c r="R64" s="60">
        <f>IFERROR(INDEX(Raw!$H$6:$EB$1257,MATCH($B64&amp;$D64&amp;$B$6,Raw!$A$6:$A$1257,0),MATCH(R$6,Raw!$H$5:$EB$5,0))/60/60/24,"-")</f>
        <v>4.2129629629629626E-3</v>
      </c>
      <c r="S64" s="60">
        <f>IFERROR(INDEX(Raw!$H$6:$EB$1257,MATCH($B64&amp;$D64&amp;$B$6,Raw!$A$6:$A$1257,0),MATCH(S$6,Raw!$H$5:$EB$5,0))/60/60/24,"-")</f>
        <v>7.2569444444444443E-3</v>
      </c>
    </row>
    <row r="65" spans="1:20" x14ac:dyDescent="0.2">
      <c r="A65" s="392">
        <v>44531</v>
      </c>
      <c r="B65" s="287" t="s">
        <v>148</v>
      </c>
      <c r="C65" s="25" t="s">
        <v>139</v>
      </c>
      <c r="D65" s="138" t="s">
        <v>139</v>
      </c>
      <c r="E65" s="54">
        <f>IFERROR(INDEX(Raw!$H$6:$EB$1257,MATCH($B65&amp;$D65&amp;$B$6,Raw!$A$6:$A$1257,0),MATCH(E$6,Raw!$H$5:$EB$5,0)),"-")</f>
        <v>45386</v>
      </c>
      <c r="F65" s="23"/>
      <c r="G65" s="23">
        <f>IFERROR(INDEX(Raw!$H$6:$EB$1257,MATCH($B65&amp;$D65&amp;$B$6,Raw!$A$6:$A$1257,0),MATCH(G$6,Raw!$H$5:$EB$5,0))/60/60,"-")</f>
        <v>977.49361111111114</v>
      </c>
      <c r="H65" s="52">
        <f>IFERROR(INDEX(Raw!$H$6:$EB$1257,MATCH($B65&amp;$D65&amp;$B$6,Raw!$A$6:$A$1257,0),MATCH(H$6,Raw!$H$5:$EB$5,0))/60/60/24,"-")</f>
        <v>9.0277777777777784E-4</v>
      </c>
      <c r="I65" s="60">
        <f>IFERROR(INDEX(Raw!$H$6:$EB$1257,MATCH($B65&amp;$D65&amp;$B$6,Raw!$A$6:$A$1257,0),MATCH(I$6,Raw!$H$5:$EB$5,0))/60/60/24,"-")</f>
        <v>2.0254629629629629E-3</v>
      </c>
      <c r="J65" s="223"/>
      <c r="K65" s="54">
        <f>IFERROR(INDEX(Raw!$H$6:$EB$1257,MATCH($B65&amp;$D65&amp;$B$6,Raw!$A$6:$A$1257,0),MATCH(K$6,Raw!$H$5:$EB$5,0)),"-")</f>
        <v>3296</v>
      </c>
      <c r="L65" s="257"/>
      <c r="M65" s="254">
        <f>IFERROR(INDEX(Raw!$H$6:$EB$1257,MATCH($B65&amp;$D65&amp;$B$6,Raw!$A$6:$A$1257,0),MATCH(E$6,Raw!$H$5:$EB$5,0))/(INDEX(Raw!$H$6:$EB$1257,MATCH($B65&amp;$D65&amp;$B$6,Raw!$A$6:$A$1257,0),MATCH("A8",Raw!$H$5:$EB$5,0))-INDEX(Raw!$H$6:$EB$1257,MATCH($B65&amp;$D65&amp;$B$6,Raw!$A$6:$A$1257,0),MATCH(K$6,Raw!$H$5:$EB$5,0))),"-")</f>
        <v>0.57404854356652291</v>
      </c>
      <c r="O65" s="54">
        <f>IFERROR(INDEX(Raw!$H$6:$EB$1257,MATCH($B65&amp;$D65&amp;$B$6,Raw!$A$6:$A$1257,0),MATCH(O$6,Raw!$H$5:$EB$5,0)),"-")</f>
        <v>4330</v>
      </c>
      <c r="P65" s="54"/>
      <c r="Q65" s="54">
        <f>IFERROR(INDEX(Raw!$H$6:$EB$1257,MATCH($B65&amp;$D65&amp;$B$6,Raw!$A$6:$A$1257,0),MATCH(Q$6,Raw!$H$5:$EB$5,0))/60/60,"-")</f>
        <v>432.17583333333334</v>
      </c>
      <c r="R65" s="60">
        <f>IFERROR(INDEX(Raw!$H$6:$EB$1257,MATCH($B65&amp;$D65&amp;$B$6,Raw!$A$6:$A$1257,0),MATCH(R$6,Raw!$H$5:$EB$5,0))/60/60/24,"-")</f>
        <v>4.155092592592593E-3</v>
      </c>
      <c r="S65" s="60">
        <f>IFERROR(INDEX(Raw!$H$6:$EB$1257,MATCH($B65&amp;$D65&amp;$B$6,Raw!$A$6:$A$1257,0),MATCH(S$6,Raw!$H$5:$EB$5,0))/60/60/24,"-")</f>
        <v>7.2685185185185188E-3</v>
      </c>
    </row>
    <row r="66" spans="1:20" ht="16.5" x14ac:dyDescent="0.25">
      <c r="A66" s="392">
        <v>44562</v>
      </c>
      <c r="B66" s="287" t="s">
        <v>148</v>
      </c>
      <c r="C66" s="25" t="s">
        <v>140</v>
      </c>
      <c r="D66" s="397" t="s">
        <v>140</v>
      </c>
      <c r="E66" s="54">
        <f>IFERROR(INDEX(Raw!$H$6:$EB$1257,MATCH($B66&amp;$D66&amp;$B$6,Raw!$A$6:$A$1257,0),MATCH(E$6,Raw!$H$5:$EB$5,0)),"-")</f>
        <v>41188</v>
      </c>
      <c r="F66" s="23"/>
      <c r="G66" s="23">
        <f>IFERROR(INDEX(Raw!$H$6:$EB$1257,MATCH($B66&amp;$D66&amp;$B$6,Raw!$A$6:$A$1257,0),MATCH(G$6,Raw!$H$5:$EB$5,0))/60/60,"-")</f>
        <v>620.62111111111119</v>
      </c>
      <c r="H66" s="52">
        <f>IFERROR(INDEX(Raw!$H$6:$EB$1257,MATCH($B66&amp;$D66&amp;$B$6,Raw!$A$6:$A$1257,0),MATCH(H$6,Raw!$H$5:$EB$5,0))/60/60/24,"-")</f>
        <v>6.2500000000000001E-4</v>
      </c>
      <c r="I66" s="60">
        <f>IFERROR(INDEX(Raw!$H$6:$EB$1257,MATCH($B66&amp;$D66&amp;$B$6,Raw!$A$6:$A$1257,0),MATCH(I$6,Raw!$H$5:$EB$5,0))/60/60/24,"-")</f>
        <v>1.2847222222222223E-3</v>
      </c>
      <c r="J66" s="223"/>
      <c r="K66" s="54">
        <f>IFERROR(INDEX(Raw!$H$6:$EB$1257,MATCH($B66&amp;$D66&amp;$B$6,Raw!$A$6:$A$1257,0),MATCH(K$6,Raw!$H$5:$EB$5,0)),"-")</f>
        <v>2960</v>
      </c>
      <c r="L66" s="257"/>
      <c r="M66" s="254">
        <f>IFERROR(INDEX(Raw!$H$6:$EB$1257,MATCH($B66&amp;$D66&amp;$B$6,Raw!$A$6:$A$1257,0),MATCH(E$6,Raw!$H$5:$EB$5,0))/(INDEX(Raw!$H$6:$EB$1257,MATCH($B66&amp;$D66&amp;$B$6,Raw!$A$6:$A$1257,0),MATCH("A8",Raw!$H$5:$EB$5,0))-INDEX(Raw!$H$6:$EB$1257,MATCH($B66&amp;$D66&amp;$B$6,Raw!$A$6:$A$1257,0),MATCH(K$6,Raw!$H$5:$EB$5,0))),"-")</f>
        <v>0.59405198026942052</v>
      </c>
      <c r="O66" s="54">
        <f>IFERROR(INDEX(Raw!$H$6:$EB$1257,MATCH($B66&amp;$D66&amp;$B$6,Raw!$A$6:$A$1257,0),MATCH(O$6,Raw!$H$5:$EB$5,0)),"-")</f>
        <v>3946</v>
      </c>
      <c r="P66" s="54"/>
      <c r="Q66" s="54">
        <f>IFERROR(INDEX(Raw!$H$6:$EB$1257,MATCH($B66&amp;$D66&amp;$B$6,Raw!$A$6:$A$1257,0),MATCH(Q$6,Raw!$H$5:$EB$5,0))/60/60,"-")</f>
        <v>374.00444444444446</v>
      </c>
      <c r="R66" s="60">
        <f>IFERROR(INDEX(Raw!$H$6:$EB$1257,MATCH($B66&amp;$D66&amp;$B$6,Raw!$A$6:$A$1257,0),MATCH(R$6,Raw!$H$5:$EB$5,0))/60/60/24,"-")</f>
        <v>3.9467592592592592E-3</v>
      </c>
      <c r="S66" s="60">
        <f>IFERROR(INDEX(Raw!$H$6:$EB$1257,MATCH($B66&amp;$D66&amp;$B$6,Raw!$A$6:$A$1257,0),MATCH(S$6,Raw!$H$5:$EB$5,0))/60/60/24,"-")</f>
        <v>6.9328703703703696E-3</v>
      </c>
    </row>
    <row r="67" spans="1:20" x14ac:dyDescent="0.2">
      <c r="A67" s="392">
        <v>44593</v>
      </c>
      <c r="B67" s="287" t="s">
        <v>148</v>
      </c>
      <c r="C67" s="25" t="s">
        <v>141</v>
      </c>
      <c r="D67" s="138" t="s">
        <v>141</v>
      </c>
      <c r="E67" s="54">
        <f>IFERROR(INDEX(Raw!$H$6:$EB$1257,MATCH($B67&amp;$D67&amp;$B$6,Raw!$A$6:$A$1257,0),MATCH(E$6,Raw!$H$5:$EB$5,0)),"-")</f>
        <v>37319</v>
      </c>
      <c r="F67" s="23"/>
      <c r="G67" s="23">
        <f>IFERROR(INDEX(Raw!$H$6:$EB$1257,MATCH($B67&amp;$D67&amp;$B$6,Raw!$A$6:$A$1257,0),MATCH(G$6,Raw!$H$5:$EB$5,0))/60/60,"-")</f>
        <v>604.31083333333333</v>
      </c>
      <c r="H67" s="52">
        <f>IFERROR(INDEX(Raw!$H$6:$EB$1257,MATCH($B67&amp;$D67&amp;$B$6,Raw!$A$6:$A$1257,0),MATCH(H$6,Raw!$H$5:$EB$5,0))/60/60/24,"-")</f>
        <v>6.7129629629629625E-4</v>
      </c>
      <c r="I67" s="60">
        <f>IFERROR(INDEX(Raw!$H$6:$EB$1257,MATCH($B67&amp;$D67&amp;$B$6,Raw!$A$6:$A$1257,0),MATCH(I$6,Raw!$H$5:$EB$5,0))/60/60/24,"-")</f>
        <v>1.3888888888888889E-3</v>
      </c>
      <c r="J67" s="223"/>
      <c r="K67" s="54">
        <f>IFERROR(INDEX(Raw!$H$6:$EB$1257,MATCH($B67&amp;$D67&amp;$B$6,Raw!$A$6:$A$1257,0),MATCH(K$6,Raw!$H$5:$EB$5,0)),"-")</f>
        <v>2828</v>
      </c>
      <c r="L67" s="257"/>
      <c r="M67" s="254">
        <f>IFERROR(INDEX(Raw!$H$6:$EB$1257,MATCH($B67&amp;$D67&amp;$B$6,Raw!$A$6:$A$1257,0),MATCH(E$6,Raw!$H$5:$EB$5,0))/(INDEX(Raw!$H$6:$EB$1257,MATCH($B67&amp;$D67&amp;$B$6,Raw!$A$6:$A$1257,0),MATCH("A8",Raw!$H$5:$EB$5,0))-INDEX(Raw!$H$6:$EB$1257,MATCH($B67&amp;$D67&amp;$B$6,Raw!$A$6:$A$1257,0),MATCH(K$6,Raw!$H$5:$EB$5,0))),"-")</f>
        <v>0.57681844879285293</v>
      </c>
      <c r="O67" s="54">
        <f>IFERROR(INDEX(Raw!$H$6:$EB$1257,MATCH($B67&amp;$D67&amp;$B$6,Raw!$A$6:$A$1257,0),MATCH(O$6,Raw!$H$5:$EB$5,0)),"-")</f>
        <v>3445</v>
      </c>
      <c r="P67" s="54"/>
      <c r="Q67" s="54">
        <f>IFERROR(INDEX(Raw!$H$6:$EB$1257,MATCH($B67&amp;$D67&amp;$B$6,Raw!$A$6:$A$1257,0),MATCH(Q$6,Raw!$H$5:$EB$5,0))/60/60,"-")</f>
        <v>332.26194444444445</v>
      </c>
      <c r="R67" s="60">
        <f>IFERROR(INDEX(Raw!$H$6:$EB$1257,MATCH($B67&amp;$D67&amp;$B$6,Raw!$A$6:$A$1257,0),MATCH(R$6,Raw!$H$5:$EB$5,0))/60/60/24,"-")</f>
        <v>4.0162037037037033E-3</v>
      </c>
      <c r="S67" s="60">
        <f>IFERROR(INDEX(Raw!$H$6:$EB$1257,MATCH($B67&amp;$D67&amp;$B$6,Raw!$A$6:$A$1257,0),MATCH(S$6,Raw!$H$5:$EB$5,0))/60/60/24,"-")</f>
        <v>6.9560185185185185E-3</v>
      </c>
    </row>
    <row r="68" spans="1:20" ht="14.25" x14ac:dyDescent="0.2">
      <c r="A68" s="392">
        <v>44621</v>
      </c>
      <c r="B68" s="287" t="s">
        <v>148</v>
      </c>
      <c r="C68" s="263" t="s">
        <v>280</v>
      </c>
      <c r="D68" s="138" t="s">
        <v>142</v>
      </c>
      <c r="E68" s="55">
        <f>IFERROR(INDEX(Raw!$H$6:$EB$1257,MATCH($B68&amp;$D68&amp;$B$6,Raw!$A$6:$A$1257,0),MATCH(E$6,Raw!$H$5:$EB$5,0)),"-")</f>
        <v>45278</v>
      </c>
      <c r="F68" s="24"/>
      <c r="G68" s="24">
        <f>IFERROR(INDEX(Raw!$H$6:$EB$1257,MATCH($B68&amp;$D68&amp;$B$6,Raw!$A$6:$A$1257,0),MATCH(G$6,Raw!$H$5:$EB$5,0))/60/60,"-")</f>
        <v>944.92666666666662</v>
      </c>
      <c r="H68" s="53">
        <f>IFERROR(INDEX(Raw!$H$6:$EB$1257,MATCH($B68&amp;$D68&amp;$B$6,Raw!$A$6:$A$1257,0),MATCH(H$6,Raw!$H$5:$EB$5,0))/60/60/24,"-")</f>
        <v>8.6805555555555551E-4</v>
      </c>
      <c r="I68" s="61">
        <f>IFERROR(INDEX(Raw!$H$6:$EB$1257,MATCH($B68&amp;$D68&amp;$B$6,Raw!$A$6:$A$1257,0),MATCH(I$6,Raw!$H$5:$EB$5,0))/60/60/24,"-")</f>
        <v>1.8634259259259257E-3</v>
      </c>
      <c r="J68" s="224"/>
      <c r="K68" s="55">
        <f>IFERROR(INDEX(Raw!$H$6:$EB$1257,MATCH($B68&amp;$D68&amp;$B$6,Raw!$A$6:$A$1257,0),MATCH(K$6,Raw!$H$5:$EB$5,0)),"-")</f>
        <v>3424</v>
      </c>
      <c r="L68" s="258"/>
      <c r="M68" s="256">
        <f>IFERROR(INDEX(Raw!$H$6:$EB$1257,MATCH($B68&amp;$D68&amp;$B$6,Raw!$A$6:$A$1257,0),MATCH(E$6,Raw!$H$5:$EB$5,0))/(INDEX(Raw!$H$6:$EB$1257,MATCH($B68&amp;$D68&amp;$B$6,Raw!$A$6:$A$1257,0),MATCH("A8",Raw!$H$5:$EB$5,0))-INDEX(Raw!$H$6:$EB$1257,MATCH($B68&amp;$D68&amp;$B$6,Raw!$A$6:$A$1257,0),MATCH(K$6,Raw!$H$5:$EB$5,0))),"-")</f>
        <v>0.57728252138768121</v>
      </c>
      <c r="N68" s="49"/>
      <c r="O68" s="55">
        <f>IFERROR(INDEX(Raw!$H$6:$EB$1257,MATCH($B68&amp;$D68&amp;$B$6,Raw!$A$6:$A$1257,0),MATCH(O$6,Raw!$H$5:$EB$5,0)),"-")</f>
        <v>3915</v>
      </c>
      <c r="P68" s="55"/>
      <c r="Q68" s="55">
        <f>IFERROR(INDEX(Raw!$H$6:$EB$1257,MATCH($B68&amp;$D68&amp;$B$6,Raw!$A$6:$A$1257,0),MATCH(Q$6,Raw!$H$5:$EB$5,0))/60/60,"-")</f>
        <v>404.11972222222226</v>
      </c>
      <c r="R68" s="61">
        <f>IFERROR(INDEX(Raw!$H$6:$EB$1257,MATCH($B68&amp;$D68&amp;$B$6,Raw!$A$6:$A$1257,0),MATCH(R$6,Raw!$H$5:$EB$5,0))/60/60/24,"-")</f>
        <v>4.3055555555555555E-3</v>
      </c>
      <c r="S68" s="61">
        <f>IFERROR(INDEX(Raw!$H$6:$EB$1257,MATCH($B68&amp;$D68&amp;$B$6,Raw!$A$6:$A$1257,0),MATCH(S$6,Raw!$H$5:$EB$5,0))/60/60/24,"-")</f>
        <v>7.3379629629629628E-3</v>
      </c>
    </row>
    <row r="69" spans="1:20" ht="16.5" x14ac:dyDescent="0.25">
      <c r="A69" s="392">
        <v>44652</v>
      </c>
      <c r="B69" s="362" t="s">
        <v>134</v>
      </c>
      <c r="C69" s="398" t="s">
        <v>143</v>
      </c>
      <c r="D69" s="397" t="s">
        <v>143</v>
      </c>
      <c r="E69" s="117">
        <f>IFERROR(INDEX(Raw!$H$6:$EB$1257,MATCH($B69&amp;$D69&amp;$B$6,Raw!$A$6:$A$1257,0),MATCH(E$6,Raw!$H$5:$EB$5,0)),"-")</f>
        <v>41874</v>
      </c>
      <c r="F69" s="23"/>
      <c r="G69" s="23">
        <f>IFERROR(INDEX(Raw!$H$6:$EB$1257,MATCH($B69&amp;$D69&amp;$B$6,Raw!$A$6:$A$1257,0),MATCH(G$6,Raw!$H$5:$EB$5,0))/60/60,"-")</f>
        <v>712.57083333333333</v>
      </c>
      <c r="H69" s="52">
        <f>IFERROR(INDEX(Raw!$H$6:$EB$1257,MATCH($B69&amp;$D69&amp;$B$6,Raw!$A$6:$A$1257,0),MATCH(H$6,Raw!$H$5:$EB$5,0))/60/60/24,"-")</f>
        <v>7.0601851851851847E-4</v>
      </c>
      <c r="I69" s="60">
        <f>IFERROR(INDEX(Raw!$H$6:$EB$1257,MATCH($B69&amp;$D69&amp;$B$6,Raw!$A$6:$A$1257,0),MATCH(I$6,Raw!$H$5:$EB$5,0))/60/60/24,"-")</f>
        <v>1.5509259259259261E-3</v>
      </c>
      <c r="J69" s="223"/>
      <c r="K69" s="54">
        <f>IFERROR(INDEX(Raw!$H$6:$EB$1257,MATCH($B69&amp;$D69&amp;$B$6,Raw!$A$6:$A$1257,0),MATCH(K$6,Raw!$H$5:$EB$5,0)),"-")</f>
        <v>3200</v>
      </c>
      <c r="L69" s="257"/>
      <c r="M69" s="254">
        <f>IFERROR(INDEX(Raw!$H$6:$EB$1257,MATCH($B69&amp;$D69&amp;$B$6,Raw!$A$6:$A$1257,0),MATCH(E$6,Raw!$H$5:$EB$5,0))/(INDEX(Raw!$H$6:$EB$1257,MATCH($B69&amp;$D69&amp;$B$6,Raw!$A$6:$A$1257,0),MATCH("A8",Raw!$H$5:$EB$5,0))-INDEX(Raw!$H$6:$EB$1257,MATCH($B69&amp;$D69&amp;$B$6,Raw!$A$6:$A$1257,0),MATCH(K$6,Raw!$H$5:$EB$5,0))),"-")</f>
        <v>0.57063039982557029</v>
      </c>
      <c r="O69" s="54">
        <f>IFERROR(INDEX(Raw!$H$6:$EB$1257,MATCH($B69&amp;$D69&amp;$B$6,Raw!$A$6:$A$1257,0),MATCH(O$6,Raw!$H$5:$EB$5,0)),"-")</f>
        <v>3848</v>
      </c>
      <c r="P69" s="54"/>
      <c r="Q69" s="54">
        <f>IFERROR(INDEX(Raw!$H$6:$EB$1257,MATCH($B69&amp;$D69&amp;$B$6,Raw!$A$6:$A$1257,0),MATCH(Q$6,Raw!$H$5:$EB$5,0))/60/60,"-")</f>
        <v>375.33916666666664</v>
      </c>
      <c r="R69" s="60">
        <f>IFERROR(INDEX(Raw!$H$6:$EB$1257,MATCH($B69&amp;$D69&amp;$B$6,Raw!$A$6:$A$1257,0),MATCH(R$6,Raw!$H$5:$EB$5,0))/60/60/24,"-")</f>
        <v>4.0624999999999993E-3</v>
      </c>
      <c r="S69" s="60">
        <f>IFERROR(INDEX(Raw!$H$6:$EB$1257,MATCH($B69&amp;$D69&amp;$B$6,Raw!$A$6:$A$1257,0),MATCH(S$6,Raw!$H$5:$EB$5,0))/60/60/24,"-")</f>
        <v>7.1296296296296307E-3</v>
      </c>
      <c r="T69" s="381"/>
    </row>
    <row r="70" spans="1:20" ht="14.25" x14ac:dyDescent="0.2">
      <c r="A70" s="392">
        <v>44682</v>
      </c>
      <c r="B70" s="287" t="s">
        <v>134</v>
      </c>
      <c r="C70" s="263" t="s">
        <v>192</v>
      </c>
      <c r="D70" s="138" t="s">
        <v>144</v>
      </c>
      <c r="E70" s="54">
        <f>IFERROR(INDEX(Raw!$H$6:$EB$1257,MATCH($B70&amp;$D70&amp;$B$6,Raw!$A$6:$A$1257,0),MATCH(E$6,Raw!$H$5:$EB$5,0)),"-")</f>
        <v>43029</v>
      </c>
      <c r="F70" s="23"/>
      <c r="G70" s="23">
        <f>IFERROR(INDEX(Raw!$H$6:$EB$1257,MATCH($B70&amp;$D70&amp;$B$6,Raw!$A$6:$A$1257,0),MATCH(G$6,Raw!$H$5:$EB$5,0))/60/60,"-")</f>
        <v>676.26805555555563</v>
      </c>
      <c r="H70" s="52">
        <f>IFERROR(INDEX(Raw!$H$6:$EB$1257,MATCH($B70&amp;$D70&amp;$B$6,Raw!$A$6:$A$1257,0),MATCH(H$6,Raw!$H$5:$EB$5,0))/60/60/24,"-")</f>
        <v>6.5972222222222213E-4</v>
      </c>
      <c r="I70" s="60">
        <f>IFERROR(INDEX(Raw!$H$6:$EB$1257,MATCH($B70&amp;$D70&amp;$B$6,Raw!$A$6:$A$1257,0),MATCH(I$6,Raw!$H$5:$EB$5,0))/60/60/24,"-")</f>
        <v>1.3541666666666667E-3</v>
      </c>
      <c r="J70" s="223"/>
      <c r="K70" s="54">
        <f>IFERROR(INDEX(Raw!$H$6:$EB$1257,MATCH($B70&amp;$D70&amp;$B$6,Raw!$A$6:$A$1257,0),MATCH(K$6,Raw!$H$5:$EB$5,0)),"-")</f>
        <v>3336</v>
      </c>
      <c r="L70" s="257"/>
      <c r="M70" s="254">
        <f>IFERROR(INDEX(Raw!$H$6:$EB$1257,MATCH($B70&amp;$D70&amp;$B$6,Raw!$A$6:$A$1257,0),MATCH(E$6,Raw!$H$5:$EB$5,0))/(INDEX(Raw!$H$6:$EB$1257,MATCH($B70&amp;$D70&amp;$B$6,Raw!$A$6:$A$1257,0),MATCH("A8",Raw!$H$5:$EB$5,0))-INDEX(Raw!$H$6:$EB$1257,MATCH($B70&amp;$D70&amp;$B$6,Raw!$A$6:$A$1257,0),MATCH(K$6,Raw!$H$5:$EB$5,0))),"-")</f>
        <v>0.57681171076972571</v>
      </c>
      <c r="O70" s="54">
        <f>IFERROR(INDEX(Raw!$H$6:$EB$1257,MATCH($B70&amp;$D70&amp;$B$6,Raw!$A$6:$A$1257,0),MATCH(O$6,Raw!$H$5:$EB$5,0)),"-")</f>
        <v>3644</v>
      </c>
      <c r="P70" s="54"/>
      <c r="Q70" s="54">
        <f>IFERROR(INDEX(Raw!$H$6:$EB$1257,MATCH($B70&amp;$D70&amp;$B$6,Raw!$A$6:$A$1257,0),MATCH(Q$6,Raw!$H$5:$EB$5,0))/60/60,"-")</f>
        <v>355.39805555555557</v>
      </c>
      <c r="R70" s="60">
        <f>IFERROR(INDEX(Raw!$H$6:$EB$1257,MATCH($B70&amp;$D70&amp;$B$6,Raw!$A$6:$A$1257,0),MATCH(R$6,Raw!$H$5:$EB$5,0))/60/60/24,"-")</f>
        <v>4.0624999999999993E-3</v>
      </c>
      <c r="S70" s="60">
        <f>IFERROR(INDEX(Raw!$H$6:$EB$1257,MATCH($B70&amp;$D70&amp;$B$6,Raw!$A$6:$A$1257,0),MATCH(S$6,Raw!$H$5:$EB$5,0))/60/60/24,"-")</f>
        <v>6.9675925925925921E-3</v>
      </c>
      <c r="T70" s="381"/>
    </row>
    <row r="71" spans="1:20" x14ac:dyDescent="0.2">
      <c r="A71" s="392">
        <v>44713</v>
      </c>
      <c r="B71" s="287" t="s">
        <v>134</v>
      </c>
      <c r="C71" s="25" t="s">
        <v>145</v>
      </c>
      <c r="D71" s="138" t="s">
        <v>145</v>
      </c>
      <c r="E71" s="54">
        <f>IFERROR(INDEX(Raw!$H$6:$EB$1257,MATCH($B71&amp;$D71&amp;$B$6,Raw!$A$6:$A$1257,0),MATCH(E$6,Raw!$H$5:$EB$5,0)),"-")</f>
        <v>43276</v>
      </c>
      <c r="F71" s="23"/>
      <c r="G71" s="23">
        <f>IFERROR(INDEX(Raw!$H$6:$EB$1257,MATCH($B71&amp;$D71&amp;$B$6,Raw!$A$6:$A$1257,0),MATCH(G$6,Raw!$H$5:$EB$5,0))/60/60,"-")</f>
        <v>854.79944444444448</v>
      </c>
      <c r="H71" s="52">
        <f>IFERROR(INDEX(Raw!$H$6:$EB$1257,MATCH($B71&amp;$D71&amp;$B$6,Raw!$A$6:$A$1257,0),MATCH(H$6,Raw!$H$5:$EB$5,0))/60/60/24,"-")</f>
        <v>8.2175925925925917E-4</v>
      </c>
      <c r="I71" s="60">
        <f>IFERROR(INDEX(Raw!$H$6:$EB$1257,MATCH($B71&amp;$D71&amp;$B$6,Raw!$A$6:$A$1257,0),MATCH(I$6,Raw!$H$5:$EB$5,0))/60/60/24,"-")</f>
        <v>1.8171296296296297E-3</v>
      </c>
      <c r="J71" s="223"/>
      <c r="K71" s="54">
        <f>IFERROR(INDEX(Raw!$H$6:$EB$1257,MATCH($B71&amp;$D71&amp;$B$6,Raw!$A$6:$A$1257,0),MATCH(K$6,Raw!$H$5:$EB$5,0)),"-")</f>
        <v>3026</v>
      </c>
      <c r="L71" s="257"/>
      <c r="M71" s="254">
        <f>IFERROR(INDEX(Raw!$H$6:$EB$1257,MATCH($B71&amp;$D71&amp;$B$6,Raw!$A$6:$A$1257,0),MATCH(E$6,Raw!$H$5:$EB$5,0))/(INDEX(Raw!$H$6:$EB$1257,MATCH($B71&amp;$D71&amp;$B$6,Raw!$A$6:$A$1257,0),MATCH("A8",Raw!$H$5:$EB$5,0))-INDEX(Raw!$H$6:$EB$1257,MATCH($B71&amp;$D71&amp;$B$6,Raw!$A$6:$A$1257,0),MATCH(K$6,Raw!$H$5:$EB$5,0))),"-")</f>
        <v>0.56636565894516422</v>
      </c>
      <c r="O71" s="54">
        <f>IFERROR(INDEX(Raw!$H$6:$EB$1257,MATCH($B71&amp;$D71&amp;$B$6,Raw!$A$6:$A$1257,0),MATCH(O$6,Raw!$H$5:$EB$5,0)),"-")</f>
        <v>3734</v>
      </c>
      <c r="P71" s="54"/>
      <c r="Q71" s="54">
        <f>IFERROR(INDEX(Raw!$H$6:$EB$1257,MATCH($B71&amp;$D71&amp;$B$6,Raw!$A$6:$A$1257,0),MATCH(Q$6,Raw!$H$5:$EB$5,0))/60/60,"-")</f>
        <v>383.52138888888891</v>
      </c>
      <c r="R71" s="60">
        <f>IFERROR(INDEX(Raw!$H$6:$EB$1257,MATCH($B71&amp;$D71&amp;$B$6,Raw!$A$6:$A$1257,0),MATCH(R$6,Raw!$H$5:$EB$5,0))/60/60/24,"-")</f>
        <v>4.2824074074074075E-3</v>
      </c>
      <c r="S71" s="60">
        <f>IFERROR(INDEX(Raw!$H$6:$EB$1257,MATCH($B71&amp;$D71&amp;$B$6,Raw!$A$6:$A$1257,0),MATCH(S$6,Raw!$H$5:$EB$5,0))/60/60/24,"-")</f>
        <v>7.4074074074074068E-3</v>
      </c>
      <c r="T71" s="381"/>
    </row>
    <row r="72" spans="1:20" ht="18" x14ac:dyDescent="0.25">
      <c r="A72" s="392">
        <v>44743</v>
      </c>
      <c r="B72" s="287" t="s">
        <v>134</v>
      </c>
      <c r="C72" s="25" t="s">
        <v>146</v>
      </c>
      <c r="D72" s="144" t="s">
        <v>146</v>
      </c>
      <c r="E72" s="54" t="str">
        <f>IFERROR(INDEX(Raw!$H$6:$EB$1257,MATCH($B72&amp;$D72&amp;$B$6,Raw!$A$6:$A$1257,0),MATCH(E$6,Raw!$H$5:$EB$5,0)),"-")</f>
        <v>-</v>
      </c>
      <c r="F72" s="23"/>
      <c r="G72" s="23" t="str">
        <f>IFERROR(INDEX(Raw!$H$6:$EB$1257,MATCH($B72&amp;$D72&amp;$B$6,Raw!$A$6:$A$1257,0),MATCH(G$6,Raw!$H$5:$EB$5,0))/60/60,"-")</f>
        <v>-</v>
      </c>
      <c r="H72" s="52" t="str">
        <f>IFERROR(INDEX(Raw!$H$6:$EB$1257,MATCH($B72&amp;$D72&amp;$B$6,Raw!$A$6:$A$1257,0),MATCH(H$6,Raw!$H$5:$EB$5,0))/60/60/24,"-")</f>
        <v>-</v>
      </c>
      <c r="I72" s="60" t="str">
        <f>IFERROR(INDEX(Raw!$H$6:$EB$1257,MATCH($B72&amp;$D72&amp;$B$6,Raw!$A$6:$A$1257,0),MATCH(I$6,Raw!$H$5:$EB$5,0))/60/60/24,"-")</f>
        <v>-</v>
      </c>
      <c r="J72" s="223"/>
      <c r="K72" s="54" t="str">
        <f>IFERROR(INDEX(Raw!$H$6:$EB$1257,MATCH($B72&amp;$D72&amp;$B$6,Raw!$A$6:$A$1257,0),MATCH(K$6,Raw!$H$5:$EB$5,0)),"-")</f>
        <v>-</v>
      </c>
      <c r="L72" s="257"/>
      <c r="M72" s="254" t="str">
        <f>IFERROR(INDEX(Raw!$H$6:$EB$1257,MATCH($B72&amp;$D72&amp;$B$6,Raw!$A$6:$A$1257,0),MATCH(E$6,Raw!$H$5:$EB$5,0))/(INDEX(Raw!$H$6:$EB$1257,MATCH($B72&amp;$D72&amp;$B$6,Raw!$A$6:$A$1257,0),MATCH("A8",Raw!$H$5:$EB$5,0))-INDEX(Raw!$H$6:$EB$1257,MATCH($B72&amp;$D72&amp;$B$6,Raw!$A$6:$A$1257,0),MATCH(K$6,Raw!$H$5:$EB$5,0))),"-")</f>
        <v>-</v>
      </c>
      <c r="O72" s="54" t="str">
        <f>IFERROR(INDEX(Raw!$H$6:$EB$1257,MATCH($B72&amp;$D72&amp;$B$6,Raw!$A$6:$A$1257,0),MATCH(O$6,Raw!$H$5:$EB$5,0)),"-")</f>
        <v>-</v>
      </c>
      <c r="P72" s="54"/>
      <c r="Q72" s="54" t="str">
        <f>IFERROR(INDEX(Raw!$H$6:$EB$1257,MATCH($B72&amp;$D72&amp;$B$6,Raw!$A$6:$A$1257,0),MATCH(Q$6,Raw!$H$5:$EB$5,0))/60/60,"-")</f>
        <v>-</v>
      </c>
      <c r="R72" s="60" t="str">
        <f>IFERROR(INDEX(Raw!$H$6:$EB$1257,MATCH($B72&amp;$D72&amp;$B$6,Raw!$A$6:$A$1257,0),MATCH(R$6,Raw!$H$5:$EB$5,0))/60/60/24,"-")</f>
        <v>-</v>
      </c>
      <c r="S72" s="60" t="str">
        <f>IFERROR(INDEX(Raw!$H$6:$EB$1257,MATCH($B72&amp;$D72&amp;$B$6,Raw!$A$6:$A$1257,0),MATCH(S$6,Raw!$H$5:$EB$5,0))/60/60/24,"-")</f>
        <v>-</v>
      </c>
      <c r="T72" s="381"/>
    </row>
    <row r="73" spans="1:20" x14ac:dyDescent="0.2">
      <c r="A73" s="392">
        <v>44774</v>
      </c>
      <c r="B73" s="287" t="s">
        <v>134</v>
      </c>
      <c r="C73" s="25" t="s">
        <v>135</v>
      </c>
      <c r="D73" s="138" t="s">
        <v>135</v>
      </c>
      <c r="E73" s="54" t="str">
        <f>IFERROR(INDEX(Raw!$H$6:$EB$1257,MATCH($B73&amp;$D73&amp;$B$6,Raw!$A$6:$A$1257,0),MATCH(E$6,Raw!$H$5:$EB$5,0)),"-")</f>
        <v>-</v>
      </c>
      <c r="F73" s="23"/>
      <c r="G73" s="23" t="str">
        <f>IFERROR(INDEX(Raw!$H$6:$EB$1257,MATCH($B73&amp;$D73&amp;$B$6,Raw!$A$6:$A$1257,0),MATCH(G$6,Raw!$H$5:$EB$5,0))/60/60,"-")</f>
        <v>-</v>
      </c>
      <c r="H73" s="52" t="str">
        <f>IFERROR(INDEX(Raw!$H$6:$EB$1257,MATCH($B73&amp;$D73&amp;$B$6,Raw!$A$6:$A$1257,0),MATCH(H$6,Raw!$H$5:$EB$5,0))/60/60/24,"-")</f>
        <v>-</v>
      </c>
      <c r="I73" s="60" t="str">
        <f>IFERROR(INDEX(Raw!$H$6:$EB$1257,MATCH($B73&amp;$D73&amp;$B$6,Raw!$A$6:$A$1257,0),MATCH(I$6,Raw!$H$5:$EB$5,0))/60/60/24,"-")</f>
        <v>-</v>
      </c>
      <c r="J73" s="223"/>
      <c r="K73" s="54" t="str">
        <f>IFERROR(INDEX(Raw!$H$6:$EB$1257,MATCH($B73&amp;$D73&amp;$B$6,Raw!$A$6:$A$1257,0),MATCH(K$6,Raw!$H$5:$EB$5,0)),"-")</f>
        <v>-</v>
      </c>
      <c r="L73" s="257"/>
      <c r="M73" s="254" t="str">
        <f>IFERROR(INDEX(Raw!$H$6:$EB$1257,MATCH($B73&amp;$D73&amp;$B$6,Raw!$A$6:$A$1257,0),MATCH(E$6,Raw!$H$5:$EB$5,0))/(INDEX(Raw!$H$6:$EB$1257,MATCH($B73&amp;$D73&amp;$B$6,Raw!$A$6:$A$1257,0),MATCH("A8",Raw!$H$5:$EB$5,0))-INDEX(Raw!$H$6:$EB$1257,MATCH($B73&amp;$D73&amp;$B$6,Raw!$A$6:$A$1257,0),MATCH(K$6,Raw!$H$5:$EB$5,0))),"-")</f>
        <v>-</v>
      </c>
      <c r="O73" s="54" t="str">
        <f>IFERROR(INDEX(Raw!$H$6:$EB$1257,MATCH($B73&amp;$D73&amp;$B$6,Raw!$A$6:$A$1257,0),MATCH(O$6,Raw!$H$5:$EB$5,0)),"-")</f>
        <v>-</v>
      </c>
      <c r="P73" s="54"/>
      <c r="Q73" s="54" t="str">
        <f>IFERROR(INDEX(Raw!$H$6:$EB$1257,MATCH($B73&amp;$D73&amp;$B$6,Raw!$A$6:$A$1257,0),MATCH(Q$6,Raw!$H$5:$EB$5,0))/60/60,"-")</f>
        <v>-</v>
      </c>
      <c r="R73" s="60" t="str">
        <f>IFERROR(INDEX(Raw!$H$6:$EB$1257,MATCH($B73&amp;$D73&amp;$B$6,Raw!$A$6:$A$1257,0),MATCH(R$6,Raw!$H$5:$EB$5,0))/60/60/24,"-")</f>
        <v>-</v>
      </c>
      <c r="S73" s="60" t="str">
        <f>IFERROR(INDEX(Raw!$H$6:$EB$1257,MATCH($B73&amp;$D73&amp;$B$6,Raw!$A$6:$A$1257,0),MATCH(S$6,Raw!$H$5:$EB$5,0))/60/60/24,"-")</f>
        <v>-</v>
      </c>
      <c r="T73" s="381"/>
    </row>
    <row r="74" spans="1:20" x14ac:dyDescent="0.2">
      <c r="A74" s="392">
        <v>44805</v>
      </c>
      <c r="B74" s="287" t="s">
        <v>134</v>
      </c>
      <c r="C74" s="25" t="s">
        <v>136</v>
      </c>
      <c r="D74" s="138" t="s">
        <v>136</v>
      </c>
      <c r="E74" s="54" t="str">
        <f>IFERROR(INDEX(Raw!$H$6:$EB$1257,MATCH($B74&amp;$D74&amp;$B$6,Raw!$A$6:$A$1257,0),MATCH(E$6,Raw!$H$5:$EB$5,0)),"-")</f>
        <v>-</v>
      </c>
      <c r="F74" s="23"/>
      <c r="G74" s="23" t="str">
        <f>IFERROR(INDEX(Raw!$H$6:$EB$1257,MATCH($B74&amp;$D74&amp;$B$6,Raw!$A$6:$A$1257,0),MATCH(G$6,Raw!$H$5:$EB$5,0))/60/60,"-")</f>
        <v>-</v>
      </c>
      <c r="H74" s="52" t="str">
        <f>IFERROR(INDEX(Raw!$H$6:$EB$1257,MATCH($B74&amp;$D74&amp;$B$6,Raw!$A$6:$A$1257,0),MATCH(H$6,Raw!$H$5:$EB$5,0))/60/60/24,"-")</f>
        <v>-</v>
      </c>
      <c r="I74" s="60" t="str">
        <f>IFERROR(INDEX(Raw!$H$6:$EB$1257,MATCH($B74&amp;$D74&amp;$B$6,Raw!$A$6:$A$1257,0),MATCH(I$6,Raw!$H$5:$EB$5,0))/60/60/24,"-")</f>
        <v>-</v>
      </c>
      <c r="J74" s="223"/>
      <c r="K74" s="54" t="str">
        <f>IFERROR(INDEX(Raw!$H$6:$EB$1257,MATCH($B74&amp;$D74&amp;$B$6,Raw!$A$6:$A$1257,0),MATCH(K$6,Raw!$H$5:$EB$5,0)),"-")</f>
        <v>-</v>
      </c>
      <c r="L74" s="257"/>
      <c r="M74" s="254" t="str">
        <f>IFERROR(INDEX(Raw!$H$6:$EB$1257,MATCH($B74&amp;$D74&amp;$B$6,Raw!$A$6:$A$1257,0),MATCH(E$6,Raw!$H$5:$EB$5,0))/(INDEX(Raw!$H$6:$EB$1257,MATCH($B74&amp;$D74&amp;$B$6,Raw!$A$6:$A$1257,0),MATCH("A8",Raw!$H$5:$EB$5,0))-INDEX(Raw!$H$6:$EB$1257,MATCH($B74&amp;$D74&amp;$B$6,Raw!$A$6:$A$1257,0),MATCH(K$6,Raw!$H$5:$EB$5,0))),"-")</f>
        <v>-</v>
      </c>
      <c r="O74" s="54" t="str">
        <f>IFERROR(INDEX(Raw!$H$6:$EB$1257,MATCH($B74&amp;$D74&amp;$B$6,Raw!$A$6:$A$1257,0),MATCH(O$6,Raw!$H$5:$EB$5,0)),"-")</f>
        <v>-</v>
      </c>
      <c r="P74" s="54"/>
      <c r="Q74" s="54" t="str">
        <f>IFERROR(INDEX(Raw!$H$6:$EB$1257,MATCH($B74&amp;$D74&amp;$B$6,Raw!$A$6:$A$1257,0),MATCH(Q$6,Raw!$H$5:$EB$5,0))/60/60,"-")</f>
        <v>-</v>
      </c>
      <c r="R74" s="60" t="str">
        <f>IFERROR(INDEX(Raw!$H$6:$EB$1257,MATCH($B74&amp;$D74&amp;$B$6,Raw!$A$6:$A$1257,0),MATCH(R$6,Raw!$H$5:$EB$5,0))/60/60/24,"-")</f>
        <v>-</v>
      </c>
      <c r="S74" s="60" t="str">
        <f>IFERROR(INDEX(Raw!$H$6:$EB$1257,MATCH($B74&amp;$D74&amp;$B$6,Raw!$A$6:$A$1257,0),MATCH(S$6,Raw!$H$5:$EB$5,0))/60/60/24,"-")</f>
        <v>-</v>
      </c>
      <c r="T74" s="381"/>
    </row>
    <row r="75" spans="1:20" ht="18" x14ac:dyDescent="0.25">
      <c r="A75" s="392">
        <v>44835</v>
      </c>
      <c r="B75" s="287" t="s">
        <v>134</v>
      </c>
      <c r="C75" s="25" t="s">
        <v>137</v>
      </c>
      <c r="D75" s="144" t="s">
        <v>137</v>
      </c>
      <c r="E75" s="54" t="str">
        <f>IFERROR(INDEX(Raw!$H$6:$EB$1257,MATCH($B75&amp;$D75&amp;$B$6,Raw!$A$6:$A$1257,0),MATCH(E$6,Raw!$H$5:$EB$5,0)),"-")</f>
        <v>-</v>
      </c>
      <c r="F75" s="23"/>
      <c r="G75" s="23" t="str">
        <f>IFERROR(INDEX(Raw!$H$6:$EB$1257,MATCH($B75&amp;$D75&amp;$B$6,Raw!$A$6:$A$1257,0),MATCH(G$6,Raw!$H$5:$EB$5,0))/60/60,"-")</f>
        <v>-</v>
      </c>
      <c r="H75" s="52" t="str">
        <f>IFERROR(INDEX(Raw!$H$6:$EB$1257,MATCH($B75&amp;$D75&amp;$B$6,Raw!$A$6:$A$1257,0),MATCH(H$6,Raw!$H$5:$EB$5,0))/60/60/24,"-")</f>
        <v>-</v>
      </c>
      <c r="I75" s="60" t="str">
        <f>IFERROR(INDEX(Raw!$H$6:$EB$1257,MATCH($B75&amp;$D75&amp;$B$6,Raw!$A$6:$A$1257,0),MATCH(I$6,Raw!$H$5:$EB$5,0))/60/60/24,"-")</f>
        <v>-</v>
      </c>
      <c r="J75" s="223"/>
      <c r="K75" s="54" t="str">
        <f>IFERROR(INDEX(Raw!$H$6:$EB$1257,MATCH($B75&amp;$D75&amp;$B$6,Raw!$A$6:$A$1257,0),MATCH(K$6,Raw!$H$5:$EB$5,0)),"-")</f>
        <v>-</v>
      </c>
      <c r="L75" s="257"/>
      <c r="M75" s="254" t="str">
        <f>IFERROR(INDEX(Raw!$H$6:$EB$1257,MATCH($B75&amp;$D75&amp;$B$6,Raw!$A$6:$A$1257,0),MATCH(E$6,Raw!$H$5:$EB$5,0))/(INDEX(Raw!$H$6:$EB$1257,MATCH($B75&amp;$D75&amp;$B$6,Raw!$A$6:$A$1257,0),MATCH("A8",Raw!$H$5:$EB$5,0))-INDEX(Raw!$H$6:$EB$1257,MATCH($B75&amp;$D75&amp;$B$6,Raw!$A$6:$A$1257,0),MATCH(K$6,Raw!$H$5:$EB$5,0))),"-")</f>
        <v>-</v>
      </c>
      <c r="O75" s="54" t="str">
        <f>IFERROR(INDEX(Raw!$H$6:$EB$1257,MATCH($B75&amp;$D75&amp;$B$6,Raw!$A$6:$A$1257,0),MATCH(O$6,Raw!$H$5:$EB$5,0)),"-")</f>
        <v>-</v>
      </c>
      <c r="P75" s="54"/>
      <c r="Q75" s="54" t="str">
        <f>IFERROR(INDEX(Raw!$H$6:$EB$1257,MATCH($B75&amp;$D75&amp;$B$6,Raw!$A$6:$A$1257,0),MATCH(Q$6,Raw!$H$5:$EB$5,0))/60/60,"-")</f>
        <v>-</v>
      </c>
      <c r="R75" s="60" t="str">
        <f>IFERROR(INDEX(Raw!$H$6:$EB$1257,MATCH($B75&amp;$D75&amp;$B$6,Raw!$A$6:$A$1257,0),MATCH(R$6,Raw!$H$5:$EB$5,0))/60/60/24,"-")</f>
        <v>-</v>
      </c>
      <c r="S75" s="60" t="str">
        <f>IFERROR(INDEX(Raw!$H$6:$EB$1257,MATCH($B75&amp;$D75&amp;$B$6,Raw!$A$6:$A$1257,0),MATCH(S$6,Raw!$H$5:$EB$5,0))/60/60/24,"-")</f>
        <v>-</v>
      </c>
      <c r="T75" s="381"/>
    </row>
    <row r="76" spans="1:20" x14ac:dyDescent="0.2">
      <c r="A76" s="392">
        <v>44866</v>
      </c>
      <c r="B76" s="287" t="s">
        <v>134</v>
      </c>
      <c r="C76" s="25" t="s">
        <v>138</v>
      </c>
      <c r="D76" s="138" t="s">
        <v>138</v>
      </c>
      <c r="E76" s="54" t="str">
        <f>IFERROR(INDEX(Raw!$H$6:$EB$1257,MATCH($B76&amp;$D76&amp;$B$6,Raw!$A$6:$A$1257,0),MATCH(E$6,Raw!$H$5:$EB$5,0)),"-")</f>
        <v>-</v>
      </c>
      <c r="F76" s="23"/>
      <c r="G76" s="23" t="str">
        <f>IFERROR(INDEX(Raw!$H$6:$EB$1257,MATCH($B76&amp;$D76&amp;$B$6,Raw!$A$6:$A$1257,0),MATCH(G$6,Raw!$H$5:$EB$5,0))/60/60,"-")</f>
        <v>-</v>
      </c>
      <c r="H76" s="52" t="str">
        <f>IFERROR(INDEX(Raw!$H$6:$EB$1257,MATCH($B76&amp;$D76&amp;$B$6,Raw!$A$6:$A$1257,0),MATCH(H$6,Raw!$H$5:$EB$5,0))/60/60/24,"-")</f>
        <v>-</v>
      </c>
      <c r="I76" s="60" t="str">
        <f>IFERROR(INDEX(Raw!$H$6:$EB$1257,MATCH($B76&amp;$D76&amp;$B$6,Raw!$A$6:$A$1257,0),MATCH(I$6,Raw!$H$5:$EB$5,0))/60/60/24,"-")</f>
        <v>-</v>
      </c>
      <c r="J76" s="223"/>
      <c r="K76" s="54" t="str">
        <f>IFERROR(INDEX(Raw!$H$6:$EB$1257,MATCH($B76&amp;$D76&amp;$B$6,Raw!$A$6:$A$1257,0),MATCH(K$6,Raw!$H$5:$EB$5,0)),"-")</f>
        <v>-</v>
      </c>
      <c r="L76" s="257"/>
      <c r="M76" s="254" t="str">
        <f>IFERROR(INDEX(Raw!$H$6:$EB$1257,MATCH($B76&amp;$D76&amp;$B$6,Raw!$A$6:$A$1257,0),MATCH(E$6,Raw!$H$5:$EB$5,0))/(INDEX(Raw!$H$6:$EB$1257,MATCH($B76&amp;$D76&amp;$B$6,Raw!$A$6:$A$1257,0),MATCH("A8",Raw!$H$5:$EB$5,0))-INDEX(Raw!$H$6:$EB$1257,MATCH($B76&amp;$D76&amp;$B$6,Raw!$A$6:$A$1257,0),MATCH(K$6,Raw!$H$5:$EB$5,0))),"-")</f>
        <v>-</v>
      </c>
      <c r="O76" s="54" t="str">
        <f>IFERROR(INDEX(Raw!$H$6:$EB$1257,MATCH($B76&amp;$D76&amp;$B$6,Raw!$A$6:$A$1257,0),MATCH(O$6,Raw!$H$5:$EB$5,0)),"-")</f>
        <v>-</v>
      </c>
      <c r="P76" s="54"/>
      <c r="Q76" s="54" t="str">
        <f>IFERROR(INDEX(Raw!$H$6:$EB$1257,MATCH($B76&amp;$D76&amp;$B$6,Raw!$A$6:$A$1257,0),MATCH(Q$6,Raw!$H$5:$EB$5,0))/60/60,"-")</f>
        <v>-</v>
      </c>
      <c r="R76" s="60" t="str">
        <f>IFERROR(INDEX(Raw!$H$6:$EB$1257,MATCH($B76&amp;$D76&amp;$B$6,Raw!$A$6:$A$1257,0),MATCH(R$6,Raw!$H$5:$EB$5,0))/60/60/24,"-")</f>
        <v>-</v>
      </c>
      <c r="S76" s="60" t="str">
        <f>IFERROR(INDEX(Raw!$H$6:$EB$1257,MATCH($B76&amp;$D76&amp;$B$6,Raw!$A$6:$A$1257,0),MATCH(S$6,Raw!$H$5:$EB$5,0))/60/60/24,"-")</f>
        <v>-</v>
      </c>
    </row>
    <row r="77" spans="1:20" x14ac:dyDescent="0.2">
      <c r="A77" s="392">
        <v>44896</v>
      </c>
      <c r="B77" s="287" t="s">
        <v>134</v>
      </c>
      <c r="C77" s="25" t="s">
        <v>139</v>
      </c>
      <c r="D77" s="138" t="s">
        <v>139</v>
      </c>
      <c r="E77" s="54" t="str">
        <f>IFERROR(INDEX(Raw!$H$6:$EB$1257,MATCH($B77&amp;$D77&amp;$B$6,Raw!$A$6:$A$1257,0),MATCH(E$6,Raw!$H$5:$EB$5,0)),"-")</f>
        <v>-</v>
      </c>
      <c r="F77" s="23"/>
      <c r="G77" s="23" t="str">
        <f>IFERROR(INDEX(Raw!$H$6:$EB$1257,MATCH($B77&amp;$D77&amp;$B$6,Raw!$A$6:$A$1257,0),MATCH(G$6,Raw!$H$5:$EB$5,0))/60/60,"-")</f>
        <v>-</v>
      </c>
      <c r="H77" s="52" t="str">
        <f>IFERROR(INDEX(Raw!$H$6:$EB$1257,MATCH($B77&amp;$D77&amp;$B$6,Raw!$A$6:$A$1257,0),MATCH(H$6,Raw!$H$5:$EB$5,0))/60/60/24,"-")</f>
        <v>-</v>
      </c>
      <c r="I77" s="60" t="str">
        <f>IFERROR(INDEX(Raw!$H$6:$EB$1257,MATCH($B77&amp;$D77&amp;$B$6,Raw!$A$6:$A$1257,0),MATCH(I$6,Raw!$H$5:$EB$5,0))/60/60/24,"-")</f>
        <v>-</v>
      </c>
      <c r="J77" s="223"/>
      <c r="K77" s="54" t="str">
        <f>IFERROR(INDEX(Raw!$H$6:$EB$1257,MATCH($B77&amp;$D77&amp;$B$6,Raw!$A$6:$A$1257,0),MATCH(K$6,Raw!$H$5:$EB$5,0)),"-")</f>
        <v>-</v>
      </c>
      <c r="L77" s="257"/>
      <c r="M77" s="254" t="str">
        <f>IFERROR(INDEX(Raw!$H$6:$EB$1257,MATCH($B77&amp;$D77&amp;$B$6,Raw!$A$6:$A$1257,0),MATCH(E$6,Raw!$H$5:$EB$5,0))/(INDEX(Raw!$H$6:$EB$1257,MATCH($B77&amp;$D77&amp;$B$6,Raw!$A$6:$A$1257,0),MATCH("A8",Raw!$H$5:$EB$5,0))-INDEX(Raw!$H$6:$EB$1257,MATCH($B77&amp;$D77&amp;$B$6,Raw!$A$6:$A$1257,0),MATCH(K$6,Raw!$H$5:$EB$5,0))),"-")</f>
        <v>-</v>
      </c>
      <c r="O77" s="54" t="str">
        <f>IFERROR(INDEX(Raw!$H$6:$EB$1257,MATCH($B77&amp;$D77&amp;$B$6,Raw!$A$6:$A$1257,0),MATCH(O$6,Raw!$H$5:$EB$5,0)),"-")</f>
        <v>-</v>
      </c>
      <c r="P77" s="54"/>
      <c r="Q77" s="54" t="str">
        <f>IFERROR(INDEX(Raw!$H$6:$EB$1257,MATCH($B77&amp;$D77&amp;$B$6,Raw!$A$6:$A$1257,0),MATCH(Q$6,Raw!$H$5:$EB$5,0))/60/60,"-")</f>
        <v>-</v>
      </c>
      <c r="R77" s="60" t="str">
        <f>IFERROR(INDEX(Raw!$H$6:$EB$1257,MATCH($B77&amp;$D77&amp;$B$6,Raw!$A$6:$A$1257,0),MATCH(R$6,Raw!$H$5:$EB$5,0))/60/60/24,"-")</f>
        <v>-</v>
      </c>
      <c r="S77" s="60" t="str">
        <f>IFERROR(INDEX(Raw!$H$6:$EB$1257,MATCH($B77&amp;$D77&amp;$B$6,Raw!$A$6:$A$1257,0),MATCH(S$6,Raw!$H$5:$EB$5,0))/60/60/24,"-")</f>
        <v>-</v>
      </c>
    </row>
    <row r="78" spans="1:20" ht="18" x14ac:dyDescent="0.25">
      <c r="A78" s="392">
        <v>44927</v>
      </c>
      <c r="B78" s="287" t="s">
        <v>134</v>
      </c>
      <c r="C78" s="25" t="s">
        <v>140</v>
      </c>
      <c r="D78" s="144" t="s">
        <v>140</v>
      </c>
      <c r="E78" s="54" t="str">
        <f>IFERROR(INDEX(Raw!$H$6:$EB$1257,MATCH($B78&amp;$D78&amp;$B$6,Raw!$A$6:$A$1257,0),MATCH(E$6,Raw!$H$5:$EB$5,0)),"-")</f>
        <v>-</v>
      </c>
      <c r="F78" s="23"/>
      <c r="G78" s="23" t="str">
        <f>IFERROR(INDEX(Raw!$H$6:$EB$1257,MATCH($B78&amp;$D78&amp;$B$6,Raw!$A$6:$A$1257,0),MATCH(G$6,Raw!$H$5:$EB$5,0))/60/60,"-")</f>
        <v>-</v>
      </c>
      <c r="H78" s="52" t="str">
        <f>IFERROR(INDEX(Raw!$H$6:$EB$1257,MATCH($B78&amp;$D78&amp;$B$6,Raw!$A$6:$A$1257,0),MATCH(H$6,Raw!$H$5:$EB$5,0))/60/60/24,"-")</f>
        <v>-</v>
      </c>
      <c r="I78" s="60" t="str">
        <f>IFERROR(INDEX(Raw!$H$6:$EB$1257,MATCH($B78&amp;$D78&amp;$B$6,Raw!$A$6:$A$1257,0),MATCH(I$6,Raw!$H$5:$EB$5,0))/60/60/24,"-")</f>
        <v>-</v>
      </c>
      <c r="J78" s="223"/>
      <c r="K78" s="54" t="str">
        <f>IFERROR(INDEX(Raw!$H$6:$EB$1257,MATCH($B78&amp;$D78&amp;$B$6,Raw!$A$6:$A$1257,0),MATCH(K$6,Raw!$H$5:$EB$5,0)),"-")</f>
        <v>-</v>
      </c>
      <c r="L78" s="257"/>
      <c r="M78" s="254" t="str">
        <f>IFERROR(INDEX(Raw!$H$6:$EB$1257,MATCH($B78&amp;$D78&amp;$B$6,Raw!$A$6:$A$1257,0),MATCH(E$6,Raw!$H$5:$EB$5,0))/(INDEX(Raw!$H$6:$EB$1257,MATCH($B78&amp;$D78&amp;$B$6,Raw!$A$6:$A$1257,0),MATCH("A8",Raw!$H$5:$EB$5,0))-INDEX(Raw!$H$6:$EB$1257,MATCH($B78&amp;$D78&amp;$B$6,Raw!$A$6:$A$1257,0),MATCH(K$6,Raw!$H$5:$EB$5,0))),"-")</f>
        <v>-</v>
      </c>
      <c r="O78" s="54" t="str">
        <f>IFERROR(INDEX(Raw!$H$6:$EB$1257,MATCH($B78&amp;$D78&amp;$B$6,Raw!$A$6:$A$1257,0),MATCH(O$6,Raw!$H$5:$EB$5,0)),"-")</f>
        <v>-</v>
      </c>
      <c r="P78" s="54"/>
      <c r="Q78" s="54" t="str">
        <f>IFERROR(INDEX(Raw!$H$6:$EB$1257,MATCH($B78&amp;$D78&amp;$B$6,Raw!$A$6:$A$1257,0),MATCH(Q$6,Raw!$H$5:$EB$5,0))/60/60,"-")</f>
        <v>-</v>
      </c>
      <c r="R78" s="60" t="str">
        <f>IFERROR(INDEX(Raw!$H$6:$EB$1257,MATCH($B78&amp;$D78&amp;$B$6,Raw!$A$6:$A$1257,0),MATCH(R$6,Raw!$H$5:$EB$5,0))/60/60/24,"-")</f>
        <v>-</v>
      </c>
      <c r="S78" s="60" t="str">
        <f>IFERROR(INDEX(Raw!$H$6:$EB$1257,MATCH($B78&amp;$D78&amp;$B$6,Raw!$A$6:$A$1257,0),MATCH(S$6,Raw!$H$5:$EB$5,0))/60/60/24,"-")</f>
        <v>-</v>
      </c>
    </row>
    <row r="79" spans="1:20" x14ac:dyDescent="0.2">
      <c r="A79" s="392">
        <v>44958</v>
      </c>
      <c r="B79" s="287" t="s">
        <v>134</v>
      </c>
      <c r="C79" s="25" t="s">
        <v>141</v>
      </c>
      <c r="D79" s="138" t="s">
        <v>141</v>
      </c>
      <c r="E79" s="54" t="str">
        <f>IFERROR(INDEX(Raw!$H$6:$EB$1257,MATCH($B79&amp;$D79&amp;$B$6,Raw!$A$6:$A$1257,0),MATCH(E$6,Raw!$H$5:$EB$5,0)),"-")</f>
        <v>-</v>
      </c>
      <c r="F79" s="23"/>
      <c r="G79" s="23" t="str">
        <f>IFERROR(INDEX(Raw!$H$6:$EB$1257,MATCH($B79&amp;$D79&amp;$B$6,Raw!$A$6:$A$1257,0),MATCH(G$6,Raw!$H$5:$EB$5,0))/60/60,"-")</f>
        <v>-</v>
      </c>
      <c r="H79" s="52" t="str">
        <f>IFERROR(INDEX(Raw!$H$6:$EB$1257,MATCH($B79&amp;$D79&amp;$B$6,Raw!$A$6:$A$1257,0),MATCH(H$6,Raw!$H$5:$EB$5,0))/60/60/24,"-")</f>
        <v>-</v>
      </c>
      <c r="I79" s="60" t="str">
        <f>IFERROR(INDEX(Raw!$H$6:$EB$1257,MATCH($B79&amp;$D79&amp;$B$6,Raw!$A$6:$A$1257,0),MATCH(I$6,Raw!$H$5:$EB$5,0))/60/60/24,"-")</f>
        <v>-</v>
      </c>
      <c r="J79" s="223"/>
      <c r="K79" s="54" t="str">
        <f>IFERROR(INDEX(Raw!$H$6:$EB$1257,MATCH($B79&amp;$D79&amp;$B$6,Raw!$A$6:$A$1257,0),MATCH(K$6,Raw!$H$5:$EB$5,0)),"-")</f>
        <v>-</v>
      </c>
      <c r="L79" s="257"/>
      <c r="M79" s="254" t="str">
        <f>IFERROR(INDEX(Raw!$H$6:$EB$1257,MATCH($B79&amp;$D79&amp;$B$6,Raw!$A$6:$A$1257,0),MATCH(E$6,Raw!$H$5:$EB$5,0))/(INDEX(Raw!$H$6:$EB$1257,MATCH($B79&amp;$D79&amp;$B$6,Raw!$A$6:$A$1257,0),MATCH("A8",Raw!$H$5:$EB$5,0))-INDEX(Raw!$H$6:$EB$1257,MATCH($B79&amp;$D79&amp;$B$6,Raw!$A$6:$A$1257,0),MATCH(K$6,Raw!$H$5:$EB$5,0))),"-")</f>
        <v>-</v>
      </c>
      <c r="O79" s="54" t="str">
        <f>IFERROR(INDEX(Raw!$H$6:$EB$1257,MATCH($B79&amp;$D79&amp;$B$6,Raw!$A$6:$A$1257,0),MATCH(O$6,Raw!$H$5:$EB$5,0)),"-")</f>
        <v>-</v>
      </c>
      <c r="P79" s="54"/>
      <c r="Q79" s="54" t="str">
        <f>IFERROR(INDEX(Raw!$H$6:$EB$1257,MATCH($B79&amp;$D79&amp;$B$6,Raw!$A$6:$A$1257,0),MATCH(Q$6,Raw!$H$5:$EB$5,0))/60/60,"-")</f>
        <v>-</v>
      </c>
      <c r="R79" s="60" t="str">
        <f>IFERROR(INDEX(Raw!$H$6:$EB$1257,MATCH($B79&amp;$D79&amp;$B$6,Raw!$A$6:$A$1257,0),MATCH(R$6,Raw!$H$5:$EB$5,0))/60/60/24,"-")</f>
        <v>-</v>
      </c>
      <c r="S79" s="60" t="str">
        <f>IFERROR(INDEX(Raw!$H$6:$EB$1257,MATCH($B79&amp;$D79&amp;$B$6,Raw!$A$6:$A$1257,0),MATCH(S$6,Raw!$H$5:$EB$5,0))/60/60/24,"-")</f>
        <v>-</v>
      </c>
    </row>
    <row r="80" spans="1:20" x14ac:dyDescent="0.2">
      <c r="A80" s="392">
        <v>44986</v>
      </c>
      <c r="B80" s="287" t="s">
        <v>134</v>
      </c>
      <c r="C80" s="25" t="s">
        <v>142</v>
      </c>
      <c r="D80" s="138" t="s">
        <v>142</v>
      </c>
      <c r="E80" s="55" t="str">
        <f>IFERROR(INDEX(Raw!$H$6:$EB$1257,MATCH($B80&amp;$D80&amp;$B$6,Raw!$A$6:$A$1257,0),MATCH(E$6,Raw!$H$5:$EB$5,0)),"-")</f>
        <v>-</v>
      </c>
      <c r="F80" s="24"/>
      <c r="G80" s="24" t="str">
        <f>IFERROR(INDEX(Raw!$H$6:$EB$1257,MATCH($B80&amp;$D80&amp;$B$6,Raw!$A$6:$A$1257,0),MATCH(G$6,Raw!$H$5:$EB$5,0))/60/60,"-")</f>
        <v>-</v>
      </c>
      <c r="H80" s="53" t="str">
        <f>IFERROR(INDEX(Raw!$H$6:$EB$1257,MATCH($B80&amp;$D80&amp;$B$6,Raw!$A$6:$A$1257,0),MATCH(H$6,Raw!$H$5:$EB$5,0))/60/60/24,"-")</f>
        <v>-</v>
      </c>
      <c r="I80" s="61" t="str">
        <f>IFERROR(INDEX(Raw!$H$6:$EB$1257,MATCH($B80&amp;$D80&amp;$B$6,Raw!$A$6:$A$1257,0),MATCH(I$6,Raw!$H$5:$EB$5,0))/60/60/24,"-")</f>
        <v>-</v>
      </c>
      <c r="J80" s="224"/>
      <c r="K80" s="55" t="str">
        <f>IFERROR(INDEX(Raw!$H$6:$EB$1257,MATCH($B80&amp;$D80&amp;$B$6,Raw!$A$6:$A$1257,0),MATCH(K$6,Raw!$H$5:$EB$5,0)),"-")</f>
        <v>-</v>
      </c>
      <c r="L80" s="258"/>
      <c r="M80" s="256" t="str">
        <f>IFERROR(INDEX(Raw!$H$6:$EB$1257,MATCH($B80&amp;$D80&amp;$B$6,Raw!$A$6:$A$1257,0),MATCH(E$6,Raw!$H$5:$EB$5,0))/(INDEX(Raw!$H$6:$EB$1257,MATCH($B80&amp;$D80&amp;$B$6,Raw!$A$6:$A$1257,0),MATCH("A8",Raw!$H$5:$EB$5,0))-INDEX(Raw!$H$6:$EB$1257,MATCH($B80&amp;$D80&amp;$B$6,Raw!$A$6:$A$1257,0),MATCH(K$6,Raw!$H$5:$EB$5,0))),"-")</f>
        <v>-</v>
      </c>
      <c r="N80" s="49"/>
      <c r="O80" s="55" t="str">
        <f>IFERROR(INDEX(Raw!$H$6:$EB$1257,MATCH($B80&amp;$D80&amp;$B$6,Raw!$A$6:$A$1257,0),MATCH(O$6,Raw!$H$5:$EB$5,0)),"-")</f>
        <v>-</v>
      </c>
      <c r="P80" s="55"/>
      <c r="Q80" s="55" t="str">
        <f>IFERROR(INDEX(Raw!$H$6:$EB$1257,MATCH($B80&amp;$D80&amp;$B$6,Raw!$A$6:$A$1257,0),MATCH(Q$6,Raw!$H$5:$EB$5,0))/60/60,"-")</f>
        <v>-</v>
      </c>
      <c r="R80" s="61" t="str">
        <f>IFERROR(INDEX(Raw!$H$6:$EB$1257,MATCH($B80&amp;$D80&amp;$B$6,Raw!$A$6:$A$1257,0),MATCH(R$6,Raw!$H$5:$EB$5,0))/60/60/24,"-")</f>
        <v>-</v>
      </c>
      <c r="S80" s="61" t="str">
        <f>IFERROR(INDEX(Raw!$H$6:$EB$1257,MATCH($B80&amp;$D80&amp;$B$6,Raw!$A$6:$A$1257,0),MATCH(S$6,Raw!$H$5:$EB$5,0))/60/60/24,"-")</f>
        <v>-</v>
      </c>
    </row>
    <row r="81" spans="1:19" x14ac:dyDescent="0.2">
      <c r="A81" s="7"/>
      <c r="B81" s="114"/>
      <c r="C81" s="114"/>
      <c r="D81" s="233" t="s">
        <v>44</v>
      </c>
      <c r="E81" s="1" t="s">
        <v>151</v>
      </c>
      <c r="F81" s="30"/>
      <c r="G81" s="30"/>
      <c r="H81" s="30"/>
      <c r="I81" s="30"/>
      <c r="J81" s="253"/>
      <c r="K81" s="253"/>
      <c r="N81" s="29"/>
      <c r="O81" s="29"/>
      <c r="P81" s="29"/>
      <c r="Q81" s="29"/>
      <c r="R81" s="30"/>
      <c r="S81" s="30"/>
    </row>
    <row r="82" spans="1:19" x14ac:dyDescent="0.2">
      <c r="D82" s="7"/>
      <c r="E82" s="11" t="s">
        <v>152</v>
      </c>
      <c r="F82" s="46"/>
      <c r="G82" s="46"/>
      <c r="H82" s="46"/>
      <c r="I82" s="46"/>
      <c r="N82" s="13"/>
      <c r="O82" s="11"/>
    </row>
    <row r="83" spans="1:19" x14ac:dyDescent="0.2">
      <c r="D83" s="66">
        <v>1</v>
      </c>
      <c r="E83" s="42" t="s">
        <v>281</v>
      </c>
      <c r="F83" s="46"/>
      <c r="G83" s="46"/>
      <c r="H83" s="46"/>
      <c r="I83" s="46"/>
      <c r="N83" s="13"/>
      <c r="O83" s="11"/>
    </row>
    <row r="84" spans="1:19" x14ac:dyDescent="0.2">
      <c r="D84" s="10">
        <v>2</v>
      </c>
      <c r="E84" s="42" t="s">
        <v>282</v>
      </c>
      <c r="F84" s="11"/>
      <c r="G84" s="11"/>
      <c r="H84" s="11"/>
      <c r="I84" s="11"/>
    </row>
    <row r="85" spans="1:19" x14ac:dyDescent="0.2">
      <c r="A85" s="231"/>
      <c r="D85" s="66"/>
      <c r="E85" s="42" t="s">
        <v>283</v>
      </c>
      <c r="F85" s="11"/>
      <c r="G85" s="11"/>
      <c r="H85" s="11"/>
      <c r="I85" s="11"/>
    </row>
    <row r="86" spans="1:19" x14ac:dyDescent="0.2">
      <c r="D86" s="66">
        <v>3</v>
      </c>
      <c r="E86" s="42" t="s">
        <v>284</v>
      </c>
    </row>
    <row r="87" spans="1:19" x14ac:dyDescent="0.2">
      <c r="D87" s="66"/>
      <c r="E87" s="106" t="s">
        <v>285</v>
      </c>
    </row>
    <row r="88" spans="1:19" x14ac:dyDescent="0.2">
      <c r="E88" s="1" t="s">
        <v>286</v>
      </c>
    </row>
    <row r="89" spans="1:19" x14ac:dyDescent="0.2">
      <c r="D89" s="10">
        <v>4</v>
      </c>
      <c r="E89" s="1" t="s">
        <v>287</v>
      </c>
    </row>
    <row r="90" spans="1:19" x14ac:dyDescent="0.2">
      <c r="E90" s="1" t="s">
        <v>288</v>
      </c>
    </row>
    <row r="91" spans="1:19" x14ac:dyDescent="0.2">
      <c r="D91" s="10">
        <v>5</v>
      </c>
      <c r="E91" s="1" t="s">
        <v>895</v>
      </c>
    </row>
    <row r="92" spans="1:19" x14ac:dyDescent="0.2"/>
    <row r="93" spans="1:19" x14ac:dyDescent="0.2"/>
    <row r="94" spans="1:19" x14ac:dyDescent="0.2"/>
    <row r="95" spans="1:19" x14ac:dyDescent="0.2"/>
  </sheetData>
  <mergeCells count="1">
    <mergeCell ref="B5:C5"/>
  </mergeCells>
  <phoneticPr fontId="4" type="noConversion"/>
  <hyperlinks>
    <hyperlink ref="E82" location="Introduction!A1" display="Introduction" xr:uid="{00000000-0004-0000-05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9BBC073-6768-447B-ABD9-CBDA5D5F4881}">
          <x14:formula1>
            <xm:f>Raw!$FU$6:$FU$26</xm:f>
          </x14:formula1>
          <xm:sqref>B5:C5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I50"/>
  <sheetViews>
    <sheetView zoomScaleNormal="100" workbookViewId="0">
      <pane xSplit="4" ySplit="9" topLeftCell="E10" activePane="bottomRight" state="frozen"/>
      <selection activeCell="B5" sqref="B5:C5"/>
      <selection pane="topRight" activeCell="B5" sqref="B5:C5"/>
      <selection pane="bottomLeft" activeCell="B5" sqref="B5:C5"/>
      <selection pane="bottomRight" activeCell="E10" sqref="E10"/>
    </sheetView>
  </sheetViews>
  <sheetFormatPr defaultColWidth="0" defaultRowHeight="12.75" zeroHeight="1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6" width="1.5703125" style="1" customWidth="1"/>
    <col min="7" max="7" width="10.5703125" style="1" customWidth="1"/>
    <col min="8" max="8" width="10.5703125" style="197" customWidth="1"/>
    <col min="9" max="9" width="11.42578125" style="197" customWidth="1"/>
    <col min="10" max="10" width="1.5703125" style="1" customWidth="1"/>
    <col min="11" max="11" width="9.5703125" style="1" customWidth="1"/>
    <col min="12" max="12" width="1.5703125" style="1" customWidth="1"/>
    <col min="13" max="13" width="7.5703125" style="1" customWidth="1"/>
    <col min="14" max="14" width="9.5703125" style="1" customWidth="1"/>
    <col min="15" max="15" width="11.42578125" style="1" customWidth="1"/>
    <col min="16" max="16" width="1.5703125" style="1" customWidth="1"/>
    <col min="17" max="17" width="9.5703125" style="1" customWidth="1"/>
    <col min="18" max="18" width="1.5703125" style="1" customWidth="1"/>
    <col min="19" max="19" width="7.5703125" style="1" customWidth="1"/>
    <col min="20" max="20" width="8.5703125" style="197" customWidth="1"/>
    <col min="21" max="21" width="11.42578125" style="197" customWidth="1"/>
    <col min="22" max="22" width="1.5703125" style="1" customWidth="1"/>
    <col min="23" max="23" width="9.5703125" style="1" customWidth="1"/>
    <col min="24" max="24" width="1.5703125" style="1" customWidth="1"/>
    <col min="25" max="25" width="7.5703125" style="1" customWidth="1"/>
    <col min="26" max="26" width="8.5703125" style="197" customWidth="1"/>
    <col min="27" max="27" width="11.42578125" style="197" customWidth="1"/>
    <col min="28" max="28" width="1.5703125" style="1" customWidth="1"/>
    <col min="29" max="29" width="14.42578125" style="1" bestFit="1" customWidth="1"/>
    <col min="30" max="30" width="1.5703125" style="1" customWidth="1"/>
    <col min="31" max="35" width="9.42578125" style="1" customWidth="1"/>
    <col min="36" max="16384" width="9.42578125" style="1" hidden="1"/>
  </cols>
  <sheetData>
    <row r="1" spans="1:29" ht="18.75" x14ac:dyDescent="0.25">
      <c r="B1" s="33" t="s">
        <v>289</v>
      </c>
      <c r="C1" s="9"/>
      <c r="E1" s="41" t="s">
        <v>290</v>
      </c>
      <c r="F1" s="43"/>
      <c r="G1" s="9"/>
      <c r="H1" s="9"/>
      <c r="I1" s="9"/>
      <c r="J1" s="44"/>
      <c r="K1" s="42"/>
      <c r="L1" s="42"/>
      <c r="M1" s="42"/>
      <c r="T1" s="1"/>
      <c r="U1" s="1"/>
      <c r="Z1" s="1"/>
      <c r="AA1" s="1"/>
    </row>
    <row r="2" spans="1:29" ht="12.75" customHeight="1" x14ac:dyDescent="0.2">
      <c r="B2" s="2"/>
      <c r="C2" s="2"/>
      <c r="E2" s="86" t="s">
        <v>291</v>
      </c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49"/>
      <c r="AC2" s="49"/>
    </row>
    <row r="3" spans="1:29" s="46" customFormat="1" x14ac:dyDescent="0.2">
      <c r="A3" s="20"/>
      <c r="B3" s="425" t="str">
        <f ca="1">OFFSET(Raw!$FT$5,MATCH($B$5,Raw!$FU$6:$FU$26,0),0)</f>
        <v>Eng</v>
      </c>
      <c r="C3" s="32" t="str">
        <f>VLOOKUP($B$5,Raw!$FU$6:$FX$26,3,0)</f>
        <v>.</v>
      </c>
      <c r="D3" s="85"/>
      <c r="E3" s="86" t="s">
        <v>292</v>
      </c>
      <c r="F3" s="86"/>
      <c r="G3" s="86"/>
      <c r="H3" s="86"/>
      <c r="I3" s="86"/>
      <c r="J3" s="83"/>
      <c r="K3" s="86" t="s">
        <v>293</v>
      </c>
      <c r="L3" s="86"/>
      <c r="M3" s="86"/>
      <c r="N3" s="86"/>
      <c r="O3" s="86"/>
      <c r="P3" s="83"/>
      <c r="Q3" s="86" t="s">
        <v>294</v>
      </c>
      <c r="R3" s="86"/>
      <c r="S3" s="86"/>
      <c r="T3" s="86"/>
      <c r="U3" s="86"/>
      <c r="V3" s="83"/>
      <c r="W3" s="86" t="s">
        <v>295</v>
      </c>
      <c r="X3" s="86"/>
      <c r="Y3" s="86"/>
      <c r="Z3" s="86"/>
      <c r="AA3" s="86"/>
      <c r="AB3" s="83"/>
      <c r="AC3" s="84"/>
    </row>
    <row r="4" spans="1:29" x14ac:dyDescent="0.2">
      <c r="A4" s="20"/>
      <c r="B4" s="104" t="s">
        <v>95</v>
      </c>
      <c r="D4" s="21"/>
      <c r="E4" s="9"/>
      <c r="F4" s="9"/>
      <c r="G4" s="86" t="s">
        <v>9</v>
      </c>
      <c r="H4" s="8"/>
      <c r="I4" s="8"/>
      <c r="K4" s="9"/>
      <c r="L4" s="9"/>
      <c r="M4" s="86" t="s">
        <v>9</v>
      </c>
      <c r="N4" s="8"/>
      <c r="O4" s="8"/>
      <c r="Q4" s="9"/>
      <c r="R4" s="9"/>
      <c r="S4" s="86" t="s">
        <v>9</v>
      </c>
      <c r="T4" s="8"/>
      <c r="U4" s="8"/>
      <c r="W4" s="9"/>
      <c r="X4" s="9"/>
      <c r="Y4" s="86" t="s">
        <v>9</v>
      </c>
      <c r="Z4" s="8"/>
      <c r="AA4" s="8"/>
      <c r="AC4" s="284" t="s">
        <v>296</v>
      </c>
    </row>
    <row r="5" spans="1:29" ht="39.75" customHeight="1" x14ac:dyDescent="0.2">
      <c r="B5" s="429" t="s">
        <v>98</v>
      </c>
      <c r="C5" s="430"/>
      <c r="D5" s="22"/>
      <c r="E5" s="5" t="s">
        <v>99</v>
      </c>
      <c r="F5" s="6"/>
      <c r="G5" s="5" t="s">
        <v>100</v>
      </c>
      <c r="H5" s="5" t="s">
        <v>103</v>
      </c>
      <c r="I5" s="97" t="s">
        <v>104</v>
      </c>
      <c r="J5" s="6"/>
      <c r="K5" s="5" t="s">
        <v>99</v>
      </c>
      <c r="L5" s="6"/>
      <c r="M5" s="5" t="s">
        <v>100</v>
      </c>
      <c r="N5" s="5" t="s">
        <v>103</v>
      </c>
      <c r="O5" s="97" t="s">
        <v>104</v>
      </c>
      <c r="P5" s="6"/>
      <c r="Q5" s="5" t="s">
        <v>99</v>
      </c>
      <c r="R5" s="6"/>
      <c r="S5" s="5" t="s">
        <v>100</v>
      </c>
      <c r="T5" s="5" t="s">
        <v>103</v>
      </c>
      <c r="U5" s="97" t="s">
        <v>104</v>
      </c>
      <c r="V5" s="6"/>
      <c r="W5" s="5" t="s">
        <v>99</v>
      </c>
      <c r="X5" s="6"/>
      <c r="Y5" s="5" t="s">
        <v>100</v>
      </c>
      <c r="Z5" s="5" t="s">
        <v>103</v>
      </c>
      <c r="AA5" s="97" t="s">
        <v>104</v>
      </c>
      <c r="AB5" s="6"/>
      <c r="AC5" s="283" t="s">
        <v>297</v>
      </c>
    </row>
    <row r="6" spans="1:29" s="19" customFormat="1" x14ac:dyDescent="0.2">
      <c r="A6" s="17"/>
      <c r="B6" s="32" t="str">
        <f>VLOOKUP($B$5,Raw!$FU$6:$FX$26,2,0)</f>
        <v>ENG</v>
      </c>
      <c r="C6" s="45"/>
      <c r="D6" s="17" t="s">
        <v>105</v>
      </c>
      <c r="E6" s="18" t="s">
        <v>298</v>
      </c>
      <c r="F6" s="18"/>
      <c r="G6" s="18" t="s">
        <v>299</v>
      </c>
      <c r="H6" s="195" t="s">
        <v>300</v>
      </c>
      <c r="I6" s="195" t="s">
        <v>301</v>
      </c>
      <c r="J6" s="18"/>
      <c r="K6" s="18" t="s">
        <v>302</v>
      </c>
      <c r="L6" s="18"/>
      <c r="M6" s="18" t="s">
        <v>303</v>
      </c>
      <c r="N6" s="195" t="s">
        <v>304</v>
      </c>
      <c r="O6" s="195" t="s">
        <v>305</v>
      </c>
      <c r="P6" s="18"/>
      <c r="Q6" s="18" t="s">
        <v>306</v>
      </c>
      <c r="R6" s="18"/>
      <c r="S6" s="18" t="s">
        <v>307</v>
      </c>
      <c r="T6" s="18" t="s">
        <v>308</v>
      </c>
      <c r="U6" s="18" t="s">
        <v>309</v>
      </c>
      <c r="V6" s="18"/>
      <c r="W6" s="18" t="s">
        <v>310</v>
      </c>
      <c r="X6" s="18"/>
      <c r="Y6" s="18" t="s">
        <v>311</v>
      </c>
      <c r="Z6" s="18" t="s">
        <v>312</v>
      </c>
      <c r="AA6" s="18" t="s">
        <v>313</v>
      </c>
      <c r="AB6" s="18"/>
      <c r="AC6" s="18" t="s">
        <v>314</v>
      </c>
    </row>
    <row r="7" spans="1:29" ht="15" x14ac:dyDescent="0.2">
      <c r="A7" s="3"/>
      <c r="B7" s="286" t="s">
        <v>128</v>
      </c>
      <c r="C7" s="113" t="s">
        <v>129</v>
      </c>
      <c r="D7" s="364"/>
      <c r="E7" s="54">
        <f>IFERROR(SUMIF($B$10:$B$35,$B7,E$10:E$35),"-")</f>
        <v>58956</v>
      </c>
      <c r="F7" s="23"/>
      <c r="G7" s="23">
        <f>IFERROR(SUMIF($B$10:$B$35,$B7,G$10:G$35),"-")</f>
        <v>95786.541944444441</v>
      </c>
      <c r="H7" s="260">
        <f>IFERROR(G7/E7/24,"-")</f>
        <v>6.7696348367457956E-2</v>
      </c>
      <c r="I7" s="260">
        <f>IFERROR(SUMPRODUCT($E$10:$E$17,$I$10:$I$17)/$E7,"-")</f>
        <v>0.14627531725637197</v>
      </c>
      <c r="J7" s="23"/>
      <c r="K7" s="54">
        <f>IFERROR(SUMIF($B$10:$B$35,$B7,K$10:K$35),"-")</f>
        <v>56622</v>
      </c>
      <c r="L7" s="23"/>
      <c r="M7" s="23">
        <f>IFERROR(SUMIF($B$10:$B$35,$B7,M$10:M$35),"-")</f>
        <v>112609.05694444444</v>
      </c>
      <c r="N7" s="260">
        <f>IFERROR(M7/K7/24,"-")</f>
        <v>8.2866095145912394E-2</v>
      </c>
      <c r="O7" s="260">
        <f>IFERROR(SUMPRODUCT($K$10:$K$17,$O$10:$O$17)/$K7,"-")</f>
        <v>0.17426621408770573</v>
      </c>
      <c r="P7" s="23"/>
      <c r="Q7" s="54">
        <f>IFERROR(SUMIF($B$10:$B$35,$B7,Q$10:Q$35),"-")</f>
        <v>2127</v>
      </c>
      <c r="R7" s="23"/>
      <c r="S7" s="23">
        <f>IFERROR(SUMIF($B$10:$B$35,$B7,S$10:S$35),"-")</f>
        <v>5094.8086111111115</v>
      </c>
      <c r="T7" s="260">
        <f>IFERROR(S7/Q7/24,"-")</f>
        <v>9.9804274626060008E-2</v>
      </c>
      <c r="U7" s="260">
        <f>IFERROR(SUMPRODUCT($Q$10:$Q$17,$U$10:$U$17)/$Q7,"-")</f>
        <v>0.19891353344999915</v>
      </c>
      <c r="V7" s="23"/>
      <c r="W7" s="54">
        <f>IFERROR(SUMIF($B$10:$B$35,$B7,W$10:W$35),"-")</f>
        <v>73005</v>
      </c>
      <c r="X7" s="23"/>
      <c r="Y7" s="23">
        <f>IFERROR(SUMIF($B$10:$B$35,$B7,Y$10:Y$35),"-")</f>
        <v>212288.94777777779</v>
      </c>
      <c r="Z7" s="260">
        <f>IFERROR(Y7/W7/24,"-")</f>
        <v>0.12116119202895793</v>
      </c>
      <c r="AA7" s="260">
        <f>IFERROR(SUMPRODUCT($W$10:$W$17,$AA$10:$AA$17)/$W7,"-")</f>
        <v>0.25521392893561318</v>
      </c>
      <c r="AB7" s="23"/>
      <c r="AC7" s="56">
        <f>IFERROR(SUMIF($B$10:$B$35,$B7,AC$10:AC$35),"-")</f>
        <v>32333</v>
      </c>
    </row>
    <row r="8" spans="1:29" ht="15" x14ac:dyDescent="0.2">
      <c r="A8" s="3"/>
      <c r="B8" s="286" t="s">
        <v>130</v>
      </c>
      <c r="C8" s="113" t="s">
        <v>130</v>
      </c>
      <c r="D8" s="364"/>
      <c r="E8" s="54">
        <f>IFERROR(SUMIF($B$10:$B$35,$B8,E$10:E$35),"-")</f>
        <v>109806</v>
      </c>
      <c r="F8" s="23"/>
      <c r="G8" s="23">
        <f>IFERROR(SUMIF($B$10:$B$35,$B8,G$10:G$35),"-")</f>
        <v>147163.86472222224</v>
      </c>
      <c r="H8" s="260">
        <f>IFERROR(G8/E8/24,"-")</f>
        <v>5.5842373793410748E-2</v>
      </c>
      <c r="I8" s="260">
        <f>IFERROR(SUMPRODUCT($E$18:$E$29,$I$18:$I$29)/$E8,"-")</f>
        <v>0.11834951106530642</v>
      </c>
      <c r="J8" s="23"/>
      <c r="K8" s="54">
        <f>IFERROR(SUMIF($B$10:$B$35,$B8,K$10:K$35),"-")</f>
        <v>129666</v>
      </c>
      <c r="L8" s="23"/>
      <c r="M8" s="23">
        <f>IFERROR(SUMIF($B$10:$B$35,$B8,M$10:M$35),"-")</f>
        <v>228106.30194444448</v>
      </c>
      <c r="N8" s="260">
        <f>IFERROR(M8/K8/24,"-")</f>
        <v>7.3299317073752465E-2</v>
      </c>
      <c r="O8" s="260">
        <f>IFERROR(SUMPRODUCT($K$18:$K$29,$O$18:$O$29)/$K8,"-")</f>
        <v>0.15479497243559093</v>
      </c>
      <c r="P8" s="23"/>
      <c r="Q8" s="54">
        <f>IFERROR(SUMIF($B$10:$B$35,$B8,Q$10:Q$35),"-")</f>
        <v>2869</v>
      </c>
      <c r="R8" s="23"/>
      <c r="S8" s="23">
        <f>IFERROR(SUMIF($B$10:$B$35,$B8,S$10:S$35),"-")</f>
        <v>6581.9180555555549</v>
      </c>
      <c r="T8" s="260">
        <f>IFERROR(S8/Q8/24,"-")</f>
        <v>9.5589608103223464E-2</v>
      </c>
      <c r="U8" s="260">
        <f>IFERROR(SUMPRODUCT($Q$18:$Q$29,$U$18:$U$29)/$Q8,"-")</f>
        <v>0.19581370702787138</v>
      </c>
      <c r="V8" s="23"/>
      <c r="W8" s="54">
        <f>IFERROR(SUMIF($B$10:$B$35,$B8,W$10:W$35),"-")</f>
        <v>142447</v>
      </c>
      <c r="X8" s="23"/>
      <c r="Y8" s="23">
        <f>IFERROR(SUMIF($B$10:$B$35,$B8,Y$10:Y$35),"-")</f>
        <v>340370.21611111111</v>
      </c>
      <c r="Z8" s="260">
        <f>IFERROR(Y8/W8/24,"-")</f>
        <v>9.9560484516788436E-2</v>
      </c>
      <c r="AA8" s="260">
        <f>IFERROR(SUMPRODUCT($W$18:$W$29,$AA$18:$AA$29)/$W8,"-")</f>
        <v>0.21660946654233196</v>
      </c>
      <c r="AB8" s="23"/>
      <c r="AC8" s="56">
        <f>IFERROR(SUMIF($B$10:$B$35,$B8,AC$10:AC$35),"-")</f>
        <v>20865</v>
      </c>
    </row>
    <row r="9" spans="1:29" ht="15" x14ac:dyDescent="0.2">
      <c r="A9" s="3"/>
      <c r="B9" s="286" t="s">
        <v>131</v>
      </c>
      <c r="C9" s="113" t="s">
        <v>315</v>
      </c>
      <c r="D9" s="364"/>
      <c r="E9" s="54">
        <f>IFERROR(SUMIF($B$10:$B$35,$B9,E$10:E$35),"-")</f>
        <v>53233</v>
      </c>
      <c r="F9" s="23"/>
      <c r="G9" s="23">
        <f>IFERROR(SUMIF($B$10:$B$35,$B9,G$10:G$35),"-")</f>
        <v>65848.806666666671</v>
      </c>
      <c r="H9" s="260">
        <f>IFERROR(G9/E9/24,"-")</f>
        <v>5.1541342358645541E-2</v>
      </c>
      <c r="I9" s="260">
        <f>IFERROR(SUMPRODUCT($E$30:$E$35,$I$30:$I$35)/$E9,"-")</f>
        <v>0.1094895875295956</v>
      </c>
      <c r="J9" s="23"/>
      <c r="K9" s="54">
        <f>IFERROR(SUMIF($B$10:$B$35,$B9,K$10:K$35),"-")</f>
        <v>72692</v>
      </c>
      <c r="L9" s="23"/>
      <c r="M9" s="23">
        <f>IFERROR(SUMIF($B$10:$B$35,$B9,M$10:M$35),"-")</f>
        <v>115196.06305555554</v>
      </c>
      <c r="N9" s="260">
        <f>IFERROR(M9/K9/24,"-")</f>
        <v>6.602976889682699E-2</v>
      </c>
      <c r="O9" s="260">
        <f>IFERROR(SUMPRODUCT($K$30:$K$35,$O$30:$O$35)/$K9,"-")</f>
        <v>0.14269132664759074</v>
      </c>
      <c r="P9" s="23"/>
      <c r="Q9" s="54">
        <f>IFERROR(SUMIF($B$10:$B$35,$B9,Q$10:Q$35),"-")</f>
        <v>810</v>
      </c>
      <c r="R9" s="23"/>
      <c r="S9" s="23">
        <f>IFERROR(SUMIF($B$10:$B$35,$B9,S$10:S$35),"-")</f>
        <v>1799.7461111111111</v>
      </c>
      <c r="T9" s="260">
        <f>IFERROR(S9/Q9/24,"-")</f>
        <v>9.2579532464563338E-2</v>
      </c>
      <c r="U9" s="260">
        <f>IFERROR(SUMPRODUCT($Q$30:$Q$35,$U$30:$U$35)/$Q9,"-")</f>
        <v>0.18820524691358023</v>
      </c>
      <c r="V9" s="23"/>
      <c r="W9" s="54">
        <f>IFERROR(SUMIF($B$10:$B$35,$B9,W$10:W$35),"-")</f>
        <v>70266</v>
      </c>
      <c r="X9" s="23"/>
      <c r="Y9" s="23">
        <f>IFERROR(SUMIF($B$10:$B$35,$B9,Y$10:Y$35),"-")</f>
        <v>161738.54972222223</v>
      </c>
      <c r="Z9" s="260">
        <f>IFERROR(Y9/W9/24,"-")</f>
        <v>9.5908493986080423E-2</v>
      </c>
      <c r="AA9" s="260">
        <f>IFERROR(SUMPRODUCT($W$30:$W$35,$AA$30:$AA$35)/$W9,"-")</f>
        <v>0.20900435570361725</v>
      </c>
      <c r="AB9" s="23"/>
      <c r="AC9" s="56">
        <f>IFERROR(SUMIF($B$10:$B$35,$B9,AC$10:AC$35),"-")</f>
        <v>14550</v>
      </c>
    </row>
    <row r="10" spans="1:29" x14ac:dyDescent="0.2">
      <c r="A10" s="392">
        <v>42948</v>
      </c>
      <c r="B10" s="10" t="s">
        <v>128</v>
      </c>
      <c r="C10" s="1" t="s">
        <v>135</v>
      </c>
      <c r="D10" s="2" t="s">
        <v>135</v>
      </c>
      <c r="E10" s="54">
        <f>IFERROR(INDEX(Raw!$H$6:$EB$1257,MATCH($B10&amp;$D10&amp;$B$6,Raw!$A$6:$A$1257,0),MATCH(E$6,Raw!$H$5:$EB$5,0)),"-")</f>
        <v>3672</v>
      </c>
      <c r="F10" s="23"/>
      <c r="G10" s="23">
        <f>IFERROR(INDEX(Raw!$H$6:$EB$1257,MATCH($B10&amp;$D10&amp;$B$6,Raw!$A$6:$A$1257,0),MATCH(G$6,Raw!$H$5:$EB$5,0))/60/60,"-")</f>
        <v>4730.9230555555559</v>
      </c>
      <c r="H10" s="260">
        <f>IFERROR(INDEX(Raw!$H$6:$EB$1257,MATCH($B10&amp;$D10&amp;$B$6,Raw!$A$6:$A$1257,0),MATCH(H$6,Raw!$H$5:$EB$5,0))/60/60/24,"-")</f>
        <v>5.3680555555555558E-2</v>
      </c>
      <c r="I10" s="260">
        <f>IFERROR(INDEX(Raw!$H$6:$EB$1257,MATCH($B10&amp;$D10&amp;$B$6,Raw!$A$6:$A$1257,0),MATCH(I$6,Raw!$H$5:$EB$5,0))/60/60/24,"-")</f>
        <v>0.10556712962962965</v>
      </c>
      <c r="J10" s="23"/>
      <c r="K10" s="54">
        <f>IFERROR(INDEX(Raw!$H$6:$EB$1257,MATCH($B10&amp;$D10&amp;$B$6,Raw!$A$6:$A$1257,0),MATCH(K$6,Raw!$H$5:$EB$5,0)),"-")</f>
        <v>2375</v>
      </c>
      <c r="L10" s="23"/>
      <c r="M10" s="23">
        <f>IFERROR(INDEX(Raw!$H$6:$EB$1257,MATCH($B10&amp;$D10&amp;$B$6,Raw!$A$6:$A$1257,0),MATCH(M$6,Raw!$H$5:$EB$5,0))/60/60,"-")</f>
        <v>3953.6483333333331</v>
      </c>
      <c r="N10" s="260">
        <f>IFERROR(INDEX(Raw!$H$6:$EB$1257,MATCH($B10&amp;$D10&amp;$B$6,Raw!$A$6:$A$1257,0),MATCH(N$6,Raw!$H$5:$EB$5,0))/60/60/24,"-")</f>
        <v>6.9363425925925939E-2</v>
      </c>
      <c r="O10" s="260">
        <f>IFERROR(INDEX(Raw!$H$6:$EB$1257,MATCH($B10&amp;$D10&amp;$B$6,Raw!$A$6:$A$1257,0),MATCH(O$6,Raw!$H$5:$EB$5,0))/60/60/24,"-")</f>
        <v>0.13322916666666665</v>
      </c>
      <c r="P10" s="23"/>
      <c r="Q10" s="54">
        <f>IFERROR(INDEX(Raw!$H$6:$EB$1257,MATCH($B10&amp;$D10&amp;$B$6,Raw!$A$6:$A$1257,0),MATCH(Q$6,Raw!$H$5:$EB$5,0)),"-")</f>
        <v>108</v>
      </c>
      <c r="R10" s="23"/>
      <c r="S10" s="23">
        <f>IFERROR(INDEX(Raw!$H$6:$EB$1257,MATCH($B10&amp;$D10&amp;$B$6,Raw!$A$6:$A$1257,0),MATCH(S$6,Raw!$H$5:$EB$5,0))/60/60,"-")</f>
        <v>180.96250000000001</v>
      </c>
      <c r="T10" s="260">
        <f>IFERROR(INDEX(Raw!$H$6:$EB$1257,MATCH($B10&amp;$D10&amp;$B$6,Raw!$A$6:$A$1257,0),MATCH(T$6,Raw!$H$5:$EB$5,0))/60/60/24,"-")</f>
        <v>6.9814814814814816E-2</v>
      </c>
      <c r="U10" s="260">
        <f>IFERROR(INDEX(Raw!$H$6:$EB$1257,MATCH($B10&amp;$D10&amp;$B$6,Raw!$A$6:$A$1257,0),MATCH(U$6,Raw!$H$5:$EB$5,0))/60/60/24,"-")</f>
        <v>0.1459722222222222</v>
      </c>
      <c r="V10" s="23"/>
      <c r="W10" s="54">
        <f>IFERROR(INDEX(Raw!$H$6:$EB$1257,MATCH($B10&amp;$D10&amp;$B$6,Raw!$A$6:$A$1257,0),MATCH(W$6,Raw!$H$5:$EB$5,0)),"-")</f>
        <v>2594</v>
      </c>
      <c r="X10" s="23"/>
      <c r="Y10" s="23">
        <f>IFERROR(INDEX(Raw!$H$6:$EB$1257,MATCH($B10&amp;$D10&amp;$B$6,Raw!$A$6:$A$1257,0),MATCH(Y$6,Raw!$H$5:$EB$5,0))/60/60,"-")</f>
        <v>7025.5186111111107</v>
      </c>
      <c r="Z10" s="260">
        <f>IFERROR(INDEX(Raw!$H$6:$EB$1257,MATCH($B10&amp;$D10&amp;$B$6,Raw!$A$6:$A$1257,0),MATCH(Z$6,Raw!$H$5:$EB$5,0))/60/60/24,"-")</f>
        <v>0.11284722222222222</v>
      </c>
      <c r="AA10" s="260">
        <f>IFERROR(INDEX(Raw!$H$6:$EB$1257,MATCH($B10&amp;$D10&amp;$B$6,Raw!$A$6:$A$1257,0),MATCH(AA$6,Raw!$H$5:$EB$5,0))/60/60/24,"-")</f>
        <v>0.2159375</v>
      </c>
      <c r="AB10" s="23"/>
      <c r="AC10" s="56">
        <f>IFERROR(INDEX(Raw!$H$6:$EB$1257,MATCH($B10&amp;$D10&amp;$B$6,Raw!$A$6:$A$1257,0),MATCH(AC$6,Raw!$H$5:$EB$5,0)),"-")</f>
        <v>192</v>
      </c>
    </row>
    <row r="11" spans="1:29" ht="12.75" customHeight="1" x14ac:dyDescent="0.2">
      <c r="A11" s="392">
        <v>42979</v>
      </c>
      <c r="B11" s="287" t="s">
        <v>128</v>
      </c>
      <c r="C11" s="1" t="s">
        <v>136</v>
      </c>
      <c r="D11" s="2" t="s">
        <v>136</v>
      </c>
      <c r="E11" s="54">
        <f>IFERROR(INDEX(Raw!$H$6:$EB$1257,MATCH($B11&amp;$D11&amp;$B$6,Raw!$A$6:$A$1257,0),MATCH(E$6,Raw!$H$5:$EB$5,0)),"-")</f>
        <v>6097</v>
      </c>
      <c r="F11" s="23"/>
      <c r="G11" s="23">
        <f>IFERROR(INDEX(Raw!$H$6:$EB$1257,MATCH($B11&amp;$D11&amp;$B$6,Raw!$A$6:$A$1257,0),MATCH(G$6,Raw!$H$5:$EB$5,0))/60/60,"-")</f>
        <v>10468.195833333333</v>
      </c>
      <c r="H11" s="260">
        <f>IFERROR(INDEX(Raw!$H$6:$EB$1257,MATCH($B11&amp;$D11&amp;$B$6,Raw!$A$6:$A$1257,0),MATCH(H$6,Raw!$H$5:$EB$5,0))/60/60/24,"-")</f>
        <v>7.1539351851851854E-2</v>
      </c>
      <c r="I11" s="260">
        <f>IFERROR(INDEX(Raw!$H$6:$EB$1257,MATCH($B11&amp;$D11&amp;$B$6,Raw!$A$6:$A$1257,0),MATCH(I$6,Raw!$H$5:$EB$5,0))/60/60/24,"-")</f>
        <v>0.15856481481481483</v>
      </c>
      <c r="J11" s="23"/>
      <c r="K11" s="54">
        <f>IFERROR(INDEX(Raw!$H$6:$EB$1257,MATCH($B11&amp;$D11&amp;$B$6,Raw!$A$6:$A$1257,0),MATCH(K$6,Raw!$H$5:$EB$5,0)),"-")</f>
        <v>3917</v>
      </c>
      <c r="L11" s="23"/>
      <c r="M11" s="23">
        <f>IFERROR(INDEX(Raw!$H$6:$EB$1257,MATCH($B11&amp;$D11&amp;$B$6,Raw!$A$6:$A$1257,0),MATCH(M$6,Raw!$H$5:$EB$5,0))/60/60,"-")</f>
        <v>6806.3883333333333</v>
      </c>
      <c r="N11" s="260">
        <f>IFERROR(INDEX(Raw!$H$6:$EB$1257,MATCH($B11&amp;$D11&amp;$B$6,Raw!$A$6:$A$1257,0),MATCH(N$6,Raw!$H$5:$EB$5,0))/60/60/24,"-")</f>
        <v>7.2407407407407406E-2</v>
      </c>
      <c r="O11" s="260">
        <f>IFERROR(INDEX(Raw!$H$6:$EB$1257,MATCH($B11&amp;$D11&amp;$B$6,Raw!$A$6:$A$1257,0),MATCH(O$6,Raw!$H$5:$EB$5,0))/60/60/24,"-")</f>
        <v>0.15013888888888888</v>
      </c>
      <c r="P11" s="23"/>
      <c r="Q11" s="54">
        <f>IFERROR(INDEX(Raw!$H$6:$EB$1257,MATCH($B11&amp;$D11&amp;$B$6,Raw!$A$6:$A$1257,0),MATCH(Q$6,Raw!$H$5:$EB$5,0)),"-")</f>
        <v>207</v>
      </c>
      <c r="R11" s="23"/>
      <c r="S11" s="23">
        <f>IFERROR(INDEX(Raw!$H$6:$EB$1257,MATCH($B11&amp;$D11&amp;$B$6,Raw!$A$6:$A$1257,0),MATCH(S$6,Raw!$H$5:$EB$5,0))/60/60,"-")</f>
        <v>335.93583333333333</v>
      </c>
      <c r="T11" s="260">
        <f>IFERROR(INDEX(Raw!$H$6:$EB$1257,MATCH($B11&amp;$D11&amp;$B$6,Raw!$A$6:$A$1257,0),MATCH(T$6,Raw!$H$5:$EB$5,0))/60/60/24,"-")</f>
        <v>6.761574074074074E-2</v>
      </c>
      <c r="U11" s="260">
        <f>IFERROR(INDEX(Raw!$H$6:$EB$1257,MATCH($B11&amp;$D11&amp;$B$6,Raw!$A$6:$A$1257,0),MATCH(U$6,Raw!$H$5:$EB$5,0))/60/60/24,"-")</f>
        <v>0.14045138888888889</v>
      </c>
      <c r="V11" s="23"/>
      <c r="W11" s="54">
        <f>IFERROR(INDEX(Raw!$H$6:$EB$1257,MATCH($B11&amp;$D11&amp;$B$6,Raw!$A$6:$A$1257,0),MATCH(W$6,Raw!$H$5:$EB$5,0)),"-")</f>
        <v>6073</v>
      </c>
      <c r="X11" s="23"/>
      <c r="Y11" s="23">
        <f>IFERROR(INDEX(Raw!$H$6:$EB$1257,MATCH($B11&amp;$D11&amp;$B$6,Raw!$A$6:$A$1257,0),MATCH(Y$6,Raw!$H$5:$EB$5,0))/60/60,"-")</f>
        <v>17769.02</v>
      </c>
      <c r="Z11" s="260">
        <f>IFERROR(INDEX(Raw!$H$6:$EB$1257,MATCH($B11&amp;$D11&amp;$B$6,Raw!$A$6:$A$1257,0),MATCH(Z$6,Raw!$H$5:$EB$5,0))/60/60/24,"-")</f>
        <v>0.12190972222222224</v>
      </c>
      <c r="AA11" s="260">
        <f>IFERROR(INDEX(Raw!$H$6:$EB$1257,MATCH($B11&amp;$D11&amp;$B$6,Raw!$A$6:$A$1257,0),MATCH(AA$6,Raw!$H$5:$EB$5,0))/60/60/24,"-")</f>
        <v>0.25762731481481482</v>
      </c>
      <c r="AB11" s="23"/>
      <c r="AC11" s="56">
        <f>IFERROR(INDEX(Raw!$H$6:$EB$1257,MATCH($B11&amp;$D11&amp;$B$6,Raw!$A$6:$A$1257,0),MATCH(AC$6,Raw!$H$5:$EB$5,0)),"-")</f>
        <v>547</v>
      </c>
    </row>
    <row r="12" spans="1:29" ht="18" x14ac:dyDescent="0.25">
      <c r="A12" s="392">
        <v>43009</v>
      </c>
      <c r="B12" s="287" t="s">
        <v>128</v>
      </c>
      <c r="C12" s="1" t="s">
        <v>137</v>
      </c>
      <c r="D12" s="142" t="s">
        <v>137</v>
      </c>
      <c r="E12" s="54">
        <f>IFERROR(INDEX(Raw!$H$6:$EB$1257,MATCH($B12&amp;$D12&amp;$B$6,Raw!$A$6:$A$1257,0),MATCH(E$6,Raw!$H$5:$EB$5,0)),"-")</f>
        <v>6540</v>
      </c>
      <c r="F12" s="23"/>
      <c r="G12" s="23">
        <f>IFERROR(INDEX(Raw!$H$6:$EB$1257,MATCH($B12&amp;$D12&amp;$B$6,Raw!$A$6:$A$1257,0),MATCH(G$6,Raw!$H$5:$EB$5,0))/60/60,"-")</f>
        <v>10668.756111111112</v>
      </c>
      <c r="H12" s="260">
        <f>IFERROR(INDEX(Raw!$H$6:$EB$1257,MATCH($B12&amp;$D12&amp;$B$6,Raw!$A$6:$A$1257,0),MATCH(H$6,Raw!$H$5:$EB$5,0))/60/60/24,"-")</f>
        <v>6.7974537037037042E-2</v>
      </c>
      <c r="I12" s="260">
        <f>IFERROR(INDEX(Raw!$H$6:$EB$1257,MATCH($B12&amp;$D12&amp;$B$6,Raw!$A$6:$A$1257,0),MATCH(I$6,Raw!$H$5:$EB$5,0))/60/60/24,"-")</f>
        <v>0.15061342592592591</v>
      </c>
      <c r="J12" s="23"/>
      <c r="K12" s="54">
        <f>IFERROR(INDEX(Raw!$H$6:$EB$1257,MATCH($B12&amp;$D12&amp;$B$6,Raw!$A$6:$A$1257,0),MATCH(K$6,Raw!$H$5:$EB$5,0)),"-")</f>
        <v>4554</v>
      </c>
      <c r="L12" s="23"/>
      <c r="M12" s="23">
        <f>IFERROR(INDEX(Raw!$H$6:$EB$1257,MATCH($B12&amp;$D12&amp;$B$6,Raw!$A$6:$A$1257,0),MATCH(M$6,Raw!$H$5:$EB$5,0))/60/60,"-")</f>
        <v>7261.7986111111113</v>
      </c>
      <c r="N12" s="260">
        <f>IFERROR(INDEX(Raw!$H$6:$EB$1257,MATCH($B12&amp;$D12&amp;$B$6,Raw!$A$6:$A$1257,0),MATCH(N$6,Raw!$H$5:$EB$5,0))/60/60/24,"-")</f>
        <v>6.6446759259259261E-2</v>
      </c>
      <c r="O12" s="260">
        <f>IFERROR(INDEX(Raw!$H$6:$EB$1257,MATCH($B12&amp;$D12&amp;$B$6,Raw!$A$6:$A$1257,0),MATCH(O$6,Raw!$H$5:$EB$5,0))/60/60/24,"-")</f>
        <v>0.14133101851851854</v>
      </c>
      <c r="P12" s="23"/>
      <c r="Q12" s="54">
        <f>IFERROR(INDEX(Raw!$H$6:$EB$1257,MATCH($B12&amp;$D12&amp;$B$6,Raw!$A$6:$A$1257,0),MATCH(Q$6,Raw!$H$5:$EB$5,0)),"-")</f>
        <v>236</v>
      </c>
      <c r="R12" s="23"/>
      <c r="S12" s="23">
        <f>IFERROR(INDEX(Raw!$H$6:$EB$1257,MATCH($B12&amp;$D12&amp;$B$6,Raw!$A$6:$A$1257,0),MATCH(S$6,Raw!$H$5:$EB$5,0))/60/60,"-")</f>
        <v>453.75694444444446</v>
      </c>
      <c r="T12" s="260">
        <f>IFERROR(INDEX(Raw!$H$6:$EB$1257,MATCH($B12&amp;$D12&amp;$B$6,Raw!$A$6:$A$1257,0),MATCH(T$6,Raw!$H$5:$EB$5,0))/60/60/24,"-")</f>
        <v>8.0115740740740737E-2</v>
      </c>
      <c r="U12" s="260">
        <f>IFERROR(INDEX(Raw!$H$6:$EB$1257,MATCH($B12&amp;$D12&amp;$B$6,Raw!$A$6:$A$1257,0),MATCH(U$6,Raw!$H$5:$EB$5,0))/60/60/24,"-")</f>
        <v>0.15655092592592593</v>
      </c>
      <c r="V12" s="23"/>
      <c r="W12" s="54">
        <f>IFERROR(INDEX(Raw!$H$6:$EB$1257,MATCH($B12&amp;$D12&amp;$B$6,Raw!$A$6:$A$1257,0),MATCH(W$6,Raw!$H$5:$EB$5,0)),"-")</f>
        <v>6529</v>
      </c>
      <c r="X12" s="23"/>
      <c r="Y12" s="23">
        <f>IFERROR(INDEX(Raw!$H$6:$EB$1257,MATCH($B12&amp;$D12&amp;$B$6,Raw!$A$6:$A$1257,0),MATCH(Y$6,Raw!$H$5:$EB$5,0))/60/60,"-")</f>
        <v>18218.037499999999</v>
      </c>
      <c r="Z12" s="260">
        <f>IFERROR(INDEX(Raw!$H$6:$EB$1257,MATCH($B12&amp;$D12&amp;$B$6,Raw!$A$6:$A$1257,0),MATCH(Z$6,Raw!$H$5:$EB$5,0))/60/60/24,"-")</f>
        <v>0.11626157407407406</v>
      </c>
      <c r="AA12" s="260">
        <f>IFERROR(INDEX(Raw!$H$6:$EB$1257,MATCH($B12&amp;$D12&amp;$B$6,Raw!$A$6:$A$1257,0),MATCH(AA$6,Raw!$H$5:$EB$5,0))/60/60/24,"-")</f>
        <v>0.23425925925925925</v>
      </c>
      <c r="AB12" s="23"/>
      <c r="AC12" s="56">
        <f>IFERROR(INDEX(Raw!$H$6:$EB$1257,MATCH($B12&amp;$D12&amp;$B$6,Raw!$A$6:$A$1257,0),MATCH(AC$6,Raw!$H$5:$EB$5,0)),"-")</f>
        <v>641</v>
      </c>
    </row>
    <row r="13" spans="1:29" ht="12.75" customHeight="1" x14ac:dyDescent="0.2">
      <c r="A13" s="392">
        <v>43040</v>
      </c>
      <c r="B13" s="287" t="s">
        <v>128</v>
      </c>
      <c r="C13" s="1" t="s">
        <v>138</v>
      </c>
      <c r="D13" s="2" t="s">
        <v>138</v>
      </c>
      <c r="E13" s="54">
        <f>IFERROR(INDEX(Raw!$H$6:$EB$1257,MATCH($B13&amp;$D13&amp;$B$6,Raw!$A$6:$A$1257,0),MATCH(E$6,Raw!$H$5:$EB$5,0)),"-")</f>
        <v>10772</v>
      </c>
      <c r="F13" s="23"/>
      <c r="G13" s="23">
        <f>IFERROR(INDEX(Raw!$H$6:$EB$1257,MATCH($B13&amp;$D13&amp;$B$6,Raw!$A$6:$A$1257,0),MATCH(G$6,Raw!$H$5:$EB$5,0))/60/60,"-")</f>
        <v>18115.525833333333</v>
      </c>
      <c r="H13" s="260">
        <f>IFERROR(INDEX(Raw!$H$6:$EB$1257,MATCH($B13&amp;$D13&amp;$B$6,Raw!$A$6:$A$1257,0),MATCH(H$6,Raw!$H$5:$EB$5,0))/60/60/24,"-")</f>
        <v>7.0069444444444448E-2</v>
      </c>
      <c r="I13" s="260">
        <f>IFERROR(INDEX(Raw!$H$6:$EB$1257,MATCH($B13&amp;$D13&amp;$B$6,Raw!$A$6:$A$1257,0),MATCH(I$6,Raw!$H$5:$EB$5,0))/60/60/24,"-")</f>
        <v>0.15373842592592593</v>
      </c>
      <c r="J13" s="23"/>
      <c r="K13" s="54">
        <f>IFERROR(INDEX(Raw!$H$6:$EB$1257,MATCH($B13&amp;$D13&amp;$B$6,Raw!$A$6:$A$1257,0),MATCH(K$6,Raw!$H$5:$EB$5,0)),"-")</f>
        <v>7935</v>
      </c>
      <c r="L13" s="23"/>
      <c r="M13" s="23">
        <f>IFERROR(INDEX(Raw!$H$6:$EB$1257,MATCH($B13&amp;$D13&amp;$B$6,Raw!$A$6:$A$1257,0),MATCH(M$6,Raw!$H$5:$EB$5,0))/60/60,"-")</f>
        <v>15764.706388888888</v>
      </c>
      <c r="N13" s="260">
        <f>IFERROR(INDEX(Raw!$H$6:$EB$1257,MATCH($B13&amp;$D13&amp;$B$6,Raw!$A$6:$A$1257,0),MATCH(N$6,Raw!$H$5:$EB$5,0))/60/60/24,"-")</f>
        <v>8.2777777777777783E-2</v>
      </c>
      <c r="O13" s="260">
        <f>IFERROR(INDEX(Raw!$H$6:$EB$1257,MATCH($B13&amp;$D13&amp;$B$6,Raw!$A$6:$A$1257,0),MATCH(O$6,Raw!$H$5:$EB$5,0))/60/60/24,"-")</f>
        <v>0.17618055555555556</v>
      </c>
      <c r="P13" s="23"/>
      <c r="Q13" s="54">
        <f>IFERROR(INDEX(Raw!$H$6:$EB$1257,MATCH($B13&amp;$D13&amp;$B$6,Raw!$A$6:$A$1257,0),MATCH(Q$6,Raw!$H$5:$EB$5,0)),"-")</f>
        <v>381</v>
      </c>
      <c r="R13" s="23"/>
      <c r="S13" s="23">
        <f>IFERROR(INDEX(Raw!$H$6:$EB$1257,MATCH($B13&amp;$D13&amp;$B$6,Raw!$A$6:$A$1257,0),MATCH(S$6,Raw!$H$5:$EB$5,0))/60/60,"-")</f>
        <v>1033.0150000000001</v>
      </c>
      <c r="T13" s="260">
        <f>IFERROR(INDEX(Raw!$H$6:$EB$1257,MATCH($B13&amp;$D13&amp;$B$6,Raw!$A$6:$A$1257,0),MATCH(T$6,Raw!$H$5:$EB$5,0))/60/60/24,"-")</f>
        <v>0.11297453703703704</v>
      </c>
      <c r="U13" s="260">
        <f>IFERROR(INDEX(Raw!$H$6:$EB$1257,MATCH($B13&amp;$D13&amp;$B$6,Raw!$A$6:$A$1257,0),MATCH(U$6,Raw!$H$5:$EB$5,0))/60/60/24,"-")</f>
        <v>0.21649305555555556</v>
      </c>
      <c r="V13" s="23"/>
      <c r="W13" s="54">
        <f>IFERROR(INDEX(Raw!$H$6:$EB$1257,MATCH($B13&amp;$D13&amp;$B$6,Raw!$A$6:$A$1257,0),MATCH(W$6,Raw!$H$5:$EB$5,0)),"-")</f>
        <v>10012</v>
      </c>
      <c r="X13" s="23"/>
      <c r="Y13" s="23">
        <f>IFERROR(INDEX(Raw!$H$6:$EB$1257,MATCH($B13&amp;$D13&amp;$B$6,Raw!$A$6:$A$1257,0),MATCH(Y$6,Raw!$H$5:$EB$5,0))/60/60,"-")</f>
        <v>29935.735555555555</v>
      </c>
      <c r="Z13" s="260">
        <f>IFERROR(INDEX(Raw!$H$6:$EB$1257,MATCH($B13&amp;$D13&amp;$B$6,Raw!$A$6:$A$1257,0),MATCH(Z$6,Raw!$H$5:$EB$5,0))/60/60/24,"-")</f>
        <v>0.12458333333333334</v>
      </c>
      <c r="AA13" s="260">
        <f>IFERROR(INDEX(Raw!$H$6:$EB$1257,MATCH($B13&amp;$D13&amp;$B$6,Raw!$A$6:$A$1257,0),MATCH(AA$6,Raw!$H$5:$EB$5,0))/60/60/24,"-")</f>
        <v>0.25549768518518517</v>
      </c>
      <c r="AB13" s="23"/>
      <c r="AC13" s="56">
        <f>IFERROR(INDEX(Raw!$H$6:$EB$1257,MATCH($B13&amp;$D13&amp;$B$6,Raw!$A$6:$A$1257,0),MATCH(AC$6,Raw!$H$5:$EB$5,0)),"-")</f>
        <v>4032</v>
      </c>
    </row>
    <row r="14" spans="1:29" x14ac:dyDescent="0.2">
      <c r="A14" s="392">
        <v>43070</v>
      </c>
      <c r="B14" s="287" t="s">
        <v>128</v>
      </c>
      <c r="C14" s="1" t="s">
        <v>139</v>
      </c>
      <c r="D14" s="2" t="s">
        <v>139</v>
      </c>
      <c r="E14" s="54">
        <f>IFERROR(INDEX(Raw!$H$6:$EB$1257,MATCH($B14&amp;$D14&amp;$B$6,Raw!$A$6:$A$1257,0),MATCH(E$6,Raw!$H$5:$EB$5,0)),"-")</f>
        <v>7774</v>
      </c>
      <c r="F14" s="23"/>
      <c r="G14" s="23">
        <f>IFERROR(INDEX(Raw!$H$6:$EB$1257,MATCH($B14&amp;$D14&amp;$B$6,Raw!$A$6:$A$1257,0),MATCH(G$6,Raw!$H$5:$EB$5,0))/60/60,"-")</f>
        <v>14714.241944444446</v>
      </c>
      <c r="H14" s="260">
        <f>IFERROR(INDEX(Raw!$H$6:$EB$1257,MATCH($B14&amp;$D14&amp;$B$6,Raw!$A$6:$A$1257,0),MATCH(H$6,Raw!$H$5:$EB$5,0))/60/60/24,"-")</f>
        <v>7.8865740740740736E-2</v>
      </c>
      <c r="I14" s="260">
        <f>IFERROR(INDEX(Raw!$H$6:$EB$1257,MATCH($B14&amp;$D14&amp;$B$6,Raw!$A$6:$A$1257,0),MATCH(I$6,Raw!$H$5:$EB$5,0))/60/60/24,"-")</f>
        <v>0.17368055555555553</v>
      </c>
      <c r="J14" s="23"/>
      <c r="K14" s="54">
        <f>IFERROR(INDEX(Raw!$H$6:$EB$1257,MATCH($B14&amp;$D14&amp;$B$6,Raw!$A$6:$A$1257,0),MATCH(K$6,Raw!$H$5:$EB$5,0)),"-")</f>
        <v>8878</v>
      </c>
      <c r="L14" s="23"/>
      <c r="M14" s="23">
        <f>IFERROR(INDEX(Raw!$H$6:$EB$1257,MATCH($B14&amp;$D14&amp;$B$6,Raw!$A$6:$A$1257,0),MATCH(M$6,Raw!$H$5:$EB$5,0))/60/60,"-")</f>
        <v>21404.465555555555</v>
      </c>
      <c r="N14" s="260">
        <f>IFERROR(INDEX(Raw!$H$6:$EB$1257,MATCH($B14&amp;$D14&amp;$B$6,Raw!$A$6:$A$1257,0),MATCH(N$6,Raw!$H$5:$EB$5,0))/60/60/24,"-")</f>
        <v>0.1004513888888889</v>
      </c>
      <c r="O14" s="260">
        <f>IFERROR(INDEX(Raw!$H$6:$EB$1257,MATCH($B14&amp;$D14&amp;$B$6,Raw!$A$6:$A$1257,0),MATCH(O$6,Raw!$H$5:$EB$5,0))/60/60/24,"-")</f>
        <v>0.21153935185185188</v>
      </c>
      <c r="P14" s="23"/>
      <c r="Q14" s="54">
        <f>IFERROR(INDEX(Raw!$H$6:$EB$1257,MATCH($B14&amp;$D14&amp;$B$6,Raw!$A$6:$A$1257,0),MATCH(Q$6,Raw!$H$5:$EB$5,0)),"-")</f>
        <v>291</v>
      </c>
      <c r="R14" s="23"/>
      <c r="S14" s="23">
        <f>IFERROR(INDEX(Raw!$H$6:$EB$1257,MATCH($B14&amp;$D14&amp;$B$6,Raw!$A$6:$A$1257,0),MATCH(S$6,Raw!$H$5:$EB$5,0))/60/60,"-")</f>
        <v>833.28055555555557</v>
      </c>
      <c r="T14" s="260">
        <f>IFERROR(INDEX(Raw!$H$6:$EB$1257,MATCH($B14&amp;$D14&amp;$B$6,Raw!$A$6:$A$1257,0),MATCH(T$6,Raw!$H$5:$EB$5,0))/60/60/24,"-")</f>
        <v>0.11931712962962963</v>
      </c>
      <c r="U14" s="260">
        <f>IFERROR(INDEX(Raw!$H$6:$EB$1257,MATCH($B14&amp;$D14&amp;$B$6,Raw!$A$6:$A$1257,0),MATCH(U$6,Raw!$H$5:$EB$5,0))/60/60/24,"-")</f>
        <v>0.23337962962962963</v>
      </c>
      <c r="V14" s="23"/>
      <c r="W14" s="54">
        <f>IFERROR(INDEX(Raw!$H$6:$EB$1257,MATCH($B14&amp;$D14&amp;$B$6,Raw!$A$6:$A$1257,0),MATCH(W$6,Raw!$H$5:$EB$5,0)),"-")</f>
        <v>11838</v>
      </c>
      <c r="X14" s="23"/>
      <c r="Y14" s="23">
        <f>IFERROR(INDEX(Raw!$H$6:$EB$1257,MATCH($B14&amp;$D14&amp;$B$6,Raw!$A$6:$A$1257,0),MATCH(Y$6,Raw!$H$5:$EB$5,0))/60/60,"-")</f>
        <v>39649.633333333331</v>
      </c>
      <c r="Z14" s="260">
        <f>IFERROR(INDEX(Raw!$H$6:$EB$1257,MATCH($B14&amp;$D14&amp;$B$6,Raw!$A$6:$A$1257,0),MATCH(Z$6,Raw!$H$5:$EB$5,0))/60/60/24,"-")</f>
        <v>0.13956018518518518</v>
      </c>
      <c r="AA14" s="260">
        <f>IFERROR(INDEX(Raw!$H$6:$EB$1257,MATCH($B14&amp;$D14&amp;$B$6,Raw!$A$6:$A$1257,0),MATCH(AA$6,Raw!$H$5:$EB$5,0))/60/60/24,"-")</f>
        <v>0.29480324074074071</v>
      </c>
      <c r="AB14" s="23"/>
      <c r="AC14" s="56">
        <f>IFERROR(INDEX(Raw!$H$6:$EB$1257,MATCH($B14&amp;$D14&amp;$B$6,Raw!$A$6:$A$1257,0),MATCH(AC$6,Raw!$H$5:$EB$5,0)),"-")</f>
        <v>3942</v>
      </c>
    </row>
    <row r="15" spans="1:29" ht="18" x14ac:dyDescent="0.25">
      <c r="A15" s="392">
        <v>43101</v>
      </c>
      <c r="B15" s="287" t="s">
        <v>128</v>
      </c>
      <c r="C15" s="1" t="s">
        <v>140</v>
      </c>
      <c r="D15" s="142" t="s">
        <v>140</v>
      </c>
      <c r="E15" s="54">
        <f>IFERROR(INDEX(Raw!$H$6:$EB$1257,MATCH($B15&amp;$D15&amp;$B$6,Raw!$A$6:$A$1257,0),MATCH(E$6,Raw!$H$5:$EB$5,0)),"-")</f>
        <v>8599</v>
      </c>
      <c r="F15" s="23"/>
      <c r="G15" s="23">
        <f>IFERROR(INDEX(Raw!$H$6:$EB$1257,MATCH($B15&amp;$D15&amp;$B$6,Raw!$A$6:$A$1257,0),MATCH(G$6,Raw!$H$5:$EB$5,0))/60/60,"-")</f>
        <v>13190.373055555556</v>
      </c>
      <c r="H15" s="260">
        <f>IFERROR(INDEX(Raw!$H$6:$EB$1257,MATCH($B15&amp;$D15&amp;$B$6,Raw!$A$6:$A$1257,0),MATCH(H$6,Raw!$H$5:$EB$5,0))/60/60/24,"-")</f>
        <v>6.3912037037037031E-2</v>
      </c>
      <c r="I15" s="260">
        <f>IFERROR(INDEX(Raw!$H$6:$EB$1257,MATCH($B15&amp;$D15&amp;$B$6,Raw!$A$6:$A$1257,0),MATCH(I$6,Raw!$H$5:$EB$5,0))/60/60/24,"-")</f>
        <v>0.13480324074074074</v>
      </c>
      <c r="J15" s="23"/>
      <c r="K15" s="54">
        <f>IFERROR(INDEX(Raw!$H$6:$EB$1257,MATCH($B15&amp;$D15&amp;$B$6,Raw!$A$6:$A$1257,0),MATCH(K$6,Raw!$H$5:$EB$5,0)),"-")</f>
        <v>10318</v>
      </c>
      <c r="L15" s="23"/>
      <c r="M15" s="23">
        <f>IFERROR(INDEX(Raw!$H$6:$EB$1257,MATCH($B15&amp;$D15&amp;$B$6,Raw!$A$6:$A$1257,0),MATCH(M$6,Raw!$H$5:$EB$5,0))/60/60,"-")</f>
        <v>19849.298611111113</v>
      </c>
      <c r="N15" s="260">
        <f>IFERROR(INDEX(Raw!$H$6:$EB$1257,MATCH($B15&amp;$D15&amp;$B$6,Raw!$A$6:$A$1257,0),MATCH(N$6,Raw!$H$5:$EB$5,0))/60/60/24,"-")</f>
        <v>8.0162037037037046E-2</v>
      </c>
      <c r="O15" s="260">
        <f>IFERROR(INDEX(Raw!$H$6:$EB$1257,MATCH($B15&amp;$D15&amp;$B$6,Raw!$A$6:$A$1257,0),MATCH(O$6,Raw!$H$5:$EB$5,0))/60/60/24,"-")</f>
        <v>0.16678240740740738</v>
      </c>
      <c r="P15" s="23"/>
      <c r="Q15" s="54">
        <f>IFERROR(INDEX(Raw!$H$6:$EB$1257,MATCH($B15&amp;$D15&amp;$B$6,Raw!$A$6:$A$1257,0),MATCH(Q$6,Raw!$H$5:$EB$5,0)),"-")</f>
        <v>319</v>
      </c>
      <c r="R15" s="23"/>
      <c r="S15" s="23">
        <f>IFERROR(INDEX(Raw!$H$6:$EB$1257,MATCH($B15&amp;$D15&amp;$B$6,Raw!$A$6:$A$1257,0),MATCH(S$6,Raw!$H$5:$EB$5,0))/60/60,"-")</f>
        <v>781.66083333333336</v>
      </c>
      <c r="T15" s="260">
        <f>IFERROR(INDEX(Raw!$H$6:$EB$1257,MATCH($B15&amp;$D15&amp;$B$6,Raw!$A$6:$A$1257,0),MATCH(T$6,Raw!$H$5:$EB$5,0))/60/60/24,"-")</f>
        <v>0.10209490740740741</v>
      </c>
      <c r="U15" s="260">
        <f>IFERROR(INDEX(Raw!$H$6:$EB$1257,MATCH($B15&amp;$D15&amp;$B$6,Raw!$A$6:$A$1257,0),MATCH(U$6,Raw!$H$5:$EB$5,0))/60/60/24,"-")</f>
        <v>0.21935185185185188</v>
      </c>
      <c r="V15" s="23"/>
      <c r="W15" s="54">
        <f>IFERROR(INDEX(Raw!$H$6:$EB$1257,MATCH($B15&amp;$D15&amp;$B$6,Raw!$A$6:$A$1257,0),MATCH(W$6,Raw!$H$5:$EB$5,0)),"-")</f>
        <v>12967</v>
      </c>
      <c r="X15" s="23"/>
      <c r="Y15" s="23">
        <f>IFERROR(INDEX(Raw!$H$6:$EB$1257,MATCH($B15&amp;$D15&amp;$B$6,Raw!$A$6:$A$1257,0),MATCH(Y$6,Raw!$H$5:$EB$5,0))/60/60,"-")</f>
        <v>35829.918333333335</v>
      </c>
      <c r="Z15" s="260">
        <f>IFERROR(INDEX(Raw!$H$6:$EB$1257,MATCH($B15&amp;$D15&amp;$B$6,Raw!$A$6:$A$1257,0),MATCH(Z$6,Raw!$H$5:$EB$5,0))/60/60/24,"-")</f>
        <v>0.11512731481481481</v>
      </c>
      <c r="AA15" s="260">
        <f>IFERROR(INDEX(Raw!$H$6:$EB$1257,MATCH($B15&amp;$D15&amp;$B$6,Raw!$A$6:$A$1257,0),MATCH(AA$6,Raw!$H$5:$EB$5,0))/60/60/24,"-")</f>
        <v>0.24331018518518518</v>
      </c>
      <c r="AB15" s="23"/>
      <c r="AC15" s="56">
        <f>IFERROR(INDEX(Raw!$H$6:$EB$1257,MATCH($B15&amp;$D15&amp;$B$6,Raw!$A$6:$A$1257,0),MATCH(AC$6,Raw!$H$5:$EB$5,0)),"-")</f>
        <v>8349</v>
      </c>
    </row>
    <row r="16" spans="1:29" x14ac:dyDescent="0.2">
      <c r="A16" s="392">
        <v>43132</v>
      </c>
      <c r="B16" s="287" t="s">
        <v>128</v>
      </c>
      <c r="C16" s="1" t="s">
        <v>141</v>
      </c>
      <c r="D16" s="2" t="s">
        <v>141</v>
      </c>
      <c r="E16" s="54">
        <f>IFERROR(INDEX(Raw!$H$6:$EB$1257,MATCH($B16&amp;$D16&amp;$B$6,Raw!$A$6:$A$1257,0),MATCH(E$6,Raw!$H$5:$EB$5,0)),"-")</f>
        <v>7533</v>
      </c>
      <c r="F16" s="23"/>
      <c r="G16" s="23">
        <f>IFERROR(INDEX(Raw!$H$6:$EB$1257,MATCH($B16&amp;$D16&amp;$B$6,Raw!$A$6:$A$1257,0),MATCH(G$6,Raw!$H$5:$EB$5,0))/60/60,"-")</f>
        <v>11383.730000000001</v>
      </c>
      <c r="H16" s="260">
        <f>IFERROR(INDEX(Raw!$H$6:$EB$1257,MATCH($B16&amp;$D16&amp;$B$6,Raw!$A$6:$A$1257,0),MATCH(H$6,Raw!$H$5:$EB$5,0))/60/60/24,"-")</f>
        <v>6.2962962962962971E-2</v>
      </c>
      <c r="I16" s="260">
        <f>IFERROR(INDEX(Raw!$H$6:$EB$1257,MATCH($B16&amp;$D16&amp;$B$6,Raw!$A$6:$A$1257,0),MATCH(I$6,Raw!$H$5:$EB$5,0))/60/60/24,"-")</f>
        <v>0.13250000000000001</v>
      </c>
      <c r="J16" s="23"/>
      <c r="K16" s="54">
        <f>IFERROR(INDEX(Raw!$H$6:$EB$1257,MATCH($B16&amp;$D16&amp;$B$6,Raw!$A$6:$A$1257,0),MATCH(K$6,Raw!$H$5:$EB$5,0)),"-")</f>
        <v>9124</v>
      </c>
      <c r="L16" s="23"/>
      <c r="M16" s="23">
        <f>IFERROR(INDEX(Raw!$H$6:$EB$1257,MATCH($B16&amp;$D16&amp;$B$6,Raw!$A$6:$A$1257,0),MATCH(M$6,Raw!$H$5:$EB$5,0))/60/60,"-")</f>
        <v>18168.708055555555</v>
      </c>
      <c r="N16" s="260">
        <f>IFERROR(INDEX(Raw!$H$6:$EB$1257,MATCH($B16&amp;$D16&amp;$B$6,Raw!$A$6:$A$1257,0),MATCH(N$6,Raw!$H$5:$EB$5,0))/60/60/24,"-")</f>
        <v>8.2974537037037041E-2</v>
      </c>
      <c r="O16" s="260">
        <f>IFERROR(INDEX(Raw!$H$6:$EB$1257,MATCH($B16&amp;$D16&amp;$B$6,Raw!$A$6:$A$1257,0),MATCH(O$6,Raw!$H$5:$EB$5,0))/60/60/24,"-")</f>
        <v>0.1736226851851852</v>
      </c>
      <c r="P16" s="23"/>
      <c r="Q16" s="54">
        <f>IFERROR(INDEX(Raw!$H$6:$EB$1257,MATCH($B16&amp;$D16&amp;$B$6,Raw!$A$6:$A$1257,0),MATCH(Q$6,Raw!$H$5:$EB$5,0)),"-")</f>
        <v>264</v>
      </c>
      <c r="R16" s="23"/>
      <c r="S16" s="23">
        <f>IFERROR(INDEX(Raw!$H$6:$EB$1257,MATCH($B16&amp;$D16&amp;$B$6,Raw!$A$6:$A$1257,0),MATCH(S$6,Raw!$H$5:$EB$5,0))/60/60,"-")</f>
        <v>657.59499999999991</v>
      </c>
      <c r="T16" s="260">
        <f>IFERROR(INDEX(Raw!$H$6:$EB$1257,MATCH($B16&amp;$D16&amp;$B$6,Raw!$A$6:$A$1257,0),MATCH(T$6,Raw!$H$5:$EB$5,0))/60/60/24,"-")</f>
        <v>0.10378472222222222</v>
      </c>
      <c r="U16" s="260">
        <f>IFERROR(INDEX(Raw!$H$6:$EB$1257,MATCH($B16&amp;$D16&amp;$B$6,Raw!$A$6:$A$1257,0),MATCH(U$6,Raw!$H$5:$EB$5,0))/60/60/24,"-")</f>
        <v>0.20984953703703704</v>
      </c>
      <c r="V16" s="23"/>
      <c r="W16" s="54">
        <f>IFERROR(INDEX(Raw!$H$6:$EB$1257,MATCH($B16&amp;$D16&amp;$B$6,Raw!$A$6:$A$1257,0),MATCH(W$6,Raw!$H$5:$EB$5,0)),"-")</f>
        <v>10948</v>
      </c>
      <c r="X16" s="23"/>
      <c r="Y16" s="23">
        <f>IFERROR(INDEX(Raw!$H$6:$EB$1257,MATCH($B16&amp;$D16&amp;$B$6,Raw!$A$6:$A$1257,0),MATCH(Y$6,Raw!$H$5:$EB$5,0))/60/60,"-")</f>
        <v>29655.18472222222</v>
      </c>
      <c r="Z16" s="260">
        <f>IFERROR(INDEX(Raw!$H$6:$EB$1257,MATCH($B16&amp;$D16&amp;$B$6,Raw!$A$6:$A$1257,0),MATCH(Z$6,Raw!$H$5:$EB$5,0))/60/60/24,"-")</f>
        <v>0.1128587962962963</v>
      </c>
      <c r="AA16" s="260">
        <f>IFERROR(INDEX(Raw!$H$6:$EB$1257,MATCH($B16&amp;$D16&amp;$B$6,Raw!$A$6:$A$1257,0),MATCH(AA$6,Raw!$H$5:$EB$5,0))/60/60/24,"-")</f>
        <v>0.24045138888888887</v>
      </c>
      <c r="AB16" s="23"/>
      <c r="AC16" s="56">
        <f>IFERROR(INDEX(Raw!$H$6:$EB$1257,MATCH($B16&amp;$D16&amp;$B$6,Raw!$A$6:$A$1257,0),MATCH(AC$6,Raw!$H$5:$EB$5,0)),"-")</f>
        <v>7148</v>
      </c>
    </row>
    <row r="17" spans="1:29" collapsed="1" x14ac:dyDescent="0.2">
      <c r="A17" s="392">
        <v>43160</v>
      </c>
      <c r="B17" s="287" t="s">
        <v>128</v>
      </c>
      <c r="C17" s="25" t="s">
        <v>142</v>
      </c>
      <c r="D17" s="138" t="s">
        <v>142</v>
      </c>
      <c r="E17" s="54">
        <f>IFERROR(INDEX(Raw!$H$6:$EB$1257,MATCH($B17&amp;$D17&amp;$B$6,Raw!$A$6:$A$1257,0),MATCH(E$6,Raw!$H$5:$EB$5,0)),"-")</f>
        <v>7969</v>
      </c>
      <c r="F17" s="23"/>
      <c r="G17" s="23">
        <f>IFERROR(INDEX(Raw!$H$6:$EB$1257,MATCH($B17&amp;$D17&amp;$B$6,Raw!$A$6:$A$1257,0),MATCH(G$6,Raw!$H$5:$EB$5,0))/60/60,"-")</f>
        <v>12514.796111111113</v>
      </c>
      <c r="H17" s="260">
        <f>IFERROR(INDEX(Raw!$H$6:$EB$1257,MATCH($B17&amp;$D17&amp;$B$6,Raw!$A$6:$A$1257,0),MATCH(H$6,Raw!$H$5:$EB$5,0))/60/60/24,"-")</f>
        <v>6.5439814814814812E-2</v>
      </c>
      <c r="I17" s="260">
        <f>IFERROR(INDEX(Raw!$H$6:$EB$1257,MATCH($B17&amp;$D17&amp;$B$6,Raw!$A$6:$A$1257,0),MATCH(I$6,Raw!$H$5:$EB$5,0))/60/60/24,"-")</f>
        <v>0.14064814814814816</v>
      </c>
      <c r="J17" s="23"/>
      <c r="K17" s="54">
        <f>IFERROR(INDEX(Raw!$H$6:$EB$1257,MATCH($B17&amp;$D17&amp;$B$6,Raw!$A$6:$A$1257,0),MATCH(K$6,Raw!$H$5:$EB$5,0)),"-")</f>
        <v>9521</v>
      </c>
      <c r="L17" s="23"/>
      <c r="M17" s="23">
        <f>IFERROR(INDEX(Raw!$H$6:$EB$1257,MATCH($B17&amp;$D17&amp;$B$6,Raw!$A$6:$A$1257,0),MATCH(M$6,Raw!$H$5:$EB$5,0))/60/60,"-")</f>
        <v>19400.043055555554</v>
      </c>
      <c r="N17" s="260">
        <f>IFERROR(INDEX(Raw!$H$6:$EB$1257,MATCH($B17&amp;$D17&amp;$B$6,Raw!$A$6:$A$1257,0),MATCH(N$6,Raw!$H$5:$EB$5,0))/60/60/24,"-")</f>
        <v>8.4895833333333337E-2</v>
      </c>
      <c r="O17" s="260">
        <f>IFERROR(INDEX(Raw!$H$6:$EB$1257,MATCH($B17&amp;$D17&amp;$B$6,Raw!$A$6:$A$1257,0),MATCH(O$6,Raw!$H$5:$EB$5,0))/60/60/24,"-")</f>
        <v>0.18255787037037038</v>
      </c>
      <c r="P17" s="23"/>
      <c r="Q17" s="54">
        <f>IFERROR(INDEX(Raw!$H$6:$EB$1257,MATCH($B17&amp;$D17&amp;$B$6,Raw!$A$6:$A$1257,0),MATCH(Q$6,Raw!$H$5:$EB$5,0)),"-")</f>
        <v>321</v>
      </c>
      <c r="R17" s="23"/>
      <c r="S17" s="23">
        <f>IFERROR(INDEX(Raw!$H$6:$EB$1257,MATCH($B17&amp;$D17&amp;$B$6,Raw!$A$6:$A$1257,0),MATCH(S$6,Raw!$H$5:$EB$5,0))/60/60,"-")</f>
        <v>818.60194444444448</v>
      </c>
      <c r="T17" s="260">
        <f>IFERROR(INDEX(Raw!$H$6:$EB$1257,MATCH($B17&amp;$D17&amp;$B$6,Raw!$A$6:$A$1257,0),MATCH(T$6,Raw!$H$5:$EB$5,0))/60/60/24,"-")</f>
        <v>0.10626157407407409</v>
      </c>
      <c r="U17" s="260">
        <f>IFERROR(INDEX(Raw!$H$6:$EB$1257,MATCH($B17&amp;$D17&amp;$B$6,Raw!$A$6:$A$1257,0),MATCH(U$6,Raw!$H$5:$EB$5,0))/60/60/24,"-")</f>
        <v>0.2041550925925926</v>
      </c>
      <c r="V17" s="23"/>
      <c r="W17" s="54">
        <f>IFERROR(INDEX(Raw!$H$6:$EB$1257,MATCH($B17&amp;$D17&amp;$B$6,Raw!$A$6:$A$1257,0),MATCH(W$6,Raw!$H$5:$EB$5,0)),"-")</f>
        <v>12044</v>
      </c>
      <c r="X17" s="23"/>
      <c r="Y17" s="23">
        <f>IFERROR(INDEX(Raw!$H$6:$EB$1257,MATCH($B17&amp;$D17&amp;$B$6,Raw!$A$6:$A$1257,0),MATCH(Y$6,Raw!$H$5:$EB$5,0))/60/60,"-")</f>
        <v>34205.899722222224</v>
      </c>
      <c r="Z17" s="260">
        <f>IFERROR(INDEX(Raw!$H$6:$EB$1257,MATCH($B17&amp;$D17&amp;$B$6,Raw!$A$6:$A$1257,0),MATCH(Z$6,Raw!$H$5:$EB$5,0))/60/60/24,"-")</f>
        <v>0.11833333333333335</v>
      </c>
      <c r="AA17" s="260">
        <f>IFERROR(INDEX(Raw!$H$6:$EB$1257,MATCH($B17&amp;$D17&amp;$B$6,Raw!$A$6:$A$1257,0),MATCH(AA$6,Raw!$H$5:$EB$5,0))/60/60/24,"-")</f>
        <v>0.26090277777777776</v>
      </c>
      <c r="AB17" s="23"/>
      <c r="AC17" s="56">
        <f>IFERROR(INDEX(Raw!$H$6:$EB$1257,MATCH($B17&amp;$D17&amp;$B$6,Raw!$A$6:$A$1257,0),MATCH(AC$6,Raw!$H$5:$EB$5,0)),"-")</f>
        <v>7482</v>
      </c>
    </row>
    <row r="18" spans="1:29" ht="18" x14ac:dyDescent="0.25">
      <c r="A18" s="392">
        <v>43191</v>
      </c>
      <c r="B18" s="288" t="s">
        <v>130</v>
      </c>
      <c r="C18" s="114" t="s">
        <v>143</v>
      </c>
      <c r="D18" s="142" t="s">
        <v>143</v>
      </c>
      <c r="E18" s="117">
        <f>IFERROR(INDEX(Raw!$H$6:$EB$1257,MATCH($B18&amp;$D18&amp;$B$6,Raw!$A$6:$A$1257,0),MATCH(E$6,Raw!$H$5:$EB$5,0)),"-")</f>
        <v>8150</v>
      </c>
      <c r="F18" s="115"/>
      <c r="G18" s="115">
        <f>IFERROR(INDEX(Raw!$H$6:$EB$1257,MATCH($B18&amp;$D18&amp;$B$6,Raw!$A$6:$A$1257,0),MATCH(G$6,Raw!$H$5:$EB$5,0))/60/60,"-")</f>
        <v>10086.154722222222</v>
      </c>
      <c r="H18" s="261">
        <f>IFERROR(INDEX(Raw!$H$6:$EB$1257,MATCH($B18&amp;$D18&amp;$B$6,Raw!$A$6:$A$1257,0),MATCH(H$6,Raw!$H$5:$EB$5,0))/60/60/24,"-")</f>
        <v>5.1562500000000004E-2</v>
      </c>
      <c r="I18" s="261">
        <f>IFERROR(INDEX(Raw!$H$6:$EB$1257,MATCH($B18&amp;$D18&amp;$B$6,Raw!$A$6:$A$1257,0),MATCH(I$6,Raw!$H$5:$EB$5,0))/60/60/24,"-")</f>
        <v>0.10767361111111112</v>
      </c>
      <c r="J18" s="23"/>
      <c r="K18" s="117">
        <f>IFERROR(INDEX(Raw!$H$6:$EB$1257,MATCH($B18&amp;$D18&amp;$B$6,Raw!$A$6:$A$1257,0),MATCH(K$6,Raw!$H$5:$EB$5,0)),"-")</f>
        <v>9846</v>
      </c>
      <c r="L18" s="115"/>
      <c r="M18" s="115">
        <f>IFERROR(INDEX(Raw!$H$6:$EB$1257,MATCH($B18&amp;$D18&amp;$B$6,Raw!$A$6:$A$1257,0),MATCH(M$6,Raw!$H$5:$EB$5,0))/60/60,"-")</f>
        <v>15610.546666666667</v>
      </c>
      <c r="N18" s="261">
        <f>IFERROR(INDEX(Raw!$H$6:$EB$1257,MATCH($B18&amp;$D18&amp;$B$6,Raw!$A$6:$A$1257,0),MATCH(N$6,Raw!$H$5:$EB$5,0))/60/60/24,"-")</f>
        <v>6.6064814814814812E-2</v>
      </c>
      <c r="O18" s="261">
        <f>IFERROR(INDEX(Raw!$H$6:$EB$1257,MATCH($B18&amp;$D18&amp;$B$6,Raw!$A$6:$A$1257,0),MATCH(O$6,Raw!$H$5:$EB$5,0))/60/60/24,"-")</f>
        <v>0.14171296296296296</v>
      </c>
      <c r="P18" s="23"/>
      <c r="Q18" s="117">
        <f>IFERROR(INDEX(Raw!$H$6:$EB$1257,MATCH($B18&amp;$D18&amp;$B$6,Raw!$A$6:$A$1257,0),MATCH(Q$6,Raw!$H$5:$EB$5,0)),"-")</f>
        <v>306</v>
      </c>
      <c r="R18" s="115"/>
      <c r="S18" s="115">
        <f>IFERROR(INDEX(Raw!$H$6:$EB$1257,MATCH($B18&amp;$D18&amp;$B$6,Raw!$A$6:$A$1257,0),MATCH(S$6,Raw!$H$5:$EB$5,0))/60/60,"-")</f>
        <v>632.88666666666666</v>
      </c>
      <c r="T18" s="261">
        <f>IFERROR(INDEX(Raw!$H$6:$EB$1257,MATCH($B18&amp;$D18&amp;$B$6,Raw!$A$6:$A$1257,0),MATCH(T$6,Raw!$H$5:$EB$5,0))/60/60/24,"-")</f>
        <v>8.6180555555555552E-2</v>
      </c>
      <c r="U18" s="261">
        <f>IFERROR(INDEX(Raw!$H$6:$EB$1257,MATCH($B18&amp;$D18&amp;$B$6,Raw!$A$6:$A$1257,0),MATCH(U$6,Raw!$H$5:$EB$5,0))/60/60/24,"-")</f>
        <v>0.18619212962962964</v>
      </c>
      <c r="V18" s="23"/>
      <c r="W18" s="117">
        <f>IFERROR(INDEX(Raw!$H$6:$EB$1257,MATCH($B18&amp;$D18&amp;$B$6,Raw!$A$6:$A$1257,0),MATCH(W$6,Raw!$H$5:$EB$5,0)),"-")</f>
        <v>11409</v>
      </c>
      <c r="X18" s="115"/>
      <c r="Y18" s="115">
        <f>IFERROR(INDEX(Raw!$H$6:$EB$1257,MATCH($B18&amp;$D18&amp;$B$6,Raw!$A$6:$A$1257,0),MATCH(Y$6,Raw!$H$5:$EB$5,0))/60/60,"-")</f>
        <v>24343.844999999998</v>
      </c>
      <c r="Z18" s="261">
        <f>IFERROR(INDEX(Raw!$H$6:$EB$1257,MATCH($B18&amp;$D18&amp;$B$6,Raw!$A$6:$A$1257,0),MATCH(Z$6,Raw!$H$5:$EB$5,0))/60/60/24,"-")</f>
        <v>8.8900462962962959E-2</v>
      </c>
      <c r="AA18" s="261">
        <f>IFERROR(INDEX(Raw!$H$6:$EB$1257,MATCH($B18&amp;$D18&amp;$B$6,Raw!$A$6:$A$1257,0),MATCH(AA$6,Raw!$H$5:$EB$5,0))/60/60/24,"-")</f>
        <v>0.19487268518518519</v>
      </c>
      <c r="AB18" s="23"/>
      <c r="AC18" s="123">
        <f>IFERROR(INDEX(Raw!$H$6:$EB$1257,MATCH($B18&amp;$D18&amp;$B$6,Raw!$A$6:$A$1257,0),MATCH(AC$6,Raw!$H$5:$EB$5,0)),"-")</f>
        <v>2507</v>
      </c>
    </row>
    <row r="19" spans="1:29" x14ac:dyDescent="0.2">
      <c r="A19" s="392">
        <v>43221</v>
      </c>
      <c r="B19" s="287" t="s">
        <v>130</v>
      </c>
      <c r="C19" s="1" t="s">
        <v>144</v>
      </c>
      <c r="D19" s="2" t="s">
        <v>144</v>
      </c>
      <c r="E19" s="54">
        <f>IFERROR(INDEX(Raw!$H$6:$EB$1257,MATCH($B19&amp;$D19&amp;$B$6,Raw!$A$6:$A$1257,0),MATCH(E$6,Raw!$H$5:$EB$5,0)),"-")</f>
        <v>8185</v>
      </c>
      <c r="F19" s="23"/>
      <c r="G19" s="23">
        <f>IFERROR(INDEX(Raw!$H$6:$EB$1257,MATCH($B19&amp;$D19&amp;$B$6,Raw!$A$6:$A$1257,0),MATCH(G$6,Raw!$H$5:$EB$5,0))/60/60,"-")</f>
        <v>11792.929166666667</v>
      </c>
      <c r="H19" s="260">
        <f>IFERROR(INDEX(Raw!$H$6:$EB$1257,MATCH($B19&amp;$D19&amp;$B$6,Raw!$A$6:$A$1257,0),MATCH(H$6,Raw!$H$5:$EB$5,0))/60/60/24,"-")</f>
        <v>6.0034722222222225E-2</v>
      </c>
      <c r="I19" s="260">
        <f>IFERROR(INDEX(Raw!$H$6:$EB$1257,MATCH($B19&amp;$D19&amp;$B$6,Raw!$A$6:$A$1257,0),MATCH(I$6,Raw!$H$5:$EB$5,0))/60/60/24,"-")</f>
        <v>0.12964120370370372</v>
      </c>
      <c r="J19" s="23"/>
      <c r="K19" s="54">
        <f>IFERROR(INDEX(Raw!$H$6:$EB$1257,MATCH($B19&amp;$D19&amp;$B$6,Raw!$A$6:$A$1257,0),MATCH(K$6,Raw!$H$5:$EB$5,0)),"-")</f>
        <v>10084</v>
      </c>
      <c r="L19" s="23"/>
      <c r="M19" s="23">
        <f>IFERROR(INDEX(Raw!$H$6:$EB$1257,MATCH($B19&amp;$D19&amp;$B$6,Raw!$A$6:$A$1257,0),MATCH(M$6,Raw!$H$5:$EB$5,0))/60/60,"-")</f>
        <v>18226.293888888889</v>
      </c>
      <c r="N19" s="260">
        <f>IFERROR(INDEX(Raw!$H$6:$EB$1257,MATCH($B19&amp;$D19&amp;$B$6,Raw!$A$6:$A$1257,0),MATCH(N$6,Raw!$H$5:$EB$5,0))/60/60/24,"-")</f>
        <v>7.5312500000000004E-2</v>
      </c>
      <c r="O19" s="260">
        <f>IFERROR(INDEX(Raw!$H$6:$EB$1257,MATCH($B19&amp;$D19&amp;$B$6,Raw!$A$6:$A$1257,0),MATCH(O$6,Raw!$H$5:$EB$5,0))/60/60/24,"-")</f>
        <v>0.16061342592592592</v>
      </c>
      <c r="P19" s="23"/>
      <c r="Q19" s="54">
        <f>IFERROR(INDEX(Raw!$H$6:$EB$1257,MATCH($B19&amp;$D19&amp;$B$6,Raw!$A$6:$A$1257,0),MATCH(Q$6,Raw!$H$5:$EB$5,0)),"-")</f>
        <v>272</v>
      </c>
      <c r="R19" s="23"/>
      <c r="S19" s="23">
        <f>IFERROR(INDEX(Raw!$H$6:$EB$1257,MATCH($B19&amp;$D19&amp;$B$6,Raw!$A$6:$A$1257,0),MATCH(S$6,Raw!$H$5:$EB$5,0))/60/60,"-")</f>
        <v>618.5380555555555</v>
      </c>
      <c r="T19" s="260">
        <f>IFERROR(INDEX(Raw!$H$6:$EB$1257,MATCH($B19&amp;$D19&amp;$B$6,Raw!$A$6:$A$1257,0),MATCH(T$6,Raw!$H$5:$EB$5,0))/60/60/24,"-")</f>
        <v>9.4756944444444435E-2</v>
      </c>
      <c r="U19" s="260">
        <f>IFERROR(INDEX(Raw!$H$6:$EB$1257,MATCH($B19&amp;$D19&amp;$B$6,Raw!$A$6:$A$1257,0),MATCH(U$6,Raw!$H$5:$EB$5,0))/60/60/24,"-")</f>
        <v>0.18187499999999998</v>
      </c>
      <c r="V19" s="23"/>
      <c r="W19" s="54">
        <f>IFERROR(INDEX(Raw!$H$6:$EB$1257,MATCH($B19&amp;$D19&amp;$B$6,Raw!$A$6:$A$1257,0),MATCH(W$6,Raw!$H$5:$EB$5,0)),"-")</f>
        <v>12211</v>
      </c>
      <c r="X19" s="23"/>
      <c r="Y19" s="23">
        <f>IFERROR(INDEX(Raw!$H$6:$EB$1257,MATCH($B19&amp;$D19&amp;$B$6,Raw!$A$6:$A$1257,0),MATCH(Y$6,Raw!$H$5:$EB$5,0))/60/60,"-")</f>
        <v>30198.603888888891</v>
      </c>
      <c r="Z19" s="260">
        <f>IFERROR(INDEX(Raw!$H$6:$EB$1257,MATCH($B19&amp;$D19&amp;$B$6,Raw!$A$6:$A$1257,0),MATCH(Z$6,Raw!$H$5:$EB$5,0))/60/60/24,"-")</f>
        <v>0.10304398148148147</v>
      </c>
      <c r="AA19" s="260">
        <f>IFERROR(INDEX(Raw!$H$6:$EB$1257,MATCH($B19&amp;$D19&amp;$B$6,Raw!$A$6:$A$1257,0),MATCH(AA$6,Raw!$H$5:$EB$5,0))/60/60/24,"-")</f>
        <v>0.22641203703703705</v>
      </c>
      <c r="AB19" s="23"/>
      <c r="AC19" s="56">
        <f>IFERROR(INDEX(Raw!$H$6:$EB$1257,MATCH($B19&amp;$D19&amp;$B$6,Raw!$A$6:$A$1257,0),MATCH(AC$6,Raw!$H$5:$EB$5,0)),"-")</f>
        <v>2525</v>
      </c>
    </row>
    <row r="20" spans="1:29" x14ac:dyDescent="0.2">
      <c r="A20" s="392">
        <v>43252</v>
      </c>
      <c r="B20" s="287" t="s">
        <v>130</v>
      </c>
      <c r="C20" s="25" t="s">
        <v>145</v>
      </c>
      <c r="D20" s="138" t="s">
        <v>145</v>
      </c>
      <c r="E20" s="54">
        <f>IFERROR(INDEX(Raw!$H$6:$EB$1257,MATCH($B20&amp;$D20&amp;$B$6,Raw!$A$6:$A$1257,0),MATCH(E$6,Raw!$H$5:$EB$5,0)),"-")</f>
        <v>7962</v>
      </c>
      <c r="F20" s="23"/>
      <c r="G20" s="23">
        <f>IFERROR(INDEX(Raw!$H$6:$EB$1257,MATCH($B20&amp;$D20&amp;$B$6,Raw!$A$6:$A$1257,0),MATCH(G$6,Raw!$H$5:$EB$5,0))/60/60,"-")</f>
        <v>11593.613333333335</v>
      </c>
      <c r="H20" s="260">
        <f>IFERROR(INDEX(Raw!$H$6:$EB$1257,MATCH($B20&amp;$D20&amp;$B$6,Raw!$A$6:$A$1257,0),MATCH(H$6,Raw!$H$5:$EB$5,0))/60/60/24,"-")</f>
        <v>6.0671296296296286E-2</v>
      </c>
      <c r="I20" s="260">
        <f>IFERROR(INDEX(Raw!$H$6:$EB$1257,MATCH($B20&amp;$D20&amp;$B$6,Raw!$A$6:$A$1257,0),MATCH(I$6,Raw!$H$5:$EB$5,0))/60/60/24,"-")</f>
        <v>0.13181712962962963</v>
      </c>
      <c r="J20" s="23"/>
      <c r="K20" s="54">
        <f>IFERROR(INDEX(Raw!$H$6:$EB$1257,MATCH($B20&amp;$D20&amp;$B$6,Raw!$A$6:$A$1257,0),MATCH(K$6,Raw!$H$5:$EB$5,0)),"-")</f>
        <v>9373</v>
      </c>
      <c r="L20" s="23"/>
      <c r="M20" s="23">
        <f>IFERROR(INDEX(Raw!$H$6:$EB$1257,MATCH($B20&amp;$D20&amp;$B$6,Raw!$A$6:$A$1257,0),MATCH(M$6,Raw!$H$5:$EB$5,0))/60/60,"-")</f>
        <v>17432.806111111113</v>
      </c>
      <c r="N20" s="260">
        <f>IFERROR(INDEX(Raw!$H$6:$EB$1257,MATCH($B20&amp;$D20&amp;$B$6,Raw!$A$6:$A$1257,0),MATCH(N$6,Raw!$H$5:$EB$5,0))/60/60/24,"-")</f>
        <v>7.7499999999999999E-2</v>
      </c>
      <c r="O20" s="260">
        <f>IFERROR(INDEX(Raw!$H$6:$EB$1257,MATCH($B20&amp;$D20&amp;$B$6,Raw!$A$6:$A$1257,0),MATCH(O$6,Raw!$H$5:$EB$5,0))/60/60/24,"-")</f>
        <v>0.16377314814814817</v>
      </c>
      <c r="P20" s="23"/>
      <c r="Q20" s="54">
        <f>IFERROR(INDEX(Raw!$H$6:$EB$1257,MATCH($B20&amp;$D20&amp;$B$6,Raw!$A$6:$A$1257,0),MATCH(Q$6,Raw!$H$5:$EB$5,0)),"-")</f>
        <v>245</v>
      </c>
      <c r="R20" s="23"/>
      <c r="S20" s="23">
        <f>IFERROR(INDEX(Raw!$H$6:$EB$1257,MATCH($B20&amp;$D20&amp;$B$6,Raw!$A$6:$A$1257,0),MATCH(S$6,Raw!$H$5:$EB$5,0))/60/60,"-")</f>
        <v>601.58638888888891</v>
      </c>
      <c r="T20" s="260">
        <f>IFERROR(INDEX(Raw!$H$6:$EB$1257,MATCH($B20&amp;$D20&amp;$B$6,Raw!$A$6:$A$1257,0),MATCH(T$6,Raw!$H$5:$EB$5,0))/60/60/24,"-")</f>
        <v>0.10231481481481482</v>
      </c>
      <c r="U20" s="260">
        <f>IFERROR(INDEX(Raw!$H$6:$EB$1257,MATCH($B20&amp;$D20&amp;$B$6,Raw!$A$6:$A$1257,0),MATCH(U$6,Raw!$H$5:$EB$5,0))/60/60/24,"-")</f>
        <v>0.23309027777777777</v>
      </c>
      <c r="V20" s="23"/>
      <c r="W20" s="54">
        <f>IFERROR(INDEX(Raw!$H$6:$EB$1257,MATCH($B20&amp;$D20&amp;$B$6,Raw!$A$6:$A$1257,0),MATCH(W$6,Raw!$H$5:$EB$5,0)),"-")</f>
        <v>11483</v>
      </c>
      <c r="X20" s="23"/>
      <c r="Y20" s="23">
        <f>IFERROR(INDEX(Raw!$H$6:$EB$1257,MATCH($B20&amp;$D20&amp;$B$6,Raw!$A$6:$A$1257,0),MATCH(Y$6,Raw!$H$5:$EB$5,0))/60/60,"-")</f>
        <v>28259.859166666669</v>
      </c>
      <c r="Z20" s="260">
        <f>IFERROR(INDEX(Raw!$H$6:$EB$1257,MATCH($B20&amp;$D20&amp;$B$6,Raw!$A$6:$A$1257,0),MATCH(Z$6,Raw!$H$5:$EB$5,0))/60/60/24,"-")</f>
        <v>0.10254629629629629</v>
      </c>
      <c r="AA20" s="260">
        <f>IFERROR(INDEX(Raw!$H$6:$EB$1257,MATCH($B20&amp;$D20&amp;$B$6,Raw!$A$6:$A$1257,0),MATCH(AA$6,Raw!$H$5:$EB$5,0))/60/60/24,"-")</f>
        <v>0.22577546296296294</v>
      </c>
      <c r="AB20" s="23"/>
      <c r="AC20" s="56">
        <f>IFERROR(INDEX(Raw!$H$6:$EB$1257,MATCH($B20&amp;$D20&amp;$B$6,Raw!$A$6:$A$1257,0),MATCH(AC$6,Raw!$H$5:$EB$5,0)),"-")</f>
        <v>2351</v>
      </c>
    </row>
    <row r="21" spans="1:29" ht="18" x14ac:dyDescent="0.25">
      <c r="A21" s="392">
        <v>43282</v>
      </c>
      <c r="B21" s="287" t="s">
        <v>130</v>
      </c>
      <c r="C21" s="1" t="s">
        <v>146</v>
      </c>
      <c r="D21" s="142" t="s">
        <v>146</v>
      </c>
      <c r="E21" s="54">
        <f>IFERROR(INDEX(Raw!$H$6:$EB$1257,MATCH($B21&amp;$D21&amp;$B$6,Raw!$A$6:$A$1257,0),MATCH(E$6,Raw!$H$5:$EB$5,0)),"-")</f>
        <v>10143</v>
      </c>
      <c r="F21" s="23"/>
      <c r="G21" s="23">
        <f>IFERROR(INDEX(Raw!$H$6:$EB$1257,MATCH($B21&amp;$D21&amp;$B$6,Raw!$A$6:$A$1257,0),MATCH(G$6,Raw!$H$5:$EB$5,0))/60/60,"-")</f>
        <v>14658.153333333332</v>
      </c>
      <c r="H21" s="260">
        <f>IFERROR(INDEX(Raw!$H$6:$EB$1257,MATCH($B21&amp;$D21&amp;$B$6,Raw!$A$6:$A$1257,0),MATCH(H$6,Raw!$H$5:$EB$5,0))/60/60/24,"-")</f>
        <v>6.0219907407407409E-2</v>
      </c>
      <c r="I21" s="260">
        <f>IFERROR(INDEX(Raw!$H$6:$EB$1257,MATCH($B21&amp;$D21&amp;$B$6,Raw!$A$6:$A$1257,0),MATCH(I$6,Raw!$H$5:$EB$5,0))/60/60/24,"-")</f>
        <v>0.12489583333333333</v>
      </c>
      <c r="J21" s="23"/>
      <c r="K21" s="54">
        <f>IFERROR(INDEX(Raw!$H$6:$EB$1257,MATCH($B21&amp;$D21&amp;$B$6,Raw!$A$6:$A$1257,0),MATCH(K$6,Raw!$H$5:$EB$5,0)),"-")</f>
        <v>9155</v>
      </c>
      <c r="L21" s="23"/>
      <c r="M21" s="23">
        <f>IFERROR(INDEX(Raw!$H$6:$EB$1257,MATCH($B21&amp;$D21&amp;$B$6,Raw!$A$6:$A$1257,0),MATCH(M$6,Raw!$H$5:$EB$5,0))/60/60,"-")</f>
        <v>17758.870833333334</v>
      </c>
      <c r="N21" s="260">
        <f>IFERROR(INDEX(Raw!$H$6:$EB$1257,MATCH($B21&amp;$D21&amp;$B$6,Raw!$A$6:$A$1257,0),MATCH(N$6,Raw!$H$5:$EB$5,0))/60/60/24,"-")</f>
        <v>8.082175925925926E-2</v>
      </c>
      <c r="O21" s="260">
        <f>IFERROR(INDEX(Raw!$H$6:$EB$1257,MATCH($B21&amp;$D21&amp;$B$6,Raw!$A$6:$A$1257,0),MATCH(O$6,Raw!$H$5:$EB$5,0))/60/60/24,"-")</f>
        <v>0.16922453703703702</v>
      </c>
      <c r="P21" s="23"/>
      <c r="Q21" s="54">
        <f>IFERROR(INDEX(Raw!$H$6:$EB$1257,MATCH($B21&amp;$D21&amp;$B$6,Raw!$A$6:$A$1257,0),MATCH(Q$6,Raw!$H$5:$EB$5,0)),"-")</f>
        <v>255</v>
      </c>
      <c r="R21" s="23"/>
      <c r="S21" s="23">
        <f>IFERROR(INDEX(Raw!$H$6:$EB$1257,MATCH($B21&amp;$D21&amp;$B$6,Raw!$A$6:$A$1257,0),MATCH(S$6,Raw!$H$5:$EB$5,0))/60/60,"-")</f>
        <v>565.22694444444448</v>
      </c>
      <c r="T21" s="260">
        <f>IFERROR(INDEX(Raw!$H$6:$EB$1257,MATCH($B21&amp;$D21&amp;$B$6,Raw!$A$6:$A$1257,0),MATCH(T$6,Raw!$H$5:$EB$5,0))/60/60/24,"-")</f>
        <v>9.2361111111111116E-2</v>
      </c>
      <c r="U21" s="260">
        <f>IFERROR(INDEX(Raw!$H$6:$EB$1257,MATCH($B21&amp;$D21&amp;$B$6,Raw!$A$6:$A$1257,0),MATCH(U$6,Raw!$H$5:$EB$5,0))/60/60/24,"-")</f>
        <v>0.20254629629629631</v>
      </c>
      <c r="V21" s="23"/>
      <c r="W21" s="54">
        <f>IFERROR(INDEX(Raw!$H$6:$EB$1257,MATCH($B21&amp;$D21&amp;$B$6,Raw!$A$6:$A$1257,0),MATCH(W$6,Raw!$H$5:$EB$5,0)),"-")</f>
        <v>12000</v>
      </c>
      <c r="X21" s="23"/>
      <c r="Y21" s="23">
        <f>IFERROR(INDEX(Raw!$H$6:$EB$1257,MATCH($B21&amp;$D21&amp;$B$6,Raw!$A$6:$A$1257,0),MATCH(Y$6,Raw!$H$5:$EB$5,0))/60/60,"-")</f>
        <v>31122.691944444443</v>
      </c>
      <c r="Z21" s="260">
        <f>IFERROR(INDEX(Raw!$H$6:$EB$1257,MATCH($B21&amp;$D21&amp;$B$6,Raw!$A$6:$A$1257,0),MATCH(Z$6,Raw!$H$5:$EB$5,0))/60/60/24,"-")</f>
        <v>0.10806712962962962</v>
      </c>
      <c r="AA21" s="260">
        <f>IFERROR(INDEX(Raw!$H$6:$EB$1257,MATCH($B21&amp;$D21&amp;$B$6,Raw!$A$6:$A$1257,0),MATCH(AA$6,Raw!$H$5:$EB$5,0))/60/60/24,"-")</f>
        <v>0.23606481481481481</v>
      </c>
      <c r="AB21" s="23"/>
      <c r="AC21" s="56">
        <f>IFERROR(INDEX(Raw!$H$6:$EB$1257,MATCH($B21&amp;$D21&amp;$B$6,Raw!$A$6:$A$1257,0),MATCH(AC$6,Raw!$H$5:$EB$5,0)),"-")</f>
        <v>2465</v>
      </c>
    </row>
    <row r="22" spans="1:29" x14ac:dyDescent="0.2">
      <c r="A22" s="392">
        <v>43313</v>
      </c>
      <c r="B22" s="287" t="s">
        <v>130</v>
      </c>
      <c r="C22" s="1" t="s">
        <v>135</v>
      </c>
      <c r="D22" s="2" t="s">
        <v>135</v>
      </c>
      <c r="E22" s="54">
        <f>IFERROR(INDEX(Raw!$H$6:$EB$1257,MATCH($B22&amp;$D22&amp;$B$6,Raw!$A$6:$A$1257,0),MATCH(E$6,Raw!$H$5:$EB$5,0)),"-")</f>
        <v>10270</v>
      </c>
      <c r="F22" s="23"/>
      <c r="G22" s="23">
        <f>IFERROR(INDEX(Raw!$H$6:$EB$1257,MATCH($B22&amp;$D22&amp;$B$6,Raw!$A$6:$A$1257,0),MATCH(G$6,Raw!$H$5:$EB$5,0))/60/60,"-")</f>
        <v>13718.834166666667</v>
      </c>
      <c r="H22" s="260">
        <f>IFERROR(INDEX(Raw!$H$6:$EB$1257,MATCH($B22&amp;$D22&amp;$B$6,Raw!$A$6:$A$1257,0),MATCH(H$6,Raw!$H$5:$EB$5,0))/60/60/24,"-")</f>
        <v>5.5659722222222228E-2</v>
      </c>
      <c r="I22" s="260">
        <f>IFERROR(INDEX(Raw!$H$6:$EB$1257,MATCH($B22&amp;$D22&amp;$B$6,Raw!$A$6:$A$1257,0),MATCH(I$6,Raw!$H$5:$EB$5,0))/60/60/24,"-")</f>
        <v>0.11842592592592592</v>
      </c>
      <c r="J22" s="23"/>
      <c r="K22" s="54">
        <f>IFERROR(INDEX(Raw!$H$6:$EB$1257,MATCH($B22&amp;$D22&amp;$B$6,Raw!$A$6:$A$1257,0),MATCH(K$6,Raw!$H$5:$EB$5,0)),"-")</f>
        <v>11893</v>
      </c>
      <c r="L22" s="23"/>
      <c r="M22" s="23">
        <f>IFERROR(INDEX(Raw!$H$6:$EB$1257,MATCH($B22&amp;$D22&amp;$B$6,Raw!$A$6:$A$1257,0),MATCH(M$6,Raw!$H$5:$EB$5,0))/60/60,"-")</f>
        <v>19355.645555555555</v>
      </c>
      <c r="N22" s="260">
        <f>IFERROR(INDEX(Raw!$H$6:$EB$1257,MATCH($B22&amp;$D22&amp;$B$6,Raw!$A$6:$A$1257,0),MATCH(N$6,Raw!$H$5:$EB$5,0))/60/60/24,"-")</f>
        <v>6.7812500000000012E-2</v>
      </c>
      <c r="O22" s="260">
        <f>IFERROR(INDEX(Raw!$H$6:$EB$1257,MATCH($B22&amp;$D22&amp;$B$6,Raw!$A$6:$A$1257,0),MATCH(O$6,Raw!$H$5:$EB$5,0))/60/60/24,"-")</f>
        <v>0.14302083333333332</v>
      </c>
      <c r="P22" s="23"/>
      <c r="Q22" s="54">
        <f>IFERROR(INDEX(Raw!$H$6:$EB$1257,MATCH($B22&amp;$D22&amp;$B$6,Raw!$A$6:$A$1257,0),MATCH(Q$6,Raw!$H$5:$EB$5,0)),"-")</f>
        <v>234</v>
      </c>
      <c r="R22" s="23"/>
      <c r="S22" s="23">
        <f>IFERROR(INDEX(Raw!$H$6:$EB$1257,MATCH($B22&amp;$D22&amp;$B$6,Raw!$A$6:$A$1257,0),MATCH(S$6,Raw!$H$5:$EB$5,0))/60/60,"-")</f>
        <v>548.59361111111116</v>
      </c>
      <c r="T22" s="260">
        <f>IFERROR(INDEX(Raw!$H$6:$EB$1257,MATCH($B22&amp;$D22&amp;$B$6,Raw!$A$6:$A$1257,0),MATCH(T$6,Raw!$H$5:$EB$5,0))/60/60/24,"-")</f>
        <v>9.7685185185185167E-2</v>
      </c>
      <c r="U22" s="260">
        <f>IFERROR(INDEX(Raw!$H$6:$EB$1257,MATCH($B22&amp;$D22&amp;$B$6,Raw!$A$6:$A$1257,0),MATCH(U$6,Raw!$H$5:$EB$5,0))/60/60/24,"-")</f>
        <v>0.18879629629629632</v>
      </c>
      <c r="V22" s="23"/>
      <c r="W22" s="54">
        <f>IFERROR(INDEX(Raw!$H$6:$EB$1257,MATCH($B22&amp;$D22&amp;$B$6,Raw!$A$6:$A$1257,0),MATCH(W$6,Raw!$H$5:$EB$5,0)),"-")</f>
        <v>11531</v>
      </c>
      <c r="X22" s="23"/>
      <c r="Y22" s="23">
        <f>IFERROR(INDEX(Raw!$H$6:$EB$1257,MATCH($B22&amp;$D22&amp;$B$6,Raw!$A$6:$A$1257,0),MATCH(Y$6,Raw!$H$5:$EB$5,0))/60/60,"-")</f>
        <v>27472.679722222223</v>
      </c>
      <c r="Z22" s="260">
        <f>IFERROR(INDEX(Raw!$H$6:$EB$1257,MATCH($B22&amp;$D22&amp;$B$6,Raw!$A$6:$A$1257,0),MATCH(Z$6,Raw!$H$5:$EB$5,0))/60/60/24,"-")</f>
        <v>9.9270833333333322E-2</v>
      </c>
      <c r="AA22" s="260">
        <f>IFERROR(INDEX(Raw!$H$6:$EB$1257,MATCH($B22&amp;$D22&amp;$B$6,Raw!$A$6:$A$1257,0),MATCH(AA$6,Raw!$H$5:$EB$5,0))/60/60/24,"-")</f>
        <v>0.22015046296296295</v>
      </c>
      <c r="AB22" s="23"/>
      <c r="AC22" s="56">
        <f>IFERROR(INDEX(Raw!$H$6:$EB$1257,MATCH($B22&amp;$D22&amp;$B$6,Raw!$A$6:$A$1257,0),MATCH(AC$6,Raw!$H$5:$EB$5,0)),"-")</f>
        <v>1318</v>
      </c>
    </row>
    <row r="23" spans="1:29" x14ac:dyDescent="0.2">
      <c r="A23" s="392">
        <v>43344</v>
      </c>
      <c r="B23" s="287" t="s">
        <v>130</v>
      </c>
      <c r="C23" s="25" t="s">
        <v>136</v>
      </c>
      <c r="D23" s="138" t="s">
        <v>136</v>
      </c>
      <c r="E23" s="54">
        <f>IFERROR(INDEX(Raw!$H$6:$EB$1257,MATCH($B23&amp;$D23&amp;$B$6,Raw!$A$6:$A$1257,0),MATCH(E$6,Raw!$H$5:$EB$5,0)),"-")</f>
        <v>8773</v>
      </c>
      <c r="F23" s="23"/>
      <c r="G23" s="23">
        <f>IFERROR(INDEX(Raw!$H$6:$EB$1257,MATCH($B23&amp;$D23&amp;$B$6,Raw!$A$6:$A$1257,0),MATCH(G$6,Raw!$H$5:$EB$5,0))/60/60,"-")</f>
        <v>12510.063055555556</v>
      </c>
      <c r="H23" s="260">
        <f>IFERROR(INDEX(Raw!$H$6:$EB$1257,MATCH($B23&amp;$D23&amp;$B$6,Raw!$A$6:$A$1257,0),MATCH(H$6,Raw!$H$5:$EB$5,0))/60/60/24,"-")</f>
        <v>5.9421296296296298E-2</v>
      </c>
      <c r="I23" s="260">
        <f>IFERROR(INDEX(Raw!$H$6:$EB$1257,MATCH($B23&amp;$D23&amp;$B$6,Raw!$A$6:$A$1257,0),MATCH(I$6,Raw!$H$5:$EB$5,0))/60/60/24,"-")</f>
        <v>0.12447916666666665</v>
      </c>
      <c r="J23" s="23"/>
      <c r="K23" s="54">
        <f>IFERROR(INDEX(Raw!$H$6:$EB$1257,MATCH($B23&amp;$D23&amp;$B$6,Raw!$A$6:$A$1257,0),MATCH(K$6,Raw!$H$5:$EB$5,0)),"-")</f>
        <v>10797</v>
      </c>
      <c r="L23" s="23"/>
      <c r="M23" s="23">
        <f>IFERROR(INDEX(Raw!$H$6:$EB$1257,MATCH($B23&amp;$D23&amp;$B$6,Raw!$A$6:$A$1257,0),MATCH(M$6,Raw!$H$5:$EB$5,0))/60/60,"-")</f>
        <v>20512.26527777778</v>
      </c>
      <c r="N23" s="260">
        <f>IFERROR(INDEX(Raw!$H$6:$EB$1257,MATCH($B23&amp;$D23&amp;$B$6,Raw!$A$6:$A$1257,0),MATCH(N$6,Raw!$H$5:$EB$5,0))/60/60/24,"-")</f>
        <v>7.9155092592592596E-2</v>
      </c>
      <c r="O23" s="260">
        <f>IFERROR(INDEX(Raw!$H$6:$EB$1257,MATCH($B23&amp;$D23&amp;$B$6,Raw!$A$6:$A$1257,0),MATCH(O$6,Raw!$H$5:$EB$5,0))/60/60/24,"-")</f>
        <v>0.16585648148148149</v>
      </c>
      <c r="P23" s="23"/>
      <c r="Q23" s="54">
        <f>IFERROR(INDEX(Raw!$H$6:$EB$1257,MATCH($B23&amp;$D23&amp;$B$6,Raw!$A$6:$A$1257,0),MATCH(Q$6,Raw!$H$5:$EB$5,0)),"-")</f>
        <v>221</v>
      </c>
      <c r="R23" s="23"/>
      <c r="S23" s="23">
        <f>IFERROR(INDEX(Raw!$H$6:$EB$1257,MATCH($B23&amp;$D23&amp;$B$6,Raw!$A$6:$A$1257,0),MATCH(S$6,Raw!$H$5:$EB$5,0))/60/60,"-")</f>
        <v>541.79694444444442</v>
      </c>
      <c r="T23" s="260">
        <f>IFERROR(INDEX(Raw!$H$6:$EB$1257,MATCH($B23&amp;$D23&amp;$B$6,Raw!$A$6:$A$1257,0),MATCH(T$6,Raw!$H$5:$EB$5,0))/60/60/24,"-")</f>
        <v>0.10215277777777777</v>
      </c>
      <c r="U23" s="260">
        <f>IFERROR(INDEX(Raw!$H$6:$EB$1257,MATCH($B23&amp;$D23&amp;$B$6,Raw!$A$6:$A$1257,0),MATCH(U$6,Raw!$H$5:$EB$5,0))/60/60/24,"-")</f>
        <v>0.21303240740740739</v>
      </c>
      <c r="V23" s="23"/>
      <c r="W23" s="54">
        <f>IFERROR(INDEX(Raw!$H$6:$EB$1257,MATCH($B23&amp;$D23&amp;$B$6,Raw!$A$6:$A$1257,0),MATCH(W$6,Raw!$H$5:$EB$5,0)),"-")</f>
        <v>10544</v>
      </c>
      <c r="X23" s="23"/>
      <c r="Y23" s="23">
        <f>IFERROR(INDEX(Raw!$H$6:$EB$1257,MATCH($B23&amp;$D23&amp;$B$6,Raw!$A$6:$A$1257,0),MATCH(Y$6,Raw!$H$5:$EB$5,0))/60/60,"-")</f>
        <v>26871.464722222223</v>
      </c>
      <c r="Z23" s="260">
        <f>IFERROR(INDEX(Raw!$H$6:$EB$1257,MATCH($B23&amp;$D23&amp;$B$6,Raw!$A$6:$A$1257,0),MATCH(Z$6,Raw!$H$5:$EB$5,0))/60/60/24,"-")</f>
        <v>0.10619212962962964</v>
      </c>
      <c r="AA23" s="260">
        <f>IFERROR(INDEX(Raw!$H$6:$EB$1257,MATCH($B23&amp;$D23&amp;$B$6,Raw!$A$6:$A$1257,0),MATCH(AA$6,Raw!$H$5:$EB$5,0))/60/60/24,"-")</f>
        <v>0.23387731481481486</v>
      </c>
      <c r="AB23" s="23"/>
      <c r="AC23" s="56">
        <f>IFERROR(INDEX(Raw!$H$6:$EB$1257,MATCH($B23&amp;$D23&amp;$B$6,Raw!$A$6:$A$1257,0),MATCH(AC$6,Raw!$H$5:$EB$5,0)),"-")</f>
        <v>818</v>
      </c>
    </row>
    <row r="24" spans="1:29" ht="18" x14ac:dyDescent="0.25">
      <c r="A24" s="392">
        <v>43374</v>
      </c>
      <c r="B24" s="287" t="s">
        <v>130</v>
      </c>
      <c r="C24" s="1" t="s">
        <v>137</v>
      </c>
      <c r="D24" s="142" t="s">
        <v>137</v>
      </c>
      <c r="E24" s="54">
        <f>IFERROR(INDEX(Raw!$H$6:$EB$1257,MATCH($B24&amp;$D24&amp;$B$6,Raw!$A$6:$A$1257,0),MATCH(E$6,Raw!$H$5:$EB$5,0)),"-")</f>
        <v>8901</v>
      </c>
      <c r="F24" s="23"/>
      <c r="G24" s="23">
        <f>IFERROR(INDEX(Raw!$H$6:$EB$1257,MATCH($B24&amp;$D24&amp;$B$6,Raw!$A$6:$A$1257,0),MATCH(G$6,Raw!$H$5:$EB$5,0))/60/60,"-")</f>
        <v>12396.437777777779</v>
      </c>
      <c r="H24" s="260">
        <f>IFERROR(INDEX(Raw!$H$6:$EB$1257,MATCH($B24&amp;$D24&amp;$B$6,Raw!$A$6:$A$1257,0),MATCH(H$6,Raw!$H$5:$EB$5,0))/60/60/24,"-")</f>
        <v>5.8032407407407401E-2</v>
      </c>
      <c r="I24" s="260">
        <f>IFERROR(INDEX(Raw!$H$6:$EB$1257,MATCH($B24&amp;$D24&amp;$B$6,Raw!$A$6:$A$1257,0),MATCH(I$6,Raw!$H$5:$EB$5,0))/60/60/24,"-")</f>
        <v>0.1265509259259259</v>
      </c>
      <c r="J24" s="23"/>
      <c r="K24" s="54">
        <f>IFERROR(INDEX(Raw!$H$6:$EB$1257,MATCH($B24&amp;$D24&amp;$B$6,Raw!$A$6:$A$1257,0),MATCH(K$6,Raw!$H$5:$EB$5,0)),"-")</f>
        <v>11823</v>
      </c>
      <c r="L24" s="23"/>
      <c r="M24" s="23">
        <f>IFERROR(INDEX(Raw!$H$6:$EB$1257,MATCH($B24&amp;$D24&amp;$B$6,Raw!$A$6:$A$1257,0),MATCH(M$6,Raw!$H$5:$EB$5,0))/60/60,"-")</f>
        <v>22025.570833333335</v>
      </c>
      <c r="N24" s="260">
        <f>IFERROR(INDEX(Raw!$H$6:$EB$1257,MATCH($B24&amp;$D24&amp;$B$6,Raw!$A$6:$A$1257,0),MATCH(N$6,Raw!$H$5:$EB$5,0))/60/60/24,"-")</f>
        <v>7.7627314814814816E-2</v>
      </c>
      <c r="O24" s="260">
        <f>IFERROR(INDEX(Raw!$H$6:$EB$1257,MATCH($B24&amp;$D24&amp;$B$6,Raw!$A$6:$A$1257,0),MATCH(O$6,Raw!$H$5:$EB$5,0))/60/60/24,"-")</f>
        <v>0.16120370370370371</v>
      </c>
      <c r="P24" s="23"/>
      <c r="Q24" s="54">
        <f>IFERROR(INDEX(Raw!$H$6:$EB$1257,MATCH($B24&amp;$D24&amp;$B$6,Raw!$A$6:$A$1257,0),MATCH(Q$6,Raw!$H$5:$EB$5,0)),"-")</f>
        <v>270</v>
      </c>
      <c r="R24" s="23"/>
      <c r="S24" s="23">
        <f>IFERROR(INDEX(Raw!$H$6:$EB$1257,MATCH($B24&amp;$D24&amp;$B$6,Raw!$A$6:$A$1257,0),MATCH(S$6,Raw!$H$5:$EB$5,0))/60/60,"-")</f>
        <v>757.68388888888887</v>
      </c>
      <c r="T24" s="260">
        <f>IFERROR(INDEX(Raw!$H$6:$EB$1257,MATCH($B24&amp;$D24&amp;$B$6,Raw!$A$6:$A$1257,0),MATCH(T$6,Raw!$H$5:$EB$5,0))/60/60/24,"-")</f>
        <v>0.11692129629629631</v>
      </c>
      <c r="U24" s="260">
        <f>IFERROR(INDEX(Raw!$H$6:$EB$1257,MATCH($B24&amp;$D24&amp;$B$6,Raw!$A$6:$A$1257,0),MATCH(U$6,Raw!$H$5:$EB$5,0))/60/60/24,"-")</f>
        <v>0.23012731481481483</v>
      </c>
      <c r="V24" s="23"/>
      <c r="W24" s="54">
        <f>IFERROR(INDEX(Raw!$H$6:$EB$1257,MATCH($B24&amp;$D24&amp;$B$6,Raw!$A$6:$A$1257,0),MATCH(W$6,Raw!$H$5:$EB$5,0)),"-")</f>
        <v>11886</v>
      </c>
      <c r="X24" s="23"/>
      <c r="Y24" s="23">
        <f>IFERROR(INDEX(Raw!$H$6:$EB$1257,MATCH($B24&amp;$D24&amp;$B$6,Raw!$A$6:$A$1257,0),MATCH(Y$6,Raw!$H$5:$EB$5,0))/60/60,"-")</f>
        <v>29337.344999999998</v>
      </c>
      <c r="Z24" s="260">
        <f>IFERROR(INDEX(Raw!$H$6:$EB$1257,MATCH($B24&amp;$D24&amp;$B$6,Raw!$A$6:$A$1257,0),MATCH(Z$6,Raw!$H$5:$EB$5,0))/60/60/24,"-")</f>
        <v>0.10284722222222221</v>
      </c>
      <c r="AA24" s="260">
        <f>IFERROR(INDEX(Raw!$H$6:$EB$1257,MATCH($B24&amp;$D24&amp;$B$6,Raw!$A$6:$A$1257,0),MATCH(AA$6,Raw!$H$5:$EB$5,0))/60/60/24,"-")</f>
        <v>0.22394675925925925</v>
      </c>
      <c r="AB24" s="23"/>
      <c r="AC24" s="56">
        <f>IFERROR(INDEX(Raw!$H$6:$EB$1257,MATCH($B24&amp;$D24&amp;$B$6,Raw!$A$6:$A$1257,0),MATCH(AC$6,Raw!$H$5:$EB$5,0)),"-")</f>
        <v>852</v>
      </c>
    </row>
    <row r="25" spans="1:29" x14ac:dyDescent="0.2">
      <c r="A25" s="392">
        <v>43405</v>
      </c>
      <c r="B25" s="287" t="s">
        <v>130</v>
      </c>
      <c r="C25" s="1" t="s">
        <v>138</v>
      </c>
      <c r="D25" s="2" t="s">
        <v>138</v>
      </c>
      <c r="E25" s="54">
        <f>IFERROR(INDEX(Raw!$H$6:$EB$1257,MATCH($B25&amp;$D25&amp;$B$6,Raw!$A$6:$A$1257,0),MATCH(E$6,Raw!$H$5:$EB$5,0)),"-")</f>
        <v>8903</v>
      </c>
      <c r="F25" s="23"/>
      <c r="G25" s="23">
        <f>IFERROR(INDEX(Raw!$H$6:$EB$1257,MATCH($B25&amp;$D25&amp;$B$6,Raw!$A$6:$A$1257,0),MATCH(G$6,Raw!$H$5:$EB$5,0))/60/60,"-")</f>
        <v>12142.594999999999</v>
      </c>
      <c r="H25" s="260">
        <f>IFERROR(INDEX(Raw!$H$6:$EB$1257,MATCH($B25&amp;$D25&amp;$B$6,Raw!$A$6:$A$1257,0),MATCH(H$6,Raw!$H$5:$EB$5,0))/60/60/24,"-")</f>
        <v>5.6828703703703694E-2</v>
      </c>
      <c r="I25" s="260">
        <f>IFERROR(INDEX(Raw!$H$6:$EB$1257,MATCH($B25&amp;$D25&amp;$B$6,Raw!$A$6:$A$1257,0),MATCH(I$6,Raw!$H$5:$EB$5,0))/60/60/24,"-")</f>
        <v>0.11912037037037038</v>
      </c>
      <c r="J25" s="23"/>
      <c r="K25" s="54">
        <f>IFERROR(INDEX(Raw!$H$6:$EB$1257,MATCH($B25&amp;$D25&amp;$B$6,Raw!$A$6:$A$1257,0),MATCH(K$6,Raw!$H$5:$EB$5,0)),"-")</f>
        <v>11272</v>
      </c>
      <c r="L25" s="23"/>
      <c r="M25" s="23">
        <f>IFERROR(INDEX(Raw!$H$6:$EB$1257,MATCH($B25&amp;$D25&amp;$B$6,Raw!$A$6:$A$1257,0),MATCH(M$6,Raw!$H$5:$EB$5,0))/60/60,"-")</f>
        <v>20528.337500000001</v>
      </c>
      <c r="N25" s="260">
        <f>IFERROR(INDEX(Raw!$H$6:$EB$1257,MATCH($B25&amp;$D25&amp;$B$6,Raw!$A$6:$A$1257,0),MATCH(N$6,Raw!$H$5:$EB$5,0))/60/60/24,"-")</f>
        <v>7.587962962962963E-2</v>
      </c>
      <c r="O25" s="260">
        <f>IFERROR(INDEX(Raw!$H$6:$EB$1257,MATCH($B25&amp;$D25&amp;$B$6,Raw!$A$6:$A$1257,0),MATCH(O$6,Raw!$H$5:$EB$5,0))/60/60/24,"-")</f>
        <v>0.15957175925925926</v>
      </c>
      <c r="P25" s="23"/>
      <c r="Q25" s="54">
        <f>IFERROR(INDEX(Raw!$H$6:$EB$1257,MATCH($B25&amp;$D25&amp;$B$6,Raw!$A$6:$A$1257,0),MATCH(Q$6,Raw!$H$5:$EB$5,0)),"-")</f>
        <v>237</v>
      </c>
      <c r="R25" s="23"/>
      <c r="S25" s="23">
        <f>IFERROR(INDEX(Raw!$H$6:$EB$1257,MATCH($B25&amp;$D25&amp;$B$6,Raw!$A$6:$A$1257,0),MATCH(S$6,Raw!$H$5:$EB$5,0))/60/60,"-")</f>
        <v>511.98166666666668</v>
      </c>
      <c r="T25" s="260">
        <f>IFERROR(INDEX(Raw!$H$6:$EB$1257,MATCH($B25&amp;$D25&amp;$B$6,Raw!$A$6:$A$1257,0),MATCH(T$6,Raw!$H$5:$EB$5,0))/60/60/24,"-")</f>
        <v>9.0011574074074077E-2</v>
      </c>
      <c r="U25" s="260">
        <f>IFERROR(INDEX(Raw!$H$6:$EB$1257,MATCH($B25&amp;$D25&amp;$B$6,Raw!$A$6:$A$1257,0),MATCH(U$6,Raw!$H$5:$EB$5,0))/60/60/24,"-")</f>
        <v>0.17840277777777777</v>
      </c>
      <c r="V25" s="23"/>
      <c r="W25" s="54">
        <f>IFERROR(INDEX(Raw!$H$6:$EB$1257,MATCH($B25&amp;$D25&amp;$B$6,Raw!$A$6:$A$1257,0),MATCH(W$6,Raw!$H$5:$EB$5,0)),"-")</f>
        <v>12484</v>
      </c>
      <c r="X25" s="23"/>
      <c r="Y25" s="23">
        <f>IFERROR(INDEX(Raw!$H$6:$EB$1257,MATCH($B25&amp;$D25&amp;$B$6,Raw!$A$6:$A$1257,0),MATCH(Y$6,Raw!$H$5:$EB$5,0))/60/60,"-")</f>
        <v>31446.241944444442</v>
      </c>
      <c r="Z25" s="260">
        <f>IFERROR(INDEX(Raw!$H$6:$EB$1257,MATCH($B25&amp;$D25&amp;$B$6,Raw!$A$6:$A$1257,0),MATCH(Z$6,Raw!$H$5:$EB$5,0))/60/60/24,"-")</f>
        <v>0.1049537037037037</v>
      </c>
      <c r="AA25" s="260">
        <f>IFERROR(INDEX(Raw!$H$6:$EB$1257,MATCH($B25&amp;$D25&amp;$B$6,Raw!$A$6:$A$1257,0),MATCH(AA$6,Raw!$H$5:$EB$5,0))/60/60/24,"-")</f>
        <v>0.22362268518518516</v>
      </c>
      <c r="AB25" s="23"/>
      <c r="AC25" s="56">
        <f>IFERROR(INDEX(Raw!$H$6:$EB$1257,MATCH($B25&amp;$D25&amp;$B$6,Raw!$A$6:$A$1257,0),MATCH(AC$6,Raw!$H$5:$EB$5,0)),"-")</f>
        <v>813</v>
      </c>
    </row>
    <row r="26" spans="1:29" x14ac:dyDescent="0.2">
      <c r="A26" s="392">
        <v>43435</v>
      </c>
      <c r="B26" s="287" t="s">
        <v>130</v>
      </c>
      <c r="C26" s="25" t="s">
        <v>139</v>
      </c>
      <c r="D26" s="138" t="s">
        <v>139</v>
      </c>
      <c r="E26" s="54">
        <f>IFERROR(INDEX(Raw!$H$6:$EB$1257,MATCH($B26&amp;$D26&amp;$B$6,Raw!$A$6:$A$1257,0),MATCH(E$6,Raw!$H$5:$EB$5,0)),"-")</f>
        <v>9136</v>
      </c>
      <c r="F26" s="23"/>
      <c r="G26" s="23">
        <f>IFERROR(INDEX(Raw!$H$6:$EB$1257,MATCH($B26&amp;$D26&amp;$B$6,Raw!$A$6:$A$1257,0),MATCH(G$6,Raw!$H$5:$EB$5,0))/60/60,"-")</f>
        <v>11419.924166666666</v>
      </c>
      <c r="H26" s="260">
        <f>IFERROR(INDEX(Raw!$H$6:$EB$1257,MATCH($B26&amp;$D26&amp;$B$6,Raw!$A$6:$A$1257,0),MATCH(H$6,Raw!$H$5:$EB$5,0))/60/60/24,"-")</f>
        <v>5.2083333333333336E-2</v>
      </c>
      <c r="I26" s="260">
        <f>IFERROR(INDEX(Raw!$H$6:$EB$1257,MATCH($B26&amp;$D26&amp;$B$6,Raw!$A$6:$A$1257,0),MATCH(I$6,Raw!$H$5:$EB$5,0))/60/60/24,"-")</f>
        <v>0.10922453703703704</v>
      </c>
      <c r="J26" s="23"/>
      <c r="K26" s="54">
        <f>IFERROR(INDEX(Raw!$H$6:$EB$1257,MATCH($B26&amp;$D26&amp;$B$6,Raw!$A$6:$A$1257,0),MATCH(K$6,Raw!$H$5:$EB$5,0)),"-")</f>
        <v>11134</v>
      </c>
      <c r="L26" s="23"/>
      <c r="M26" s="23">
        <f>IFERROR(INDEX(Raw!$H$6:$EB$1257,MATCH($B26&amp;$D26&amp;$B$6,Raw!$A$6:$A$1257,0),MATCH(M$6,Raw!$H$5:$EB$5,0))/60/60,"-")</f>
        <v>18924.112222222222</v>
      </c>
      <c r="N26" s="260">
        <f>IFERROR(INDEX(Raw!$H$6:$EB$1257,MATCH($B26&amp;$D26&amp;$B$6,Raw!$A$6:$A$1257,0),MATCH(N$6,Raw!$H$5:$EB$5,0))/60/60/24,"-")</f>
        <v>7.0821759259259251E-2</v>
      </c>
      <c r="O26" s="260">
        <f>IFERROR(INDEX(Raw!$H$6:$EB$1257,MATCH($B26&amp;$D26&amp;$B$6,Raw!$A$6:$A$1257,0),MATCH(O$6,Raw!$H$5:$EB$5,0))/60/60/24,"-")</f>
        <v>0.1499537037037037</v>
      </c>
      <c r="P26" s="23"/>
      <c r="Q26" s="54">
        <f>IFERROR(INDEX(Raw!$H$6:$EB$1257,MATCH($B26&amp;$D26&amp;$B$6,Raw!$A$6:$A$1257,0),MATCH(Q$6,Raw!$H$5:$EB$5,0)),"-")</f>
        <v>266</v>
      </c>
      <c r="R26" s="23"/>
      <c r="S26" s="23">
        <f>IFERROR(INDEX(Raw!$H$6:$EB$1257,MATCH($B26&amp;$D26&amp;$B$6,Raw!$A$6:$A$1257,0),MATCH(S$6,Raw!$H$5:$EB$5,0))/60/60,"-")</f>
        <v>584.58027777777772</v>
      </c>
      <c r="T26" s="260">
        <f>IFERROR(INDEX(Raw!$H$6:$EB$1257,MATCH($B26&amp;$D26&amp;$B$6,Raw!$A$6:$A$1257,0),MATCH(T$6,Raw!$H$5:$EB$5,0))/60/60/24,"-")</f>
        <v>9.1574074074074086E-2</v>
      </c>
      <c r="U26" s="260">
        <f>IFERROR(INDEX(Raw!$H$6:$EB$1257,MATCH($B26&amp;$D26&amp;$B$6,Raw!$A$6:$A$1257,0),MATCH(U$6,Raw!$H$5:$EB$5,0))/60/60/24,"-")</f>
        <v>0.18593750000000001</v>
      </c>
      <c r="V26" s="23"/>
      <c r="W26" s="54">
        <f>IFERROR(INDEX(Raw!$H$6:$EB$1257,MATCH($B26&amp;$D26&amp;$B$6,Raw!$A$6:$A$1257,0),MATCH(W$6,Raw!$H$5:$EB$5,0)),"-")</f>
        <v>13009</v>
      </c>
      <c r="X26" s="23"/>
      <c r="Y26" s="23">
        <f>IFERROR(INDEX(Raw!$H$6:$EB$1257,MATCH($B26&amp;$D26&amp;$B$6,Raw!$A$6:$A$1257,0),MATCH(Y$6,Raw!$H$5:$EB$5,0))/60/60,"-")</f>
        <v>29170.435277777779</v>
      </c>
      <c r="Z26" s="260">
        <f>IFERROR(INDEX(Raw!$H$6:$EB$1257,MATCH($B26&amp;$D26&amp;$B$6,Raw!$A$6:$A$1257,0),MATCH(Z$6,Raw!$H$5:$EB$5,0))/60/60/24,"-")</f>
        <v>9.3425925925925926E-2</v>
      </c>
      <c r="AA26" s="260">
        <f>IFERROR(INDEX(Raw!$H$6:$EB$1257,MATCH($B26&amp;$D26&amp;$B$6,Raw!$A$6:$A$1257,0),MATCH(AA$6,Raw!$H$5:$EB$5,0))/60/60/24,"-")</f>
        <v>0.20151620370370371</v>
      </c>
      <c r="AB26" s="23"/>
      <c r="AC26" s="56">
        <f>IFERROR(INDEX(Raw!$H$6:$EB$1257,MATCH($B26&amp;$D26&amp;$B$6,Raw!$A$6:$A$1257,0),MATCH(AC$6,Raw!$H$5:$EB$5,0)),"-")</f>
        <v>957</v>
      </c>
    </row>
    <row r="27" spans="1:29" ht="18" x14ac:dyDescent="0.25">
      <c r="A27" s="392">
        <v>43466</v>
      </c>
      <c r="B27" s="287" t="s">
        <v>130</v>
      </c>
      <c r="C27" s="1" t="s">
        <v>140</v>
      </c>
      <c r="D27" s="142" t="s">
        <v>140</v>
      </c>
      <c r="E27" s="54">
        <f>IFERROR(INDEX(Raw!$H$6:$EB$1257,MATCH($B27&amp;$D27&amp;$B$6,Raw!$A$6:$A$1257,0),MATCH(E$6,Raw!$H$5:$EB$5,0)),"-")</f>
        <v>10455</v>
      </c>
      <c r="F27" s="23"/>
      <c r="G27" s="23">
        <f>IFERROR(INDEX(Raw!$H$6:$EB$1257,MATCH($B27&amp;$D27&amp;$B$6,Raw!$A$6:$A$1257,0),MATCH(G$6,Raw!$H$5:$EB$5,0))/60/60,"-")</f>
        <v>13380.94</v>
      </c>
      <c r="H27" s="260">
        <f>IFERROR(INDEX(Raw!$H$6:$EB$1257,MATCH($B27&amp;$D27&amp;$B$6,Raw!$A$6:$A$1257,0),MATCH(H$6,Raw!$H$5:$EB$5,0))/60/60/24,"-")</f>
        <v>5.3321759259259256E-2</v>
      </c>
      <c r="I27" s="260">
        <f>IFERROR(INDEX(Raw!$H$6:$EB$1257,MATCH($B27&amp;$D27&amp;$B$6,Raw!$A$6:$A$1257,0),MATCH(I$6,Raw!$H$5:$EB$5,0))/60/60/24,"-")</f>
        <v>0.11179398148148147</v>
      </c>
      <c r="J27" s="23"/>
      <c r="K27" s="54">
        <f>IFERROR(INDEX(Raw!$H$6:$EB$1257,MATCH($B27&amp;$D27&amp;$B$6,Raw!$A$6:$A$1257,0),MATCH(K$6,Raw!$H$5:$EB$5,0)),"-")</f>
        <v>12489</v>
      </c>
      <c r="L27" s="23"/>
      <c r="M27" s="23">
        <f>IFERROR(INDEX(Raw!$H$6:$EB$1257,MATCH($B27&amp;$D27&amp;$B$6,Raw!$A$6:$A$1257,0),MATCH(M$6,Raw!$H$5:$EB$5,0))/60/60,"-")</f>
        <v>21796.721666666668</v>
      </c>
      <c r="N27" s="260">
        <f>IFERROR(INDEX(Raw!$H$6:$EB$1257,MATCH($B27&amp;$D27&amp;$B$6,Raw!$A$6:$A$1257,0),MATCH(N$6,Raw!$H$5:$EB$5,0))/60/60/24,"-")</f>
        <v>7.27199074074074E-2</v>
      </c>
      <c r="O27" s="260">
        <f>IFERROR(INDEX(Raw!$H$6:$EB$1257,MATCH($B27&amp;$D27&amp;$B$6,Raw!$A$6:$A$1257,0),MATCH(O$6,Raw!$H$5:$EB$5,0))/60/60/24,"-")</f>
        <v>0.15359953703703705</v>
      </c>
      <c r="P27" s="23"/>
      <c r="Q27" s="54">
        <f>IFERROR(INDEX(Raw!$H$6:$EB$1257,MATCH($B27&amp;$D27&amp;$B$6,Raw!$A$6:$A$1257,0),MATCH(Q$6,Raw!$H$5:$EB$5,0)),"-")</f>
        <v>237</v>
      </c>
      <c r="R27" s="23"/>
      <c r="S27" s="23">
        <f>IFERROR(INDEX(Raw!$H$6:$EB$1257,MATCH($B27&amp;$D27&amp;$B$6,Raw!$A$6:$A$1257,0),MATCH(S$6,Raw!$H$5:$EB$5,0))/60/60,"-")</f>
        <v>522.68888888888887</v>
      </c>
      <c r="T27" s="260">
        <f>IFERROR(INDEX(Raw!$H$6:$EB$1257,MATCH($B27&amp;$D27&amp;$B$6,Raw!$A$6:$A$1257,0),MATCH(T$6,Raw!$H$5:$EB$5,0))/60/60/24,"-")</f>
        <v>9.1898148148148159E-2</v>
      </c>
      <c r="U27" s="260">
        <f>IFERROR(INDEX(Raw!$H$6:$EB$1257,MATCH($B27&amp;$D27&amp;$B$6,Raw!$A$6:$A$1257,0),MATCH(U$6,Raw!$H$5:$EB$5,0))/60/60/24,"-")</f>
        <v>0.19560185185185186</v>
      </c>
      <c r="V27" s="23"/>
      <c r="W27" s="54">
        <f>IFERROR(INDEX(Raw!$H$6:$EB$1257,MATCH($B27&amp;$D27&amp;$B$6,Raw!$A$6:$A$1257,0),MATCH(W$6,Raw!$H$5:$EB$5,0)),"-")</f>
        <v>12934</v>
      </c>
      <c r="X27" s="23"/>
      <c r="Y27" s="23">
        <f>IFERROR(INDEX(Raw!$H$6:$EB$1257,MATCH($B27&amp;$D27&amp;$B$6,Raw!$A$6:$A$1257,0),MATCH(Y$6,Raw!$H$5:$EB$5,0))/60/60,"-")</f>
        <v>30235.473611111112</v>
      </c>
      <c r="Z27" s="260">
        <f>IFERROR(INDEX(Raw!$H$6:$EB$1257,MATCH($B27&amp;$D27&amp;$B$6,Raw!$A$6:$A$1257,0),MATCH(Z$6,Raw!$H$5:$EB$5,0))/60/60/24,"-")</f>
        <v>9.7407407407407429E-2</v>
      </c>
      <c r="AA27" s="260">
        <f>IFERROR(INDEX(Raw!$H$6:$EB$1257,MATCH($B27&amp;$D27&amp;$B$6,Raw!$A$6:$A$1257,0),MATCH(AA$6,Raw!$H$5:$EB$5,0))/60/60/24,"-")</f>
        <v>0.20574074074074075</v>
      </c>
      <c r="AB27" s="23"/>
      <c r="AC27" s="56">
        <f>IFERROR(INDEX(Raw!$H$6:$EB$1257,MATCH($B27&amp;$D27&amp;$B$6,Raw!$A$6:$A$1257,0),MATCH(AC$6,Raw!$H$5:$EB$5,0)),"-")</f>
        <v>1343</v>
      </c>
    </row>
    <row r="28" spans="1:29" x14ac:dyDescent="0.2">
      <c r="A28" s="392">
        <v>43497</v>
      </c>
      <c r="B28" s="287" t="s">
        <v>130</v>
      </c>
      <c r="C28" s="1" t="s">
        <v>141</v>
      </c>
      <c r="D28" s="2" t="s">
        <v>141</v>
      </c>
      <c r="E28" s="54">
        <f>IFERROR(INDEX(Raw!$H$6:$EB$1257,MATCH($B28&amp;$D28&amp;$B$6,Raw!$A$6:$A$1257,0),MATCH(E$6,Raw!$H$5:$EB$5,0)),"-")</f>
        <v>8878</v>
      </c>
      <c r="F28" s="23"/>
      <c r="G28" s="23">
        <f>IFERROR(INDEX(Raw!$H$6:$EB$1257,MATCH($B28&amp;$D28&amp;$B$6,Raw!$A$6:$A$1257,0),MATCH(G$6,Raw!$H$5:$EB$5,0))/60/60,"-")</f>
        <v>11576.658611111112</v>
      </c>
      <c r="H28" s="260">
        <f>IFERROR(INDEX(Raw!$H$6:$EB$1257,MATCH($B28&amp;$D28&amp;$B$6,Raw!$A$6:$A$1257,0),MATCH(H$6,Raw!$H$5:$EB$5,0))/60/60/24,"-")</f>
        <v>5.4328703703703705E-2</v>
      </c>
      <c r="I28" s="260">
        <f>IFERROR(INDEX(Raw!$H$6:$EB$1257,MATCH($B28&amp;$D28&amp;$B$6,Raw!$A$6:$A$1257,0),MATCH(I$6,Raw!$H$5:$EB$5,0))/60/60/24,"-")</f>
        <v>0.11667824074074075</v>
      </c>
      <c r="J28" s="23"/>
      <c r="K28" s="54">
        <f>IFERROR(INDEX(Raw!$H$6:$EB$1257,MATCH($B28&amp;$D28&amp;$B$6,Raw!$A$6:$A$1257,0),MATCH(K$6,Raw!$H$5:$EB$5,0)),"-")</f>
        <v>10420</v>
      </c>
      <c r="L28" s="23"/>
      <c r="M28" s="23">
        <f>IFERROR(INDEX(Raw!$H$6:$EB$1257,MATCH($B28&amp;$D28&amp;$B$6,Raw!$A$6:$A$1257,0),MATCH(M$6,Raw!$H$5:$EB$5,0))/60/60,"-")</f>
        <v>18631.98916666667</v>
      </c>
      <c r="N28" s="260">
        <f>IFERROR(INDEX(Raw!$H$6:$EB$1257,MATCH($B28&amp;$D28&amp;$B$6,Raw!$A$6:$A$1257,0),MATCH(N$6,Raw!$H$5:$EB$5,0))/60/60/24,"-")</f>
        <v>7.4502314814814813E-2</v>
      </c>
      <c r="O28" s="260">
        <f>IFERROR(INDEX(Raw!$H$6:$EB$1257,MATCH($B28&amp;$D28&amp;$B$6,Raw!$A$6:$A$1257,0),MATCH(O$6,Raw!$H$5:$EB$5,0))/60/60/24,"-")</f>
        <v>0.16068287037037035</v>
      </c>
      <c r="P28" s="23"/>
      <c r="Q28" s="54">
        <f>IFERROR(INDEX(Raw!$H$6:$EB$1257,MATCH($B28&amp;$D28&amp;$B$6,Raw!$A$6:$A$1257,0),MATCH(Q$6,Raw!$H$5:$EB$5,0)),"-")</f>
        <v>162</v>
      </c>
      <c r="R28" s="23"/>
      <c r="S28" s="23">
        <f>IFERROR(INDEX(Raw!$H$6:$EB$1257,MATCH($B28&amp;$D28&amp;$B$6,Raw!$A$6:$A$1257,0),MATCH(S$6,Raw!$H$5:$EB$5,0))/60/60,"-")</f>
        <v>368.58611111111111</v>
      </c>
      <c r="T28" s="260">
        <f>IFERROR(INDEX(Raw!$H$6:$EB$1257,MATCH($B28&amp;$D28&amp;$B$6,Raw!$A$6:$A$1257,0),MATCH(T$6,Raw!$H$5:$EB$5,0))/60/60/24,"-")</f>
        <v>9.4803240740740757E-2</v>
      </c>
      <c r="U28" s="260">
        <f>IFERROR(INDEX(Raw!$H$6:$EB$1257,MATCH($B28&amp;$D28&amp;$B$6,Raw!$A$6:$A$1257,0),MATCH(U$6,Raw!$H$5:$EB$5,0))/60/60/24,"-")</f>
        <v>0.17586805555555554</v>
      </c>
      <c r="V28" s="23"/>
      <c r="W28" s="54">
        <f>IFERROR(INDEX(Raw!$H$6:$EB$1257,MATCH($B28&amp;$D28&amp;$B$6,Raw!$A$6:$A$1257,0),MATCH(W$6,Raw!$H$5:$EB$5,0)),"-")</f>
        <v>11183</v>
      </c>
      <c r="X28" s="23"/>
      <c r="Y28" s="23">
        <f>IFERROR(INDEX(Raw!$H$6:$EB$1257,MATCH($B28&amp;$D28&amp;$B$6,Raw!$A$6:$A$1257,0),MATCH(Y$6,Raw!$H$5:$EB$5,0))/60/60,"-")</f>
        <v>26154.080555555553</v>
      </c>
      <c r="Z28" s="260">
        <f>IFERROR(INDEX(Raw!$H$6:$EB$1257,MATCH($B28&amp;$D28&amp;$B$6,Raw!$A$6:$A$1257,0),MATCH(Z$6,Raw!$H$5:$EB$5,0))/60/60/24,"-")</f>
        <v>9.7442129629629629E-2</v>
      </c>
      <c r="AA28" s="260">
        <f>IFERROR(INDEX(Raw!$H$6:$EB$1257,MATCH($B28&amp;$D28&amp;$B$6,Raw!$A$6:$A$1257,0),MATCH(AA$6,Raw!$H$5:$EB$5,0))/60/60/24,"-")</f>
        <v>0.21335648148148148</v>
      </c>
      <c r="AB28" s="23"/>
      <c r="AC28" s="56">
        <f>IFERROR(INDEX(Raw!$H$6:$EB$1257,MATCH($B28&amp;$D28&amp;$B$6,Raw!$A$6:$A$1257,0),MATCH(AC$6,Raw!$H$5:$EB$5,0)),"-")</f>
        <v>2263</v>
      </c>
    </row>
    <row r="29" spans="1:29" collapsed="1" x14ac:dyDescent="0.2">
      <c r="A29" s="392">
        <v>43525</v>
      </c>
      <c r="B29" s="289" t="s">
        <v>130</v>
      </c>
      <c r="C29" s="12" t="s">
        <v>142</v>
      </c>
      <c r="D29" s="138" t="s">
        <v>142</v>
      </c>
      <c r="E29" s="55">
        <f>IFERROR(INDEX(Raw!$H$6:$EB$1257,MATCH($B29&amp;$D29&amp;$B$6,Raw!$A$6:$A$1257,0),MATCH(E$6,Raw!$H$5:$EB$5,0)),"-")</f>
        <v>10050</v>
      </c>
      <c r="F29" s="24"/>
      <c r="G29" s="24">
        <f>IFERROR(INDEX(Raw!$H$6:$EB$1257,MATCH($B29&amp;$D29&amp;$B$6,Raw!$A$6:$A$1257,0),MATCH(G$6,Raw!$H$5:$EB$5,0))/60/60,"-")</f>
        <v>11887.561388888889</v>
      </c>
      <c r="H29" s="262">
        <f>IFERROR(INDEX(Raw!$H$6:$EB$1257,MATCH($B29&amp;$D29&amp;$B$6,Raw!$A$6:$A$1257,0),MATCH(H$6,Raw!$H$5:$EB$5,0))/60/60/24,"-")</f>
        <v>4.9282407407407407E-2</v>
      </c>
      <c r="I29" s="262">
        <f>IFERROR(INDEX(Raw!$H$6:$EB$1257,MATCH($B29&amp;$D29&amp;$B$6,Raw!$A$6:$A$1257,0),MATCH(I$6,Raw!$H$5:$EB$5,0))/60/60/24,"-")</f>
        <v>0.10375000000000001</v>
      </c>
      <c r="J29" s="23"/>
      <c r="K29" s="55">
        <f>IFERROR(INDEX(Raw!$H$6:$EB$1257,MATCH($B29&amp;$D29&amp;$B$6,Raw!$A$6:$A$1257,0),MATCH(K$6,Raw!$H$5:$EB$5,0)),"-")</f>
        <v>11380</v>
      </c>
      <c r="L29" s="24"/>
      <c r="M29" s="24">
        <f>IFERROR(INDEX(Raw!$H$6:$EB$1257,MATCH($B29&amp;$D29&amp;$B$6,Raw!$A$6:$A$1257,0),MATCH(M$6,Raw!$H$5:$EB$5,0))/60/60,"-")</f>
        <v>17303.142222222221</v>
      </c>
      <c r="N29" s="262">
        <f>IFERROR(INDEX(Raw!$H$6:$EB$1257,MATCH($B29&amp;$D29&amp;$B$6,Raw!$A$6:$A$1257,0),MATCH(N$6,Raw!$H$5:$EB$5,0))/60/60/24,"-")</f>
        <v>6.3356481481481486E-2</v>
      </c>
      <c r="O29" s="262">
        <f>IFERROR(INDEX(Raw!$H$6:$EB$1257,MATCH($B29&amp;$D29&amp;$B$6,Raw!$A$6:$A$1257,0),MATCH(O$6,Raw!$H$5:$EB$5,0))/60/60/24,"-")</f>
        <v>0.1330324074074074</v>
      </c>
      <c r="P29" s="23"/>
      <c r="Q29" s="55">
        <f>IFERROR(INDEX(Raw!$H$6:$EB$1257,MATCH($B29&amp;$D29&amp;$B$6,Raw!$A$6:$A$1257,0),MATCH(Q$6,Raw!$H$5:$EB$5,0)),"-")</f>
        <v>164</v>
      </c>
      <c r="R29" s="24"/>
      <c r="S29" s="24">
        <f>IFERROR(INDEX(Raw!$H$6:$EB$1257,MATCH($B29&amp;$D29&amp;$B$6,Raw!$A$6:$A$1257,0),MATCH(S$6,Raw!$H$5:$EB$5,0))/60/60,"-")</f>
        <v>327.76861111111106</v>
      </c>
      <c r="T29" s="262">
        <f>IFERROR(INDEX(Raw!$H$6:$EB$1257,MATCH($B29&amp;$D29&amp;$B$6,Raw!$A$6:$A$1257,0),MATCH(T$6,Raw!$H$5:$EB$5,0))/60/60/24,"-")</f>
        <v>8.3275462962962968E-2</v>
      </c>
      <c r="U29" s="262">
        <f>IFERROR(INDEX(Raw!$H$6:$EB$1257,MATCH($B29&amp;$D29&amp;$B$6,Raw!$A$6:$A$1257,0),MATCH(U$6,Raw!$H$5:$EB$5,0))/60/60/24,"-")</f>
        <v>0.16223379629629631</v>
      </c>
      <c r="V29" s="23"/>
      <c r="W29" s="55">
        <f>IFERROR(INDEX(Raw!$H$6:$EB$1257,MATCH($B29&amp;$D29&amp;$B$6,Raw!$A$6:$A$1257,0),MATCH(W$6,Raw!$H$5:$EB$5,0)),"-")</f>
        <v>11773</v>
      </c>
      <c r="X29" s="24"/>
      <c r="Y29" s="24">
        <f>IFERROR(INDEX(Raw!$H$6:$EB$1257,MATCH($B29&amp;$D29&amp;$B$6,Raw!$A$6:$A$1257,0),MATCH(Y$6,Raw!$H$5:$EB$5,0))/60/60,"-")</f>
        <v>25757.495277777776</v>
      </c>
      <c r="Z29" s="262">
        <f>IFERROR(INDEX(Raw!$H$6:$EB$1257,MATCH($B29&amp;$D29&amp;$B$6,Raw!$A$6:$A$1257,0),MATCH(Z$6,Raw!$H$5:$EB$5,0))/60/60/24,"-")</f>
        <v>9.1157407407407409E-2</v>
      </c>
      <c r="AA29" s="262">
        <f>IFERROR(INDEX(Raw!$H$6:$EB$1257,MATCH($B29&amp;$D29&amp;$B$6,Raw!$A$6:$A$1257,0),MATCH(AA$6,Raw!$H$5:$EB$5,0))/60/60/24,"-")</f>
        <v>0.19666666666666666</v>
      </c>
      <c r="AB29" s="23"/>
      <c r="AC29" s="57">
        <f>IFERROR(INDEX(Raw!$H$6:$EB$1257,MATCH($B29&amp;$D29&amp;$B$6,Raw!$A$6:$A$1257,0),MATCH(AC$6,Raw!$H$5:$EB$5,0)),"-")</f>
        <v>2653</v>
      </c>
    </row>
    <row r="30" spans="1:29" ht="18" x14ac:dyDescent="0.25">
      <c r="A30" s="392">
        <v>43556</v>
      </c>
      <c r="B30" s="288" t="s">
        <v>131</v>
      </c>
      <c r="C30" s="145" t="s">
        <v>143</v>
      </c>
      <c r="D30" s="142" t="s">
        <v>143</v>
      </c>
      <c r="E30" s="117">
        <f>IFERROR(INDEX(Raw!$H$6:$EB$1257,MATCH($B30&amp;$D30&amp;$B$6,Raw!$A$6:$A$1257,0),MATCH(E$6,Raw!$H$5:$EB$5,0)),"-")</f>
        <v>9904</v>
      </c>
      <c r="F30" s="115"/>
      <c r="G30" s="115">
        <f>IFERROR(INDEX(Raw!$H$6:$EB$1257,MATCH($B30&amp;$D30&amp;$B$6,Raw!$A$6:$A$1257,0),MATCH(G$6,Raw!$H$5:$EB$5,0))/60/60,"-")</f>
        <v>12287.785</v>
      </c>
      <c r="H30" s="261">
        <f>IFERROR(INDEX(Raw!$H$6:$EB$1257,MATCH($B30&amp;$D30&amp;$B$6,Raw!$A$6:$A$1257,0),MATCH(H$6,Raw!$H$5:$EB$5,0))/60/60/24,"-")</f>
        <v>5.168981481481482E-2</v>
      </c>
      <c r="I30" s="261">
        <f>IFERROR(INDEX(Raw!$H$6:$EB$1257,MATCH($B30&amp;$D30&amp;$B$6,Raw!$A$6:$A$1257,0),MATCH(I$6,Raw!$H$5:$EB$5,0))/60/60/24,"-")</f>
        <v>0.10784722222222222</v>
      </c>
      <c r="J30" s="23"/>
      <c r="K30" s="117">
        <f>IFERROR(INDEX(Raw!$H$6:$EB$1257,MATCH($B30&amp;$D30&amp;$B$6,Raw!$A$6:$A$1257,0),MATCH(K$6,Raw!$H$5:$EB$5,0)),"-")</f>
        <v>11734</v>
      </c>
      <c r="L30" s="115"/>
      <c r="M30" s="115">
        <f>IFERROR(INDEX(Raw!$H$6:$EB$1257,MATCH($B30&amp;$D30&amp;$B$6,Raw!$A$6:$A$1257,0),MATCH(M$6,Raw!$H$5:$EB$5,0))/60/60,"-")</f>
        <v>18150.856666666667</v>
      </c>
      <c r="N30" s="261">
        <f>IFERROR(INDEX(Raw!$H$6:$EB$1257,MATCH($B30&amp;$D30&amp;$B$6,Raw!$A$6:$A$1257,0),MATCH(N$6,Raw!$H$5:$EB$5,0))/60/60/24,"-")</f>
        <v>6.4456018518518524E-2</v>
      </c>
      <c r="O30" s="261">
        <f>IFERROR(INDEX(Raw!$H$6:$EB$1257,MATCH($B30&amp;$D30&amp;$B$6,Raw!$A$6:$A$1257,0),MATCH(O$6,Raw!$H$5:$EB$5,0))/60/60/24,"-")</f>
        <v>0.13849537037037038</v>
      </c>
      <c r="P30" s="23"/>
      <c r="Q30" s="117">
        <f>IFERROR(INDEX(Raw!$H$6:$EB$1257,MATCH($B30&amp;$D30&amp;$B$6,Raw!$A$6:$A$1257,0),MATCH(Q$6,Raw!$H$5:$EB$5,0)),"-")</f>
        <v>155</v>
      </c>
      <c r="R30" s="115"/>
      <c r="S30" s="115">
        <f>IFERROR(INDEX(Raw!$H$6:$EB$1257,MATCH($B30&amp;$D30&amp;$B$6,Raw!$A$6:$A$1257,0),MATCH(S$6,Raw!$H$5:$EB$5,0))/60/60,"-")</f>
        <v>340.09749999999997</v>
      </c>
      <c r="T30" s="261">
        <f>IFERROR(INDEX(Raw!$H$6:$EB$1257,MATCH($B30&amp;$D30&amp;$B$6,Raw!$A$6:$A$1257,0),MATCH(T$6,Raw!$H$5:$EB$5,0))/60/60/24,"-")</f>
        <v>9.1423611111111122E-2</v>
      </c>
      <c r="U30" s="261">
        <f>IFERROR(INDEX(Raw!$H$6:$EB$1257,MATCH($B30&amp;$D30&amp;$B$6,Raw!$A$6:$A$1257,0),MATCH(U$6,Raw!$H$5:$EB$5,0))/60/60/24,"-")</f>
        <v>0.17523148148148149</v>
      </c>
      <c r="V30" s="23"/>
      <c r="W30" s="117">
        <f>IFERROR(INDEX(Raw!$H$6:$EB$1257,MATCH($B30&amp;$D30&amp;$B$6,Raw!$A$6:$A$1257,0),MATCH(W$6,Raw!$H$5:$EB$5,0)),"-")</f>
        <v>11569</v>
      </c>
      <c r="X30" s="115"/>
      <c r="Y30" s="115">
        <f>IFERROR(INDEX(Raw!$H$6:$EB$1257,MATCH($B30&amp;$D30&amp;$B$6,Raw!$A$6:$A$1257,0),MATCH(Y$6,Raw!$H$5:$EB$5,0))/60/60,"-")</f>
        <v>26684.358055555556</v>
      </c>
      <c r="Z30" s="261">
        <f>IFERROR(INDEX(Raw!$H$6:$EB$1257,MATCH($B30&amp;$D30&amp;$B$6,Raw!$A$6:$A$1257,0),MATCH(Z$6,Raw!$H$5:$EB$5,0))/60/60/24,"-")</f>
        <v>9.6111111111111105E-2</v>
      </c>
      <c r="AA30" s="261">
        <f>IFERROR(INDEX(Raw!$H$6:$EB$1257,MATCH($B30&amp;$D30&amp;$B$6,Raw!$A$6:$A$1257,0),MATCH(AA$6,Raw!$H$5:$EB$5,0))/60/60/24,"-")</f>
        <v>0.2099074074074074</v>
      </c>
      <c r="AB30" s="23"/>
      <c r="AC30" s="123">
        <f>IFERROR(INDEX(Raw!$H$6:$EB$1257,MATCH($B30&amp;$D30&amp;$B$6,Raw!$A$6:$A$1257,0),MATCH(AC$6,Raw!$H$5:$EB$5,0)),"-")</f>
        <v>2821</v>
      </c>
    </row>
    <row r="31" spans="1:29" x14ac:dyDescent="0.2">
      <c r="A31" s="392">
        <v>43586</v>
      </c>
      <c r="B31" s="287" t="s">
        <v>131</v>
      </c>
      <c r="C31" s="1" t="s">
        <v>144</v>
      </c>
      <c r="D31" s="2" t="s">
        <v>144</v>
      </c>
      <c r="E31" s="54">
        <f>IFERROR(INDEX(Raw!$H$6:$EB$1257,MATCH($B31&amp;$D31&amp;$B$6,Raw!$A$6:$A$1257,0),MATCH(E$6,Raw!$H$5:$EB$5,0)),"-")</f>
        <v>10229</v>
      </c>
      <c r="F31" s="23"/>
      <c r="G31" s="23">
        <f>IFERROR(INDEX(Raw!$H$6:$EB$1257,MATCH($B31&amp;$D31&amp;$B$6,Raw!$A$6:$A$1257,0),MATCH(G$6,Raw!$H$5:$EB$5,0))/60/60,"-")</f>
        <v>12241.971666666668</v>
      </c>
      <c r="H31" s="260">
        <f>IFERROR(INDEX(Raw!$H$6:$EB$1257,MATCH($B31&amp;$D31&amp;$B$6,Raw!$A$6:$A$1257,0),MATCH(H$6,Raw!$H$5:$EB$5,0))/60/60/24,"-")</f>
        <v>4.9861111111111106E-2</v>
      </c>
      <c r="I31" s="260">
        <f>IFERROR(INDEX(Raw!$H$6:$EB$1257,MATCH($B31&amp;$D31&amp;$B$6,Raw!$A$6:$A$1257,0),MATCH(I$6,Raw!$H$5:$EB$5,0))/60/60/24,"-")</f>
        <v>0.10590277777777778</v>
      </c>
      <c r="J31" s="23"/>
      <c r="K31" s="54">
        <f>IFERROR(INDEX(Raw!$H$6:$EB$1257,MATCH($B31&amp;$D31&amp;$B$6,Raw!$A$6:$A$1257,0),MATCH(K$6,Raw!$H$5:$EB$5,0)),"-")</f>
        <v>12033</v>
      </c>
      <c r="L31" s="23"/>
      <c r="M31" s="23">
        <f>IFERROR(INDEX(Raw!$H$6:$EB$1257,MATCH($B31&amp;$D31&amp;$B$6,Raw!$A$6:$A$1257,0),MATCH(M$6,Raw!$H$5:$EB$5,0))/60/60,"-")</f>
        <v>18364.471944444445</v>
      </c>
      <c r="N31" s="260">
        <f>IFERROR(INDEX(Raw!$H$6:$EB$1257,MATCH($B31&amp;$D31&amp;$B$6,Raw!$A$6:$A$1257,0),MATCH(N$6,Raw!$H$5:$EB$5,0))/60/60/24,"-")</f>
        <v>6.3587962962962957E-2</v>
      </c>
      <c r="O31" s="260">
        <f>IFERROR(INDEX(Raw!$H$6:$EB$1257,MATCH($B31&amp;$D31&amp;$B$6,Raw!$A$6:$A$1257,0),MATCH(O$6,Raw!$H$5:$EB$5,0))/60/60/24,"-")</f>
        <v>0.13524305555555555</v>
      </c>
      <c r="P31" s="23"/>
      <c r="Q31" s="54">
        <f>IFERROR(INDEX(Raw!$H$6:$EB$1257,MATCH($B31&amp;$D31&amp;$B$6,Raw!$A$6:$A$1257,0),MATCH(Q$6,Raw!$H$5:$EB$5,0)),"-")</f>
        <v>148</v>
      </c>
      <c r="R31" s="23"/>
      <c r="S31" s="23">
        <f>IFERROR(INDEX(Raw!$H$6:$EB$1257,MATCH($B31&amp;$D31&amp;$B$6,Raw!$A$6:$A$1257,0),MATCH(S$6,Raw!$H$5:$EB$5,0))/60/60,"-")</f>
        <v>386.97055555555556</v>
      </c>
      <c r="T31" s="260">
        <f>IFERROR(INDEX(Raw!$H$6:$EB$1257,MATCH($B31&amp;$D31&amp;$B$6,Raw!$A$6:$A$1257,0),MATCH(T$6,Raw!$H$5:$EB$5,0))/60/60/24,"-")</f>
        <v>0.10894675925925924</v>
      </c>
      <c r="U31" s="260">
        <f>IFERROR(INDEX(Raw!$H$6:$EB$1257,MATCH($B31&amp;$D31&amp;$B$6,Raw!$A$6:$A$1257,0),MATCH(U$6,Raw!$H$5:$EB$5,0))/60/60/24,"-")</f>
        <v>0.21028935185185185</v>
      </c>
      <c r="V31" s="23"/>
      <c r="W31" s="54">
        <f>IFERROR(INDEX(Raw!$H$6:$EB$1257,MATCH($B31&amp;$D31&amp;$B$6,Raw!$A$6:$A$1257,0),MATCH(W$6,Raw!$H$5:$EB$5,0)),"-")</f>
        <v>12329</v>
      </c>
      <c r="X31" s="23"/>
      <c r="Y31" s="23">
        <f>IFERROR(INDEX(Raw!$H$6:$EB$1257,MATCH($B31&amp;$D31&amp;$B$6,Raw!$A$6:$A$1257,0),MATCH(Y$6,Raw!$H$5:$EB$5,0))/60/60,"-")</f>
        <v>27764.720555555556</v>
      </c>
      <c r="Z31" s="260">
        <f>IFERROR(INDEX(Raw!$H$6:$EB$1257,MATCH($B31&amp;$D31&amp;$B$6,Raw!$A$6:$A$1257,0),MATCH(Z$6,Raw!$H$5:$EB$5,0))/60/60/24,"-")</f>
        <v>9.3831018518518536E-2</v>
      </c>
      <c r="AA31" s="260">
        <f>IFERROR(INDEX(Raw!$H$6:$EB$1257,MATCH($B31&amp;$D31&amp;$B$6,Raw!$A$6:$A$1257,0),MATCH(AA$6,Raw!$H$5:$EB$5,0))/60/60/24,"-")</f>
        <v>0.20597222222222222</v>
      </c>
      <c r="AB31" s="23"/>
      <c r="AC31" s="56">
        <f>IFERROR(INDEX(Raw!$H$6:$EB$1257,MATCH($B31&amp;$D31&amp;$B$6,Raw!$A$6:$A$1257,0),MATCH(AC$6,Raw!$H$5:$EB$5,0)),"-")</f>
        <v>2837</v>
      </c>
    </row>
    <row r="32" spans="1:29" x14ac:dyDescent="0.2">
      <c r="A32" s="392">
        <v>43617</v>
      </c>
      <c r="B32" s="287" t="s">
        <v>131</v>
      </c>
      <c r="C32" s="25" t="s">
        <v>145</v>
      </c>
      <c r="D32" s="138" t="s">
        <v>145</v>
      </c>
      <c r="E32" s="54">
        <f>IFERROR(INDEX(Raw!$H$6:$EB$1257,MATCH($B32&amp;$D32&amp;$B$6,Raw!$A$6:$A$1257,0),MATCH(E$6,Raw!$H$5:$EB$5,0)),"-")</f>
        <v>9959</v>
      </c>
      <c r="F32" s="23"/>
      <c r="G32" s="23">
        <f>IFERROR(INDEX(Raw!$H$6:$EB$1257,MATCH($B32&amp;$D32&amp;$B$6,Raw!$A$6:$A$1257,0),MATCH(G$6,Raw!$H$5:$EB$5,0))/60/60,"-")</f>
        <v>12307.216388888888</v>
      </c>
      <c r="H32" s="260">
        <f>IFERROR(INDEX(Raw!$H$6:$EB$1257,MATCH($B32&amp;$D32&amp;$B$6,Raw!$A$6:$A$1257,0),MATCH(H$6,Raw!$H$5:$EB$5,0))/60/60/24,"-")</f>
        <v>5.1493055555555556E-2</v>
      </c>
      <c r="I32" s="260">
        <f>IFERROR(INDEX(Raw!$H$6:$EB$1257,MATCH($B32&amp;$D32&amp;$B$6,Raw!$A$6:$A$1257,0),MATCH(I$6,Raw!$H$5:$EB$5,0))/60/60/24,"-")</f>
        <v>0.10797453703703702</v>
      </c>
      <c r="J32" s="23"/>
      <c r="K32" s="54">
        <f>IFERROR(INDEX(Raw!$H$6:$EB$1257,MATCH($B32&amp;$D32&amp;$B$6,Raw!$A$6:$A$1257,0),MATCH(K$6,Raw!$H$5:$EB$5,0)),"-")</f>
        <v>11171</v>
      </c>
      <c r="L32" s="23"/>
      <c r="M32" s="23">
        <f>IFERROR(INDEX(Raw!$H$6:$EB$1257,MATCH($B32&amp;$D32&amp;$B$6,Raw!$A$6:$A$1257,0),MATCH(M$6,Raw!$H$5:$EB$5,0))/60/60,"-")</f>
        <v>19024.015555555558</v>
      </c>
      <c r="N32" s="260">
        <f>IFERROR(INDEX(Raw!$H$6:$EB$1257,MATCH($B32&amp;$D32&amp;$B$6,Raw!$A$6:$A$1257,0),MATCH(N$6,Raw!$H$5:$EB$5,0))/60/60/24,"-")</f>
        <v>7.0960648148148148E-2</v>
      </c>
      <c r="O32" s="260">
        <f>IFERROR(INDEX(Raw!$H$6:$EB$1257,MATCH($B32&amp;$D32&amp;$B$6,Raw!$A$6:$A$1257,0),MATCH(O$6,Raw!$H$5:$EB$5,0))/60/60/24,"-")</f>
        <v>0.15234953703703705</v>
      </c>
      <c r="P32" s="23"/>
      <c r="Q32" s="54">
        <f>IFERROR(INDEX(Raw!$H$6:$EB$1257,MATCH($B32&amp;$D32&amp;$B$6,Raw!$A$6:$A$1257,0),MATCH(Q$6,Raw!$H$5:$EB$5,0)),"-")</f>
        <v>138</v>
      </c>
      <c r="R32" s="23"/>
      <c r="S32" s="23">
        <f>IFERROR(INDEX(Raw!$H$6:$EB$1257,MATCH($B32&amp;$D32&amp;$B$6,Raw!$A$6:$A$1257,0),MATCH(S$6,Raw!$H$5:$EB$5,0))/60/60,"-")</f>
        <v>316.89416666666671</v>
      </c>
      <c r="T32" s="260">
        <f>IFERROR(INDEX(Raw!$H$6:$EB$1257,MATCH($B32&amp;$D32&amp;$B$6,Raw!$A$6:$A$1257,0),MATCH(T$6,Raw!$H$5:$EB$5,0))/60/60/24,"-")</f>
        <v>9.5682870370370376E-2</v>
      </c>
      <c r="U32" s="260">
        <f>IFERROR(INDEX(Raw!$H$6:$EB$1257,MATCH($B32&amp;$D32&amp;$B$6,Raw!$A$6:$A$1257,0),MATCH(U$6,Raw!$H$5:$EB$5,0))/60/60/24,"-")</f>
        <v>0.20931712962962964</v>
      </c>
      <c r="V32" s="23"/>
      <c r="W32" s="54">
        <f>IFERROR(INDEX(Raw!$H$6:$EB$1257,MATCH($B32&amp;$D32&amp;$B$6,Raw!$A$6:$A$1257,0),MATCH(W$6,Raw!$H$5:$EB$5,0)),"-")</f>
        <v>11304</v>
      </c>
      <c r="X32" s="23"/>
      <c r="Y32" s="23">
        <f>IFERROR(INDEX(Raw!$H$6:$EB$1257,MATCH($B32&amp;$D32&amp;$B$6,Raw!$A$6:$A$1257,0),MATCH(Y$6,Raw!$H$5:$EB$5,0))/60/60,"-")</f>
        <v>26455.913055555557</v>
      </c>
      <c r="Z32" s="260">
        <f>IFERROR(INDEX(Raw!$H$6:$EB$1257,MATCH($B32&amp;$D32&amp;$B$6,Raw!$A$6:$A$1257,0),MATCH(Z$6,Raw!$H$5:$EB$5,0))/60/60/24,"-")</f>
        <v>9.751157407407407E-2</v>
      </c>
      <c r="AA32" s="260">
        <f>IFERROR(INDEX(Raw!$H$6:$EB$1257,MATCH($B32&amp;$D32&amp;$B$6,Raw!$A$6:$A$1257,0),MATCH(AA$6,Raw!$H$5:$EB$5,0))/60/60/24,"-")</f>
        <v>0.21231481481481482</v>
      </c>
      <c r="AB32" s="23"/>
      <c r="AC32" s="56">
        <f>IFERROR(INDEX(Raw!$H$6:$EB$1257,MATCH($B32&amp;$D32&amp;$B$6,Raw!$A$6:$A$1257,0),MATCH(AC$6,Raw!$H$5:$EB$5,0)),"-")</f>
        <v>2473</v>
      </c>
    </row>
    <row r="33" spans="1:29" ht="18" x14ac:dyDescent="0.25">
      <c r="A33" s="392">
        <v>43647</v>
      </c>
      <c r="B33" s="287" t="s">
        <v>131</v>
      </c>
      <c r="C33" s="1" t="s">
        <v>146</v>
      </c>
      <c r="D33" s="142" t="s">
        <v>146</v>
      </c>
      <c r="E33" s="54">
        <f>IFERROR(INDEX(Raw!$H$6:$EB$1257,MATCH($B33&amp;$D33&amp;$B$6,Raw!$A$6:$A$1257,0),MATCH(E$6,Raw!$H$5:$EB$5,0)),"-")</f>
        <v>8528</v>
      </c>
      <c r="F33" s="23"/>
      <c r="G33" s="23">
        <f>IFERROR(INDEX(Raw!$H$6:$EB$1257,MATCH($B33&amp;$D33&amp;$B$6,Raw!$A$6:$A$1257,0),MATCH(G$6,Raw!$H$5:$EB$5,0))/60/60,"-")</f>
        <v>11500.699444444444</v>
      </c>
      <c r="H33" s="260">
        <f>IFERROR(INDEX(Raw!$H$6:$EB$1257,MATCH($B33&amp;$D33&amp;$B$6,Raw!$A$6:$A$1257,0),MATCH(H$6,Raw!$H$5:$EB$5,0))/60/60/24,"-")</f>
        <v>5.6192129629629634E-2</v>
      </c>
      <c r="I33" s="260">
        <f>IFERROR(INDEX(Raw!$H$6:$EB$1257,MATCH($B33&amp;$D33&amp;$B$6,Raw!$A$6:$A$1257,0),MATCH(I$6,Raw!$H$5:$EB$5,0))/60/60/24,"-")</f>
        <v>0.12069444444444445</v>
      </c>
      <c r="J33" s="23"/>
      <c r="K33" s="54">
        <f>IFERROR(INDEX(Raw!$H$6:$EB$1257,MATCH($B33&amp;$D33&amp;$B$6,Raw!$A$6:$A$1257,0),MATCH(K$6,Raw!$H$5:$EB$5,0)),"-")</f>
        <v>12404</v>
      </c>
      <c r="L33" s="23"/>
      <c r="M33" s="23">
        <f>IFERROR(INDEX(Raw!$H$6:$EB$1257,MATCH($B33&amp;$D33&amp;$B$6,Raw!$A$6:$A$1257,0),MATCH(M$6,Raw!$H$5:$EB$5,0))/60/60,"-")</f>
        <v>21269.098333333332</v>
      </c>
      <c r="N33" s="260">
        <f>IFERROR(INDEX(Raw!$H$6:$EB$1257,MATCH($B33&amp;$D33&amp;$B$6,Raw!$A$6:$A$1257,0),MATCH(N$6,Raw!$H$5:$EB$5,0))/60/60/24,"-")</f>
        <v>7.1446759259259265E-2</v>
      </c>
      <c r="O33" s="260">
        <f>IFERROR(INDEX(Raw!$H$6:$EB$1257,MATCH($B33&amp;$D33&amp;$B$6,Raw!$A$6:$A$1257,0),MATCH(O$6,Raw!$H$5:$EB$5,0))/60/60/24,"-")</f>
        <v>0.1569675925925926</v>
      </c>
      <c r="P33" s="23"/>
      <c r="Q33" s="54">
        <f>IFERROR(INDEX(Raw!$H$6:$EB$1257,MATCH($B33&amp;$D33&amp;$B$6,Raw!$A$6:$A$1257,0),MATCH(Q$6,Raw!$H$5:$EB$5,0)),"-")</f>
        <v>126</v>
      </c>
      <c r="R33" s="23"/>
      <c r="S33" s="23">
        <f>IFERROR(INDEX(Raw!$H$6:$EB$1257,MATCH($B33&amp;$D33&amp;$B$6,Raw!$A$6:$A$1257,0),MATCH(S$6,Raw!$H$5:$EB$5,0))/60/60,"-")</f>
        <v>296.0672222222222</v>
      </c>
      <c r="T33" s="260">
        <f>IFERROR(INDEX(Raw!$H$6:$EB$1257,MATCH($B33&amp;$D33&amp;$B$6,Raw!$A$6:$A$1257,0),MATCH(T$6,Raw!$H$5:$EB$5,0))/60/60/24,"-")</f>
        <v>9.7905092592592571E-2</v>
      </c>
      <c r="U33" s="260">
        <f>IFERROR(INDEX(Raw!$H$6:$EB$1257,MATCH($B33&amp;$D33&amp;$B$6,Raw!$A$6:$A$1257,0),MATCH(U$6,Raw!$H$5:$EB$5,0))/60/60/24,"-")</f>
        <v>0.2084722222222222</v>
      </c>
      <c r="V33" s="23"/>
      <c r="W33" s="54">
        <f>IFERROR(INDEX(Raw!$H$6:$EB$1257,MATCH($B33&amp;$D33&amp;$B$6,Raw!$A$6:$A$1257,0),MATCH(W$6,Raw!$H$5:$EB$5,0)),"-")</f>
        <v>12013</v>
      </c>
      <c r="X33" s="23"/>
      <c r="Y33" s="23">
        <f>IFERROR(INDEX(Raw!$H$6:$EB$1257,MATCH($B33&amp;$D33&amp;$B$6,Raw!$A$6:$A$1257,0),MATCH(Y$6,Raw!$H$5:$EB$5,0))/60/60,"-")</f>
        <v>29978.179722222223</v>
      </c>
      <c r="Z33" s="260">
        <f>IFERROR(INDEX(Raw!$H$6:$EB$1257,MATCH($B33&amp;$D33&amp;$B$6,Raw!$A$6:$A$1257,0),MATCH(Z$6,Raw!$H$5:$EB$5,0))/60/60/24,"-")</f>
        <v>0.10398148148148147</v>
      </c>
      <c r="AA33" s="260">
        <f>IFERROR(INDEX(Raw!$H$6:$EB$1257,MATCH($B33&amp;$D33&amp;$B$6,Raw!$A$6:$A$1257,0),MATCH(AA$6,Raw!$H$5:$EB$5,0))/60/60/24,"-")</f>
        <v>0.22491898148148148</v>
      </c>
      <c r="AB33" s="23"/>
      <c r="AC33" s="56">
        <f>IFERROR(INDEX(Raw!$H$6:$EB$1257,MATCH($B33&amp;$D33&amp;$B$6,Raw!$A$6:$A$1257,0),MATCH(AC$6,Raw!$H$5:$EB$5,0)),"-")</f>
        <v>2587</v>
      </c>
    </row>
    <row r="34" spans="1:29" x14ac:dyDescent="0.2">
      <c r="A34" s="392">
        <v>43678</v>
      </c>
      <c r="B34" s="287" t="s">
        <v>131</v>
      </c>
      <c r="C34" s="1" t="s">
        <v>135</v>
      </c>
      <c r="D34" s="2" t="s">
        <v>135</v>
      </c>
      <c r="E34" s="54">
        <f>IFERROR(INDEX(Raw!$H$6:$EB$1257,MATCH($B34&amp;$D34&amp;$B$6,Raw!$A$6:$A$1257,0),MATCH(E$6,Raw!$H$5:$EB$5,0)),"-")</f>
        <v>7761</v>
      </c>
      <c r="F34" s="23"/>
      <c r="G34" s="23">
        <f>IFERROR(INDEX(Raw!$H$6:$EB$1257,MATCH($B34&amp;$D34&amp;$B$6,Raw!$A$6:$A$1257,0),MATCH(G$6,Raw!$H$5:$EB$5,0))/60/60,"-")</f>
        <v>9399.6813888888883</v>
      </c>
      <c r="H34" s="260">
        <f>IFERROR(INDEX(Raw!$H$6:$EB$1257,MATCH($B34&amp;$D34&amp;$B$6,Raw!$A$6:$A$1257,0),MATCH(H$6,Raw!$H$5:$EB$5,0))/60/60/24,"-")</f>
        <v>5.0462962962962966E-2</v>
      </c>
      <c r="I34" s="260">
        <f>IFERROR(INDEX(Raw!$H$6:$EB$1257,MATCH($B34&amp;$D34&amp;$B$6,Raw!$A$6:$A$1257,0),MATCH(I$6,Raw!$H$5:$EB$5,0))/60/60/24,"-")</f>
        <v>0.1079976851851852</v>
      </c>
      <c r="J34" s="23"/>
      <c r="K34" s="54">
        <f>IFERROR(INDEX(Raw!$H$6:$EB$1257,MATCH($B34&amp;$D34&amp;$B$6,Raw!$A$6:$A$1257,0),MATCH(K$6,Raw!$H$5:$EB$5,0)),"-")</f>
        <v>13478</v>
      </c>
      <c r="L34" s="23"/>
      <c r="M34" s="23">
        <f>IFERROR(INDEX(Raw!$H$6:$EB$1257,MATCH($B34&amp;$D34&amp;$B$6,Raw!$A$6:$A$1257,0),MATCH(M$6,Raw!$H$5:$EB$5,0))/60/60,"-")</f>
        <v>20342.953333333331</v>
      </c>
      <c r="N34" s="260">
        <f>IFERROR(INDEX(Raw!$H$6:$EB$1257,MATCH($B34&amp;$D34&amp;$B$6,Raw!$A$6:$A$1257,0),MATCH(N$6,Raw!$H$5:$EB$5,0))/60/60/24,"-")</f>
        <v>6.2893518518518515E-2</v>
      </c>
      <c r="O34" s="260">
        <f>IFERROR(INDEX(Raw!$H$6:$EB$1257,MATCH($B34&amp;$D34&amp;$B$6,Raw!$A$6:$A$1257,0),MATCH(O$6,Raw!$H$5:$EB$5,0))/60/60/24,"-")</f>
        <v>0.13693287037037036</v>
      </c>
      <c r="P34" s="23"/>
      <c r="Q34" s="54">
        <f>IFERROR(INDEX(Raw!$H$6:$EB$1257,MATCH($B34&amp;$D34&amp;$B$6,Raw!$A$6:$A$1257,0),MATCH(Q$6,Raw!$H$5:$EB$5,0)),"-")</f>
        <v>136</v>
      </c>
      <c r="R34" s="23"/>
      <c r="S34" s="23">
        <f>IFERROR(INDEX(Raw!$H$6:$EB$1257,MATCH($B34&amp;$D34&amp;$B$6,Raw!$A$6:$A$1257,0),MATCH(S$6,Raw!$H$5:$EB$5,0))/60/60,"-")</f>
        <v>247.81305555555554</v>
      </c>
      <c r="T34" s="260">
        <f>IFERROR(INDEX(Raw!$H$6:$EB$1257,MATCH($B34&amp;$D34&amp;$B$6,Raw!$A$6:$A$1257,0),MATCH(T$6,Raw!$H$5:$EB$5,0))/60/60/24,"-")</f>
        <v>7.5925925925925924E-2</v>
      </c>
      <c r="U34" s="260">
        <f>IFERROR(INDEX(Raw!$H$6:$EB$1257,MATCH($B34&amp;$D34&amp;$B$6,Raw!$A$6:$A$1257,0),MATCH(U$6,Raw!$H$5:$EB$5,0))/60/60/24,"-")</f>
        <v>0.14246527777777779</v>
      </c>
      <c r="V34" s="23"/>
      <c r="W34" s="54">
        <f>IFERROR(INDEX(Raw!$H$6:$EB$1257,MATCH($B34&amp;$D34&amp;$B$6,Raw!$A$6:$A$1257,0),MATCH(W$6,Raw!$H$5:$EB$5,0)),"-")</f>
        <v>11932</v>
      </c>
      <c r="X34" s="23"/>
      <c r="Y34" s="23">
        <f>IFERROR(INDEX(Raw!$H$6:$EB$1257,MATCH($B34&amp;$D34&amp;$B$6,Raw!$A$6:$A$1257,0),MATCH(Y$6,Raw!$H$5:$EB$5,0))/60/60,"-")</f>
        <v>25547.235555555555</v>
      </c>
      <c r="Z34" s="260">
        <f>IFERROR(INDEX(Raw!$H$6:$EB$1257,MATCH($B34&amp;$D34&amp;$B$6,Raw!$A$6:$A$1257,0),MATCH(Z$6,Raw!$H$5:$EB$5,0))/60/60/24,"-")</f>
        <v>8.9212962962962952E-2</v>
      </c>
      <c r="AA34" s="260">
        <f>IFERROR(INDEX(Raw!$H$6:$EB$1257,MATCH($B34&amp;$D34&amp;$B$6,Raw!$A$6:$A$1257,0),MATCH(AA$6,Raw!$H$5:$EB$5,0))/60/60/24,"-")</f>
        <v>0.19505787037037037</v>
      </c>
      <c r="AB34" s="23"/>
      <c r="AC34" s="56">
        <f>IFERROR(INDEX(Raw!$H$6:$EB$1257,MATCH($B34&amp;$D34&amp;$B$6,Raw!$A$6:$A$1257,0),MATCH(AC$6,Raw!$H$5:$EB$5,0)),"-")</f>
        <v>2008</v>
      </c>
    </row>
    <row r="35" spans="1:29" x14ac:dyDescent="0.2">
      <c r="A35" s="392">
        <v>43709</v>
      </c>
      <c r="B35" s="287" t="s">
        <v>131</v>
      </c>
      <c r="C35" s="25" t="s">
        <v>136</v>
      </c>
      <c r="D35" s="138" t="s">
        <v>136</v>
      </c>
      <c r="E35" s="54">
        <f>IFERROR(INDEX(Raw!$H$6:$EB$1257,MATCH($B35&amp;$D35&amp;$B$6,Raw!$A$6:$A$1257,0),MATCH(E$6,Raw!$H$5:$EB$5,0)),"-")</f>
        <v>6852</v>
      </c>
      <c r="F35" s="23"/>
      <c r="G35" s="23">
        <f>IFERROR(INDEX(Raw!$H$6:$EB$1257,MATCH($B35&amp;$D35&amp;$B$6,Raw!$A$6:$A$1257,0),MATCH(G$6,Raw!$H$5:$EB$5,0))/60/60,"-")</f>
        <v>8111.4527777777785</v>
      </c>
      <c r="H35" s="260">
        <f>IFERROR(INDEX(Raw!$H$6:$EB$1257,MATCH($B35&amp;$D35&amp;$B$6,Raw!$A$6:$A$1257,0),MATCH(H$6,Raw!$H$5:$EB$5,0))/60/60/24,"-")</f>
        <v>4.9328703703703701E-2</v>
      </c>
      <c r="I35" s="260">
        <f>IFERROR(INDEX(Raw!$H$6:$EB$1257,MATCH($B35&amp;$D35&amp;$B$6,Raw!$A$6:$A$1257,0),MATCH(I$6,Raw!$H$5:$EB$5,0))/60/60/24,"-")</f>
        <v>0.10716435185185186</v>
      </c>
      <c r="J35" s="23"/>
      <c r="K35" s="54">
        <f>IFERROR(INDEX(Raw!$H$6:$EB$1257,MATCH($B35&amp;$D35&amp;$B$6,Raw!$A$6:$A$1257,0),MATCH(K$6,Raw!$H$5:$EB$5,0)),"-")</f>
        <v>11872</v>
      </c>
      <c r="L35" s="23"/>
      <c r="M35" s="23">
        <f>IFERROR(INDEX(Raw!$H$6:$EB$1257,MATCH($B35&amp;$D35&amp;$B$6,Raw!$A$6:$A$1257,0),MATCH(M$6,Raw!$H$5:$EB$5,0))/60/60,"-")</f>
        <v>18044.667222222222</v>
      </c>
      <c r="N35" s="260">
        <f>IFERROR(INDEX(Raw!$H$6:$EB$1257,MATCH($B35&amp;$D35&amp;$B$6,Raw!$A$6:$A$1257,0),MATCH(N$6,Raw!$H$5:$EB$5,0))/60/60/24,"-")</f>
        <v>6.3333333333333339E-2</v>
      </c>
      <c r="O35" s="260">
        <f>IFERROR(INDEX(Raw!$H$6:$EB$1257,MATCH($B35&amp;$D35&amp;$B$6,Raw!$A$6:$A$1257,0),MATCH(O$6,Raw!$H$5:$EB$5,0))/60/60/24,"-")</f>
        <v>0.13692129629629629</v>
      </c>
      <c r="P35" s="23"/>
      <c r="Q35" s="54">
        <f>IFERROR(INDEX(Raw!$H$6:$EB$1257,MATCH($B35&amp;$D35&amp;$B$6,Raw!$A$6:$A$1257,0),MATCH(Q$6,Raw!$H$5:$EB$5,0)),"-")</f>
        <v>107</v>
      </c>
      <c r="R35" s="23"/>
      <c r="S35" s="23">
        <f>IFERROR(INDEX(Raw!$H$6:$EB$1257,MATCH($B35&amp;$D35&amp;$B$6,Raw!$A$6:$A$1257,0),MATCH(S$6,Raw!$H$5:$EB$5,0))/60/60,"-")</f>
        <v>211.90361111111113</v>
      </c>
      <c r="T35" s="260">
        <f>IFERROR(INDEX(Raw!$H$6:$EB$1257,MATCH($B35&amp;$D35&amp;$B$6,Raw!$A$6:$A$1257,0),MATCH(T$6,Raw!$H$5:$EB$5,0))/60/60/24,"-")</f>
        <v>8.2511574074074071E-2</v>
      </c>
      <c r="U35" s="260">
        <f>IFERROR(INDEX(Raw!$H$6:$EB$1257,MATCH($B35&amp;$D35&amp;$B$6,Raw!$A$6:$A$1257,0),MATCH(U$6,Raw!$H$5:$EB$5,0))/60/60/24,"-")</f>
        <v>0.18349537037037036</v>
      </c>
      <c r="V35" s="23"/>
      <c r="W35" s="54">
        <f>IFERROR(INDEX(Raw!$H$6:$EB$1257,MATCH($B35&amp;$D35&amp;$B$6,Raw!$A$6:$A$1257,0),MATCH(W$6,Raw!$H$5:$EB$5,0)),"-")</f>
        <v>11119</v>
      </c>
      <c r="X35" s="23"/>
      <c r="Y35" s="23">
        <f>IFERROR(INDEX(Raw!$H$6:$EB$1257,MATCH($B35&amp;$D35&amp;$B$6,Raw!$A$6:$A$1257,0),MATCH(Y$6,Raw!$H$5:$EB$5,0))/60/60,"-")</f>
        <v>25308.142777777779</v>
      </c>
      <c r="Z35" s="260">
        <f>IFERROR(INDEX(Raw!$H$6:$EB$1257,MATCH($B35&amp;$D35&amp;$B$6,Raw!$A$6:$A$1257,0),MATCH(Z$6,Raw!$H$5:$EB$5,0))/60/60/24,"-")</f>
        <v>9.4837962962962971E-2</v>
      </c>
      <c r="AA35" s="260">
        <f>IFERROR(INDEX(Raw!$H$6:$EB$1257,MATCH($B35&amp;$D35&amp;$B$6,Raw!$A$6:$A$1257,0),MATCH(AA$6,Raw!$H$5:$EB$5,0))/60/60/24,"-")</f>
        <v>0.20583333333333331</v>
      </c>
      <c r="AB35" s="23"/>
      <c r="AC35" s="56">
        <f>IFERROR(INDEX(Raw!$H$6:$EB$1257,MATCH($B35&amp;$D35&amp;$B$6,Raw!$A$6:$A$1257,0),MATCH(AC$6,Raw!$H$5:$EB$5,0)),"-")</f>
        <v>1824</v>
      </c>
    </row>
    <row r="36" spans="1:29" x14ac:dyDescent="0.2">
      <c r="A36" s="7"/>
      <c r="B36" s="114"/>
      <c r="C36" s="114"/>
      <c r="D36" s="233" t="s">
        <v>44</v>
      </c>
      <c r="E36" s="114" t="s">
        <v>151</v>
      </c>
      <c r="F36" s="134"/>
      <c r="G36" s="134"/>
      <c r="H36" s="190"/>
      <c r="I36" s="190"/>
      <c r="J36" s="135"/>
      <c r="K36" s="135"/>
      <c r="L36" s="135"/>
      <c r="M36" s="135"/>
      <c r="N36" s="194"/>
      <c r="O36" s="194"/>
      <c r="P36" s="135"/>
      <c r="Q36" s="135"/>
      <c r="R36" s="135"/>
      <c r="S36" s="135"/>
      <c r="T36" s="194"/>
      <c r="U36" s="194"/>
      <c r="V36" s="135"/>
      <c r="W36" s="135"/>
      <c r="X36" s="135"/>
      <c r="Y36" s="135"/>
      <c r="Z36" s="194"/>
      <c r="AA36" s="190"/>
      <c r="AB36" s="135"/>
      <c r="AC36" s="135"/>
    </row>
    <row r="37" spans="1:29" x14ac:dyDescent="0.2">
      <c r="A37" s="7"/>
      <c r="D37" s="7"/>
      <c r="E37" s="11" t="s">
        <v>152</v>
      </c>
      <c r="F37" s="30"/>
      <c r="G37" s="30"/>
      <c r="J37" s="29"/>
      <c r="K37" s="29"/>
      <c r="L37" s="29"/>
      <c r="M37" s="29"/>
      <c r="N37" s="196"/>
      <c r="O37" s="196"/>
      <c r="P37" s="29"/>
      <c r="Q37" s="29"/>
      <c r="R37" s="29"/>
      <c r="S37" s="29"/>
      <c r="T37" s="196"/>
      <c r="U37" s="196"/>
      <c r="V37" s="29"/>
      <c r="W37" s="29"/>
      <c r="X37" s="29"/>
      <c r="Y37" s="29"/>
      <c r="Z37" s="196"/>
      <c r="AB37" s="29"/>
      <c r="AC37" s="29"/>
    </row>
    <row r="38" spans="1:29" x14ac:dyDescent="0.2">
      <c r="A38" s="1"/>
      <c r="D38" s="66">
        <v>1</v>
      </c>
      <c r="E38" s="42" t="s">
        <v>281</v>
      </c>
      <c r="F38" s="46"/>
      <c r="G38" s="46"/>
      <c r="H38" s="198"/>
      <c r="I38" s="198"/>
      <c r="J38" s="13"/>
      <c r="K38" s="11"/>
      <c r="N38" s="197"/>
      <c r="O38" s="197"/>
      <c r="AB38" s="30"/>
      <c r="AC38" s="30"/>
    </row>
    <row r="39" spans="1:29" x14ac:dyDescent="0.2">
      <c r="A39" s="1"/>
      <c r="D39" s="83">
        <v>2</v>
      </c>
      <c r="E39" s="46" t="s">
        <v>316</v>
      </c>
      <c r="F39" s="46"/>
      <c r="G39" s="46"/>
      <c r="H39" s="198"/>
      <c r="I39" s="198"/>
      <c r="J39" s="13"/>
      <c r="K39" s="11"/>
      <c r="N39" s="197"/>
      <c r="O39" s="197"/>
      <c r="AB39" s="30"/>
      <c r="AC39" s="30"/>
    </row>
    <row r="40" spans="1:29" x14ac:dyDescent="0.2">
      <c r="A40" s="1"/>
      <c r="D40" s="46"/>
      <c r="E40" s="46" t="s">
        <v>317</v>
      </c>
      <c r="F40" s="46"/>
      <c r="G40" s="46"/>
      <c r="H40" s="198"/>
      <c r="I40" s="198"/>
      <c r="J40" s="13"/>
      <c r="K40" s="11"/>
      <c r="N40" s="197"/>
      <c r="O40" s="197"/>
      <c r="AB40" s="30"/>
      <c r="AC40" s="30"/>
    </row>
    <row r="41" spans="1:29" x14ac:dyDescent="0.2">
      <c r="A41" s="1"/>
      <c r="D41" s="46"/>
      <c r="E41" s="46" t="s">
        <v>318</v>
      </c>
      <c r="F41" s="46"/>
      <c r="G41" s="46"/>
      <c r="H41" s="198"/>
      <c r="I41" s="198"/>
      <c r="J41" s="13"/>
      <c r="K41" s="11"/>
      <c r="N41" s="197"/>
      <c r="O41" s="197"/>
      <c r="AB41" s="30"/>
      <c r="AC41" s="30"/>
    </row>
    <row r="42" spans="1:29" x14ac:dyDescent="0.2">
      <c r="A42" s="1"/>
      <c r="D42" s="46"/>
      <c r="E42" s="46" t="s">
        <v>319</v>
      </c>
      <c r="F42" s="47"/>
      <c r="G42" s="47"/>
      <c r="H42" s="199"/>
      <c r="I42" s="199"/>
      <c r="N42" s="197"/>
      <c r="O42" s="197"/>
    </row>
    <row r="43" spans="1:29" x14ac:dyDescent="0.2">
      <c r="A43" s="1"/>
      <c r="D43" s="10"/>
      <c r="E43" s="42" t="s">
        <v>320</v>
      </c>
      <c r="N43" s="197"/>
      <c r="O43" s="197"/>
    </row>
    <row r="44" spans="1:29" x14ac:dyDescent="0.2">
      <c r="A44" s="1"/>
      <c r="D44" s="46"/>
      <c r="E44" s="46"/>
      <c r="F44" s="11"/>
      <c r="G44" s="11"/>
      <c r="H44" s="200"/>
      <c r="I44" s="200"/>
      <c r="N44" s="197"/>
      <c r="O44" s="197"/>
    </row>
    <row r="45" spans="1:29" x14ac:dyDescent="0.2">
      <c r="A45" s="1"/>
      <c r="F45" s="11"/>
      <c r="G45" s="11"/>
      <c r="H45" s="200"/>
      <c r="I45" s="200"/>
      <c r="N45" s="197"/>
      <c r="O45" s="197"/>
    </row>
    <row r="46" spans="1:29" x14ac:dyDescent="0.2">
      <c r="N46" s="197"/>
      <c r="O46" s="197"/>
    </row>
    <row r="47" spans="1:29" x14ac:dyDescent="0.2">
      <c r="E47" s="11"/>
      <c r="N47" s="197"/>
      <c r="O47" s="197"/>
    </row>
    <row r="48" spans="1:29" x14ac:dyDescent="0.2">
      <c r="N48" s="197"/>
      <c r="O48" s="197"/>
    </row>
    <row r="49" x14ac:dyDescent="0.2"/>
    <row r="50" x14ac:dyDescent="0.2"/>
  </sheetData>
  <mergeCells count="1">
    <mergeCell ref="B5:C5"/>
  </mergeCells>
  <phoneticPr fontId="4" type="noConversion"/>
  <hyperlinks>
    <hyperlink ref="E37" location="Introduction!A1" display="Introduction" xr:uid="{00000000-0004-0000-07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colBreaks count="1" manualBreakCount="1">
    <brk id="10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51E49A5-1D2A-4C32-8288-30071BEEE624}">
          <x14:formula1>
            <xm:f>Raw!$FU$6:$FU$26</xm:f>
          </x14:formula1>
          <xm:sqref>B5:C5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4"/>
  <dimension ref="A1:BM90"/>
  <sheetViews>
    <sheetView zoomScaleNormal="100" workbookViewId="0">
      <pane xSplit="4" ySplit="10" topLeftCell="E55" activePane="bottomRight" state="frozen"/>
      <selection activeCell="B5" sqref="B5:C5"/>
      <selection pane="topRight" activeCell="B5" sqref="B5:C5"/>
      <selection pane="bottomLeft" activeCell="B5" sqref="B5:C5"/>
      <selection pane="bottomRight" activeCell="E55" sqref="E55"/>
    </sheetView>
  </sheetViews>
  <sheetFormatPr defaultColWidth="9.42578125" defaultRowHeight="12.75" zeroHeight="1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6" width="1.5703125" style="1" customWidth="1"/>
    <col min="7" max="7" width="7.42578125" style="1" customWidth="1"/>
    <col min="8" max="8" width="8.5703125" style="1" customWidth="1"/>
    <col min="9" max="9" width="10.5703125" style="1" customWidth="1"/>
    <col min="10" max="10" width="1.5703125" style="1" customWidth="1"/>
    <col min="11" max="11" width="8.42578125" style="1" customWidth="1"/>
    <col min="12" max="12" width="1.5703125" style="1" customWidth="1"/>
    <col min="13" max="13" width="7.42578125" style="1" customWidth="1"/>
    <col min="14" max="14" width="8.5703125" style="1" customWidth="1"/>
    <col min="15" max="15" width="10.5703125" style="1" customWidth="1"/>
    <col min="16" max="16" width="1.5703125" style="1" customWidth="1"/>
    <col min="17" max="17" width="8.42578125" style="1" customWidth="1"/>
    <col min="18" max="18" width="1.5703125" style="1" customWidth="1"/>
    <col min="19" max="19" width="7.42578125" style="1" customWidth="1"/>
    <col min="20" max="20" width="8.5703125" style="1" customWidth="1"/>
    <col min="21" max="21" width="10.5703125" style="1" customWidth="1"/>
    <col min="22" max="22" width="1.5703125" style="1" customWidth="1"/>
    <col min="23" max="23" width="8.42578125" style="1" customWidth="1"/>
    <col min="24" max="24" width="1.5703125" style="1" customWidth="1"/>
    <col min="25" max="25" width="7.42578125" style="1" customWidth="1"/>
    <col min="26" max="26" width="8.5703125" style="1" customWidth="1"/>
    <col min="27" max="27" width="10.5703125" style="1" customWidth="1"/>
    <col min="28" max="28" width="1.5703125" style="1" customWidth="1"/>
    <col min="29" max="29" width="8.42578125" style="1" customWidth="1"/>
    <col min="30" max="30" width="1.5703125" style="1" customWidth="1"/>
    <col min="31" max="31" width="7.42578125" style="1" customWidth="1"/>
    <col min="32" max="32" width="8.5703125" style="1" customWidth="1"/>
    <col min="33" max="33" width="10.5703125" style="1" customWidth="1"/>
    <col min="34" max="34" width="1.5703125" style="1" customWidth="1"/>
    <col min="35" max="35" width="9.42578125" style="1" customWidth="1"/>
    <col min="36" max="36" width="1.5703125" style="1" customWidth="1"/>
    <col min="37" max="37" width="9.42578125" style="1" customWidth="1"/>
    <col min="38" max="38" width="8.5703125" style="1" customWidth="1"/>
    <col min="39" max="39" width="10.5703125" style="1" customWidth="1"/>
    <col min="40" max="40" width="1.5703125" style="1" customWidth="1"/>
    <col min="41" max="41" width="8.42578125" style="1" customWidth="1"/>
    <col min="42" max="42" width="1.5703125" style="1" customWidth="1"/>
    <col min="43" max="43" width="7.42578125" style="1" customWidth="1"/>
    <col min="44" max="44" width="8.5703125" style="1" customWidth="1"/>
    <col min="45" max="45" width="10.5703125" style="1" customWidth="1"/>
    <col min="46" max="46" width="1.5703125" style="1" customWidth="1"/>
    <col min="47" max="47" width="8.42578125" style="1" customWidth="1"/>
    <col min="48" max="48" width="1.5703125" style="1" customWidth="1"/>
    <col min="49" max="49" width="7.42578125" style="1" customWidth="1"/>
    <col min="50" max="50" width="8.5703125" style="1" customWidth="1"/>
    <col min="51" max="51" width="10.5703125" style="1" customWidth="1"/>
    <col min="52" max="52" width="1.5703125" style="1" customWidth="1"/>
    <col min="53" max="53" width="8.42578125" style="1" customWidth="1"/>
    <col min="54" max="54" width="1.5703125" style="1" customWidth="1"/>
    <col min="55" max="55" width="7.42578125" style="1" customWidth="1"/>
    <col min="56" max="56" width="8.5703125" style="1" customWidth="1"/>
    <col min="57" max="57" width="10.5703125" style="1" customWidth="1"/>
    <col min="58" max="58" width="1.5703125" style="1" customWidth="1"/>
    <col min="59" max="59" width="8.42578125" style="1" customWidth="1"/>
    <col min="60" max="60" width="1.5703125" style="1" customWidth="1"/>
    <col min="61" max="61" width="7.42578125" style="1" customWidth="1"/>
    <col min="62" max="62" width="8.5703125" style="1" customWidth="1"/>
    <col min="63" max="63" width="10.5703125" style="1" customWidth="1"/>
    <col min="64" max="64" width="1.5703125" style="1" customWidth="1"/>
    <col min="65" max="65" width="13.5703125" style="1" bestFit="1" customWidth="1"/>
    <col min="66" max="16384" width="9.42578125" style="46"/>
  </cols>
  <sheetData>
    <row r="1" spans="1:65" ht="18.75" customHeight="1" x14ac:dyDescent="0.25">
      <c r="A1" s="41" t="s">
        <v>321</v>
      </c>
      <c r="B1" s="33"/>
      <c r="C1" s="9"/>
      <c r="E1" s="41" t="s">
        <v>290</v>
      </c>
      <c r="F1" s="43"/>
      <c r="G1" s="9"/>
      <c r="H1" s="9"/>
      <c r="I1" s="9"/>
      <c r="J1" s="44"/>
      <c r="K1" s="42"/>
      <c r="L1" s="42"/>
      <c r="M1" s="42"/>
      <c r="W1" s="42"/>
      <c r="X1" s="42"/>
      <c r="Y1" s="42"/>
      <c r="AC1" s="42"/>
      <c r="AD1" s="42"/>
      <c r="AE1" s="42"/>
      <c r="AO1" s="42"/>
      <c r="AP1" s="42"/>
      <c r="AQ1" s="42"/>
      <c r="AU1" s="42"/>
      <c r="AV1" s="42"/>
      <c r="AW1" s="42"/>
      <c r="BG1" s="42"/>
      <c r="BH1" s="42"/>
      <c r="BI1" s="42"/>
    </row>
    <row r="2" spans="1:65" x14ac:dyDescent="0.2">
      <c r="B2" s="2"/>
      <c r="C2" s="2"/>
      <c r="E2" s="86" t="s">
        <v>322</v>
      </c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10"/>
      <c r="W2" s="86" t="s">
        <v>323</v>
      </c>
      <c r="X2" s="86"/>
      <c r="Y2" s="86"/>
      <c r="Z2" s="86"/>
      <c r="AA2" s="86"/>
      <c r="AB2" s="86"/>
      <c r="AC2" s="86"/>
      <c r="AD2" s="86"/>
      <c r="AE2" s="86"/>
      <c r="AF2" s="86"/>
      <c r="AG2" s="86"/>
      <c r="AH2" s="86"/>
      <c r="AI2" s="86"/>
      <c r="AJ2" s="86"/>
      <c r="AK2" s="86"/>
      <c r="AL2" s="86"/>
      <c r="AM2" s="86"/>
      <c r="AN2" s="10"/>
      <c r="AO2" s="86" t="s">
        <v>324</v>
      </c>
      <c r="AP2" s="86"/>
      <c r="AQ2" s="86"/>
      <c r="AR2" s="86"/>
      <c r="AS2" s="86"/>
      <c r="AT2" s="86"/>
      <c r="AU2" s="86"/>
      <c r="AV2" s="86"/>
      <c r="AW2" s="86"/>
      <c r="AX2" s="86"/>
      <c r="AY2" s="86"/>
      <c r="AZ2" s="83"/>
      <c r="BA2" s="86" t="s">
        <v>325</v>
      </c>
      <c r="BB2" s="86"/>
      <c r="BC2" s="86"/>
      <c r="BD2" s="86"/>
      <c r="BE2" s="86"/>
      <c r="BF2" s="86"/>
      <c r="BG2" s="86"/>
      <c r="BH2" s="86"/>
      <c r="BI2" s="86"/>
      <c r="BJ2" s="86"/>
      <c r="BK2" s="86"/>
    </row>
    <row r="3" spans="1:65" x14ac:dyDescent="0.2">
      <c r="A3" s="20"/>
      <c r="B3" s="425" t="str">
        <f ca="1">OFFSET(Raw!$FT$5,MATCH($B$5,Raw!$FU$6:$FU$26,0),0)</f>
        <v>Eng</v>
      </c>
      <c r="C3" s="32" t="str">
        <f>VLOOKUP($B$5,Raw!$FU$6:$FX$26,3,0)</f>
        <v>.</v>
      </c>
      <c r="D3" s="85"/>
      <c r="E3" s="86" t="s">
        <v>326</v>
      </c>
      <c r="F3" s="86"/>
      <c r="G3" s="86"/>
      <c r="H3" s="86"/>
      <c r="I3" s="86"/>
      <c r="J3" s="83"/>
      <c r="K3" s="86" t="s">
        <v>327</v>
      </c>
      <c r="L3" s="86"/>
      <c r="M3" s="86"/>
      <c r="N3" s="86"/>
      <c r="O3" s="86"/>
      <c r="P3" s="83"/>
      <c r="Q3" s="86" t="s">
        <v>328</v>
      </c>
      <c r="R3" s="86"/>
      <c r="S3" s="86"/>
      <c r="T3" s="86"/>
      <c r="U3" s="86"/>
      <c r="V3" s="83"/>
      <c r="W3" s="86" t="s">
        <v>329</v>
      </c>
      <c r="X3" s="86"/>
      <c r="Y3" s="86"/>
      <c r="Z3" s="86"/>
      <c r="AA3" s="86"/>
      <c r="AB3" s="83"/>
      <c r="AC3" s="86" t="s">
        <v>330</v>
      </c>
      <c r="AD3" s="86"/>
      <c r="AE3" s="86"/>
      <c r="AF3" s="86"/>
      <c r="AG3" s="86"/>
      <c r="AH3" s="83"/>
      <c r="AI3" s="86" t="s">
        <v>331</v>
      </c>
      <c r="AJ3" s="86"/>
      <c r="AK3" s="86"/>
      <c r="AL3" s="86"/>
      <c r="AM3" s="86"/>
      <c r="AN3" s="83"/>
      <c r="AO3" s="86" t="s">
        <v>332</v>
      </c>
      <c r="AP3" s="86"/>
      <c r="AQ3" s="86"/>
      <c r="AR3" s="86"/>
      <c r="AS3" s="86"/>
      <c r="AT3" s="83"/>
      <c r="AU3" s="86" t="s">
        <v>333</v>
      </c>
      <c r="AV3" s="86"/>
      <c r="AW3" s="86"/>
      <c r="AX3" s="86"/>
      <c r="AY3" s="86"/>
      <c r="AZ3" s="83"/>
      <c r="BA3" s="86" t="s">
        <v>334</v>
      </c>
      <c r="BB3" s="86"/>
      <c r="BC3" s="86"/>
      <c r="BD3" s="86"/>
      <c r="BE3" s="86"/>
      <c r="BF3" s="83"/>
      <c r="BG3" s="86" t="s">
        <v>335</v>
      </c>
      <c r="BH3" s="86"/>
      <c r="BI3" s="86"/>
      <c r="BJ3" s="86"/>
      <c r="BK3" s="86"/>
      <c r="BL3" s="83"/>
      <c r="BM3" s="83"/>
    </row>
    <row r="4" spans="1:65" x14ac:dyDescent="0.2">
      <c r="A4" s="20"/>
      <c r="B4" s="104" t="s">
        <v>95</v>
      </c>
      <c r="D4" s="21"/>
      <c r="E4" s="9"/>
      <c r="F4" s="9"/>
      <c r="G4" s="86" t="s">
        <v>9</v>
      </c>
      <c r="H4" s="8"/>
      <c r="I4" s="8"/>
      <c r="K4" s="9"/>
      <c r="L4" s="9"/>
      <c r="M4" s="86" t="s">
        <v>9</v>
      </c>
      <c r="N4" s="8"/>
      <c r="O4" s="8"/>
      <c r="Q4" s="9"/>
      <c r="R4" s="9"/>
      <c r="S4" s="86" t="s">
        <v>9</v>
      </c>
      <c r="T4" s="8"/>
      <c r="U4" s="8"/>
      <c r="W4" s="9"/>
      <c r="X4" s="9"/>
      <c r="Y4" s="86" t="s">
        <v>9</v>
      </c>
      <c r="Z4" s="8"/>
      <c r="AA4" s="8"/>
      <c r="AC4" s="9"/>
      <c r="AD4" s="9"/>
      <c r="AE4" s="86" t="s">
        <v>9</v>
      </c>
      <c r="AF4" s="8"/>
      <c r="AG4" s="8"/>
      <c r="AI4" s="9"/>
      <c r="AJ4" s="9"/>
      <c r="AK4" s="86" t="s">
        <v>9</v>
      </c>
      <c r="AL4" s="8"/>
      <c r="AM4" s="8"/>
      <c r="AO4" s="9"/>
      <c r="AP4" s="9"/>
      <c r="AQ4" s="86" t="s">
        <v>9</v>
      </c>
      <c r="AR4" s="8"/>
      <c r="AS4" s="8"/>
      <c r="AU4" s="9"/>
      <c r="AV4" s="9"/>
      <c r="AW4" s="86" t="s">
        <v>9</v>
      </c>
      <c r="AX4" s="8"/>
      <c r="AY4" s="8"/>
      <c r="BA4" s="9"/>
      <c r="BB4" s="9"/>
      <c r="BC4" s="86" t="s">
        <v>9</v>
      </c>
      <c r="BD4" s="8"/>
      <c r="BE4" s="8"/>
      <c r="BG4" s="9"/>
      <c r="BH4" s="9"/>
      <c r="BI4" s="86" t="s">
        <v>9</v>
      </c>
      <c r="BJ4" s="8"/>
      <c r="BK4" s="8"/>
      <c r="BM4" s="101" t="s">
        <v>296</v>
      </c>
    </row>
    <row r="5" spans="1:65" ht="39.75" customHeight="1" x14ac:dyDescent="0.2">
      <c r="B5" s="429" t="s">
        <v>98</v>
      </c>
      <c r="C5" s="430"/>
      <c r="D5" s="225"/>
      <c r="E5" s="226" t="s">
        <v>99</v>
      </c>
      <c r="F5" s="227"/>
      <c r="G5" s="226" t="s">
        <v>100</v>
      </c>
      <c r="H5" s="226" t="s">
        <v>101</v>
      </c>
      <c r="I5" s="228" t="s">
        <v>102</v>
      </c>
      <c r="J5" s="227"/>
      <c r="K5" s="226" t="s">
        <v>99</v>
      </c>
      <c r="L5" s="227"/>
      <c r="M5" s="226" t="s">
        <v>100</v>
      </c>
      <c r="N5" s="226" t="s">
        <v>101</v>
      </c>
      <c r="O5" s="228" t="s">
        <v>102</v>
      </c>
      <c r="P5" s="227"/>
      <c r="Q5" s="226" t="s">
        <v>99</v>
      </c>
      <c r="R5" s="227"/>
      <c r="S5" s="226" t="s">
        <v>100</v>
      </c>
      <c r="T5" s="226" t="s">
        <v>101</v>
      </c>
      <c r="U5" s="228" t="s">
        <v>102</v>
      </c>
      <c r="V5" s="227"/>
      <c r="W5" s="226" t="s">
        <v>99</v>
      </c>
      <c r="X5" s="227"/>
      <c r="Y5" s="226" t="s">
        <v>100</v>
      </c>
      <c r="Z5" s="226" t="s">
        <v>103</v>
      </c>
      <c r="AA5" s="228" t="s">
        <v>104</v>
      </c>
      <c r="AB5" s="227"/>
      <c r="AC5" s="226" t="s">
        <v>99</v>
      </c>
      <c r="AD5" s="227"/>
      <c r="AE5" s="226" t="s">
        <v>100</v>
      </c>
      <c r="AF5" s="226" t="s">
        <v>103</v>
      </c>
      <c r="AG5" s="228" t="s">
        <v>104</v>
      </c>
      <c r="AH5" s="227"/>
      <c r="AI5" s="226" t="s">
        <v>99</v>
      </c>
      <c r="AJ5" s="227"/>
      <c r="AK5" s="226" t="s">
        <v>100</v>
      </c>
      <c r="AL5" s="226" t="s">
        <v>103</v>
      </c>
      <c r="AM5" s="228" t="s">
        <v>104</v>
      </c>
      <c r="AN5" s="227"/>
      <c r="AO5" s="226" t="s">
        <v>99</v>
      </c>
      <c r="AP5" s="227"/>
      <c r="AQ5" s="226" t="s">
        <v>100</v>
      </c>
      <c r="AR5" s="226" t="s">
        <v>103</v>
      </c>
      <c r="AS5" s="228" t="s">
        <v>104</v>
      </c>
      <c r="AT5" s="227"/>
      <c r="AU5" s="226" t="s">
        <v>99</v>
      </c>
      <c r="AV5" s="227"/>
      <c r="AW5" s="226" t="s">
        <v>100</v>
      </c>
      <c r="AX5" s="226" t="s">
        <v>103</v>
      </c>
      <c r="AY5" s="228" t="s">
        <v>104</v>
      </c>
      <c r="AZ5" s="227"/>
      <c r="BA5" s="226" t="s">
        <v>99</v>
      </c>
      <c r="BB5" s="227"/>
      <c r="BC5" s="226" t="s">
        <v>100</v>
      </c>
      <c r="BD5" s="226" t="s">
        <v>103</v>
      </c>
      <c r="BE5" s="228" t="s">
        <v>104</v>
      </c>
      <c r="BF5" s="227"/>
      <c r="BG5" s="226" t="s">
        <v>99</v>
      </c>
      <c r="BH5" s="227"/>
      <c r="BI5" s="226" t="s">
        <v>100</v>
      </c>
      <c r="BJ5" s="226" t="s">
        <v>103</v>
      </c>
      <c r="BK5" s="228" t="s">
        <v>104</v>
      </c>
      <c r="BL5" s="6"/>
      <c r="BM5" s="229" t="s">
        <v>297</v>
      </c>
    </row>
    <row r="6" spans="1:65" x14ac:dyDescent="0.2">
      <c r="A6" s="17"/>
      <c r="B6" s="32" t="str">
        <f>VLOOKUP($B$5,Raw!$FU$6:$FX$26,2,0)</f>
        <v>ENG</v>
      </c>
      <c r="C6" s="45"/>
      <c r="D6" s="17" t="s">
        <v>105</v>
      </c>
      <c r="E6" s="230" t="s">
        <v>336</v>
      </c>
      <c r="F6" s="230"/>
      <c r="G6" s="230" t="s">
        <v>337</v>
      </c>
      <c r="H6" s="417" t="s">
        <v>338</v>
      </c>
      <c r="I6" s="417" t="s">
        <v>339</v>
      </c>
      <c r="J6" s="230"/>
      <c r="K6" s="230" t="s">
        <v>340</v>
      </c>
      <c r="L6" s="230"/>
      <c r="M6" s="230" t="s">
        <v>341</v>
      </c>
      <c r="N6" s="417" t="s">
        <v>342</v>
      </c>
      <c r="O6" s="417" t="s">
        <v>343</v>
      </c>
      <c r="P6" s="230"/>
      <c r="Q6" s="230" t="s">
        <v>344</v>
      </c>
      <c r="R6" s="230"/>
      <c r="S6" s="230" t="s">
        <v>345</v>
      </c>
      <c r="T6" s="417" t="s">
        <v>346</v>
      </c>
      <c r="U6" s="417" t="s">
        <v>347</v>
      </c>
      <c r="V6" s="230"/>
      <c r="W6" s="230" t="s">
        <v>348</v>
      </c>
      <c r="X6" s="230"/>
      <c r="Y6" s="230" t="s">
        <v>349</v>
      </c>
      <c r="Z6" s="417" t="s">
        <v>350</v>
      </c>
      <c r="AA6" s="417" t="s">
        <v>351</v>
      </c>
      <c r="AB6" s="230"/>
      <c r="AC6" s="230" t="s">
        <v>352</v>
      </c>
      <c r="AD6" s="230"/>
      <c r="AE6" s="230" t="s">
        <v>353</v>
      </c>
      <c r="AF6" s="417" t="s">
        <v>354</v>
      </c>
      <c r="AG6" s="417" t="s">
        <v>355</v>
      </c>
      <c r="AH6" s="230"/>
      <c r="AI6" s="230" t="s">
        <v>356</v>
      </c>
      <c r="AJ6" s="230"/>
      <c r="AK6" s="230" t="s">
        <v>357</v>
      </c>
      <c r="AL6" s="417" t="s">
        <v>358</v>
      </c>
      <c r="AM6" s="417" t="s">
        <v>359</v>
      </c>
      <c r="AN6" s="230"/>
      <c r="AO6" s="230" t="s">
        <v>360</v>
      </c>
      <c r="AP6" s="230"/>
      <c r="AQ6" s="230" t="s">
        <v>361</v>
      </c>
      <c r="AR6" s="417" t="s">
        <v>362</v>
      </c>
      <c r="AS6" s="417" t="s">
        <v>363</v>
      </c>
      <c r="AT6" s="230"/>
      <c r="AU6" s="230" t="s">
        <v>364</v>
      </c>
      <c r="AV6" s="230"/>
      <c r="AW6" s="230" t="s">
        <v>365</v>
      </c>
      <c r="AX6" s="417" t="s">
        <v>366</v>
      </c>
      <c r="AY6" s="417" t="s">
        <v>367</v>
      </c>
      <c r="AZ6" s="230"/>
      <c r="BA6" s="230" t="s">
        <v>368</v>
      </c>
      <c r="BB6" s="230"/>
      <c r="BC6" s="230" t="s">
        <v>369</v>
      </c>
      <c r="BD6" s="417" t="s">
        <v>370</v>
      </c>
      <c r="BE6" s="417" t="s">
        <v>371</v>
      </c>
      <c r="BF6" s="230"/>
      <c r="BG6" s="230" t="s">
        <v>372</v>
      </c>
      <c r="BH6" s="230"/>
      <c r="BI6" s="230" t="s">
        <v>373</v>
      </c>
      <c r="BJ6" s="417" t="s">
        <v>374</v>
      </c>
      <c r="BK6" s="417" t="s">
        <v>375</v>
      </c>
      <c r="BL6" s="18"/>
      <c r="BM6" s="18" t="s">
        <v>314</v>
      </c>
    </row>
    <row r="7" spans="1:65" s="1" customFormat="1" ht="15" x14ac:dyDescent="0.2">
      <c r="A7" s="3"/>
      <c r="B7" s="286" t="s">
        <v>131</v>
      </c>
      <c r="C7" s="113" t="s">
        <v>376</v>
      </c>
      <c r="D7" s="364"/>
      <c r="E7" s="54">
        <f t="shared" ref="E7:E10" si="0">IFERROR(SUMIF($B$11:$B$78,$B7,E$11:E$78),"-")</f>
        <v>5229</v>
      </c>
      <c r="F7" s="23"/>
      <c r="G7" s="23">
        <f>IFERROR(SUMIF($B$11:$B$78,$B7,G$11:G$78),"-")</f>
        <v>789.06805555555547</v>
      </c>
      <c r="H7" s="412">
        <f t="shared" ref="H7:H10" si="1">IFERROR(G7/E7/24,"-")</f>
        <v>6.2875952664272596E-3</v>
      </c>
      <c r="I7" s="418">
        <f>IFERROR(SUMPRODUCT(E31:E42,I31:I42)/E7,"-")</f>
        <v>1.078446059369754E-2</v>
      </c>
      <c r="J7" s="23"/>
      <c r="K7" s="54">
        <f t="shared" ref="K7:K10" si="2">IFERROR(SUMIF($B$11:$B$78,$B7,K$11:K$78),"-")</f>
        <v>2917</v>
      </c>
      <c r="L7" s="23"/>
      <c r="M7" s="23">
        <f t="shared" ref="M7:M10" si="3">IFERROR(SUMIF($B$11:$B$78,$B7,M$11:M$78),"-")</f>
        <v>404.17722222222221</v>
      </c>
      <c r="N7" s="412">
        <f t="shared" ref="N7:N10" si="4">IFERROR(M7/K7/24,"-")</f>
        <v>5.7733005116875529E-3</v>
      </c>
      <c r="O7" s="418">
        <f>IFERROR(SUMPRODUCT(K31:K42,O31:O42)/K7,"-")</f>
        <v>1.1054442984293858E-2</v>
      </c>
      <c r="P7" s="23"/>
      <c r="Q7" s="23">
        <f t="shared" ref="Q7:Q10" si="5">IFERROR(SUMIF($B$11:$B$78,$B7,Q$11:Q$78),"-")</f>
        <v>366195</v>
      </c>
      <c r="R7" s="23"/>
      <c r="S7" s="23">
        <f t="shared" ref="S7:S10" si="6">IFERROR(SUMIF($B$11:$B$78,$B7,S$11:S$78),"-")</f>
        <v>45507.591111111105</v>
      </c>
      <c r="T7" s="412">
        <f t="shared" ref="T7:T10" si="7">IFERROR(S7/Q7/24,"-")</f>
        <v>5.177977934241673E-3</v>
      </c>
      <c r="U7" s="418">
        <f>IFERROR(SUMPRODUCT(Q31:Q42,U31:U42)/Q7,"-")</f>
        <v>9.1186702983585451E-3</v>
      </c>
      <c r="V7" s="23"/>
      <c r="W7" s="23">
        <f t="shared" ref="W7:W10" si="8">IFERROR(SUMIF($B$11:$B$78,$B7,W$11:W$78),"-")</f>
        <v>194068</v>
      </c>
      <c r="X7" s="23"/>
      <c r="Y7" s="23">
        <f t="shared" ref="Y7:Y10" si="9">IFERROR(SUMIF($B$11:$B$78,$B7,Y$11:Y$78),"-")</f>
        <v>78434.725277777776</v>
      </c>
      <c r="Z7" s="412">
        <f t="shared" ref="Z7:Z10" si="10">IFERROR(Y7/W7/24,"-")</f>
        <v>1.6840043455081419E-2</v>
      </c>
      <c r="AA7" s="418">
        <f>IFERROR(SUMPRODUCT(W31:W42,AA31:AA42)/W7,"-")</f>
        <v>3.3506784551558484E-2</v>
      </c>
      <c r="AB7" s="23"/>
      <c r="AC7" s="23">
        <f t="shared" ref="AC7:AC10" si="11">IFERROR(SUMIF($B$11:$B$78,$B7,AC$11:AC$78),"-")</f>
        <v>55114</v>
      </c>
      <c r="AD7" s="23"/>
      <c r="AE7" s="23">
        <f t="shared" ref="AE7:AE10" si="12">IFERROR(SUMIF($B$11:$B$78,$B7,AE$11:AE$78),"-")</f>
        <v>22658.418611111112</v>
      </c>
      <c r="AF7" s="412">
        <f t="shared" ref="AF7:AF10" si="13">IFERROR(AE7/AC7/24,"-")</f>
        <v>1.7129962903490274E-2</v>
      </c>
      <c r="AG7" s="418">
        <f>IFERROR(SUMPRODUCT(AC31:AC42,AG31:AG42)/AC7,"-")</f>
        <v>3.7042913745112822E-2</v>
      </c>
      <c r="AH7" s="23"/>
      <c r="AI7" s="23">
        <f t="shared" ref="AI7:AI10" si="14">IFERROR(SUMIF($B$11:$B$78,$B7,AI$11:AI$78),"-")</f>
        <v>2210481</v>
      </c>
      <c r="AJ7" s="23"/>
      <c r="AK7" s="23">
        <f t="shared" ref="AK7:AK10" si="15">IFERROR(SUMIF($B$11:$B$78,$B7,AK$11:AK$78),"-")</f>
        <v>945779.23055555555</v>
      </c>
      <c r="AL7" s="412">
        <f t="shared" ref="AL7:AL10" si="16">IFERROR(AK7/AI7/24,"-")</f>
        <v>1.7827553342378791E-2</v>
      </c>
      <c r="AM7" s="418">
        <f>IFERROR(SUMPRODUCT(AI31:AI42,AM31:AM42)/AI7,"-")</f>
        <v>3.7077768493725016E-2</v>
      </c>
      <c r="AN7" s="23"/>
      <c r="AO7" s="23">
        <f>IFERROR(SUMIF($B$11:$B$78,$B7,AO$11:AO$78),"-")</f>
        <v>104048</v>
      </c>
      <c r="AP7" s="23"/>
      <c r="AQ7" s="23">
        <f>IFERROR(SUMIF($B$11:$B$78,$B7,AQ$11:AQ$78),"-")</f>
        <v>166740.77583333335</v>
      </c>
      <c r="AR7" s="412">
        <f t="shared" ref="AR7:AR10" si="17">IFERROR(AQ7/AO7/24,"-")</f>
        <v>6.6772377425696694E-2</v>
      </c>
      <c r="AS7" s="418">
        <f>IFERROR(SUMPRODUCT(AO31:AO42,AS31:AS42)/AO7,"-")</f>
        <v>0.14883988083669361</v>
      </c>
      <c r="AT7" s="23"/>
      <c r="AU7" s="23">
        <f>IFERROR(SUMIF($B$11:$B$78,$B7,AU$11:AU$78),"-")</f>
        <v>40092</v>
      </c>
      <c r="AV7" s="23"/>
      <c r="AW7" s="23">
        <f>IFERROR(SUMIF($B$11:$B$78,$B7,AW$11:AW$78),"-")</f>
        <v>59148.145000000004</v>
      </c>
      <c r="AX7" s="412">
        <f t="shared" ref="AX7:AX10" si="18">IFERROR(AW7/AU7/24,"-")</f>
        <v>6.1471267127273937E-2</v>
      </c>
      <c r="AY7" s="418">
        <f>IFERROR(SUMPRODUCT(AU31:AU42,AY31:AY42)/AU7,"-")</f>
        <v>0.14051455927986004</v>
      </c>
      <c r="AZ7" s="23"/>
      <c r="BA7" s="23">
        <f>IFERROR(SUMIF($B$11:$B$78,$B7,BA$11:BA$78),"-")</f>
        <v>75951</v>
      </c>
      <c r="BB7" s="23"/>
      <c r="BC7" s="23">
        <f>IFERROR(SUMIF($B$11:$B$78,$B7,BC$11:BC$78),"-")</f>
        <v>174486.61888888886</v>
      </c>
      <c r="BD7" s="412">
        <f t="shared" ref="BD7:BD9" si="19">IFERROR(BC7/BA7/24,"-")</f>
        <v>9.5723239812998337E-2</v>
      </c>
      <c r="BE7" s="418">
        <f>IFERROR(SUMPRODUCT(BA31:BA42,BE31:BE42)/BA7,"-")</f>
        <v>0.20734100250795223</v>
      </c>
      <c r="BF7" s="23"/>
      <c r="BG7" s="23">
        <f>IFERROR(SUMIF($B$11:$B$78,$B7,BG$11:BG$78),"-")</f>
        <v>18203</v>
      </c>
      <c r="BH7" s="23"/>
      <c r="BI7" s="23">
        <f>IFERROR(SUMIF($B$11:$B$78,$B7,BI$11:BI$78),"-")</f>
        <v>39949.215833333328</v>
      </c>
      <c r="BJ7" s="412">
        <f t="shared" ref="BJ7:BJ10" si="20">IFERROR(BI7/BG7/24,"-")</f>
        <v>9.1443754310949962E-2</v>
      </c>
      <c r="BK7" s="418">
        <f>IFERROR(SUMPRODUCT(BG31:BG42,BK31:BK42)/BG7,"-")</f>
        <v>0.21148222349897552</v>
      </c>
      <c r="BL7" s="23"/>
      <c r="BM7" s="56">
        <f>IFERROR(SUMIF($B$11:$B$78,$B7,BM$11:BM$78),"-")</f>
        <v>21358</v>
      </c>
    </row>
    <row r="8" spans="1:65" s="1" customFormat="1" ht="15" x14ac:dyDescent="0.2">
      <c r="A8" s="3"/>
      <c r="B8" s="286" t="str">
        <f>LEFT(C8,7)</f>
        <v>2020-21</v>
      </c>
      <c r="C8" s="113" t="s">
        <v>147</v>
      </c>
      <c r="D8" s="364"/>
      <c r="E8" s="54">
        <f t="shared" si="0"/>
        <v>7689</v>
      </c>
      <c r="F8" s="23"/>
      <c r="G8" s="23">
        <f>IFERROR(SUMIF($B$11:$B$78,$B8,G$11:G$78),"-")</f>
        <v>1118.1341666666667</v>
      </c>
      <c r="H8" s="412">
        <f t="shared" si="1"/>
        <v>6.0591655106140086E-3</v>
      </c>
      <c r="I8" s="418">
        <f>IFERROR(SUMPRODUCT(E43:E54,I43:I54)/E8,"-")</f>
        <v>1.0371625771303883E-2</v>
      </c>
      <c r="J8" s="23"/>
      <c r="K8" s="54">
        <f t="shared" si="2"/>
        <v>5065</v>
      </c>
      <c r="L8" s="23"/>
      <c r="M8" s="23">
        <f t="shared" si="3"/>
        <v>651.69499999999994</v>
      </c>
      <c r="N8" s="412">
        <f t="shared" si="4"/>
        <v>5.3610974004606772E-3</v>
      </c>
      <c r="O8" s="418">
        <f>IFERROR(SUMPRODUCT(K43:K54,O43:O54)/K8,"-")</f>
        <v>9.9013358743738813E-3</v>
      </c>
      <c r="P8" s="23"/>
      <c r="Q8" s="23">
        <f t="shared" si="5"/>
        <v>639471</v>
      </c>
      <c r="R8" s="23"/>
      <c r="S8" s="23">
        <f t="shared" si="6"/>
        <v>74803.901944444457</v>
      </c>
      <c r="T8" s="412">
        <f t="shared" si="7"/>
        <v>4.8740744266513817E-3</v>
      </c>
      <c r="U8" s="418">
        <f>IFERROR(SUMPRODUCT(Q43:Q54,U43:U54)/Q8,"-")</f>
        <v>8.5855678083047466E-3</v>
      </c>
      <c r="V8" s="23"/>
      <c r="W8" s="23">
        <f t="shared" si="8"/>
        <v>305255</v>
      </c>
      <c r="X8" s="23"/>
      <c r="Y8" s="23">
        <f t="shared" si="9"/>
        <v>108705.5275</v>
      </c>
      <c r="Z8" s="412">
        <f t="shared" si="10"/>
        <v>1.4838076294136596E-2</v>
      </c>
      <c r="AA8" s="418">
        <f>IFERROR(SUMPRODUCT(W43:W54,AA43:AA54)/W8,"-")</f>
        <v>2.9236965739633594E-2</v>
      </c>
      <c r="AB8" s="23"/>
      <c r="AC8" s="23">
        <f t="shared" si="11"/>
        <v>98323</v>
      </c>
      <c r="AD8" s="23"/>
      <c r="AE8" s="23">
        <f t="shared" si="12"/>
        <v>33231.239444444444</v>
      </c>
      <c r="AF8" s="412">
        <f t="shared" si="13"/>
        <v>1.4082513520253165E-2</v>
      </c>
      <c r="AG8" s="418">
        <f>IFERROR(SUMPRODUCT(AC43:AC54,AG43:AG54)/AC8,"-")</f>
        <v>3.0397734357019063E-2</v>
      </c>
      <c r="AH8" s="23"/>
      <c r="AI8" s="23">
        <f t="shared" si="14"/>
        <v>4014076</v>
      </c>
      <c r="AJ8" s="23"/>
      <c r="AK8" s="23">
        <f t="shared" si="15"/>
        <v>1400914.8491666666</v>
      </c>
      <c r="AL8" s="412">
        <f t="shared" si="16"/>
        <v>1.4541690802219766E-2</v>
      </c>
      <c r="AM8" s="418">
        <f>IFERROR(SUMPRODUCT(AI43:AI54,AM43:AM54)/AI8,"-")</f>
        <v>2.9693730196886231E-2</v>
      </c>
      <c r="AN8" s="23"/>
      <c r="AO8" s="23">
        <f>IFERROR(SUMIF($B$11:$B$78,$B8,AO$11:AO$78),"-")</f>
        <v>212658</v>
      </c>
      <c r="AP8" s="23"/>
      <c r="AQ8" s="23">
        <f>IFERROR(SUMIF($B$11:$B$78,$B8,AQ$11:AQ$78),"-")</f>
        <v>247505.05472222227</v>
      </c>
      <c r="AR8" s="412">
        <f t="shared" si="17"/>
        <v>4.849434591421873E-2</v>
      </c>
      <c r="AS8" s="418">
        <f>IFERROR(SUMPRODUCT(AO43:AO54,AS43:AS54)/AO8,"-")</f>
        <v>0.10378888519446805</v>
      </c>
      <c r="AT8" s="23"/>
      <c r="AU8" s="23">
        <f>IFERROR(SUMIF($B$11:$B$78,$B8,AU$11:AU$78),"-")</f>
        <v>71264</v>
      </c>
      <c r="AV8" s="23"/>
      <c r="AW8" s="23">
        <f>IFERROR(SUMIF($B$11:$B$78,$B8,AW$11:AW$78),"-")</f>
        <v>85313.482777777783</v>
      </c>
      <c r="AX8" s="412">
        <f t="shared" si="18"/>
        <v>4.9881124397649225E-2</v>
      </c>
      <c r="AY8" s="418">
        <f>IFERROR(SUMPRODUCT(AU43:AU54,AY43:AY54)/AU8,"-")</f>
        <v>0.11141072719044678</v>
      </c>
      <c r="AZ8" s="23"/>
      <c r="BA8" s="23">
        <f>IFERROR(SUMIF($B$11:$B$78,$B8,BA$11:BA$78),"-")</f>
        <v>162849</v>
      </c>
      <c r="BB8" s="23"/>
      <c r="BC8" s="23">
        <f>IFERROR(SUMIF($B$11:$B$78,$B8,BC$11:BC$78),"-")</f>
        <v>262604.80722222221</v>
      </c>
      <c r="BD8" s="412">
        <f t="shared" si="19"/>
        <v>6.719026194568338E-2</v>
      </c>
      <c r="BE8" s="418">
        <f>IFERROR(SUMPRODUCT(BA43:BA54,BE43:BE54)/BA8,"-")</f>
        <v>0.1429523966959394</v>
      </c>
      <c r="BF8" s="23"/>
      <c r="BG8" s="23">
        <f>IFERROR(SUMIF($B$11:$B$78,$B8,BG$11:BG$78),"-")</f>
        <v>32388</v>
      </c>
      <c r="BH8" s="23"/>
      <c r="BI8" s="23">
        <f>IFERROR(SUMIF($B$11:$B$78,$B8,BI$11:BI$78),"-")</f>
        <v>55075.904166666667</v>
      </c>
      <c r="BJ8" s="412">
        <f t="shared" si="20"/>
        <v>7.0854308394398477E-2</v>
      </c>
      <c r="BK8" s="418">
        <f>IFERROR(SUMPRODUCT(BG43:BG54,BK43:BK54)/BG8,"-")</f>
        <v>0.16302642811237819</v>
      </c>
      <c r="BL8" s="23"/>
      <c r="BM8" s="56">
        <f>IFERROR(SUMIF($B$11:$B$78,$B8,BM$11:BM$78),"-")</f>
        <v>38152</v>
      </c>
    </row>
    <row r="9" spans="1:65" s="1" customFormat="1" ht="15" x14ac:dyDescent="0.2">
      <c r="A9" s="3"/>
      <c r="B9" s="286" t="str">
        <f>LEFT(C9,7)</f>
        <v>2021-22</v>
      </c>
      <c r="C9" s="113" t="s">
        <v>377</v>
      </c>
      <c r="D9" s="364"/>
      <c r="E9" s="54">
        <f t="shared" si="0"/>
        <v>10222</v>
      </c>
      <c r="F9" s="23"/>
      <c r="G9" s="23">
        <f>IFERROR(SUMIF($B$11:$B$78,$B9,G$11:G$78),"-")</f>
        <v>1733.4416666666666</v>
      </c>
      <c r="H9" s="412">
        <f t="shared" si="1"/>
        <v>7.0658125720124351E-3</v>
      </c>
      <c r="I9" s="418">
        <f>IFERROR(SUMPRODUCT(E55:E66,I55:I66)/E9,"-")</f>
        <v>1.1965469584483723E-2</v>
      </c>
      <c r="J9" s="23"/>
      <c r="K9" s="54">
        <f t="shared" si="2"/>
        <v>6211</v>
      </c>
      <c r="L9" s="23"/>
      <c r="M9" s="23">
        <f t="shared" si="3"/>
        <v>967.78277777777782</v>
      </c>
      <c r="N9" s="412">
        <f t="shared" si="4"/>
        <v>6.4923977471272598E-3</v>
      </c>
      <c r="O9" s="418">
        <f>IFERROR(SUMPRODUCT(K55:K66,O55:O66)/K9,"-")</f>
        <v>1.1799212269748414E-2</v>
      </c>
      <c r="P9" s="23"/>
      <c r="Q9" s="23">
        <f t="shared" si="5"/>
        <v>879424</v>
      </c>
      <c r="R9" s="23"/>
      <c r="S9" s="23">
        <f t="shared" si="6"/>
        <v>126526.23000000003</v>
      </c>
      <c r="T9" s="412">
        <f t="shared" si="7"/>
        <v>5.9947491198784663E-3</v>
      </c>
      <c r="U9" s="418">
        <f>IFERROR(SUMPRODUCT(Q55:Q66,U55:U66)/Q9,"-")</f>
        <v>1.0604917384265998E-2</v>
      </c>
      <c r="V9" s="23"/>
      <c r="W9" s="23">
        <f t="shared" si="8"/>
        <v>333371</v>
      </c>
      <c r="X9" s="23"/>
      <c r="Y9" s="23">
        <f t="shared" si="9"/>
        <v>231857.66194444441</v>
      </c>
      <c r="Z9" s="412">
        <f t="shared" si="10"/>
        <v>2.897893312361258E-2</v>
      </c>
      <c r="AA9" s="418">
        <f>IFERROR(SUMPRODUCT(W55:W66,AA55:AA66)/W9,"-")</f>
        <v>6.026224619951278E-2</v>
      </c>
      <c r="AB9" s="23"/>
      <c r="AC9" s="23">
        <f t="shared" si="11"/>
        <v>124174</v>
      </c>
      <c r="AD9" s="23"/>
      <c r="AE9" s="23">
        <f t="shared" si="12"/>
        <v>87441.325833333336</v>
      </c>
      <c r="AF9" s="412">
        <f t="shared" si="13"/>
        <v>2.9340993898794344E-2</v>
      </c>
      <c r="AG9" s="418">
        <f>IFERROR(SUMPRODUCT(AC55:AC66,AG55:AG66)/AC9,"-")</f>
        <v>6.5111354441258956E-2</v>
      </c>
      <c r="AH9" s="23"/>
      <c r="AI9" s="23">
        <f t="shared" si="14"/>
        <v>4400150</v>
      </c>
      <c r="AJ9" s="23"/>
      <c r="AK9" s="23">
        <f t="shared" si="15"/>
        <v>3023803.9841666669</v>
      </c>
      <c r="AL9" s="412">
        <f t="shared" si="16"/>
        <v>2.8633531282708801E-2</v>
      </c>
      <c r="AM9" s="418">
        <f>IFERROR(SUMPRODUCT(AI55:AI66,AM55:AM66)/AI9,"-")</f>
        <v>6.1915468106937432E-2</v>
      </c>
      <c r="AN9" s="23"/>
      <c r="AO9" s="23">
        <f>IFERROR(SUMIF($B$11:$B$78,$B9,AO$11:AO$78),"-")</f>
        <v>153878</v>
      </c>
      <c r="AP9" s="23"/>
      <c r="AQ9" s="23">
        <f>IFERROR(SUMIF($B$11:$B$78,$B9,AQ$11:AQ$78),"-")</f>
        <v>359168.1416666666</v>
      </c>
      <c r="AR9" s="412">
        <f t="shared" si="17"/>
        <v>9.7254573338041231E-2</v>
      </c>
      <c r="AS9" s="418">
        <f>IFERROR(SUMPRODUCT(AO55:AO66,AS55:AS66)/AO9,"-")</f>
        <v>0.21848242999925865</v>
      </c>
      <c r="AT9" s="23"/>
      <c r="AU9" s="23">
        <f>IFERROR(SUMIF($B$11:$B$78,$B9,AU$11:AU$78),"-")</f>
        <v>67550</v>
      </c>
      <c r="AV9" s="23"/>
      <c r="AW9" s="23">
        <f>IFERROR(SUMIF($B$11:$B$78,$B9,AW$11:AW$78),"-")</f>
        <v>171712.92083333334</v>
      </c>
      <c r="AX9" s="412">
        <f t="shared" si="18"/>
        <v>0.1059171729788634</v>
      </c>
      <c r="AY9" s="418">
        <f>IFERROR(SUMPRODUCT(AU55:AU66,AY55:AY66)/AU9,"-")</f>
        <v>0.2514473087493489</v>
      </c>
      <c r="AZ9" s="23"/>
      <c r="BA9" s="23">
        <f>IFERROR(SUMIF($B$11:$B$78,$B9,BA$11:BA$78),"-")</f>
        <v>130129</v>
      </c>
      <c r="BB9" s="23"/>
      <c r="BC9" s="23">
        <f>IFERROR(SUMIF($B$11:$B$78,$B9,BC$11:BC$78),"-")</f>
        <v>421867.74638888892</v>
      </c>
      <c r="BD9" s="412">
        <f t="shared" si="19"/>
        <v>0.13507998037488725</v>
      </c>
      <c r="BE9" s="418">
        <f>IFERROR(SUMPRODUCT(BA55:BA66,BE55:BE66)/BA9,"-")</f>
        <v>0.3052399694085613</v>
      </c>
      <c r="BF9" s="23"/>
      <c r="BG9" s="23">
        <f>IFERROR(SUMIF($B$11:$B$78,$B9,BG$11:BG$78),"-")</f>
        <v>24859</v>
      </c>
      <c r="BH9" s="23"/>
      <c r="BI9" s="23">
        <f>IFERROR(SUMIF($B$11:$B$78,$B9,BI$11:BI$78),"-")</f>
        <v>102301.53416666668</v>
      </c>
      <c r="BJ9" s="412">
        <f t="shared" si="20"/>
        <v>0.17146964574645449</v>
      </c>
      <c r="BK9" s="418">
        <f>IFERROR(SUMPRODUCT(BG55:BG66,BK55:BK66)/BG9,"-")</f>
        <v>0.40926826095474761</v>
      </c>
      <c r="BL9" s="23"/>
      <c r="BM9" s="56">
        <f>IFERROR(SUMIF($B$11:$B$78,$B9,BM$11:BM$78),"-")</f>
        <v>3820</v>
      </c>
    </row>
    <row r="10" spans="1:65" ht="15" x14ac:dyDescent="0.2">
      <c r="A10" s="3"/>
      <c r="B10" s="286" t="str">
        <f>LEFT(C10,7)</f>
        <v>2022-23</v>
      </c>
      <c r="C10" s="105" t="s">
        <v>134</v>
      </c>
      <c r="D10" s="365"/>
      <c r="E10" s="301">
        <f t="shared" si="0"/>
        <v>2414</v>
      </c>
      <c r="F10" s="291"/>
      <c r="G10" s="291">
        <f>IFERROR(SUMIF($B$11:$B$78,$B10,G$11:G$78),"-")</f>
        <v>422.58555555555557</v>
      </c>
      <c r="H10" s="411">
        <f t="shared" si="1"/>
        <v>7.294006413206911E-3</v>
      </c>
      <c r="I10" s="419">
        <f>IFERROR(SUMPRODUCT(E67:E78,I67:I78)/E10,"-")</f>
        <v>1.2262395862100709E-2</v>
      </c>
      <c r="J10" s="291"/>
      <c r="K10" s="301">
        <f t="shared" si="2"/>
        <v>1513</v>
      </c>
      <c r="L10" s="291"/>
      <c r="M10" s="291">
        <f t="shared" si="3"/>
        <v>231.37444444444444</v>
      </c>
      <c r="N10" s="411">
        <f t="shared" si="4"/>
        <v>6.3718452424665244E-3</v>
      </c>
      <c r="O10" s="419">
        <f>IFERROR(SUMPRODUCT(K67:K78,O67:O78)/K10,"-")</f>
        <v>1.1623070732662603E-2</v>
      </c>
      <c r="P10" s="291"/>
      <c r="Q10" s="291">
        <f t="shared" si="5"/>
        <v>230025</v>
      </c>
      <c r="R10" s="291"/>
      <c r="S10" s="291">
        <f t="shared" si="6"/>
        <v>34075.915277777778</v>
      </c>
      <c r="T10" s="411">
        <f t="shared" si="7"/>
        <v>6.1725021334235013E-3</v>
      </c>
      <c r="U10" s="419">
        <f>IFERROR(SUMPRODUCT(Q67:Q78,U67:U78)/Q10,"-")</f>
        <v>1.0952741700781317E-2</v>
      </c>
      <c r="V10" s="291"/>
      <c r="W10" s="291">
        <f t="shared" si="8"/>
        <v>80237</v>
      </c>
      <c r="X10" s="291"/>
      <c r="Y10" s="291">
        <f t="shared" si="9"/>
        <v>63236.537500000006</v>
      </c>
      <c r="Z10" s="411">
        <f t="shared" si="10"/>
        <v>3.2838412816614114E-2</v>
      </c>
      <c r="AA10" s="419">
        <f>IFERROR(SUMPRODUCT(W67:W78,AA67:AA78)/W10,"-")</f>
        <v>7.0286634641171825E-2</v>
      </c>
      <c r="AB10" s="291"/>
      <c r="AC10" s="291">
        <f t="shared" si="11"/>
        <v>31430</v>
      </c>
      <c r="AD10" s="291"/>
      <c r="AE10" s="291">
        <f t="shared" si="12"/>
        <v>24598.249444444442</v>
      </c>
      <c r="AF10" s="411">
        <f t="shared" si="13"/>
        <v>3.2609833286197425E-2</v>
      </c>
      <c r="AG10" s="419">
        <f>IFERROR(SUMPRODUCT(AC67:AC78,AG67:AG78)/AC10,"-")</f>
        <v>7.3841325815156553E-2</v>
      </c>
      <c r="AH10" s="291"/>
      <c r="AI10" s="291">
        <f t="shared" si="14"/>
        <v>1011794</v>
      </c>
      <c r="AJ10" s="291"/>
      <c r="AK10" s="291">
        <f t="shared" si="15"/>
        <v>803133.36388888885</v>
      </c>
      <c r="AL10" s="411">
        <f t="shared" si="16"/>
        <v>3.3073817557760808E-2</v>
      </c>
      <c r="AM10" s="419">
        <f>IFERROR(SUMPRODUCT(AI67:AI78,AM67:AM78)/AI10,"-")</f>
        <v>7.3397346224095966E-2</v>
      </c>
      <c r="AN10" s="291"/>
      <c r="AO10" s="291">
        <f>IFERROR(SUMIF($B$11:$B$78,$B10,AO$11:AO$78),"-")</f>
        <v>29499</v>
      </c>
      <c r="AP10" s="291"/>
      <c r="AQ10" s="291">
        <f>IFERROR(SUMIF($B$11:$B$78,$B10,AQ$11:AQ$78),"-")</f>
        <v>75834.298611111109</v>
      </c>
      <c r="AR10" s="411">
        <f t="shared" si="17"/>
        <v>0.10711422224921623</v>
      </c>
      <c r="AS10" s="419">
        <f>IFERROR(SUMPRODUCT(AO67:AO78,AS67:AS78)/AO10,"-")</f>
        <v>0.25536302470391337</v>
      </c>
      <c r="AT10" s="291"/>
      <c r="AU10" s="291">
        <f>IFERROR(SUMIF($B$11:$B$78,$B10,AU$11:AU$78),"-")</f>
        <v>14345</v>
      </c>
      <c r="AV10" s="291"/>
      <c r="AW10" s="291">
        <f>IFERROR(SUMIF($B$11:$B$78,$B10,AW$11:AW$78),"-")</f>
        <v>37230.921388888892</v>
      </c>
      <c r="AX10" s="411">
        <f t="shared" si="18"/>
        <v>0.10814140057188594</v>
      </c>
      <c r="AY10" s="419">
        <f>IFERROR(SUMPRODUCT(AU67:AU78,AY67:AY78)/AU10,"-")</f>
        <v>0.26279186353484885</v>
      </c>
      <c r="AZ10" s="291"/>
      <c r="BA10" s="291">
        <f>IFERROR(SUMIF($B$11:$B$78,$B10,BA$11:BA$78),"-")</f>
        <v>31120</v>
      </c>
      <c r="BB10" s="291"/>
      <c r="BC10" s="291">
        <f>IFERROR(SUMIF($B$11:$B$78,$B10,BC$11:BC$78),"-")</f>
        <v>115569.14361111113</v>
      </c>
      <c r="BD10" s="411">
        <f>IFERROR(BC10/BA10/24,"-")</f>
        <v>0.15473589279551084</v>
      </c>
      <c r="BE10" s="419">
        <f>IFERROR(SUMPRODUCT(BA67:BA78,BE67:BE78)/BA10,"-")</f>
        <v>0.36857712082262212</v>
      </c>
      <c r="BF10" s="291"/>
      <c r="BG10" s="291">
        <f>IFERROR(SUMIF($B$11:$B$78,$B10,BG$11:BG$78),"-")</f>
        <v>6375</v>
      </c>
      <c r="BH10" s="291"/>
      <c r="BI10" s="291">
        <f>IFERROR(SUMIF($B$11:$B$78,$B10,BI$11:BI$78),"-")</f>
        <v>26077.027777777781</v>
      </c>
      <c r="BJ10" s="411">
        <f t="shared" si="20"/>
        <v>0.17043809005083518</v>
      </c>
      <c r="BK10" s="419">
        <f>IFERROR(SUMPRODUCT(BG67:BG78,BK67:BK78)/BG10,"-")</f>
        <v>0.43207825163398694</v>
      </c>
      <c r="BL10" s="291"/>
      <c r="BM10" s="293">
        <f>IFERROR(SUMIF($B$11:$B$78,$B10,BM$11:BM$78),"-")</f>
        <v>691</v>
      </c>
    </row>
    <row r="11" spans="1:65" s="1" customFormat="1" hidden="1" x14ac:dyDescent="0.2">
      <c r="A11" s="3">
        <v>42948</v>
      </c>
      <c r="B11" s="10" t="s">
        <v>128</v>
      </c>
      <c r="C11" s="1" t="s">
        <v>135</v>
      </c>
      <c r="D11" s="2" t="s">
        <v>135</v>
      </c>
      <c r="E11" s="54">
        <f>IFERROR(INDEX(Raw!$H$6:$EB$1257,MATCH($B11&amp;$D11&amp;$B$6,Raw!$A$6:$A$1257,0),MATCH(E$6,Raw!$H$5:$EB$5,0)),"-")</f>
        <v>0</v>
      </c>
      <c r="F11" s="23"/>
      <c r="G11" s="23">
        <f>IFERROR(INDEX(Raw!$H$6:$EB$1257,MATCH($B11&amp;$D11&amp;$B$6,Raw!$A$6:$A$1257,0),MATCH(G$6,Raw!$H$5:$EB$5,0))/60/60,"-")</f>
        <v>0</v>
      </c>
      <c r="H11" s="412" t="str">
        <f>IFERROR(INDEX(Raw!$H$6:$EB$1257,MATCH($B11&amp;$D11&amp;$B$6,Raw!$A$6:$A$1257,0),MATCH(H$6,Raw!$H$5:$EB$5,0))/60/60/24,"-")</f>
        <v>-</v>
      </c>
      <c r="I11" s="418" t="str">
        <f>IFERROR(INDEX(Raw!$H$6:$EB$1257,MATCH($B11&amp;$D11&amp;$B$6,Raw!$A$6:$A$1257,0),MATCH(I$6,Raw!$H$5:$EB$5,0))/60/60/24,"-")</f>
        <v>-</v>
      </c>
      <c r="J11" s="23"/>
      <c r="K11" s="54">
        <f>IFERROR(INDEX(Raw!$H$6:$EB$1257,MATCH($B11&amp;$D11&amp;$B$6,Raw!$A$6:$A$1257,0),MATCH(K$6,Raw!$H$5:$EB$5,0)),"-")</f>
        <v>0</v>
      </c>
      <c r="L11" s="23"/>
      <c r="M11" s="23">
        <f>IFERROR(INDEX(Raw!$H$6:$EB$1257,MATCH($B11&amp;$D11&amp;$B$6,Raw!$A$6:$A$1257,0),MATCH(M$6,Raw!$H$5:$EB$5,0))/60/60,"-")</f>
        <v>0</v>
      </c>
      <c r="N11" s="412" t="str">
        <f>IFERROR(INDEX(Raw!$H$6:$EB$1257,MATCH($B11&amp;$D11&amp;$B$6,Raw!$A$6:$A$1257,0),MATCH(N$6,Raw!$H$5:$EB$5,0))/60/60/24,"-")</f>
        <v>-</v>
      </c>
      <c r="O11" s="418" t="str">
        <f>IFERROR(INDEX(Raw!$H$6:$EB$1257,MATCH($B11&amp;$D11&amp;$B$6,Raw!$A$6:$A$1257,0),MATCH(O$6,Raw!$H$5:$EB$5,0))/60/60/24,"-")</f>
        <v>-</v>
      </c>
      <c r="P11" s="23"/>
      <c r="Q11" s="396">
        <f>IFERROR(INDEX(Raw!$H$6:$EB$1257,MATCH($B11&amp;$D11&amp;$B$6,Raw!$A$6:$A$1257,0),MATCH(Q$6,Raw!$H$5:$EB$5,0)),"-")</f>
        <v>0</v>
      </c>
      <c r="R11" s="23"/>
      <c r="S11" s="23">
        <f>IFERROR(INDEX(Raw!$H$6:$EB$1257,MATCH($B11&amp;$D11&amp;$B$6,Raw!$A$6:$A$1257,0),MATCH(S$6,Raw!$H$5:$EB$5,0))/60/60,"-")</f>
        <v>0</v>
      </c>
      <c r="T11" s="412" t="str">
        <f>IFERROR(INDEX(Raw!$H$6:$EB$1257,MATCH($B11&amp;$D11&amp;$B$6,Raw!$A$6:$A$1257,0),MATCH(T$6,Raw!$H$5:$EB$5,0))/60/60/24,"-")</f>
        <v>-</v>
      </c>
      <c r="U11" s="418" t="str">
        <f>IFERROR(INDEX(Raw!$H$6:$EB$1257,MATCH($B11&amp;$D11&amp;$B$6,Raw!$A$6:$A$1257,0),MATCH(U$6,Raw!$H$5:$EB$5,0))/60/60/24,"-")</f>
        <v>-</v>
      </c>
      <c r="V11" s="23"/>
      <c r="W11" s="396">
        <f>IFERROR(INDEX(Raw!$H$6:$EB$1257,MATCH($B11&amp;$D11&amp;$B$6,Raw!$A$6:$A$1257,0),MATCH(W$6,Raw!$H$5:$EB$5,0)),"-")</f>
        <v>0</v>
      </c>
      <c r="X11" s="23"/>
      <c r="Y11" s="23">
        <f>IFERROR(INDEX(Raw!$H$6:$EB$1257,MATCH($B11&amp;$D11&amp;$B$6,Raw!$A$6:$A$1257,0),MATCH(Y$6,Raw!$H$5:$EB$5,0))/60/60,"-")</f>
        <v>0</v>
      </c>
      <c r="Z11" s="412" t="str">
        <f>IFERROR(INDEX(Raw!$H$6:$EB$1257,MATCH($B11&amp;$D11&amp;$B$6,Raw!$A$6:$A$1257,0),MATCH(Z$6,Raw!$H$5:$EB$5,0))/60/60/24,"-")</f>
        <v>-</v>
      </c>
      <c r="AA11" s="418" t="str">
        <f>IFERROR(INDEX(Raw!$H$6:$EB$1257,MATCH($B11&amp;$D11&amp;$B$6,Raw!$A$6:$A$1257,0),MATCH(AA$6,Raw!$H$5:$EB$5,0))/60/60/24,"-")</f>
        <v>-</v>
      </c>
      <c r="AB11" s="23"/>
      <c r="AC11" s="396">
        <f>IFERROR(INDEX(Raw!$H$6:$EB$1257,MATCH($B11&amp;$D11&amp;$B$6,Raw!$A$6:$A$1257,0),MATCH(AC$6,Raw!$H$5:$EB$5,0)),"-")</f>
        <v>0</v>
      </c>
      <c r="AD11" s="23"/>
      <c r="AE11" s="23">
        <f>IFERROR(INDEX(Raw!$H$6:$EB$1257,MATCH($B11&amp;$D11&amp;$B$6,Raw!$A$6:$A$1257,0),MATCH(AE$6,Raw!$H$5:$EB$5,0))/60/60,"-")</f>
        <v>0</v>
      </c>
      <c r="AF11" s="412" t="str">
        <f>IFERROR(INDEX(Raw!$H$6:$EB$1257,MATCH($B11&amp;$D11&amp;$B$6,Raw!$A$6:$A$1257,0),MATCH(AF$6,Raw!$H$5:$EB$5,0))/60/60/24,"-")</f>
        <v>-</v>
      </c>
      <c r="AG11" s="418" t="str">
        <f>IFERROR(INDEX(Raw!$H$6:$EB$1257,MATCH($B11&amp;$D11&amp;$B$6,Raw!$A$6:$A$1257,0),MATCH(AG$6,Raw!$H$5:$EB$5,0))/60/60/24,"-")</f>
        <v>-</v>
      </c>
      <c r="AH11" s="23"/>
      <c r="AI11" s="396">
        <f>IFERROR(INDEX(Raw!$H$6:$EB$1257,MATCH($B11&amp;$D11&amp;$B$6,Raw!$A$6:$A$1257,0),MATCH(AI$6,Raw!$H$5:$EB$5,0)),"-")</f>
        <v>0</v>
      </c>
      <c r="AJ11" s="23"/>
      <c r="AK11" s="23">
        <f>IFERROR(INDEX(Raw!$H$6:$EB$1257,MATCH($B11&amp;$D11&amp;$B$6,Raw!$A$6:$A$1257,0),MATCH(AK$6,Raw!$H$5:$EB$5,0))/60/60,"-")</f>
        <v>0</v>
      </c>
      <c r="AL11" s="412" t="str">
        <f>IFERROR(INDEX(Raw!$H$6:$EB$1257,MATCH($B11&amp;$D11&amp;$B$6,Raw!$A$6:$A$1257,0),MATCH(AL$6,Raw!$H$5:$EB$5,0))/60/60/24,"-")</f>
        <v>-</v>
      </c>
      <c r="AM11" s="418" t="str">
        <f>IFERROR(INDEX(Raw!$H$6:$EB$1257,MATCH($B11&amp;$D11&amp;$B$6,Raw!$A$6:$A$1257,0),MATCH(AM$6,Raw!$H$5:$EB$5,0))/60/60/24,"-")</f>
        <v>-</v>
      </c>
      <c r="AN11" s="23"/>
      <c r="AO11" s="23">
        <f>IFERROR(INDEX(Raw!$H$6:$EB$1257,MATCH($B11&amp;$D11&amp;$B$6,Raw!$A$6:$A$1257,0),MATCH(AO$6,Raw!$H$5:$EB$5,0)),"-")</f>
        <v>0</v>
      </c>
      <c r="AP11" s="23"/>
      <c r="AQ11" s="23">
        <f>IFERROR(INDEX(Raw!$H$6:$EB$1257,MATCH($B11&amp;$D11&amp;$B$6,Raw!$A$6:$A$1257,0),MATCH(AQ$6,Raw!$H$5:$EB$5,0))/60/60,"-")</f>
        <v>0</v>
      </c>
      <c r="AR11" s="412" t="str">
        <f>IFERROR(INDEX(Raw!$H$6:$EB$1257,MATCH($B11&amp;$D11&amp;$B$6,Raw!$A$6:$A$1257,0),MATCH(AR$6,Raw!$H$5:$EB$5,0))/60/60/24,"-")</f>
        <v>-</v>
      </c>
      <c r="AS11" s="418" t="str">
        <f>IFERROR(INDEX(Raw!$H$6:$EB$1257,MATCH($B11&amp;$D11&amp;$B$6,Raw!$A$6:$A$1257,0),MATCH(AS$6,Raw!$H$5:$EB$5,0))/60/60/24,"-")</f>
        <v>-</v>
      </c>
      <c r="AT11" s="23"/>
      <c r="AU11" s="23">
        <f>IFERROR(INDEX(Raw!$H$6:$EB$1257,MATCH($B11&amp;$D11&amp;$B$6,Raw!$A$6:$A$1257,0),MATCH(AU$6,Raw!$H$5:$EB$5,0)),"-")</f>
        <v>0</v>
      </c>
      <c r="AV11" s="23"/>
      <c r="AW11" s="23">
        <f>IFERROR(INDEX(Raw!$H$6:$EB$1257,MATCH($B11&amp;$D11&amp;$B$6,Raw!$A$6:$A$1257,0),MATCH(AW$6,Raw!$H$5:$EB$5,0))/60/60,"-")</f>
        <v>0</v>
      </c>
      <c r="AX11" s="412" t="str">
        <f>IFERROR(INDEX(Raw!$H$6:$EB$1257,MATCH($B11&amp;$D11&amp;$B$6,Raw!$A$6:$A$1257,0),MATCH(AX$6,Raw!$H$5:$EB$5,0))/60/60/24,"-")</f>
        <v>-</v>
      </c>
      <c r="AY11" s="418" t="str">
        <f>IFERROR(INDEX(Raw!$H$6:$EB$1257,MATCH($B11&amp;$D11&amp;$B$6,Raw!$A$6:$A$1257,0),MATCH(AY$6,Raw!$H$5:$EB$5,0))/60/60/24,"-")</f>
        <v>-</v>
      </c>
      <c r="AZ11" s="23"/>
      <c r="BA11" s="23">
        <f>IFERROR(INDEX(Raw!$H$6:$EB$1257,MATCH($B11&amp;$D11&amp;$B$6,Raw!$A$6:$A$1257,0),MATCH(BA$6,Raw!$H$5:$EB$5,0)),"-")</f>
        <v>0</v>
      </c>
      <c r="BB11" s="23"/>
      <c r="BC11" s="23">
        <f>IFERROR(INDEX(Raw!$H$6:$EB$1257,MATCH($B11&amp;$D11&amp;$B$6,Raw!$A$6:$A$1257,0),MATCH(BC$6,Raw!$H$5:$EB$5,0))/60/60,"-")</f>
        <v>0</v>
      </c>
      <c r="BD11" s="412" t="str">
        <f>IFERROR(INDEX(Raw!$H$6:$EB$1257,MATCH($B11&amp;$D11&amp;$B$6,Raw!$A$6:$A$1257,0),MATCH(BD$6,Raw!$H$5:$EB$5,0))/60/60/24,"-")</f>
        <v>-</v>
      </c>
      <c r="BE11" s="418" t="str">
        <f>IFERROR(INDEX(Raw!$H$6:$EB$1257,MATCH($B11&amp;$D11&amp;$B$6,Raw!$A$6:$A$1257,0),MATCH(BE$6,Raw!$H$5:$EB$5,0))/60/60/24,"-")</f>
        <v>-</v>
      </c>
      <c r="BF11" s="23"/>
      <c r="BG11" s="23">
        <f>IFERROR(INDEX(Raw!$H$6:$EB$1257,MATCH($B11&amp;$D11&amp;$B$6,Raw!$A$6:$A$1257,0),MATCH(BG$6,Raw!$H$5:$EB$5,0)),"-")</f>
        <v>0</v>
      </c>
      <c r="BH11" s="23"/>
      <c r="BI11" s="23">
        <f>IFERROR(INDEX(Raw!$H$6:$EB$1257,MATCH($B11&amp;$D11&amp;$B$6,Raw!$A$6:$A$1257,0),MATCH(BI$6,Raw!$H$5:$EB$5,0))/60/60,"-")</f>
        <v>0</v>
      </c>
      <c r="BJ11" s="412" t="str">
        <f>IFERROR(INDEX(Raw!$H$6:$EB$1257,MATCH($B11&amp;$D11&amp;$B$6,Raw!$A$6:$A$1257,0),MATCH(BJ$6,Raw!$H$5:$EB$5,0))/60/60/24,"-")</f>
        <v>-</v>
      </c>
      <c r="BK11" s="418" t="str">
        <f>IFERROR(INDEX(Raw!$H$6:$EB$1257,MATCH($B11&amp;$D11&amp;$B$6,Raw!$A$6:$A$1257,0),MATCH(BK$6,Raw!$H$5:$EB$5,0))/60/60/24,"-")</f>
        <v>-</v>
      </c>
      <c r="BL11" s="23"/>
      <c r="BM11" s="56">
        <f>IFERROR(INDEX(Raw!$H$6:$EB$1257,MATCH($B11&amp;$D11&amp;$B$6,Raw!$A$6:$A$1257,0),MATCH(BM$6,Raw!$H$5:$EB$5,0)),"-")</f>
        <v>192</v>
      </c>
    </row>
    <row r="12" spans="1:65" s="1" customFormat="1" ht="12.75" hidden="1" customHeight="1" x14ac:dyDescent="0.2">
      <c r="A12" s="3">
        <v>42979</v>
      </c>
      <c r="B12" s="287" t="s">
        <v>128</v>
      </c>
      <c r="C12" s="1" t="s">
        <v>136</v>
      </c>
      <c r="D12" s="2" t="s">
        <v>136</v>
      </c>
      <c r="E12" s="54">
        <f>IFERROR(INDEX(Raw!$H$6:$EB$1257,MATCH($B12&amp;$D12&amp;$B$6,Raw!$A$6:$A$1257,0),MATCH(E$6,Raw!$H$5:$EB$5,0)),"-")</f>
        <v>0</v>
      </c>
      <c r="F12" s="23"/>
      <c r="G12" s="23">
        <f>IFERROR(INDEX(Raw!$H$6:$EB$1257,MATCH($B12&amp;$D12&amp;$B$6,Raw!$A$6:$A$1257,0),MATCH(G$6,Raw!$H$5:$EB$5,0))/60/60,"-")</f>
        <v>0</v>
      </c>
      <c r="H12" s="412" t="str">
        <f>IFERROR(INDEX(Raw!$H$6:$EB$1257,MATCH($B12&amp;$D12&amp;$B$6,Raw!$A$6:$A$1257,0),MATCH(H$6,Raw!$H$5:$EB$5,0))/60/60/24,"-")</f>
        <v>-</v>
      </c>
      <c r="I12" s="418" t="str">
        <f>IFERROR(INDEX(Raw!$H$6:$EB$1257,MATCH($B12&amp;$D12&amp;$B$6,Raw!$A$6:$A$1257,0),MATCH(I$6,Raw!$H$5:$EB$5,0))/60/60/24,"-")</f>
        <v>-</v>
      </c>
      <c r="J12" s="23"/>
      <c r="K12" s="54">
        <f>IFERROR(INDEX(Raw!$H$6:$EB$1257,MATCH($B12&amp;$D12&amp;$B$6,Raw!$A$6:$A$1257,0),MATCH(K$6,Raw!$H$5:$EB$5,0)),"-")</f>
        <v>0</v>
      </c>
      <c r="L12" s="23"/>
      <c r="M12" s="23">
        <f>IFERROR(INDEX(Raw!$H$6:$EB$1257,MATCH($B12&amp;$D12&amp;$B$6,Raw!$A$6:$A$1257,0),MATCH(M$6,Raw!$H$5:$EB$5,0))/60/60,"-")</f>
        <v>0</v>
      </c>
      <c r="N12" s="412" t="str">
        <f>IFERROR(INDEX(Raw!$H$6:$EB$1257,MATCH($B12&amp;$D12&amp;$B$6,Raw!$A$6:$A$1257,0),MATCH(N$6,Raw!$H$5:$EB$5,0))/60/60/24,"-")</f>
        <v>-</v>
      </c>
      <c r="O12" s="418" t="str">
        <f>IFERROR(INDEX(Raw!$H$6:$EB$1257,MATCH($B12&amp;$D12&amp;$B$6,Raw!$A$6:$A$1257,0),MATCH(O$6,Raw!$H$5:$EB$5,0))/60/60/24,"-")</f>
        <v>-</v>
      </c>
      <c r="P12" s="23"/>
      <c r="Q12" s="396">
        <f>IFERROR(INDEX(Raw!$H$6:$EB$1257,MATCH($B12&amp;$D12&amp;$B$6,Raw!$A$6:$A$1257,0),MATCH(Q$6,Raw!$H$5:$EB$5,0)),"-")</f>
        <v>0</v>
      </c>
      <c r="R12" s="23"/>
      <c r="S12" s="23">
        <f>IFERROR(INDEX(Raw!$H$6:$EB$1257,MATCH($B12&amp;$D12&amp;$B$6,Raw!$A$6:$A$1257,0),MATCH(S$6,Raw!$H$5:$EB$5,0))/60/60,"-")</f>
        <v>0</v>
      </c>
      <c r="T12" s="412" t="str">
        <f>IFERROR(INDEX(Raw!$H$6:$EB$1257,MATCH($B12&amp;$D12&amp;$B$6,Raw!$A$6:$A$1257,0),MATCH(T$6,Raw!$H$5:$EB$5,0))/60/60/24,"-")</f>
        <v>-</v>
      </c>
      <c r="U12" s="418" t="str">
        <f>IFERROR(INDEX(Raw!$H$6:$EB$1257,MATCH($B12&amp;$D12&amp;$B$6,Raw!$A$6:$A$1257,0),MATCH(U$6,Raw!$H$5:$EB$5,0))/60/60/24,"-")</f>
        <v>-</v>
      </c>
      <c r="V12" s="23"/>
      <c r="W12" s="396">
        <f>IFERROR(INDEX(Raw!$H$6:$EB$1257,MATCH($B12&amp;$D12&amp;$B$6,Raw!$A$6:$A$1257,0),MATCH(W$6,Raw!$H$5:$EB$5,0)),"-")</f>
        <v>0</v>
      </c>
      <c r="X12" s="23"/>
      <c r="Y12" s="23">
        <f>IFERROR(INDEX(Raw!$H$6:$EB$1257,MATCH($B12&amp;$D12&amp;$B$6,Raw!$A$6:$A$1257,0),MATCH(Y$6,Raw!$H$5:$EB$5,0))/60/60,"-")</f>
        <v>0</v>
      </c>
      <c r="Z12" s="412" t="str">
        <f>IFERROR(INDEX(Raw!$H$6:$EB$1257,MATCH($B12&amp;$D12&amp;$B$6,Raw!$A$6:$A$1257,0),MATCH(Z$6,Raw!$H$5:$EB$5,0))/60/60/24,"-")</f>
        <v>-</v>
      </c>
      <c r="AA12" s="418" t="str">
        <f>IFERROR(INDEX(Raw!$H$6:$EB$1257,MATCH($B12&amp;$D12&amp;$B$6,Raw!$A$6:$A$1257,0),MATCH(AA$6,Raw!$H$5:$EB$5,0))/60/60/24,"-")</f>
        <v>-</v>
      </c>
      <c r="AB12" s="23"/>
      <c r="AC12" s="396">
        <f>IFERROR(INDEX(Raw!$H$6:$EB$1257,MATCH($B12&amp;$D12&amp;$B$6,Raw!$A$6:$A$1257,0),MATCH(AC$6,Raw!$H$5:$EB$5,0)),"-")</f>
        <v>0</v>
      </c>
      <c r="AD12" s="23"/>
      <c r="AE12" s="23">
        <f>IFERROR(INDEX(Raw!$H$6:$EB$1257,MATCH($B12&amp;$D12&amp;$B$6,Raw!$A$6:$A$1257,0),MATCH(AE$6,Raw!$H$5:$EB$5,0))/60/60,"-")</f>
        <v>0</v>
      </c>
      <c r="AF12" s="412" t="str">
        <f>IFERROR(INDEX(Raw!$H$6:$EB$1257,MATCH($B12&amp;$D12&amp;$B$6,Raw!$A$6:$A$1257,0),MATCH(AF$6,Raw!$H$5:$EB$5,0))/60/60/24,"-")</f>
        <v>-</v>
      </c>
      <c r="AG12" s="418" t="str">
        <f>IFERROR(INDEX(Raw!$H$6:$EB$1257,MATCH($B12&amp;$D12&amp;$B$6,Raw!$A$6:$A$1257,0),MATCH(AG$6,Raw!$H$5:$EB$5,0))/60/60/24,"-")</f>
        <v>-</v>
      </c>
      <c r="AH12" s="23"/>
      <c r="AI12" s="396">
        <f>IFERROR(INDEX(Raw!$H$6:$EB$1257,MATCH($B12&amp;$D12&amp;$B$6,Raw!$A$6:$A$1257,0),MATCH(AI$6,Raw!$H$5:$EB$5,0)),"-")</f>
        <v>0</v>
      </c>
      <c r="AJ12" s="23"/>
      <c r="AK12" s="23">
        <f>IFERROR(INDEX(Raw!$H$6:$EB$1257,MATCH($B12&amp;$D12&amp;$B$6,Raw!$A$6:$A$1257,0),MATCH(AK$6,Raw!$H$5:$EB$5,0))/60/60,"-")</f>
        <v>0</v>
      </c>
      <c r="AL12" s="412" t="str">
        <f>IFERROR(INDEX(Raw!$H$6:$EB$1257,MATCH($B12&amp;$D12&amp;$B$6,Raw!$A$6:$A$1257,0),MATCH(AL$6,Raw!$H$5:$EB$5,0))/60/60/24,"-")</f>
        <v>-</v>
      </c>
      <c r="AM12" s="418" t="str">
        <f>IFERROR(INDEX(Raw!$H$6:$EB$1257,MATCH($B12&amp;$D12&amp;$B$6,Raw!$A$6:$A$1257,0),MATCH(AM$6,Raw!$H$5:$EB$5,0))/60/60/24,"-")</f>
        <v>-</v>
      </c>
      <c r="AN12" s="23"/>
      <c r="AO12" s="23">
        <f>IFERROR(INDEX(Raw!$H$6:$EB$1257,MATCH($B12&amp;$D12&amp;$B$6,Raw!$A$6:$A$1257,0),MATCH(AO$6,Raw!$H$5:$EB$5,0)),"-")</f>
        <v>0</v>
      </c>
      <c r="AP12" s="23"/>
      <c r="AQ12" s="23">
        <f>IFERROR(INDEX(Raw!$H$6:$EB$1257,MATCH($B12&amp;$D12&amp;$B$6,Raw!$A$6:$A$1257,0),MATCH(AQ$6,Raw!$H$5:$EB$5,0))/60/60,"-")</f>
        <v>0</v>
      </c>
      <c r="AR12" s="412" t="str">
        <f>IFERROR(INDEX(Raw!$H$6:$EB$1257,MATCH($B12&amp;$D12&amp;$B$6,Raw!$A$6:$A$1257,0),MATCH(AR$6,Raw!$H$5:$EB$5,0))/60/60/24,"-")</f>
        <v>-</v>
      </c>
      <c r="AS12" s="418" t="str">
        <f>IFERROR(INDEX(Raw!$H$6:$EB$1257,MATCH($B12&amp;$D12&amp;$B$6,Raw!$A$6:$A$1257,0),MATCH(AS$6,Raw!$H$5:$EB$5,0))/60/60/24,"-")</f>
        <v>-</v>
      </c>
      <c r="AT12" s="23"/>
      <c r="AU12" s="23">
        <f>IFERROR(INDEX(Raw!$H$6:$EB$1257,MATCH($B12&amp;$D12&amp;$B$6,Raw!$A$6:$A$1257,0),MATCH(AU$6,Raw!$H$5:$EB$5,0)),"-")</f>
        <v>0</v>
      </c>
      <c r="AV12" s="23"/>
      <c r="AW12" s="23">
        <f>IFERROR(INDEX(Raw!$H$6:$EB$1257,MATCH($B12&amp;$D12&amp;$B$6,Raw!$A$6:$A$1257,0),MATCH(AW$6,Raw!$H$5:$EB$5,0))/60/60,"-")</f>
        <v>0</v>
      </c>
      <c r="AX12" s="412" t="str">
        <f>IFERROR(INDEX(Raw!$H$6:$EB$1257,MATCH($B12&amp;$D12&amp;$B$6,Raw!$A$6:$A$1257,0),MATCH(AX$6,Raw!$H$5:$EB$5,0))/60/60/24,"-")</f>
        <v>-</v>
      </c>
      <c r="AY12" s="418" t="str">
        <f>IFERROR(INDEX(Raw!$H$6:$EB$1257,MATCH($B12&amp;$D12&amp;$B$6,Raw!$A$6:$A$1257,0),MATCH(AY$6,Raw!$H$5:$EB$5,0))/60/60/24,"-")</f>
        <v>-</v>
      </c>
      <c r="AZ12" s="23"/>
      <c r="BA12" s="23">
        <f>IFERROR(INDEX(Raw!$H$6:$EB$1257,MATCH($B12&amp;$D12&amp;$B$6,Raw!$A$6:$A$1257,0),MATCH(BA$6,Raw!$H$5:$EB$5,0)),"-")</f>
        <v>0</v>
      </c>
      <c r="BB12" s="23"/>
      <c r="BC12" s="23">
        <f>IFERROR(INDEX(Raw!$H$6:$EB$1257,MATCH($B12&amp;$D12&amp;$B$6,Raw!$A$6:$A$1257,0),MATCH(BC$6,Raw!$H$5:$EB$5,0))/60/60,"-")</f>
        <v>0</v>
      </c>
      <c r="BD12" s="412" t="str">
        <f>IFERROR(INDEX(Raw!$H$6:$EB$1257,MATCH($B12&amp;$D12&amp;$B$6,Raw!$A$6:$A$1257,0),MATCH(BD$6,Raw!$H$5:$EB$5,0))/60/60/24,"-")</f>
        <v>-</v>
      </c>
      <c r="BE12" s="418" t="str">
        <f>IFERROR(INDEX(Raw!$H$6:$EB$1257,MATCH($B12&amp;$D12&amp;$B$6,Raw!$A$6:$A$1257,0),MATCH(BE$6,Raw!$H$5:$EB$5,0))/60/60/24,"-")</f>
        <v>-</v>
      </c>
      <c r="BF12" s="23"/>
      <c r="BG12" s="23">
        <f>IFERROR(INDEX(Raw!$H$6:$EB$1257,MATCH($B12&amp;$D12&amp;$B$6,Raw!$A$6:$A$1257,0),MATCH(BG$6,Raw!$H$5:$EB$5,0)),"-")</f>
        <v>0</v>
      </c>
      <c r="BH12" s="23"/>
      <c r="BI12" s="23">
        <f>IFERROR(INDEX(Raw!$H$6:$EB$1257,MATCH($B12&amp;$D12&amp;$B$6,Raw!$A$6:$A$1257,0),MATCH(BI$6,Raw!$H$5:$EB$5,0))/60/60,"-")</f>
        <v>0</v>
      </c>
      <c r="BJ12" s="412" t="str">
        <f>IFERROR(INDEX(Raw!$H$6:$EB$1257,MATCH($B12&amp;$D12&amp;$B$6,Raw!$A$6:$A$1257,0),MATCH(BJ$6,Raw!$H$5:$EB$5,0))/60/60/24,"-")</f>
        <v>-</v>
      </c>
      <c r="BK12" s="418" t="str">
        <f>IFERROR(INDEX(Raw!$H$6:$EB$1257,MATCH($B12&amp;$D12&amp;$B$6,Raw!$A$6:$A$1257,0),MATCH(BK$6,Raw!$H$5:$EB$5,0))/60/60/24,"-")</f>
        <v>-</v>
      </c>
      <c r="BL12" s="23"/>
      <c r="BM12" s="56">
        <f>IFERROR(INDEX(Raw!$H$6:$EB$1257,MATCH($B12&amp;$D12&amp;$B$6,Raw!$A$6:$A$1257,0),MATCH(BM$6,Raw!$H$5:$EB$5,0)),"-")</f>
        <v>547</v>
      </c>
    </row>
    <row r="13" spans="1:65" s="1" customFormat="1" ht="18" hidden="1" x14ac:dyDescent="0.25">
      <c r="A13" s="3">
        <v>43009</v>
      </c>
      <c r="B13" s="287" t="s">
        <v>128</v>
      </c>
      <c r="C13" s="1" t="s">
        <v>137</v>
      </c>
      <c r="D13" s="142" t="s">
        <v>137</v>
      </c>
      <c r="E13" s="54">
        <f>IFERROR(INDEX(Raw!$H$6:$EB$1257,MATCH($B13&amp;$D13&amp;$B$6,Raw!$A$6:$A$1257,0),MATCH(E$6,Raw!$H$5:$EB$5,0)),"-")</f>
        <v>0</v>
      </c>
      <c r="F13" s="23"/>
      <c r="G13" s="23">
        <f>IFERROR(INDEX(Raw!$H$6:$EB$1257,MATCH($B13&amp;$D13&amp;$B$6,Raw!$A$6:$A$1257,0),MATCH(G$6,Raw!$H$5:$EB$5,0))/60/60,"-")</f>
        <v>0</v>
      </c>
      <c r="H13" s="412" t="str">
        <f>IFERROR(INDEX(Raw!$H$6:$EB$1257,MATCH($B13&amp;$D13&amp;$B$6,Raw!$A$6:$A$1257,0),MATCH(H$6,Raw!$H$5:$EB$5,0))/60/60/24,"-")</f>
        <v>-</v>
      </c>
      <c r="I13" s="418" t="str">
        <f>IFERROR(INDEX(Raw!$H$6:$EB$1257,MATCH($B13&amp;$D13&amp;$B$6,Raw!$A$6:$A$1257,0),MATCH(I$6,Raw!$H$5:$EB$5,0))/60/60/24,"-")</f>
        <v>-</v>
      </c>
      <c r="J13" s="23"/>
      <c r="K13" s="54">
        <f>IFERROR(INDEX(Raw!$H$6:$EB$1257,MATCH($B13&amp;$D13&amp;$B$6,Raw!$A$6:$A$1257,0),MATCH(K$6,Raw!$H$5:$EB$5,0)),"-")</f>
        <v>0</v>
      </c>
      <c r="L13" s="23"/>
      <c r="M13" s="23">
        <f>IFERROR(INDEX(Raw!$H$6:$EB$1257,MATCH($B13&amp;$D13&amp;$B$6,Raw!$A$6:$A$1257,0),MATCH(M$6,Raw!$H$5:$EB$5,0))/60/60,"-")</f>
        <v>0</v>
      </c>
      <c r="N13" s="412" t="str">
        <f>IFERROR(INDEX(Raw!$H$6:$EB$1257,MATCH($B13&amp;$D13&amp;$B$6,Raw!$A$6:$A$1257,0),MATCH(N$6,Raw!$H$5:$EB$5,0))/60/60/24,"-")</f>
        <v>-</v>
      </c>
      <c r="O13" s="418" t="str">
        <f>IFERROR(INDEX(Raw!$H$6:$EB$1257,MATCH($B13&amp;$D13&amp;$B$6,Raw!$A$6:$A$1257,0),MATCH(O$6,Raw!$H$5:$EB$5,0))/60/60/24,"-")</f>
        <v>-</v>
      </c>
      <c r="P13" s="23"/>
      <c r="Q13" s="396">
        <f>IFERROR(INDEX(Raw!$H$6:$EB$1257,MATCH($B13&amp;$D13&amp;$B$6,Raw!$A$6:$A$1257,0),MATCH(Q$6,Raw!$H$5:$EB$5,0)),"-")</f>
        <v>0</v>
      </c>
      <c r="R13" s="23"/>
      <c r="S13" s="23">
        <f>IFERROR(INDEX(Raw!$H$6:$EB$1257,MATCH($B13&amp;$D13&amp;$B$6,Raw!$A$6:$A$1257,0),MATCH(S$6,Raw!$H$5:$EB$5,0))/60/60,"-")</f>
        <v>0</v>
      </c>
      <c r="T13" s="412" t="str">
        <f>IFERROR(INDEX(Raw!$H$6:$EB$1257,MATCH($B13&amp;$D13&amp;$B$6,Raw!$A$6:$A$1257,0),MATCH(T$6,Raw!$H$5:$EB$5,0))/60/60/24,"-")</f>
        <v>-</v>
      </c>
      <c r="U13" s="418" t="str">
        <f>IFERROR(INDEX(Raw!$H$6:$EB$1257,MATCH($B13&amp;$D13&amp;$B$6,Raw!$A$6:$A$1257,0),MATCH(U$6,Raw!$H$5:$EB$5,0))/60/60/24,"-")</f>
        <v>-</v>
      </c>
      <c r="V13" s="23"/>
      <c r="W13" s="396">
        <f>IFERROR(INDEX(Raw!$H$6:$EB$1257,MATCH($B13&amp;$D13&amp;$B$6,Raw!$A$6:$A$1257,0),MATCH(W$6,Raw!$H$5:$EB$5,0)),"-")</f>
        <v>0</v>
      </c>
      <c r="X13" s="23"/>
      <c r="Y13" s="23">
        <f>IFERROR(INDEX(Raw!$H$6:$EB$1257,MATCH($B13&amp;$D13&amp;$B$6,Raw!$A$6:$A$1257,0),MATCH(Y$6,Raw!$H$5:$EB$5,0))/60/60,"-")</f>
        <v>0</v>
      </c>
      <c r="Z13" s="412" t="str">
        <f>IFERROR(INDEX(Raw!$H$6:$EB$1257,MATCH($B13&amp;$D13&amp;$B$6,Raw!$A$6:$A$1257,0),MATCH(Z$6,Raw!$H$5:$EB$5,0))/60/60/24,"-")</f>
        <v>-</v>
      </c>
      <c r="AA13" s="418" t="str">
        <f>IFERROR(INDEX(Raw!$H$6:$EB$1257,MATCH($B13&amp;$D13&amp;$B$6,Raw!$A$6:$A$1257,0),MATCH(AA$6,Raw!$H$5:$EB$5,0))/60/60/24,"-")</f>
        <v>-</v>
      </c>
      <c r="AB13" s="23"/>
      <c r="AC13" s="396">
        <f>IFERROR(INDEX(Raw!$H$6:$EB$1257,MATCH($B13&amp;$D13&amp;$B$6,Raw!$A$6:$A$1257,0),MATCH(AC$6,Raw!$H$5:$EB$5,0)),"-")</f>
        <v>0</v>
      </c>
      <c r="AD13" s="23"/>
      <c r="AE13" s="23">
        <f>IFERROR(INDEX(Raw!$H$6:$EB$1257,MATCH($B13&amp;$D13&amp;$B$6,Raw!$A$6:$A$1257,0),MATCH(AE$6,Raw!$H$5:$EB$5,0))/60/60,"-")</f>
        <v>0</v>
      </c>
      <c r="AF13" s="412" t="str">
        <f>IFERROR(INDEX(Raw!$H$6:$EB$1257,MATCH($B13&amp;$D13&amp;$B$6,Raw!$A$6:$A$1257,0),MATCH(AF$6,Raw!$H$5:$EB$5,0))/60/60/24,"-")</f>
        <v>-</v>
      </c>
      <c r="AG13" s="418" t="str">
        <f>IFERROR(INDEX(Raw!$H$6:$EB$1257,MATCH($B13&amp;$D13&amp;$B$6,Raw!$A$6:$A$1257,0),MATCH(AG$6,Raw!$H$5:$EB$5,0))/60/60/24,"-")</f>
        <v>-</v>
      </c>
      <c r="AH13" s="23"/>
      <c r="AI13" s="396">
        <f>IFERROR(INDEX(Raw!$H$6:$EB$1257,MATCH($B13&amp;$D13&amp;$B$6,Raw!$A$6:$A$1257,0),MATCH(AI$6,Raw!$H$5:$EB$5,0)),"-")</f>
        <v>0</v>
      </c>
      <c r="AJ13" s="23"/>
      <c r="AK13" s="23">
        <f>IFERROR(INDEX(Raw!$H$6:$EB$1257,MATCH($B13&amp;$D13&amp;$B$6,Raw!$A$6:$A$1257,0),MATCH(AK$6,Raw!$H$5:$EB$5,0))/60/60,"-")</f>
        <v>0</v>
      </c>
      <c r="AL13" s="412" t="str">
        <f>IFERROR(INDEX(Raw!$H$6:$EB$1257,MATCH($B13&amp;$D13&amp;$B$6,Raw!$A$6:$A$1257,0),MATCH(AL$6,Raw!$H$5:$EB$5,0))/60/60/24,"-")</f>
        <v>-</v>
      </c>
      <c r="AM13" s="418" t="str">
        <f>IFERROR(INDEX(Raw!$H$6:$EB$1257,MATCH($B13&amp;$D13&amp;$B$6,Raw!$A$6:$A$1257,0),MATCH(AM$6,Raw!$H$5:$EB$5,0))/60/60/24,"-")</f>
        <v>-</v>
      </c>
      <c r="AN13" s="23"/>
      <c r="AO13" s="23">
        <f>IFERROR(INDEX(Raw!$H$6:$EB$1257,MATCH($B13&amp;$D13&amp;$B$6,Raw!$A$6:$A$1257,0),MATCH(AO$6,Raw!$H$5:$EB$5,0)),"-")</f>
        <v>0</v>
      </c>
      <c r="AP13" s="23"/>
      <c r="AQ13" s="23">
        <f>IFERROR(INDEX(Raw!$H$6:$EB$1257,MATCH($B13&amp;$D13&amp;$B$6,Raw!$A$6:$A$1257,0),MATCH(AQ$6,Raw!$H$5:$EB$5,0))/60/60,"-")</f>
        <v>0</v>
      </c>
      <c r="AR13" s="412" t="str">
        <f>IFERROR(INDEX(Raw!$H$6:$EB$1257,MATCH($B13&amp;$D13&amp;$B$6,Raw!$A$6:$A$1257,0),MATCH(AR$6,Raw!$H$5:$EB$5,0))/60/60/24,"-")</f>
        <v>-</v>
      </c>
      <c r="AS13" s="418" t="str">
        <f>IFERROR(INDEX(Raw!$H$6:$EB$1257,MATCH($B13&amp;$D13&amp;$B$6,Raw!$A$6:$A$1257,0),MATCH(AS$6,Raw!$H$5:$EB$5,0))/60/60/24,"-")</f>
        <v>-</v>
      </c>
      <c r="AT13" s="23"/>
      <c r="AU13" s="23">
        <f>IFERROR(INDEX(Raw!$H$6:$EB$1257,MATCH($B13&amp;$D13&amp;$B$6,Raw!$A$6:$A$1257,0),MATCH(AU$6,Raw!$H$5:$EB$5,0)),"-")</f>
        <v>0</v>
      </c>
      <c r="AV13" s="23"/>
      <c r="AW13" s="23">
        <f>IFERROR(INDEX(Raw!$H$6:$EB$1257,MATCH($B13&amp;$D13&amp;$B$6,Raw!$A$6:$A$1257,0),MATCH(AW$6,Raw!$H$5:$EB$5,0))/60/60,"-")</f>
        <v>0</v>
      </c>
      <c r="AX13" s="412" t="str">
        <f>IFERROR(INDEX(Raw!$H$6:$EB$1257,MATCH($B13&amp;$D13&amp;$B$6,Raw!$A$6:$A$1257,0),MATCH(AX$6,Raw!$H$5:$EB$5,0))/60/60/24,"-")</f>
        <v>-</v>
      </c>
      <c r="AY13" s="418" t="str">
        <f>IFERROR(INDEX(Raw!$H$6:$EB$1257,MATCH($B13&amp;$D13&amp;$B$6,Raw!$A$6:$A$1257,0),MATCH(AY$6,Raw!$H$5:$EB$5,0))/60/60/24,"-")</f>
        <v>-</v>
      </c>
      <c r="AZ13" s="23"/>
      <c r="BA13" s="23">
        <f>IFERROR(INDEX(Raw!$H$6:$EB$1257,MATCH($B13&amp;$D13&amp;$B$6,Raw!$A$6:$A$1257,0),MATCH(BA$6,Raw!$H$5:$EB$5,0)),"-")</f>
        <v>0</v>
      </c>
      <c r="BB13" s="23"/>
      <c r="BC13" s="23">
        <f>IFERROR(INDEX(Raw!$H$6:$EB$1257,MATCH($B13&amp;$D13&amp;$B$6,Raw!$A$6:$A$1257,0),MATCH(BC$6,Raw!$H$5:$EB$5,0))/60/60,"-")</f>
        <v>0</v>
      </c>
      <c r="BD13" s="412" t="str">
        <f>IFERROR(INDEX(Raw!$H$6:$EB$1257,MATCH($B13&amp;$D13&amp;$B$6,Raw!$A$6:$A$1257,0),MATCH(BD$6,Raw!$H$5:$EB$5,0))/60/60/24,"-")</f>
        <v>-</v>
      </c>
      <c r="BE13" s="418" t="str">
        <f>IFERROR(INDEX(Raw!$H$6:$EB$1257,MATCH($B13&amp;$D13&amp;$B$6,Raw!$A$6:$A$1257,0),MATCH(BE$6,Raw!$H$5:$EB$5,0))/60/60/24,"-")</f>
        <v>-</v>
      </c>
      <c r="BF13" s="23"/>
      <c r="BG13" s="23">
        <f>IFERROR(INDEX(Raw!$H$6:$EB$1257,MATCH($B13&amp;$D13&amp;$B$6,Raw!$A$6:$A$1257,0),MATCH(BG$6,Raw!$H$5:$EB$5,0)),"-")</f>
        <v>0</v>
      </c>
      <c r="BH13" s="23"/>
      <c r="BI13" s="23">
        <f>IFERROR(INDEX(Raw!$H$6:$EB$1257,MATCH($B13&amp;$D13&amp;$B$6,Raw!$A$6:$A$1257,0),MATCH(BI$6,Raw!$H$5:$EB$5,0))/60/60,"-")</f>
        <v>0</v>
      </c>
      <c r="BJ13" s="412" t="str">
        <f>IFERROR(INDEX(Raw!$H$6:$EB$1257,MATCH($B13&amp;$D13&amp;$B$6,Raw!$A$6:$A$1257,0),MATCH(BJ$6,Raw!$H$5:$EB$5,0))/60/60/24,"-")</f>
        <v>-</v>
      </c>
      <c r="BK13" s="418" t="str">
        <f>IFERROR(INDEX(Raw!$H$6:$EB$1257,MATCH($B13&amp;$D13&amp;$B$6,Raw!$A$6:$A$1257,0),MATCH(BK$6,Raw!$H$5:$EB$5,0))/60/60/24,"-")</f>
        <v>-</v>
      </c>
      <c r="BL13" s="23"/>
      <c r="BM13" s="56">
        <f>IFERROR(INDEX(Raw!$H$6:$EB$1257,MATCH($B13&amp;$D13&amp;$B$6,Raw!$A$6:$A$1257,0),MATCH(BM$6,Raw!$H$5:$EB$5,0)),"-")</f>
        <v>641</v>
      </c>
    </row>
    <row r="14" spans="1:65" s="1" customFormat="1" ht="12.75" hidden="1" customHeight="1" x14ac:dyDescent="0.2">
      <c r="A14" s="3">
        <v>43040</v>
      </c>
      <c r="B14" s="287" t="s">
        <v>128</v>
      </c>
      <c r="C14" s="1" t="s">
        <v>138</v>
      </c>
      <c r="D14" s="2" t="s">
        <v>138</v>
      </c>
      <c r="E14" s="54">
        <f>IFERROR(INDEX(Raw!$H$6:$EB$1257,MATCH($B14&amp;$D14&amp;$B$6,Raw!$A$6:$A$1257,0),MATCH(E$6,Raw!$H$5:$EB$5,0)),"-")</f>
        <v>0</v>
      </c>
      <c r="F14" s="23"/>
      <c r="G14" s="23">
        <f>IFERROR(INDEX(Raw!$H$6:$EB$1257,MATCH($B14&amp;$D14&amp;$B$6,Raw!$A$6:$A$1257,0),MATCH(G$6,Raw!$H$5:$EB$5,0))/60/60,"-")</f>
        <v>0</v>
      </c>
      <c r="H14" s="412" t="str">
        <f>IFERROR(INDEX(Raw!$H$6:$EB$1257,MATCH($B14&amp;$D14&amp;$B$6,Raw!$A$6:$A$1257,0),MATCH(H$6,Raw!$H$5:$EB$5,0))/60/60/24,"-")</f>
        <v>-</v>
      </c>
      <c r="I14" s="418" t="str">
        <f>IFERROR(INDEX(Raw!$H$6:$EB$1257,MATCH($B14&amp;$D14&amp;$B$6,Raw!$A$6:$A$1257,0),MATCH(I$6,Raw!$H$5:$EB$5,0))/60/60/24,"-")</f>
        <v>-</v>
      </c>
      <c r="J14" s="23"/>
      <c r="K14" s="54">
        <f>IFERROR(INDEX(Raw!$H$6:$EB$1257,MATCH($B14&amp;$D14&amp;$B$6,Raw!$A$6:$A$1257,0),MATCH(K$6,Raw!$H$5:$EB$5,0)),"-")</f>
        <v>0</v>
      </c>
      <c r="L14" s="23"/>
      <c r="M14" s="23">
        <f>IFERROR(INDEX(Raw!$H$6:$EB$1257,MATCH($B14&amp;$D14&amp;$B$6,Raw!$A$6:$A$1257,0),MATCH(M$6,Raw!$H$5:$EB$5,0))/60/60,"-")</f>
        <v>0</v>
      </c>
      <c r="N14" s="412" t="str">
        <f>IFERROR(INDEX(Raw!$H$6:$EB$1257,MATCH($B14&amp;$D14&amp;$B$6,Raw!$A$6:$A$1257,0),MATCH(N$6,Raw!$H$5:$EB$5,0))/60/60/24,"-")</f>
        <v>-</v>
      </c>
      <c r="O14" s="418" t="str">
        <f>IFERROR(INDEX(Raw!$H$6:$EB$1257,MATCH($B14&amp;$D14&amp;$B$6,Raw!$A$6:$A$1257,0),MATCH(O$6,Raw!$H$5:$EB$5,0))/60/60/24,"-")</f>
        <v>-</v>
      </c>
      <c r="P14" s="23"/>
      <c r="Q14" s="396">
        <f>IFERROR(INDEX(Raw!$H$6:$EB$1257,MATCH($B14&amp;$D14&amp;$B$6,Raw!$A$6:$A$1257,0),MATCH(Q$6,Raw!$H$5:$EB$5,0)),"-")</f>
        <v>0</v>
      </c>
      <c r="R14" s="23"/>
      <c r="S14" s="23">
        <f>IFERROR(INDEX(Raw!$H$6:$EB$1257,MATCH($B14&amp;$D14&amp;$B$6,Raw!$A$6:$A$1257,0),MATCH(S$6,Raw!$H$5:$EB$5,0))/60/60,"-")</f>
        <v>0</v>
      </c>
      <c r="T14" s="412" t="str">
        <f>IFERROR(INDEX(Raw!$H$6:$EB$1257,MATCH($B14&amp;$D14&amp;$B$6,Raw!$A$6:$A$1257,0),MATCH(T$6,Raw!$H$5:$EB$5,0))/60/60/24,"-")</f>
        <v>-</v>
      </c>
      <c r="U14" s="418" t="str">
        <f>IFERROR(INDEX(Raw!$H$6:$EB$1257,MATCH($B14&amp;$D14&amp;$B$6,Raw!$A$6:$A$1257,0),MATCH(U$6,Raw!$H$5:$EB$5,0))/60/60/24,"-")</f>
        <v>-</v>
      </c>
      <c r="V14" s="23"/>
      <c r="W14" s="396">
        <f>IFERROR(INDEX(Raw!$H$6:$EB$1257,MATCH($B14&amp;$D14&amp;$B$6,Raw!$A$6:$A$1257,0),MATCH(W$6,Raw!$H$5:$EB$5,0)),"-")</f>
        <v>0</v>
      </c>
      <c r="X14" s="23"/>
      <c r="Y14" s="23">
        <f>IFERROR(INDEX(Raw!$H$6:$EB$1257,MATCH($B14&amp;$D14&amp;$B$6,Raw!$A$6:$A$1257,0),MATCH(Y$6,Raw!$H$5:$EB$5,0))/60/60,"-")</f>
        <v>0</v>
      </c>
      <c r="Z14" s="412" t="str">
        <f>IFERROR(INDEX(Raw!$H$6:$EB$1257,MATCH($B14&amp;$D14&amp;$B$6,Raw!$A$6:$A$1257,0),MATCH(Z$6,Raw!$H$5:$EB$5,0))/60/60/24,"-")</f>
        <v>-</v>
      </c>
      <c r="AA14" s="418" t="str">
        <f>IFERROR(INDEX(Raw!$H$6:$EB$1257,MATCH($B14&amp;$D14&amp;$B$6,Raw!$A$6:$A$1257,0),MATCH(AA$6,Raw!$H$5:$EB$5,0))/60/60/24,"-")</f>
        <v>-</v>
      </c>
      <c r="AB14" s="23"/>
      <c r="AC14" s="396">
        <f>IFERROR(INDEX(Raw!$H$6:$EB$1257,MATCH($B14&amp;$D14&amp;$B$6,Raw!$A$6:$A$1257,0),MATCH(AC$6,Raw!$H$5:$EB$5,0)),"-")</f>
        <v>0</v>
      </c>
      <c r="AD14" s="23"/>
      <c r="AE14" s="23">
        <f>IFERROR(INDEX(Raw!$H$6:$EB$1257,MATCH($B14&amp;$D14&amp;$B$6,Raw!$A$6:$A$1257,0),MATCH(AE$6,Raw!$H$5:$EB$5,0))/60/60,"-")</f>
        <v>0</v>
      </c>
      <c r="AF14" s="412" t="str">
        <f>IFERROR(INDEX(Raw!$H$6:$EB$1257,MATCH($B14&amp;$D14&amp;$B$6,Raw!$A$6:$A$1257,0),MATCH(AF$6,Raw!$H$5:$EB$5,0))/60/60/24,"-")</f>
        <v>-</v>
      </c>
      <c r="AG14" s="418" t="str">
        <f>IFERROR(INDEX(Raw!$H$6:$EB$1257,MATCH($B14&amp;$D14&amp;$B$6,Raw!$A$6:$A$1257,0),MATCH(AG$6,Raw!$H$5:$EB$5,0))/60/60/24,"-")</f>
        <v>-</v>
      </c>
      <c r="AH14" s="23"/>
      <c r="AI14" s="396">
        <f>IFERROR(INDEX(Raw!$H$6:$EB$1257,MATCH($B14&amp;$D14&amp;$B$6,Raw!$A$6:$A$1257,0),MATCH(AI$6,Raw!$H$5:$EB$5,0)),"-")</f>
        <v>0</v>
      </c>
      <c r="AJ14" s="23"/>
      <c r="AK14" s="23">
        <f>IFERROR(INDEX(Raw!$H$6:$EB$1257,MATCH($B14&amp;$D14&amp;$B$6,Raw!$A$6:$A$1257,0),MATCH(AK$6,Raw!$H$5:$EB$5,0))/60/60,"-")</f>
        <v>0</v>
      </c>
      <c r="AL14" s="412" t="str">
        <f>IFERROR(INDEX(Raw!$H$6:$EB$1257,MATCH($B14&amp;$D14&amp;$B$6,Raw!$A$6:$A$1257,0),MATCH(AL$6,Raw!$H$5:$EB$5,0))/60/60/24,"-")</f>
        <v>-</v>
      </c>
      <c r="AM14" s="418" t="str">
        <f>IFERROR(INDEX(Raw!$H$6:$EB$1257,MATCH($B14&amp;$D14&amp;$B$6,Raw!$A$6:$A$1257,0),MATCH(AM$6,Raw!$H$5:$EB$5,0))/60/60/24,"-")</f>
        <v>-</v>
      </c>
      <c r="AN14" s="23"/>
      <c r="AO14" s="23">
        <f>IFERROR(INDEX(Raw!$H$6:$EB$1257,MATCH($B14&amp;$D14&amp;$B$6,Raw!$A$6:$A$1257,0),MATCH(AO$6,Raw!$H$5:$EB$5,0)),"-")</f>
        <v>0</v>
      </c>
      <c r="AP14" s="23"/>
      <c r="AQ14" s="23">
        <f>IFERROR(INDEX(Raw!$H$6:$EB$1257,MATCH($B14&amp;$D14&amp;$B$6,Raw!$A$6:$A$1257,0),MATCH(AQ$6,Raw!$H$5:$EB$5,0))/60/60,"-")</f>
        <v>0</v>
      </c>
      <c r="AR14" s="412" t="str">
        <f>IFERROR(INDEX(Raw!$H$6:$EB$1257,MATCH($B14&amp;$D14&amp;$B$6,Raw!$A$6:$A$1257,0),MATCH(AR$6,Raw!$H$5:$EB$5,0))/60/60/24,"-")</f>
        <v>-</v>
      </c>
      <c r="AS14" s="418" t="str">
        <f>IFERROR(INDEX(Raw!$H$6:$EB$1257,MATCH($B14&amp;$D14&amp;$B$6,Raw!$A$6:$A$1257,0),MATCH(AS$6,Raw!$H$5:$EB$5,0))/60/60/24,"-")</f>
        <v>-</v>
      </c>
      <c r="AT14" s="23"/>
      <c r="AU14" s="23">
        <f>IFERROR(INDEX(Raw!$H$6:$EB$1257,MATCH($B14&amp;$D14&amp;$B$6,Raw!$A$6:$A$1257,0),MATCH(AU$6,Raw!$H$5:$EB$5,0)),"-")</f>
        <v>0</v>
      </c>
      <c r="AV14" s="23"/>
      <c r="AW14" s="23">
        <f>IFERROR(INDEX(Raw!$H$6:$EB$1257,MATCH($B14&amp;$D14&amp;$B$6,Raw!$A$6:$A$1257,0),MATCH(AW$6,Raw!$H$5:$EB$5,0))/60/60,"-")</f>
        <v>0</v>
      </c>
      <c r="AX14" s="412" t="str">
        <f>IFERROR(INDEX(Raw!$H$6:$EB$1257,MATCH($B14&amp;$D14&amp;$B$6,Raw!$A$6:$A$1257,0),MATCH(AX$6,Raw!$H$5:$EB$5,0))/60/60/24,"-")</f>
        <v>-</v>
      </c>
      <c r="AY14" s="418" t="str">
        <f>IFERROR(INDEX(Raw!$H$6:$EB$1257,MATCH($B14&amp;$D14&amp;$B$6,Raw!$A$6:$A$1257,0),MATCH(AY$6,Raw!$H$5:$EB$5,0))/60/60/24,"-")</f>
        <v>-</v>
      </c>
      <c r="AZ14" s="23"/>
      <c r="BA14" s="23">
        <f>IFERROR(INDEX(Raw!$H$6:$EB$1257,MATCH($B14&amp;$D14&amp;$B$6,Raw!$A$6:$A$1257,0),MATCH(BA$6,Raw!$H$5:$EB$5,0)),"-")</f>
        <v>0</v>
      </c>
      <c r="BB14" s="23"/>
      <c r="BC14" s="23">
        <f>IFERROR(INDEX(Raw!$H$6:$EB$1257,MATCH($B14&amp;$D14&amp;$B$6,Raw!$A$6:$A$1257,0),MATCH(BC$6,Raw!$H$5:$EB$5,0))/60/60,"-")</f>
        <v>0</v>
      </c>
      <c r="BD14" s="412" t="str">
        <f>IFERROR(INDEX(Raw!$H$6:$EB$1257,MATCH($B14&amp;$D14&amp;$B$6,Raw!$A$6:$A$1257,0),MATCH(BD$6,Raw!$H$5:$EB$5,0))/60/60/24,"-")</f>
        <v>-</v>
      </c>
      <c r="BE14" s="418" t="str">
        <f>IFERROR(INDEX(Raw!$H$6:$EB$1257,MATCH($B14&amp;$D14&amp;$B$6,Raw!$A$6:$A$1257,0),MATCH(BE$6,Raw!$H$5:$EB$5,0))/60/60/24,"-")</f>
        <v>-</v>
      </c>
      <c r="BF14" s="23"/>
      <c r="BG14" s="23">
        <f>IFERROR(INDEX(Raw!$H$6:$EB$1257,MATCH($B14&amp;$D14&amp;$B$6,Raw!$A$6:$A$1257,0),MATCH(BG$6,Raw!$H$5:$EB$5,0)),"-")</f>
        <v>0</v>
      </c>
      <c r="BH14" s="23"/>
      <c r="BI14" s="23">
        <f>IFERROR(INDEX(Raw!$H$6:$EB$1257,MATCH($B14&amp;$D14&amp;$B$6,Raw!$A$6:$A$1257,0),MATCH(BI$6,Raw!$H$5:$EB$5,0))/60/60,"-")</f>
        <v>0</v>
      </c>
      <c r="BJ14" s="412" t="str">
        <f>IFERROR(INDEX(Raw!$H$6:$EB$1257,MATCH($B14&amp;$D14&amp;$B$6,Raw!$A$6:$A$1257,0),MATCH(BJ$6,Raw!$H$5:$EB$5,0))/60/60/24,"-")</f>
        <v>-</v>
      </c>
      <c r="BK14" s="418" t="str">
        <f>IFERROR(INDEX(Raw!$H$6:$EB$1257,MATCH($B14&amp;$D14&amp;$B$6,Raw!$A$6:$A$1257,0),MATCH(BK$6,Raw!$H$5:$EB$5,0))/60/60/24,"-")</f>
        <v>-</v>
      </c>
      <c r="BL14" s="23"/>
      <c r="BM14" s="56">
        <f>IFERROR(INDEX(Raw!$H$6:$EB$1257,MATCH($B14&amp;$D14&amp;$B$6,Raw!$A$6:$A$1257,0),MATCH(BM$6,Raw!$H$5:$EB$5,0)),"-")</f>
        <v>4032</v>
      </c>
    </row>
    <row r="15" spans="1:65" s="1" customFormat="1" hidden="1" x14ac:dyDescent="0.2">
      <c r="A15" s="3">
        <v>43070</v>
      </c>
      <c r="B15" s="287" t="s">
        <v>128</v>
      </c>
      <c r="C15" s="1" t="s">
        <v>139</v>
      </c>
      <c r="D15" s="2" t="s">
        <v>139</v>
      </c>
      <c r="E15" s="54">
        <f>IFERROR(INDEX(Raw!$H$6:$EB$1257,MATCH($B15&amp;$D15&amp;$B$6,Raw!$A$6:$A$1257,0),MATCH(E$6,Raw!$H$5:$EB$5,0)),"-")</f>
        <v>0</v>
      </c>
      <c r="F15" s="23"/>
      <c r="G15" s="23">
        <f>IFERROR(INDEX(Raw!$H$6:$EB$1257,MATCH($B15&amp;$D15&amp;$B$6,Raw!$A$6:$A$1257,0),MATCH(G$6,Raw!$H$5:$EB$5,0))/60/60,"-")</f>
        <v>0</v>
      </c>
      <c r="H15" s="412" t="str">
        <f>IFERROR(INDEX(Raw!$H$6:$EB$1257,MATCH($B15&amp;$D15&amp;$B$6,Raw!$A$6:$A$1257,0),MATCH(H$6,Raw!$H$5:$EB$5,0))/60/60/24,"-")</f>
        <v>-</v>
      </c>
      <c r="I15" s="418" t="str">
        <f>IFERROR(INDEX(Raw!$H$6:$EB$1257,MATCH($B15&amp;$D15&amp;$B$6,Raw!$A$6:$A$1257,0),MATCH(I$6,Raw!$H$5:$EB$5,0))/60/60/24,"-")</f>
        <v>-</v>
      </c>
      <c r="J15" s="23"/>
      <c r="K15" s="54">
        <f>IFERROR(INDEX(Raw!$H$6:$EB$1257,MATCH($B15&amp;$D15&amp;$B$6,Raw!$A$6:$A$1257,0),MATCH(K$6,Raw!$H$5:$EB$5,0)),"-")</f>
        <v>0</v>
      </c>
      <c r="L15" s="23"/>
      <c r="M15" s="23">
        <f>IFERROR(INDEX(Raw!$H$6:$EB$1257,MATCH($B15&amp;$D15&amp;$B$6,Raw!$A$6:$A$1257,0),MATCH(M$6,Raw!$H$5:$EB$5,0))/60/60,"-")</f>
        <v>0</v>
      </c>
      <c r="N15" s="412" t="str">
        <f>IFERROR(INDEX(Raw!$H$6:$EB$1257,MATCH($B15&amp;$D15&amp;$B$6,Raw!$A$6:$A$1257,0),MATCH(N$6,Raw!$H$5:$EB$5,0))/60/60/24,"-")</f>
        <v>-</v>
      </c>
      <c r="O15" s="418" t="str">
        <f>IFERROR(INDEX(Raw!$H$6:$EB$1257,MATCH($B15&amp;$D15&amp;$B$6,Raw!$A$6:$A$1257,0),MATCH(O$6,Raw!$H$5:$EB$5,0))/60/60/24,"-")</f>
        <v>-</v>
      </c>
      <c r="P15" s="23"/>
      <c r="Q15" s="396">
        <f>IFERROR(INDEX(Raw!$H$6:$EB$1257,MATCH($B15&amp;$D15&amp;$B$6,Raw!$A$6:$A$1257,0),MATCH(Q$6,Raw!$H$5:$EB$5,0)),"-")</f>
        <v>0</v>
      </c>
      <c r="R15" s="23"/>
      <c r="S15" s="23">
        <f>IFERROR(INDEX(Raw!$H$6:$EB$1257,MATCH($B15&amp;$D15&amp;$B$6,Raw!$A$6:$A$1257,0),MATCH(S$6,Raw!$H$5:$EB$5,0))/60/60,"-")</f>
        <v>0</v>
      </c>
      <c r="T15" s="412" t="str">
        <f>IFERROR(INDEX(Raw!$H$6:$EB$1257,MATCH($B15&amp;$D15&amp;$B$6,Raw!$A$6:$A$1257,0),MATCH(T$6,Raw!$H$5:$EB$5,0))/60/60/24,"-")</f>
        <v>-</v>
      </c>
      <c r="U15" s="418" t="str">
        <f>IFERROR(INDEX(Raw!$H$6:$EB$1257,MATCH($B15&amp;$D15&amp;$B$6,Raw!$A$6:$A$1257,0),MATCH(U$6,Raw!$H$5:$EB$5,0))/60/60/24,"-")</f>
        <v>-</v>
      </c>
      <c r="V15" s="23"/>
      <c r="W15" s="396">
        <f>IFERROR(INDEX(Raw!$H$6:$EB$1257,MATCH($B15&amp;$D15&amp;$B$6,Raw!$A$6:$A$1257,0),MATCH(W$6,Raw!$H$5:$EB$5,0)),"-")</f>
        <v>0</v>
      </c>
      <c r="X15" s="23"/>
      <c r="Y15" s="23">
        <f>IFERROR(INDEX(Raw!$H$6:$EB$1257,MATCH($B15&amp;$D15&amp;$B$6,Raw!$A$6:$A$1257,0),MATCH(Y$6,Raw!$H$5:$EB$5,0))/60/60,"-")</f>
        <v>0</v>
      </c>
      <c r="Z15" s="412" t="str">
        <f>IFERROR(INDEX(Raw!$H$6:$EB$1257,MATCH($B15&amp;$D15&amp;$B$6,Raw!$A$6:$A$1257,0),MATCH(Z$6,Raw!$H$5:$EB$5,0))/60/60/24,"-")</f>
        <v>-</v>
      </c>
      <c r="AA15" s="418" t="str">
        <f>IFERROR(INDEX(Raw!$H$6:$EB$1257,MATCH($B15&amp;$D15&amp;$B$6,Raw!$A$6:$A$1257,0),MATCH(AA$6,Raw!$H$5:$EB$5,0))/60/60/24,"-")</f>
        <v>-</v>
      </c>
      <c r="AB15" s="23"/>
      <c r="AC15" s="396">
        <f>IFERROR(INDEX(Raw!$H$6:$EB$1257,MATCH($B15&amp;$D15&amp;$B$6,Raw!$A$6:$A$1257,0),MATCH(AC$6,Raw!$H$5:$EB$5,0)),"-")</f>
        <v>0</v>
      </c>
      <c r="AD15" s="23"/>
      <c r="AE15" s="23">
        <f>IFERROR(INDEX(Raw!$H$6:$EB$1257,MATCH($B15&amp;$D15&amp;$B$6,Raw!$A$6:$A$1257,0),MATCH(AE$6,Raw!$H$5:$EB$5,0))/60/60,"-")</f>
        <v>0</v>
      </c>
      <c r="AF15" s="412" t="str">
        <f>IFERROR(INDEX(Raw!$H$6:$EB$1257,MATCH($B15&amp;$D15&amp;$B$6,Raw!$A$6:$A$1257,0),MATCH(AF$6,Raw!$H$5:$EB$5,0))/60/60/24,"-")</f>
        <v>-</v>
      </c>
      <c r="AG15" s="418" t="str">
        <f>IFERROR(INDEX(Raw!$H$6:$EB$1257,MATCH($B15&amp;$D15&amp;$B$6,Raw!$A$6:$A$1257,0),MATCH(AG$6,Raw!$H$5:$EB$5,0))/60/60/24,"-")</f>
        <v>-</v>
      </c>
      <c r="AH15" s="23"/>
      <c r="AI15" s="396">
        <f>IFERROR(INDEX(Raw!$H$6:$EB$1257,MATCH($B15&amp;$D15&amp;$B$6,Raw!$A$6:$A$1257,0),MATCH(AI$6,Raw!$H$5:$EB$5,0)),"-")</f>
        <v>0</v>
      </c>
      <c r="AJ15" s="23"/>
      <c r="AK15" s="23">
        <f>IFERROR(INDEX(Raw!$H$6:$EB$1257,MATCH($B15&amp;$D15&amp;$B$6,Raw!$A$6:$A$1257,0),MATCH(AK$6,Raw!$H$5:$EB$5,0))/60/60,"-")</f>
        <v>0</v>
      </c>
      <c r="AL15" s="412" t="str">
        <f>IFERROR(INDEX(Raw!$H$6:$EB$1257,MATCH($B15&amp;$D15&amp;$B$6,Raw!$A$6:$A$1257,0),MATCH(AL$6,Raw!$H$5:$EB$5,0))/60/60/24,"-")</f>
        <v>-</v>
      </c>
      <c r="AM15" s="418" t="str">
        <f>IFERROR(INDEX(Raw!$H$6:$EB$1257,MATCH($B15&amp;$D15&amp;$B$6,Raw!$A$6:$A$1257,0),MATCH(AM$6,Raw!$H$5:$EB$5,0))/60/60/24,"-")</f>
        <v>-</v>
      </c>
      <c r="AN15" s="23"/>
      <c r="AO15" s="23">
        <f>IFERROR(INDEX(Raw!$H$6:$EB$1257,MATCH($B15&amp;$D15&amp;$B$6,Raw!$A$6:$A$1257,0),MATCH(AO$6,Raw!$H$5:$EB$5,0)),"-")</f>
        <v>0</v>
      </c>
      <c r="AP15" s="23"/>
      <c r="AQ15" s="23">
        <f>IFERROR(INDEX(Raw!$H$6:$EB$1257,MATCH($B15&amp;$D15&amp;$B$6,Raw!$A$6:$A$1257,0),MATCH(AQ$6,Raw!$H$5:$EB$5,0))/60/60,"-")</f>
        <v>0</v>
      </c>
      <c r="AR15" s="412" t="str">
        <f>IFERROR(INDEX(Raw!$H$6:$EB$1257,MATCH($B15&amp;$D15&amp;$B$6,Raw!$A$6:$A$1257,0),MATCH(AR$6,Raw!$H$5:$EB$5,0))/60/60/24,"-")</f>
        <v>-</v>
      </c>
      <c r="AS15" s="418" t="str">
        <f>IFERROR(INDEX(Raw!$H$6:$EB$1257,MATCH($B15&amp;$D15&amp;$B$6,Raw!$A$6:$A$1257,0),MATCH(AS$6,Raw!$H$5:$EB$5,0))/60/60/24,"-")</f>
        <v>-</v>
      </c>
      <c r="AT15" s="23"/>
      <c r="AU15" s="23">
        <f>IFERROR(INDEX(Raw!$H$6:$EB$1257,MATCH($B15&amp;$D15&amp;$B$6,Raw!$A$6:$A$1257,0),MATCH(AU$6,Raw!$H$5:$EB$5,0)),"-")</f>
        <v>0</v>
      </c>
      <c r="AV15" s="23"/>
      <c r="AW15" s="23">
        <f>IFERROR(INDEX(Raw!$H$6:$EB$1257,MATCH($B15&amp;$D15&amp;$B$6,Raw!$A$6:$A$1257,0),MATCH(AW$6,Raw!$H$5:$EB$5,0))/60/60,"-")</f>
        <v>0</v>
      </c>
      <c r="AX15" s="412" t="str">
        <f>IFERROR(INDEX(Raw!$H$6:$EB$1257,MATCH($B15&amp;$D15&amp;$B$6,Raw!$A$6:$A$1257,0),MATCH(AX$6,Raw!$H$5:$EB$5,0))/60/60/24,"-")</f>
        <v>-</v>
      </c>
      <c r="AY15" s="418" t="str">
        <f>IFERROR(INDEX(Raw!$H$6:$EB$1257,MATCH($B15&amp;$D15&amp;$B$6,Raw!$A$6:$A$1257,0),MATCH(AY$6,Raw!$H$5:$EB$5,0))/60/60/24,"-")</f>
        <v>-</v>
      </c>
      <c r="AZ15" s="23"/>
      <c r="BA15" s="23">
        <f>IFERROR(INDEX(Raw!$H$6:$EB$1257,MATCH($B15&amp;$D15&amp;$B$6,Raw!$A$6:$A$1257,0),MATCH(BA$6,Raw!$H$5:$EB$5,0)),"-")</f>
        <v>0</v>
      </c>
      <c r="BB15" s="23"/>
      <c r="BC15" s="23">
        <f>IFERROR(INDEX(Raw!$H$6:$EB$1257,MATCH($B15&amp;$D15&amp;$B$6,Raw!$A$6:$A$1257,0),MATCH(BC$6,Raw!$H$5:$EB$5,0))/60/60,"-")</f>
        <v>0</v>
      </c>
      <c r="BD15" s="412" t="str">
        <f>IFERROR(INDEX(Raw!$H$6:$EB$1257,MATCH($B15&amp;$D15&amp;$B$6,Raw!$A$6:$A$1257,0),MATCH(BD$6,Raw!$H$5:$EB$5,0))/60/60/24,"-")</f>
        <v>-</v>
      </c>
      <c r="BE15" s="418" t="str">
        <f>IFERROR(INDEX(Raw!$H$6:$EB$1257,MATCH($B15&amp;$D15&amp;$B$6,Raw!$A$6:$A$1257,0),MATCH(BE$6,Raw!$H$5:$EB$5,0))/60/60/24,"-")</f>
        <v>-</v>
      </c>
      <c r="BF15" s="23"/>
      <c r="BG15" s="23">
        <f>IFERROR(INDEX(Raw!$H$6:$EB$1257,MATCH($B15&amp;$D15&amp;$B$6,Raw!$A$6:$A$1257,0),MATCH(BG$6,Raw!$H$5:$EB$5,0)),"-")</f>
        <v>0</v>
      </c>
      <c r="BH15" s="23"/>
      <c r="BI15" s="23">
        <f>IFERROR(INDEX(Raw!$H$6:$EB$1257,MATCH($B15&amp;$D15&amp;$B$6,Raw!$A$6:$A$1257,0),MATCH(BI$6,Raw!$H$5:$EB$5,0))/60/60,"-")</f>
        <v>0</v>
      </c>
      <c r="BJ15" s="412" t="str">
        <f>IFERROR(INDEX(Raw!$H$6:$EB$1257,MATCH($B15&amp;$D15&amp;$B$6,Raw!$A$6:$A$1257,0),MATCH(BJ$6,Raw!$H$5:$EB$5,0))/60/60/24,"-")</f>
        <v>-</v>
      </c>
      <c r="BK15" s="418" t="str">
        <f>IFERROR(INDEX(Raw!$H$6:$EB$1257,MATCH($B15&amp;$D15&amp;$B$6,Raw!$A$6:$A$1257,0),MATCH(BK$6,Raw!$H$5:$EB$5,0))/60/60/24,"-")</f>
        <v>-</v>
      </c>
      <c r="BL15" s="23"/>
      <c r="BM15" s="56">
        <f>IFERROR(INDEX(Raw!$H$6:$EB$1257,MATCH($B15&amp;$D15&amp;$B$6,Raw!$A$6:$A$1257,0),MATCH(BM$6,Raw!$H$5:$EB$5,0)),"-")</f>
        <v>3942</v>
      </c>
    </row>
    <row r="16" spans="1:65" s="1" customFormat="1" ht="18" hidden="1" x14ac:dyDescent="0.25">
      <c r="A16" s="3">
        <v>43101</v>
      </c>
      <c r="B16" s="287" t="s">
        <v>128</v>
      </c>
      <c r="C16" s="1" t="s">
        <v>140</v>
      </c>
      <c r="D16" s="142" t="s">
        <v>140</v>
      </c>
      <c r="E16" s="54">
        <f>IFERROR(INDEX(Raw!$H$6:$EB$1257,MATCH($B16&amp;$D16&amp;$B$6,Raw!$A$6:$A$1257,0),MATCH(E$6,Raw!$H$5:$EB$5,0)),"-")</f>
        <v>0</v>
      </c>
      <c r="F16" s="23"/>
      <c r="G16" s="23">
        <f>IFERROR(INDEX(Raw!$H$6:$EB$1257,MATCH($B16&amp;$D16&amp;$B$6,Raw!$A$6:$A$1257,0),MATCH(G$6,Raw!$H$5:$EB$5,0))/60/60,"-")</f>
        <v>0</v>
      </c>
      <c r="H16" s="412" t="str">
        <f>IFERROR(INDEX(Raw!$H$6:$EB$1257,MATCH($B16&amp;$D16&amp;$B$6,Raw!$A$6:$A$1257,0),MATCH(H$6,Raw!$H$5:$EB$5,0))/60/60/24,"-")</f>
        <v>-</v>
      </c>
      <c r="I16" s="418" t="str">
        <f>IFERROR(INDEX(Raw!$H$6:$EB$1257,MATCH($B16&amp;$D16&amp;$B$6,Raw!$A$6:$A$1257,0),MATCH(I$6,Raw!$H$5:$EB$5,0))/60/60/24,"-")</f>
        <v>-</v>
      </c>
      <c r="J16" s="23"/>
      <c r="K16" s="54">
        <f>IFERROR(INDEX(Raw!$H$6:$EB$1257,MATCH($B16&amp;$D16&amp;$B$6,Raw!$A$6:$A$1257,0),MATCH(K$6,Raw!$H$5:$EB$5,0)),"-")</f>
        <v>0</v>
      </c>
      <c r="L16" s="23"/>
      <c r="M16" s="23">
        <f>IFERROR(INDEX(Raw!$H$6:$EB$1257,MATCH($B16&amp;$D16&amp;$B$6,Raw!$A$6:$A$1257,0),MATCH(M$6,Raw!$H$5:$EB$5,0))/60/60,"-")</f>
        <v>0</v>
      </c>
      <c r="N16" s="412" t="str">
        <f>IFERROR(INDEX(Raw!$H$6:$EB$1257,MATCH($B16&amp;$D16&amp;$B$6,Raw!$A$6:$A$1257,0),MATCH(N$6,Raw!$H$5:$EB$5,0))/60/60/24,"-")</f>
        <v>-</v>
      </c>
      <c r="O16" s="418" t="str">
        <f>IFERROR(INDEX(Raw!$H$6:$EB$1257,MATCH($B16&amp;$D16&amp;$B$6,Raw!$A$6:$A$1257,0),MATCH(O$6,Raw!$H$5:$EB$5,0))/60/60/24,"-")</f>
        <v>-</v>
      </c>
      <c r="P16" s="23"/>
      <c r="Q16" s="396">
        <f>IFERROR(INDEX(Raw!$H$6:$EB$1257,MATCH($B16&amp;$D16&amp;$B$6,Raw!$A$6:$A$1257,0),MATCH(Q$6,Raw!$H$5:$EB$5,0)),"-")</f>
        <v>0</v>
      </c>
      <c r="R16" s="23"/>
      <c r="S16" s="23">
        <f>IFERROR(INDEX(Raw!$H$6:$EB$1257,MATCH($B16&amp;$D16&amp;$B$6,Raw!$A$6:$A$1257,0),MATCH(S$6,Raw!$H$5:$EB$5,0))/60/60,"-")</f>
        <v>0</v>
      </c>
      <c r="T16" s="412" t="str">
        <f>IFERROR(INDEX(Raw!$H$6:$EB$1257,MATCH($B16&amp;$D16&amp;$B$6,Raw!$A$6:$A$1257,0),MATCH(T$6,Raw!$H$5:$EB$5,0))/60/60/24,"-")</f>
        <v>-</v>
      </c>
      <c r="U16" s="418" t="str">
        <f>IFERROR(INDEX(Raw!$H$6:$EB$1257,MATCH($B16&amp;$D16&amp;$B$6,Raw!$A$6:$A$1257,0),MATCH(U$6,Raw!$H$5:$EB$5,0))/60/60/24,"-")</f>
        <v>-</v>
      </c>
      <c r="V16" s="23"/>
      <c r="W16" s="396">
        <f>IFERROR(INDEX(Raw!$H$6:$EB$1257,MATCH($B16&amp;$D16&amp;$B$6,Raw!$A$6:$A$1257,0),MATCH(W$6,Raw!$H$5:$EB$5,0)),"-")</f>
        <v>0</v>
      </c>
      <c r="X16" s="23"/>
      <c r="Y16" s="23">
        <f>IFERROR(INDEX(Raw!$H$6:$EB$1257,MATCH($B16&amp;$D16&amp;$B$6,Raw!$A$6:$A$1257,0),MATCH(Y$6,Raw!$H$5:$EB$5,0))/60/60,"-")</f>
        <v>0</v>
      </c>
      <c r="Z16" s="412" t="str">
        <f>IFERROR(INDEX(Raw!$H$6:$EB$1257,MATCH($B16&amp;$D16&amp;$B$6,Raw!$A$6:$A$1257,0),MATCH(Z$6,Raw!$H$5:$EB$5,0))/60/60/24,"-")</f>
        <v>-</v>
      </c>
      <c r="AA16" s="418" t="str">
        <f>IFERROR(INDEX(Raw!$H$6:$EB$1257,MATCH($B16&amp;$D16&amp;$B$6,Raw!$A$6:$A$1257,0),MATCH(AA$6,Raw!$H$5:$EB$5,0))/60/60/24,"-")</f>
        <v>-</v>
      </c>
      <c r="AB16" s="23"/>
      <c r="AC16" s="396">
        <f>IFERROR(INDEX(Raw!$H$6:$EB$1257,MATCH($B16&amp;$D16&amp;$B$6,Raw!$A$6:$A$1257,0),MATCH(AC$6,Raw!$H$5:$EB$5,0)),"-")</f>
        <v>0</v>
      </c>
      <c r="AD16" s="23"/>
      <c r="AE16" s="23">
        <f>IFERROR(INDEX(Raw!$H$6:$EB$1257,MATCH($B16&amp;$D16&amp;$B$6,Raw!$A$6:$A$1257,0),MATCH(AE$6,Raw!$H$5:$EB$5,0))/60/60,"-")</f>
        <v>0</v>
      </c>
      <c r="AF16" s="412" t="str">
        <f>IFERROR(INDEX(Raw!$H$6:$EB$1257,MATCH($B16&amp;$D16&amp;$B$6,Raw!$A$6:$A$1257,0),MATCH(AF$6,Raw!$H$5:$EB$5,0))/60/60/24,"-")</f>
        <v>-</v>
      </c>
      <c r="AG16" s="418" t="str">
        <f>IFERROR(INDEX(Raw!$H$6:$EB$1257,MATCH($B16&amp;$D16&amp;$B$6,Raw!$A$6:$A$1257,0),MATCH(AG$6,Raw!$H$5:$EB$5,0))/60/60/24,"-")</f>
        <v>-</v>
      </c>
      <c r="AH16" s="23"/>
      <c r="AI16" s="396">
        <f>IFERROR(INDEX(Raw!$H$6:$EB$1257,MATCH($B16&amp;$D16&amp;$B$6,Raw!$A$6:$A$1257,0),MATCH(AI$6,Raw!$H$5:$EB$5,0)),"-")</f>
        <v>0</v>
      </c>
      <c r="AJ16" s="23"/>
      <c r="AK16" s="23">
        <f>IFERROR(INDEX(Raw!$H$6:$EB$1257,MATCH($B16&amp;$D16&amp;$B$6,Raw!$A$6:$A$1257,0),MATCH(AK$6,Raw!$H$5:$EB$5,0))/60/60,"-")</f>
        <v>0</v>
      </c>
      <c r="AL16" s="412" t="str">
        <f>IFERROR(INDEX(Raw!$H$6:$EB$1257,MATCH($B16&amp;$D16&amp;$B$6,Raw!$A$6:$A$1257,0),MATCH(AL$6,Raw!$H$5:$EB$5,0))/60/60/24,"-")</f>
        <v>-</v>
      </c>
      <c r="AM16" s="418" t="str">
        <f>IFERROR(INDEX(Raw!$H$6:$EB$1257,MATCH($B16&amp;$D16&amp;$B$6,Raw!$A$6:$A$1257,0),MATCH(AM$6,Raw!$H$5:$EB$5,0))/60/60/24,"-")</f>
        <v>-</v>
      </c>
      <c r="AN16" s="23"/>
      <c r="AO16" s="23">
        <f>IFERROR(INDEX(Raw!$H$6:$EB$1257,MATCH($B16&amp;$D16&amp;$B$6,Raw!$A$6:$A$1257,0),MATCH(AO$6,Raw!$H$5:$EB$5,0)),"-")</f>
        <v>0</v>
      </c>
      <c r="AP16" s="23"/>
      <c r="AQ16" s="23">
        <f>IFERROR(INDEX(Raw!$H$6:$EB$1257,MATCH($B16&amp;$D16&amp;$B$6,Raw!$A$6:$A$1257,0),MATCH(AQ$6,Raw!$H$5:$EB$5,0))/60/60,"-")</f>
        <v>0</v>
      </c>
      <c r="AR16" s="412" t="str">
        <f>IFERROR(INDEX(Raw!$H$6:$EB$1257,MATCH($B16&amp;$D16&amp;$B$6,Raw!$A$6:$A$1257,0),MATCH(AR$6,Raw!$H$5:$EB$5,0))/60/60/24,"-")</f>
        <v>-</v>
      </c>
      <c r="AS16" s="418" t="str">
        <f>IFERROR(INDEX(Raw!$H$6:$EB$1257,MATCH($B16&amp;$D16&amp;$B$6,Raw!$A$6:$A$1257,0),MATCH(AS$6,Raw!$H$5:$EB$5,0))/60/60/24,"-")</f>
        <v>-</v>
      </c>
      <c r="AT16" s="23"/>
      <c r="AU16" s="23">
        <f>IFERROR(INDEX(Raw!$H$6:$EB$1257,MATCH($B16&amp;$D16&amp;$B$6,Raw!$A$6:$A$1257,0),MATCH(AU$6,Raw!$H$5:$EB$5,0)),"-")</f>
        <v>0</v>
      </c>
      <c r="AV16" s="23"/>
      <c r="AW16" s="23">
        <f>IFERROR(INDEX(Raw!$H$6:$EB$1257,MATCH($B16&amp;$D16&amp;$B$6,Raw!$A$6:$A$1257,0),MATCH(AW$6,Raw!$H$5:$EB$5,0))/60/60,"-")</f>
        <v>0</v>
      </c>
      <c r="AX16" s="412" t="str">
        <f>IFERROR(INDEX(Raw!$H$6:$EB$1257,MATCH($B16&amp;$D16&amp;$B$6,Raw!$A$6:$A$1257,0),MATCH(AX$6,Raw!$H$5:$EB$5,0))/60/60/24,"-")</f>
        <v>-</v>
      </c>
      <c r="AY16" s="418" t="str">
        <f>IFERROR(INDEX(Raw!$H$6:$EB$1257,MATCH($B16&amp;$D16&amp;$B$6,Raw!$A$6:$A$1257,0),MATCH(AY$6,Raw!$H$5:$EB$5,0))/60/60/24,"-")</f>
        <v>-</v>
      </c>
      <c r="AZ16" s="23"/>
      <c r="BA16" s="23">
        <f>IFERROR(INDEX(Raw!$H$6:$EB$1257,MATCH($B16&amp;$D16&amp;$B$6,Raw!$A$6:$A$1257,0),MATCH(BA$6,Raw!$H$5:$EB$5,0)),"-")</f>
        <v>0</v>
      </c>
      <c r="BB16" s="23"/>
      <c r="BC16" s="23">
        <f>IFERROR(INDEX(Raw!$H$6:$EB$1257,MATCH($B16&amp;$D16&amp;$B$6,Raw!$A$6:$A$1257,0),MATCH(BC$6,Raw!$H$5:$EB$5,0))/60/60,"-")</f>
        <v>0</v>
      </c>
      <c r="BD16" s="412" t="str">
        <f>IFERROR(INDEX(Raw!$H$6:$EB$1257,MATCH($B16&amp;$D16&amp;$B$6,Raw!$A$6:$A$1257,0),MATCH(BD$6,Raw!$H$5:$EB$5,0))/60/60/24,"-")</f>
        <v>-</v>
      </c>
      <c r="BE16" s="418" t="str">
        <f>IFERROR(INDEX(Raw!$H$6:$EB$1257,MATCH($B16&amp;$D16&amp;$B$6,Raw!$A$6:$A$1257,0),MATCH(BE$6,Raw!$H$5:$EB$5,0))/60/60/24,"-")</f>
        <v>-</v>
      </c>
      <c r="BF16" s="23"/>
      <c r="BG16" s="23">
        <f>IFERROR(INDEX(Raw!$H$6:$EB$1257,MATCH($B16&amp;$D16&amp;$B$6,Raw!$A$6:$A$1257,0),MATCH(BG$6,Raw!$H$5:$EB$5,0)),"-")</f>
        <v>0</v>
      </c>
      <c r="BH16" s="23"/>
      <c r="BI16" s="23">
        <f>IFERROR(INDEX(Raw!$H$6:$EB$1257,MATCH($B16&amp;$D16&amp;$B$6,Raw!$A$6:$A$1257,0),MATCH(BI$6,Raw!$H$5:$EB$5,0))/60/60,"-")</f>
        <v>0</v>
      </c>
      <c r="BJ16" s="412" t="str">
        <f>IFERROR(INDEX(Raw!$H$6:$EB$1257,MATCH($B16&amp;$D16&amp;$B$6,Raw!$A$6:$A$1257,0),MATCH(BJ$6,Raw!$H$5:$EB$5,0))/60/60/24,"-")</f>
        <v>-</v>
      </c>
      <c r="BK16" s="418" t="str">
        <f>IFERROR(INDEX(Raw!$H$6:$EB$1257,MATCH($B16&amp;$D16&amp;$B$6,Raw!$A$6:$A$1257,0),MATCH(BK$6,Raw!$H$5:$EB$5,0))/60/60/24,"-")</f>
        <v>-</v>
      </c>
      <c r="BL16" s="23"/>
      <c r="BM16" s="56">
        <f>IFERROR(INDEX(Raw!$H$6:$EB$1257,MATCH($B16&amp;$D16&amp;$B$6,Raw!$A$6:$A$1257,0),MATCH(BM$6,Raw!$H$5:$EB$5,0)),"-")</f>
        <v>8349</v>
      </c>
    </row>
    <row r="17" spans="1:65" s="1" customFormat="1" hidden="1" x14ac:dyDescent="0.2">
      <c r="A17" s="3">
        <v>43132</v>
      </c>
      <c r="B17" s="287" t="s">
        <v>128</v>
      </c>
      <c r="C17" s="1" t="s">
        <v>141</v>
      </c>
      <c r="D17" s="2" t="s">
        <v>141</v>
      </c>
      <c r="E17" s="54">
        <f>IFERROR(INDEX(Raw!$H$6:$EB$1257,MATCH($B17&amp;$D17&amp;$B$6,Raw!$A$6:$A$1257,0),MATCH(E$6,Raw!$H$5:$EB$5,0)),"-")</f>
        <v>0</v>
      </c>
      <c r="F17" s="23"/>
      <c r="G17" s="23">
        <f>IFERROR(INDEX(Raw!$H$6:$EB$1257,MATCH($B17&amp;$D17&amp;$B$6,Raw!$A$6:$A$1257,0),MATCH(G$6,Raw!$H$5:$EB$5,0))/60/60,"-")</f>
        <v>0</v>
      </c>
      <c r="H17" s="412" t="str">
        <f>IFERROR(INDEX(Raw!$H$6:$EB$1257,MATCH($B17&amp;$D17&amp;$B$6,Raw!$A$6:$A$1257,0),MATCH(H$6,Raw!$H$5:$EB$5,0))/60/60/24,"-")</f>
        <v>-</v>
      </c>
      <c r="I17" s="418" t="str">
        <f>IFERROR(INDEX(Raw!$H$6:$EB$1257,MATCH($B17&amp;$D17&amp;$B$6,Raw!$A$6:$A$1257,0),MATCH(I$6,Raw!$H$5:$EB$5,0))/60/60/24,"-")</f>
        <v>-</v>
      </c>
      <c r="J17" s="23"/>
      <c r="K17" s="54">
        <f>IFERROR(INDEX(Raw!$H$6:$EB$1257,MATCH($B17&amp;$D17&amp;$B$6,Raw!$A$6:$A$1257,0),MATCH(K$6,Raw!$H$5:$EB$5,0)),"-")</f>
        <v>0</v>
      </c>
      <c r="L17" s="23"/>
      <c r="M17" s="23">
        <f>IFERROR(INDEX(Raw!$H$6:$EB$1257,MATCH($B17&amp;$D17&amp;$B$6,Raw!$A$6:$A$1257,0),MATCH(M$6,Raw!$H$5:$EB$5,0))/60/60,"-")</f>
        <v>0</v>
      </c>
      <c r="N17" s="412" t="str">
        <f>IFERROR(INDEX(Raw!$H$6:$EB$1257,MATCH($B17&amp;$D17&amp;$B$6,Raw!$A$6:$A$1257,0),MATCH(N$6,Raw!$H$5:$EB$5,0))/60/60/24,"-")</f>
        <v>-</v>
      </c>
      <c r="O17" s="418" t="str">
        <f>IFERROR(INDEX(Raw!$H$6:$EB$1257,MATCH($B17&amp;$D17&amp;$B$6,Raw!$A$6:$A$1257,0),MATCH(O$6,Raw!$H$5:$EB$5,0))/60/60/24,"-")</f>
        <v>-</v>
      </c>
      <c r="P17" s="23"/>
      <c r="Q17" s="396">
        <f>IFERROR(INDEX(Raw!$H$6:$EB$1257,MATCH($B17&amp;$D17&amp;$B$6,Raw!$A$6:$A$1257,0),MATCH(Q$6,Raw!$H$5:$EB$5,0)),"-")</f>
        <v>0</v>
      </c>
      <c r="R17" s="23"/>
      <c r="S17" s="23">
        <f>IFERROR(INDEX(Raw!$H$6:$EB$1257,MATCH($B17&amp;$D17&amp;$B$6,Raw!$A$6:$A$1257,0),MATCH(S$6,Raw!$H$5:$EB$5,0))/60/60,"-")</f>
        <v>0</v>
      </c>
      <c r="T17" s="412" t="str">
        <f>IFERROR(INDEX(Raw!$H$6:$EB$1257,MATCH($B17&amp;$D17&amp;$B$6,Raw!$A$6:$A$1257,0),MATCH(T$6,Raw!$H$5:$EB$5,0))/60/60/24,"-")</f>
        <v>-</v>
      </c>
      <c r="U17" s="418" t="str">
        <f>IFERROR(INDEX(Raw!$H$6:$EB$1257,MATCH($B17&amp;$D17&amp;$B$6,Raw!$A$6:$A$1257,0),MATCH(U$6,Raw!$H$5:$EB$5,0))/60/60/24,"-")</f>
        <v>-</v>
      </c>
      <c r="V17" s="23"/>
      <c r="W17" s="396">
        <f>IFERROR(INDEX(Raw!$H$6:$EB$1257,MATCH($B17&amp;$D17&amp;$B$6,Raw!$A$6:$A$1257,0),MATCH(W$6,Raw!$H$5:$EB$5,0)),"-")</f>
        <v>0</v>
      </c>
      <c r="X17" s="23"/>
      <c r="Y17" s="23">
        <f>IFERROR(INDEX(Raw!$H$6:$EB$1257,MATCH($B17&amp;$D17&amp;$B$6,Raw!$A$6:$A$1257,0),MATCH(Y$6,Raw!$H$5:$EB$5,0))/60/60,"-")</f>
        <v>0</v>
      </c>
      <c r="Z17" s="412" t="str">
        <f>IFERROR(INDEX(Raw!$H$6:$EB$1257,MATCH($B17&amp;$D17&amp;$B$6,Raw!$A$6:$A$1257,0),MATCH(Z$6,Raw!$H$5:$EB$5,0))/60/60/24,"-")</f>
        <v>-</v>
      </c>
      <c r="AA17" s="418" t="str">
        <f>IFERROR(INDEX(Raw!$H$6:$EB$1257,MATCH($B17&amp;$D17&amp;$B$6,Raw!$A$6:$A$1257,0),MATCH(AA$6,Raw!$H$5:$EB$5,0))/60/60/24,"-")</f>
        <v>-</v>
      </c>
      <c r="AB17" s="23"/>
      <c r="AC17" s="396">
        <f>IFERROR(INDEX(Raw!$H$6:$EB$1257,MATCH($B17&amp;$D17&amp;$B$6,Raw!$A$6:$A$1257,0),MATCH(AC$6,Raw!$H$5:$EB$5,0)),"-")</f>
        <v>0</v>
      </c>
      <c r="AD17" s="23"/>
      <c r="AE17" s="23">
        <f>IFERROR(INDEX(Raw!$H$6:$EB$1257,MATCH($B17&amp;$D17&amp;$B$6,Raw!$A$6:$A$1257,0),MATCH(AE$6,Raw!$H$5:$EB$5,0))/60/60,"-")</f>
        <v>0</v>
      </c>
      <c r="AF17" s="412" t="str">
        <f>IFERROR(INDEX(Raw!$H$6:$EB$1257,MATCH($B17&amp;$D17&amp;$B$6,Raw!$A$6:$A$1257,0),MATCH(AF$6,Raw!$H$5:$EB$5,0))/60/60/24,"-")</f>
        <v>-</v>
      </c>
      <c r="AG17" s="418" t="str">
        <f>IFERROR(INDEX(Raw!$H$6:$EB$1257,MATCH($B17&amp;$D17&amp;$B$6,Raw!$A$6:$A$1257,0),MATCH(AG$6,Raw!$H$5:$EB$5,0))/60/60/24,"-")</f>
        <v>-</v>
      </c>
      <c r="AH17" s="23"/>
      <c r="AI17" s="396">
        <f>IFERROR(INDEX(Raw!$H$6:$EB$1257,MATCH($B17&amp;$D17&amp;$B$6,Raw!$A$6:$A$1257,0),MATCH(AI$6,Raw!$H$5:$EB$5,0)),"-")</f>
        <v>0</v>
      </c>
      <c r="AJ17" s="23"/>
      <c r="AK17" s="23">
        <f>IFERROR(INDEX(Raw!$H$6:$EB$1257,MATCH($B17&amp;$D17&amp;$B$6,Raw!$A$6:$A$1257,0),MATCH(AK$6,Raw!$H$5:$EB$5,0))/60/60,"-")</f>
        <v>0</v>
      </c>
      <c r="AL17" s="412" t="str">
        <f>IFERROR(INDEX(Raw!$H$6:$EB$1257,MATCH($B17&amp;$D17&amp;$B$6,Raw!$A$6:$A$1257,0),MATCH(AL$6,Raw!$H$5:$EB$5,0))/60/60/24,"-")</f>
        <v>-</v>
      </c>
      <c r="AM17" s="418" t="str">
        <f>IFERROR(INDEX(Raw!$H$6:$EB$1257,MATCH($B17&amp;$D17&amp;$B$6,Raw!$A$6:$A$1257,0),MATCH(AM$6,Raw!$H$5:$EB$5,0))/60/60/24,"-")</f>
        <v>-</v>
      </c>
      <c r="AN17" s="23"/>
      <c r="AO17" s="23">
        <f>IFERROR(INDEX(Raw!$H$6:$EB$1257,MATCH($B17&amp;$D17&amp;$B$6,Raw!$A$6:$A$1257,0),MATCH(AO$6,Raw!$H$5:$EB$5,0)),"-")</f>
        <v>0</v>
      </c>
      <c r="AP17" s="23"/>
      <c r="AQ17" s="23">
        <f>IFERROR(INDEX(Raw!$H$6:$EB$1257,MATCH($B17&amp;$D17&amp;$B$6,Raw!$A$6:$A$1257,0),MATCH(AQ$6,Raw!$H$5:$EB$5,0))/60/60,"-")</f>
        <v>0</v>
      </c>
      <c r="AR17" s="412" t="str">
        <f>IFERROR(INDEX(Raw!$H$6:$EB$1257,MATCH($B17&amp;$D17&amp;$B$6,Raw!$A$6:$A$1257,0),MATCH(AR$6,Raw!$H$5:$EB$5,0))/60/60/24,"-")</f>
        <v>-</v>
      </c>
      <c r="AS17" s="418" t="str">
        <f>IFERROR(INDEX(Raw!$H$6:$EB$1257,MATCH($B17&amp;$D17&amp;$B$6,Raw!$A$6:$A$1257,0),MATCH(AS$6,Raw!$H$5:$EB$5,0))/60/60/24,"-")</f>
        <v>-</v>
      </c>
      <c r="AT17" s="23"/>
      <c r="AU17" s="23">
        <f>IFERROR(INDEX(Raw!$H$6:$EB$1257,MATCH($B17&amp;$D17&amp;$B$6,Raw!$A$6:$A$1257,0),MATCH(AU$6,Raw!$H$5:$EB$5,0)),"-")</f>
        <v>0</v>
      </c>
      <c r="AV17" s="23"/>
      <c r="AW17" s="23">
        <f>IFERROR(INDEX(Raw!$H$6:$EB$1257,MATCH($B17&amp;$D17&amp;$B$6,Raw!$A$6:$A$1257,0),MATCH(AW$6,Raw!$H$5:$EB$5,0))/60/60,"-")</f>
        <v>0</v>
      </c>
      <c r="AX17" s="412" t="str">
        <f>IFERROR(INDEX(Raw!$H$6:$EB$1257,MATCH($B17&amp;$D17&amp;$B$6,Raw!$A$6:$A$1257,0),MATCH(AX$6,Raw!$H$5:$EB$5,0))/60/60/24,"-")</f>
        <v>-</v>
      </c>
      <c r="AY17" s="418" t="str">
        <f>IFERROR(INDEX(Raw!$H$6:$EB$1257,MATCH($B17&amp;$D17&amp;$B$6,Raw!$A$6:$A$1257,0),MATCH(AY$6,Raw!$H$5:$EB$5,0))/60/60/24,"-")</f>
        <v>-</v>
      </c>
      <c r="AZ17" s="23"/>
      <c r="BA17" s="23">
        <f>IFERROR(INDEX(Raw!$H$6:$EB$1257,MATCH($B17&amp;$D17&amp;$B$6,Raw!$A$6:$A$1257,0),MATCH(BA$6,Raw!$H$5:$EB$5,0)),"-")</f>
        <v>0</v>
      </c>
      <c r="BB17" s="23"/>
      <c r="BC17" s="23">
        <f>IFERROR(INDEX(Raw!$H$6:$EB$1257,MATCH($B17&amp;$D17&amp;$B$6,Raw!$A$6:$A$1257,0),MATCH(BC$6,Raw!$H$5:$EB$5,0))/60/60,"-")</f>
        <v>0</v>
      </c>
      <c r="BD17" s="412" t="str">
        <f>IFERROR(INDEX(Raw!$H$6:$EB$1257,MATCH($B17&amp;$D17&amp;$B$6,Raw!$A$6:$A$1257,0),MATCH(BD$6,Raw!$H$5:$EB$5,0))/60/60/24,"-")</f>
        <v>-</v>
      </c>
      <c r="BE17" s="418" t="str">
        <f>IFERROR(INDEX(Raw!$H$6:$EB$1257,MATCH($B17&amp;$D17&amp;$B$6,Raw!$A$6:$A$1257,0),MATCH(BE$6,Raw!$H$5:$EB$5,0))/60/60/24,"-")</f>
        <v>-</v>
      </c>
      <c r="BF17" s="23"/>
      <c r="BG17" s="23">
        <f>IFERROR(INDEX(Raw!$H$6:$EB$1257,MATCH($B17&amp;$D17&amp;$B$6,Raw!$A$6:$A$1257,0),MATCH(BG$6,Raw!$H$5:$EB$5,0)),"-")</f>
        <v>0</v>
      </c>
      <c r="BH17" s="23"/>
      <c r="BI17" s="23">
        <f>IFERROR(INDEX(Raw!$H$6:$EB$1257,MATCH($B17&amp;$D17&amp;$B$6,Raw!$A$6:$A$1257,0),MATCH(BI$6,Raw!$H$5:$EB$5,0))/60/60,"-")</f>
        <v>0</v>
      </c>
      <c r="BJ17" s="412" t="str">
        <f>IFERROR(INDEX(Raw!$H$6:$EB$1257,MATCH($B17&amp;$D17&amp;$B$6,Raw!$A$6:$A$1257,0),MATCH(BJ$6,Raw!$H$5:$EB$5,0))/60/60/24,"-")</f>
        <v>-</v>
      </c>
      <c r="BK17" s="418" t="str">
        <f>IFERROR(INDEX(Raw!$H$6:$EB$1257,MATCH($B17&amp;$D17&amp;$B$6,Raw!$A$6:$A$1257,0),MATCH(BK$6,Raw!$H$5:$EB$5,0))/60/60/24,"-")</f>
        <v>-</v>
      </c>
      <c r="BL17" s="23"/>
      <c r="BM17" s="56">
        <f>IFERROR(INDEX(Raw!$H$6:$EB$1257,MATCH($B17&amp;$D17&amp;$B$6,Raw!$A$6:$A$1257,0),MATCH(BM$6,Raw!$H$5:$EB$5,0)),"-")</f>
        <v>7148</v>
      </c>
    </row>
    <row r="18" spans="1:65" s="1" customFormat="1" hidden="1" collapsed="1" x14ac:dyDescent="0.2">
      <c r="A18" s="3">
        <v>43160</v>
      </c>
      <c r="B18" s="289" t="s">
        <v>128</v>
      </c>
      <c r="C18" s="25" t="s">
        <v>142</v>
      </c>
      <c r="D18" s="138" t="s">
        <v>142</v>
      </c>
      <c r="E18" s="54">
        <f>IFERROR(INDEX(Raw!$H$6:$EB$1257,MATCH($B18&amp;$D18&amp;$B$6,Raw!$A$6:$A$1257,0),MATCH(E$6,Raw!$H$5:$EB$5,0)),"-")</f>
        <v>0</v>
      </c>
      <c r="F18" s="23"/>
      <c r="G18" s="23">
        <f>IFERROR(INDEX(Raw!$H$6:$EB$1257,MATCH($B18&amp;$D18&amp;$B$6,Raw!$A$6:$A$1257,0),MATCH(G$6,Raw!$H$5:$EB$5,0))/60/60,"-")</f>
        <v>0</v>
      </c>
      <c r="H18" s="412" t="str">
        <f>IFERROR(INDEX(Raw!$H$6:$EB$1257,MATCH($B18&amp;$D18&amp;$B$6,Raw!$A$6:$A$1257,0),MATCH(H$6,Raw!$H$5:$EB$5,0))/60/60/24,"-")</f>
        <v>-</v>
      </c>
      <c r="I18" s="418" t="str">
        <f>IFERROR(INDEX(Raw!$H$6:$EB$1257,MATCH($B18&amp;$D18&amp;$B$6,Raw!$A$6:$A$1257,0),MATCH(I$6,Raw!$H$5:$EB$5,0))/60/60/24,"-")</f>
        <v>-</v>
      </c>
      <c r="J18" s="23"/>
      <c r="K18" s="54">
        <f>IFERROR(INDEX(Raw!$H$6:$EB$1257,MATCH($B18&amp;$D18&amp;$B$6,Raw!$A$6:$A$1257,0),MATCH(K$6,Raw!$H$5:$EB$5,0)),"-")</f>
        <v>0</v>
      </c>
      <c r="L18" s="23"/>
      <c r="M18" s="23">
        <f>IFERROR(INDEX(Raw!$H$6:$EB$1257,MATCH($B18&amp;$D18&amp;$B$6,Raw!$A$6:$A$1257,0),MATCH(M$6,Raw!$H$5:$EB$5,0))/60/60,"-")</f>
        <v>0</v>
      </c>
      <c r="N18" s="412" t="str">
        <f>IFERROR(INDEX(Raw!$H$6:$EB$1257,MATCH($B18&amp;$D18&amp;$B$6,Raw!$A$6:$A$1257,0),MATCH(N$6,Raw!$H$5:$EB$5,0))/60/60/24,"-")</f>
        <v>-</v>
      </c>
      <c r="O18" s="418" t="str">
        <f>IFERROR(INDEX(Raw!$H$6:$EB$1257,MATCH($B18&amp;$D18&amp;$B$6,Raw!$A$6:$A$1257,0),MATCH(O$6,Raw!$H$5:$EB$5,0))/60/60/24,"-")</f>
        <v>-</v>
      </c>
      <c r="P18" s="23"/>
      <c r="Q18" s="396">
        <f>IFERROR(INDEX(Raw!$H$6:$EB$1257,MATCH($B18&amp;$D18&amp;$B$6,Raw!$A$6:$A$1257,0),MATCH(Q$6,Raw!$H$5:$EB$5,0)),"-")</f>
        <v>0</v>
      </c>
      <c r="R18" s="23"/>
      <c r="S18" s="23">
        <f>IFERROR(INDEX(Raw!$H$6:$EB$1257,MATCH($B18&amp;$D18&amp;$B$6,Raw!$A$6:$A$1257,0),MATCH(S$6,Raw!$H$5:$EB$5,0))/60/60,"-")</f>
        <v>0</v>
      </c>
      <c r="T18" s="412" t="str">
        <f>IFERROR(INDEX(Raw!$H$6:$EB$1257,MATCH($B18&amp;$D18&amp;$B$6,Raw!$A$6:$A$1257,0),MATCH(T$6,Raw!$H$5:$EB$5,0))/60/60/24,"-")</f>
        <v>-</v>
      </c>
      <c r="U18" s="418" t="str">
        <f>IFERROR(INDEX(Raw!$H$6:$EB$1257,MATCH($B18&amp;$D18&amp;$B$6,Raw!$A$6:$A$1257,0),MATCH(U$6,Raw!$H$5:$EB$5,0))/60/60/24,"-")</f>
        <v>-</v>
      </c>
      <c r="V18" s="23"/>
      <c r="W18" s="396">
        <f>IFERROR(INDEX(Raw!$H$6:$EB$1257,MATCH($B18&amp;$D18&amp;$B$6,Raw!$A$6:$A$1257,0),MATCH(W$6,Raw!$H$5:$EB$5,0)),"-")</f>
        <v>0</v>
      </c>
      <c r="X18" s="23"/>
      <c r="Y18" s="23">
        <f>IFERROR(INDEX(Raw!$H$6:$EB$1257,MATCH($B18&amp;$D18&amp;$B$6,Raw!$A$6:$A$1257,0),MATCH(Y$6,Raw!$H$5:$EB$5,0))/60/60,"-")</f>
        <v>0</v>
      </c>
      <c r="Z18" s="412" t="str">
        <f>IFERROR(INDEX(Raw!$H$6:$EB$1257,MATCH($B18&amp;$D18&amp;$B$6,Raw!$A$6:$A$1257,0),MATCH(Z$6,Raw!$H$5:$EB$5,0))/60/60/24,"-")</f>
        <v>-</v>
      </c>
      <c r="AA18" s="418" t="str">
        <f>IFERROR(INDEX(Raw!$H$6:$EB$1257,MATCH($B18&amp;$D18&amp;$B$6,Raw!$A$6:$A$1257,0),MATCH(AA$6,Raw!$H$5:$EB$5,0))/60/60/24,"-")</f>
        <v>-</v>
      </c>
      <c r="AB18" s="23"/>
      <c r="AC18" s="396">
        <f>IFERROR(INDEX(Raw!$H$6:$EB$1257,MATCH($B18&amp;$D18&amp;$B$6,Raw!$A$6:$A$1257,0),MATCH(AC$6,Raw!$H$5:$EB$5,0)),"-")</f>
        <v>0</v>
      </c>
      <c r="AD18" s="23"/>
      <c r="AE18" s="23">
        <f>IFERROR(INDEX(Raw!$H$6:$EB$1257,MATCH($B18&amp;$D18&amp;$B$6,Raw!$A$6:$A$1257,0),MATCH(AE$6,Raw!$H$5:$EB$5,0))/60/60,"-")</f>
        <v>0</v>
      </c>
      <c r="AF18" s="412" t="str">
        <f>IFERROR(INDEX(Raw!$H$6:$EB$1257,MATCH($B18&amp;$D18&amp;$B$6,Raw!$A$6:$A$1257,0),MATCH(AF$6,Raw!$H$5:$EB$5,0))/60/60/24,"-")</f>
        <v>-</v>
      </c>
      <c r="AG18" s="418" t="str">
        <f>IFERROR(INDEX(Raw!$H$6:$EB$1257,MATCH($B18&amp;$D18&amp;$B$6,Raw!$A$6:$A$1257,0),MATCH(AG$6,Raw!$H$5:$EB$5,0))/60/60/24,"-")</f>
        <v>-</v>
      </c>
      <c r="AH18" s="23"/>
      <c r="AI18" s="396">
        <f>IFERROR(INDEX(Raw!$H$6:$EB$1257,MATCH($B18&amp;$D18&amp;$B$6,Raw!$A$6:$A$1257,0),MATCH(AI$6,Raw!$H$5:$EB$5,0)),"-")</f>
        <v>0</v>
      </c>
      <c r="AJ18" s="23"/>
      <c r="AK18" s="23">
        <f>IFERROR(INDEX(Raw!$H$6:$EB$1257,MATCH($B18&amp;$D18&amp;$B$6,Raw!$A$6:$A$1257,0),MATCH(AK$6,Raw!$H$5:$EB$5,0))/60/60,"-")</f>
        <v>0</v>
      </c>
      <c r="AL18" s="412" t="str">
        <f>IFERROR(INDEX(Raw!$H$6:$EB$1257,MATCH($B18&amp;$D18&amp;$B$6,Raw!$A$6:$A$1257,0),MATCH(AL$6,Raw!$H$5:$EB$5,0))/60/60/24,"-")</f>
        <v>-</v>
      </c>
      <c r="AM18" s="418" t="str">
        <f>IFERROR(INDEX(Raw!$H$6:$EB$1257,MATCH($B18&amp;$D18&amp;$B$6,Raw!$A$6:$A$1257,0),MATCH(AM$6,Raw!$H$5:$EB$5,0))/60/60/24,"-")</f>
        <v>-</v>
      </c>
      <c r="AN18" s="23"/>
      <c r="AO18" s="23">
        <f>IFERROR(INDEX(Raw!$H$6:$EB$1257,MATCH($B18&amp;$D18&amp;$B$6,Raw!$A$6:$A$1257,0),MATCH(AO$6,Raw!$H$5:$EB$5,0)),"-")</f>
        <v>0</v>
      </c>
      <c r="AP18" s="23"/>
      <c r="AQ18" s="23">
        <f>IFERROR(INDEX(Raw!$H$6:$EB$1257,MATCH($B18&amp;$D18&amp;$B$6,Raw!$A$6:$A$1257,0),MATCH(AQ$6,Raw!$H$5:$EB$5,0))/60/60,"-")</f>
        <v>0</v>
      </c>
      <c r="AR18" s="412" t="str">
        <f>IFERROR(INDEX(Raw!$H$6:$EB$1257,MATCH($B18&amp;$D18&amp;$B$6,Raw!$A$6:$A$1257,0),MATCH(AR$6,Raw!$H$5:$EB$5,0))/60/60/24,"-")</f>
        <v>-</v>
      </c>
      <c r="AS18" s="418" t="str">
        <f>IFERROR(INDEX(Raw!$H$6:$EB$1257,MATCH($B18&amp;$D18&amp;$B$6,Raw!$A$6:$A$1257,0),MATCH(AS$6,Raw!$H$5:$EB$5,0))/60/60/24,"-")</f>
        <v>-</v>
      </c>
      <c r="AT18" s="23"/>
      <c r="AU18" s="23">
        <f>IFERROR(INDEX(Raw!$H$6:$EB$1257,MATCH($B18&amp;$D18&amp;$B$6,Raw!$A$6:$A$1257,0),MATCH(AU$6,Raw!$H$5:$EB$5,0)),"-")</f>
        <v>0</v>
      </c>
      <c r="AV18" s="23"/>
      <c r="AW18" s="23">
        <f>IFERROR(INDEX(Raw!$H$6:$EB$1257,MATCH($B18&amp;$D18&amp;$B$6,Raw!$A$6:$A$1257,0),MATCH(AW$6,Raw!$H$5:$EB$5,0))/60/60,"-")</f>
        <v>0</v>
      </c>
      <c r="AX18" s="412" t="str">
        <f>IFERROR(INDEX(Raw!$H$6:$EB$1257,MATCH($B18&amp;$D18&amp;$B$6,Raw!$A$6:$A$1257,0),MATCH(AX$6,Raw!$H$5:$EB$5,0))/60/60/24,"-")</f>
        <v>-</v>
      </c>
      <c r="AY18" s="418" t="str">
        <f>IFERROR(INDEX(Raw!$H$6:$EB$1257,MATCH($B18&amp;$D18&amp;$B$6,Raw!$A$6:$A$1257,0),MATCH(AY$6,Raw!$H$5:$EB$5,0))/60/60/24,"-")</f>
        <v>-</v>
      </c>
      <c r="AZ18" s="23"/>
      <c r="BA18" s="23">
        <f>IFERROR(INDEX(Raw!$H$6:$EB$1257,MATCH($B18&amp;$D18&amp;$B$6,Raw!$A$6:$A$1257,0),MATCH(BA$6,Raw!$H$5:$EB$5,0)),"-")</f>
        <v>0</v>
      </c>
      <c r="BB18" s="23"/>
      <c r="BC18" s="23">
        <f>IFERROR(INDEX(Raw!$H$6:$EB$1257,MATCH($B18&amp;$D18&amp;$B$6,Raw!$A$6:$A$1257,0),MATCH(BC$6,Raw!$H$5:$EB$5,0))/60/60,"-")</f>
        <v>0</v>
      </c>
      <c r="BD18" s="412" t="str">
        <f>IFERROR(INDEX(Raw!$H$6:$EB$1257,MATCH($B18&amp;$D18&amp;$B$6,Raw!$A$6:$A$1257,0),MATCH(BD$6,Raw!$H$5:$EB$5,0))/60/60/24,"-")</f>
        <v>-</v>
      </c>
      <c r="BE18" s="418" t="str">
        <f>IFERROR(INDEX(Raw!$H$6:$EB$1257,MATCH($B18&amp;$D18&amp;$B$6,Raw!$A$6:$A$1257,0),MATCH(BE$6,Raw!$H$5:$EB$5,0))/60/60/24,"-")</f>
        <v>-</v>
      </c>
      <c r="BF18" s="23"/>
      <c r="BG18" s="23">
        <f>IFERROR(INDEX(Raw!$H$6:$EB$1257,MATCH($B18&amp;$D18&amp;$B$6,Raw!$A$6:$A$1257,0),MATCH(BG$6,Raw!$H$5:$EB$5,0)),"-")</f>
        <v>0</v>
      </c>
      <c r="BH18" s="23"/>
      <c r="BI18" s="23">
        <f>IFERROR(INDEX(Raw!$H$6:$EB$1257,MATCH($B18&amp;$D18&amp;$B$6,Raw!$A$6:$A$1257,0),MATCH(BI$6,Raw!$H$5:$EB$5,0))/60/60,"-")</f>
        <v>0</v>
      </c>
      <c r="BJ18" s="412" t="str">
        <f>IFERROR(INDEX(Raw!$H$6:$EB$1257,MATCH($B18&amp;$D18&amp;$B$6,Raw!$A$6:$A$1257,0),MATCH(BJ$6,Raw!$H$5:$EB$5,0))/60/60/24,"-")</f>
        <v>-</v>
      </c>
      <c r="BK18" s="418" t="str">
        <f>IFERROR(INDEX(Raw!$H$6:$EB$1257,MATCH($B18&amp;$D18&amp;$B$6,Raw!$A$6:$A$1257,0),MATCH(BK$6,Raw!$H$5:$EB$5,0))/60/60/24,"-")</f>
        <v>-</v>
      </c>
      <c r="BL18" s="23"/>
      <c r="BM18" s="56">
        <f>IFERROR(INDEX(Raw!$H$6:$EB$1257,MATCH($B18&amp;$D18&amp;$B$6,Raw!$A$6:$A$1257,0),MATCH(BM$6,Raw!$H$5:$EB$5,0)),"-")</f>
        <v>7482</v>
      </c>
    </row>
    <row r="19" spans="1:65" s="1" customFormat="1" ht="18" hidden="1" x14ac:dyDescent="0.25">
      <c r="A19" s="3">
        <v>43191</v>
      </c>
      <c r="B19" s="285" t="s">
        <v>130</v>
      </c>
      <c r="C19" s="114" t="s">
        <v>143</v>
      </c>
      <c r="D19" s="143" t="s">
        <v>143</v>
      </c>
      <c r="E19" s="117">
        <f>IFERROR(INDEX(Raw!$H$6:$EB$1257,MATCH($B19&amp;$D19&amp;$B$6,Raw!$A$6:$A$1257,0),MATCH(E$6,Raw!$H$5:$EB$5,0)),"-")</f>
        <v>0</v>
      </c>
      <c r="F19" s="115"/>
      <c r="G19" s="115">
        <f>IFERROR(INDEX(Raw!$H$6:$EB$1257,MATCH($B19&amp;$D19&amp;$B$6,Raw!$A$6:$A$1257,0),MATCH(G$6,Raw!$H$5:$EB$5,0))/60/60,"-")</f>
        <v>0</v>
      </c>
      <c r="H19" s="420" t="str">
        <f>IFERROR(INDEX(Raw!$H$6:$EB$1257,MATCH($B19&amp;$D19&amp;$B$6,Raw!$A$6:$A$1257,0),MATCH(H$6,Raw!$H$5:$EB$5,0))/60/60/24,"-")</f>
        <v>-</v>
      </c>
      <c r="I19" s="421" t="str">
        <f>IFERROR(INDEX(Raw!$H$6:$EB$1257,MATCH($B19&amp;$D19&amp;$B$6,Raw!$A$6:$A$1257,0),MATCH(I$6,Raw!$H$5:$EB$5,0))/60/60/24,"-")</f>
        <v>-</v>
      </c>
      <c r="J19" s="115"/>
      <c r="K19" s="117">
        <f>IFERROR(INDEX(Raw!$H$6:$EB$1257,MATCH($B19&amp;$D19&amp;$B$6,Raw!$A$6:$A$1257,0),MATCH(K$6,Raw!$H$5:$EB$5,0)),"-")</f>
        <v>0</v>
      </c>
      <c r="L19" s="115"/>
      <c r="M19" s="115">
        <f>IFERROR(INDEX(Raw!$H$6:$EB$1257,MATCH($B19&amp;$D19&amp;$B$6,Raw!$A$6:$A$1257,0),MATCH(M$6,Raw!$H$5:$EB$5,0))/60/60,"-")</f>
        <v>0</v>
      </c>
      <c r="N19" s="420" t="str">
        <f>IFERROR(INDEX(Raw!$H$6:$EB$1257,MATCH($B19&amp;$D19&amp;$B$6,Raw!$A$6:$A$1257,0),MATCH(N$6,Raw!$H$5:$EB$5,0))/60/60/24,"-")</f>
        <v>-</v>
      </c>
      <c r="O19" s="421" t="str">
        <f>IFERROR(INDEX(Raw!$H$6:$EB$1257,MATCH($B19&amp;$D19&amp;$B$6,Raw!$A$6:$A$1257,0),MATCH(O$6,Raw!$H$5:$EB$5,0))/60/60/24,"-")</f>
        <v>-</v>
      </c>
      <c r="P19" s="115"/>
      <c r="Q19" s="298">
        <f>IFERROR(INDEX(Raw!$H$6:$EB$1257,MATCH($B19&amp;$D19&amp;$B$6,Raw!$A$6:$A$1257,0),MATCH(Q$6,Raw!$H$5:$EB$5,0)),"-")</f>
        <v>0</v>
      </c>
      <c r="R19" s="115"/>
      <c r="S19" s="115">
        <f>IFERROR(INDEX(Raw!$H$6:$EB$1257,MATCH($B19&amp;$D19&amp;$B$6,Raw!$A$6:$A$1257,0),MATCH(S$6,Raw!$H$5:$EB$5,0))/60/60,"-")</f>
        <v>0</v>
      </c>
      <c r="T19" s="420" t="str">
        <f>IFERROR(INDEX(Raw!$H$6:$EB$1257,MATCH($B19&amp;$D19&amp;$B$6,Raw!$A$6:$A$1257,0),MATCH(T$6,Raw!$H$5:$EB$5,0))/60/60/24,"-")</f>
        <v>-</v>
      </c>
      <c r="U19" s="421" t="str">
        <f>IFERROR(INDEX(Raw!$H$6:$EB$1257,MATCH($B19&amp;$D19&amp;$B$6,Raw!$A$6:$A$1257,0),MATCH(U$6,Raw!$H$5:$EB$5,0))/60/60/24,"-")</f>
        <v>-</v>
      </c>
      <c r="V19" s="290"/>
      <c r="W19" s="298">
        <f>IFERROR(INDEX(Raw!$H$6:$EB$1257,MATCH($B19&amp;$D19&amp;$B$6,Raw!$A$6:$A$1257,0),MATCH(W$6,Raw!$H$5:$EB$5,0)),"-")</f>
        <v>0</v>
      </c>
      <c r="X19" s="115"/>
      <c r="Y19" s="115">
        <f>IFERROR(INDEX(Raw!$H$6:$EB$1257,MATCH($B19&amp;$D19&amp;$B$6,Raw!$A$6:$A$1257,0),MATCH(Y$6,Raw!$H$5:$EB$5,0))/60/60,"-")</f>
        <v>0</v>
      </c>
      <c r="Z19" s="420" t="str">
        <f>IFERROR(INDEX(Raw!$H$6:$EB$1257,MATCH($B19&amp;$D19&amp;$B$6,Raw!$A$6:$A$1257,0),MATCH(Z$6,Raw!$H$5:$EB$5,0))/60/60/24,"-")</f>
        <v>-</v>
      </c>
      <c r="AA19" s="421" t="str">
        <f>IFERROR(INDEX(Raw!$H$6:$EB$1257,MATCH($B19&amp;$D19&amp;$B$6,Raw!$A$6:$A$1257,0),MATCH(AA$6,Raw!$H$5:$EB$5,0))/60/60/24,"-")</f>
        <v>-</v>
      </c>
      <c r="AB19" s="115"/>
      <c r="AC19" s="298">
        <f>IFERROR(INDEX(Raw!$H$6:$EB$1257,MATCH($B19&amp;$D19&amp;$B$6,Raw!$A$6:$A$1257,0),MATCH(AC$6,Raw!$H$5:$EB$5,0)),"-")</f>
        <v>0</v>
      </c>
      <c r="AD19" s="115"/>
      <c r="AE19" s="115">
        <f>IFERROR(INDEX(Raw!$H$6:$EB$1257,MATCH($B19&amp;$D19&amp;$B$6,Raw!$A$6:$A$1257,0),MATCH(AE$6,Raw!$H$5:$EB$5,0))/60/60,"-")</f>
        <v>0</v>
      </c>
      <c r="AF19" s="420" t="str">
        <f>IFERROR(INDEX(Raw!$H$6:$EB$1257,MATCH($B19&amp;$D19&amp;$B$6,Raw!$A$6:$A$1257,0),MATCH(AF$6,Raw!$H$5:$EB$5,0))/60/60/24,"-")</f>
        <v>-</v>
      </c>
      <c r="AG19" s="421" t="str">
        <f>IFERROR(INDEX(Raw!$H$6:$EB$1257,MATCH($B19&amp;$D19&amp;$B$6,Raw!$A$6:$A$1257,0),MATCH(AG$6,Raw!$H$5:$EB$5,0))/60/60/24,"-")</f>
        <v>-</v>
      </c>
      <c r="AH19" s="115"/>
      <c r="AI19" s="298">
        <f>IFERROR(INDEX(Raw!$H$6:$EB$1257,MATCH($B19&amp;$D19&amp;$B$6,Raw!$A$6:$A$1257,0),MATCH(AI$6,Raw!$H$5:$EB$5,0)),"-")</f>
        <v>0</v>
      </c>
      <c r="AJ19" s="115"/>
      <c r="AK19" s="115">
        <f>IFERROR(INDEX(Raw!$H$6:$EB$1257,MATCH($B19&amp;$D19&amp;$B$6,Raw!$A$6:$A$1257,0),MATCH(AK$6,Raw!$H$5:$EB$5,0))/60/60,"-")</f>
        <v>0</v>
      </c>
      <c r="AL19" s="420" t="str">
        <f>IFERROR(INDEX(Raw!$H$6:$EB$1257,MATCH($B19&amp;$D19&amp;$B$6,Raw!$A$6:$A$1257,0),MATCH(AL$6,Raw!$H$5:$EB$5,0))/60/60/24,"-")</f>
        <v>-</v>
      </c>
      <c r="AM19" s="421" t="str">
        <f>IFERROR(INDEX(Raw!$H$6:$EB$1257,MATCH($B19&amp;$D19&amp;$B$6,Raw!$A$6:$A$1257,0),MATCH(AM$6,Raw!$H$5:$EB$5,0))/60/60/24,"-")</f>
        <v>-</v>
      </c>
      <c r="AN19" s="290"/>
      <c r="AO19" s="115">
        <f>IFERROR(INDEX(Raw!$H$6:$EB$1257,MATCH($B19&amp;$D19&amp;$B$6,Raw!$A$6:$A$1257,0),MATCH(AO$6,Raw!$H$5:$EB$5,0)),"-")</f>
        <v>0</v>
      </c>
      <c r="AP19" s="115"/>
      <c r="AQ19" s="115">
        <f>IFERROR(INDEX(Raw!$H$6:$EB$1257,MATCH($B19&amp;$D19&amp;$B$6,Raw!$A$6:$A$1257,0),MATCH(AQ$6,Raw!$H$5:$EB$5,0))/60/60,"-")</f>
        <v>0</v>
      </c>
      <c r="AR19" s="420" t="str">
        <f>IFERROR(INDEX(Raw!$H$6:$EB$1257,MATCH($B19&amp;$D19&amp;$B$6,Raw!$A$6:$A$1257,0),MATCH(AR$6,Raw!$H$5:$EB$5,0))/60/60/24,"-")</f>
        <v>-</v>
      </c>
      <c r="AS19" s="421" t="str">
        <f>IFERROR(INDEX(Raw!$H$6:$EB$1257,MATCH($B19&amp;$D19&amp;$B$6,Raw!$A$6:$A$1257,0),MATCH(AS$6,Raw!$H$5:$EB$5,0))/60/60/24,"-")</f>
        <v>-</v>
      </c>
      <c r="AT19" s="115"/>
      <c r="AU19" s="115">
        <f>IFERROR(INDEX(Raw!$H$6:$EB$1257,MATCH($B19&amp;$D19&amp;$B$6,Raw!$A$6:$A$1257,0),MATCH(AU$6,Raw!$H$5:$EB$5,0)),"-")</f>
        <v>0</v>
      </c>
      <c r="AV19" s="115"/>
      <c r="AW19" s="115">
        <f>IFERROR(INDEX(Raw!$H$6:$EB$1257,MATCH($B19&amp;$D19&amp;$B$6,Raw!$A$6:$A$1257,0),MATCH(AW$6,Raw!$H$5:$EB$5,0))/60/60,"-")</f>
        <v>0</v>
      </c>
      <c r="AX19" s="420" t="str">
        <f>IFERROR(INDEX(Raw!$H$6:$EB$1257,MATCH($B19&amp;$D19&amp;$B$6,Raw!$A$6:$A$1257,0),MATCH(AX$6,Raw!$H$5:$EB$5,0))/60/60/24,"-")</f>
        <v>-</v>
      </c>
      <c r="AY19" s="421" t="str">
        <f>IFERROR(INDEX(Raw!$H$6:$EB$1257,MATCH($B19&amp;$D19&amp;$B$6,Raw!$A$6:$A$1257,0),MATCH(AY$6,Raw!$H$5:$EB$5,0))/60/60/24,"-")</f>
        <v>-</v>
      </c>
      <c r="AZ19" s="23"/>
      <c r="BA19" s="115">
        <f>IFERROR(INDEX(Raw!$H$6:$EB$1257,MATCH($B19&amp;$D19&amp;$B$6,Raw!$A$6:$A$1257,0),MATCH(BA$6,Raw!$H$5:$EB$5,0)),"-")</f>
        <v>0</v>
      </c>
      <c r="BB19" s="115"/>
      <c r="BC19" s="115">
        <f>IFERROR(INDEX(Raw!$H$6:$EB$1257,MATCH($B19&amp;$D19&amp;$B$6,Raw!$A$6:$A$1257,0),MATCH(BC$6,Raw!$H$5:$EB$5,0))/60/60,"-")</f>
        <v>0</v>
      </c>
      <c r="BD19" s="420" t="str">
        <f>IFERROR(INDEX(Raw!$H$6:$EB$1257,MATCH($B19&amp;$D19&amp;$B$6,Raw!$A$6:$A$1257,0),MATCH(BD$6,Raw!$H$5:$EB$5,0))/60/60/24,"-")</f>
        <v>-</v>
      </c>
      <c r="BE19" s="421" t="str">
        <f>IFERROR(INDEX(Raw!$H$6:$EB$1257,MATCH($B19&amp;$D19&amp;$B$6,Raw!$A$6:$A$1257,0),MATCH(BE$6,Raw!$H$5:$EB$5,0))/60/60/24,"-")</f>
        <v>-</v>
      </c>
      <c r="BF19" s="115"/>
      <c r="BG19" s="115">
        <f>IFERROR(INDEX(Raw!$H$6:$EB$1257,MATCH($B19&amp;$D19&amp;$B$6,Raw!$A$6:$A$1257,0),MATCH(BG$6,Raw!$H$5:$EB$5,0)),"-")</f>
        <v>0</v>
      </c>
      <c r="BH19" s="115"/>
      <c r="BI19" s="115">
        <f>IFERROR(INDEX(Raw!$H$6:$EB$1257,MATCH($B19&amp;$D19&amp;$B$6,Raw!$A$6:$A$1257,0),MATCH(BI$6,Raw!$H$5:$EB$5,0))/60/60,"-")</f>
        <v>0</v>
      </c>
      <c r="BJ19" s="420" t="str">
        <f>IFERROR(INDEX(Raw!$H$6:$EB$1257,MATCH($B19&amp;$D19&amp;$B$6,Raw!$A$6:$A$1257,0),MATCH(BJ$6,Raw!$H$5:$EB$5,0))/60/60/24,"-")</f>
        <v>-</v>
      </c>
      <c r="BK19" s="421" t="str">
        <f>IFERROR(INDEX(Raw!$H$6:$EB$1257,MATCH($B19&amp;$D19&amp;$B$6,Raw!$A$6:$A$1257,0),MATCH(BK$6,Raw!$H$5:$EB$5,0))/60/60/24,"-")</f>
        <v>-</v>
      </c>
      <c r="BL19" s="23"/>
      <c r="BM19" s="123">
        <f>IFERROR(INDEX(Raw!$H$6:$EB$1257,MATCH($B19&amp;$D19&amp;$B$6,Raw!$A$6:$A$1257,0),MATCH(BM$6,Raw!$H$5:$EB$5,0)),"-")</f>
        <v>2507</v>
      </c>
    </row>
    <row r="20" spans="1:65" s="1" customFormat="1" hidden="1" x14ac:dyDescent="0.2">
      <c r="A20" s="3">
        <v>43221</v>
      </c>
      <c r="B20" s="287" t="s">
        <v>130</v>
      </c>
      <c r="C20" s="1" t="s">
        <v>144</v>
      </c>
      <c r="D20" s="2" t="s">
        <v>144</v>
      </c>
      <c r="E20" s="54">
        <f>IFERROR(INDEX(Raw!$H$6:$EB$1257,MATCH($B20&amp;$D20&amp;$B$6,Raw!$A$6:$A$1257,0),MATCH(E$6,Raw!$H$5:$EB$5,0)),"-")</f>
        <v>0</v>
      </c>
      <c r="F20" s="23"/>
      <c r="G20" s="23">
        <f>IFERROR(INDEX(Raw!$H$6:$EB$1257,MATCH($B20&amp;$D20&amp;$B$6,Raw!$A$6:$A$1257,0),MATCH(G$6,Raw!$H$5:$EB$5,0))/60/60,"-")</f>
        <v>0</v>
      </c>
      <c r="H20" s="412" t="str">
        <f>IFERROR(INDEX(Raw!$H$6:$EB$1257,MATCH($B20&amp;$D20&amp;$B$6,Raw!$A$6:$A$1257,0),MATCH(H$6,Raw!$H$5:$EB$5,0))/60/60/24,"-")</f>
        <v>-</v>
      </c>
      <c r="I20" s="418" t="str">
        <f>IFERROR(INDEX(Raw!$H$6:$EB$1257,MATCH($B20&amp;$D20&amp;$B$6,Raw!$A$6:$A$1257,0),MATCH(I$6,Raw!$H$5:$EB$5,0))/60/60/24,"-")</f>
        <v>-</v>
      </c>
      <c r="J20" s="23"/>
      <c r="K20" s="54">
        <f>IFERROR(INDEX(Raw!$H$6:$EB$1257,MATCH($B20&amp;$D20&amp;$B$6,Raw!$A$6:$A$1257,0),MATCH(K$6,Raw!$H$5:$EB$5,0)),"-")</f>
        <v>0</v>
      </c>
      <c r="L20" s="23"/>
      <c r="M20" s="23">
        <f>IFERROR(INDEX(Raw!$H$6:$EB$1257,MATCH($B20&amp;$D20&amp;$B$6,Raw!$A$6:$A$1257,0),MATCH(M$6,Raw!$H$5:$EB$5,0))/60/60,"-")</f>
        <v>0</v>
      </c>
      <c r="N20" s="412" t="str">
        <f>IFERROR(INDEX(Raw!$H$6:$EB$1257,MATCH($B20&amp;$D20&amp;$B$6,Raw!$A$6:$A$1257,0),MATCH(N$6,Raw!$H$5:$EB$5,0))/60/60/24,"-")</f>
        <v>-</v>
      </c>
      <c r="O20" s="418" t="str">
        <f>IFERROR(INDEX(Raw!$H$6:$EB$1257,MATCH($B20&amp;$D20&amp;$B$6,Raw!$A$6:$A$1257,0),MATCH(O$6,Raw!$H$5:$EB$5,0))/60/60/24,"-")</f>
        <v>-</v>
      </c>
      <c r="P20" s="23"/>
      <c r="Q20" s="396">
        <f>IFERROR(INDEX(Raw!$H$6:$EB$1257,MATCH($B20&amp;$D20&amp;$B$6,Raw!$A$6:$A$1257,0),MATCH(Q$6,Raw!$H$5:$EB$5,0)),"-")</f>
        <v>0</v>
      </c>
      <c r="R20" s="23"/>
      <c r="S20" s="23">
        <f>IFERROR(INDEX(Raw!$H$6:$EB$1257,MATCH($B20&amp;$D20&amp;$B$6,Raw!$A$6:$A$1257,0),MATCH(S$6,Raw!$H$5:$EB$5,0))/60/60,"-")</f>
        <v>0</v>
      </c>
      <c r="T20" s="412" t="str">
        <f>IFERROR(INDEX(Raw!$H$6:$EB$1257,MATCH($B20&amp;$D20&amp;$B$6,Raw!$A$6:$A$1257,0),MATCH(T$6,Raw!$H$5:$EB$5,0))/60/60/24,"-")</f>
        <v>-</v>
      </c>
      <c r="U20" s="418" t="str">
        <f>IFERROR(INDEX(Raw!$H$6:$EB$1257,MATCH($B20&amp;$D20&amp;$B$6,Raw!$A$6:$A$1257,0),MATCH(U$6,Raw!$H$5:$EB$5,0))/60/60/24,"-")</f>
        <v>-</v>
      </c>
      <c r="V20" s="23"/>
      <c r="W20" s="396">
        <f>IFERROR(INDEX(Raw!$H$6:$EB$1257,MATCH($B20&amp;$D20&amp;$B$6,Raw!$A$6:$A$1257,0),MATCH(W$6,Raw!$H$5:$EB$5,0)),"-")</f>
        <v>0</v>
      </c>
      <c r="X20" s="23"/>
      <c r="Y20" s="23">
        <f>IFERROR(INDEX(Raw!$H$6:$EB$1257,MATCH($B20&amp;$D20&amp;$B$6,Raw!$A$6:$A$1257,0),MATCH(Y$6,Raw!$H$5:$EB$5,0))/60/60,"-")</f>
        <v>0</v>
      </c>
      <c r="Z20" s="412" t="str">
        <f>IFERROR(INDEX(Raw!$H$6:$EB$1257,MATCH($B20&amp;$D20&amp;$B$6,Raw!$A$6:$A$1257,0),MATCH(Z$6,Raw!$H$5:$EB$5,0))/60/60/24,"-")</f>
        <v>-</v>
      </c>
      <c r="AA20" s="418" t="str">
        <f>IFERROR(INDEX(Raw!$H$6:$EB$1257,MATCH($B20&amp;$D20&amp;$B$6,Raw!$A$6:$A$1257,0),MATCH(AA$6,Raw!$H$5:$EB$5,0))/60/60/24,"-")</f>
        <v>-</v>
      </c>
      <c r="AB20" s="23"/>
      <c r="AC20" s="396">
        <f>IFERROR(INDEX(Raw!$H$6:$EB$1257,MATCH($B20&amp;$D20&amp;$B$6,Raw!$A$6:$A$1257,0),MATCH(AC$6,Raw!$H$5:$EB$5,0)),"-")</f>
        <v>0</v>
      </c>
      <c r="AD20" s="23"/>
      <c r="AE20" s="23">
        <f>IFERROR(INDEX(Raw!$H$6:$EB$1257,MATCH($B20&amp;$D20&amp;$B$6,Raw!$A$6:$A$1257,0),MATCH(AE$6,Raw!$H$5:$EB$5,0))/60/60,"-")</f>
        <v>0</v>
      </c>
      <c r="AF20" s="412" t="str">
        <f>IFERROR(INDEX(Raw!$H$6:$EB$1257,MATCH($B20&amp;$D20&amp;$B$6,Raw!$A$6:$A$1257,0),MATCH(AF$6,Raw!$H$5:$EB$5,0))/60/60/24,"-")</f>
        <v>-</v>
      </c>
      <c r="AG20" s="418" t="str">
        <f>IFERROR(INDEX(Raw!$H$6:$EB$1257,MATCH($B20&amp;$D20&amp;$B$6,Raw!$A$6:$A$1257,0),MATCH(AG$6,Raw!$H$5:$EB$5,0))/60/60/24,"-")</f>
        <v>-</v>
      </c>
      <c r="AH20" s="23"/>
      <c r="AI20" s="396">
        <f>IFERROR(INDEX(Raw!$H$6:$EB$1257,MATCH($B20&amp;$D20&amp;$B$6,Raw!$A$6:$A$1257,0),MATCH(AI$6,Raw!$H$5:$EB$5,0)),"-")</f>
        <v>0</v>
      </c>
      <c r="AJ20" s="23"/>
      <c r="AK20" s="23">
        <f>IFERROR(INDEX(Raw!$H$6:$EB$1257,MATCH($B20&amp;$D20&amp;$B$6,Raw!$A$6:$A$1257,0),MATCH(AK$6,Raw!$H$5:$EB$5,0))/60/60,"-")</f>
        <v>0</v>
      </c>
      <c r="AL20" s="412" t="str">
        <f>IFERROR(INDEX(Raw!$H$6:$EB$1257,MATCH($B20&amp;$D20&amp;$B$6,Raw!$A$6:$A$1257,0),MATCH(AL$6,Raw!$H$5:$EB$5,0))/60/60/24,"-")</f>
        <v>-</v>
      </c>
      <c r="AM20" s="418" t="str">
        <f>IFERROR(INDEX(Raw!$H$6:$EB$1257,MATCH($B20&amp;$D20&amp;$B$6,Raw!$A$6:$A$1257,0),MATCH(AM$6,Raw!$H$5:$EB$5,0))/60/60/24,"-")</f>
        <v>-</v>
      </c>
      <c r="AN20" s="23"/>
      <c r="AO20" s="23">
        <f>IFERROR(INDEX(Raw!$H$6:$EB$1257,MATCH($B20&amp;$D20&amp;$B$6,Raw!$A$6:$A$1257,0),MATCH(AO$6,Raw!$H$5:$EB$5,0)),"-")</f>
        <v>0</v>
      </c>
      <c r="AP20" s="23"/>
      <c r="AQ20" s="23">
        <f>IFERROR(INDEX(Raw!$H$6:$EB$1257,MATCH($B20&amp;$D20&amp;$B$6,Raw!$A$6:$A$1257,0),MATCH(AQ$6,Raw!$H$5:$EB$5,0))/60/60,"-")</f>
        <v>0</v>
      </c>
      <c r="AR20" s="412" t="str">
        <f>IFERROR(INDEX(Raw!$H$6:$EB$1257,MATCH($B20&amp;$D20&amp;$B$6,Raw!$A$6:$A$1257,0),MATCH(AR$6,Raw!$H$5:$EB$5,0))/60/60/24,"-")</f>
        <v>-</v>
      </c>
      <c r="AS20" s="418" t="str">
        <f>IFERROR(INDEX(Raw!$H$6:$EB$1257,MATCH($B20&amp;$D20&amp;$B$6,Raw!$A$6:$A$1257,0),MATCH(AS$6,Raw!$H$5:$EB$5,0))/60/60/24,"-")</f>
        <v>-</v>
      </c>
      <c r="AT20" s="23"/>
      <c r="AU20" s="23">
        <f>IFERROR(INDEX(Raw!$H$6:$EB$1257,MATCH($B20&amp;$D20&amp;$B$6,Raw!$A$6:$A$1257,0),MATCH(AU$6,Raw!$H$5:$EB$5,0)),"-")</f>
        <v>0</v>
      </c>
      <c r="AV20" s="23"/>
      <c r="AW20" s="23">
        <f>IFERROR(INDEX(Raw!$H$6:$EB$1257,MATCH($B20&amp;$D20&amp;$B$6,Raw!$A$6:$A$1257,0),MATCH(AW$6,Raw!$H$5:$EB$5,0))/60/60,"-")</f>
        <v>0</v>
      </c>
      <c r="AX20" s="412" t="str">
        <f>IFERROR(INDEX(Raw!$H$6:$EB$1257,MATCH($B20&amp;$D20&amp;$B$6,Raw!$A$6:$A$1257,0),MATCH(AX$6,Raw!$H$5:$EB$5,0))/60/60/24,"-")</f>
        <v>-</v>
      </c>
      <c r="AY20" s="418" t="str">
        <f>IFERROR(INDEX(Raw!$H$6:$EB$1257,MATCH($B20&amp;$D20&amp;$B$6,Raw!$A$6:$A$1257,0),MATCH(AY$6,Raw!$H$5:$EB$5,0))/60/60/24,"-")</f>
        <v>-</v>
      </c>
      <c r="AZ20" s="23"/>
      <c r="BA20" s="23">
        <f>IFERROR(INDEX(Raw!$H$6:$EB$1257,MATCH($B20&amp;$D20&amp;$B$6,Raw!$A$6:$A$1257,0),MATCH(BA$6,Raw!$H$5:$EB$5,0)),"-")</f>
        <v>0</v>
      </c>
      <c r="BB20" s="23"/>
      <c r="BC20" s="23">
        <f>IFERROR(INDEX(Raw!$H$6:$EB$1257,MATCH($B20&amp;$D20&amp;$B$6,Raw!$A$6:$A$1257,0),MATCH(BC$6,Raw!$H$5:$EB$5,0))/60/60,"-")</f>
        <v>0</v>
      </c>
      <c r="BD20" s="412" t="str">
        <f>IFERROR(INDEX(Raw!$H$6:$EB$1257,MATCH($B20&amp;$D20&amp;$B$6,Raw!$A$6:$A$1257,0),MATCH(BD$6,Raw!$H$5:$EB$5,0))/60/60/24,"-")</f>
        <v>-</v>
      </c>
      <c r="BE20" s="418" t="str">
        <f>IFERROR(INDEX(Raw!$H$6:$EB$1257,MATCH($B20&amp;$D20&amp;$B$6,Raw!$A$6:$A$1257,0),MATCH(BE$6,Raw!$H$5:$EB$5,0))/60/60/24,"-")</f>
        <v>-</v>
      </c>
      <c r="BF20" s="23"/>
      <c r="BG20" s="23">
        <f>IFERROR(INDEX(Raw!$H$6:$EB$1257,MATCH($B20&amp;$D20&amp;$B$6,Raw!$A$6:$A$1257,0),MATCH(BG$6,Raw!$H$5:$EB$5,0)),"-")</f>
        <v>0</v>
      </c>
      <c r="BH20" s="23"/>
      <c r="BI20" s="23">
        <f>IFERROR(INDEX(Raw!$H$6:$EB$1257,MATCH($B20&amp;$D20&amp;$B$6,Raw!$A$6:$A$1257,0),MATCH(BI$6,Raw!$H$5:$EB$5,0))/60/60,"-")</f>
        <v>0</v>
      </c>
      <c r="BJ20" s="412" t="str">
        <f>IFERROR(INDEX(Raw!$H$6:$EB$1257,MATCH($B20&amp;$D20&amp;$B$6,Raw!$A$6:$A$1257,0),MATCH(BJ$6,Raw!$H$5:$EB$5,0))/60/60/24,"-")</f>
        <v>-</v>
      </c>
      <c r="BK20" s="418" t="str">
        <f>IFERROR(INDEX(Raw!$H$6:$EB$1257,MATCH($B20&amp;$D20&amp;$B$6,Raw!$A$6:$A$1257,0),MATCH(BK$6,Raw!$H$5:$EB$5,0))/60/60/24,"-")</f>
        <v>-</v>
      </c>
      <c r="BL20" s="23"/>
      <c r="BM20" s="56">
        <f>IFERROR(INDEX(Raw!$H$6:$EB$1257,MATCH($B20&amp;$D20&amp;$B$6,Raw!$A$6:$A$1257,0),MATCH(BM$6,Raw!$H$5:$EB$5,0)),"-")</f>
        <v>2525</v>
      </c>
    </row>
    <row r="21" spans="1:65" s="1" customFormat="1" hidden="1" x14ac:dyDescent="0.2">
      <c r="A21" s="3">
        <v>43252</v>
      </c>
      <c r="B21" s="287" t="s">
        <v>130</v>
      </c>
      <c r="C21" s="25" t="s">
        <v>145</v>
      </c>
      <c r="D21" s="138" t="s">
        <v>145</v>
      </c>
      <c r="E21" s="54">
        <f>IFERROR(INDEX(Raw!$H$6:$EB$1257,MATCH($B21&amp;$D21&amp;$B$6,Raw!$A$6:$A$1257,0),MATCH(E$6,Raw!$H$5:$EB$5,0)),"-")</f>
        <v>0</v>
      </c>
      <c r="F21" s="23"/>
      <c r="G21" s="23">
        <f>IFERROR(INDEX(Raw!$H$6:$EB$1257,MATCH($B21&amp;$D21&amp;$B$6,Raw!$A$6:$A$1257,0),MATCH(G$6,Raw!$H$5:$EB$5,0))/60/60,"-")</f>
        <v>0</v>
      </c>
      <c r="H21" s="412" t="str">
        <f>IFERROR(INDEX(Raw!$H$6:$EB$1257,MATCH($B21&amp;$D21&amp;$B$6,Raw!$A$6:$A$1257,0),MATCH(H$6,Raw!$H$5:$EB$5,0))/60/60/24,"-")</f>
        <v>-</v>
      </c>
      <c r="I21" s="418" t="str">
        <f>IFERROR(INDEX(Raw!$H$6:$EB$1257,MATCH($B21&amp;$D21&amp;$B$6,Raw!$A$6:$A$1257,0),MATCH(I$6,Raw!$H$5:$EB$5,0))/60/60/24,"-")</f>
        <v>-</v>
      </c>
      <c r="J21" s="23"/>
      <c r="K21" s="54">
        <f>IFERROR(INDEX(Raw!$H$6:$EB$1257,MATCH($B21&amp;$D21&amp;$B$6,Raw!$A$6:$A$1257,0),MATCH(K$6,Raw!$H$5:$EB$5,0)),"-")</f>
        <v>0</v>
      </c>
      <c r="L21" s="23"/>
      <c r="M21" s="23">
        <f>IFERROR(INDEX(Raw!$H$6:$EB$1257,MATCH($B21&amp;$D21&amp;$B$6,Raw!$A$6:$A$1257,0),MATCH(M$6,Raw!$H$5:$EB$5,0))/60/60,"-")</f>
        <v>0</v>
      </c>
      <c r="N21" s="412" t="str">
        <f>IFERROR(INDEX(Raw!$H$6:$EB$1257,MATCH($B21&amp;$D21&amp;$B$6,Raw!$A$6:$A$1257,0),MATCH(N$6,Raw!$H$5:$EB$5,0))/60/60/24,"-")</f>
        <v>-</v>
      </c>
      <c r="O21" s="418" t="str">
        <f>IFERROR(INDEX(Raw!$H$6:$EB$1257,MATCH($B21&amp;$D21&amp;$B$6,Raw!$A$6:$A$1257,0),MATCH(O$6,Raw!$H$5:$EB$5,0))/60/60/24,"-")</f>
        <v>-</v>
      </c>
      <c r="P21" s="23"/>
      <c r="Q21" s="396">
        <f>IFERROR(INDEX(Raw!$H$6:$EB$1257,MATCH($B21&amp;$D21&amp;$B$6,Raw!$A$6:$A$1257,0),MATCH(Q$6,Raw!$H$5:$EB$5,0)),"-")</f>
        <v>0</v>
      </c>
      <c r="R21" s="23"/>
      <c r="S21" s="23">
        <f>IFERROR(INDEX(Raw!$H$6:$EB$1257,MATCH($B21&amp;$D21&amp;$B$6,Raw!$A$6:$A$1257,0),MATCH(S$6,Raw!$H$5:$EB$5,0))/60/60,"-")</f>
        <v>0</v>
      </c>
      <c r="T21" s="412" t="str">
        <f>IFERROR(INDEX(Raw!$H$6:$EB$1257,MATCH($B21&amp;$D21&amp;$B$6,Raw!$A$6:$A$1257,0),MATCH(T$6,Raw!$H$5:$EB$5,0))/60/60/24,"-")</f>
        <v>-</v>
      </c>
      <c r="U21" s="418" t="str">
        <f>IFERROR(INDEX(Raw!$H$6:$EB$1257,MATCH($B21&amp;$D21&amp;$B$6,Raw!$A$6:$A$1257,0),MATCH(U$6,Raw!$H$5:$EB$5,0))/60/60/24,"-")</f>
        <v>-</v>
      </c>
      <c r="V21" s="23"/>
      <c r="W21" s="396">
        <f>IFERROR(INDEX(Raw!$H$6:$EB$1257,MATCH($B21&amp;$D21&amp;$B$6,Raw!$A$6:$A$1257,0),MATCH(W$6,Raw!$H$5:$EB$5,0)),"-")</f>
        <v>0</v>
      </c>
      <c r="X21" s="23"/>
      <c r="Y21" s="23">
        <f>IFERROR(INDEX(Raw!$H$6:$EB$1257,MATCH($B21&amp;$D21&amp;$B$6,Raw!$A$6:$A$1257,0),MATCH(Y$6,Raw!$H$5:$EB$5,0))/60/60,"-")</f>
        <v>0</v>
      </c>
      <c r="Z21" s="412" t="str">
        <f>IFERROR(INDEX(Raw!$H$6:$EB$1257,MATCH($B21&amp;$D21&amp;$B$6,Raw!$A$6:$A$1257,0),MATCH(Z$6,Raw!$H$5:$EB$5,0))/60/60/24,"-")</f>
        <v>-</v>
      </c>
      <c r="AA21" s="418" t="str">
        <f>IFERROR(INDEX(Raw!$H$6:$EB$1257,MATCH($B21&amp;$D21&amp;$B$6,Raw!$A$6:$A$1257,0),MATCH(AA$6,Raw!$H$5:$EB$5,0))/60/60/24,"-")</f>
        <v>-</v>
      </c>
      <c r="AB21" s="23"/>
      <c r="AC21" s="396">
        <f>IFERROR(INDEX(Raw!$H$6:$EB$1257,MATCH($B21&amp;$D21&amp;$B$6,Raw!$A$6:$A$1257,0),MATCH(AC$6,Raw!$H$5:$EB$5,0)),"-")</f>
        <v>0</v>
      </c>
      <c r="AD21" s="23"/>
      <c r="AE21" s="23">
        <f>IFERROR(INDEX(Raw!$H$6:$EB$1257,MATCH($B21&amp;$D21&amp;$B$6,Raw!$A$6:$A$1257,0),MATCH(AE$6,Raw!$H$5:$EB$5,0))/60/60,"-")</f>
        <v>0</v>
      </c>
      <c r="AF21" s="412" t="str">
        <f>IFERROR(INDEX(Raw!$H$6:$EB$1257,MATCH($B21&amp;$D21&amp;$B$6,Raw!$A$6:$A$1257,0),MATCH(AF$6,Raw!$H$5:$EB$5,0))/60/60/24,"-")</f>
        <v>-</v>
      </c>
      <c r="AG21" s="418" t="str">
        <f>IFERROR(INDEX(Raw!$H$6:$EB$1257,MATCH($B21&amp;$D21&amp;$B$6,Raw!$A$6:$A$1257,0),MATCH(AG$6,Raw!$H$5:$EB$5,0))/60/60/24,"-")</f>
        <v>-</v>
      </c>
      <c r="AH21" s="23"/>
      <c r="AI21" s="396">
        <f>IFERROR(INDEX(Raw!$H$6:$EB$1257,MATCH($B21&amp;$D21&amp;$B$6,Raw!$A$6:$A$1257,0),MATCH(AI$6,Raw!$H$5:$EB$5,0)),"-")</f>
        <v>0</v>
      </c>
      <c r="AJ21" s="23"/>
      <c r="AK21" s="23">
        <f>IFERROR(INDEX(Raw!$H$6:$EB$1257,MATCH($B21&amp;$D21&amp;$B$6,Raw!$A$6:$A$1257,0),MATCH(AK$6,Raw!$H$5:$EB$5,0))/60/60,"-")</f>
        <v>0</v>
      </c>
      <c r="AL21" s="412" t="str">
        <f>IFERROR(INDEX(Raw!$H$6:$EB$1257,MATCH($B21&amp;$D21&amp;$B$6,Raw!$A$6:$A$1257,0),MATCH(AL$6,Raw!$H$5:$EB$5,0))/60/60/24,"-")</f>
        <v>-</v>
      </c>
      <c r="AM21" s="418" t="str">
        <f>IFERROR(INDEX(Raw!$H$6:$EB$1257,MATCH($B21&amp;$D21&amp;$B$6,Raw!$A$6:$A$1257,0),MATCH(AM$6,Raw!$H$5:$EB$5,0))/60/60/24,"-")</f>
        <v>-</v>
      </c>
      <c r="AN21" s="23"/>
      <c r="AO21" s="23">
        <f>IFERROR(INDEX(Raw!$H$6:$EB$1257,MATCH($B21&amp;$D21&amp;$B$6,Raw!$A$6:$A$1257,0),MATCH(AO$6,Raw!$H$5:$EB$5,0)),"-")</f>
        <v>0</v>
      </c>
      <c r="AP21" s="23"/>
      <c r="AQ21" s="23">
        <f>IFERROR(INDEX(Raw!$H$6:$EB$1257,MATCH($B21&amp;$D21&amp;$B$6,Raw!$A$6:$A$1257,0),MATCH(AQ$6,Raw!$H$5:$EB$5,0))/60/60,"-")</f>
        <v>0</v>
      </c>
      <c r="AR21" s="412" t="str">
        <f>IFERROR(INDEX(Raw!$H$6:$EB$1257,MATCH($B21&amp;$D21&amp;$B$6,Raw!$A$6:$A$1257,0),MATCH(AR$6,Raw!$H$5:$EB$5,0))/60/60/24,"-")</f>
        <v>-</v>
      </c>
      <c r="AS21" s="418" t="str">
        <f>IFERROR(INDEX(Raw!$H$6:$EB$1257,MATCH($B21&amp;$D21&amp;$B$6,Raw!$A$6:$A$1257,0),MATCH(AS$6,Raw!$H$5:$EB$5,0))/60/60/24,"-")</f>
        <v>-</v>
      </c>
      <c r="AT21" s="23"/>
      <c r="AU21" s="23">
        <f>IFERROR(INDEX(Raw!$H$6:$EB$1257,MATCH($B21&amp;$D21&amp;$B$6,Raw!$A$6:$A$1257,0),MATCH(AU$6,Raw!$H$5:$EB$5,0)),"-")</f>
        <v>0</v>
      </c>
      <c r="AV21" s="23"/>
      <c r="AW21" s="23">
        <f>IFERROR(INDEX(Raw!$H$6:$EB$1257,MATCH($B21&amp;$D21&amp;$B$6,Raw!$A$6:$A$1257,0),MATCH(AW$6,Raw!$H$5:$EB$5,0))/60/60,"-")</f>
        <v>0</v>
      </c>
      <c r="AX21" s="412" t="str">
        <f>IFERROR(INDEX(Raw!$H$6:$EB$1257,MATCH($B21&amp;$D21&amp;$B$6,Raw!$A$6:$A$1257,0),MATCH(AX$6,Raw!$H$5:$EB$5,0))/60/60/24,"-")</f>
        <v>-</v>
      </c>
      <c r="AY21" s="418" t="str">
        <f>IFERROR(INDEX(Raw!$H$6:$EB$1257,MATCH($B21&amp;$D21&amp;$B$6,Raw!$A$6:$A$1257,0),MATCH(AY$6,Raw!$H$5:$EB$5,0))/60/60/24,"-")</f>
        <v>-</v>
      </c>
      <c r="AZ21" s="23"/>
      <c r="BA21" s="23">
        <f>IFERROR(INDEX(Raw!$H$6:$EB$1257,MATCH($B21&amp;$D21&amp;$B$6,Raw!$A$6:$A$1257,0),MATCH(BA$6,Raw!$H$5:$EB$5,0)),"-")</f>
        <v>0</v>
      </c>
      <c r="BB21" s="23"/>
      <c r="BC21" s="23">
        <f>IFERROR(INDEX(Raw!$H$6:$EB$1257,MATCH($B21&amp;$D21&amp;$B$6,Raw!$A$6:$A$1257,0),MATCH(BC$6,Raw!$H$5:$EB$5,0))/60/60,"-")</f>
        <v>0</v>
      </c>
      <c r="BD21" s="412" t="str">
        <f>IFERROR(INDEX(Raw!$H$6:$EB$1257,MATCH($B21&amp;$D21&amp;$B$6,Raw!$A$6:$A$1257,0),MATCH(BD$6,Raw!$H$5:$EB$5,0))/60/60/24,"-")</f>
        <v>-</v>
      </c>
      <c r="BE21" s="418" t="str">
        <f>IFERROR(INDEX(Raw!$H$6:$EB$1257,MATCH($B21&amp;$D21&amp;$B$6,Raw!$A$6:$A$1257,0),MATCH(BE$6,Raw!$H$5:$EB$5,0))/60/60/24,"-")</f>
        <v>-</v>
      </c>
      <c r="BF21" s="23"/>
      <c r="BG21" s="23">
        <f>IFERROR(INDEX(Raw!$H$6:$EB$1257,MATCH($B21&amp;$D21&amp;$B$6,Raw!$A$6:$A$1257,0),MATCH(BG$6,Raw!$H$5:$EB$5,0)),"-")</f>
        <v>0</v>
      </c>
      <c r="BH21" s="23"/>
      <c r="BI21" s="23">
        <f>IFERROR(INDEX(Raw!$H$6:$EB$1257,MATCH($B21&amp;$D21&amp;$B$6,Raw!$A$6:$A$1257,0),MATCH(BI$6,Raw!$H$5:$EB$5,0))/60/60,"-")</f>
        <v>0</v>
      </c>
      <c r="BJ21" s="412" t="str">
        <f>IFERROR(INDEX(Raw!$H$6:$EB$1257,MATCH($B21&amp;$D21&amp;$B$6,Raw!$A$6:$A$1257,0),MATCH(BJ$6,Raw!$H$5:$EB$5,0))/60/60/24,"-")</f>
        <v>-</v>
      </c>
      <c r="BK21" s="418" t="str">
        <f>IFERROR(INDEX(Raw!$H$6:$EB$1257,MATCH($B21&amp;$D21&amp;$B$6,Raw!$A$6:$A$1257,0),MATCH(BK$6,Raw!$H$5:$EB$5,0))/60/60/24,"-")</f>
        <v>-</v>
      </c>
      <c r="BL21" s="23"/>
      <c r="BM21" s="56">
        <f>IFERROR(INDEX(Raw!$H$6:$EB$1257,MATCH($B21&amp;$D21&amp;$B$6,Raw!$A$6:$A$1257,0),MATCH(BM$6,Raw!$H$5:$EB$5,0)),"-")</f>
        <v>2351</v>
      </c>
    </row>
    <row r="22" spans="1:65" s="1" customFormat="1" ht="18" hidden="1" x14ac:dyDescent="0.25">
      <c r="A22" s="3">
        <v>43282</v>
      </c>
      <c r="B22" s="287" t="s">
        <v>130</v>
      </c>
      <c r="C22" s="1" t="s">
        <v>146</v>
      </c>
      <c r="D22" s="142" t="s">
        <v>146</v>
      </c>
      <c r="E22" s="54">
        <f>IFERROR(INDEX(Raw!$H$6:$EB$1257,MATCH($B22&amp;$D22&amp;$B$6,Raw!$A$6:$A$1257,0),MATCH(E$6,Raw!$H$5:$EB$5,0)),"-")</f>
        <v>0</v>
      </c>
      <c r="F22" s="23"/>
      <c r="G22" s="23">
        <f>IFERROR(INDEX(Raw!$H$6:$EB$1257,MATCH($B22&amp;$D22&amp;$B$6,Raw!$A$6:$A$1257,0),MATCH(G$6,Raw!$H$5:$EB$5,0))/60/60,"-")</f>
        <v>0</v>
      </c>
      <c r="H22" s="412" t="str">
        <f>IFERROR(INDEX(Raw!$H$6:$EB$1257,MATCH($B22&amp;$D22&amp;$B$6,Raw!$A$6:$A$1257,0),MATCH(H$6,Raw!$H$5:$EB$5,0))/60/60/24,"-")</f>
        <v>-</v>
      </c>
      <c r="I22" s="418" t="str">
        <f>IFERROR(INDEX(Raw!$H$6:$EB$1257,MATCH($B22&amp;$D22&amp;$B$6,Raw!$A$6:$A$1257,0),MATCH(I$6,Raw!$H$5:$EB$5,0))/60/60/24,"-")</f>
        <v>-</v>
      </c>
      <c r="J22" s="23"/>
      <c r="K22" s="54">
        <f>IFERROR(INDEX(Raw!$H$6:$EB$1257,MATCH($B22&amp;$D22&amp;$B$6,Raw!$A$6:$A$1257,0),MATCH(K$6,Raw!$H$5:$EB$5,0)),"-")</f>
        <v>0</v>
      </c>
      <c r="L22" s="23"/>
      <c r="M22" s="23">
        <f>IFERROR(INDEX(Raw!$H$6:$EB$1257,MATCH($B22&amp;$D22&amp;$B$6,Raw!$A$6:$A$1257,0),MATCH(M$6,Raw!$H$5:$EB$5,0))/60/60,"-")</f>
        <v>0</v>
      </c>
      <c r="N22" s="412" t="str">
        <f>IFERROR(INDEX(Raw!$H$6:$EB$1257,MATCH($B22&amp;$D22&amp;$B$6,Raw!$A$6:$A$1257,0),MATCH(N$6,Raw!$H$5:$EB$5,0))/60/60/24,"-")</f>
        <v>-</v>
      </c>
      <c r="O22" s="418" t="str">
        <f>IFERROR(INDEX(Raw!$H$6:$EB$1257,MATCH($B22&amp;$D22&amp;$B$6,Raw!$A$6:$A$1257,0),MATCH(O$6,Raw!$H$5:$EB$5,0))/60/60/24,"-")</f>
        <v>-</v>
      </c>
      <c r="P22" s="23"/>
      <c r="Q22" s="396">
        <f>IFERROR(INDEX(Raw!$H$6:$EB$1257,MATCH($B22&amp;$D22&amp;$B$6,Raw!$A$6:$A$1257,0),MATCH(Q$6,Raw!$H$5:$EB$5,0)),"-")</f>
        <v>0</v>
      </c>
      <c r="R22" s="23"/>
      <c r="S22" s="23">
        <f>IFERROR(INDEX(Raw!$H$6:$EB$1257,MATCH($B22&amp;$D22&amp;$B$6,Raw!$A$6:$A$1257,0),MATCH(S$6,Raw!$H$5:$EB$5,0))/60/60,"-")</f>
        <v>0</v>
      </c>
      <c r="T22" s="412" t="str">
        <f>IFERROR(INDEX(Raw!$H$6:$EB$1257,MATCH($B22&amp;$D22&amp;$B$6,Raw!$A$6:$A$1257,0),MATCH(T$6,Raw!$H$5:$EB$5,0))/60/60/24,"-")</f>
        <v>-</v>
      </c>
      <c r="U22" s="418" t="str">
        <f>IFERROR(INDEX(Raw!$H$6:$EB$1257,MATCH($B22&amp;$D22&amp;$B$6,Raw!$A$6:$A$1257,0),MATCH(U$6,Raw!$H$5:$EB$5,0))/60/60/24,"-")</f>
        <v>-</v>
      </c>
      <c r="V22" s="23"/>
      <c r="W22" s="396">
        <f>IFERROR(INDEX(Raw!$H$6:$EB$1257,MATCH($B22&amp;$D22&amp;$B$6,Raw!$A$6:$A$1257,0),MATCH(W$6,Raw!$H$5:$EB$5,0)),"-")</f>
        <v>0</v>
      </c>
      <c r="X22" s="23"/>
      <c r="Y22" s="23">
        <f>IFERROR(INDEX(Raw!$H$6:$EB$1257,MATCH($B22&amp;$D22&amp;$B$6,Raw!$A$6:$A$1257,0),MATCH(Y$6,Raw!$H$5:$EB$5,0))/60/60,"-")</f>
        <v>0</v>
      </c>
      <c r="Z22" s="412" t="str">
        <f>IFERROR(INDEX(Raw!$H$6:$EB$1257,MATCH($B22&amp;$D22&amp;$B$6,Raw!$A$6:$A$1257,0),MATCH(Z$6,Raw!$H$5:$EB$5,0))/60/60/24,"-")</f>
        <v>-</v>
      </c>
      <c r="AA22" s="418" t="str">
        <f>IFERROR(INDEX(Raw!$H$6:$EB$1257,MATCH($B22&amp;$D22&amp;$B$6,Raw!$A$6:$A$1257,0),MATCH(AA$6,Raw!$H$5:$EB$5,0))/60/60/24,"-")</f>
        <v>-</v>
      </c>
      <c r="AB22" s="23"/>
      <c r="AC22" s="396">
        <f>IFERROR(INDEX(Raw!$H$6:$EB$1257,MATCH($B22&amp;$D22&amp;$B$6,Raw!$A$6:$A$1257,0),MATCH(AC$6,Raw!$H$5:$EB$5,0)),"-")</f>
        <v>0</v>
      </c>
      <c r="AD22" s="23"/>
      <c r="AE22" s="23">
        <f>IFERROR(INDEX(Raw!$H$6:$EB$1257,MATCH($B22&amp;$D22&amp;$B$6,Raw!$A$6:$A$1257,0),MATCH(AE$6,Raw!$H$5:$EB$5,0))/60/60,"-")</f>
        <v>0</v>
      </c>
      <c r="AF22" s="412" t="str">
        <f>IFERROR(INDEX(Raw!$H$6:$EB$1257,MATCH($B22&amp;$D22&amp;$B$6,Raw!$A$6:$A$1257,0),MATCH(AF$6,Raw!$H$5:$EB$5,0))/60/60/24,"-")</f>
        <v>-</v>
      </c>
      <c r="AG22" s="418" t="str">
        <f>IFERROR(INDEX(Raw!$H$6:$EB$1257,MATCH($B22&amp;$D22&amp;$B$6,Raw!$A$6:$A$1257,0),MATCH(AG$6,Raw!$H$5:$EB$5,0))/60/60/24,"-")</f>
        <v>-</v>
      </c>
      <c r="AH22" s="23"/>
      <c r="AI22" s="396">
        <f>IFERROR(INDEX(Raw!$H$6:$EB$1257,MATCH($B22&amp;$D22&amp;$B$6,Raw!$A$6:$A$1257,0),MATCH(AI$6,Raw!$H$5:$EB$5,0)),"-")</f>
        <v>0</v>
      </c>
      <c r="AJ22" s="23"/>
      <c r="AK22" s="23">
        <f>IFERROR(INDEX(Raw!$H$6:$EB$1257,MATCH($B22&amp;$D22&amp;$B$6,Raw!$A$6:$A$1257,0),MATCH(AK$6,Raw!$H$5:$EB$5,0))/60/60,"-")</f>
        <v>0</v>
      </c>
      <c r="AL22" s="412" t="str">
        <f>IFERROR(INDEX(Raw!$H$6:$EB$1257,MATCH($B22&amp;$D22&amp;$B$6,Raw!$A$6:$A$1257,0),MATCH(AL$6,Raw!$H$5:$EB$5,0))/60/60/24,"-")</f>
        <v>-</v>
      </c>
      <c r="AM22" s="418" t="str">
        <f>IFERROR(INDEX(Raw!$H$6:$EB$1257,MATCH($B22&amp;$D22&amp;$B$6,Raw!$A$6:$A$1257,0),MATCH(AM$6,Raw!$H$5:$EB$5,0))/60/60/24,"-")</f>
        <v>-</v>
      </c>
      <c r="AN22" s="23"/>
      <c r="AO22" s="23">
        <f>IFERROR(INDEX(Raw!$H$6:$EB$1257,MATCH($B22&amp;$D22&amp;$B$6,Raw!$A$6:$A$1257,0),MATCH(AO$6,Raw!$H$5:$EB$5,0)),"-")</f>
        <v>0</v>
      </c>
      <c r="AP22" s="23"/>
      <c r="AQ22" s="23">
        <f>IFERROR(INDEX(Raw!$H$6:$EB$1257,MATCH($B22&amp;$D22&amp;$B$6,Raw!$A$6:$A$1257,0),MATCH(AQ$6,Raw!$H$5:$EB$5,0))/60/60,"-")</f>
        <v>0</v>
      </c>
      <c r="AR22" s="412" t="str">
        <f>IFERROR(INDEX(Raw!$H$6:$EB$1257,MATCH($B22&amp;$D22&amp;$B$6,Raw!$A$6:$A$1257,0),MATCH(AR$6,Raw!$H$5:$EB$5,0))/60/60/24,"-")</f>
        <v>-</v>
      </c>
      <c r="AS22" s="418" t="str">
        <f>IFERROR(INDEX(Raw!$H$6:$EB$1257,MATCH($B22&amp;$D22&amp;$B$6,Raw!$A$6:$A$1257,0),MATCH(AS$6,Raw!$H$5:$EB$5,0))/60/60/24,"-")</f>
        <v>-</v>
      </c>
      <c r="AT22" s="23"/>
      <c r="AU22" s="23">
        <f>IFERROR(INDEX(Raw!$H$6:$EB$1257,MATCH($B22&amp;$D22&amp;$B$6,Raw!$A$6:$A$1257,0),MATCH(AU$6,Raw!$H$5:$EB$5,0)),"-")</f>
        <v>0</v>
      </c>
      <c r="AV22" s="23"/>
      <c r="AW22" s="23">
        <f>IFERROR(INDEX(Raw!$H$6:$EB$1257,MATCH($B22&amp;$D22&amp;$B$6,Raw!$A$6:$A$1257,0),MATCH(AW$6,Raw!$H$5:$EB$5,0))/60/60,"-")</f>
        <v>0</v>
      </c>
      <c r="AX22" s="412" t="str">
        <f>IFERROR(INDEX(Raw!$H$6:$EB$1257,MATCH($B22&amp;$D22&amp;$B$6,Raw!$A$6:$A$1257,0),MATCH(AX$6,Raw!$H$5:$EB$5,0))/60/60/24,"-")</f>
        <v>-</v>
      </c>
      <c r="AY22" s="418" t="str">
        <f>IFERROR(INDEX(Raw!$H$6:$EB$1257,MATCH($B22&amp;$D22&amp;$B$6,Raw!$A$6:$A$1257,0),MATCH(AY$6,Raw!$H$5:$EB$5,0))/60/60/24,"-")</f>
        <v>-</v>
      </c>
      <c r="AZ22" s="23"/>
      <c r="BA22" s="23">
        <f>IFERROR(INDEX(Raw!$H$6:$EB$1257,MATCH($B22&amp;$D22&amp;$B$6,Raw!$A$6:$A$1257,0),MATCH(BA$6,Raw!$H$5:$EB$5,0)),"-")</f>
        <v>0</v>
      </c>
      <c r="BB22" s="23"/>
      <c r="BC22" s="23">
        <f>IFERROR(INDEX(Raw!$H$6:$EB$1257,MATCH($B22&amp;$D22&amp;$B$6,Raw!$A$6:$A$1257,0),MATCH(BC$6,Raw!$H$5:$EB$5,0))/60/60,"-")</f>
        <v>0</v>
      </c>
      <c r="BD22" s="412" t="str">
        <f>IFERROR(INDEX(Raw!$H$6:$EB$1257,MATCH($B22&amp;$D22&amp;$B$6,Raw!$A$6:$A$1257,0),MATCH(BD$6,Raw!$H$5:$EB$5,0))/60/60/24,"-")</f>
        <v>-</v>
      </c>
      <c r="BE22" s="418" t="str">
        <f>IFERROR(INDEX(Raw!$H$6:$EB$1257,MATCH($B22&amp;$D22&amp;$B$6,Raw!$A$6:$A$1257,0),MATCH(BE$6,Raw!$H$5:$EB$5,0))/60/60/24,"-")</f>
        <v>-</v>
      </c>
      <c r="BF22" s="23"/>
      <c r="BG22" s="23">
        <f>IFERROR(INDEX(Raw!$H$6:$EB$1257,MATCH($B22&amp;$D22&amp;$B$6,Raw!$A$6:$A$1257,0),MATCH(BG$6,Raw!$H$5:$EB$5,0)),"-")</f>
        <v>0</v>
      </c>
      <c r="BH22" s="23"/>
      <c r="BI22" s="23">
        <f>IFERROR(INDEX(Raw!$H$6:$EB$1257,MATCH($B22&amp;$D22&amp;$B$6,Raw!$A$6:$A$1257,0),MATCH(BI$6,Raw!$H$5:$EB$5,0))/60/60,"-")</f>
        <v>0</v>
      </c>
      <c r="BJ22" s="412" t="str">
        <f>IFERROR(INDEX(Raw!$H$6:$EB$1257,MATCH($B22&amp;$D22&amp;$B$6,Raw!$A$6:$A$1257,0),MATCH(BJ$6,Raw!$H$5:$EB$5,0))/60/60/24,"-")</f>
        <v>-</v>
      </c>
      <c r="BK22" s="418" t="str">
        <f>IFERROR(INDEX(Raw!$H$6:$EB$1257,MATCH($B22&amp;$D22&amp;$B$6,Raw!$A$6:$A$1257,0),MATCH(BK$6,Raw!$H$5:$EB$5,0))/60/60/24,"-")</f>
        <v>-</v>
      </c>
      <c r="BL22" s="23"/>
      <c r="BM22" s="56">
        <f>IFERROR(INDEX(Raw!$H$6:$EB$1257,MATCH($B22&amp;$D22&amp;$B$6,Raw!$A$6:$A$1257,0),MATCH(BM$6,Raw!$H$5:$EB$5,0)),"-")</f>
        <v>2465</v>
      </c>
    </row>
    <row r="23" spans="1:65" s="1" customFormat="1" hidden="1" x14ac:dyDescent="0.2">
      <c r="A23" s="3">
        <v>43313</v>
      </c>
      <c r="B23" s="287" t="s">
        <v>130</v>
      </c>
      <c r="C23" s="1" t="s">
        <v>135</v>
      </c>
      <c r="D23" s="2" t="s">
        <v>135</v>
      </c>
      <c r="E23" s="54">
        <f>IFERROR(INDEX(Raw!$H$6:$EB$1257,MATCH($B23&amp;$D23&amp;$B$6,Raw!$A$6:$A$1257,0),MATCH(E$6,Raw!$H$5:$EB$5,0)),"-")</f>
        <v>0</v>
      </c>
      <c r="F23" s="23"/>
      <c r="G23" s="23">
        <f>IFERROR(INDEX(Raw!$H$6:$EB$1257,MATCH($B23&amp;$D23&amp;$B$6,Raw!$A$6:$A$1257,0),MATCH(G$6,Raw!$H$5:$EB$5,0))/60/60,"-")</f>
        <v>0</v>
      </c>
      <c r="H23" s="412" t="str">
        <f>IFERROR(INDEX(Raw!$H$6:$EB$1257,MATCH($B23&amp;$D23&amp;$B$6,Raw!$A$6:$A$1257,0),MATCH(H$6,Raw!$H$5:$EB$5,0))/60/60/24,"-")</f>
        <v>-</v>
      </c>
      <c r="I23" s="418" t="str">
        <f>IFERROR(INDEX(Raw!$H$6:$EB$1257,MATCH($B23&amp;$D23&amp;$B$6,Raw!$A$6:$A$1257,0),MATCH(I$6,Raw!$H$5:$EB$5,0))/60/60/24,"-")</f>
        <v>-</v>
      </c>
      <c r="J23" s="23"/>
      <c r="K23" s="54">
        <f>IFERROR(INDEX(Raw!$H$6:$EB$1257,MATCH($B23&amp;$D23&amp;$B$6,Raw!$A$6:$A$1257,0),MATCH(K$6,Raw!$H$5:$EB$5,0)),"-")</f>
        <v>0</v>
      </c>
      <c r="L23" s="23"/>
      <c r="M23" s="23">
        <f>IFERROR(INDEX(Raw!$H$6:$EB$1257,MATCH($B23&amp;$D23&amp;$B$6,Raw!$A$6:$A$1257,0),MATCH(M$6,Raw!$H$5:$EB$5,0))/60/60,"-")</f>
        <v>0</v>
      </c>
      <c r="N23" s="412" t="str">
        <f>IFERROR(INDEX(Raw!$H$6:$EB$1257,MATCH($B23&amp;$D23&amp;$B$6,Raw!$A$6:$A$1257,0),MATCH(N$6,Raw!$H$5:$EB$5,0))/60/60/24,"-")</f>
        <v>-</v>
      </c>
      <c r="O23" s="418" t="str">
        <f>IFERROR(INDEX(Raw!$H$6:$EB$1257,MATCH($B23&amp;$D23&amp;$B$6,Raw!$A$6:$A$1257,0),MATCH(O$6,Raw!$H$5:$EB$5,0))/60/60/24,"-")</f>
        <v>-</v>
      </c>
      <c r="P23" s="23"/>
      <c r="Q23" s="396">
        <f>IFERROR(INDEX(Raw!$H$6:$EB$1257,MATCH($B23&amp;$D23&amp;$B$6,Raw!$A$6:$A$1257,0),MATCH(Q$6,Raw!$H$5:$EB$5,0)),"-")</f>
        <v>0</v>
      </c>
      <c r="R23" s="23"/>
      <c r="S23" s="23">
        <f>IFERROR(INDEX(Raw!$H$6:$EB$1257,MATCH($B23&amp;$D23&amp;$B$6,Raw!$A$6:$A$1257,0),MATCH(S$6,Raw!$H$5:$EB$5,0))/60/60,"-")</f>
        <v>0</v>
      </c>
      <c r="T23" s="412" t="str">
        <f>IFERROR(INDEX(Raw!$H$6:$EB$1257,MATCH($B23&amp;$D23&amp;$B$6,Raw!$A$6:$A$1257,0),MATCH(T$6,Raw!$H$5:$EB$5,0))/60/60/24,"-")</f>
        <v>-</v>
      </c>
      <c r="U23" s="418" t="str">
        <f>IFERROR(INDEX(Raw!$H$6:$EB$1257,MATCH($B23&amp;$D23&amp;$B$6,Raw!$A$6:$A$1257,0),MATCH(U$6,Raw!$H$5:$EB$5,0))/60/60/24,"-")</f>
        <v>-</v>
      </c>
      <c r="V23" s="23"/>
      <c r="W23" s="396">
        <f>IFERROR(INDEX(Raw!$H$6:$EB$1257,MATCH($B23&amp;$D23&amp;$B$6,Raw!$A$6:$A$1257,0),MATCH(W$6,Raw!$H$5:$EB$5,0)),"-")</f>
        <v>0</v>
      </c>
      <c r="X23" s="23"/>
      <c r="Y23" s="23">
        <f>IFERROR(INDEX(Raw!$H$6:$EB$1257,MATCH($B23&amp;$D23&amp;$B$6,Raw!$A$6:$A$1257,0),MATCH(Y$6,Raw!$H$5:$EB$5,0))/60/60,"-")</f>
        <v>0</v>
      </c>
      <c r="Z23" s="412" t="str">
        <f>IFERROR(INDEX(Raw!$H$6:$EB$1257,MATCH($B23&amp;$D23&amp;$B$6,Raw!$A$6:$A$1257,0),MATCH(Z$6,Raw!$H$5:$EB$5,0))/60/60/24,"-")</f>
        <v>-</v>
      </c>
      <c r="AA23" s="418" t="str">
        <f>IFERROR(INDEX(Raw!$H$6:$EB$1257,MATCH($B23&amp;$D23&amp;$B$6,Raw!$A$6:$A$1257,0),MATCH(AA$6,Raw!$H$5:$EB$5,0))/60/60/24,"-")</f>
        <v>-</v>
      </c>
      <c r="AB23" s="23"/>
      <c r="AC23" s="396">
        <f>IFERROR(INDEX(Raw!$H$6:$EB$1257,MATCH($B23&amp;$D23&amp;$B$6,Raw!$A$6:$A$1257,0),MATCH(AC$6,Raw!$H$5:$EB$5,0)),"-")</f>
        <v>0</v>
      </c>
      <c r="AD23" s="23"/>
      <c r="AE23" s="23">
        <f>IFERROR(INDEX(Raw!$H$6:$EB$1257,MATCH($B23&amp;$D23&amp;$B$6,Raw!$A$6:$A$1257,0),MATCH(AE$6,Raw!$H$5:$EB$5,0))/60/60,"-")</f>
        <v>0</v>
      </c>
      <c r="AF23" s="412" t="str">
        <f>IFERROR(INDEX(Raw!$H$6:$EB$1257,MATCH($B23&amp;$D23&amp;$B$6,Raw!$A$6:$A$1257,0),MATCH(AF$6,Raw!$H$5:$EB$5,0))/60/60/24,"-")</f>
        <v>-</v>
      </c>
      <c r="AG23" s="418" t="str">
        <f>IFERROR(INDEX(Raw!$H$6:$EB$1257,MATCH($B23&amp;$D23&amp;$B$6,Raw!$A$6:$A$1257,0),MATCH(AG$6,Raw!$H$5:$EB$5,0))/60/60/24,"-")</f>
        <v>-</v>
      </c>
      <c r="AH23" s="23"/>
      <c r="AI23" s="396">
        <f>IFERROR(INDEX(Raw!$H$6:$EB$1257,MATCH($B23&amp;$D23&amp;$B$6,Raw!$A$6:$A$1257,0),MATCH(AI$6,Raw!$H$5:$EB$5,0)),"-")</f>
        <v>0</v>
      </c>
      <c r="AJ23" s="23"/>
      <c r="AK23" s="23">
        <f>IFERROR(INDEX(Raw!$H$6:$EB$1257,MATCH($B23&amp;$D23&amp;$B$6,Raw!$A$6:$A$1257,0),MATCH(AK$6,Raw!$H$5:$EB$5,0))/60/60,"-")</f>
        <v>0</v>
      </c>
      <c r="AL23" s="412" t="str">
        <f>IFERROR(INDEX(Raw!$H$6:$EB$1257,MATCH($B23&amp;$D23&amp;$B$6,Raw!$A$6:$A$1257,0),MATCH(AL$6,Raw!$H$5:$EB$5,0))/60/60/24,"-")</f>
        <v>-</v>
      </c>
      <c r="AM23" s="418" t="str">
        <f>IFERROR(INDEX(Raw!$H$6:$EB$1257,MATCH($B23&amp;$D23&amp;$B$6,Raw!$A$6:$A$1257,0),MATCH(AM$6,Raw!$H$5:$EB$5,0))/60/60/24,"-")</f>
        <v>-</v>
      </c>
      <c r="AN23" s="23"/>
      <c r="AO23" s="23">
        <f>IFERROR(INDEX(Raw!$H$6:$EB$1257,MATCH($B23&amp;$D23&amp;$B$6,Raw!$A$6:$A$1257,0),MATCH(AO$6,Raw!$H$5:$EB$5,0)),"-")</f>
        <v>0</v>
      </c>
      <c r="AP23" s="23"/>
      <c r="AQ23" s="23">
        <f>IFERROR(INDEX(Raw!$H$6:$EB$1257,MATCH($B23&amp;$D23&amp;$B$6,Raw!$A$6:$A$1257,0),MATCH(AQ$6,Raw!$H$5:$EB$5,0))/60/60,"-")</f>
        <v>0</v>
      </c>
      <c r="AR23" s="412" t="str">
        <f>IFERROR(INDEX(Raw!$H$6:$EB$1257,MATCH($B23&amp;$D23&amp;$B$6,Raw!$A$6:$A$1257,0),MATCH(AR$6,Raw!$H$5:$EB$5,0))/60/60/24,"-")</f>
        <v>-</v>
      </c>
      <c r="AS23" s="418" t="str">
        <f>IFERROR(INDEX(Raw!$H$6:$EB$1257,MATCH($B23&amp;$D23&amp;$B$6,Raw!$A$6:$A$1257,0),MATCH(AS$6,Raw!$H$5:$EB$5,0))/60/60/24,"-")</f>
        <v>-</v>
      </c>
      <c r="AT23" s="23"/>
      <c r="AU23" s="23">
        <f>IFERROR(INDEX(Raw!$H$6:$EB$1257,MATCH($B23&amp;$D23&amp;$B$6,Raw!$A$6:$A$1257,0),MATCH(AU$6,Raw!$H$5:$EB$5,0)),"-")</f>
        <v>0</v>
      </c>
      <c r="AV23" s="23"/>
      <c r="AW23" s="23">
        <f>IFERROR(INDEX(Raw!$H$6:$EB$1257,MATCH($B23&amp;$D23&amp;$B$6,Raw!$A$6:$A$1257,0),MATCH(AW$6,Raw!$H$5:$EB$5,0))/60/60,"-")</f>
        <v>0</v>
      </c>
      <c r="AX23" s="412" t="str">
        <f>IFERROR(INDEX(Raw!$H$6:$EB$1257,MATCH($B23&amp;$D23&amp;$B$6,Raw!$A$6:$A$1257,0),MATCH(AX$6,Raw!$H$5:$EB$5,0))/60/60/24,"-")</f>
        <v>-</v>
      </c>
      <c r="AY23" s="418" t="str">
        <f>IFERROR(INDEX(Raw!$H$6:$EB$1257,MATCH($B23&amp;$D23&amp;$B$6,Raw!$A$6:$A$1257,0),MATCH(AY$6,Raw!$H$5:$EB$5,0))/60/60/24,"-")</f>
        <v>-</v>
      </c>
      <c r="AZ23" s="23"/>
      <c r="BA23" s="23">
        <f>IFERROR(INDEX(Raw!$H$6:$EB$1257,MATCH($B23&amp;$D23&amp;$B$6,Raw!$A$6:$A$1257,0),MATCH(BA$6,Raw!$H$5:$EB$5,0)),"-")</f>
        <v>0</v>
      </c>
      <c r="BB23" s="23"/>
      <c r="BC23" s="23">
        <f>IFERROR(INDEX(Raw!$H$6:$EB$1257,MATCH($B23&amp;$D23&amp;$B$6,Raw!$A$6:$A$1257,0),MATCH(BC$6,Raw!$H$5:$EB$5,0))/60/60,"-")</f>
        <v>0</v>
      </c>
      <c r="BD23" s="412" t="str">
        <f>IFERROR(INDEX(Raw!$H$6:$EB$1257,MATCH($B23&amp;$D23&amp;$B$6,Raw!$A$6:$A$1257,0),MATCH(BD$6,Raw!$H$5:$EB$5,0))/60/60/24,"-")</f>
        <v>-</v>
      </c>
      <c r="BE23" s="418" t="str">
        <f>IFERROR(INDEX(Raw!$H$6:$EB$1257,MATCH($B23&amp;$D23&amp;$B$6,Raw!$A$6:$A$1257,0),MATCH(BE$6,Raw!$H$5:$EB$5,0))/60/60/24,"-")</f>
        <v>-</v>
      </c>
      <c r="BF23" s="23"/>
      <c r="BG23" s="23">
        <f>IFERROR(INDEX(Raw!$H$6:$EB$1257,MATCH($B23&amp;$D23&amp;$B$6,Raw!$A$6:$A$1257,0),MATCH(BG$6,Raw!$H$5:$EB$5,0)),"-")</f>
        <v>0</v>
      </c>
      <c r="BH23" s="23"/>
      <c r="BI23" s="23">
        <f>IFERROR(INDEX(Raw!$H$6:$EB$1257,MATCH($B23&amp;$D23&amp;$B$6,Raw!$A$6:$A$1257,0),MATCH(BI$6,Raw!$H$5:$EB$5,0))/60/60,"-")</f>
        <v>0</v>
      </c>
      <c r="BJ23" s="412" t="str">
        <f>IFERROR(INDEX(Raw!$H$6:$EB$1257,MATCH($B23&amp;$D23&amp;$B$6,Raw!$A$6:$A$1257,0),MATCH(BJ$6,Raw!$H$5:$EB$5,0))/60/60/24,"-")</f>
        <v>-</v>
      </c>
      <c r="BK23" s="418" t="str">
        <f>IFERROR(INDEX(Raw!$H$6:$EB$1257,MATCH($B23&amp;$D23&amp;$B$6,Raw!$A$6:$A$1257,0),MATCH(BK$6,Raw!$H$5:$EB$5,0))/60/60/24,"-")</f>
        <v>-</v>
      </c>
      <c r="BL23" s="23"/>
      <c r="BM23" s="56">
        <f>IFERROR(INDEX(Raw!$H$6:$EB$1257,MATCH($B23&amp;$D23&amp;$B$6,Raw!$A$6:$A$1257,0),MATCH(BM$6,Raw!$H$5:$EB$5,0)),"-")</f>
        <v>1318</v>
      </c>
    </row>
    <row r="24" spans="1:65" s="1" customFormat="1" hidden="1" x14ac:dyDescent="0.2">
      <c r="A24" s="3">
        <v>43344</v>
      </c>
      <c r="B24" s="287" t="s">
        <v>130</v>
      </c>
      <c r="C24" s="25" t="s">
        <v>136</v>
      </c>
      <c r="D24" s="138" t="s">
        <v>136</v>
      </c>
      <c r="E24" s="54">
        <f>IFERROR(INDEX(Raw!$H$6:$EB$1257,MATCH($B24&amp;$D24&amp;$B$6,Raw!$A$6:$A$1257,0),MATCH(E$6,Raw!$H$5:$EB$5,0)),"-")</f>
        <v>0</v>
      </c>
      <c r="F24" s="23"/>
      <c r="G24" s="23">
        <f>IFERROR(INDEX(Raw!$H$6:$EB$1257,MATCH($B24&amp;$D24&amp;$B$6,Raw!$A$6:$A$1257,0),MATCH(G$6,Raw!$H$5:$EB$5,0))/60/60,"-")</f>
        <v>0</v>
      </c>
      <c r="H24" s="412" t="str">
        <f>IFERROR(INDEX(Raw!$H$6:$EB$1257,MATCH($B24&amp;$D24&amp;$B$6,Raw!$A$6:$A$1257,0),MATCH(H$6,Raw!$H$5:$EB$5,0))/60/60/24,"-")</f>
        <v>-</v>
      </c>
      <c r="I24" s="418" t="str">
        <f>IFERROR(INDEX(Raw!$H$6:$EB$1257,MATCH($B24&amp;$D24&amp;$B$6,Raw!$A$6:$A$1257,0),MATCH(I$6,Raw!$H$5:$EB$5,0))/60/60/24,"-")</f>
        <v>-</v>
      </c>
      <c r="J24" s="23"/>
      <c r="K24" s="54">
        <f>IFERROR(INDEX(Raw!$H$6:$EB$1257,MATCH($B24&amp;$D24&amp;$B$6,Raw!$A$6:$A$1257,0),MATCH(K$6,Raw!$H$5:$EB$5,0)),"-")</f>
        <v>0</v>
      </c>
      <c r="L24" s="23"/>
      <c r="M24" s="23">
        <f>IFERROR(INDEX(Raw!$H$6:$EB$1257,MATCH($B24&amp;$D24&amp;$B$6,Raw!$A$6:$A$1257,0),MATCH(M$6,Raw!$H$5:$EB$5,0))/60/60,"-")</f>
        <v>0</v>
      </c>
      <c r="N24" s="412" t="str">
        <f>IFERROR(INDEX(Raw!$H$6:$EB$1257,MATCH($B24&amp;$D24&amp;$B$6,Raw!$A$6:$A$1257,0),MATCH(N$6,Raw!$H$5:$EB$5,0))/60/60/24,"-")</f>
        <v>-</v>
      </c>
      <c r="O24" s="418" t="str">
        <f>IFERROR(INDEX(Raw!$H$6:$EB$1257,MATCH($B24&amp;$D24&amp;$B$6,Raw!$A$6:$A$1257,0),MATCH(O$6,Raw!$H$5:$EB$5,0))/60/60/24,"-")</f>
        <v>-</v>
      </c>
      <c r="P24" s="23"/>
      <c r="Q24" s="396">
        <f>IFERROR(INDEX(Raw!$H$6:$EB$1257,MATCH($B24&amp;$D24&amp;$B$6,Raw!$A$6:$A$1257,0),MATCH(Q$6,Raw!$H$5:$EB$5,0)),"-")</f>
        <v>0</v>
      </c>
      <c r="R24" s="23"/>
      <c r="S24" s="23">
        <f>IFERROR(INDEX(Raw!$H$6:$EB$1257,MATCH($B24&amp;$D24&amp;$B$6,Raw!$A$6:$A$1257,0),MATCH(S$6,Raw!$H$5:$EB$5,0))/60/60,"-")</f>
        <v>0</v>
      </c>
      <c r="T24" s="412" t="str">
        <f>IFERROR(INDEX(Raw!$H$6:$EB$1257,MATCH($B24&amp;$D24&amp;$B$6,Raw!$A$6:$A$1257,0),MATCH(T$6,Raw!$H$5:$EB$5,0))/60/60/24,"-")</f>
        <v>-</v>
      </c>
      <c r="U24" s="418" t="str">
        <f>IFERROR(INDEX(Raw!$H$6:$EB$1257,MATCH($B24&amp;$D24&amp;$B$6,Raw!$A$6:$A$1257,0),MATCH(U$6,Raw!$H$5:$EB$5,0))/60/60/24,"-")</f>
        <v>-</v>
      </c>
      <c r="V24" s="23"/>
      <c r="W24" s="396">
        <f>IFERROR(INDEX(Raw!$H$6:$EB$1257,MATCH($B24&amp;$D24&amp;$B$6,Raw!$A$6:$A$1257,0),MATCH(W$6,Raw!$H$5:$EB$5,0)),"-")</f>
        <v>0</v>
      </c>
      <c r="X24" s="23"/>
      <c r="Y24" s="23">
        <f>IFERROR(INDEX(Raw!$H$6:$EB$1257,MATCH($B24&amp;$D24&amp;$B$6,Raw!$A$6:$A$1257,0),MATCH(Y$6,Raw!$H$5:$EB$5,0))/60/60,"-")</f>
        <v>0</v>
      </c>
      <c r="Z24" s="412" t="str">
        <f>IFERROR(INDEX(Raw!$H$6:$EB$1257,MATCH($B24&amp;$D24&amp;$B$6,Raw!$A$6:$A$1257,0),MATCH(Z$6,Raw!$H$5:$EB$5,0))/60/60/24,"-")</f>
        <v>-</v>
      </c>
      <c r="AA24" s="418" t="str">
        <f>IFERROR(INDEX(Raw!$H$6:$EB$1257,MATCH($B24&amp;$D24&amp;$B$6,Raw!$A$6:$A$1257,0),MATCH(AA$6,Raw!$H$5:$EB$5,0))/60/60/24,"-")</f>
        <v>-</v>
      </c>
      <c r="AB24" s="23"/>
      <c r="AC24" s="396">
        <f>IFERROR(INDEX(Raw!$H$6:$EB$1257,MATCH($B24&amp;$D24&amp;$B$6,Raw!$A$6:$A$1257,0),MATCH(AC$6,Raw!$H$5:$EB$5,0)),"-")</f>
        <v>0</v>
      </c>
      <c r="AD24" s="23"/>
      <c r="AE24" s="23">
        <f>IFERROR(INDEX(Raw!$H$6:$EB$1257,MATCH($B24&amp;$D24&amp;$B$6,Raw!$A$6:$A$1257,0),MATCH(AE$6,Raw!$H$5:$EB$5,0))/60/60,"-")</f>
        <v>0</v>
      </c>
      <c r="AF24" s="412" t="str">
        <f>IFERROR(INDEX(Raw!$H$6:$EB$1257,MATCH($B24&amp;$D24&amp;$B$6,Raw!$A$6:$A$1257,0),MATCH(AF$6,Raw!$H$5:$EB$5,0))/60/60/24,"-")</f>
        <v>-</v>
      </c>
      <c r="AG24" s="418" t="str">
        <f>IFERROR(INDEX(Raw!$H$6:$EB$1257,MATCH($B24&amp;$D24&amp;$B$6,Raw!$A$6:$A$1257,0),MATCH(AG$6,Raw!$H$5:$EB$5,0))/60/60/24,"-")</f>
        <v>-</v>
      </c>
      <c r="AH24" s="23"/>
      <c r="AI24" s="396">
        <f>IFERROR(INDEX(Raw!$H$6:$EB$1257,MATCH($B24&amp;$D24&amp;$B$6,Raw!$A$6:$A$1257,0),MATCH(AI$6,Raw!$H$5:$EB$5,0)),"-")</f>
        <v>0</v>
      </c>
      <c r="AJ24" s="23"/>
      <c r="AK24" s="23">
        <f>IFERROR(INDEX(Raw!$H$6:$EB$1257,MATCH($B24&amp;$D24&amp;$B$6,Raw!$A$6:$A$1257,0),MATCH(AK$6,Raw!$H$5:$EB$5,0))/60/60,"-")</f>
        <v>0</v>
      </c>
      <c r="AL24" s="412" t="str">
        <f>IFERROR(INDEX(Raw!$H$6:$EB$1257,MATCH($B24&amp;$D24&amp;$B$6,Raw!$A$6:$A$1257,0),MATCH(AL$6,Raw!$H$5:$EB$5,0))/60/60/24,"-")</f>
        <v>-</v>
      </c>
      <c r="AM24" s="418" t="str">
        <f>IFERROR(INDEX(Raw!$H$6:$EB$1257,MATCH($B24&amp;$D24&amp;$B$6,Raw!$A$6:$A$1257,0),MATCH(AM$6,Raw!$H$5:$EB$5,0))/60/60/24,"-")</f>
        <v>-</v>
      </c>
      <c r="AN24" s="23"/>
      <c r="AO24" s="23">
        <f>IFERROR(INDEX(Raw!$H$6:$EB$1257,MATCH($B24&amp;$D24&amp;$B$6,Raw!$A$6:$A$1257,0),MATCH(AO$6,Raw!$H$5:$EB$5,0)),"-")</f>
        <v>0</v>
      </c>
      <c r="AP24" s="23"/>
      <c r="AQ24" s="23">
        <f>IFERROR(INDEX(Raw!$H$6:$EB$1257,MATCH($B24&amp;$D24&amp;$B$6,Raw!$A$6:$A$1257,0),MATCH(AQ$6,Raw!$H$5:$EB$5,0))/60/60,"-")</f>
        <v>0</v>
      </c>
      <c r="AR24" s="412" t="str">
        <f>IFERROR(INDEX(Raw!$H$6:$EB$1257,MATCH($B24&amp;$D24&amp;$B$6,Raw!$A$6:$A$1257,0),MATCH(AR$6,Raw!$H$5:$EB$5,0))/60/60/24,"-")</f>
        <v>-</v>
      </c>
      <c r="AS24" s="418" t="str">
        <f>IFERROR(INDEX(Raw!$H$6:$EB$1257,MATCH($B24&amp;$D24&amp;$B$6,Raw!$A$6:$A$1257,0),MATCH(AS$6,Raw!$H$5:$EB$5,0))/60/60/24,"-")</f>
        <v>-</v>
      </c>
      <c r="AT24" s="23"/>
      <c r="AU24" s="23">
        <f>IFERROR(INDEX(Raw!$H$6:$EB$1257,MATCH($B24&amp;$D24&amp;$B$6,Raw!$A$6:$A$1257,0),MATCH(AU$6,Raw!$H$5:$EB$5,0)),"-")</f>
        <v>0</v>
      </c>
      <c r="AV24" s="23"/>
      <c r="AW24" s="23">
        <f>IFERROR(INDEX(Raw!$H$6:$EB$1257,MATCH($B24&amp;$D24&amp;$B$6,Raw!$A$6:$A$1257,0),MATCH(AW$6,Raw!$H$5:$EB$5,0))/60/60,"-")</f>
        <v>0</v>
      </c>
      <c r="AX24" s="412" t="str">
        <f>IFERROR(INDEX(Raw!$H$6:$EB$1257,MATCH($B24&amp;$D24&amp;$B$6,Raw!$A$6:$A$1257,0),MATCH(AX$6,Raw!$H$5:$EB$5,0))/60/60/24,"-")</f>
        <v>-</v>
      </c>
      <c r="AY24" s="418" t="str">
        <f>IFERROR(INDEX(Raw!$H$6:$EB$1257,MATCH($B24&amp;$D24&amp;$B$6,Raw!$A$6:$A$1257,0),MATCH(AY$6,Raw!$H$5:$EB$5,0))/60/60/24,"-")</f>
        <v>-</v>
      </c>
      <c r="AZ24" s="23"/>
      <c r="BA24" s="23">
        <f>IFERROR(INDEX(Raw!$H$6:$EB$1257,MATCH($B24&amp;$D24&amp;$B$6,Raw!$A$6:$A$1257,0),MATCH(BA$6,Raw!$H$5:$EB$5,0)),"-")</f>
        <v>0</v>
      </c>
      <c r="BB24" s="23"/>
      <c r="BC24" s="23">
        <f>IFERROR(INDEX(Raw!$H$6:$EB$1257,MATCH($B24&amp;$D24&amp;$B$6,Raw!$A$6:$A$1257,0),MATCH(BC$6,Raw!$H$5:$EB$5,0))/60/60,"-")</f>
        <v>0</v>
      </c>
      <c r="BD24" s="412" t="str">
        <f>IFERROR(INDEX(Raw!$H$6:$EB$1257,MATCH($B24&amp;$D24&amp;$B$6,Raw!$A$6:$A$1257,0),MATCH(BD$6,Raw!$H$5:$EB$5,0))/60/60/24,"-")</f>
        <v>-</v>
      </c>
      <c r="BE24" s="418" t="str">
        <f>IFERROR(INDEX(Raw!$H$6:$EB$1257,MATCH($B24&amp;$D24&amp;$B$6,Raw!$A$6:$A$1257,0),MATCH(BE$6,Raw!$H$5:$EB$5,0))/60/60/24,"-")</f>
        <v>-</v>
      </c>
      <c r="BF24" s="23"/>
      <c r="BG24" s="23">
        <f>IFERROR(INDEX(Raw!$H$6:$EB$1257,MATCH($B24&amp;$D24&amp;$B$6,Raw!$A$6:$A$1257,0),MATCH(BG$6,Raw!$H$5:$EB$5,0)),"-")</f>
        <v>0</v>
      </c>
      <c r="BH24" s="23"/>
      <c r="BI24" s="23">
        <f>IFERROR(INDEX(Raw!$H$6:$EB$1257,MATCH($B24&amp;$D24&amp;$B$6,Raw!$A$6:$A$1257,0),MATCH(BI$6,Raw!$H$5:$EB$5,0))/60/60,"-")</f>
        <v>0</v>
      </c>
      <c r="BJ24" s="412" t="str">
        <f>IFERROR(INDEX(Raw!$H$6:$EB$1257,MATCH($B24&amp;$D24&amp;$B$6,Raw!$A$6:$A$1257,0),MATCH(BJ$6,Raw!$H$5:$EB$5,0))/60/60/24,"-")</f>
        <v>-</v>
      </c>
      <c r="BK24" s="418" t="str">
        <f>IFERROR(INDEX(Raw!$H$6:$EB$1257,MATCH($B24&amp;$D24&amp;$B$6,Raw!$A$6:$A$1257,0),MATCH(BK$6,Raw!$H$5:$EB$5,0))/60/60/24,"-")</f>
        <v>-</v>
      </c>
      <c r="BL24" s="23"/>
      <c r="BM24" s="56">
        <f>IFERROR(INDEX(Raw!$H$6:$EB$1257,MATCH($B24&amp;$D24&amp;$B$6,Raw!$A$6:$A$1257,0),MATCH(BM$6,Raw!$H$5:$EB$5,0)),"-")</f>
        <v>818</v>
      </c>
    </row>
    <row r="25" spans="1:65" s="1" customFormat="1" ht="18" hidden="1" x14ac:dyDescent="0.25">
      <c r="A25" s="3">
        <v>43374</v>
      </c>
      <c r="B25" s="287" t="s">
        <v>130</v>
      </c>
      <c r="C25" s="1" t="s">
        <v>137</v>
      </c>
      <c r="D25" s="142" t="s">
        <v>137</v>
      </c>
      <c r="E25" s="54">
        <f>IFERROR(INDEX(Raw!$H$6:$EB$1257,MATCH($B25&amp;$D25&amp;$B$6,Raw!$A$6:$A$1257,0),MATCH(E$6,Raw!$H$5:$EB$5,0)),"-")</f>
        <v>0</v>
      </c>
      <c r="F25" s="23"/>
      <c r="G25" s="23">
        <f>IFERROR(INDEX(Raw!$H$6:$EB$1257,MATCH($B25&amp;$D25&amp;$B$6,Raw!$A$6:$A$1257,0),MATCH(G$6,Raw!$H$5:$EB$5,0))/60/60,"-")</f>
        <v>0</v>
      </c>
      <c r="H25" s="412" t="str">
        <f>IFERROR(INDEX(Raw!$H$6:$EB$1257,MATCH($B25&amp;$D25&amp;$B$6,Raw!$A$6:$A$1257,0),MATCH(H$6,Raw!$H$5:$EB$5,0))/60/60/24,"-")</f>
        <v>-</v>
      </c>
      <c r="I25" s="418" t="str">
        <f>IFERROR(INDEX(Raw!$H$6:$EB$1257,MATCH($B25&amp;$D25&amp;$B$6,Raw!$A$6:$A$1257,0),MATCH(I$6,Raw!$H$5:$EB$5,0))/60/60/24,"-")</f>
        <v>-</v>
      </c>
      <c r="J25" s="23"/>
      <c r="K25" s="54">
        <f>IFERROR(INDEX(Raw!$H$6:$EB$1257,MATCH($B25&amp;$D25&amp;$B$6,Raw!$A$6:$A$1257,0),MATCH(K$6,Raw!$H$5:$EB$5,0)),"-")</f>
        <v>0</v>
      </c>
      <c r="L25" s="23"/>
      <c r="M25" s="23">
        <f>IFERROR(INDEX(Raw!$H$6:$EB$1257,MATCH($B25&amp;$D25&amp;$B$6,Raw!$A$6:$A$1257,0),MATCH(M$6,Raw!$H$5:$EB$5,0))/60/60,"-")</f>
        <v>0</v>
      </c>
      <c r="N25" s="412" t="str">
        <f>IFERROR(INDEX(Raw!$H$6:$EB$1257,MATCH($B25&amp;$D25&amp;$B$6,Raw!$A$6:$A$1257,0),MATCH(N$6,Raw!$H$5:$EB$5,0))/60/60/24,"-")</f>
        <v>-</v>
      </c>
      <c r="O25" s="418" t="str">
        <f>IFERROR(INDEX(Raw!$H$6:$EB$1257,MATCH($B25&amp;$D25&amp;$B$6,Raw!$A$6:$A$1257,0),MATCH(O$6,Raw!$H$5:$EB$5,0))/60/60/24,"-")</f>
        <v>-</v>
      </c>
      <c r="P25" s="23"/>
      <c r="Q25" s="396">
        <f>IFERROR(INDEX(Raw!$H$6:$EB$1257,MATCH($B25&amp;$D25&amp;$B$6,Raw!$A$6:$A$1257,0),MATCH(Q$6,Raw!$H$5:$EB$5,0)),"-")</f>
        <v>0</v>
      </c>
      <c r="R25" s="23"/>
      <c r="S25" s="23">
        <f>IFERROR(INDEX(Raw!$H$6:$EB$1257,MATCH($B25&amp;$D25&amp;$B$6,Raw!$A$6:$A$1257,0),MATCH(S$6,Raw!$H$5:$EB$5,0))/60/60,"-")</f>
        <v>0</v>
      </c>
      <c r="T25" s="412" t="str">
        <f>IFERROR(INDEX(Raw!$H$6:$EB$1257,MATCH($B25&amp;$D25&amp;$B$6,Raw!$A$6:$A$1257,0),MATCH(T$6,Raw!$H$5:$EB$5,0))/60/60/24,"-")</f>
        <v>-</v>
      </c>
      <c r="U25" s="418" t="str">
        <f>IFERROR(INDEX(Raw!$H$6:$EB$1257,MATCH($B25&amp;$D25&amp;$B$6,Raw!$A$6:$A$1257,0),MATCH(U$6,Raw!$H$5:$EB$5,0))/60/60/24,"-")</f>
        <v>-</v>
      </c>
      <c r="V25" s="23"/>
      <c r="W25" s="396">
        <f>IFERROR(INDEX(Raw!$H$6:$EB$1257,MATCH($B25&amp;$D25&amp;$B$6,Raw!$A$6:$A$1257,0),MATCH(W$6,Raw!$H$5:$EB$5,0)),"-")</f>
        <v>0</v>
      </c>
      <c r="X25" s="23"/>
      <c r="Y25" s="23">
        <f>IFERROR(INDEX(Raw!$H$6:$EB$1257,MATCH($B25&amp;$D25&amp;$B$6,Raw!$A$6:$A$1257,0),MATCH(Y$6,Raw!$H$5:$EB$5,0))/60/60,"-")</f>
        <v>0</v>
      </c>
      <c r="Z25" s="412" t="str">
        <f>IFERROR(INDEX(Raw!$H$6:$EB$1257,MATCH($B25&amp;$D25&amp;$B$6,Raw!$A$6:$A$1257,0),MATCH(Z$6,Raw!$H$5:$EB$5,0))/60/60/24,"-")</f>
        <v>-</v>
      </c>
      <c r="AA25" s="418" t="str">
        <f>IFERROR(INDEX(Raw!$H$6:$EB$1257,MATCH($B25&amp;$D25&amp;$B$6,Raw!$A$6:$A$1257,0),MATCH(AA$6,Raw!$H$5:$EB$5,0))/60/60/24,"-")</f>
        <v>-</v>
      </c>
      <c r="AB25" s="23"/>
      <c r="AC25" s="396">
        <f>IFERROR(INDEX(Raw!$H$6:$EB$1257,MATCH($B25&amp;$D25&amp;$B$6,Raw!$A$6:$A$1257,0),MATCH(AC$6,Raw!$H$5:$EB$5,0)),"-")</f>
        <v>0</v>
      </c>
      <c r="AD25" s="23"/>
      <c r="AE25" s="23">
        <f>IFERROR(INDEX(Raw!$H$6:$EB$1257,MATCH($B25&amp;$D25&amp;$B$6,Raw!$A$6:$A$1257,0),MATCH(AE$6,Raw!$H$5:$EB$5,0))/60/60,"-")</f>
        <v>0</v>
      </c>
      <c r="AF25" s="412" t="str">
        <f>IFERROR(INDEX(Raw!$H$6:$EB$1257,MATCH($B25&amp;$D25&amp;$B$6,Raw!$A$6:$A$1257,0),MATCH(AF$6,Raw!$H$5:$EB$5,0))/60/60/24,"-")</f>
        <v>-</v>
      </c>
      <c r="AG25" s="418" t="str">
        <f>IFERROR(INDEX(Raw!$H$6:$EB$1257,MATCH($B25&amp;$D25&amp;$B$6,Raw!$A$6:$A$1257,0),MATCH(AG$6,Raw!$H$5:$EB$5,0))/60/60/24,"-")</f>
        <v>-</v>
      </c>
      <c r="AH25" s="23"/>
      <c r="AI25" s="396">
        <f>IFERROR(INDEX(Raw!$H$6:$EB$1257,MATCH($B25&amp;$D25&amp;$B$6,Raw!$A$6:$A$1257,0),MATCH(AI$6,Raw!$H$5:$EB$5,0)),"-")</f>
        <v>0</v>
      </c>
      <c r="AJ25" s="23"/>
      <c r="AK25" s="23">
        <f>IFERROR(INDEX(Raw!$H$6:$EB$1257,MATCH($B25&amp;$D25&amp;$B$6,Raw!$A$6:$A$1257,0),MATCH(AK$6,Raw!$H$5:$EB$5,0))/60/60,"-")</f>
        <v>0</v>
      </c>
      <c r="AL25" s="412" t="str">
        <f>IFERROR(INDEX(Raw!$H$6:$EB$1257,MATCH($B25&amp;$D25&amp;$B$6,Raw!$A$6:$A$1257,0),MATCH(AL$6,Raw!$H$5:$EB$5,0))/60/60/24,"-")</f>
        <v>-</v>
      </c>
      <c r="AM25" s="418" t="str">
        <f>IFERROR(INDEX(Raw!$H$6:$EB$1257,MATCH($B25&amp;$D25&amp;$B$6,Raw!$A$6:$A$1257,0),MATCH(AM$6,Raw!$H$5:$EB$5,0))/60/60/24,"-")</f>
        <v>-</v>
      </c>
      <c r="AN25" s="23"/>
      <c r="AO25" s="23">
        <f>IFERROR(INDEX(Raw!$H$6:$EB$1257,MATCH($B25&amp;$D25&amp;$B$6,Raw!$A$6:$A$1257,0),MATCH(AO$6,Raw!$H$5:$EB$5,0)),"-")</f>
        <v>0</v>
      </c>
      <c r="AP25" s="23"/>
      <c r="AQ25" s="23">
        <f>IFERROR(INDEX(Raw!$H$6:$EB$1257,MATCH($B25&amp;$D25&amp;$B$6,Raw!$A$6:$A$1257,0),MATCH(AQ$6,Raw!$H$5:$EB$5,0))/60/60,"-")</f>
        <v>0</v>
      </c>
      <c r="AR25" s="412" t="str">
        <f>IFERROR(INDEX(Raw!$H$6:$EB$1257,MATCH($B25&amp;$D25&amp;$B$6,Raw!$A$6:$A$1257,0),MATCH(AR$6,Raw!$H$5:$EB$5,0))/60/60/24,"-")</f>
        <v>-</v>
      </c>
      <c r="AS25" s="418" t="str">
        <f>IFERROR(INDEX(Raw!$H$6:$EB$1257,MATCH($B25&amp;$D25&amp;$B$6,Raw!$A$6:$A$1257,0),MATCH(AS$6,Raw!$H$5:$EB$5,0))/60/60/24,"-")</f>
        <v>-</v>
      </c>
      <c r="AT25" s="23"/>
      <c r="AU25" s="23">
        <f>IFERROR(INDEX(Raw!$H$6:$EB$1257,MATCH($B25&amp;$D25&amp;$B$6,Raw!$A$6:$A$1257,0),MATCH(AU$6,Raw!$H$5:$EB$5,0)),"-")</f>
        <v>0</v>
      </c>
      <c r="AV25" s="23"/>
      <c r="AW25" s="23">
        <f>IFERROR(INDEX(Raw!$H$6:$EB$1257,MATCH($B25&amp;$D25&amp;$B$6,Raw!$A$6:$A$1257,0),MATCH(AW$6,Raw!$H$5:$EB$5,0))/60/60,"-")</f>
        <v>0</v>
      </c>
      <c r="AX25" s="412" t="str">
        <f>IFERROR(INDEX(Raw!$H$6:$EB$1257,MATCH($B25&amp;$D25&amp;$B$6,Raw!$A$6:$A$1257,0),MATCH(AX$6,Raw!$H$5:$EB$5,0))/60/60/24,"-")</f>
        <v>-</v>
      </c>
      <c r="AY25" s="418" t="str">
        <f>IFERROR(INDEX(Raw!$H$6:$EB$1257,MATCH($B25&amp;$D25&amp;$B$6,Raw!$A$6:$A$1257,0),MATCH(AY$6,Raw!$H$5:$EB$5,0))/60/60/24,"-")</f>
        <v>-</v>
      </c>
      <c r="AZ25" s="23"/>
      <c r="BA25" s="23">
        <f>IFERROR(INDEX(Raw!$H$6:$EB$1257,MATCH($B25&amp;$D25&amp;$B$6,Raw!$A$6:$A$1257,0),MATCH(BA$6,Raw!$H$5:$EB$5,0)),"-")</f>
        <v>0</v>
      </c>
      <c r="BB25" s="23"/>
      <c r="BC25" s="23">
        <f>IFERROR(INDEX(Raw!$H$6:$EB$1257,MATCH($B25&amp;$D25&amp;$B$6,Raw!$A$6:$A$1257,0),MATCH(BC$6,Raw!$H$5:$EB$5,0))/60/60,"-")</f>
        <v>0</v>
      </c>
      <c r="BD25" s="412" t="str">
        <f>IFERROR(INDEX(Raw!$H$6:$EB$1257,MATCH($B25&amp;$D25&amp;$B$6,Raw!$A$6:$A$1257,0),MATCH(BD$6,Raw!$H$5:$EB$5,0))/60/60/24,"-")</f>
        <v>-</v>
      </c>
      <c r="BE25" s="418" t="str">
        <f>IFERROR(INDEX(Raw!$H$6:$EB$1257,MATCH($B25&amp;$D25&amp;$B$6,Raw!$A$6:$A$1257,0),MATCH(BE$6,Raw!$H$5:$EB$5,0))/60/60/24,"-")</f>
        <v>-</v>
      </c>
      <c r="BF25" s="23"/>
      <c r="BG25" s="23">
        <f>IFERROR(INDEX(Raw!$H$6:$EB$1257,MATCH($B25&amp;$D25&amp;$B$6,Raw!$A$6:$A$1257,0),MATCH(BG$6,Raw!$H$5:$EB$5,0)),"-")</f>
        <v>0</v>
      </c>
      <c r="BH25" s="23"/>
      <c r="BI25" s="23">
        <f>IFERROR(INDEX(Raw!$H$6:$EB$1257,MATCH($B25&amp;$D25&amp;$B$6,Raw!$A$6:$A$1257,0),MATCH(BI$6,Raw!$H$5:$EB$5,0))/60/60,"-")</f>
        <v>0</v>
      </c>
      <c r="BJ25" s="412" t="str">
        <f>IFERROR(INDEX(Raw!$H$6:$EB$1257,MATCH($B25&amp;$D25&amp;$B$6,Raw!$A$6:$A$1257,0),MATCH(BJ$6,Raw!$H$5:$EB$5,0))/60/60/24,"-")</f>
        <v>-</v>
      </c>
      <c r="BK25" s="418" t="str">
        <f>IFERROR(INDEX(Raw!$H$6:$EB$1257,MATCH($B25&amp;$D25&amp;$B$6,Raw!$A$6:$A$1257,0),MATCH(BK$6,Raw!$H$5:$EB$5,0))/60/60/24,"-")</f>
        <v>-</v>
      </c>
      <c r="BL25" s="23"/>
      <c r="BM25" s="56">
        <f>IFERROR(INDEX(Raw!$H$6:$EB$1257,MATCH($B25&amp;$D25&amp;$B$6,Raw!$A$6:$A$1257,0),MATCH(BM$6,Raw!$H$5:$EB$5,0)),"-")</f>
        <v>852</v>
      </c>
    </row>
    <row r="26" spans="1:65" s="1" customFormat="1" hidden="1" x14ac:dyDescent="0.2">
      <c r="A26" s="3">
        <v>43405</v>
      </c>
      <c r="B26" s="287" t="s">
        <v>130</v>
      </c>
      <c r="C26" s="1" t="s">
        <v>138</v>
      </c>
      <c r="D26" s="2" t="s">
        <v>138</v>
      </c>
      <c r="E26" s="54">
        <f>IFERROR(INDEX(Raw!$H$6:$EB$1257,MATCH($B26&amp;$D26&amp;$B$6,Raw!$A$6:$A$1257,0),MATCH(E$6,Raw!$H$5:$EB$5,0)),"-")</f>
        <v>0</v>
      </c>
      <c r="F26" s="23"/>
      <c r="G26" s="23">
        <f>IFERROR(INDEX(Raw!$H$6:$EB$1257,MATCH($B26&amp;$D26&amp;$B$6,Raw!$A$6:$A$1257,0),MATCH(G$6,Raw!$H$5:$EB$5,0))/60/60,"-")</f>
        <v>0</v>
      </c>
      <c r="H26" s="412" t="str">
        <f>IFERROR(INDEX(Raw!$H$6:$EB$1257,MATCH($B26&amp;$D26&amp;$B$6,Raw!$A$6:$A$1257,0),MATCH(H$6,Raw!$H$5:$EB$5,0))/60/60/24,"-")</f>
        <v>-</v>
      </c>
      <c r="I26" s="418" t="str">
        <f>IFERROR(INDEX(Raw!$H$6:$EB$1257,MATCH($B26&amp;$D26&amp;$B$6,Raw!$A$6:$A$1257,0),MATCH(I$6,Raw!$H$5:$EB$5,0))/60/60/24,"-")</f>
        <v>-</v>
      </c>
      <c r="J26" s="23"/>
      <c r="K26" s="54">
        <f>IFERROR(INDEX(Raw!$H$6:$EB$1257,MATCH($B26&amp;$D26&amp;$B$6,Raw!$A$6:$A$1257,0),MATCH(K$6,Raw!$H$5:$EB$5,0)),"-")</f>
        <v>0</v>
      </c>
      <c r="L26" s="23"/>
      <c r="M26" s="23">
        <f>IFERROR(INDEX(Raw!$H$6:$EB$1257,MATCH($B26&amp;$D26&amp;$B$6,Raw!$A$6:$A$1257,0),MATCH(M$6,Raw!$H$5:$EB$5,0))/60/60,"-")</f>
        <v>0</v>
      </c>
      <c r="N26" s="412" t="str">
        <f>IFERROR(INDEX(Raw!$H$6:$EB$1257,MATCH($B26&amp;$D26&amp;$B$6,Raw!$A$6:$A$1257,0),MATCH(N$6,Raw!$H$5:$EB$5,0))/60/60/24,"-")</f>
        <v>-</v>
      </c>
      <c r="O26" s="418" t="str">
        <f>IFERROR(INDEX(Raw!$H$6:$EB$1257,MATCH($B26&amp;$D26&amp;$B$6,Raw!$A$6:$A$1257,0),MATCH(O$6,Raw!$H$5:$EB$5,0))/60/60/24,"-")</f>
        <v>-</v>
      </c>
      <c r="P26" s="23"/>
      <c r="Q26" s="396">
        <f>IFERROR(INDEX(Raw!$H$6:$EB$1257,MATCH($B26&amp;$D26&amp;$B$6,Raw!$A$6:$A$1257,0),MATCH(Q$6,Raw!$H$5:$EB$5,0)),"-")</f>
        <v>0</v>
      </c>
      <c r="R26" s="23"/>
      <c r="S26" s="23">
        <f>IFERROR(INDEX(Raw!$H$6:$EB$1257,MATCH($B26&amp;$D26&amp;$B$6,Raw!$A$6:$A$1257,0),MATCH(S$6,Raw!$H$5:$EB$5,0))/60/60,"-")</f>
        <v>0</v>
      </c>
      <c r="T26" s="412" t="str">
        <f>IFERROR(INDEX(Raw!$H$6:$EB$1257,MATCH($B26&amp;$D26&amp;$B$6,Raw!$A$6:$A$1257,0),MATCH(T$6,Raw!$H$5:$EB$5,0))/60/60/24,"-")</f>
        <v>-</v>
      </c>
      <c r="U26" s="418" t="str">
        <f>IFERROR(INDEX(Raw!$H$6:$EB$1257,MATCH($B26&amp;$D26&amp;$B$6,Raw!$A$6:$A$1257,0),MATCH(U$6,Raw!$H$5:$EB$5,0))/60/60/24,"-")</f>
        <v>-</v>
      </c>
      <c r="V26" s="23"/>
      <c r="W26" s="396">
        <f>IFERROR(INDEX(Raw!$H$6:$EB$1257,MATCH($B26&amp;$D26&amp;$B$6,Raw!$A$6:$A$1257,0),MATCH(W$6,Raw!$H$5:$EB$5,0)),"-")</f>
        <v>0</v>
      </c>
      <c r="X26" s="23"/>
      <c r="Y26" s="23">
        <f>IFERROR(INDEX(Raw!$H$6:$EB$1257,MATCH($B26&amp;$D26&amp;$B$6,Raw!$A$6:$A$1257,0),MATCH(Y$6,Raw!$H$5:$EB$5,0))/60/60,"-")</f>
        <v>0</v>
      </c>
      <c r="Z26" s="412" t="str">
        <f>IFERROR(INDEX(Raw!$H$6:$EB$1257,MATCH($B26&amp;$D26&amp;$B$6,Raw!$A$6:$A$1257,0),MATCH(Z$6,Raw!$H$5:$EB$5,0))/60/60/24,"-")</f>
        <v>-</v>
      </c>
      <c r="AA26" s="418" t="str">
        <f>IFERROR(INDEX(Raw!$H$6:$EB$1257,MATCH($B26&amp;$D26&amp;$B$6,Raw!$A$6:$A$1257,0),MATCH(AA$6,Raw!$H$5:$EB$5,0))/60/60/24,"-")</f>
        <v>-</v>
      </c>
      <c r="AB26" s="23"/>
      <c r="AC26" s="396">
        <f>IFERROR(INDEX(Raw!$H$6:$EB$1257,MATCH($B26&amp;$D26&amp;$B$6,Raw!$A$6:$A$1257,0),MATCH(AC$6,Raw!$H$5:$EB$5,0)),"-")</f>
        <v>0</v>
      </c>
      <c r="AD26" s="23"/>
      <c r="AE26" s="23">
        <f>IFERROR(INDEX(Raw!$H$6:$EB$1257,MATCH($B26&amp;$D26&amp;$B$6,Raw!$A$6:$A$1257,0),MATCH(AE$6,Raw!$H$5:$EB$5,0))/60/60,"-")</f>
        <v>0</v>
      </c>
      <c r="AF26" s="412" t="str">
        <f>IFERROR(INDEX(Raw!$H$6:$EB$1257,MATCH($B26&amp;$D26&amp;$B$6,Raw!$A$6:$A$1257,0),MATCH(AF$6,Raw!$H$5:$EB$5,0))/60/60/24,"-")</f>
        <v>-</v>
      </c>
      <c r="AG26" s="418" t="str">
        <f>IFERROR(INDEX(Raw!$H$6:$EB$1257,MATCH($B26&amp;$D26&amp;$B$6,Raw!$A$6:$A$1257,0),MATCH(AG$6,Raw!$H$5:$EB$5,0))/60/60/24,"-")</f>
        <v>-</v>
      </c>
      <c r="AH26" s="23"/>
      <c r="AI26" s="396">
        <f>IFERROR(INDEX(Raw!$H$6:$EB$1257,MATCH($B26&amp;$D26&amp;$B$6,Raw!$A$6:$A$1257,0),MATCH(AI$6,Raw!$H$5:$EB$5,0)),"-")</f>
        <v>0</v>
      </c>
      <c r="AJ26" s="23"/>
      <c r="AK26" s="23">
        <f>IFERROR(INDEX(Raw!$H$6:$EB$1257,MATCH($B26&amp;$D26&amp;$B$6,Raw!$A$6:$A$1257,0),MATCH(AK$6,Raw!$H$5:$EB$5,0))/60/60,"-")</f>
        <v>0</v>
      </c>
      <c r="AL26" s="412" t="str">
        <f>IFERROR(INDEX(Raw!$H$6:$EB$1257,MATCH($B26&amp;$D26&amp;$B$6,Raw!$A$6:$A$1257,0),MATCH(AL$6,Raw!$H$5:$EB$5,0))/60/60/24,"-")</f>
        <v>-</v>
      </c>
      <c r="AM26" s="418" t="str">
        <f>IFERROR(INDEX(Raw!$H$6:$EB$1257,MATCH($B26&amp;$D26&amp;$B$6,Raw!$A$6:$A$1257,0),MATCH(AM$6,Raw!$H$5:$EB$5,0))/60/60/24,"-")</f>
        <v>-</v>
      </c>
      <c r="AN26" s="23"/>
      <c r="AO26" s="23">
        <f>IFERROR(INDEX(Raw!$H$6:$EB$1257,MATCH($B26&amp;$D26&amp;$B$6,Raw!$A$6:$A$1257,0),MATCH(AO$6,Raw!$H$5:$EB$5,0)),"-")</f>
        <v>0</v>
      </c>
      <c r="AP26" s="23"/>
      <c r="AQ26" s="23">
        <f>IFERROR(INDEX(Raw!$H$6:$EB$1257,MATCH($B26&amp;$D26&amp;$B$6,Raw!$A$6:$A$1257,0),MATCH(AQ$6,Raw!$H$5:$EB$5,0))/60/60,"-")</f>
        <v>0</v>
      </c>
      <c r="AR26" s="412" t="str">
        <f>IFERROR(INDEX(Raw!$H$6:$EB$1257,MATCH($B26&amp;$D26&amp;$B$6,Raw!$A$6:$A$1257,0),MATCH(AR$6,Raw!$H$5:$EB$5,0))/60/60/24,"-")</f>
        <v>-</v>
      </c>
      <c r="AS26" s="418" t="str">
        <f>IFERROR(INDEX(Raw!$H$6:$EB$1257,MATCH($B26&amp;$D26&amp;$B$6,Raw!$A$6:$A$1257,0),MATCH(AS$6,Raw!$H$5:$EB$5,0))/60/60/24,"-")</f>
        <v>-</v>
      </c>
      <c r="AT26" s="23"/>
      <c r="AU26" s="23">
        <f>IFERROR(INDEX(Raw!$H$6:$EB$1257,MATCH($B26&amp;$D26&amp;$B$6,Raw!$A$6:$A$1257,0),MATCH(AU$6,Raw!$H$5:$EB$5,0)),"-")</f>
        <v>0</v>
      </c>
      <c r="AV26" s="23"/>
      <c r="AW26" s="23">
        <f>IFERROR(INDEX(Raw!$H$6:$EB$1257,MATCH($B26&amp;$D26&amp;$B$6,Raw!$A$6:$A$1257,0),MATCH(AW$6,Raw!$H$5:$EB$5,0))/60/60,"-")</f>
        <v>0</v>
      </c>
      <c r="AX26" s="412" t="str">
        <f>IFERROR(INDEX(Raw!$H$6:$EB$1257,MATCH($B26&amp;$D26&amp;$B$6,Raw!$A$6:$A$1257,0),MATCH(AX$6,Raw!$H$5:$EB$5,0))/60/60/24,"-")</f>
        <v>-</v>
      </c>
      <c r="AY26" s="418" t="str">
        <f>IFERROR(INDEX(Raw!$H$6:$EB$1257,MATCH($B26&amp;$D26&amp;$B$6,Raw!$A$6:$A$1257,0),MATCH(AY$6,Raw!$H$5:$EB$5,0))/60/60/24,"-")</f>
        <v>-</v>
      </c>
      <c r="AZ26" s="23"/>
      <c r="BA26" s="23">
        <f>IFERROR(INDEX(Raw!$H$6:$EB$1257,MATCH($B26&amp;$D26&amp;$B$6,Raw!$A$6:$A$1257,0),MATCH(BA$6,Raw!$H$5:$EB$5,0)),"-")</f>
        <v>0</v>
      </c>
      <c r="BB26" s="23"/>
      <c r="BC26" s="23">
        <f>IFERROR(INDEX(Raw!$H$6:$EB$1257,MATCH($B26&amp;$D26&amp;$B$6,Raw!$A$6:$A$1257,0),MATCH(BC$6,Raw!$H$5:$EB$5,0))/60/60,"-")</f>
        <v>0</v>
      </c>
      <c r="BD26" s="412" t="str">
        <f>IFERROR(INDEX(Raw!$H$6:$EB$1257,MATCH($B26&amp;$D26&amp;$B$6,Raw!$A$6:$A$1257,0),MATCH(BD$6,Raw!$H$5:$EB$5,0))/60/60/24,"-")</f>
        <v>-</v>
      </c>
      <c r="BE26" s="418" t="str">
        <f>IFERROR(INDEX(Raw!$H$6:$EB$1257,MATCH($B26&amp;$D26&amp;$B$6,Raw!$A$6:$A$1257,0),MATCH(BE$6,Raw!$H$5:$EB$5,0))/60/60/24,"-")</f>
        <v>-</v>
      </c>
      <c r="BF26" s="23"/>
      <c r="BG26" s="23">
        <f>IFERROR(INDEX(Raw!$H$6:$EB$1257,MATCH($B26&amp;$D26&amp;$B$6,Raw!$A$6:$A$1257,0),MATCH(BG$6,Raw!$H$5:$EB$5,0)),"-")</f>
        <v>0</v>
      </c>
      <c r="BH26" s="23"/>
      <c r="BI26" s="23">
        <f>IFERROR(INDEX(Raw!$H$6:$EB$1257,MATCH($B26&amp;$D26&amp;$B$6,Raw!$A$6:$A$1257,0),MATCH(BI$6,Raw!$H$5:$EB$5,0))/60/60,"-")</f>
        <v>0</v>
      </c>
      <c r="BJ26" s="412" t="str">
        <f>IFERROR(INDEX(Raw!$H$6:$EB$1257,MATCH($B26&amp;$D26&amp;$B$6,Raw!$A$6:$A$1257,0),MATCH(BJ$6,Raw!$H$5:$EB$5,0))/60/60/24,"-")</f>
        <v>-</v>
      </c>
      <c r="BK26" s="418" t="str">
        <f>IFERROR(INDEX(Raw!$H$6:$EB$1257,MATCH($B26&amp;$D26&amp;$B$6,Raw!$A$6:$A$1257,0),MATCH(BK$6,Raw!$H$5:$EB$5,0))/60/60/24,"-")</f>
        <v>-</v>
      </c>
      <c r="BL26" s="23"/>
      <c r="BM26" s="56">
        <f>IFERROR(INDEX(Raw!$H$6:$EB$1257,MATCH($B26&amp;$D26&amp;$B$6,Raw!$A$6:$A$1257,0),MATCH(BM$6,Raw!$H$5:$EB$5,0)),"-")</f>
        <v>813</v>
      </c>
    </row>
    <row r="27" spans="1:65" s="1" customFormat="1" hidden="1" x14ac:dyDescent="0.2">
      <c r="A27" s="3">
        <v>43435</v>
      </c>
      <c r="B27" s="287" t="s">
        <v>130</v>
      </c>
      <c r="C27" s="25" t="s">
        <v>139</v>
      </c>
      <c r="D27" s="138" t="s">
        <v>139</v>
      </c>
      <c r="E27" s="54">
        <f>IFERROR(INDEX(Raw!$H$6:$EB$1257,MATCH($B27&amp;$D27&amp;$B$6,Raw!$A$6:$A$1257,0),MATCH(E$6,Raw!$H$5:$EB$5,0)),"-")</f>
        <v>0</v>
      </c>
      <c r="F27" s="23"/>
      <c r="G27" s="23">
        <f>IFERROR(INDEX(Raw!$H$6:$EB$1257,MATCH($B27&amp;$D27&amp;$B$6,Raw!$A$6:$A$1257,0),MATCH(G$6,Raw!$H$5:$EB$5,0))/60/60,"-")</f>
        <v>0</v>
      </c>
      <c r="H27" s="412" t="str">
        <f>IFERROR(INDEX(Raw!$H$6:$EB$1257,MATCH($B27&amp;$D27&amp;$B$6,Raw!$A$6:$A$1257,0),MATCH(H$6,Raw!$H$5:$EB$5,0))/60/60/24,"-")</f>
        <v>-</v>
      </c>
      <c r="I27" s="418" t="str">
        <f>IFERROR(INDEX(Raw!$H$6:$EB$1257,MATCH($B27&amp;$D27&amp;$B$6,Raw!$A$6:$A$1257,0),MATCH(I$6,Raw!$H$5:$EB$5,0))/60/60/24,"-")</f>
        <v>-</v>
      </c>
      <c r="J27" s="23"/>
      <c r="K27" s="54">
        <f>IFERROR(INDEX(Raw!$H$6:$EB$1257,MATCH($B27&amp;$D27&amp;$B$6,Raw!$A$6:$A$1257,0),MATCH(K$6,Raw!$H$5:$EB$5,0)),"-")</f>
        <v>0</v>
      </c>
      <c r="L27" s="23"/>
      <c r="M27" s="23">
        <f>IFERROR(INDEX(Raw!$H$6:$EB$1257,MATCH($B27&amp;$D27&amp;$B$6,Raw!$A$6:$A$1257,0),MATCH(M$6,Raw!$H$5:$EB$5,0))/60/60,"-")</f>
        <v>0</v>
      </c>
      <c r="N27" s="412" t="str">
        <f>IFERROR(INDEX(Raw!$H$6:$EB$1257,MATCH($B27&amp;$D27&amp;$B$6,Raw!$A$6:$A$1257,0),MATCH(N$6,Raw!$H$5:$EB$5,0))/60/60/24,"-")</f>
        <v>-</v>
      </c>
      <c r="O27" s="418" t="str">
        <f>IFERROR(INDEX(Raw!$H$6:$EB$1257,MATCH($B27&amp;$D27&amp;$B$6,Raw!$A$6:$A$1257,0),MATCH(O$6,Raw!$H$5:$EB$5,0))/60/60/24,"-")</f>
        <v>-</v>
      </c>
      <c r="P27" s="23"/>
      <c r="Q27" s="396">
        <f>IFERROR(INDEX(Raw!$H$6:$EB$1257,MATCH($B27&amp;$D27&amp;$B$6,Raw!$A$6:$A$1257,0),MATCH(Q$6,Raw!$H$5:$EB$5,0)),"-")</f>
        <v>0</v>
      </c>
      <c r="R27" s="23"/>
      <c r="S27" s="23">
        <f>IFERROR(INDEX(Raw!$H$6:$EB$1257,MATCH($B27&amp;$D27&amp;$B$6,Raw!$A$6:$A$1257,0),MATCH(S$6,Raw!$H$5:$EB$5,0))/60/60,"-")</f>
        <v>0</v>
      </c>
      <c r="T27" s="412" t="str">
        <f>IFERROR(INDEX(Raw!$H$6:$EB$1257,MATCH($B27&amp;$D27&amp;$B$6,Raw!$A$6:$A$1257,0),MATCH(T$6,Raw!$H$5:$EB$5,0))/60/60/24,"-")</f>
        <v>-</v>
      </c>
      <c r="U27" s="418" t="str">
        <f>IFERROR(INDEX(Raw!$H$6:$EB$1257,MATCH($B27&amp;$D27&amp;$B$6,Raw!$A$6:$A$1257,0),MATCH(U$6,Raw!$H$5:$EB$5,0))/60/60/24,"-")</f>
        <v>-</v>
      </c>
      <c r="V27" s="23"/>
      <c r="W27" s="396">
        <f>IFERROR(INDEX(Raw!$H$6:$EB$1257,MATCH($B27&amp;$D27&amp;$B$6,Raw!$A$6:$A$1257,0),MATCH(W$6,Raw!$H$5:$EB$5,0)),"-")</f>
        <v>0</v>
      </c>
      <c r="X27" s="23"/>
      <c r="Y27" s="23">
        <f>IFERROR(INDEX(Raw!$H$6:$EB$1257,MATCH($B27&amp;$D27&amp;$B$6,Raw!$A$6:$A$1257,0),MATCH(Y$6,Raw!$H$5:$EB$5,0))/60/60,"-")</f>
        <v>0</v>
      </c>
      <c r="Z27" s="412" t="str">
        <f>IFERROR(INDEX(Raw!$H$6:$EB$1257,MATCH($B27&amp;$D27&amp;$B$6,Raw!$A$6:$A$1257,0),MATCH(Z$6,Raw!$H$5:$EB$5,0))/60/60/24,"-")</f>
        <v>-</v>
      </c>
      <c r="AA27" s="418" t="str">
        <f>IFERROR(INDEX(Raw!$H$6:$EB$1257,MATCH($B27&amp;$D27&amp;$B$6,Raw!$A$6:$A$1257,0),MATCH(AA$6,Raw!$H$5:$EB$5,0))/60/60/24,"-")</f>
        <v>-</v>
      </c>
      <c r="AB27" s="23"/>
      <c r="AC27" s="396">
        <f>IFERROR(INDEX(Raw!$H$6:$EB$1257,MATCH($B27&amp;$D27&amp;$B$6,Raw!$A$6:$A$1257,0),MATCH(AC$6,Raw!$H$5:$EB$5,0)),"-")</f>
        <v>0</v>
      </c>
      <c r="AD27" s="23"/>
      <c r="AE27" s="23">
        <f>IFERROR(INDEX(Raw!$H$6:$EB$1257,MATCH($B27&amp;$D27&amp;$B$6,Raw!$A$6:$A$1257,0),MATCH(AE$6,Raw!$H$5:$EB$5,0))/60/60,"-")</f>
        <v>0</v>
      </c>
      <c r="AF27" s="412" t="str">
        <f>IFERROR(INDEX(Raw!$H$6:$EB$1257,MATCH($B27&amp;$D27&amp;$B$6,Raw!$A$6:$A$1257,0),MATCH(AF$6,Raw!$H$5:$EB$5,0))/60/60/24,"-")</f>
        <v>-</v>
      </c>
      <c r="AG27" s="418" t="str">
        <f>IFERROR(INDEX(Raw!$H$6:$EB$1257,MATCH($B27&amp;$D27&amp;$B$6,Raw!$A$6:$A$1257,0),MATCH(AG$6,Raw!$H$5:$EB$5,0))/60/60/24,"-")</f>
        <v>-</v>
      </c>
      <c r="AH27" s="23"/>
      <c r="AI27" s="396">
        <f>IFERROR(INDEX(Raw!$H$6:$EB$1257,MATCH($B27&amp;$D27&amp;$B$6,Raw!$A$6:$A$1257,0),MATCH(AI$6,Raw!$H$5:$EB$5,0)),"-")</f>
        <v>0</v>
      </c>
      <c r="AJ27" s="23"/>
      <c r="AK27" s="23">
        <f>IFERROR(INDEX(Raw!$H$6:$EB$1257,MATCH($B27&amp;$D27&amp;$B$6,Raw!$A$6:$A$1257,0),MATCH(AK$6,Raw!$H$5:$EB$5,0))/60/60,"-")</f>
        <v>0</v>
      </c>
      <c r="AL27" s="412" t="str">
        <f>IFERROR(INDEX(Raw!$H$6:$EB$1257,MATCH($B27&amp;$D27&amp;$B$6,Raw!$A$6:$A$1257,0),MATCH(AL$6,Raw!$H$5:$EB$5,0))/60/60/24,"-")</f>
        <v>-</v>
      </c>
      <c r="AM27" s="418" t="str">
        <f>IFERROR(INDEX(Raw!$H$6:$EB$1257,MATCH($B27&amp;$D27&amp;$B$6,Raw!$A$6:$A$1257,0),MATCH(AM$6,Raw!$H$5:$EB$5,0))/60/60/24,"-")</f>
        <v>-</v>
      </c>
      <c r="AN27" s="23"/>
      <c r="AO27" s="23">
        <f>IFERROR(INDEX(Raw!$H$6:$EB$1257,MATCH($B27&amp;$D27&amp;$B$6,Raw!$A$6:$A$1257,0),MATCH(AO$6,Raw!$H$5:$EB$5,0)),"-")</f>
        <v>0</v>
      </c>
      <c r="AP27" s="23"/>
      <c r="AQ27" s="23">
        <f>IFERROR(INDEX(Raw!$H$6:$EB$1257,MATCH($B27&amp;$D27&amp;$B$6,Raw!$A$6:$A$1257,0),MATCH(AQ$6,Raw!$H$5:$EB$5,0))/60/60,"-")</f>
        <v>0</v>
      </c>
      <c r="AR27" s="412" t="str">
        <f>IFERROR(INDEX(Raw!$H$6:$EB$1257,MATCH($B27&amp;$D27&amp;$B$6,Raw!$A$6:$A$1257,0),MATCH(AR$6,Raw!$H$5:$EB$5,0))/60/60/24,"-")</f>
        <v>-</v>
      </c>
      <c r="AS27" s="418" t="str">
        <f>IFERROR(INDEX(Raw!$H$6:$EB$1257,MATCH($B27&amp;$D27&amp;$B$6,Raw!$A$6:$A$1257,0),MATCH(AS$6,Raw!$H$5:$EB$5,0))/60/60/24,"-")</f>
        <v>-</v>
      </c>
      <c r="AT27" s="23"/>
      <c r="AU27" s="23">
        <f>IFERROR(INDEX(Raw!$H$6:$EB$1257,MATCH($B27&amp;$D27&amp;$B$6,Raw!$A$6:$A$1257,0),MATCH(AU$6,Raw!$H$5:$EB$5,0)),"-")</f>
        <v>0</v>
      </c>
      <c r="AV27" s="23"/>
      <c r="AW27" s="23">
        <f>IFERROR(INDEX(Raw!$H$6:$EB$1257,MATCH($B27&amp;$D27&amp;$B$6,Raw!$A$6:$A$1257,0),MATCH(AW$6,Raw!$H$5:$EB$5,0))/60/60,"-")</f>
        <v>0</v>
      </c>
      <c r="AX27" s="412" t="str">
        <f>IFERROR(INDEX(Raw!$H$6:$EB$1257,MATCH($B27&amp;$D27&amp;$B$6,Raw!$A$6:$A$1257,0),MATCH(AX$6,Raw!$H$5:$EB$5,0))/60/60/24,"-")</f>
        <v>-</v>
      </c>
      <c r="AY27" s="418" t="str">
        <f>IFERROR(INDEX(Raw!$H$6:$EB$1257,MATCH($B27&amp;$D27&amp;$B$6,Raw!$A$6:$A$1257,0),MATCH(AY$6,Raw!$H$5:$EB$5,0))/60/60/24,"-")</f>
        <v>-</v>
      </c>
      <c r="AZ27" s="23"/>
      <c r="BA27" s="23">
        <f>IFERROR(INDEX(Raw!$H$6:$EB$1257,MATCH($B27&amp;$D27&amp;$B$6,Raw!$A$6:$A$1257,0),MATCH(BA$6,Raw!$H$5:$EB$5,0)),"-")</f>
        <v>0</v>
      </c>
      <c r="BB27" s="23"/>
      <c r="BC27" s="23">
        <f>IFERROR(INDEX(Raw!$H$6:$EB$1257,MATCH($B27&amp;$D27&amp;$B$6,Raw!$A$6:$A$1257,0),MATCH(BC$6,Raw!$H$5:$EB$5,0))/60/60,"-")</f>
        <v>0</v>
      </c>
      <c r="BD27" s="412" t="str">
        <f>IFERROR(INDEX(Raw!$H$6:$EB$1257,MATCH($B27&amp;$D27&amp;$B$6,Raw!$A$6:$A$1257,0),MATCH(BD$6,Raw!$H$5:$EB$5,0))/60/60/24,"-")</f>
        <v>-</v>
      </c>
      <c r="BE27" s="418" t="str">
        <f>IFERROR(INDEX(Raw!$H$6:$EB$1257,MATCH($B27&amp;$D27&amp;$B$6,Raw!$A$6:$A$1257,0),MATCH(BE$6,Raw!$H$5:$EB$5,0))/60/60/24,"-")</f>
        <v>-</v>
      </c>
      <c r="BF27" s="23"/>
      <c r="BG27" s="23">
        <f>IFERROR(INDEX(Raw!$H$6:$EB$1257,MATCH($B27&amp;$D27&amp;$B$6,Raw!$A$6:$A$1257,0),MATCH(BG$6,Raw!$H$5:$EB$5,0)),"-")</f>
        <v>0</v>
      </c>
      <c r="BH27" s="23"/>
      <c r="BI27" s="23">
        <f>IFERROR(INDEX(Raw!$H$6:$EB$1257,MATCH($B27&amp;$D27&amp;$B$6,Raw!$A$6:$A$1257,0),MATCH(BI$6,Raw!$H$5:$EB$5,0))/60/60,"-")</f>
        <v>0</v>
      </c>
      <c r="BJ27" s="412" t="str">
        <f>IFERROR(INDEX(Raw!$H$6:$EB$1257,MATCH($B27&amp;$D27&amp;$B$6,Raw!$A$6:$A$1257,0),MATCH(BJ$6,Raw!$H$5:$EB$5,0))/60/60/24,"-")</f>
        <v>-</v>
      </c>
      <c r="BK27" s="418" t="str">
        <f>IFERROR(INDEX(Raw!$H$6:$EB$1257,MATCH($B27&amp;$D27&amp;$B$6,Raw!$A$6:$A$1257,0),MATCH(BK$6,Raw!$H$5:$EB$5,0))/60/60/24,"-")</f>
        <v>-</v>
      </c>
      <c r="BL27" s="23"/>
      <c r="BM27" s="56">
        <f>IFERROR(INDEX(Raw!$H$6:$EB$1257,MATCH($B27&amp;$D27&amp;$B$6,Raw!$A$6:$A$1257,0),MATCH(BM$6,Raw!$H$5:$EB$5,0)),"-")</f>
        <v>957</v>
      </c>
    </row>
    <row r="28" spans="1:65" s="1" customFormat="1" ht="18" hidden="1" x14ac:dyDescent="0.25">
      <c r="A28" s="3">
        <v>43466</v>
      </c>
      <c r="B28" s="287" t="s">
        <v>130</v>
      </c>
      <c r="C28" s="1" t="s">
        <v>140</v>
      </c>
      <c r="D28" s="142" t="s">
        <v>140</v>
      </c>
      <c r="E28" s="54">
        <f>IFERROR(INDEX(Raw!$H$6:$EB$1257,MATCH($B28&amp;$D28&amp;$B$6,Raw!$A$6:$A$1257,0),MATCH(E$6,Raw!$H$5:$EB$5,0)),"-")</f>
        <v>0</v>
      </c>
      <c r="F28" s="23"/>
      <c r="G28" s="23">
        <f>IFERROR(INDEX(Raw!$H$6:$EB$1257,MATCH($B28&amp;$D28&amp;$B$6,Raw!$A$6:$A$1257,0),MATCH(G$6,Raw!$H$5:$EB$5,0))/60/60,"-")</f>
        <v>0</v>
      </c>
      <c r="H28" s="412" t="str">
        <f>IFERROR(INDEX(Raw!$H$6:$EB$1257,MATCH($B28&amp;$D28&amp;$B$6,Raw!$A$6:$A$1257,0),MATCH(H$6,Raw!$H$5:$EB$5,0))/60/60/24,"-")</f>
        <v>-</v>
      </c>
      <c r="I28" s="418" t="str">
        <f>IFERROR(INDEX(Raw!$H$6:$EB$1257,MATCH($B28&amp;$D28&amp;$B$6,Raw!$A$6:$A$1257,0),MATCH(I$6,Raw!$H$5:$EB$5,0))/60/60/24,"-")</f>
        <v>-</v>
      </c>
      <c r="J28" s="23"/>
      <c r="K28" s="54">
        <f>IFERROR(INDEX(Raw!$H$6:$EB$1257,MATCH($B28&amp;$D28&amp;$B$6,Raw!$A$6:$A$1257,0),MATCH(K$6,Raw!$H$5:$EB$5,0)),"-")</f>
        <v>0</v>
      </c>
      <c r="L28" s="23"/>
      <c r="M28" s="23">
        <f>IFERROR(INDEX(Raw!$H$6:$EB$1257,MATCH($B28&amp;$D28&amp;$B$6,Raw!$A$6:$A$1257,0),MATCH(M$6,Raw!$H$5:$EB$5,0))/60/60,"-")</f>
        <v>0</v>
      </c>
      <c r="N28" s="412" t="str">
        <f>IFERROR(INDEX(Raw!$H$6:$EB$1257,MATCH($B28&amp;$D28&amp;$B$6,Raw!$A$6:$A$1257,0),MATCH(N$6,Raw!$H$5:$EB$5,0))/60/60/24,"-")</f>
        <v>-</v>
      </c>
      <c r="O28" s="418" t="str">
        <f>IFERROR(INDEX(Raw!$H$6:$EB$1257,MATCH($B28&amp;$D28&amp;$B$6,Raw!$A$6:$A$1257,0),MATCH(O$6,Raw!$H$5:$EB$5,0))/60/60/24,"-")</f>
        <v>-</v>
      </c>
      <c r="P28" s="23"/>
      <c r="Q28" s="396">
        <f>IFERROR(INDEX(Raw!$H$6:$EB$1257,MATCH($B28&amp;$D28&amp;$B$6,Raw!$A$6:$A$1257,0),MATCH(Q$6,Raw!$H$5:$EB$5,0)),"-")</f>
        <v>0</v>
      </c>
      <c r="R28" s="23"/>
      <c r="S28" s="23">
        <f>IFERROR(INDEX(Raw!$H$6:$EB$1257,MATCH($B28&amp;$D28&amp;$B$6,Raw!$A$6:$A$1257,0),MATCH(S$6,Raw!$H$5:$EB$5,0))/60/60,"-")</f>
        <v>0</v>
      </c>
      <c r="T28" s="412" t="str">
        <f>IFERROR(INDEX(Raw!$H$6:$EB$1257,MATCH($B28&amp;$D28&amp;$B$6,Raw!$A$6:$A$1257,0),MATCH(T$6,Raw!$H$5:$EB$5,0))/60/60/24,"-")</f>
        <v>-</v>
      </c>
      <c r="U28" s="418" t="str">
        <f>IFERROR(INDEX(Raw!$H$6:$EB$1257,MATCH($B28&amp;$D28&amp;$B$6,Raw!$A$6:$A$1257,0),MATCH(U$6,Raw!$H$5:$EB$5,0))/60/60/24,"-")</f>
        <v>-</v>
      </c>
      <c r="V28" s="23"/>
      <c r="W28" s="396">
        <f>IFERROR(INDEX(Raw!$H$6:$EB$1257,MATCH($B28&amp;$D28&amp;$B$6,Raw!$A$6:$A$1257,0),MATCH(W$6,Raw!$H$5:$EB$5,0)),"-")</f>
        <v>0</v>
      </c>
      <c r="X28" s="23"/>
      <c r="Y28" s="23">
        <f>IFERROR(INDEX(Raw!$H$6:$EB$1257,MATCH($B28&amp;$D28&amp;$B$6,Raw!$A$6:$A$1257,0),MATCH(Y$6,Raw!$H$5:$EB$5,0))/60/60,"-")</f>
        <v>0</v>
      </c>
      <c r="Z28" s="412" t="str">
        <f>IFERROR(INDEX(Raw!$H$6:$EB$1257,MATCH($B28&amp;$D28&amp;$B$6,Raw!$A$6:$A$1257,0),MATCH(Z$6,Raw!$H$5:$EB$5,0))/60/60/24,"-")</f>
        <v>-</v>
      </c>
      <c r="AA28" s="418" t="str">
        <f>IFERROR(INDEX(Raw!$H$6:$EB$1257,MATCH($B28&amp;$D28&amp;$B$6,Raw!$A$6:$A$1257,0),MATCH(AA$6,Raw!$H$5:$EB$5,0))/60/60/24,"-")</f>
        <v>-</v>
      </c>
      <c r="AB28" s="23"/>
      <c r="AC28" s="396">
        <f>IFERROR(INDEX(Raw!$H$6:$EB$1257,MATCH($B28&amp;$D28&amp;$B$6,Raw!$A$6:$A$1257,0),MATCH(AC$6,Raw!$H$5:$EB$5,0)),"-")</f>
        <v>0</v>
      </c>
      <c r="AD28" s="23"/>
      <c r="AE28" s="23">
        <f>IFERROR(INDEX(Raw!$H$6:$EB$1257,MATCH($B28&amp;$D28&amp;$B$6,Raw!$A$6:$A$1257,0),MATCH(AE$6,Raw!$H$5:$EB$5,0))/60/60,"-")</f>
        <v>0</v>
      </c>
      <c r="AF28" s="412" t="str">
        <f>IFERROR(INDEX(Raw!$H$6:$EB$1257,MATCH($B28&amp;$D28&amp;$B$6,Raw!$A$6:$A$1257,0),MATCH(AF$6,Raw!$H$5:$EB$5,0))/60/60/24,"-")</f>
        <v>-</v>
      </c>
      <c r="AG28" s="418" t="str">
        <f>IFERROR(INDEX(Raw!$H$6:$EB$1257,MATCH($B28&amp;$D28&amp;$B$6,Raw!$A$6:$A$1257,0),MATCH(AG$6,Raw!$H$5:$EB$5,0))/60/60/24,"-")</f>
        <v>-</v>
      </c>
      <c r="AH28" s="23"/>
      <c r="AI28" s="396">
        <f>IFERROR(INDEX(Raw!$H$6:$EB$1257,MATCH($B28&amp;$D28&amp;$B$6,Raw!$A$6:$A$1257,0),MATCH(AI$6,Raw!$H$5:$EB$5,0)),"-")</f>
        <v>0</v>
      </c>
      <c r="AJ28" s="23"/>
      <c r="AK28" s="23">
        <f>IFERROR(INDEX(Raw!$H$6:$EB$1257,MATCH($B28&amp;$D28&amp;$B$6,Raw!$A$6:$A$1257,0),MATCH(AK$6,Raw!$H$5:$EB$5,0))/60/60,"-")</f>
        <v>0</v>
      </c>
      <c r="AL28" s="412" t="str">
        <f>IFERROR(INDEX(Raw!$H$6:$EB$1257,MATCH($B28&amp;$D28&amp;$B$6,Raw!$A$6:$A$1257,0),MATCH(AL$6,Raw!$H$5:$EB$5,0))/60/60/24,"-")</f>
        <v>-</v>
      </c>
      <c r="AM28" s="418" t="str">
        <f>IFERROR(INDEX(Raw!$H$6:$EB$1257,MATCH($B28&amp;$D28&amp;$B$6,Raw!$A$6:$A$1257,0),MATCH(AM$6,Raw!$H$5:$EB$5,0))/60/60/24,"-")</f>
        <v>-</v>
      </c>
      <c r="AN28" s="23"/>
      <c r="AO28" s="23">
        <f>IFERROR(INDEX(Raw!$H$6:$EB$1257,MATCH($B28&amp;$D28&amp;$B$6,Raw!$A$6:$A$1257,0),MATCH(AO$6,Raw!$H$5:$EB$5,0)),"-")</f>
        <v>0</v>
      </c>
      <c r="AP28" s="23"/>
      <c r="AQ28" s="23">
        <f>IFERROR(INDEX(Raw!$H$6:$EB$1257,MATCH($B28&amp;$D28&amp;$B$6,Raw!$A$6:$A$1257,0),MATCH(AQ$6,Raw!$H$5:$EB$5,0))/60/60,"-")</f>
        <v>0</v>
      </c>
      <c r="AR28" s="412" t="str">
        <f>IFERROR(INDEX(Raw!$H$6:$EB$1257,MATCH($B28&amp;$D28&amp;$B$6,Raw!$A$6:$A$1257,0),MATCH(AR$6,Raw!$H$5:$EB$5,0))/60/60/24,"-")</f>
        <v>-</v>
      </c>
      <c r="AS28" s="418" t="str">
        <f>IFERROR(INDEX(Raw!$H$6:$EB$1257,MATCH($B28&amp;$D28&amp;$B$6,Raw!$A$6:$A$1257,0),MATCH(AS$6,Raw!$H$5:$EB$5,0))/60/60/24,"-")</f>
        <v>-</v>
      </c>
      <c r="AT28" s="23"/>
      <c r="AU28" s="23">
        <f>IFERROR(INDEX(Raw!$H$6:$EB$1257,MATCH($B28&amp;$D28&amp;$B$6,Raw!$A$6:$A$1257,0),MATCH(AU$6,Raw!$H$5:$EB$5,0)),"-")</f>
        <v>0</v>
      </c>
      <c r="AV28" s="23"/>
      <c r="AW28" s="23">
        <f>IFERROR(INDEX(Raw!$H$6:$EB$1257,MATCH($B28&amp;$D28&amp;$B$6,Raw!$A$6:$A$1257,0),MATCH(AW$6,Raw!$H$5:$EB$5,0))/60/60,"-")</f>
        <v>0</v>
      </c>
      <c r="AX28" s="412" t="str">
        <f>IFERROR(INDEX(Raw!$H$6:$EB$1257,MATCH($B28&amp;$D28&amp;$B$6,Raw!$A$6:$A$1257,0),MATCH(AX$6,Raw!$H$5:$EB$5,0))/60/60/24,"-")</f>
        <v>-</v>
      </c>
      <c r="AY28" s="418" t="str">
        <f>IFERROR(INDEX(Raw!$H$6:$EB$1257,MATCH($B28&amp;$D28&amp;$B$6,Raw!$A$6:$A$1257,0),MATCH(AY$6,Raw!$H$5:$EB$5,0))/60/60/24,"-")</f>
        <v>-</v>
      </c>
      <c r="AZ28" s="23"/>
      <c r="BA28" s="23">
        <f>IFERROR(INDEX(Raw!$H$6:$EB$1257,MATCH($B28&amp;$D28&amp;$B$6,Raw!$A$6:$A$1257,0),MATCH(BA$6,Raw!$H$5:$EB$5,0)),"-")</f>
        <v>0</v>
      </c>
      <c r="BB28" s="23"/>
      <c r="BC28" s="23">
        <f>IFERROR(INDEX(Raw!$H$6:$EB$1257,MATCH($B28&amp;$D28&amp;$B$6,Raw!$A$6:$A$1257,0),MATCH(BC$6,Raw!$H$5:$EB$5,0))/60/60,"-")</f>
        <v>0</v>
      </c>
      <c r="BD28" s="412" t="str">
        <f>IFERROR(INDEX(Raw!$H$6:$EB$1257,MATCH($B28&amp;$D28&amp;$B$6,Raw!$A$6:$A$1257,0),MATCH(BD$6,Raw!$H$5:$EB$5,0))/60/60/24,"-")</f>
        <v>-</v>
      </c>
      <c r="BE28" s="418" t="str">
        <f>IFERROR(INDEX(Raw!$H$6:$EB$1257,MATCH($B28&amp;$D28&amp;$B$6,Raw!$A$6:$A$1257,0),MATCH(BE$6,Raw!$H$5:$EB$5,0))/60/60/24,"-")</f>
        <v>-</v>
      </c>
      <c r="BF28" s="23"/>
      <c r="BG28" s="23">
        <f>IFERROR(INDEX(Raw!$H$6:$EB$1257,MATCH($B28&amp;$D28&amp;$B$6,Raw!$A$6:$A$1257,0),MATCH(BG$6,Raw!$H$5:$EB$5,0)),"-")</f>
        <v>0</v>
      </c>
      <c r="BH28" s="23"/>
      <c r="BI28" s="23">
        <f>IFERROR(INDEX(Raw!$H$6:$EB$1257,MATCH($B28&amp;$D28&amp;$B$6,Raw!$A$6:$A$1257,0),MATCH(BI$6,Raw!$H$5:$EB$5,0))/60/60,"-")</f>
        <v>0</v>
      </c>
      <c r="BJ28" s="412" t="str">
        <f>IFERROR(INDEX(Raw!$H$6:$EB$1257,MATCH($B28&amp;$D28&amp;$B$6,Raw!$A$6:$A$1257,0),MATCH(BJ$6,Raw!$H$5:$EB$5,0))/60/60/24,"-")</f>
        <v>-</v>
      </c>
      <c r="BK28" s="418" t="str">
        <f>IFERROR(INDEX(Raw!$H$6:$EB$1257,MATCH($B28&amp;$D28&amp;$B$6,Raw!$A$6:$A$1257,0),MATCH(BK$6,Raw!$H$5:$EB$5,0))/60/60/24,"-")</f>
        <v>-</v>
      </c>
      <c r="BL28" s="23"/>
      <c r="BM28" s="56">
        <f>IFERROR(INDEX(Raw!$H$6:$EB$1257,MATCH($B28&amp;$D28&amp;$B$6,Raw!$A$6:$A$1257,0),MATCH(BM$6,Raw!$H$5:$EB$5,0)),"-")</f>
        <v>1343</v>
      </c>
    </row>
    <row r="29" spans="1:65" s="1" customFormat="1" hidden="1" x14ac:dyDescent="0.2">
      <c r="A29" s="3">
        <v>43497</v>
      </c>
      <c r="B29" s="287" t="s">
        <v>130</v>
      </c>
      <c r="C29" s="1" t="s">
        <v>141</v>
      </c>
      <c r="D29" s="2" t="s">
        <v>141</v>
      </c>
      <c r="E29" s="54">
        <f>IFERROR(INDEX(Raw!$H$6:$EB$1257,MATCH($B29&amp;$D29&amp;$B$6,Raw!$A$6:$A$1257,0),MATCH(E$6,Raw!$H$5:$EB$5,0)),"-")</f>
        <v>0</v>
      </c>
      <c r="F29" s="23"/>
      <c r="G29" s="23">
        <f>IFERROR(INDEX(Raw!$H$6:$EB$1257,MATCH($B29&amp;$D29&amp;$B$6,Raw!$A$6:$A$1257,0),MATCH(G$6,Raw!$H$5:$EB$5,0))/60/60,"-")</f>
        <v>0</v>
      </c>
      <c r="H29" s="412" t="str">
        <f>IFERROR(INDEX(Raw!$H$6:$EB$1257,MATCH($B29&amp;$D29&amp;$B$6,Raw!$A$6:$A$1257,0),MATCH(H$6,Raw!$H$5:$EB$5,0))/60/60/24,"-")</f>
        <v>-</v>
      </c>
      <c r="I29" s="418" t="str">
        <f>IFERROR(INDEX(Raw!$H$6:$EB$1257,MATCH($B29&amp;$D29&amp;$B$6,Raw!$A$6:$A$1257,0),MATCH(I$6,Raw!$H$5:$EB$5,0))/60/60/24,"-")</f>
        <v>-</v>
      </c>
      <c r="J29" s="23"/>
      <c r="K29" s="54">
        <f>IFERROR(INDEX(Raw!$H$6:$EB$1257,MATCH($B29&amp;$D29&amp;$B$6,Raw!$A$6:$A$1257,0),MATCH(K$6,Raw!$H$5:$EB$5,0)),"-")</f>
        <v>0</v>
      </c>
      <c r="L29" s="23"/>
      <c r="M29" s="23">
        <f>IFERROR(INDEX(Raw!$H$6:$EB$1257,MATCH($B29&amp;$D29&amp;$B$6,Raw!$A$6:$A$1257,0),MATCH(M$6,Raw!$H$5:$EB$5,0))/60/60,"-")</f>
        <v>0</v>
      </c>
      <c r="N29" s="412" t="str">
        <f>IFERROR(INDEX(Raw!$H$6:$EB$1257,MATCH($B29&amp;$D29&amp;$B$6,Raw!$A$6:$A$1257,0),MATCH(N$6,Raw!$H$5:$EB$5,0))/60/60/24,"-")</f>
        <v>-</v>
      </c>
      <c r="O29" s="418" t="str">
        <f>IFERROR(INDEX(Raw!$H$6:$EB$1257,MATCH($B29&amp;$D29&amp;$B$6,Raw!$A$6:$A$1257,0),MATCH(O$6,Raw!$H$5:$EB$5,0))/60/60/24,"-")</f>
        <v>-</v>
      </c>
      <c r="P29" s="23"/>
      <c r="Q29" s="396">
        <f>IFERROR(INDEX(Raw!$H$6:$EB$1257,MATCH($B29&amp;$D29&amp;$B$6,Raw!$A$6:$A$1257,0),MATCH(Q$6,Raw!$H$5:$EB$5,0)),"-")</f>
        <v>0</v>
      </c>
      <c r="R29" s="23"/>
      <c r="S29" s="23">
        <f>IFERROR(INDEX(Raw!$H$6:$EB$1257,MATCH($B29&amp;$D29&amp;$B$6,Raw!$A$6:$A$1257,0),MATCH(S$6,Raw!$H$5:$EB$5,0))/60/60,"-")</f>
        <v>0</v>
      </c>
      <c r="T29" s="412" t="str">
        <f>IFERROR(INDEX(Raw!$H$6:$EB$1257,MATCH($B29&amp;$D29&amp;$B$6,Raw!$A$6:$A$1257,0),MATCH(T$6,Raw!$H$5:$EB$5,0))/60/60/24,"-")</f>
        <v>-</v>
      </c>
      <c r="U29" s="418" t="str">
        <f>IFERROR(INDEX(Raw!$H$6:$EB$1257,MATCH($B29&amp;$D29&amp;$B$6,Raw!$A$6:$A$1257,0),MATCH(U$6,Raw!$H$5:$EB$5,0))/60/60/24,"-")</f>
        <v>-</v>
      </c>
      <c r="V29" s="23"/>
      <c r="W29" s="396">
        <f>IFERROR(INDEX(Raw!$H$6:$EB$1257,MATCH($B29&amp;$D29&amp;$B$6,Raw!$A$6:$A$1257,0),MATCH(W$6,Raw!$H$5:$EB$5,0)),"-")</f>
        <v>0</v>
      </c>
      <c r="X29" s="23"/>
      <c r="Y29" s="23">
        <f>IFERROR(INDEX(Raw!$H$6:$EB$1257,MATCH($B29&amp;$D29&amp;$B$6,Raw!$A$6:$A$1257,0),MATCH(Y$6,Raw!$H$5:$EB$5,0))/60/60,"-")</f>
        <v>0</v>
      </c>
      <c r="Z29" s="412" t="str">
        <f>IFERROR(INDEX(Raw!$H$6:$EB$1257,MATCH($B29&amp;$D29&amp;$B$6,Raw!$A$6:$A$1257,0),MATCH(Z$6,Raw!$H$5:$EB$5,0))/60/60/24,"-")</f>
        <v>-</v>
      </c>
      <c r="AA29" s="418" t="str">
        <f>IFERROR(INDEX(Raw!$H$6:$EB$1257,MATCH($B29&amp;$D29&amp;$B$6,Raw!$A$6:$A$1257,0),MATCH(AA$6,Raw!$H$5:$EB$5,0))/60/60/24,"-")</f>
        <v>-</v>
      </c>
      <c r="AB29" s="23"/>
      <c r="AC29" s="396">
        <f>IFERROR(INDEX(Raw!$H$6:$EB$1257,MATCH($B29&amp;$D29&amp;$B$6,Raw!$A$6:$A$1257,0),MATCH(AC$6,Raw!$H$5:$EB$5,0)),"-")</f>
        <v>0</v>
      </c>
      <c r="AD29" s="23"/>
      <c r="AE29" s="23">
        <f>IFERROR(INDEX(Raw!$H$6:$EB$1257,MATCH($B29&amp;$D29&amp;$B$6,Raw!$A$6:$A$1257,0),MATCH(AE$6,Raw!$H$5:$EB$5,0))/60/60,"-")</f>
        <v>0</v>
      </c>
      <c r="AF29" s="412" t="str">
        <f>IFERROR(INDEX(Raw!$H$6:$EB$1257,MATCH($B29&amp;$D29&amp;$B$6,Raw!$A$6:$A$1257,0),MATCH(AF$6,Raw!$H$5:$EB$5,0))/60/60/24,"-")</f>
        <v>-</v>
      </c>
      <c r="AG29" s="418" t="str">
        <f>IFERROR(INDEX(Raw!$H$6:$EB$1257,MATCH($B29&amp;$D29&amp;$B$6,Raw!$A$6:$A$1257,0),MATCH(AG$6,Raw!$H$5:$EB$5,0))/60/60/24,"-")</f>
        <v>-</v>
      </c>
      <c r="AH29" s="23"/>
      <c r="AI29" s="396">
        <f>IFERROR(INDEX(Raw!$H$6:$EB$1257,MATCH($B29&amp;$D29&amp;$B$6,Raw!$A$6:$A$1257,0),MATCH(AI$6,Raw!$H$5:$EB$5,0)),"-")</f>
        <v>0</v>
      </c>
      <c r="AJ29" s="23"/>
      <c r="AK29" s="23">
        <f>IFERROR(INDEX(Raw!$H$6:$EB$1257,MATCH($B29&amp;$D29&amp;$B$6,Raw!$A$6:$A$1257,0),MATCH(AK$6,Raw!$H$5:$EB$5,0))/60/60,"-")</f>
        <v>0</v>
      </c>
      <c r="AL29" s="412" t="str">
        <f>IFERROR(INDEX(Raw!$H$6:$EB$1257,MATCH($B29&amp;$D29&amp;$B$6,Raw!$A$6:$A$1257,0),MATCH(AL$6,Raw!$H$5:$EB$5,0))/60/60/24,"-")</f>
        <v>-</v>
      </c>
      <c r="AM29" s="418" t="str">
        <f>IFERROR(INDEX(Raw!$H$6:$EB$1257,MATCH($B29&amp;$D29&amp;$B$6,Raw!$A$6:$A$1257,0),MATCH(AM$6,Raw!$H$5:$EB$5,0))/60/60/24,"-")</f>
        <v>-</v>
      </c>
      <c r="AN29" s="23"/>
      <c r="AO29" s="23">
        <f>IFERROR(INDEX(Raw!$H$6:$EB$1257,MATCH($B29&amp;$D29&amp;$B$6,Raw!$A$6:$A$1257,0),MATCH(AO$6,Raw!$H$5:$EB$5,0)),"-")</f>
        <v>0</v>
      </c>
      <c r="AP29" s="23"/>
      <c r="AQ29" s="23">
        <f>IFERROR(INDEX(Raw!$H$6:$EB$1257,MATCH($B29&amp;$D29&amp;$B$6,Raw!$A$6:$A$1257,0),MATCH(AQ$6,Raw!$H$5:$EB$5,0))/60/60,"-")</f>
        <v>0</v>
      </c>
      <c r="AR29" s="412" t="str">
        <f>IFERROR(INDEX(Raw!$H$6:$EB$1257,MATCH($B29&amp;$D29&amp;$B$6,Raw!$A$6:$A$1257,0),MATCH(AR$6,Raw!$H$5:$EB$5,0))/60/60/24,"-")</f>
        <v>-</v>
      </c>
      <c r="AS29" s="418" t="str">
        <f>IFERROR(INDEX(Raw!$H$6:$EB$1257,MATCH($B29&amp;$D29&amp;$B$6,Raw!$A$6:$A$1257,0),MATCH(AS$6,Raw!$H$5:$EB$5,0))/60/60/24,"-")</f>
        <v>-</v>
      </c>
      <c r="AT29" s="23"/>
      <c r="AU29" s="23">
        <f>IFERROR(INDEX(Raw!$H$6:$EB$1257,MATCH($B29&amp;$D29&amp;$B$6,Raw!$A$6:$A$1257,0),MATCH(AU$6,Raw!$H$5:$EB$5,0)),"-")</f>
        <v>0</v>
      </c>
      <c r="AV29" s="23"/>
      <c r="AW29" s="23">
        <f>IFERROR(INDEX(Raw!$H$6:$EB$1257,MATCH($B29&amp;$D29&amp;$B$6,Raw!$A$6:$A$1257,0),MATCH(AW$6,Raw!$H$5:$EB$5,0))/60/60,"-")</f>
        <v>0</v>
      </c>
      <c r="AX29" s="412" t="str">
        <f>IFERROR(INDEX(Raw!$H$6:$EB$1257,MATCH($B29&amp;$D29&amp;$B$6,Raw!$A$6:$A$1257,0),MATCH(AX$6,Raw!$H$5:$EB$5,0))/60/60/24,"-")</f>
        <v>-</v>
      </c>
      <c r="AY29" s="418" t="str">
        <f>IFERROR(INDEX(Raw!$H$6:$EB$1257,MATCH($B29&amp;$D29&amp;$B$6,Raw!$A$6:$A$1257,0),MATCH(AY$6,Raw!$H$5:$EB$5,0))/60/60/24,"-")</f>
        <v>-</v>
      </c>
      <c r="AZ29" s="23"/>
      <c r="BA29" s="23">
        <f>IFERROR(INDEX(Raw!$H$6:$EB$1257,MATCH($B29&amp;$D29&amp;$B$6,Raw!$A$6:$A$1257,0),MATCH(BA$6,Raw!$H$5:$EB$5,0)),"-")</f>
        <v>0</v>
      </c>
      <c r="BB29" s="23"/>
      <c r="BC29" s="23">
        <f>IFERROR(INDEX(Raw!$H$6:$EB$1257,MATCH($B29&amp;$D29&amp;$B$6,Raw!$A$6:$A$1257,0),MATCH(BC$6,Raw!$H$5:$EB$5,0))/60/60,"-")</f>
        <v>0</v>
      </c>
      <c r="BD29" s="412" t="str">
        <f>IFERROR(INDEX(Raw!$H$6:$EB$1257,MATCH($B29&amp;$D29&amp;$B$6,Raw!$A$6:$A$1257,0),MATCH(BD$6,Raw!$H$5:$EB$5,0))/60/60/24,"-")</f>
        <v>-</v>
      </c>
      <c r="BE29" s="418" t="str">
        <f>IFERROR(INDEX(Raw!$H$6:$EB$1257,MATCH($B29&amp;$D29&amp;$B$6,Raw!$A$6:$A$1257,0),MATCH(BE$6,Raw!$H$5:$EB$5,0))/60/60/24,"-")</f>
        <v>-</v>
      </c>
      <c r="BF29" s="23"/>
      <c r="BG29" s="23">
        <f>IFERROR(INDEX(Raw!$H$6:$EB$1257,MATCH($B29&amp;$D29&amp;$B$6,Raw!$A$6:$A$1257,0),MATCH(BG$6,Raw!$H$5:$EB$5,0)),"-")</f>
        <v>0</v>
      </c>
      <c r="BH29" s="23"/>
      <c r="BI29" s="23">
        <f>IFERROR(INDEX(Raw!$H$6:$EB$1257,MATCH($B29&amp;$D29&amp;$B$6,Raw!$A$6:$A$1257,0),MATCH(BI$6,Raw!$H$5:$EB$5,0))/60/60,"-")</f>
        <v>0</v>
      </c>
      <c r="BJ29" s="412" t="str">
        <f>IFERROR(INDEX(Raw!$H$6:$EB$1257,MATCH($B29&amp;$D29&amp;$B$6,Raw!$A$6:$A$1257,0),MATCH(BJ$6,Raw!$H$5:$EB$5,0))/60/60/24,"-")</f>
        <v>-</v>
      </c>
      <c r="BK29" s="418" t="str">
        <f>IFERROR(INDEX(Raw!$H$6:$EB$1257,MATCH($B29&amp;$D29&amp;$B$6,Raw!$A$6:$A$1257,0),MATCH(BK$6,Raw!$H$5:$EB$5,0))/60/60/24,"-")</f>
        <v>-</v>
      </c>
      <c r="BL29" s="23"/>
      <c r="BM29" s="56">
        <f>IFERROR(INDEX(Raw!$H$6:$EB$1257,MATCH($B29&amp;$D29&amp;$B$6,Raw!$A$6:$A$1257,0),MATCH(BM$6,Raw!$H$5:$EB$5,0)),"-")</f>
        <v>2263</v>
      </c>
    </row>
    <row r="30" spans="1:65" s="1" customFormat="1" hidden="1" collapsed="1" x14ac:dyDescent="0.2">
      <c r="A30" s="3">
        <v>43525</v>
      </c>
      <c r="B30" s="289" t="s">
        <v>130</v>
      </c>
      <c r="C30" s="12" t="s">
        <v>142</v>
      </c>
      <c r="D30" s="138" t="s">
        <v>142</v>
      </c>
      <c r="E30" s="55">
        <f>IFERROR(INDEX(Raw!$H$6:$EB$1257,MATCH($B30&amp;$D30&amp;$B$6,Raw!$A$6:$A$1257,0),MATCH(E$6,Raw!$H$5:$EB$5,0)),"-")</f>
        <v>0</v>
      </c>
      <c r="F30" s="24"/>
      <c r="G30" s="24">
        <f>IFERROR(INDEX(Raw!$H$6:$EB$1257,MATCH($B30&amp;$D30&amp;$B$6,Raw!$A$6:$A$1257,0),MATCH(G$6,Raw!$H$5:$EB$5,0))/60/60,"-")</f>
        <v>0</v>
      </c>
      <c r="H30" s="413" t="str">
        <f>IFERROR(INDEX(Raw!$H$6:$EB$1257,MATCH($B30&amp;$D30&amp;$B$6,Raw!$A$6:$A$1257,0),MATCH(H$6,Raw!$H$5:$EB$5,0))/60/60/24,"-")</f>
        <v>-</v>
      </c>
      <c r="I30" s="422" t="str">
        <f>IFERROR(INDEX(Raw!$H$6:$EB$1257,MATCH($B30&amp;$D30&amp;$B$6,Raw!$A$6:$A$1257,0),MATCH(I$6,Raw!$H$5:$EB$5,0))/60/60/24,"-")</f>
        <v>-</v>
      </c>
      <c r="J30" s="24"/>
      <c r="K30" s="55">
        <f>IFERROR(INDEX(Raw!$H$6:$EB$1257,MATCH($B30&amp;$D30&amp;$B$6,Raw!$A$6:$A$1257,0),MATCH(K$6,Raw!$H$5:$EB$5,0)),"-")</f>
        <v>0</v>
      </c>
      <c r="L30" s="24"/>
      <c r="M30" s="24">
        <f>IFERROR(INDEX(Raw!$H$6:$EB$1257,MATCH($B30&amp;$D30&amp;$B$6,Raw!$A$6:$A$1257,0),MATCH(M$6,Raw!$H$5:$EB$5,0))/60/60,"-")</f>
        <v>0</v>
      </c>
      <c r="N30" s="413" t="str">
        <f>IFERROR(INDEX(Raw!$H$6:$EB$1257,MATCH($B30&amp;$D30&amp;$B$6,Raw!$A$6:$A$1257,0),MATCH(N$6,Raw!$H$5:$EB$5,0))/60/60/24,"-")</f>
        <v>-</v>
      </c>
      <c r="O30" s="422" t="str">
        <f>IFERROR(INDEX(Raw!$H$6:$EB$1257,MATCH($B30&amp;$D30&amp;$B$6,Raw!$A$6:$A$1257,0),MATCH(O$6,Raw!$H$5:$EB$5,0))/60/60/24,"-")</f>
        <v>-</v>
      </c>
      <c r="P30" s="24"/>
      <c r="Q30" s="310">
        <f>IFERROR(INDEX(Raw!$H$6:$EB$1257,MATCH($B30&amp;$D30&amp;$B$6,Raw!$A$6:$A$1257,0),MATCH(Q$6,Raw!$H$5:$EB$5,0)),"-")</f>
        <v>0</v>
      </c>
      <c r="R30" s="24"/>
      <c r="S30" s="24">
        <f>IFERROR(INDEX(Raw!$H$6:$EB$1257,MATCH($B30&amp;$D30&amp;$B$6,Raw!$A$6:$A$1257,0),MATCH(S$6,Raw!$H$5:$EB$5,0))/60/60,"-")</f>
        <v>0</v>
      </c>
      <c r="T30" s="413" t="str">
        <f>IFERROR(INDEX(Raw!$H$6:$EB$1257,MATCH($B30&amp;$D30&amp;$B$6,Raw!$A$6:$A$1257,0),MATCH(T$6,Raw!$H$5:$EB$5,0))/60/60/24,"-")</f>
        <v>-</v>
      </c>
      <c r="U30" s="422" t="str">
        <f>IFERROR(INDEX(Raw!$H$6:$EB$1257,MATCH($B30&amp;$D30&amp;$B$6,Raw!$A$6:$A$1257,0),MATCH(U$6,Raw!$H$5:$EB$5,0))/60/60/24,"-")</f>
        <v>-</v>
      </c>
      <c r="V30" s="297"/>
      <c r="W30" s="310">
        <f>IFERROR(INDEX(Raw!$H$6:$EB$1257,MATCH($B30&amp;$D30&amp;$B$6,Raw!$A$6:$A$1257,0),MATCH(W$6,Raw!$H$5:$EB$5,0)),"-")</f>
        <v>0</v>
      </c>
      <c r="X30" s="24"/>
      <c r="Y30" s="24">
        <f>IFERROR(INDEX(Raw!$H$6:$EB$1257,MATCH($B30&amp;$D30&amp;$B$6,Raw!$A$6:$A$1257,0),MATCH(Y$6,Raw!$H$5:$EB$5,0))/60/60,"-")</f>
        <v>0</v>
      </c>
      <c r="Z30" s="413" t="str">
        <f>IFERROR(INDEX(Raw!$H$6:$EB$1257,MATCH($B30&amp;$D30&amp;$B$6,Raw!$A$6:$A$1257,0),MATCH(Z$6,Raw!$H$5:$EB$5,0))/60/60/24,"-")</f>
        <v>-</v>
      </c>
      <c r="AA30" s="422" t="str">
        <f>IFERROR(INDEX(Raw!$H$6:$EB$1257,MATCH($B30&amp;$D30&amp;$B$6,Raw!$A$6:$A$1257,0),MATCH(AA$6,Raw!$H$5:$EB$5,0))/60/60/24,"-")</f>
        <v>-</v>
      </c>
      <c r="AB30" s="24"/>
      <c r="AC30" s="310">
        <f>IFERROR(INDEX(Raw!$H$6:$EB$1257,MATCH($B30&amp;$D30&amp;$B$6,Raw!$A$6:$A$1257,0),MATCH(AC$6,Raw!$H$5:$EB$5,0)),"-")</f>
        <v>0</v>
      </c>
      <c r="AD30" s="24"/>
      <c r="AE30" s="24">
        <f>IFERROR(INDEX(Raw!$H$6:$EB$1257,MATCH($B30&amp;$D30&amp;$B$6,Raw!$A$6:$A$1257,0),MATCH(AE$6,Raw!$H$5:$EB$5,0))/60/60,"-")</f>
        <v>0</v>
      </c>
      <c r="AF30" s="413" t="str">
        <f>IFERROR(INDEX(Raw!$H$6:$EB$1257,MATCH($B30&amp;$D30&amp;$B$6,Raw!$A$6:$A$1257,0),MATCH(AF$6,Raw!$H$5:$EB$5,0))/60/60/24,"-")</f>
        <v>-</v>
      </c>
      <c r="AG30" s="422" t="str">
        <f>IFERROR(INDEX(Raw!$H$6:$EB$1257,MATCH($B30&amp;$D30&amp;$B$6,Raw!$A$6:$A$1257,0),MATCH(AG$6,Raw!$H$5:$EB$5,0))/60/60/24,"-")</f>
        <v>-</v>
      </c>
      <c r="AH30" s="24"/>
      <c r="AI30" s="310">
        <f>IFERROR(INDEX(Raw!$H$6:$EB$1257,MATCH($B30&amp;$D30&amp;$B$6,Raw!$A$6:$A$1257,0),MATCH(AI$6,Raw!$H$5:$EB$5,0)),"-")</f>
        <v>0</v>
      </c>
      <c r="AJ30" s="24"/>
      <c r="AK30" s="24">
        <f>IFERROR(INDEX(Raw!$H$6:$EB$1257,MATCH($B30&amp;$D30&amp;$B$6,Raw!$A$6:$A$1257,0),MATCH(AK$6,Raw!$H$5:$EB$5,0))/60/60,"-")</f>
        <v>0</v>
      </c>
      <c r="AL30" s="413" t="str">
        <f>IFERROR(INDEX(Raw!$H$6:$EB$1257,MATCH($B30&amp;$D30&amp;$B$6,Raw!$A$6:$A$1257,0),MATCH(AL$6,Raw!$H$5:$EB$5,0))/60/60/24,"-")</f>
        <v>-</v>
      </c>
      <c r="AM30" s="422" t="str">
        <f>IFERROR(INDEX(Raw!$H$6:$EB$1257,MATCH($B30&amp;$D30&amp;$B$6,Raw!$A$6:$A$1257,0),MATCH(AM$6,Raw!$H$5:$EB$5,0))/60/60/24,"-")</f>
        <v>-</v>
      </c>
      <c r="AN30" s="297"/>
      <c r="AO30" s="24">
        <f>IFERROR(INDEX(Raw!$H$6:$EB$1257,MATCH($B30&amp;$D30&amp;$B$6,Raw!$A$6:$A$1257,0),MATCH(AO$6,Raw!$H$5:$EB$5,0)),"-")</f>
        <v>0</v>
      </c>
      <c r="AP30" s="24"/>
      <c r="AQ30" s="24">
        <f>IFERROR(INDEX(Raw!$H$6:$EB$1257,MATCH($B30&amp;$D30&amp;$B$6,Raw!$A$6:$A$1257,0),MATCH(AQ$6,Raw!$H$5:$EB$5,0))/60/60,"-")</f>
        <v>0</v>
      </c>
      <c r="AR30" s="413" t="str">
        <f>IFERROR(INDEX(Raw!$H$6:$EB$1257,MATCH($B30&amp;$D30&amp;$B$6,Raw!$A$6:$A$1257,0),MATCH(AR$6,Raw!$H$5:$EB$5,0))/60/60/24,"-")</f>
        <v>-</v>
      </c>
      <c r="AS30" s="422" t="str">
        <f>IFERROR(INDEX(Raw!$H$6:$EB$1257,MATCH($B30&amp;$D30&amp;$B$6,Raw!$A$6:$A$1257,0),MATCH(AS$6,Raw!$H$5:$EB$5,0))/60/60/24,"-")</f>
        <v>-</v>
      </c>
      <c r="AT30" s="24"/>
      <c r="AU30" s="24">
        <f>IFERROR(INDEX(Raw!$H$6:$EB$1257,MATCH($B30&amp;$D30&amp;$B$6,Raw!$A$6:$A$1257,0),MATCH(AU$6,Raw!$H$5:$EB$5,0)),"-")</f>
        <v>0</v>
      </c>
      <c r="AV30" s="24"/>
      <c r="AW30" s="24">
        <f>IFERROR(INDEX(Raw!$H$6:$EB$1257,MATCH($B30&amp;$D30&amp;$B$6,Raw!$A$6:$A$1257,0),MATCH(AW$6,Raw!$H$5:$EB$5,0))/60/60,"-")</f>
        <v>0</v>
      </c>
      <c r="AX30" s="413" t="str">
        <f>IFERROR(INDEX(Raw!$H$6:$EB$1257,MATCH($B30&amp;$D30&amp;$B$6,Raw!$A$6:$A$1257,0),MATCH(AX$6,Raw!$H$5:$EB$5,0))/60/60/24,"-")</f>
        <v>-</v>
      </c>
      <c r="AY30" s="422" t="str">
        <f>IFERROR(INDEX(Raw!$H$6:$EB$1257,MATCH($B30&amp;$D30&amp;$B$6,Raw!$A$6:$A$1257,0),MATCH(AY$6,Raw!$H$5:$EB$5,0))/60/60/24,"-")</f>
        <v>-</v>
      </c>
      <c r="AZ30" s="23"/>
      <c r="BA30" s="24">
        <f>IFERROR(INDEX(Raw!$H$6:$EB$1257,MATCH($B30&amp;$D30&amp;$B$6,Raw!$A$6:$A$1257,0),MATCH(BA$6,Raw!$H$5:$EB$5,0)),"-")</f>
        <v>0</v>
      </c>
      <c r="BB30" s="24"/>
      <c r="BC30" s="24">
        <f>IFERROR(INDEX(Raw!$H$6:$EB$1257,MATCH($B30&amp;$D30&amp;$B$6,Raw!$A$6:$A$1257,0),MATCH(BC$6,Raw!$H$5:$EB$5,0))/60/60,"-")</f>
        <v>0</v>
      </c>
      <c r="BD30" s="413" t="str">
        <f>IFERROR(INDEX(Raw!$H$6:$EB$1257,MATCH($B30&amp;$D30&amp;$B$6,Raw!$A$6:$A$1257,0),MATCH(BD$6,Raw!$H$5:$EB$5,0))/60/60/24,"-")</f>
        <v>-</v>
      </c>
      <c r="BE30" s="422" t="str">
        <f>IFERROR(INDEX(Raw!$H$6:$EB$1257,MATCH($B30&amp;$D30&amp;$B$6,Raw!$A$6:$A$1257,0),MATCH(BE$6,Raw!$H$5:$EB$5,0))/60/60/24,"-")</f>
        <v>-</v>
      </c>
      <c r="BF30" s="24"/>
      <c r="BG30" s="24">
        <f>IFERROR(INDEX(Raw!$H$6:$EB$1257,MATCH($B30&amp;$D30&amp;$B$6,Raw!$A$6:$A$1257,0),MATCH(BG$6,Raw!$H$5:$EB$5,0)),"-")</f>
        <v>0</v>
      </c>
      <c r="BH30" s="24"/>
      <c r="BI30" s="24">
        <f>IFERROR(INDEX(Raw!$H$6:$EB$1257,MATCH($B30&amp;$D30&amp;$B$6,Raw!$A$6:$A$1257,0),MATCH(BI$6,Raw!$H$5:$EB$5,0))/60/60,"-")</f>
        <v>0</v>
      </c>
      <c r="BJ30" s="413" t="str">
        <f>IFERROR(INDEX(Raw!$H$6:$EB$1257,MATCH($B30&amp;$D30&amp;$B$6,Raw!$A$6:$A$1257,0),MATCH(BJ$6,Raw!$H$5:$EB$5,0))/60/60/24,"-")</f>
        <v>-</v>
      </c>
      <c r="BK30" s="422" t="str">
        <f>IFERROR(INDEX(Raw!$H$6:$EB$1257,MATCH($B30&amp;$D30&amp;$B$6,Raw!$A$6:$A$1257,0),MATCH(BK$6,Raw!$H$5:$EB$5,0))/60/60/24,"-")</f>
        <v>-</v>
      </c>
      <c r="BL30" s="23"/>
      <c r="BM30" s="57">
        <f>IFERROR(INDEX(Raw!$H$6:$EB$1257,MATCH($B30&amp;$D30&amp;$B$6,Raw!$A$6:$A$1257,0),MATCH(BM$6,Raw!$H$5:$EB$5,0)),"-")</f>
        <v>2653</v>
      </c>
    </row>
    <row r="31" spans="1:65" s="1" customFormat="1" ht="18" hidden="1" x14ac:dyDescent="0.25">
      <c r="A31" s="3">
        <v>43556</v>
      </c>
      <c r="B31" s="285" t="s">
        <v>131</v>
      </c>
      <c r="C31" s="145" t="s">
        <v>143</v>
      </c>
      <c r="D31" s="142" t="s">
        <v>143</v>
      </c>
      <c r="E31" s="117">
        <f>IFERROR(INDEX(Raw!$H$6:$EB$1257,MATCH($B31&amp;$D31&amp;$B$6,Raw!$A$6:$A$1257,0),MATCH(E$6,Raw!$H$5:$EB$5,0)),"-")</f>
        <v>0</v>
      </c>
      <c r="F31" s="115"/>
      <c r="G31" s="115">
        <f>IFERROR(INDEX(Raw!$H$6:$EB$1257,MATCH($B31&amp;$D31&amp;$B$6,Raw!$A$6:$A$1257,0),MATCH(G$6,Raw!$H$5:$EB$5,0))/60/60,"-")</f>
        <v>0</v>
      </c>
      <c r="H31" s="420" t="str">
        <f>IFERROR(INDEX(Raw!$H$6:$EB$1257,MATCH($B31&amp;$D31&amp;$B$6,Raw!$A$6:$A$1257,0),MATCH(H$6,Raw!$H$5:$EB$5,0))/60/60/24,"-")</f>
        <v>-</v>
      </c>
      <c r="I31" s="421" t="str">
        <f>IFERROR(INDEX(Raw!$H$6:$EB$1257,MATCH($B31&amp;$D31&amp;$B$6,Raw!$A$6:$A$1257,0),MATCH(I$6,Raw!$H$5:$EB$5,0))/60/60/24,"-")</f>
        <v>-</v>
      </c>
      <c r="J31" s="115"/>
      <c r="K31" s="117">
        <f>IFERROR(INDEX(Raw!$H$6:$EB$1257,MATCH($B31&amp;$D31&amp;$B$6,Raw!$A$6:$A$1257,0),MATCH(K$6,Raw!$H$5:$EB$5,0)),"-")</f>
        <v>0</v>
      </c>
      <c r="L31" s="115"/>
      <c r="M31" s="115">
        <f>IFERROR(INDEX(Raw!$H$6:$EB$1257,MATCH($B31&amp;$D31&amp;$B$6,Raw!$A$6:$A$1257,0),MATCH(M$6,Raw!$H$5:$EB$5,0))/60/60,"-")</f>
        <v>0</v>
      </c>
      <c r="N31" s="420" t="str">
        <f>IFERROR(INDEX(Raw!$H$6:$EB$1257,MATCH($B31&amp;$D31&amp;$B$6,Raw!$A$6:$A$1257,0),MATCH(N$6,Raw!$H$5:$EB$5,0))/60/60/24,"-")</f>
        <v>-</v>
      </c>
      <c r="O31" s="421" t="str">
        <f>IFERROR(INDEX(Raw!$H$6:$EB$1257,MATCH($B31&amp;$D31&amp;$B$6,Raw!$A$6:$A$1257,0),MATCH(O$6,Raw!$H$5:$EB$5,0))/60/60/24,"-")</f>
        <v>-</v>
      </c>
      <c r="P31" s="115"/>
      <c r="Q31" s="298">
        <f>IFERROR(INDEX(Raw!$H$6:$EB$1257,MATCH($B31&amp;$D31&amp;$B$6,Raw!$A$6:$A$1257,0),MATCH(Q$6,Raw!$H$5:$EB$5,0)),"-")</f>
        <v>0</v>
      </c>
      <c r="R31" s="115"/>
      <c r="S31" s="115">
        <f>IFERROR(INDEX(Raw!$H$6:$EB$1257,MATCH($B31&amp;$D31&amp;$B$6,Raw!$A$6:$A$1257,0),MATCH(S$6,Raw!$H$5:$EB$5,0))/60/60,"-")</f>
        <v>0</v>
      </c>
      <c r="T31" s="420" t="str">
        <f>IFERROR(INDEX(Raw!$H$6:$EB$1257,MATCH($B31&amp;$D31&amp;$B$6,Raw!$A$6:$A$1257,0),MATCH(T$6,Raw!$H$5:$EB$5,0))/60/60/24,"-")</f>
        <v>-</v>
      </c>
      <c r="U31" s="421" t="str">
        <f>IFERROR(INDEX(Raw!$H$6:$EB$1257,MATCH($B31&amp;$D31&amp;$B$6,Raw!$A$6:$A$1257,0),MATCH(U$6,Raw!$H$5:$EB$5,0))/60/60/24,"-")</f>
        <v>-</v>
      </c>
      <c r="V31" s="290"/>
      <c r="W31" s="298">
        <f>IFERROR(INDEX(Raw!$H$6:$EB$1257,MATCH($B31&amp;$D31&amp;$B$6,Raw!$A$6:$A$1257,0),MATCH(W$6,Raw!$H$5:$EB$5,0)),"-")</f>
        <v>0</v>
      </c>
      <c r="X31" s="115"/>
      <c r="Y31" s="115">
        <f>IFERROR(INDEX(Raw!$H$6:$EB$1257,MATCH($B31&amp;$D31&amp;$B$6,Raw!$A$6:$A$1257,0),MATCH(Y$6,Raw!$H$5:$EB$5,0))/60/60,"-")</f>
        <v>0</v>
      </c>
      <c r="Z31" s="420" t="str">
        <f>IFERROR(INDEX(Raw!$H$6:$EB$1257,MATCH($B31&amp;$D31&amp;$B$6,Raw!$A$6:$A$1257,0),MATCH(Z$6,Raw!$H$5:$EB$5,0))/60/60/24,"-")</f>
        <v>-</v>
      </c>
      <c r="AA31" s="421" t="str">
        <f>IFERROR(INDEX(Raw!$H$6:$EB$1257,MATCH($B31&amp;$D31&amp;$B$6,Raw!$A$6:$A$1257,0),MATCH(AA$6,Raw!$H$5:$EB$5,0))/60/60/24,"-")</f>
        <v>-</v>
      </c>
      <c r="AB31" s="115"/>
      <c r="AC31" s="298">
        <f>IFERROR(INDEX(Raw!$H$6:$EB$1257,MATCH($B31&amp;$D31&amp;$B$6,Raw!$A$6:$A$1257,0),MATCH(AC$6,Raw!$H$5:$EB$5,0)),"-")</f>
        <v>0</v>
      </c>
      <c r="AD31" s="115"/>
      <c r="AE31" s="115">
        <f>IFERROR(INDEX(Raw!$H$6:$EB$1257,MATCH($B31&amp;$D31&amp;$B$6,Raw!$A$6:$A$1257,0),MATCH(AE$6,Raw!$H$5:$EB$5,0))/60/60,"-")</f>
        <v>0</v>
      </c>
      <c r="AF31" s="420" t="str">
        <f>IFERROR(INDEX(Raw!$H$6:$EB$1257,MATCH($B31&amp;$D31&amp;$B$6,Raw!$A$6:$A$1257,0),MATCH(AF$6,Raw!$H$5:$EB$5,0))/60/60/24,"-")</f>
        <v>-</v>
      </c>
      <c r="AG31" s="421" t="str">
        <f>IFERROR(INDEX(Raw!$H$6:$EB$1257,MATCH($B31&amp;$D31&amp;$B$6,Raw!$A$6:$A$1257,0),MATCH(AG$6,Raw!$H$5:$EB$5,0))/60/60/24,"-")</f>
        <v>-</v>
      </c>
      <c r="AH31" s="115"/>
      <c r="AI31" s="298">
        <f>IFERROR(INDEX(Raw!$H$6:$EB$1257,MATCH($B31&amp;$D31&amp;$B$6,Raw!$A$6:$A$1257,0),MATCH(AI$6,Raw!$H$5:$EB$5,0)),"-")</f>
        <v>0</v>
      </c>
      <c r="AJ31" s="115"/>
      <c r="AK31" s="115">
        <f>IFERROR(INDEX(Raw!$H$6:$EB$1257,MATCH($B31&amp;$D31&amp;$B$6,Raw!$A$6:$A$1257,0),MATCH(AK$6,Raw!$H$5:$EB$5,0))/60/60,"-")</f>
        <v>0</v>
      </c>
      <c r="AL31" s="420" t="str">
        <f>IFERROR(INDEX(Raw!$H$6:$EB$1257,MATCH($B31&amp;$D31&amp;$B$6,Raw!$A$6:$A$1257,0),MATCH(AL$6,Raw!$H$5:$EB$5,0))/60/60/24,"-")</f>
        <v>-</v>
      </c>
      <c r="AM31" s="421" t="str">
        <f>IFERROR(INDEX(Raw!$H$6:$EB$1257,MATCH($B31&amp;$D31&amp;$B$6,Raw!$A$6:$A$1257,0),MATCH(AM$6,Raw!$H$5:$EB$5,0))/60/60/24,"-")</f>
        <v>-</v>
      </c>
      <c r="AN31" s="290"/>
      <c r="AO31" s="115">
        <f>IFERROR(INDEX(Raw!$H$6:$EB$1257,MATCH($B31&amp;$D31&amp;$B$6,Raw!$A$6:$A$1257,0),MATCH(AO$6,Raw!$H$5:$EB$5,0)),"-")</f>
        <v>0</v>
      </c>
      <c r="AP31" s="115"/>
      <c r="AQ31" s="115">
        <f>IFERROR(INDEX(Raw!$H$6:$EB$1257,MATCH($B31&amp;$D31&amp;$B$6,Raw!$A$6:$A$1257,0),MATCH(AQ$6,Raw!$H$5:$EB$5,0))/60/60,"-")</f>
        <v>0</v>
      </c>
      <c r="AR31" s="420" t="str">
        <f>IFERROR(INDEX(Raw!$H$6:$EB$1257,MATCH($B31&amp;$D31&amp;$B$6,Raw!$A$6:$A$1257,0),MATCH(AR$6,Raw!$H$5:$EB$5,0))/60/60/24,"-")</f>
        <v>-</v>
      </c>
      <c r="AS31" s="421" t="str">
        <f>IFERROR(INDEX(Raw!$H$6:$EB$1257,MATCH($B31&amp;$D31&amp;$B$6,Raw!$A$6:$A$1257,0),MATCH(AS$6,Raw!$H$5:$EB$5,0))/60/60/24,"-")</f>
        <v>-</v>
      </c>
      <c r="AT31" s="115"/>
      <c r="AU31" s="115">
        <f>IFERROR(INDEX(Raw!$H$6:$EB$1257,MATCH($B31&amp;$D31&amp;$B$6,Raw!$A$6:$A$1257,0),MATCH(AU$6,Raw!$H$5:$EB$5,0)),"-")</f>
        <v>0</v>
      </c>
      <c r="AV31" s="115"/>
      <c r="AW31" s="115">
        <f>IFERROR(INDEX(Raw!$H$6:$EB$1257,MATCH($B31&amp;$D31&amp;$B$6,Raw!$A$6:$A$1257,0),MATCH(AW$6,Raw!$H$5:$EB$5,0))/60/60,"-")</f>
        <v>0</v>
      </c>
      <c r="AX31" s="420" t="str">
        <f>IFERROR(INDEX(Raw!$H$6:$EB$1257,MATCH($B31&amp;$D31&amp;$B$6,Raw!$A$6:$A$1257,0),MATCH(AX$6,Raw!$H$5:$EB$5,0))/60/60/24,"-")</f>
        <v>-</v>
      </c>
      <c r="AY31" s="421" t="str">
        <f>IFERROR(INDEX(Raw!$H$6:$EB$1257,MATCH($B31&amp;$D31&amp;$B$6,Raw!$A$6:$A$1257,0),MATCH(AY$6,Raw!$H$5:$EB$5,0))/60/60/24,"-")</f>
        <v>-</v>
      </c>
      <c r="AZ31" s="23"/>
      <c r="BA31" s="115">
        <f>IFERROR(INDEX(Raw!$H$6:$EB$1257,MATCH($B31&amp;$D31&amp;$B$6,Raw!$A$6:$A$1257,0),MATCH(BA$6,Raw!$H$5:$EB$5,0)),"-")</f>
        <v>0</v>
      </c>
      <c r="BB31" s="115"/>
      <c r="BC31" s="115">
        <f>IFERROR(INDEX(Raw!$H$6:$EB$1257,MATCH($B31&amp;$D31&amp;$B$6,Raw!$A$6:$A$1257,0),MATCH(BC$6,Raw!$H$5:$EB$5,0))/60/60,"-")</f>
        <v>0</v>
      </c>
      <c r="BD31" s="420" t="str">
        <f>IFERROR(INDEX(Raw!$H$6:$EB$1257,MATCH($B31&amp;$D31&amp;$B$6,Raw!$A$6:$A$1257,0),MATCH(BD$6,Raw!$H$5:$EB$5,0))/60/60/24,"-")</f>
        <v>-</v>
      </c>
      <c r="BE31" s="421" t="str">
        <f>IFERROR(INDEX(Raw!$H$6:$EB$1257,MATCH($B31&amp;$D31&amp;$B$6,Raw!$A$6:$A$1257,0),MATCH(BE$6,Raw!$H$5:$EB$5,0))/60/60/24,"-")</f>
        <v>-</v>
      </c>
      <c r="BF31" s="115"/>
      <c r="BG31" s="115">
        <f>IFERROR(INDEX(Raw!$H$6:$EB$1257,MATCH($B31&amp;$D31&amp;$B$6,Raw!$A$6:$A$1257,0),MATCH(BG$6,Raw!$H$5:$EB$5,0)),"-")</f>
        <v>0</v>
      </c>
      <c r="BH31" s="115"/>
      <c r="BI31" s="115">
        <f>IFERROR(INDEX(Raw!$H$6:$EB$1257,MATCH($B31&amp;$D31&amp;$B$6,Raw!$A$6:$A$1257,0),MATCH(BI$6,Raw!$H$5:$EB$5,0))/60/60,"-")</f>
        <v>0</v>
      </c>
      <c r="BJ31" s="420" t="str">
        <f>IFERROR(INDEX(Raw!$H$6:$EB$1257,MATCH($B31&amp;$D31&amp;$B$6,Raw!$A$6:$A$1257,0),MATCH(BJ$6,Raw!$H$5:$EB$5,0))/60/60/24,"-")</f>
        <v>-</v>
      </c>
      <c r="BK31" s="421" t="str">
        <f>IFERROR(INDEX(Raw!$H$6:$EB$1257,MATCH($B31&amp;$D31&amp;$B$6,Raw!$A$6:$A$1257,0),MATCH(BK$6,Raw!$H$5:$EB$5,0))/60/60/24,"-")</f>
        <v>-</v>
      </c>
      <c r="BL31" s="23"/>
      <c r="BM31" s="123">
        <f>IFERROR(INDEX(Raw!$H$6:$EB$1257,MATCH($B31&amp;$D31&amp;$B$6,Raw!$A$6:$A$1257,0),MATCH(BM$6,Raw!$H$5:$EB$5,0)),"-")</f>
        <v>2821</v>
      </c>
    </row>
    <row r="32" spans="1:65" s="1" customFormat="1" hidden="1" x14ac:dyDescent="0.2">
      <c r="A32" s="3">
        <v>43586</v>
      </c>
      <c r="B32" s="287" t="s">
        <v>131</v>
      </c>
      <c r="C32" s="1" t="s">
        <v>144</v>
      </c>
      <c r="D32" s="2" t="s">
        <v>144</v>
      </c>
      <c r="E32" s="54">
        <f>IFERROR(INDEX(Raw!$H$6:$EB$1257,MATCH($B32&amp;$D32&amp;$B$6,Raw!$A$6:$A$1257,0),MATCH(E$6,Raw!$H$5:$EB$5,0)),"-")</f>
        <v>0</v>
      </c>
      <c r="F32" s="23"/>
      <c r="G32" s="23">
        <f>IFERROR(INDEX(Raw!$H$6:$EB$1257,MATCH($B32&amp;$D32&amp;$B$6,Raw!$A$6:$A$1257,0),MATCH(G$6,Raw!$H$5:$EB$5,0))/60/60,"-")</f>
        <v>0</v>
      </c>
      <c r="H32" s="412" t="str">
        <f>IFERROR(INDEX(Raw!$H$6:$EB$1257,MATCH($B32&amp;$D32&amp;$B$6,Raw!$A$6:$A$1257,0),MATCH(H$6,Raw!$H$5:$EB$5,0))/60/60/24,"-")</f>
        <v>-</v>
      </c>
      <c r="I32" s="418" t="str">
        <f>IFERROR(INDEX(Raw!$H$6:$EB$1257,MATCH($B32&amp;$D32&amp;$B$6,Raw!$A$6:$A$1257,0),MATCH(I$6,Raw!$H$5:$EB$5,0))/60/60/24,"-")</f>
        <v>-</v>
      </c>
      <c r="J32" s="23"/>
      <c r="K32" s="54">
        <f>IFERROR(INDEX(Raw!$H$6:$EB$1257,MATCH($B32&amp;$D32&amp;$B$6,Raw!$A$6:$A$1257,0),MATCH(K$6,Raw!$H$5:$EB$5,0)),"-")</f>
        <v>0</v>
      </c>
      <c r="L32" s="23"/>
      <c r="M32" s="23">
        <f>IFERROR(INDEX(Raw!$H$6:$EB$1257,MATCH($B32&amp;$D32&amp;$B$6,Raw!$A$6:$A$1257,0),MATCH(M$6,Raw!$H$5:$EB$5,0))/60/60,"-")</f>
        <v>0</v>
      </c>
      <c r="N32" s="412" t="str">
        <f>IFERROR(INDEX(Raw!$H$6:$EB$1257,MATCH($B32&amp;$D32&amp;$B$6,Raw!$A$6:$A$1257,0),MATCH(N$6,Raw!$H$5:$EB$5,0))/60/60/24,"-")</f>
        <v>-</v>
      </c>
      <c r="O32" s="418" t="str">
        <f>IFERROR(INDEX(Raw!$H$6:$EB$1257,MATCH($B32&amp;$D32&amp;$B$6,Raw!$A$6:$A$1257,0),MATCH(O$6,Raw!$H$5:$EB$5,0))/60/60/24,"-")</f>
        <v>-</v>
      </c>
      <c r="P32" s="23"/>
      <c r="Q32" s="396">
        <f>IFERROR(INDEX(Raw!$H$6:$EB$1257,MATCH($B32&amp;$D32&amp;$B$6,Raw!$A$6:$A$1257,0),MATCH(Q$6,Raw!$H$5:$EB$5,0)),"-")</f>
        <v>0</v>
      </c>
      <c r="R32" s="23"/>
      <c r="S32" s="23">
        <f>IFERROR(INDEX(Raw!$H$6:$EB$1257,MATCH($B32&amp;$D32&amp;$B$6,Raw!$A$6:$A$1257,0),MATCH(S$6,Raw!$H$5:$EB$5,0))/60/60,"-")</f>
        <v>0</v>
      </c>
      <c r="T32" s="412" t="str">
        <f>IFERROR(INDEX(Raw!$H$6:$EB$1257,MATCH($B32&amp;$D32&amp;$B$6,Raw!$A$6:$A$1257,0),MATCH(T$6,Raw!$H$5:$EB$5,0))/60/60/24,"-")</f>
        <v>-</v>
      </c>
      <c r="U32" s="418" t="str">
        <f>IFERROR(INDEX(Raw!$H$6:$EB$1257,MATCH($B32&amp;$D32&amp;$B$6,Raw!$A$6:$A$1257,0),MATCH(U$6,Raw!$H$5:$EB$5,0))/60/60/24,"-")</f>
        <v>-</v>
      </c>
      <c r="V32" s="23"/>
      <c r="W32" s="396">
        <f>IFERROR(INDEX(Raw!$H$6:$EB$1257,MATCH($B32&amp;$D32&amp;$B$6,Raw!$A$6:$A$1257,0),MATCH(W$6,Raw!$H$5:$EB$5,0)),"-")</f>
        <v>0</v>
      </c>
      <c r="X32" s="23"/>
      <c r="Y32" s="23">
        <f>IFERROR(INDEX(Raw!$H$6:$EB$1257,MATCH($B32&amp;$D32&amp;$B$6,Raw!$A$6:$A$1257,0),MATCH(Y$6,Raw!$H$5:$EB$5,0))/60/60,"-")</f>
        <v>0</v>
      </c>
      <c r="Z32" s="412" t="str">
        <f>IFERROR(INDEX(Raw!$H$6:$EB$1257,MATCH($B32&amp;$D32&amp;$B$6,Raw!$A$6:$A$1257,0),MATCH(Z$6,Raw!$H$5:$EB$5,0))/60/60/24,"-")</f>
        <v>-</v>
      </c>
      <c r="AA32" s="418" t="str">
        <f>IFERROR(INDEX(Raw!$H$6:$EB$1257,MATCH($B32&amp;$D32&amp;$B$6,Raw!$A$6:$A$1257,0),MATCH(AA$6,Raw!$H$5:$EB$5,0))/60/60/24,"-")</f>
        <v>-</v>
      </c>
      <c r="AB32" s="23"/>
      <c r="AC32" s="396">
        <f>IFERROR(INDEX(Raw!$H$6:$EB$1257,MATCH($B32&amp;$D32&amp;$B$6,Raw!$A$6:$A$1257,0),MATCH(AC$6,Raw!$H$5:$EB$5,0)),"-")</f>
        <v>0</v>
      </c>
      <c r="AD32" s="23"/>
      <c r="AE32" s="23">
        <f>IFERROR(INDEX(Raw!$H$6:$EB$1257,MATCH($B32&amp;$D32&amp;$B$6,Raw!$A$6:$A$1257,0),MATCH(AE$6,Raw!$H$5:$EB$5,0))/60/60,"-")</f>
        <v>0</v>
      </c>
      <c r="AF32" s="412" t="str">
        <f>IFERROR(INDEX(Raw!$H$6:$EB$1257,MATCH($B32&amp;$D32&amp;$B$6,Raw!$A$6:$A$1257,0),MATCH(AF$6,Raw!$H$5:$EB$5,0))/60/60/24,"-")</f>
        <v>-</v>
      </c>
      <c r="AG32" s="418" t="str">
        <f>IFERROR(INDEX(Raw!$H$6:$EB$1257,MATCH($B32&amp;$D32&amp;$B$6,Raw!$A$6:$A$1257,0),MATCH(AG$6,Raw!$H$5:$EB$5,0))/60/60/24,"-")</f>
        <v>-</v>
      </c>
      <c r="AH32" s="23"/>
      <c r="AI32" s="396">
        <f>IFERROR(INDEX(Raw!$H$6:$EB$1257,MATCH($B32&amp;$D32&amp;$B$6,Raw!$A$6:$A$1257,0),MATCH(AI$6,Raw!$H$5:$EB$5,0)),"-")</f>
        <v>0</v>
      </c>
      <c r="AJ32" s="23"/>
      <c r="AK32" s="23">
        <f>IFERROR(INDEX(Raw!$H$6:$EB$1257,MATCH($B32&amp;$D32&amp;$B$6,Raw!$A$6:$A$1257,0),MATCH(AK$6,Raw!$H$5:$EB$5,0))/60/60,"-")</f>
        <v>0</v>
      </c>
      <c r="AL32" s="412" t="str">
        <f>IFERROR(INDEX(Raw!$H$6:$EB$1257,MATCH($B32&amp;$D32&amp;$B$6,Raw!$A$6:$A$1257,0),MATCH(AL$6,Raw!$H$5:$EB$5,0))/60/60/24,"-")</f>
        <v>-</v>
      </c>
      <c r="AM32" s="418" t="str">
        <f>IFERROR(INDEX(Raw!$H$6:$EB$1257,MATCH($B32&amp;$D32&amp;$B$6,Raw!$A$6:$A$1257,0),MATCH(AM$6,Raw!$H$5:$EB$5,0))/60/60/24,"-")</f>
        <v>-</v>
      </c>
      <c r="AN32" s="23"/>
      <c r="AO32" s="23">
        <f>IFERROR(INDEX(Raw!$H$6:$EB$1257,MATCH($B32&amp;$D32&amp;$B$6,Raw!$A$6:$A$1257,0),MATCH(AO$6,Raw!$H$5:$EB$5,0)),"-")</f>
        <v>0</v>
      </c>
      <c r="AP32" s="23"/>
      <c r="AQ32" s="23">
        <f>IFERROR(INDEX(Raw!$H$6:$EB$1257,MATCH($B32&amp;$D32&amp;$B$6,Raw!$A$6:$A$1257,0),MATCH(AQ$6,Raw!$H$5:$EB$5,0))/60/60,"-")</f>
        <v>0</v>
      </c>
      <c r="AR32" s="412" t="str">
        <f>IFERROR(INDEX(Raw!$H$6:$EB$1257,MATCH($B32&amp;$D32&amp;$B$6,Raw!$A$6:$A$1257,0),MATCH(AR$6,Raw!$H$5:$EB$5,0))/60/60/24,"-")</f>
        <v>-</v>
      </c>
      <c r="AS32" s="418" t="str">
        <f>IFERROR(INDEX(Raw!$H$6:$EB$1257,MATCH($B32&amp;$D32&amp;$B$6,Raw!$A$6:$A$1257,0),MATCH(AS$6,Raw!$H$5:$EB$5,0))/60/60/24,"-")</f>
        <v>-</v>
      </c>
      <c r="AT32" s="23"/>
      <c r="AU32" s="23">
        <f>IFERROR(INDEX(Raw!$H$6:$EB$1257,MATCH($B32&amp;$D32&amp;$B$6,Raw!$A$6:$A$1257,0),MATCH(AU$6,Raw!$H$5:$EB$5,0)),"-")</f>
        <v>0</v>
      </c>
      <c r="AV32" s="23"/>
      <c r="AW32" s="23">
        <f>IFERROR(INDEX(Raw!$H$6:$EB$1257,MATCH($B32&amp;$D32&amp;$B$6,Raw!$A$6:$A$1257,0),MATCH(AW$6,Raw!$H$5:$EB$5,0))/60/60,"-")</f>
        <v>0</v>
      </c>
      <c r="AX32" s="412" t="str">
        <f>IFERROR(INDEX(Raw!$H$6:$EB$1257,MATCH($B32&amp;$D32&amp;$B$6,Raw!$A$6:$A$1257,0),MATCH(AX$6,Raw!$H$5:$EB$5,0))/60/60/24,"-")</f>
        <v>-</v>
      </c>
      <c r="AY32" s="418" t="str">
        <f>IFERROR(INDEX(Raw!$H$6:$EB$1257,MATCH($B32&amp;$D32&amp;$B$6,Raw!$A$6:$A$1257,0),MATCH(AY$6,Raw!$H$5:$EB$5,0))/60/60/24,"-")</f>
        <v>-</v>
      </c>
      <c r="AZ32" s="23"/>
      <c r="BA32" s="23">
        <f>IFERROR(INDEX(Raw!$H$6:$EB$1257,MATCH($B32&amp;$D32&amp;$B$6,Raw!$A$6:$A$1257,0),MATCH(BA$6,Raw!$H$5:$EB$5,0)),"-")</f>
        <v>0</v>
      </c>
      <c r="BB32" s="23"/>
      <c r="BC32" s="23">
        <f>IFERROR(INDEX(Raw!$H$6:$EB$1257,MATCH($B32&amp;$D32&amp;$B$6,Raw!$A$6:$A$1257,0),MATCH(BC$6,Raw!$H$5:$EB$5,0))/60/60,"-")</f>
        <v>0</v>
      </c>
      <c r="BD32" s="412" t="str">
        <f>IFERROR(INDEX(Raw!$H$6:$EB$1257,MATCH($B32&amp;$D32&amp;$B$6,Raw!$A$6:$A$1257,0),MATCH(BD$6,Raw!$H$5:$EB$5,0))/60/60/24,"-")</f>
        <v>-</v>
      </c>
      <c r="BE32" s="418" t="str">
        <f>IFERROR(INDEX(Raw!$H$6:$EB$1257,MATCH($B32&amp;$D32&amp;$B$6,Raw!$A$6:$A$1257,0),MATCH(BE$6,Raw!$H$5:$EB$5,0))/60/60/24,"-")</f>
        <v>-</v>
      </c>
      <c r="BF32" s="23"/>
      <c r="BG32" s="23">
        <f>IFERROR(INDEX(Raw!$H$6:$EB$1257,MATCH($B32&amp;$D32&amp;$B$6,Raw!$A$6:$A$1257,0),MATCH(BG$6,Raw!$H$5:$EB$5,0)),"-")</f>
        <v>0</v>
      </c>
      <c r="BH32" s="23"/>
      <c r="BI32" s="23">
        <f>IFERROR(INDEX(Raw!$H$6:$EB$1257,MATCH($B32&amp;$D32&amp;$B$6,Raw!$A$6:$A$1257,0),MATCH(BI$6,Raw!$H$5:$EB$5,0))/60/60,"-")</f>
        <v>0</v>
      </c>
      <c r="BJ32" s="412" t="str">
        <f>IFERROR(INDEX(Raw!$H$6:$EB$1257,MATCH($B32&amp;$D32&amp;$B$6,Raw!$A$6:$A$1257,0),MATCH(BJ$6,Raw!$H$5:$EB$5,0))/60/60/24,"-")</f>
        <v>-</v>
      </c>
      <c r="BK32" s="418" t="str">
        <f>IFERROR(INDEX(Raw!$H$6:$EB$1257,MATCH($B32&amp;$D32&amp;$B$6,Raw!$A$6:$A$1257,0),MATCH(BK$6,Raw!$H$5:$EB$5,0))/60/60/24,"-")</f>
        <v>-</v>
      </c>
      <c r="BL32" s="23"/>
      <c r="BM32" s="56">
        <f>IFERROR(INDEX(Raw!$H$6:$EB$1257,MATCH($B32&amp;$D32&amp;$B$6,Raw!$A$6:$A$1257,0),MATCH(BM$6,Raw!$H$5:$EB$5,0)),"-")</f>
        <v>2837</v>
      </c>
    </row>
    <row r="33" spans="1:65" s="1" customFormat="1" hidden="1" x14ac:dyDescent="0.2">
      <c r="A33" s="3">
        <v>43617</v>
      </c>
      <c r="B33" s="287" t="s">
        <v>131</v>
      </c>
      <c r="C33" s="25" t="s">
        <v>145</v>
      </c>
      <c r="D33" s="138" t="s">
        <v>145</v>
      </c>
      <c r="E33" s="54">
        <f>IFERROR(INDEX(Raw!$H$6:$EB$1257,MATCH($B33&amp;$D33&amp;$B$6,Raw!$A$6:$A$1257,0),MATCH(E$6,Raw!$H$5:$EB$5,0)),"-")</f>
        <v>0</v>
      </c>
      <c r="F33" s="23"/>
      <c r="G33" s="23">
        <f>IFERROR(INDEX(Raw!$H$6:$EB$1257,MATCH($B33&amp;$D33&amp;$B$6,Raw!$A$6:$A$1257,0),MATCH(G$6,Raw!$H$5:$EB$5,0))/60/60,"-")</f>
        <v>0</v>
      </c>
      <c r="H33" s="412" t="str">
        <f>IFERROR(INDEX(Raw!$H$6:$EB$1257,MATCH($B33&amp;$D33&amp;$B$6,Raw!$A$6:$A$1257,0),MATCH(H$6,Raw!$H$5:$EB$5,0))/60/60/24,"-")</f>
        <v>-</v>
      </c>
      <c r="I33" s="418" t="str">
        <f>IFERROR(INDEX(Raw!$H$6:$EB$1257,MATCH($B33&amp;$D33&amp;$B$6,Raw!$A$6:$A$1257,0),MATCH(I$6,Raw!$H$5:$EB$5,0))/60/60/24,"-")</f>
        <v>-</v>
      </c>
      <c r="J33" s="23"/>
      <c r="K33" s="54">
        <f>IFERROR(INDEX(Raw!$H$6:$EB$1257,MATCH($B33&amp;$D33&amp;$B$6,Raw!$A$6:$A$1257,0),MATCH(K$6,Raw!$H$5:$EB$5,0)),"-")</f>
        <v>0</v>
      </c>
      <c r="L33" s="23"/>
      <c r="M33" s="23">
        <f>IFERROR(INDEX(Raw!$H$6:$EB$1257,MATCH($B33&amp;$D33&amp;$B$6,Raw!$A$6:$A$1257,0),MATCH(M$6,Raw!$H$5:$EB$5,0))/60/60,"-")</f>
        <v>0</v>
      </c>
      <c r="N33" s="412" t="str">
        <f>IFERROR(INDEX(Raw!$H$6:$EB$1257,MATCH($B33&amp;$D33&amp;$B$6,Raw!$A$6:$A$1257,0),MATCH(N$6,Raw!$H$5:$EB$5,0))/60/60/24,"-")</f>
        <v>-</v>
      </c>
      <c r="O33" s="418" t="str">
        <f>IFERROR(INDEX(Raw!$H$6:$EB$1257,MATCH($B33&amp;$D33&amp;$B$6,Raw!$A$6:$A$1257,0),MATCH(O$6,Raw!$H$5:$EB$5,0))/60/60/24,"-")</f>
        <v>-</v>
      </c>
      <c r="P33" s="23"/>
      <c r="Q33" s="396">
        <f>IFERROR(INDEX(Raw!$H$6:$EB$1257,MATCH($B33&amp;$D33&amp;$B$6,Raw!$A$6:$A$1257,0),MATCH(Q$6,Raw!$H$5:$EB$5,0)),"-")</f>
        <v>0</v>
      </c>
      <c r="R33" s="23"/>
      <c r="S33" s="23">
        <f>IFERROR(INDEX(Raw!$H$6:$EB$1257,MATCH($B33&amp;$D33&amp;$B$6,Raw!$A$6:$A$1257,0),MATCH(S$6,Raw!$H$5:$EB$5,0))/60/60,"-")</f>
        <v>0</v>
      </c>
      <c r="T33" s="412" t="str">
        <f>IFERROR(INDEX(Raw!$H$6:$EB$1257,MATCH($B33&amp;$D33&amp;$B$6,Raw!$A$6:$A$1257,0),MATCH(T$6,Raw!$H$5:$EB$5,0))/60/60/24,"-")</f>
        <v>-</v>
      </c>
      <c r="U33" s="418" t="str">
        <f>IFERROR(INDEX(Raw!$H$6:$EB$1257,MATCH($B33&amp;$D33&amp;$B$6,Raw!$A$6:$A$1257,0),MATCH(U$6,Raw!$H$5:$EB$5,0))/60/60/24,"-")</f>
        <v>-</v>
      </c>
      <c r="V33" s="23"/>
      <c r="W33" s="396">
        <f>IFERROR(INDEX(Raw!$H$6:$EB$1257,MATCH($B33&amp;$D33&amp;$B$6,Raw!$A$6:$A$1257,0),MATCH(W$6,Raw!$H$5:$EB$5,0)),"-")</f>
        <v>0</v>
      </c>
      <c r="X33" s="23"/>
      <c r="Y33" s="23">
        <f>IFERROR(INDEX(Raw!$H$6:$EB$1257,MATCH($B33&amp;$D33&amp;$B$6,Raw!$A$6:$A$1257,0),MATCH(Y$6,Raw!$H$5:$EB$5,0))/60/60,"-")</f>
        <v>0</v>
      </c>
      <c r="Z33" s="412" t="str">
        <f>IFERROR(INDEX(Raw!$H$6:$EB$1257,MATCH($B33&amp;$D33&amp;$B$6,Raw!$A$6:$A$1257,0),MATCH(Z$6,Raw!$H$5:$EB$5,0))/60/60/24,"-")</f>
        <v>-</v>
      </c>
      <c r="AA33" s="418" t="str">
        <f>IFERROR(INDEX(Raw!$H$6:$EB$1257,MATCH($B33&amp;$D33&amp;$B$6,Raw!$A$6:$A$1257,0),MATCH(AA$6,Raw!$H$5:$EB$5,0))/60/60/24,"-")</f>
        <v>-</v>
      </c>
      <c r="AB33" s="23"/>
      <c r="AC33" s="396">
        <f>IFERROR(INDEX(Raw!$H$6:$EB$1257,MATCH($B33&amp;$D33&amp;$B$6,Raw!$A$6:$A$1257,0),MATCH(AC$6,Raw!$H$5:$EB$5,0)),"-")</f>
        <v>0</v>
      </c>
      <c r="AD33" s="23"/>
      <c r="AE33" s="23">
        <f>IFERROR(INDEX(Raw!$H$6:$EB$1257,MATCH($B33&amp;$D33&amp;$B$6,Raw!$A$6:$A$1257,0),MATCH(AE$6,Raw!$H$5:$EB$5,0))/60/60,"-")</f>
        <v>0</v>
      </c>
      <c r="AF33" s="412" t="str">
        <f>IFERROR(INDEX(Raw!$H$6:$EB$1257,MATCH($B33&amp;$D33&amp;$B$6,Raw!$A$6:$A$1257,0),MATCH(AF$6,Raw!$H$5:$EB$5,0))/60/60/24,"-")</f>
        <v>-</v>
      </c>
      <c r="AG33" s="418" t="str">
        <f>IFERROR(INDEX(Raw!$H$6:$EB$1257,MATCH($B33&amp;$D33&amp;$B$6,Raw!$A$6:$A$1257,0),MATCH(AG$6,Raw!$H$5:$EB$5,0))/60/60/24,"-")</f>
        <v>-</v>
      </c>
      <c r="AH33" s="23"/>
      <c r="AI33" s="396">
        <f>IFERROR(INDEX(Raw!$H$6:$EB$1257,MATCH($B33&amp;$D33&amp;$B$6,Raw!$A$6:$A$1257,0),MATCH(AI$6,Raw!$H$5:$EB$5,0)),"-")</f>
        <v>0</v>
      </c>
      <c r="AJ33" s="23"/>
      <c r="AK33" s="23">
        <f>IFERROR(INDEX(Raw!$H$6:$EB$1257,MATCH($B33&amp;$D33&amp;$B$6,Raw!$A$6:$A$1257,0),MATCH(AK$6,Raw!$H$5:$EB$5,0))/60/60,"-")</f>
        <v>0</v>
      </c>
      <c r="AL33" s="412" t="str">
        <f>IFERROR(INDEX(Raw!$H$6:$EB$1257,MATCH($B33&amp;$D33&amp;$B$6,Raw!$A$6:$A$1257,0),MATCH(AL$6,Raw!$H$5:$EB$5,0))/60/60/24,"-")</f>
        <v>-</v>
      </c>
      <c r="AM33" s="418" t="str">
        <f>IFERROR(INDEX(Raw!$H$6:$EB$1257,MATCH($B33&amp;$D33&amp;$B$6,Raw!$A$6:$A$1257,0),MATCH(AM$6,Raw!$H$5:$EB$5,0))/60/60/24,"-")</f>
        <v>-</v>
      </c>
      <c r="AN33" s="23"/>
      <c r="AO33" s="23">
        <f>IFERROR(INDEX(Raw!$H$6:$EB$1257,MATCH($B33&amp;$D33&amp;$B$6,Raw!$A$6:$A$1257,0),MATCH(AO$6,Raw!$H$5:$EB$5,0)),"-")</f>
        <v>0</v>
      </c>
      <c r="AP33" s="23"/>
      <c r="AQ33" s="23">
        <f>IFERROR(INDEX(Raw!$H$6:$EB$1257,MATCH($B33&amp;$D33&amp;$B$6,Raw!$A$6:$A$1257,0),MATCH(AQ$6,Raw!$H$5:$EB$5,0))/60/60,"-")</f>
        <v>0</v>
      </c>
      <c r="AR33" s="412" t="str">
        <f>IFERROR(INDEX(Raw!$H$6:$EB$1257,MATCH($B33&amp;$D33&amp;$B$6,Raw!$A$6:$A$1257,0),MATCH(AR$6,Raw!$H$5:$EB$5,0))/60/60/24,"-")</f>
        <v>-</v>
      </c>
      <c r="AS33" s="418" t="str">
        <f>IFERROR(INDEX(Raw!$H$6:$EB$1257,MATCH($B33&amp;$D33&amp;$B$6,Raw!$A$6:$A$1257,0),MATCH(AS$6,Raw!$H$5:$EB$5,0))/60/60/24,"-")</f>
        <v>-</v>
      </c>
      <c r="AT33" s="23"/>
      <c r="AU33" s="23">
        <f>IFERROR(INDEX(Raw!$H$6:$EB$1257,MATCH($B33&amp;$D33&amp;$B$6,Raw!$A$6:$A$1257,0),MATCH(AU$6,Raw!$H$5:$EB$5,0)),"-")</f>
        <v>0</v>
      </c>
      <c r="AV33" s="23"/>
      <c r="AW33" s="23">
        <f>IFERROR(INDEX(Raw!$H$6:$EB$1257,MATCH($B33&amp;$D33&amp;$B$6,Raw!$A$6:$A$1257,0),MATCH(AW$6,Raw!$H$5:$EB$5,0))/60/60,"-")</f>
        <v>0</v>
      </c>
      <c r="AX33" s="412" t="str">
        <f>IFERROR(INDEX(Raw!$H$6:$EB$1257,MATCH($B33&amp;$D33&amp;$B$6,Raw!$A$6:$A$1257,0),MATCH(AX$6,Raw!$H$5:$EB$5,0))/60/60/24,"-")</f>
        <v>-</v>
      </c>
      <c r="AY33" s="418" t="str">
        <f>IFERROR(INDEX(Raw!$H$6:$EB$1257,MATCH($B33&amp;$D33&amp;$B$6,Raw!$A$6:$A$1257,0),MATCH(AY$6,Raw!$H$5:$EB$5,0))/60/60/24,"-")</f>
        <v>-</v>
      </c>
      <c r="AZ33" s="23"/>
      <c r="BA33" s="23">
        <f>IFERROR(INDEX(Raw!$H$6:$EB$1257,MATCH($B33&amp;$D33&amp;$B$6,Raw!$A$6:$A$1257,0),MATCH(BA$6,Raw!$H$5:$EB$5,0)),"-")</f>
        <v>0</v>
      </c>
      <c r="BB33" s="23"/>
      <c r="BC33" s="23">
        <f>IFERROR(INDEX(Raw!$H$6:$EB$1257,MATCH($B33&amp;$D33&amp;$B$6,Raw!$A$6:$A$1257,0),MATCH(BC$6,Raw!$H$5:$EB$5,0))/60/60,"-")</f>
        <v>0</v>
      </c>
      <c r="BD33" s="412" t="str">
        <f>IFERROR(INDEX(Raw!$H$6:$EB$1257,MATCH($B33&amp;$D33&amp;$B$6,Raw!$A$6:$A$1257,0),MATCH(BD$6,Raw!$H$5:$EB$5,0))/60/60/24,"-")</f>
        <v>-</v>
      </c>
      <c r="BE33" s="418" t="str">
        <f>IFERROR(INDEX(Raw!$H$6:$EB$1257,MATCH($B33&amp;$D33&amp;$B$6,Raw!$A$6:$A$1257,0),MATCH(BE$6,Raw!$H$5:$EB$5,0))/60/60/24,"-")</f>
        <v>-</v>
      </c>
      <c r="BF33" s="23"/>
      <c r="BG33" s="23">
        <f>IFERROR(INDEX(Raw!$H$6:$EB$1257,MATCH($B33&amp;$D33&amp;$B$6,Raw!$A$6:$A$1257,0),MATCH(BG$6,Raw!$H$5:$EB$5,0)),"-")</f>
        <v>0</v>
      </c>
      <c r="BH33" s="23"/>
      <c r="BI33" s="23">
        <f>IFERROR(INDEX(Raw!$H$6:$EB$1257,MATCH($B33&amp;$D33&amp;$B$6,Raw!$A$6:$A$1257,0),MATCH(BI$6,Raw!$H$5:$EB$5,0))/60/60,"-")</f>
        <v>0</v>
      </c>
      <c r="BJ33" s="412" t="str">
        <f>IFERROR(INDEX(Raw!$H$6:$EB$1257,MATCH($B33&amp;$D33&amp;$B$6,Raw!$A$6:$A$1257,0),MATCH(BJ$6,Raw!$H$5:$EB$5,0))/60/60/24,"-")</f>
        <v>-</v>
      </c>
      <c r="BK33" s="418" t="str">
        <f>IFERROR(INDEX(Raw!$H$6:$EB$1257,MATCH($B33&amp;$D33&amp;$B$6,Raw!$A$6:$A$1257,0),MATCH(BK$6,Raw!$H$5:$EB$5,0))/60/60/24,"-")</f>
        <v>-</v>
      </c>
      <c r="BL33" s="23"/>
      <c r="BM33" s="56">
        <f>IFERROR(INDEX(Raw!$H$6:$EB$1257,MATCH($B33&amp;$D33&amp;$B$6,Raw!$A$6:$A$1257,0),MATCH(BM$6,Raw!$H$5:$EB$5,0)),"-")</f>
        <v>2473</v>
      </c>
    </row>
    <row r="34" spans="1:65" s="1" customFormat="1" ht="18" hidden="1" x14ac:dyDescent="0.25">
      <c r="A34" s="3">
        <v>43647</v>
      </c>
      <c r="B34" s="287" t="s">
        <v>131</v>
      </c>
      <c r="C34" s="1" t="s">
        <v>146</v>
      </c>
      <c r="D34" s="142" t="s">
        <v>146</v>
      </c>
      <c r="E34" s="54">
        <f>IFERROR(INDEX(Raw!$H$6:$EB$1257,MATCH($B34&amp;$D34&amp;$B$6,Raw!$A$6:$A$1257,0),MATCH(E$6,Raw!$H$5:$EB$5,0)),"-")</f>
        <v>0</v>
      </c>
      <c r="F34" s="23"/>
      <c r="G34" s="23">
        <f>IFERROR(INDEX(Raw!$H$6:$EB$1257,MATCH($B34&amp;$D34&amp;$B$6,Raw!$A$6:$A$1257,0),MATCH(G$6,Raw!$H$5:$EB$5,0))/60/60,"-")</f>
        <v>0</v>
      </c>
      <c r="H34" s="412" t="str">
        <f>IFERROR(INDEX(Raw!$H$6:$EB$1257,MATCH($B34&amp;$D34&amp;$B$6,Raw!$A$6:$A$1257,0),MATCH(H$6,Raw!$H$5:$EB$5,0))/60/60/24,"-")</f>
        <v>-</v>
      </c>
      <c r="I34" s="418" t="str">
        <f>IFERROR(INDEX(Raw!$H$6:$EB$1257,MATCH($B34&amp;$D34&amp;$B$6,Raw!$A$6:$A$1257,0),MATCH(I$6,Raw!$H$5:$EB$5,0))/60/60/24,"-")</f>
        <v>-</v>
      </c>
      <c r="J34" s="23"/>
      <c r="K34" s="54">
        <f>IFERROR(INDEX(Raw!$H$6:$EB$1257,MATCH($B34&amp;$D34&amp;$B$6,Raw!$A$6:$A$1257,0),MATCH(K$6,Raw!$H$5:$EB$5,0)),"-")</f>
        <v>0</v>
      </c>
      <c r="L34" s="23"/>
      <c r="M34" s="23">
        <f>IFERROR(INDEX(Raw!$H$6:$EB$1257,MATCH($B34&amp;$D34&amp;$B$6,Raw!$A$6:$A$1257,0),MATCH(M$6,Raw!$H$5:$EB$5,0))/60/60,"-")</f>
        <v>0</v>
      </c>
      <c r="N34" s="412" t="str">
        <f>IFERROR(INDEX(Raw!$H$6:$EB$1257,MATCH($B34&amp;$D34&amp;$B$6,Raw!$A$6:$A$1257,0),MATCH(N$6,Raw!$H$5:$EB$5,0))/60/60/24,"-")</f>
        <v>-</v>
      </c>
      <c r="O34" s="418" t="str">
        <f>IFERROR(INDEX(Raw!$H$6:$EB$1257,MATCH($B34&amp;$D34&amp;$B$6,Raw!$A$6:$A$1257,0),MATCH(O$6,Raw!$H$5:$EB$5,0))/60/60/24,"-")</f>
        <v>-</v>
      </c>
      <c r="P34" s="23"/>
      <c r="Q34" s="396">
        <f>IFERROR(INDEX(Raw!$H$6:$EB$1257,MATCH($B34&amp;$D34&amp;$B$6,Raw!$A$6:$A$1257,0),MATCH(Q$6,Raw!$H$5:$EB$5,0)),"-")</f>
        <v>0</v>
      </c>
      <c r="R34" s="23"/>
      <c r="S34" s="23">
        <f>IFERROR(INDEX(Raw!$H$6:$EB$1257,MATCH($B34&amp;$D34&amp;$B$6,Raw!$A$6:$A$1257,0),MATCH(S$6,Raw!$H$5:$EB$5,0))/60/60,"-")</f>
        <v>0</v>
      </c>
      <c r="T34" s="412" t="str">
        <f>IFERROR(INDEX(Raw!$H$6:$EB$1257,MATCH($B34&amp;$D34&amp;$B$6,Raw!$A$6:$A$1257,0),MATCH(T$6,Raw!$H$5:$EB$5,0))/60/60/24,"-")</f>
        <v>-</v>
      </c>
      <c r="U34" s="418" t="str">
        <f>IFERROR(INDEX(Raw!$H$6:$EB$1257,MATCH($B34&amp;$D34&amp;$B$6,Raw!$A$6:$A$1257,0),MATCH(U$6,Raw!$H$5:$EB$5,0))/60/60/24,"-")</f>
        <v>-</v>
      </c>
      <c r="V34" s="23"/>
      <c r="W34" s="396">
        <f>IFERROR(INDEX(Raw!$H$6:$EB$1257,MATCH($B34&amp;$D34&amp;$B$6,Raw!$A$6:$A$1257,0),MATCH(W$6,Raw!$H$5:$EB$5,0)),"-")</f>
        <v>0</v>
      </c>
      <c r="X34" s="23"/>
      <c r="Y34" s="23">
        <f>IFERROR(INDEX(Raw!$H$6:$EB$1257,MATCH($B34&amp;$D34&amp;$B$6,Raw!$A$6:$A$1257,0),MATCH(Y$6,Raw!$H$5:$EB$5,0))/60/60,"-")</f>
        <v>0</v>
      </c>
      <c r="Z34" s="412" t="str">
        <f>IFERROR(INDEX(Raw!$H$6:$EB$1257,MATCH($B34&amp;$D34&amp;$B$6,Raw!$A$6:$A$1257,0),MATCH(Z$6,Raw!$H$5:$EB$5,0))/60/60/24,"-")</f>
        <v>-</v>
      </c>
      <c r="AA34" s="418" t="str">
        <f>IFERROR(INDEX(Raw!$H$6:$EB$1257,MATCH($B34&amp;$D34&amp;$B$6,Raw!$A$6:$A$1257,0),MATCH(AA$6,Raw!$H$5:$EB$5,0))/60/60/24,"-")</f>
        <v>-</v>
      </c>
      <c r="AB34" s="23"/>
      <c r="AC34" s="396">
        <f>IFERROR(INDEX(Raw!$H$6:$EB$1257,MATCH($B34&amp;$D34&amp;$B$6,Raw!$A$6:$A$1257,0),MATCH(AC$6,Raw!$H$5:$EB$5,0)),"-")</f>
        <v>0</v>
      </c>
      <c r="AD34" s="23"/>
      <c r="AE34" s="23">
        <f>IFERROR(INDEX(Raw!$H$6:$EB$1257,MATCH($B34&amp;$D34&amp;$B$6,Raw!$A$6:$A$1257,0),MATCH(AE$6,Raw!$H$5:$EB$5,0))/60/60,"-")</f>
        <v>0</v>
      </c>
      <c r="AF34" s="412" t="str">
        <f>IFERROR(INDEX(Raw!$H$6:$EB$1257,MATCH($B34&amp;$D34&amp;$B$6,Raw!$A$6:$A$1257,0),MATCH(AF$6,Raw!$H$5:$EB$5,0))/60/60/24,"-")</f>
        <v>-</v>
      </c>
      <c r="AG34" s="418" t="str">
        <f>IFERROR(INDEX(Raw!$H$6:$EB$1257,MATCH($B34&amp;$D34&amp;$B$6,Raw!$A$6:$A$1257,0),MATCH(AG$6,Raw!$H$5:$EB$5,0))/60/60/24,"-")</f>
        <v>-</v>
      </c>
      <c r="AH34" s="23"/>
      <c r="AI34" s="396">
        <f>IFERROR(INDEX(Raw!$H$6:$EB$1257,MATCH($B34&amp;$D34&amp;$B$6,Raw!$A$6:$A$1257,0),MATCH(AI$6,Raw!$H$5:$EB$5,0)),"-")</f>
        <v>0</v>
      </c>
      <c r="AJ34" s="23"/>
      <c r="AK34" s="23">
        <f>IFERROR(INDEX(Raw!$H$6:$EB$1257,MATCH($B34&amp;$D34&amp;$B$6,Raw!$A$6:$A$1257,0),MATCH(AK$6,Raw!$H$5:$EB$5,0))/60/60,"-")</f>
        <v>0</v>
      </c>
      <c r="AL34" s="412" t="str">
        <f>IFERROR(INDEX(Raw!$H$6:$EB$1257,MATCH($B34&amp;$D34&amp;$B$6,Raw!$A$6:$A$1257,0),MATCH(AL$6,Raw!$H$5:$EB$5,0))/60/60/24,"-")</f>
        <v>-</v>
      </c>
      <c r="AM34" s="418" t="str">
        <f>IFERROR(INDEX(Raw!$H$6:$EB$1257,MATCH($B34&amp;$D34&amp;$B$6,Raw!$A$6:$A$1257,0),MATCH(AM$6,Raw!$H$5:$EB$5,0))/60/60/24,"-")</f>
        <v>-</v>
      </c>
      <c r="AN34" s="23"/>
      <c r="AO34" s="23">
        <f>IFERROR(INDEX(Raw!$H$6:$EB$1257,MATCH($B34&amp;$D34&amp;$B$6,Raw!$A$6:$A$1257,0),MATCH(AO$6,Raw!$H$5:$EB$5,0)),"-")</f>
        <v>0</v>
      </c>
      <c r="AP34" s="23"/>
      <c r="AQ34" s="23">
        <f>IFERROR(INDEX(Raw!$H$6:$EB$1257,MATCH($B34&amp;$D34&amp;$B$6,Raw!$A$6:$A$1257,0),MATCH(AQ$6,Raw!$H$5:$EB$5,0))/60/60,"-")</f>
        <v>0</v>
      </c>
      <c r="AR34" s="412" t="str">
        <f>IFERROR(INDEX(Raw!$H$6:$EB$1257,MATCH($B34&amp;$D34&amp;$B$6,Raw!$A$6:$A$1257,0),MATCH(AR$6,Raw!$H$5:$EB$5,0))/60/60/24,"-")</f>
        <v>-</v>
      </c>
      <c r="AS34" s="418" t="str">
        <f>IFERROR(INDEX(Raw!$H$6:$EB$1257,MATCH($B34&amp;$D34&amp;$B$6,Raw!$A$6:$A$1257,0),MATCH(AS$6,Raw!$H$5:$EB$5,0))/60/60/24,"-")</f>
        <v>-</v>
      </c>
      <c r="AT34" s="23"/>
      <c r="AU34" s="23">
        <f>IFERROR(INDEX(Raw!$H$6:$EB$1257,MATCH($B34&amp;$D34&amp;$B$6,Raw!$A$6:$A$1257,0),MATCH(AU$6,Raw!$H$5:$EB$5,0)),"-")</f>
        <v>0</v>
      </c>
      <c r="AV34" s="23"/>
      <c r="AW34" s="23">
        <f>IFERROR(INDEX(Raw!$H$6:$EB$1257,MATCH($B34&amp;$D34&amp;$B$6,Raw!$A$6:$A$1257,0),MATCH(AW$6,Raw!$H$5:$EB$5,0))/60/60,"-")</f>
        <v>0</v>
      </c>
      <c r="AX34" s="412" t="str">
        <f>IFERROR(INDEX(Raw!$H$6:$EB$1257,MATCH($B34&amp;$D34&amp;$B$6,Raw!$A$6:$A$1257,0),MATCH(AX$6,Raw!$H$5:$EB$5,0))/60/60/24,"-")</f>
        <v>-</v>
      </c>
      <c r="AY34" s="418" t="str">
        <f>IFERROR(INDEX(Raw!$H$6:$EB$1257,MATCH($B34&amp;$D34&amp;$B$6,Raw!$A$6:$A$1257,0),MATCH(AY$6,Raw!$H$5:$EB$5,0))/60/60/24,"-")</f>
        <v>-</v>
      </c>
      <c r="AZ34" s="23"/>
      <c r="BA34" s="23">
        <f>IFERROR(INDEX(Raw!$H$6:$EB$1257,MATCH($B34&amp;$D34&amp;$B$6,Raw!$A$6:$A$1257,0),MATCH(BA$6,Raw!$H$5:$EB$5,0)),"-")</f>
        <v>0</v>
      </c>
      <c r="BB34" s="23"/>
      <c r="BC34" s="23">
        <f>IFERROR(INDEX(Raw!$H$6:$EB$1257,MATCH($B34&amp;$D34&amp;$B$6,Raw!$A$6:$A$1257,0),MATCH(BC$6,Raw!$H$5:$EB$5,0))/60/60,"-")</f>
        <v>0</v>
      </c>
      <c r="BD34" s="412" t="str">
        <f>IFERROR(INDEX(Raw!$H$6:$EB$1257,MATCH($B34&amp;$D34&amp;$B$6,Raw!$A$6:$A$1257,0),MATCH(BD$6,Raw!$H$5:$EB$5,0))/60/60/24,"-")</f>
        <v>-</v>
      </c>
      <c r="BE34" s="418" t="str">
        <f>IFERROR(INDEX(Raw!$H$6:$EB$1257,MATCH($B34&amp;$D34&amp;$B$6,Raw!$A$6:$A$1257,0),MATCH(BE$6,Raw!$H$5:$EB$5,0))/60/60/24,"-")</f>
        <v>-</v>
      </c>
      <c r="BF34" s="23"/>
      <c r="BG34" s="23">
        <f>IFERROR(INDEX(Raw!$H$6:$EB$1257,MATCH($B34&amp;$D34&amp;$B$6,Raw!$A$6:$A$1257,0),MATCH(BG$6,Raw!$H$5:$EB$5,0)),"-")</f>
        <v>0</v>
      </c>
      <c r="BH34" s="23"/>
      <c r="BI34" s="23">
        <f>IFERROR(INDEX(Raw!$H$6:$EB$1257,MATCH($B34&amp;$D34&amp;$B$6,Raw!$A$6:$A$1257,0),MATCH(BI$6,Raw!$H$5:$EB$5,0))/60/60,"-")</f>
        <v>0</v>
      </c>
      <c r="BJ34" s="412" t="str">
        <f>IFERROR(INDEX(Raw!$H$6:$EB$1257,MATCH($B34&amp;$D34&amp;$B$6,Raw!$A$6:$A$1257,0),MATCH(BJ$6,Raw!$H$5:$EB$5,0))/60/60/24,"-")</f>
        <v>-</v>
      </c>
      <c r="BK34" s="418" t="str">
        <f>IFERROR(INDEX(Raw!$H$6:$EB$1257,MATCH($B34&amp;$D34&amp;$B$6,Raw!$A$6:$A$1257,0),MATCH(BK$6,Raw!$H$5:$EB$5,0))/60/60/24,"-")</f>
        <v>-</v>
      </c>
      <c r="BL34" s="23"/>
      <c r="BM34" s="56">
        <f>IFERROR(INDEX(Raw!$H$6:$EB$1257,MATCH($B34&amp;$D34&amp;$B$6,Raw!$A$6:$A$1257,0),MATCH(BM$6,Raw!$H$5:$EB$5,0)),"-")</f>
        <v>2587</v>
      </c>
    </row>
    <row r="35" spans="1:65" s="1" customFormat="1" hidden="1" x14ac:dyDescent="0.2">
      <c r="A35" s="3">
        <v>43678</v>
      </c>
      <c r="B35" s="287" t="s">
        <v>131</v>
      </c>
      <c r="C35" s="1" t="s">
        <v>135</v>
      </c>
      <c r="D35" s="2" t="s">
        <v>135</v>
      </c>
      <c r="E35" s="54">
        <f>IFERROR(INDEX(Raw!$H$6:$EB$1257,MATCH($B35&amp;$D35&amp;$B$6,Raw!$A$6:$A$1257,0),MATCH(E$6,Raw!$H$5:$EB$5,0)),"-")</f>
        <v>0</v>
      </c>
      <c r="F35" s="23"/>
      <c r="G35" s="23">
        <f>IFERROR(INDEX(Raw!$H$6:$EB$1257,MATCH($B35&amp;$D35&amp;$B$6,Raw!$A$6:$A$1257,0),MATCH(G$6,Raw!$H$5:$EB$5,0))/60/60,"-")</f>
        <v>0</v>
      </c>
      <c r="H35" s="412" t="str">
        <f>IFERROR(INDEX(Raw!$H$6:$EB$1257,MATCH($B35&amp;$D35&amp;$B$6,Raw!$A$6:$A$1257,0),MATCH(H$6,Raw!$H$5:$EB$5,0))/60/60/24,"-")</f>
        <v>-</v>
      </c>
      <c r="I35" s="418" t="str">
        <f>IFERROR(INDEX(Raw!$H$6:$EB$1257,MATCH($B35&amp;$D35&amp;$B$6,Raw!$A$6:$A$1257,0),MATCH(I$6,Raw!$H$5:$EB$5,0))/60/60/24,"-")</f>
        <v>-</v>
      </c>
      <c r="J35" s="23"/>
      <c r="K35" s="54">
        <f>IFERROR(INDEX(Raw!$H$6:$EB$1257,MATCH($B35&amp;$D35&amp;$B$6,Raw!$A$6:$A$1257,0),MATCH(K$6,Raw!$H$5:$EB$5,0)),"-")</f>
        <v>0</v>
      </c>
      <c r="L35" s="23"/>
      <c r="M35" s="23">
        <f>IFERROR(INDEX(Raw!$H$6:$EB$1257,MATCH($B35&amp;$D35&amp;$B$6,Raw!$A$6:$A$1257,0),MATCH(M$6,Raw!$H$5:$EB$5,0))/60/60,"-")</f>
        <v>0</v>
      </c>
      <c r="N35" s="412" t="str">
        <f>IFERROR(INDEX(Raw!$H$6:$EB$1257,MATCH($B35&amp;$D35&amp;$B$6,Raw!$A$6:$A$1257,0),MATCH(N$6,Raw!$H$5:$EB$5,0))/60/60/24,"-")</f>
        <v>-</v>
      </c>
      <c r="O35" s="418" t="str">
        <f>IFERROR(INDEX(Raw!$H$6:$EB$1257,MATCH($B35&amp;$D35&amp;$B$6,Raw!$A$6:$A$1257,0),MATCH(O$6,Raw!$H$5:$EB$5,0))/60/60/24,"-")</f>
        <v>-</v>
      </c>
      <c r="P35" s="23"/>
      <c r="Q35" s="396">
        <f>IFERROR(INDEX(Raw!$H$6:$EB$1257,MATCH($B35&amp;$D35&amp;$B$6,Raw!$A$6:$A$1257,0),MATCH(Q$6,Raw!$H$5:$EB$5,0)),"-")</f>
        <v>0</v>
      </c>
      <c r="R35" s="23"/>
      <c r="S35" s="23">
        <f>IFERROR(INDEX(Raw!$H$6:$EB$1257,MATCH($B35&amp;$D35&amp;$B$6,Raw!$A$6:$A$1257,0),MATCH(S$6,Raw!$H$5:$EB$5,0))/60/60,"-")</f>
        <v>0</v>
      </c>
      <c r="T35" s="412" t="str">
        <f>IFERROR(INDEX(Raw!$H$6:$EB$1257,MATCH($B35&amp;$D35&amp;$B$6,Raw!$A$6:$A$1257,0),MATCH(T$6,Raw!$H$5:$EB$5,0))/60/60/24,"-")</f>
        <v>-</v>
      </c>
      <c r="U35" s="418" t="str">
        <f>IFERROR(INDEX(Raw!$H$6:$EB$1257,MATCH($B35&amp;$D35&amp;$B$6,Raw!$A$6:$A$1257,0),MATCH(U$6,Raw!$H$5:$EB$5,0))/60/60/24,"-")</f>
        <v>-</v>
      </c>
      <c r="V35" s="23"/>
      <c r="W35" s="396">
        <f>IFERROR(INDEX(Raw!$H$6:$EB$1257,MATCH($B35&amp;$D35&amp;$B$6,Raw!$A$6:$A$1257,0),MATCH(W$6,Raw!$H$5:$EB$5,0)),"-")</f>
        <v>0</v>
      </c>
      <c r="X35" s="23"/>
      <c r="Y35" s="23">
        <f>IFERROR(INDEX(Raw!$H$6:$EB$1257,MATCH($B35&amp;$D35&amp;$B$6,Raw!$A$6:$A$1257,0),MATCH(Y$6,Raw!$H$5:$EB$5,0))/60/60,"-")</f>
        <v>0</v>
      </c>
      <c r="Z35" s="412" t="str">
        <f>IFERROR(INDEX(Raw!$H$6:$EB$1257,MATCH($B35&amp;$D35&amp;$B$6,Raw!$A$6:$A$1257,0),MATCH(Z$6,Raw!$H$5:$EB$5,0))/60/60/24,"-")</f>
        <v>-</v>
      </c>
      <c r="AA35" s="418" t="str">
        <f>IFERROR(INDEX(Raw!$H$6:$EB$1257,MATCH($B35&amp;$D35&amp;$B$6,Raw!$A$6:$A$1257,0),MATCH(AA$6,Raw!$H$5:$EB$5,0))/60/60/24,"-")</f>
        <v>-</v>
      </c>
      <c r="AB35" s="23"/>
      <c r="AC35" s="396">
        <f>IFERROR(INDEX(Raw!$H$6:$EB$1257,MATCH($B35&amp;$D35&amp;$B$6,Raw!$A$6:$A$1257,0),MATCH(AC$6,Raw!$H$5:$EB$5,0)),"-")</f>
        <v>0</v>
      </c>
      <c r="AD35" s="23"/>
      <c r="AE35" s="23">
        <f>IFERROR(INDEX(Raw!$H$6:$EB$1257,MATCH($B35&amp;$D35&amp;$B$6,Raw!$A$6:$A$1257,0),MATCH(AE$6,Raw!$H$5:$EB$5,0))/60/60,"-")</f>
        <v>0</v>
      </c>
      <c r="AF35" s="412" t="str">
        <f>IFERROR(INDEX(Raw!$H$6:$EB$1257,MATCH($B35&amp;$D35&amp;$B$6,Raw!$A$6:$A$1257,0),MATCH(AF$6,Raw!$H$5:$EB$5,0))/60/60/24,"-")</f>
        <v>-</v>
      </c>
      <c r="AG35" s="418" t="str">
        <f>IFERROR(INDEX(Raw!$H$6:$EB$1257,MATCH($B35&amp;$D35&amp;$B$6,Raw!$A$6:$A$1257,0),MATCH(AG$6,Raw!$H$5:$EB$5,0))/60/60/24,"-")</f>
        <v>-</v>
      </c>
      <c r="AH35" s="23"/>
      <c r="AI35" s="396">
        <f>IFERROR(INDEX(Raw!$H$6:$EB$1257,MATCH($B35&amp;$D35&amp;$B$6,Raw!$A$6:$A$1257,0),MATCH(AI$6,Raw!$H$5:$EB$5,0)),"-")</f>
        <v>0</v>
      </c>
      <c r="AJ35" s="23"/>
      <c r="AK35" s="23">
        <f>IFERROR(INDEX(Raw!$H$6:$EB$1257,MATCH($B35&amp;$D35&amp;$B$6,Raw!$A$6:$A$1257,0),MATCH(AK$6,Raw!$H$5:$EB$5,0))/60/60,"-")</f>
        <v>0</v>
      </c>
      <c r="AL35" s="412" t="str">
        <f>IFERROR(INDEX(Raw!$H$6:$EB$1257,MATCH($B35&amp;$D35&amp;$B$6,Raw!$A$6:$A$1257,0),MATCH(AL$6,Raw!$H$5:$EB$5,0))/60/60/24,"-")</f>
        <v>-</v>
      </c>
      <c r="AM35" s="418" t="str">
        <f>IFERROR(INDEX(Raw!$H$6:$EB$1257,MATCH($B35&amp;$D35&amp;$B$6,Raw!$A$6:$A$1257,0),MATCH(AM$6,Raw!$H$5:$EB$5,0))/60/60/24,"-")</f>
        <v>-</v>
      </c>
      <c r="AN35" s="23"/>
      <c r="AO35" s="23">
        <f>IFERROR(INDEX(Raw!$H$6:$EB$1257,MATCH($B35&amp;$D35&amp;$B$6,Raw!$A$6:$A$1257,0),MATCH(AO$6,Raw!$H$5:$EB$5,0)),"-")</f>
        <v>0</v>
      </c>
      <c r="AP35" s="23"/>
      <c r="AQ35" s="23">
        <f>IFERROR(INDEX(Raw!$H$6:$EB$1257,MATCH($B35&amp;$D35&amp;$B$6,Raw!$A$6:$A$1257,0),MATCH(AQ$6,Raw!$H$5:$EB$5,0))/60/60,"-")</f>
        <v>0</v>
      </c>
      <c r="AR35" s="412" t="str">
        <f>IFERROR(INDEX(Raw!$H$6:$EB$1257,MATCH($B35&amp;$D35&amp;$B$6,Raw!$A$6:$A$1257,0),MATCH(AR$6,Raw!$H$5:$EB$5,0))/60/60/24,"-")</f>
        <v>-</v>
      </c>
      <c r="AS35" s="418" t="str">
        <f>IFERROR(INDEX(Raw!$H$6:$EB$1257,MATCH($B35&amp;$D35&amp;$B$6,Raw!$A$6:$A$1257,0),MATCH(AS$6,Raw!$H$5:$EB$5,0))/60/60/24,"-")</f>
        <v>-</v>
      </c>
      <c r="AT35" s="23"/>
      <c r="AU35" s="23">
        <f>IFERROR(INDEX(Raw!$H$6:$EB$1257,MATCH($B35&amp;$D35&amp;$B$6,Raw!$A$6:$A$1257,0),MATCH(AU$6,Raw!$H$5:$EB$5,0)),"-")</f>
        <v>0</v>
      </c>
      <c r="AV35" s="23"/>
      <c r="AW35" s="23">
        <f>IFERROR(INDEX(Raw!$H$6:$EB$1257,MATCH($B35&amp;$D35&amp;$B$6,Raw!$A$6:$A$1257,0),MATCH(AW$6,Raw!$H$5:$EB$5,0))/60/60,"-")</f>
        <v>0</v>
      </c>
      <c r="AX35" s="412" t="str">
        <f>IFERROR(INDEX(Raw!$H$6:$EB$1257,MATCH($B35&amp;$D35&amp;$B$6,Raw!$A$6:$A$1257,0),MATCH(AX$6,Raw!$H$5:$EB$5,0))/60/60/24,"-")</f>
        <v>-</v>
      </c>
      <c r="AY35" s="418" t="str">
        <f>IFERROR(INDEX(Raw!$H$6:$EB$1257,MATCH($B35&amp;$D35&amp;$B$6,Raw!$A$6:$A$1257,0),MATCH(AY$6,Raw!$H$5:$EB$5,0))/60/60/24,"-")</f>
        <v>-</v>
      </c>
      <c r="AZ35" s="23"/>
      <c r="BA35" s="23">
        <f>IFERROR(INDEX(Raw!$H$6:$EB$1257,MATCH($B35&amp;$D35&amp;$B$6,Raw!$A$6:$A$1257,0),MATCH(BA$6,Raw!$H$5:$EB$5,0)),"-")</f>
        <v>0</v>
      </c>
      <c r="BB35" s="23"/>
      <c r="BC35" s="23">
        <f>IFERROR(INDEX(Raw!$H$6:$EB$1257,MATCH($B35&amp;$D35&amp;$B$6,Raw!$A$6:$A$1257,0),MATCH(BC$6,Raw!$H$5:$EB$5,0))/60/60,"-")</f>
        <v>0</v>
      </c>
      <c r="BD35" s="412" t="str">
        <f>IFERROR(INDEX(Raw!$H$6:$EB$1257,MATCH($B35&amp;$D35&amp;$B$6,Raw!$A$6:$A$1257,0),MATCH(BD$6,Raw!$H$5:$EB$5,0))/60/60/24,"-")</f>
        <v>-</v>
      </c>
      <c r="BE35" s="418" t="str">
        <f>IFERROR(INDEX(Raw!$H$6:$EB$1257,MATCH($B35&amp;$D35&amp;$B$6,Raw!$A$6:$A$1257,0),MATCH(BE$6,Raw!$H$5:$EB$5,0))/60/60/24,"-")</f>
        <v>-</v>
      </c>
      <c r="BF35" s="23"/>
      <c r="BG35" s="23">
        <f>IFERROR(INDEX(Raw!$H$6:$EB$1257,MATCH($B35&amp;$D35&amp;$B$6,Raw!$A$6:$A$1257,0),MATCH(BG$6,Raw!$H$5:$EB$5,0)),"-")</f>
        <v>0</v>
      </c>
      <c r="BH35" s="23"/>
      <c r="BI35" s="23">
        <f>IFERROR(INDEX(Raw!$H$6:$EB$1257,MATCH($B35&amp;$D35&amp;$B$6,Raw!$A$6:$A$1257,0),MATCH(BI$6,Raw!$H$5:$EB$5,0))/60/60,"-")</f>
        <v>0</v>
      </c>
      <c r="BJ35" s="412" t="str">
        <f>IFERROR(INDEX(Raw!$H$6:$EB$1257,MATCH($B35&amp;$D35&amp;$B$6,Raw!$A$6:$A$1257,0),MATCH(BJ$6,Raw!$H$5:$EB$5,0))/60/60/24,"-")</f>
        <v>-</v>
      </c>
      <c r="BK35" s="418" t="str">
        <f>IFERROR(INDEX(Raw!$H$6:$EB$1257,MATCH($B35&amp;$D35&amp;$B$6,Raw!$A$6:$A$1257,0),MATCH(BK$6,Raw!$H$5:$EB$5,0))/60/60/24,"-")</f>
        <v>-</v>
      </c>
      <c r="BL35" s="23"/>
      <c r="BM35" s="329">
        <f>IFERROR(INDEX(Raw!$H$6:$EB$1257,MATCH($B35&amp;$D35&amp;$B$6,Raw!$A$6:$A$1257,0),MATCH(BM$6,Raw!$H$5:$EB$5,0)),"-")</f>
        <v>2008</v>
      </c>
    </row>
    <row r="36" spans="1:65" s="1" customFormat="1" hidden="1" x14ac:dyDescent="0.2">
      <c r="A36" s="3">
        <v>43709</v>
      </c>
      <c r="B36" s="287" t="s">
        <v>131</v>
      </c>
      <c r="C36" s="25" t="s">
        <v>136</v>
      </c>
      <c r="D36" s="138" t="s">
        <v>136</v>
      </c>
      <c r="E36" s="54">
        <f>IFERROR(INDEX(Raw!$H$6:$EB$1257,MATCH($B36&amp;$D36&amp;$B$6,Raw!$A$6:$A$1257,0),MATCH(E$6,Raw!$H$5:$EB$5,0)),"-")</f>
        <v>0</v>
      </c>
      <c r="F36" s="23"/>
      <c r="G36" s="23">
        <f>IFERROR(INDEX(Raw!$H$6:$EB$1257,MATCH($B36&amp;$D36&amp;$B$6,Raw!$A$6:$A$1257,0),MATCH(G$6,Raw!$H$5:$EB$5,0))/60/60,"-")</f>
        <v>0</v>
      </c>
      <c r="H36" s="412" t="str">
        <f>IFERROR(INDEX(Raw!$H$6:$EB$1257,MATCH($B36&amp;$D36&amp;$B$6,Raw!$A$6:$A$1257,0),MATCH(H$6,Raw!$H$5:$EB$5,0))/60/60/24,"-")</f>
        <v>-</v>
      </c>
      <c r="I36" s="418" t="str">
        <f>IFERROR(INDEX(Raw!$H$6:$EB$1257,MATCH($B36&amp;$D36&amp;$B$6,Raw!$A$6:$A$1257,0),MATCH(I$6,Raw!$H$5:$EB$5,0))/60/60/24,"-")</f>
        <v>-</v>
      </c>
      <c r="J36" s="23"/>
      <c r="K36" s="54">
        <f>IFERROR(INDEX(Raw!$H$6:$EB$1257,MATCH($B36&amp;$D36&amp;$B$6,Raw!$A$6:$A$1257,0),MATCH(K$6,Raw!$H$5:$EB$5,0)),"-")</f>
        <v>0</v>
      </c>
      <c r="L36" s="23"/>
      <c r="M36" s="23">
        <f>IFERROR(INDEX(Raw!$H$6:$EB$1257,MATCH($B36&amp;$D36&amp;$B$6,Raw!$A$6:$A$1257,0),MATCH(M$6,Raw!$H$5:$EB$5,0))/60/60,"-")</f>
        <v>0</v>
      </c>
      <c r="N36" s="412" t="str">
        <f>IFERROR(INDEX(Raw!$H$6:$EB$1257,MATCH($B36&amp;$D36&amp;$B$6,Raw!$A$6:$A$1257,0),MATCH(N$6,Raw!$H$5:$EB$5,0))/60/60/24,"-")</f>
        <v>-</v>
      </c>
      <c r="O36" s="418" t="str">
        <f>IFERROR(INDEX(Raw!$H$6:$EB$1257,MATCH($B36&amp;$D36&amp;$B$6,Raw!$A$6:$A$1257,0),MATCH(O$6,Raw!$H$5:$EB$5,0))/60/60/24,"-")</f>
        <v>-</v>
      </c>
      <c r="P36" s="23"/>
      <c r="Q36" s="396">
        <f>IFERROR(INDEX(Raw!$H$6:$EB$1257,MATCH($B36&amp;$D36&amp;$B$6,Raw!$A$6:$A$1257,0),MATCH(Q$6,Raw!$H$5:$EB$5,0)),"-")</f>
        <v>0</v>
      </c>
      <c r="R36" s="23"/>
      <c r="S36" s="23">
        <f>IFERROR(INDEX(Raw!$H$6:$EB$1257,MATCH($B36&amp;$D36&amp;$B$6,Raw!$A$6:$A$1257,0),MATCH(S$6,Raw!$H$5:$EB$5,0))/60/60,"-")</f>
        <v>0</v>
      </c>
      <c r="T36" s="412" t="str">
        <f>IFERROR(INDEX(Raw!$H$6:$EB$1257,MATCH($B36&amp;$D36&amp;$B$6,Raw!$A$6:$A$1257,0),MATCH(T$6,Raw!$H$5:$EB$5,0))/60/60/24,"-")</f>
        <v>-</v>
      </c>
      <c r="U36" s="418" t="str">
        <f>IFERROR(INDEX(Raw!$H$6:$EB$1257,MATCH($B36&amp;$D36&amp;$B$6,Raw!$A$6:$A$1257,0),MATCH(U$6,Raw!$H$5:$EB$5,0))/60/60/24,"-")</f>
        <v>-</v>
      </c>
      <c r="V36" s="23"/>
      <c r="W36" s="396">
        <f>IFERROR(INDEX(Raw!$H$6:$EB$1257,MATCH($B36&amp;$D36&amp;$B$6,Raw!$A$6:$A$1257,0),MATCH(W$6,Raw!$H$5:$EB$5,0)),"-")</f>
        <v>0</v>
      </c>
      <c r="X36" s="23"/>
      <c r="Y36" s="23">
        <f>IFERROR(INDEX(Raw!$H$6:$EB$1257,MATCH($B36&amp;$D36&amp;$B$6,Raw!$A$6:$A$1257,0),MATCH(Y$6,Raw!$H$5:$EB$5,0))/60/60,"-")</f>
        <v>0</v>
      </c>
      <c r="Z36" s="412" t="str">
        <f>IFERROR(INDEX(Raw!$H$6:$EB$1257,MATCH($B36&amp;$D36&amp;$B$6,Raw!$A$6:$A$1257,0),MATCH(Z$6,Raw!$H$5:$EB$5,0))/60/60/24,"-")</f>
        <v>-</v>
      </c>
      <c r="AA36" s="418" t="str">
        <f>IFERROR(INDEX(Raw!$H$6:$EB$1257,MATCH($B36&amp;$D36&amp;$B$6,Raw!$A$6:$A$1257,0),MATCH(AA$6,Raw!$H$5:$EB$5,0))/60/60/24,"-")</f>
        <v>-</v>
      </c>
      <c r="AB36" s="23"/>
      <c r="AC36" s="396">
        <f>IFERROR(INDEX(Raw!$H$6:$EB$1257,MATCH($B36&amp;$D36&amp;$B$6,Raw!$A$6:$A$1257,0),MATCH(AC$6,Raw!$H$5:$EB$5,0)),"-")</f>
        <v>0</v>
      </c>
      <c r="AD36" s="23"/>
      <c r="AE36" s="23">
        <f>IFERROR(INDEX(Raw!$H$6:$EB$1257,MATCH($B36&amp;$D36&amp;$B$6,Raw!$A$6:$A$1257,0),MATCH(AE$6,Raw!$H$5:$EB$5,0))/60/60,"-")</f>
        <v>0</v>
      </c>
      <c r="AF36" s="412" t="str">
        <f>IFERROR(INDEX(Raw!$H$6:$EB$1257,MATCH($B36&amp;$D36&amp;$B$6,Raw!$A$6:$A$1257,0),MATCH(AF$6,Raw!$H$5:$EB$5,0))/60/60/24,"-")</f>
        <v>-</v>
      </c>
      <c r="AG36" s="418" t="str">
        <f>IFERROR(INDEX(Raw!$H$6:$EB$1257,MATCH($B36&amp;$D36&amp;$B$6,Raw!$A$6:$A$1257,0),MATCH(AG$6,Raw!$H$5:$EB$5,0))/60/60/24,"-")</f>
        <v>-</v>
      </c>
      <c r="AH36" s="23"/>
      <c r="AI36" s="396">
        <f>IFERROR(INDEX(Raw!$H$6:$EB$1257,MATCH($B36&amp;$D36&amp;$B$6,Raw!$A$6:$A$1257,0),MATCH(AI$6,Raw!$H$5:$EB$5,0)),"-")</f>
        <v>0</v>
      </c>
      <c r="AJ36" s="23"/>
      <c r="AK36" s="23">
        <f>IFERROR(INDEX(Raw!$H$6:$EB$1257,MATCH($B36&amp;$D36&amp;$B$6,Raw!$A$6:$A$1257,0),MATCH(AK$6,Raw!$H$5:$EB$5,0))/60/60,"-")</f>
        <v>0</v>
      </c>
      <c r="AL36" s="412" t="str">
        <f>IFERROR(INDEX(Raw!$H$6:$EB$1257,MATCH($B36&amp;$D36&amp;$B$6,Raw!$A$6:$A$1257,0),MATCH(AL$6,Raw!$H$5:$EB$5,0))/60/60/24,"-")</f>
        <v>-</v>
      </c>
      <c r="AM36" s="418" t="str">
        <f>IFERROR(INDEX(Raw!$H$6:$EB$1257,MATCH($B36&amp;$D36&amp;$B$6,Raw!$A$6:$A$1257,0),MATCH(AM$6,Raw!$H$5:$EB$5,0))/60/60/24,"-")</f>
        <v>-</v>
      </c>
      <c r="AN36" s="23"/>
      <c r="AO36" s="23">
        <f>IFERROR(INDEX(Raw!$H$6:$EB$1257,MATCH($B36&amp;$D36&amp;$B$6,Raw!$A$6:$A$1257,0),MATCH(AO$6,Raw!$H$5:$EB$5,0)),"-")</f>
        <v>0</v>
      </c>
      <c r="AP36" s="23"/>
      <c r="AQ36" s="23">
        <f>IFERROR(INDEX(Raw!$H$6:$EB$1257,MATCH($B36&amp;$D36&amp;$B$6,Raw!$A$6:$A$1257,0),MATCH(AQ$6,Raw!$H$5:$EB$5,0))/60/60,"-")</f>
        <v>0</v>
      </c>
      <c r="AR36" s="412" t="str">
        <f>IFERROR(INDEX(Raw!$H$6:$EB$1257,MATCH($B36&amp;$D36&amp;$B$6,Raw!$A$6:$A$1257,0),MATCH(AR$6,Raw!$H$5:$EB$5,0))/60/60/24,"-")</f>
        <v>-</v>
      </c>
      <c r="AS36" s="418" t="str">
        <f>IFERROR(INDEX(Raw!$H$6:$EB$1257,MATCH($B36&amp;$D36&amp;$B$6,Raw!$A$6:$A$1257,0),MATCH(AS$6,Raw!$H$5:$EB$5,0))/60/60/24,"-")</f>
        <v>-</v>
      </c>
      <c r="AT36" s="23"/>
      <c r="AU36" s="23">
        <f>IFERROR(INDEX(Raw!$H$6:$EB$1257,MATCH($B36&amp;$D36&amp;$B$6,Raw!$A$6:$A$1257,0),MATCH(AU$6,Raw!$H$5:$EB$5,0)),"-")</f>
        <v>0</v>
      </c>
      <c r="AV36" s="23"/>
      <c r="AW36" s="23">
        <f>IFERROR(INDEX(Raw!$H$6:$EB$1257,MATCH($B36&amp;$D36&amp;$B$6,Raw!$A$6:$A$1257,0),MATCH(AW$6,Raw!$H$5:$EB$5,0))/60/60,"-")</f>
        <v>0</v>
      </c>
      <c r="AX36" s="412" t="str">
        <f>IFERROR(INDEX(Raw!$H$6:$EB$1257,MATCH($B36&amp;$D36&amp;$B$6,Raw!$A$6:$A$1257,0),MATCH(AX$6,Raw!$H$5:$EB$5,0))/60/60/24,"-")</f>
        <v>-</v>
      </c>
      <c r="AY36" s="418" t="str">
        <f>IFERROR(INDEX(Raw!$H$6:$EB$1257,MATCH($B36&amp;$D36&amp;$B$6,Raw!$A$6:$A$1257,0),MATCH(AY$6,Raw!$H$5:$EB$5,0))/60/60/24,"-")</f>
        <v>-</v>
      </c>
      <c r="AZ36" s="23"/>
      <c r="BA36" s="23">
        <f>IFERROR(INDEX(Raw!$H$6:$EB$1257,MATCH($B36&amp;$D36&amp;$B$6,Raw!$A$6:$A$1257,0),MATCH(BA$6,Raw!$H$5:$EB$5,0)),"-")</f>
        <v>0</v>
      </c>
      <c r="BB36" s="23"/>
      <c r="BC36" s="23">
        <f>IFERROR(INDEX(Raw!$H$6:$EB$1257,MATCH($B36&amp;$D36&amp;$B$6,Raw!$A$6:$A$1257,0),MATCH(BC$6,Raw!$H$5:$EB$5,0))/60/60,"-")</f>
        <v>0</v>
      </c>
      <c r="BD36" s="412" t="str">
        <f>IFERROR(INDEX(Raw!$H$6:$EB$1257,MATCH($B36&amp;$D36&amp;$B$6,Raw!$A$6:$A$1257,0),MATCH(BD$6,Raw!$H$5:$EB$5,0))/60/60/24,"-")</f>
        <v>-</v>
      </c>
      <c r="BE36" s="418" t="str">
        <f>IFERROR(INDEX(Raw!$H$6:$EB$1257,MATCH($B36&amp;$D36&amp;$B$6,Raw!$A$6:$A$1257,0),MATCH(BE$6,Raw!$H$5:$EB$5,0))/60/60/24,"-")</f>
        <v>-</v>
      </c>
      <c r="BF36" s="23"/>
      <c r="BG36" s="23">
        <f>IFERROR(INDEX(Raw!$H$6:$EB$1257,MATCH($B36&amp;$D36&amp;$B$6,Raw!$A$6:$A$1257,0),MATCH(BG$6,Raw!$H$5:$EB$5,0)),"-")</f>
        <v>0</v>
      </c>
      <c r="BH36" s="23"/>
      <c r="BI36" s="23">
        <f>IFERROR(INDEX(Raw!$H$6:$EB$1257,MATCH($B36&amp;$D36&amp;$B$6,Raw!$A$6:$A$1257,0),MATCH(BI$6,Raw!$H$5:$EB$5,0))/60/60,"-")</f>
        <v>0</v>
      </c>
      <c r="BJ36" s="412" t="str">
        <f>IFERROR(INDEX(Raw!$H$6:$EB$1257,MATCH($B36&amp;$D36&amp;$B$6,Raw!$A$6:$A$1257,0),MATCH(BJ$6,Raw!$H$5:$EB$5,0))/60/60/24,"-")</f>
        <v>-</v>
      </c>
      <c r="BK36" s="418" t="str">
        <f>IFERROR(INDEX(Raw!$H$6:$EB$1257,MATCH($B36&amp;$D36&amp;$B$6,Raw!$A$6:$A$1257,0),MATCH(BK$6,Raw!$H$5:$EB$5,0))/60/60/24,"-")</f>
        <v>-</v>
      </c>
      <c r="BL36" s="23"/>
      <c r="BM36" s="329">
        <f>IFERROR(INDEX(Raw!$H$6:$EB$1257,MATCH($B36&amp;$D36&amp;$B$6,Raw!$A$6:$A$1257,0),MATCH(BM$6,Raw!$H$5:$EB$5,0)),"-")</f>
        <v>1824</v>
      </c>
    </row>
    <row r="37" spans="1:65" s="1" customFormat="1" ht="18" x14ac:dyDescent="0.25">
      <c r="A37" s="392">
        <v>43739</v>
      </c>
      <c r="B37" s="287" t="s">
        <v>131</v>
      </c>
      <c r="C37" s="1" t="s">
        <v>137</v>
      </c>
      <c r="D37" s="142" t="s">
        <v>137</v>
      </c>
      <c r="E37" s="326">
        <f>IFERROR(INDEX(Raw!$H$6:$EB$1257,MATCH($B37&amp;$D37&amp;$B$6,Raw!$A$6:$A$1257,0),MATCH(E$6,Raw!$H$5:$EB$5,0)),"-")</f>
        <v>955</v>
      </c>
      <c r="F37" s="323"/>
      <c r="G37" s="323">
        <f>IFERROR(INDEX(Raw!$H$6:$EB$1257,MATCH($B37&amp;$D37&amp;$B$6,Raw!$A$6:$A$1257,0),MATCH(G$6,Raw!$H$5:$EB$5,0))/60/60,"-")</f>
        <v>144.19333333333333</v>
      </c>
      <c r="H37" s="412">
        <f>IFERROR(INDEX(Raw!$H$6:$EB$1257,MATCH($B37&amp;$D37&amp;$B$6,Raw!$A$6:$A$1257,0),MATCH(H$6,Raw!$H$5:$EB$5,0))/60/60/24,"-")</f>
        <v>6.2962962962962964E-3</v>
      </c>
      <c r="I37" s="418">
        <f>IFERROR(INDEX(Raw!$H$6:$EB$1257,MATCH($B37&amp;$D37&amp;$B$6,Raw!$A$6:$A$1257,0),MATCH(I$6,Raw!$H$5:$EB$5,0))/60/60/24,"-")</f>
        <v>1.1226851851851854E-2</v>
      </c>
      <c r="J37" s="23"/>
      <c r="K37" s="326">
        <f>IFERROR(INDEX(Raw!$H$6:$EB$1257,MATCH($B37&amp;$D37&amp;$B$6,Raw!$A$6:$A$1257,0),MATCH(K$6,Raw!$H$5:$EB$5,0)),"-")</f>
        <v>530</v>
      </c>
      <c r="L37" s="323"/>
      <c r="M37" s="323">
        <f>IFERROR(INDEX(Raw!$H$6:$EB$1257,MATCH($B37&amp;$D37&amp;$B$6,Raw!$A$6:$A$1257,0),MATCH(M$6,Raw!$H$5:$EB$5,0))/60/60,"-")</f>
        <v>70.783611111111114</v>
      </c>
      <c r="N37" s="412">
        <f>IFERROR(INDEX(Raw!$H$6:$EB$1257,MATCH($B37&amp;$D37&amp;$B$6,Raw!$A$6:$A$1257,0),MATCH(N$6,Raw!$H$5:$EB$5,0))/60/60/24,"-")</f>
        <v>5.5671296296296302E-3</v>
      </c>
      <c r="O37" s="418">
        <f>IFERROR(INDEX(Raw!$H$6:$EB$1257,MATCH($B37&amp;$D37&amp;$B$6,Raw!$A$6:$A$1257,0),MATCH(O$6,Raw!$H$5:$EB$5,0))/60/60/24,"-")</f>
        <v>1.0636574074074074E-2</v>
      </c>
      <c r="P37" s="23"/>
      <c r="Q37" s="23">
        <f>IFERROR(INDEX(Raw!$H$6:$EB$1257,MATCH($B37&amp;$D37&amp;$B$6,Raw!$A$6:$A$1257,0),MATCH(Q$6,Raw!$H$5:$EB$5,0)),"-")</f>
        <v>60076</v>
      </c>
      <c r="R37" s="23"/>
      <c r="S37" s="23">
        <f>IFERROR(INDEX(Raw!$H$6:$EB$1257,MATCH($B37&amp;$D37&amp;$B$6,Raw!$A$6:$A$1257,0),MATCH(S$6,Raw!$H$5:$EB$5,0))/60/60,"-")</f>
        <v>7352.4986111111111</v>
      </c>
      <c r="T37" s="412">
        <f>IFERROR(INDEX(Raw!$H$6:$EB$1257,MATCH($B37&amp;$D37&amp;$B$6,Raw!$A$6:$A$1257,0),MATCH(T$6,Raw!$H$5:$EB$5,0))/60/60/24,"-")</f>
        <v>5.1041666666666666E-3</v>
      </c>
      <c r="U37" s="418">
        <f>IFERROR(INDEX(Raw!$H$6:$EB$1257,MATCH($B37&amp;$D37&amp;$B$6,Raw!$A$6:$A$1257,0),MATCH(U$6,Raw!$H$5:$EB$5,0))/60/60/24,"-")</f>
        <v>8.9699074074074073E-3</v>
      </c>
      <c r="V37" s="23"/>
      <c r="W37" s="23">
        <f>IFERROR(INDEX(Raw!$H$6:$EB$1257,MATCH($B37&amp;$D37&amp;$B$6,Raw!$A$6:$A$1257,0),MATCH(W$6,Raw!$H$5:$EB$5,0)),"-")</f>
        <v>32933</v>
      </c>
      <c r="X37" s="23"/>
      <c r="Y37" s="23">
        <f>IFERROR(INDEX(Raw!$H$6:$EB$1257,MATCH($B37&amp;$D37&amp;$B$6,Raw!$A$6:$A$1257,0),MATCH(Y$6,Raw!$H$5:$EB$5,0))/60/60,"-")</f>
        <v>12869.031388888889</v>
      </c>
      <c r="Z37" s="412">
        <f>IFERROR(INDEX(Raw!$H$6:$EB$1257,MATCH($B37&amp;$D37&amp;$B$6,Raw!$A$6:$A$1257,0),MATCH(Z$6,Raw!$H$5:$EB$5,0))/60/60/24,"-")</f>
        <v>1.6284722222222221E-2</v>
      </c>
      <c r="AA37" s="418">
        <f>IFERROR(INDEX(Raw!$H$6:$EB$1257,MATCH($B37&amp;$D37&amp;$B$6,Raw!$A$6:$A$1257,0),MATCH(AA$6,Raw!$H$5:$EB$5,0))/60/60/24,"-")</f>
        <v>3.1921296296296302E-2</v>
      </c>
      <c r="AB37" s="23"/>
      <c r="AC37" s="323">
        <f>IFERROR(INDEX(Raw!$H$6:$EB$1257,MATCH($B37&amp;$D37&amp;$B$6,Raw!$A$6:$A$1257,0),MATCH(AC$6,Raw!$H$5:$EB$5,0)),"-")</f>
        <v>9331</v>
      </c>
      <c r="AD37" s="323"/>
      <c r="AE37" s="323">
        <f>IFERROR(INDEX(Raw!$H$6:$EB$1257,MATCH($B37&amp;$D37&amp;$B$6,Raw!$A$6:$A$1257,0),MATCH(AE$6,Raw!$H$5:$EB$5,0))/60/60,"-")</f>
        <v>3686.8325</v>
      </c>
      <c r="AF37" s="412">
        <f>IFERROR(INDEX(Raw!$H$6:$EB$1257,MATCH($B37&amp;$D37&amp;$B$6,Raw!$A$6:$A$1257,0),MATCH(AF$6,Raw!$H$5:$EB$5,0))/60/60/24,"-")</f>
        <v>1.6458333333333332E-2</v>
      </c>
      <c r="AG37" s="418">
        <f>IFERROR(INDEX(Raw!$H$6:$EB$1257,MATCH($B37&amp;$D37&amp;$B$6,Raw!$A$6:$A$1257,0),MATCH(AG$6,Raw!$H$5:$EB$5,0))/60/60/24,"-")</f>
        <v>3.5173611111111107E-2</v>
      </c>
      <c r="AH37" s="23"/>
      <c r="AI37" s="23">
        <f>IFERROR(INDEX(Raw!$H$6:$EB$1257,MATCH($B37&amp;$D37&amp;$B$6,Raw!$A$6:$A$1257,0),MATCH(AI$6,Raw!$H$5:$EB$5,0)),"-")</f>
        <v>366603</v>
      </c>
      <c r="AJ37" s="23"/>
      <c r="AK37" s="23">
        <f>IFERROR(INDEX(Raw!$H$6:$EB$1257,MATCH($B37&amp;$D37&amp;$B$6,Raw!$A$6:$A$1257,0),MATCH(AK$6,Raw!$H$5:$EB$5,0))/60/60,"-")</f>
        <v>145538.48111111112</v>
      </c>
      <c r="AL37" s="412">
        <f>IFERROR(INDEX(Raw!$H$6:$EB$1257,MATCH($B37&amp;$D37&amp;$B$6,Raw!$A$6:$A$1257,0),MATCH(AL$6,Raw!$H$5:$EB$5,0))/60/60/24,"-")</f>
        <v>1.653935185185185E-2</v>
      </c>
      <c r="AM37" s="418">
        <f>IFERROR(INDEX(Raw!$H$6:$EB$1257,MATCH($B37&amp;$D37&amp;$B$6,Raw!$A$6:$A$1257,0),MATCH(AM$6,Raw!$H$5:$EB$5,0))/60/60/24,"-")</f>
        <v>3.3784722222222223E-2</v>
      </c>
      <c r="AN37" s="23"/>
      <c r="AO37" s="23">
        <f>IFERROR(INDEX(Raw!$H$6:$EB$1257,MATCH($B37&amp;$D37&amp;$B$6,Raw!$A$6:$A$1257,0),MATCH(AO$6,Raw!$H$5:$EB$5,0)),"-")</f>
        <v>17665</v>
      </c>
      <c r="AP37" s="23"/>
      <c r="AQ37" s="23">
        <f>IFERROR(INDEX(Raw!$H$6:$EB$1257,MATCH($B37&amp;$D37&amp;$B$6,Raw!$A$6:$A$1257,0),MATCH(AQ$6,Raw!$H$5:$EB$5,0))/60/60,"-")</f>
        <v>28422.508055555558</v>
      </c>
      <c r="AR37" s="412">
        <f>IFERROR(INDEX(Raw!$H$6:$EB$1257,MATCH($B37&amp;$D37&amp;$B$6,Raw!$A$6:$A$1257,0),MATCH(AR$6,Raw!$H$5:$EB$5,0))/60/60/24,"-")</f>
        <v>6.7037037037037034E-2</v>
      </c>
      <c r="AS37" s="418">
        <f>IFERROR(INDEX(Raw!$H$6:$EB$1257,MATCH($B37&amp;$D37&amp;$B$6,Raw!$A$6:$A$1257,0),MATCH(AS$6,Raw!$H$5:$EB$5,0))/60/60/24,"-")</f>
        <v>0.14627314814814815</v>
      </c>
      <c r="AT37" s="23"/>
      <c r="AU37" s="323">
        <f>IFERROR(INDEX(Raw!$H$6:$EB$1257,MATCH($B37&amp;$D37&amp;$B$6,Raw!$A$6:$A$1257,0),MATCH(AU$6,Raw!$H$5:$EB$5,0)),"-")</f>
        <v>6974</v>
      </c>
      <c r="AV37" s="323"/>
      <c r="AW37" s="323">
        <f>IFERROR(INDEX(Raw!$H$6:$EB$1257,MATCH($B37&amp;$D37&amp;$B$6,Raw!$A$6:$A$1257,0),MATCH(AW$6,Raw!$H$5:$EB$5,0))/60/60,"-")</f>
        <v>10273.158888888889</v>
      </c>
      <c r="AX37" s="412">
        <f>IFERROR(INDEX(Raw!$H$6:$EB$1257,MATCH($B37&amp;$D37&amp;$B$6,Raw!$A$6:$A$1257,0),MATCH(AX$6,Raw!$H$5:$EB$5,0))/60/60/24,"-")</f>
        <v>6.1377314814814815E-2</v>
      </c>
      <c r="AY37" s="418">
        <f>IFERROR(INDEX(Raw!$H$6:$EB$1257,MATCH($B37&amp;$D37&amp;$B$6,Raw!$A$6:$A$1257,0),MATCH(AY$6,Raw!$H$5:$EB$5,0))/60/60/24,"-")</f>
        <v>0.13906250000000001</v>
      </c>
      <c r="AZ37" s="23"/>
      <c r="BA37" s="23">
        <f>IFERROR(INDEX(Raw!$H$6:$EB$1257,MATCH($B37&amp;$D37&amp;$B$6,Raw!$A$6:$A$1257,0),MATCH(BA$6,Raw!$H$5:$EB$5,0)),"-")</f>
        <v>12888</v>
      </c>
      <c r="BB37" s="23"/>
      <c r="BC37" s="23">
        <f>IFERROR(INDEX(Raw!$H$6:$EB$1257,MATCH($B37&amp;$D37&amp;$B$6,Raw!$A$6:$A$1257,0),MATCH(BC$6,Raw!$H$5:$EB$5,0))/60/60,"-")</f>
        <v>31466.359444444442</v>
      </c>
      <c r="BD37" s="412">
        <f>IFERROR(INDEX(Raw!$H$6:$EB$1257,MATCH($B37&amp;$D37&amp;$B$6,Raw!$A$6:$A$1257,0),MATCH(BD$6,Raw!$H$5:$EB$5,0))/60/60/24,"-")</f>
        <v>0.10172453703703703</v>
      </c>
      <c r="BE37" s="418">
        <f>IFERROR(INDEX(Raw!$H$6:$EB$1257,MATCH($B37&amp;$D37&amp;$B$6,Raw!$A$6:$A$1257,0),MATCH(BE$6,Raw!$H$5:$EB$5,0))/60/60/24,"-")</f>
        <v>0.21701388888888887</v>
      </c>
      <c r="BF37" s="23"/>
      <c r="BG37" s="23">
        <f>IFERROR(INDEX(Raw!$H$6:$EB$1257,MATCH($B37&amp;$D37&amp;$B$6,Raw!$A$6:$A$1257,0),MATCH(BG$6,Raw!$H$5:$EB$5,0)),"-")</f>
        <v>3243</v>
      </c>
      <c r="BH37" s="23"/>
      <c r="BI37" s="23">
        <f>IFERROR(INDEX(Raw!$H$6:$EB$1257,MATCH($B37&amp;$D37&amp;$B$6,Raw!$A$6:$A$1257,0),MATCH(BI$6,Raw!$H$5:$EB$5,0))/60/60,"-")</f>
        <v>7313.9219444444443</v>
      </c>
      <c r="BJ37" s="412">
        <f>IFERROR(INDEX(Raw!$H$6:$EB$1257,MATCH($B37&amp;$D37&amp;$B$6,Raw!$A$6:$A$1257,0),MATCH(BJ$6,Raw!$H$5:$EB$5,0))/60/60/24,"-")</f>
        <v>9.3969907407407405E-2</v>
      </c>
      <c r="BK37" s="418">
        <f>IFERROR(INDEX(Raw!$H$6:$EB$1257,MATCH($B37&amp;$D37&amp;$B$6,Raw!$A$6:$A$1257,0),MATCH(BK$6,Raw!$H$5:$EB$5,0))/60/60/24,"-")</f>
        <v>0.20715277777777777</v>
      </c>
      <c r="BL37" s="23"/>
      <c r="BM37" s="329">
        <f>IFERROR(INDEX(Raw!$H$6:$EB$1257,MATCH($B37&amp;$D37&amp;$B$6,Raw!$A$6:$A$1257,0),MATCH(BM$6,Raw!$H$5:$EB$5,0)),"-")</f>
        <v>2615</v>
      </c>
    </row>
    <row r="38" spans="1:65" s="1" customFormat="1" x14ac:dyDescent="0.2">
      <c r="A38" s="392">
        <v>43770</v>
      </c>
      <c r="B38" s="287" t="s">
        <v>131</v>
      </c>
      <c r="C38" s="1" t="s">
        <v>138</v>
      </c>
      <c r="D38" s="2" t="s">
        <v>138</v>
      </c>
      <c r="E38" s="326">
        <f>IFERROR(INDEX(Raw!$H$6:$EB$1257,MATCH($B38&amp;$D38&amp;$B$6,Raw!$A$6:$A$1257,0),MATCH(E$6,Raw!$H$5:$EB$5,0)),"-")</f>
        <v>1003</v>
      </c>
      <c r="F38" s="323"/>
      <c r="G38" s="323">
        <f>IFERROR(INDEX(Raw!$H$6:$EB$1257,MATCH($B38&amp;$D38&amp;$B$6,Raw!$A$6:$A$1257,0),MATCH(G$6,Raw!$H$5:$EB$5,0))/60/60,"-")</f>
        <v>148.64194444444445</v>
      </c>
      <c r="H38" s="412">
        <f>IFERROR(INDEX(Raw!$H$6:$EB$1257,MATCH($B38&amp;$D38&amp;$B$6,Raw!$A$6:$A$1257,0),MATCH(H$6,Raw!$H$5:$EB$5,0))/60/60/24,"-")</f>
        <v>6.1805555555555563E-3</v>
      </c>
      <c r="I38" s="418">
        <f>IFERROR(INDEX(Raw!$H$6:$EB$1257,MATCH($B38&amp;$D38&amp;$B$6,Raw!$A$6:$A$1257,0),MATCH(I$6,Raw!$H$5:$EB$5,0))/60/60/24,"-")</f>
        <v>1.0335648148148148E-2</v>
      </c>
      <c r="J38" s="23"/>
      <c r="K38" s="326">
        <f>IFERROR(INDEX(Raw!$H$6:$EB$1257,MATCH($B38&amp;$D38&amp;$B$6,Raw!$A$6:$A$1257,0),MATCH(K$6,Raw!$H$5:$EB$5,0)),"-")</f>
        <v>484</v>
      </c>
      <c r="L38" s="323"/>
      <c r="M38" s="323">
        <f>IFERROR(INDEX(Raw!$H$6:$EB$1257,MATCH($B38&amp;$D38&amp;$B$6,Raw!$A$6:$A$1257,0),MATCH(M$6,Raw!$H$5:$EB$5,0))/60/60,"-")</f>
        <v>69.201666666666668</v>
      </c>
      <c r="N38" s="412">
        <f>IFERROR(INDEX(Raw!$H$6:$EB$1257,MATCH($B38&amp;$D38&amp;$B$6,Raw!$A$6:$A$1257,0),MATCH(N$6,Raw!$H$5:$EB$5,0))/60/60/24,"-")</f>
        <v>5.9606481481481489E-3</v>
      </c>
      <c r="O38" s="418">
        <f>IFERROR(INDEX(Raw!$H$6:$EB$1257,MATCH($B38&amp;$D38&amp;$B$6,Raw!$A$6:$A$1257,0),MATCH(O$6,Raw!$H$5:$EB$5,0))/60/60/24,"-")</f>
        <v>1.1481481481481483E-2</v>
      </c>
      <c r="P38" s="23"/>
      <c r="Q38" s="23">
        <f>IFERROR(INDEX(Raw!$H$6:$EB$1257,MATCH($B38&amp;$D38&amp;$B$6,Raw!$A$6:$A$1257,0),MATCH(Q$6,Raw!$H$5:$EB$5,0)),"-")</f>
        <v>61740</v>
      </c>
      <c r="R38" s="23"/>
      <c r="S38" s="23">
        <f>IFERROR(INDEX(Raw!$H$6:$EB$1257,MATCH($B38&amp;$D38&amp;$B$6,Raw!$A$6:$A$1257,0),MATCH(S$6,Raw!$H$5:$EB$5,0))/60/60,"-")</f>
        <v>7641.0272222222229</v>
      </c>
      <c r="T38" s="412">
        <f>IFERROR(INDEX(Raw!$H$6:$EB$1257,MATCH($B38&amp;$D38&amp;$B$6,Raw!$A$6:$A$1257,0),MATCH(T$6,Raw!$H$5:$EB$5,0))/60/60/24,"-")</f>
        <v>5.162037037037037E-3</v>
      </c>
      <c r="U38" s="418">
        <f>IFERROR(INDEX(Raw!$H$6:$EB$1257,MATCH($B38&amp;$D38&amp;$B$6,Raw!$A$6:$A$1257,0),MATCH(U$6,Raw!$H$5:$EB$5,0))/60/60/24,"-")</f>
        <v>9.0972222222222218E-3</v>
      </c>
      <c r="V38" s="23"/>
      <c r="W38" s="23">
        <f>IFERROR(INDEX(Raw!$H$6:$EB$1257,MATCH($B38&amp;$D38&amp;$B$6,Raw!$A$6:$A$1257,0),MATCH(W$6,Raw!$H$5:$EB$5,0)),"-")</f>
        <v>34797</v>
      </c>
      <c r="X38" s="23"/>
      <c r="Y38" s="23">
        <f>IFERROR(INDEX(Raw!$H$6:$EB$1257,MATCH($B38&amp;$D38&amp;$B$6,Raw!$A$6:$A$1257,0),MATCH(Y$6,Raw!$H$5:$EB$5,0))/60/60,"-")</f>
        <v>14750.844444444443</v>
      </c>
      <c r="Z38" s="412">
        <f>IFERROR(INDEX(Raw!$H$6:$EB$1257,MATCH($B38&amp;$D38&amp;$B$6,Raw!$A$6:$A$1257,0),MATCH(Z$6,Raw!$H$5:$EB$5,0))/60/60/24,"-")</f>
        <v>1.7662037037037035E-2</v>
      </c>
      <c r="AA38" s="418">
        <f>IFERROR(INDEX(Raw!$H$6:$EB$1257,MATCH($B38&amp;$D38&amp;$B$6,Raw!$A$6:$A$1257,0),MATCH(AA$6,Raw!$H$5:$EB$5,0))/60/60/24,"-")</f>
        <v>3.4895833333333334E-2</v>
      </c>
      <c r="AB38" s="23"/>
      <c r="AC38" s="323">
        <f>IFERROR(INDEX(Raw!$H$6:$EB$1257,MATCH($B38&amp;$D38&amp;$B$6,Raw!$A$6:$A$1257,0),MATCH(AC$6,Raw!$H$5:$EB$5,0)),"-")</f>
        <v>9451</v>
      </c>
      <c r="AD38" s="323"/>
      <c r="AE38" s="323">
        <f>IFERROR(INDEX(Raw!$H$6:$EB$1257,MATCH($B38&amp;$D38&amp;$B$6,Raw!$A$6:$A$1257,0),MATCH(AE$6,Raw!$H$5:$EB$5,0))/60/60,"-")</f>
        <v>4150.0652777777777</v>
      </c>
      <c r="AF38" s="412">
        <f>IFERROR(INDEX(Raw!$H$6:$EB$1257,MATCH($B38&amp;$D38&amp;$B$6,Raw!$A$6:$A$1257,0),MATCH(AF$6,Raw!$H$5:$EB$5,0))/60/60/24,"-")</f>
        <v>1.8298611111111113E-2</v>
      </c>
      <c r="AG38" s="418">
        <f>IFERROR(INDEX(Raw!$H$6:$EB$1257,MATCH($B38&amp;$D38&amp;$B$6,Raw!$A$6:$A$1257,0),MATCH(AG$6,Raw!$H$5:$EB$5,0))/60/60/24,"-")</f>
        <v>4.0138888888888884E-2</v>
      </c>
      <c r="AH38" s="23"/>
      <c r="AI38" s="23">
        <f>IFERROR(INDEX(Raw!$H$6:$EB$1257,MATCH($B38&amp;$D38&amp;$B$6,Raw!$A$6:$A$1257,0),MATCH(AI$6,Raw!$H$5:$EB$5,0)),"-")</f>
        <v>373103</v>
      </c>
      <c r="AJ38" s="23"/>
      <c r="AK38" s="23">
        <f>IFERROR(INDEX(Raw!$H$6:$EB$1257,MATCH($B38&amp;$D38&amp;$B$6,Raw!$A$6:$A$1257,0),MATCH(AK$6,Raw!$H$5:$EB$5,0))/60/60,"-")</f>
        <v>161000.0363888889</v>
      </c>
      <c r="AL38" s="412">
        <f>IFERROR(INDEX(Raw!$H$6:$EB$1257,MATCH($B38&amp;$D38&amp;$B$6,Raw!$A$6:$A$1257,0),MATCH(AL$6,Raw!$H$5:$EB$5,0))/60/60/24,"-")</f>
        <v>1.7974537037037035E-2</v>
      </c>
      <c r="AM38" s="418">
        <f>IFERROR(INDEX(Raw!$H$6:$EB$1257,MATCH($B38&amp;$D38&amp;$B$6,Raw!$A$6:$A$1257,0),MATCH(AM$6,Raw!$H$5:$EB$5,0))/60/60/24,"-")</f>
        <v>3.7141203703703704E-2</v>
      </c>
      <c r="AN38" s="23"/>
      <c r="AO38" s="23">
        <f>IFERROR(INDEX(Raw!$H$6:$EB$1257,MATCH($B38&amp;$D38&amp;$B$6,Raw!$A$6:$A$1257,0),MATCH(AO$6,Raw!$H$5:$EB$5,0)),"-")</f>
        <v>17202</v>
      </c>
      <c r="AP38" s="23"/>
      <c r="AQ38" s="23">
        <f>IFERROR(INDEX(Raw!$H$6:$EB$1257,MATCH($B38&amp;$D38&amp;$B$6,Raw!$A$6:$A$1257,0),MATCH(AQ$6,Raw!$H$5:$EB$5,0))/60/60,"-")</f>
        <v>29813.717500000002</v>
      </c>
      <c r="AR38" s="412">
        <f>IFERROR(INDEX(Raw!$H$6:$EB$1257,MATCH($B38&amp;$D38&amp;$B$6,Raw!$A$6:$A$1257,0),MATCH(AR$6,Raw!$H$5:$EB$5,0))/60/60/24,"-")</f>
        <v>7.2210648148148149E-2</v>
      </c>
      <c r="AS38" s="418">
        <f>IFERROR(INDEX(Raw!$H$6:$EB$1257,MATCH($B38&amp;$D38&amp;$B$6,Raw!$A$6:$A$1257,0),MATCH(AS$6,Raw!$H$5:$EB$5,0))/60/60/24,"-")</f>
        <v>0.15813657407407408</v>
      </c>
      <c r="AT38" s="23"/>
      <c r="AU38" s="323">
        <f>IFERROR(INDEX(Raw!$H$6:$EB$1257,MATCH($B38&amp;$D38&amp;$B$6,Raw!$A$6:$A$1257,0),MATCH(AU$6,Raw!$H$5:$EB$5,0)),"-")</f>
        <v>6597</v>
      </c>
      <c r="AV38" s="323"/>
      <c r="AW38" s="323">
        <f>IFERROR(INDEX(Raw!$H$6:$EB$1257,MATCH($B38&amp;$D38&amp;$B$6,Raw!$A$6:$A$1257,0),MATCH(AW$6,Raw!$H$5:$EB$5,0))/60/60,"-")</f>
        <v>11065.865833333333</v>
      </c>
      <c r="AX38" s="412">
        <f>IFERROR(INDEX(Raw!$H$6:$EB$1257,MATCH($B38&amp;$D38&amp;$B$6,Raw!$A$6:$A$1257,0),MATCH(AX$6,Raw!$H$5:$EB$5,0))/60/60/24,"-")</f>
        <v>6.9895833333333338E-2</v>
      </c>
      <c r="AY38" s="418">
        <f>IFERROR(INDEX(Raw!$H$6:$EB$1257,MATCH($B38&amp;$D38&amp;$B$6,Raw!$A$6:$A$1257,0),MATCH(AY$6,Raw!$H$5:$EB$5,0))/60/60/24,"-")</f>
        <v>0.16153935185185186</v>
      </c>
      <c r="AZ38" s="23"/>
      <c r="BA38" s="23">
        <f>IFERROR(INDEX(Raw!$H$6:$EB$1257,MATCH($B38&amp;$D38&amp;$B$6,Raw!$A$6:$A$1257,0),MATCH(BA$6,Raw!$H$5:$EB$5,0)),"-")</f>
        <v>12729</v>
      </c>
      <c r="BB38" s="23"/>
      <c r="BC38" s="23">
        <f>IFERROR(INDEX(Raw!$H$6:$EB$1257,MATCH($B38&amp;$D38&amp;$B$6,Raw!$A$6:$A$1257,0),MATCH(BC$6,Raw!$H$5:$EB$5,0))/60/60,"-")</f>
        <v>32331.342777777776</v>
      </c>
      <c r="BD38" s="412">
        <f>IFERROR(INDEX(Raw!$H$6:$EB$1257,MATCH($B38&amp;$D38&amp;$B$6,Raw!$A$6:$A$1257,0),MATCH(BD$6,Raw!$H$5:$EB$5,0))/60/60/24,"-")</f>
        <v>0.10583333333333333</v>
      </c>
      <c r="BE38" s="418">
        <f>IFERROR(INDEX(Raw!$H$6:$EB$1257,MATCH($B38&amp;$D38&amp;$B$6,Raw!$A$6:$A$1257,0),MATCH(BE$6,Raw!$H$5:$EB$5,0))/60/60/24,"-")</f>
        <v>0.22604166666666667</v>
      </c>
      <c r="BF38" s="23"/>
      <c r="BG38" s="23">
        <f>IFERROR(INDEX(Raw!$H$6:$EB$1257,MATCH($B38&amp;$D38&amp;$B$6,Raw!$A$6:$A$1257,0),MATCH(BG$6,Raw!$H$5:$EB$5,0)),"-")</f>
        <v>3134</v>
      </c>
      <c r="BH38" s="23"/>
      <c r="BI38" s="23">
        <f>IFERROR(INDEX(Raw!$H$6:$EB$1257,MATCH($B38&amp;$D38&amp;$B$6,Raw!$A$6:$A$1257,0),MATCH(BI$6,Raw!$H$5:$EB$5,0))/60/60,"-")</f>
        <v>7400.1558333333332</v>
      </c>
      <c r="BJ38" s="412">
        <f>IFERROR(INDEX(Raw!$H$6:$EB$1257,MATCH($B38&amp;$D38&amp;$B$6,Raw!$A$6:$A$1257,0),MATCH(BJ$6,Raw!$H$5:$EB$5,0))/60/60/24,"-")</f>
        <v>9.8379629629629636E-2</v>
      </c>
      <c r="BK38" s="418">
        <f>IFERROR(INDEX(Raw!$H$6:$EB$1257,MATCH($B38&amp;$D38&amp;$B$6,Raw!$A$6:$A$1257,0),MATCH(BK$6,Raw!$H$5:$EB$5,0))/60/60/24,"-")</f>
        <v>0.22745370370370374</v>
      </c>
      <c r="BL38" s="23"/>
      <c r="BM38" s="329">
        <f>IFERROR(INDEX(Raw!$H$6:$EB$1257,MATCH($B38&amp;$D38&amp;$B$6,Raw!$A$6:$A$1257,0),MATCH(BM$6,Raw!$H$5:$EB$5,0)),"-")</f>
        <v>568</v>
      </c>
    </row>
    <row r="39" spans="1:65" s="1" customFormat="1" x14ac:dyDescent="0.2">
      <c r="A39" s="392">
        <v>43800</v>
      </c>
      <c r="B39" s="287" t="s">
        <v>131</v>
      </c>
      <c r="C39" s="25" t="s">
        <v>139</v>
      </c>
      <c r="D39" s="138" t="s">
        <v>139</v>
      </c>
      <c r="E39" s="326">
        <f>IFERROR(INDEX(Raw!$H$6:$EB$1257,MATCH($B39&amp;$D39&amp;$B$6,Raw!$A$6:$A$1257,0),MATCH(E$6,Raw!$H$5:$EB$5,0)),"-")</f>
        <v>960</v>
      </c>
      <c r="F39" s="323"/>
      <c r="G39" s="323">
        <f>IFERROR(INDEX(Raw!$H$6:$EB$1257,MATCH($B39&amp;$D39&amp;$B$6,Raw!$A$6:$A$1257,0),MATCH(G$6,Raw!$H$5:$EB$5,0))/60/60,"-")</f>
        <v>149.20277777777775</v>
      </c>
      <c r="H39" s="412">
        <f>IFERROR(INDEX(Raw!$H$6:$EB$1257,MATCH($B39&amp;$D39&amp;$B$6,Raw!$A$6:$A$1257,0),MATCH(H$6,Raw!$H$5:$EB$5,0))/60/60/24,"-")</f>
        <v>6.4814814814814813E-3</v>
      </c>
      <c r="I39" s="418">
        <f>IFERROR(INDEX(Raw!$H$6:$EB$1257,MATCH($B39&amp;$D39&amp;$B$6,Raw!$A$6:$A$1257,0),MATCH(I$6,Raw!$H$5:$EB$5,0))/60/60/24,"-")</f>
        <v>1.1076388888888887E-2</v>
      </c>
      <c r="J39" s="23"/>
      <c r="K39" s="326">
        <f>IFERROR(INDEX(Raw!$H$6:$EB$1257,MATCH($B39&amp;$D39&amp;$B$6,Raw!$A$6:$A$1257,0),MATCH(K$6,Raw!$H$5:$EB$5,0)),"-")</f>
        <v>571</v>
      </c>
      <c r="L39" s="323"/>
      <c r="M39" s="323">
        <f>IFERROR(INDEX(Raw!$H$6:$EB$1257,MATCH($B39&amp;$D39&amp;$B$6,Raw!$A$6:$A$1257,0),MATCH(M$6,Raw!$H$5:$EB$5,0))/60/60,"-")</f>
        <v>80.775833333333338</v>
      </c>
      <c r="N39" s="412">
        <f>IFERROR(INDEX(Raw!$H$6:$EB$1257,MATCH($B39&amp;$D39&amp;$B$6,Raw!$A$6:$A$1257,0),MATCH(N$6,Raw!$H$5:$EB$5,0))/60/60/24,"-")</f>
        <v>5.8912037037037032E-3</v>
      </c>
      <c r="O39" s="418">
        <f>IFERROR(INDEX(Raw!$H$6:$EB$1257,MATCH($B39&amp;$D39&amp;$B$6,Raw!$A$6:$A$1257,0),MATCH(O$6,Raw!$H$5:$EB$5,0))/60/60/24,"-")</f>
        <v>1.1446759259259261E-2</v>
      </c>
      <c r="P39" s="23"/>
      <c r="Q39" s="23">
        <f>IFERROR(INDEX(Raw!$H$6:$EB$1257,MATCH($B39&amp;$D39&amp;$B$6,Raw!$A$6:$A$1257,0),MATCH(Q$6,Raw!$H$5:$EB$5,0)),"-")</f>
        <v>68928</v>
      </c>
      <c r="R39" s="23"/>
      <c r="S39" s="23">
        <f>IFERROR(INDEX(Raw!$H$6:$EB$1257,MATCH($B39&amp;$D39&amp;$B$6,Raw!$A$6:$A$1257,0),MATCH(S$6,Raw!$H$5:$EB$5,0))/60/60,"-")</f>
        <v>8632.7374999999993</v>
      </c>
      <c r="T39" s="412">
        <f>IFERROR(INDEX(Raw!$H$6:$EB$1257,MATCH($B39&amp;$D39&amp;$B$6,Raw!$A$6:$A$1257,0),MATCH(T$6,Raw!$H$5:$EB$5,0))/60/60/24,"-")</f>
        <v>5.2199074074074066E-3</v>
      </c>
      <c r="U39" s="418">
        <f>IFERROR(INDEX(Raw!$H$6:$EB$1257,MATCH($B39&amp;$D39&amp;$B$6,Raw!$A$6:$A$1257,0),MATCH(U$6,Raw!$H$5:$EB$5,0))/60/60/24,"-")</f>
        <v>9.1666666666666667E-3</v>
      </c>
      <c r="V39" s="23"/>
      <c r="W39" s="23">
        <f>IFERROR(INDEX(Raw!$H$6:$EB$1257,MATCH($B39&amp;$D39&amp;$B$6,Raw!$A$6:$A$1257,0),MATCH(W$6,Raw!$H$5:$EB$5,0)),"-")</f>
        <v>35106</v>
      </c>
      <c r="X39" s="23"/>
      <c r="Y39" s="23">
        <f>IFERROR(INDEX(Raw!$H$6:$EB$1257,MATCH($B39&amp;$D39&amp;$B$6,Raw!$A$6:$A$1257,0),MATCH(Y$6,Raw!$H$5:$EB$5,0))/60/60,"-")</f>
        <v>15777.491944444446</v>
      </c>
      <c r="Z39" s="412">
        <f>IFERROR(INDEX(Raw!$H$6:$EB$1257,MATCH($B39&amp;$D39&amp;$B$6,Raw!$A$6:$A$1257,0),MATCH(Z$6,Raw!$H$5:$EB$5,0))/60/60/24,"-")</f>
        <v>1.8726851851851852E-2</v>
      </c>
      <c r="AA39" s="418">
        <f>IFERROR(INDEX(Raw!$H$6:$EB$1257,MATCH($B39&amp;$D39&amp;$B$6,Raw!$A$6:$A$1257,0),MATCH(AA$6,Raw!$H$5:$EB$5,0))/60/60/24,"-")</f>
        <v>3.7604166666666668E-2</v>
      </c>
      <c r="AB39" s="23"/>
      <c r="AC39" s="323">
        <f>IFERROR(INDEX(Raw!$H$6:$EB$1257,MATCH($B39&amp;$D39&amp;$B$6,Raw!$A$6:$A$1257,0),MATCH(AC$6,Raw!$H$5:$EB$5,0)),"-")</f>
        <v>10064</v>
      </c>
      <c r="AD39" s="323"/>
      <c r="AE39" s="323">
        <f>IFERROR(INDEX(Raw!$H$6:$EB$1257,MATCH($B39&amp;$D39&amp;$B$6,Raw!$A$6:$A$1257,0),MATCH(AE$6,Raw!$H$5:$EB$5,0))/60/60,"-")</f>
        <v>4608.9347222222223</v>
      </c>
      <c r="AF39" s="412">
        <f>IFERROR(INDEX(Raw!$H$6:$EB$1257,MATCH($B39&amp;$D39&amp;$B$6,Raw!$A$6:$A$1257,0),MATCH(AF$6,Raw!$H$5:$EB$5,0))/60/60/24,"-")</f>
        <v>1.9085648148148147E-2</v>
      </c>
      <c r="AG39" s="418">
        <f>IFERROR(INDEX(Raw!$H$6:$EB$1257,MATCH($B39&amp;$D39&amp;$B$6,Raw!$A$6:$A$1257,0),MATCH(AG$6,Raw!$H$5:$EB$5,0))/60/60/24,"-")</f>
        <v>4.1400462962962965E-2</v>
      </c>
      <c r="AH39" s="23"/>
      <c r="AI39" s="23">
        <f>IFERROR(INDEX(Raw!$H$6:$EB$1257,MATCH($B39&amp;$D39&amp;$B$6,Raw!$A$6:$A$1257,0),MATCH(AI$6,Raw!$H$5:$EB$5,0)),"-")</f>
        <v>402842</v>
      </c>
      <c r="AJ39" s="23"/>
      <c r="AK39" s="23">
        <f>IFERROR(INDEX(Raw!$H$6:$EB$1257,MATCH($B39&amp;$D39&amp;$B$6,Raw!$A$6:$A$1257,0),MATCH(AK$6,Raw!$H$5:$EB$5,0))/60/60,"-")</f>
        <v>188371.06972222222</v>
      </c>
      <c r="AL39" s="412">
        <f>IFERROR(INDEX(Raw!$H$6:$EB$1257,MATCH($B39&amp;$D39&amp;$B$6,Raw!$A$6:$A$1257,0),MATCH(AL$6,Raw!$H$5:$EB$5,0))/60/60/24,"-")</f>
        <v>1.9479166666666669E-2</v>
      </c>
      <c r="AM39" s="418">
        <f>IFERROR(INDEX(Raw!$H$6:$EB$1257,MATCH($B39&amp;$D39&amp;$B$6,Raw!$A$6:$A$1257,0),MATCH(AM$6,Raw!$H$5:$EB$5,0))/60/60/24,"-")</f>
        <v>4.0833333333333333E-2</v>
      </c>
      <c r="AN39" s="23"/>
      <c r="AO39" s="23">
        <f>IFERROR(INDEX(Raw!$H$6:$EB$1257,MATCH($B39&amp;$D39&amp;$B$6,Raw!$A$6:$A$1257,0),MATCH(AO$6,Raw!$H$5:$EB$5,0)),"-")</f>
        <v>17095</v>
      </c>
      <c r="AP39" s="23"/>
      <c r="AQ39" s="23">
        <f>IFERROR(INDEX(Raw!$H$6:$EB$1257,MATCH($B39&amp;$D39&amp;$B$6,Raw!$A$6:$A$1257,0),MATCH(AQ$6,Raw!$H$5:$EB$5,0))/60/60,"-")</f>
        <v>31089.945833333335</v>
      </c>
      <c r="AR39" s="412">
        <f>IFERROR(INDEX(Raw!$H$6:$EB$1257,MATCH($B39&amp;$D39&amp;$B$6,Raw!$A$6:$A$1257,0),MATCH(AR$6,Raw!$H$5:$EB$5,0))/60/60/24,"-")</f>
        <v>7.5775462962962961E-2</v>
      </c>
      <c r="AS39" s="418">
        <f>IFERROR(INDEX(Raw!$H$6:$EB$1257,MATCH($B39&amp;$D39&amp;$B$6,Raw!$A$6:$A$1257,0),MATCH(AS$6,Raw!$H$5:$EB$5,0))/60/60/24,"-")</f>
        <v>0.16842592592592595</v>
      </c>
      <c r="AT39" s="23"/>
      <c r="AU39" s="323">
        <f>IFERROR(INDEX(Raw!$H$6:$EB$1257,MATCH($B39&amp;$D39&amp;$B$6,Raw!$A$6:$A$1257,0),MATCH(AU$6,Raw!$H$5:$EB$5,0)),"-")</f>
        <v>6604</v>
      </c>
      <c r="AV39" s="323"/>
      <c r="AW39" s="323">
        <f>IFERROR(INDEX(Raw!$H$6:$EB$1257,MATCH($B39&amp;$D39&amp;$B$6,Raw!$A$6:$A$1257,0),MATCH(AW$6,Raw!$H$5:$EB$5,0))/60/60,"-")</f>
        <v>11090.871111111112</v>
      </c>
      <c r="AX39" s="412">
        <f>IFERROR(INDEX(Raw!$H$6:$EB$1257,MATCH($B39&amp;$D39&amp;$B$6,Raw!$A$6:$A$1257,0),MATCH(AX$6,Raw!$H$5:$EB$5,0))/60/60/24,"-")</f>
        <v>6.997685185185186E-2</v>
      </c>
      <c r="AY39" s="418">
        <f>IFERROR(INDEX(Raw!$H$6:$EB$1257,MATCH($B39&amp;$D39&amp;$B$6,Raw!$A$6:$A$1257,0),MATCH(AY$6,Raw!$H$5:$EB$5,0))/60/60/24,"-")</f>
        <v>0.15842592592592591</v>
      </c>
      <c r="AZ39" s="23"/>
      <c r="BA39" s="23">
        <f>IFERROR(INDEX(Raw!$H$6:$EB$1257,MATCH($B39&amp;$D39&amp;$B$6,Raw!$A$6:$A$1257,0),MATCH(BA$6,Raw!$H$5:$EB$5,0)),"-")</f>
        <v>11734</v>
      </c>
      <c r="BB39" s="23"/>
      <c r="BC39" s="23">
        <f>IFERROR(INDEX(Raw!$H$6:$EB$1257,MATCH($B39&amp;$D39&amp;$B$6,Raw!$A$6:$A$1257,0),MATCH(BC$6,Raw!$H$5:$EB$5,0))/60/60,"-")</f>
        <v>28826.454722222225</v>
      </c>
      <c r="BD39" s="412">
        <f>IFERROR(INDEX(Raw!$H$6:$EB$1257,MATCH($B39&amp;$D39&amp;$B$6,Raw!$A$6:$A$1257,0),MATCH(BD$6,Raw!$H$5:$EB$5,0))/60/60/24,"-")</f>
        <v>0.10236111111111111</v>
      </c>
      <c r="BE39" s="418">
        <f>IFERROR(INDEX(Raw!$H$6:$EB$1257,MATCH($B39&amp;$D39&amp;$B$6,Raw!$A$6:$A$1257,0),MATCH(BE$6,Raw!$H$5:$EB$5,0))/60/60/24,"-")</f>
        <v>0.21668981481481484</v>
      </c>
      <c r="BF39" s="23"/>
      <c r="BG39" s="23">
        <f>IFERROR(INDEX(Raw!$H$6:$EB$1257,MATCH($B39&amp;$D39&amp;$B$6,Raw!$A$6:$A$1257,0),MATCH(BG$6,Raw!$H$5:$EB$5,0)),"-")</f>
        <v>2980</v>
      </c>
      <c r="BH39" s="23"/>
      <c r="BI39" s="23">
        <f>IFERROR(INDEX(Raw!$H$6:$EB$1257,MATCH($B39&amp;$D39&amp;$B$6,Raw!$A$6:$A$1257,0),MATCH(BI$6,Raw!$H$5:$EB$5,0))/60/60,"-")</f>
        <v>7165.3022222222226</v>
      </c>
      <c r="BJ39" s="412">
        <f>IFERROR(INDEX(Raw!$H$6:$EB$1257,MATCH($B39&amp;$D39&amp;$B$6,Raw!$A$6:$A$1257,0),MATCH(BJ$6,Raw!$H$5:$EB$5,0))/60/60/24,"-")</f>
        <v>0.1001851851851852</v>
      </c>
      <c r="BK39" s="418">
        <f>IFERROR(INDEX(Raw!$H$6:$EB$1257,MATCH($B39&amp;$D39&amp;$B$6,Raw!$A$6:$A$1257,0),MATCH(BK$6,Raw!$H$5:$EB$5,0))/60/60/24,"-")</f>
        <v>0.22841435185185188</v>
      </c>
      <c r="BL39" s="23"/>
      <c r="BM39" s="329">
        <f>IFERROR(INDEX(Raw!$H$6:$EB$1257,MATCH($B39&amp;$D39&amp;$B$6,Raw!$A$6:$A$1257,0),MATCH(BM$6,Raw!$H$5:$EB$5,0)),"-")</f>
        <v>433</v>
      </c>
    </row>
    <row r="40" spans="1:65" s="1" customFormat="1" ht="18" x14ac:dyDescent="0.25">
      <c r="A40" s="392">
        <v>43831</v>
      </c>
      <c r="B40" s="287" t="s">
        <v>131</v>
      </c>
      <c r="C40" s="1" t="s">
        <v>140</v>
      </c>
      <c r="D40" s="142" t="s">
        <v>140</v>
      </c>
      <c r="E40" s="326">
        <f>IFERROR(INDEX(Raw!$H$6:$EB$1257,MATCH($B40&amp;$D40&amp;$B$6,Raw!$A$6:$A$1257,0),MATCH(E$6,Raw!$H$5:$EB$5,0)),"-")</f>
        <v>906</v>
      </c>
      <c r="F40" s="323"/>
      <c r="G40" s="323">
        <f>IFERROR(INDEX(Raw!$H$6:$EB$1257,MATCH($B40&amp;$D40&amp;$B$6,Raw!$A$6:$A$1257,0),MATCH(G$6,Raw!$H$5:$EB$5,0))/60/60,"-")</f>
        <v>131.81083333333333</v>
      </c>
      <c r="H40" s="412">
        <f>IFERROR(INDEX(Raw!$H$6:$EB$1257,MATCH($B40&amp;$D40&amp;$B$6,Raw!$A$6:$A$1257,0),MATCH(H$6,Raw!$H$5:$EB$5,0))/60/60/24,"-")</f>
        <v>6.0648148148148145E-3</v>
      </c>
      <c r="I40" s="418">
        <f>IFERROR(INDEX(Raw!$H$6:$EB$1257,MATCH($B40&amp;$D40&amp;$B$6,Raw!$A$6:$A$1257,0),MATCH(I$6,Raw!$H$5:$EB$5,0))/60/60/24,"-")</f>
        <v>1.068287037037037E-2</v>
      </c>
      <c r="J40" s="23"/>
      <c r="K40" s="326">
        <f>IFERROR(INDEX(Raw!$H$6:$EB$1257,MATCH($B40&amp;$D40&amp;$B$6,Raw!$A$6:$A$1257,0),MATCH(K$6,Raw!$H$5:$EB$5,0)),"-")</f>
        <v>482</v>
      </c>
      <c r="L40" s="323"/>
      <c r="M40" s="323">
        <f>IFERROR(INDEX(Raw!$H$6:$EB$1257,MATCH($B40&amp;$D40&amp;$B$6,Raw!$A$6:$A$1257,0),MATCH(M$6,Raw!$H$5:$EB$5,0))/60/60,"-")</f>
        <v>63.896666666666668</v>
      </c>
      <c r="N40" s="412">
        <f>IFERROR(INDEX(Raw!$H$6:$EB$1257,MATCH($B40&amp;$D40&amp;$B$6,Raw!$A$6:$A$1257,0),MATCH(N$6,Raw!$H$5:$EB$5,0))/60/60/24,"-")</f>
        <v>5.5208333333333333E-3</v>
      </c>
      <c r="O40" s="418">
        <f>IFERROR(INDEX(Raw!$H$6:$EB$1257,MATCH($B40&amp;$D40&amp;$B$6,Raw!$A$6:$A$1257,0),MATCH(O$6,Raw!$H$5:$EB$5,0))/60/60/24,"-")</f>
        <v>1.091435185185185E-2</v>
      </c>
      <c r="P40" s="23"/>
      <c r="Q40" s="23">
        <f>IFERROR(INDEX(Raw!$H$6:$EB$1257,MATCH($B40&amp;$D40&amp;$B$6,Raw!$A$6:$A$1257,0),MATCH(Q$6,Raw!$H$5:$EB$5,0)),"-")</f>
        <v>59389</v>
      </c>
      <c r="R40" s="23"/>
      <c r="S40" s="23">
        <f>IFERROR(INDEX(Raw!$H$6:$EB$1257,MATCH($B40&amp;$D40&amp;$B$6,Raw!$A$6:$A$1257,0),MATCH(S$6,Raw!$H$5:$EB$5,0))/60/60,"-")</f>
        <v>6990.770833333333</v>
      </c>
      <c r="T40" s="412">
        <f>IFERROR(INDEX(Raw!$H$6:$EB$1257,MATCH($B40&amp;$D40&amp;$B$6,Raw!$A$6:$A$1257,0),MATCH(T$6,Raw!$H$5:$EB$5,0))/60/60/24,"-")</f>
        <v>4.9074074074074072E-3</v>
      </c>
      <c r="U40" s="418">
        <f>IFERROR(INDEX(Raw!$H$6:$EB$1257,MATCH($B40&amp;$D40&amp;$B$6,Raw!$A$6:$A$1257,0),MATCH(U$6,Raw!$H$5:$EB$5,0))/60/60/24,"-")</f>
        <v>8.5995370370370357E-3</v>
      </c>
      <c r="V40" s="23"/>
      <c r="W40" s="23">
        <f>IFERROR(INDEX(Raw!$H$6:$EB$1257,MATCH($B40&amp;$D40&amp;$B$6,Raw!$A$6:$A$1257,0),MATCH(W$6,Raw!$H$5:$EB$5,0)),"-")</f>
        <v>35306</v>
      </c>
      <c r="X40" s="23"/>
      <c r="Y40" s="23">
        <f>IFERROR(INDEX(Raw!$H$6:$EB$1257,MATCH($B40&amp;$D40&amp;$B$6,Raw!$A$6:$A$1257,0),MATCH(Y$6,Raw!$H$5:$EB$5,0))/60/60,"-")</f>
        <v>12093.406111111111</v>
      </c>
      <c r="Z40" s="412">
        <f>IFERROR(INDEX(Raw!$H$6:$EB$1257,MATCH($B40&amp;$D40&amp;$B$6,Raw!$A$6:$A$1257,0),MATCH(Z$6,Raw!$H$5:$EB$5,0))/60/60/24,"-")</f>
        <v>1.4270833333333335E-2</v>
      </c>
      <c r="AA40" s="418">
        <f>IFERROR(INDEX(Raw!$H$6:$EB$1257,MATCH($B40&amp;$D40&amp;$B$6,Raw!$A$6:$A$1257,0),MATCH(AA$6,Raw!$H$5:$EB$5,0))/60/60/24,"-")</f>
        <v>2.8113425925925927E-2</v>
      </c>
      <c r="AB40" s="23"/>
      <c r="AC40" s="323">
        <f>IFERROR(INDEX(Raw!$H$6:$EB$1257,MATCH($B40&amp;$D40&amp;$B$6,Raw!$A$6:$A$1257,0),MATCH(AC$6,Raw!$H$5:$EB$5,0)),"-")</f>
        <v>9651</v>
      </c>
      <c r="AD40" s="323"/>
      <c r="AE40" s="323">
        <f>IFERROR(INDEX(Raw!$H$6:$EB$1257,MATCH($B40&amp;$D40&amp;$B$6,Raw!$A$6:$A$1257,0),MATCH(AE$6,Raw!$H$5:$EB$5,0))/60/60,"-")</f>
        <v>3293.2113888888885</v>
      </c>
      <c r="AF40" s="412">
        <f>IFERROR(INDEX(Raw!$H$6:$EB$1257,MATCH($B40&amp;$D40&amp;$B$6,Raw!$A$6:$A$1257,0),MATCH(AF$6,Raw!$H$5:$EB$5,0))/60/60/24,"-")</f>
        <v>1.4212962962962962E-2</v>
      </c>
      <c r="AG40" s="418">
        <f>IFERROR(INDEX(Raw!$H$6:$EB$1257,MATCH($B40&amp;$D40&amp;$B$6,Raw!$A$6:$A$1257,0),MATCH(AG$6,Raw!$H$5:$EB$5,0))/60/60/24,"-")</f>
        <v>3.0578703703703702E-2</v>
      </c>
      <c r="AH40" s="23"/>
      <c r="AI40" s="23">
        <f>IFERROR(INDEX(Raw!$H$6:$EB$1257,MATCH($B40&amp;$D40&amp;$B$6,Raw!$A$6:$A$1257,0),MATCH(AI$6,Raw!$H$5:$EB$5,0)),"-")</f>
        <v>362515</v>
      </c>
      <c r="AJ40" s="23"/>
      <c r="AK40" s="23">
        <f>IFERROR(INDEX(Raw!$H$6:$EB$1257,MATCH($B40&amp;$D40&amp;$B$6,Raw!$A$6:$A$1257,0),MATCH(AK$6,Raw!$H$5:$EB$5,0))/60/60,"-")</f>
        <v>126714.61027777777</v>
      </c>
      <c r="AL40" s="412">
        <f>IFERROR(INDEX(Raw!$H$6:$EB$1257,MATCH($B40&amp;$D40&amp;$B$6,Raw!$A$6:$A$1257,0),MATCH(AL$6,Raw!$H$5:$EB$5,0))/60/60/24,"-")</f>
        <v>1.4560185185185183E-2</v>
      </c>
      <c r="AM40" s="418">
        <f>IFERROR(INDEX(Raw!$H$6:$EB$1257,MATCH($B40&amp;$D40&amp;$B$6,Raw!$A$6:$A$1257,0),MATCH(AM$6,Raw!$H$5:$EB$5,0))/60/60/24,"-")</f>
        <v>2.9629629629629627E-2</v>
      </c>
      <c r="AN40" s="23"/>
      <c r="AO40" s="23">
        <f>IFERROR(INDEX(Raw!$H$6:$EB$1257,MATCH($B40&amp;$D40&amp;$B$6,Raw!$A$6:$A$1257,0),MATCH(AO$6,Raw!$H$5:$EB$5,0)),"-")</f>
        <v>19450</v>
      </c>
      <c r="AP40" s="23"/>
      <c r="AQ40" s="23">
        <f>IFERROR(INDEX(Raw!$H$6:$EB$1257,MATCH($B40&amp;$D40&amp;$B$6,Raw!$A$6:$A$1257,0),MATCH(AQ$6,Raw!$H$5:$EB$5,0))/60/60,"-")</f>
        <v>25252.245833333334</v>
      </c>
      <c r="AR40" s="412">
        <f>IFERROR(INDEX(Raw!$H$6:$EB$1257,MATCH($B40&amp;$D40&amp;$B$6,Raw!$A$6:$A$1257,0),MATCH(AR$6,Raw!$H$5:$EB$5,0))/60/60/24,"-")</f>
        <v>5.409722222222222E-2</v>
      </c>
      <c r="AS40" s="418">
        <f>IFERROR(INDEX(Raw!$H$6:$EB$1257,MATCH($B40&amp;$D40&amp;$B$6,Raw!$A$6:$A$1257,0),MATCH(AS$6,Raw!$H$5:$EB$5,0))/60/60/24,"-")</f>
        <v>0.1182986111111111</v>
      </c>
      <c r="AT40" s="23"/>
      <c r="AU40" s="323">
        <f>IFERROR(INDEX(Raw!$H$6:$EB$1257,MATCH($B40&amp;$D40&amp;$B$6,Raw!$A$6:$A$1257,0),MATCH(AU$6,Raw!$H$5:$EB$5,0)),"-")</f>
        <v>7172</v>
      </c>
      <c r="AV40" s="323"/>
      <c r="AW40" s="323">
        <f>IFERROR(INDEX(Raw!$H$6:$EB$1257,MATCH($B40&amp;$D40&amp;$B$6,Raw!$A$6:$A$1257,0),MATCH(AW$6,Raw!$H$5:$EB$5,0))/60/60,"-")</f>
        <v>8315.0630555555563</v>
      </c>
      <c r="AX40" s="412">
        <f>IFERROR(INDEX(Raw!$H$6:$EB$1257,MATCH($B40&amp;$D40&amp;$B$6,Raw!$A$6:$A$1257,0),MATCH(AX$6,Raw!$H$5:$EB$5,0))/60/60/24,"-")</f>
        <v>4.8310185185185178E-2</v>
      </c>
      <c r="AY40" s="418">
        <f>IFERROR(INDEX(Raw!$H$6:$EB$1257,MATCH($B40&amp;$D40&amp;$B$6,Raw!$A$6:$A$1257,0),MATCH(AY$6,Raw!$H$5:$EB$5,0))/60/60/24,"-")</f>
        <v>0.11104166666666666</v>
      </c>
      <c r="AZ40" s="23"/>
      <c r="BA40" s="23">
        <f>IFERROR(INDEX(Raw!$H$6:$EB$1257,MATCH($B40&amp;$D40&amp;$B$6,Raw!$A$6:$A$1257,0),MATCH(BA$6,Raw!$H$5:$EB$5,0)),"-")</f>
        <v>14172</v>
      </c>
      <c r="BB40" s="23"/>
      <c r="BC40" s="23">
        <f>IFERROR(INDEX(Raw!$H$6:$EB$1257,MATCH($B40&amp;$D40&amp;$B$6,Raw!$A$6:$A$1257,0),MATCH(BC$6,Raw!$H$5:$EB$5,0))/60/60,"-")</f>
        <v>27369.327499999999</v>
      </c>
      <c r="BD40" s="412">
        <f>IFERROR(INDEX(Raw!$H$6:$EB$1257,MATCH($B40&amp;$D40&amp;$B$6,Raw!$A$6:$A$1257,0),MATCH(BD$6,Raw!$H$5:$EB$5,0))/60/60/24,"-")</f>
        <v>8.0462962962962958E-2</v>
      </c>
      <c r="BE40" s="418">
        <f>IFERROR(INDEX(Raw!$H$6:$EB$1257,MATCH($B40&amp;$D40&amp;$B$6,Raw!$A$6:$A$1257,0),MATCH(BE$6,Raw!$H$5:$EB$5,0))/60/60/24,"-")</f>
        <v>0.17407407407407408</v>
      </c>
      <c r="BF40" s="23"/>
      <c r="BG40" s="23">
        <f>IFERROR(INDEX(Raw!$H$6:$EB$1257,MATCH($B40&amp;$D40&amp;$B$6,Raw!$A$6:$A$1257,0),MATCH(BG$6,Raw!$H$5:$EB$5,0)),"-")</f>
        <v>3150</v>
      </c>
      <c r="BH40" s="23"/>
      <c r="BI40" s="23">
        <f>IFERROR(INDEX(Raw!$H$6:$EB$1257,MATCH($B40&amp;$D40&amp;$B$6,Raw!$A$6:$A$1257,0),MATCH(BI$6,Raw!$H$5:$EB$5,0))/60/60,"-")</f>
        <v>5593.2313888888893</v>
      </c>
      <c r="BJ40" s="412">
        <f>IFERROR(INDEX(Raw!$H$6:$EB$1257,MATCH($B40&amp;$D40&amp;$B$6,Raw!$A$6:$A$1257,0),MATCH(BJ$6,Raw!$H$5:$EB$5,0))/60/60/24,"-")</f>
        <v>7.3981481481481481E-2</v>
      </c>
      <c r="BK40" s="418">
        <f>IFERROR(INDEX(Raw!$H$6:$EB$1257,MATCH($B40&amp;$D40&amp;$B$6,Raw!$A$6:$A$1257,0),MATCH(BK$6,Raw!$H$5:$EB$5,0))/60/60/24,"-")</f>
        <v>0.17225694444444448</v>
      </c>
      <c r="BL40" s="23"/>
      <c r="BM40" s="329">
        <f>IFERROR(INDEX(Raw!$H$6:$EB$1257,MATCH($B40&amp;$D40&amp;$B$6,Raw!$A$6:$A$1257,0),MATCH(BM$6,Raw!$H$5:$EB$5,0)),"-")</f>
        <v>564</v>
      </c>
    </row>
    <row r="41" spans="1:65" s="1" customFormat="1" ht="12.75" customHeight="1" x14ac:dyDescent="0.2">
      <c r="A41" s="392">
        <v>43862</v>
      </c>
      <c r="B41" s="287" t="s">
        <v>131</v>
      </c>
      <c r="C41" s="1" t="s">
        <v>141</v>
      </c>
      <c r="D41" s="2" t="s">
        <v>141</v>
      </c>
      <c r="E41" s="326">
        <f>IFERROR(INDEX(Raw!$H$6:$EB$1257,MATCH($B41&amp;$D41&amp;$B$6,Raw!$A$6:$A$1257,0),MATCH(E$6,Raw!$H$5:$EB$5,0)),"-")</f>
        <v>694</v>
      </c>
      <c r="F41" s="323"/>
      <c r="G41" s="323">
        <f>IFERROR(INDEX(Raw!$H$6:$EB$1257,MATCH($B41&amp;$D41&amp;$B$6,Raw!$A$6:$A$1257,0),MATCH(G$6,Raw!$H$5:$EB$5,0))/60/60,"-")</f>
        <v>101.48416666666667</v>
      </c>
      <c r="H41" s="412">
        <f>IFERROR(INDEX(Raw!$H$6:$EB$1257,MATCH($B41&amp;$D41&amp;$B$6,Raw!$A$6:$A$1257,0),MATCH(H$6,Raw!$H$5:$EB$5,0))/60/60/24,"-")</f>
        <v>6.0879629629629643E-3</v>
      </c>
      <c r="I41" s="418">
        <f>IFERROR(INDEX(Raw!$H$6:$EB$1257,MATCH($B41&amp;$D41&amp;$B$6,Raw!$A$6:$A$1257,0),MATCH(I$6,Raw!$H$5:$EB$5,0))/60/60/24,"-")</f>
        <v>1.0277777777777778E-2</v>
      </c>
      <c r="J41" s="23"/>
      <c r="K41" s="326">
        <f>IFERROR(INDEX(Raw!$H$6:$EB$1257,MATCH($B41&amp;$D41&amp;$B$6,Raw!$A$6:$A$1257,0),MATCH(K$6,Raw!$H$5:$EB$5,0)),"-")</f>
        <v>453</v>
      </c>
      <c r="L41" s="323"/>
      <c r="M41" s="323">
        <f>IFERROR(INDEX(Raw!$H$6:$EB$1257,MATCH($B41&amp;$D41&amp;$B$6,Raw!$A$6:$A$1257,0),MATCH(M$6,Raw!$H$5:$EB$5,0))/60/60,"-")</f>
        <v>60.481388888888887</v>
      </c>
      <c r="N41" s="412">
        <f>IFERROR(INDEX(Raw!$H$6:$EB$1257,MATCH($B41&amp;$D41&amp;$B$6,Raw!$A$6:$A$1257,0),MATCH(N$6,Raw!$H$5:$EB$5,0))/60/60/24,"-")</f>
        <v>5.5671296296296302E-3</v>
      </c>
      <c r="O41" s="418">
        <f>IFERROR(INDEX(Raw!$H$6:$EB$1257,MATCH($B41&amp;$D41&amp;$B$6,Raw!$A$6:$A$1257,0),MATCH(O$6,Raw!$H$5:$EB$5,0))/60/60/24,"-")</f>
        <v>1.042824074074074E-2</v>
      </c>
      <c r="P41" s="23"/>
      <c r="Q41" s="23">
        <f>IFERROR(INDEX(Raw!$H$6:$EB$1257,MATCH($B41&amp;$D41&amp;$B$6,Raw!$A$6:$A$1257,0),MATCH(Q$6,Raw!$H$5:$EB$5,0)),"-")</f>
        <v>55477</v>
      </c>
      <c r="R41" s="23"/>
      <c r="S41" s="23">
        <f>IFERROR(INDEX(Raw!$H$6:$EB$1257,MATCH($B41&amp;$D41&amp;$B$6,Raw!$A$6:$A$1257,0),MATCH(S$6,Raw!$H$5:$EB$5,0))/60/60,"-")</f>
        <v>6725.8105555555558</v>
      </c>
      <c r="T41" s="412">
        <f>IFERROR(INDEX(Raw!$H$6:$EB$1257,MATCH($B41&amp;$D41&amp;$B$6,Raw!$A$6:$A$1257,0),MATCH(T$6,Raw!$H$5:$EB$5,0))/60/60/24,"-")</f>
        <v>5.0462962962962961E-3</v>
      </c>
      <c r="U41" s="418">
        <f>IFERROR(INDEX(Raw!$H$6:$EB$1257,MATCH($B41&amp;$D41&amp;$B$6,Raw!$A$6:$A$1257,0),MATCH(U$6,Raw!$H$5:$EB$5,0))/60/60/24,"-")</f>
        <v>8.9004629629629625E-3</v>
      </c>
      <c r="V41" s="23"/>
      <c r="W41" s="23">
        <f>IFERROR(INDEX(Raw!$H$6:$EB$1257,MATCH($B41&amp;$D41&amp;$B$6,Raw!$A$6:$A$1257,0),MATCH(W$6,Raw!$H$5:$EB$5,0)),"-")</f>
        <v>30184</v>
      </c>
      <c r="X41" s="23"/>
      <c r="Y41" s="23">
        <f>IFERROR(INDEX(Raw!$H$6:$EB$1257,MATCH($B41&amp;$D41&amp;$B$6,Raw!$A$6:$A$1257,0),MATCH(Y$6,Raw!$H$5:$EB$5,0))/60/60,"-")</f>
        <v>10567.343888888889</v>
      </c>
      <c r="Z41" s="412">
        <f>IFERROR(INDEX(Raw!$H$6:$EB$1257,MATCH($B41&amp;$D41&amp;$B$6,Raw!$A$6:$A$1257,0),MATCH(Z$6,Raw!$H$5:$EB$5,0))/60/60/24,"-")</f>
        <v>1.4583333333333332E-2</v>
      </c>
      <c r="AA41" s="418">
        <f>IFERROR(INDEX(Raw!$H$6:$EB$1257,MATCH($B41&amp;$D41&amp;$B$6,Raw!$A$6:$A$1257,0),MATCH(AA$6,Raw!$H$5:$EB$5,0))/60/60/24,"-")</f>
        <v>2.8564814814814817E-2</v>
      </c>
      <c r="AB41" s="23"/>
      <c r="AC41" s="323">
        <f>IFERROR(INDEX(Raw!$H$6:$EB$1257,MATCH($B41&amp;$D41&amp;$B$6,Raw!$A$6:$A$1257,0),MATCH(AC$6,Raw!$H$5:$EB$5,0)),"-")</f>
        <v>9039</v>
      </c>
      <c r="AD41" s="323"/>
      <c r="AE41" s="323">
        <f>IFERROR(INDEX(Raw!$H$6:$EB$1257,MATCH($B41&amp;$D41&amp;$B$6,Raw!$A$6:$A$1257,0),MATCH(AE$6,Raw!$H$5:$EB$5,0))/60/60,"-")</f>
        <v>3274.0183333333334</v>
      </c>
      <c r="AF41" s="412">
        <f>IFERROR(INDEX(Raw!$H$6:$EB$1257,MATCH($B41&amp;$D41&amp;$B$6,Raw!$A$6:$A$1257,0),MATCH(AF$6,Raw!$H$5:$EB$5,0))/60/60/24,"-")</f>
        <v>1.5092592592592593E-2</v>
      </c>
      <c r="AG41" s="418">
        <f>IFERROR(INDEX(Raw!$H$6:$EB$1257,MATCH($B41&amp;$D41&amp;$B$6,Raw!$A$6:$A$1257,0),MATCH(AG$6,Raw!$H$5:$EB$5,0))/60/60/24,"-")</f>
        <v>3.1793981481481479E-2</v>
      </c>
      <c r="AH41" s="23"/>
      <c r="AI41" s="23">
        <f>IFERROR(INDEX(Raw!$H$6:$EB$1257,MATCH($B41&amp;$D41&amp;$B$6,Raw!$A$6:$A$1257,0),MATCH(AI$6,Raw!$H$5:$EB$5,0)),"-")</f>
        <v>334632</v>
      </c>
      <c r="AJ41" s="23"/>
      <c r="AK41" s="23">
        <f>IFERROR(INDEX(Raw!$H$6:$EB$1257,MATCH($B41&amp;$D41&amp;$B$6,Raw!$A$6:$A$1257,0),MATCH(AK$6,Raw!$H$5:$EB$5,0))/60/60,"-")</f>
        <v>123982.78194444445</v>
      </c>
      <c r="AL41" s="412">
        <f>IFERROR(INDEX(Raw!$H$6:$EB$1257,MATCH($B41&amp;$D41&amp;$B$6,Raw!$A$6:$A$1257,0),MATCH(AL$6,Raw!$H$5:$EB$5,0))/60/60/24,"-")</f>
        <v>1.5439814814814816E-2</v>
      </c>
      <c r="AM41" s="418">
        <f>IFERROR(INDEX(Raw!$H$6:$EB$1257,MATCH($B41&amp;$D41&amp;$B$6,Raw!$A$6:$A$1257,0),MATCH(AM$6,Raw!$H$5:$EB$5,0))/60/60/24,"-")</f>
        <v>3.15625E-2</v>
      </c>
      <c r="AN41" s="23"/>
      <c r="AO41" s="23">
        <f>IFERROR(INDEX(Raw!$H$6:$EB$1257,MATCH($B41&amp;$D41&amp;$B$6,Raw!$A$6:$A$1257,0),MATCH(AO$6,Raw!$H$5:$EB$5,0)),"-")</f>
        <v>17557</v>
      </c>
      <c r="AP41" s="23"/>
      <c r="AQ41" s="23">
        <f>IFERROR(INDEX(Raw!$H$6:$EB$1257,MATCH($B41&amp;$D41&amp;$B$6,Raw!$A$6:$A$1257,0),MATCH(AQ$6,Raw!$H$5:$EB$5,0))/60/60,"-")</f>
        <v>25681.170555555556</v>
      </c>
      <c r="AR41" s="412">
        <f>IFERROR(INDEX(Raw!$H$6:$EB$1257,MATCH($B41&amp;$D41&amp;$B$6,Raw!$A$6:$A$1257,0),MATCH(AR$6,Raw!$H$5:$EB$5,0))/60/60/24,"-")</f>
        <v>6.0949074074074072E-2</v>
      </c>
      <c r="AS41" s="418">
        <f>IFERROR(INDEX(Raw!$H$6:$EB$1257,MATCH($B41&amp;$D41&amp;$B$6,Raw!$A$6:$A$1257,0),MATCH(AS$6,Raw!$H$5:$EB$5,0))/60/60/24,"-")</f>
        <v>0.13645833333333332</v>
      </c>
      <c r="AT41" s="23"/>
      <c r="AU41" s="323">
        <f>IFERROR(INDEX(Raw!$H$6:$EB$1257,MATCH($B41&amp;$D41&amp;$B$6,Raw!$A$6:$A$1257,0),MATCH(AU$6,Raw!$H$5:$EB$5,0)),"-")</f>
        <v>6790</v>
      </c>
      <c r="AV41" s="323"/>
      <c r="AW41" s="323">
        <f>IFERROR(INDEX(Raw!$H$6:$EB$1257,MATCH($B41&amp;$D41&amp;$B$6,Raw!$A$6:$A$1257,0),MATCH(AW$6,Raw!$H$5:$EB$5,0))/60/60,"-")</f>
        <v>8652.0905555555564</v>
      </c>
      <c r="AX41" s="412">
        <f>IFERROR(INDEX(Raw!$H$6:$EB$1257,MATCH($B41&amp;$D41&amp;$B$6,Raw!$A$6:$A$1257,0),MATCH(AX$6,Raw!$H$5:$EB$5,0))/60/60/24,"-")</f>
        <v>5.3090277777777778E-2</v>
      </c>
      <c r="AY41" s="418">
        <f>IFERROR(INDEX(Raw!$H$6:$EB$1257,MATCH($B41&amp;$D41&amp;$B$6,Raw!$A$6:$A$1257,0),MATCH(AY$6,Raw!$H$5:$EB$5,0))/60/60/24,"-")</f>
        <v>0.12211805555555555</v>
      </c>
      <c r="AZ41" s="23"/>
      <c r="BA41" s="23">
        <f>IFERROR(INDEX(Raw!$H$6:$EB$1257,MATCH($B41&amp;$D41&amp;$B$6,Raw!$A$6:$A$1257,0),MATCH(BA$6,Raw!$H$5:$EB$5,0)),"-")</f>
        <v>12721</v>
      </c>
      <c r="BB41" s="23"/>
      <c r="BC41" s="23">
        <f>IFERROR(INDEX(Raw!$H$6:$EB$1257,MATCH($B41&amp;$D41&amp;$B$6,Raw!$A$6:$A$1257,0),MATCH(BC$6,Raw!$H$5:$EB$5,0))/60/60,"-")</f>
        <v>27142.601111111111</v>
      </c>
      <c r="BD41" s="412">
        <f>IFERROR(INDEX(Raw!$H$6:$EB$1257,MATCH($B41&amp;$D41&amp;$B$6,Raw!$A$6:$A$1257,0),MATCH(BD$6,Raw!$H$5:$EB$5,0))/60/60/24,"-")</f>
        <v>8.8900462962962959E-2</v>
      </c>
      <c r="BE41" s="418">
        <f>IFERROR(INDEX(Raw!$H$6:$EB$1257,MATCH($B41&amp;$D41&amp;$B$6,Raw!$A$6:$A$1257,0),MATCH(BE$6,Raw!$H$5:$EB$5,0))/60/60/24,"-")</f>
        <v>0.19231481481481483</v>
      </c>
      <c r="BF41" s="23"/>
      <c r="BG41" s="23">
        <f>IFERROR(INDEX(Raw!$H$6:$EB$1257,MATCH($B41&amp;$D41&amp;$B$6,Raw!$A$6:$A$1257,0),MATCH(BG$6,Raw!$H$5:$EB$5,0)),"-")</f>
        <v>2981</v>
      </c>
      <c r="BH41" s="23"/>
      <c r="BI41" s="23">
        <f>IFERROR(INDEX(Raw!$H$6:$EB$1257,MATCH($B41&amp;$D41&amp;$B$6,Raw!$A$6:$A$1257,0),MATCH(BI$6,Raw!$H$5:$EB$5,0))/60/60,"-")</f>
        <v>5870.6486111111117</v>
      </c>
      <c r="BJ41" s="412">
        <f>IFERROR(INDEX(Raw!$H$6:$EB$1257,MATCH($B41&amp;$D41&amp;$B$6,Raw!$A$6:$A$1257,0),MATCH(BJ$6,Raw!$H$5:$EB$5,0))/60/60/24,"-")</f>
        <v>8.2060185185185194E-2</v>
      </c>
      <c r="BK41" s="418">
        <f>IFERROR(INDEX(Raw!$H$6:$EB$1257,MATCH($B41&amp;$D41&amp;$B$6,Raw!$A$6:$A$1257,0),MATCH(BK$6,Raw!$H$5:$EB$5,0))/60/60/24,"-")</f>
        <v>0.18872685185185187</v>
      </c>
      <c r="BL41" s="23"/>
      <c r="BM41" s="329">
        <f>IFERROR(INDEX(Raw!$H$6:$EB$1257,MATCH($B41&amp;$D41&amp;$B$6,Raw!$A$6:$A$1257,0),MATCH(BM$6,Raw!$H$5:$EB$5,0)),"-")</f>
        <v>502</v>
      </c>
    </row>
    <row r="42" spans="1:65" s="1" customFormat="1" x14ac:dyDescent="0.2">
      <c r="A42" s="392">
        <v>43891</v>
      </c>
      <c r="B42" s="287" t="s">
        <v>131</v>
      </c>
      <c r="C42" s="263" t="s">
        <v>142</v>
      </c>
      <c r="D42" s="138" t="s">
        <v>142</v>
      </c>
      <c r="E42" s="326">
        <f>IFERROR(INDEX(Raw!$H$6:$EB$1257,MATCH($B42&amp;$D42&amp;$B$6,Raw!$A$6:$A$1257,0),MATCH(E$6,Raw!$H$5:$EB$5,0)),"-")</f>
        <v>711</v>
      </c>
      <c r="F42" s="323"/>
      <c r="G42" s="323">
        <f>IFERROR(INDEX(Raw!$H$6:$EB$1257,MATCH($B42&amp;$D42&amp;$B$6,Raw!$A$6:$A$1257,0),MATCH(G$6,Raw!$H$5:$EB$5,0))/60/60,"-")</f>
        <v>113.735</v>
      </c>
      <c r="H42" s="412">
        <f>IFERROR(INDEX(Raw!$H$6:$EB$1257,MATCH($B42&amp;$D42&amp;$B$6,Raw!$A$6:$A$1257,0),MATCH(H$6,Raw!$H$5:$EB$5,0))/60/60/24,"-")</f>
        <v>6.6666666666666671E-3</v>
      </c>
      <c r="I42" s="418">
        <f>IFERROR(INDEX(Raw!$H$6:$EB$1257,MATCH($B42&amp;$D42&amp;$B$6,Raw!$A$6:$A$1257,0),MATCH(I$6,Raw!$H$5:$EB$5,0))/60/60/24,"-")</f>
        <v>1.105324074074074E-2</v>
      </c>
      <c r="J42" s="23"/>
      <c r="K42" s="326">
        <f>IFERROR(INDEX(Raw!$H$6:$EB$1257,MATCH($B42&amp;$D42&amp;$B$6,Raw!$A$6:$A$1257,0),MATCH(K$6,Raw!$H$5:$EB$5,0)),"-")</f>
        <v>397</v>
      </c>
      <c r="L42" s="323"/>
      <c r="M42" s="323">
        <f>IFERROR(INDEX(Raw!$H$6:$EB$1257,MATCH($B42&amp;$D42&amp;$B$6,Raw!$A$6:$A$1257,0),MATCH(M$6,Raw!$H$5:$EB$5,0))/60/60,"-")</f>
        <v>59.038055555555552</v>
      </c>
      <c r="N42" s="412">
        <f>IFERROR(INDEX(Raw!$H$6:$EB$1257,MATCH($B42&amp;$D42&amp;$B$6,Raw!$A$6:$A$1257,0),MATCH(N$6,Raw!$H$5:$EB$5,0))/60/60/24,"-")</f>
        <v>6.1921296296296299E-3</v>
      </c>
      <c r="O42" s="418">
        <f>IFERROR(INDEX(Raw!$H$6:$EB$1257,MATCH($B42&amp;$D42&amp;$B$6,Raw!$A$6:$A$1257,0),MATCH(O$6,Raw!$H$5:$EB$5,0))/60/60/24,"-")</f>
        <v>1.1412037037037038E-2</v>
      </c>
      <c r="P42" s="23"/>
      <c r="Q42" s="23">
        <f>IFERROR(INDEX(Raw!$H$6:$EB$1257,MATCH($B42&amp;$D42&amp;$B$6,Raw!$A$6:$A$1257,0),MATCH(Q$6,Raw!$H$5:$EB$5,0)),"-")</f>
        <v>60585</v>
      </c>
      <c r="R42" s="23"/>
      <c r="S42" s="23">
        <f>IFERROR(INDEX(Raw!$H$6:$EB$1257,MATCH($B42&amp;$D42&amp;$B$6,Raw!$A$6:$A$1257,0),MATCH(S$6,Raw!$H$5:$EB$5,0))/60/60,"-")</f>
        <v>8164.7463888888888</v>
      </c>
      <c r="T42" s="412">
        <f>IFERROR(INDEX(Raw!$H$6:$EB$1257,MATCH($B42&amp;$D42&amp;$B$6,Raw!$A$6:$A$1257,0),MATCH(T$6,Raw!$H$5:$EB$5,0))/60/60/24,"-")</f>
        <v>5.6134259259259271E-3</v>
      </c>
      <c r="U42" s="418">
        <f>IFERROR(INDEX(Raw!$H$6:$EB$1257,MATCH($B42&amp;$D42&amp;$B$6,Raw!$A$6:$A$1257,0),MATCH(U$6,Raw!$H$5:$EB$5,0))/60/60/24,"-")</f>
        <v>9.9421296296296289E-3</v>
      </c>
      <c r="V42" s="23"/>
      <c r="W42" s="23">
        <f>IFERROR(INDEX(Raw!$H$6:$EB$1257,MATCH($B42&amp;$D42&amp;$B$6,Raw!$A$6:$A$1257,0),MATCH(W$6,Raw!$H$5:$EB$5,0)),"-")</f>
        <v>25742</v>
      </c>
      <c r="X42" s="23"/>
      <c r="Y42" s="23">
        <f>IFERROR(INDEX(Raw!$H$6:$EB$1257,MATCH($B42&amp;$D42&amp;$B$6,Raw!$A$6:$A$1257,0),MATCH(Y$6,Raw!$H$5:$EB$5,0))/60/60,"-")</f>
        <v>12376.6075</v>
      </c>
      <c r="Z42" s="412">
        <f>IFERROR(INDEX(Raw!$H$6:$EB$1257,MATCH($B42&amp;$D42&amp;$B$6,Raw!$A$6:$A$1257,0),MATCH(Z$6,Raw!$H$5:$EB$5,0))/60/60/24,"-")</f>
        <v>2.0034722222222221E-2</v>
      </c>
      <c r="AA42" s="418">
        <f>IFERROR(INDEX(Raw!$H$6:$EB$1257,MATCH($B42&amp;$D42&amp;$B$6,Raw!$A$6:$A$1257,0),MATCH(AA$6,Raw!$H$5:$EB$5,0))/60/60/24,"-")</f>
        <v>4.1261574074074069E-2</v>
      </c>
      <c r="AB42" s="23"/>
      <c r="AC42" s="323">
        <f>IFERROR(INDEX(Raw!$H$6:$EB$1257,MATCH($B42&amp;$D42&amp;$B$6,Raw!$A$6:$A$1257,0),MATCH(AC$6,Raw!$H$5:$EB$5,0)),"-")</f>
        <v>7578</v>
      </c>
      <c r="AD42" s="323"/>
      <c r="AE42" s="323">
        <f>IFERROR(INDEX(Raw!$H$6:$EB$1257,MATCH($B42&amp;$D42&amp;$B$6,Raw!$A$6:$A$1257,0),MATCH(AE$6,Raw!$H$5:$EB$5,0))/60/60,"-")</f>
        <v>3645.3563888888889</v>
      </c>
      <c r="AF42" s="412">
        <f>IFERROR(INDEX(Raw!$H$6:$EB$1257,MATCH($B42&amp;$D42&amp;$B$6,Raw!$A$6:$A$1257,0),MATCH(AF$6,Raw!$H$5:$EB$5,0))/60/60/24,"-")</f>
        <v>2.0046296296296295E-2</v>
      </c>
      <c r="AG42" s="418">
        <f>IFERROR(INDEX(Raw!$H$6:$EB$1257,MATCH($B42&amp;$D42&amp;$B$6,Raw!$A$6:$A$1257,0),MATCH(AG$6,Raw!$H$5:$EB$5,0))/60/60/24,"-")</f>
        <v>4.4189814814814814E-2</v>
      </c>
      <c r="AH42" s="23"/>
      <c r="AI42" s="23">
        <f>IFERROR(INDEX(Raw!$H$6:$EB$1257,MATCH($B42&amp;$D42&amp;$B$6,Raw!$A$6:$A$1257,0),MATCH(AI$6,Raw!$H$5:$EB$5,0)),"-")</f>
        <v>370786</v>
      </c>
      <c r="AJ42" s="23"/>
      <c r="AK42" s="23">
        <f>IFERROR(INDEX(Raw!$H$6:$EB$1257,MATCH($B42&amp;$D42&amp;$B$6,Raw!$A$6:$A$1257,0),MATCH(AK$6,Raw!$H$5:$EB$5,0))/60/60,"-")</f>
        <v>200172.25111111111</v>
      </c>
      <c r="AL42" s="412">
        <f>IFERROR(INDEX(Raw!$H$6:$EB$1257,MATCH($B42&amp;$D42&amp;$B$6,Raw!$A$6:$A$1257,0),MATCH(AL$6,Raw!$H$5:$EB$5,0))/60/60/24,"-")</f>
        <v>2.2488425925925926E-2</v>
      </c>
      <c r="AM42" s="418">
        <f>IFERROR(INDEX(Raw!$H$6:$EB$1257,MATCH($B42&amp;$D42&amp;$B$6,Raw!$A$6:$A$1257,0),MATCH(AM$6,Raw!$H$5:$EB$5,0))/60/60/24,"-")</f>
        <v>4.8449074074074068E-2</v>
      </c>
      <c r="AN42" s="23"/>
      <c r="AO42" s="23">
        <f>IFERROR(INDEX(Raw!$H$6:$EB$1257,MATCH($B42&amp;$D42&amp;$B$6,Raw!$A$6:$A$1257,0),MATCH(AO$6,Raw!$H$5:$EB$5,0)),"-")</f>
        <v>15079</v>
      </c>
      <c r="AP42" s="23"/>
      <c r="AQ42" s="23">
        <f>IFERROR(INDEX(Raw!$H$6:$EB$1257,MATCH($B42&amp;$D42&amp;$B$6,Raw!$A$6:$A$1257,0),MATCH(AQ$6,Raw!$H$5:$EB$5,0))/60/60,"-")</f>
        <v>26481.188055555558</v>
      </c>
      <c r="AR42" s="412">
        <f>IFERROR(INDEX(Raw!$H$6:$EB$1257,MATCH($B42&amp;$D42&amp;$B$6,Raw!$A$6:$A$1257,0),MATCH(AR$6,Raw!$H$5:$EB$5,0))/60/60/24,"-")</f>
        <v>7.317129629629629E-2</v>
      </c>
      <c r="AS42" s="418">
        <f>IFERROR(INDEX(Raw!$H$6:$EB$1257,MATCH($B42&amp;$D42&amp;$B$6,Raw!$A$6:$A$1257,0),MATCH(AS$6,Raw!$H$5:$EB$5,0))/60/60/24,"-")</f>
        <v>0.17284722222222224</v>
      </c>
      <c r="AT42" s="23"/>
      <c r="AU42" s="323">
        <f>IFERROR(INDEX(Raw!$H$6:$EB$1257,MATCH($B42&amp;$D42&amp;$B$6,Raw!$A$6:$A$1257,0),MATCH(AU$6,Raw!$H$5:$EB$5,0)),"-")</f>
        <v>5955</v>
      </c>
      <c r="AV42" s="323"/>
      <c r="AW42" s="323">
        <f>IFERROR(INDEX(Raw!$H$6:$EB$1257,MATCH($B42&amp;$D42&amp;$B$6,Raw!$A$6:$A$1257,0),MATCH(AW$6,Raw!$H$5:$EB$5,0))/60/60,"-")</f>
        <v>9751.0955555555538</v>
      </c>
      <c r="AX42" s="412">
        <f>IFERROR(INDEX(Raw!$H$6:$EB$1257,MATCH($B42&amp;$D42&amp;$B$6,Raw!$A$6:$A$1257,0),MATCH(AX$6,Raw!$H$5:$EB$5,0))/60/60/24,"-")</f>
        <v>6.822916666666666E-2</v>
      </c>
      <c r="AY42" s="418">
        <f>IFERROR(INDEX(Raw!$H$6:$EB$1257,MATCH($B42&amp;$D42&amp;$B$6,Raw!$A$6:$A$1257,0),MATCH(AY$6,Raw!$H$5:$EB$5,0))/60/60/24,"-")</f>
        <v>0.1555324074074074</v>
      </c>
      <c r="AZ42" s="23"/>
      <c r="BA42" s="23">
        <f>IFERROR(INDEX(Raw!$H$6:$EB$1257,MATCH($B42&amp;$D42&amp;$B$6,Raw!$A$6:$A$1257,0),MATCH(BA$6,Raw!$H$5:$EB$5,0)),"-")</f>
        <v>11707</v>
      </c>
      <c r="BB42" s="23"/>
      <c r="BC42" s="23">
        <f>IFERROR(INDEX(Raw!$H$6:$EB$1257,MATCH($B42&amp;$D42&amp;$B$6,Raw!$A$6:$A$1257,0),MATCH(BC$6,Raw!$H$5:$EB$5,0))/60/60,"-")</f>
        <v>27350.533333333333</v>
      </c>
      <c r="BD42" s="412">
        <f>IFERROR(INDEX(Raw!$H$6:$EB$1257,MATCH($B42&amp;$D42&amp;$B$6,Raw!$A$6:$A$1257,0),MATCH(BD$6,Raw!$H$5:$EB$5,0))/60/60/24,"-")</f>
        <v>9.734953703703704E-2</v>
      </c>
      <c r="BE42" s="418">
        <f>IFERROR(INDEX(Raw!$H$6:$EB$1257,MATCH($B42&amp;$D42&amp;$B$6,Raw!$A$6:$A$1257,0),MATCH(BE$6,Raw!$H$5:$EB$5,0))/60/60/24,"-")</f>
        <v>0.22358796296296293</v>
      </c>
      <c r="BF42" s="23"/>
      <c r="BG42" s="23">
        <f>IFERROR(INDEX(Raw!$H$6:$EB$1257,MATCH($B42&amp;$D42&amp;$B$6,Raw!$A$6:$A$1257,0),MATCH(BG$6,Raw!$H$5:$EB$5,0)),"-")</f>
        <v>2715</v>
      </c>
      <c r="BH42" s="23"/>
      <c r="BI42" s="23">
        <f>IFERROR(INDEX(Raw!$H$6:$EB$1257,MATCH($B42&amp;$D42&amp;$B$6,Raw!$A$6:$A$1257,0),MATCH(BI$6,Raw!$H$5:$EB$5,0))/60/60,"-")</f>
        <v>6605.9558333333325</v>
      </c>
      <c r="BJ42" s="412">
        <f>IFERROR(INDEX(Raw!$H$6:$EB$1257,MATCH($B42&amp;$D42&amp;$B$6,Raw!$A$6:$A$1257,0),MATCH(BJ$6,Raw!$H$5:$EB$5,0))/60/60/24,"-")</f>
        <v>0.10137731481481481</v>
      </c>
      <c r="BK42" s="418">
        <f>IFERROR(INDEX(Raw!$H$6:$EB$1257,MATCH($B42&amp;$D42&amp;$B$6,Raw!$A$6:$A$1257,0),MATCH(BK$6,Raw!$H$5:$EB$5,0))/60/60/24,"-")</f>
        <v>0.25012731481481482</v>
      </c>
      <c r="BL42" s="23"/>
      <c r="BM42" s="329">
        <f>IFERROR(INDEX(Raw!$H$6:$EB$1257,MATCH($B42&amp;$D42&amp;$B$6,Raw!$A$6:$A$1257,0),MATCH(BM$6,Raw!$H$5:$EB$5,0)),"-")</f>
        <v>2126</v>
      </c>
    </row>
    <row r="43" spans="1:65" s="1" customFormat="1" ht="18" x14ac:dyDescent="0.25">
      <c r="A43" s="392">
        <v>43922</v>
      </c>
      <c r="B43" s="288" t="s">
        <v>147</v>
      </c>
      <c r="C43" s="139" t="s">
        <v>143</v>
      </c>
      <c r="D43" s="142" t="s">
        <v>143</v>
      </c>
      <c r="E43" s="327">
        <f>IFERROR(INDEX(Raw!$H$6:$EB$1257,MATCH($B43&amp;$D43&amp;$B$6,Raw!$A$6:$A$1257,0),MATCH(E$6,Raw!$H$5:$EB$5,0)),"-")</f>
        <v>593</v>
      </c>
      <c r="F43" s="324"/>
      <c r="G43" s="324">
        <f>IFERROR(INDEX(Raw!$H$6:$EB$1257,MATCH($B43&amp;$D43&amp;$B$6,Raw!$A$6:$A$1257,0),MATCH(G$6,Raw!$H$5:$EB$5,0))/60/60,"-")</f>
        <v>88.244166666666658</v>
      </c>
      <c r="H43" s="420">
        <f>IFERROR(INDEX(Raw!$H$6:$EB$1257,MATCH($B43&amp;$D43&amp;$B$6,Raw!$A$6:$A$1257,0),MATCH(H$6,Raw!$H$5:$EB$5,0))/60/60/24,"-")</f>
        <v>6.2037037037037043E-3</v>
      </c>
      <c r="I43" s="421">
        <f>IFERROR(INDEX(Raw!$H$6:$EB$1257,MATCH($B43&amp;$D43&amp;$B$6,Raw!$A$6:$A$1257,0),MATCH(I$6,Raw!$H$5:$EB$5,0))/60/60/24,"-")</f>
        <v>1.0439814814814813E-2</v>
      </c>
      <c r="J43" s="115"/>
      <c r="K43" s="327">
        <f>IFERROR(INDEX(Raw!$H$6:$EB$1257,MATCH($B43&amp;$D43&amp;$B$6,Raw!$A$6:$A$1257,0),MATCH(K$6,Raw!$H$5:$EB$5,0)),"-")</f>
        <v>314</v>
      </c>
      <c r="L43" s="324"/>
      <c r="M43" s="324">
        <f>IFERROR(INDEX(Raw!$H$6:$EB$1257,MATCH($B43&amp;$D43&amp;$B$6,Raw!$A$6:$A$1257,0),MATCH(M$6,Raw!$H$5:$EB$5,0))/60/60,"-")</f>
        <v>40.363333333333337</v>
      </c>
      <c r="N43" s="420">
        <f>IFERROR(INDEX(Raw!$H$6:$EB$1257,MATCH($B43&amp;$D43&amp;$B$6,Raw!$A$6:$A$1257,0),MATCH(N$6,Raw!$H$5:$EB$5,0))/60/60/24,"-")</f>
        <v>5.3587962962962964E-3</v>
      </c>
      <c r="O43" s="421">
        <f>IFERROR(INDEX(Raw!$H$6:$EB$1257,MATCH($B43&amp;$D43&amp;$B$6,Raw!$A$6:$A$1257,0),MATCH(O$6,Raw!$H$5:$EB$5,0))/60/60/24,"-")</f>
        <v>9.571759259259259E-3</v>
      </c>
      <c r="P43" s="115"/>
      <c r="Q43" s="115">
        <f>IFERROR(INDEX(Raw!$H$6:$EB$1257,MATCH($B43&amp;$D43&amp;$B$6,Raw!$A$6:$A$1257,0),MATCH(Q$6,Raw!$H$5:$EB$5,0)),"-")</f>
        <v>49097</v>
      </c>
      <c r="R43" s="115"/>
      <c r="S43" s="115">
        <f>IFERROR(INDEX(Raw!$H$6:$EB$1257,MATCH($B43&amp;$D43&amp;$B$6,Raw!$A$6:$A$1257,0),MATCH(S$6,Raw!$H$5:$EB$5,0))/60/60,"-")</f>
        <v>5750.1441666666669</v>
      </c>
      <c r="T43" s="420">
        <f>IFERROR(INDEX(Raw!$H$6:$EB$1257,MATCH($B43&amp;$D43&amp;$B$6,Raw!$A$6:$A$1257,0),MATCH(T$6,Raw!$H$5:$EB$5,0))/60/60/24,"-")</f>
        <v>4.8842592592592592E-3</v>
      </c>
      <c r="U43" s="421">
        <f>IFERROR(INDEX(Raw!$H$6:$EB$1257,MATCH($B43&amp;$D43&amp;$B$6,Raw!$A$6:$A$1257,0),MATCH(U$6,Raw!$H$5:$EB$5,0))/60/60/24,"-")</f>
        <v>8.518518518518519E-3</v>
      </c>
      <c r="V43" s="23"/>
      <c r="W43" s="115">
        <f>IFERROR(INDEX(Raw!$H$6:$EB$1257,MATCH($B43&amp;$D43&amp;$B$6,Raw!$A$6:$A$1257,0),MATCH(W$6,Raw!$H$5:$EB$5,0)),"-")</f>
        <v>24006</v>
      </c>
      <c r="X43" s="115"/>
      <c r="Y43" s="115">
        <f>IFERROR(INDEX(Raw!$H$6:$EB$1257,MATCH($B43&amp;$D43&amp;$B$6,Raw!$A$6:$A$1257,0),MATCH(Y$6,Raw!$H$5:$EB$5,0))/60/60,"-")</f>
        <v>7137.9216666666662</v>
      </c>
      <c r="Z43" s="420">
        <f>IFERROR(INDEX(Raw!$H$6:$EB$1257,MATCH($B43&amp;$D43&amp;$B$6,Raw!$A$6:$A$1257,0),MATCH(Z$6,Raw!$H$5:$EB$5,0))/60/60/24,"-")</f>
        <v>1.238425925925926E-2</v>
      </c>
      <c r="AA43" s="421">
        <f>IFERROR(INDEX(Raw!$H$6:$EB$1257,MATCH($B43&amp;$D43&amp;$B$6,Raw!$A$6:$A$1257,0),MATCH(AA$6,Raw!$H$5:$EB$5,0))/60/60/24,"-")</f>
        <v>2.4872685185185189E-2</v>
      </c>
      <c r="AB43" s="115"/>
      <c r="AC43" s="324">
        <f>IFERROR(INDEX(Raw!$H$6:$EB$1257,MATCH($B43&amp;$D43&amp;$B$6,Raw!$A$6:$A$1257,0),MATCH(AC$6,Raw!$H$5:$EB$5,0)),"-")</f>
        <v>5271</v>
      </c>
      <c r="AD43" s="324"/>
      <c r="AE43" s="324">
        <f>IFERROR(INDEX(Raw!$H$6:$EB$1257,MATCH($B43&amp;$D43&amp;$B$6,Raw!$A$6:$A$1257,0),MATCH(AE$6,Raw!$H$5:$EB$5,0))/60/60,"-")</f>
        <v>1536.383888888889</v>
      </c>
      <c r="AF43" s="420">
        <f>IFERROR(INDEX(Raw!$H$6:$EB$1257,MATCH($B43&amp;$D43&amp;$B$6,Raw!$A$6:$A$1257,0),MATCH(AF$6,Raw!$H$5:$EB$5,0))/60/60/24,"-")</f>
        <v>1.2141203703703704E-2</v>
      </c>
      <c r="AG43" s="421">
        <f>IFERROR(INDEX(Raw!$H$6:$EB$1257,MATCH($B43&amp;$D43&amp;$B$6,Raw!$A$6:$A$1257,0),MATCH(AG$6,Raw!$H$5:$EB$5,0))/60/60/24,"-")</f>
        <v>2.6030092592592594E-2</v>
      </c>
      <c r="AH43" s="115"/>
      <c r="AI43" s="115">
        <f>IFERROR(INDEX(Raw!$H$6:$EB$1257,MATCH($B43&amp;$D43&amp;$B$6,Raw!$A$6:$A$1257,0),MATCH(AI$6,Raw!$H$5:$EB$5,0)),"-")</f>
        <v>294314</v>
      </c>
      <c r="AJ43" s="115"/>
      <c r="AK43" s="115">
        <f>IFERROR(INDEX(Raw!$H$6:$EB$1257,MATCH($B43&amp;$D43&amp;$B$6,Raw!$A$6:$A$1257,0),MATCH(AK$6,Raw!$H$5:$EB$5,0))/60/60,"-")</f>
        <v>91016.516666666663</v>
      </c>
      <c r="AL43" s="420">
        <f>IFERROR(INDEX(Raw!$H$6:$EB$1257,MATCH($B43&amp;$D43&amp;$B$6,Raw!$A$6:$A$1257,0),MATCH(AL$6,Raw!$H$5:$EB$5,0))/60/60/24,"-")</f>
        <v>1.2881944444444446E-2</v>
      </c>
      <c r="AM43" s="421">
        <f>IFERROR(INDEX(Raw!$H$6:$EB$1257,MATCH($B43&amp;$D43&amp;$B$6,Raw!$A$6:$A$1257,0),MATCH(AM$6,Raw!$H$5:$EB$5,0))/60/60/24,"-")</f>
        <v>2.6875E-2</v>
      </c>
      <c r="AN43" s="23"/>
      <c r="AO43" s="115">
        <f>IFERROR(INDEX(Raw!$H$6:$EB$1257,MATCH($B43&amp;$D43&amp;$B$6,Raw!$A$6:$A$1257,0),MATCH(AO$6,Raw!$H$5:$EB$5,0)),"-")</f>
        <v>16501</v>
      </c>
      <c r="AP43" s="115"/>
      <c r="AQ43" s="115">
        <f>IFERROR(INDEX(Raw!$H$6:$EB$1257,MATCH($B43&amp;$D43&amp;$B$6,Raw!$A$6:$A$1257,0),MATCH(AQ$6,Raw!$H$5:$EB$5,0))/60/60,"-")</f>
        <v>14256.292500000001</v>
      </c>
      <c r="AR43" s="420">
        <f>IFERROR(INDEX(Raw!$H$6:$EB$1257,MATCH($B43&amp;$D43&amp;$B$6,Raw!$A$6:$A$1257,0),MATCH(AR$6,Raw!$H$5:$EB$5,0))/60/60/24,"-")</f>
        <v>3.5995370370370372E-2</v>
      </c>
      <c r="AS43" s="421">
        <f>IFERROR(INDEX(Raw!$H$6:$EB$1257,MATCH($B43&amp;$D43&amp;$B$6,Raw!$A$6:$A$1257,0),MATCH(AS$6,Raw!$H$5:$EB$5,0))/60/60/24,"-")</f>
        <v>7.9201388888888891E-2</v>
      </c>
      <c r="AT43" s="115"/>
      <c r="AU43" s="324">
        <f>IFERROR(INDEX(Raw!$H$6:$EB$1257,MATCH($B43&amp;$D43&amp;$B$6,Raw!$A$6:$A$1257,0),MATCH(AU$6,Raw!$H$5:$EB$5,0)),"-")</f>
        <v>4163</v>
      </c>
      <c r="AV43" s="324"/>
      <c r="AW43" s="324">
        <f>IFERROR(INDEX(Raw!$H$6:$EB$1257,MATCH($B43&amp;$D43&amp;$B$6,Raw!$A$6:$A$1257,0),MATCH(AW$6,Raw!$H$5:$EB$5,0))/60/60,"-")</f>
        <v>3367.4563888888888</v>
      </c>
      <c r="AX43" s="420">
        <f>IFERROR(INDEX(Raw!$H$6:$EB$1257,MATCH($B43&amp;$D43&amp;$B$6,Raw!$A$6:$A$1257,0),MATCH(AX$6,Raw!$H$5:$EB$5,0))/60/60/24,"-")</f>
        <v>3.3703703703703701E-2</v>
      </c>
      <c r="AY43" s="421">
        <f>IFERROR(INDEX(Raw!$H$6:$EB$1257,MATCH($B43&amp;$D43&amp;$B$6,Raw!$A$6:$A$1257,0),MATCH(AY$6,Raw!$H$5:$EB$5,0))/60/60/24,"-")</f>
        <v>7.5682870370370373E-2</v>
      </c>
      <c r="AZ43" s="23"/>
      <c r="BA43" s="115">
        <f>IFERROR(INDEX(Raw!$H$6:$EB$1257,MATCH($B43&amp;$D43&amp;$B$6,Raw!$A$6:$A$1257,0),MATCH(BA$6,Raw!$H$5:$EB$5,0)),"-")</f>
        <v>15979</v>
      </c>
      <c r="BB43" s="115"/>
      <c r="BC43" s="115">
        <f>IFERROR(INDEX(Raw!$H$6:$EB$1257,MATCH($B43&amp;$D43&amp;$B$6,Raw!$A$6:$A$1257,0),MATCH(BC$6,Raw!$H$5:$EB$5,0))/60/60,"-")</f>
        <v>22113.372777777779</v>
      </c>
      <c r="BD43" s="420">
        <f>IFERROR(INDEX(Raw!$H$6:$EB$1257,MATCH($B43&amp;$D43&amp;$B$6,Raw!$A$6:$A$1257,0),MATCH(BD$6,Raw!$H$5:$EB$5,0))/60/60/24,"-")</f>
        <v>5.7662037037037039E-2</v>
      </c>
      <c r="BE43" s="421">
        <f>IFERROR(INDEX(Raw!$H$6:$EB$1257,MATCH($B43&amp;$D43&amp;$B$6,Raw!$A$6:$A$1257,0),MATCH(BE$6,Raw!$H$5:$EB$5,0))/60/60/24,"-")</f>
        <v>0.11944444444444445</v>
      </c>
      <c r="BF43" s="115"/>
      <c r="BG43" s="115">
        <f>IFERROR(INDEX(Raw!$H$6:$EB$1257,MATCH($B43&amp;$D43&amp;$B$6,Raw!$A$6:$A$1257,0),MATCH(BG$6,Raw!$H$5:$EB$5,0)),"-")</f>
        <v>2534</v>
      </c>
      <c r="BH43" s="115"/>
      <c r="BI43" s="115">
        <f>IFERROR(INDEX(Raw!$H$6:$EB$1257,MATCH($B43&amp;$D43&amp;$B$6,Raw!$A$6:$A$1257,0),MATCH(BI$6,Raw!$H$5:$EB$5,0))/60/60,"-")</f>
        <v>3416.2922222222219</v>
      </c>
      <c r="BJ43" s="420">
        <f>IFERROR(INDEX(Raw!$H$6:$EB$1257,MATCH($B43&amp;$D43&amp;$B$6,Raw!$A$6:$A$1257,0),MATCH(BJ$6,Raw!$H$5:$EB$5,0))/60/60/24,"-")</f>
        <v>5.6168981481481479E-2</v>
      </c>
      <c r="BK43" s="421">
        <f>IFERROR(INDEX(Raw!$H$6:$EB$1257,MATCH($B43&amp;$D43&amp;$B$6,Raw!$A$6:$A$1257,0),MATCH(BK$6,Raw!$H$5:$EB$5,0))/60/60/24,"-")</f>
        <v>0.12078703703703704</v>
      </c>
      <c r="BL43" s="23"/>
      <c r="BM43" s="330">
        <f>IFERROR(INDEX(Raw!$H$6:$EB$1257,MATCH($B43&amp;$D43&amp;$B$6,Raw!$A$6:$A$1257,0),MATCH(BM$6,Raw!$H$5:$EB$5,0)),"-")</f>
        <v>2757</v>
      </c>
    </row>
    <row r="44" spans="1:65" s="1" customFormat="1" x14ac:dyDescent="0.2">
      <c r="A44" s="392">
        <v>43952</v>
      </c>
      <c r="B44" s="287" t="s">
        <v>147</v>
      </c>
      <c r="C44" s="46" t="s">
        <v>144</v>
      </c>
      <c r="D44" s="2" t="s">
        <v>144</v>
      </c>
      <c r="E44" s="326">
        <f>IFERROR(INDEX(Raw!$H$6:$EB$1257,MATCH($B44&amp;$D44&amp;$B$6,Raw!$A$6:$A$1257,0),MATCH(E$6,Raw!$H$5:$EB$5,0)),"-")</f>
        <v>465</v>
      </c>
      <c r="F44" s="323"/>
      <c r="G44" s="323">
        <f>IFERROR(INDEX(Raw!$H$6:$EB$1257,MATCH($B44&amp;$D44&amp;$B$6,Raw!$A$6:$A$1257,0),MATCH(G$6,Raw!$H$5:$EB$5,0))/60/60,"-")</f>
        <v>63.984166666666667</v>
      </c>
      <c r="H44" s="412">
        <f>IFERROR(INDEX(Raw!$H$6:$EB$1257,MATCH($B44&amp;$D44&amp;$B$6,Raw!$A$6:$A$1257,0),MATCH(H$6,Raw!$H$5:$EB$5,0))/60/60/24,"-")</f>
        <v>5.7291666666666671E-3</v>
      </c>
      <c r="I44" s="418">
        <f>IFERROR(INDEX(Raw!$H$6:$EB$1257,MATCH($B44&amp;$D44&amp;$B$6,Raw!$A$6:$A$1257,0),MATCH(I$6,Raw!$H$5:$EB$5,0))/60/60/24,"-")</f>
        <v>9.5138888888888894E-3</v>
      </c>
      <c r="J44" s="23"/>
      <c r="K44" s="326">
        <f>IFERROR(INDEX(Raw!$H$6:$EB$1257,MATCH($B44&amp;$D44&amp;$B$6,Raw!$A$6:$A$1257,0),MATCH(K$6,Raw!$H$5:$EB$5,0)),"-")</f>
        <v>364</v>
      </c>
      <c r="L44" s="323"/>
      <c r="M44" s="323">
        <f>IFERROR(INDEX(Raw!$H$6:$EB$1257,MATCH($B44&amp;$D44&amp;$B$6,Raw!$A$6:$A$1257,0),MATCH(M$6,Raw!$H$5:$EB$5,0))/60/60,"-")</f>
        <v>45.386388888888888</v>
      </c>
      <c r="N44" s="412">
        <f>IFERROR(INDEX(Raw!$H$6:$EB$1257,MATCH($B44&amp;$D44&amp;$B$6,Raw!$A$6:$A$1257,0),MATCH(N$6,Raw!$H$5:$EB$5,0))/60/60/24,"-")</f>
        <v>5.1967592592592595E-3</v>
      </c>
      <c r="O44" s="418">
        <f>IFERROR(INDEX(Raw!$H$6:$EB$1257,MATCH($B44&amp;$D44&amp;$B$6,Raw!$A$6:$A$1257,0),MATCH(O$6,Raw!$H$5:$EB$5,0))/60/60/24,"-")</f>
        <v>9.2245370370370363E-3</v>
      </c>
      <c r="P44" s="23"/>
      <c r="Q44" s="23">
        <f>IFERROR(INDEX(Raw!$H$6:$EB$1257,MATCH($B44&amp;$D44&amp;$B$6,Raw!$A$6:$A$1257,0),MATCH(Q$6,Raw!$H$5:$EB$5,0)),"-")</f>
        <v>44562</v>
      </c>
      <c r="R44" s="23"/>
      <c r="S44" s="23">
        <f>IFERROR(INDEX(Raw!$H$6:$EB$1257,MATCH($B44&amp;$D44&amp;$B$6,Raw!$A$6:$A$1257,0),MATCH(S$6,Raw!$H$5:$EB$5,0))/60/60,"-")</f>
        <v>4819.6680555555549</v>
      </c>
      <c r="T44" s="412">
        <f>IFERROR(INDEX(Raw!$H$6:$EB$1257,MATCH($B44&amp;$D44&amp;$B$6,Raw!$A$6:$A$1257,0),MATCH(T$6,Raw!$H$5:$EB$5,0))/60/60/24,"-")</f>
        <v>4.5023148148148149E-3</v>
      </c>
      <c r="U44" s="418">
        <f>IFERROR(INDEX(Raw!$H$6:$EB$1257,MATCH($B44&amp;$D44&amp;$B$6,Raw!$A$6:$A$1257,0),MATCH(U$6,Raw!$H$5:$EB$5,0))/60/60/24,"-")</f>
        <v>7.8472222222222224E-3</v>
      </c>
      <c r="V44" s="23"/>
      <c r="W44" s="23">
        <f>IFERROR(INDEX(Raw!$H$6:$EB$1257,MATCH($B44&amp;$D44&amp;$B$6,Raw!$A$6:$A$1257,0),MATCH(W$6,Raw!$H$5:$EB$5,0)),"-")</f>
        <v>22175</v>
      </c>
      <c r="X44" s="23"/>
      <c r="Y44" s="23">
        <f>IFERROR(INDEX(Raw!$H$6:$EB$1257,MATCH($B44&amp;$D44&amp;$B$6,Raw!$A$6:$A$1257,0),MATCH(Y$6,Raw!$H$5:$EB$5,0))/60/60,"-")</f>
        <v>5048.7213888888891</v>
      </c>
      <c r="Z44" s="412">
        <f>IFERROR(INDEX(Raw!$H$6:$EB$1257,MATCH($B44&amp;$D44&amp;$B$6,Raw!$A$6:$A$1257,0),MATCH(Z$6,Raw!$H$5:$EB$5,0))/60/60/24,"-")</f>
        <v>9.4907407407407406E-3</v>
      </c>
      <c r="AA44" s="418">
        <f>IFERROR(INDEX(Raw!$H$6:$EB$1257,MATCH($B44&amp;$D44&amp;$B$6,Raw!$A$6:$A$1257,0),MATCH(AA$6,Raw!$H$5:$EB$5,0))/60/60/24,"-")</f>
        <v>1.7291666666666667E-2</v>
      </c>
      <c r="AB44" s="23"/>
      <c r="AC44" s="323">
        <f>IFERROR(INDEX(Raw!$H$6:$EB$1257,MATCH($B44&amp;$D44&amp;$B$6,Raw!$A$6:$A$1257,0),MATCH(AC$6,Raw!$H$5:$EB$5,0)),"-")</f>
        <v>6689</v>
      </c>
      <c r="AD44" s="323"/>
      <c r="AE44" s="323">
        <f>IFERROR(INDEX(Raw!$H$6:$EB$1257,MATCH($B44&amp;$D44&amp;$B$6,Raw!$A$6:$A$1257,0),MATCH(AE$6,Raw!$H$5:$EB$5,0))/60/60,"-")</f>
        <v>1390.0897222222222</v>
      </c>
      <c r="AF44" s="412">
        <f>IFERROR(INDEX(Raw!$H$6:$EB$1257,MATCH($B44&amp;$D44&amp;$B$6,Raw!$A$6:$A$1257,0),MATCH(AF$6,Raw!$H$5:$EB$5,0))/60/60/24,"-")</f>
        <v>8.6574074074074071E-3</v>
      </c>
      <c r="AG44" s="418">
        <f>IFERROR(INDEX(Raw!$H$6:$EB$1257,MATCH($B44&amp;$D44&amp;$B$6,Raw!$A$6:$A$1257,0),MATCH(AG$6,Raw!$H$5:$EB$5,0))/60/60/24,"-")</f>
        <v>1.7847222222222223E-2</v>
      </c>
      <c r="AH44" s="23"/>
      <c r="AI44" s="23">
        <f>IFERROR(INDEX(Raw!$H$6:$EB$1257,MATCH($B44&amp;$D44&amp;$B$6,Raw!$A$6:$A$1257,0),MATCH(AI$6,Raw!$H$5:$EB$5,0)),"-")</f>
        <v>294183</v>
      </c>
      <c r="AJ44" s="23"/>
      <c r="AK44" s="23">
        <f>IFERROR(INDEX(Raw!$H$6:$EB$1257,MATCH($B44&amp;$D44&amp;$B$6,Raw!$A$6:$A$1257,0),MATCH(AK$6,Raw!$H$5:$EB$5,0))/60/60,"-")</f>
        <v>66124.273611111115</v>
      </c>
      <c r="AL44" s="412">
        <f>IFERROR(INDEX(Raw!$H$6:$EB$1257,MATCH($B44&amp;$D44&amp;$B$6,Raw!$A$6:$A$1257,0),MATCH(AL$6,Raw!$H$5:$EB$5,0))/60/60/24,"-")</f>
        <v>9.3634259259259261E-3</v>
      </c>
      <c r="AM44" s="418">
        <f>IFERROR(INDEX(Raw!$H$6:$EB$1257,MATCH($B44&amp;$D44&amp;$B$6,Raw!$A$6:$A$1257,0),MATCH(AM$6,Raw!$H$5:$EB$5,0))/60/60/24,"-")</f>
        <v>1.7546296296296296E-2</v>
      </c>
      <c r="AN44" s="23"/>
      <c r="AO44" s="23">
        <f>IFERROR(INDEX(Raw!$H$6:$EB$1257,MATCH($B44&amp;$D44&amp;$B$6,Raw!$A$6:$A$1257,0),MATCH(AO$6,Raw!$H$5:$EB$5,0)),"-")</f>
        <v>18057</v>
      </c>
      <c r="AP44" s="23"/>
      <c r="AQ44" s="23">
        <f>IFERROR(INDEX(Raw!$H$6:$EB$1257,MATCH($B44&amp;$D44&amp;$B$6,Raw!$A$6:$A$1257,0),MATCH(AQ$6,Raw!$H$5:$EB$5,0))/60/60,"-")</f>
        <v>12128.056111111111</v>
      </c>
      <c r="AR44" s="412">
        <f>IFERROR(INDEX(Raw!$H$6:$EB$1257,MATCH($B44&amp;$D44&amp;$B$6,Raw!$A$6:$A$1257,0),MATCH(AR$6,Raw!$H$5:$EB$5,0))/60/60/24,"-")</f>
        <v>2.7986111111111111E-2</v>
      </c>
      <c r="AS44" s="418">
        <f>IFERROR(INDEX(Raw!$H$6:$EB$1257,MATCH($B44&amp;$D44&amp;$B$6,Raw!$A$6:$A$1257,0),MATCH(AS$6,Raw!$H$5:$EB$5,0))/60/60/24,"-")</f>
        <v>5.7592592592592591E-2</v>
      </c>
      <c r="AT44" s="23"/>
      <c r="AU44" s="323">
        <f>IFERROR(INDEX(Raw!$H$6:$EB$1257,MATCH($B44&amp;$D44&amp;$B$6,Raw!$A$6:$A$1257,0),MATCH(AU$6,Raw!$H$5:$EB$5,0)),"-")</f>
        <v>5503</v>
      </c>
      <c r="AV44" s="323"/>
      <c r="AW44" s="323">
        <f>IFERROR(INDEX(Raw!$H$6:$EB$1257,MATCH($B44&amp;$D44&amp;$B$6,Raw!$A$6:$A$1257,0),MATCH(AW$6,Raw!$H$5:$EB$5,0))/60/60,"-")</f>
        <v>3471.9841666666666</v>
      </c>
      <c r="AX44" s="412">
        <f>IFERROR(INDEX(Raw!$H$6:$EB$1257,MATCH($B44&amp;$D44&amp;$B$6,Raw!$A$6:$A$1257,0),MATCH(AX$6,Raw!$H$5:$EB$5,0))/60/60/24,"-")</f>
        <v>2.6284722222222223E-2</v>
      </c>
      <c r="AY44" s="418">
        <f>IFERROR(INDEX(Raw!$H$6:$EB$1257,MATCH($B44&amp;$D44&amp;$B$6,Raw!$A$6:$A$1257,0),MATCH(AY$6,Raw!$H$5:$EB$5,0))/60/60/24,"-")</f>
        <v>5.7812499999999996E-2</v>
      </c>
      <c r="AZ44" s="23"/>
      <c r="BA44" s="23">
        <f>IFERROR(INDEX(Raw!$H$6:$EB$1257,MATCH($B44&amp;$D44&amp;$B$6,Raw!$A$6:$A$1257,0),MATCH(BA$6,Raw!$H$5:$EB$5,0)),"-")</f>
        <v>14702</v>
      </c>
      <c r="BB44" s="23"/>
      <c r="BC44" s="23">
        <f>IFERROR(INDEX(Raw!$H$6:$EB$1257,MATCH($B44&amp;$D44&amp;$B$6,Raw!$A$6:$A$1257,0),MATCH(BC$6,Raw!$H$5:$EB$5,0))/60/60,"-")</f>
        <v>14133.138333333334</v>
      </c>
      <c r="BD44" s="412">
        <f>IFERROR(INDEX(Raw!$H$6:$EB$1257,MATCH($B44&amp;$D44&amp;$B$6,Raw!$A$6:$A$1257,0),MATCH(BD$6,Raw!$H$5:$EB$5,0))/60/60/24,"-")</f>
        <v>4.0057870370370369E-2</v>
      </c>
      <c r="BE44" s="418">
        <f>IFERROR(INDEX(Raw!$H$6:$EB$1257,MATCH($B44&amp;$D44&amp;$B$6,Raw!$A$6:$A$1257,0),MATCH(BE$6,Raw!$H$5:$EB$5,0))/60/60/24,"-")</f>
        <v>8.3101851851851857E-2</v>
      </c>
      <c r="BF44" s="23"/>
      <c r="BG44" s="23">
        <f>IFERROR(INDEX(Raw!$H$6:$EB$1257,MATCH($B44&amp;$D44&amp;$B$6,Raw!$A$6:$A$1257,0),MATCH(BG$6,Raw!$H$5:$EB$5,0)),"-")</f>
        <v>2820</v>
      </c>
      <c r="BH44" s="23"/>
      <c r="BI44" s="23">
        <f>IFERROR(INDEX(Raw!$H$6:$EB$1257,MATCH($B44&amp;$D44&amp;$B$6,Raw!$A$6:$A$1257,0),MATCH(BI$6,Raw!$H$5:$EB$5,0))/60/60,"-")</f>
        <v>2530.9158333333335</v>
      </c>
      <c r="BJ44" s="412">
        <f>IFERROR(INDEX(Raw!$H$6:$EB$1257,MATCH($B44&amp;$D44&amp;$B$6,Raw!$A$6:$A$1257,0),MATCH(BJ$6,Raw!$H$5:$EB$5,0))/60/60/24,"-")</f>
        <v>3.7395833333333336E-2</v>
      </c>
      <c r="BK44" s="418">
        <f>IFERROR(INDEX(Raw!$H$6:$EB$1257,MATCH($B44&amp;$D44&amp;$B$6,Raw!$A$6:$A$1257,0),MATCH(BK$6,Raw!$H$5:$EB$5,0))/60/60/24,"-")</f>
        <v>7.9548611111111112E-2</v>
      </c>
      <c r="BL44" s="23"/>
      <c r="BM44" s="329">
        <f>IFERROR(INDEX(Raw!$H$6:$EB$1257,MATCH($B44&amp;$D44&amp;$B$6,Raw!$A$6:$A$1257,0),MATCH(BM$6,Raw!$H$5:$EB$5,0)),"-")</f>
        <v>3480</v>
      </c>
    </row>
    <row r="45" spans="1:65" s="1" customFormat="1" x14ac:dyDescent="0.2">
      <c r="A45" s="392">
        <v>43983</v>
      </c>
      <c r="B45" s="287" t="s">
        <v>147</v>
      </c>
      <c r="C45" s="46" t="s">
        <v>145</v>
      </c>
      <c r="D45" s="138" t="s">
        <v>145</v>
      </c>
      <c r="E45" s="326">
        <f>IFERROR(INDEX(Raw!$H$6:$EB$1257,MATCH($B45&amp;$D45&amp;$B$6,Raw!$A$6:$A$1257,0),MATCH(E$6,Raw!$H$5:$EB$5,0)),"-")</f>
        <v>482</v>
      </c>
      <c r="F45" s="323"/>
      <c r="G45" s="323">
        <f>IFERROR(INDEX(Raw!$H$6:$EB$1257,MATCH($B45&amp;$D45&amp;$B$6,Raw!$A$6:$A$1257,0),MATCH(G$6,Raw!$H$5:$EB$5,0))/60/60,"-")</f>
        <v>65.893333333333331</v>
      </c>
      <c r="H45" s="412">
        <f>IFERROR(INDEX(Raw!$H$6:$EB$1257,MATCH($B45&amp;$D45&amp;$B$6,Raw!$A$6:$A$1257,0),MATCH(H$6,Raw!$H$5:$EB$5,0))/60/60/24,"-")</f>
        <v>5.6944444444444438E-3</v>
      </c>
      <c r="I45" s="418">
        <f>IFERROR(INDEX(Raw!$H$6:$EB$1257,MATCH($B45&amp;$D45&amp;$B$6,Raw!$A$6:$A$1257,0),MATCH(I$6,Raw!$H$5:$EB$5,0))/60/60/24,"-")</f>
        <v>9.5949074074074079E-3</v>
      </c>
      <c r="J45" s="23"/>
      <c r="K45" s="326">
        <f>IFERROR(INDEX(Raw!$H$6:$EB$1257,MATCH($B45&amp;$D45&amp;$B$6,Raw!$A$6:$A$1257,0),MATCH(K$6,Raw!$H$5:$EB$5,0)),"-")</f>
        <v>397</v>
      </c>
      <c r="L45" s="323"/>
      <c r="M45" s="323">
        <f>IFERROR(INDEX(Raw!$H$6:$EB$1257,MATCH($B45&amp;$D45&amp;$B$6,Raw!$A$6:$A$1257,0),MATCH(M$6,Raw!$H$5:$EB$5,0))/60/60,"-")</f>
        <v>48.18138888888889</v>
      </c>
      <c r="N45" s="412">
        <f>IFERROR(INDEX(Raw!$H$6:$EB$1257,MATCH($B45&amp;$D45&amp;$B$6,Raw!$A$6:$A$1257,0),MATCH(N$6,Raw!$H$5:$EB$5,0))/60/60/24,"-")</f>
        <v>5.0578703703703706E-3</v>
      </c>
      <c r="O45" s="418">
        <f>IFERROR(INDEX(Raw!$H$6:$EB$1257,MATCH($B45&amp;$D45&amp;$B$6,Raw!$A$6:$A$1257,0),MATCH(O$6,Raw!$H$5:$EB$5,0))/60/60/24,"-")</f>
        <v>9.2245370370370363E-3</v>
      </c>
      <c r="P45" s="23"/>
      <c r="Q45" s="23">
        <f>IFERROR(INDEX(Raw!$H$6:$EB$1257,MATCH($B45&amp;$D45&amp;$B$6,Raw!$A$6:$A$1257,0),MATCH(Q$6,Raw!$H$5:$EB$5,0)),"-")</f>
        <v>45267</v>
      </c>
      <c r="R45" s="23"/>
      <c r="S45" s="23">
        <f>IFERROR(INDEX(Raw!$H$6:$EB$1257,MATCH($B45&amp;$D45&amp;$B$6,Raw!$A$6:$A$1257,0),MATCH(S$6,Raw!$H$5:$EB$5,0))/60/60,"-")</f>
        <v>4949.1386111111105</v>
      </c>
      <c r="T45" s="412">
        <f>IFERROR(INDEX(Raw!$H$6:$EB$1257,MATCH($B45&amp;$D45&amp;$B$6,Raw!$A$6:$A$1257,0),MATCH(T$6,Raw!$H$5:$EB$5,0))/60/60/24,"-")</f>
        <v>4.5601851851851853E-3</v>
      </c>
      <c r="U45" s="418">
        <f>IFERROR(INDEX(Raw!$H$6:$EB$1257,MATCH($B45&amp;$D45&amp;$B$6,Raw!$A$6:$A$1257,0),MATCH(U$6,Raw!$H$5:$EB$5,0))/60/60/24,"-")</f>
        <v>7.9745370370370369E-3</v>
      </c>
      <c r="V45" s="23"/>
      <c r="W45" s="23">
        <f>IFERROR(INDEX(Raw!$H$6:$EB$1257,MATCH($B45&amp;$D45&amp;$B$6,Raw!$A$6:$A$1257,0),MATCH(W$6,Raw!$H$5:$EB$5,0)),"-")</f>
        <v>22781</v>
      </c>
      <c r="X45" s="23"/>
      <c r="Y45" s="23">
        <f>IFERROR(INDEX(Raw!$H$6:$EB$1257,MATCH($B45&amp;$D45&amp;$B$6,Raw!$A$6:$A$1257,0),MATCH(Y$6,Raw!$H$5:$EB$5,0))/60/60,"-")</f>
        <v>5683.1958333333332</v>
      </c>
      <c r="Z45" s="412">
        <f>IFERROR(INDEX(Raw!$H$6:$EB$1257,MATCH($B45&amp;$D45&amp;$B$6,Raw!$A$6:$A$1257,0),MATCH(Z$6,Raw!$H$5:$EB$5,0))/60/60/24,"-")</f>
        <v>1.0393518518518519E-2</v>
      </c>
      <c r="AA45" s="418">
        <f>IFERROR(INDEX(Raw!$H$6:$EB$1257,MATCH($B45&amp;$D45&amp;$B$6,Raw!$A$6:$A$1257,0),MATCH(AA$6,Raw!$H$5:$EB$5,0))/60/60/24,"-")</f>
        <v>1.9444444444444445E-2</v>
      </c>
      <c r="AB45" s="23"/>
      <c r="AC45" s="323">
        <f>IFERROR(INDEX(Raw!$H$6:$EB$1257,MATCH($B45&amp;$D45&amp;$B$6,Raw!$A$6:$A$1257,0),MATCH(AC$6,Raw!$H$5:$EB$5,0)),"-")</f>
        <v>7360</v>
      </c>
      <c r="AD45" s="323"/>
      <c r="AE45" s="323">
        <f>IFERROR(INDEX(Raw!$H$6:$EB$1257,MATCH($B45&amp;$D45&amp;$B$6,Raw!$A$6:$A$1257,0),MATCH(AE$6,Raw!$H$5:$EB$5,0))/60/60,"-")</f>
        <v>1681.473888888889</v>
      </c>
      <c r="AF45" s="412">
        <f>IFERROR(INDEX(Raw!$H$6:$EB$1257,MATCH($B45&amp;$D45&amp;$B$6,Raw!$A$6:$A$1257,0),MATCH(AF$6,Raw!$H$5:$EB$5,0))/60/60/24,"-")</f>
        <v>9.5138888888888894E-3</v>
      </c>
      <c r="AG45" s="418">
        <f>IFERROR(INDEX(Raw!$H$6:$EB$1257,MATCH($B45&amp;$D45&amp;$B$6,Raw!$A$6:$A$1257,0),MATCH(AG$6,Raw!$H$5:$EB$5,0))/60/60/24,"-")</f>
        <v>1.9895833333333331E-2</v>
      </c>
      <c r="AH45" s="23"/>
      <c r="AI45" s="23">
        <f>IFERROR(INDEX(Raw!$H$6:$EB$1257,MATCH($B45&amp;$D45&amp;$B$6,Raw!$A$6:$A$1257,0),MATCH(AI$6,Raw!$H$5:$EB$5,0)),"-")</f>
        <v>303476</v>
      </c>
      <c r="AJ45" s="23"/>
      <c r="AK45" s="23">
        <f>IFERROR(INDEX(Raw!$H$6:$EB$1257,MATCH($B45&amp;$D45&amp;$B$6,Raw!$A$6:$A$1257,0),MATCH(AK$6,Raw!$H$5:$EB$5,0))/60/60,"-")</f>
        <v>75434.218888888892</v>
      </c>
      <c r="AL45" s="412">
        <f>IFERROR(INDEX(Raw!$H$6:$EB$1257,MATCH($B45&amp;$D45&amp;$B$6,Raw!$A$6:$A$1257,0),MATCH(AL$6,Raw!$H$5:$EB$5,0))/60/60/24,"-")</f>
        <v>1.0358796296296295E-2</v>
      </c>
      <c r="AM45" s="418">
        <f>IFERROR(INDEX(Raw!$H$6:$EB$1257,MATCH($B45&amp;$D45&amp;$B$6,Raw!$A$6:$A$1257,0),MATCH(AM$6,Raw!$H$5:$EB$5,0))/60/60/24,"-")</f>
        <v>1.9745370370370371E-2</v>
      </c>
      <c r="AN45" s="23"/>
      <c r="AO45" s="23">
        <f>IFERROR(INDEX(Raw!$H$6:$EB$1257,MATCH($B45&amp;$D45&amp;$B$6,Raw!$A$6:$A$1257,0),MATCH(AO$6,Raw!$H$5:$EB$5,0)),"-")</f>
        <v>18482</v>
      </c>
      <c r="AP45" s="23"/>
      <c r="AQ45" s="23">
        <f>IFERROR(INDEX(Raw!$H$6:$EB$1257,MATCH($B45&amp;$D45&amp;$B$6,Raw!$A$6:$A$1257,0),MATCH(AQ$6,Raw!$H$5:$EB$5,0))/60/60,"-")</f>
        <v>14814.175277777778</v>
      </c>
      <c r="AR45" s="412">
        <f>IFERROR(INDEX(Raw!$H$6:$EB$1257,MATCH($B45&amp;$D45&amp;$B$6,Raw!$A$6:$A$1257,0),MATCH(AR$6,Raw!$H$5:$EB$5,0))/60/60/24,"-")</f>
        <v>3.3402777777777774E-2</v>
      </c>
      <c r="AS45" s="418">
        <f>IFERROR(INDEX(Raw!$H$6:$EB$1257,MATCH($B45&amp;$D45&amp;$B$6,Raw!$A$6:$A$1257,0),MATCH(AS$6,Raw!$H$5:$EB$5,0))/60/60/24,"-")</f>
        <v>7.059027777777778E-2</v>
      </c>
      <c r="AT45" s="23"/>
      <c r="AU45" s="323">
        <f>IFERROR(INDEX(Raw!$H$6:$EB$1257,MATCH($B45&amp;$D45&amp;$B$6,Raw!$A$6:$A$1257,0),MATCH(AU$6,Raw!$H$5:$EB$5,0)),"-")</f>
        <v>5932</v>
      </c>
      <c r="AV45" s="323"/>
      <c r="AW45" s="323">
        <f>IFERROR(INDEX(Raw!$H$6:$EB$1257,MATCH($B45&amp;$D45&amp;$B$6,Raw!$A$6:$A$1257,0),MATCH(AW$6,Raw!$H$5:$EB$5,0))/60/60,"-")</f>
        <v>4890.0775000000003</v>
      </c>
      <c r="AX45" s="412">
        <f>IFERROR(INDEX(Raw!$H$6:$EB$1257,MATCH($B45&amp;$D45&amp;$B$6,Raw!$A$6:$A$1257,0),MATCH(AX$6,Raw!$H$5:$EB$5,0))/60/60/24,"-")</f>
        <v>3.4351851851851849E-2</v>
      </c>
      <c r="AY45" s="418">
        <f>IFERROR(INDEX(Raw!$H$6:$EB$1257,MATCH($B45&amp;$D45&amp;$B$6,Raw!$A$6:$A$1257,0),MATCH(AY$6,Raw!$H$5:$EB$5,0))/60/60/24,"-")</f>
        <v>7.6087962962962954E-2</v>
      </c>
      <c r="AZ45" s="23"/>
      <c r="BA45" s="23">
        <f>IFERROR(INDEX(Raw!$H$6:$EB$1257,MATCH($B45&amp;$D45&amp;$B$6,Raw!$A$6:$A$1257,0),MATCH(BA$6,Raw!$H$5:$EB$5,0)),"-")</f>
        <v>14064</v>
      </c>
      <c r="BB45" s="23"/>
      <c r="BC45" s="23">
        <f>IFERROR(INDEX(Raw!$H$6:$EB$1257,MATCH($B45&amp;$D45&amp;$B$6,Raw!$A$6:$A$1257,0),MATCH(BC$6,Raw!$H$5:$EB$5,0))/60/60,"-")</f>
        <v>16226.81111111111</v>
      </c>
      <c r="BD45" s="412">
        <f>IFERROR(INDEX(Raw!$H$6:$EB$1257,MATCH($B45&amp;$D45&amp;$B$6,Raw!$A$6:$A$1257,0),MATCH(BD$6,Raw!$H$5:$EB$5,0))/60/60/24,"-")</f>
        <v>4.8078703703703707E-2</v>
      </c>
      <c r="BE45" s="418">
        <f>IFERROR(INDEX(Raw!$H$6:$EB$1257,MATCH($B45&amp;$D45&amp;$B$6,Raw!$A$6:$A$1257,0),MATCH(BE$6,Raw!$H$5:$EB$5,0))/60/60/24,"-")</f>
        <v>0.10034722222222221</v>
      </c>
      <c r="BF45" s="23"/>
      <c r="BG45" s="23">
        <f>IFERROR(INDEX(Raw!$H$6:$EB$1257,MATCH($B45&amp;$D45&amp;$B$6,Raw!$A$6:$A$1257,0),MATCH(BG$6,Raw!$H$5:$EB$5,0)),"-")</f>
        <v>2975</v>
      </c>
      <c r="BH45" s="23"/>
      <c r="BI45" s="23">
        <f>IFERROR(INDEX(Raw!$H$6:$EB$1257,MATCH($B45&amp;$D45&amp;$B$6,Raw!$A$6:$A$1257,0),MATCH(BI$6,Raw!$H$5:$EB$5,0))/60/60,"-")</f>
        <v>3452.2872222222222</v>
      </c>
      <c r="BJ45" s="412">
        <f>IFERROR(INDEX(Raw!$H$6:$EB$1257,MATCH($B45&amp;$D45&amp;$B$6,Raw!$A$6:$A$1257,0),MATCH(BJ$6,Raw!$H$5:$EB$5,0))/60/60/24,"-")</f>
        <v>4.8356481481481479E-2</v>
      </c>
      <c r="BK45" s="418">
        <f>IFERROR(INDEX(Raw!$H$6:$EB$1257,MATCH($B45&amp;$D45&amp;$B$6,Raw!$A$6:$A$1257,0),MATCH(BK$6,Raw!$H$5:$EB$5,0))/60/60/24,"-")</f>
        <v>0.10887731481481482</v>
      </c>
      <c r="BL45" s="23"/>
      <c r="BM45" s="329">
        <f>IFERROR(INDEX(Raw!$H$6:$EB$1257,MATCH($B45&amp;$D45&amp;$B$6,Raw!$A$6:$A$1257,0),MATCH(BM$6,Raw!$H$5:$EB$5,0)),"-")</f>
        <v>3718</v>
      </c>
    </row>
    <row r="46" spans="1:65" s="1" customFormat="1" ht="18" x14ac:dyDescent="0.25">
      <c r="A46" s="392">
        <v>44013</v>
      </c>
      <c r="B46" s="287" t="s">
        <v>147</v>
      </c>
      <c r="C46" s="46" t="s">
        <v>146</v>
      </c>
      <c r="D46" s="142" t="s">
        <v>146</v>
      </c>
      <c r="E46" s="326">
        <f>IFERROR(INDEX(Raw!$H$6:$EB$1257,MATCH($B46&amp;$D46&amp;$B$6,Raw!$A$6:$A$1257,0),MATCH(E$6,Raw!$H$5:$EB$5,0)),"-")</f>
        <v>535</v>
      </c>
      <c r="F46" s="323"/>
      <c r="G46" s="323">
        <f>IFERROR(INDEX(Raw!$H$6:$EB$1257,MATCH($B46&amp;$D46&amp;$B$6,Raw!$A$6:$A$1257,0),MATCH(G$6,Raw!$H$5:$EB$5,0))/60/60,"-")</f>
        <v>75.282499999999999</v>
      </c>
      <c r="H46" s="412">
        <f>IFERROR(INDEX(Raw!$H$6:$EB$1257,MATCH($B46&amp;$D46&amp;$B$6,Raw!$A$6:$A$1257,0),MATCH(H$6,Raw!$H$5:$EB$5,0))/60/60/24,"-")</f>
        <v>5.8680555555555543E-3</v>
      </c>
      <c r="I46" s="418">
        <f>IFERROR(INDEX(Raw!$H$6:$EB$1257,MATCH($B46&amp;$D46&amp;$B$6,Raw!$A$6:$A$1257,0),MATCH(I$6,Raw!$H$5:$EB$5,0))/60/60/24,"-")</f>
        <v>1.0405092592592593E-2</v>
      </c>
      <c r="J46" s="23"/>
      <c r="K46" s="326">
        <f>IFERROR(INDEX(Raw!$H$6:$EB$1257,MATCH($B46&amp;$D46&amp;$B$6,Raw!$A$6:$A$1257,0),MATCH(K$6,Raw!$H$5:$EB$5,0)),"-")</f>
        <v>413</v>
      </c>
      <c r="L46" s="323"/>
      <c r="M46" s="323">
        <f>IFERROR(INDEX(Raw!$H$6:$EB$1257,MATCH($B46&amp;$D46&amp;$B$6,Raw!$A$6:$A$1257,0),MATCH(M$6,Raw!$H$5:$EB$5,0))/60/60,"-")</f>
        <v>55.195</v>
      </c>
      <c r="N46" s="412">
        <f>IFERROR(INDEX(Raw!$H$6:$EB$1257,MATCH($B46&amp;$D46&amp;$B$6,Raw!$A$6:$A$1257,0),MATCH(N$6,Raw!$H$5:$EB$5,0))/60/60/24,"-")</f>
        <v>5.5671296296296302E-3</v>
      </c>
      <c r="O46" s="418">
        <f>IFERROR(INDEX(Raw!$H$6:$EB$1257,MATCH($B46&amp;$D46&amp;$B$6,Raw!$A$6:$A$1257,0),MATCH(O$6,Raw!$H$5:$EB$5,0))/60/60/24,"-")</f>
        <v>1.0023148148148147E-2</v>
      </c>
      <c r="P46" s="23"/>
      <c r="Q46" s="23">
        <f>IFERROR(INDEX(Raw!$H$6:$EB$1257,MATCH($B46&amp;$D46&amp;$B$6,Raw!$A$6:$A$1257,0),MATCH(Q$6,Raw!$H$5:$EB$5,0)),"-")</f>
        <v>50823</v>
      </c>
      <c r="R46" s="23"/>
      <c r="S46" s="23">
        <f>IFERROR(INDEX(Raw!$H$6:$EB$1257,MATCH($B46&amp;$D46&amp;$B$6,Raw!$A$6:$A$1257,0),MATCH(S$6,Raw!$H$5:$EB$5,0))/60/60,"-")</f>
        <v>5706.3280555555557</v>
      </c>
      <c r="T46" s="412">
        <f>IFERROR(INDEX(Raw!$H$6:$EB$1257,MATCH($B46&amp;$D46&amp;$B$6,Raw!$A$6:$A$1257,0),MATCH(T$6,Raw!$H$5:$EB$5,0))/60/60/24,"-")</f>
        <v>4.6759259259259263E-3</v>
      </c>
      <c r="U46" s="418">
        <f>IFERROR(INDEX(Raw!$H$6:$EB$1257,MATCH($B46&amp;$D46&amp;$B$6,Raw!$A$6:$A$1257,0),MATCH(U$6,Raw!$H$5:$EB$5,0))/60/60/24,"-")</f>
        <v>8.2638888888888883E-3</v>
      </c>
      <c r="V46" s="23"/>
      <c r="W46" s="23">
        <f>IFERROR(INDEX(Raw!$H$6:$EB$1257,MATCH($B46&amp;$D46&amp;$B$6,Raw!$A$6:$A$1257,0),MATCH(W$6,Raw!$H$5:$EB$5,0)),"-")</f>
        <v>23533</v>
      </c>
      <c r="X46" s="23"/>
      <c r="Y46" s="23">
        <f>IFERROR(INDEX(Raw!$H$6:$EB$1257,MATCH($B46&amp;$D46&amp;$B$6,Raw!$A$6:$A$1257,0),MATCH(Y$6,Raw!$H$5:$EB$5,0))/60/60,"-")</f>
        <v>6599.583333333333</v>
      </c>
      <c r="Z46" s="412">
        <f>IFERROR(INDEX(Raw!$H$6:$EB$1257,MATCH($B46&amp;$D46&amp;$B$6,Raw!$A$6:$A$1257,0),MATCH(Z$6,Raw!$H$5:$EB$5,0))/60/60/24,"-")</f>
        <v>1.1689814814814814E-2</v>
      </c>
      <c r="AA46" s="418">
        <f>IFERROR(INDEX(Raw!$H$6:$EB$1257,MATCH($B46&amp;$D46&amp;$B$6,Raw!$A$6:$A$1257,0),MATCH(AA$6,Raw!$H$5:$EB$5,0))/60/60/24,"-")</f>
        <v>2.207175925925926E-2</v>
      </c>
      <c r="AB46" s="23"/>
      <c r="AC46" s="323">
        <f>IFERROR(INDEX(Raw!$H$6:$EB$1257,MATCH($B46&amp;$D46&amp;$B$6,Raw!$A$6:$A$1257,0),MATCH(AC$6,Raw!$H$5:$EB$5,0)),"-")</f>
        <v>8463</v>
      </c>
      <c r="AD46" s="323"/>
      <c r="AE46" s="323">
        <f>IFERROR(INDEX(Raw!$H$6:$EB$1257,MATCH($B46&amp;$D46&amp;$B$6,Raw!$A$6:$A$1257,0),MATCH(AE$6,Raw!$H$5:$EB$5,0))/60/60,"-")</f>
        <v>2227.999166666667</v>
      </c>
      <c r="AF46" s="412">
        <f>IFERROR(INDEX(Raw!$H$6:$EB$1257,MATCH($B46&amp;$D46&amp;$B$6,Raw!$A$6:$A$1257,0),MATCH(AF$6,Raw!$H$5:$EB$5,0))/60/60/24,"-")</f>
        <v>1.0972222222222223E-2</v>
      </c>
      <c r="AG46" s="418">
        <f>IFERROR(INDEX(Raw!$H$6:$EB$1257,MATCH($B46&amp;$D46&amp;$B$6,Raw!$A$6:$A$1257,0),MATCH(AG$6,Raw!$H$5:$EB$5,0))/60/60/24,"-")</f>
        <v>2.3090277777777779E-2</v>
      </c>
      <c r="AH46" s="23"/>
      <c r="AI46" s="23">
        <f>IFERROR(INDEX(Raw!$H$6:$EB$1257,MATCH($B46&amp;$D46&amp;$B$6,Raw!$A$6:$A$1257,0),MATCH(AI$6,Raw!$H$5:$EB$5,0)),"-")</f>
        <v>326702</v>
      </c>
      <c r="AJ46" s="23"/>
      <c r="AK46" s="23">
        <f>IFERROR(INDEX(Raw!$H$6:$EB$1257,MATCH($B46&amp;$D46&amp;$B$6,Raw!$A$6:$A$1257,0),MATCH(AK$6,Raw!$H$5:$EB$5,0))/60/60,"-")</f>
        <v>90872.979444444441</v>
      </c>
      <c r="AL46" s="412">
        <f>IFERROR(INDEX(Raw!$H$6:$EB$1257,MATCH($B46&amp;$D46&amp;$B$6,Raw!$A$6:$A$1257,0),MATCH(AL$6,Raw!$H$5:$EB$5,0))/60/60/24,"-")</f>
        <v>1.1585648148148149E-2</v>
      </c>
      <c r="AM46" s="418">
        <f>IFERROR(INDEX(Raw!$H$6:$EB$1257,MATCH($B46&amp;$D46&amp;$B$6,Raw!$A$6:$A$1257,0),MATCH(AM$6,Raw!$H$5:$EB$5,0))/60/60/24,"-")</f>
        <v>2.2627314814814819E-2</v>
      </c>
      <c r="AN46" s="23"/>
      <c r="AO46" s="23">
        <f>IFERROR(INDEX(Raw!$H$6:$EB$1257,MATCH($B46&amp;$D46&amp;$B$6,Raw!$A$6:$A$1257,0),MATCH(AO$6,Raw!$H$5:$EB$5,0)),"-")</f>
        <v>18354</v>
      </c>
      <c r="AP46" s="23"/>
      <c r="AQ46" s="23">
        <f>IFERROR(INDEX(Raw!$H$6:$EB$1257,MATCH($B46&amp;$D46&amp;$B$6,Raw!$A$6:$A$1257,0),MATCH(AQ$6,Raw!$H$5:$EB$5,0))/60/60,"-")</f>
        <v>17251.192222222224</v>
      </c>
      <c r="AR46" s="412">
        <f>IFERROR(INDEX(Raw!$H$6:$EB$1257,MATCH($B46&amp;$D46&amp;$B$6,Raw!$A$6:$A$1257,0),MATCH(AR$6,Raw!$H$5:$EB$5,0))/60/60/24,"-")</f>
        <v>3.9166666666666662E-2</v>
      </c>
      <c r="AS46" s="418">
        <f>IFERROR(INDEX(Raw!$H$6:$EB$1257,MATCH($B46&amp;$D46&amp;$B$6,Raw!$A$6:$A$1257,0),MATCH(AS$6,Raw!$H$5:$EB$5,0))/60/60/24,"-")</f>
        <v>8.1967592592592592E-2</v>
      </c>
      <c r="AT46" s="23"/>
      <c r="AU46" s="323">
        <f>IFERROR(INDEX(Raw!$H$6:$EB$1257,MATCH($B46&amp;$D46&amp;$B$6,Raw!$A$6:$A$1257,0),MATCH(AU$6,Raw!$H$5:$EB$5,0)),"-")</f>
        <v>6540</v>
      </c>
      <c r="AV46" s="323"/>
      <c r="AW46" s="323">
        <f>IFERROR(INDEX(Raw!$H$6:$EB$1257,MATCH($B46&amp;$D46&amp;$B$6,Raw!$A$6:$A$1257,0),MATCH(AW$6,Raw!$H$5:$EB$5,0))/60/60,"-")</f>
        <v>6224.7833333333338</v>
      </c>
      <c r="AX46" s="412">
        <f>IFERROR(INDEX(Raw!$H$6:$EB$1257,MATCH($B46&amp;$D46&amp;$B$6,Raw!$A$6:$A$1257,0),MATCH(AX$6,Raw!$H$5:$EB$5,0))/60/60/24,"-")</f>
        <v>3.965277777777778E-2</v>
      </c>
      <c r="AY46" s="418">
        <f>IFERROR(INDEX(Raw!$H$6:$EB$1257,MATCH($B46&amp;$D46&amp;$B$6,Raw!$A$6:$A$1257,0),MATCH(AY$6,Raw!$H$5:$EB$5,0))/60/60/24,"-")</f>
        <v>8.7534722222222208E-2</v>
      </c>
      <c r="AZ46" s="23"/>
      <c r="BA46" s="23">
        <f>IFERROR(INDEX(Raw!$H$6:$EB$1257,MATCH($B46&amp;$D46&amp;$B$6,Raw!$A$6:$A$1257,0),MATCH(BA$6,Raw!$H$5:$EB$5,0)),"-")</f>
        <v>14030</v>
      </c>
      <c r="BB46" s="23"/>
      <c r="BC46" s="23">
        <f>IFERROR(INDEX(Raw!$H$6:$EB$1257,MATCH($B46&amp;$D46&amp;$B$6,Raw!$A$6:$A$1257,0),MATCH(BC$6,Raw!$H$5:$EB$5,0))/60/60,"-")</f>
        <v>18684.384444444444</v>
      </c>
      <c r="BD46" s="412">
        <f>IFERROR(INDEX(Raw!$H$6:$EB$1257,MATCH($B46&amp;$D46&amp;$B$6,Raw!$A$6:$A$1257,0),MATCH(BD$6,Raw!$H$5:$EB$5,0))/60/60/24,"-")</f>
        <v>5.5486111111111118E-2</v>
      </c>
      <c r="BE46" s="418">
        <f>IFERROR(INDEX(Raw!$H$6:$EB$1257,MATCH($B46&amp;$D46&amp;$B$6,Raw!$A$6:$A$1257,0),MATCH(BE$6,Raw!$H$5:$EB$5,0))/60/60/24,"-")</f>
        <v>0.11704861111111113</v>
      </c>
      <c r="BF46" s="23"/>
      <c r="BG46" s="23">
        <f>IFERROR(INDEX(Raw!$H$6:$EB$1257,MATCH($B46&amp;$D46&amp;$B$6,Raw!$A$6:$A$1257,0),MATCH(BG$6,Raw!$H$5:$EB$5,0)),"-")</f>
        <v>3100</v>
      </c>
      <c r="BH46" s="23"/>
      <c r="BI46" s="23">
        <f>IFERROR(INDEX(Raw!$H$6:$EB$1257,MATCH($B46&amp;$D46&amp;$B$6,Raw!$A$6:$A$1257,0),MATCH(BI$6,Raw!$H$5:$EB$5,0))/60/60,"-")</f>
        <v>4153.6038888888888</v>
      </c>
      <c r="BJ46" s="412">
        <f>IFERROR(INDEX(Raw!$H$6:$EB$1257,MATCH($B46&amp;$D46&amp;$B$6,Raw!$A$6:$A$1257,0),MATCH(BJ$6,Raw!$H$5:$EB$5,0))/60/60/24,"-")</f>
        <v>5.5833333333333339E-2</v>
      </c>
      <c r="BK46" s="418">
        <f>IFERROR(INDEX(Raw!$H$6:$EB$1257,MATCH($B46&amp;$D46&amp;$B$6,Raw!$A$6:$A$1257,0),MATCH(BK$6,Raw!$H$5:$EB$5,0))/60/60/24,"-")</f>
        <v>0.12710648148148149</v>
      </c>
      <c r="BL46" s="23"/>
      <c r="BM46" s="329">
        <f>IFERROR(INDEX(Raw!$H$6:$EB$1257,MATCH($B46&amp;$D46&amp;$B$6,Raw!$A$6:$A$1257,0),MATCH(BM$6,Raw!$H$5:$EB$5,0)),"-")</f>
        <v>3590</v>
      </c>
    </row>
    <row r="47" spans="1:65" s="1" customFormat="1" x14ac:dyDescent="0.2">
      <c r="A47" s="392">
        <v>44044</v>
      </c>
      <c r="B47" s="287" t="s">
        <v>147</v>
      </c>
      <c r="C47" s="46" t="s">
        <v>135</v>
      </c>
      <c r="D47" s="2" t="s">
        <v>135</v>
      </c>
      <c r="E47" s="326">
        <f>IFERROR(INDEX(Raw!$H$6:$EB$1257,MATCH($B47&amp;$D47&amp;$B$6,Raw!$A$6:$A$1257,0),MATCH(E$6,Raw!$H$5:$EB$5,0)),"-")</f>
        <v>585</v>
      </c>
      <c r="F47" s="323"/>
      <c r="G47" s="323">
        <f>IFERROR(INDEX(Raw!$H$6:$EB$1257,MATCH($B47&amp;$D47&amp;$B$6,Raw!$A$6:$A$1257,0),MATCH(G$6,Raw!$H$5:$EB$5,0))/60/60,"-")</f>
        <v>84.211666666666659</v>
      </c>
      <c r="H47" s="412">
        <f>IFERROR(INDEX(Raw!$H$6:$EB$1257,MATCH($B47&amp;$D47&amp;$B$6,Raw!$A$6:$A$1257,0),MATCH(H$6,Raw!$H$5:$EB$5,0))/60/60/24,"-")</f>
        <v>5.9953703703703697E-3</v>
      </c>
      <c r="I47" s="418">
        <f>IFERROR(INDEX(Raw!$H$6:$EB$1257,MATCH($B47&amp;$D47&amp;$B$6,Raw!$A$6:$A$1257,0),MATCH(I$6,Raw!$H$5:$EB$5,0))/60/60/24,"-")</f>
        <v>9.9537037037037042E-3</v>
      </c>
      <c r="J47" s="23"/>
      <c r="K47" s="326">
        <f>IFERROR(INDEX(Raw!$H$6:$EB$1257,MATCH($B47&amp;$D47&amp;$B$6,Raw!$A$6:$A$1257,0),MATCH(K$6,Raw!$H$5:$EB$5,0)),"-")</f>
        <v>439</v>
      </c>
      <c r="L47" s="323"/>
      <c r="M47" s="323">
        <f>IFERROR(INDEX(Raw!$H$6:$EB$1257,MATCH($B47&amp;$D47&amp;$B$6,Raw!$A$6:$A$1257,0),MATCH(M$6,Raw!$H$5:$EB$5,0))/60/60,"-")</f>
        <v>57.317777777777778</v>
      </c>
      <c r="N47" s="412">
        <f>IFERROR(INDEX(Raw!$H$6:$EB$1257,MATCH($B47&amp;$D47&amp;$B$6,Raw!$A$6:$A$1257,0),MATCH(N$6,Raw!$H$5:$EB$5,0))/60/60/24,"-")</f>
        <v>5.4398148148148149E-3</v>
      </c>
      <c r="O47" s="418">
        <f>IFERROR(INDEX(Raw!$H$6:$EB$1257,MATCH($B47&amp;$D47&amp;$B$6,Raw!$A$6:$A$1257,0),MATCH(O$6,Raw!$H$5:$EB$5,0))/60/60/24,"-")</f>
        <v>1.0046296296296296E-2</v>
      </c>
      <c r="P47" s="23"/>
      <c r="Q47" s="23">
        <f>IFERROR(INDEX(Raw!$H$6:$EB$1257,MATCH($B47&amp;$D47&amp;$B$6,Raw!$A$6:$A$1257,0),MATCH(Q$6,Raw!$H$5:$EB$5,0)),"-")</f>
        <v>55438</v>
      </c>
      <c r="R47" s="23"/>
      <c r="S47" s="23">
        <f>IFERROR(INDEX(Raw!$H$6:$EB$1257,MATCH($B47&amp;$D47&amp;$B$6,Raw!$A$6:$A$1257,0),MATCH(S$6,Raw!$H$5:$EB$5,0))/60/60,"-")</f>
        <v>6501.4719444444445</v>
      </c>
      <c r="T47" s="412">
        <f>IFERROR(INDEX(Raw!$H$6:$EB$1257,MATCH($B47&amp;$D47&amp;$B$6,Raw!$A$6:$A$1257,0),MATCH(T$6,Raw!$H$5:$EB$5,0))/60/60/24,"-")</f>
        <v>4.8842592592592592E-3</v>
      </c>
      <c r="U47" s="418">
        <f>IFERROR(INDEX(Raw!$H$6:$EB$1257,MATCH($B47&amp;$D47&amp;$B$6,Raw!$A$6:$A$1257,0),MATCH(U$6,Raw!$H$5:$EB$5,0))/60/60/24,"-")</f>
        <v>8.7152777777777784E-3</v>
      </c>
      <c r="V47" s="23"/>
      <c r="W47" s="23">
        <f>IFERROR(INDEX(Raw!$H$6:$EB$1257,MATCH($B47&amp;$D47&amp;$B$6,Raw!$A$6:$A$1257,0),MATCH(W$6,Raw!$H$5:$EB$5,0)),"-")</f>
        <v>23722</v>
      </c>
      <c r="X47" s="23"/>
      <c r="Y47" s="23">
        <f>IFERROR(INDEX(Raw!$H$6:$EB$1257,MATCH($B47&amp;$D47&amp;$B$6,Raw!$A$6:$A$1257,0),MATCH(Y$6,Raw!$H$5:$EB$5,0))/60/60,"-")</f>
        <v>8094.4338888888888</v>
      </c>
      <c r="Z47" s="412">
        <f>IFERROR(INDEX(Raw!$H$6:$EB$1257,MATCH($B47&amp;$D47&amp;$B$6,Raw!$A$6:$A$1257,0),MATCH(Z$6,Raw!$H$5:$EB$5,0))/60/60/24,"-")</f>
        <v>1.4212962962962962E-2</v>
      </c>
      <c r="AA47" s="418">
        <f>IFERROR(INDEX(Raw!$H$6:$EB$1257,MATCH($B47&amp;$D47&amp;$B$6,Raw!$A$6:$A$1257,0),MATCH(AA$6,Raw!$H$5:$EB$5,0))/60/60/24,"-")</f>
        <v>2.7893518518518515E-2</v>
      </c>
      <c r="AB47" s="23"/>
      <c r="AC47" s="323">
        <f>IFERROR(INDEX(Raw!$H$6:$EB$1257,MATCH($B47&amp;$D47&amp;$B$6,Raw!$A$6:$A$1257,0),MATCH(AC$6,Raw!$H$5:$EB$5,0)),"-")</f>
        <v>8801</v>
      </c>
      <c r="AD47" s="323"/>
      <c r="AE47" s="323">
        <f>IFERROR(INDEX(Raw!$H$6:$EB$1257,MATCH($B47&amp;$D47&amp;$B$6,Raw!$A$6:$A$1257,0),MATCH(AE$6,Raw!$H$5:$EB$5,0))/60/60,"-")</f>
        <v>2924.4566666666665</v>
      </c>
      <c r="AF47" s="412">
        <f>IFERROR(INDEX(Raw!$H$6:$EB$1257,MATCH($B47&amp;$D47&amp;$B$6,Raw!$A$6:$A$1257,0),MATCH(AF$6,Raw!$H$5:$EB$5,0))/60/60/24,"-")</f>
        <v>1.3842592592592594E-2</v>
      </c>
      <c r="AG47" s="418">
        <f>IFERROR(INDEX(Raw!$H$6:$EB$1257,MATCH($B47&amp;$D47&amp;$B$6,Raw!$A$6:$A$1257,0),MATCH(AG$6,Raw!$H$5:$EB$5,0))/60/60/24,"-")</f>
        <v>2.9803240740740741E-2</v>
      </c>
      <c r="AH47" s="23"/>
      <c r="AI47" s="23">
        <f>IFERROR(INDEX(Raw!$H$6:$EB$1257,MATCH($B47&amp;$D47&amp;$B$6,Raw!$A$6:$A$1257,0),MATCH(AI$6,Raw!$H$5:$EB$5,0)),"-")</f>
        <v>344426</v>
      </c>
      <c r="AJ47" s="23"/>
      <c r="AK47" s="23">
        <f>IFERROR(INDEX(Raw!$H$6:$EB$1257,MATCH($B47&amp;$D47&amp;$B$6,Raw!$A$6:$A$1257,0),MATCH(AK$6,Raw!$H$5:$EB$5,0))/60/60,"-")</f>
        <v>114958.85222222222</v>
      </c>
      <c r="AL47" s="412">
        <f>IFERROR(INDEX(Raw!$H$6:$EB$1257,MATCH($B47&amp;$D47&amp;$B$6,Raw!$A$6:$A$1257,0),MATCH(AL$6,Raw!$H$5:$EB$5,0))/60/60/24,"-")</f>
        <v>1.3912037037037037E-2</v>
      </c>
      <c r="AM47" s="418">
        <f>IFERROR(INDEX(Raw!$H$6:$EB$1257,MATCH($B47&amp;$D47&amp;$B$6,Raw!$A$6:$A$1257,0),MATCH(AM$6,Raw!$H$5:$EB$5,0))/60/60/24,"-")</f>
        <v>2.8136574074074074E-2</v>
      </c>
      <c r="AN47" s="23"/>
      <c r="AO47" s="23">
        <f>IFERROR(INDEX(Raw!$H$6:$EB$1257,MATCH($B47&amp;$D47&amp;$B$6,Raw!$A$6:$A$1257,0),MATCH(AO$6,Raw!$H$5:$EB$5,0)),"-")</f>
        <v>17309</v>
      </c>
      <c r="AP47" s="23"/>
      <c r="AQ47" s="23">
        <f>IFERROR(INDEX(Raw!$H$6:$EB$1257,MATCH($B47&amp;$D47&amp;$B$6,Raw!$A$6:$A$1257,0),MATCH(AQ$6,Raw!$H$5:$EB$5,0))/60/60,"-")</f>
        <v>20996.292222222222</v>
      </c>
      <c r="AR47" s="412">
        <f>IFERROR(INDEX(Raw!$H$6:$EB$1257,MATCH($B47&amp;$D47&amp;$B$6,Raw!$A$6:$A$1257,0),MATCH(AR$6,Raw!$H$5:$EB$5,0))/60/60/24,"-")</f>
        <v>5.0543981481481481E-2</v>
      </c>
      <c r="AS47" s="418">
        <f>IFERROR(INDEX(Raw!$H$6:$EB$1257,MATCH($B47&amp;$D47&amp;$B$6,Raw!$A$6:$A$1257,0),MATCH(AS$6,Raw!$H$5:$EB$5,0))/60/60/24,"-")</f>
        <v>0.10947916666666667</v>
      </c>
      <c r="AT47" s="23"/>
      <c r="AU47" s="323">
        <f>IFERROR(INDEX(Raw!$H$6:$EB$1257,MATCH($B47&amp;$D47&amp;$B$6,Raw!$A$6:$A$1257,0),MATCH(AU$6,Raw!$H$5:$EB$5,0)),"-")</f>
        <v>6209</v>
      </c>
      <c r="AV47" s="323"/>
      <c r="AW47" s="323">
        <f>IFERROR(INDEX(Raw!$H$6:$EB$1257,MATCH($B47&amp;$D47&amp;$B$6,Raw!$A$6:$A$1257,0),MATCH(AW$6,Raw!$H$5:$EB$5,0))/60/60,"-")</f>
        <v>7415.6861111111111</v>
      </c>
      <c r="AX47" s="412">
        <f>IFERROR(INDEX(Raw!$H$6:$EB$1257,MATCH($B47&amp;$D47&amp;$B$6,Raw!$A$6:$A$1257,0),MATCH(AX$6,Raw!$H$5:$EB$5,0))/60/60/24,"-")</f>
        <v>4.9768518518518517E-2</v>
      </c>
      <c r="AY47" s="418">
        <f>IFERROR(INDEX(Raw!$H$6:$EB$1257,MATCH($B47&amp;$D47&amp;$B$6,Raw!$A$6:$A$1257,0),MATCH(AY$6,Raw!$H$5:$EB$5,0))/60/60/24,"-")</f>
        <v>0.11168981481481483</v>
      </c>
      <c r="AZ47" s="23"/>
      <c r="BA47" s="23">
        <f>IFERROR(INDEX(Raw!$H$6:$EB$1257,MATCH($B47&amp;$D47&amp;$B$6,Raw!$A$6:$A$1257,0),MATCH(BA$6,Raw!$H$5:$EB$5,0)),"-")</f>
        <v>12388</v>
      </c>
      <c r="BB47" s="23"/>
      <c r="BC47" s="23">
        <f>IFERROR(INDEX(Raw!$H$6:$EB$1257,MATCH($B47&amp;$D47&amp;$B$6,Raw!$A$6:$A$1257,0),MATCH(BC$6,Raw!$H$5:$EB$5,0))/60/60,"-")</f>
        <v>20920.384722222221</v>
      </c>
      <c r="BD47" s="412">
        <f>IFERROR(INDEX(Raw!$H$6:$EB$1257,MATCH($B47&amp;$D47&amp;$B$6,Raw!$A$6:$A$1257,0),MATCH(BD$6,Raw!$H$5:$EB$5,0))/60/60/24,"-")</f>
        <v>7.0370370370370375E-2</v>
      </c>
      <c r="BE47" s="418">
        <f>IFERROR(INDEX(Raw!$H$6:$EB$1257,MATCH($B47&amp;$D47&amp;$B$6,Raw!$A$6:$A$1257,0),MATCH(BE$6,Raw!$H$5:$EB$5,0))/60/60/24,"-")</f>
        <v>0.15189814814814814</v>
      </c>
      <c r="BF47" s="23"/>
      <c r="BG47" s="23">
        <f>IFERROR(INDEX(Raw!$H$6:$EB$1257,MATCH($B47&amp;$D47&amp;$B$6,Raw!$A$6:$A$1257,0),MATCH(BG$6,Raw!$H$5:$EB$5,0)),"-")</f>
        <v>2960</v>
      </c>
      <c r="BH47" s="23"/>
      <c r="BI47" s="23">
        <f>IFERROR(INDEX(Raw!$H$6:$EB$1257,MATCH($B47&amp;$D47&amp;$B$6,Raw!$A$6:$A$1257,0),MATCH(BI$6,Raw!$H$5:$EB$5,0))/60/60,"-")</f>
        <v>5284.8716666666669</v>
      </c>
      <c r="BJ47" s="412">
        <f>IFERROR(INDEX(Raw!$H$6:$EB$1257,MATCH($B47&amp;$D47&amp;$B$6,Raw!$A$6:$A$1257,0),MATCH(BJ$6,Raw!$H$5:$EB$5,0))/60/60/24,"-")</f>
        <v>7.4398148148148144E-2</v>
      </c>
      <c r="BK47" s="418">
        <f>IFERROR(INDEX(Raw!$H$6:$EB$1257,MATCH($B47&amp;$D47&amp;$B$6,Raw!$A$6:$A$1257,0),MATCH(BK$6,Raw!$H$5:$EB$5,0))/60/60/24,"-")</f>
        <v>0.17186342592592593</v>
      </c>
      <c r="BL47" s="23"/>
      <c r="BM47" s="329">
        <f>IFERROR(INDEX(Raw!$H$6:$EB$1257,MATCH($B47&amp;$D47&amp;$B$6,Raw!$A$6:$A$1257,0),MATCH(BM$6,Raw!$H$5:$EB$5,0)),"-")</f>
        <v>3028</v>
      </c>
    </row>
    <row r="48" spans="1:65" s="1" customFormat="1" x14ac:dyDescent="0.2">
      <c r="A48" s="392">
        <v>44075</v>
      </c>
      <c r="B48" s="287" t="s">
        <v>147</v>
      </c>
      <c r="C48" s="46" t="s">
        <v>136</v>
      </c>
      <c r="D48" s="138" t="s">
        <v>136</v>
      </c>
      <c r="E48" s="326">
        <f>IFERROR(INDEX(Raw!$H$6:$EB$1257,MATCH($B48&amp;$D48&amp;$B$6,Raw!$A$6:$A$1257,0),MATCH(E$6,Raw!$H$5:$EB$5,0)),"-")</f>
        <v>705</v>
      </c>
      <c r="F48" s="323"/>
      <c r="G48" s="323">
        <f>IFERROR(INDEX(Raw!$H$6:$EB$1257,MATCH($B48&amp;$D48&amp;$B$6,Raw!$A$6:$A$1257,0),MATCH(G$6,Raw!$H$5:$EB$5,0))/60/60,"-")</f>
        <v>103.02250000000001</v>
      </c>
      <c r="H48" s="412">
        <f>IFERROR(INDEX(Raw!$H$6:$EB$1257,MATCH($B48&amp;$D48&amp;$B$6,Raw!$A$6:$A$1257,0),MATCH(H$6,Raw!$H$5:$EB$5,0))/60/60/24,"-")</f>
        <v>6.0879629629629643E-3</v>
      </c>
      <c r="I48" s="418">
        <f>IFERROR(INDEX(Raw!$H$6:$EB$1257,MATCH($B48&amp;$D48&amp;$B$6,Raw!$A$6:$A$1257,0),MATCH(I$6,Raw!$H$5:$EB$5,0))/60/60/24,"-")</f>
        <v>1.0787037037037038E-2</v>
      </c>
      <c r="J48" s="23"/>
      <c r="K48" s="326">
        <f>IFERROR(INDEX(Raw!$H$6:$EB$1257,MATCH($B48&amp;$D48&amp;$B$6,Raw!$A$6:$A$1257,0),MATCH(K$6,Raw!$H$5:$EB$5,0)),"-")</f>
        <v>468</v>
      </c>
      <c r="L48" s="323"/>
      <c r="M48" s="323">
        <f>IFERROR(INDEX(Raw!$H$6:$EB$1257,MATCH($B48&amp;$D48&amp;$B$6,Raw!$A$6:$A$1257,0),MATCH(M$6,Raw!$H$5:$EB$5,0))/60/60,"-")</f>
        <v>60.232222222222227</v>
      </c>
      <c r="N48" s="412">
        <f>IFERROR(INDEX(Raw!$H$6:$EB$1257,MATCH($B48&amp;$D48&amp;$B$6,Raw!$A$6:$A$1257,0),MATCH(N$6,Raw!$H$5:$EB$5,0))/60/60/24,"-")</f>
        <v>5.3587962962962964E-3</v>
      </c>
      <c r="O48" s="418">
        <f>IFERROR(INDEX(Raw!$H$6:$EB$1257,MATCH($B48&amp;$D48&amp;$B$6,Raw!$A$6:$A$1257,0),MATCH(O$6,Raw!$H$5:$EB$5,0))/60/60/24,"-")</f>
        <v>1.064814814814815E-2</v>
      </c>
      <c r="P48" s="23"/>
      <c r="Q48" s="23">
        <f>IFERROR(INDEX(Raw!$H$6:$EB$1257,MATCH($B48&amp;$D48&amp;$B$6,Raw!$A$6:$A$1257,0),MATCH(Q$6,Raw!$H$5:$EB$5,0)),"-")</f>
        <v>56745</v>
      </c>
      <c r="R48" s="23"/>
      <c r="S48" s="23">
        <f>IFERROR(INDEX(Raw!$H$6:$EB$1257,MATCH($B48&amp;$D48&amp;$B$6,Raw!$A$6:$A$1257,0),MATCH(S$6,Raw!$H$5:$EB$5,0))/60/60,"-")</f>
        <v>6758.5055555555555</v>
      </c>
      <c r="T48" s="412">
        <f>IFERROR(INDEX(Raw!$H$6:$EB$1257,MATCH($B48&amp;$D48&amp;$B$6,Raw!$A$6:$A$1257,0),MATCH(T$6,Raw!$H$5:$EB$5,0))/60/60/24,"-")</f>
        <v>4.9652777777777777E-3</v>
      </c>
      <c r="U48" s="418">
        <f>IFERROR(INDEX(Raw!$H$6:$EB$1257,MATCH($B48&amp;$D48&amp;$B$6,Raw!$A$6:$A$1257,0),MATCH(U$6,Raw!$H$5:$EB$5,0))/60/60/24,"-")</f>
        <v>8.819444444444444E-3</v>
      </c>
      <c r="V48" s="23"/>
      <c r="W48" s="23">
        <f>IFERROR(INDEX(Raw!$H$6:$EB$1257,MATCH($B48&amp;$D48&amp;$B$6,Raw!$A$6:$A$1257,0),MATCH(W$6,Raw!$H$5:$EB$5,0)),"-")</f>
        <v>24705</v>
      </c>
      <c r="X48" s="23"/>
      <c r="Y48" s="23">
        <f>IFERROR(INDEX(Raw!$H$6:$EB$1257,MATCH($B48&amp;$D48&amp;$B$6,Raw!$A$6:$A$1257,0),MATCH(Y$6,Raw!$H$5:$EB$5,0))/60/60,"-")</f>
        <v>9438.1694444444438</v>
      </c>
      <c r="Z48" s="412">
        <f>IFERROR(INDEX(Raw!$H$6:$EB$1257,MATCH($B48&amp;$D48&amp;$B$6,Raw!$A$6:$A$1257,0),MATCH(Z$6,Raw!$H$5:$EB$5,0))/60/60/24,"-")</f>
        <v>1.5914351851851853E-2</v>
      </c>
      <c r="AA48" s="418">
        <f>IFERROR(INDEX(Raw!$H$6:$EB$1257,MATCH($B48&amp;$D48&amp;$B$6,Raw!$A$6:$A$1257,0),MATCH(AA$6,Raw!$H$5:$EB$5,0))/60/60/24,"-")</f>
        <v>3.15625E-2</v>
      </c>
      <c r="AB48" s="23"/>
      <c r="AC48" s="323">
        <f>IFERROR(INDEX(Raw!$H$6:$EB$1257,MATCH($B48&amp;$D48&amp;$B$6,Raw!$A$6:$A$1257,0),MATCH(AC$6,Raw!$H$5:$EB$5,0)),"-")</f>
        <v>8966</v>
      </c>
      <c r="AD48" s="323"/>
      <c r="AE48" s="323">
        <f>IFERROR(INDEX(Raw!$H$6:$EB$1257,MATCH($B48&amp;$D48&amp;$B$6,Raw!$A$6:$A$1257,0),MATCH(AE$6,Raw!$H$5:$EB$5,0))/60/60,"-")</f>
        <v>3349.0747222222221</v>
      </c>
      <c r="AF48" s="412">
        <f>IFERROR(INDEX(Raw!$H$6:$EB$1257,MATCH($B48&amp;$D48&amp;$B$6,Raw!$A$6:$A$1257,0),MATCH(AF$6,Raw!$H$5:$EB$5,0))/60/60/24,"-")</f>
        <v>1.556712962962963E-2</v>
      </c>
      <c r="AG48" s="418">
        <f>IFERROR(INDEX(Raw!$H$6:$EB$1257,MATCH($B48&amp;$D48&amp;$B$6,Raw!$A$6:$A$1257,0),MATCH(AG$6,Raw!$H$5:$EB$5,0))/60/60/24,"-")</f>
        <v>3.3796296296296297E-2</v>
      </c>
      <c r="AH48" s="23"/>
      <c r="AI48" s="23">
        <f>IFERROR(INDEX(Raw!$H$6:$EB$1257,MATCH($B48&amp;$D48&amp;$B$6,Raw!$A$6:$A$1257,0),MATCH(AI$6,Raw!$H$5:$EB$5,0)),"-")</f>
        <v>344044</v>
      </c>
      <c r="AJ48" s="23"/>
      <c r="AK48" s="23">
        <f>IFERROR(INDEX(Raw!$H$6:$EB$1257,MATCH($B48&amp;$D48&amp;$B$6,Raw!$A$6:$A$1257,0),MATCH(AK$6,Raw!$H$5:$EB$5,0))/60/60,"-")</f>
        <v>129120.05083333333</v>
      </c>
      <c r="AL48" s="412">
        <f>IFERROR(INDEX(Raw!$H$6:$EB$1257,MATCH($B48&amp;$D48&amp;$B$6,Raw!$A$6:$A$1257,0),MATCH(AL$6,Raw!$H$5:$EB$5,0))/60/60/24,"-")</f>
        <v>1.5636574074074074E-2</v>
      </c>
      <c r="AM48" s="418">
        <f>IFERROR(INDEX(Raw!$H$6:$EB$1257,MATCH($B48&amp;$D48&amp;$B$6,Raw!$A$6:$A$1257,0),MATCH(AM$6,Raw!$H$5:$EB$5,0))/60/60/24,"-")</f>
        <v>3.1990740740740743E-2</v>
      </c>
      <c r="AN48" s="23"/>
      <c r="AO48" s="23">
        <f>IFERROR(INDEX(Raw!$H$6:$EB$1257,MATCH($B48&amp;$D48&amp;$B$6,Raw!$A$6:$A$1257,0),MATCH(AO$6,Raw!$H$5:$EB$5,0)),"-")</f>
        <v>16622</v>
      </c>
      <c r="AP48" s="23"/>
      <c r="AQ48" s="23">
        <f>IFERROR(INDEX(Raw!$H$6:$EB$1257,MATCH($B48&amp;$D48&amp;$B$6,Raw!$A$6:$A$1257,0),MATCH(AQ$6,Raw!$H$5:$EB$5,0))/60/60,"-")</f>
        <v>23208.094166666666</v>
      </c>
      <c r="AR48" s="412">
        <f>IFERROR(INDEX(Raw!$H$6:$EB$1257,MATCH($B48&amp;$D48&amp;$B$6,Raw!$A$6:$A$1257,0),MATCH(AR$6,Raw!$H$5:$EB$5,0))/60/60/24,"-")</f>
        <v>5.8171296296296297E-2</v>
      </c>
      <c r="AS48" s="418">
        <f>IFERROR(INDEX(Raw!$H$6:$EB$1257,MATCH($B48&amp;$D48&amp;$B$6,Raw!$A$6:$A$1257,0),MATCH(AS$6,Raw!$H$5:$EB$5,0))/60/60/24,"-")</f>
        <v>0.12487268518518518</v>
      </c>
      <c r="AT48" s="23"/>
      <c r="AU48" s="323">
        <f>IFERROR(INDEX(Raw!$H$6:$EB$1257,MATCH($B48&amp;$D48&amp;$B$6,Raw!$A$6:$A$1257,0),MATCH(AU$6,Raw!$H$5:$EB$5,0)),"-")</f>
        <v>6095</v>
      </c>
      <c r="AV48" s="323"/>
      <c r="AW48" s="323">
        <f>IFERROR(INDEX(Raw!$H$6:$EB$1257,MATCH($B48&amp;$D48&amp;$B$6,Raw!$A$6:$A$1257,0),MATCH(AW$6,Raw!$H$5:$EB$5,0))/60/60,"-")</f>
        <v>8559.8883333333324</v>
      </c>
      <c r="AX48" s="412">
        <f>IFERROR(INDEX(Raw!$H$6:$EB$1257,MATCH($B48&amp;$D48&amp;$B$6,Raw!$A$6:$A$1257,0),MATCH(AX$6,Raw!$H$5:$EB$5,0))/60/60/24,"-")</f>
        <v>5.8518518518518518E-2</v>
      </c>
      <c r="AY48" s="418">
        <f>IFERROR(INDEX(Raw!$H$6:$EB$1257,MATCH($B48&amp;$D48&amp;$B$6,Raw!$A$6:$A$1257,0),MATCH(AY$6,Raw!$H$5:$EB$5,0))/60/60/24,"-")</f>
        <v>0.1310763888888889</v>
      </c>
      <c r="AZ48" s="23"/>
      <c r="BA48" s="23">
        <f>IFERROR(INDEX(Raw!$H$6:$EB$1257,MATCH($B48&amp;$D48&amp;$B$6,Raw!$A$6:$A$1257,0),MATCH(BA$6,Raw!$H$5:$EB$5,0)),"-")</f>
        <v>12482</v>
      </c>
      <c r="BB48" s="23"/>
      <c r="BC48" s="23">
        <f>IFERROR(INDEX(Raw!$H$6:$EB$1257,MATCH($B48&amp;$D48&amp;$B$6,Raw!$A$6:$A$1257,0),MATCH(BC$6,Raw!$H$5:$EB$5,0))/60/60,"-")</f>
        <v>23333.710000000003</v>
      </c>
      <c r="BD48" s="412">
        <f>IFERROR(INDEX(Raw!$H$6:$EB$1257,MATCH($B48&amp;$D48&amp;$B$6,Raw!$A$6:$A$1257,0),MATCH(BD$6,Raw!$H$5:$EB$5,0))/60/60/24,"-")</f>
        <v>7.7893518518518515E-2</v>
      </c>
      <c r="BE48" s="418">
        <f>IFERROR(INDEX(Raw!$H$6:$EB$1257,MATCH($B48&amp;$D48&amp;$B$6,Raw!$A$6:$A$1257,0),MATCH(BE$6,Raw!$H$5:$EB$5,0))/60/60/24,"-")</f>
        <v>0.16501157407407407</v>
      </c>
      <c r="BF48" s="23"/>
      <c r="BG48" s="23">
        <f>IFERROR(INDEX(Raw!$H$6:$EB$1257,MATCH($B48&amp;$D48&amp;$B$6,Raw!$A$6:$A$1257,0),MATCH(BG$6,Raw!$H$5:$EB$5,0)),"-")</f>
        <v>2599</v>
      </c>
      <c r="BH48" s="23"/>
      <c r="BI48" s="23">
        <f>IFERROR(INDEX(Raw!$H$6:$EB$1257,MATCH($B48&amp;$D48&amp;$B$6,Raw!$A$6:$A$1257,0),MATCH(BI$6,Raw!$H$5:$EB$5,0))/60/60,"-")</f>
        <v>5551.6097222222215</v>
      </c>
      <c r="BJ48" s="412">
        <f>IFERROR(INDEX(Raw!$H$6:$EB$1257,MATCH($B48&amp;$D48&amp;$B$6,Raw!$A$6:$A$1257,0),MATCH(BJ$6,Raw!$H$5:$EB$5,0))/60/60/24,"-")</f>
        <v>8.9004629629629628E-2</v>
      </c>
      <c r="BK48" s="418">
        <f>IFERROR(INDEX(Raw!$H$6:$EB$1257,MATCH($B48&amp;$D48&amp;$B$6,Raw!$A$6:$A$1257,0),MATCH(BK$6,Raw!$H$5:$EB$5,0))/60/60/24,"-")</f>
        <v>0.20853009259259261</v>
      </c>
      <c r="BL48" s="23"/>
      <c r="BM48" s="329">
        <f>IFERROR(INDEX(Raw!$H$6:$EB$1257,MATCH($B48&amp;$D48&amp;$B$6,Raw!$A$6:$A$1257,0),MATCH(BM$6,Raw!$H$5:$EB$5,0)),"-")</f>
        <v>3018</v>
      </c>
    </row>
    <row r="49" spans="1:65" s="1" customFormat="1" ht="18" x14ac:dyDescent="0.25">
      <c r="A49" s="392">
        <v>44105</v>
      </c>
      <c r="B49" s="287" t="s">
        <v>147</v>
      </c>
      <c r="C49" s="1" t="s">
        <v>137</v>
      </c>
      <c r="D49" s="142" t="s">
        <v>137</v>
      </c>
      <c r="E49" s="326">
        <f>IFERROR(INDEX(Raw!$H$6:$EB$1257,MATCH($B49&amp;$D49&amp;$B$6,Raw!$A$6:$A$1257,0),MATCH(E$6,Raw!$H$5:$EB$5,0)),"-")</f>
        <v>751</v>
      </c>
      <c r="F49" s="323"/>
      <c r="G49" s="323">
        <f>IFERROR(INDEX(Raw!$H$6:$EB$1257,MATCH($B49&amp;$D49&amp;$B$6,Raw!$A$6:$A$1257,0),MATCH(G$6,Raw!$H$5:$EB$5,0))/60/60,"-")</f>
        <v>115.16166666666666</v>
      </c>
      <c r="H49" s="412">
        <f>IFERROR(INDEX(Raw!$H$6:$EB$1257,MATCH($B49&amp;$D49&amp;$B$6,Raw!$A$6:$A$1257,0),MATCH(H$6,Raw!$H$5:$EB$5,0))/60/60/24,"-")</f>
        <v>6.3888888888888884E-3</v>
      </c>
      <c r="I49" s="418">
        <f>IFERROR(INDEX(Raw!$H$6:$EB$1257,MATCH($B49&amp;$D49&amp;$B$6,Raw!$A$6:$A$1257,0),MATCH(I$6,Raw!$H$5:$EB$5,0))/60/60/24,"-")</f>
        <v>1.1041666666666667E-2</v>
      </c>
      <c r="J49" s="23"/>
      <c r="K49" s="326">
        <f>IFERROR(INDEX(Raw!$H$6:$EB$1257,MATCH($B49&amp;$D49&amp;$B$6,Raw!$A$6:$A$1257,0),MATCH(K$6,Raw!$H$5:$EB$5,0)),"-")</f>
        <v>474</v>
      </c>
      <c r="L49" s="323"/>
      <c r="M49" s="323">
        <f>IFERROR(INDEX(Raw!$H$6:$EB$1257,MATCH($B49&amp;$D49&amp;$B$6,Raw!$A$6:$A$1257,0),MATCH(M$6,Raw!$H$5:$EB$5,0))/60/60,"-")</f>
        <v>65.751944444444447</v>
      </c>
      <c r="N49" s="412">
        <f>IFERROR(INDEX(Raw!$H$6:$EB$1257,MATCH($B49&amp;$D49&amp;$B$6,Raw!$A$6:$A$1257,0),MATCH(N$6,Raw!$H$5:$EB$5,0))/60/60/24,"-")</f>
        <v>5.7754629629629623E-3</v>
      </c>
      <c r="O49" s="418">
        <f>IFERROR(INDEX(Raw!$H$6:$EB$1257,MATCH($B49&amp;$D49&amp;$B$6,Raw!$A$6:$A$1257,0),MATCH(O$6,Raw!$H$5:$EB$5,0))/60/60/24,"-")</f>
        <v>1.0694444444444444E-2</v>
      </c>
      <c r="P49" s="23"/>
      <c r="Q49" s="23">
        <f>IFERROR(INDEX(Raw!$H$6:$EB$1257,MATCH($B49&amp;$D49&amp;$B$6,Raw!$A$6:$A$1257,0),MATCH(Q$6,Raw!$H$5:$EB$5,0)),"-")</f>
        <v>59445</v>
      </c>
      <c r="R49" s="23"/>
      <c r="S49" s="23">
        <f>IFERROR(INDEX(Raw!$H$6:$EB$1257,MATCH($B49&amp;$D49&amp;$B$6,Raw!$A$6:$A$1257,0),MATCH(S$6,Raw!$H$5:$EB$5,0))/60/60,"-")</f>
        <v>7287.2005555555552</v>
      </c>
      <c r="T49" s="412">
        <f>IFERROR(INDEX(Raw!$H$6:$EB$1257,MATCH($B49&amp;$D49&amp;$B$6,Raw!$A$6:$A$1257,0),MATCH(T$6,Raw!$H$5:$EB$5,0))/60/60/24,"-")</f>
        <v>5.1041666666666666E-3</v>
      </c>
      <c r="U49" s="418">
        <f>IFERROR(INDEX(Raw!$H$6:$EB$1257,MATCH($B49&amp;$D49&amp;$B$6,Raw!$A$6:$A$1257,0),MATCH(U$6,Raw!$H$5:$EB$5,0))/60/60/24,"-")</f>
        <v>8.9930555555555545E-3</v>
      </c>
      <c r="V49" s="23"/>
      <c r="W49" s="23">
        <f>IFERROR(INDEX(Raw!$H$6:$EB$1257,MATCH($B49&amp;$D49&amp;$B$6,Raw!$A$6:$A$1257,0),MATCH(W$6,Raw!$H$5:$EB$5,0)),"-")</f>
        <v>27559</v>
      </c>
      <c r="X49" s="23"/>
      <c r="Y49" s="23">
        <f>IFERROR(INDEX(Raw!$H$6:$EB$1257,MATCH($B49&amp;$D49&amp;$B$6,Raw!$A$6:$A$1257,0),MATCH(Y$6,Raw!$H$5:$EB$5,0))/60/60,"-")</f>
        <v>12517.824444444444</v>
      </c>
      <c r="Z49" s="412">
        <f>IFERROR(INDEX(Raw!$H$6:$EB$1257,MATCH($B49&amp;$D49&amp;$B$6,Raw!$A$6:$A$1257,0),MATCH(Z$6,Raw!$H$5:$EB$5,0))/60/60/24,"-")</f>
        <v>1.892361111111111E-2</v>
      </c>
      <c r="AA49" s="418">
        <f>IFERROR(INDEX(Raw!$H$6:$EB$1257,MATCH($B49&amp;$D49&amp;$B$6,Raw!$A$6:$A$1257,0),MATCH(AA$6,Raw!$H$5:$EB$5,0))/60/60/24,"-")</f>
        <v>3.7870370370370367E-2</v>
      </c>
      <c r="AB49" s="23"/>
      <c r="AC49" s="323">
        <f>IFERROR(INDEX(Raw!$H$6:$EB$1257,MATCH($B49&amp;$D49&amp;$B$6,Raw!$A$6:$A$1257,0),MATCH(AC$6,Raw!$H$5:$EB$5,0)),"-")</f>
        <v>9459</v>
      </c>
      <c r="AD49" s="323"/>
      <c r="AE49" s="323">
        <f>IFERROR(INDEX(Raw!$H$6:$EB$1257,MATCH($B49&amp;$D49&amp;$B$6,Raw!$A$6:$A$1257,0),MATCH(AE$6,Raw!$H$5:$EB$5,0))/60/60,"-")</f>
        <v>4120.7297222222223</v>
      </c>
      <c r="AF49" s="412">
        <f>IFERROR(INDEX(Raw!$H$6:$EB$1257,MATCH($B49&amp;$D49&amp;$B$6,Raw!$A$6:$A$1257,0),MATCH(AF$6,Raw!$H$5:$EB$5,0))/60/60/24,"-")</f>
        <v>1.8148148148148146E-2</v>
      </c>
      <c r="AG49" s="418">
        <f>IFERROR(INDEX(Raw!$H$6:$EB$1257,MATCH($B49&amp;$D49&amp;$B$6,Raw!$A$6:$A$1257,0),MATCH(AG$6,Raw!$H$5:$EB$5,0))/60/60/24,"-")</f>
        <v>3.9884259259259258E-2</v>
      </c>
      <c r="AH49" s="23"/>
      <c r="AI49" s="23">
        <f>IFERROR(INDEX(Raw!$H$6:$EB$1257,MATCH($B49&amp;$D49&amp;$B$6,Raw!$A$6:$A$1257,0),MATCH(AI$6,Raw!$H$5:$EB$5,0)),"-")</f>
        <v>355908</v>
      </c>
      <c r="AJ49" s="23"/>
      <c r="AK49" s="23">
        <f>IFERROR(INDEX(Raw!$H$6:$EB$1257,MATCH($B49&amp;$D49&amp;$B$6,Raw!$A$6:$A$1257,0),MATCH(AK$6,Raw!$H$5:$EB$5,0))/60/60,"-")</f>
        <v>149382.37777777776</v>
      </c>
      <c r="AL49" s="412">
        <f>IFERROR(INDEX(Raw!$H$6:$EB$1257,MATCH($B49&amp;$D49&amp;$B$6,Raw!$A$6:$A$1257,0),MATCH(AL$6,Raw!$H$5:$EB$5,0))/60/60/24,"-")</f>
        <v>1.7488425925925925E-2</v>
      </c>
      <c r="AM49" s="418">
        <f>IFERROR(INDEX(Raw!$H$6:$EB$1257,MATCH($B49&amp;$D49&amp;$B$6,Raw!$A$6:$A$1257,0),MATCH(AM$6,Raw!$H$5:$EB$5,0))/60/60/24,"-")</f>
        <v>3.5937500000000004E-2</v>
      </c>
      <c r="AN49" s="23"/>
      <c r="AO49" s="23">
        <f>IFERROR(INDEX(Raw!$H$6:$EB$1257,MATCH($B49&amp;$D49&amp;$B$6,Raw!$A$6:$A$1257,0),MATCH(AO$6,Raw!$H$5:$EB$5,0)),"-")</f>
        <v>18165</v>
      </c>
      <c r="AP49" s="23"/>
      <c r="AQ49" s="23">
        <f>IFERROR(INDEX(Raw!$H$6:$EB$1257,MATCH($B49&amp;$D49&amp;$B$6,Raw!$A$6:$A$1257,0),MATCH(AQ$6,Raw!$H$5:$EB$5,0))/60/60,"-")</f>
        <v>28456.871388888892</v>
      </c>
      <c r="AR49" s="412">
        <f>IFERROR(INDEX(Raw!$H$6:$EB$1257,MATCH($B49&amp;$D49&amp;$B$6,Raw!$A$6:$A$1257,0),MATCH(AR$6,Raw!$H$5:$EB$5,0))/60/60/24,"-")</f>
        <v>6.5277777777777782E-2</v>
      </c>
      <c r="AS49" s="418">
        <f>IFERROR(INDEX(Raw!$H$6:$EB$1257,MATCH($B49&amp;$D49&amp;$B$6,Raw!$A$6:$A$1257,0),MATCH(AS$6,Raw!$H$5:$EB$5,0))/60/60/24,"-")</f>
        <v>0.13924768518518518</v>
      </c>
      <c r="AT49" s="23"/>
      <c r="AU49" s="323">
        <f>IFERROR(INDEX(Raw!$H$6:$EB$1257,MATCH($B49&amp;$D49&amp;$B$6,Raw!$A$6:$A$1257,0),MATCH(AU$6,Raw!$H$5:$EB$5,0)),"-")</f>
        <v>6468</v>
      </c>
      <c r="AV49" s="323"/>
      <c r="AW49" s="323">
        <f>IFERROR(INDEX(Raw!$H$6:$EB$1257,MATCH($B49&amp;$D49&amp;$B$6,Raw!$A$6:$A$1257,0),MATCH(AW$6,Raw!$H$5:$EB$5,0))/60/60,"-")</f>
        <v>10720.672499999999</v>
      </c>
      <c r="AX49" s="412">
        <f>IFERROR(INDEX(Raw!$H$6:$EB$1257,MATCH($B49&amp;$D49&amp;$B$6,Raw!$A$6:$A$1257,0),MATCH(AX$6,Raw!$H$5:$EB$5,0))/60/60/24,"-")</f>
        <v>6.9062499999999999E-2</v>
      </c>
      <c r="AY49" s="418">
        <f>IFERROR(INDEX(Raw!$H$6:$EB$1257,MATCH($B49&amp;$D49&amp;$B$6,Raw!$A$6:$A$1257,0),MATCH(AY$6,Raw!$H$5:$EB$5,0))/60/60/24,"-")</f>
        <v>0.15516203703703704</v>
      </c>
      <c r="AZ49" s="23"/>
      <c r="BA49" s="23">
        <f>IFERROR(INDEX(Raw!$H$6:$EB$1257,MATCH($B49&amp;$D49&amp;$B$6,Raw!$A$6:$A$1257,0),MATCH(BA$6,Raw!$H$5:$EB$5,0)),"-")</f>
        <v>13016</v>
      </c>
      <c r="BB49" s="23"/>
      <c r="BC49" s="23">
        <f>IFERROR(INDEX(Raw!$H$6:$EB$1257,MATCH($B49&amp;$D49&amp;$B$6,Raw!$A$6:$A$1257,0),MATCH(BC$6,Raw!$H$5:$EB$5,0))/60/60,"-")</f>
        <v>26471.538055555557</v>
      </c>
      <c r="BD49" s="412">
        <f>IFERROR(INDEX(Raw!$H$6:$EB$1257,MATCH($B49&amp;$D49&amp;$B$6,Raw!$A$6:$A$1257,0),MATCH(BD$6,Raw!$H$5:$EB$5,0))/60/60/24,"-")</f>
        <v>8.4745370370370374E-2</v>
      </c>
      <c r="BE49" s="418">
        <f>IFERROR(INDEX(Raw!$H$6:$EB$1257,MATCH($B49&amp;$D49&amp;$B$6,Raw!$A$6:$A$1257,0),MATCH(BE$6,Raw!$H$5:$EB$5,0))/60/60/24,"-")</f>
        <v>0.18162037037037038</v>
      </c>
      <c r="BF49" s="23"/>
      <c r="BG49" s="23">
        <f>IFERROR(INDEX(Raw!$H$6:$EB$1257,MATCH($B49&amp;$D49&amp;$B$6,Raw!$A$6:$A$1257,0),MATCH(BG$6,Raw!$H$5:$EB$5,0)),"-")</f>
        <v>2604</v>
      </c>
      <c r="BH49" s="23"/>
      <c r="BI49" s="23">
        <f>IFERROR(INDEX(Raw!$H$6:$EB$1257,MATCH($B49&amp;$D49&amp;$B$6,Raw!$A$6:$A$1257,0),MATCH(BI$6,Raw!$H$5:$EB$5,0))/60/60,"-")</f>
        <v>6328.9208333333336</v>
      </c>
      <c r="BJ49" s="412">
        <f>IFERROR(INDEX(Raw!$H$6:$EB$1257,MATCH($B49&amp;$D49&amp;$B$6,Raw!$A$6:$A$1257,0),MATCH(BJ$6,Raw!$H$5:$EB$5,0))/60/60/24,"-")</f>
        <v>0.10127314814814815</v>
      </c>
      <c r="BK49" s="418">
        <f>IFERROR(INDEX(Raw!$H$6:$EB$1257,MATCH($B49&amp;$D49&amp;$B$6,Raw!$A$6:$A$1257,0),MATCH(BK$6,Raw!$H$5:$EB$5,0))/60/60/24,"-")</f>
        <v>0.23372685185185185</v>
      </c>
      <c r="BL49" s="23"/>
      <c r="BM49" s="329">
        <f>IFERROR(INDEX(Raw!$H$6:$EB$1257,MATCH($B49&amp;$D49&amp;$B$6,Raw!$A$6:$A$1257,0),MATCH(BM$6,Raw!$H$5:$EB$5,0)),"-")</f>
        <v>2941</v>
      </c>
    </row>
    <row r="50" spans="1:65" s="1" customFormat="1" x14ac:dyDescent="0.2">
      <c r="A50" s="392">
        <v>44136</v>
      </c>
      <c r="B50" s="287" t="s">
        <v>147</v>
      </c>
      <c r="C50" s="1" t="s">
        <v>138</v>
      </c>
      <c r="D50" s="2" t="s">
        <v>138</v>
      </c>
      <c r="E50" s="326">
        <f>IFERROR(INDEX(Raw!$H$6:$EB$1257,MATCH($B50&amp;$D50&amp;$B$6,Raw!$A$6:$A$1257,0),MATCH(E$6,Raw!$H$5:$EB$5,0)),"-")</f>
        <v>697</v>
      </c>
      <c r="F50" s="323"/>
      <c r="G50" s="323">
        <f>IFERROR(INDEX(Raw!$H$6:$EB$1257,MATCH($B50&amp;$D50&amp;$B$6,Raw!$A$6:$A$1257,0),MATCH(G$6,Raw!$H$5:$EB$5,0))/60/60,"-")</f>
        <v>101.08333333333333</v>
      </c>
      <c r="H50" s="412">
        <f>IFERROR(INDEX(Raw!$H$6:$EB$1257,MATCH($B50&amp;$D50&amp;$B$6,Raw!$A$6:$A$1257,0),MATCH(H$6,Raw!$H$5:$EB$5,0))/60/60/24,"-")</f>
        <v>6.0416666666666665E-3</v>
      </c>
      <c r="I50" s="418">
        <f>IFERROR(INDEX(Raw!$H$6:$EB$1257,MATCH($B50&amp;$D50&amp;$B$6,Raw!$A$6:$A$1257,0),MATCH(I$6,Raw!$H$5:$EB$5,0))/60/60/24,"-")</f>
        <v>1.0185185185185184E-2</v>
      </c>
      <c r="J50" s="23"/>
      <c r="K50" s="326">
        <f>IFERROR(INDEX(Raw!$H$6:$EB$1257,MATCH($B50&amp;$D50&amp;$B$6,Raw!$A$6:$A$1257,0),MATCH(K$6,Raw!$H$5:$EB$5,0)),"-")</f>
        <v>458</v>
      </c>
      <c r="L50" s="323"/>
      <c r="M50" s="323">
        <f>IFERROR(INDEX(Raw!$H$6:$EB$1257,MATCH($B50&amp;$D50&amp;$B$6,Raw!$A$6:$A$1257,0),MATCH(M$6,Raw!$H$5:$EB$5,0))/60/60,"-")</f>
        <v>63.661666666666662</v>
      </c>
      <c r="N50" s="412">
        <f>IFERROR(INDEX(Raw!$H$6:$EB$1257,MATCH($B50&amp;$D50&amp;$B$6,Raw!$A$6:$A$1257,0),MATCH(N$6,Raw!$H$5:$EB$5,0))/60/60/24,"-")</f>
        <v>5.7870370370370376E-3</v>
      </c>
      <c r="O50" s="418">
        <f>IFERROR(INDEX(Raw!$H$6:$EB$1257,MATCH($B50&amp;$D50&amp;$B$6,Raw!$A$6:$A$1257,0),MATCH(O$6,Raw!$H$5:$EB$5,0))/60/60/24,"-")</f>
        <v>1.1030092592592591E-2</v>
      </c>
      <c r="P50" s="23"/>
      <c r="Q50" s="23">
        <f>IFERROR(INDEX(Raw!$H$6:$EB$1257,MATCH($B50&amp;$D50&amp;$B$6,Raw!$A$6:$A$1257,0),MATCH(Q$6,Raw!$H$5:$EB$5,0)),"-")</f>
        <v>53806</v>
      </c>
      <c r="R50" s="23"/>
      <c r="S50" s="23">
        <f>IFERROR(INDEX(Raw!$H$6:$EB$1257,MATCH($B50&amp;$D50&amp;$B$6,Raw!$A$6:$A$1257,0),MATCH(S$6,Raw!$H$5:$EB$5,0))/60/60,"-")</f>
        <v>6386.2880555555557</v>
      </c>
      <c r="T50" s="412">
        <f>IFERROR(INDEX(Raw!$H$6:$EB$1257,MATCH($B50&amp;$D50&amp;$B$6,Raw!$A$6:$A$1257,0),MATCH(T$6,Raw!$H$5:$EB$5,0))/60/60/24,"-")</f>
        <v>4.9421296296296288E-3</v>
      </c>
      <c r="U50" s="418">
        <f>IFERROR(INDEX(Raw!$H$6:$EB$1257,MATCH($B50&amp;$D50&amp;$B$6,Raw!$A$6:$A$1257,0),MATCH(U$6,Raw!$H$5:$EB$5,0))/60/60/24,"-")</f>
        <v>8.6689814814814806E-3</v>
      </c>
      <c r="V50" s="23"/>
      <c r="W50" s="23">
        <f>IFERROR(INDEX(Raw!$H$6:$EB$1257,MATCH($B50&amp;$D50&amp;$B$6,Raw!$A$6:$A$1257,0),MATCH(W$6,Raw!$H$5:$EB$5,0)),"-")</f>
        <v>26436</v>
      </c>
      <c r="X50" s="23"/>
      <c r="Y50" s="23">
        <f>IFERROR(INDEX(Raw!$H$6:$EB$1257,MATCH($B50&amp;$D50&amp;$B$6,Raw!$A$6:$A$1257,0),MATCH(Y$6,Raw!$H$5:$EB$5,0))/60/60,"-")</f>
        <v>9919.505000000001</v>
      </c>
      <c r="Z50" s="412">
        <f>IFERROR(INDEX(Raw!$H$6:$EB$1257,MATCH($B50&amp;$D50&amp;$B$6,Raw!$A$6:$A$1257,0),MATCH(Z$6,Raw!$H$5:$EB$5,0))/60/60/24,"-")</f>
        <v>1.5636574074074074E-2</v>
      </c>
      <c r="AA50" s="418">
        <f>IFERROR(INDEX(Raw!$H$6:$EB$1257,MATCH($B50&amp;$D50&amp;$B$6,Raw!$A$6:$A$1257,0),MATCH(AA$6,Raw!$H$5:$EB$5,0))/60/60/24,"-")</f>
        <v>3.0740740740740739E-2</v>
      </c>
      <c r="AB50" s="23"/>
      <c r="AC50" s="323">
        <f>IFERROR(INDEX(Raw!$H$6:$EB$1257,MATCH($B50&amp;$D50&amp;$B$6,Raw!$A$6:$A$1257,0),MATCH(AC$6,Raw!$H$5:$EB$5,0)),"-")</f>
        <v>8847</v>
      </c>
      <c r="AD50" s="323"/>
      <c r="AE50" s="323">
        <f>IFERROR(INDEX(Raw!$H$6:$EB$1257,MATCH($B50&amp;$D50&amp;$B$6,Raw!$A$6:$A$1257,0),MATCH(AE$6,Raw!$H$5:$EB$5,0))/60/60,"-")</f>
        <v>3109.8238888888886</v>
      </c>
      <c r="AF50" s="412">
        <f>IFERROR(INDEX(Raw!$H$6:$EB$1257,MATCH($B50&amp;$D50&amp;$B$6,Raw!$A$6:$A$1257,0),MATCH(AF$6,Raw!$H$5:$EB$5,0))/60/60/24,"-")</f>
        <v>1.4641203703703703E-2</v>
      </c>
      <c r="AG50" s="418">
        <f>IFERROR(INDEX(Raw!$H$6:$EB$1257,MATCH($B50&amp;$D50&amp;$B$6,Raw!$A$6:$A$1257,0),MATCH(AG$6,Raw!$H$5:$EB$5,0))/60/60/24,"-")</f>
        <v>3.1354166666666662E-2</v>
      </c>
      <c r="AH50" s="23"/>
      <c r="AI50" s="23">
        <f>IFERROR(INDEX(Raw!$H$6:$EB$1257,MATCH($B50&amp;$D50&amp;$B$6,Raw!$A$6:$A$1257,0),MATCH(AI$6,Raw!$H$5:$EB$5,0)),"-")</f>
        <v>338585</v>
      </c>
      <c r="AJ50" s="23"/>
      <c r="AK50" s="23">
        <f>IFERROR(INDEX(Raw!$H$6:$EB$1257,MATCH($B50&amp;$D50&amp;$B$6,Raw!$A$6:$A$1257,0),MATCH(AK$6,Raw!$H$5:$EB$5,0))/60/60,"-")</f>
        <v>119490.76194444444</v>
      </c>
      <c r="AL50" s="412">
        <f>IFERROR(INDEX(Raw!$H$6:$EB$1257,MATCH($B50&amp;$D50&amp;$B$6,Raw!$A$6:$A$1257,0),MATCH(AL$6,Raw!$H$5:$EB$5,0))/60/60/24,"-")</f>
        <v>1.4699074074074074E-2</v>
      </c>
      <c r="AM50" s="418">
        <f>IFERROR(INDEX(Raw!$H$6:$EB$1257,MATCH($B50&amp;$D50&amp;$B$6,Raw!$A$6:$A$1257,0),MATCH(AM$6,Raw!$H$5:$EB$5,0))/60/60/24,"-")</f>
        <v>2.9618055555555554E-2</v>
      </c>
      <c r="AN50" s="23"/>
      <c r="AO50" s="23">
        <f>IFERROR(INDEX(Raw!$H$6:$EB$1257,MATCH($B50&amp;$D50&amp;$B$6,Raw!$A$6:$A$1257,0),MATCH(AO$6,Raw!$H$5:$EB$5,0)),"-")</f>
        <v>18055</v>
      </c>
      <c r="AP50" s="23"/>
      <c r="AQ50" s="23">
        <f>IFERROR(INDEX(Raw!$H$6:$EB$1257,MATCH($B50&amp;$D50&amp;$B$6,Raw!$A$6:$A$1257,0),MATCH(AQ$6,Raw!$H$5:$EB$5,0))/60/60,"-")</f>
        <v>23059.703333333331</v>
      </c>
      <c r="AR50" s="412">
        <f>IFERROR(INDEX(Raw!$H$6:$EB$1257,MATCH($B50&amp;$D50&amp;$B$6,Raw!$A$6:$A$1257,0),MATCH(AR$6,Raw!$H$5:$EB$5,0))/60/60/24,"-")</f>
        <v>5.3217592592592594E-2</v>
      </c>
      <c r="AS50" s="418">
        <f>IFERROR(INDEX(Raw!$H$6:$EB$1257,MATCH($B50&amp;$D50&amp;$B$6,Raw!$A$6:$A$1257,0),MATCH(AS$6,Raw!$H$5:$EB$5,0))/60/60/24,"-")</f>
        <v>0.11291666666666667</v>
      </c>
      <c r="AT50" s="23"/>
      <c r="AU50" s="323">
        <f>IFERROR(INDEX(Raw!$H$6:$EB$1257,MATCH($B50&amp;$D50&amp;$B$6,Raw!$A$6:$A$1257,0),MATCH(AU$6,Raw!$H$5:$EB$5,0)),"-")</f>
        <v>6020</v>
      </c>
      <c r="AV50" s="323"/>
      <c r="AW50" s="323">
        <f>IFERROR(INDEX(Raw!$H$6:$EB$1257,MATCH($B50&amp;$D50&amp;$B$6,Raw!$A$6:$A$1257,0),MATCH(AW$6,Raw!$H$5:$EB$5,0))/60/60,"-")</f>
        <v>8152.0891666666666</v>
      </c>
      <c r="AX50" s="412">
        <f>IFERROR(INDEX(Raw!$H$6:$EB$1257,MATCH($B50&amp;$D50&amp;$B$6,Raw!$A$6:$A$1257,0),MATCH(AX$6,Raw!$H$5:$EB$5,0))/60/60/24,"-")</f>
        <v>5.6423611111111112E-2</v>
      </c>
      <c r="AY50" s="418">
        <f>IFERROR(INDEX(Raw!$H$6:$EB$1257,MATCH($B50&amp;$D50&amp;$B$6,Raw!$A$6:$A$1257,0),MATCH(AY$6,Raw!$H$5:$EB$5,0))/60/60/24,"-")</f>
        <v>0.12814814814814815</v>
      </c>
      <c r="AZ50" s="23"/>
      <c r="BA50" s="23">
        <f>IFERROR(INDEX(Raw!$H$6:$EB$1257,MATCH($B50&amp;$D50&amp;$B$6,Raw!$A$6:$A$1257,0),MATCH(BA$6,Raw!$H$5:$EB$5,0)),"-")</f>
        <v>13489</v>
      </c>
      <c r="BB50" s="23"/>
      <c r="BC50" s="23">
        <f>IFERROR(INDEX(Raw!$H$6:$EB$1257,MATCH($B50&amp;$D50&amp;$B$6,Raw!$A$6:$A$1257,0),MATCH(BC$6,Raw!$H$5:$EB$5,0))/60/60,"-")</f>
        <v>24594.335000000003</v>
      </c>
      <c r="BD50" s="412">
        <f>IFERROR(INDEX(Raw!$H$6:$EB$1257,MATCH($B50&amp;$D50&amp;$B$6,Raw!$A$6:$A$1257,0),MATCH(BD$6,Raw!$H$5:$EB$5,0))/60/60/24,"-")</f>
        <v>7.5972222222222233E-2</v>
      </c>
      <c r="BE50" s="418">
        <f>IFERROR(INDEX(Raw!$H$6:$EB$1257,MATCH($B50&amp;$D50&amp;$B$6,Raw!$A$6:$A$1257,0),MATCH(BE$6,Raw!$H$5:$EB$5,0))/60/60/24,"-")</f>
        <v>0.16215277777777778</v>
      </c>
      <c r="BF50" s="23"/>
      <c r="BG50" s="23">
        <f>IFERROR(INDEX(Raw!$H$6:$EB$1257,MATCH($B50&amp;$D50&amp;$B$6,Raw!$A$6:$A$1257,0),MATCH(BG$6,Raw!$H$5:$EB$5,0)),"-")</f>
        <v>2585</v>
      </c>
      <c r="BH50" s="23"/>
      <c r="BI50" s="23">
        <f>IFERROR(INDEX(Raw!$H$6:$EB$1257,MATCH($B50&amp;$D50&amp;$B$6,Raw!$A$6:$A$1257,0),MATCH(BI$6,Raw!$H$5:$EB$5,0))/60/60,"-")</f>
        <v>5138.575277777778</v>
      </c>
      <c r="BJ50" s="412">
        <f>IFERROR(INDEX(Raw!$H$6:$EB$1257,MATCH($B50&amp;$D50&amp;$B$6,Raw!$A$6:$A$1257,0),MATCH(BJ$6,Raw!$H$5:$EB$5,0))/60/60/24,"-")</f>
        <v>8.2824074074074078E-2</v>
      </c>
      <c r="BK50" s="418">
        <f>IFERROR(INDEX(Raw!$H$6:$EB$1257,MATCH($B50&amp;$D50&amp;$B$6,Raw!$A$6:$A$1257,0),MATCH(BK$6,Raw!$H$5:$EB$5,0))/60/60/24,"-")</f>
        <v>0.18988425925925925</v>
      </c>
      <c r="BL50" s="23"/>
      <c r="BM50" s="329">
        <f>IFERROR(INDEX(Raw!$H$6:$EB$1257,MATCH($B50&amp;$D50&amp;$B$6,Raw!$A$6:$A$1257,0),MATCH(BM$6,Raw!$H$5:$EB$5,0)),"-")</f>
        <v>2864</v>
      </c>
    </row>
    <row r="51" spans="1:65" s="1" customFormat="1" x14ac:dyDescent="0.2">
      <c r="A51" s="392">
        <v>44166</v>
      </c>
      <c r="B51" s="287" t="s">
        <v>147</v>
      </c>
      <c r="C51" s="1" t="s">
        <v>139</v>
      </c>
      <c r="D51" s="138" t="s">
        <v>139</v>
      </c>
      <c r="E51" s="326">
        <f>IFERROR(INDEX(Raw!$H$6:$EB$1257,MATCH($B51&amp;$D51&amp;$B$6,Raw!$A$6:$A$1257,0),MATCH(E$6,Raw!$H$5:$EB$5,0)),"-")</f>
        <v>718</v>
      </c>
      <c r="F51" s="323"/>
      <c r="G51" s="323">
        <f>IFERROR(INDEX(Raw!$H$6:$EB$1257,MATCH($B51&amp;$D51&amp;$B$6,Raw!$A$6:$A$1257,0),MATCH(G$6,Raw!$H$5:$EB$5,0))/60/60,"-")</f>
        <v>108.59333333333333</v>
      </c>
      <c r="H51" s="412">
        <f>IFERROR(INDEX(Raw!$H$6:$EB$1257,MATCH($B51&amp;$D51&amp;$B$6,Raw!$A$6:$A$1257,0),MATCH(H$6,Raw!$H$5:$EB$5,0))/60/60/24,"-")</f>
        <v>6.2962962962962964E-3</v>
      </c>
      <c r="I51" s="418">
        <f>IFERROR(INDEX(Raw!$H$6:$EB$1257,MATCH($B51&amp;$D51&amp;$B$6,Raw!$A$6:$A$1257,0),MATCH(I$6,Raw!$H$5:$EB$5,0))/60/60/24,"-")</f>
        <v>1.0578703703703703E-2</v>
      </c>
      <c r="J51" s="23"/>
      <c r="K51" s="326">
        <f>IFERROR(INDEX(Raw!$H$6:$EB$1257,MATCH($B51&amp;$D51&amp;$B$6,Raw!$A$6:$A$1257,0),MATCH(K$6,Raw!$H$5:$EB$5,0)),"-")</f>
        <v>491</v>
      </c>
      <c r="L51" s="323"/>
      <c r="M51" s="323">
        <f>IFERROR(INDEX(Raw!$H$6:$EB$1257,MATCH($B51&amp;$D51&amp;$B$6,Raw!$A$6:$A$1257,0),MATCH(M$6,Raw!$H$5:$EB$5,0))/60/60,"-")</f>
        <v>60.736944444444447</v>
      </c>
      <c r="N51" s="412">
        <f>IFERROR(INDEX(Raw!$H$6:$EB$1257,MATCH($B51&amp;$D51&amp;$B$6,Raw!$A$6:$A$1257,0),MATCH(N$6,Raw!$H$5:$EB$5,0))/60/60/24,"-")</f>
        <v>5.1504629629629635E-3</v>
      </c>
      <c r="O51" s="418">
        <f>IFERROR(INDEX(Raw!$H$6:$EB$1257,MATCH($B51&amp;$D51&amp;$B$6,Raw!$A$6:$A$1257,0),MATCH(O$6,Raw!$H$5:$EB$5,0))/60/60/24,"-")</f>
        <v>9.8032407407407408E-3</v>
      </c>
      <c r="P51" s="23"/>
      <c r="Q51" s="23">
        <f>IFERROR(INDEX(Raw!$H$6:$EB$1257,MATCH($B51&amp;$D51&amp;$B$6,Raw!$A$6:$A$1257,0),MATCH(Q$6,Raw!$H$5:$EB$5,0)),"-")</f>
        <v>59882</v>
      </c>
      <c r="R51" s="23"/>
      <c r="S51" s="23">
        <f>IFERROR(INDEX(Raw!$H$6:$EB$1257,MATCH($B51&amp;$D51&amp;$B$6,Raw!$A$6:$A$1257,0),MATCH(S$6,Raw!$H$5:$EB$5,0))/60/60,"-")</f>
        <v>7387.1855555555558</v>
      </c>
      <c r="T51" s="412">
        <f>IFERROR(INDEX(Raw!$H$6:$EB$1257,MATCH($B51&amp;$D51&amp;$B$6,Raw!$A$6:$A$1257,0),MATCH(T$6,Raw!$H$5:$EB$5,0))/60/60/24,"-")</f>
        <v>5.138888888888889E-3</v>
      </c>
      <c r="U51" s="418">
        <f>IFERROR(INDEX(Raw!$H$6:$EB$1257,MATCH($B51&amp;$D51&amp;$B$6,Raw!$A$6:$A$1257,0),MATCH(U$6,Raw!$H$5:$EB$5,0))/60/60/24,"-")</f>
        <v>9.0624999999999994E-3</v>
      </c>
      <c r="V51" s="23"/>
      <c r="W51" s="23">
        <f>IFERROR(INDEX(Raw!$H$6:$EB$1257,MATCH($B51&amp;$D51&amp;$B$6,Raw!$A$6:$A$1257,0),MATCH(W$6,Raw!$H$5:$EB$5,0)),"-")</f>
        <v>28048</v>
      </c>
      <c r="X51" s="23"/>
      <c r="Y51" s="23">
        <f>IFERROR(INDEX(Raw!$H$6:$EB$1257,MATCH($B51&amp;$D51&amp;$B$6,Raw!$A$6:$A$1257,0),MATCH(Y$6,Raw!$H$5:$EB$5,0))/60/60,"-")</f>
        <v>12974.694722222222</v>
      </c>
      <c r="Z51" s="412">
        <f>IFERROR(INDEX(Raw!$H$6:$EB$1257,MATCH($B51&amp;$D51&amp;$B$6,Raw!$A$6:$A$1257,0),MATCH(Z$6,Raw!$H$5:$EB$5,0))/60/60/24,"-")</f>
        <v>1.9270833333333334E-2</v>
      </c>
      <c r="AA51" s="418">
        <f>IFERROR(INDEX(Raw!$H$6:$EB$1257,MATCH($B51&amp;$D51&amp;$B$6,Raw!$A$6:$A$1257,0),MATCH(AA$6,Raw!$H$5:$EB$5,0))/60/60/24,"-")</f>
        <v>3.9224537037037037E-2</v>
      </c>
      <c r="AB51" s="23"/>
      <c r="AC51" s="323">
        <f>IFERROR(INDEX(Raw!$H$6:$EB$1257,MATCH($B51&amp;$D51&amp;$B$6,Raw!$A$6:$A$1257,0),MATCH(AC$6,Raw!$H$5:$EB$5,0)),"-")</f>
        <v>9058</v>
      </c>
      <c r="AD51" s="323"/>
      <c r="AE51" s="323">
        <f>IFERROR(INDEX(Raw!$H$6:$EB$1257,MATCH($B51&amp;$D51&amp;$B$6,Raw!$A$6:$A$1257,0),MATCH(AE$6,Raw!$H$5:$EB$5,0))/60/60,"-")</f>
        <v>3862.2830555555556</v>
      </c>
      <c r="AF51" s="412">
        <f>IFERROR(INDEX(Raw!$H$6:$EB$1257,MATCH($B51&amp;$D51&amp;$B$6,Raw!$A$6:$A$1257,0),MATCH(AF$6,Raw!$H$5:$EB$5,0))/60/60/24,"-")</f>
        <v>1.7766203703703704E-2</v>
      </c>
      <c r="AG51" s="418">
        <f>IFERROR(INDEX(Raw!$H$6:$EB$1257,MATCH($B51&amp;$D51&amp;$B$6,Raw!$A$6:$A$1257,0),MATCH(AG$6,Raw!$H$5:$EB$5,0))/60/60/24,"-")</f>
        <v>3.9050925925925926E-2</v>
      </c>
      <c r="AH51" s="23"/>
      <c r="AI51" s="23">
        <f>IFERROR(INDEX(Raw!$H$6:$EB$1257,MATCH($B51&amp;$D51&amp;$B$6,Raw!$A$6:$A$1257,0),MATCH(AI$6,Raw!$H$5:$EB$5,0)),"-")</f>
        <v>371716</v>
      </c>
      <c r="AJ51" s="23"/>
      <c r="AK51" s="23">
        <f>IFERROR(INDEX(Raw!$H$6:$EB$1257,MATCH($B51&amp;$D51&amp;$B$6,Raw!$A$6:$A$1257,0),MATCH(AK$6,Raw!$H$5:$EB$5,0))/60/60,"-")</f>
        <v>172966.75472222222</v>
      </c>
      <c r="AL51" s="412">
        <f>IFERROR(INDEX(Raw!$H$6:$EB$1257,MATCH($B51&amp;$D51&amp;$B$6,Raw!$A$6:$A$1257,0),MATCH(AL$6,Raw!$H$5:$EB$5,0))/60/60/24,"-")</f>
        <v>1.9386574074074073E-2</v>
      </c>
      <c r="AM51" s="418">
        <f>IFERROR(INDEX(Raw!$H$6:$EB$1257,MATCH($B51&amp;$D51&amp;$B$6,Raw!$A$6:$A$1257,0),MATCH(AM$6,Raw!$H$5:$EB$5,0))/60/60/24,"-")</f>
        <v>4.162037037037037E-2</v>
      </c>
      <c r="AN51" s="23"/>
      <c r="AO51" s="23">
        <f>IFERROR(INDEX(Raw!$H$6:$EB$1257,MATCH($B51&amp;$D51&amp;$B$6,Raw!$A$6:$A$1257,0),MATCH(AO$6,Raw!$H$5:$EB$5,0)),"-")</f>
        <v>18087</v>
      </c>
      <c r="AP51" s="23"/>
      <c r="AQ51" s="23">
        <f>IFERROR(INDEX(Raw!$H$6:$EB$1257,MATCH($B51&amp;$D51&amp;$B$6,Raw!$A$6:$A$1257,0),MATCH(AQ$6,Raw!$H$5:$EB$5,0))/60/60,"-")</f>
        <v>29285.078611111108</v>
      </c>
      <c r="AR51" s="412">
        <f>IFERROR(INDEX(Raw!$H$6:$EB$1257,MATCH($B51&amp;$D51&amp;$B$6,Raw!$A$6:$A$1257,0),MATCH(AR$6,Raw!$H$5:$EB$5,0))/60/60/24,"-")</f>
        <v>6.7465277777777791E-2</v>
      </c>
      <c r="AS51" s="418">
        <f>IFERROR(INDEX(Raw!$H$6:$EB$1257,MATCH($B51&amp;$D51&amp;$B$6,Raw!$A$6:$A$1257,0),MATCH(AS$6,Raw!$H$5:$EB$5,0))/60/60/24,"-")</f>
        <v>0.1479398148148148</v>
      </c>
      <c r="AT51" s="23"/>
      <c r="AU51" s="323">
        <f>IFERROR(INDEX(Raw!$H$6:$EB$1257,MATCH($B51&amp;$D51&amp;$B$6,Raw!$A$6:$A$1257,0),MATCH(AU$6,Raw!$H$5:$EB$5,0)),"-")</f>
        <v>6149</v>
      </c>
      <c r="AV51" s="323"/>
      <c r="AW51" s="323">
        <f>IFERROR(INDEX(Raw!$H$6:$EB$1257,MATCH($B51&amp;$D51&amp;$B$6,Raw!$A$6:$A$1257,0),MATCH(AW$6,Raw!$H$5:$EB$5,0))/60/60,"-")</f>
        <v>9915.6102777777778</v>
      </c>
      <c r="AX51" s="412">
        <f>IFERROR(INDEX(Raw!$H$6:$EB$1257,MATCH($B51&amp;$D51&amp;$B$6,Raw!$A$6:$A$1257,0),MATCH(AX$6,Raw!$H$5:$EB$5,0))/60/60/24,"-")</f>
        <v>6.7187499999999997E-2</v>
      </c>
      <c r="AY51" s="418">
        <f>IFERROR(INDEX(Raw!$H$6:$EB$1257,MATCH($B51&amp;$D51&amp;$B$6,Raw!$A$6:$A$1257,0),MATCH(AY$6,Raw!$H$5:$EB$5,0))/60/60/24,"-")</f>
        <v>0.15027777777777779</v>
      </c>
      <c r="AZ51" s="23"/>
      <c r="BA51" s="23">
        <f>IFERROR(INDEX(Raw!$H$6:$EB$1257,MATCH($B51&amp;$D51&amp;$B$6,Raw!$A$6:$A$1257,0),MATCH(BA$6,Raw!$H$5:$EB$5,0)),"-")</f>
        <v>13219</v>
      </c>
      <c r="BB51" s="23"/>
      <c r="BC51" s="23">
        <f>IFERROR(INDEX(Raw!$H$6:$EB$1257,MATCH($B51&amp;$D51&amp;$B$6,Raw!$A$6:$A$1257,0),MATCH(BC$6,Raw!$H$5:$EB$5,0))/60/60,"-")</f>
        <v>28774.260277777779</v>
      </c>
      <c r="BD51" s="412">
        <f>IFERROR(INDEX(Raw!$H$6:$EB$1257,MATCH($B51&amp;$D51&amp;$B$6,Raw!$A$6:$A$1257,0),MATCH(BD$6,Raw!$H$5:$EB$5,0))/60/60/24,"-")</f>
        <v>9.0694444444444453E-2</v>
      </c>
      <c r="BE51" s="418">
        <f>IFERROR(INDEX(Raw!$H$6:$EB$1257,MATCH($B51&amp;$D51&amp;$B$6,Raw!$A$6:$A$1257,0),MATCH(BE$6,Raw!$H$5:$EB$5,0))/60/60/24,"-")</f>
        <v>0.19645833333333332</v>
      </c>
      <c r="BF51" s="23"/>
      <c r="BG51" s="23">
        <f>IFERROR(INDEX(Raw!$H$6:$EB$1257,MATCH($B51&amp;$D51&amp;$B$6,Raw!$A$6:$A$1257,0),MATCH(BG$6,Raw!$H$5:$EB$5,0)),"-")</f>
        <v>2680</v>
      </c>
      <c r="BH51" s="23"/>
      <c r="BI51" s="23">
        <f>IFERROR(INDEX(Raw!$H$6:$EB$1257,MATCH($B51&amp;$D51&amp;$B$6,Raw!$A$6:$A$1257,0),MATCH(BI$6,Raw!$H$5:$EB$5,0))/60/60,"-")</f>
        <v>6090.4647222222229</v>
      </c>
      <c r="BJ51" s="412">
        <f>IFERROR(INDEX(Raw!$H$6:$EB$1257,MATCH($B51&amp;$D51&amp;$B$6,Raw!$A$6:$A$1257,0),MATCH(BJ$6,Raw!$H$5:$EB$5,0))/60/60/24,"-")</f>
        <v>9.4687499999999994E-2</v>
      </c>
      <c r="BK51" s="418">
        <f>IFERROR(INDEX(Raw!$H$6:$EB$1257,MATCH($B51&amp;$D51&amp;$B$6,Raw!$A$6:$A$1257,0),MATCH(BK$6,Raw!$H$5:$EB$5,0))/60/60/24,"-")</f>
        <v>0.23269675925925926</v>
      </c>
      <c r="BL51" s="23"/>
      <c r="BM51" s="329">
        <f>IFERROR(INDEX(Raw!$H$6:$EB$1257,MATCH($B51&amp;$D51&amp;$B$6,Raw!$A$6:$A$1257,0),MATCH(BM$6,Raw!$H$5:$EB$5,0)),"-")</f>
        <v>3147</v>
      </c>
    </row>
    <row r="52" spans="1:65" s="1" customFormat="1" ht="18" x14ac:dyDescent="0.25">
      <c r="A52" s="392">
        <v>44197</v>
      </c>
      <c r="B52" s="287" t="s">
        <v>147</v>
      </c>
      <c r="C52" s="1" t="s">
        <v>140</v>
      </c>
      <c r="D52" s="142" t="s">
        <v>140</v>
      </c>
      <c r="E52" s="326">
        <f>IFERROR(INDEX(Raw!$H$6:$EB$1257,MATCH($B52&amp;$D52&amp;$B$6,Raw!$A$6:$A$1257,0),MATCH(E$6,Raw!$H$5:$EB$5,0)),"-")</f>
        <v>757</v>
      </c>
      <c r="F52" s="323"/>
      <c r="G52" s="323">
        <f>IFERROR(INDEX(Raw!$H$6:$EB$1257,MATCH($B52&amp;$D52&amp;$B$6,Raw!$A$6:$A$1257,0),MATCH(G$6,Raw!$H$5:$EB$5,0))/60/60,"-")</f>
        <v>121.62805555555556</v>
      </c>
      <c r="H52" s="412">
        <f>IFERROR(INDEX(Raw!$H$6:$EB$1257,MATCH($B52&amp;$D52&amp;$B$6,Raw!$A$6:$A$1257,0),MATCH(H$6,Raw!$H$5:$EB$5,0))/60/60/24,"-")</f>
        <v>6.6898148148148142E-3</v>
      </c>
      <c r="I52" s="418">
        <f>IFERROR(INDEX(Raw!$H$6:$EB$1257,MATCH($B52&amp;$D52&amp;$B$6,Raw!$A$6:$A$1257,0),MATCH(I$6,Raw!$H$5:$EB$5,0))/60/60/24,"-")</f>
        <v>1.1643518518518518E-2</v>
      </c>
      <c r="J52" s="23"/>
      <c r="K52" s="326">
        <f>IFERROR(INDEX(Raw!$H$6:$EB$1257,MATCH($B52&amp;$D52&amp;$B$6,Raw!$A$6:$A$1257,0),MATCH(K$6,Raw!$H$5:$EB$5,0)),"-")</f>
        <v>440</v>
      </c>
      <c r="L52" s="323"/>
      <c r="M52" s="323">
        <f>IFERROR(INDEX(Raw!$H$6:$EB$1257,MATCH($B52&amp;$D52&amp;$B$6,Raw!$A$6:$A$1257,0),MATCH(M$6,Raw!$H$5:$EB$5,0))/60/60,"-")</f>
        <v>58.581944444444439</v>
      </c>
      <c r="N52" s="412">
        <f>IFERROR(INDEX(Raw!$H$6:$EB$1257,MATCH($B52&amp;$D52&amp;$B$6,Raw!$A$6:$A$1257,0),MATCH(N$6,Raw!$H$5:$EB$5,0))/60/60/24,"-")</f>
        <v>5.5439814814814822E-3</v>
      </c>
      <c r="O52" s="418">
        <f>IFERROR(INDEX(Raw!$H$6:$EB$1257,MATCH($B52&amp;$D52&amp;$B$6,Raw!$A$6:$A$1257,0),MATCH(O$6,Raw!$H$5:$EB$5,0))/60/60/24,"-")</f>
        <v>1.0092592592592592E-2</v>
      </c>
      <c r="P52" s="23"/>
      <c r="Q52" s="23">
        <f>IFERROR(INDEX(Raw!$H$6:$EB$1257,MATCH($B52&amp;$D52&amp;$B$6,Raw!$A$6:$A$1257,0),MATCH(Q$6,Raw!$H$5:$EB$5,0)),"-")</f>
        <v>60604</v>
      </c>
      <c r="R52" s="23"/>
      <c r="S52" s="23">
        <f>IFERROR(INDEX(Raw!$H$6:$EB$1257,MATCH($B52&amp;$D52&amp;$B$6,Raw!$A$6:$A$1257,0),MATCH(S$6,Raw!$H$5:$EB$5,0))/60/60,"-")</f>
        <v>7570.2711111111112</v>
      </c>
      <c r="T52" s="412">
        <f>IFERROR(INDEX(Raw!$H$6:$EB$1257,MATCH($B52&amp;$D52&amp;$B$6,Raw!$A$6:$A$1257,0),MATCH(T$6,Raw!$H$5:$EB$5,0))/60/60/24,"-")</f>
        <v>5.208333333333333E-3</v>
      </c>
      <c r="U52" s="418">
        <f>IFERROR(INDEX(Raw!$H$6:$EB$1257,MATCH($B52&amp;$D52&amp;$B$6,Raw!$A$6:$A$1257,0),MATCH(U$6,Raw!$H$5:$EB$5,0))/60/60/24,"-")</f>
        <v>9.1666666666666667E-3</v>
      </c>
      <c r="V52" s="23"/>
      <c r="W52" s="23">
        <f>IFERROR(INDEX(Raw!$H$6:$EB$1257,MATCH($B52&amp;$D52&amp;$B$6,Raw!$A$6:$A$1257,0),MATCH(W$6,Raw!$H$5:$EB$5,0)),"-")</f>
        <v>30256</v>
      </c>
      <c r="X52" s="23"/>
      <c r="Y52" s="23">
        <f>IFERROR(INDEX(Raw!$H$6:$EB$1257,MATCH($B52&amp;$D52&amp;$B$6,Raw!$A$6:$A$1257,0),MATCH(Y$6,Raw!$H$5:$EB$5,0))/60/60,"-")</f>
        <v>14795.158611111112</v>
      </c>
      <c r="Z52" s="412">
        <f>IFERROR(INDEX(Raw!$H$6:$EB$1257,MATCH($B52&amp;$D52&amp;$B$6,Raw!$A$6:$A$1257,0),MATCH(Z$6,Raw!$H$5:$EB$5,0))/60/60/24,"-")</f>
        <v>2.0370370370370369E-2</v>
      </c>
      <c r="AA52" s="418">
        <f>IFERROR(INDEX(Raw!$H$6:$EB$1257,MATCH($B52&amp;$D52&amp;$B$6,Raw!$A$6:$A$1257,0),MATCH(AA$6,Raw!$H$5:$EB$5,0))/60/60/24,"-")</f>
        <v>4.1921296296296297E-2</v>
      </c>
      <c r="AB52" s="23"/>
      <c r="AC52" s="323">
        <f>IFERROR(INDEX(Raw!$H$6:$EB$1257,MATCH($B52&amp;$D52&amp;$B$6,Raw!$A$6:$A$1257,0),MATCH(AC$6,Raw!$H$5:$EB$5,0)),"-")</f>
        <v>8436</v>
      </c>
      <c r="AD52" s="323"/>
      <c r="AE52" s="323">
        <f>IFERROR(INDEX(Raw!$H$6:$EB$1257,MATCH($B52&amp;$D52&amp;$B$6,Raw!$A$6:$A$1257,0),MATCH(AE$6,Raw!$H$5:$EB$5,0))/60/60,"-")</f>
        <v>4046.6433333333334</v>
      </c>
      <c r="AF52" s="412">
        <f>IFERROR(INDEX(Raw!$H$6:$EB$1257,MATCH($B52&amp;$D52&amp;$B$6,Raw!$A$6:$A$1257,0),MATCH(AF$6,Raw!$H$5:$EB$5,0))/60/60/24,"-")</f>
        <v>1.9988425925925927E-2</v>
      </c>
      <c r="AG52" s="418">
        <f>IFERROR(INDEX(Raw!$H$6:$EB$1257,MATCH($B52&amp;$D52&amp;$B$6,Raw!$A$6:$A$1257,0),MATCH(AG$6,Raw!$H$5:$EB$5,0))/60/60/24,"-")</f>
        <v>4.4247685185185189E-2</v>
      </c>
      <c r="AH52" s="23"/>
      <c r="AI52" s="23">
        <f>IFERROR(INDEX(Raw!$H$6:$EB$1257,MATCH($B52&amp;$D52&amp;$B$6,Raw!$A$6:$A$1257,0),MATCH(AI$6,Raw!$H$5:$EB$5,0)),"-")</f>
        <v>387254</v>
      </c>
      <c r="AJ52" s="23"/>
      <c r="AK52" s="23">
        <f>IFERROR(INDEX(Raw!$H$6:$EB$1257,MATCH($B52&amp;$D52&amp;$B$6,Raw!$A$6:$A$1257,0),MATCH(AK$6,Raw!$H$5:$EB$5,0))/60/60,"-")</f>
        <v>191666.8986111111</v>
      </c>
      <c r="AL52" s="412">
        <f>IFERROR(INDEX(Raw!$H$6:$EB$1257,MATCH($B52&amp;$D52&amp;$B$6,Raw!$A$6:$A$1257,0),MATCH(AL$6,Raw!$H$5:$EB$5,0))/60/60/24,"-")</f>
        <v>2.0625000000000001E-2</v>
      </c>
      <c r="AM52" s="418">
        <f>IFERROR(INDEX(Raw!$H$6:$EB$1257,MATCH($B52&amp;$D52&amp;$B$6,Raw!$A$6:$A$1257,0),MATCH(AM$6,Raw!$H$5:$EB$5,0))/60/60/24,"-")</f>
        <v>4.4780092592592587E-2</v>
      </c>
      <c r="AN52" s="23"/>
      <c r="AO52" s="23">
        <f>IFERROR(INDEX(Raw!$H$6:$EB$1257,MATCH($B52&amp;$D52&amp;$B$6,Raw!$A$6:$A$1257,0),MATCH(AO$6,Raw!$H$5:$EB$5,0)),"-")</f>
        <v>17024</v>
      </c>
      <c r="AP52" s="23"/>
      <c r="AQ52" s="23">
        <f>IFERROR(INDEX(Raw!$H$6:$EB$1257,MATCH($B52&amp;$D52&amp;$B$6,Raw!$A$6:$A$1257,0),MATCH(AQ$6,Raw!$H$5:$EB$5,0))/60/60,"-")</f>
        <v>27583.205833333333</v>
      </c>
      <c r="AR52" s="412">
        <f>IFERROR(INDEX(Raw!$H$6:$EB$1257,MATCH($B52&amp;$D52&amp;$B$6,Raw!$A$6:$A$1257,0),MATCH(AR$6,Raw!$H$5:$EB$5,0))/60/60/24,"-")</f>
        <v>6.7511574074074071E-2</v>
      </c>
      <c r="AS52" s="418">
        <f>IFERROR(INDEX(Raw!$H$6:$EB$1257,MATCH($B52&amp;$D52&amp;$B$6,Raw!$A$6:$A$1257,0),MATCH(AS$6,Raw!$H$5:$EB$5,0))/60/60/24,"-")</f>
        <v>0.14585648148148148</v>
      </c>
      <c r="AT52" s="23"/>
      <c r="AU52" s="323">
        <f>IFERROR(INDEX(Raw!$H$6:$EB$1257,MATCH($B52&amp;$D52&amp;$B$6,Raw!$A$6:$A$1257,0),MATCH(AU$6,Raw!$H$5:$EB$5,0)),"-")</f>
        <v>5672</v>
      </c>
      <c r="AV52" s="323"/>
      <c r="AW52" s="323">
        <f>IFERROR(INDEX(Raw!$H$6:$EB$1257,MATCH($B52&amp;$D52&amp;$B$6,Raw!$A$6:$A$1257,0),MATCH(AW$6,Raw!$H$5:$EB$5,0))/60/60,"-")</f>
        <v>9241.8261111111115</v>
      </c>
      <c r="AX52" s="412">
        <f>IFERROR(INDEX(Raw!$H$6:$EB$1257,MATCH($B52&amp;$D52&amp;$B$6,Raw!$A$6:$A$1257,0),MATCH(AX$6,Raw!$H$5:$EB$5,0))/60/60/24,"-")</f>
        <v>6.789351851851852E-2</v>
      </c>
      <c r="AY52" s="418">
        <f>IFERROR(INDEX(Raw!$H$6:$EB$1257,MATCH($B52&amp;$D52&amp;$B$6,Raw!$A$6:$A$1257,0),MATCH(AY$6,Raw!$H$5:$EB$5,0))/60/60/24,"-")</f>
        <v>0.15386574074074075</v>
      </c>
      <c r="AZ52" s="23"/>
      <c r="BA52" s="23">
        <f>IFERROR(INDEX(Raw!$H$6:$EB$1257,MATCH($B52&amp;$D52&amp;$B$6,Raw!$A$6:$A$1257,0),MATCH(BA$6,Raw!$H$5:$EB$5,0)),"-")</f>
        <v>12721</v>
      </c>
      <c r="BB52" s="23"/>
      <c r="BC52" s="23">
        <f>IFERROR(INDEX(Raw!$H$6:$EB$1257,MATCH($B52&amp;$D52&amp;$B$6,Raw!$A$6:$A$1257,0),MATCH(BC$6,Raw!$H$5:$EB$5,0))/60/60,"-")</f>
        <v>27799.673611111113</v>
      </c>
      <c r="BD52" s="412">
        <f>IFERROR(INDEX(Raw!$H$6:$EB$1257,MATCH($B52&amp;$D52&amp;$B$6,Raw!$A$6:$A$1257,0),MATCH(BD$6,Raw!$H$5:$EB$5,0))/60/60/24,"-")</f>
        <v>9.105324074074074E-2</v>
      </c>
      <c r="BE52" s="418">
        <f>IFERROR(INDEX(Raw!$H$6:$EB$1257,MATCH($B52&amp;$D52&amp;$B$6,Raw!$A$6:$A$1257,0),MATCH(BE$6,Raw!$H$5:$EB$5,0))/60/60/24,"-")</f>
        <v>0.19666666666666666</v>
      </c>
      <c r="BF52" s="23"/>
      <c r="BG52" s="23">
        <f>IFERROR(INDEX(Raw!$H$6:$EB$1257,MATCH($B52&amp;$D52&amp;$B$6,Raw!$A$6:$A$1257,0),MATCH(BG$6,Raw!$H$5:$EB$5,0)),"-")</f>
        <v>2461</v>
      </c>
      <c r="BH52" s="23"/>
      <c r="BI52" s="23">
        <f>IFERROR(INDEX(Raw!$H$6:$EB$1257,MATCH($B52&amp;$D52&amp;$B$6,Raw!$A$6:$A$1257,0),MATCH(BI$6,Raw!$H$5:$EB$5,0))/60/60,"-")</f>
        <v>5692.2072222222223</v>
      </c>
      <c r="BJ52" s="412">
        <f>IFERROR(INDEX(Raw!$H$6:$EB$1257,MATCH($B52&amp;$D52&amp;$B$6,Raw!$A$6:$A$1257,0),MATCH(BJ$6,Raw!$H$5:$EB$5,0))/60/60/24,"-")</f>
        <v>9.6377314814814818E-2</v>
      </c>
      <c r="BK52" s="418">
        <f>IFERROR(INDEX(Raw!$H$6:$EB$1257,MATCH($B52&amp;$D52&amp;$B$6,Raw!$A$6:$A$1257,0),MATCH(BK$6,Raw!$H$5:$EB$5,0))/60/60/24,"-")</f>
        <v>0.22733796296296296</v>
      </c>
      <c r="BL52" s="23"/>
      <c r="BM52" s="329">
        <f>IFERROR(INDEX(Raw!$H$6:$EB$1257,MATCH($B52&amp;$D52&amp;$B$6,Raw!$A$6:$A$1257,0),MATCH(BM$6,Raw!$H$5:$EB$5,0)),"-")</f>
        <v>3443</v>
      </c>
    </row>
    <row r="53" spans="1:65" s="1" customFormat="1" x14ac:dyDescent="0.2">
      <c r="A53" s="392">
        <v>44228</v>
      </c>
      <c r="B53" s="287" t="s">
        <v>147</v>
      </c>
      <c r="C53" s="1" t="s">
        <v>141</v>
      </c>
      <c r="D53" s="2" t="s">
        <v>141</v>
      </c>
      <c r="E53" s="326">
        <f>IFERROR(INDEX(Raw!$H$6:$EB$1257,MATCH($B53&amp;$D53&amp;$B$6,Raw!$A$6:$A$1257,0),MATCH(E$6,Raw!$H$5:$EB$5,0)),"-")</f>
        <v>632</v>
      </c>
      <c r="F53" s="323"/>
      <c r="G53" s="323">
        <f>IFERROR(INDEX(Raw!$H$6:$EB$1257,MATCH($B53&amp;$D53&amp;$B$6,Raw!$A$6:$A$1257,0),MATCH(G$6,Raw!$H$5:$EB$5,0))/60/60,"-")</f>
        <v>87.618333333333339</v>
      </c>
      <c r="H53" s="412">
        <f>IFERROR(INDEX(Raw!$H$6:$EB$1257,MATCH($B53&amp;$D53&amp;$B$6,Raw!$A$6:$A$1257,0),MATCH(H$6,Raw!$H$5:$EB$5,0))/60/60/24,"-")</f>
        <v>5.7754629629629623E-3</v>
      </c>
      <c r="I53" s="418">
        <f>IFERROR(INDEX(Raw!$H$6:$EB$1257,MATCH($B53&amp;$D53&amp;$B$6,Raw!$A$6:$A$1257,0),MATCH(I$6,Raw!$H$5:$EB$5,0))/60/60/24,"-")</f>
        <v>9.7685185185185184E-3</v>
      </c>
      <c r="J53" s="23"/>
      <c r="K53" s="326">
        <f>IFERROR(INDEX(Raw!$H$6:$EB$1257,MATCH($B53&amp;$D53&amp;$B$6,Raw!$A$6:$A$1257,0),MATCH(K$6,Raw!$H$5:$EB$5,0)),"-")</f>
        <v>367</v>
      </c>
      <c r="L53" s="323"/>
      <c r="M53" s="323">
        <f>IFERROR(INDEX(Raw!$H$6:$EB$1257,MATCH($B53&amp;$D53&amp;$B$6,Raw!$A$6:$A$1257,0),MATCH(M$6,Raw!$H$5:$EB$5,0))/60/60,"-")</f>
        <v>42.024722222222216</v>
      </c>
      <c r="N53" s="412">
        <f>IFERROR(INDEX(Raw!$H$6:$EB$1257,MATCH($B53&amp;$D53&amp;$B$6,Raw!$A$6:$A$1257,0),MATCH(N$6,Raw!$H$5:$EB$5,0))/60/60/24,"-")</f>
        <v>4.7685185185185183E-3</v>
      </c>
      <c r="O53" s="418">
        <f>IFERROR(INDEX(Raw!$H$6:$EB$1257,MATCH($B53&amp;$D53&amp;$B$6,Raw!$A$6:$A$1257,0),MATCH(O$6,Raw!$H$5:$EB$5,0))/60/60/24,"-")</f>
        <v>8.7152777777777784E-3</v>
      </c>
      <c r="P53" s="23"/>
      <c r="Q53" s="23">
        <f>IFERROR(INDEX(Raw!$H$6:$EB$1257,MATCH($B53&amp;$D53&amp;$B$6,Raw!$A$6:$A$1257,0),MATCH(Q$6,Raw!$H$5:$EB$5,0)),"-")</f>
        <v>48231</v>
      </c>
      <c r="R53" s="23"/>
      <c r="S53" s="23">
        <f>IFERROR(INDEX(Raw!$H$6:$EB$1257,MATCH($B53&amp;$D53&amp;$B$6,Raw!$A$6:$A$1257,0),MATCH(S$6,Raw!$H$5:$EB$5,0))/60/60,"-")</f>
        <v>5420.0777777777785</v>
      </c>
      <c r="T53" s="412">
        <f>IFERROR(INDEX(Raw!$H$6:$EB$1257,MATCH($B53&amp;$D53&amp;$B$6,Raw!$A$6:$A$1257,0),MATCH(T$6,Raw!$H$5:$EB$5,0))/60/60/24,"-")</f>
        <v>4.6874999999999998E-3</v>
      </c>
      <c r="U53" s="418">
        <f>IFERROR(INDEX(Raw!$H$6:$EB$1257,MATCH($B53&amp;$D53&amp;$B$6,Raw!$A$6:$A$1257,0),MATCH(U$6,Raw!$H$5:$EB$5,0))/60/60/24,"-")</f>
        <v>8.2638888888888883E-3</v>
      </c>
      <c r="V53" s="23"/>
      <c r="W53" s="23">
        <f>IFERROR(INDEX(Raw!$H$6:$EB$1257,MATCH($B53&amp;$D53&amp;$B$6,Raw!$A$6:$A$1257,0),MATCH(W$6,Raw!$H$5:$EB$5,0)),"-")</f>
        <v>25096</v>
      </c>
      <c r="X53" s="23"/>
      <c r="Y53" s="23">
        <f>IFERROR(INDEX(Raw!$H$6:$EB$1257,MATCH($B53&amp;$D53&amp;$B$6,Raw!$A$6:$A$1257,0),MATCH(Y$6,Raw!$H$5:$EB$5,0))/60/60,"-")</f>
        <v>8026.1011111111111</v>
      </c>
      <c r="Z53" s="412">
        <f>IFERROR(INDEX(Raw!$H$6:$EB$1257,MATCH($B53&amp;$D53&amp;$B$6,Raw!$A$6:$A$1257,0),MATCH(Z$6,Raw!$H$5:$EB$5,0))/60/60/24,"-")</f>
        <v>1.3321759259259261E-2</v>
      </c>
      <c r="AA53" s="418">
        <f>IFERROR(INDEX(Raw!$H$6:$EB$1257,MATCH($B53&amp;$D53&amp;$B$6,Raw!$A$6:$A$1257,0),MATCH(AA$6,Raw!$H$5:$EB$5,0))/60/60/24,"-")</f>
        <v>2.5509259259259259E-2</v>
      </c>
      <c r="AB53" s="23"/>
      <c r="AC53" s="323">
        <f>IFERROR(INDEX(Raw!$H$6:$EB$1257,MATCH($B53&amp;$D53&amp;$B$6,Raw!$A$6:$A$1257,0),MATCH(AC$6,Raw!$H$5:$EB$5,0)),"-")</f>
        <v>7758</v>
      </c>
      <c r="AD53" s="323"/>
      <c r="AE53" s="323">
        <f>IFERROR(INDEX(Raw!$H$6:$EB$1257,MATCH($B53&amp;$D53&amp;$B$6,Raw!$A$6:$A$1257,0),MATCH(AE$6,Raw!$H$5:$EB$5,0))/60/60,"-")</f>
        <v>2277.6055555555558</v>
      </c>
      <c r="AF53" s="412">
        <f>IFERROR(INDEX(Raw!$H$6:$EB$1257,MATCH($B53&amp;$D53&amp;$B$6,Raw!$A$6:$A$1257,0),MATCH(AF$6,Raw!$H$5:$EB$5,0))/60/60/24,"-")</f>
        <v>1.2233796296296296E-2</v>
      </c>
      <c r="AG53" s="418">
        <f>IFERROR(INDEX(Raw!$H$6:$EB$1257,MATCH($B53&amp;$D53&amp;$B$6,Raw!$A$6:$A$1257,0),MATCH(AG$6,Raw!$H$5:$EB$5,0))/60/60/24,"-")</f>
        <v>2.6111111111111113E-2</v>
      </c>
      <c r="AH53" s="23"/>
      <c r="AI53" s="23">
        <f>IFERROR(INDEX(Raw!$H$6:$EB$1257,MATCH($B53&amp;$D53&amp;$B$6,Raw!$A$6:$A$1257,0),MATCH(AI$6,Raw!$H$5:$EB$5,0)),"-")</f>
        <v>309957</v>
      </c>
      <c r="AJ53" s="23"/>
      <c r="AK53" s="23">
        <f>IFERROR(INDEX(Raw!$H$6:$EB$1257,MATCH($B53&amp;$D53&amp;$B$6,Raw!$A$6:$A$1257,0),MATCH(AK$6,Raw!$H$5:$EB$5,0))/60/60,"-")</f>
        <v>94368.074999999997</v>
      </c>
      <c r="AL53" s="412">
        <f>IFERROR(INDEX(Raw!$H$6:$EB$1257,MATCH($B53&amp;$D53&amp;$B$6,Raw!$A$6:$A$1257,0),MATCH(AL$6,Raw!$H$5:$EB$5,0))/60/60/24,"-")</f>
        <v>1.2685185185185183E-2</v>
      </c>
      <c r="AM53" s="418">
        <f>IFERROR(INDEX(Raw!$H$6:$EB$1257,MATCH($B53&amp;$D53&amp;$B$6,Raw!$A$6:$A$1257,0),MATCH(AM$6,Raw!$H$5:$EB$5,0))/60/60/24,"-")</f>
        <v>2.4988425925925928E-2</v>
      </c>
      <c r="AN53" s="23"/>
      <c r="AO53" s="23">
        <f>IFERROR(INDEX(Raw!$H$6:$EB$1257,MATCH($B53&amp;$D53&amp;$B$6,Raw!$A$6:$A$1257,0),MATCH(AO$6,Raw!$H$5:$EB$5,0)),"-")</f>
        <v>17038</v>
      </c>
      <c r="AP53" s="23"/>
      <c r="AQ53" s="23">
        <f>IFERROR(INDEX(Raw!$H$6:$EB$1257,MATCH($B53&amp;$D53&amp;$B$6,Raw!$A$6:$A$1257,0),MATCH(AQ$6,Raw!$H$5:$EB$5,0))/60/60,"-")</f>
        <v>16498.507222222222</v>
      </c>
      <c r="AR53" s="412">
        <f>IFERROR(INDEX(Raw!$H$6:$EB$1257,MATCH($B53&amp;$D53&amp;$B$6,Raw!$A$6:$A$1257,0),MATCH(AR$6,Raw!$H$5:$EB$5,0))/60/60/24,"-")</f>
        <v>4.0347222222222222E-2</v>
      </c>
      <c r="AS53" s="418">
        <f>IFERROR(INDEX(Raw!$H$6:$EB$1257,MATCH($B53&amp;$D53&amp;$B$6,Raw!$A$6:$A$1257,0),MATCH(AS$6,Raw!$H$5:$EB$5,0))/60/60/24,"-")</f>
        <v>8.5902777777777772E-2</v>
      </c>
      <c r="AT53" s="23"/>
      <c r="AU53" s="323">
        <f>IFERROR(INDEX(Raw!$H$6:$EB$1257,MATCH($B53&amp;$D53&amp;$B$6,Raw!$A$6:$A$1257,0),MATCH(AU$6,Raw!$H$5:$EB$5,0)),"-")</f>
        <v>5622</v>
      </c>
      <c r="AV53" s="323"/>
      <c r="AW53" s="323">
        <f>IFERROR(INDEX(Raw!$H$6:$EB$1257,MATCH($B53&amp;$D53&amp;$B$6,Raw!$A$6:$A$1257,0),MATCH(AW$6,Raw!$H$5:$EB$5,0))/60/60,"-")</f>
        <v>5803.7902777777781</v>
      </c>
      <c r="AX53" s="412">
        <f>IFERROR(INDEX(Raw!$H$6:$EB$1257,MATCH($B53&amp;$D53&amp;$B$6,Raw!$A$6:$A$1257,0),MATCH(AX$6,Raw!$H$5:$EB$5,0))/60/60/24,"-")</f>
        <v>4.3009259259259254E-2</v>
      </c>
      <c r="AY53" s="418">
        <f>IFERROR(INDEX(Raw!$H$6:$EB$1257,MATCH($B53&amp;$D53&amp;$B$6,Raw!$A$6:$A$1257,0),MATCH(AY$6,Raw!$H$5:$EB$5,0))/60/60/24,"-")</f>
        <v>9.418981481481481E-2</v>
      </c>
      <c r="AZ53" s="23"/>
      <c r="BA53" s="23">
        <f>IFERROR(INDEX(Raw!$H$6:$EB$1257,MATCH($B53&amp;$D53&amp;$B$6,Raw!$A$6:$A$1257,0),MATCH(BA$6,Raw!$H$5:$EB$5,0)),"-")</f>
        <v>12663</v>
      </c>
      <c r="BB53" s="23"/>
      <c r="BC53" s="23">
        <f>IFERROR(INDEX(Raw!$H$6:$EB$1257,MATCH($B53&amp;$D53&amp;$B$6,Raw!$A$6:$A$1257,0),MATCH(BC$6,Raw!$H$5:$EB$5,0))/60/60,"-")</f>
        <v>18119.929722222223</v>
      </c>
      <c r="BD53" s="412">
        <f>IFERROR(INDEX(Raw!$H$6:$EB$1257,MATCH($B53&amp;$D53&amp;$B$6,Raw!$A$6:$A$1257,0),MATCH(BD$6,Raw!$H$5:$EB$5,0))/60/60/24,"-")</f>
        <v>5.9618055555555549E-2</v>
      </c>
      <c r="BE53" s="418">
        <f>IFERROR(INDEX(Raw!$H$6:$EB$1257,MATCH($B53&amp;$D53&amp;$B$6,Raw!$A$6:$A$1257,0),MATCH(BE$6,Raw!$H$5:$EB$5,0))/60/60/24,"-")</f>
        <v>0.12593750000000001</v>
      </c>
      <c r="BF53" s="23"/>
      <c r="BG53" s="23">
        <f>IFERROR(INDEX(Raw!$H$6:$EB$1257,MATCH($B53&amp;$D53&amp;$B$6,Raw!$A$6:$A$1257,0),MATCH(BG$6,Raw!$H$5:$EB$5,0)),"-")</f>
        <v>2442</v>
      </c>
      <c r="BH53" s="23"/>
      <c r="BI53" s="23">
        <f>IFERROR(INDEX(Raw!$H$6:$EB$1257,MATCH($B53&amp;$D53&amp;$B$6,Raw!$A$6:$A$1257,0),MATCH(BI$6,Raw!$H$5:$EB$5,0))/60/60,"-")</f>
        <v>3286.5575000000003</v>
      </c>
      <c r="BJ53" s="412">
        <f>IFERROR(INDEX(Raw!$H$6:$EB$1257,MATCH($B53&amp;$D53&amp;$B$6,Raw!$A$6:$A$1257,0),MATCH(BJ$6,Raw!$H$5:$EB$5,0))/60/60/24,"-")</f>
        <v>5.6076388888888891E-2</v>
      </c>
      <c r="BK53" s="418">
        <f>IFERROR(INDEX(Raw!$H$6:$EB$1257,MATCH($B53&amp;$D53&amp;$B$6,Raw!$A$6:$A$1257,0),MATCH(BK$6,Raw!$H$5:$EB$5,0))/60/60/24,"-")</f>
        <v>0.12344907407407409</v>
      </c>
      <c r="BL53" s="23"/>
      <c r="BM53" s="329">
        <f>IFERROR(INDEX(Raw!$H$6:$EB$1257,MATCH($B53&amp;$D53&amp;$B$6,Raw!$A$6:$A$1257,0),MATCH(BM$6,Raw!$H$5:$EB$5,0)),"-")</f>
        <v>2934</v>
      </c>
    </row>
    <row r="54" spans="1:65" s="1" customFormat="1" collapsed="1" x14ac:dyDescent="0.2">
      <c r="A54" s="392">
        <v>44256</v>
      </c>
      <c r="B54" s="289" t="str">
        <f>IF($D54="April",LEFT($B53,4)+1&amp;"-"&amp;RIGHT($B53,2)+1,$B53)</f>
        <v>2020-21</v>
      </c>
      <c r="C54" s="280" t="s">
        <v>142</v>
      </c>
      <c r="D54" s="138" t="s">
        <v>142</v>
      </c>
      <c r="E54" s="328">
        <f>IFERROR(INDEX(Raw!$H$6:$EB$1257,MATCH($B54&amp;$D54&amp;$B$6,Raw!$A$6:$A$1257,0),MATCH(E$6,Raw!$H$5:$EB$5,0)),"-")</f>
        <v>769</v>
      </c>
      <c r="F54" s="325"/>
      <c r="G54" s="325">
        <f>IFERROR(INDEX(Raw!$H$6:$EB$1257,MATCH($B54&amp;$D54&amp;$B$6,Raw!$A$6:$A$1257,0),MATCH(G$6,Raw!$H$5:$EB$5,0))/60/60,"-")</f>
        <v>103.41111111111111</v>
      </c>
      <c r="H54" s="413">
        <f>IFERROR(INDEX(Raw!$H$6:$EB$1257,MATCH($B54&amp;$D54&amp;$B$6,Raw!$A$6:$A$1257,0),MATCH(H$6,Raw!$H$5:$EB$5,0))/60/60/24,"-")</f>
        <v>5.6018518518518518E-3</v>
      </c>
      <c r="I54" s="422">
        <f>IFERROR(INDEX(Raw!$H$6:$EB$1257,MATCH($B54&amp;$D54&amp;$B$6,Raw!$A$6:$A$1257,0),MATCH(I$6,Raw!$H$5:$EB$5,0))/60/60/24,"-")</f>
        <v>9.8032407407407408E-3</v>
      </c>
      <c r="J54" s="24"/>
      <c r="K54" s="328">
        <f>IFERROR(INDEX(Raw!$H$6:$EB$1257,MATCH($B54&amp;$D54&amp;$B$6,Raw!$A$6:$A$1257,0),MATCH(K$6,Raw!$H$5:$EB$5,0)),"-")</f>
        <v>440</v>
      </c>
      <c r="L54" s="325"/>
      <c r="M54" s="325">
        <f>IFERROR(INDEX(Raw!$H$6:$EB$1257,MATCH($B54&amp;$D54&amp;$B$6,Raw!$A$6:$A$1257,0),MATCH(M$6,Raw!$H$5:$EB$5,0))/60/60,"-")</f>
        <v>54.261666666666663</v>
      </c>
      <c r="N54" s="413">
        <f>IFERROR(INDEX(Raw!$H$6:$EB$1257,MATCH($B54&amp;$D54&amp;$B$6,Raw!$A$6:$A$1257,0),MATCH(N$6,Raw!$H$5:$EB$5,0))/60/60/24,"-")</f>
        <v>5.138888888888889E-3</v>
      </c>
      <c r="O54" s="422">
        <f>IFERROR(INDEX(Raw!$H$6:$EB$1257,MATCH($B54&amp;$D54&amp;$B$6,Raw!$A$6:$A$1257,0),MATCH(O$6,Raw!$H$5:$EB$5,0))/60/60/24,"-")</f>
        <v>9.1319444444444443E-3</v>
      </c>
      <c r="P54" s="24"/>
      <c r="Q54" s="24">
        <f>IFERROR(INDEX(Raw!$H$6:$EB$1257,MATCH($B54&amp;$D54&amp;$B$6,Raw!$A$6:$A$1257,0),MATCH(Q$6,Raw!$H$5:$EB$5,0)),"-")</f>
        <v>55571</v>
      </c>
      <c r="R54" s="24"/>
      <c r="S54" s="24">
        <f>IFERROR(INDEX(Raw!$H$6:$EB$1257,MATCH($B54&amp;$D54&amp;$B$6,Raw!$A$6:$A$1257,0),MATCH(S$6,Raw!$H$5:$EB$5,0))/60/60,"-")</f>
        <v>6267.6224999999995</v>
      </c>
      <c r="T54" s="413">
        <f>IFERROR(INDEX(Raw!$H$6:$EB$1257,MATCH($B54&amp;$D54&amp;$B$6,Raw!$A$6:$A$1257,0),MATCH(T$6,Raw!$H$5:$EB$5,0))/60/60/24,"-")</f>
        <v>4.6990740740740743E-3</v>
      </c>
      <c r="U54" s="422">
        <f>IFERROR(INDEX(Raw!$H$6:$EB$1257,MATCH($B54&amp;$D54&amp;$B$6,Raw!$A$6:$A$1257,0),MATCH(U$6,Raw!$H$5:$EB$5,0))/60/60/24,"-")</f>
        <v>8.2754629629629619E-3</v>
      </c>
      <c r="V54" s="23"/>
      <c r="W54" s="24">
        <f>IFERROR(INDEX(Raw!$H$6:$EB$1257,MATCH($B54&amp;$D54&amp;$B$6,Raw!$A$6:$A$1257,0),MATCH(W$6,Raw!$H$5:$EB$5,0)),"-")</f>
        <v>26938</v>
      </c>
      <c r="X54" s="24"/>
      <c r="Y54" s="24">
        <f>IFERROR(INDEX(Raw!$H$6:$EB$1257,MATCH($B54&amp;$D54&amp;$B$6,Raw!$A$6:$A$1257,0),MATCH(Y$6,Raw!$H$5:$EB$5,0))/60/60,"-")</f>
        <v>8470.2180555555551</v>
      </c>
      <c r="Z54" s="413">
        <f>IFERROR(INDEX(Raw!$H$6:$EB$1257,MATCH($B54&amp;$D54&amp;$B$6,Raw!$A$6:$A$1257,0),MATCH(Z$6,Raw!$H$5:$EB$5,0))/60/60/24,"-")</f>
        <v>1.3101851851851852E-2</v>
      </c>
      <c r="AA54" s="422">
        <f>IFERROR(INDEX(Raw!$H$6:$EB$1257,MATCH($B54&amp;$D54&amp;$B$6,Raw!$A$6:$A$1257,0),MATCH(AA$6,Raw!$H$5:$EB$5,0))/60/60/24,"-")</f>
        <v>2.5069444444444446E-2</v>
      </c>
      <c r="AB54" s="24"/>
      <c r="AC54" s="325">
        <f>IFERROR(INDEX(Raw!$H$6:$EB$1257,MATCH($B54&amp;$D54&amp;$B$6,Raw!$A$6:$A$1257,0),MATCH(AC$6,Raw!$H$5:$EB$5,0)),"-")</f>
        <v>9215</v>
      </c>
      <c r="AD54" s="325"/>
      <c r="AE54" s="325">
        <f>IFERROR(INDEX(Raw!$H$6:$EB$1257,MATCH($B54&amp;$D54&amp;$B$6,Raw!$A$6:$A$1257,0),MATCH(AE$6,Raw!$H$5:$EB$5,0))/60/60,"-")</f>
        <v>2704.6758333333332</v>
      </c>
      <c r="AF54" s="413">
        <f>IFERROR(INDEX(Raw!$H$6:$EB$1257,MATCH($B54&amp;$D54&amp;$B$6,Raw!$A$6:$A$1257,0),MATCH(AF$6,Raw!$H$5:$EB$5,0))/60/60/24,"-")</f>
        <v>1.2233796296296296E-2</v>
      </c>
      <c r="AG54" s="422">
        <f>IFERROR(INDEX(Raw!$H$6:$EB$1257,MATCH($B54&amp;$D54&amp;$B$6,Raw!$A$6:$A$1257,0),MATCH(AG$6,Raw!$H$5:$EB$5,0))/60/60/24,"-")</f>
        <v>2.613425925925926E-2</v>
      </c>
      <c r="AH54" s="24"/>
      <c r="AI54" s="24">
        <f>IFERROR(INDEX(Raw!$H$6:$EB$1257,MATCH($B54&amp;$D54&amp;$B$6,Raw!$A$6:$A$1257,0),MATCH(AI$6,Raw!$H$5:$EB$5,0)),"-")</f>
        <v>343511</v>
      </c>
      <c r="AJ54" s="24"/>
      <c r="AK54" s="24">
        <f>IFERROR(INDEX(Raw!$H$6:$EB$1257,MATCH($B54&amp;$D54&amp;$B$6,Raw!$A$6:$A$1257,0),MATCH(AK$6,Raw!$H$5:$EB$5,0))/60/60,"-")</f>
        <v>105513.08944444444</v>
      </c>
      <c r="AL54" s="413">
        <f>IFERROR(INDEX(Raw!$H$6:$EB$1257,MATCH($B54&amp;$D54&amp;$B$6,Raw!$A$6:$A$1257,0),MATCH(AL$6,Raw!$H$5:$EB$5,0))/60/60/24,"-")</f>
        <v>1.2800925925925926E-2</v>
      </c>
      <c r="AM54" s="422">
        <f>IFERROR(INDEX(Raw!$H$6:$EB$1257,MATCH($B54&amp;$D54&amp;$B$6,Raw!$A$6:$A$1257,0),MATCH(AM$6,Raw!$H$5:$EB$5,0))/60/60/24,"-")</f>
        <v>2.521990740740741E-2</v>
      </c>
      <c r="AN54" s="23"/>
      <c r="AO54" s="24">
        <f>IFERROR(INDEX(Raw!$H$6:$EB$1257,MATCH($B54&amp;$D54&amp;$B$6,Raw!$A$6:$A$1257,0),MATCH(AO$6,Raw!$H$5:$EB$5,0)),"-")</f>
        <v>18964</v>
      </c>
      <c r="AP54" s="24"/>
      <c r="AQ54" s="24">
        <f>IFERROR(INDEX(Raw!$H$6:$EB$1257,MATCH($B54&amp;$D54&amp;$B$6,Raw!$A$6:$A$1257,0),MATCH(AQ$6,Raw!$H$5:$EB$5,0))/60/60,"-")</f>
        <v>19967.585833333331</v>
      </c>
      <c r="AR54" s="413">
        <f>IFERROR(INDEX(Raw!$H$6:$EB$1257,MATCH($B54&amp;$D54&amp;$B$6,Raw!$A$6:$A$1257,0),MATCH(AR$6,Raw!$H$5:$EB$5,0))/60/60/24,"-")</f>
        <v>4.3877314814814806E-2</v>
      </c>
      <c r="AS54" s="422">
        <f>IFERROR(INDEX(Raw!$H$6:$EB$1257,MATCH($B54&amp;$D54&amp;$B$6,Raw!$A$6:$A$1257,0),MATCH(AS$6,Raw!$H$5:$EB$5,0))/60/60/24,"-")</f>
        <v>9.2511574074074079E-2</v>
      </c>
      <c r="AT54" s="24"/>
      <c r="AU54" s="325">
        <f>IFERROR(INDEX(Raw!$H$6:$EB$1257,MATCH($B54&amp;$D54&amp;$B$6,Raw!$A$6:$A$1257,0),MATCH(AU$6,Raw!$H$5:$EB$5,0)),"-")</f>
        <v>6891</v>
      </c>
      <c r="AV54" s="325"/>
      <c r="AW54" s="325">
        <f>IFERROR(INDEX(Raw!$H$6:$EB$1257,MATCH($B54&amp;$D54&amp;$B$6,Raw!$A$6:$A$1257,0),MATCH(AW$6,Raw!$H$5:$EB$5,0))/60/60,"-")</f>
        <v>7549.618611111111</v>
      </c>
      <c r="AX54" s="413">
        <f>IFERROR(INDEX(Raw!$H$6:$EB$1257,MATCH($B54&amp;$D54&amp;$B$6,Raw!$A$6:$A$1257,0),MATCH(AX$6,Raw!$H$5:$EB$5,0))/60/60/24,"-")</f>
        <v>4.5648148148148153E-2</v>
      </c>
      <c r="AY54" s="422">
        <f>IFERROR(INDEX(Raw!$H$6:$EB$1257,MATCH($B54&amp;$D54&amp;$B$6,Raw!$A$6:$A$1257,0),MATCH(AY$6,Raw!$H$5:$EB$5,0))/60/60/24,"-")</f>
        <v>9.9953703703703711E-2</v>
      </c>
      <c r="AZ54" s="23"/>
      <c r="BA54" s="24">
        <f>IFERROR(INDEX(Raw!$H$6:$EB$1257,MATCH($B54&amp;$D54&amp;$B$6,Raw!$A$6:$A$1257,0),MATCH(BA$6,Raw!$H$5:$EB$5,0)),"-")</f>
        <v>14096</v>
      </c>
      <c r="BB54" s="24"/>
      <c r="BC54" s="24">
        <f>IFERROR(INDEX(Raw!$H$6:$EB$1257,MATCH($B54&amp;$D54&amp;$B$6,Raw!$A$6:$A$1257,0),MATCH(BC$6,Raw!$H$5:$EB$5,0))/60/60,"-")</f>
        <v>21433.269166666665</v>
      </c>
      <c r="BD54" s="413">
        <f>IFERROR(INDEX(Raw!$H$6:$EB$1257,MATCH($B54&amp;$D54&amp;$B$6,Raw!$A$6:$A$1257,0),MATCH(BD$6,Raw!$H$5:$EB$5,0))/60/60/24,"-")</f>
        <v>6.3356481481481486E-2</v>
      </c>
      <c r="BE54" s="422">
        <f>IFERROR(INDEX(Raw!$H$6:$EB$1257,MATCH($B54&amp;$D54&amp;$B$6,Raw!$A$6:$A$1257,0),MATCH(BE$6,Raw!$H$5:$EB$5,0))/60/60/24,"-")</f>
        <v>0.13547453703703705</v>
      </c>
      <c r="BF54" s="24"/>
      <c r="BG54" s="24">
        <f>IFERROR(INDEX(Raw!$H$6:$EB$1257,MATCH($B54&amp;$D54&amp;$B$6,Raw!$A$6:$A$1257,0),MATCH(BG$6,Raw!$H$5:$EB$5,0)),"-")</f>
        <v>2628</v>
      </c>
      <c r="BH54" s="24"/>
      <c r="BI54" s="24">
        <f>IFERROR(INDEX(Raw!$H$6:$EB$1257,MATCH($B54&amp;$D54&amp;$B$6,Raw!$A$6:$A$1257,0),MATCH(BI$6,Raw!$H$5:$EB$5,0))/60/60,"-")</f>
        <v>4149.5980555555552</v>
      </c>
      <c r="BJ54" s="413">
        <f>IFERROR(INDEX(Raw!$H$6:$EB$1257,MATCH($B54&amp;$D54&amp;$B$6,Raw!$A$6:$A$1257,0),MATCH(BJ$6,Raw!$H$5:$EB$5,0))/60/60/24,"-")</f>
        <v>6.5787037037037047E-2</v>
      </c>
      <c r="BK54" s="422">
        <f>IFERROR(INDEX(Raw!$H$6:$EB$1257,MATCH($B54&amp;$D54&amp;$B$6,Raw!$A$6:$A$1257,0),MATCH(BK$6,Raw!$H$5:$EB$5,0))/60/60/24,"-")</f>
        <v>0.15107638888888889</v>
      </c>
      <c r="BL54" s="23"/>
      <c r="BM54" s="331">
        <f>IFERROR(INDEX(Raw!$H$6:$EB$1257,MATCH($B54&amp;$D54&amp;$B$6,Raw!$A$6:$A$1257,0),MATCH(BM$6,Raw!$H$5:$EB$5,0)),"-")</f>
        <v>3232</v>
      </c>
    </row>
    <row r="55" spans="1:65" s="1" customFormat="1" ht="18" x14ac:dyDescent="0.25">
      <c r="A55" s="392">
        <v>44287</v>
      </c>
      <c r="B55" s="83" t="s">
        <v>148</v>
      </c>
      <c r="C55" s="263" t="s">
        <v>143</v>
      </c>
      <c r="D55" s="144" t="s">
        <v>143</v>
      </c>
      <c r="E55" s="326">
        <f>IFERROR(INDEX(Raw!$H$6:$EB$1257,MATCH($B55&amp;$D55&amp;$B$6,Raw!$A$6:$A$1257,0),MATCH(E$6,Raw!$H$5:$EB$5,0)),"-")</f>
        <v>686</v>
      </c>
      <c r="F55" s="323"/>
      <c r="G55" s="323">
        <f>IFERROR(INDEX(Raw!$H$6:$EB$1257,MATCH($B55&amp;$D55&amp;$B$6,Raw!$A$6:$A$1257,0),MATCH(G$6,Raw!$H$5:$EB$5,0))/60/60,"-")</f>
        <v>101.79944444444443</v>
      </c>
      <c r="H55" s="412">
        <f>IFERROR(INDEX(Raw!$H$6:$EB$1257,MATCH($B55&amp;$D55&amp;$B$6,Raw!$A$6:$A$1257,0),MATCH(H$6,Raw!$H$5:$EB$5,0))/60/60/24,"-")</f>
        <v>6.1805555555555563E-3</v>
      </c>
      <c r="I55" s="418">
        <f>IFERROR(INDEX(Raw!$H$6:$EB$1257,MATCH($B55&amp;$D55&amp;$B$6,Raw!$A$6:$A$1257,0),MATCH(I$6,Raw!$H$5:$EB$5,0))/60/60/24,"-")</f>
        <v>1.0219907407407408E-2</v>
      </c>
      <c r="J55" s="23"/>
      <c r="K55" s="326">
        <f>IFERROR(INDEX(Raw!$H$6:$EB$1257,MATCH($B55&amp;$D55&amp;$B$6,Raw!$A$6:$A$1257,0),MATCH(K$6,Raw!$H$5:$EB$5,0)),"-")</f>
        <v>472</v>
      </c>
      <c r="L55" s="323"/>
      <c r="M55" s="323">
        <f>IFERROR(INDEX(Raw!$H$6:$EB$1257,MATCH($B55&amp;$D55&amp;$B$6,Raw!$A$6:$A$1257,0),MATCH(M$6,Raw!$H$5:$EB$5,0))/60/60,"-")</f>
        <v>58.651111111111113</v>
      </c>
      <c r="N55" s="412">
        <f>IFERROR(INDEX(Raw!$H$6:$EB$1257,MATCH($B55&amp;$D55&amp;$B$6,Raw!$A$6:$A$1257,0),MATCH(N$6,Raw!$H$5:$EB$5,0))/60/60/24,"-")</f>
        <v>5.1736111111111115E-3</v>
      </c>
      <c r="O55" s="418">
        <f>IFERROR(INDEX(Raw!$H$6:$EB$1257,MATCH($B55&amp;$D55&amp;$B$6,Raw!$A$6:$A$1257,0),MATCH(O$6,Raw!$H$5:$EB$5,0))/60/60/24,"-")</f>
        <v>8.6574074074074071E-3</v>
      </c>
      <c r="P55" s="23"/>
      <c r="Q55" s="23">
        <f>IFERROR(INDEX(Raw!$H$6:$EB$1257,MATCH($B55&amp;$D55&amp;$B$6,Raw!$A$6:$A$1257,0),MATCH(Q$6,Raw!$H$5:$EB$5,0)),"-")</f>
        <v>57119</v>
      </c>
      <c r="R55" s="23"/>
      <c r="S55" s="23">
        <f>IFERROR(INDEX(Raw!$H$6:$EB$1257,MATCH($B55&amp;$D55&amp;$B$6,Raw!$A$6:$A$1257,0),MATCH(S$6,Raw!$H$5:$EB$5,0))/60/60,"-")</f>
        <v>6642.7230555555561</v>
      </c>
      <c r="T55" s="412">
        <f>IFERROR(INDEX(Raw!$H$6:$EB$1257,MATCH($B55&amp;$D55&amp;$B$6,Raw!$A$6:$A$1257,0),MATCH(T$6,Raw!$H$5:$EB$5,0))/60/60/24,"-")</f>
        <v>4.8495370370370368E-3</v>
      </c>
      <c r="U55" s="418">
        <f>IFERROR(INDEX(Raw!$H$6:$EB$1257,MATCH($B55&amp;$D55&amp;$B$6,Raw!$A$6:$A$1257,0),MATCH(U$6,Raw!$H$5:$EB$5,0))/60/60/24,"-")</f>
        <v>8.611111111111111E-3</v>
      </c>
      <c r="V55" s="23"/>
      <c r="W55" s="23">
        <f>IFERROR(INDEX(Raw!$H$6:$EB$1257,MATCH($B55&amp;$D55&amp;$B$6,Raw!$A$6:$A$1257,0),MATCH(W$6,Raw!$H$5:$EB$5,0)),"-")</f>
        <v>25219</v>
      </c>
      <c r="X55" s="23"/>
      <c r="Y55" s="23">
        <f>IFERROR(INDEX(Raw!$H$6:$EB$1257,MATCH($B55&amp;$D55&amp;$B$6,Raw!$A$6:$A$1257,0),MATCH(Y$6,Raw!$H$5:$EB$5,0))/60/60,"-")</f>
        <v>8767.4566666666669</v>
      </c>
      <c r="Z55" s="412">
        <f>IFERROR(INDEX(Raw!$H$6:$EB$1257,MATCH($B55&amp;$D55&amp;$B$6,Raw!$A$6:$A$1257,0),MATCH(Z$6,Raw!$H$5:$EB$5,0))/60/60/24,"-")</f>
        <v>1.4490740740740742E-2</v>
      </c>
      <c r="AA55" s="418">
        <f>IFERROR(INDEX(Raw!$H$6:$EB$1257,MATCH($B55&amp;$D55&amp;$B$6,Raw!$A$6:$A$1257,0),MATCH(AA$6,Raw!$H$5:$EB$5,0))/60/60/24,"-")</f>
        <v>2.8101851851851854E-2</v>
      </c>
      <c r="AB55" s="23"/>
      <c r="AC55" s="323">
        <f>IFERROR(INDEX(Raw!$H$6:$EB$1257,MATCH($B55&amp;$D55&amp;$B$6,Raw!$A$6:$A$1257,0),MATCH(AC$6,Raw!$H$5:$EB$5,0)),"-")</f>
        <v>9666</v>
      </c>
      <c r="AD55" s="323"/>
      <c r="AE55" s="323">
        <f>IFERROR(INDEX(Raw!$H$6:$EB$1257,MATCH($B55&amp;$D55&amp;$B$6,Raw!$A$6:$A$1257,0),MATCH(AE$6,Raw!$H$5:$EB$5,0))/60/60,"-")</f>
        <v>3258.0875000000001</v>
      </c>
      <c r="AF55" s="412">
        <f>IFERROR(INDEX(Raw!$H$6:$EB$1257,MATCH($B55&amp;$D55&amp;$B$6,Raw!$A$6:$A$1257,0),MATCH(AF$6,Raw!$H$5:$EB$5,0))/60/60/24,"-")</f>
        <v>1.4039351851851851E-2</v>
      </c>
      <c r="AG55" s="418">
        <f>IFERROR(INDEX(Raw!$H$6:$EB$1257,MATCH($B55&amp;$D55&amp;$B$6,Raw!$A$6:$A$1257,0),MATCH(AG$6,Raw!$H$5:$EB$5,0))/60/60/24,"-")</f>
        <v>3.0115740740740738E-2</v>
      </c>
      <c r="AH55" s="23"/>
      <c r="AI55" s="23">
        <f>IFERROR(INDEX(Raw!$H$6:$EB$1257,MATCH($B55&amp;$D55&amp;$B$6,Raw!$A$6:$A$1257,0),MATCH(AI$6,Raw!$H$5:$EB$5,0)),"-")</f>
        <v>348661</v>
      </c>
      <c r="AJ55" s="23"/>
      <c r="AK55" s="23">
        <f>IFERROR(INDEX(Raw!$H$6:$EB$1257,MATCH($B55&amp;$D55&amp;$B$6,Raw!$A$6:$A$1257,0),MATCH(AK$6,Raw!$H$5:$EB$5,0))/60/60,"-")</f>
        <v>117680.57388888889</v>
      </c>
      <c r="AL55" s="412">
        <f>IFERROR(INDEX(Raw!$H$6:$EB$1257,MATCH($B55&amp;$D55&amp;$B$6,Raw!$A$6:$A$1257,0),MATCH(AL$6,Raw!$H$5:$EB$5,0))/60/60/24,"-")</f>
        <v>1.40625E-2</v>
      </c>
      <c r="AM55" s="418">
        <f>IFERROR(INDEX(Raw!$H$6:$EB$1257,MATCH($B55&amp;$D55&amp;$B$6,Raw!$A$6:$A$1257,0),MATCH(AM$6,Raw!$H$5:$EB$5,0))/60/60/24,"-")</f>
        <v>2.8078703703703703E-2</v>
      </c>
      <c r="AN55" s="23"/>
      <c r="AO55" s="23">
        <f>IFERROR(INDEX(Raw!$H$6:$EB$1257,MATCH($B55&amp;$D55&amp;$B$6,Raw!$A$6:$A$1257,0),MATCH(AO$6,Raw!$H$5:$EB$5,0)),"-")</f>
        <v>17650</v>
      </c>
      <c r="AP55" s="23"/>
      <c r="AQ55" s="23">
        <f>IFERROR(INDEX(Raw!$H$6:$EB$1257,MATCH($B55&amp;$D55&amp;$B$6,Raw!$A$6:$A$1257,0),MATCH(AQ$6,Raw!$H$5:$EB$5,0))/60/60,"-")</f>
        <v>23465.023055555554</v>
      </c>
      <c r="AR55" s="412">
        <f>IFERROR(INDEX(Raw!$H$6:$EB$1257,MATCH($B55&amp;$D55&amp;$B$6,Raw!$A$6:$A$1257,0),MATCH(AR$6,Raw!$H$5:$EB$5,0))/60/60/24,"-")</f>
        <v>5.5393518518518516E-2</v>
      </c>
      <c r="AS55" s="418">
        <f>IFERROR(INDEX(Raw!$H$6:$EB$1257,MATCH($B55&amp;$D55&amp;$B$6,Raw!$A$6:$A$1257,0),MATCH(AS$6,Raw!$H$5:$EB$5,0))/60/60/24,"-")</f>
        <v>0.11508101851851853</v>
      </c>
      <c r="AT55" s="23"/>
      <c r="AU55" s="323">
        <f>IFERROR(INDEX(Raw!$H$6:$EB$1257,MATCH($B55&amp;$D55&amp;$B$6,Raw!$A$6:$A$1257,0),MATCH(AU$6,Raw!$H$5:$EB$5,0)),"-")</f>
        <v>6848</v>
      </c>
      <c r="AV55" s="323"/>
      <c r="AW55" s="323">
        <f>IFERROR(INDEX(Raw!$H$6:$EB$1257,MATCH($B55&amp;$D55&amp;$B$6,Raw!$A$6:$A$1257,0),MATCH(AW$6,Raw!$H$5:$EB$5,0))/60/60,"-")</f>
        <v>8973.0588888888888</v>
      </c>
      <c r="AX55" s="412">
        <f>IFERROR(INDEX(Raw!$H$6:$EB$1257,MATCH($B55&amp;$D55&amp;$B$6,Raw!$A$6:$A$1257,0),MATCH(AX$6,Raw!$H$5:$EB$5,0))/60/60/24,"-")</f>
        <v>5.4594907407407404E-2</v>
      </c>
      <c r="AY55" s="418">
        <f>IFERROR(INDEX(Raw!$H$6:$EB$1257,MATCH($B55&amp;$D55&amp;$B$6,Raw!$A$6:$A$1257,0),MATCH(AY$6,Raw!$H$5:$EB$5,0))/60/60/24,"-")</f>
        <v>0.12152777777777778</v>
      </c>
      <c r="AZ55" s="23"/>
      <c r="BA55" s="23">
        <f>IFERROR(INDEX(Raw!$H$6:$EB$1257,MATCH($B55&amp;$D55&amp;$B$6,Raw!$A$6:$A$1257,0),MATCH(BA$6,Raw!$H$5:$EB$5,0)),"-")</f>
        <v>12674</v>
      </c>
      <c r="BB55" s="23"/>
      <c r="BC55" s="23">
        <f>IFERROR(INDEX(Raw!$H$6:$EB$1257,MATCH($B55&amp;$D55&amp;$B$6,Raw!$A$6:$A$1257,0),MATCH(BC$6,Raw!$H$5:$EB$5,0))/60/60,"-")</f>
        <v>24345.079444444444</v>
      </c>
      <c r="BD55" s="412">
        <f>IFERROR(INDEX(Raw!$H$6:$EB$1257,MATCH($B55&amp;$D55&amp;$B$6,Raw!$A$6:$A$1257,0),MATCH(BD$6,Raw!$H$5:$EB$5,0))/60/60/24,"-")</f>
        <v>8.0034722222222229E-2</v>
      </c>
      <c r="BE55" s="418">
        <f>IFERROR(INDEX(Raw!$H$6:$EB$1257,MATCH($B55&amp;$D55&amp;$B$6,Raw!$A$6:$A$1257,0),MATCH(BE$6,Raw!$H$5:$EB$5,0))/60/60/24,"-")</f>
        <v>0.17053240740740741</v>
      </c>
      <c r="BF55" s="23"/>
      <c r="BG55" s="23">
        <f>IFERROR(INDEX(Raw!$H$6:$EB$1257,MATCH($B55&amp;$D55&amp;$B$6,Raw!$A$6:$A$1257,0),MATCH(BG$6,Raw!$H$5:$EB$5,0)),"-")</f>
        <v>2623</v>
      </c>
      <c r="BH55" s="23"/>
      <c r="BI55" s="23">
        <f>IFERROR(INDEX(Raw!$H$6:$EB$1257,MATCH($B55&amp;$D55&amp;$B$6,Raw!$A$6:$A$1257,0),MATCH(BI$6,Raw!$H$5:$EB$5,0))/60/60,"-")</f>
        <v>5869.3286111111111</v>
      </c>
      <c r="BJ55" s="412">
        <f>IFERROR(INDEX(Raw!$H$6:$EB$1257,MATCH($B55&amp;$D55&amp;$B$6,Raw!$A$6:$A$1257,0),MATCH(BJ$6,Raw!$H$5:$EB$5,0))/60/60/24,"-")</f>
        <v>9.3240740740740749E-2</v>
      </c>
      <c r="BK55" s="418">
        <f>IFERROR(INDEX(Raw!$H$6:$EB$1257,MATCH($B55&amp;$D55&amp;$B$6,Raw!$A$6:$A$1257,0),MATCH(BK$6,Raw!$H$5:$EB$5,0))/60/60/24,"-")</f>
        <v>0.21924768518518514</v>
      </c>
      <c r="BL55" s="23"/>
      <c r="BM55" s="329">
        <f>IFERROR(INDEX(Raw!$H$6:$EB$1257,MATCH($B55&amp;$D55&amp;$B$6,Raw!$A$6:$A$1257,0),MATCH(BM$6,Raw!$H$5:$EB$5,0)),"-")</f>
        <v>774</v>
      </c>
    </row>
    <row r="56" spans="1:65" s="1" customFormat="1" x14ac:dyDescent="0.2">
      <c r="A56" s="392">
        <v>44317</v>
      </c>
      <c r="B56" s="287" t="s">
        <v>148</v>
      </c>
      <c r="C56" s="263" t="s">
        <v>144</v>
      </c>
      <c r="D56" s="138" t="s">
        <v>144</v>
      </c>
      <c r="E56" s="326">
        <f>IFERROR(INDEX(Raw!$H$6:$EB$1257,MATCH($B56&amp;$D56&amp;$B$6,Raw!$A$6:$A$1257,0),MATCH(E$6,Raw!$H$5:$EB$5,0)),"-")</f>
        <v>863</v>
      </c>
      <c r="F56" s="323"/>
      <c r="G56" s="323">
        <f>IFERROR(INDEX(Raw!$H$6:$EB$1257,MATCH($B56&amp;$D56&amp;$B$6,Raw!$A$6:$A$1257,0),MATCH(G$6,Raw!$H$5:$EB$5,0))/60/60,"-")</f>
        <v>132.67111111111112</v>
      </c>
      <c r="H56" s="412">
        <f>IFERROR(INDEX(Raw!$H$6:$EB$1257,MATCH($B56&amp;$D56&amp;$B$6,Raw!$A$6:$A$1257,0),MATCH(H$6,Raw!$H$5:$EB$5,0))/60/60/24,"-")</f>
        <v>6.4004629629629628E-3</v>
      </c>
      <c r="I56" s="418">
        <f>IFERROR(INDEX(Raw!$H$6:$EB$1257,MATCH($B56&amp;$D56&amp;$B$6,Raw!$A$6:$A$1257,0),MATCH(I$6,Raw!$H$5:$EB$5,0))/60/60/24,"-")</f>
        <v>1.1446759259259261E-2</v>
      </c>
      <c r="J56" s="23"/>
      <c r="K56" s="326">
        <f>IFERROR(INDEX(Raw!$H$6:$EB$1257,MATCH($B56&amp;$D56&amp;$B$6,Raw!$A$6:$A$1257,0),MATCH(K$6,Raw!$H$5:$EB$5,0)),"-")</f>
        <v>546</v>
      </c>
      <c r="L56" s="323"/>
      <c r="M56" s="323">
        <f>IFERROR(INDEX(Raw!$H$6:$EB$1257,MATCH($B56&amp;$D56&amp;$B$6,Raw!$A$6:$A$1257,0),MATCH(M$6,Raw!$H$5:$EB$5,0))/60/60,"-")</f>
        <v>68.833333333333329</v>
      </c>
      <c r="N56" s="412">
        <f>IFERROR(INDEX(Raw!$H$6:$EB$1257,MATCH($B56&amp;$D56&amp;$B$6,Raw!$A$6:$A$1257,0),MATCH(N$6,Raw!$H$5:$EB$5,0))/60/60/24,"-")</f>
        <v>5.2546296296296299E-3</v>
      </c>
      <c r="O56" s="418">
        <f>IFERROR(INDEX(Raw!$H$6:$EB$1257,MATCH($B56&amp;$D56&amp;$B$6,Raw!$A$6:$A$1257,0),MATCH(O$6,Raw!$H$5:$EB$5,0))/60/60/24,"-")</f>
        <v>9.9305555555555553E-3</v>
      </c>
      <c r="P56" s="23"/>
      <c r="Q56" s="23">
        <f>IFERROR(INDEX(Raw!$H$6:$EB$1257,MATCH($B56&amp;$D56&amp;$B$6,Raw!$A$6:$A$1257,0),MATCH(Q$6,Raw!$H$5:$EB$5,0)),"-")</f>
        <v>66578</v>
      </c>
      <c r="R56" s="23"/>
      <c r="S56" s="23">
        <f>IFERROR(INDEX(Raw!$H$6:$EB$1257,MATCH($B56&amp;$D56&amp;$B$6,Raw!$A$6:$A$1257,0),MATCH(S$6,Raw!$H$5:$EB$5,0))/60/60,"-")</f>
        <v>8202.6927777777782</v>
      </c>
      <c r="T56" s="412">
        <f>IFERROR(INDEX(Raw!$H$6:$EB$1257,MATCH($B56&amp;$D56&amp;$B$6,Raw!$A$6:$A$1257,0),MATCH(T$6,Raw!$H$5:$EB$5,0))/60/60/24,"-")</f>
        <v>5.138888888888889E-3</v>
      </c>
      <c r="U56" s="418">
        <f>IFERROR(INDEX(Raw!$H$6:$EB$1257,MATCH($B56&amp;$D56&amp;$B$6,Raw!$A$6:$A$1257,0),MATCH(U$6,Raw!$H$5:$EB$5,0))/60/60/24,"-")</f>
        <v>9.1319444444444443E-3</v>
      </c>
      <c r="V56" s="23"/>
      <c r="W56" s="23">
        <f>IFERROR(INDEX(Raw!$H$6:$EB$1257,MATCH($B56&amp;$D56&amp;$B$6,Raw!$A$6:$A$1257,0),MATCH(W$6,Raw!$H$5:$EB$5,0)),"-")</f>
        <v>26907</v>
      </c>
      <c r="X56" s="23"/>
      <c r="Y56" s="23">
        <f>IFERROR(INDEX(Raw!$H$6:$EB$1257,MATCH($B56&amp;$D56&amp;$B$6,Raw!$A$6:$A$1257,0),MATCH(Y$6,Raw!$H$5:$EB$5,0))/60/60,"-")</f>
        <v>11246.590833333332</v>
      </c>
      <c r="Z56" s="412">
        <f>IFERROR(INDEX(Raw!$H$6:$EB$1257,MATCH($B56&amp;$D56&amp;$B$6,Raw!$A$6:$A$1257,0),MATCH(Z$6,Raw!$H$5:$EB$5,0))/60/60/24,"-")</f>
        <v>1.741898148148148E-2</v>
      </c>
      <c r="AA56" s="418">
        <f>IFERROR(INDEX(Raw!$H$6:$EB$1257,MATCH($B56&amp;$D56&amp;$B$6,Raw!$A$6:$A$1257,0),MATCH(AA$6,Raw!$H$5:$EB$5,0))/60/60/24,"-")</f>
        <v>3.4467592592592591E-2</v>
      </c>
      <c r="AB56" s="23"/>
      <c r="AC56" s="323">
        <f>IFERROR(INDEX(Raw!$H$6:$EB$1257,MATCH($B56&amp;$D56&amp;$B$6,Raw!$A$6:$A$1257,0),MATCH(AC$6,Raw!$H$5:$EB$5,0)),"-")</f>
        <v>10599</v>
      </c>
      <c r="AD56" s="323"/>
      <c r="AE56" s="323">
        <f>IFERROR(INDEX(Raw!$H$6:$EB$1257,MATCH($B56&amp;$D56&amp;$B$6,Raw!$A$6:$A$1257,0),MATCH(AE$6,Raw!$H$5:$EB$5,0))/60/60,"-")</f>
        <v>4280.1005555555557</v>
      </c>
      <c r="AF56" s="412">
        <f>IFERROR(INDEX(Raw!$H$6:$EB$1257,MATCH($B56&amp;$D56&amp;$B$6,Raw!$A$6:$A$1257,0),MATCH(AF$6,Raw!$H$5:$EB$5,0))/60/60/24,"-")</f>
        <v>1.6828703703703703E-2</v>
      </c>
      <c r="AG56" s="418">
        <f>IFERROR(INDEX(Raw!$H$6:$EB$1257,MATCH($B56&amp;$D56&amp;$B$6,Raw!$A$6:$A$1257,0),MATCH(AG$6,Raw!$H$5:$EB$5,0))/60/60/24,"-")</f>
        <v>3.6030092592592593E-2</v>
      </c>
      <c r="AH56" s="23"/>
      <c r="AI56" s="23">
        <f>IFERROR(INDEX(Raw!$H$6:$EB$1257,MATCH($B56&amp;$D56&amp;$B$6,Raw!$A$6:$A$1257,0),MATCH(AI$6,Raw!$H$5:$EB$5,0)),"-")</f>
        <v>392305</v>
      </c>
      <c r="AJ56" s="23"/>
      <c r="AK56" s="23">
        <f>IFERROR(INDEX(Raw!$H$6:$EB$1257,MATCH($B56&amp;$D56&amp;$B$6,Raw!$A$6:$A$1257,0),MATCH(AK$6,Raw!$H$5:$EB$5,0))/60/60,"-")</f>
        <v>160530.07111111112</v>
      </c>
      <c r="AL56" s="412">
        <f>IFERROR(INDEX(Raw!$H$6:$EB$1257,MATCH($B56&amp;$D56&amp;$B$6,Raw!$A$6:$A$1257,0),MATCH(AL$6,Raw!$H$5:$EB$5,0))/60/60/24,"-")</f>
        <v>1.7048611111111112E-2</v>
      </c>
      <c r="AM56" s="418">
        <f>IFERROR(INDEX(Raw!$H$6:$EB$1257,MATCH($B56&amp;$D56&amp;$B$6,Raw!$A$6:$A$1257,0),MATCH(AM$6,Raw!$H$5:$EB$5,0))/60/60/24,"-")</f>
        <v>3.4664351851851849E-2</v>
      </c>
      <c r="AN56" s="23"/>
      <c r="AO56" s="23">
        <f>IFERROR(INDEX(Raw!$H$6:$EB$1257,MATCH($B56&amp;$D56&amp;$B$6,Raw!$A$6:$A$1257,0),MATCH(AO$6,Raw!$H$5:$EB$5,0)),"-")</f>
        <v>16959</v>
      </c>
      <c r="AP56" s="23"/>
      <c r="AQ56" s="23">
        <f>IFERROR(INDEX(Raw!$H$6:$EB$1257,MATCH($B56&amp;$D56&amp;$B$6,Raw!$A$6:$A$1257,0),MATCH(AQ$6,Raw!$H$5:$EB$5,0))/60/60,"-")</f>
        <v>29089.323888888888</v>
      </c>
      <c r="AR56" s="412">
        <f>IFERROR(INDEX(Raw!$H$6:$EB$1257,MATCH($B56&amp;$D56&amp;$B$6,Raw!$A$6:$A$1257,0),MATCH(AR$6,Raw!$H$5:$EB$5,0))/60/60/24,"-")</f>
        <v>7.1469907407407413E-2</v>
      </c>
      <c r="AS56" s="418">
        <f>IFERROR(INDEX(Raw!$H$6:$EB$1257,MATCH($B56&amp;$D56&amp;$B$6,Raw!$A$6:$A$1257,0),MATCH(AS$6,Raw!$H$5:$EB$5,0))/60/60/24,"-")</f>
        <v>0.14913194444444444</v>
      </c>
      <c r="AT56" s="23"/>
      <c r="AU56" s="323">
        <f>IFERROR(INDEX(Raw!$H$6:$EB$1257,MATCH($B56&amp;$D56&amp;$B$6,Raw!$A$6:$A$1257,0),MATCH(AU$6,Raw!$H$5:$EB$5,0)),"-")</f>
        <v>6971</v>
      </c>
      <c r="AV56" s="323"/>
      <c r="AW56" s="323">
        <f>IFERROR(INDEX(Raw!$H$6:$EB$1257,MATCH($B56&amp;$D56&amp;$B$6,Raw!$A$6:$A$1257,0),MATCH(AW$6,Raw!$H$5:$EB$5,0))/60/60,"-")</f>
        <v>12158.444722222222</v>
      </c>
      <c r="AX56" s="412">
        <f>IFERROR(INDEX(Raw!$H$6:$EB$1257,MATCH($B56&amp;$D56&amp;$B$6,Raw!$A$6:$A$1257,0),MATCH(AX$6,Raw!$H$5:$EB$5,0))/60/60/24,"-")</f>
        <v>7.2673611111111119E-2</v>
      </c>
      <c r="AY56" s="418">
        <f>IFERROR(INDEX(Raw!$H$6:$EB$1257,MATCH($B56&amp;$D56&amp;$B$6,Raw!$A$6:$A$1257,0),MATCH(AY$6,Raw!$H$5:$EB$5,0))/60/60/24,"-")</f>
        <v>0.15923611111111111</v>
      </c>
      <c r="AZ56" s="23"/>
      <c r="BA56" s="23">
        <f>IFERROR(INDEX(Raw!$H$6:$EB$1257,MATCH($B56&amp;$D56&amp;$B$6,Raw!$A$6:$A$1257,0),MATCH(BA$6,Raw!$H$5:$EB$5,0)),"-")</f>
        <v>11556</v>
      </c>
      <c r="BB56" s="23"/>
      <c r="BC56" s="23">
        <f>IFERROR(INDEX(Raw!$H$6:$EB$1257,MATCH($B56&amp;$D56&amp;$B$6,Raw!$A$6:$A$1257,0),MATCH(BC$6,Raw!$H$5:$EB$5,0))/60/60,"-")</f>
        <v>27514.49388888889</v>
      </c>
      <c r="BD56" s="412">
        <f>IFERROR(INDEX(Raw!$H$6:$EB$1257,MATCH($B56&amp;$D56&amp;$B$6,Raw!$A$6:$A$1257,0),MATCH(BD$6,Raw!$H$5:$EB$5,0))/60/60/24,"-")</f>
        <v>9.9201388888888895E-2</v>
      </c>
      <c r="BE56" s="418">
        <f>IFERROR(INDEX(Raw!$H$6:$EB$1257,MATCH($B56&amp;$D56&amp;$B$6,Raw!$A$6:$A$1257,0),MATCH(BE$6,Raw!$H$5:$EB$5,0))/60/60/24,"-")</f>
        <v>0.21380787037037038</v>
      </c>
      <c r="BF56" s="23"/>
      <c r="BG56" s="23">
        <f>IFERROR(INDEX(Raw!$H$6:$EB$1257,MATCH($B56&amp;$D56&amp;$B$6,Raw!$A$6:$A$1257,0),MATCH(BG$6,Raw!$H$5:$EB$5,0)),"-")</f>
        <v>2577</v>
      </c>
      <c r="BH56" s="23"/>
      <c r="BI56" s="23">
        <f>IFERROR(INDEX(Raw!$H$6:$EB$1257,MATCH($B56&amp;$D56&amp;$B$6,Raw!$A$6:$A$1257,0),MATCH(BI$6,Raw!$H$5:$EB$5,0))/60/60,"-")</f>
        <v>7807.0105555555556</v>
      </c>
      <c r="BJ56" s="412">
        <f>IFERROR(INDEX(Raw!$H$6:$EB$1257,MATCH($B56&amp;$D56&amp;$B$6,Raw!$A$6:$A$1257,0),MATCH(BJ$6,Raw!$H$5:$EB$5,0))/60/60/24,"-")</f>
        <v>0.12622685185185187</v>
      </c>
      <c r="BK56" s="418">
        <f>IFERROR(INDEX(Raw!$H$6:$EB$1257,MATCH($B56&amp;$D56&amp;$B$6,Raw!$A$6:$A$1257,0),MATCH(BK$6,Raw!$H$5:$EB$5,0))/60/60/24,"-")</f>
        <v>0.31871527777777781</v>
      </c>
      <c r="BL56" s="23"/>
      <c r="BM56" s="329">
        <f>IFERROR(INDEX(Raw!$H$6:$EB$1257,MATCH($B56&amp;$D56&amp;$B$6,Raw!$A$6:$A$1257,0),MATCH(BM$6,Raw!$H$5:$EB$5,0)),"-")</f>
        <v>642</v>
      </c>
    </row>
    <row r="57" spans="1:65" s="1" customFormat="1" x14ac:dyDescent="0.2">
      <c r="A57" s="392">
        <v>44348</v>
      </c>
      <c r="B57" s="287" t="s">
        <v>148</v>
      </c>
      <c r="C57" s="263" t="s">
        <v>145</v>
      </c>
      <c r="D57" s="138" t="s">
        <v>145</v>
      </c>
      <c r="E57" s="326">
        <f>IFERROR(INDEX(Raw!$H$6:$EB$1257,MATCH($B57&amp;$D57&amp;$B$6,Raw!$A$6:$A$1257,0),MATCH(E$6,Raw!$H$5:$EB$5,0)),"-")</f>
        <v>894</v>
      </c>
      <c r="F57" s="323"/>
      <c r="G57" s="323">
        <f>IFERROR(INDEX(Raw!$H$6:$EB$1257,MATCH($B57&amp;$D57&amp;$B$6,Raw!$A$6:$A$1257,0),MATCH(G$6,Raw!$H$5:$EB$5,0))/60/60,"-")</f>
        <v>144.88861111111112</v>
      </c>
      <c r="H57" s="412">
        <f>IFERROR(INDEX(Raw!$H$6:$EB$1257,MATCH($B57&amp;$D57&amp;$B$6,Raw!$A$6:$A$1257,0),MATCH(H$6,Raw!$H$5:$EB$5,0))/60/60/24,"-")</f>
        <v>6.7476851851851856E-3</v>
      </c>
      <c r="I57" s="418">
        <f>IFERROR(INDEX(Raw!$H$6:$EB$1257,MATCH($B57&amp;$D57&amp;$B$6,Raw!$A$6:$A$1257,0),MATCH(I$6,Raw!$H$5:$EB$5,0))/60/60/24,"-")</f>
        <v>1.1238425925925928E-2</v>
      </c>
      <c r="J57" s="23"/>
      <c r="K57" s="326">
        <f>IFERROR(INDEX(Raw!$H$6:$EB$1257,MATCH($B57&amp;$D57&amp;$B$6,Raw!$A$6:$A$1257,0),MATCH(K$6,Raw!$H$5:$EB$5,0)),"-")</f>
        <v>533</v>
      </c>
      <c r="L57" s="323"/>
      <c r="M57" s="323">
        <f>IFERROR(INDEX(Raw!$H$6:$EB$1257,MATCH($B57&amp;$D57&amp;$B$6,Raw!$A$6:$A$1257,0),MATCH(M$6,Raw!$H$5:$EB$5,0))/60/60,"-")</f>
        <v>73.658333333333331</v>
      </c>
      <c r="N57" s="412">
        <f>IFERROR(INDEX(Raw!$H$6:$EB$1257,MATCH($B57&amp;$D57&amp;$B$6,Raw!$A$6:$A$1257,0),MATCH(N$6,Raw!$H$5:$EB$5,0))/60/60/24,"-")</f>
        <v>5.7638888888888887E-3</v>
      </c>
      <c r="O57" s="418">
        <f>IFERROR(INDEX(Raw!$H$6:$EB$1257,MATCH($B57&amp;$D57&amp;$B$6,Raw!$A$6:$A$1257,0),MATCH(O$6,Raw!$H$5:$EB$5,0))/60/60/24,"-")</f>
        <v>1.1099537037037038E-2</v>
      </c>
      <c r="P57" s="23"/>
      <c r="Q57" s="23">
        <f>IFERROR(INDEX(Raw!$H$6:$EB$1257,MATCH($B57&amp;$D57&amp;$B$6,Raw!$A$6:$A$1257,0),MATCH(Q$6,Raw!$H$5:$EB$5,0)),"-")</f>
        <v>72072</v>
      </c>
      <c r="R57" s="23"/>
      <c r="S57" s="23">
        <f>IFERROR(INDEX(Raw!$H$6:$EB$1257,MATCH($B57&amp;$D57&amp;$B$6,Raw!$A$6:$A$1257,0),MATCH(S$6,Raw!$H$5:$EB$5,0))/60/60,"-")</f>
        <v>9469.2872222222213</v>
      </c>
      <c r="T57" s="412">
        <f>IFERROR(INDEX(Raw!$H$6:$EB$1257,MATCH($B57&amp;$D57&amp;$B$6,Raw!$A$6:$A$1257,0),MATCH(T$6,Raw!$H$5:$EB$5,0))/60/60/24,"-")</f>
        <v>5.4745370370370373E-3</v>
      </c>
      <c r="U57" s="418">
        <f>IFERROR(INDEX(Raw!$H$6:$EB$1257,MATCH($B57&amp;$D57&amp;$B$6,Raw!$A$6:$A$1257,0),MATCH(U$6,Raw!$H$5:$EB$5,0))/60/60/24,"-")</f>
        <v>9.7106481481481471E-3</v>
      </c>
      <c r="V57" s="23"/>
      <c r="W57" s="23">
        <f>IFERROR(INDEX(Raw!$H$6:$EB$1257,MATCH($B57&amp;$D57&amp;$B$6,Raw!$A$6:$A$1257,0),MATCH(W$6,Raw!$H$5:$EB$5,0)),"-")</f>
        <v>27334</v>
      </c>
      <c r="X57" s="23"/>
      <c r="Y57" s="23">
        <f>IFERROR(INDEX(Raw!$H$6:$EB$1257,MATCH($B57&amp;$D57&amp;$B$6,Raw!$A$6:$A$1257,0),MATCH(Y$6,Raw!$H$5:$EB$5,0))/60/60,"-")</f>
        <v>13946.244166666667</v>
      </c>
      <c r="Z57" s="412">
        <f>IFERROR(INDEX(Raw!$H$6:$EB$1257,MATCH($B57&amp;$D57&amp;$B$6,Raw!$A$6:$A$1257,0),MATCH(Z$6,Raw!$H$5:$EB$5,0))/60/60/24,"-")</f>
        <v>2.1261574074074075E-2</v>
      </c>
      <c r="AA57" s="418">
        <f>IFERROR(INDEX(Raw!$H$6:$EB$1257,MATCH($B57&amp;$D57&amp;$B$6,Raw!$A$6:$A$1257,0),MATCH(AA$6,Raw!$H$5:$EB$5,0))/60/60/24,"-")</f>
        <v>4.2256944444444444E-2</v>
      </c>
      <c r="AB57" s="23"/>
      <c r="AC57" s="323">
        <f>IFERROR(INDEX(Raw!$H$6:$EB$1257,MATCH($B57&amp;$D57&amp;$B$6,Raw!$A$6:$A$1257,0),MATCH(AC$6,Raw!$H$5:$EB$5,0)),"-")</f>
        <v>10553</v>
      </c>
      <c r="AD57" s="323"/>
      <c r="AE57" s="323">
        <f>IFERROR(INDEX(Raw!$H$6:$EB$1257,MATCH($B57&amp;$D57&amp;$B$6,Raw!$A$6:$A$1257,0),MATCH(AE$6,Raw!$H$5:$EB$5,0))/60/60,"-")</f>
        <v>5403.9205555555554</v>
      </c>
      <c r="AF57" s="412">
        <f>IFERROR(INDEX(Raw!$H$6:$EB$1257,MATCH($B57&amp;$D57&amp;$B$6,Raw!$A$6:$A$1257,0),MATCH(AF$6,Raw!$H$5:$EB$5,0))/60/60/24,"-")</f>
        <v>2.1331018518518517E-2</v>
      </c>
      <c r="AG57" s="418">
        <f>IFERROR(INDEX(Raw!$H$6:$EB$1257,MATCH($B57&amp;$D57&amp;$B$6,Raw!$A$6:$A$1257,0),MATCH(AG$6,Raw!$H$5:$EB$5,0))/60/60/24,"-")</f>
        <v>4.6435185185185184E-2</v>
      </c>
      <c r="AH57" s="23"/>
      <c r="AI57" s="23">
        <f>IFERROR(INDEX(Raw!$H$6:$EB$1257,MATCH($B57&amp;$D57&amp;$B$6,Raw!$A$6:$A$1257,0),MATCH(AI$6,Raw!$H$5:$EB$5,0)),"-")</f>
        <v>387751</v>
      </c>
      <c r="AJ57" s="23"/>
      <c r="AK57" s="23">
        <f>IFERROR(INDEX(Raw!$H$6:$EB$1257,MATCH($B57&amp;$D57&amp;$B$6,Raw!$A$6:$A$1257,0),MATCH(AK$6,Raw!$H$5:$EB$5,0))/60/60,"-")</f>
        <v>198354.74361111113</v>
      </c>
      <c r="AL57" s="412">
        <f>IFERROR(INDEX(Raw!$H$6:$EB$1257,MATCH($B57&amp;$D57&amp;$B$6,Raw!$A$6:$A$1257,0),MATCH(AL$6,Raw!$H$5:$EB$5,0))/60/60/24,"-")</f>
        <v>2.1319444444444443E-2</v>
      </c>
      <c r="AM57" s="418">
        <f>IFERROR(INDEX(Raw!$H$6:$EB$1257,MATCH($B57&amp;$D57&amp;$B$6,Raw!$A$6:$A$1257,0),MATCH(AM$6,Raw!$H$5:$EB$5,0))/60/60/24,"-")</f>
        <v>4.4155092592592593E-2</v>
      </c>
      <c r="AN57" s="23"/>
      <c r="AO57" s="23">
        <f>IFERROR(INDEX(Raw!$H$6:$EB$1257,MATCH($B57&amp;$D57&amp;$B$6,Raw!$A$6:$A$1257,0),MATCH(AO$6,Raw!$H$5:$EB$5,0)),"-")</f>
        <v>15996</v>
      </c>
      <c r="AP57" s="23"/>
      <c r="AQ57" s="23">
        <f>IFERROR(INDEX(Raw!$H$6:$EB$1257,MATCH($B57&amp;$D57&amp;$B$6,Raw!$A$6:$A$1257,0),MATCH(AQ$6,Raw!$H$5:$EB$5,0))/60/60,"-")</f>
        <v>34717.157500000001</v>
      </c>
      <c r="AR57" s="412">
        <f>IFERROR(INDEX(Raw!$H$6:$EB$1257,MATCH($B57&amp;$D57&amp;$B$6,Raw!$A$6:$A$1257,0),MATCH(AR$6,Raw!$H$5:$EB$5,0))/60/60/24,"-")</f>
        <v>9.042824074074074E-2</v>
      </c>
      <c r="AS57" s="418">
        <f>IFERROR(INDEX(Raw!$H$6:$EB$1257,MATCH($B57&amp;$D57&amp;$B$6,Raw!$A$6:$A$1257,0),MATCH(AS$6,Raw!$H$5:$EB$5,0))/60/60/24,"-")</f>
        <v>0.19526620370370371</v>
      </c>
      <c r="AT57" s="23"/>
      <c r="AU57" s="323">
        <f>IFERROR(INDEX(Raw!$H$6:$EB$1257,MATCH($B57&amp;$D57&amp;$B$6,Raw!$A$6:$A$1257,0),MATCH(AU$6,Raw!$H$5:$EB$5,0)),"-")</f>
        <v>6481</v>
      </c>
      <c r="AV57" s="323"/>
      <c r="AW57" s="323">
        <f>IFERROR(INDEX(Raw!$H$6:$EB$1257,MATCH($B57&amp;$D57&amp;$B$6,Raw!$A$6:$A$1257,0),MATCH(AW$6,Raw!$H$5:$EB$5,0))/60/60,"-")</f>
        <v>15448.206944444444</v>
      </c>
      <c r="AX57" s="412">
        <f>IFERROR(INDEX(Raw!$H$6:$EB$1257,MATCH($B57&amp;$D57&amp;$B$6,Raw!$A$6:$A$1257,0),MATCH(AX$6,Raw!$H$5:$EB$5,0))/60/60/24,"-")</f>
        <v>9.931712962962963E-2</v>
      </c>
      <c r="AY57" s="418">
        <f>IFERROR(INDEX(Raw!$H$6:$EB$1257,MATCH($B57&amp;$D57&amp;$B$6,Raw!$A$6:$A$1257,0),MATCH(AY$6,Raw!$H$5:$EB$5,0))/60/60/24,"-")</f>
        <v>0.22520833333333334</v>
      </c>
      <c r="AZ57" s="23"/>
      <c r="BA57" s="23">
        <f>IFERROR(INDEX(Raw!$H$6:$EB$1257,MATCH($B57&amp;$D57&amp;$B$6,Raw!$A$6:$A$1257,0),MATCH(BA$6,Raw!$H$5:$EB$5,0)),"-")</f>
        <v>11508</v>
      </c>
      <c r="BB57" s="23"/>
      <c r="BC57" s="23">
        <f>IFERROR(INDEX(Raw!$H$6:$EB$1257,MATCH($B57&amp;$D57&amp;$B$6,Raw!$A$6:$A$1257,0),MATCH(BC$6,Raw!$H$5:$EB$5,0))/60/60,"-")</f>
        <v>34688.858611111107</v>
      </c>
      <c r="BD57" s="412">
        <f>IFERROR(INDEX(Raw!$H$6:$EB$1257,MATCH($B57&amp;$D57&amp;$B$6,Raw!$A$6:$A$1257,0),MATCH(BD$6,Raw!$H$5:$EB$5,0))/60/60/24,"-")</f>
        <v>0.12560185185185185</v>
      </c>
      <c r="BE57" s="418">
        <f>IFERROR(INDEX(Raw!$H$6:$EB$1257,MATCH($B57&amp;$D57&amp;$B$6,Raw!$A$6:$A$1257,0),MATCH(BE$6,Raw!$H$5:$EB$5,0))/60/60/24,"-")</f>
        <v>0.27589120370370374</v>
      </c>
      <c r="BF57" s="23"/>
      <c r="BG57" s="23">
        <f>IFERROR(INDEX(Raw!$H$6:$EB$1257,MATCH($B57&amp;$D57&amp;$B$6,Raw!$A$6:$A$1257,0),MATCH(BG$6,Raw!$H$5:$EB$5,0)),"-")</f>
        <v>2207</v>
      </c>
      <c r="BH57" s="23"/>
      <c r="BI57" s="23">
        <f>IFERROR(INDEX(Raw!$H$6:$EB$1257,MATCH($B57&amp;$D57&amp;$B$6,Raw!$A$6:$A$1257,0),MATCH(BI$6,Raw!$H$5:$EB$5,0))/60/60,"-")</f>
        <v>9119.7230555555543</v>
      </c>
      <c r="BJ57" s="412">
        <f>IFERROR(INDEX(Raw!$H$6:$EB$1257,MATCH($B57&amp;$D57&amp;$B$6,Raw!$A$6:$A$1257,0),MATCH(BJ$6,Raw!$H$5:$EB$5,0))/60/60/24,"-")</f>
        <v>0.17217592592592593</v>
      </c>
      <c r="BK57" s="418">
        <f>IFERROR(INDEX(Raw!$H$6:$EB$1257,MATCH($B57&amp;$D57&amp;$B$6,Raw!$A$6:$A$1257,0),MATCH(BK$6,Raw!$H$5:$EB$5,0))/60/60/24,"-")</f>
        <v>0.393587962962963</v>
      </c>
      <c r="BL57" s="23"/>
      <c r="BM57" s="329">
        <f>IFERROR(INDEX(Raw!$H$6:$EB$1257,MATCH($B57&amp;$D57&amp;$B$6,Raw!$A$6:$A$1257,0),MATCH(BM$6,Raw!$H$5:$EB$5,0)),"-")</f>
        <v>343</v>
      </c>
    </row>
    <row r="58" spans="1:65" s="1" customFormat="1" ht="18" x14ac:dyDescent="0.25">
      <c r="A58" s="392">
        <v>44378</v>
      </c>
      <c r="B58" s="287" t="s">
        <v>148</v>
      </c>
      <c r="C58" s="263" t="s">
        <v>146</v>
      </c>
      <c r="D58" s="144" t="s">
        <v>146</v>
      </c>
      <c r="E58" s="326">
        <f>IFERROR(INDEX(Raw!$H$6:$EB$1257,MATCH($B58&amp;$D58&amp;$B$6,Raw!$A$6:$A$1257,0),MATCH(E$6,Raw!$H$5:$EB$5,0)),"-")</f>
        <v>891</v>
      </c>
      <c r="F58" s="323"/>
      <c r="G58" s="323">
        <f>IFERROR(INDEX(Raw!$H$6:$EB$1257,MATCH($B58&amp;$D58&amp;$B$6,Raw!$A$6:$A$1257,0),MATCH(G$6,Raw!$H$5:$EB$5,0))/60/60,"-")</f>
        <v>156.09555555555556</v>
      </c>
      <c r="H58" s="412">
        <f>IFERROR(INDEX(Raw!$H$6:$EB$1257,MATCH($B58&amp;$D58&amp;$B$6,Raw!$A$6:$A$1257,0),MATCH(H$6,Raw!$H$5:$EB$5,0))/60/60/24,"-")</f>
        <v>7.3032407407407412E-3</v>
      </c>
      <c r="I58" s="418">
        <f>IFERROR(INDEX(Raw!$H$6:$EB$1257,MATCH($B58&amp;$D58&amp;$B$6,Raw!$A$6:$A$1257,0),MATCH(I$6,Raw!$H$5:$EB$5,0))/60/60/24,"-")</f>
        <v>1.2731481481481481E-2</v>
      </c>
      <c r="J58" s="23"/>
      <c r="K58" s="326">
        <f>IFERROR(INDEX(Raw!$H$6:$EB$1257,MATCH($B58&amp;$D58&amp;$B$6,Raw!$A$6:$A$1257,0),MATCH(K$6,Raw!$H$5:$EB$5,0)),"-")</f>
        <v>544</v>
      </c>
      <c r="L58" s="323"/>
      <c r="M58" s="323">
        <f>IFERROR(INDEX(Raw!$H$6:$EB$1257,MATCH($B58&amp;$D58&amp;$B$6,Raw!$A$6:$A$1257,0),MATCH(M$6,Raw!$H$5:$EB$5,0))/60/60,"-")</f>
        <v>81.112222222222229</v>
      </c>
      <c r="N58" s="412">
        <f>IFERROR(INDEX(Raw!$H$6:$EB$1257,MATCH($B58&amp;$D58&amp;$B$6,Raw!$A$6:$A$1257,0),MATCH(N$6,Raw!$H$5:$EB$5,0))/60/60/24,"-")</f>
        <v>6.215277777777777E-3</v>
      </c>
      <c r="O58" s="418">
        <f>IFERROR(INDEX(Raw!$H$6:$EB$1257,MATCH($B58&amp;$D58&amp;$B$6,Raw!$A$6:$A$1257,0),MATCH(O$6,Raw!$H$5:$EB$5,0))/60/60/24,"-")</f>
        <v>1.1805555555555555E-2</v>
      </c>
      <c r="P58" s="23"/>
      <c r="Q58" s="23">
        <f>IFERROR(INDEX(Raw!$H$6:$EB$1257,MATCH($B58&amp;$D58&amp;$B$6,Raw!$A$6:$A$1257,0),MATCH(Q$6,Raw!$H$5:$EB$5,0)),"-")</f>
        <v>80249</v>
      </c>
      <c r="R58" s="23"/>
      <c r="S58" s="23">
        <f>IFERROR(INDEX(Raw!$H$6:$EB$1257,MATCH($B58&amp;$D58&amp;$B$6,Raw!$A$6:$A$1257,0),MATCH(S$6,Raw!$H$5:$EB$5,0))/60/60,"-")</f>
        <v>11426.490555555556</v>
      </c>
      <c r="T58" s="412">
        <f>IFERROR(INDEX(Raw!$H$6:$EB$1257,MATCH($B58&amp;$D58&amp;$B$6,Raw!$A$6:$A$1257,0),MATCH(T$6,Raw!$H$5:$EB$5,0))/60/60/24,"-")</f>
        <v>5.9375000000000009E-3</v>
      </c>
      <c r="U58" s="418">
        <f>IFERROR(INDEX(Raw!$H$6:$EB$1257,MATCH($B58&amp;$D58&amp;$B$6,Raw!$A$6:$A$1257,0),MATCH(U$6,Raw!$H$5:$EB$5,0))/60/60/24,"-")</f>
        <v>1.0578703703703703E-2</v>
      </c>
      <c r="V58" s="23"/>
      <c r="W58" s="23">
        <f>IFERROR(INDEX(Raw!$H$6:$EB$1257,MATCH($B58&amp;$D58&amp;$B$6,Raw!$A$6:$A$1257,0),MATCH(W$6,Raw!$H$5:$EB$5,0)),"-")</f>
        <v>29330</v>
      </c>
      <c r="X58" s="23"/>
      <c r="Y58" s="23">
        <f>IFERROR(INDEX(Raw!$H$6:$EB$1257,MATCH($B58&amp;$D58&amp;$B$6,Raw!$A$6:$A$1257,0),MATCH(Y$6,Raw!$H$5:$EB$5,0))/60/60,"-")</f>
        <v>19951.411111111112</v>
      </c>
      <c r="Z58" s="412">
        <f>IFERROR(INDEX(Raw!$H$6:$EB$1257,MATCH($B58&amp;$D58&amp;$B$6,Raw!$A$6:$A$1257,0),MATCH(Z$6,Raw!$H$5:$EB$5,0))/60/60/24,"-")</f>
        <v>2.8344907407407412E-2</v>
      </c>
      <c r="AA58" s="418">
        <f>IFERROR(INDEX(Raw!$H$6:$EB$1257,MATCH($B58&amp;$D58&amp;$B$6,Raw!$A$6:$A$1257,0),MATCH(AA$6,Raw!$H$5:$EB$5,0))/60/60/24,"-")</f>
        <v>5.8483796296296298E-2</v>
      </c>
      <c r="AB58" s="23"/>
      <c r="AC58" s="323">
        <f>IFERROR(INDEX(Raw!$H$6:$EB$1257,MATCH($B58&amp;$D58&amp;$B$6,Raw!$A$6:$A$1257,0),MATCH(AC$6,Raw!$H$5:$EB$5,0)),"-")</f>
        <v>10956</v>
      </c>
      <c r="AD58" s="323"/>
      <c r="AE58" s="323">
        <f>IFERROR(INDEX(Raw!$H$6:$EB$1257,MATCH($B58&amp;$D58&amp;$B$6,Raw!$A$6:$A$1257,0),MATCH(AE$6,Raw!$H$5:$EB$5,0))/60/60,"-")</f>
        <v>7871.4519444444441</v>
      </c>
      <c r="AF58" s="412">
        <f>IFERROR(INDEX(Raw!$H$6:$EB$1257,MATCH($B58&amp;$D58&amp;$B$6,Raw!$A$6:$A$1257,0),MATCH(AF$6,Raw!$H$5:$EB$5,0))/60/60/24,"-")</f>
        <v>2.9930555555555557E-2</v>
      </c>
      <c r="AG58" s="418">
        <f>IFERROR(INDEX(Raw!$H$6:$EB$1257,MATCH($B58&amp;$D58&amp;$B$6,Raw!$A$6:$A$1257,0),MATCH(AG$6,Raw!$H$5:$EB$5,0))/60/60/24,"-")</f>
        <v>6.4317129629629627E-2</v>
      </c>
      <c r="AH58" s="23"/>
      <c r="AI58" s="23">
        <f>IFERROR(INDEX(Raw!$H$6:$EB$1257,MATCH($B58&amp;$D58&amp;$B$6,Raw!$A$6:$A$1257,0),MATCH(AI$6,Raw!$H$5:$EB$5,0)),"-")</f>
        <v>398495</v>
      </c>
      <c r="AJ58" s="23"/>
      <c r="AK58" s="23">
        <f>IFERROR(INDEX(Raw!$H$6:$EB$1257,MATCH($B58&amp;$D58&amp;$B$6,Raw!$A$6:$A$1257,0),MATCH(AK$6,Raw!$H$5:$EB$5,0))/60/60,"-")</f>
        <v>272482.83388888888</v>
      </c>
      <c r="AL58" s="412">
        <f>IFERROR(INDEX(Raw!$H$6:$EB$1257,MATCH($B58&amp;$D58&amp;$B$6,Raw!$A$6:$A$1257,0),MATCH(AL$6,Raw!$H$5:$EB$5,0))/60/60/24,"-")</f>
        <v>2.8495370370370369E-2</v>
      </c>
      <c r="AM58" s="418">
        <f>IFERROR(INDEX(Raw!$H$6:$EB$1257,MATCH($B58&amp;$D58&amp;$B$6,Raw!$A$6:$A$1257,0),MATCH(AM$6,Raw!$H$5:$EB$5,0))/60/60/24,"-")</f>
        <v>6.100694444444444E-2</v>
      </c>
      <c r="AN58" s="23"/>
      <c r="AO58" s="23">
        <f>IFERROR(INDEX(Raw!$H$6:$EB$1257,MATCH($B58&amp;$D58&amp;$B$6,Raw!$A$6:$A$1257,0),MATCH(AO$6,Raw!$H$5:$EB$5,0)),"-")</f>
        <v>14149</v>
      </c>
      <c r="AP58" s="23"/>
      <c r="AQ58" s="23">
        <f>IFERROR(INDEX(Raw!$H$6:$EB$1257,MATCH($B58&amp;$D58&amp;$B$6,Raw!$A$6:$A$1257,0),MATCH(AQ$6,Raw!$H$5:$EB$5,0))/60/60,"-")</f>
        <v>38768.447222222225</v>
      </c>
      <c r="AR58" s="412">
        <f>IFERROR(INDEX(Raw!$H$6:$EB$1257,MATCH($B58&amp;$D58&amp;$B$6,Raw!$A$6:$A$1257,0),MATCH(AR$6,Raw!$H$5:$EB$5,0))/60/60/24,"-")</f>
        <v>0.11416666666666668</v>
      </c>
      <c r="AS58" s="418">
        <f>IFERROR(INDEX(Raw!$H$6:$EB$1257,MATCH($B58&amp;$D58&amp;$B$6,Raw!$A$6:$A$1257,0),MATCH(AS$6,Raw!$H$5:$EB$5,0))/60/60/24,"-")</f>
        <v>0.25612268518518516</v>
      </c>
      <c r="AT58" s="23"/>
      <c r="AU58" s="323">
        <f>IFERROR(INDEX(Raw!$H$6:$EB$1257,MATCH($B58&amp;$D58&amp;$B$6,Raw!$A$6:$A$1257,0),MATCH(AU$6,Raw!$H$5:$EB$5,0)),"-")</f>
        <v>5870</v>
      </c>
      <c r="AV58" s="323"/>
      <c r="AW58" s="323">
        <f>IFERROR(INDEX(Raw!$H$6:$EB$1257,MATCH($B58&amp;$D58&amp;$B$6,Raw!$A$6:$A$1257,0),MATCH(AW$6,Raw!$H$5:$EB$5,0))/60/60,"-")</f>
        <v>18416.871944444443</v>
      </c>
      <c r="AX58" s="412">
        <f>IFERROR(INDEX(Raw!$H$6:$EB$1257,MATCH($B58&amp;$D58&amp;$B$6,Raw!$A$6:$A$1257,0),MATCH(AX$6,Raw!$H$5:$EB$5,0))/60/60/24,"-")</f>
        <v>0.13072916666666667</v>
      </c>
      <c r="AY58" s="418">
        <f>IFERROR(INDEX(Raw!$H$6:$EB$1257,MATCH($B58&amp;$D58&amp;$B$6,Raw!$A$6:$A$1257,0),MATCH(AY$6,Raw!$H$5:$EB$5,0))/60/60/24,"-")</f>
        <v>0.31262731481481482</v>
      </c>
      <c r="AZ58" s="23"/>
      <c r="BA58" s="23">
        <f>IFERROR(INDEX(Raw!$H$6:$EB$1257,MATCH($B58&amp;$D58&amp;$B$6,Raw!$A$6:$A$1257,0),MATCH(BA$6,Raw!$H$5:$EB$5,0)),"-")</f>
        <v>10869</v>
      </c>
      <c r="BB58" s="23"/>
      <c r="BC58" s="23">
        <f>IFERROR(INDEX(Raw!$H$6:$EB$1257,MATCH($B58&amp;$D58&amp;$B$6,Raw!$A$6:$A$1257,0),MATCH(BC$6,Raw!$H$5:$EB$5,0))/60/60,"-")</f>
        <v>37953.204999999994</v>
      </c>
      <c r="BD58" s="412">
        <f>IFERROR(INDEX(Raw!$H$6:$EB$1257,MATCH($B58&amp;$D58&amp;$B$6,Raw!$A$6:$A$1257,0),MATCH(BD$6,Raw!$H$5:$EB$5,0))/60/60/24,"-")</f>
        <v>0.14549768518518519</v>
      </c>
      <c r="BE58" s="418">
        <f>IFERROR(INDEX(Raw!$H$6:$EB$1257,MATCH($B58&amp;$D58&amp;$B$6,Raw!$A$6:$A$1257,0),MATCH(BE$6,Raw!$H$5:$EB$5,0))/60/60/24,"-")</f>
        <v>0.3285763888888889</v>
      </c>
      <c r="BF58" s="23"/>
      <c r="BG58" s="23">
        <f>IFERROR(INDEX(Raw!$H$6:$EB$1257,MATCH($B58&amp;$D58&amp;$B$6,Raw!$A$6:$A$1257,0),MATCH(BG$6,Raw!$H$5:$EB$5,0)),"-")</f>
        <v>2013</v>
      </c>
      <c r="BH58" s="23"/>
      <c r="BI58" s="23">
        <f>IFERROR(INDEX(Raw!$H$6:$EB$1257,MATCH($B58&amp;$D58&amp;$B$6,Raw!$A$6:$A$1257,0),MATCH(BI$6,Raw!$H$5:$EB$5,0))/60/60,"-")</f>
        <v>10283.64861111111</v>
      </c>
      <c r="BJ58" s="412">
        <f>IFERROR(INDEX(Raw!$H$6:$EB$1257,MATCH($B58&amp;$D58&amp;$B$6,Raw!$A$6:$A$1257,0),MATCH(BJ$6,Raw!$H$5:$EB$5,0))/60/60/24,"-")</f>
        <v>0.21285879629629631</v>
      </c>
      <c r="BK58" s="418">
        <f>IFERROR(INDEX(Raw!$H$6:$EB$1257,MATCH($B58&amp;$D58&amp;$B$6,Raw!$A$6:$A$1257,0),MATCH(BK$6,Raw!$H$5:$EB$5,0))/60/60/24,"-")</f>
        <v>0.49193287037037031</v>
      </c>
      <c r="BL58" s="23"/>
      <c r="BM58" s="329">
        <f>IFERROR(INDEX(Raw!$H$6:$EB$1257,MATCH($B58&amp;$D58&amp;$B$6,Raw!$A$6:$A$1257,0),MATCH(BM$6,Raw!$H$5:$EB$5,0)),"-")</f>
        <v>365</v>
      </c>
    </row>
    <row r="59" spans="1:65" s="1" customFormat="1" x14ac:dyDescent="0.2">
      <c r="A59" s="392">
        <v>44409</v>
      </c>
      <c r="B59" s="287" t="s">
        <v>148</v>
      </c>
      <c r="C59" s="263" t="s">
        <v>135</v>
      </c>
      <c r="D59" s="138" t="s">
        <v>135</v>
      </c>
      <c r="E59" s="326">
        <f>IFERROR(INDEX(Raw!$H$6:$EB$1257,MATCH($B59&amp;$D59&amp;$B$6,Raw!$A$6:$A$1257,0),MATCH(E$6,Raw!$H$5:$EB$5,0)),"-")</f>
        <v>844</v>
      </c>
      <c r="F59" s="323"/>
      <c r="G59" s="323">
        <f>IFERROR(INDEX(Raw!$H$6:$EB$1257,MATCH($B59&amp;$D59&amp;$B$6,Raw!$A$6:$A$1257,0),MATCH(G$6,Raw!$H$5:$EB$5,0))/60/60,"-")</f>
        <v>135.53305555555556</v>
      </c>
      <c r="H59" s="412">
        <f>IFERROR(INDEX(Raw!$H$6:$EB$1257,MATCH($B59&amp;$D59&amp;$B$6,Raw!$A$6:$A$1257,0),MATCH(H$6,Raw!$H$5:$EB$5,0))/60/60/24,"-")</f>
        <v>6.6898148148148142E-3</v>
      </c>
      <c r="I59" s="418">
        <f>IFERROR(INDEX(Raw!$H$6:$EB$1257,MATCH($B59&amp;$D59&amp;$B$6,Raw!$A$6:$A$1257,0),MATCH(I$6,Raw!$H$5:$EB$5,0))/60/60/24,"-")</f>
        <v>1.1238425925925928E-2</v>
      </c>
      <c r="J59" s="23"/>
      <c r="K59" s="326">
        <f>IFERROR(INDEX(Raw!$H$6:$EB$1257,MATCH($B59&amp;$D59&amp;$B$6,Raw!$A$6:$A$1257,0),MATCH(K$6,Raw!$H$5:$EB$5,0)),"-")</f>
        <v>521</v>
      </c>
      <c r="L59" s="323"/>
      <c r="M59" s="323">
        <f>IFERROR(INDEX(Raw!$H$6:$EB$1257,MATCH($B59&amp;$D59&amp;$B$6,Raw!$A$6:$A$1257,0),MATCH(M$6,Raw!$H$5:$EB$5,0))/60/60,"-")</f>
        <v>77.327222222222218</v>
      </c>
      <c r="N59" s="412">
        <f>IFERROR(INDEX(Raw!$H$6:$EB$1257,MATCH($B59&amp;$D59&amp;$B$6,Raw!$A$6:$A$1257,0),MATCH(N$6,Raw!$H$5:$EB$5,0))/60/60/24,"-")</f>
        <v>6.1805555555555563E-3</v>
      </c>
      <c r="O59" s="418">
        <f>IFERROR(INDEX(Raw!$H$6:$EB$1257,MATCH($B59&amp;$D59&amp;$B$6,Raw!$A$6:$A$1257,0),MATCH(O$6,Raw!$H$5:$EB$5,0))/60/60/24,"-")</f>
        <v>1.1354166666666667E-2</v>
      </c>
      <c r="P59" s="23"/>
      <c r="Q59" s="23">
        <f>IFERROR(INDEX(Raw!$H$6:$EB$1257,MATCH($B59&amp;$D59&amp;$B$6,Raw!$A$6:$A$1257,0),MATCH(Q$6,Raw!$H$5:$EB$5,0)),"-")</f>
        <v>72731</v>
      </c>
      <c r="R59" s="23"/>
      <c r="S59" s="23">
        <f>IFERROR(INDEX(Raw!$H$6:$EB$1257,MATCH($B59&amp;$D59&amp;$B$6,Raw!$A$6:$A$1257,0),MATCH(S$6,Raw!$H$5:$EB$5,0))/60/60,"-")</f>
        <v>10251.591111111111</v>
      </c>
      <c r="T59" s="412">
        <f>IFERROR(INDEX(Raw!$H$6:$EB$1257,MATCH($B59&amp;$D59&amp;$B$6,Raw!$A$6:$A$1257,0),MATCH(T$6,Raw!$H$5:$EB$5,0))/60/60/24,"-")</f>
        <v>5.8680555555555543E-3</v>
      </c>
      <c r="U59" s="418">
        <f>IFERROR(INDEX(Raw!$H$6:$EB$1257,MATCH($B59&amp;$D59&amp;$B$6,Raw!$A$6:$A$1257,0),MATCH(U$6,Raw!$H$5:$EB$5,0))/60/60/24,"-")</f>
        <v>1.0474537037037037E-2</v>
      </c>
      <c r="V59" s="23"/>
      <c r="W59" s="23">
        <f>IFERROR(INDEX(Raw!$H$6:$EB$1257,MATCH($B59&amp;$D59&amp;$B$6,Raw!$A$6:$A$1257,0),MATCH(W$6,Raw!$H$5:$EB$5,0)),"-")</f>
        <v>27470</v>
      </c>
      <c r="X59" s="23"/>
      <c r="Y59" s="23">
        <f>IFERROR(INDEX(Raw!$H$6:$EB$1257,MATCH($B59&amp;$D59&amp;$B$6,Raw!$A$6:$A$1257,0),MATCH(Y$6,Raw!$H$5:$EB$5,0))/60/60,"-")</f>
        <v>17551.934166666666</v>
      </c>
      <c r="Z59" s="412">
        <f>IFERROR(INDEX(Raw!$H$6:$EB$1257,MATCH($B59&amp;$D59&amp;$B$6,Raw!$A$6:$A$1257,0),MATCH(Z$6,Raw!$H$5:$EB$5,0))/60/60/24,"-")</f>
        <v>2.6620370370370374E-2</v>
      </c>
      <c r="AA59" s="418">
        <f>IFERROR(INDEX(Raw!$H$6:$EB$1257,MATCH($B59&amp;$D59&amp;$B$6,Raw!$A$6:$A$1257,0),MATCH(AA$6,Raw!$H$5:$EB$5,0))/60/60/24,"-")</f>
        <v>5.4467592592592595E-2</v>
      </c>
      <c r="AB59" s="23"/>
      <c r="AC59" s="323">
        <f>IFERROR(INDEX(Raw!$H$6:$EB$1257,MATCH($B59&amp;$D59&amp;$B$6,Raw!$A$6:$A$1257,0),MATCH(AC$6,Raw!$H$5:$EB$5,0)),"-")</f>
        <v>10406</v>
      </c>
      <c r="AD59" s="323"/>
      <c r="AE59" s="323">
        <f>IFERROR(INDEX(Raw!$H$6:$EB$1257,MATCH($B59&amp;$D59&amp;$B$6,Raw!$A$6:$A$1257,0),MATCH(AE$6,Raw!$H$5:$EB$5,0))/60/60,"-")</f>
        <v>6906.67</v>
      </c>
      <c r="AF59" s="412">
        <f>IFERROR(INDEX(Raw!$H$6:$EB$1257,MATCH($B59&amp;$D59&amp;$B$6,Raw!$A$6:$A$1257,0),MATCH(AF$6,Raw!$H$5:$EB$5,0))/60/60/24,"-")</f>
        <v>2.7650462962962963E-2</v>
      </c>
      <c r="AG59" s="418">
        <f>IFERROR(INDEX(Raw!$H$6:$EB$1257,MATCH($B59&amp;$D59&amp;$B$6,Raw!$A$6:$A$1257,0),MATCH(AG$6,Raw!$H$5:$EB$5,0))/60/60/24,"-")</f>
        <v>5.9745370370370365E-2</v>
      </c>
      <c r="AH59" s="23"/>
      <c r="AI59" s="23">
        <f>IFERROR(INDEX(Raw!$H$6:$EB$1257,MATCH($B59&amp;$D59&amp;$B$6,Raw!$A$6:$A$1257,0),MATCH(AI$6,Raw!$H$5:$EB$5,0)),"-")</f>
        <v>375973</v>
      </c>
      <c r="AJ59" s="23"/>
      <c r="AK59" s="23">
        <f>IFERROR(INDEX(Raw!$H$6:$EB$1257,MATCH($B59&amp;$D59&amp;$B$6,Raw!$A$6:$A$1257,0),MATCH(AK$6,Raw!$H$5:$EB$5,0))/60/60,"-")</f>
        <v>242084.54222222223</v>
      </c>
      <c r="AL59" s="412">
        <f>IFERROR(INDEX(Raw!$H$6:$EB$1257,MATCH($B59&amp;$D59&amp;$B$6,Raw!$A$6:$A$1257,0),MATCH(AL$6,Raw!$H$5:$EB$5,0))/60/60/24,"-")</f>
        <v>2.6828703703703702E-2</v>
      </c>
      <c r="AM59" s="418">
        <f>IFERROR(INDEX(Raw!$H$6:$EB$1257,MATCH($B59&amp;$D59&amp;$B$6,Raw!$A$6:$A$1257,0),MATCH(AM$6,Raw!$H$5:$EB$5,0))/60/60/24,"-")</f>
        <v>5.7280092592592591E-2</v>
      </c>
      <c r="AN59" s="23"/>
      <c r="AO59" s="23">
        <f>IFERROR(INDEX(Raw!$H$6:$EB$1257,MATCH($B59&amp;$D59&amp;$B$6,Raw!$A$6:$A$1257,0),MATCH(AO$6,Raw!$H$5:$EB$5,0)),"-")</f>
        <v>14062</v>
      </c>
      <c r="AP59" s="23"/>
      <c r="AQ59" s="23">
        <f>IFERROR(INDEX(Raw!$H$6:$EB$1257,MATCH($B59&amp;$D59&amp;$B$6,Raw!$A$6:$A$1257,0),MATCH(AQ$6,Raw!$H$5:$EB$5,0))/60/60,"-")</f>
        <v>32408.388333333332</v>
      </c>
      <c r="AR59" s="412">
        <f>IFERROR(INDEX(Raw!$H$6:$EB$1257,MATCH($B59&amp;$D59&amp;$B$6,Raw!$A$6:$A$1257,0),MATCH(AR$6,Raw!$H$5:$EB$5,0))/60/60/24,"-")</f>
        <v>9.6030092592592597E-2</v>
      </c>
      <c r="AS59" s="418">
        <f>IFERROR(INDEX(Raw!$H$6:$EB$1257,MATCH($B59&amp;$D59&amp;$B$6,Raw!$A$6:$A$1257,0),MATCH(AS$6,Raw!$H$5:$EB$5,0))/60/60/24,"-")</f>
        <v>0.21488425925925925</v>
      </c>
      <c r="AT59" s="23"/>
      <c r="AU59" s="323">
        <f>IFERROR(INDEX(Raw!$H$6:$EB$1257,MATCH($B59&amp;$D59&amp;$B$6,Raw!$A$6:$A$1257,0),MATCH(AU$6,Raw!$H$5:$EB$5,0)),"-")</f>
        <v>5729</v>
      </c>
      <c r="AV59" s="323"/>
      <c r="AW59" s="323">
        <f>IFERROR(INDEX(Raw!$H$6:$EB$1257,MATCH($B59&amp;$D59&amp;$B$6,Raw!$A$6:$A$1257,0),MATCH(AW$6,Raw!$H$5:$EB$5,0))/60/60,"-")</f>
        <v>15074.559166666668</v>
      </c>
      <c r="AX59" s="412">
        <f>IFERROR(INDEX(Raw!$H$6:$EB$1257,MATCH($B59&amp;$D59&amp;$B$6,Raw!$A$6:$A$1257,0),MATCH(AX$6,Raw!$H$5:$EB$5,0))/60/60/24,"-")</f>
        <v>0.10964120370370369</v>
      </c>
      <c r="AY59" s="418">
        <f>IFERROR(INDEX(Raw!$H$6:$EB$1257,MATCH($B59&amp;$D59&amp;$B$6,Raw!$A$6:$A$1257,0),MATCH(AY$6,Raw!$H$5:$EB$5,0))/60/60/24,"-")</f>
        <v>0.27078703703703705</v>
      </c>
      <c r="AZ59" s="23"/>
      <c r="BA59" s="23">
        <f>IFERROR(INDEX(Raw!$H$6:$EB$1257,MATCH($B59&amp;$D59&amp;$B$6,Raw!$A$6:$A$1257,0),MATCH(BA$6,Raw!$H$5:$EB$5,0)),"-")</f>
        <v>10604</v>
      </c>
      <c r="BB59" s="23"/>
      <c r="BC59" s="23">
        <f>IFERROR(INDEX(Raw!$H$6:$EB$1257,MATCH($B59&amp;$D59&amp;$B$6,Raw!$A$6:$A$1257,0),MATCH(BC$6,Raw!$H$5:$EB$5,0))/60/60,"-")</f>
        <v>32789.217499999999</v>
      </c>
      <c r="BD59" s="412">
        <f>IFERROR(INDEX(Raw!$H$6:$EB$1257,MATCH($B59&amp;$D59&amp;$B$6,Raw!$A$6:$A$1257,0),MATCH(BD$6,Raw!$H$5:$EB$5,0))/60/60/24,"-")</f>
        <v>0.12884259259259259</v>
      </c>
      <c r="BE59" s="418">
        <f>IFERROR(INDEX(Raw!$H$6:$EB$1257,MATCH($B59&amp;$D59&amp;$B$6,Raw!$A$6:$A$1257,0),MATCH(BE$6,Raw!$H$5:$EB$5,0))/60/60/24,"-")</f>
        <v>0.2961226851851852</v>
      </c>
      <c r="BF59" s="23"/>
      <c r="BG59" s="23">
        <f>IFERROR(INDEX(Raw!$H$6:$EB$1257,MATCH($B59&amp;$D59&amp;$B$6,Raw!$A$6:$A$1257,0),MATCH(BG$6,Raw!$H$5:$EB$5,0)),"-")</f>
        <v>1960</v>
      </c>
      <c r="BH59" s="23"/>
      <c r="BI59" s="23">
        <f>IFERROR(INDEX(Raw!$H$6:$EB$1257,MATCH($B59&amp;$D59&amp;$B$6,Raw!$A$6:$A$1257,0),MATCH(BI$6,Raw!$H$5:$EB$5,0))/60/60,"-")</f>
        <v>8511.7016666666659</v>
      </c>
      <c r="BJ59" s="412">
        <f>IFERROR(INDEX(Raw!$H$6:$EB$1257,MATCH($B59&amp;$D59&amp;$B$6,Raw!$A$6:$A$1257,0),MATCH(BJ$6,Raw!$H$5:$EB$5,0))/60/60/24,"-")</f>
        <v>0.1809490740740741</v>
      </c>
      <c r="BK59" s="418">
        <f>IFERROR(INDEX(Raw!$H$6:$EB$1257,MATCH($B59&amp;$D59&amp;$B$6,Raw!$A$6:$A$1257,0),MATCH(BK$6,Raw!$H$5:$EB$5,0))/60/60/24,"-")</f>
        <v>0.43693287037037032</v>
      </c>
      <c r="BL59" s="23"/>
      <c r="BM59" s="329">
        <f>IFERROR(INDEX(Raw!$H$6:$EB$1257,MATCH($B59&amp;$D59&amp;$B$6,Raw!$A$6:$A$1257,0),MATCH(BM$6,Raw!$H$5:$EB$5,0)),"-")</f>
        <v>215</v>
      </c>
    </row>
    <row r="60" spans="1:65" s="1" customFormat="1" x14ac:dyDescent="0.2">
      <c r="A60" s="392">
        <v>44440</v>
      </c>
      <c r="B60" s="287" t="s">
        <v>148</v>
      </c>
      <c r="C60" s="263" t="s">
        <v>136</v>
      </c>
      <c r="D60" s="138" t="s">
        <v>136</v>
      </c>
      <c r="E60" s="326">
        <f>IFERROR(INDEX(Raw!$H$6:$EB$1257,MATCH($B60&amp;$D60&amp;$B$6,Raw!$A$6:$A$1257,0),MATCH(E$6,Raw!$H$5:$EB$5,0)),"-")</f>
        <v>918</v>
      </c>
      <c r="F60" s="323"/>
      <c r="G60" s="323">
        <f>IFERROR(INDEX(Raw!$H$6:$EB$1257,MATCH($B60&amp;$D60&amp;$B$6,Raw!$A$6:$A$1257,0),MATCH(G$6,Raw!$H$5:$EB$5,0))/60/60,"-")</f>
        <v>172.92694444444444</v>
      </c>
      <c r="H60" s="412">
        <f>IFERROR(INDEX(Raw!$H$6:$EB$1257,MATCH($B60&amp;$D60&amp;$B$6,Raw!$A$6:$A$1257,0),MATCH(H$6,Raw!$H$5:$EB$5,0))/60/60/24,"-")</f>
        <v>7.8472222222222224E-3</v>
      </c>
      <c r="I60" s="418">
        <f>IFERROR(INDEX(Raw!$H$6:$EB$1257,MATCH($B60&amp;$D60&amp;$B$6,Raw!$A$6:$A$1257,0),MATCH(I$6,Raw!$H$5:$EB$5,0))/60/60/24,"-")</f>
        <v>1.2731481481481481E-2</v>
      </c>
      <c r="J60" s="23"/>
      <c r="K60" s="326">
        <f>IFERROR(INDEX(Raw!$H$6:$EB$1257,MATCH($B60&amp;$D60&amp;$B$6,Raw!$A$6:$A$1257,0),MATCH(K$6,Raw!$H$5:$EB$5,0)),"-")</f>
        <v>535</v>
      </c>
      <c r="L60" s="323"/>
      <c r="M60" s="323">
        <f>IFERROR(INDEX(Raw!$H$6:$EB$1257,MATCH($B60&amp;$D60&amp;$B$6,Raw!$A$6:$A$1257,0),MATCH(M$6,Raw!$H$5:$EB$5,0))/60/60,"-")</f>
        <v>93.402222222222221</v>
      </c>
      <c r="N60" s="412">
        <f>IFERROR(INDEX(Raw!$H$6:$EB$1257,MATCH($B60&amp;$D60&amp;$B$6,Raw!$A$6:$A$1257,0),MATCH(N$6,Raw!$H$5:$EB$5,0))/60/60/24,"-")</f>
        <v>7.2800925925925915E-3</v>
      </c>
      <c r="O60" s="418">
        <f>IFERROR(INDEX(Raw!$H$6:$EB$1257,MATCH($B60&amp;$D60&amp;$B$6,Raw!$A$6:$A$1257,0),MATCH(O$6,Raw!$H$5:$EB$5,0))/60/60/24,"-")</f>
        <v>1.2766203703703703E-2</v>
      </c>
      <c r="P60" s="23"/>
      <c r="Q60" s="23">
        <f>IFERROR(INDEX(Raw!$H$6:$EB$1257,MATCH($B60&amp;$D60&amp;$B$6,Raw!$A$6:$A$1257,0),MATCH(Q$6,Raw!$H$5:$EB$5,0)),"-")</f>
        <v>74670</v>
      </c>
      <c r="R60" s="23"/>
      <c r="S60" s="23">
        <f>IFERROR(INDEX(Raw!$H$6:$EB$1257,MATCH($B60&amp;$D60&amp;$B$6,Raw!$A$6:$A$1257,0),MATCH(S$6,Raw!$H$5:$EB$5,0))/60/60,"-")</f>
        <v>11201.214444444446</v>
      </c>
      <c r="T60" s="412">
        <f>IFERROR(INDEX(Raw!$H$6:$EB$1257,MATCH($B60&amp;$D60&amp;$B$6,Raw!$A$6:$A$1257,0),MATCH(T$6,Raw!$H$5:$EB$5,0))/60/60/24,"-")</f>
        <v>6.2499999999999995E-3</v>
      </c>
      <c r="U60" s="418">
        <f>IFERROR(INDEX(Raw!$H$6:$EB$1257,MATCH($B60&amp;$D60&amp;$B$6,Raw!$A$6:$A$1257,0),MATCH(U$6,Raw!$H$5:$EB$5,0))/60/60/24,"-")</f>
        <v>1.1064814814814814E-2</v>
      </c>
      <c r="V60" s="23"/>
      <c r="W60" s="23">
        <f>IFERROR(INDEX(Raw!$H$6:$EB$1257,MATCH($B60&amp;$D60&amp;$B$6,Raw!$A$6:$A$1257,0),MATCH(W$6,Raw!$H$5:$EB$5,0)),"-")</f>
        <v>28020</v>
      </c>
      <c r="X60" s="23"/>
      <c r="Y60" s="23">
        <f>IFERROR(INDEX(Raw!$H$6:$EB$1257,MATCH($B60&amp;$D60&amp;$B$6,Raw!$A$6:$A$1257,0),MATCH(Y$6,Raw!$H$5:$EB$5,0))/60/60,"-")</f>
        <v>20901.9375</v>
      </c>
      <c r="Z60" s="412">
        <f>IFERROR(INDEX(Raw!$H$6:$EB$1257,MATCH($B60&amp;$D60&amp;$B$6,Raw!$A$6:$A$1257,0),MATCH(Z$6,Raw!$H$5:$EB$5,0))/60/60/24,"-")</f>
        <v>3.107638888888889E-2</v>
      </c>
      <c r="AA60" s="418">
        <f>IFERROR(INDEX(Raw!$H$6:$EB$1257,MATCH($B60&amp;$D60&amp;$B$6,Raw!$A$6:$A$1257,0),MATCH(AA$6,Raw!$H$5:$EB$5,0))/60/60/24,"-")</f>
        <v>6.4421296296296296E-2</v>
      </c>
      <c r="AB60" s="23"/>
      <c r="AC60" s="323">
        <f>IFERROR(INDEX(Raw!$H$6:$EB$1257,MATCH($B60&amp;$D60&amp;$B$6,Raw!$A$6:$A$1257,0),MATCH(AC$6,Raw!$H$5:$EB$5,0)),"-")</f>
        <v>10354</v>
      </c>
      <c r="AD60" s="323"/>
      <c r="AE60" s="323">
        <f>IFERROR(INDEX(Raw!$H$6:$EB$1257,MATCH($B60&amp;$D60&amp;$B$6,Raw!$A$6:$A$1257,0),MATCH(AE$6,Raw!$H$5:$EB$5,0))/60/60,"-")</f>
        <v>8345.4794444444451</v>
      </c>
      <c r="AF60" s="412">
        <f>IFERROR(INDEX(Raw!$H$6:$EB$1257,MATCH($B60&amp;$D60&amp;$B$6,Raw!$A$6:$A$1257,0),MATCH(AF$6,Raw!$H$5:$EB$5,0))/60/60/24,"-")</f>
        <v>3.3587962962962965E-2</v>
      </c>
      <c r="AG60" s="418">
        <f>IFERROR(INDEX(Raw!$H$6:$EB$1257,MATCH($B60&amp;$D60&amp;$B$6,Raw!$A$6:$A$1257,0),MATCH(AG$6,Raw!$H$5:$EB$5,0))/60/60/24,"-")</f>
        <v>7.4004629629629629E-2</v>
      </c>
      <c r="AH60" s="23"/>
      <c r="AI60" s="23">
        <f>IFERROR(INDEX(Raw!$H$6:$EB$1257,MATCH($B60&amp;$D60&amp;$B$6,Raw!$A$6:$A$1257,0),MATCH(AI$6,Raw!$H$5:$EB$5,0)),"-")</f>
        <v>366068</v>
      </c>
      <c r="AJ60" s="23"/>
      <c r="AK60" s="23">
        <f>IFERROR(INDEX(Raw!$H$6:$EB$1257,MATCH($B60&amp;$D60&amp;$B$6,Raw!$A$6:$A$1257,0),MATCH(AK$6,Raw!$H$5:$EB$5,0))/60/60,"-")</f>
        <v>277451.37027777778</v>
      </c>
      <c r="AL60" s="412">
        <f>IFERROR(INDEX(Raw!$H$6:$EB$1257,MATCH($B60&amp;$D60&amp;$B$6,Raw!$A$6:$A$1257,0),MATCH(AL$6,Raw!$H$5:$EB$5,0))/60/60/24,"-")</f>
        <v>3.1585648148148147E-2</v>
      </c>
      <c r="AM60" s="418">
        <f>IFERROR(INDEX(Raw!$H$6:$EB$1257,MATCH($B60&amp;$D60&amp;$B$6,Raw!$A$6:$A$1257,0),MATCH(AM$6,Raw!$H$5:$EB$5,0))/60/60/24,"-")</f>
        <v>6.8194444444444446E-2</v>
      </c>
      <c r="AN60" s="23"/>
      <c r="AO60" s="23">
        <f>IFERROR(INDEX(Raw!$H$6:$EB$1257,MATCH($B60&amp;$D60&amp;$B$6,Raw!$A$6:$A$1257,0),MATCH(AO$6,Raw!$H$5:$EB$5,0)),"-")</f>
        <v>12707</v>
      </c>
      <c r="AP60" s="23"/>
      <c r="AQ60" s="23">
        <f>IFERROR(INDEX(Raw!$H$6:$EB$1257,MATCH($B60&amp;$D60&amp;$B$6,Raw!$A$6:$A$1257,0),MATCH(AQ$6,Raw!$H$5:$EB$5,0))/60/60,"-")</f>
        <v>33829.530277777776</v>
      </c>
      <c r="AR60" s="412">
        <f>IFERROR(INDEX(Raw!$H$6:$EB$1257,MATCH($B60&amp;$D60&amp;$B$6,Raw!$A$6:$A$1257,0),MATCH(AR$6,Raw!$H$5:$EB$5,0))/60/60/24,"-")</f>
        <v>0.11092592592592591</v>
      </c>
      <c r="AS60" s="418">
        <f>IFERROR(INDEX(Raw!$H$6:$EB$1257,MATCH($B60&amp;$D60&amp;$B$6,Raw!$A$6:$A$1257,0),MATCH(AS$6,Raw!$H$5:$EB$5,0))/60/60/24,"-")</f>
        <v>0.25710648148148146</v>
      </c>
      <c r="AT60" s="23"/>
      <c r="AU60" s="323">
        <f>IFERROR(INDEX(Raw!$H$6:$EB$1257,MATCH($B60&amp;$D60&amp;$B$6,Raw!$A$6:$A$1257,0),MATCH(AU$6,Raw!$H$5:$EB$5,0)),"-")</f>
        <v>5561</v>
      </c>
      <c r="AV60" s="323"/>
      <c r="AW60" s="323">
        <f>IFERROR(INDEX(Raw!$H$6:$EB$1257,MATCH($B60&amp;$D60&amp;$B$6,Raw!$A$6:$A$1257,0),MATCH(AW$6,Raw!$H$5:$EB$5,0))/60/60,"-")</f>
        <v>16303.551944444445</v>
      </c>
      <c r="AX60" s="412">
        <f>IFERROR(INDEX(Raw!$H$6:$EB$1257,MATCH($B60&amp;$D60&amp;$B$6,Raw!$A$6:$A$1257,0),MATCH(AX$6,Raw!$H$5:$EB$5,0))/60/60/24,"-")</f>
        <v>0.12215277777777778</v>
      </c>
      <c r="AY60" s="418">
        <f>IFERROR(INDEX(Raw!$H$6:$EB$1257,MATCH($B60&amp;$D60&amp;$B$6,Raw!$A$6:$A$1257,0),MATCH(AY$6,Raw!$H$5:$EB$5,0))/60/60/24,"-")</f>
        <v>0.29334490740740743</v>
      </c>
      <c r="AZ60" s="23"/>
      <c r="BA60" s="23">
        <f>IFERROR(INDEX(Raw!$H$6:$EB$1257,MATCH($B60&amp;$D60&amp;$B$6,Raw!$A$6:$A$1257,0),MATCH(BA$6,Raw!$H$5:$EB$5,0)),"-")</f>
        <v>9782</v>
      </c>
      <c r="BB60" s="23"/>
      <c r="BC60" s="23">
        <f>IFERROR(INDEX(Raw!$H$6:$EB$1257,MATCH($B60&amp;$D60&amp;$B$6,Raw!$A$6:$A$1257,0),MATCH(BC$6,Raw!$H$5:$EB$5,0))/60/60,"-")</f>
        <v>36191.549722222226</v>
      </c>
      <c r="BD60" s="412">
        <f>IFERROR(INDEX(Raw!$H$6:$EB$1257,MATCH($B60&amp;$D60&amp;$B$6,Raw!$A$6:$A$1257,0),MATCH(BD$6,Raw!$H$5:$EB$5,0))/60/60/24,"-")</f>
        <v>0.15415509259259258</v>
      </c>
      <c r="BE60" s="418">
        <f>IFERROR(INDEX(Raw!$H$6:$EB$1257,MATCH($B60&amp;$D60&amp;$B$6,Raw!$A$6:$A$1257,0),MATCH(BE$6,Raw!$H$5:$EB$5,0))/60/60/24,"-")</f>
        <v>0.34755787037037039</v>
      </c>
      <c r="BF60" s="23"/>
      <c r="BG60" s="23">
        <f>IFERROR(INDEX(Raw!$H$6:$EB$1257,MATCH($B60&amp;$D60&amp;$B$6,Raw!$A$6:$A$1257,0),MATCH(BG$6,Raw!$H$5:$EB$5,0)),"-")</f>
        <v>1767</v>
      </c>
      <c r="BH60" s="23"/>
      <c r="BI60" s="23">
        <f>IFERROR(INDEX(Raw!$H$6:$EB$1257,MATCH($B60&amp;$D60&amp;$B$6,Raw!$A$6:$A$1257,0),MATCH(BI$6,Raw!$H$5:$EB$5,0))/60/60,"-")</f>
        <v>9148.9744444444441</v>
      </c>
      <c r="BJ60" s="412">
        <f>IFERROR(INDEX(Raw!$H$6:$EB$1257,MATCH($B60&amp;$D60&amp;$B$6,Raw!$A$6:$A$1257,0),MATCH(BJ$6,Raw!$H$5:$EB$5,0))/60/60/24,"-")</f>
        <v>0.21574074074074076</v>
      </c>
      <c r="BK60" s="418">
        <f>IFERROR(INDEX(Raw!$H$6:$EB$1257,MATCH($B60&amp;$D60&amp;$B$6,Raw!$A$6:$A$1257,0),MATCH(BK$6,Raw!$H$5:$EB$5,0))/60/60/24,"-")</f>
        <v>0.49513888888888885</v>
      </c>
      <c r="BL60" s="23"/>
      <c r="BM60" s="329">
        <f>IFERROR(INDEX(Raw!$H$6:$EB$1257,MATCH($B60&amp;$D60&amp;$B$6,Raw!$A$6:$A$1257,0),MATCH(BM$6,Raw!$H$5:$EB$5,0)),"-")</f>
        <v>215</v>
      </c>
    </row>
    <row r="61" spans="1:65" s="1" customFormat="1" ht="18" x14ac:dyDescent="0.25">
      <c r="A61" s="392">
        <v>44470</v>
      </c>
      <c r="B61" s="287" t="s">
        <v>148</v>
      </c>
      <c r="C61" s="263" t="s">
        <v>378</v>
      </c>
      <c r="D61" s="144" t="s">
        <v>137</v>
      </c>
      <c r="E61" s="326">
        <f>IFERROR(INDEX(Raw!$H$6:$EB$1257,MATCH($B61&amp;$D61&amp;$B$6,Raw!$A$6:$A$1257,0),MATCH(E$6,Raw!$H$5:$EB$5,0)),"-")</f>
        <v>1012</v>
      </c>
      <c r="F61" s="323"/>
      <c r="G61" s="323">
        <f>IFERROR(INDEX(Raw!$H$6:$EB$1257,MATCH($B61&amp;$D61&amp;$B$6,Raw!$A$6:$A$1257,0),MATCH(G$6,Raw!$H$5:$EB$5,0))/60/60,"-")</f>
        <v>188.8486111111111</v>
      </c>
      <c r="H61" s="412">
        <f>IFERROR(INDEX(Raw!$H$6:$EB$1257,MATCH($B61&amp;$D61&amp;$B$6,Raw!$A$6:$A$1257,0),MATCH(H$6,Raw!$H$5:$EB$5,0))/60/60/24,"-")</f>
        <v>7.7777777777777767E-3</v>
      </c>
      <c r="I61" s="418">
        <f>IFERROR(INDEX(Raw!$H$6:$EB$1257,MATCH($B61&amp;$D61&amp;$B$6,Raw!$A$6:$A$1257,0),MATCH(I$6,Raw!$H$5:$EB$5,0))/60/60/24,"-")</f>
        <v>1.2662037037037039E-2</v>
      </c>
      <c r="J61" s="23"/>
      <c r="K61" s="326">
        <f>IFERROR(INDEX(Raw!$H$6:$EB$1257,MATCH($B61&amp;$D61&amp;$B$6,Raw!$A$6:$A$1257,0),MATCH(K$6,Raw!$H$5:$EB$5,0)),"-")</f>
        <v>585</v>
      </c>
      <c r="L61" s="323"/>
      <c r="M61" s="323">
        <f>IFERROR(INDEX(Raw!$H$6:$EB$1257,MATCH($B61&amp;$D61&amp;$B$6,Raw!$A$6:$A$1257,0),MATCH(M$6,Raw!$H$5:$EB$5,0))/60/60,"-")</f>
        <v>92.326666666666668</v>
      </c>
      <c r="N61" s="412">
        <f>IFERROR(INDEX(Raw!$H$6:$EB$1257,MATCH($B61&amp;$D61&amp;$B$6,Raw!$A$6:$A$1257,0),MATCH(N$6,Raw!$H$5:$EB$5,0))/60/60/24,"-")</f>
        <v>6.5740740740740733E-3</v>
      </c>
      <c r="O61" s="418">
        <f>IFERROR(INDEX(Raw!$H$6:$EB$1257,MATCH($B61&amp;$D61&amp;$B$6,Raw!$A$6:$A$1257,0),MATCH(O$6,Raw!$H$5:$EB$5,0))/60/60/24,"-")</f>
        <v>1.2499999999999999E-2</v>
      </c>
      <c r="P61" s="23"/>
      <c r="Q61" s="23">
        <f>IFERROR(INDEX(Raw!$H$6:$EB$1257,MATCH($B61&amp;$D61&amp;$B$6,Raw!$A$6:$A$1257,0),MATCH(Q$6,Raw!$H$5:$EB$5,0)),"-")</f>
        <v>80532</v>
      </c>
      <c r="R61" s="23"/>
      <c r="S61" s="23">
        <f>IFERROR(INDEX(Raw!$H$6:$EB$1257,MATCH($B61&amp;$D61&amp;$B$6,Raw!$A$6:$A$1257,0),MATCH(S$6,Raw!$H$5:$EB$5,0))/60/60,"-")</f>
        <v>12548.710277777778</v>
      </c>
      <c r="T61" s="412">
        <f>IFERROR(INDEX(Raw!$H$6:$EB$1257,MATCH($B61&amp;$D61&amp;$B$6,Raw!$A$6:$A$1257,0),MATCH(T$6,Raw!$H$5:$EB$5,0))/60/60/24,"-")</f>
        <v>6.4930555555555549E-3</v>
      </c>
      <c r="U61" s="418">
        <f>IFERROR(INDEX(Raw!$H$6:$EB$1257,MATCH($B61&amp;$D61&amp;$B$6,Raw!$A$6:$A$1257,0),MATCH(U$6,Raw!$H$5:$EB$5,0))/60/60/24,"-")</f>
        <v>1.1377314814814814E-2</v>
      </c>
      <c r="V61" s="23"/>
      <c r="W61" s="23">
        <f>IFERROR(INDEX(Raw!$H$6:$EB$1257,MATCH($B61&amp;$D61&amp;$B$6,Raw!$A$6:$A$1257,0),MATCH(W$6,Raw!$H$5:$EB$5,0)),"-")</f>
        <v>29721</v>
      </c>
      <c r="X61" s="23"/>
      <c r="Y61" s="23">
        <f>IFERROR(INDEX(Raw!$H$6:$EB$1257,MATCH($B61&amp;$D61&amp;$B$6,Raw!$A$6:$A$1257,0),MATCH(Y$6,Raw!$H$5:$EB$5,0))/60/60,"-")</f>
        <v>26736.716111111109</v>
      </c>
      <c r="Z61" s="412">
        <f>IFERROR(INDEX(Raw!$H$6:$EB$1257,MATCH($B61&amp;$D61&amp;$B$6,Raw!$A$6:$A$1257,0),MATCH(Z$6,Raw!$H$5:$EB$5,0))/60/60/24,"-")</f>
        <v>3.7488425925925925E-2</v>
      </c>
      <c r="AA61" s="418">
        <f>IFERROR(INDEX(Raw!$H$6:$EB$1257,MATCH($B61&amp;$D61&amp;$B$6,Raw!$A$6:$A$1257,0),MATCH(AA$6,Raw!$H$5:$EB$5,0))/60/60/24,"-")</f>
        <v>7.7488425925925919E-2</v>
      </c>
      <c r="AB61" s="23"/>
      <c r="AC61" s="323">
        <f>IFERROR(INDEX(Raw!$H$6:$EB$1257,MATCH($B61&amp;$D61&amp;$B$6,Raw!$A$6:$A$1257,0),MATCH(AC$6,Raw!$H$5:$EB$5,0)),"-")</f>
        <v>10893</v>
      </c>
      <c r="AD61" s="323"/>
      <c r="AE61" s="323">
        <f>IFERROR(INDEX(Raw!$H$6:$EB$1257,MATCH($B61&amp;$D61&amp;$B$6,Raw!$A$6:$A$1257,0),MATCH(AE$6,Raw!$H$5:$EB$5,0))/60/60,"-")</f>
        <v>10303.633055555554</v>
      </c>
      <c r="AF61" s="412">
        <f>IFERROR(INDEX(Raw!$H$6:$EB$1257,MATCH($B61&amp;$D61&amp;$B$6,Raw!$A$6:$A$1257,0),MATCH(AF$6,Raw!$H$5:$EB$5,0))/60/60/24,"-")</f>
        <v>3.9409722222222221E-2</v>
      </c>
      <c r="AG61" s="418">
        <f>IFERROR(INDEX(Raw!$H$6:$EB$1257,MATCH($B61&amp;$D61&amp;$B$6,Raw!$A$6:$A$1257,0),MATCH(AG$6,Raw!$H$5:$EB$5,0))/60/60/24,"-")</f>
        <v>8.6539351851851853E-2</v>
      </c>
      <c r="AH61" s="23"/>
      <c r="AI61" s="23">
        <f>IFERROR(INDEX(Raw!$H$6:$EB$1257,MATCH($B61&amp;$D61&amp;$B$6,Raw!$A$6:$A$1257,0),MATCH(AI$6,Raw!$H$5:$EB$5,0)),"-")</f>
        <v>381961</v>
      </c>
      <c r="AJ61" s="23"/>
      <c r="AK61" s="23">
        <f>IFERROR(INDEX(Raw!$H$6:$EB$1257,MATCH($B61&amp;$D61&amp;$B$6,Raw!$A$6:$A$1257,0),MATCH(AK$6,Raw!$H$5:$EB$5,0))/60/60,"-")</f>
        <v>342725.77388888889</v>
      </c>
      <c r="AL61" s="412">
        <f>IFERROR(INDEX(Raw!$H$6:$EB$1257,MATCH($B61&amp;$D61&amp;$B$6,Raw!$A$6:$A$1257,0),MATCH(AL$6,Raw!$H$5:$EB$5,0))/60/60/24,"-")</f>
        <v>3.7384259259259263E-2</v>
      </c>
      <c r="AM61" s="418">
        <f>IFERROR(INDEX(Raw!$H$6:$EB$1257,MATCH($B61&amp;$D61&amp;$B$6,Raw!$A$6:$A$1257,0),MATCH(AM$6,Raw!$H$5:$EB$5,0))/60/60/24,"-")</f>
        <v>8.0775462962962966E-2</v>
      </c>
      <c r="AN61" s="23"/>
      <c r="AO61" s="23">
        <f>IFERROR(INDEX(Raw!$H$6:$EB$1257,MATCH($B61&amp;$D61&amp;$B$6,Raw!$A$6:$A$1257,0),MATCH(AO$6,Raw!$H$5:$EB$5,0)),"-")</f>
        <v>11008</v>
      </c>
      <c r="AP61" s="23"/>
      <c r="AQ61" s="23">
        <f>IFERROR(INDEX(Raw!$H$6:$EB$1257,MATCH($B61&amp;$D61&amp;$B$6,Raw!$A$6:$A$1257,0),MATCH(AQ$6,Raw!$H$5:$EB$5,0))/60/60,"-")</f>
        <v>35413.197500000002</v>
      </c>
      <c r="AR61" s="412">
        <f>IFERROR(INDEX(Raw!$H$6:$EB$1257,MATCH($B61&amp;$D61&amp;$B$6,Raw!$A$6:$A$1257,0),MATCH(AR$6,Raw!$H$5:$EB$5,0))/60/60/24,"-")</f>
        <v>0.13403935185185187</v>
      </c>
      <c r="AS61" s="418">
        <f>IFERROR(INDEX(Raw!$H$6:$EB$1257,MATCH($B61&amp;$D61&amp;$B$6,Raw!$A$6:$A$1257,0),MATCH(AS$6,Raw!$H$5:$EB$5,0))/60/60/24,"-")</f>
        <v>0.3079513888888889</v>
      </c>
      <c r="AT61" s="23"/>
      <c r="AU61" s="323">
        <f>IFERROR(INDEX(Raw!$H$6:$EB$1257,MATCH($B61&amp;$D61&amp;$B$6,Raw!$A$6:$A$1257,0),MATCH(AU$6,Raw!$H$5:$EB$5,0)),"-")</f>
        <v>5285</v>
      </c>
      <c r="AV61" s="323"/>
      <c r="AW61" s="323">
        <f>IFERROR(INDEX(Raw!$H$6:$EB$1257,MATCH($B61&amp;$D61&amp;$B$6,Raw!$A$6:$A$1257,0),MATCH(AW$6,Raw!$H$5:$EB$5,0))/60/60,"-")</f>
        <v>18669.613333333335</v>
      </c>
      <c r="AX61" s="412">
        <f>IFERROR(INDEX(Raw!$H$6:$EB$1257,MATCH($B61&amp;$D61&amp;$B$6,Raw!$A$6:$A$1257,0),MATCH(AX$6,Raw!$H$5:$EB$5,0))/60/60/24,"-")</f>
        <v>0.1471875</v>
      </c>
      <c r="AY61" s="418">
        <f>IFERROR(INDEX(Raw!$H$6:$EB$1257,MATCH($B61&amp;$D61&amp;$B$6,Raw!$A$6:$A$1257,0),MATCH(AY$6,Raw!$H$5:$EB$5,0))/60/60/24,"-")</f>
        <v>0.35745370370370372</v>
      </c>
      <c r="AZ61" s="23"/>
      <c r="BA61" s="23">
        <f>IFERROR(INDEX(Raw!$H$6:$EB$1257,MATCH($B61&amp;$D61&amp;$B$6,Raw!$A$6:$A$1257,0),MATCH(BA$6,Raw!$H$5:$EB$5,0)),"-")</f>
        <v>9376</v>
      </c>
      <c r="BB61" s="23"/>
      <c r="BC61" s="23">
        <f>IFERROR(INDEX(Raw!$H$6:$EB$1257,MATCH($B61&amp;$D61&amp;$B$6,Raw!$A$6:$A$1257,0),MATCH(BC$6,Raw!$H$5:$EB$5,0))/60/60,"-")</f>
        <v>41207.875555555554</v>
      </c>
      <c r="BD61" s="412">
        <f>IFERROR(INDEX(Raw!$H$6:$EB$1257,MATCH($B61&amp;$D61&amp;$B$6,Raw!$A$6:$A$1257,0),MATCH(BD$6,Raw!$H$5:$EB$5,0))/60/60/24,"-")</f>
        <v>0.18312499999999998</v>
      </c>
      <c r="BE61" s="418">
        <f>IFERROR(INDEX(Raw!$H$6:$EB$1257,MATCH($B61&amp;$D61&amp;$B$6,Raw!$A$6:$A$1257,0),MATCH(BE$6,Raw!$H$5:$EB$5,0))/60/60/24,"-")</f>
        <v>0.41585648148148152</v>
      </c>
      <c r="BF61" s="23"/>
      <c r="BG61" s="23">
        <f>IFERROR(INDEX(Raw!$H$6:$EB$1257,MATCH($B61&amp;$D61&amp;$B$6,Raw!$A$6:$A$1257,0),MATCH(BG$6,Raw!$H$5:$EB$5,0)),"-")</f>
        <v>1660</v>
      </c>
      <c r="BH61" s="23"/>
      <c r="BI61" s="23">
        <f>IFERROR(INDEX(Raw!$H$6:$EB$1257,MATCH($B61&amp;$D61&amp;$B$6,Raw!$A$6:$A$1257,0),MATCH(BI$6,Raw!$H$5:$EB$5,0))/60/60,"-")</f>
        <v>9967.9511111111115</v>
      </c>
      <c r="BJ61" s="412">
        <f>IFERROR(INDEX(Raw!$H$6:$EB$1257,MATCH($B61&amp;$D61&amp;$B$6,Raw!$A$6:$A$1257,0),MATCH(BJ$6,Raw!$H$5:$EB$5,0))/60/60/24,"-")</f>
        <v>0.25019675925925927</v>
      </c>
      <c r="BK61" s="418">
        <f>IFERROR(INDEX(Raw!$H$6:$EB$1257,MATCH($B61&amp;$D61&amp;$B$6,Raw!$A$6:$A$1257,0),MATCH(BK$6,Raw!$H$5:$EB$5,0))/60/60/24,"-")</f>
        <v>0.58543981481481477</v>
      </c>
      <c r="BL61" s="23"/>
      <c r="BM61" s="329">
        <f>IFERROR(INDEX(Raw!$H$6:$EB$1257,MATCH($B61&amp;$D61&amp;$B$6,Raw!$A$6:$A$1257,0),MATCH(BM$6,Raw!$H$5:$EB$5,0)),"-")</f>
        <v>175</v>
      </c>
    </row>
    <row r="62" spans="1:65" s="1" customFormat="1" x14ac:dyDescent="0.2">
      <c r="A62" s="392">
        <v>44501</v>
      </c>
      <c r="B62" s="287" t="s">
        <v>148</v>
      </c>
      <c r="C62" s="263" t="s">
        <v>138</v>
      </c>
      <c r="D62" s="138" t="s">
        <v>138</v>
      </c>
      <c r="E62" s="326">
        <f>IFERROR(INDEX(Raw!$H$6:$EB$1257,MATCH($B62&amp;$D62&amp;$B$6,Raw!$A$6:$A$1257,0),MATCH(E$6,Raw!$H$5:$EB$5,0)),"-")</f>
        <v>921</v>
      </c>
      <c r="F62" s="323"/>
      <c r="G62" s="323">
        <f>IFERROR(INDEX(Raw!$H$6:$EB$1257,MATCH($B62&amp;$D62&amp;$B$6,Raw!$A$6:$A$1257,0),MATCH(G$6,Raw!$H$5:$EB$5,0))/60/60,"-")</f>
        <v>154.31222222222223</v>
      </c>
      <c r="H62" s="412">
        <f>IFERROR(INDEX(Raw!$H$6:$EB$1257,MATCH($B62&amp;$D62&amp;$B$6,Raw!$A$6:$A$1257,0),MATCH(H$6,Raw!$H$5:$EB$5,0))/60/60/24,"-")</f>
        <v>6.9791666666666674E-3</v>
      </c>
      <c r="I62" s="418">
        <f>IFERROR(INDEX(Raw!$H$6:$EB$1257,MATCH($B62&amp;$D62&amp;$B$6,Raw!$A$6:$A$1257,0),MATCH(I$6,Raw!$H$5:$EB$5,0))/60/60/24,"-")</f>
        <v>1.1921296296296298E-2</v>
      </c>
      <c r="J62" s="23"/>
      <c r="K62" s="326">
        <f>IFERROR(INDEX(Raw!$H$6:$EB$1257,MATCH($B62&amp;$D62&amp;$B$6,Raw!$A$6:$A$1257,0),MATCH(K$6,Raw!$H$5:$EB$5,0)),"-")</f>
        <v>530</v>
      </c>
      <c r="L62" s="323"/>
      <c r="M62" s="323">
        <f>IFERROR(INDEX(Raw!$H$6:$EB$1257,MATCH($B62&amp;$D62&amp;$B$6,Raw!$A$6:$A$1257,0),MATCH(M$6,Raw!$H$5:$EB$5,0))/60/60,"-")</f>
        <v>86.367777777777775</v>
      </c>
      <c r="N62" s="412">
        <f>IFERROR(INDEX(Raw!$H$6:$EB$1257,MATCH($B62&amp;$D62&amp;$B$6,Raw!$A$6:$A$1257,0),MATCH(N$6,Raw!$H$5:$EB$5,0))/60/60/24,"-")</f>
        <v>6.7939814814814816E-3</v>
      </c>
      <c r="O62" s="418">
        <f>IFERROR(INDEX(Raw!$H$6:$EB$1257,MATCH($B62&amp;$D62&amp;$B$6,Raw!$A$6:$A$1257,0),MATCH(O$6,Raw!$H$5:$EB$5,0))/60/60/24,"-")</f>
        <v>1.2777777777777777E-2</v>
      </c>
      <c r="P62" s="23"/>
      <c r="Q62" s="23">
        <f>IFERROR(INDEX(Raw!$H$6:$EB$1257,MATCH($B62&amp;$D62&amp;$B$6,Raw!$A$6:$A$1257,0),MATCH(Q$6,Raw!$H$5:$EB$5,0)),"-")</f>
        <v>76575</v>
      </c>
      <c r="R62" s="23"/>
      <c r="S62" s="23">
        <f>IFERROR(INDEX(Raw!$H$6:$EB$1257,MATCH($B62&amp;$D62&amp;$B$6,Raw!$A$6:$A$1257,0),MATCH(S$6,Raw!$H$5:$EB$5,0))/60/60,"-")</f>
        <v>11700.8925</v>
      </c>
      <c r="T62" s="412">
        <f>IFERROR(INDEX(Raw!$H$6:$EB$1257,MATCH($B62&amp;$D62&amp;$B$6,Raw!$A$6:$A$1257,0),MATCH(T$6,Raw!$H$5:$EB$5,0))/60/60/24,"-")</f>
        <v>6.3657407407407404E-3</v>
      </c>
      <c r="U62" s="418">
        <f>IFERROR(INDEX(Raw!$H$6:$EB$1257,MATCH($B62&amp;$D62&amp;$B$6,Raw!$A$6:$A$1257,0),MATCH(U$6,Raw!$H$5:$EB$5,0))/60/60/24,"-")</f>
        <v>1.1168981481481481E-2</v>
      </c>
      <c r="V62" s="23"/>
      <c r="W62" s="23">
        <f>IFERROR(INDEX(Raw!$H$6:$EB$1257,MATCH($B62&amp;$D62&amp;$B$6,Raw!$A$6:$A$1257,0),MATCH(W$6,Raw!$H$5:$EB$5,0)),"-")</f>
        <v>29078</v>
      </c>
      <c r="X62" s="23"/>
      <c r="Y62" s="23">
        <f>IFERROR(INDEX(Raw!$H$6:$EB$1257,MATCH($B62&amp;$D62&amp;$B$6,Raw!$A$6:$A$1257,0),MATCH(Y$6,Raw!$H$5:$EB$5,0))/60/60,"-")</f>
        <v>22445.499444444442</v>
      </c>
      <c r="Z62" s="412">
        <f>IFERROR(INDEX(Raw!$H$6:$EB$1257,MATCH($B62&amp;$D62&amp;$B$6,Raw!$A$6:$A$1257,0),MATCH(Z$6,Raw!$H$5:$EB$5,0))/60/60/24,"-")</f>
        <v>3.2164351851851854E-2</v>
      </c>
      <c r="AA62" s="418">
        <f>IFERROR(INDEX(Raw!$H$6:$EB$1257,MATCH($B62&amp;$D62&amp;$B$6,Raw!$A$6:$A$1257,0),MATCH(AA$6,Raw!$H$5:$EB$5,0))/60/60/24,"-")</f>
        <v>6.700231481481482E-2</v>
      </c>
      <c r="AB62" s="23"/>
      <c r="AC62" s="323">
        <f>IFERROR(INDEX(Raw!$H$6:$EB$1257,MATCH($B62&amp;$D62&amp;$B$6,Raw!$A$6:$A$1257,0),MATCH(AC$6,Raw!$H$5:$EB$5,0)),"-")</f>
        <v>10357</v>
      </c>
      <c r="AD62" s="323"/>
      <c r="AE62" s="323">
        <f>IFERROR(INDEX(Raw!$H$6:$EB$1257,MATCH($B62&amp;$D62&amp;$B$6,Raw!$A$6:$A$1257,0),MATCH(AE$6,Raw!$H$5:$EB$5,0))/60/60,"-")</f>
        <v>8140.7644444444441</v>
      </c>
      <c r="AF62" s="412">
        <f>IFERROR(INDEX(Raw!$H$6:$EB$1257,MATCH($B62&amp;$D62&amp;$B$6,Raw!$A$6:$A$1257,0),MATCH(AF$6,Raw!$H$5:$EB$5,0))/60/60/24,"-")</f>
        <v>3.2754629629629627E-2</v>
      </c>
      <c r="AG62" s="418">
        <f>IFERROR(INDEX(Raw!$H$6:$EB$1257,MATCH($B62&amp;$D62&amp;$B$6,Raw!$A$6:$A$1257,0),MATCH(AG$6,Raw!$H$5:$EB$5,0))/60/60/24,"-")</f>
        <v>7.2071759259259252E-2</v>
      </c>
      <c r="AH62" s="23"/>
      <c r="AI62" s="23">
        <f>IFERROR(INDEX(Raw!$H$6:$EB$1257,MATCH($B62&amp;$D62&amp;$B$6,Raw!$A$6:$A$1257,0),MATCH(AI$6,Raw!$H$5:$EB$5,0)),"-")</f>
        <v>366671</v>
      </c>
      <c r="AJ62" s="23"/>
      <c r="AK62" s="23">
        <f>IFERROR(INDEX(Raw!$H$6:$EB$1257,MATCH($B62&amp;$D62&amp;$B$6,Raw!$A$6:$A$1257,0),MATCH(AK$6,Raw!$H$5:$EB$5,0))/60/60,"-")</f>
        <v>285102.61249999999</v>
      </c>
      <c r="AL62" s="412">
        <f>IFERROR(INDEX(Raw!$H$6:$EB$1257,MATCH($B62&amp;$D62&amp;$B$6,Raw!$A$6:$A$1257,0),MATCH(AL$6,Raw!$H$5:$EB$5,0))/60/60/24,"-")</f>
        <v>3.2395833333333332E-2</v>
      </c>
      <c r="AM62" s="418">
        <f>IFERROR(INDEX(Raw!$H$6:$EB$1257,MATCH($B62&amp;$D62&amp;$B$6,Raw!$A$6:$A$1257,0),MATCH(AM$6,Raw!$H$5:$EB$5,0))/60/60/24,"-")</f>
        <v>7.0300925925925919E-2</v>
      </c>
      <c r="AN62" s="23"/>
      <c r="AO62" s="23">
        <f>IFERROR(INDEX(Raw!$H$6:$EB$1257,MATCH($B62&amp;$D62&amp;$B$6,Raw!$A$6:$A$1257,0),MATCH(AO$6,Raw!$H$5:$EB$5,0)),"-")</f>
        <v>10389</v>
      </c>
      <c r="AP62" s="23"/>
      <c r="AQ62" s="23">
        <f>IFERROR(INDEX(Raw!$H$6:$EB$1257,MATCH($B62&amp;$D62&amp;$B$6,Raw!$A$6:$A$1257,0),MATCH(AQ$6,Raw!$H$5:$EB$5,0))/60/60,"-")</f>
        <v>27615.237499999999</v>
      </c>
      <c r="AR62" s="412">
        <f>IFERROR(INDEX(Raw!$H$6:$EB$1257,MATCH($B62&amp;$D62&amp;$B$6,Raw!$A$6:$A$1257,0),MATCH(AR$6,Raw!$H$5:$EB$5,0))/60/60/24,"-")</f>
        <v>0.1107523148148148</v>
      </c>
      <c r="AS62" s="418">
        <f>IFERROR(INDEX(Raw!$H$6:$EB$1257,MATCH($B62&amp;$D62&amp;$B$6,Raw!$A$6:$A$1257,0),MATCH(AS$6,Raw!$H$5:$EB$5,0))/60/60/24,"-")</f>
        <v>0.24859953703703705</v>
      </c>
      <c r="AT62" s="23"/>
      <c r="AU62" s="323">
        <f>IFERROR(INDEX(Raw!$H$6:$EB$1257,MATCH($B62&amp;$D62&amp;$B$6,Raw!$A$6:$A$1257,0),MATCH(AU$6,Raw!$H$5:$EB$5,0)),"-")</f>
        <v>5136</v>
      </c>
      <c r="AV62" s="323"/>
      <c r="AW62" s="323">
        <f>IFERROR(INDEX(Raw!$H$6:$EB$1257,MATCH($B62&amp;$D62&amp;$B$6,Raw!$A$6:$A$1257,0),MATCH(AW$6,Raw!$H$5:$EB$5,0))/60/60,"-")</f>
        <v>15057.931111111111</v>
      </c>
      <c r="AX62" s="412">
        <f>IFERROR(INDEX(Raw!$H$6:$EB$1257,MATCH($B62&amp;$D62&amp;$B$6,Raw!$A$6:$A$1257,0),MATCH(AX$6,Raw!$H$5:$EB$5,0))/60/60/24,"-")</f>
        <v>0.12216435185185186</v>
      </c>
      <c r="AY62" s="418">
        <f>IFERROR(INDEX(Raw!$H$6:$EB$1257,MATCH($B62&amp;$D62&amp;$B$6,Raw!$A$6:$A$1257,0),MATCH(AY$6,Raw!$H$5:$EB$5,0))/60/60/24,"-")</f>
        <v>0.30074074074074075</v>
      </c>
      <c r="AZ62" s="23"/>
      <c r="BA62" s="23">
        <f>IFERROR(INDEX(Raw!$H$6:$EB$1257,MATCH($B62&amp;$D62&amp;$B$6,Raw!$A$6:$A$1257,0),MATCH(BA$6,Raw!$H$5:$EB$5,0)),"-")</f>
        <v>10383</v>
      </c>
      <c r="BB62" s="23"/>
      <c r="BC62" s="23">
        <f>IFERROR(INDEX(Raw!$H$6:$EB$1257,MATCH($B62&amp;$D62&amp;$B$6,Raw!$A$6:$A$1257,0),MATCH(BC$6,Raw!$H$5:$EB$5,0))/60/60,"-")</f>
        <v>37559.841111111113</v>
      </c>
      <c r="BD62" s="412">
        <f>IFERROR(INDEX(Raw!$H$6:$EB$1257,MATCH($B62&amp;$D62&amp;$B$6,Raw!$A$6:$A$1257,0),MATCH(BD$6,Raw!$H$5:$EB$5,0))/60/60/24,"-")</f>
        <v>0.15072916666666666</v>
      </c>
      <c r="BE62" s="418">
        <f>IFERROR(INDEX(Raw!$H$6:$EB$1257,MATCH($B62&amp;$D62&amp;$B$6,Raw!$A$6:$A$1257,0),MATCH(BE$6,Raw!$H$5:$EB$5,0))/60/60/24,"-")</f>
        <v>0.34034722222222219</v>
      </c>
      <c r="BF62" s="23"/>
      <c r="BG62" s="23">
        <f>IFERROR(INDEX(Raw!$H$6:$EB$1257,MATCH($B62&amp;$D62&amp;$B$6,Raw!$A$6:$A$1257,0),MATCH(BG$6,Raw!$H$5:$EB$5,0)),"-")</f>
        <v>1966</v>
      </c>
      <c r="BH62" s="23"/>
      <c r="BI62" s="23">
        <f>IFERROR(INDEX(Raw!$H$6:$EB$1257,MATCH($B62&amp;$D62&amp;$B$6,Raw!$A$6:$A$1257,0),MATCH(BI$6,Raw!$H$5:$EB$5,0))/60/60,"-")</f>
        <v>9757.1658333333326</v>
      </c>
      <c r="BJ62" s="412">
        <f>IFERROR(INDEX(Raw!$H$6:$EB$1257,MATCH($B62&amp;$D62&amp;$B$6,Raw!$A$6:$A$1257,0),MATCH(BJ$6,Raw!$H$5:$EB$5,0))/60/60/24,"-")</f>
        <v>0.20679398148148151</v>
      </c>
      <c r="BK62" s="418">
        <f>IFERROR(INDEX(Raw!$H$6:$EB$1257,MATCH($B62&amp;$D62&amp;$B$6,Raw!$A$6:$A$1257,0),MATCH(BK$6,Raw!$H$5:$EB$5,0))/60/60/24,"-")</f>
        <v>0.49309027777777775</v>
      </c>
      <c r="BL62" s="23"/>
      <c r="BM62" s="329">
        <f>IFERROR(INDEX(Raw!$H$6:$EB$1257,MATCH($B62&amp;$D62&amp;$B$6,Raw!$A$6:$A$1257,0),MATCH(BM$6,Raw!$H$5:$EB$5,0)),"-")</f>
        <v>157</v>
      </c>
    </row>
    <row r="63" spans="1:65" s="1" customFormat="1" x14ac:dyDescent="0.2">
      <c r="A63" s="392">
        <v>44531</v>
      </c>
      <c r="B63" s="287" t="s">
        <v>148</v>
      </c>
      <c r="C63" s="263" t="s">
        <v>139</v>
      </c>
      <c r="D63" s="138" t="s">
        <v>139</v>
      </c>
      <c r="E63" s="326">
        <f>IFERROR(INDEX(Raw!$H$6:$EB$1257,MATCH($B63&amp;$D63&amp;$B$6,Raw!$A$6:$A$1257,0),MATCH(E$6,Raw!$H$5:$EB$5,0)),"-")</f>
        <v>872</v>
      </c>
      <c r="F63" s="323"/>
      <c r="G63" s="323">
        <f>IFERROR(INDEX(Raw!$H$6:$EB$1257,MATCH($B63&amp;$D63&amp;$B$6,Raw!$A$6:$A$1257,0),MATCH(G$6,Raw!$H$5:$EB$5,0))/60/60,"-")</f>
        <v>156.27472222222224</v>
      </c>
      <c r="H63" s="412">
        <f>IFERROR(INDEX(Raw!$H$6:$EB$1257,MATCH($B63&amp;$D63&amp;$B$6,Raw!$A$6:$A$1257,0),MATCH(H$6,Raw!$H$5:$EB$5,0))/60/60/24,"-")</f>
        <v>7.4652777777777781E-3</v>
      </c>
      <c r="I63" s="418">
        <f>IFERROR(INDEX(Raw!$H$6:$EB$1257,MATCH($B63&amp;$D63&amp;$B$6,Raw!$A$6:$A$1257,0),MATCH(I$6,Raw!$H$5:$EB$5,0))/60/60/24,"-")</f>
        <v>1.2766203703703703E-2</v>
      </c>
      <c r="J63" s="23"/>
      <c r="K63" s="326">
        <f>IFERROR(INDEX(Raw!$H$6:$EB$1257,MATCH($B63&amp;$D63&amp;$B$6,Raw!$A$6:$A$1257,0),MATCH(K$6,Raw!$H$5:$EB$5,0)),"-")</f>
        <v>505</v>
      </c>
      <c r="L63" s="323"/>
      <c r="M63" s="323">
        <f>IFERROR(INDEX(Raw!$H$6:$EB$1257,MATCH($B63&amp;$D63&amp;$B$6,Raw!$A$6:$A$1257,0),MATCH(M$6,Raw!$H$5:$EB$5,0))/60/60,"-")</f>
        <v>85.986388888888897</v>
      </c>
      <c r="N63" s="412">
        <f>IFERROR(INDEX(Raw!$H$6:$EB$1257,MATCH($B63&amp;$D63&amp;$B$6,Raw!$A$6:$A$1257,0),MATCH(N$6,Raw!$H$5:$EB$5,0))/60/60/24,"-")</f>
        <v>7.0949074074074074E-3</v>
      </c>
      <c r="O63" s="418">
        <f>IFERROR(INDEX(Raw!$H$6:$EB$1257,MATCH($B63&amp;$D63&amp;$B$6,Raw!$A$6:$A$1257,0),MATCH(O$6,Raw!$H$5:$EB$5,0))/60/60/24,"-")</f>
        <v>1.3125E-2</v>
      </c>
      <c r="P63" s="23"/>
      <c r="Q63" s="23">
        <f>IFERROR(INDEX(Raw!$H$6:$EB$1257,MATCH($B63&amp;$D63&amp;$B$6,Raw!$A$6:$A$1257,0),MATCH(Q$6,Raw!$H$5:$EB$5,0)),"-")</f>
        <v>80982</v>
      </c>
      <c r="R63" s="23"/>
      <c r="S63" s="23">
        <f>IFERROR(INDEX(Raw!$H$6:$EB$1257,MATCH($B63&amp;$D63&amp;$B$6,Raw!$A$6:$A$1257,0),MATCH(S$6,Raw!$H$5:$EB$5,0))/60/60,"-")</f>
        <v>12437.361388888889</v>
      </c>
      <c r="T63" s="412">
        <f>IFERROR(INDEX(Raw!$H$6:$EB$1257,MATCH($B63&amp;$D63&amp;$B$6,Raw!$A$6:$A$1257,0),MATCH(T$6,Raw!$H$5:$EB$5,0))/60/60/24,"-")</f>
        <v>6.4004629629629628E-3</v>
      </c>
      <c r="U63" s="418">
        <f>IFERROR(INDEX(Raw!$H$6:$EB$1257,MATCH($B63&amp;$D63&amp;$B$6,Raw!$A$6:$A$1257,0),MATCH(U$6,Raw!$H$5:$EB$5,0))/60/60/24,"-")</f>
        <v>1.1249999999999998E-2</v>
      </c>
      <c r="V63" s="23"/>
      <c r="W63" s="23">
        <f>IFERROR(INDEX(Raw!$H$6:$EB$1257,MATCH($B63&amp;$D63&amp;$B$6,Raw!$A$6:$A$1257,0),MATCH(W$6,Raw!$H$5:$EB$5,0)),"-")</f>
        <v>27781</v>
      </c>
      <c r="X63" s="23"/>
      <c r="Y63" s="23">
        <f>IFERROR(INDEX(Raw!$H$6:$EB$1257,MATCH($B63&amp;$D63&amp;$B$6,Raw!$A$6:$A$1257,0),MATCH(Y$6,Raw!$H$5:$EB$5,0))/60/60,"-")</f>
        <v>25408.527222222223</v>
      </c>
      <c r="Z63" s="412">
        <f>IFERROR(INDEX(Raw!$H$6:$EB$1257,MATCH($B63&amp;$D63&amp;$B$6,Raw!$A$6:$A$1257,0),MATCH(Z$6,Raw!$H$5:$EB$5,0))/60/60/24,"-")</f>
        <v>3.8113425925925926E-2</v>
      </c>
      <c r="AA63" s="418">
        <f>IFERROR(INDEX(Raw!$H$6:$EB$1257,MATCH($B63&amp;$D63&amp;$B$6,Raw!$A$6:$A$1257,0),MATCH(AA$6,Raw!$H$5:$EB$5,0))/60/60/24,"-")</f>
        <v>8.2245370370370371E-2</v>
      </c>
      <c r="AB63" s="23"/>
      <c r="AC63" s="323">
        <f>IFERROR(INDEX(Raw!$H$6:$EB$1257,MATCH($B63&amp;$D63&amp;$B$6,Raw!$A$6:$A$1257,0),MATCH(AC$6,Raw!$H$5:$EB$5,0)),"-")</f>
        <v>10341</v>
      </c>
      <c r="AD63" s="323"/>
      <c r="AE63" s="323">
        <f>IFERROR(INDEX(Raw!$H$6:$EB$1257,MATCH($B63&amp;$D63&amp;$B$6,Raw!$A$6:$A$1257,0),MATCH(AE$6,Raw!$H$5:$EB$5,0))/60/60,"-")</f>
        <v>9468.2113888888889</v>
      </c>
      <c r="AF63" s="412">
        <f>IFERROR(INDEX(Raw!$H$6:$EB$1257,MATCH($B63&amp;$D63&amp;$B$6,Raw!$A$6:$A$1257,0),MATCH(AF$6,Raw!$H$5:$EB$5,0))/60/60/24,"-")</f>
        <v>3.8148148148148146E-2</v>
      </c>
      <c r="AG63" s="418">
        <f>IFERROR(INDEX(Raw!$H$6:$EB$1257,MATCH($B63&amp;$D63&amp;$B$6,Raw!$A$6:$A$1257,0),MATCH(AG$6,Raw!$H$5:$EB$5,0))/60/60/24,"-")</f>
        <v>8.6261574074074074E-2</v>
      </c>
      <c r="AH63" s="23"/>
      <c r="AI63" s="23">
        <f>IFERROR(INDEX(Raw!$H$6:$EB$1257,MATCH($B63&amp;$D63&amp;$B$6,Raw!$A$6:$A$1257,0),MATCH(AI$6,Raw!$H$5:$EB$5,0)),"-")</f>
        <v>371783</v>
      </c>
      <c r="AJ63" s="23"/>
      <c r="AK63" s="23">
        <f>IFERROR(INDEX(Raw!$H$6:$EB$1257,MATCH($B63&amp;$D63&amp;$B$6,Raw!$A$6:$A$1257,0),MATCH(AK$6,Raw!$H$5:$EB$5,0))/60/60,"-")</f>
        <v>329734.69638888893</v>
      </c>
      <c r="AL63" s="412">
        <f>IFERROR(INDEX(Raw!$H$6:$EB$1257,MATCH($B63&amp;$D63&amp;$B$6,Raw!$A$6:$A$1257,0),MATCH(AL$6,Raw!$H$5:$EB$5,0))/60/60/24,"-")</f>
        <v>3.695601851851852E-2</v>
      </c>
      <c r="AM63" s="418">
        <f>IFERROR(INDEX(Raw!$H$6:$EB$1257,MATCH($B63&amp;$D63&amp;$B$6,Raw!$A$6:$A$1257,0),MATCH(AM$6,Raw!$H$5:$EB$5,0))/60/60/24,"-")</f>
        <v>8.2754629629629636E-2</v>
      </c>
      <c r="AN63" s="23"/>
      <c r="AO63" s="23">
        <f>IFERROR(INDEX(Raw!$H$6:$EB$1257,MATCH($B63&amp;$D63&amp;$B$6,Raw!$A$6:$A$1257,0),MATCH(AO$6,Raw!$H$5:$EB$5,0)),"-")</f>
        <v>9961</v>
      </c>
      <c r="AP63" s="23"/>
      <c r="AQ63" s="23">
        <f>IFERROR(INDEX(Raw!$H$6:$EB$1257,MATCH($B63&amp;$D63&amp;$B$6,Raw!$A$6:$A$1257,0),MATCH(AQ$6,Raw!$H$5:$EB$5,0))/60/60,"-")</f>
        <v>28030.296944444442</v>
      </c>
      <c r="AR63" s="412">
        <f>IFERROR(INDEX(Raw!$H$6:$EB$1257,MATCH($B63&amp;$D63&amp;$B$6,Raw!$A$6:$A$1257,0),MATCH(AR$6,Raw!$H$5:$EB$5,0))/60/60/24,"-")</f>
        <v>0.11724537037037037</v>
      </c>
      <c r="AS63" s="418">
        <f>IFERROR(INDEX(Raw!$H$6:$EB$1257,MATCH($B63&amp;$D63&amp;$B$6,Raw!$A$6:$A$1257,0),MATCH(AS$6,Raw!$H$5:$EB$5,0))/60/60/24,"-")</f>
        <v>0.28063657407407411</v>
      </c>
      <c r="AT63" s="23"/>
      <c r="AU63" s="323">
        <f>IFERROR(INDEX(Raw!$H$6:$EB$1257,MATCH($B63&amp;$D63&amp;$B$6,Raw!$A$6:$A$1257,0),MATCH(AU$6,Raw!$H$5:$EB$5,0)),"-")</f>
        <v>4926</v>
      </c>
      <c r="AV63" s="323"/>
      <c r="AW63" s="323">
        <f>IFERROR(INDEX(Raw!$H$6:$EB$1257,MATCH($B63&amp;$D63&amp;$B$6,Raw!$A$6:$A$1257,0),MATCH(AW$6,Raw!$H$5:$EB$5,0))/60/60,"-")</f>
        <v>15601.767222222223</v>
      </c>
      <c r="AX63" s="412">
        <f>IFERROR(INDEX(Raw!$H$6:$EB$1257,MATCH($B63&amp;$D63&amp;$B$6,Raw!$A$6:$A$1257,0),MATCH(AX$6,Raw!$H$5:$EB$5,0))/60/60/24,"-")</f>
        <v>0.13196759259259258</v>
      </c>
      <c r="AY63" s="418">
        <f>IFERROR(INDEX(Raw!$H$6:$EB$1257,MATCH($B63&amp;$D63&amp;$B$6,Raw!$A$6:$A$1257,0),MATCH(AY$6,Raw!$H$5:$EB$5,0))/60/60/24,"-")</f>
        <v>0.32187499999999997</v>
      </c>
      <c r="AZ63" s="23"/>
      <c r="BA63" s="23">
        <f>IFERROR(INDEX(Raw!$H$6:$EB$1257,MATCH($B63&amp;$D63&amp;$B$6,Raw!$A$6:$A$1257,0),MATCH(BA$6,Raw!$H$5:$EB$5,0)),"-")</f>
        <v>10626</v>
      </c>
      <c r="BB63" s="23"/>
      <c r="BC63" s="23">
        <f>IFERROR(INDEX(Raw!$H$6:$EB$1257,MATCH($B63&amp;$D63&amp;$B$6,Raw!$A$6:$A$1257,0),MATCH(BC$6,Raw!$H$5:$EB$5,0))/60/60,"-")</f>
        <v>40378.081388888888</v>
      </c>
      <c r="BD63" s="412">
        <f>IFERROR(INDEX(Raw!$H$6:$EB$1257,MATCH($B63&amp;$D63&amp;$B$6,Raw!$A$6:$A$1257,0),MATCH(BD$6,Raw!$H$5:$EB$5,0))/60/60/24,"-")</f>
        <v>0.15833333333333333</v>
      </c>
      <c r="BE63" s="418">
        <f>IFERROR(INDEX(Raw!$H$6:$EB$1257,MATCH($B63&amp;$D63&amp;$B$6,Raw!$A$6:$A$1257,0),MATCH(BE$6,Raw!$H$5:$EB$5,0))/60/60/24,"-")</f>
        <v>0.37362268518518515</v>
      </c>
      <c r="BF63" s="23"/>
      <c r="BG63" s="23">
        <f>IFERROR(INDEX(Raw!$H$6:$EB$1257,MATCH($B63&amp;$D63&amp;$B$6,Raw!$A$6:$A$1257,0),MATCH(BG$6,Raw!$H$5:$EB$5,0)),"-")</f>
        <v>1990</v>
      </c>
      <c r="BH63" s="23"/>
      <c r="BI63" s="23">
        <f>IFERROR(INDEX(Raw!$H$6:$EB$1257,MATCH($B63&amp;$D63&amp;$B$6,Raw!$A$6:$A$1257,0),MATCH(BI$6,Raw!$H$5:$EB$5,0))/60/60,"-")</f>
        <v>10257.968888888889</v>
      </c>
      <c r="BJ63" s="412">
        <f>IFERROR(INDEX(Raw!$H$6:$EB$1257,MATCH($B63&amp;$D63&amp;$B$6,Raw!$A$6:$A$1257,0),MATCH(BJ$6,Raw!$H$5:$EB$5,0))/60/60/24,"-")</f>
        <v>0.21478009259259259</v>
      </c>
      <c r="BK63" s="418">
        <f>IFERROR(INDEX(Raw!$H$6:$EB$1257,MATCH($B63&amp;$D63&amp;$B$6,Raw!$A$6:$A$1257,0),MATCH(BK$6,Raw!$H$5:$EB$5,0))/60/60/24,"-")</f>
        <v>0.51674768518518521</v>
      </c>
      <c r="BL63" s="23"/>
      <c r="BM63" s="329">
        <f>IFERROR(INDEX(Raw!$H$6:$EB$1257,MATCH($B63&amp;$D63&amp;$B$6,Raw!$A$6:$A$1257,0),MATCH(BM$6,Raw!$H$5:$EB$5,0)),"-")</f>
        <v>230</v>
      </c>
    </row>
    <row r="64" spans="1:65" s="1" customFormat="1" ht="18" x14ac:dyDescent="0.25">
      <c r="A64" s="392">
        <v>44562</v>
      </c>
      <c r="B64" s="287" t="s">
        <v>148</v>
      </c>
      <c r="C64" s="263" t="s">
        <v>140</v>
      </c>
      <c r="D64" s="144" t="s">
        <v>140</v>
      </c>
      <c r="E64" s="326">
        <f>IFERROR(INDEX(Raw!$H$6:$EB$1257,MATCH($B64&amp;$D64&amp;$B$6,Raw!$A$6:$A$1257,0),MATCH(E$6,Raw!$H$5:$EB$5,0)),"-")</f>
        <v>677</v>
      </c>
      <c r="F64" s="323"/>
      <c r="G64" s="323">
        <f>IFERROR(INDEX(Raw!$H$6:$EB$1257,MATCH($B64&amp;$D64&amp;$B$6,Raw!$A$6:$A$1257,0),MATCH(G$6,Raw!$H$5:$EB$5,0))/60/60,"-")</f>
        <v>107.4175</v>
      </c>
      <c r="H64" s="412">
        <f>IFERROR(INDEX(Raw!$H$6:$EB$1257,MATCH($B64&amp;$D64&amp;$B$6,Raw!$A$6:$A$1257,0),MATCH(H$6,Raw!$H$5:$EB$5,0))/60/60/24,"-")</f>
        <v>6.6087962962962966E-3</v>
      </c>
      <c r="I64" s="418">
        <f>IFERROR(INDEX(Raw!$H$6:$EB$1257,MATCH($B64&amp;$D64&amp;$B$6,Raw!$A$6:$A$1257,0),MATCH(I$6,Raw!$H$5:$EB$5,0))/60/60/24,"-")</f>
        <v>1.1527777777777777E-2</v>
      </c>
      <c r="J64" s="23"/>
      <c r="K64" s="326">
        <f>IFERROR(INDEX(Raw!$H$6:$EB$1257,MATCH($B64&amp;$D64&amp;$B$6,Raw!$A$6:$A$1257,0),MATCH(K$6,Raw!$H$5:$EB$5,0)),"-")</f>
        <v>457</v>
      </c>
      <c r="L64" s="323"/>
      <c r="M64" s="323">
        <f>IFERROR(INDEX(Raw!$H$6:$EB$1257,MATCH($B64&amp;$D64&amp;$B$6,Raw!$A$6:$A$1257,0),MATCH(M$6,Raw!$H$5:$EB$5,0))/60/60,"-")</f>
        <v>74.221666666666664</v>
      </c>
      <c r="N64" s="412">
        <f>IFERROR(INDEX(Raw!$H$6:$EB$1257,MATCH($B64&amp;$D64&amp;$B$6,Raw!$A$6:$A$1257,0),MATCH(N$6,Raw!$H$5:$EB$5,0))/60/60/24,"-")</f>
        <v>6.7708333333333336E-3</v>
      </c>
      <c r="O64" s="418">
        <f>IFERROR(INDEX(Raw!$H$6:$EB$1257,MATCH($B64&amp;$D64&amp;$B$6,Raw!$A$6:$A$1257,0),MATCH(O$6,Raw!$H$5:$EB$5,0))/60/60/24,"-")</f>
        <v>1.1122685185185185E-2</v>
      </c>
      <c r="P64" s="23"/>
      <c r="Q64" s="23">
        <f>IFERROR(INDEX(Raw!$H$6:$EB$1257,MATCH($B64&amp;$D64&amp;$B$6,Raw!$A$6:$A$1257,0),MATCH(Q$6,Raw!$H$5:$EB$5,0)),"-")</f>
        <v>71160</v>
      </c>
      <c r="R64" s="23"/>
      <c r="S64" s="23">
        <f>IFERROR(INDEX(Raw!$H$6:$EB$1257,MATCH($B64&amp;$D64&amp;$B$6,Raw!$A$6:$A$1257,0),MATCH(S$6,Raw!$H$5:$EB$5,0))/60/60,"-")</f>
        <v>10071.593333333332</v>
      </c>
      <c r="T64" s="412">
        <f>IFERROR(INDEX(Raw!$H$6:$EB$1257,MATCH($B64&amp;$D64&amp;$B$6,Raw!$A$6:$A$1257,0),MATCH(T$6,Raw!$H$5:$EB$5,0))/60/60/24,"-")</f>
        <v>5.9027777777777776E-3</v>
      </c>
      <c r="U64" s="418">
        <f>IFERROR(INDEX(Raw!$H$6:$EB$1257,MATCH($B64&amp;$D64&amp;$B$6,Raw!$A$6:$A$1257,0),MATCH(U$6,Raw!$H$5:$EB$5,0))/60/60/24,"-")</f>
        <v>1.0474537037037037E-2</v>
      </c>
      <c r="V64" s="23"/>
      <c r="W64" s="23">
        <f>IFERROR(INDEX(Raw!$H$6:$EB$1257,MATCH($B64&amp;$D64&amp;$B$6,Raw!$A$6:$A$1257,0),MATCH(W$6,Raw!$H$5:$EB$5,0)),"-")</f>
        <v>27040</v>
      </c>
      <c r="X64" s="23"/>
      <c r="Y64" s="23">
        <f>IFERROR(INDEX(Raw!$H$6:$EB$1257,MATCH($B64&amp;$D64&amp;$B$6,Raw!$A$6:$A$1257,0),MATCH(Y$6,Raw!$H$5:$EB$5,0))/60/60,"-")</f>
        <v>17024.013333333332</v>
      </c>
      <c r="Z64" s="412">
        <f>IFERROR(INDEX(Raw!$H$6:$EB$1257,MATCH($B64&amp;$D64&amp;$B$6,Raw!$A$6:$A$1257,0),MATCH(Z$6,Raw!$H$5:$EB$5,0))/60/60/24,"-")</f>
        <v>2.6238425925925925E-2</v>
      </c>
      <c r="AA64" s="418">
        <f>IFERROR(INDEX(Raw!$H$6:$EB$1257,MATCH($B64&amp;$D64&amp;$B$6,Raw!$A$6:$A$1257,0),MATCH(AA$6,Raw!$H$5:$EB$5,0))/60/60/24,"-")</f>
        <v>5.5312500000000007E-2</v>
      </c>
      <c r="AB64" s="23"/>
      <c r="AC64" s="323">
        <f>IFERROR(INDEX(Raw!$H$6:$EB$1257,MATCH($B64&amp;$D64&amp;$B$6,Raw!$A$6:$A$1257,0),MATCH(AC$6,Raw!$H$5:$EB$5,0)),"-")</f>
        <v>9768</v>
      </c>
      <c r="AD64" s="323"/>
      <c r="AE64" s="323">
        <f>IFERROR(INDEX(Raw!$H$6:$EB$1257,MATCH($B64&amp;$D64&amp;$B$6,Raw!$A$6:$A$1257,0),MATCH(AE$6,Raw!$H$5:$EB$5,0))/60/60,"-")</f>
        <v>6160.7219444444445</v>
      </c>
      <c r="AF64" s="412">
        <f>IFERROR(INDEX(Raw!$H$6:$EB$1257,MATCH($B64&amp;$D64&amp;$B$6,Raw!$A$6:$A$1257,0),MATCH(AF$6,Raw!$H$5:$EB$5,0))/60/60/24,"-")</f>
        <v>2.6284722222222223E-2</v>
      </c>
      <c r="AG64" s="418">
        <f>IFERROR(INDEX(Raw!$H$6:$EB$1257,MATCH($B64&amp;$D64&amp;$B$6,Raw!$A$6:$A$1257,0),MATCH(AG$6,Raw!$H$5:$EB$5,0))/60/60/24,"-")</f>
        <v>6.0046296296296299E-2</v>
      </c>
      <c r="AH64" s="23"/>
      <c r="AI64" s="23">
        <f>IFERROR(INDEX(Raw!$H$6:$EB$1257,MATCH($B64&amp;$D64&amp;$B$6,Raw!$A$6:$A$1257,0),MATCH(AI$6,Raw!$H$5:$EB$5,0)),"-")</f>
        <v>346189</v>
      </c>
      <c r="AJ64" s="23"/>
      <c r="AK64" s="23">
        <f>IFERROR(INDEX(Raw!$H$6:$EB$1257,MATCH($B64&amp;$D64&amp;$B$6,Raw!$A$6:$A$1257,0),MATCH(AK$6,Raw!$H$5:$EB$5,0))/60/60,"-")</f>
        <v>219844.86638888888</v>
      </c>
      <c r="AL64" s="412">
        <f>IFERROR(INDEX(Raw!$H$6:$EB$1257,MATCH($B64&amp;$D64&amp;$B$6,Raw!$A$6:$A$1257,0),MATCH(AL$6,Raw!$H$5:$EB$5,0))/60/60/24,"-")</f>
        <v>2.6458333333333334E-2</v>
      </c>
      <c r="AM64" s="418">
        <f>IFERROR(INDEX(Raw!$H$6:$EB$1257,MATCH($B64&amp;$D64&amp;$B$6,Raw!$A$6:$A$1257,0),MATCH(AM$6,Raw!$H$5:$EB$5,0))/60/60/24,"-")</f>
        <v>5.8240740740740732E-2</v>
      </c>
      <c r="AN64" s="23"/>
      <c r="AO64" s="23">
        <f>IFERROR(INDEX(Raw!$H$6:$EB$1257,MATCH($B64&amp;$D64&amp;$B$6,Raw!$A$6:$A$1257,0),MATCH(AO$6,Raw!$H$5:$EB$5,0)),"-")</f>
        <v>10841</v>
      </c>
      <c r="AP64" s="23"/>
      <c r="AQ64" s="23">
        <f>IFERROR(INDEX(Raw!$H$6:$EB$1257,MATCH($B64&amp;$D64&amp;$B$6,Raw!$A$6:$A$1257,0),MATCH(AQ$6,Raw!$H$5:$EB$5,0))/60/60,"-")</f>
        <v>21396.608055555556</v>
      </c>
      <c r="AR64" s="412">
        <f>IFERROR(INDEX(Raw!$H$6:$EB$1257,MATCH($B64&amp;$D64&amp;$B$6,Raw!$A$6:$A$1257,0),MATCH(AR$6,Raw!$H$5:$EB$5,0))/60/60/24,"-")</f>
        <v>8.2233796296296305E-2</v>
      </c>
      <c r="AS64" s="418">
        <f>IFERROR(INDEX(Raw!$H$6:$EB$1257,MATCH($B64&amp;$D64&amp;$B$6,Raw!$A$6:$A$1257,0),MATCH(AS$6,Raw!$H$5:$EB$5,0))/60/60/24,"-")</f>
        <v>0.18587962962962964</v>
      </c>
      <c r="AT64" s="23"/>
      <c r="AU64" s="323">
        <f>IFERROR(INDEX(Raw!$H$6:$EB$1257,MATCH($B64&amp;$D64&amp;$B$6,Raw!$A$6:$A$1257,0),MATCH(AU$6,Raw!$H$5:$EB$5,0)),"-")</f>
        <v>5253</v>
      </c>
      <c r="AV64" s="323"/>
      <c r="AW64" s="323">
        <f>IFERROR(INDEX(Raw!$H$6:$EB$1257,MATCH($B64&amp;$D64&amp;$B$6,Raw!$A$6:$A$1257,0),MATCH(AW$6,Raw!$H$5:$EB$5,0))/60/60,"-")</f>
        <v>10652.110555555555</v>
      </c>
      <c r="AX64" s="412">
        <f>IFERROR(INDEX(Raw!$H$6:$EB$1257,MATCH($B64&amp;$D64&amp;$B$6,Raw!$A$6:$A$1257,0),MATCH(AX$6,Raw!$H$5:$EB$5,0))/60/60/24,"-")</f>
        <v>8.4490740740740741E-2</v>
      </c>
      <c r="AY64" s="418">
        <f>IFERROR(INDEX(Raw!$H$6:$EB$1257,MATCH($B64&amp;$D64&amp;$B$6,Raw!$A$6:$A$1257,0),MATCH(AY$6,Raw!$H$5:$EB$5,0))/60/60/24,"-")</f>
        <v>0.20464120370370373</v>
      </c>
      <c r="AZ64" s="23"/>
      <c r="BA64" s="23">
        <f>IFERROR(INDEX(Raw!$H$6:$EB$1257,MATCH($B64&amp;$D64&amp;$B$6,Raw!$A$6:$A$1257,0),MATCH(BA$6,Raw!$H$5:$EB$5,0)),"-")</f>
        <v>11810</v>
      </c>
      <c r="BB64" s="23"/>
      <c r="BC64" s="23">
        <f>IFERROR(INDEX(Raw!$H$6:$EB$1257,MATCH($B64&amp;$D64&amp;$B$6,Raw!$A$6:$A$1257,0),MATCH(BC$6,Raw!$H$5:$EB$5,0))/60/60,"-")</f>
        <v>30879.658055555556</v>
      </c>
      <c r="BD64" s="412">
        <f>IFERROR(INDEX(Raw!$H$6:$EB$1257,MATCH($B64&amp;$D64&amp;$B$6,Raw!$A$6:$A$1257,0),MATCH(BD$6,Raw!$H$5:$EB$5,0))/60/60/24,"-")</f>
        <v>0.10894675925925924</v>
      </c>
      <c r="BE64" s="418">
        <f>IFERROR(INDEX(Raw!$H$6:$EB$1257,MATCH($B64&amp;$D64&amp;$B$6,Raw!$A$6:$A$1257,0),MATCH(BE$6,Raw!$H$5:$EB$5,0))/60/60/24,"-")</f>
        <v>0.24626157407407409</v>
      </c>
      <c r="BF64" s="23"/>
      <c r="BG64" s="23">
        <f>IFERROR(INDEX(Raw!$H$6:$EB$1257,MATCH($B64&amp;$D64&amp;$B$6,Raw!$A$6:$A$1257,0),MATCH(BG$6,Raw!$H$5:$EB$5,0)),"-")</f>
        <v>2088</v>
      </c>
      <c r="BH64" s="23"/>
      <c r="BI64" s="23">
        <f>IFERROR(INDEX(Raw!$H$6:$EB$1257,MATCH($B64&amp;$D64&amp;$B$6,Raw!$A$6:$A$1257,0),MATCH(BI$6,Raw!$H$5:$EB$5,0))/60/60,"-")</f>
        <v>6123.5591666666669</v>
      </c>
      <c r="BJ64" s="412">
        <f>IFERROR(INDEX(Raw!$H$6:$EB$1257,MATCH($B64&amp;$D64&amp;$B$6,Raw!$A$6:$A$1257,0),MATCH(BJ$6,Raw!$H$5:$EB$5,0))/60/60/24,"-")</f>
        <v>0.12219907407407408</v>
      </c>
      <c r="BK64" s="418">
        <f>IFERROR(INDEX(Raw!$H$6:$EB$1257,MATCH($B64&amp;$D64&amp;$B$6,Raw!$A$6:$A$1257,0),MATCH(BK$6,Raw!$H$5:$EB$5,0))/60/60/24,"-")</f>
        <v>0.31432870370370369</v>
      </c>
      <c r="BL64" s="23"/>
      <c r="BM64" s="329">
        <f>IFERROR(INDEX(Raw!$H$6:$EB$1257,MATCH($B64&amp;$D64&amp;$B$6,Raw!$A$6:$A$1257,0),MATCH(BM$6,Raw!$H$5:$EB$5,0)),"-")</f>
        <v>214</v>
      </c>
    </row>
    <row r="65" spans="1:65" s="1" customFormat="1" x14ac:dyDescent="0.2">
      <c r="A65" s="392">
        <v>44593</v>
      </c>
      <c r="B65" s="287" t="s">
        <v>148</v>
      </c>
      <c r="C65" s="263" t="s">
        <v>141</v>
      </c>
      <c r="D65" s="138" t="s">
        <v>141</v>
      </c>
      <c r="E65" s="326">
        <f>IFERROR(INDEX(Raw!$H$6:$EB$1257,MATCH($B65&amp;$D65&amp;$B$6,Raw!$A$6:$A$1257,0),MATCH(E$6,Raw!$H$5:$EB$5,0)),"-")</f>
        <v>738</v>
      </c>
      <c r="F65" s="323"/>
      <c r="G65" s="323">
        <f>IFERROR(INDEX(Raw!$H$6:$EB$1257,MATCH($B65&amp;$D65&amp;$B$6,Raw!$A$6:$A$1257,0),MATCH(G$6,Raw!$H$5:$EB$5,0))/60/60,"-")</f>
        <v>120.49611111111111</v>
      </c>
      <c r="H65" s="412">
        <f>IFERROR(INDEX(Raw!$H$6:$EB$1257,MATCH($B65&amp;$D65&amp;$B$6,Raw!$A$6:$A$1257,0),MATCH(H$6,Raw!$H$5:$EB$5,0))/60/60/24,"-")</f>
        <v>6.8055555555555569E-3</v>
      </c>
      <c r="I65" s="418">
        <f>IFERROR(INDEX(Raw!$H$6:$EB$1257,MATCH($B65&amp;$D65&amp;$B$6,Raw!$A$6:$A$1257,0),MATCH(I$6,Raw!$H$5:$EB$5,0))/60/60/24,"-")</f>
        <v>1.1516203703703702E-2</v>
      </c>
      <c r="J65" s="23"/>
      <c r="K65" s="326">
        <f>IFERROR(INDEX(Raw!$H$6:$EB$1257,MATCH($B65&amp;$D65&amp;$B$6,Raw!$A$6:$A$1257,0),MATCH(K$6,Raw!$H$5:$EB$5,0)),"-")</f>
        <v>431</v>
      </c>
      <c r="L65" s="323"/>
      <c r="M65" s="323">
        <f>IFERROR(INDEX(Raw!$H$6:$EB$1257,MATCH($B65&amp;$D65&amp;$B$6,Raw!$A$6:$A$1257,0),MATCH(M$6,Raw!$H$5:$EB$5,0))/60/60,"-")</f>
        <v>66.88388888888889</v>
      </c>
      <c r="N65" s="412">
        <f>IFERROR(INDEX(Raw!$H$6:$EB$1257,MATCH($B65&amp;$D65&amp;$B$6,Raw!$A$6:$A$1257,0),MATCH(N$6,Raw!$H$5:$EB$5,0))/60/60/24,"-")</f>
        <v>6.4699074074074069E-3</v>
      </c>
      <c r="O65" s="418">
        <f>IFERROR(INDEX(Raw!$H$6:$EB$1257,MATCH($B65&amp;$D65&amp;$B$6,Raw!$A$6:$A$1257,0),MATCH(O$6,Raw!$H$5:$EB$5,0))/60/60/24,"-")</f>
        <v>1.2268518518518519E-2</v>
      </c>
      <c r="P65" s="23"/>
      <c r="Q65" s="23">
        <f>IFERROR(INDEX(Raw!$H$6:$EB$1257,MATCH($B65&amp;$D65&amp;$B$6,Raw!$A$6:$A$1257,0),MATCH(Q$6,Raw!$H$5:$EB$5,0)),"-")</f>
        <v>66357</v>
      </c>
      <c r="R65" s="23"/>
      <c r="S65" s="23">
        <f>IFERROR(INDEX(Raw!$H$6:$EB$1257,MATCH($B65&amp;$D65&amp;$B$6,Raw!$A$6:$A$1257,0),MATCH(S$6,Raw!$H$5:$EB$5,0))/60/60,"-")</f>
        <v>9766.6552777777779</v>
      </c>
      <c r="T65" s="412">
        <f>IFERROR(INDEX(Raw!$H$6:$EB$1257,MATCH($B65&amp;$D65&amp;$B$6,Raw!$A$6:$A$1257,0),MATCH(T$6,Raw!$H$5:$EB$5,0))/60/60/24,"-")</f>
        <v>6.1342592592592594E-3</v>
      </c>
      <c r="U65" s="418">
        <f>IFERROR(INDEX(Raw!$H$6:$EB$1257,MATCH($B65&amp;$D65&amp;$B$6,Raw!$A$6:$A$1257,0),MATCH(U$6,Raw!$H$5:$EB$5,0))/60/60/24,"-")</f>
        <v>1.0891203703703703E-2</v>
      </c>
      <c r="V65" s="23"/>
      <c r="W65" s="23">
        <f>IFERROR(INDEX(Raw!$H$6:$EB$1257,MATCH($B65&amp;$D65&amp;$B$6,Raw!$A$6:$A$1257,0),MATCH(W$6,Raw!$H$5:$EB$5,0)),"-")</f>
        <v>25872</v>
      </c>
      <c r="X65" s="23"/>
      <c r="Y65" s="23">
        <f>IFERROR(INDEX(Raw!$H$6:$EB$1257,MATCH($B65&amp;$D65&amp;$B$6,Raw!$A$6:$A$1257,0),MATCH(Y$6,Raw!$H$5:$EB$5,0))/60/60,"-")</f>
        <v>17835.8</v>
      </c>
      <c r="Z65" s="412">
        <f>IFERROR(INDEX(Raw!$H$6:$EB$1257,MATCH($B65&amp;$D65&amp;$B$6,Raw!$A$6:$A$1257,0),MATCH(Z$6,Raw!$H$5:$EB$5,0))/60/60/24,"-")</f>
        <v>2.8726851851851851E-2</v>
      </c>
      <c r="AA65" s="418">
        <f>IFERROR(INDEX(Raw!$H$6:$EB$1257,MATCH($B65&amp;$D65&amp;$B$6,Raw!$A$6:$A$1257,0),MATCH(AA$6,Raw!$H$5:$EB$5,0))/60/60/24,"-")</f>
        <v>6.0763888888888888E-2</v>
      </c>
      <c r="AB65" s="23"/>
      <c r="AC65" s="323">
        <f>IFERROR(INDEX(Raw!$H$6:$EB$1257,MATCH($B65&amp;$D65&amp;$B$6,Raw!$A$6:$A$1257,0),MATCH(AC$6,Raw!$H$5:$EB$5,0)),"-")</f>
        <v>9534</v>
      </c>
      <c r="AD65" s="323"/>
      <c r="AE65" s="323">
        <f>IFERROR(INDEX(Raw!$H$6:$EB$1257,MATCH($B65&amp;$D65&amp;$B$6,Raw!$A$6:$A$1257,0),MATCH(AE$6,Raw!$H$5:$EB$5,0))/60/60,"-")</f>
        <v>6546.4577777777777</v>
      </c>
      <c r="AF65" s="412">
        <f>IFERROR(INDEX(Raw!$H$6:$EB$1257,MATCH($B65&amp;$D65&amp;$B$6,Raw!$A$6:$A$1257,0),MATCH(AF$6,Raw!$H$5:$EB$5,0))/60/60/24,"-")</f>
        <v>2.8611111111111115E-2</v>
      </c>
      <c r="AG65" s="418">
        <f>IFERROR(INDEX(Raw!$H$6:$EB$1257,MATCH($B65&amp;$D65&amp;$B$6,Raw!$A$6:$A$1257,0),MATCH(AG$6,Raw!$H$5:$EB$5,0))/60/60/24,"-")</f>
        <v>6.5300925925925929E-2</v>
      </c>
      <c r="AH65" s="23"/>
      <c r="AI65" s="23">
        <f>IFERROR(INDEX(Raw!$H$6:$EB$1257,MATCH($B65&amp;$D65&amp;$B$6,Raw!$A$6:$A$1257,0),MATCH(AI$6,Raw!$H$5:$EB$5,0)),"-")</f>
        <v>313847</v>
      </c>
      <c r="AJ65" s="23"/>
      <c r="AK65" s="23">
        <f>IFERROR(INDEX(Raw!$H$6:$EB$1257,MATCH($B65&amp;$D65&amp;$B$6,Raw!$A$6:$A$1257,0),MATCH(AK$6,Raw!$H$5:$EB$5,0))/60/60,"-")</f>
        <v>220766.17305555556</v>
      </c>
      <c r="AL65" s="412">
        <f>IFERROR(INDEX(Raw!$H$6:$EB$1257,MATCH($B65&amp;$D65&amp;$B$6,Raw!$A$6:$A$1257,0),MATCH(AL$6,Raw!$H$5:$EB$5,0))/60/60/24,"-")</f>
        <v>2.9305555555555557E-2</v>
      </c>
      <c r="AM65" s="418">
        <f>IFERROR(INDEX(Raw!$H$6:$EB$1257,MATCH($B65&amp;$D65&amp;$B$6,Raw!$A$6:$A$1257,0),MATCH(AM$6,Raw!$H$5:$EB$5,0))/60/60/24,"-")</f>
        <v>6.4039351851851847E-2</v>
      </c>
      <c r="AN65" s="23"/>
      <c r="AO65" s="23">
        <f>IFERROR(INDEX(Raw!$H$6:$EB$1257,MATCH($B65&amp;$D65&amp;$B$6,Raw!$A$6:$A$1257,0),MATCH(AO$6,Raw!$H$5:$EB$5,0)),"-")</f>
        <v>10173</v>
      </c>
      <c r="AP65" s="23"/>
      <c r="AQ65" s="23">
        <f>IFERROR(INDEX(Raw!$H$6:$EB$1257,MATCH($B65&amp;$D65&amp;$B$6,Raw!$A$6:$A$1257,0),MATCH(AQ$6,Raw!$H$5:$EB$5,0))/60/60,"-")</f>
        <v>21638.171944444442</v>
      </c>
      <c r="AR65" s="412">
        <f>IFERROR(INDEX(Raw!$H$6:$EB$1257,MATCH($B65&amp;$D65&amp;$B$6,Raw!$A$6:$A$1257,0),MATCH(AR$6,Raw!$H$5:$EB$5,0))/60/60/24,"-")</f>
        <v>8.8622685185185179E-2</v>
      </c>
      <c r="AS65" s="418">
        <f>IFERROR(INDEX(Raw!$H$6:$EB$1257,MATCH($B65&amp;$D65&amp;$B$6,Raw!$A$6:$A$1257,0),MATCH(AS$6,Raw!$H$5:$EB$5,0))/60/60/24,"-")</f>
        <v>0.19831018518518517</v>
      </c>
      <c r="AT65" s="23"/>
      <c r="AU65" s="323">
        <f>IFERROR(INDEX(Raw!$H$6:$EB$1257,MATCH($B65&amp;$D65&amp;$B$6,Raw!$A$6:$A$1257,0),MATCH(AU$6,Raw!$H$5:$EB$5,0)),"-")</f>
        <v>4785</v>
      </c>
      <c r="AV65" s="323"/>
      <c r="AW65" s="323">
        <f>IFERROR(INDEX(Raw!$H$6:$EB$1257,MATCH($B65&amp;$D65&amp;$B$6,Raw!$A$6:$A$1257,0),MATCH(AW$6,Raw!$H$5:$EB$5,0))/60/60,"-")</f>
        <v>9910.0447222222228</v>
      </c>
      <c r="AX65" s="412">
        <f>IFERROR(INDEX(Raw!$H$6:$EB$1257,MATCH($B65&amp;$D65&amp;$B$6,Raw!$A$6:$A$1257,0),MATCH(AX$6,Raw!$H$5:$EB$5,0))/60/60/24,"-")</f>
        <v>8.6296296296296301E-2</v>
      </c>
      <c r="AY65" s="418">
        <f>IFERROR(INDEX(Raw!$H$6:$EB$1257,MATCH($B65&amp;$D65&amp;$B$6,Raw!$A$6:$A$1257,0),MATCH(AY$6,Raw!$H$5:$EB$5,0))/60/60/24,"-")</f>
        <v>0.19765046296296296</v>
      </c>
      <c r="AZ65" s="23"/>
      <c r="BA65" s="23">
        <f>IFERROR(INDEX(Raw!$H$6:$EB$1257,MATCH($B65&amp;$D65&amp;$B$6,Raw!$A$6:$A$1257,0),MATCH(BA$6,Raw!$H$5:$EB$5,0)),"-")</f>
        <v>10473</v>
      </c>
      <c r="BB65" s="23"/>
      <c r="BC65" s="23">
        <f>IFERROR(INDEX(Raw!$H$6:$EB$1257,MATCH($B65&amp;$D65&amp;$B$6,Raw!$A$6:$A$1257,0),MATCH(BC$6,Raw!$H$5:$EB$5,0))/60/60,"-")</f>
        <v>31521.940833333334</v>
      </c>
      <c r="BD65" s="412">
        <f>IFERROR(INDEX(Raw!$H$6:$EB$1257,MATCH($B65&amp;$D65&amp;$B$6,Raw!$A$6:$A$1257,0),MATCH(BD$6,Raw!$H$5:$EB$5,0))/60/60/24,"-")</f>
        <v>0.12540509259259261</v>
      </c>
      <c r="BE65" s="418">
        <f>IFERROR(INDEX(Raw!$H$6:$EB$1257,MATCH($B65&amp;$D65&amp;$B$6,Raw!$A$6:$A$1257,0),MATCH(BE$6,Raw!$H$5:$EB$5,0))/60/60/24,"-")</f>
        <v>0.27696759259259257</v>
      </c>
      <c r="BF65" s="23"/>
      <c r="BG65" s="23">
        <f>IFERROR(INDEX(Raw!$H$6:$EB$1257,MATCH($B65&amp;$D65&amp;$B$6,Raw!$A$6:$A$1257,0),MATCH(BG$6,Raw!$H$5:$EB$5,0)),"-")</f>
        <v>2005</v>
      </c>
      <c r="BH65" s="23"/>
      <c r="BI65" s="23">
        <f>IFERROR(INDEX(Raw!$H$6:$EB$1257,MATCH($B65&amp;$D65&amp;$B$6,Raw!$A$6:$A$1257,0),MATCH(BI$6,Raw!$H$5:$EB$5,0))/60/60,"-")</f>
        <v>5822.9427777777773</v>
      </c>
      <c r="BJ65" s="412">
        <f>IFERROR(INDEX(Raw!$H$6:$EB$1257,MATCH($B65&amp;$D65&amp;$B$6,Raw!$A$6:$A$1257,0),MATCH(BJ$6,Raw!$H$5:$EB$5,0))/60/60/24,"-")</f>
        <v>0.12100694444444444</v>
      </c>
      <c r="BK65" s="418">
        <f>IFERROR(INDEX(Raw!$H$6:$EB$1257,MATCH($B65&amp;$D65&amp;$B$6,Raw!$A$6:$A$1257,0),MATCH(BK$6,Raw!$H$5:$EB$5,0))/60/60/24,"-")</f>
        <v>0.30206018518518518</v>
      </c>
      <c r="BL65" s="23"/>
      <c r="BM65" s="329">
        <f>IFERROR(INDEX(Raw!$H$6:$EB$1257,MATCH($B65&amp;$D65&amp;$B$6,Raw!$A$6:$A$1257,0),MATCH(BM$6,Raw!$H$5:$EB$5,0)),"-")</f>
        <v>258</v>
      </c>
    </row>
    <row r="66" spans="1:65" s="1" customFormat="1" x14ac:dyDescent="0.2">
      <c r="A66" s="392">
        <v>44621</v>
      </c>
      <c r="B66" s="287" t="s">
        <v>148</v>
      </c>
      <c r="C66" s="263" t="s">
        <v>142</v>
      </c>
      <c r="D66" s="138" t="s">
        <v>142</v>
      </c>
      <c r="E66" s="328">
        <f>IFERROR(INDEX(Raw!$H$6:$EB$1257,MATCH($B66&amp;$D66&amp;$B$6,Raw!$A$6:$A$1257,0),MATCH(E$6,Raw!$H$5:$EB$5,0)),"-")</f>
        <v>906</v>
      </c>
      <c r="F66" s="325"/>
      <c r="G66" s="325">
        <f>IFERROR(INDEX(Raw!$H$6:$EB$1257,MATCH($B66&amp;$D66&amp;$B$6,Raw!$A$6:$A$1257,0),MATCH(G$6,Raw!$H$5:$EB$5,0))/60/60,"-")</f>
        <v>162.17777777777778</v>
      </c>
      <c r="H66" s="413">
        <f>IFERROR(INDEX(Raw!$H$6:$EB$1257,MATCH($B66&amp;$D66&amp;$B$6,Raw!$A$6:$A$1257,0),MATCH(H$6,Raw!$H$5:$EB$5,0))/60/60/24,"-")</f>
        <v>7.4537037037037028E-3</v>
      </c>
      <c r="I66" s="422">
        <f>IFERROR(INDEX(Raw!$H$6:$EB$1257,MATCH($B66&amp;$D66&amp;$B$6,Raw!$A$6:$A$1257,0),MATCH(I$6,Raw!$H$5:$EB$5,0))/60/60/24,"-")</f>
        <v>1.283564814814815E-2</v>
      </c>
      <c r="J66" s="24"/>
      <c r="K66" s="328">
        <f>IFERROR(INDEX(Raw!$H$6:$EB$1257,MATCH($B66&amp;$D66&amp;$B$6,Raw!$A$6:$A$1257,0),MATCH(K$6,Raw!$H$5:$EB$5,0)),"-")</f>
        <v>552</v>
      </c>
      <c r="L66" s="325"/>
      <c r="M66" s="325">
        <f>IFERROR(INDEX(Raw!$H$6:$EB$1257,MATCH($B66&amp;$D66&amp;$B$6,Raw!$A$6:$A$1257,0),MATCH(M$6,Raw!$H$5:$EB$5,0))/60/60,"-")</f>
        <v>109.01194444444444</v>
      </c>
      <c r="N66" s="413">
        <f>IFERROR(INDEX(Raw!$H$6:$EB$1257,MATCH($B66&amp;$D66&amp;$B$6,Raw!$A$6:$A$1257,0),MATCH(N$6,Raw!$H$5:$EB$5,0))/60/60/24,"-")</f>
        <v>8.2291666666666659E-3</v>
      </c>
      <c r="O66" s="422">
        <f>IFERROR(INDEX(Raw!$H$6:$EB$1257,MATCH($B66&amp;$D66&amp;$B$6,Raw!$A$6:$A$1257,0),MATCH(O$6,Raw!$H$5:$EB$5,0))/60/60/24,"-")</f>
        <v>1.3784722222222224E-2</v>
      </c>
      <c r="P66" s="24"/>
      <c r="Q66" s="24">
        <f>IFERROR(INDEX(Raw!$H$6:$EB$1257,MATCH($B66&amp;$D66&amp;$B$6,Raw!$A$6:$A$1257,0),MATCH(Q$6,Raw!$H$5:$EB$5,0)),"-")</f>
        <v>80399</v>
      </c>
      <c r="R66" s="24"/>
      <c r="S66" s="24">
        <f>IFERROR(INDEX(Raw!$H$6:$EB$1257,MATCH($B66&amp;$D66&amp;$B$6,Raw!$A$6:$A$1257,0),MATCH(S$6,Raw!$H$5:$EB$5,0))/60/60,"-")</f>
        <v>12807.018055555556</v>
      </c>
      <c r="T66" s="413">
        <f>IFERROR(INDEX(Raw!$H$6:$EB$1257,MATCH($B66&amp;$D66&amp;$B$6,Raw!$A$6:$A$1257,0),MATCH(T$6,Raw!$H$5:$EB$5,0))/60/60/24,"-")</f>
        <v>6.6319444444444446E-3</v>
      </c>
      <c r="U66" s="422">
        <f>IFERROR(INDEX(Raw!$H$6:$EB$1257,MATCH($B66&amp;$D66&amp;$B$6,Raw!$A$6:$A$1257,0),MATCH(U$6,Raw!$H$5:$EB$5,0))/60/60/24,"-")</f>
        <v>1.1678240740740741E-2</v>
      </c>
      <c r="V66" s="24"/>
      <c r="W66" s="24">
        <f>IFERROR(INDEX(Raw!$H$6:$EB$1257,MATCH($B66&amp;$D66&amp;$B$6,Raw!$A$6:$A$1257,0),MATCH(W$6,Raw!$H$5:$EB$5,0)),"-")</f>
        <v>29599</v>
      </c>
      <c r="X66" s="24"/>
      <c r="Y66" s="24">
        <f>IFERROR(INDEX(Raw!$H$6:$EB$1257,MATCH($B66&amp;$D66&amp;$B$6,Raw!$A$6:$A$1257,0),MATCH(Y$6,Raw!$H$5:$EB$5,0))/60/60,"-")</f>
        <v>30041.531388888889</v>
      </c>
      <c r="Z66" s="413">
        <f>IFERROR(INDEX(Raw!$H$6:$EB$1257,MATCH($B66&amp;$D66&amp;$B$6,Raw!$A$6:$A$1257,0),MATCH(Z$6,Raw!$H$5:$EB$5,0))/60/60/24,"-")</f>
        <v>4.2291666666666665E-2</v>
      </c>
      <c r="AA66" s="422">
        <f>IFERROR(INDEX(Raw!$H$6:$EB$1257,MATCH($B66&amp;$D66&amp;$B$6,Raw!$A$6:$A$1257,0),MATCH(AA$6,Raw!$H$5:$EB$5,0))/60/60/24,"-")</f>
        <v>9.0474537037037048E-2</v>
      </c>
      <c r="AB66" s="24"/>
      <c r="AC66" s="325">
        <f>IFERROR(INDEX(Raw!$H$6:$EB$1257,MATCH($B66&amp;$D66&amp;$B$6,Raw!$A$6:$A$1257,0),MATCH(AC$6,Raw!$H$5:$EB$5,0)),"-")</f>
        <v>10747</v>
      </c>
      <c r="AD66" s="325"/>
      <c r="AE66" s="325">
        <f>IFERROR(INDEX(Raw!$H$6:$EB$1257,MATCH($B66&amp;$D66&amp;$B$6,Raw!$A$6:$A$1257,0),MATCH(AE$6,Raw!$H$5:$EB$5,0))/60/60,"-")</f>
        <v>10755.827222222222</v>
      </c>
      <c r="AF66" s="413">
        <f>IFERROR(INDEX(Raw!$H$6:$EB$1257,MATCH($B66&amp;$D66&amp;$B$6,Raw!$A$6:$A$1257,0),MATCH(AF$6,Raw!$H$5:$EB$5,0))/60/60/24,"-")</f>
        <v>4.1701388888888885E-2</v>
      </c>
      <c r="AG66" s="422">
        <f>IFERROR(INDEX(Raw!$H$6:$EB$1257,MATCH($B66&amp;$D66&amp;$B$6,Raw!$A$6:$A$1257,0),MATCH(AG$6,Raw!$H$5:$EB$5,0))/60/60/24,"-")</f>
        <v>9.6701388888888892E-2</v>
      </c>
      <c r="AH66" s="24"/>
      <c r="AI66" s="24">
        <f>IFERROR(INDEX(Raw!$H$6:$EB$1257,MATCH($B66&amp;$D66&amp;$B$6,Raw!$A$6:$A$1257,0),MATCH(AI$6,Raw!$H$5:$EB$5,0)),"-")</f>
        <v>350446</v>
      </c>
      <c r="AJ66" s="24"/>
      <c r="AK66" s="24">
        <f>IFERROR(INDEX(Raw!$H$6:$EB$1257,MATCH($B66&amp;$D66&amp;$B$6,Raw!$A$6:$A$1257,0),MATCH(AK$6,Raw!$H$5:$EB$5,0))/60/60,"-")</f>
        <v>357045.72694444447</v>
      </c>
      <c r="AL66" s="413">
        <f>IFERROR(INDEX(Raw!$H$6:$EB$1257,MATCH($B66&amp;$D66&amp;$B$6,Raw!$A$6:$A$1257,0),MATCH(AL$6,Raw!$H$5:$EB$5,0))/60/60/24,"-")</f>
        <v>4.2453703703703709E-2</v>
      </c>
      <c r="AM66" s="422">
        <f>IFERROR(INDEX(Raw!$H$6:$EB$1257,MATCH($B66&amp;$D66&amp;$B$6,Raw!$A$6:$A$1257,0),MATCH(AM$6,Raw!$H$5:$EB$5,0))/60/60/24,"-")</f>
        <v>9.5474537037037024E-2</v>
      </c>
      <c r="AN66" s="24"/>
      <c r="AO66" s="24">
        <f>IFERROR(INDEX(Raw!$H$6:$EB$1257,MATCH($B66&amp;$D66&amp;$B$6,Raw!$A$6:$A$1257,0),MATCH(AO$6,Raw!$H$5:$EB$5,0)),"-")</f>
        <v>9983</v>
      </c>
      <c r="AP66" s="24"/>
      <c r="AQ66" s="24">
        <f>IFERROR(INDEX(Raw!$H$6:$EB$1257,MATCH($B66&amp;$D66&amp;$B$6,Raw!$A$6:$A$1257,0),MATCH(AQ$6,Raw!$H$5:$EB$5,0))/60/60,"-")</f>
        <v>32796.759444444448</v>
      </c>
      <c r="AR66" s="413">
        <f>IFERROR(INDEX(Raw!$H$6:$EB$1257,MATCH($B66&amp;$D66&amp;$B$6,Raw!$A$6:$A$1257,0),MATCH(AR$6,Raw!$H$5:$EB$5,0))/60/60/24,"-")</f>
        <v>0.13688657407407409</v>
      </c>
      <c r="AS66" s="422">
        <f>IFERROR(INDEX(Raw!$H$6:$EB$1257,MATCH($B66&amp;$D66&amp;$B$6,Raw!$A$6:$A$1257,0),MATCH(AS$6,Raw!$H$5:$EB$5,0))/60/60/24,"-")</f>
        <v>0.3228125</v>
      </c>
      <c r="AT66" s="24"/>
      <c r="AU66" s="325">
        <f>IFERROR(INDEX(Raw!$H$6:$EB$1257,MATCH($B66&amp;$D66&amp;$B$6,Raw!$A$6:$A$1257,0),MATCH(AU$6,Raw!$H$5:$EB$5,0)),"-")</f>
        <v>4705</v>
      </c>
      <c r="AV66" s="325"/>
      <c r="AW66" s="325">
        <f>IFERROR(INDEX(Raw!$H$6:$EB$1257,MATCH($B66&amp;$D66&amp;$B$6,Raw!$A$6:$A$1257,0),MATCH(AW$6,Raw!$H$5:$EB$5,0))/60/60,"-")</f>
        <v>15446.760277777777</v>
      </c>
      <c r="AX66" s="413">
        <f>IFERROR(INDEX(Raw!$H$6:$EB$1257,MATCH($B66&amp;$D66&amp;$B$6,Raw!$A$6:$A$1257,0),MATCH(AX$6,Raw!$H$5:$EB$5,0))/60/60/24,"-")</f>
        <v>0.13679398148148147</v>
      </c>
      <c r="AY66" s="422">
        <f>IFERROR(INDEX(Raw!$H$6:$EB$1257,MATCH($B66&amp;$D66&amp;$B$6,Raw!$A$6:$A$1257,0),MATCH(AY$6,Raw!$H$5:$EB$5,0))/60/60/24,"-")</f>
        <v>0.32425925925925925</v>
      </c>
      <c r="AZ66" s="24"/>
      <c r="BA66" s="24">
        <f>IFERROR(INDEX(Raw!$H$6:$EB$1257,MATCH($B66&amp;$D66&amp;$B$6,Raw!$A$6:$A$1257,0),MATCH(BA$6,Raw!$H$5:$EB$5,0)),"-")</f>
        <v>10468</v>
      </c>
      <c r="BB66" s="24"/>
      <c r="BC66" s="24">
        <f>IFERROR(INDEX(Raw!$H$6:$EB$1257,MATCH($B66&amp;$D66&amp;$B$6,Raw!$A$6:$A$1257,0),MATCH(BC$6,Raw!$H$5:$EB$5,0))/60/60,"-")</f>
        <v>46837.945277777777</v>
      </c>
      <c r="BD66" s="413">
        <f>IFERROR(INDEX(Raw!$H$6:$EB$1257,MATCH($B66&amp;$D66&amp;$B$6,Raw!$A$6:$A$1257,0),MATCH(BD$6,Raw!$H$5:$EB$5,0))/60/60/24,"-")</f>
        <v>0.18643518518518518</v>
      </c>
      <c r="BE66" s="422">
        <f>IFERROR(INDEX(Raw!$H$6:$EB$1257,MATCH($B66&amp;$D66&amp;$B$6,Raw!$A$6:$A$1257,0),MATCH(BE$6,Raw!$H$5:$EB$5,0))/60/60/24,"-")</f>
        <v>0.43850694444444449</v>
      </c>
      <c r="BF66" s="24"/>
      <c r="BG66" s="24">
        <f>IFERROR(INDEX(Raw!$H$6:$EB$1257,MATCH($B66&amp;$D66&amp;$B$6,Raw!$A$6:$A$1257,0),MATCH(BG$6,Raw!$H$5:$EB$5,0)),"-")</f>
        <v>2003</v>
      </c>
      <c r="BH66" s="24"/>
      <c r="BI66" s="24">
        <f>IFERROR(INDEX(Raw!$H$6:$EB$1257,MATCH($B66&amp;$D66&amp;$B$6,Raw!$A$6:$A$1257,0),MATCH(BI$6,Raw!$H$5:$EB$5,0))/60/60,"-")</f>
        <v>9631.559444444445</v>
      </c>
      <c r="BJ66" s="413">
        <f>IFERROR(INDEX(Raw!$H$6:$EB$1257,MATCH($B66&amp;$D66&amp;$B$6,Raw!$A$6:$A$1257,0),MATCH(BJ$6,Raw!$H$5:$EB$5,0))/60/60/24,"-")</f>
        <v>0.20035879629629627</v>
      </c>
      <c r="BK66" s="422">
        <f>IFERROR(INDEX(Raw!$H$6:$EB$1257,MATCH($B66&amp;$D66&amp;$B$6,Raw!$A$6:$A$1257,0),MATCH(BK$6,Raw!$H$5:$EB$5,0))/60/60/24,"-")</f>
        <v>0.47721064814814812</v>
      </c>
      <c r="BL66" s="24"/>
      <c r="BM66" s="331">
        <f>IFERROR(INDEX(Raw!$H$6:$EB$1257,MATCH($B66&amp;$D66&amp;$B$6,Raw!$A$6:$A$1257,0),MATCH(BM$6,Raw!$H$5:$EB$5,0)),"-")</f>
        <v>232</v>
      </c>
    </row>
    <row r="67" spans="1:65" s="1" customFormat="1" ht="18" x14ac:dyDescent="0.25">
      <c r="A67" s="392">
        <v>44652</v>
      </c>
      <c r="B67" s="362" t="s">
        <v>134</v>
      </c>
      <c r="C67" s="393" t="s">
        <v>143</v>
      </c>
      <c r="D67" s="144" t="s">
        <v>143</v>
      </c>
      <c r="E67" s="326">
        <f>IFERROR(INDEX(Raw!$H$6:$EB$1257,MATCH($B67&amp;$D67&amp;$B$6,Raw!$A$6:$A$1257,0),MATCH(E$6,Raw!$H$5:$EB$5,0)),"-")</f>
        <v>769</v>
      </c>
      <c r="F67" s="323"/>
      <c r="G67" s="323">
        <f>IFERROR(INDEX(Raw!$H$6:$EB$1257,MATCH($B67&amp;$D67&amp;$B$6,Raw!$A$6:$A$1257,0),MATCH(G$6,Raw!$H$5:$EB$5,0))/60/60,"-")</f>
        <v>132.81416666666667</v>
      </c>
      <c r="H67" s="412">
        <f>IFERROR(INDEX(Raw!$H$6:$EB$1257,MATCH($B67&amp;$D67&amp;$B$6,Raw!$A$6:$A$1257,0),MATCH(H$6,Raw!$H$5:$EB$5,0))/60/60/24,"-")</f>
        <v>7.1990740740740739E-3</v>
      </c>
      <c r="I67" s="418">
        <f>IFERROR(INDEX(Raw!$H$6:$EB$1257,MATCH($B67&amp;$D67&amp;$B$6,Raw!$A$6:$A$1257,0),MATCH(I$6,Raw!$H$5:$EB$5,0))/60/60/24,"-")</f>
        <v>1.2060185185185186E-2</v>
      </c>
      <c r="J67" s="23"/>
      <c r="K67" s="326">
        <f>IFERROR(INDEX(Raw!$H$6:$EB$1257,MATCH($B67&amp;$D67&amp;$B$6,Raw!$A$6:$A$1257,0),MATCH(K$6,Raw!$H$5:$EB$5,0)),"-")</f>
        <v>456</v>
      </c>
      <c r="L67" s="323"/>
      <c r="M67" s="323">
        <f>IFERROR(INDEX(Raw!$H$6:$EB$1257,MATCH($B67&amp;$D67&amp;$B$6,Raw!$A$6:$A$1257,0),MATCH(M$6,Raw!$H$5:$EB$5,0))/60/60,"-")</f>
        <v>71.038611111111109</v>
      </c>
      <c r="N67" s="412">
        <f>IFERROR(INDEX(Raw!$H$6:$EB$1257,MATCH($B67&amp;$D67&amp;$B$6,Raw!$A$6:$A$1257,0),MATCH(N$6,Raw!$H$5:$EB$5,0))/60/60/24,"-")</f>
        <v>6.4930555555555549E-3</v>
      </c>
      <c r="O67" s="418">
        <f>IFERROR(INDEX(Raw!$H$6:$EB$1257,MATCH($B67&amp;$D67&amp;$B$6,Raw!$A$6:$A$1257,0),MATCH(O$6,Raw!$H$5:$EB$5,0))/60/60/24,"-")</f>
        <v>1.1932870370370371E-2</v>
      </c>
      <c r="P67" s="23"/>
      <c r="Q67" s="23">
        <f>IFERROR(INDEX(Raw!$H$6:$EB$1257,MATCH($B67&amp;$D67&amp;$B$6,Raw!$A$6:$A$1257,0),MATCH(Q$6,Raw!$H$5:$EB$5,0)),"-")</f>
        <v>75357</v>
      </c>
      <c r="R67" s="23"/>
      <c r="S67" s="23">
        <f>IFERROR(INDEX(Raw!$H$6:$EB$1257,MATCH($B67&amp;$D67&amp;$B$6,Raw!$A$6:$A$1257,0),MATCH(S$6,Raw!$H$5:$EB$5,0))/60/60,"-")</f>
        <v>11321.856388888888</v>
      </c>
      <c r="T67" s="412">
        <f>IFERROR(INDEX(Raw!$H$6:$EB$1257,MATCH($B67&amp;$D67&amp;$B$6,Raw!$A$6:$A$1257,0),MATCH(T$6,Raw!$H$5:$EB$5,0))/60/60/24,"-")</f>
        <v>6.2615740740740748E-3</v>
      </c>
      <c r="U67" s="418">
        <f>IFERROR(INDEX(Raw!$H$6:$EB$1257,MATCH($B67&amp;$D67&amp;$B$6,Raw!$A$6:$A$1257,0),MATCH(U$6,Raw!$H$5:$EB$5,0))/60/60/24,"-")</f>
        <v>1.1168981481481481E-2</v>
      </c>
      <c r="V67" s="23"/>
      <c r="W67" s="23">
        <f>IFERROR(INDEX(Raw!$H$6:$EB$1257,MATCH($B67&amp;$D67&amp;$B$6,Raw!$A$6:$A$1257,0),MATCH(W$6,Raw!$H$5:$EB$5,0)),"-")</f>
        <v>25764</v>
      </c>
      <c r="X67" s="23"/>
      <c r="Y67" s="23">
        <f>IFERROR(INDEX(Raw!$H$6:$EB$1257,MATCH($B67&amp;$D67&amp;$B$6,Raw!$A$6:$A$1257,0),MATCH(Y$6,Raw!$H$5:$EB$5,0))/60/60,"-")</f>
        <v>22905.860277777778</v>
      </c>
      <c r="Z67" s="412">
        <f>IFERROR(INDEX(Raw!$H$6:$EB$1257,MATCH($B67&amp;$D67&amp;$B$6,Raw!$A$6:$A$1257,0),MATCH(Z$6,Raw!$H$5:$EB$5,0))/60/60/24,"-")</f>
        <v>3.7048611111111109E-2</v>
      </c>
      <c r="AA67" s="418">
        <f>IFERROR(INDEX(Raw!$H$6:$EB$1257,MATCH($B67&amp;$D67&amp;$B$6,Raw!$A$6:$A$1257,0),MATCH(AA$6,Raw!$H$5:$EB$5,0))/60/60/24,"-")</f>
        <v>8.189814814814815E-2</v>
      </c>
      <c r="AB67" s="23"/>
      <c r="AC67" s="323">
        <f>IFERROR(INDEX(Raw!$H$6:$EB$1257,MATCH($B67&amp;$D67&amp;$B$6,Raw!$A$6:$A$1257,0),MATCH(AC$6,Raw!$H$5:$EB$5,0)),"-")</f>
        <v>10091</v>
      </c>
      <c r="AD67" s="323"/>
      <c r="AE67" s="323">
        <f>IFERROR(INDEX(Raw!$H$6:$EB$1257,MATCH($B67&amp;$D67&amp;$B$6,Raw!$A$6:$A$1257,0),MATCH(AE$6,Raw!$H$5:$EB$5,0))/60/60,"-")</f>
        <v>8686.9469444444439</v>
      </c>
      <c r="AF67" s="412">
        <f>IFERROR(INDEX(Raw!$H$6:$EB$1257,MATCH($B67&amp;$D67&amp;$B$6,Raw!$A$6:$A$1257,0),MATCH(AF$6,Raw!$H$5:$EB$5,0))/60/60/24,"-")</f>
        <v>3.5868055555555556E-2</v>
      </c>
      <c r="AG67" s="418">
        <f>IFERROR(INDEX(Raw!$H$6:$EB$1257,MATCH($B67&amp;$D67&amp;$B$6,Raw!$A$6:$A$1257,0),MATCH(AG$6,Raw!$H$5:$EB$5,0))/60/60/24,"-")</f>
        <v>8.487268518518519E-2</v>
      </c>
      <c r="AH67" s="23"/>
      <c r="AI67" s="23">
        <f>IFERROR(INDEX(Raw!$H$6:$EB$1257,MATCH($B67&amp;$D67&amp;$B$6,Raw!$A$6:$A$1257,0),MATCH(AI$6,Raw!$H$5:$EB$5,0)),"-")</f>
        <v>333664</v>
      </c>
      <c r="AJ67" s="23"/>
      <c r="AK67" s="23">
        <f>IFERROR(INDEX(Raw!$H$6:$EB$1257,MATCH($B67&amp;$D67&amp;$B$6,Raw!$A$6:$A$1257,0),MATCH(AK$6,Raw!$H$5:$EB$5,0))/60/60,"-")</f>
        <v>284766.71777777775</v>
      </c>
      <c r="AL67" s="412">
        <f>IFERROR(INDEX(Raw!$H$6:$EB$1257,MATCH($B67&amp;$D67&amp;$B$6,Raw!$A$6:$A$1257,0),MATCH(AL$6,Raw!$H$5:$EB$5,0))/60/60/24,"-")</f>
        <v>3.5555555555555556E-2</v>
      </c>
      <c r="AM67" s="418">
        <f>IFERROR(INDEX(Raw!$H$6:$EB$1257,MATCH($B67&amp;$D67&amp;$B$6,Raw!$A$6:$A$1257,0),MATCH(AM$6,Raw!$H$5:$EB$5,0))/60/60/24,"-")</f>
        <v>8.0775462962962966E-2</v>
      </c>
      <c r="AN67" s="23"/>
      <c r="AO67" s="23">
        <f>IFERROR(INDEX(Raw!$H$6:$EB$1257,MATCH($B67&amp;$D67&amp;$B$6,Raw!$A$6:$A$1257,0),MATCH(AO$6,Raw!$H$5:$EB$5,0)),"-")</f>
        <v>9316</v>
      </c>
      <c r="AP67" s="23"/>
      <c r="AQ67" s="23">
        <f>IFERROR(INDEX(Raw!$H$6:$EB$1257,MATCH($B67&amp;$D67&amp;$B$6,Raw!$A$6:$A$1257,0),MATCH(AQ$6,Raw!$H$5:$EB$5,0))/60/60,"-")</f>
        <v>26031.726388888888</v>
      </c>
      <c r="AR67" s="412">
        <f>IFERROR(INDEX(Raw!$H$6:$EB$1257,MATCH($B67&amp;$D67&amp;$B$6,Raw!$A$6:$A$1257,0),MATCH(AR$6,Raw!$H$5:$EB$5,0))/60/60/24,"-")</f>
        <v>0.11642361111111112</v>
      </c>
      <c r="AS67" s="418">
        <f>IFERROR(INDEX(Raw!$H$6:$EB$1257,MATCH($B67&amp;$D67&amp;$B$6,Raw!$A$6:$A$1257,0),MATCH(AS$6,Raw!$H$5:$EB$5,0))/60/60/24,"-")</f>
        <v>0.2907986111111111</v>
      </c>
      <c r="AT67" s="23"/>
      <c r="AU67" s="323">
        <f>IFERROR(INDEX(Raw!$H$6:$EB$1257,MATCH($B67&amp;$D67&amp;$B$6,Raw!$A$6:$A$1257,0),MATCH(AU$6,Raw!$H$5:$EB$5,0)),"-")</f>
        <v>4591</v>
      </c>
      <c r="AV67" s="323"/>
      <c r="AW67" s="323">
        <f>IFERROR(INDEX(Raw!$H$6:$EB$1257,MATCH($B67&amp;$D67&amp;$B$6,Raw!$A$6:$A$1257,0),MATCH(AW$6,Raw!$H$5:$EB$5,0))/60/60,"-")</f>
        <v>13070.735555555555</v>
      </c>
      <c r="AX67" s="412">
        <f>IFERROR(INDEX(Raw!$H$6:$EB$1257,MATCH($B67&amp;$D67&amp;$B$6,Raw!$A$6:$A$1257,0),MATCH(AX$6,Raw!$H$5:$EB$5,0))/60/60/24,"-")</f>
        <v>0.11862268518518519</v>
      </c>
      <c r="AY67" s="418">
        <f>IFERROR(INDEX(Raw!$H$6:$EB$1257,MATCH($B67&amp;$D67&amp;$B$6,Raw!$A$6:$A$1257,0),MATCH(AY$6,Raw!$H$5:$EB$5,0))/60/60/24,"-")</f>
        <v>0.29979166666666662</v>
      </c>
      <c r="AZ67" s="23"/>
      <c r="BA67" s="23">
        <f>IFERROR(INDEX(Raw!$H$6:$EB$1257,MATCH($B67&amp;$D67&amp;$B$6,Raw!$A$6:$A$1257,0),MATCH(BA$6,Raw!$H$5:$EB$5,0)),"-")</f>
        <v>10068</v>
      </c>
      <c r="BB67" s="23"/>
      <c r="BC67" s="23">
        <f>IFERROR(INDEX(Raw!$H$6:$EB$1257,MATCH($B67&amp;$D67&amp;$B$6,Raw!$A$6:$A$1257,0),MATCH(BC$6,Raw!$H$5:$EB$5,0))/60/60,"-")</f>
        <v>40484.384166666663</v>
      </c>
      <c r="BD67" s="412">
        <f>IFERROR(INDEX(Raw!$H$6:$EB$1257,MATCH($B67&amp;$D67&amp;$B$6,Raw!$A$6:$A$1257,0),MATCH(BD$6,Raw!$H$5:$EB$5,0))/60/60/24,"-")</f>
        <v>0.16754629629629633</v>
      </c>
      <c r="BE67" s="418">
        <f>IFERROR(INDEX(Raw!$H$6:$EB$1257,MATCH($B67&amp;$D67&amp;$B$6,Raw!$A$6:$A$1257,0),MATCH(BE$6,Raw!$H$5:$EB$5,0))/60/60/24,"-")</f>
        <v>0.40871527777777777</v>
      </c>
      <c r="BF67" s="23"/>
      <c r="BG67" s="23">
        <f>IFERROR(INDEX(Raw!$H$6:$EB$1257,MATCH($B67&amp;$D67&amp;$B$6,Raw!$A$6:$A$1257,0),MATCH(BG$6,Raw!$H$5:$EB$5,0)),"-")</f>
        <v>2055</v>
      </c>
      <c r="BH67" s="23"/>
      <c r="BI67" s="23">
        <f>IFERROR(INDEX(Raw!$H$6:$EB$1257,MATCH($B67&amp;$D67&amp;$B$6,Raw!$A$6:$A$1257,0),MATCH(BI$6,Raw!$H$5:$EB$5,0))/60/60,"-")</f>
        <v>8981.6447222222232</v>
      </c>
      <c r="BJ67" s="412">
        <f>IFERROR(INDEX(Raw!$H$6:$EB$1257,MATCH($B67&amp;$D67&amp;$B$6,Raw!$A$6:$A$1257,0),MATCH(BJ$6,Raw!$H$5:$EB$5,0))/60/60/24,"-")</f>
        <v>0.18210648148148148</v>
      </c>
      <c r="BK67" s="418">
        <f>IFERROR(INDEX(Raw!$H$6:$EB$1257,MATCH($B67&amp;$D67&amp;$B$6,Raw!$A$6:$A$1257,0),MATCH(BK$6,Raw!$H$5:$EB$5,0))/60/60/24,"-")</f>
        <v>0.46611111111111114</v>
      </c>
      <c r="BL67" s="23"/>
      <c r="BM67" s="329">
        <f>IFERROR(INDEX(Raw!$H$6:$EB$1257,MATCH($B67&amp;$D67&amp;$B$6,Raw!$A$6:$A$1257,0),MATCH(BM$6,Raw!$H$5:$EB$5,0)),"-")</f>
        <v>238</v>
      </c>
    </row>
    <row r="68" spans="1:65" s="1" customFormat="1" x14ac:dyDescent="0.2">
      <c r="A68" s="392">
        <v>44682</v>
      </c>
      <c r="B68" s="287" t="s">
        <v>134</v>
      </c>
      <c r="C68" s="263" t="s">
        <v>144</v>
      </c>
      <c r="D68" s="138" t="s">
        <v>144</v>
      </c>
      <c r="E68" s="326">
        <f>IFERROR(INDEX(Raw!$H$6:$EB$1257,MATCH($B68&amp;$D68&amp;$B$6,Raw!$A$6:$A$1257,0),MATCH(E$6,Raw!$H$5:$EB$5,0)),"-")</f>
        <v>805</v>
      </c>
      <c r="F68" s="323"/>
      <c r="G68" s="323">
        <f>IFERROR(INDEX(Raw!$H$6:$EB$1257,MATCH($B68&amp;$D68&amp;$B$6,Raw!$A$6:$A$1257,0),MATCH(G$6,Raw!$H$5:$EB$5,0))/60/60,"-")</f>
        <v>132.46833333333333</v>
      </c>
      <c r="H68" s="412">
        <f>IFERROR(INDEX(Raw!$H$6:$EB$1257,MATCH($B68&amp;$D68&amp;$B$6,Raw!$A$6:$A$1257,0),MATCH(H$6,Raw!$H$5:$EB$5,0))/60/60/24,"-")</f>
        <v>6.851851851851852E-3</v>
      </c>
      <c r="I68" s="418">
        <f>IFERROR(INDEX(Raw!$H$6:$EB$1257,MATCH($B68&amp;$D68&amp;$B$6,Raw!$A$6:$A$1257,0),MATCH(I$6,Raw!$H$5:$EB$5,0))/60/60/24,"-")</f>
        <v>1.1168981481481481E-2</v>
      </c>
      <c r="J68" s="23"/>
      <c r="K68" s="326">
        <f>IFERROR(INDEX(Raw!$H$6:$EB$1257,MATCH($B68&amp;$D68&amp;$B$6,Raw!$A$6:$A$1257,0),MATCH(K$6,Raw!$H$5:$EB$5,0)),"-")</f>
        <v>515</v>
      </c>
      <c r="L68" s="323"/>
      <c r="M68" s="323">
        <f>IFERROR(INDEX(Raw!$H$6:$EB$1257,MATCH($B68&amp;$D68&amp;$B$6,Raw!$A$6:$A$1257,0),MATCH(M$6,Raw!$H$5:$EB$5,0))/60/60,"-")</f>
        <v>74.394722222222228</v>
      </c>
      <c r="N68" s="412">
        <f>IFERROR(INDEX(Raw!$H$6:$EB$1257,MATCH($B68&amp;$D68&amp;$B$6,Raw!$A$6:$A$1257,0),MATCH(N$6,Raw!$H$5:$EB$5,0))/60/60/24,"-")</f>
        <v>6.0185185185185177E-3</v>
      </c>
      <c r="O68" s="418">
        <f>IFERROR(INDEX(Raw!$H$6:$EB$1257,MATCH($B68&amp;$D68&amp;$B$6,Raw!$A$6:$A$1257,0),MATCH(O$6,Raw!$H$5:$EB$5,0))/60/60/24,"-")</f>
        <v>1.0706018518518517E-2</v>
      </c>
      <c r="P68" s="23"/>
      <c r="Q68" s="23">
        <f>IFERROR(INDEX(Raw!$H$6:$EB$1257,MATCH($B68&amp;$D68&amp;$B$6,Raw!$A$6:$A$1257,0),MATCH(Q$6,Raw!$H$5:$EB$5,0)),"-")</f>
        <v>76614</v>
      </c>
      <c r="R68" s="23"/>
      <c r="S68" s="23">
        <f>IFERROR(INDEX(Raw!$H$6:$EB$1257,MATCH($B68&amp;$D68&amp;$B$6,Raw!$A$6:$A$1257,0),MATCH(S$6,Raw!$H$5:$EB$5,0))/60/60,"-")</f>
        <v>10958.139722222222</v>
      </c>
      <c r="T68" s="412">
        <f>IFERROR(INDEX(Raw!$H$6:$EB$1257,MATCH($B68&amp;$D68&amp;$B$6,Raw!$A$6:$A$1257,0),MATCH(T$6,Raw!$H$5:$EB$5,0))/60/60/24,"-")</f>
        <v>5.9606481481481489E-3</v>
      </c>
      <c r="U68" s="418">
        <f>IFERROR(INDEX(Raw!$H$6:$EB$1257,MATCH($B68&amp;$D68&amp;$B$6,Raw!$A$6:$A$1257,0),MATCH(U$6,Raw!$H$5:$EB$5,0))/60/60/24,"-")</f>
        <v>1.0578703703703703E-2</v>
      </c>
      <c r="V68" s="23"/>
      <c r="W68" s="23">
        <f>IFERROR(INDEX(Raw!$H$6:$EB$1257,MATCH($B68&amp;$D68&amp;$B$6,Raw!$A$6:$A$1257,0),MATCH(W$6,Raw!$H$5:$EB$5,0)),"-")</f>
        <v>27176</v>
      </c>
      <c r="X68" s="23"/>
      <c r="Y68" s="23">
        <f>IFERROR(INDEX(Raw!$H$6:$EB$1257,MATCH($B68&amp;$D68&amp;$B$6,Raw!$A$6:$A$1257,0),MATCH(Y$6,Raw!$H$5:$EB$5,0))/60/60,"-")</f>
        <v>17461.346666666668</v>
      </c>
      <c r="Z68" s="412">
        <f>IFERROR(INDEX(Raw!$H$6:$EB$1257,MATCH($B68&amp;$D68&amp;$B$6,Raw!$A$6:$A$1257,0),MATCH(Z$6,Raw!$H$5:$EB$5,0))/60/60/24,"-")</f>
        <v>2.6770833333333331E-2</v>
      </c>
      <c r="AA68" s="418">
        <f>IFERROR(INDEX(Raw!$H$6:$EB$1257,MATCH($B68&amp;$D68&amp;$B$6,Raw!$A$6:$A$1257,0),MATCH(AA$6,Raw!$H$5:$EB$5,0))/60/60/24,"-")</f>
        <v>5.5567129629629626E-2</v>
      </c>
      <c r="AB68" s="23"/>
      <c r="AC68" s="323">
        <f>IFERROR(INDEX(Raw!$H$6:$EB$1257,MATCH($B68&amp;$D68&amp;$B$6,Raw!$A$6:$A$1257,0),MATCH(AC$6,Raw!$H$5:$EB$5,0)),"-")</f>
        <v>10782</v>
      </c>
      <c r="AD68" s="323"/>
      <c r="AE68" s="323">
        <f>IFERROR(INDEX(Raw!$H$6:$EB$1257,MATCH($B68&amp;$D68&amp;$B$6,Raw!$A$6:$A$1257,0),MATCH(AE$6,Raw!$H$5:$EB$5,0))/60/60,"-")</f>
        <v>7012.6236111111111</v>
      </c>
      <c r="AF68" s="412">
        <f>IFERROR(INDEX(Raw!$H$6:$EB$1257,MATCH($B68&amp;$D68&amp;$B$6,Raw!$A$6:$A$1257,0),MATCH(AF$6,Raw!$H$5:$EB$5,0))/60/60/24,"-")</f>
        <v>2.7094907407407404E-2</v>
      </c>
      <c r="AG68" s="418">
        <f>IFERROR(INDEX(Raw!$H$6:$EB$1257,MATCH($B68&amp;$D68&amp;$B$6,Raw!$A$6:$A$1257,0),MATCH(AG$6,Raw!$H$5:$EB$5,0))/60/60/24,"-")</f>
        <v>5.903935185185185E-2</v>
      </c>
      <c r="AH68" s="23"/>
      <c r="AI68" s="23">
        <f>IFERROR(INDEX(Raw!$H$6:$EB$1257,MATCH($B68&amp;$D68&amp;$B$6,Raw!$A$6:$A$1257,0),MATCH(AI$6,Raw!$H$5:$EB$5,0)),"-")</f>
        <v>343657</v>
      </c>
      <c r="AJ68" s="23"/>
      <c r="AK68" s="23">
        <f>IFERROR(INDEX(Raw!$H$6:$EB$1257,MATCH($B68&amp;$D68&amp;$B$6,Raw!$A$6:$A$1257,0),MATCH(AK$6,Raw!$H$5:$EB$5,0))/60/60,"-")</f>
        <v>229696.60749999998</v>
      </c>
      <c r="AL68" s="412">
        <f>IFERROR(INDEX(Raw!$H$6:$EB$1257,MATCH($B68&amp;$D68&amp;$B$6,Raw!$A$6:$A$1257,0),MATCH(AL$6,Raw!$H$5:$EB$5,0))/60/60/24,"-")</f>
        <v>2.7847222222222221E-2</v>
      </c>
      <c r="AM68" s="418">
        <f>IFERROR(INDEX(Raw!$H$6:$EB$1257,MATCH($B68&amp;$D68&amp;$B$6,Raw!$A$6:$A$1257,0),MATCH(AM$6,Raw!$H$5:$EB$5,0))/60/60/24,"-")</f>
        <v>5.996527777777777E-2</v>
      </c>
      <c r="AN68" s="23"/>
      <c r="AO68" s="23">
        <f>IFERROR(INDEX(Raw!$H$6:$EB$1257,MATCH($B68&amp;$D68&amp;$B$6,Raw!$A$6:$A$1257,0),MATCH(AO$6,Raw!$H$5:$EB$5,0)),"-")</f>
        <v>10568</v>
      </c>
      <c r="AP68" s="23"/>
      <c r="AQ68" s="23">
        <f>IFERROR(INDEX(Raw!$H$6:$EB$1257,MATCH($B68&amp;$D68&amp;$B$6,Raw!$A$6:$A$1257,0),MATCH(AQ$6,Raw!$H$5:$EB$5,0))/60/60,"-")</f>
        <v>22633.899444444443</v>
      </c>
      <c r="AR68" s="412">
        <f>IFERROR(INDEX(Raw!$H$6:$EB$1257,MATCH($B68&amp;$D68&amp;$B$6,Raw!$A$6:$A$1257,0),MATCH(AR$6,Raw!$H$5:$EB$5,0))/60/60/24,"-")</f>
        <v>8.9236111111111113E-2</v>
      </c>
      <c r="AS68" s="418">
        <f>IFERROR(INDEX(Raw!$H$6:$EB$1257,MATCH($B68&amp;$D68&amp;$B$6,Raw!$A$6:$A$1257,0),MATCH(AS$6,Raw!$H$5:$EB$5,0))/60/60/24,"-")</f>
        <v>0.19853009259259258</v>
      </c>
      <c r="AT68" s="23"/>
      <c r="AU68" s="323">
        <f>IFERROR(INDEX(Raw!$H$6:$EB$1257,MATCH($B68&amp;$D68&amp;$B$6,Raw!$A$6:$A$1257,0),MATCH(AU$6,Raw!$H$5:$EB$5,0)),"-")</f>
        <v>5082</v>
      </c>
      <c r="AV68" s="323"/>
      <c r="AW68" s="323">
        <f>IFERROR(INDEX(Raw!$H$6:$EB$1257,MATCH($B68&amp;$D68&amp;$B$6,Raw!$A$6:$A$1257,0),MATCH(AW$6,Raw!$H$5:$EB$5,0))/60/60,"-")</f>
        <v>11406.081111111112</v>
      </c>
      <c r="AX68" s="412">
        <f>IFERROR(INDEX(Raw!$H$6:$EB$1257,MATCH($B68&amp;$D68&amp;$B$6,Raw!$A$6:$A$1257,0),MATCH(AX$6,Raw!$H$5:$EB$5,0))/60/60/24,"-")</f>
        <v>9.3518518518518515E-2</v>
      </c>
      <c r="AY68" s="418">
        <f>IFERROR(INDEX(Raw!$H$6:$EB$1257,MATCH($B68&amp;$D68&amp;$B$6,Raw!$A$6:$A$1257,0),MATCH(AY$6,Raw!$H$5:$EB$5,0))/60/60/24,"-")</f>
        <v>0.22138888888888889</v>
      </c>
      <c r="AZ68" s="23"/>
      <c r="BA68" s="23">
        <f>IFERROR(INDEX(Raw!$H$6:$EB$1257,MATCH($B68&amp;$D68&amp;$B$6,Raw!$A$6:$A$1257,0),MATCH(BA$6,Raw!$H$5:$EB$5,0)),"-")</f>
        <v>11082</v>
      </c>
      <c r="BB68" s="23"/>
      <c r="BC68" s="23">
        <f>IFERROR(INDEX(Raw!$H$6:$EB$1257,MATCH($B68&amp;$D68&amp;$B$6,Raw!$A$6:$A$1257,0),MATCH(BC$6,Raw!$H$5:$EB$5,0))/60/60,"-")</f>
        <v>35338.42055555556</v>
      </c>
      <c r="BD68" s="412">
        <f>IFERROR(INDEX(Raw!$H$6:$EB$1257,MATCH($B68&amp;$D68&amp;$B$6,Raw!$A$6:$A$1257,0),MATCH(BD$6,Raw!$H$5:$EB$5,0))/60/60/24,"-")</f>
        <v>0.13287037037037039</v>
      </c>
      <c r="BE68" s="418">
        <f>IFERROR(INDEX(Raw!$H$6:$EB$1257,MATCH($B68&amp;$D68&amp;$B$6,Raw!$A$6:$A$1257,0),MATCH(BE$6,Raw!$H$5:$EB$5,0))/60/60/24,"-")</f>
        <v>0.30777777777777776</v>
      </c>
      <c r="BF68" s="23"/>
      <c r="BG68" s="23">
        <f>IFERROR(INDEX(Raw!$H$6:$EB$1257,MATCH($B68&amp;$D68&amp;$B$6,Raw!$A$6:$A$1257,0),MATCH(BG$6,Raw!$H$5:$EB$5,0)),"-")</f>
        <v>2331</v>
      </c>
      <c r="BH68" s="23"/>
      <c r="BI68" s="23">
        <f>IFERROR(INDEX(Raw!$H$6:$EB$1257,MATCH($B68&amp;$D68&amp;$B$6,Raw!$A$6:$A$1257,0),MATCH(BI$6,Raw!$H$5:$EB$5,0))/60/60,"-")</f>
        <v>8207.3472222222226</v>
      </c>
      <c r="BJ68" s="412">
        <f>IFERROR(INDEX(Raw!$H$6:$EB$1257,MATCH($B68&amp;$D68&amp;$B$6,Raw!$A$6:$A$1257,0),MATCH(BJ$6,Raw!$H$5:$EB$5,0))/60/60/24,"-")</f>
        <v>0.1467013888888889</v>
      </c>
      <c r="BK68" s="418">
        <f>IFERROR(INDEX(Raw!$H$6:$EB$1257,MATCH($B68&amp;$D68&amp;$B$6,Raw!$A$6:$A$1257,0),MATCH(BK$6,Raw!$H$5:$EB$5,0))/60/60/24,"-")</f>
        <v>0.37917824074074075</v>
      </c>
      <c r="BL68" s="23"/>
      <c r="BM68" s="329">
        <f>IFERROR(INDEX(Raw!$H$6:$EB$1257,MATCH($B68&amp;$D68&amp;$B$6,Raw!$A$6:$A$1257,0),MATCH(BM$6,Raw!$H$5:$EB$5,0)),"-")</f>
        <v>247</v>
      </c>
    </row>
    <row r="69" spans="1:65" s="1" customFormat="1" x14ac:dyDescent="0.2">
      <c r="A69" s="392">
        <v>44713</v>
      </c>
      <c r="B69" s="287" t="s">
        <v>134</v>
      </c>
      <c r="C69" s="263" t="s">
        <v>145</v>
      </c>
      <c r="D69" s="138" t="s">
        <v>145</v>
      </c>
      <c r="E69" s="326">
        <f>IFERROR(INDEX(Raw!$H$6:$EB$1257,MATCH($B69&amp;$D69&amp;$B$6,Raw!$A$6:$A$1257,0),MATCH(E$6,Raw!$H$5:$EB$5,0)),"-")</f>
        <v>840</v>
      </c>
      <c r="F69" s="323"/>
      <c r="G69" s="323">
        <f>IFERROR(INDEX(Raw!$H$6:$EB$1257,MATCH($B69&amp;$D69&amp;$B$6,Raw!$A$6:$A$1257,0),MATCH(G$6,Raw!$H$5:$EB$5,0))/60/60,"-")</f>
        <v>157.30305555555555</v>
      </c>
      <c r="H69" s="412">
        <f>IFERROR(INDEX(Raw!$H$6:$EB$1257,MATCH($B69&amp;$D69&amp;$B$6,Raw!$A$6:$A$1257,0),MATCH(H$6,Raw!$H$5:$EB$5,0))/60/60/24,"-")</f>
        <v>7.8009259259259256E-3</v>
      </c>
      <c r="I69" s="418">
        <f>IFERROR(INDEX(Raw!$H$6:$EB$1257,MATCH($B69&amp;$D69&amp;$B$6,Raw!$A$6:$A$1257,0),MATCH(I$6,Raw!$H$5:$EB$5,0))/60/60/24,"-")</f>
        <v>1.3495370370370371E-2</v>
      </c>
      <c r="J69" s="23"/>
      <c r="K69" s="326">
        <f>IFERROR(INDEX(Raw!$H$6:$EB$1257,MATCH($B69&amp;$D69&amp;$B$6,Raw!$A$6:$A$1257,0),MATCH(K$6,Raw!$H$5:$EB$5,0)),"-")</f>
        <v>542</v>
      </c>
      <c r="L69" s="323"/>
      <c r="M69" s="323">
        <f>IFERROR(INDEX(Raw!$H$6:$EB$1257,MATCH($B69&amp;$D69&amp;$B$6,Raw!$A$6:$A$1257,0),MATCH(M$6,Raw!$H$5:$EB$5,0))/60/60,"-")</f>
        <v>85.941111111111098</v>
      </c>
      <c r="N69" s="412">
        <f>IFERROR(INDEX(Raw!$H$6:$EB$1257,MATCH($B69&amp;$D69&amp;$B$6,Raw!$A$6:$A$1257,0),MATCH(N$6,Raw!$H$5:$EB$5,0))/60/60/24,"-")</f>
        <v>6.6087962962962966E-3</v>
      </c>
      <c r="O69" s="418">
        <f>IFERROR(INDEX(Raw!$H$6:$EB$1257,MATCH($B69&amp;$D69&amp;$B$6,Raw!$A$6:$A$1257,0),MATCH(O$6,Raw!$H$5:$EB$5,0))/60/60/24,"-")</f>
        <v>1.2233796296296296E-2</v>
      </c>
      <c r="P69" s="23"/>
      <c r="Q69" s="23">
        <f>IFERROR(INDEX(Raw!$H$6:$EB$1257,MATCH($B69&amp;$D69&amp;$B$6,Raw!$A$6:$A$1257,0),MATCH(Q$6,Raw!$H$5:$EB$5,0)),"-")</f>
        <v>78054</v>
      </c>
      <c r="R69" s="23"/>
      <c r="S69" s="23">
        <f>IFERROR(INDEX(Raw!$H$6:$EB$1257,MATCH($B69&amp;$D69&amp;$B$6,Raw!$A$6:$A$1257,0),MATCH(S$6,Raw!$H$5:$EB$5,0))/60/60,"-")</f>
        <v>11795.919166666667</v>
      </c>
      <c r="T69" s="412">
        <f>IFERROR(INDEX(Raw!$H$6:$EB$1257,MATCH($B69&amp;$D69&amp;$B$6,Raw!$A$6:$A$1257,0),MATCH(T$6,Raw!$H$5:$EB$5,0))/60/60/24,"-")</f>
        <v>6.2962962962962964E-3</v>
      </c>
      <c r="U69" s="418">
        <f>IFERROR(INDEX(Raw!$H$6:$EB$1257,MATCH($B69&amp;$D69&amp;$B$6,Raw!$A$6:$A$1257,0),MATCH(U$6,Raw!$H$5:$EB$5,0))/60/60/24,"-")</f>
        <v>1.1111111111111112E-2</v>
      </c>
      <c r="V69" s="23"/>
      <c r="W69" s="23">
        <f>IFERROR(INDEX(Raw!$H$6:$EB$1257,MATCH($B69&amp;$D69&amp;$B$6,Raw!$A$6:$A$1257,0),MATCH(W$6,Raw!$H$5:$EB$5,0)),"-")</f>
        <v>27297</v>
      </c>
      <c r="X69" s="23"/>
      <c r="Y69" s="23">
        <f>IFERROR(INDEX(Raw!$H$6:$EB$1257,MATCH($B69&amp;$D69&amp;$B$6,Raw!$A$6:$A$1257,0),MATCH(Y$6,Raw!$H$5:$EB$5,0))/60/60,"-")</f>
        <v>22869.330555555553</v>
      </c>
      <c r="Z69" s="428">
        <f>IFERROR(INDEX(Raw!$H$6:$EB$1257,MATCH($B69&amp;$D69&amp;$B$6,Raw!$A$6:$A$1257,0),MATCH(Z$6,Raw!$H$5:$EB$5,0))/60/60/24,"-")</f>
        <v>3.4907407407407408E-2</v>
      </c>
      <c r="AA69" s="418">
        <f>IFERROR(INDEX(Raw!$H$6:$EB$1257,MATCH($B69&amp;$D69&amp;$B$6,Raw!$A$6:$A$1257,0),MATCH(AA$6,Raw!$H$5:$EB$5,0))/60/60/24,"-")</f>
        <v>7.3981481481481481E-2</v>
      </c>
      <c r="AB69" s="23"/>
      <c r="AC69" s="323">
        <f>IFERROR(INDEX(Raw!$H$6:$EB$1257,MATCH($B69&amp;$D69&amp;$B$6,Raw!$A$6:$A$1257,0),MATCH(AC$6,Raw!$H$5:$EB$5,0)),"-")</f>
        <v>10557</v>
      </c>
      <c r="AD69" s="323"/>
      <c r="AE69" s="323">
        <f>IFERROR(INDEX(Raw!$H$6:$EB$1257,MATCH($B69&amp;$D69&amp;$B$6,Raw!$A$6:$A$1257,0),MATCH(AE$6,Raw!$H$5:$EB$5,0))/60/60,"-")</f>
        <v>8898.6788888888877</v>
      </c>
      <c r="AF69" s="412">
        <f>IFERROR(INDEX(Raw!$H$6:$EB$1257,MATCH($B69&amp;$D69&amp;$B$6,Raw!$A$6:$A$1257,0),MATCH(AF$6,Raw!$H$5:$EB$5,0))/60/60/24,"-")</f>
        <v>3.5127314814814813E-2</v>
      </c>
      <c r="AG69" s="418">
        <f>IFERROR(INDEX(Raw!$H$6:$EB$1257,MATCH($B69&amp;$D69&amp;$B$6,Raw!$A$6:$A$1257,0),MATCH(AG$6,Raw!$H$5:$EB$5,0))/60/60/24,"-")</f>
        <v>7.8414351851851846E-2</v>
      </c>
      <c r="AH69" s="23"/>
      <c r="AI69" s="23">
        <f>IFERROR(INDEX(Raw!$H$6:$EB$1257,MATCH($B69&amp;$D69&amp;$B$6,Raw!$A$6:$A$1257,0),MATCH(AI$6,Raw!$H$5:$EB$5,0)),"-")</f>
        <v>334473</v>
      </c>
      <c r="AJ69" s="23"/>
      <c r="AK69" s="23">
        <f>IFERROR(INDEX(Raw!$H$6:$EB$1257,MATCH($B69&amp;$D69&amp;$B$6,Raw!$A$6:$A$1257,0),MATCH(AK$6,Raw!$H$5:$EB$5,0))/60/60,"-")</f>
        <v>288670.03861111111</v>
      </c>
      <c r="AL69" s="412">
        <f>IFERROR(INDEX(Raw!$H$6:$EB$1257,MATCH($B69&amp;$D69&amp;$B$6,Raw!$A$6:$A$1257,0),MATCH(AL$6,Raw!$H$5:$EB$5,0))/60/60/24,"-")</f>
        <v>3.5960648148148151E-2</v>
      </c>
      <c r="AM69" s="418">
        <f>IFERROR(INDEX(Raw!$H$6:$EB$1257,MATCH($B69&amp;$D69&amp;$B$6,Raw!$A$6:$A$1257,0),MATCH(AM$6,Raw!$H$5:$EB$5,0))/60/60/24,"-")</f>
        <v>7.9837962962962958E-2</v>
      </c>
      <c r="AN69" s="23"/>
      <c r="AO69" s="23">
        <f>IFERROR(INDEX(Raw!$H$6:$EB$1257,MATCH($B69&amp;$D69&amp;$B$6,Raw!$A$6:$A$1257,0),MATCH(AO$6,Raw!$H$5:$EB$5,0)),"-")</f>
        <v>9615</v>
      </c>
      <c r="AP69" s="23"/>
      <c r="AQ69" s="23">
        <f>IFERROR(INDEX(Raw!$H$6:$EB$1257,MATCH($B69&amp;$D69&amp;$B$6,Raw!$A$6:$A$1257,0),MATCH(AQ$6,Raw!$H$5:$EB$5,0))/60/60,"-")</f>
        <v>27168.672777777778</v>
      </c>
      <c r="AR69" s="412">
        <f>IFERROR(INDEX(Raw!$H$6:$EB$1257,MATCH($B69&amp;$D69&amp;$B$6,Raw!$A$6:$A$1257,0),MATCH(AR$6,Raw!$H$5:$EB$5,0))/60/60/24,"-")</f>
        <v>0.11773148148148148</v>
      </c>
      <c r="AS69" s="418">
        <f>IFERROR(INDEX(Raw!$H$6:$EB$1257,MATCH($B69&amp;$D69&amp;$B$6,Raw!$A$6:$A$1257,0),MATCH(AS$6,Raw!$H$5:$EB$5,0))/60/60/24,"-")</f>
        <v>0.28349537037037037</v>
      </c>
      <c r="AT69" s="23"/>
      <c r="AU69" s="323">
        <f>IFERROR(INDEX(Raw!$H$6:$EB$1257,MATCH($B69&amp;$D69&amp;$B$6,Raw!$A$6:$A$1257,0),MATCH(AU$6,Raw!$H$5:$EB$5,0)),"-")</f>
        <v>4672</v>
      </c>
      <c r="AV69" s="323"/>
      <c r="AW69" s="323">
        <f>IFERROR(INDEX(Raw!$H$6:$EB$1257,MATCH($B69&amp;$D69&amp;$B$6,Raw!$A$6:$A$1257,0),MATCH(AW$6,Raw!$H$5:$EB$5,0))/60/60,"-")</f>
        <v>12754.104722222222</v>
      </c>
      <c r="AX69" s="412">
        <f>IFERROR(INDEX(Raw!$H$6:$EB$1257,MATCH($B69&amp;$D69&amp;$B$6,Raw!$A$6:$A$1257,0),MATCH(AX$6,Raw!$H$5:$EB$5,0))/60/60/24,"-")</f>
        <v>0.11375</v>
      </c>
      <c r="AY69" s="418">
        <f>IFERROR(INDEX(Raw!$H$6:$EB$1257,MATCH($B69&amp;$D69&amp;$B$6,Raw!$A$6:$A$1257,0),MATCH(AY$6,Raw!$H$5:$EB$5,0))/60/60/24,"-")</f>
        <v>0.27146990740740745</v>
      </c>
      <c r="AZ69" s="23"/>
      <c r="BA69" s="23">
        <f>IFERROR(INDEX(Raw!$H$6:$EB$1257,MATCH($B69&amp;$D69&amp;$B$6,Raw!$A$6:$A$1257,0),MATCH(BA$6,Raw!$H$5:$EB$5,0)),"-")</f>
        <v>9970</v>
      </c>
      <c r="BB69" s="23"/>
      <c r="BC69" s="23">
        <f>IFERROR(INDEX(Raw!$H$6:$EB$1257,MATCH($B69&amp;$D69&amp;$B$6,Raw!$A$6:$A$1257,0),MATCH(BC$6,Raw!$H$5:$EB$5,0))/60/60,"-")</f>
        <v>39746.338888888895</v>
      </c>
      <c r="BD69" s="412">
        <f>IFERROR(INDEX(Raw!$H$6:$EB$1257,MATCH($B69&amp;$D69&amp;$B$6,Raw!$A$6:$A$1257,0),MATCH(BD$6,Raw!$H$5:$EB$5,0))/60/60/24,"-")</f>
        <v>0.1661111111111111</v>
      </c>
      <c r="BE69" s="418">
        <f>IFERROR(INDEX(Raw!$H$6:$EB$1257,MATCH($B69&amp;$D69&amp;$B$6,Raw!$A$6:$A$1257,0),MATCH(BE$6,Raw!$H$5:$EB$5,0))/60/60/24,"-")</f>
        <v>0.39562500000000006</v>
      </c>
      <c r="BF69" s="23"/>
      <c r="BG69" s="23">
        <f>IFERROR(INDEX(Raw!$H$6:$EB$1257,MATCH($B69&amp;$D69&amp;$B$6,Raw!$A$6:$A$1257,0),MATCH(BG$6,Raw!$H$5:$EB$5,0)),"-")</f>
        <v>1989</v>
      </c>
      <c r="BH69" s="23"/>
      <c r="BI69" s="23">
        <f>IFERROR(INDEX(Raw!$H$6:$EB$1257,MATCH($B69&amp;$D69&amp;$B$6,Raw!$A$6:$A$1257,0),MATCH(BI$6,Raw!$H$5:$EB$5,0))/60/60,"-")</f>
        <v>8888.0358333333334</v>
      </c>
      <c r="BJ69" s="412">
        <f>IFERROR(INDEX(Raw!$H$6:$EB$1257,MATCH($B69&amp;$D69&amp;$B$6,Raw!$A$6:$A$1257,0),MATCH(BJ$6,Raw!$H$5:$EB$5,0))/60/60/24,"-")</f>
        <v>0.18619212962962964</v>
      </c>
      <c r="BK69" s="418">
        <f>IFERROR(INDEX(Raw!$H$6:$EB$1257,MATCH($B69&amp;$D69&amp;$B$6,Raw!$A$6:$A$1257,0),MATCH(BK$6,Raw!$H$5:$EB$5,0))/60/60/24,"-")</f>
        <v>0.45891203703703703</v>
      </c>
      <c r="BL69" s="23"/>
      <c r="BM69" s="329">
        <f>IFERROR(INDEX(Raw!$H$6:$EB$1257,MATCH($B69&amp;$D69&amp;$B$6,Raw!$A$6:$A$1257,0),MATCH(BM$6,Raw!$H$5:$EB$5,0)),"-")</f>
        <v>206</v>
      </c>
    </row>
    <row r="70" spans="1:65" s="1" customFormat="1" ht="18" x14ac:dyDescent="0.25">
      <c r="A70" s="392">
        <v>44743</v>
      </c>
      <c r="B70" s="287" t="s">
        <v>134</v>
      </c>
      <c r="C70" s="263" t="s">
        <v>146</v>
      </c>
      <c r="D70" s="144" t="s">
        <v>146</v>
      </c>
      <c r="E70" s="326" t="str">
        <f>IFERROR(INDEX(Raw!$H$6:$EB$1257,MATCH($B70&amp;$D70&amp;$B$6,Raw!$A$6:$A$1257,0),MATCH(E$6,Raw!$H$5:$EB$5,0)),"-")</f>
        <v>-</v>
      </c>
      <c r="F70" s="323"/>
      <c r="G70" s="323" t="str">
        <f>IFERROR(INDEX(Raw!$H$6:$EB$1257,MATCH($B70&amp;$D70&amp;$B$6,Raw!$A$6:$A$1257,0),MATCH(G$6,Raw!$H$5:$EB$5,0))/60/60,"-")</f>
        <v>-</v>
      </c>
      <c r="H70" s="412" t="str">
        <f>IFERROR(INDEX(Raw!$H$6:$EB$1257,MATCH($B70&amp;$D70&amp;$B$6,Raw!$A$6:$A$1257,0),MATCH(H$6,Raw!$H$5:$EB$5,0))/60/60/24,"-")</f>
        <v>-</v>
      </c>
      <c r="I70" s="418" t="str">
        <f>IFERROR(INDEX(Raw!$H$6:$EB$1257,MATCH($B70&amp;$D70&amp;$B$6,Raw!$A$6:$A$1257,0),MATCH(I$6,Raw!$H$5:$EB$5,0))/60/60/24,"-")</f>
        <v>-</v>
      </c>
      <c r="J70" s="23"/>
      <c r="K70" s="326" t="str">
        <f>IFERROR(INDEX(Raw!$H$6:$EB$1257,MATCH($B70&amp;$D70&amp;$B$6,Raw!$A$6:$A$1257,0),MATCH(K$6,Raw!$H$5:$EB$5,0)),"-")</f>
        <v>-</v>
      </c>
      <c r="L70" s="323"/>
      <c r="M70" s="323" t="str">
        <f>IFERROR(INDEX(Raw!$H$6:$EB$1257,MATCH($B70&amp;$D70&amp;$B$6,Raw!$A$6:$A$1257,0),MATCH(M$6,Raw!$H$5:$EB$5,0))/60/60,"-")</f>
        <v>-</v>
      </c>
      <c r="N70" s="412" t="str">
        <f>IFERROR(INDEX(Raw!$H$6:$EB$1257,MATCH($B70&amp;$D70&amp;$B$6,Raw!$A$6:$A$1257,0),MATCH(N$6,Raw!$H$5:$EB$5,0))/60/60/24,"-")</f>
        <v>-</v>
      </c>
      <c r="O70" s="418" t="str">
        <f>IFERROR(INDEX(Raw!$H$6:$EB$1257,MATCH($B70&amp;$D70&amp;$B$6,Raw!$A$6:$A$1257,0),MATCH(O$6,Raw!$H$5:$EB$5,0))/60/60/24,"-")</f>
        <v>-</v>
      </c>
      <c r="P70" s="23"/>
      <c r="Q70" s="23" t="str">
        <f>IFERROR(INDEX(Raw!$H$6:$EB$1257,MATCH($B70&amp;$D70&amp;$B$6,Raw!$A$6:$A$1257,0),MATCH(Q$6,Raw!$H$5:$EB$5,0)),"-")</f>
        <v>-</v>
      </c>
      <c r="R70" s="23"/>
      <c r="S70" s="23" t="str">
        <f>IFERROR(INDEX(Raw!$H$6:$EB$1257,MATCH($B70&amp;$D70&amp;$B$6,Raw!$A$6:$A$1257,0),MATCH(S$6,Raw!$H$5:$EB$5,0))/60/60,"-")</f>
        <v>-</v>
      </c>
      <c r="T70" s="412" t="str">
        <f>IFERROR(INDEX(Raw!$H$6:$EB$1257,MATCH($B70&amp;$D70&amp;$B$6,Raw!$A$6:$A$1257,0),MATCH(T$6,Raw!$H$5:$EB$5,0))/60/60/24,"-")</f>
        <v>-</v>
      </c>
      <c r="U70" s="418" t="str">
        <f>IFERROR(INDEX(Raw!$H$6:$EB$1257,MATCH($B70&amp;$D70&amp;$B$6,Raw!$A$6:$A$1257,0),MATCH(U$6,Raw!$H$5:$EB$5,0))/60/60/24,"-")</f>
        <v>-</v>
      </c>
      <c r="V70" s="23"/>
      <c r="W70" s="23" t="str">
        <f>IFERROR(INDEX(Raw!$H$6:$EB$1257,MATCH($B70&amp;$D70&amp;$B$6,Raw!$A$6:$A$1257,0),MATCH(W$6,Raw!$H$5:$EB$5,0)),"-")</f>
        <v>-</v>
      </c>
      <c r="X70" s="23"/>
      <c r="Y70" s="23" t="str">
        <f>IFERROR(INDEX(Raw!$H$6:$EB$1257,MATCH($B70&amp;$D70&amp;$B$6,Raw!$A$6:$A$1257,0),MATCH(Y$6,Raw!$H$5:$EB$5,0))/60/60,"-")</f>
        <v>-</v>
      </c>
      <c r="Z70" s="412" t="str">
        <f>IFERROR(INDEX(Raw!$H$6:$EB$1257,MATCH($B70&amp;$D70&amp;$B$6,Raw!$A$6:$A$1257,0),MATCH(Z$6,Raw!$H$5:$EB$5,0))/60/60/24,"-")</f>
        <v>-</v>
      </c>
      <c r="AA70" s="418" t="str">
        <f>IFERROR(INDEX(Raw!$H$6:$EB$1257,MATCH($B70&amp;$D70&amp;$B$6,Raw!$A$6:$A$1257,0),MATCH(AA$6,Raw!$H$5:$EB$5,0))/60/60/24,"-")</f>
        <v>-</v>
      </c>
      <c r="AB70" s="23"/>
      <c r="AC70" s="323" t="str">
        <f>IFERROR(INDEX(Raw!$H$6:$EB$1257,MATCH($B70&amp;$D70&amp;$B$6,Raw!$A$6:$A$1257,0),MATCH(AC$6,Raw!$H$5:$EB$5,0)),"-")</f>
        <v>-</v>
      </c>
      <c r="AD70" s="323"/>
      <c r="AE70" s="323" t="str">
        <f>IFERROR(INDEX(Raw!$H$6:$EB$1257,MATCH($B70&amp;$D70&amp;$B$6,Raw!$A$6:$A$1257,0),MATCH(AE$6,Raw!$H$5:$EB$5,0))/60/60,"-")</f>
        <v>-</v>
      </c>
      <c r="AF70" s="412" t="str">
        <f>IFERROR(INDEX(Raw!$H$6:$EB$1257,MATCH($B70&amp;$D70&amp;$B$6,Raw!$A$6:$A$1257,0),MATCH(AF$6,Raw!$H$5:$EB$5,0))/60/60/24,"-")</f>
        <v>-</v>
      </c>
      <c r="AG70" s="418" t="str">
        <f>IFERROR(INDEX(Raw!$H$6:$EB$1257,MATCH($B70&amp;$D70&amp;$B$6,Raw!$A$6:$A$1257,0),MATCH(AG$6,Raw!$H$5:$EB$5,0))/60/60/24,"-")</f>
        <v>-</v>
      </c>
      <c r="AH70" s="23"/>
      <c r="AI70" s="23" t="str">
        <f>IFERROR(INDEX(Raw!$H$6:$EB$1257,MATCH($B70&amp;$D70&amp;$B$6,Raw!$A$6:$A$1257,0),MATCH(AI$6,Raw!$H$5:$EB$5,0)),"-")</f>
        <v>-</v>
      </c>
      <c r="AJ70" s="23"/>
      <c r="AK70" s="23" t="str">
        <f>IFERROR(INDEX(Raw!$H$6:$EB$1257,MATCH($B70&amp;$D70&amp;$B$6,Raw!$A$6:$A$1257,0),MATCH(AK$6,Raw!$H$5:$EB$5,0))/60/60,"-")</f>
        <v>-</v>
      </c>
      <c r="AL70" s="412" t="str">
        <f>IFERROR(INDEX(Raw!$H$6:$EB$1257,MATCH($B70&amp;$D70&amp;$B$6,Raw!$A$6:$A$1257,0),MATCH(AL$6,Raw!$H$5:$EB$5,0))/60/60/24,"-")</f>
        <v>-</v>
      </c>
      <c r="AM70" s="418" t="str">
        <f>IFERROR(INDEX(Raw!$H$6:$EB$1257,MATCH($B70&amp;$D70&amp;$B$6,Raw!$A$6:$A$1257,0),MATCH(AM$6,Raw!$H$5:$EB$5,0))/60/60/24,"-")</f>
        <v>-</v>
      </c>
      <c r="AN70" s="23"/>
      <c r="AO70" s="23" t="str">
        <f>IFERROR(INDEX(Raw!$H$6:$EB$1257,MATCH($B70&amp;$D70&amp;$B$6,Raw!$A$6:$A$1257,0),MATCH(AO$6,Raw!$H$5:$EB$5,0)),"-")</f>
        <v>-</v>
      </c>
      <c r="AP70" s="23"/>
      <c r="AQ70" s="23" t="str">
        <f>IFERROR(INDEX(Raw!$H$6:$EB$1257,MATCH($B70&amp;$D70&amp;$B$6,Raw!$A$6:$A$1257,0),MATCH(AQ$6,Raw!$H$5:$EB$5,0))/60/60,"-")</f>
        <v>-</v>
      </c>
      <c r="AR70" s="412" t="str">
        <f>IFERROR(INDEX(Raw!$H$6:$EB$1257,MATCH($B70&amp;$D70&amp;$B$6,Raw!$A$6:$A$1257,0),MATCH(AR$6,Raw!$H$5:$EB$5,0))/60/60/24,"-")</f>
        <v>-</v>
      </c>
      <c r="AS70" s="418" t="str">
        <f>IFERROR(INDEX(Raw!$H$6:$EB$1257,MATCH($B70&amp;$D70&amp;$B$6,Raw!$A$6:$A$1257,0),MATCH(AS$6,Raw!$H$5:$EB$5,0))/60/60/24,"-")</f>
        <v>-</v>
      </c>
      <c r="AT70" s="23"/>
      <c r="AU70" s="323" t="str">
        <f>IFERROR(INDEX(Raw!$H$6:$EB$1257,MATCH($B70&amp;$D70&amp;$B$6,Raw!$A$6:$A$1257,0),MATCH(AU$6,Raw!$H$5:$EB$5,0)),"-")</f>
        <v>-</v>
      </c>
      <c r="AV70" s="323"/>
      <c r="AW70" s="323" t="str">
        <f>IFERROR(INDEX(Raw!$H$6:$EB$1257,MATCH($B70&amp;$D70&amp;$B$6,Raw!$A$6:$A$1257,0),MATCH(AW$6,Raw!$H$5:$EB$5,0))/60/60,"-")</f>
        <v>-</v>
      </c>
      <c r="AX70" s="412" t="str">
        <f>IFERROR(INDEX(Raw!$H$6:$EB$1257,MATCH($B70&amp;$D70&amp;$B$6,Raw!$A$6:$A$1257,0),MATCH(AX$6,Raw!$H$5:$EB$5,0))/60/60/24,"-")</f>
        <v>-</v>
      </c>
      <c r="AY70" s="418" t="str">
        <f>IFERROR(INDEX(Raw!$H$6:$EB$1257,MATCH($B70&amp;$D70&amp;$B$6,Raw!$A$6:$A$1257,0),MATCH(AY$6,Raw!$H$5:$EB$5,0))/60/60/24,"-")</f>
        <v>-</v>
      </c>
      <c r="AZ70" s="23"/>
      <c r="BA70" s="23" t="str">
        <f>IFERROR(INDEX(Raw!$H$6:$EB$1257,MATCH($B70&amp;$D70&amp;$B$6,Raw!$A$6:$A$1257,0),MATCH(BA$6,Raw!$H$5:$EB$5,0)),"-")</f>
        <v>-</v>
      </c>
      <c r="BB70" s="23"/>
      <c r="BC70" s="23" t="str">
        <f>IFERROR(INDEX(Raw!$H$6:$EB$1257,MATCH($B70&amp;$D70&amp;$B$6,Raw!$A$6:$A$1257,0),MATCH(BC$6,Raw!$H$5:$EB$5,0))/60/60,"-")</f>
        <v>-</v>
      </c>
      <c r="BD70" s="412" t="str">
        <f>IFERROR(INDEX(Raw!$H$6:$EB$1257,MATCH($B70&amp;$D70&amp;$B$6,Raw!$A$6:$A$1257,0),MATCH(BD$6,Raw!$H$5:$EB$5,0))/60/60/24,"-")</f>
        <v>-</v>
      </c>
      <c r="BE70" s="418" t="str">
        <f>IFERROR(INDEX(Raw!$H$6:$EB$1257,MATCH($B70&amp;$D70&amp;$B$6,Raw!$A$6:$A$1257,0),MATCH(BE$6,Raw!$H$5:$EB$5,0))/60/60/24,"-")</f>
        <v>-</v>
      </c>
      <c r="BF70" s="23"/>
      <c r="BG70" s="23" t="str">
        <f>IFERROR(INDEX(Raw!$H$6:$EB$1257,MATCH($B70&amp;$D70&amp;$B$6,Raw!$A$6:$A$1257,0),MATCH(BG$6,Raw!$H$5:$EB$5,0)),"-")</f>
        <v>-</v>
      </c>
      <c r="BH70" s="23"/>
      <c r="BI70" s="23" t="str">
        <f>IFERROR(INDEX(Raw!$H$6:$EB$1257,MATCH($B70&amp;$D70&amp;$B$6,Raw!$A$6:$A$1257,0),MATCH(BI$6,Raw!$H$5:$EB$5,0))/60/60,"-")</f>
        <v>-</v>
      </c>
      <c r="BJ70" s="412" t="str">
        <f>IFERROR(INDEX(Raw!$H$6:$EB$1257,MATCH($B70&amp;$D70&amp;$B$6,Raw!$A$6:$A$1257,0),MATCH(BJ$6,Raw!$H$5:$EB$5,0))/60/60/24,"-")</f>
        <v>-</v>
      </c>
      <c r="BK70" s="418" t="str">
        <f>IFERROR(INDEX(Raw!$H$6:$EB$1257,MATCH($B70&amp;$D70&amp;$B$6,Raw!$A$6:$A$1257,0),MATCH(BK$6,Raw!$H$5:$EB$5,0))/60/60/24,"-")</f>
        <v>-</v>
      </c>
      <c r="BL70" s="23"/>
      <c r="BM70" s="329" t="str">
        <f>IFERROR(INDEX(Raw!$H$6:$EB$1257,MATCH($B70&amp;$D70&amp;$B$6,Raw!$A$6:$A$1257,0),MATCH(BM$6,Raw!$H$5:$EB$5,0)),"-")</f>
        <v>-</v>
      </c>
    </row>
    <row r="71" spans="1:65" s="1" customFormat="1" x14ac:dyDescent="0.2">
      <c r="A71" s="392">
        <v>44774</v>
      </c>
      <c r="B71" s="287" t="s">
        <v>134</v>
      </c>
      <c r="C71" s="263" t="s">
        <v>135</v>
      </c>
      <c r="D71" s="138" t="s">
        <v>135</v>
      </c>
      <c r="E71" s="326" t="str">
        <f>IFERROR(INDEX(Raw!$H$6:$EB$1257,MATCH($B71&amp;$D71&amp;$B$6,Raw!$A$6:$A$1257,0),MATCH(E$6,Raw!$H$5:$EB$5,0)),"-")</f>
        <v>-</v>
      </c>
      <c r="F71" s="323"/>
      <c r="G71" s="323" t="str">
        <f>IFERROR(INDEX(Raw!$H$6:$EB$1257,MATCH($B71&amp;$D71&amp;$B$6,Raw!$A$6:$A$1257,0),MATCH(G$6,Raw!$H$5:$EB$5,0))/60/60,"-")</f>
        <v>-</v>
      </c>
      <c r="H71" s="412" t="str">
        <f>IFERROR(INDEX(Raw!$H$6:$EB$1257,MATCH($B71&amp;$D71&amp;$B$6,Raw!$A$6:$A$1257,0),MATCH(H$6,Raw!$H$5:$EB$5,0))/60/60/24,"-")</f>
        <v>-</v>
      </c>
      <c r="I71" s="418" t="str">
        <f>IFERROR(INDEX(Raw!$H$6:$EB$1257,MATCH($B71&amp;$D71&amp;$B$6,Raw!$A$6:$A$1257,0),MATCH(I$6,Raw!$H$5:$EB$5,0))/60/60/24,"-")</f>
        <v>-</v>
      </c>
      <c r="J71" s="23"/>
      <c r="K71" s="326" t="str">
        <f>IFERROR(INDEX(Raw!$H$6:$EB$1257,MATCH($B71&amp;$D71&amp;$B$6,Raw!$A$6:$A$1257,0),MATCH(K$6,Raw!$H$5:$EB$5,0)),"-")</f>
        <v>-</v>
      </c>
      <c r="L71" s="323"/>
      <c r="M71" s="323" t="str">
        <f>IFERROR(INDEX(Raw!$H$6:$EB$1257,MATCH($B71&amp;$D71&amp;$B$6,Raw!$A$6:$A$1257,0),MATCH(M$6,Raw!$H$5:$EB$5,0))/60/60,"-")</f>
        <v>-</v>
      </c>
      <c r="N71" s="412" t="str">
        <f>IFERROR(INDEX(Raw!$H$6:$EB$1257,MATCH($B71&amp;$D71&amp;$B$6,Raw!$A$6:$A$1257,0),MATCH(N$6,Raw!$H$5:$EB$5,0))/60/60/24,"-")</f>
        <v>-</v>
      </c>
      <c r="O71" s="418" t="str">
        <f>IFERROR(INDEX(Raw!$H$6:$EB$1257,MATCH($B71&amp;$D71&amp;$B$6,Raw!$A$6:$A$1257,0),MATCH(O$6,Raw!$H$5:$EB$5,0))/60/60/24,"-")</f>
        <v>-</v>
      </c>
      <c r="P71" s="23"/>
      <c r="Q71" s="23" t="str">
        <f>IFERROR(INDEX(Raw!$H$6:$EB$1257,MATCH($B71&amp;$D71&amp;$B$6,Raw!$A$6:$A$1257,0),MATCH(Q$6,Raw!$H$5:$EB$5,0)),"-")</f>
        <v>-</v>
      </c>
      <c r="R71" s="23"/>
      <c r="S71" s="23" t="str">
        <f>IFERROR(INDEX(Raw!$H$6:$EB$1257,MATCH($B71&amp;$D71&amp;$B$6,Raw!$A$6:$A$1257,0),MATCH(S$6,Raw!$H$5:$EB$5,0))/60/60,"-")</f>
        <v>-</v>
      </c>
      <c r="T71" s="412" t="str">
        <f>IFERROR(INDEX(Raw!$H$6:$EB$1257,MATCH($B71&amp;$D71&amp;$B$6,Raw!$A$6:$A$1257,0),MATCH(T$6,Raw!$H$5:$EB$5,0))/60/60/24,"-")</f>
        <v>-</v>
      </c>
      <c r="U71" s="418" t="str">
        <f>IFERROR(INDEX(Raw!$H$6:$EB$1257,MATCH($B71&amp;$D71&amp;$B$6,Raw!$A$6:$A$1257,0),MATCH(U$6,Raw!$H$5:$EB$5,0))/60/60/24,"-")</f>
        <v>-</v>
      </c>
      <c r="V71" s="23"/>
      <c r="W71" s="23" t="str">
        <f>IFERROR(INDEX(Raw!$H$6:$EB$1257,MATCH($B71&amp;$D71&amp;$B$6,Raw!$A$6:$A$1257,0),MATCH(W$6,Raw!$H$5:$EB$5,0)),"-")</f>
        <v>-</v>
      </c>
      <c r="X71" s="23"/>
      <c r="Y71" s="23" t="str">
        <f>IFERROR(INDEX(Raw!$H$6:$EB$1257,MATCH($B71&amp;$D71&amp;$B$6,Raw!$A$6:$A$1257,0),MATCH(Y$6,Raw!$H$5:$EB$5,0))/60/60,"-")</f>
        <v>-</v>
      </c>
      <c r="Z71" s="412" t="str">
        <f>IFERROR(INDEX(Raw!$H$6:$EB$1257,MATCH($B71&amp;$D71&amp;$B$6,Raw!$A$6:$A$1257,0),MATCH(Z$6,Raw!$H$5:$EB$5,0))/60/60/24,"-")</f>
        <v>-</v>
      </c>
      <c r="AA71" s="418" t="str">
        <f>IFERROR(INDEX(Raw!$H$6:$EB$1257,MATCH($B71&amp;$D71&amp;$B$6,Raw!$A$6:$A$1257,0),MATCH(AA$6,Raw!$H$5:$EB$5,0))/60/60/24,"-")</f>
        <v>-</v>
      </c>
      <c r="AB71" s="23"/>
      <c r="AC71" s="323" t="str">
        <f>IFERROR(INDEX(Raw!$H$6:$EB$1257,MATCH($B71&amp;$D71&amp;$B$6,Raw!$A$6:$A$1257,0),MATCH(AC$6,Raw!$H$5:$EB$5,0)),"-")</f>
        <v>-</v>
      </c>
      <c r="AD71" s="323"/>
      <c r="AE71" s="323" t="str">
        <f>IFERROR(INDEX(Raw!$H$6:$EB$1257,MATCH($B71&amp;$D71&amp;$B$6,Raw!$A$6:$A$1257,0),MATCH(AE$6,Raw!$H$5:$EB$5,0))/60/60,"-")</f>
        <v>-</v>
      </c>
      <c r="AF71" s="412" t="str">
        <f>IFERROR(INDEX(Raw!$H$6:$EB$1257,MATCH($B71&amp;$D71&amp;$B$6,Raw!$A$6:$A$1257,0),MATCH(AF$6,Raw!$H$5:$EB$5,0))/60/60/24,"-")</f>
        <v>-</v>
      </c>
      <c r="AG71" s="418" t="str">
        <f>IFERROR(INDEX(Raw!$H$6:$EB$1257,MATCH($B71&amp;$D71&amp;$B$6,Raw!$A$6:$A$1257,0),MATCH(AG$6,Raw!$H$5:$EB$5,0))/60/60/24,"-")</f>
        <v>-</v>
      </c>
      <c r="AH71" s="23"/>
      <c r="AI71" s="23" t="str">
        <f>IFERROR(INDEX(Raw!$H$6:$EB$1257,MATCH($B71&amp;$D71&amp;$B$6,Raw!$A$6:$A$1257,0),MATCH(AI$6,Raw!$H$5:$EB$5,0)),"-")</f>
        <v>-</v>
      </c>
      <c r="AJ71" s="23"/>
      <c r="AK71" s="23" t="str">
        <f>IFERROR(INDEX(Raw!$H$6:$EB$1257,MATCH($B71&amp;$D71&amp;$B$6,Raw!$A$6:$A$1257,0),MATCH(AK$6,Raw!$H$5:$EB$5,0))/60/60,"-")</f>
        <v>-</v>
      </c>
      <c r="AL71" s="412" t="str">
        <f>IFERROR(INDEX(Raw!$H$6:$EB$1257,MATCH($B71&amp;$D71&amp;$B$6,Raw!$A$6:$A$1257,0),MATCH(AL$6,Raw!$H$5:$EB$5,0))/60/60/24,"-")</f>
        <v>-</v>
      </c>
      <c r="AM71" s="418" t="str">
        <f>IFERROR(INDEX(Raw!$H$6:$EB$1257,MATCH($B71&amp;$D71&amp;$B$6,Raw!$A$6:$A$1257,0),MATCH(AM$6,Raw!$H$5:$EB$5,0))/60/60/24,"-")</f>
        <v>-</v>
      </c>
      <c r="AN71" s="23"/>
      <c r="AO71" s="23" t="str">
        <f>IFERROR(INDEX(Raw!$H$6:$EB$1257,MATCH($B71&amp;$D71&amp;$B$6,Raw!$A$6:$A$1257,0),MATCH(AO$6,Raw!$H$5:$EB$5,0)),"-")</f>
        <v>-</v>
      </c>
      <c r="AP71" s="23"/>
      <c r="AQ71" s="23" t="str">
        <f>IFERROR(INDEX(Raw!$H$6:$EB$1257,MATCH($B71&amp;$D71&amp;$B$6,Raw!$A$6:$A$1257,0),MATCH(AQ$6,Raw!$H$5:$EB$5,0))/60/60,"-")</f>
        <v>-</v>
      </c>
      <c r="AR71" s="412" t="str">
        <f>IFERROR(INDEX(Raw!$H$6:$EB$1257,MATCH($B71&amp;$D71&amp;$B$6,Raw!$A$6:$A$1257,0),MATCH(AR$6,Raw!$H$5:$EB$5,0))/60/60/24,"-")</f>
        <v>-</v>
      </c>
      <c r="AS71" s="418" t="str">
        <f>IFERROR(INDEX(Raw!$H$6:$EB$1257,MATCH($B71&amp;$D71&amp;$B$6,Raw!$A$6:$A$1257,0),MATCH(AS$6,Raw!$H$5:$EB$5,0))/60/60/24,"-")</f>
        <v>-</v>
      </c>
      <c r="AT71" s="23"/>
      <c r="AU71" s="323" t="str">
        <f>IFERROR(INDEX(Raw!$H$6:$EB$1257,MATCH($B71&amp;$D71&amp;$B$6,Raw!$A$6:$A$1257,0),MATCH(AU$6,Raw!$H$5:$EB$5,0)),"-")</f>
        <v>-</v>
      </c>
      <c r="AV71" s="323"/>
      <c r="AW71" s="323" t="str">
        <f>IFERROR(INDEX(Raw!$H$6:$EB$1257,MATCH($B71&amp;$D71&amp;$B$6,Raw!$A$6:$A$1257,0),MATCH(AW$6,Raw!$H$5:$EB$5,0))/60/60,"-")</f>
        <v>-</v>
      </c>
      <c r="AX71" s="412" t="str">
        <f>IFERROR(INDEX(Raw!$H$6:$EB$1257,MATCH($B71&amp;$D71&amp;$B$6,Raw!$A$6:$A$1257,0),MATCH(AX$6,Raw!$H$5:$EB$5,0))/60/60/24,"-")</f>
        <v>-</v>
      </c>
      <c r="AY71" s="418" t="str">
        <f>IFERROR(INDEX(Raw!$H$6:$EB$1257,MATCH($B71&amp;$D71&amp;$B$6,Raw!$A$6:$A$1257,0),MATCH(AY$6,Raw!$H$5:$EB$5,0))/60/60/24,"-")</f>
        <v>-</v>
      </c>
      <c r="AZ71" s="23"/>
      <c r="BA71" s="23" t="str">
        <f>IFERROR(INDEX(Raw!$H$6:$EB$1257,MATCH($B71&amp;$D71&amp;$B$6,Raw!$A$6:$A$1257,0),MATCH(BA$6,Raw!$H$5:$EB$5,0)),"-")</f>
        <v>-</v>
      </c>
      <c r="BB71" s="23"/>
      <c r="BC71" s="23" t="str">
        <f>IFERROR(INDEX(Raw!$H$6:$EB$1257,MATCH($B71&amp;$D71&amp;$B$6,Raw!$A$6:$A$1257,0),MATCH(BC$6,Raw!$H$5:$EB$5,0))/60/60,"-")</f>
        <v>-</v>
      </c>
      <c r="BD71" s="412" t="str">
        <f>IFERROR(INDEX(Raw!$H$6:$EB$1257,MATCH($B71&amp;$D71&amp;$B$6,Raw!$A$6:$A$1257,0),MATCH(BD$6,Raw!$H$5:$EB$5,0))/60/60/24,"-")</f>
        <v>-</v>
      </c>
      <c r="BE71" s="418" t="str">
        <f>IFERROR(INDEX(Raw!$H$6:$EB$1257,MATCH($B71&amp;$D71&amp;$B$6,Raw!$A$6:$A$1257,0),MATCH(BE$6,Raw!$H$5:$EB$5,0))/60/60/24,"-")</f>
        <v>-</v>
      </c>
      <c r="BF71" s="23"/>
      <c r="BG71" s="23" t="str">
        <f>IFERROR(INDEX(Raw!$H$6:$EB$1257,MATCH($B71&amp;$D71&amp;$B$6,Raw!$A$6:$A$1257,0),MATCH(BG$6,Raw!$H$5:$EB$5,0)),"-")</f>
        <v>-</v>
      </c>
      <c r="BH71" s="23"/>
      <c r="BI71" s="23" t="str">
        <f>IFERROR(INDEX(Raw!$H$6:$EB$1257,MATCH($B71&amp;$D71&amp;$B$6,Raw!$A$6:$A$1257,0),MATCH(BI$6,Raw!$H$5:$EB$5,0))/60/60,"-")</f>
        <v>-</v>
      </c>
      <c r="BJ71" s="412" t="str">
        <f>IFERROR(INDEX(Raw!$H$6:$EB$1257,MATCH($B71&amp;$D71&amp;$B$6,Raw!$A$6:$A$1257,0),MATCH(BJ$6,Raw!$H$5:$EB$5,0))/60/60/24,"-")</f>
        <v>-</v>
      </c>
      <c r="BK71" s="418" t="str">
        <f>IFERROR(INDEX(Raw!$H$6:$EB$1257,MATCH($B71&amp;$D71&amp;$B$6,Raw!$A$6:$A$1257,0),MATCH(BK$6,Raw!$H$5:$EB$5,0))/60/60/24,"-")</f>
        <v>-</v>
      </c>
      <c r="BL71" s="23"/>
      <c r="BM71" s="329" t="str">
        <f>IFERROR(INDEX(Raw!$H$6:$EB$1257,MATCH($B71&amp;$D71&amp;$B$6,Raw!$A$6:$A$1257,0),MATCH(BM$6,Raw!$H$5:$EB$5,0)),"-")</f>
        <v>-</v>
      </c>
    </row>
    <row r="72" spans="1:65" s="1" customFormat="1" x14ac:dyDescent="0.2">
      <c r="A72" s="392">
        <v>44805</v>
      </c>
      <c r="B72" s="287" t="s">
        <v>134</v>
      </c>
      <c r="C72" s="263" t="s">
        <v>136</v>
      </c>
      <c r="D72" s="138" t="s">
        <v>136</v>
      </c>
      <c r="E72" s="326" t="str">
        <f>IFERROR(INDEX(Raw!$H$6:$EB$1257,MATCH($B72&amp;$D72&amp;$B$6,Raw!$A$6:$A$1257,0),MATCH(E$6,Raw!$H$5:$EB$5,0)),"-")</f>
        <v>-</v>
      </c>
      <c r="F72" s="323"/>
      <c r="G72" s="323" t="str">
        <f>IFERROR(INDEX(Raw!$H$6:$EB$1257,MATCH($B72&amp;$D72&amp;$B$6,Raw!$A$6:$A$1257,0),MATCH(G$6,Raw!$H$5:$EB$5,0))/60/60,"-")</f>
        <v>-</v>
      </c>
      <c r="H72" s="412" t="str">
        <f>IFERROR(INDEX(Raw!$H$6:$EB$1257,MATCH($B72&amp;$D72&amp;$B$6,Raw!$A$6:$A$1257,0),MATCH(H$6,Raw!$H$5:$EB$5,0))/60/60/24,"-")</f>
        <v>-</v>
      </c>
      <c r="I72" s="418" t="str">
        <f>IFERROR(INDEX(Raw!$H$6:$EB$1257,MATCH($B72&amp;$D72&amp;$B$6,Raw!$A$6:$A$1257,0),MATCH(I$6,Raw!$H$5:$EB$5,0))/60/60/24,"-")</f>
        <v>-</v>
      </c>
      <c r="J72" s="23"/>
      <c r="K72" s="326" t="str">
        <f>IFERROR(INDEX(Raw!$H$6:$EB$1257,MATCH($B72&amp;$D72&amp;$B$6,Raw!$A$6:$A$1257,0),MATCH(K$6,Raw!$H$5:$EB$5,0)),"-")</f>
        <v>-</v>
      </c>
      <c r="L72" s="323"/>
      <c r="M72" s="323" t="str">
        <f>IFERROR(INDEX(Raw!$H$6:$EB$1257,MATCH($B72&amp;$D72&amp;$B$6,Raw!$A$6:$A$1257,0),MATCH(M$6,Raw!$H$5:$EB$5,0))/60/60,"-")</f>
        <v>-</v>
      </c>
      <c r="N72" s="412" t="str">
        <f>IFERROR(INDEX(Raw!$H$6:$EB$1257,MATCH($B72&amp;$D72&amp;$B$6,Raw!$A$6:$A$1257,0),MATCH(N$6,Raw!$H$5:$EB$5,0))/60/60/24,"-")</f>
        <v>-</v>
      </c>
      <c r="O72" s="418" t="str">
        <f>IFERROR(INDEX(Raw!$H$6:$EB$1257,MATCH($B72&amp;$D72&amp;$B$6,Raw!$A$6:$A$1257,0),MATCH(O$6,Raw!$H$5:$EB$5,0))/60/60/24,"-")</f>
        <v>-</v>
      </c>
      <c r="P72" s="23"/>
      <c r="Q72" s="23" t="str">
        <f>IFERROR(INDEX(Raw!$H$6:$EB$1257,MATCH($B72&amp;$D72&amp;$B$6,Raw!$A$6:$A$1257,0),MATCH(Q$6,Raw!$H$5:$EB$5,0)),"-")</f>
        <v>-</v>
      </c>
      <c r="R72" s="23"/>
      <c r="S72" s="23" t="str">
        <f>IFERROR(INDEX(Raw!$H$6:$EB$1257,MATCH($B72&amp;$D72&amp;$B$6,Raw!$A$6:$A$1257,0),MATCH(S$6,Raw!$H$5:$EB$5,0))/60/60,"-")</f>
        <v>-</v>
      </c>
      <c r="T72" s="412" t="str">
        <f>IFERROR(INDEX(Raw!$H$6:$EB$1257,MATCH($B72&amp;$D72&amp;$B$6,Raw!$A$6:$A$1257,0),MATCH(T$6,Raw!$H$5:$EB$5,0))/60/60/24,"-")</f>
        <v>-</v>
      </c>
      <c r="U72" s="418" t="str">
        <f>IFERROR(INDEX(Raw!$H$6:$EB$1257,MATCH($B72&amp;$D72&amp;$B$6,Raw!$A$6:$A$1257,0),MATCH(U$6,Raw!$H$5:$EB$5,0))/60/60/24,"-")</f>
        <v>-</v>
      </c>
      <c r="V72" s="23"/>
      <c r="W72" s="23" t="str">
        <f>IFERROR(INDEX(Raw!$H$6:$EB$1257,MATCH($B72&amp;$D72&amp;$B$6,Raw!$A$6:$A$1257,0),MATCH(W$6,Raw!$H$5:$EB$5,0)),"-")</f>
        <v>-</v>
      </c>
      <c r="X72" s="23"/>
      <c r="Y72" s="23" t="str">
        <f>IFERROR(INDEX(Raw!$H$6:$EB$1257,MATCH($B72&amp;$D72&amp;$B$6,Raw!$A$6:$A$1257,0),MATCH(Y$6,Raw!$H$5:$EB$5,0))/60/60,"-")</f>
        <v>-</v>
      </c>
      <c r="Z72" s="412" t="str">
        <f>IFERROR(INDEX(Raw!$H$6:$EB$1257,MATCH($B72&amp;$D72&amp;$B$6,Raw!$A$6:$A$1257,0),MATCH(Z$6,Raw!$H$5:$EB$5,0))/60/60/24,"-")</f>
        <v>-</v>
      </c>
      <c r="AA72" s="418" t="str">
        <f>IFERROR(INDEX(Raw!$H$6:$EB$1257,MATCH($B72&amp;$D72&amp;$B$6,Raw!$A$6:$A$1257,0),MATCH(AA$6,Raw!$H$5:$EB$5,0))/60/60/24,"-")</f>
        <v>-</v>
      </c>
      <c r="AB72" s="23"/>
      <c r="AC72" s="323" t="str">
        <f>IFERROR(INDEX(Raw!$H$6:$EB$1257,MATCH($B72&amp;$D72&amp;$B$6,Raw!$A$6:$A$1257,0),MATCH(AC$6,Raw!$H$5:$EB$5,0)),"-")</f>
        <v>-</v>
      </c>
      <c r="AD72" s="323"/>
      <c r="AE72" s="323" t="str">
        <f>IFERROR(INDEX(Raw!$H$6:$EB$1257,MATCH($B72&amp;$D72&amp;$B$6,Raw!$A$6:$A$1257,0),MATCH(AE$6,Raw!$H$5:$EB$5,0))/60/60,"-")</f>
        <v>-</v>
      </c>
      <c r="AF72" s="412" t="str">
        <f>IFERROR(INDEX(Raw!$H$6:$EB$1257,MATCH($B72&amp;$D72&amp;$B$6,Raw!$A$6:$A$1257,0),MATCH(AF$6,Raw!$H$5:$EB$5,0))/60/60/24,"-")</f>
        <v>-</v>
      </c>
      <c r="AG72" s="418" t="str">
        <f>IFERROR(INDEX(Raw!$H$6:$EB$1257,MATCH($B72&amp;$D72&amp;$B$6,Raw!$A$6:$A$1257,0),MATCH(AG$6,Raw!$H$5:$EB$5,0))/60/60/24,"-")</f>
        <v>-</v>
      </c>
      <c r="AH72" s="23"/>
      <c r="AI72" s="23" t="str">
        <f>IFERROR(INDEX(Raw!$H$6:$EB$1257,MATCH($B72&amp;$D72&amp;$B$6,Raw!$A$6:$A$1257,0),MATCH(AI$6,Raw!$H$5:$EB$5,0)),"-")</f>
        <v>-</v>
      </c>
      <c r="AJ72" s="23"/>
      <c r="AK72" s="23" t="str">
        <f>IFERROR(INDEX(Raw!$H$6:$EB$1257,MATCH($B72&amp;$D72&amp;$B$6,Raw!$A$6:$A$1257,0),MATCH(AK$6,Raw!$H$5:$EB$5,0))/60/60,"-")</f>
        <v>-</v>
      </c>
      <c r="AL72" s="412" t="str">
        <f>IFERROR(INDEX(Raw!$H$6:$EB$1257,MATCH($B72&amp;$D72&amp;$B$6,Raw!$A$6:$A$1257,0),MATCH(AL$6,Raw!$H$5:$EB$5,0))/60/60/24,"-")</f>
        <v>-</v>
      </c>
      <c r="AM72" s="418" t="str">
        <f>IFERROR(INDEX(Raw!$H$6:$EB$1257,MATCH($B72&amp;$D72&amp;$B$6,Raw!$A$6:$A$1257,0),MATCH(AM$6,Raw!$H$5:$EB$5,0))/60/60/24,"-")</f>
        <v>-</v>
      </c>
      <c r="AN72" s="23"/>
      <c r="AO72" s="23" t="str">
        <f>IFERROR(INDEX(Raw!$H$6:$EB$1257,MATCH($B72&amp;$D72&amp;$B$6,Raw!$A$6:$A$1257,0),MATCH(AO$6,Raw!$H$5:$EB$5,0)),"-")</f>
        <v>-</v>
      </c>
      <c r="AP72" s="23"/>
      <c r="AQ72" s="23" t="str">
        <f>IFERROR(INDEX(Raw!$H$6:$EB$1257,MATCH($B72&amp;$D72&amp;$B$6,Raw!$A$6:$A$1257,0),MATCH(AQ$6,Raw!$H$5:$EB$5,0))/60/60,"-")</f>
        <v>-</v>
      </c>
      <c r="AR72" s="412" t="str">
        <f>IFERROR(INDEX(Raw!$H$6:$EB$1257,MATCH($B72&amp;$D72&amp;$B$6,Raw!$A$6:$A$1257,0),MATCH(AR$6,Raw!$H$5:$EB$5,0))/60/60/24,"-")</f>
        <v>-</v>
      </c>
      <c r="AS72" s="418" t="str">
        <f>IFERROR(INDEX(Raw!$H$6:$EB$1257,MATCH($B72&amp;$D72&amp;$B$6,Raw!$A$6:$A$1257,0),MATCH(AS$6,Raw!$H$5:$EB$5,0))/60/60/24,"-")</f>
        <v>-</v>
      </c>
      <c r="AT72" s="23"/>
      <c r="AU72" s="323" t="str">
        <f>IFERROR(INDEX(Raw!$H$6:$EB$1257,MATCH($B72&amp;$D72&amp;$B$6,Raw!$A$6:$A$1257,0),MATCH(AU$6,Raw!$H$5:$EB$5,0)),"-")</f>
        <v>-</v>
      </c>
      <c r="AV72" s="323"/>
      <c r="AW72" s="323" t="str">
        <f>IFERROR(INDEX(Raw!$H$6:$EB$1257,MATCH($B72&amp;$D72&amp;$B$6,Raw!$A$6:$A$1257,0),MATCH(AW$6,Raw!$H$5:$EB$5,0))/60/60,"-")</f>
        <v>-</v>
      </c>
      <c r="AX72" s="412" t="str">
        <f>IFERROR(INDEX(Raw!$H$6:$EB$1257,MATCH($B72&amp;$D72&amp;$B$6,Raw!$A$6:$A$1257,0),MATCH(AX$6,Raw!$H$5:$EB$5,0))/60/60/24,"-")</f>
        <v>-</v>
      </c>
      <c r="AY72" s="418" t="str">
        <f>IFERROR(INDEX(Raw!$H$6:$EB$1257,MATCH($B72&amp;$D72&amp;$B$6,Raw!$A$6:$A$1257,0),MATCH(AY$6,Raw!$H$5:$EB$5,0))/60/60/24,"-")</f>
        <v>-</v>
      </c>
      <c r="AZ72" s="23"/>
      <c r="BA72" s="23" t="str">
        <f>IFERROR(INDEX(Raw!$H$6:$EB$1257,MATCH($B72&amp;$D72&amp;$B$6,Raw!$A$6:$A$1257,0),MATCH(BA$6,Raw!$H$5:$EB$5,0)),"-")</f>
        <v>-</v>
      </c>
      <c r="BB72" s="23"/>
      <c r="BC72" s="23" t="str">
        <f>IFERROR(INDEX(Raw!$H$6:$EB$1257,MATCH($B72&amp;$D72&amp;$B$6,Raw!$A$6:$A$1257,0),MATCH(BC$6,Raw!$H$5:$EB$5,0))/60/60,"-")</f>
        <v>-</v>
      </c>
      <c r="BD72" s="412" t="str">
        <f>IFERROR(INDEX(Raw!$H$6:$EB$1257,MATCH($B72&amp;$D72&amp;$B$6,Raw!$A$6:$A$1257,0),MATCH(BD$6,Raw!$H$5:$EB$5,0))/60/60/24,"-")</f>
        <v>-</v>
      </c>
      <c r="BE72" s="418" t="str">
        <f>IFERROR(INDEX(Raw!$H$6:$EB$1257,MATCH($B72&amp;$D72&amp;$B$6,Raw!$A$6:$A$1257,0),MATCH(BE$6,Raw!$H$5:$EB$5,0))/60/60/24,"-")</f>
        <v>-</v>
      </c>
      <c r="BF72" s="23"/>
      <c r="BG72" s="23" t="str">
        <f>IFERROR(INDEX(Raw!$H$6:$EB$1257,MATCH($B72&amp;$D72&amp;$B$6,Raw!$A$6:$A$1257,0),MATCH(BG$6,Raw!$H$5:$EB$5,0)),"-")</f>
        <v>-</v>
      </c>
      <c r="BH72" s="23"/>
      <c r="BI72" s="23" t="str">
        <f>IFERROR(INDEX(Raw!$H$6:$EB$1257,MATCH($B72&amp;$D72&amp;$B$6,Raw!$A$6:$A$1257,0),MATCH(BI$6,Raw!$H$5:$EB$5,0))/60/60,"-")</f>
        <v>-</v>
      </c>
      <c r="BJ72" s="412" t="str">
        <f>IFERROR(INDEX(Raw!$H$6:$EB$1257,MATCH($B72&amp;$D72&amp;$B$6,Raw!$A$6:$A$1257,0),MATCH(BJ$6,Raw!$H$5:$EB$5,0))/60/60/24,"-")</f>
        <v>-</v>
      </c>
      <c r="BK72" s="418" t="str">
        <f>IFERROR(INDEX(Raw!$H$6:$EB$1257,MATCH($B72&amp;$D72&amp;$B$6,Raw!$A$6:$A$1257,0),MATCH(BK$6,Raw!$H$5:$EB$5,0))/60/60/24,"-")</f>
        <v>-</v>
      </c>
      <c r="BL72" s="23"/>
      <c r="BM72" s="329" t="str">
        <f>IFERROR(INDEX(Raw!$H$6:$EB$1257,MATCH($B72&amp;$D72&amp;$B$6,Raw!$A$6:$A$1257,0),MATCH(BM$6,Raw!$H$5:$EB$5,0)),"-")</f>
        <v>-</v>
      </c>
    </row>
    <row r="73" spans="1:65" s="1" customFormat="1" ht="18" x14ac:dyDescent="0.25">
      <c r="A73" s="392">
        <v>44835</v>
      </c>
      <c r="B73" s="287" t="s">
        <v>134</v>
      </c>
      <c r="C73" s="263" t="s">
        <v>137</v>
      </c>
      <c r="D73" s="144" t="s">
        <v>137</v>
      </c>
      <c r="E73" s="326" t="str">
        <f>IFERROR(INDEX(Raw!$H$6:$EB$1257,MATCH($B73&amp;$D73&amp;$B$6,Raw!$A$6:$A$1257,0),MATCH(E$6,Raw!$H$5:$EB$5,0)),"-")</f>
        <v>-</v>
      </c>
      <c r="F73" s="323"/>
      <c r="G73" s="323" t="str">
        <f>IFERROR(INDEX(Raw!$H$6:$EB$1257,MATCH($B73&amp;$D73&amp;$B$6,Raw!$A$6:$A$1257,0),MATCH(G$6,Raw!$H$5:$EB$5,0))/60/60,"-")</f>
        <v>-</v>
      </c>
      <c r="H73" s="412" t="str">
        <f>IFERROR(INDEX(Raw!$H$6:$EB$1257,MATCH($B73&amp;$D73&amp;$B$6,Raw!$A$6:$A$1257,0),MATCH(H$6,Raw!$H$5:$EB$5,0))/60/60/24,"-")</f>
        <v>-</v>
      </c>
      <c r="I73" s="418" t="str">
        <f>IFERROR(INDEX(Raw!$H$6:$EB$1257,MATCH($B73&amp;$D73&amp;$B$6,Raw!$A$6:$A$1257,0),MATCH(I$6,Raw!$H$5:$EB$5,0))/60/60/24,"-")</f>
        <v>-</v>
      </c>
      <c r="J73" s="23"/>
      <c r="K73" s="326" t="str">
        <f>IFERROR(INDEX(Raw!$H$6:$EB$1257,MATCH($B73&amp;$D73&amp;$B$6,Raw!$A$6:$A$1257,0),MATCH(K$6,Raw!$H$5:$EB$5,0)),"-")</f>
        <v>-</v>
      </c>
      <c r="L73" s="323"/>
      <c r="M73" s="323" t="str">
        <f>IFERROR(INDEX(Raw!$H$6:$EB$1257,MATCH($B73&amp;$D73&amp;$B$6,Raw!$A$6:$A$1257,0),MATCH(M$6,Raw!$H$5:$EB$5,0))/60/60,"-")</f>
        <v>-</v>
      </c>
      <c r="N73" s="412" t="str">
        <f>IFERROR(INDEX(Raw!$H$6:$EB$1257,MATCH($B73&amp;$D73&amp;$B$6,Raw!$A$6:$A$1257,0),MATCH(N$6,Raw!$H$5:$EB$5,0))/60/60/24,"-")</f>
        <v>-</v>
      </c>
      <c r="O73" s="418" t="str">
        <f>IFERROR(INDEX(Raw!$H$6:$EB$1257,MATCH($B73&amp;$D73&amp;$B$6,Raw!$A$6:$A$1257,0),MATCH(O$6,Raw!$H$5:$EB$5,0))/60/60/24,"-")</f>
        <v>-</v>
      </c>
      <c r="P73" s="23"/>
      <c r="Q73" s="23" t="str">
        <f>IFERROR(INDEX(Raw!$H$6:$EB$1257,MATCH($B73&amp;$D73&amp;$B$6,Raw!$A$6:$A$1257,0),MATCH(Q$6,Raw!$H$5:$EB$5,0)),"-")</f>
        <v>-</v>
      </c>
      <c r="R73" s="23"/>
      <c r="S73" s="23" t="str">
        <f>IFERROR(INDEX(Raw!$H$6:$EB$1257,MATCH($B73&amp;$D73&amp;$B$6,Raw!$A$6:$A$1257,0),MATCH(S$6,Raw!$H$5:$EB$5,0))/60/60,"-")</f>
        <v>-</v>
      </c>
      <c r="T73" s="412" t="str">
        <f>IFERROR(INDEX(Raw!$H$6:$EB$1257,MATCH($B73&amp;$D73&amp;$B$6,Raw!$A$6:$A$1257,0),MATCH(T$6,Raw!$H$5:$EB$5,0))/60/60/24,"-")</f>
        <v>-</v>
      </c>
      <c r="U73" s="418" t="str">
        <f>IFERROR(INDEX(Raw!$H$6:$EB$1257,MATCH($B73&amp;$D73&amp;$B$6,Raw!$A$6:$A$1257,0),MATCH(U$6,Raw!$H$5:$EB$5,0))/60/60/24,"-")</f>
        <v>-</v>
      </c>
      <c r="V73" s="23"/>
      <c r="W73" s="23" t="str">
        <f>IFERROR(INDEX(Raw!$H$6:$EB$1257,MATCH($B73&amp;$D73&amp;$B$6,Raw!$A$6:$A$1257,0),MATCH(W$6,Raw!$H$5:$EB$5,0)),"-")</f>
        <v>-</v>
      </c>
      <c r="X73" s="23"/>
      <c r="Y73" s="23" t="str">
        <f>IFERROR(INDEX(Raw!$H$6:$EB$1257,MATCH($B73&amp;$D73&amp;$B$6,Raw!$A$6:$A$1257,0),MATCH(Y$6,Raw!$H$5:$EB$5,0))/60/60,"-")</f>
        <v>-</v>
      </c>
      <c r="Z73" s="412" t="str">
        <f>IFERROR(INDEX(Raw!$H$6:$EB$1257,MATCH($B73&amp;$D73&amp;$B$6,Raw!$A$6:$A$1257,0),MATCH(Z$6,Raw!$H$5:$EB$5,0))/60/60/24,"-")</f>
        <v>-</v>
      </c>
      <c r="AA73" s="418" t="str">
        <f>IFERROR(INDEX(Raw!$H$6:$EB$1257,MATCH($B73&amp;$D73&amp;$B$6,Raw!$A$6:$A$1257,0),MATCH(AA$6,Raw!$H$5:$EB$5,0))/60/60/24,"-")</f>
        <v>-</v>
      </c>
      <c r="AB73" s="23"/>
      <c r="AC73" s="323" t="str">
        <f>IFERROR(INDEX(Raw!$H$6:$EB$1257,MATCH($B73&amp;$D73&amp;$B$6,Raw!$A$6:$A$1257,0),MATCH(AC$6,Raw!$H$5:$EB$5,0)),"-")</f>
        <v>-</v>
      </c>
      <c r="AD73" s="323"/>
      <c r="AE73" s="323" t="str">
        <f>IFERROR(INDEX(Raw!$H$6:$EB$1257,MATCH($B73&amp;$D73&amp;$B$6,Raw!$A$6:$A$1257,0),MATCH(AE$6,Raw!$H$5:$EB$5,0))/60/60,"-")</f>
        <v>-</v>
      </c>
      <c r="AF73" s="412" t="str">
        <f>IFERROR(INDEX(Raw!$H$6:$EB$1257,MATCH($B73&amp;$D73&amp;$B$6,Raw!$A$6:$A$1257,0),MATCH(AF$6,Raw!$H$5:$EB$5,0))/60/60/24,"-")</f>
        <v>-</v>
      </c>
      <c r="AG73" s="418" t="str">
        <f>IFERROR(INDEX(Raw!$H$6:$EB$1257,MATCH($B73&amp;$D73&amp;$B$6,Raw!$A$6:$A$1257,0),MATCH(AG$6,Raw!$H$5:$EB$5,0))/60/60/24,"-")</f>
        <v>-</v>
      </c>
      <c r="AH73" s="23"/>
      <c r="AI73" s="23" t="str">
        <f>IFERROR(INDEX(Raw!$H$6:$EB$1257,MATCH($B73&amp;$D73&amp;$B$6,Raw!$A$6:$A$1257,0),MATCH(AI$6,Raw!$H$5:$EB$5,0)),"-")</f>
        <v>-</v>
      </c>
      <c r="AJ73" s="23"/>
      <c r="AK73" s="23" t="str">
        <f>IFERROR(INDEX(Raw!$H$6:$EB$1257,MATCH($B73&amp;$D73&amp;$B$6,Raw!$A$6:$A$1257,0),MATCH(AK$6,Raw!$H$5:$EB$5,0))/60/60,"-")</f>
        <v>-</v>
      </c>
      <c r="AL73" s="412" t="str">
        <f>IFERROR(INDEX(Raw!$H$6:$EB$1257,MATCH($B73&amp;$D73&amp;$B$6,Raw!$A$6:$A$1257,0),MATCH(AL$6,Raw!$H$5:$EB$5,0))/60/60/24,"-")</f>
        <v>-</v>
      </c>
      <c r="AM73" s="418" t="str">
        <f>IFERROR(INDEX(Raw!$H$6:$EB$1257,MATCH($B73&amp;$D73&amp;$B$6,Raw!$A$6:$A$1257,0),MATCH(AM$6,Raw!$H$5:$EB$5,0))/60/60/24,"-")</f>
        <v>-</v>
      </c>
      <c r="AN73" s="23"/>
      <c r="AO73" s="23" t="str">
        <f>IFERROR(INDEX(Raw!$H$6:$EB$1257,MATCH($B73&amp;$D73&amp;$B$6,Raw!$A$6:$A$1257,0),MATCH(AO$6,Raw!$H$5:$EB$5,0)),"-")</f>
        <v>-</v>
      </c>
      <c r="AP73" s="23"/>
      <c r="AQ73" s="23" t="str">
        <f>IFERROR(INDEX(Raw!$H$6:$EB$1257,MATCH($B73&amp;$D73&amp;$B$6,Raw!$A$6:$A$1257,0),MATCH(AQ$6,Raw!$H$5:$EB$5,0))/60/60,"-")</f>
        <v>-</v>
      </c>
      <c r="AR73" s="412" t="str">
        <f>IFERROR(INDEX(Raw!$H$6:$EB$1257,MATCH($B73&amp;$D73&amp;$B$6,Raw!$A$6:$A$1257,0),MATCH(AR$6,Raw!$H$5:$EB$5,0))/60/60/24,"-")</f>
        <v>-</v>
      </c>
      <c r="AS73" s="418" t="str">
        <f>IFERROR(INDEX(Raw!$H$6:$EB$1257,MATCH($B73&amp;$D73&amp;$B$6,Raw!$A$6:$A$1257,0),MATCH(AS$6,Raw!$H$5:$EB$5,0))/60/60/24,"-")</f>
        <v>-</v>
      </c>
      <c r="AT73" s="23"/>
      <c r="AU73" s="323" t="str">
        <f>IFERROR(INDEX(Raw!$H$6:$EB$1257,MATCH($B73&amp;$D73&amp;$B$6,Raw!$A$6:$A$1257,0),MATCH(AU$6,Raw!$H$5:$EB$5,0)),"-")</f>
        <v>-</v>
      </c>
      <c r="AV73" s="323"/>
      <c r="AW73" s="323" t="str">
        <f>IFERROR(INDEX(Raw!$H$6:$EB$1257,MATCH($B73&amp;$D73&amp;$B$6,Raw!$A$6:$A$1257,0),MATCH(AW$6,Raw!$H$5:$EB$5,0))/60/60,"-")</f>
        <v>-</v>
      </c>
      <c r="AX73" s="412" t="str">
        <f>IFERROR(INDEX(Raw!$H$6:$EB$1257,MATCH($B73&amp;$D73&amp;$B$6,Raw!$A$6:$A$1257,0),MATCH(AX$6,Raw!$H$5:$EB$5,0))/60/60/24,"-")</f>
        <v>-</v>
      </c>
      <c r="AY73" s="418" t="str">
        <f>IFERROR(INDEX(Raw!$H$6:$EB$1257,MATCH($B73&amp;$D73&amp;$B$6,Raw!$A$6:$A$1257,0),MATCH(AY$6,Raw!$H$5:$EB$5,0))/60/60/24,"-")</f>
        <v>-</v>
      </c>
      <c r="AZ73" s="23"/>
      <c r="BA73" s="23" t="str">
        <f>IFERROR(INDEX(Raw!$H$6:$EB$1257,MATCH($B73&amp;$D73&amp;$B$6,Raw!$A$6:$A$1257,0),MATCH(BA$6,Raw!$H$5:$EB$5,0)),"-")</f>
        <v>-</v>
      </c>
      <c r="BB73" s="23"/>
      <c r="BC73" s="23" t="str">
        <f>IFERROR(INDEX(Raw!$H$6:$EB$1257,MATCH($B73&amp;$D73&amp;$B$6,Raw!$A$6:$A$1257,0),MATCH(BC$6,Raw!$H$5:$EB$5,0))/60/60,"-")</f>
        <v>-</v>
      </c>
      <c r="BD73" s="412" t="str">
        <f>IFERROR(INDEX(Raw!$H$6:$EB$1257,MATCH($B73&amp;$D73&amp;$B$6,Raw!$A$6:$A$1257,0),MATCH(BD$6,Raw!$H$5:$EB$5,0))/60/60/24,"-")</f>
        <v>-</v>
      </c>
      <c r="BE73" s="418" t="str">
        <f>IFERROR(INDEX(Raw!$H$6:$EB$1257,MATCH($B73&amp;$D73&amp;$B$6,Raw!$A$6:$A$1257,0),MATCH(BE$6,Raw!$H$5:$EB$5,0))/60/60/24,"-")</f>
        <v>-</v>
      </c>
      <c r="BF73" s="23"/>
      <c r="BG73" s="23" t="str">
        <f>IFERROR(INDEX(Raw!$H$6:$EB$1257,MATCH($B73&amp;$D73&amp;$B$6,Raw!$A$6:$A$1257,0),MATCH(BG$6,Raw!$H$5:$EB$5,0)),"-")</f>
        <v>-</v>
      </c>
      <c r="BH73" s="23"/>
      <c r="BI73" s="23" t="str">
        <f>IFERROR(INDEX(Raw!$H$6:$EB$1257,MATCH($B73&amp;$D73&amp;$B$6,Raw!$A$6:$A$1257,0),MATCH(BI$6,Raw!$H$5:$EB$5,0))/60/60,"-")</f>
        <v>-</v>
      </c>
      <c r="BJ73" s="412" t="str">
        <f>IFERROR(INDEX(Raw!$H$6:$EB$1257,MATCH($B73&amp;$D73&amp;$B$6,Raw!$A$6:$A$1257,0),MATCH(BJ$6,Raw!$H$5:$EB$5,0))/60/60/24,"-")</f>
        <v>-</v>
      </c>
      <c r="BK73" s="418" t="str">
        <f>IFERROR(INDEX(Raw!$H$6:$EB$1257,MATCH($B73&amp;$D73&amp;$B$6,Raw!$A$6:$A$1257,0),MATCH(BK$6,Raw!$H$5:$EB$5,0))/60/60/24,"-")</f>
        <v>-</v>
      </c>
      <c r="BL73" s="23"/>
      <c r="BM73" s="329" t="str">
        <f>IFERROR(INDEX(Raw!$H$6:$EB$1257,MATCH($B73&amp;$D73&amp;$B$6,Raw!$A$6:$A$1257,0),MATCH(BM$6,Raw!$H$5:$EB$5,0)),"-")</f>
        <v>-</v>
      </c>
    </row>
    <row r="74" spans="1:65" s="1" customFormat="1" x14ac:dyDescent="0.2">
      <c r="A74" s="392">
        <v>44866</v>
      </c>
      <c r="B74" s="287" t="s">
        <v>134</v>
      </c>
      <c r="C74" s="263" t="s">
        <v>138</v>
      </c>
      <c r="D74" s="138" t="s">
        <v>138</v>
      </c>
      <c r="E74" s="326" t="str">
        <f>IFERROR(INDEX(Raw!$H$6:$EB$1257,MATCH($B74&amp;$D74&amp;$B$6,Raw!$A$6:$A$1257,0),MATCH(E$6,Raw!$H$5:$EB$5,0)),"-")</f>
        <v>-</v>
      </c>
      <c r="F74" s="323"/>
      <c r="G74" s="323" t="str">
        <f>IFERROR(INDEX(Raw!$H$6:$EB$1257,MATCH($B74&amp;$D74&amp;$B$6,Raw!$A$6:$A$1257,0),MATCH(G$6,Raw!$H$5:$EB$5,0))/60/60,"-")</f>
        <v>-</v>
      </c>
      <c r="H74" s="412" t="str">
        <f>IFERROR(INDEX(Raw!$H$6:$EB$1257,MATCH($B74&amp;$D74&amp;$B$6,Raw!$A$6:$A$1257,0),MATCH(H$6,Raw!$H$5:$EB$5,0))/60/60/24,"-")</f>
        <v>-</v>
      </c>
      <c r="I74" s="418" t="str">
        <f>IFERROR(INDEX(Raw!$H$6:$EB$1257,MATCH($B74&amp;$D74&amp;$B$6,Raw!$A$6:$A$1257,0),MATCH(I$6,Raw!$H$5:$EB$5,0))/60/60/24,"-")</f>
        <v>-</v>
      </c>
      <c r="J74" s="23"/>
      <c r="K74" s="326" t="str">
        <f>IFERROR(INDEX(Raw!$H$6:$EB$1257,MATCH($B74&amp;$D74&amp;$B$6,Raw!$A$6:$A$1257,0),MATCH(K$6,Raw!$H$5:$EB$5,0)),"-")</f>
        <v>-</v>
      </c>
      <c r="L74" s="323"/>
      <c r="M74" s="323" t="str">
        <f>IFERROR(INDEX(Raw!$H$6:$EB$1257,MATCH($B74&amp;$D74&amp;$B$6,Raw!$A$6:$A$1257,0),MATCH(M$6,Raw!$H$5:$EB$5,0))/60/60,"-")</f>
        <v>-</v>
      </c>
      <c r="N74" s="412" t="str">
        <f>IFERROR(INDEX(Raw!$H$6:$EB$1257,MATCH($B74&amp;$D74&amp;$B$6,Raw!$A$6:$A$1257,0),MATCH(N$6,Raw!$H$5:$EB$5,0))/60/60/24,"-")</f>
        <v>-</v>
      </c>
      <c r="O74" s="418" t="str">
        <f>IFERROR(INDEX(Raw!$H$6:$EB$1257,MATCH($B74&amp;$D74&amp;$B$6,Raw!$A$6:$A$1257,0),MATCH(O$6,Raw!$H$5:$EB$5,0))/60/60/24,"-")</f>
        <v>-</v>
      </c>
      <c r="P74" s="23"/>
      <c r="Q74" s="23" t="str">
        <f>IFERROR(INDEX(Raw!$H$6:$EB$1257,MATCH($B74&amp;$D74&amp;$B$6,Raw!$A$6:$A$1257,0),MATCH(Q$6,Raw!$H$5:$EB$5,0)),"-")</f>
        <v>-</v>
      </c>
      <c r="R74" s="23"/>
      <c r="S74" s="23" t="str">
        <f>IFERROR(INDEX(Raw!$H$6:$EB$1257,MATCH($B74&amp;$D74&amp;$B$6,Raw!$A$6:$A$1257,0),MATCH(S$6,Raw!$H$5:$EB$5,0))/60/60,"-")</f>
        <v>-</v>
      </c>
      <c r="T74" s="412" t="str">
        <f>IFERROR(INDEX(Raw!$H$6:$EB$1257,MATCH($B74&amp;$D74&amp;$B$6,Raw!$A$6:$A$1257,0),MATCH(T$6,Raw!$H$5:$EB$5,0))/60/60/24,"-")</f>
        <v>-</v>
      </c>
      <c r="U74" s="418" t="str">
        <f>IFERROR(INDEX(Raw!$H$6:$EB$1257,MATCH($B74&amp;$D74&amp;$B$6,Raw!$A$6:$A$1257,0),MATCH(U$6,Raw!$H$5:$EB$5,0))/60/60/24,"-")</f>
        <v>-</v>
      </c>
      <c r="V74" s="23"/>
      <c r="W74" s="23" t="str">
        <f>IFERROR(INDEX(Raw!$H$6:$EB$1257,MATCH($B74&amp;$D74&amp;$B$6,Raw!$A$6:$A$1257,0),MATCH(W$6,Raw!$H$5:$EB$5,0)),"-")</f>
        <v>-</v>
      </c>
      <c r="X74" s="23"/>
      <c r="Y74" s="23" t="str">
        <f>IFERROR(INDEX(Raw!$H$6:$EB$1257,MATCH($B74&amp;$D74&amp;$B$6,Raw!$A$6:$A$1257,0),MATCH(Y$6,Raw!$H$5:$EB$5,0))/60/60,"-")</f>
        <v>-</v>
      </c>
      <c r="Z74" s="412" t="str">
        <f>IFERROR(INDEX(Raw!$H$6:$EB$1257,MATCH($B74&amp;$D74&amp;$B$6,Raw!$A$6:$A$1257,0),MATCH(Z$6,Raw!$H$5:$EB$5,0))/60/60/24,"-")</f>
        <v>-</v>
      </c>
      <c r="AA74" s="418" t="str">
        <f>IFERROR(INDEX(Raw!$H$6:$EB$1257,MATCH($B74&amp;$D74&amp;$B$6,Raw!$A$6:$A$1257,0),MATCH(AA$6,Raw!$H$5:$EB$5,0))/60/60/24,"-")</f>
        <v>-</v>
      </c>
      <c r="AB74" s="23"/>
      <c r="AC74" s="323" t="str">
        <f>IFERROR(INDEX(Raw!$H$6:$EB$1257,MATCH($B74&amp;$D74&amp;$B$6,Raw!$A$6:$A$1257,0),MATCH(AC$6,Raw!$H$5:$EB$5,0)),"-")</f>
        <v>-</v>
      </c>
      <c r="AD74" s="323"/>
      <c r="AE74" s="323" t="str">
        <f>IFERROR(INDEX(Raw!$H$6:$EB$1257,MATCH($B74&amp;$D74&amp;$B$6,Raw!$A$6:$A$1257,0),MATCH(AE$6,Raw!$H$5:$EB$5,0))/60/60,"-")</f>
        <v>-</v>
      </c>
      <c r="AF74" s="412" t="str">
        <f>IFERROR(INDEX(Raw!$H$6:$EB$1257,MATCH($B74&amp;$D74&amp;$B$6,Raw!$A$6:$A$1257,0),MATCH(AF$6,Raw!$H$5:$EB$5,0))/60/60/24,"-")</f>
        <v>-</v>
      </c>
      <c r="AG74" s="418" t="str">
        <f>IFERROR(INDEX(Raw!$H$6:$EB$1257,MATCH($B74&amp;$D74&amp;$B$6,Raw!$A$6:$A$1257,0),MATCH(AG$6,Raw!$H$5:$EB$5,0))/60/60/24,"-")</f>
        <v>-</v>
      </c>
      <c r="AH74" s="23"/>
      <c r="AI74" s="23" t="str">
        <f>IFERROR(INDEX(Raw!$H$6:$EB$1257,MATCH($B74&amp;$D74&amp;$B$6,Raw!$A$6:$A$1257,0),MATCH(AI$6,Raw!$H$5:$EB$5,0)),"-")</f>
        <v>-</v>
      </c>
      <c r="AJ74" s="23"/>
      <c r="AK74" s="23" t="str">
        <f>IFERROR(INDEX(Raw!$H$6:$EB$1257,MATCH($B74&amp;$D74&amp;$B$6,Raw!$A$6:$A$1257,0),MATCH(AK$6,Raw!$H$5:$EB$5,0))/60/60,"-")</f>
        <v>-</v>
      </c>
      <c r="AL74" s="412" t="str">
        <f>IFERROR(INDEX(Raw!$H$6:$EB$1257,MATCH($B74&amp;$D74&amp;$B$6,Raw!$A$6:$A$1257,0),MATCH(AL$6,Raw!$H$5:$EB$5,0))/60/60/24,"-")</f>
        <v>-</v>
      </c>
      <c r="AM74" s="418" t="str">
        <f>IFERROR(INDEX(Raw!$H$6:$EB$1257,MATCH($B74&amp;$D74&amp;$B$6,Raw!$A$6:$A$1257,0),MATCH(AM$6,Raw!$H$5:$EB$5,0))/60/60/24,"-")</f>
        <v>-</v>
      </c>
      <c r="AN74" s="23"/>
      <c r="AO74" s="23" t="str">
        <f>IFERROR(INDEX(Raw!$H$6:$EB$1257,MATCH($B74&amp;$D74&amp;$B$6,Raw!$A$6:$A$1257,0),MATCH(AO$6,Raw!$H$5:$EB$5,0)),"-")</f>
        <v>-</v>
      </c>
      <c r="AP74" s="23"/>
      <c r="AQ74" s="23" t="str">
        <f>IFERROR(INDEX(Raw!$H$6:$EB$1257,MATCH($B74&amp;$D74&amp;$B$6,Raw!$A$6:$A$1257,0),MATCH(AQ$6,Raw!$H$5:$EB$5,0))/60/60,"-")</f>
        <v>-</v>
      </c>
      <c r="AR74" s="412" t="str">
        <f>IFERROR(INDEX(Raw!$H$6:$EB$1257,MATCH($B74&amp;$D74&amp;$B$6,Raw!$A$6:$A$1257,0),MATCH(AR$6,Raw!$H$5:$EB$5,0))/60/60/24,"-")</f>
        <v>-</v>
      </c>
      <c r="AS74" s="418" t="str">
        <f>IFERROR(INDEX(Raw!$H$6:$EB$1257,MATCH($B74&amp;$D74&amp;$B$6,Raw!$A$6:$A$1257,0),MATCH(AS$6,Raw!$H$5:$EB$5,0))/60/60/24,"-")</f>
        <v>-</v>
      </c>
      <c r="AT74" s="23"/>
      <c r="AU74" s="323" t="str">
        <f>IFERROR(INDEX(Raw!$H$6:$EB$1257,MATCH($B74&amp;$D74&amp;$B$6,Raw!$A$6:$A$1257,0),MATCH(AU$6,Raw!$H$5:$EB$5,0)),"-")</f>
        <v>-</v>
      </c>
      <c r="AV74" s="323"/>
      <c r="AW74" s="323" t="str">
        <f>IFERROR(INDEX(Raw!$H$6:$EB$1257,MATCH($B74&amp;$D74&amp;$B$6,Raw!$A$6:$A$1257,0),MATCH(AW$6,Raw!$H$5:$EB$5,0))/60/60,"-")</f>
        <v>-</v>
      </c>
      <c r="AX74" s="412" t="str">
        <f>IFERROR(INDEX(Raw!$H$6:$EB$1257,MATCH($B74&amp;$D74&amp;$B$6,Raw!$A$6:$A$1257,0),MATCH(AX$6,Raw!$H$5:$EB$5,0))/60/60/24,"-")</f>
        <v>-</v>
      </c>
      <c r="AY74" s="418" t="str">
        <f>IFERROR(INDEX(Raw!$H$6:$EB$1257,MATCH($B74&amp;$D74&amp;$B$6,Raw!$A$6:$A$1257,0),MATCH(AY$6,Raw!$H$5:$EB$5,0))/60/60/24,"-")</f>
        <v>-</v>
      </c>
      <c r="AZ74" s="23"/>
      <c r="BA74" s="23" t="str">
        <f>IFERROR(INDEX(Raw!$H$6:$EB$1257,MATCH($B74&amp;$D74&amp;$B$6,Raw!$A$6:$A$1257,0),MATCH(BA$6,Raw!$H$5:$EB$5,0)),"-")</f>
        <v>-</v>
      </c>
      <c r="BB74" s="23"/>
      <c r="BC74" s="23" t="str">
        <f>IFERROR(INDEX(Raw!$H$6:$EB$1257,MATCH($B74&amp;$D74&amp;$B$6,Raw!$A$6:$A$1257,0),MATCH(BC$6,Raw!$H$5:$EB$5,0))/60/60,"-")</f>
        <v>-</v>
      </c>
      <c r="BD74" s="412" t="str">
        <f>IFERROR(INDEX(Raw!$H$6:$EB$1257,MATCH($B74&amp;$D74&amp;$B$6,Raw!$A$6:$A$1257,0),MATCH(BD$6,Raw!$H$5:$EB$5,0))/60/60/24,"-")</f>
        <v>-</v>
      </c>
      <c r="BE74" s="418" t="str">
        <f>IFERROR(INDEX(Raw!$H$6:$EB$1257,MATCH($B74&amp;$D74&amp;$B$6,Raw!$A$6:$A$1257,0),MATCH(BE$6,Raw!$H$5:$EB$5,0))/60/60/24,"-")</f>
        <v>-</v>
      </c>
      <c r="BF74" s="23"/>
      <c r="BG74" s="23" t="str">
        <f>IFERROR(INDEX(Raw!$H$6:$EB$1257,MATCH($B74&amp;$D74&amp;$B$6,Raw!$A$6:$A$1257,0),MATCH(BG$6,Raw!$H$5:$EB$5,0)),"-")</f>
        <v>-</v>
      </c>
      <c r="BH74" s="23"/>
      <c r="BI74" s="23" t="str">
        <f>IFERROR(INDEX(Raw!$H$6:$EB$1257,MATCH($B74&amp;$D74&amp;$B$6,Raw!$A$6:$A$1257,0),MATCH(BI$6,Raw!$H$5:$EB$5,0))/60/60,"-")</f>
        <v>-</v>
      </c>
      <c r="BJ74" s="412" t="str">
        <f>IFERROR(INDEX(Raw!$H$6:$EB$1257,MATCH($B74&amp;$D74&amp;$B$6,Raw!$A$6:$A$1257,0),MATCH(BJ$6,Raw!$H$5:$EB$5,0))/60/60/24,"-")</f>
        <v>-</v>
      </c>
      <c r="BK74" s="418" t="str">
        <f>IFERROR(INDEX(Raw!$H$6:$EB$1257,MATCH($B74&amp;$D74&amp;$B$6,Raw!$A$6:$A$1257,0),MATCH(BK$6,Raw!$H$5:$EB$5,0))/60/60/24,"-")</f>
        <v>-</v>
      </c>
      <c r="BL74" s="23"/>
      <c r="BM74" s="329" t="str">
        <f>IFERROR(INDEX(Raw!$H$6:$EB$1257,MATCH($B74&amp;$D74&amp;$B$6,Raw!$A$6:$A$1257,0),MATCH(BM$6,Raw!$H$5:$EB$5,0)),"-")</f>
        <v>-</v>
      </c>
    </row>
    <row r="75" spans="1:65" s="1" customFormat="1" x14ac:dyDescent="0.2">
      <c r="A75" s="392">
        <v>44896</v>
      </c>
      <c r="B75" s="287" t="s">
        <v>134</v>
      </c>
      <c r="C75" s="263" t="s">
        <v>139</v>
      </c>
      <c r="D75" s="138" t="s">
        <v>139</v>
      </c>
      <c r="E75" s="326" t="str">
        <f>IFERROR(INDEX(Raw!$H$6:$EB$1257,MATCH($B75&amp;$D75&amp;$B$6,Raw!$A$6:$A$1257,0),MATCH(E$6,Raw!$H$5:$EB$5,0)),"-")</f>
        <v>-</v>
      </c>
      <c r="F75" s="323"/>
      <c r="G75" s="323" t="str">
        <f>IFERROR(INDEX(Raw!$H$6:$EB$1257,MATCH($B75&amp;$D75&amp;$B$6,Raw!$A$6:$A$1257,0),MATCH(G$6,Raw!$H$5:$EB$5,0))/60/60,"-")</f>
        <v>-</v>
      </c>
      <c r="H75" s="412" t="str">
        <f>IFERROR(INDEX(Raw!$H$6:$EB$1257,MATCH($B75&amp;$D75&amp;$B$6,Raw!$A$6:$A$1257,0),MATCH(H$6,Raw!$H$5:$EB$5,0))/60/60/24,"-")</f>
        <v>-</v>
      </c>
      <c r="I75" s="418" t="str">
        <f>IFERROR(INDEX(Raw!$H$6:$EB$1257,MATCH($B75&amp;$D75&amp;$B$6,Raw!$A$6:$A$1257,0),MATCH(I$6,Raw!$H$5:$EB$5,0))/60/60/24,"-")</f>
        <v>-</v>
      </c>
      <c r="J75" s="23"/>
      <c r="K75" s="326" t="str">
        <f>IFERROR(INDEX(Raw!$H$6:$EB$1257,MATCH($B75&amp;$D75&amp;$B$6,Raw!$A$6:$A$1257,0),MATCH(K$6,Raw!$H$5:$EB$5,0)),"-")</f>
        <v>-</v>
      </c>
      <c r="L75" s="323"/>
      <c r="M75" s="323" t="str">
        <f>IFERROR(INDEX(Raw!$H$6:$EB$1257,MATCH($B75&amp;$D75&amp;$B$6,Raw!$A$6:$A$1257,0),MATCH(M$6,Raw!$H$5:$EB$5,0))/60/60,"-")</f>
        <v>-</v>
      </c>
      <c r="N75" s="412" t="str">
        <f>IFERROR(INDEX(Raw!$H$6:$EB$1257,MATCH($B75&amp;$D75&amp;$B$6,Raw!$A$6:$A$1257,0),MATCH(N$6,Raw!$H$5:$EB$5,0))/60/60/24,"-")</f>
        <v>-</v>
      </c>
      <c r="O75" s="418" t="str">
        <f>IFERROR(INDEX(Raw!$H$6:$EB$1257,MATCH($B75&amp;$D75&amp;$B$6,Raw!$A$6:$A$1257,0),MATCH(O$6,Raw!$H$5:$EB$5,0))/60/60/24,"-")</f>
        <v>-</v>
      </c>
      <c r="P75" s="23"/>
      <c r="Q75" s="23" t="str">
        <f>IFERROR(INDEX(Raw!$H$6:$EB$1257,MATCH($B75&amp;$D75&amp;$B$6,Raw!$A$6:$A$1257,0),MATCH(Q$6,Raw!$H$5:$EB$5,0)),"-")</f>
        <v>-</v>
      </c>
      <c r="R75" s="23"/>
      <c r="S75" s="23" t="str">
        <f>IFERROR(INDEX(Raw!$H$6:$EB$1257,MATCH($B75&amp;$D75&amp;$B$6,Raw!$A$6:$A$1257,0),MATCH(S$6,Raw!$H$5:$EB$5,0))/60/60,"-")</f>
        <v>-</v>
      </c>
      <c r="T75" s="412" t="str">
        <f>IFERROR(INDEX(Raw!$H$6:$EB$1257,MATCH($B75&amp;$D75&amp;$B$6,Raw!$A$6:$A$1257,0),MATCH(T$6,Raw!$H$5:$EB$5,0))/60/60/24,"-")</f>
        <v>-</v>
      </c>
      <c r="U75" s="418" t="str">
        <f>IFERROR(INDEX(Raw!$H$6:$EB$1257,MATCH($B75&amp;$D75&amp;$B$6,Raw!$A$6:$A$1257,0),MATCH(U$6,Raw!$H$5:$EB$5,0))/60/60/24,"-")</f>
        <v>-</v>
      </c>
      <c r="V75" s="23"/>
      <c r="W75" s="23" t="str">
        <f>IFERROR(INDEX(Raw!$H$6:$EB$1257,MATCH($B75&amp;$D75&amp;$B$6,Raw!$A$6:$A$1257,0),MATCH(W$6,Raw!$H$5:$EB$5,0)),"-")</f>
        <v>-</v>
      </c>
      <c r="X75" s="23"/>
      <c r="Y75" s="23" t="str">
        <f>IFERROR(INDEX(Raw!$H$6:$EB$1257,MATCH($B75&amp;$D75&amp;$B$6,Raw!$A$6:$A$1257,0),MATCH(Y$6,Raw!$H$5:$EB$5,0))/60/60,"-")</f>
        <v>-</v>
      </c>
      <c r="Z75" s="412" t="str">
        <f>IFERROR(INDEX(Raw!$H$6:$EB$1257,MATCH($B75&amp;$D75&amp;$B$6,Raw!$A$6:$A$1257,0),MATCH(Z$6,Raw!$H$5:$EB$5,0))/60/60/24,"-")</f>
        <v>-</v>
      </c>
      <c r="AA75" s="418" t="str">
        <f>IFERROR(INDEX(Raw!$H$6:$EB$1257,MATCH($B75&amp;$D75&amp;$B$6,Raw!$A$6:$A$1257,0),MATCH(AA$6,Raw!$H$5:$EB$5,0))/60/60/24,"-")</f>
        <v>-</v>
      </c>
      <c r="AB75" s="23"/>
      <c r="AC75" s="323" t="str">
        <f>IFERROR(INDEX(Raw!$H$6:$EB$1257,MATCH($B75&amp;$D75&amp;$B$6,Raw!$A$6:$A$1257,0),MATCH(AC$6,Raw!$H$5:$EB$5,0)),"-")</f>
        <v>-</v>
      </c>
      <c r="AD75" s="323"/>
      <c r="AE75" s="323" t="str">
        <f>IFERROR(INDEX(Raw!$H$6:$EB$1257,MATCH($B75&amp;$D75&amp;$B$6,Raw!$A$6:$A$1257,0),MATCH(AE$6,Raw!$H$5:$EB$5,0))/60/60,"-")</f>
        <v>-</v>
      </c>
      <c r="AF75" s="412" t="str">
        <f>IFERROR(INDEX(Raw!$H$6:$EB$1257,MATCH($B75&amp;$D75&amp;$B$6,Raw!$A$6:$A$1257,0),MATCH(AF$6,Raw!$H$5:$EB$5,0))/60/60/24,"-")</f>
        <v>-</v>
      </c>
      <c r="AG75" s="418" t="str">
        <f>IFERROR(INDEX(Raw!$H$6:$EB$1257,MATCH($B75&amp;$D75&amp;$B$6,Raw!$A$6:$A$1257,0),MATCH(AG$6,Raw!$H$5:$EB$5,0))/60/60/24,"-")</f>
        <v>-</v>
      </c>
      <c r="AH75" s="23"/>
      <c r="AI75" s="23" t="str">
        <f>IFERROR(INDEX(Raw!$H$6:$EB$1257,MATCH($B75&amp;$D75&amp;$B$6,Raw!$A$6:$A$1257,0),MATCH(AI$6,Raw!$H$5:$EB$5,0)),"-")</f>
        <v>-</v>
      </c>
      <c r="AJ75" s="23"/>
      <c r="AK75" s="23" t="str">
        <f>IFERROR(INDEX(Raw!$H$6:$EB$1257,MATCH($B75&amp;$D75&amp;$B$6,Raw!$A$6:$A$1257,0),MATCH(AK$6,Raw!$H$5:$EB$5,0))/60/60,"-")</f>
        <v>-</v>
      </c>
      <c r="AL75" s="412" t="str">
        <f>IFERROR(INDEX(Raw!$H$6:$EB$1257,MATCH($B75&amp;$D75&amp;$B$6,Raw!$A$6:$A$1257,0),MATCH(AL$6,Raw!$H$5:$EB$5,0))/60/60/24,"-")</f>
        <v>-</v>
      </c>
      <c r="AM75" s="418" t="str">
        <f>IFERROR(INDEX(Raw!$H$6:$EB$1257,MATCH($B75&amp;$D75&amp;$B$6,Raw!$A$6:$A$1257,0),MATCH(AM$6,Raw!$H$5:$EB$5,0))/60/60/24,"-")</f>
        <v>-</v>
      </c>
      <c r="AN75" s="23"/>
      <c r="AO75" s="23" t="str">
        <f>IFERROR(INDEX(Raw!$H$6:$EB$1257,MATCH($B75&amp;$D75&amp;$B$6,Raw!$A$6:$A$1257,0),MATCH(AO$6,Raw!$H$5:$EB$5,0)),"-")</f>
        <v>-</v>
      </c>
      <c r="AP75" s="23"/>
      <c r="AQ75" s="23" t="str">
        <f>IFERROR(INDEX(Raw!$H$6:$EB$1257,MATCH($B75&amp;$D75&amp;$B$6,Raw!$A$6:$A$1257,0),MATCH(AQ$6,Raw!$H$5:$EB$5,0))/60/60,"-")</f>
        <v>-</v>
      </c>
      <c r="AR75" s="412" t="str">
        <f>IFERROR(INDEX(Raw!$H$6:$EB$1257,MATCH($B75&amp;$D75&amp;$B$6,Raw!$A$6:$A$1257,0),MATCH(AR$6,Raw!$H$5:$EB$5,0))/60/60/24,"-")</f>
        <v>-</v>
      </c>
      <c r="AS75" s="418" t="str">
        <f>IFERROR(INDEX(Raw!$H$6:$EB$1257,MATCH($B75&amp;$D75&amp;$B$6,Raw!$A$6:$A$1257,0),MATCH(AS$6,Raw!$H$5:$EB$5,0))/60/60/24,"-")</f>
        <v>-</v>
      </c>
      <c r="AT75" s="23"/>
      <c r="AU75" s="323" t="str">
        <f>IFERROR(INDEX(Raw!$H$6:$EB$1257,MATCH($B75&amp;$D75&amp;$B$6,Raw!$A$6:$A$1257,0),MATCH(AU$6,Raw!$H$5:$EB$5,0)),"-")</f>
        <v>-</v>
      </c>
      <c r="AV75" s="323"/>
      <c r="AW75" s="323" t="str">
        <f>IFERROR(INDEX(Raw!$H$6:$EB$1257,MATCH($B75&amp;$D75&amp;$B$6,Raw!$A$6:$A$1257,0),MATCH(AW$6,Raw!$H$5:$EB$5,0))/60/60,"-")</f>
        <v>-</v>
      </c>
      <c r="AX75" s="412" t="str">
        <f>IFERROR(INDEX(Raw!$H$6:$EB$1257,MATCH($B75&amp;$D75&amp;$B$6,Raw!$A$6:$A$1257,0),MATCH(AX$6,Raw!$H$5:$EB$5,0))/60/60/24,"-")</f>
        <v>-</v>
      </c>
      <c r="AY75" s="418" t="str">
        <f>IFERROR(INDEX(Raw!$H$6:$EB$1257,MATCH($B75&amp;$D75&amp;$B$6,Raw!$A$6:$A$1257,0),MATCH(AY$6,Raw!$H$5:$EB$5,0))/60/60/24,"-")</f>
        <v>-</v>
      </c>
      <c r="AZ75" s="23"/>
      <c r="BA75" s="23" t="str">
        <f>IFERROR(INDEX(Raw!$H$6:$EB$1257,MATCH($B75&amp;$D75&amp;$B$6,Raw!$A$6:$A$1257,0),MATCH(BA$6,Raw!$H$5:$EB$5,0)),"-")</f>
        <v>-</v>
      </c>
      <c r="BB75" s="23"/>
      <c r="BC75" s="23" t="str">
        <f>IFERROR(INDEX(Raw!$H$6:$EB$1257,MATCH($B75&amp;$D75&amp;$B$6,Raw!$A$6:$A$1257,0),MATCH(BC$6,Raw!$H$5:$EB$5,0))/60/60,"-")</f>
        <v>-</v>
      </c>
      <c r="BD75" s="412" t="str">
        <f>IFERROR(INDEX(Raw!$H$6:$EB$1257,MATCH($B75&amp;$D75&amp;$B$6,Raw!$A$6:$A$1257,0),MATCH(BD$6,Raw!$H$5:$EB$5,0))/60/60/24,"-")</f>
        <v>-</v>
      </c>
      <c r="BE75" s="418" t="str">
        <f>IFERROR(INDEX(Raw!$H$6:$EB$1257,MATCH($B75&amp;$D75&amp;$B$6,Raw!$A$6:$A$1257,0),MATCH(BE$6,Raw!$H$5:$EB$5,0))/60/60/24,"-")</f>
        <v>-</v>
      </c>
      <c r="BF75" s="23"/>
      <c r="BG75" s="23" t="str">
        <f>IFERROR(INDEX(Raw!$H$6:$EB$1257,MATCH($B75&amp;$D75&amp;$B$6,Raw!$A$6:$A$1257,0),MATCH(BG$6,Raw!$H$5:$EB$5,0)),"-")</f>
        <v>-</v>
      </c>
      <c r="BH75" s="23"/>
      <c r="BI75" s="23" t="str">
        <f>IFERROR(INDEX(Raw!$H$6:$EB$1257,MATCH($B75&amp;$D75&amp;$B$6,Raw!$A$6:$A$1257,0),MATCH(BI$6,Raw!$H$5:$EB$5,0))/60/60,"-")</f>
        <v>-</v>
      </c>
      <c r="BJ75" s="412" t="str">
        <f>IFERROR(INDEX(Raw!$H$6:$EB$1257,MATCH($B75&amp;$D75&amp;$B$6,Raw!$A$6:$A$1257,0),MATCH(BJ$6,Raw!$H$5:$EB$5,0))/60/60/24,"-")</f>
        <v>-</v>
      </c>
      <c r="BK75" s="418" t="str">
        <f>IFERROR(INDEX(Raw!$H$6:$EB$1257,MATCH($B75&amp;$D75&amp;$B$6,Raw!$A$6:$A$1257,0),MATCH(BK$6,Raw!$H$5:$EB$5,0))/60/60/24,"-")</f>
        <v>-</v>
      </c>
      <c r="BL75" s="23"/>
      <c r="BM75" s="329" t="str">
        <f>IFERROR(INDEX(Raw!$H$6:$EB$1257,MATCH($B75&amp;$D75&amp;$B$6,Raw!$A$6:$A$1257,0),MATCH(BM$6,Raw!$H$5:$EB$5,0)),"-")</f>
        <v>-</v>
      </c>
    </row>
    <row r="76" spans="1:65" s="1" customFormat="1" ht="18" x14ac:dyDescent="0.25">
      <c r="A76" s="392">
        <v>44927</v>
      </c>
      <c r="B76" s="287" t="s">
        <v>134</v>
      </c>
      <c r="C76" s="263" t="s">
        <v>140</v>
      </c>
      <c r="D76" s="144" t="s">
        <v>140</v>
      </c>
      <c r="E76" s="326" t="str">
        <f>IFERROR(INDEX(Raw!$H$6:$EB$1257,MATCH($B76&amp;$D76&amp;$B$6,Raw!$A$6:$A$1257,0),MATCH(E$6,Raw!$H$5:$EB$5,0)),"-")</f>
        <v>-</v>
      </c>
      <c r="F76" s="323"/>
      <c r="G76" s="323" t="str">
        <f>IFERROR(INDEX(Raw!$H$6:$EB$1257,MATCH($B76&amp;$D76&amp;$B$6,Raw!$A$6:$A$1257,0),MATCH(G$6,Raw!$H$5:$EB$5,0))/60/60,"-")</f>
        <v>-</v>
      </c>
      <c r="H76" s="412" t="str">
        <f>IFERROR(INDEX(Raw!$H$6:$EB$1257,MATCH($B76&amp;$D76&amp;$B$6,Raw!$A$6:$A$1257,0),MATCH(H$6,Raw!$H$5:$EB$5,0))/60/60/24,"-")</f>
        <v>-</v>
      </c>
      <c r="I76" s="418" t="str">
        <f>IFERROR(INDEX(Raw!$H$6:$EB$1257,MATCH($B76&amp;$D76&amp;$B$6,Raw!$A$6:$A$1257,0),MATCH(I$6,Raw!$H$5:$EB$5,0))/60/60/24,"-")</f>
        <v>-</v>
      </c>
      <c r="J76" s="23"/>
      <c r="K76" s="326" t="str">
        <f>IFERROR(INDEX(Raw!$H$6:$EB$1257,MATCH($B76&amp;$D76&amp;$B$6,Raw!$A$6:$A$1257,0),MATCH(K$6,Raw!$H$5:$EB$5,0)),"-")</f>
        <v>-</v>
      </c>
      <c r="L76" s="323"/>
      <c r="M76" s="323" t="str">
        <f>IFERROR(INDEX(Raw!$H$6:$EB$1257,MATCH($B76&amp;$D76&amp;$B$6,Raw!$A$6:$A$1257,0),MATCH(M$6,Raw!$H$5:$EB$5,0))/60/60,"-")</f>
        <v>-</v>
      </c>
      <c r="N76" s="412" t="str">
        <f>IFERROR(INDEX(Raw!$H$6:$EB$1257,MATCH($B76&amp;$D76&amp;$B$6,Raw!$A$6:$A$1257,0),MATCH(N$6,Raw!$H$5:$EB$5,0))/60/60/24,"-")</f>
        <v>-</v>
      </c>
      <c r="O76" s="418" t="str">
        <f>IFERROR(INDEX(Raw!$H$6:$EB$1257,MATCH($B76&amp;$D76&amp;$B$6,Raw!$A$6:$A$1257,0),MATCH(O$6,Raw!$H$5:$EB$5,0))/60/60/24,"-")</f>
        <v>-</v>
      </c>
      <c r="P76" s="23"/>
      <c r="Q76" s="23" t="str">
        <f>IFERROR(INDEX(Raw!$H$6:$EB$1257,MATCH($B76&amp;$D76&amp;$B$6,Raw!$A$6:$A$1257,0),MATCH(Q$6,Raw!$H$5:$EB$5,0)),"-")</f>
        <v>-</v>
      </c>
      <c r="R76" s="23"/>
      <c r="S76" s="23" t="str">
        <f>IFERROR(INDEX(Raw!$H$6:$EB$1257,MATCH($B76&amp;$D76&amp;$B$6,Raw!$A$6:$A$1257,0),MATCH(S$6,Raw!$H$5:$EB$5,0))/60/60,"-")</f>
        <v>-</v>
      </c>
      <c r="T76" s="412" t="str">
        <f>IFERROR(INDEX(Raw!$H$6:$EB$1257,MATCH($B76&amp;$D76&amp;$B$6,Raw!$A$6:$A$1257,0),MATCH(T$6,Raw!$H$5:$EB$5,0))/60/60/24,"-")</f>
        <v>-</v>
      </c>
      <c r="U76" s="418" t="str">
        <f>IFERROR(INDEX(Raw!$H$6:$EB$1257,MATCH($B76&amp;$D76&amp;$B$6,Raw!$A$6:$A$1257,0),MATCH(U$6,Raw!$H$5:$EB$5,0))/60/60/24,"-")</f>
        <v>-</v>
      </c>
      <c r="V76" s="23"/>
      <c r="W76" s="23" t="str">
        <f>IFERROR(INDEX(Raw!$H$6:$EB$1257,MATCH($B76&amp;$D76&amp;$B$6,Raw!$A$6:$A$1257,0),MATCH(W$6,Raw!$H$5:$EB$5,0)),"-")</f>
        <v>-</v>
      </c>
      <c r="X76" s="23"/>
      <c r="Y76" s="23" t="str">
        <f>IFERROR(INDEX(Raw!$H$6:$EB$1257,MATCH($B76&amp;$D76&amp;$B$6,Raw!$A$6:$A$1257,0),MATCH(Y$6,Raw!$H$5:$EB$5,0))/60/60,"-")</f>
        <v>-</v>
      </c>
      <c r="Z76" s="412" t="str">
        <f>IFERROR(INDEX(Raw!$H$6:$EB$1257,MATCH($B76&amp;$D76&amp;$B$6,Raw!$A$6:$A$1257,0),MATCH(Z$6,Raw!$H$5:$EB$5,0))/60/60/24,"-")</f>
        <v>-</v>
      </c>
      <c r="AA76" s="418" t="str">
        <f>IFERROR(INDEX(Raw!$H$6:$EB$1257,MATCH($B76&amp;$D76&amp;$B$6,Raw!$A$6:$A$1257,0),MATCH(AA$6,Raw!$H$5:$EB$5,0))/60/60/24,"-")</f>
        <v>-</v>
      </c>
      <c r="AB76" s="23"/>
      <c r="AC76" s="323" t="str">
        <f>IFERROR(INDEX(Raw!$H$6:$EB$1257,MATCH($B76&amp;$D76&amp;$B$6,Raw!$A$6:$A$1257,0),MATCH(AC$6,Raw!$H$5:$EB$5,0)),"-")</f>
        <v>-</v>
      </c>
      <c r="AD76" s="323"/>
      <c r="AE76" s="323" t="str">
        <f>IFERROR(INDEX(Raw!$H$6:$EB$1257,MATCH($B76&amp;$D76&amp;$B$6,Raw!$A$6:$A$1257,0),MATCH(AE$6,Raw!$H$5:$EB$5,0))/60/60,"-")</f>
        <v>-</v>
      </c>
      <c r="AF76" s="412" t="str">
        <f>IFERROR(INDEX(Raw!$H$6:$EB$1257,MATCH($B76&amp;$D76&amp;$B$6,Raw!$A$6:$A$1257,0),MATCH(AF$6,Raw!$H$5:$EB$5,0))/60/60/24,"-")</f>
        <v>-</v>
      </c>
      <c r="AG76" s="418" t="str">
        <f>IFERROR(INDEX(Raw!$H$6:$EB$1257,MATCH($B76&amp;$D76&amp;$B$6,Raw!$A$6:$A$1257,0),MATCH(AG$6,Raw!$H$5:$EB$5,0))/60/60/24,"-")</f>
        <v>-</v>
      </c>
      <c r="AH76" s="23"/>
      <c r="AI76" s="23" t="str">
        <f>IFERROR(INDEX(Raw!$H$6:$EB$1257,MATCH($B76&amp;$D76&amp;$B$6,Raw!$A$6:$A$1257,0),MATCH(AI$6,Raw!$H$5:$EB$5,0)),"-")</f>
        <v>-</v>
      </c>
      <c r="AJ76" s="23"/>
      <c r="AK76" s="23" t="str">
        <f>IFERROR(INDEX(Raw!$H$6:$EB$1257,MATCH($B76&amp;$D76&amp;$B$6,Raw!$A$6:$A$1257,0),MATCH(AK$6,Raw!$H$5:$EB$5,0))/60/60,"-")</f>
        <v>-</v>
      </c>
      <c r="AL76" s="412" t="str">
        <f>IFERROR(INDEX(Raw!$H$6:$EB$1257,MATCH($B76&amp;$D76&amp;$B$6,Raw!$A$6:$A$1257,0),MATCH(AL$6,Raw!$H$5:$EB$5,0))/60/60/24,"-")</f>
        <v>-</v>
      </c>
      <c r="AM76" s="418" t="str">
        <f>IFERROR(INDEX(Raw!$H$6:$EB$1257,MATCH($B76&amp;$D76&amp;$B$6,Raw!$A$6:$A$1257,0),MATCH(AM$6,Raw!$H$5:$EB$5,0))/60/60/24,"-")</f>
        <v>-</v>
      </c>
      <c r="AN76" s="23"/>
      <c r="AO76" s="23" t="str">
        <f>IFERROR(INDEX(Raw!$H$6:$EB$1257,MATCH($B76&amp;$D76&amp;$B$6,Raw!$A$6:$A$1257,0),MATCH(AO$6,Raw!$H$5:$EB$5,0)),"-")</f>
        <v>-</v>
      </c>
      <c r="AP76" s="23"/>
      <c r="AQ76" s="23" t="str">
        <f>IFERROR(INDEX(Raw!$H$6:$EB$1257,MATCH($B76&amp;$D76&amp;$B$6,Raw!$A$6:$A$1257,0),MATCH(AQ$6,Raw!$H$5:$EB$5,0))/60/60,"-")</f>
        <v>-</v>
      </c>
      <c r="AR76" s="412" t="str">
        <f>IFERROR(INDEX(Raw!$H$6:$EB$1257,MATCH($B76&amp;$D76&amp;$B$6,Raw!$A$6:$A$1257,0),MATCH(AR$6,Raw!$H$5:$EB$5,0))/60/60/24,"-")</f>
        <v>-</v>
      </c>
      <c r="AS76" s="418" t="str">
        <f>IFERROR(INDEX(Raw!$H$6:$EB$1257,MATCH($B76&amp;$D76&amp;$B$6,Raw!$A$6:$A$1257,0),MATCH(AS$6,Raw!$H$5:$EB$5,0))/60/60/24,"-")</f>
        <v>-</v>
      </c>
      <c r="AT76" s="23"/>
      <c r="AU76" s="323" t="str">
        <f>IFERROR(INDEX(Raw!$H$6:$EB$1257,MATCH($B76&amp;$D76&amp;$B$6,Raw!$A$6:$A$1257,0),MATCH(AU$6,Raw!$H$5:$EB$5,0)),"-")</f>
        <v>-</v>
      </c>
      <c r="AV76" s="323"/>
      <c r="AW76" s="323" t="str">
        <f>IFERROR(INDEX(Raw!$H$6:$EB$1257,MATCH($B76&amp;$D76&amp;$B$6,Raw!$A$6:$A$1257,0),MATCH(AW$6,Raw!$H$5:$EB$5,0))/60/60,"-")</f>
        <v>-</v>
      </c>
      <c r="AX76" s="412" t="str">
        <f>IFERROR(INDEX(Raw!$H$6:$EB$1257,MATCH($B76&amp;$D76&amp;$B$6,Raw!$A$6:$A$1257,0),MATCH(AX$6,Raw!$H$5:$EB$5,0))/60/60/24,"-")</f>
        <v>-</v>
      </c>
      <c r="AY76" s="418" t="str">
        <f>IFERROR(INDEX(Raw!$H$6:$EB$1257,MATCH($B76&amp;$D76&amp;$B$6,Raw!$A$6:$A$1257,0),MATCH(AY$6,Raw!$H$5:$EB$5,0))/60/60/24,"-")</f>
        <v>-</v>
      </c>
      <c r="AZ76" s="23"/>
      <c r="BA76" s="23" t="str">
        <f>IFERROR(INDEX(Raw!$H$6:$EB$1257,MATCH($B76&amp;$D76&amp;$B$6,Raw!$A$6:$A$1257,0),MATCH(BA$6,Raw!$H$5:$EB$5,0)),"-")</f>
        <v>-</v>
      </c>
      <c r="BB76" s="23"/>
      <c r="BC76" s="23" t="str">
        <f>IFERROR(INDEX(Raw!$H$6:$EB$1257,MATCH($B76&amp;$D76&amp;$B$6,Raw!$A$6:$A$1257,0),MATCH(BC$6,Raw!$H$5:$EB$5,0))/60/60,"-")</f>
        <v>-</v>
      </c>
      <c r="BD76" s="412" t="str">
        <f>IFERROR(INDEX(Raw!$H$6:$EB$1257,MATCH($B76&amp;$D76&amp;$B$6,Raw!$A$6:$A$1257,0),MATCH(BD$6,Raw!$H$5:$EB$5,0))/60/60/24,"-")</f>
        <v>-</v>
      </c>
      <c r="BE76" s="418" t="str">
        <f>IFERROR(INDEX(Raw!$H$6:$EB$1257,MATCH($B76&amp;$D76&amp;$B$6,Raw!$A$6:$A$1257,0),MATCH(BE$6,Raw!$H$5:$EB$5,0))/60/60/24,"-")</f>
        <v>-</v>
      </c>
      <c r="BF76" s="23"/>
      <c r="BG76" s="23" t="str">
        <f>IFERROR(INDEX(Raw!$H$6:$EB$1257,MATCH($B76&amp;$D76&amp;$B$6,Raw!$A$6:$A$1257,0),MATCH(BG$6,Raw!$H$5:$EB$5,0)),"-")</f>
        <v>-</v>
      </c>
      <c r="BH76" s="23"/>
      <c r="BI76" s="23" t="str">
        <f>IFERROR(INDEX(Raw!$H$6:$EB$1257,MATCH($B76&amp;$D76&amp;$B$6,Raw!$A$6:$A$1257,0),MATCH(BI$6,Raw!$H$5:$EB$5,0))/60/60,"-")</f>
        <v>-</v>
      </c>
      <c r="BJ76" s="412" t="str">
        <f>IFERROR(INDEX(Raw!$H$6:$EB$1257,MATCH($B76&amp;$D76&amp;$B$6,Raw!$A$6:$A$1257,0),MATCH(BJ$6,Raw!$H$5:$EB$5,0))/60/60/24,"-")</f>
        <v>-</v>
      </c>
      <c r="BK76" s="418" t="str">
        <f>IFERROR(INDEX(Raw!$H$6:$EB$1257,MATCH($B76&amp;$D76&amp;$B$6,Raw!$A$6:$A$1257,0),MATCH(BK$6,Raw!$H$5:$EB$5,0))/60/60/24,"-")</f>
        <v>-</v>
      </c>
      <c r="BL76" s="23"/>
      <c r="BM76" s="329" t="str">
        <f>IFERROR(INDEX(Raw!$H$6:$EB$1257,MATCH($B76&amp;$D76&amp;$B$6,Raw!$A$6:$A$1257,0),MATCH(BM$6,Raw!$H$5:$EB$5,0)),"-")</f>
        <v>-</v>
      </c>
    </row>
    <row r="77" spans="1:65" s="1" customFormat="1" x14ac:dyDescent="0.2">
      <c r="A77" s="392">
        <v>44958</v>
      </c>
      <c r="B77" s="287" t="s">
        <v>134</v>
      </c>
      <c r="C77" s="263" t="s">
        <v>141</v>
      </c>
      <c r="D77" s="138" t="s">
        <v>141</v>
      </c>
      <c r="E77" s="326" t="str">
        <f>IFERROR(INDEX(Raw!$H$6:$EB$1257,MATCH($B77&amp;$D77&amp;$B$6,Raw!$A$6:$A$1257,0),MATCH(E$6,Raw!$H$5:$EB$5,0)),"-")</f>
        <v>-</v>
      </c>
      <c r="F77" s="323"/>
      <c r="G77" s="323" t="str">
        <f>IFERROR(INDEX(Raw!$H$6:$EB$1257,MATCH($B77&amp;$D77&amp;$B$6,Raw!$A$6:$A$1257,0),MATCH(G$6,Raw!$H$5:$EB$5,0))/60/60,"-")</f>
        <v>-</v>
      </c>
      <c r="H77" s="412" t="str">
        <f>IFERROR(INDEX(Raw!$H$6:$EB$1257,MATCH($B77&amp;$D77&amp;$B$6,Raw!$A$6:$A$1257,0),MATCH(H$6,Raw!$H$5:$EB$5,0))/60/60/24,"-")</f>
        <v>-</v>
      </c>
      <c r="I77" s="418" t="str">
        <f>IFERROR(INDEX(Raw!$H$6:$EB$1257,MATCH($B77&amp;$D77&amp;$B$6,Raw!$A$6:$A$1257,0),MATCH(I$6,Raw!$H$5:$EB$5,0))/60/60/24,"-")</f>
        <v>-</v>
      </c>
      <c r="J77" s="23"/>
      <c r="K77" s="326" t="str">
        <f>IFERROR(INDEX(Raw!$H$6:$EB$1257,MATCH($B77&amp;$D77&amp;$B$6,Raw!$A$6:$A$1257,0),MATCH(K$6,Raw!$H$5:$EB$5,0)),"-")</f>
        <v>-</v>
      </c>
      <c r="L77" s="323"/>
      <c r="M77" s="323" t="str">
        <f>IFERROR(INDEX(Raw!$H$6:$EB$1257,MATCH($B77&amp;$D77&amp;$B$6,Raw!$A$6:$A$1257,0),MATCH(M$6,Raw!$H$5:$EB$5,0))/60/60,"-")</f>
        <v>-</v>
      </c>
      <c r="N77" s="412" t="str">
        <f>IFERROR(INDEX(Raw!$H$6:$EB$1257,MATCH($B77&amp;$D77&amp;$B$6,Raw!$A$6:$A$1257,0),MATCH(N$6,Raw!$H$5:$EB$5,0))/60/60/24,"-")</f>
        <v>-</v>
      </c>
      <c r="O77" s="418" t="str">
        <f>IFERROR(INDEX(Raw!$H$6:$EB$1257,MATCH($B77&amp;$D77&amp;$B$6,Raw!$A$6:$A$1257,0),MATCH(O$6,Raw!$H$5:$EB$5,0))/60/60/24,"-")</f>
        <v>-</v>
      </c>
      <c r="P77" s="23"/>
      <c r="Q77" s="23" t="str">
        <f>IFERROR(INDEX(Raw!$H$6:$EB$1257,MATCH($B77&amp;$D77&amp;$B$6,Raw!$A$6:$A$1257,0),MATCH(Q$6,Raw!$H$5:$EB$5,0)),"-")</f>
        <v>-</v>
      </c>
      <c r="R77" s="23"/>
      <c r="S77" s="23" t="str">
        <f>IFERROR(INDEX(Raw!$H$6:$EB$1257,MATCH($B77&amp;$D77&amp;$B$6,Raw!$A$6:$A$1257,0),MATCH(S$6,Raw!$H$5:$EB$5,0))/60/60,"-")</f>
        <v>-</v>
      </c>
      <c r="T77" s="412" t="str">
        <f>IFERROR(INDEX(Raw!$H$6:$EB$1257,MATCH($B77&amp;$D77&amp;$B$6,Raw!$A$6:$A$1257,0),MATCH(T$6,Raw!$H$5:$EB$5,0))/60/60/24,"-")</f>
        <v>-</v>
      </c>
      <c r="U77" s="418" t="str">
        <f>IFERROR(INDEX(Raw!$H$6:$EB$1257,MATCH($B77&amp;$D77&amp;$B$6,Raw!$A$6:$A$1257,0),MATCH(U$6,Raw!$H$5:$EB$5,0))/60/60/24,"-")</f>
        <v>-</v>
      </c>
      <c r="V77" s="23"/>
      <c r="W77" s="23" t="str">
        <f>IFERROR(INDEX(Raw!$H$6:$EB$1257,MATCH($B77&amp;$D77&amp;$B$6,Raw!$A$6:$A$1257,0),MATCH(W$6,Raw!$H$5:$EB$5,0)),"-")</f>
        <v>-</v>
      </c>
      <c r="X77" s="23"/>
      <c r="Y77" s="23" t="str">
        <f>IFERROR(INDEX(Raw!$H$6:$EB$1257,MATCH($B77&amp;$D77&amp;$B$6,Raw!$A$6:$A$1257,0),MATCH(Y$6,Raw!$H$5:$EB$5,0))/60/60,"-")</f>
        <v>-</v>
      </c>
      <c r="Z77" s="412" t="str">
        <f>IFERROR(INDEX(Raw!$H$6:$EB$1257,MATCH($B77&amp;$D77&amp;$B$6,Raw!$A$6:$A$1257,0),MATCH(Z$6,Raw!$H$5:$EB$5,0))/60/60/24,"-")</f>
        <v>-</v>
      </c>
      <c r="AA77" s="418" t="str">
        <f>IFERROR(INDEX(Raw!$H$6:$EB$1257,MATCH($B77&amp;$D77&amp;$B$6,Raw!$A$6:$A$1257,0),MATCH(AA$6,Raw!$H$5:$EB$5,0))/60/60/24,"-")</f>
        <v>-</v>
      </c>
      <c r="AB77" s="23"/>
      <c r="AC77" s="323" t="str">
        <f>IFERROR(INDEX(Raw!$H$6:$EB$1257,MATCH($B77&amp;$D77&amp;$B$6,Raw!$A$6:$A$1257,0),MATCH(AC$6,Raw!$H$5:$EB$5,0)),"-")</f>
        <v>-</v>
      </c>
      <c r="AD77" s="323"/>
      <c r="AE77" s="323" t="str">
        <f>IFERROR(INDEX(Raw!$H$6:$EB$1257,MATCH($B77&amp;$D77&amp;$B$6,Raw!$A$6:$A$1257,0),MATCH(AE$6,Raw!$H$5:$EB$5,0))/60/60,"-")</f>
        <v>-</v>
      </c>
      <c r="AF77" s="412" t="str">
        <f>IFERROR(INDEX(Raw!$H$6:$EB$1257,MATCH($B77&amp;$D77&amp;$B$6,Raw!$A$6:$A$1257,0),MATCH(AF$6,Raw!$H$5:$EB$5,0))/60/60/24,"-")</f>
        <v>-</v>
      </c>
      <c r="AG77" s="418" t="str">
        <f>IFERROR(INDEX(Raw!$H$6:$EB$1257,MATCH($B77&amp;$D77&amp;$B$6,Raw!$A$6:$A$1257,0),MATCH(AG$6,Raw!$H$5:$EB$5,0))/60/60/24,"-")</f>
        <v>-</v>
      </c>
      <c r="AH77" s="23"/>
      <c r="AI77" s="23" t="str">
        <f>IFERROR(INDEX(Raw!$H$6:$EB$1257,MATCH($B77&amp;$D77&amp;$B$6,Raw!$A$6:$A$1257,0),MATCH(AI$6,Raw!$H$5:$EB$5,0)),"-")</f>
        <v>-</v>
      </c>
      <c r="AJ77" s="23"/>
      <c r="AK77" s="23" t="str">
        <f>IFERROR(INDEX(Raw!$H$6:$EB$1257,MATCH($B77&amp;$D77&amp;$B$6,Raw!$A$6:$A$1257,0),MATCH(AK$6,Raw!$H$5:$EB$5,0))/60/60,"-")</f>
        <v>-</v>
      </c>
      <c r="AL77" s="412" t="str">
        <f>IFERROR(INDEX(Raw!$H$6:$EB$1257,MATCH($B77&amp;$D77&amp;$B$6,Raw!$A$6:$A$1257,0),MATCH(AL$6,Raw!$H$5:$EB$5,0))/60/60/24,"-")</f>
        <v>-</v>
      </c>
      <c r="AM77" s="418" t="str">
        <f>IFERROR(INDEX(Raw!$H$6:$EB$1257,MATCH($B77&amp;$D77&amp;$B$6,Raw!$A$6:$A$1257,0),MATCH(AM$6,Raw!$H$5:$EB$5,0))/60/60/24,"-")</f>
        <v>-</v>
      </c>
      <c r="AN77" s="23"/>
      <c r="AO77" s="23" t="str">
        <f>IFERROR(INDEX(Raw!$H$6:$EB$1257,MATCH($B77&amp;$D77&amp;$B$6,Raw!$A$6:$A$1257,0),MATCH(AO$6,Raw!$H$5:$EB$5,0)),"-")</f>
        <v>-</v>
      </c>
      <c r="AP77" s="23"/>
      <c r="AQ77" s="23" t="str">
        <f>IFERROR(INDEX(Raw!$H$6:$EB$1257,MATCH($B77&amp;$D77&amp;$B$6,Raw!$A$6:$A$1257,0),MATCH(AQ$6,Raw!$H$5:$EB$5,0))/60/60,"-")</f>
        <v>-</v>
      </c>
      <c r="AR77" s="412" t="str">
        <f>IFERROR(INDEX(Raw!$H$6:$EB$1257,MATCH($B77&amp;$D77&amp;$B$6,Raw!$A$6:$A$1257,0),MATCH(AR$6,Raw!$H$5:$EB$5,0))/60/60/24,"-")</f>
        <v>-</v>
      </c>
      <c r="AS77" s="418" t="str">
        <f>IFERROR(INDEX(Raw!$H$6:$EB$1257,MATCH($B77&amp;$D77&amp;$B$6,Raw!$A$6:$A$1257,0),MATCH(AS$6,Raw!$H$5:$EB$5,0))/60/60/24,"-")</f>
        <v>-</v>
      </c>
      <c r="AT77" s="23"/>
      <c r="AU77" s="323" t="str">
        <f>IFERROR(INDEX(Raw!$H$6:$EB$1257,MATCH($B77&amp;$D77&amp;$B$6,Raw!$A$6:$A$1257,0),MATCH(AU$6,Raw!$H$5:$EB$5,0)),"-")</f>
        <v>-</v>
      </c>
      <c r="AV77" s="323"/>
      <c r="AW77" s="323" t="str">
        <f>IFERROR(INDEX(Raw!$H$6:$EB$1257,MATCH($B77&amp;$D77&amp;$B$6,Raw!$A$6:$A$1257,0),MATCH(AW$6,Raw!$H$5:$EB$5,0))/60/60,"-")</f>
        <v>-</v>
      </c>
      <c r="AX77" s="412" t="str">
        <f>IFERROR(INDEX(Raw!$H$6:$EB$1257,MATCH($B77&amp;$D77&amp;$B$6,Raw!$A$6:$A$1257,0),MATCH(AX$6,Raw!$H$5:$EB$5,0))/60/60/24,"-")</f>
        <v>-</v>
      </c>
      <c r="AY77" s="418" t="str">
        <f>IFERROR(INDEX(Raw!$H$6:$EB$1257,MATCH($B77&amp;$D77&amp;$B$6,Raw!$A$6:$A$1257,0),MATCH(AY$6,Raw!$H$5:$EB$5,0))/60/60/24,"-")</f>
        <v>-</v>
      </c>
      <c r="AZ77" s="23"/>
      <c r="BA77" s="23" t="str">
        <f>IFERROR(INDEX(Raw!$H$6:$EB$1257,MATCH($B77&amp;$D77&amp;$B$6,Raw!$A$6:$A$1257,0),MATCH(BA$6,Raw!$H$5:$EB$5,0)),"-")</f>
        <v>-</v>
      </c>
      <c r="BB77" s="23"/>
      <c r="BC77" s="23" t="str">
        <f>IFERROR(INDEX(Raw!$H$6:$EB$1257,MATCH($B77&amp;$D77&amp;$B$6,Raw!$A$6:$A$1257,0),MATCH(BC$6,Raw!$H$5:$EB$5,0))/60/60,"-")</f>
        <v>-</v>
      </c>
      <c r="BD77" s="412" t="str">
        <f>IFERROR(INDEX(Raw!$H$6:$EB$1257,MATCH($B77&amp;$D77&amp;$B$6,Raw!$A$6:$A$1257,0),MATCH(BD$6,Raw!$H$5:$EB$5,0))/60/60/24,"-")</f>
        <v>-</v>
      </c>
      <c r="BE77" s="418" t="str">
        <f>IFERROR(INDEX(Raw!$H$6:$EB$1257,MATCH($B77&amp;$D77&amp;$B$6,Raw!$A$6:$A$1257,0),MATCH(BE$6,Raw!$H$5:$EB$5,0))/60/60/24,"-")</f>
        <v>-</v>
      </c>
      <c r="BF77" s="23"/>
      <c r="BG77" s="23" t="str">
        <f>IFERROR(INDEX(Raw!$H$6:$EB$1257,MATCH($B77&amp;$D77&amp;$B$6,Raw!$A$6:$A$1257,0),MATCH(BG$6,Raw!$H$5:$EB$5,0)),"-")</f>
        <v>-</v>
      </c>
      <c r="BH77" s="23"/>
      <c r="BI77" s="23" t="str">
        <f>IFERROR(INDEX(Raw!$H$6:$EB$1257,MATCH($B77&amp;$D77&amp;$B$6,Raw!$A$6:$A$1257,0),MATCH(BI$6,Raw!$H$5:$EB$5,0))/60/60,"-")</f>
        <v>-</v>
      </c>
      <c r="BJ77" s="412" t="str">
        <f>IFERROR(INDEX(Raw!$H$6:$EB$1257,MATCH($B77&amp;$D77&amp;$B$6,Raw!$A$6:$A$1257,0),MATCH(BJ$6,Raw!$H$5:$EB$5,0))/60/60/24,"-")</f>
        <v>-</v>
      </c>
      <c r="BK77" s="418" t="str">
        <f>IFERROR(INDEX(Raw!$H$6:$EB$1257,MATCH($B77&amp;$D77&amp;$B$6,Raw!$A$6:$A$1257,0),MATCH(BK$6,Raw!$H$5:$EB$5,0))/60/60/24,"-")</f>
        <v>-</v>
      </c>
      <c r="BL77" s="23"/>
      <c r="BM77" s="329" t="str">
        <f>IFERROR(INDEX(Raw!$H$6:$EB$1257,MATCH($B77&amp;$D77&amp;$B$6,Raw!$A$6:$A$1257,0),MATCH(BM$6,Raw!$H$5:$EB$5,0)),"-")</f>
        <v>-</v>
      </c>
    </row>
    <row r="78" spans="1:65" s="1" customFormat="1" x14ac:dyDescent="0.2">
      <c r="A78" s="392">
        <v>44986</v>
      </c>
      <c r="B78" s="287" t="s">
        <v>134</v>
      </c>
      <c r="C78" s="263" t="s">
        <v>142</v>
      </c>
      <c r="D78" s="138" t="s">
        <v>142</v>
      </c>
      <c r="E78" s="328" t="str">
        <f>IFERROR(INDEX(Raw!$H$6:$EB$1257,MATCH($B78&amp;$D78&amp;$B$6,Raw!$A$6:$A$1257,0),MATCH(E$6,Raw!$H$5:$EB$5,0)),"-")</f>
        <v>-</v>
      </c>
      <c r="F78" s="325"/>
      <c r="G78" s="325" t="str">
        <f>IFERROR(INDEX(Raw!$H$6:$EB$1257,MATCH($B78&amp;$D78&amp;$B$6,Raw!$A$6:$A$1257,0),MATCH(G$6,Raw!$H$5:$EB$5,0))/60/60,"-")</f>
        <v>-</v>
      </c>
      <c r="H78" s="413" t="str">
        <f>IFERROR(INDEX(Raw!$H$6:$EB$1257,MATCH($B78&amp;$D78&amp;$B$6,Raw!$A$6:$A$1257,0),MATCH(H$6,Raw!$H$5:$EB$5,0))/60/60/24,"-")</f>
        <v>-</v>
      </c>
      <c r="I78" s="422" t="str">
        <f>IFERROR(INDEX(Raw!$H$6:$EB$1257,MATCH($B78&amp;$D78&amp;$B$6,Raw!$A$6:$A$1257,0),MATCH(I$6,Raw!$H$5:$EB$5,0))/60/60/24,"-")</f>
        <v>-</v>
      </c>
      <c r="J78" s="24"/>
      <c r="K78" s="328" t="str">
        <f>IFERROR(INDEX(Raw!$H$6:$EB$1257,MATCH($B78&amp;$D78&amp;$B$6,Raw!$A$6:$A$1257,0),MATCH(K$6,Raw!$H$5:$EB$5,0)),"-")</f>
        <v>-</v>
      </c>
      <c r="L78" s="325"/>
      <c r="M78" s="325" t="str">
        <f>IFERROR(INDEX(Raw!$H$6:$EB$1257,MATCH($B78&amp;$D78&amp;$B$6,Raw!$A$6:$A$1257,0),MATCH(M$6,Raw!$H$5:$EB$5,0))/60/60,"-")</f>
        <v>-</v>
      </c>
      <c r="N78" s="413" t="str">
        <f>IFERROR(INDEX(Raw!$H$6:$EB$1257,MATCH($B78&amp;$D78&amp;$B$6,Raw!$A$6:$A$1257,0),MATCH(N$6,Raw!$H$5:$EB$5,0))/60/60/24,"-")</f>
        <v>-</v>
      </c>
      <c r="O78" s="422" t="str">
        <f>IFERROR(INDEX(Raw!$H$6:$EB$1257,MATCH($B78&amp;$D78&amp;$B$6,Raw!$A$6:$A$1257,0),MATCH(O$6,Raw!$H$5:$EB$5,0))/60/60/24,"-")</f>
        <v>-</v>
      </c>
      <c r="P78" s="24"/>
      <c r="Q78" s="24" t="str">
        <f>IFERROR(INDEX(Raw!$H$6:$EB$1257,MATCH($B78&amp;$D78&amp;$B$6,Raw!$A$6:$A$1257,0),MATCH(Q$6,Raw!$H$5:$EB$5,0)),"-")</f>
        <v>-</v>
      </c>
      <c r="R78" s="24"/>
      <c r="S78" s="24" t="str">
        <f>IFERROR(INDEX(Raw!$H$6:$EB$1257,MATCH($B78&amp;$D78&amp;$B$6,Raw!$A$6:$A$1257,0),MATCH(S$6,Raw!$H$5:$EB$5,0))/60/60,"-")</f>
        <v>-</v>
      </c>
      <c r="T78" s="413" t="str">
        <f>IFERROR(INDEX(Raw!$H$6:$EB$1257,MATCH($B78&amp;$D78&amp;$B$6,Raw!$A$6:$A$1257,0),MATCH(T$6,Raw!$H$5:$EB$5,0))/60/60/24,"-")</f>
        <v>-</v>
      </c>
      <c r="U78" s="422" t="str">
        <f>IFERROR(INDEX(Raw!$H$6:$EB$1257,MATCH($B78&amp;$D78&amp;$B$6,Raw!$A$6:$A$1257,0),MATCH(U$6,Raw!$H$5:$EB$5,0))/60/60/24,"-")</f>
        <v>-</v>
      </c>
      <c r="V78" s="24"/>
      <c r="W78" s="24" t="str">
        <f>IFERROR(INDEX(Raw!$H$6:$EB$1257,MATCH($B78&amp;$D78&amp;$B$6,Raw!$A$6:$A$1257,0),MATCH(W$6,Raw!$H$5:$EB$5,0)),"-")</f>
        <v>-</v>
      </c>
      <c r="X78" s="24"/>
      <c r="Y78" s="24" t="str">
        <f>IFERROR(INDEX(Raw!$H$6:$EB$1257,MATCH($B78&amp;$D78&amp;$B$6,Raw!$A$6:$A$1257,0),MATCH(Y$6,Raw!$H$5:$EB$5,0))/60/60,"-")</f>
        <v>-</v>
      </c>
      <c r="Z78" s="413" t="str">
        <f>IFERROR(INDEX(Raw!$H$6:$EB$1257,MATCH($B78&amp;$D78&amp;$B$6,Raw!$A$6:$A$1257,0),MATCH(Z$6,Raw!$H$5:$EB$5,0))/60/60/24,"-")</f>
        <v>-</v>
      </c>
      <c r="AA78" s="422" t="str">
        <f>IFERROR(INDEX(Raw!$H$6:$EB$1257,MATCH($B78&amp;$D78&amp;$B$6,Raw!$A$6:$A$1257,0),MATCH(AA$6,Raw!$H$5:$EB$5,0))/60/60/24,"-")</f>
        <v>-</v>
      </c>
      <c r="AB78" s="24"/>
      <c r="AC78" s="325" t="str">
        <f>IFERROR(INDEX(Raw!$H$6:$EB$1257,MATCH($B78&amp;$D78&amp;$B$6,Raw!$A$6:$A$1257,0),MATCH(AC$6,Raw!$H$5:$EB$5,0)),"-")</f>
        <v>-</v>
      </c>
      <c r="AD78" s="325"/>
      <c r="AE78" s="325" t="str">
        <f>IFERROR(INDEX(Raw!$H$6:$EB$1257,MATCH($B78&amp;$D78&amp;$B$6,Raw!$A$6:$A$1257,0),MATCH(AE$6,Raw!$H$5:$EB$5,0))/60/60,"-")</f>
        <v>-</v>
      </c>
      <c r="AF78" s="413" t="str">
        <f>IFERROR(INDEX(Raw!$H$6:$EB$1257,MATCH($B78&amp;$D78&amp;$B$6,Raw!$A$6:$A$1257,0),MATCH(AF$6,Raw!$H$5:$EB$5,0))/60/60/24,"-")</f>
        <v>-</v>
      </c>
      <c r="AG78" s="422" t="str">
        <f>IFERROR(INDEX(Raw!$H$6:$EB$1257,MATCH($B78&amp;$D78&amp;$B$6,Raw!$A$6:$A$1257,0),MATCH(AG$6,Raw!$H$5:$EB$5,0))/60/60/24,"-")</f>
        <v>-</v>
      </c>
      <c r="AH78" s="24"/>
      <c r="AI78" s="24" t="str">
        <f>IFERROR(INDEX(Raw!$H$6:$EB$1257,MATCH($B78&amp;$D78&amp;$B$6,Raw!$A$6:$A$1257,0),MATCH(AI$6,Raw!$H$5:$EB$5,0)),"-")</f>
        <v>-</v>
      </c>
      <c r="AJ78" s="24"/>
      <c r="AK78" s="24" t="str">
        <f>IFERROR(INDEX(Raw!$H$6:$EB$1257,MATCH($B78&amp;$D78&amp;$B$6,Raw!$A$6:$A$1257,0),MATCH(AK$6,Raw!$H$5:$EB$5,0))/60/60,"-")</f>
        <v>-</v>
      </c>
      <c r="AL78" s="413" t="str">
        <f>IFERROR(INDEX(Raw!$H$6:$EB$1257,MATCH($B78&amp;$D78&amp;$B$6,Raw!$A$6:$A$1257,0),MATCH(AL$6,Raw!$H$5:$EB$5,0))/60/60/24,"-")</f>
        <v>-</v>
      </c>
      <c r="AM78" s="422" t="str">
        <f>IFERROR(INDEX(Raw!$H$6:$EB$1257,MATCH($B78&amp;$D78&amp;$B$6,Raw!$A$6:$A$1257,0),MATCH(AM$6,Raw!$H$5:$EB$5,0))/60/60/24,"-")</f>
        <v>-</v>
      </c>
      <c r="AN78" s="24"/>
      <c r="AO78" s="24" t="str">
        <f>IFERROR(INDEX(Raw!$H$6:$EB$1257,MATCH($B78&amp;$D78&amp;$B$6,Raw!$A$6:$A$1257,0),MATCH(AO$6,Raw!$H$5:$EB$5,0)),"-")</f>
        <v>-</v>
      </c>
      <c r="AP78" s="24"/>
      <c r="AQ78" s="24" t="str">
        <f>IFERROR(INDEX(Raw!$H$6:$EB$1257,MATCH($B78&amp;$D78&amp;$B$6,Raw!$A$6:$A$1257,0),MATCH(AQ$6,Raw!$H$5:$EB$5,0))/60/60,"-")</f>
        <v>-</v>
      </c>
      <c r="AR78" s="413" t="str">
        <f>IFERROR(INDEX(Raw!$H$6:$EB$1257,MATCH($B78&amp;$D78&amp;$B$6,Raw!$A$6:$A$1257,0),MATCH(AR$6,Raw!$H$5:$EB$5,0))/60/60/24,"-")</f>
        <v>-</v>
      </c>
      <c r="AS78" s="422" t="str">
        <f>IFERROR(INDEX(Raw!$H$6:$EB$1257,MATCH($B78&amp;$D78&amp;$B$6,Raw!$A$6:$A$1257,0),MATCH(AS$6,Raw!$H$5:$EB$5,0))/60/60/24,"-")</f>
        <v>-</v>
      </c>
      <c r="AT78" s="24"/>
      <c r="AU78" s="325" t="str">
        <f>IFERROR(INDEX(Raw!$H$6:$EB$1257,MATCH($B78&amp;$D78&amp;$B$6,Raw!$A$6:$A$1257,0),MATCH(AU$6,Raw!$H$5:$EB$5,0)),"-")</f>
        <v>-</v>
      </c>
      <c r="AV78" s="325"/>
      <c r="AW78" s="325" t="str">
        <f>IFERROR(INDEX(Raw!$H$6:$EB$1257,MATCH($B78&amp;$D78&amp;$B$6,Raw!$A$6:$A$1257,0),MATCH(AW$6,Raw!$H$5:$EB$5,0))/60/60,"-")</f>
        <v>-</v>
      </c>
      <c r="AX78" s="413" t="str">
        <f>IFERROR(INDEX(Raw!$H$6:$EB$1257,MATCH($B78&amp;$D78&amp;$B$6,Raw!$A$6:$A$1257,0),MATCH(AX$6,Raw!$H$5:$EB$5,0))/60/60/24,"-")</f>
        <v>-</v>
      </c>
      <c r="AY78" s="422" t="str">
        <f>IFERROR(INDEX(Raw!$H$6:$EB$1257,MATCH($B78&amp;$D78&amp;$B$6,Raw!$A$6:$A$1257,0),MATCH(AY$6,Raw!$H$5:$EB$5,0))/60/60/24,"-")</f>
        <v>-</v>
      </c>
      <c r="AZ78" s="24"/>
      <c r="BA78" s="24" t="str">
        <f>IFERROR(INDEX(Raw!$H$6:$EB$1257,MATCH($B78&amp;$D78&amp;$B$6,Raw!$A$6:$A$1257,0),MATCH(BA$6,Raw!$H$5:$EB$5,0)),"-")</f>
        <v>-</v>
      </c>
      <c r="BB78" s="24"/>
      <c r="BC78" s="24" t="str">
        <f>IFERROR(INDEX(Raw!$H$6:$EB$1257,MATCH($B78&amp;$D78&amp;$B$6,Raw!$A$6:$A$1257,0),MATCH(BC$6,Raw!$H$5:$EB$5,0))/60/60,"-")</f>
        <v>-</v>
      </c>
      <c r="BD78" s="413" t="str">
        <f>IFERROR(INDEX(Raw!$H$6:$EB$1257,MATCH($B78&amp;$D78&amp;$B$6,Raw!$A$6:$A$1257,0),MATCH(BD$6,Raw!$H$5:$EB$5,0))/60/60/24,"-")</f>
        <v>-</v>
      </c>
      <c r="BE78" s="422" t="str">
        <f>IFERROR(INDEX(Raw!$H$6:$EB$1257,MATCH($B78&amp;$D78&amp;$B$6,Raw!$A$6:$A$1257,0),MATCH(BE$6,Raw!$H$5:$EB$5,0))/60/60/24,"-")</f>
        <v>-</v>
      </c>
      <c r="BF78" s="24"/>
      <c r="BG78" s="24" t="str">
        <f>IFERROR(INDEX(Raw!$H$6:$EB$1257,MATCH($B78&amp;$D78&amp;$B$6,Raw!$A$6:$A$1257,0),MATCH(BG$6,Raw!$H$5:$EB$5,0)),"-")</f>
        <v>-</v>
      </c>
      <c r="BH78" s="24"/>
      <c r="BI78" s="24" t="str">
        <f>IFERROR(INDEX(Raw!$H$6:$EB$1257,MATCH($B78&amp;$D78&amp;$B$6,Raw!$A$6:$A$1257,0),MATCH(BI$6,Raw!$H$5:$EB$5,0))/60/60,"-")</f>
        <v>-</v>
      </c>
      <c r="BJ78" s="413" t="str">
        <f>IFERROR(INDEX(Raw!$H$6:$EB$1257,MATCH($B78&amp;$D78&amp;$B$6,Raw!$A$6:$A$1257,0),MATCH(BJ$6,Raw!$H$5:$EB$5,0))/60/60/24,"-")</f>
        <v>-</v>
      </c>
      <c r="BK78" s="422" t="str">
        <f>IFERROR(INDEX(Raw!$H$6:$EB$1257,MATCH($B78&amp;$D78&amp;$B$6,Raw!$A$6:$A$1257,0),MATCH(BK$6,Raw!$H$5:$EB$5,0))/60/60/24,"-")</f>
        <v>-</v>
      </c>
      <c r="BL78" s="24"/>
      <c r="BM78" s="331" t="str">
        <f>IFERROR(INDEX(Raw!$H$6:$EB$1257,MATCH($B78&amp;$D78&amp;$B$6,Raw!$A$6:$A$1257,0),MATCH(BM$6,Raw!$H$5:$EB$5,0)),"-")</f>
        <v>-</v>
      </c>
    </row>
    <row r="79" spans="1:65" s="1" customFormat="1" x14ac:dyDescent="0.2">
      <c r="A79" s="7"/>
      <c r="B79" s="114"/>
      <c r="C79" s="114"/>
      <c r="D79" s="233" t="s">
        <v>44</v>
      </c>
      <c r="E79" s="114" t="s">
        <v>151</v>
      </c>
      <c r="F79" s="134"/>
      <c r="G79" s="134"/>
      <c r="H79" s="415"/>
      <c r="I79" s="415"/>
      <c r="J79" s="135"/>
      <c r="K79" s="135"/>
      <c r="L79" s="135"/>
      <c r="M79" s="135"/>
      <c r="N79" s="415"/>
      <c r="O79" s="415"/>
      <c r="P79" s="135"/>
      <c r="Q79" s="135"/>
      <c r="R79" s="135"/>
      <c r="S79" s="135"/>
      <c r="T79" s="415"/>
      <c r="U79" s="415"/>
      <c r="V79" s="135"/>
      <c r="W79" s="135"/>
      <c r="X79" s="135"/>
      <c r="Y79" s="135"/>
      <c r="Z79" s="415"/>
      <c r="AA79" s="415"/>
      <c r="AB79" s="135"/>
      <c r="AC79" s="135"/>
      <c r="AF79" s="415"/>
      <c r="AG79" s="415"/>
      <c r="AL79" s="415"/>
      <c r="AM79" s="415"/>
      <c r="AR79" s="415"/>
      <c r="AS79" s="415"/>
      <c r="AX79" s="415"/>
      <c r="AY79" s="415"/>
      <c r="BD79" s="415"/>
      <c r="BE79" s="415"/>
      <c r="BJ79" s="415"/>
      <c r="BK79" s="415"/>
      <c r="BL79" s="135"/>
      <c r="BM79" s="135"/>
    </row>
    <row r="80" spans="1:65" s="1" customFormat="1" x14ac:dyDescent="0.2">
      <c r="A80" s="7"/>
      <c r="D80" s="7"/>
      <c r="E80" s="11" t="s">
        <v>152</v>
      </c>
      <c r="F80" s="30"/>
      <c r="G80" s="30"/>
      <c r="I80" s="30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30"/>
      <c r="AB80" s="29"/>
      <c r="AC80" s="29"/>
      <c r="BL80" s="29"/>
      <c r="BM80" s="29"/>
    </row>
    <row r="81" spans="4:65" s="1" customFormat="1" x14ac:dyDescent="0.2">
      <c r="D81" s="66">
        <v>1</v>
      </c>
      <c r="E81" s="42" t="s">
        <v>379</v>
      </c>
      <c r="F81" s="46"/>
      <c r="G81" s="46"/>
      <c r="H81" s="46"/>
      <c r="I81" s="46"/>
      <c r="J81" s="13"/>
      <c r="K81" s="11"/>
      <c r="Z81" s="30"/>
      <c r="AA81" s="30"/>
      <c r="AB81" s="30"/>
      <c r="AC81" s="30"/>
      <c r="BL81" s="30"/>
      <c r="BM81" s="30"/>
    </row>
    <row r="82" spans="4:65" s="1" customFormat="1" x14ac:dyDescent="0.2">
      <c r="D82" s="10">
        <v>2</v>
      </c>
      <c r="E82" s="42" t="s">
        <v>380</v>
      </c>
      <c r="I82" s="382" t="s">
        <v>381</v>
      </c>
      <c r="J82" s="9" t="s">
        <v>382</v>
      </c>
      <c r="K82" s="9"/>
      <c r="L82" s="9"/>
      <c r="M82" s="9"/>
      <c r="N82" s="9"/>
      <c r="O82" s="9"/>
      <c r="P82" s="9"/>
      <c r="Q82" s="9"/>
      <c r="R82" s="9"/>
      <c r="S82" s="9"/>
      <c r="Z82" s="30"/>
      <c r="AA82" s="30"/>
      <c r="AB82" s="30"/>
      <c r="AC82" s="30"/>
      <c r="BL82" s="30"/>
      <c r="BM82" s="30"/>
    </row>
    <row r="83" spans="4:65" s="1" customFormat="1" x14ac:dyDescent="0.2">
      <c r="D83" s="10">
        <v>3</v>
      </c>
      <c r="E83" s="1" t="s">
        <v>383</v>
      </c>
      <c r="F83" s="46"/>
      <c r="G83" s="46"/>
      <c r="H83" s="46"/>
      <c r="I83" s="46"/>
      <c r="J83" s="13"/>
      <c r="K83" s="11"/>
      <c r="Z83" s="30"/>
      <c r="AA83" s="30"/>
      <c r="AB83" s="30"/>
      <c r="AC83" s="30"/>
      <c r="BL83" s="30"/>
      <c r="BM83" s="30"/>
    </row>
    <row r="84" spans="4:65" s="1" customFormat="1" x14ac:dyDescent="0.2">
      <c r="D84" s="46"/>
      <c r="E84" s="11"/>
      <c r="F84" s="46"/>
      <c r="G84" s="46"/>
      <c r="H84" s="46"/>
      <c r="I84" s="46"/>
      <c r="J84" s="13"/>
      <c r="K84" s="11"/>
      <c r="Z84" s="30"/>
      <c r="AA84" s="30"/>
      <c r="AB84" s="30"/>
      <c r="AC84" s="30"/>
      <c r="BL84" s="30"/>
      <c r="BM84" s="30"/>
    </row>
    <row r="85" spans="4:65" s="1" customFormat="1" x14ac:dyDescent="0.2">
      <c r="D85" s="46"/>
      <c r="E85" s="11"/>
      <c r="F85" s="46"/>
      <c r="G85" s="46"/>
      <c r="H85" s="46"/>
      <c r="I85" s="46"/>
      <c r="J85" s="13"/>
      <c r="K85" s="11"/>
      <c r="Z85" s="30"/>
      <c r="AA85" s="30"/>
      <c r="AB85" s="30"/>
      <c r="AC85" s="30"/>
      <c r="BL85" s="30"/>
      <c r="BM85" s="30"/>
    </row>
    <row r="86" spans="4:65" s="1" customFormat="1" x14ac:dyDescent="0.2">
      <c r="D86" s="46"/>
      <c r="E86" s="11"/>
      <c r="F86" s="46"/>
      <c r="G86" s="46"/>
      <c r="H86" s="46"/>
      <c r="I86" s="46"/>
      <c r="J86" s="13"/>
      <c r="K86" s="11"/>
      <c r="Z86" s="30"/>
      <c r="AA86" s="30"/>
      <c r="AB86" s="30"/>
      <c r="AC86" s="30"/>
      <c r="BL86" s="30"/>
      <c r="BM86" s="30"/>
    </row>
    <row r="87" spans="4:65" s="1" customFormat="1" x14ac:dyDescent="0.2">
      <c r="E87" s="11"/>
      <c r="F87" s="47"/>
      <c r="G87" s="47"/>
      <c r="H87" s="47"/>
      <c r="I87" s="47"/>
    </row>
    <row r="88" spans="4:65" s="1" customFormat="1" x14ac:dyDescent="0.2">
      <c r="D88" s="10"/>
      <c r="E88" s="42"/>
    </row>
    <row r="89" spans="4:65" x14ac:dyDescent="0.2"/>
    <row r="90" spans="4:65" x14ac:dyDescent="0.2"/>
  </sheetData>
  <mergeCells count="1">
    <mergeCell ref="B5:C5"/>
  </mergeCells>
  <phoneticPr fontId="4" type="noConversion"/>
  <conditionalFormatting sqref="H7:I79 N7:O79 T7:U79 Z7:AA79 AF7:AG79 AL7:AM79 AR7:AS79 AX7:AY79 BD7:BE79 BJ7:BK79">
    <cfRule type="cellIs" dxfId="8" priority="1" operator="between">
      <formula>1/24</formula>
      <formula>1/100000</formula>
    </cfRule>
  </conditionalFormatting>
  <hyperlinks>
    <hyperlink ref="E80" location="Introduction!A1" display="Introduction" xr:uid="{00000000-0004-0000-0600-000000000000}"/>
    <hyperlink ref="I82" location="'HCP to Sep 2019'!A1" display="HCP to Sep 2019" xr:uid="{00000000-0004-0000-0600-000001000000}"/>
  </hyperlinks>
  <pageMargins left="0.70866141732283472" right="0.70866141732283472" top="0.74803149606299213" bottom="0.74803149606299213" header="0.31496062992125984" footer="0.31496062992125984"/>
  <pageSetup paperSize="9" orientation="portrait" r:id="rId1"/>
  <colBreaks count="3" manualBreakCount="3">
    <brk id="10" max="1048575" man="1"/>
    <brk id="22" max="1048575" man="1"/>
    <brk id="34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188A0C9-973C-4666-9471-DBC49BEDF3C2}">
          <x14:formula1>
            <xm:f>Raw!$FU$6:$FU$26</xm:f>
          </x14:formula1>
          <xm:sqref>B5:C5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3"/>
  <dimension ref="A1:S99"/>
  <sheetViews>
    <sheetView workbookViewId="0">
      <pane ySplit="10" topLeftCell="A55" activePane="bottomLeft" state="frozen"/>
      <selection activeCell="B5" sqref="B5:C5"/>
      <selection pane="bottomLeft" activeCell="A55" sqref="A55"/>
    </sheetView>
  </sheetViews>
  <sheetFormatPr defaultColWidth="0" defaultRowHeight="12.75" zeroHeight="1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6" width="1.5703125" style="1" customWidth="1"/>
    <col min="7" max="8" width="11" style="1" customWidth="1"/>
    <col min="9" max="9" width="1.5703125" style="1" customWidth="1"/>
    <col min="10" max="10" width="10.5703125" style="1" customWidth="1"/>
    <col min="11" max="11" width="9.5703125" style="1" bestFit="1" customWidth="1"/>
    <col min="12" max="12" width="9.5703125" style="1" customWidth="1"/>
    <col min="13" max="13" width="1.5703125" style="1" customWidth="1"/>
    <col min="14" max="18" width="9.42578125" style="1" customWidth="1"/>
    <col min="19" max="19" width="11.42578125" style="1" hidden="1" customWidth="1"/>
    <col min="20" max="16384" width="9.42578125" style="1" hidden="1"/>
  </cols>
  <sheetData>
    <row r="1" spans="1:14" ht="18.75" customHeight="1" x14ac:dyDescent="0.25">
      <c r="B1" s="33" t="s">
        <v>11</v>
      </c>
      <c r="C1" s="9"/>
      <c r="E1" s="41" t="s">
        <v>290</v>
      </c>
      <c r="F1" s="41"/>
      <c r="G1" s="33"/>
      <c r="H1" s="33"/>
      <c r="I1" s="43"/>
      <c r="J1" s="33"/>
      <c r="K1" s="33"/>
      <c r="L1" s="10"/>
    </row>
    <row r="2" spans="1:14" x14ac:dyDescent="0.2">
      <c r="B2" s="2"/>
      <c r="C2" s="2"/>
    </row>
    <row r="3" spans="1:14" x14ac:dyDescent="0.2">
      <c r="B3" s="425" t="str">
        <f ca="1">OFFSET(Raw!$FT$5,MATCH($B$5,Raw!$FU$6:$FU$26,0),0)</f>
        <v>Eng</v>
      </c>
      <c r="C3" s="32" t="str">
        <f>VLOOKUP($B$5,Raw!$FU$6:$FX$26,3,0)</f>
        <v>.</v>
      </c>
      <c r="J3" s="125" t="s">
        <v>384</v>
      </c>
      <c r="K3" s="126"/>
      <c r="L3" s="126"/>
    </row>
    <row r="4" spans="1:14" x14ac:dyDescent="0.2">
      <c r="A4" s="20"/>
      <c r="B4" s="104" t="s">
        <v>95</v>
      </c>
      <c r="D4" s="21"/>
      <c r="E4" s="9"/>
      <c r="F4" s="9"/>
      <c r="G4" s="9"/>
      <c r="H4" s="9"/>
      <c r="I4" s="9"/>
      <c r="L4" s="10" t="s">
        <v>215</v>
      </c>
      <c r="N4"/>
    </row>
    <row r="5" spans="1:14" ht="39.75" customHeight="1" x14ac:dyDescent="0.2">
      <c r="B5" s="429" t="s">
        <v>98</v>
      </c>
      <c r="C5" s="430"/>
      <c r="D5" s="22"/>
      <c r="E5" s="97" t="s">
        <v>385</v>
      </c>
      <c r="F5" s="259"/>
      <c r="G5" s="259" t="s">
        <v>386</v>
      </c>
      <c r="H5" s="97" t="s">
        <v>387</v>
      </c>
      <c r="I5" s="6"/>
      <c r="J5" s="153" t="s">
        <v>100</v>
      </c>
      <c r="K5" s="154" t="s">
        <v>388</v>
      </c>
      <c r="L5" s="228" t="s">
        <v>389</v>
      </c>
    </row>
    <row r="6" spans="1:14" s="19" customFormat="1" ht="12.75" customHeight="1" x14ac:dyDescent="0.2">
      <c r="A6" s="17"/>
      <c r="B6" s="32" t="str">
        <f>VLOOKUP($B$5,Raw!$FU$6:$FX$26,2,0)</f>
        <v>ENG</v>
      </c>
      <c r="C6" s="16"/>
      <c r="D6" s="17" t="s">
        <v>105</v>
      </c>
      <c r="E6" s="18" t="s">
        <v>390</v>
      </c>
      <c r="F6" s="18"/>
      <c r="G6" s="18" t="s">
        <v>391</v>
      </c>
      <c r="H6" s="18" t="s">
        <v>390</v>
      </c>
      <c r="I6" s="18"/>
      <c r="J6" s="38" t="s">
        <v>392</v>
      </c>
      <c r="K6" s="38" t="s">
        <v>393</v>
      </c>
      <c r="L6" s="50" t="s">
        <v>394</v>
      </c>
    </row>
    <row r="7" spans="1:14" ht="15" x14ac:dyDescent="0.2">
      <c r="A7" s="3"/>
      <c r="B7" s="286" t="s">
        <v>131</v>
      </c>
      <c r="C7" s="113" t="s">
        <v>131</v>
      </c>
      <c r="D7" s="364"/>
      <c r="E7" s="54">
        <f>IFERROR(SUMIF($B$11:$B$78,$B7,E$11:E$78),"-")</f>
        <v>11039</v>
      </c>
      <c r="F7" s="56"/>
      <c r="G7" s="56">
        <f>IFERROR(SUMIF($B$11:$B$78,$B7,G$11:G$78),"-")</f>
        <v>9894</v>
      </c>
      <c r="H7" s="204">
        <f t="shared" ref="H7:H9" si="0">IFERROR(G7/E7,"-")</f>
        <v>0.89627683666998825</v>
      </c>
      <c r="I7" s="56"/>
      <c r="J7" s="56">
        <f>IFERROR(SUMIF($B$11:$B$78,$B7,J$11:J$78),"-")</f>
        <v>5071.8200000000006</v>
      </c>
      <c r="K7" s="418">
        <f t="shared" ref="K7:K10" si="1">IFERROR(J7/E7/24,"-")</f>
        <v>1.9143566748195794E-2</v>
      </c>
      <c r="L7" s="418">
        <f>IFERROR(SUMPRODUCT(E31:E42,L31:L42)/E7,"-")</f>
        <v>3.9013286856699976E-2</v>
      </c>
    </row>
    <row r="8" spans="1:14" ht="15" x14ac:dyDescent="0.2">
      <c r="A8" s="3"/>
      <c r="B8" s="286" t="str">
        <f>LEFT(C8,7)</f>
        <v>2020-21</v>
      </c>
      <c r="C8" s="113" t="s">
        <v>147</v>
      </c>
      <c r="D8" s="364"/>
      <c r="E8" s="54">
        <f>IFERROR(SUMIF($B$11:$B$78,$B8,E$11:E$78),"-")</f>
        <v>12054</v>
      </c>
      <c r="F8" s="56"/>
      <c r="G8" s="56">
        <f>IFERROR(SUMIF($B$11:$B$78,$B8,G$11:G$78),"-")</f>
        <v>10966</v>
      </c>
      <c r="H8" s="204">
        <f t="shared" si="0"/>
        <v>0.90973950555832084</v>
      </c>
      <c r="I8" s="56"/>
      <c r="J8" s="56">
        <f>IFERROR(SUMIF($B$11:$B$78,$B8,J$11:J$78),"-")</f>
        <v>4547.6424999999999</v>
      </c>
      <c r="K8" s="418">
        <f t="shared" si="1"/>
        <v>1.5719686756816547E-2</v>
      </c>
      <c r="L8" s="418">
        <f>IFERROR(SUMPRODUCT(E43:E54,L43:L54)/E8,"-")</f>
        <v>3.1976396531964185E-2</v>
      </c>
    </row>
    <row r="9" spans="1:14" ht="15" x14ac:dyDescent="0.2">
      <c r="A9" s="3"/>
      <c r="B9" s="286" t="str">
        <f t="shared" ref="B9:B30" si="2">LEFT(C9,7)</f>
        <v>2021-22</v>
      </c>
      <c r="C9" s="113" t="s">
        <v>148</v>
      </c>
      <c r="D9" s="364"/>
      <c r="E9" s="54">
        <f>IFERROR(SUMIF($B$11:$B$78,$B9,E$11:E$78),"-")</f>
        <v>11216</v>
      </c>
      <c r="F9" s="56"/>
      <c r="G9" s="56">
        <f>IFERROR(SUMIF($B$11:$B$78,$B9,G$11:G$78),"-")</f>
        <v>9721</v>
      </c>
      <c r="H9" s="204">
        <f t="shared" si="0"/>
        <v>0.8667082738944365</v>
      </c>
      <c r="I9" s="56"/>
      <c r="J9" s="56">
        <f>IFERROR(SUMIF($B$11:$B$78,$B9,J$11:J$78),"-")</f>
        <v>7129.2158333333327</v>
      </c>
      <c r="K9" s="418">
        <f>IFERROR(J9/E9/24,"-")</f>
        <v>2.6484545267673163E-2</v>
      </c>
      <c r="L9" s="418">
        <f>IFERROR(SUMPRODUCT(E55:E66,L55:L66)/E9,"-")</f>
        <v>5.6044328001994492E-2</v>
      </c>
    </row>
    <row r="10" spans="1:14" ht="15" x14ac:dyDescent="0.2">
      <c r="A10" s="3"/>
      <c r="B10" s="286" t="str">
        <f t="shared" si="2"/>
        <v>2022-23</v>
      </c>
      <c r="C10" s="1" t="s">
        <v>134</v>
      </c>
      <c r="D10" s="365"/>
      <c r="E10" s="54">
        <f>IFERROR(SUMIF($B$11:$B$78,$B10,E$11:E$78),"-")</f>
        <v>2648</v>
      </c>
      <c r="F10" s="56"/>
      <c r="G10" s="56">
        <f>IFERROR(SUMIF($B$11:$B$78,$B10,G$11:G$78),"-")</f>
        <v>2233</v>
      </c>
      <c r="H10" s="204">
        <f>IFERROR(G10/E10,"-")</f>
        <v>0.84327794561933533</v>
      </c>
      <c r="I10" s="56"/>
      <c r="J10" s="56">
        <f>IFERROR(SUMIF($B$11:$B$78,$B10,J$11:J$78),"-")</f>
        <v>1921.6761111111109</v>
      </c>
      <c r="K10" s="418">
        <f t="shared" si="1"/>
        <v>3.023785421562045E-2</v>
      </c>
      <c r="L10" s="418">
        <f>IFERROR(SUMPRODUCT(E67:E78,L67:L78)/E10,"-")</f>
        <v>6.6677991600928715E-2</v>
      </c>
    </row>
    <row r="11" spans="1:14" hidden="1" x14ac:dyDescent="0.2">
      <c r="A11" s="3">
        <v>42948</v>
      </c>
      <c r="B11" s="286" t="str">
        <f t="shared" si="2"/>
        <v>August</v>
      </c>
      <c r="C11" s="1" t="s">
        <v>135</v>
      </c>
      <c r="D11" s="2" t="s">
        <v>135</v>
      </c>
      <c r="E11" s="54"/>
      <c r="F11" s="56"/>
      <c r="G11" s="56"/>
      <c r="H11" s="204"/>
      <c r="I11" s="56"/>
      <c r="J11" s="56"/>
      <c r="K11" s="418"/>
      <c r="L11" s="418"/>
    </row>
    <row r="12" spans="1:14" ht="12.75" hidden="1" customHeight="1" x14ac:dyDescent="0.2">
      <c r="A12" s="3">
        <v>42979</v>
      </c>
      <c r="B12" s="286" t="str">
        <f t="shared" si="2"/>
        <v>Septemb</v>
      </c>
      <c r="C12" s="1" t="s">
        <v>136</v>
      </c>
      <c r="D12" s="2" t="s">
        <v>136</v>
      </c>
      <c r="E12" s="54"/>
      <c r="F12" s="56"/>
      <c r="G12" s="56"/>
      <c r="H12" s="204"/>
      <c r="I12" s="56"/>
      <c r="J12" s="56"/>
      <c r="K12" s="418"/>
      <c r="L12" s="418"/>
    </row>
    <row r="13" spans="1:14" ht="18" hidden="1" x14ac:dyDescent="0.25">
      <c r="A13" s="3">
        <v>43009</v>
      </c>
      <c r="B13" s="286" t="str">
        <f t="shared" si="2"/>
        <v>October</v>
      </c>
      <c r="C13" s="1" t="s">
        <v>137</v>
      </c>
      <c r="D13" s="142" t="s">
        <v>137</v>
      </c>
      <c r="E13" s="54"/>
      <c r="F13" s="56"/>
      <c r="G13" s="56"/>
      <c r="H13" s="204"/>
      <c r="I13" s="56"/>
      <c r="J13" s="56"/>
      <c r="K13" s="418"/>
      <c r="L13" s="418"/>
    </row>
    <row r="14" spans="1:14" ht="12.75" hidden="1" customHeight="1" x14ac:dyDescent="0.2">
      <c r="A14" s="3">
        <v>43040</v>
      </c>
      <c r="B14" s="286" t="str">
        <f t="shared" si="2"/>
        <v>Novembe</v>
      </c>
      <c r="C14" s="1" t="s">
        <v>138</v>
      </c>
      <c r="D14" s="2" t="s">
        <v>138</v>
      </c>
      <c r="E14" s="54"/>
      <c r="F14" s="56"/>
      <c r="G14" s="56"/>
      <c r="H14" s="204"/>
      <c r="I14" s="56"/>
      <c r="J14" s="56"/>
      <c r="K14" s="418"/>
      <c r="L14" s="418"/>
    </row>
    <row r="15" spans="1:14" ht="12.75" hidden="1" customHeight="1" x14ac:dyDescent="0.2">
      <c r="A15" s="3">
        <v>43070</v>
      </c>
      <c r="B15" s="286" t="str">
        <f t="shared" si="2"/>
        <v>Decembe</v>
      </c>
      <c r="C15" s="1" t="s">
        <v>139</v>
      </c>
      <c r="D15" s="2" t="s">
        <v>139</v>
      </c>
      <c r="E15" s="54"/>
      <c r="F15" s="56"/>
      <c r="G15" s="56"/>
      <c r="H15" s="204"/>
      <c r="I15" s="56"/>
      <c r="J15" s="56"/>
      <c r="K15" s="418"/>
      <c r="L15" s="418"/>
    </row>
    <row r="16" spans="1:14" ht="18" hidden="1" x14ac:dyDescent="0.25">
      <c r="A16" s="3">
        <v>43101</v>
      </c>
      <c r="B16" s="286" t="str">
        <f t="shared" si="2"/>
        <v>January</v>
      </c>
      <c r="C16" s="1" t="s">
        <v>140</v>
      </c>
      <c r="D16" s="142" t="s">
        <v>140</v>
      </c>
      <c r="E16" s="54"/>
      <c r="F16" s="56"/>
      <c r="G16" s="56"/>
      <c r="H16" s="204"/>
      <c r="I16" s="56"/>
      <c r="J16" s="56"/>
      <c r="K16" s="418"/>
      <c r="L16" s="418"/>
    </row>
    <row r="17" spans="1:14" ht="12.75" hidden="1" customHeight="1" x14ac:dyDescent="0.2">
      <c r="A17" s="3">
        <v>43132</v>
      </c>
      <c r="B17" s="286" t="str">
        <f t="shared" si="2"/>
        <v>Februar</v>
      </c>
      <c r="C17" s="1" t="s">
        <v>141</v>
      </c>
      <c r="D17" s="2" t="s">
        <v>141</v>
      </c>
      <c r="E17" s="54"/>
      <c r="F17" s="56"/>
      <c r="G17" s="56"/>
      <c r="H17" s="204"/>
      <c r="I17" s="56"/>
      <c r="J17" s="56"/>
      <c r="K17" s="418"/>
      <c r="L17" s="418"/>
    </row>
    <row r="18" spans="1:14" hidden="1" collapsed="1" x14ac:dyDescent="0.2">
      <c r="A18" s="3">
        <v>43160</v>
      </c>
      <c r="B18" s="286" t="str">
        <f t="shared" si="2"/>
        <v>March</v>
      </c>
      <c r="C18" s="25" t="s">
        <v>142</v>
      </c>
      <c r="D18" s="138" t="s">
        <v>142</v>
      </c>
      <c r="E18" s="54"/>
      <c r="F18" s="56"/>
      <c r="G18" s="56"/>
      <c r="H18" s="56"/>
      <c r="I18" s="56"/>
      <c r="J18" s="56"/>
      <c r="K18" s="418"/>
      <c r="L18" s="418"/>
    </row>
    <row r="19" spans="1:14" ht="18" hidden="1" x14ac:dyDescent="0.25">
      <c r="A19" s="3">
        <v>43191</v>
      </c>
      <c r="B19" s="286" t="str">
        <f t="shared" si="2"/>
        <v>April</v>
      </c>
      <c r="C19" s="114" t="s">
        <v>143</v>
      </c>
      <c r="D19" s="143" t="s">
        <v>143</v>
      </c>
      <c r="E19" s="117"/>
      <c r="F19" s="56"/>
      <c r="G19" s="123"/>
      <c r="H19" s="123"/>
      <c r="I19" s="56"/>
      <c r="J19" s="123"/>
      <c r="K19" s="421"/>
      <c r="L19" s="421"/>
    </row>
    <row r="20" spans="1:14" hidden="1" x14ac:dyDescent="0.2">
      <c r="A20" s="3">
        <v>43221</v>
      </c>
      <c r="B20" s="286" t="str">
        <f t="shared" si="2"/>
        <v>May</v>
      </c>
      <c r="C20" s="1" t="s">
        <v>144</v>
      </c>
      <c r="D20" s="2" t="s">
        <v>144</v>
      </c>
      <c r="E20" s="54"/>
      <c r="F20" s="56"/>
      <c r="G20" s="56"/>
      <c r="H20" s="204"/>
      <c r="I20" s="56"/>
      <c r="J20" s="56"/>
      <c r="K20" s="418"/>
      <c r="L20" s="418"/>
      <c r="M20" s="99"/>
    </row>
    <row r="21" spans="1:14" hidden="1" x14ac:dyDescent="0.2">
      <c r="A21" s="3">
        <v>43252</v>
      </c>
      <c r="B21" s="286" t="str">
        <f t="shared" si="2"/>
        <v>June</v>
      </c>
      <c r="C21" s="25" t="s">
        <v>145</v>
      </c>
      <c r="D21" s="138" t="s">
        <v>145</v>
      </c>
      <c r="E21" s="54"/>
      <c r="F21" s="56"/>
      <c r="G21" s="56"/>
      <c r="H21" s="204"/>
      <c r="I21" s="56"/>
      <c r="J21" s="56"/>
      <c r="K21" s="418"/>
      <c r="L21" s="418"/>
      <c r="M21" s="99"/>
    </row>
    <row r="22" spans="1:14" ht="18" hidden="1" x14ac:dyDescent="0.25">
      <c r="A22" s="3">
        <v>43282</v>
      </c>
      <c r="B22" s="286" t="str">
        <f t="shared" si="2"/>
        <v>July</v>
      </c>
      <c r="C22" s="1" t="s">
        <v>146</v>
      </c>
      <c r="D22" s="142" t="s">
        <v>146</v>
      </c>
      <c r="E22" s="54"/>
      <c r="F22" s="56"/>
      <c r="G22" s="56"/>
      <c r="H22" s="204"/>
      <c r="I22" s="56"/>
      <c r="J22" s="56"/>
      <c r="K22" s="418"/>
      <c r="L22" s="418"/>
      <c r="M22" s="99"/>
      <c r="N22" s="100"/>
    </row>
    <row r="23" spans="1:14" hidden="1" x14ac:dyDescent="0.2">
      <c r="A23" s="3">
        <v>43313</v>
      </c>
      <c r="B23" s="286" t="str">
        <f t="shared" si="2"/>
        <v>August</v>
      </c>
      <c r="C23" s="1" t="s">
        <v>135</v>
      </c>
      <c r="D23" s="2" t="s">
        <v>135</v>
      </c>
      <c r="E23" s="54"/>
      <c r="F23" s="56"/>
      <c r="G23" s="56"/>
      <c r="H23" s="204"/>
      <c r="I23" s="56"/>
      <c r="J23" s="56"/>
      <c r="K23" s="418"/>
      <c r="L23" s="418"/>
      <c r="M23" s="99"/>
      <c r="N23" s="100"/>
    </row>
    <row r="24" spans="1:14" hidden="1" x14ac:dyDescent="0.2">
      <c r="A24" s="3">
        <v>43344</v>
      </c>
      <c r="B24" s="286" t="str">
        <f t="shared" si="2"/>
        <v>Septemb</v>
      </c>
      <c r="C24" s="25" t="s">
        <v>136</v>
      </c>
      <c r="D24" s="138" t="s">
        <v>136</v>
      </c>
      <c r="E24" s="54"/>
      <c r="F24" s="56"/>
      <c r="G24" s="56"/>
      <c r="H24" s="204"/>
      <c r="I24" s="56"/>
      <c r="J24" s="56"/>
      <c r="K24" s="418"/>
      <c r="L24" s="418"/>
      <c r="M24" s="99"/>
      <c r="N24" s="100"/>
    </row>
    <row r="25" spans="1:14" ht="18" hidden="1" x14ac:dyDescent="0.25">
      <c r="A25" s="3">
        <v>43374</v>
      </c>
      <c r="B25" s="286" t="str">
        <f t="shared" si="2"/>
        <v>October</v>
      </c>
      <c r="C25" s="1" t="s">
        <v>137</v>
      </c>
      <c r="D25" s="142" t="s">
        <v>137</v>
      </c>
      <c r="E25" s="54"/>
      <c r="F25" s="56"/>
      <c r="G25" s="56"/>
      <c r="H25" s="204"/>
      <c r="I25" s="56"/>
      <c r="J25" s="56"/>
      <c r="K25" s="418"/>
      <c r="L25" s="418"/>
      <c r="M25" s="99"/>
      <c r="N25" s="100"/>
    </row>
    <row r="26" spans="1:14" hidden="1" x14ac:dyDescent="0.2">
      <c r="A26" s="3">
        <v>43405</v>
      </c>
      <c r="B26" s="286" t="str">
        <f t="shared" si="2"/>
        <v>Novembe</v>
      </c>
      <c r="C26" s="1" t="s">
        <v>138</v>
      </c>
      <c r="D26" s="2" t="s">
        <v>138</v>
      </c>
      <c r="E26" s="54"/>
      <c r="F26" s="56"/>
      <c r="G26" s="56"/>
      <c r="H26" s="204"/>
      <c r="I26" s="56"/>
      <c r="J26" s="56"/>
      <c r="K26" s="418"/>
      <c r="L26" s="418"/>
    </row>
    <row r="27" spans="1:14" hidden="1" x14ac:dyDescent="0.2">
      <c r="A27" s="3">
        <v>43435</v>
      </c>
      <c r="B27" s="286" t="str">
        <f t="shared" si="2"/>
        <v>Decembe</v>
      </c>
      <c r="C27" s="25" t="s">
        <v>139</v>
      </c>
      <c r="D27" s="138" t="s">
        <v>139</v>
      </c>
      <c r="E27" s="54"/>
      <c r="F27" s="56"/>
      <c r="G27" s="56"/>
      <c r="H27" s="204"/>
      <c r="I27" s="56"/>
      <c r="J27" s="56"/>
      <c r="K27" s="418"/>
      <c r="L27" s="418"/>
    </row>
    <row r="28" spans="1:14" ht="18" hidden="1" x14ac:dyDescent="0.25">
      <c r="A28" s="3">
        <v>43466</v>
      </c>
      <c r="B28" s="286" t="str">
        <f t="shared" si="2"/>
        <v>January</v>
      </c>
      <c r="C28" s="1" t="s">
        <v>140</v>
      </c>
      <c r="D28" s="142" t="s">
        <v>140</v>
      </c>
      <c r="E28" s="54"/>
      <c r="F28" s="56"/>
      <c r="G28" s="56"/>
      <c r="H28" s="204"/>
      <c r="I28" s="56"/>
      <c r="J28" s="56"/>
      <c r="K28" s="418"/>
      <c r="L28" s="418"/>
    </row>
    <row r="29" spans="1:14" hidden="1" x14ac:dyDescent="0.2">
      <c r="A29" s="3">
        <v>43497</v>
      </c>
      <c r="B29" s="286" t="str">
        <f t="shared" si="2"/>
        <v>Februar</v>
      </c>
      <c r="C29" s="1" t="s">
        <v>141</v>
      </c>
      <c r="D29" s="2" t="s">
        <v>141</v>
      </c>
      <c r="E29" s="54"/>
      <c r="F29" s="56"/>
      <c r="G29" s="56"/>
      <c r="H29" s="204"/>
      <c r="I29" s="56"/>
      <c r="J29" s="56"/>
      <c r="K29" s="418"/>
      <c r="L29" s="418"/>
    </row>
    <row r="30" spans="1:14" hidden="1" collapsed="1" x14ac:dyDescent="0.2">
      <c r="A30" s="3">
        <v>43525</v>
      </c>
      <c r="B30" s="286" t="str">
        <f t="shared" si="2"/>
        <v>March</v>
      </c>
      <c r="C30" s="12" t="s">
        <v>142</v>
      </c>
      <c r="D30" s="138" t="s">
        <v>142</v>
      </c>
      <c r="E30" s="55"/>
      <c r="F30" s="56"/>
      <c r="G30" s="57"/>
      <c r="H30" s="205"/>
      <c r="I30" s="56"/>
      <c r="J30" s="57"/>
      <c r="K30" s="422"/>
      <c r="L30" s="422"/>
    </row>
    <row r="31" spans="1:14" s="46" customFormat="1" ht="18" x14ac:dyDescent="0.25">
      <c r="A31" s="392">
        <v>43556</v>
      </c>
      <c r="B31" s="285" t="s">
        <v>131</v>
      </c>
      <c r="C31" s="145" t="s">
        <v>143</v>
      </c>
      <c r="D31" s="142" t="s">
        <v>143</v>
      </c>
      <c r="E31" s="298">
        <f>IFERROR(INDEX(Raw!$H$6:$EB$1257,MATCH($B31&amp;$D31&amp;$B$6,Raw!$A$6:$A$1257,0),MATCH(E$6,Raw!$H$5:$EB$5,0)),"-")</f>
        <v>847</v>
      </c>
      <c r="F31" s="293"/>
      <c r="G31" s="292">
        <f>IFERROR(INDEX(Raw!$H$6:$EB$1257,MATCH($B31&amp;$D31&amp;$B$6,Raw!$A$6:$A$1257,0),MATCH(G$6,Raw!$H$5:$EB$5,0)),"-")</f>
        <v>775</v>
      </c>
      <c r="H31" s="308">
        <f t="shared" ref="H31:H54" si="3">IFERROR(G31/E31,"-")</f>
        <v>0.91499409681227861</v>
      </c>
      <c r="I31" s="293"/>
      <c r="J31" s="292">
        <f>IFERROR(INDEX(Raw!$H$6:$EB$1257,MATCH($B31&amp;$D31&amp;$B$6,Raw!$A$6:$A$1257,0),MATCH(J$6,Raw!$H$5:$EB$5,0))/60/60,"-")</f>
        <v>350.50277777777779</v>
      </c>
      <c r="K31" s="423">
        <f>IFERROR(INDEX(Raw!$H$6:$EB$1257,MATCH($B31&amp;$D31&amp;$B$6,Raw!$A$6:$A$1257,0),MATCH(K$6,Raw!$H$5:$EB$5,0))/60/60/24,"-")</f>
        <v>1.7245370370370369E-2</v>
      </c>
      <c r="L31" s="423">
        <f>IFERROR(INDEX(Raw!$H$6:$EB$1257,MATCH($B31&amp;$D31&amp;$B$6,Raw!$A$6:$A$1257,0),MATCH(L$6,Raw!$H$5:$EB$5,0))/60/60/24,"-")</f>
        <v>3.560185185185185E-2</v>
      </c>
      <c r="M31" s="290"/>
    </row>
    <row r="32" spans="1:14" s="46" customFormat="1" x14ac:dyDescent="0.2">
      <c r="A32" s="392">
        <v>43586</v>
      </c>
      <c r="B32" s="287" t="s">
        <v>131</v>
      </c>
      <c r="C32" s="46" t="s">
        <v>144</v>
      </c>
      <c r="D32" s="2" t="s">
        <v>144</v>
      </c>
      <c r="E32" s="301">
        <f>IFERROR(INDEX(Raw!$H$6:$EB$1257,MATCH($B32&amp;$D32&amp;$B$6,Raw!$A$6:$A$1257,0),MATCH(E$6,Raw!$H$5:$EB$5,0)),"-")</f>
        <v>946</v>
      </c>
      <c r="F32" s="293"/>
      <c r="G32" s="293">
        <f>IFERROR(INDEX(Raw!$H$6:$EB$1257,MATCH($B32&amp;$D32&amp;$B$6,Raw!$A$6:$A$1257,0),MATCH(G$6,Raw!$H$5:$EB$5,0)),"-")</f>
        <v>856</v>
      </c>
      <c r="H32" s="308">
        <f t="shared" si="3"/>
        <v>0.90486257928118397</v>
      </c>
      <c r="I32" s="293"/>
      <c r="J32" s="293">
        <f>IFERROR(INDEX(Raw!$H$6:$EB$1257,MATCH($B32&amp;$D32&amp;$B$6,Raw!$A$6:$A$1257,0),MATCH(J$6,Raw!$H$5:$EB$5,0))/60/60,"-")</f>
        <v>407.46194444444444</v>
      </c>
      <c r="K32" s="419">
        <f>IFERROR(INDEX(Raw!$H$6:$EB$1257,MATCH($B32&amp;$D32&amp;$B$6,Raw!$A$6:$A$1257,0),MATCH(K$6,Raw!$H$5:$EB$5,0))/60/60/24,"-")</f>
        <v>1.7951388888888888E-2</v>
      </c>
      <c r="L32" s="419">
        <f>IFERROR(INDEX(Raw!$H$6:$EB$1257,MATCH($B32&amp;$D32&amp;$B$6,Raw!$A$6:$A$1257,0),MATCH(L$6,Raw!$H$5:$EB$5,0))/60/60/24,"-")</f>
        <v>3.5289351851851856E-2</v>
      </c>
      <c r="M32" s="309"/>
    </row>
    <row r="33" spans="1:14" s="46" customFormat="1" x14ac:dyDescent="0.2">
      <c r="A33" s="392">
        <v>43617</v>
      </c>
      <c r="B33" s="287" t="s">
        <v>131</v>
      </c>
      <c r="C33" s="113" t="s">
        <v>145</v>
      </c>
      <c r="D33" s="138" t="s">
        <v>145</v>
      </c>
      <c r="E33" s="301">
        <f>IFERROR(INDEX(Raw!$H$6:$EB$1257,MATCH($B33&amp;$D33&amp;$B$6,Raw!$A$6:$A$1257,0),MATCH(E$6,Raw!$H$5:$EB$5,0)),"-")</f>
        <v>849</v>
      </c>
      <c r="F33" s="293"/>
      <c r="G33" s="293">
        <f>IFERROR(INDEX(Raw!$H$6:$EB$1257,MATCH($B33&amp;$D33&amp;$B$6,Raw!$A$6:$A$1257,0),MATCH(G$6,Raw!$H$5:$EB$5,0)),"-")</f>
        <v>773</v>
      </c>
      <c r="H33" s="308">
        <f t="shared" si="3"/>
        <v>0.91048292108362783</v>
      </c>
      <c r="I33" s="293"/>
      <c r="J33" s="293">
        <f>IFERROR(INDEX(Raw!$H$6:$EB$1257,MATCH($B33&amp;$D33&amp;$B$6,Raw!$A$6:$A$1257,0),MATCH(J$6,Raw!$H$5:$EB$5,0))/60/60,"-")</f>
        <v>405.17944444444441</v>
      </c>
      <c r="K33" s="419">
        <f>IFERROR(INDEX(Raw!$H$6:$EB$1257,MATCH($B33&amp;$D33&amp;$B$6,Raw!$A$6:$A$1257,0),MATCH(K$6,Raw!$H$5:$EB$5,0))/60/60/24,"-")</f>
        <v>1.9884259259259258E-2</v>
      </c>
      <c r="L33" s="419">
        <f>IFERROR(INDEX(Raw!$H$6:$EB$1257,MATCH($B33&amp;$D33&amp;$B$6,Raw!$A$6:$A$1257,0),MATCH(L$6,Raw!$H$5:$EB$5,0))/60/60/24,"-")</f>
        <v>4.1238425925925921E-2</v>
      </c>
      <c r="M33" s="309"/>
    </row>
    <row r="34" spans="1:14" s="46" customFormat="1" ht="16.5" customHeight="1" x14ac:dyDescent="0.25">
      <c r="A34" s="392">
        <v>43647</v>
      </c>
      <c r="B34" s="287" t="s">
        <v>131</v>
      </c>
      <c r="C34" s="113" t="s">
        <v>146</v>
      </c>
      <c r="D34" s="322" t="s">
        <v>146</v>
      </c>
      <c r="E34" s="301">
        <f>IFERROR(INDEX(Raw!$H$6:$EB$1257,MATCH($B34&amp;$D34&amp;$B$6,Raw!$A$6:$A$1257,0),MATCH(E$6,Raw!$H$5:$EB$5,0)),"-")</f>
        <v>988</v>
      </c>
      <c r="F34" s="293"/>
      <c r="G34" s="293">
        <f>IFERROR(INDEX(Raw!$H$6:$EB$1257,MATCH($B34&amp;$D34&amp;$B$6,Raw!$A$6:$A$1257,0),MATCH(G$6,Raw!$H$5:$EB$5,0)),"-")</f>
        <v>892</v>
      </c>
      <c r="H34" s="308">
        <f t="shared" si="3"/>
        <v>0.90283400809716596</v>
      </c>
      <c r="I34" s="293"/>
      <c r="J34" s="293">
        <f>IFERROR(INDEX(Raw!$H$6:$EB$1257,MATCH($B34&amp;$D34&amp;$B$6,Raw!$A$6:$A$1257,0),MATCH(J$6,Raw!$H$5:$EB$5,0))/60/60,"-")</f>
        <v>472.87805555555559</v>
      </c>
      <c r="K34" s="419">
        <f>IFERROR(INDEX(Raw!$H$6:$EB$1257,MATCH($B34&amp;$D34&amp;$B$6,Raw!$A$6:$A$1257,0),MATCH(K$6,Raw!$H$5:$EB$5,0))/60/60/24,"-")</f>
        <v>1.9942129629629629E-2</v>
      </c>
      <c r="L34" s="419">
        <f>IFERROR(INDEX(Raw!$H$6:$EB$1257,MATCH($B34&amp;$D34&amp;$B$6,Raw!$A$6:$A$1257,0),MATCH(L$6,Raw!$H$5:$EB$5,0))/60/60/24,"-")</f>
        <v>4.1423611111111112E-2</v>
      </c>
      <c r="M34" s="309"/>
      <c r="N34" s="294"/>
    </row>
    <row r="35" spans="1:14" s="46" customFormat="1" ht="14.25" customHeight="1" x14ac:dyDescent="0.2">
      <c r="A35" s="392">
        <v>43678</v>
      </c>
      <c r="B35" s="287" t="s">
        <v>131</v>
      </c>
      <c r="C35" s="145" t="s">
        <v>135</v>
      </c>
      <c r="D35" s="2" t="s">
        <v>135</v>
      </c>
      <c r="E35" s="301">
        <f>IFERROR(INDEX(Raw!$H$6:$EB$1257,MATCH($B35&amp;$D35&amp;$B$6,Raw!$A$6:$A$1257,0),MATCH(E$6,Raw!$H$5:$EB$5,0)),"-")</f>
        <v>965</v>
      </c>
      <c r="F35" s="293"/>
      <c r="G35" s="293">
        <f>IFERROR(INDEX(Raw!$H$6:$EB$1257,MATCH($B35&amp;$D35&amp;$B$6,Raw!$A$6:$A$1257,0),MATCH(G$6,Raw!$H$5:$EB$5,0)),"-")</f>
        <v>887</v>
      </c>
      <c r="H35" s="308">
        <f t="shared" si="3"/>
        <v>0.91917098445595857</v>
      </c>
      <c r="I35" s="293"/>
      <c r="J35" s="293">
        <f>IFERROR(INDEX(Raw!$H$6:$EB$1257,MATCH($B35&amp;$D35&amp;$B$6,Raw!$A$6:$A$1257,0),MATCH(J$6,Raw!$H$5:$EB$5,0))/60/60,"-")</f>
        <v>402.27583333333331</v>
      </c>
      <c r="K35" s="419">
        <f>IFERROR(INDEX(Raw!$H$6:$EB$1257,MATCH($B35&amp;$D35&amp;$B$6,Raw!$A$6:$A$1257,0),MATCH(K$6,Raw!$H$5:$EB$5,0))/60/60/24,"-")</f>
        <v>1.7372685185185185E-2</v>
      </c>
      <c r="L35" s="419">
        <f>IFERROR(INDEX(Raw!$H$6:$EB$1257,MATCH($B35&amp;$D35&amp;$B$6,Raw!$A$6:$A$1257,0),MATCH(L$6,Raw!$H$5:$EB$5,0))/60/60/24,"-")</f>
        <v>3.4293981481481481E-2</v>
      </c>
      <c r="M35" s="309"/>
      <c r="N35" s="294"/>
    </row>
    <row r="36" spans="1:14" s="46" customFormat="1" ht="12.75" customHeight="1" x14ac:dyDescent="0.2">
      <c r="A36" s="392">
        <v>43709</v>
      </c>
      <c r="B36" s="287" t="s">
        <v>131</v>
      </c>
      <c r="C36" s="113" t="s">
        <v>136</v>
      </c>
      <c r="D36" s="138" t="s">
        <v>136</v>
      </c>
      <c r="E36" s="301">
        <f>IFERROR(INDEX(Raw!$H$6:$EB$1257,MATCH($B36&amp;$D36&amp;$B$6,Raw!$A$6:$A$1257,0),MATCH(E$6,Raw!$H$5:$EB$5,0)),"-")</f>
        <v>942</v>
      </c>
      <c r="F36" s="293"/>
      <c r="G36" s="293">
        <f>IFERROR(INDEX(Raw!$H$6:$EB$1257,MATCH($B36&amp;$D36&amp;$B$6,Raw!$A$6:$A$1257,0),MATCH(G$6,Raw!$H$5:$EB$5,0)),"-")</f>
        <v>843</v>
      </c>
      <c r="H36" s="308">
        <f t="shared" si="3"/>
        <v>0.89490445859872614</v>
      </c>
      <c r="I36" s="293"/>
      <c r="J36" s="293">
        <f>IFERROR(INDEX(Raw!$H$6:$EB$1257,MATCH($B36&amp;$D36&amp;$B$6,Raw!$A$6:$A$1257,0),MATCH(J$6,Raw!$H$5:$EB$5,0))/60/60,"-")</f>
        <v>440.1827777777778</v>
      </c>
      <c r="K36" s="419">
        <f>IFERROR(INDEX(Raw!$H$6:$EB$1257,MATCH($B36&amp;$D36&amp;$B$6,Raw!$A$6:$A$1257,0),MATCH(K$6,Raw!$H$5:$EB$5,0))/60/60/24,"-")</f>
        <v>1.9467592592592595E-2</v>
      </c>
      <c r="L36" s="419">
        <f>IFERROR(INDEX(Raw!$H$6:$EB$1257,MATCH($B36&amp;$D36&amp;$B$6,Raw!$A$6:$A$1257,0),MATCH(L$6,Raw!$H$5:$EB$5,0))/60/60/24,"-")</f>
        <v>4.0833333333333333E-2</v>
      </c>
      <c r="M36" s="309"/>
      <c r="N36" s="294"/>
    </row>
    <row r="37" spans="1:14" s="46" customFormat="1" ht="18" x14ac:dyDescent="0.25">
      <c r="A37" s="392">
        <v>43739</v>
      </c>
      <c r="B37" s="287" t="s">
        <v>131</v>
      </c>
      <c r="C37" s="46" t="s">
        <v>137</v>
      </c>
      <c r="D37" s="142" t="s">
        <v>137</v>
      </c>
      <c r="E37" s="301">
        <f>IFERROR(INDEX(Raw!$H$6:$EB$1257,MATCH($B37&amp;$D37&amp;$B$6,Raw!$A$6:$A$1257,0),MATCH(E$6,Raw!$H$5:$EB$5,0)),"-")</f>
        <v>985</v>
      </c>
      <c r="F37" s="293"/>
      <c r="G37" s="293">
        <f>IFERROR(INDEX(Raw!$H$6:$EB$1257,MATCH($B37&amp;$D37&amp;$B$6,Raw!$A$6:$A$1257,0),MATCH(G$6,Raw!$H$5:$EB$5,0)),"-")</f>
        <v>874</v>
      </c>
      <c r="H37" s="308">
        <f t="shared" si="3"/>
        <v>0.8873096446700508</v>
      </c>
      <c r="I37" s="293"/>
      <c r="J37" s="293">
        <f>IFERROR(INDEX(Raw!$H$6:$EB$1257,MATCH($B37&amp;$D37&amp;$B$6,Raw!$A$6:$A$1257,0),MATCH(J$6,Raw!$H$5:$EB$5,0))/60/60,"-")</f>
        <v>458.38833333333332</v>
      </c>
      <c r="K37" s="419">
        <f>IFERROR(INDEX(Raw!$H$6:$EB$1257,MATCH($B37&amp;$D37&amp;$B$6,Raw!$A$6:$A$1257,0),MATCH(K$6,Raw!$H$5:$EB$5,0))/60/60/24,"-")</f>
        <v>1.9386574074074073E-2</v>
      </c>
      <c r="L37" s="419">
        <f>IFERROR(INDEX(Raw!$H$6:$EB$1257,MATCH($B37&amp;$D37&amp;$B$6,Raw!$A$6:$A$1257,0),MATCH(L$6,Raw!$H$5:$EB$5,0))/60/60/24,"-")</f>
        <v>3.9120370370370368E-2</v>
      </c>
      <c r="M37" s="309"/>
      <c r="N37" s="294"/>
    </row>
    <row r="38" spans="1:14" s="46" customFormat="1" x14ac:dyDescent="0.2">
      <c r="A38" s="392">
        <v>43770</v>
      </c>
      <c r="B38" s="287" t="s">
        <v>131</v>
      </c>
      <c r="C38" s="113" t="s">
        <v>138</v>
      </c>
      <c r="D38" s="2" t="s">
        <v>138</v>
      </c>
      <c r="E38" s="301">
        <f>IFERROR(INDEX(Raw!$H$6:$EB$1257,MATCH($B38&amp;$D38&amp;$B$6,Raw!$A$6:$A$1257,0),MATCH(E$6,Raw!$H$5:$EB$5,0)),"-")</f>
        <v>872</v>
      </c>
      <c r="F38" s="293"/>
      <c r="G38" s="293">
        <f>IFERROR(INDEX(Raw!$H$6:$EB$1257,MATCH($B38&amp;$D38&amp;$B$6,Raw!$A$6:$A$1257,0),MATCH(G$6,Raw!$H$5:$EB$5,0)),"-")</f>
        <v>767</v>
      </c>
      <c r="H38" s="308">
        <f t="shared" si="3"/>
        <v>0.87958715596330272</v>
      </c>
      <c r="I38" s="293"/>
      <c r="J38" s="293">
        <f>IFERROR(INDEX(Raw!$H$6:$EB$1257,MATCH($B38&amp;$D38&amp;$B$6,Raw!$A$6:$A$1257,0),MATCH(J$6,Raw!$H$5:$EB$5,0))/60/60,"-")</f>
        <v>444.43</v>
      </c>
      <c r="K38" s="419">
        <f>IFERROR(INDEX(Raw!$H$6:$EB$1257,MATCH($B38&amp;$D38&amp;$B$6,Raw!$A$6:$A$1257,0),MATCH(K$6,Raw!$H$5:$EB$5,0))/60/60/24,"-")</f>
        <v>2.1238425925925924E-2</v>
      </c>
      <c r="L38" s="419">
        <f>IFERROR(INDEX(Raw!$H$6:$EB$1257,MATCH($B38&amp;$D38&amp;$B$6,Raw!$A$6:$A$1257,0),MATCH(L$6,Raw!$H$5:$EB$5,0))/60/60/24,"-")</f>
        <v>4.4224537037037041E-2</v>
      </c>
    </row>
    <row r="39" spans="1:14" s="46" customFormat="1" x14ac:dyDescent="0.2">
      <c r="A39" s="392">
        <v>43800</v>
      </c>
      <c r="B39" s="287" t="s">
        <v>131</v>
      </c>
      <c r="C39" s="46" t="s">
        <v>139</v>
      </c>
      <c r="D39" s="138" t="s">
        <v>139</v>
      </c>
      <c r="E39" s="301">
        <f>IFERROR(INDEX(Raw!$H$6:$EB$1257,MATCH($B39&amp;$D39&amp;$B$6,Raw!$A$6:$A$1257,0),MATCH(E$6,Raw!$H$5:$EB$5,0)),"-")</f>
        <v>864</v>
      </c>
      <c r="F39" s="293"/>
      <c r="G39" s="293">
        <f>IFERROR(INDEX(Raw!$H$6:$EB$1257,MATCH($B39&amp;$D39&amp;$B$6,Raw!$A$6:$A$1257,0),MATCH(G$6,Raw!$H$5:$EB$5,0)),"-")</f>
        <v>744</v>
      </c>
      <c r="H39" s="308">
        <f t="shared" si="3"/>
        <v>0.86111111111111116</v>
      </c>
      <c r="I39" s="293"/>
      <c r="J39" s="293">
        <f>IFERROR(INDEX(Raw!$H$6:$EB$1257,MATCH($B39&amp;$D39&amp;$B$6,Raw!$A$6:$A$1257,0),MATCH(J$6,Raw!$H$5:$EB$5,0))/60/60,"-")</f>
        <v>450.34777777777776</v>
      </c>
      <c r="K39" s="419">
        <f>IFERROR(INDEX(Raw!$H$6:$EB$1257,MATCH($B39&amp;$D39&amp;$B$6,Raw!$A$6:$A$1257,0),MATCH(K$6,Raw!$H$5:$EB$5,0))/60/60/24,"-")</f>
        <v>2.1712962962962962E-2</v>
      </c>
      <c r="L39" s="419">
        <f>IFERROR(INDEX(Raw!$H$6:$EB$1257,MATCH($B39&amp;$D39&amp;$B$6,Raw!$A$6:$A$1257,0),MATCH(L$6,Raw!$H$5:$EB$5,0))/60/60/24,"-")</f>
        <v>4.3796296296296298E-2</v>
      </c>
    </row>
    <row r="40" spans="1:14" s="46" customFormat="1" ht="18" x14ac:dyDescent="0.25">
      <c r="A40" s="392">
        <v>43831</v>
      </c>
      <c r="B40" s="287" t="s">
        <v>131</v>
      </c>
      <c r="C40" s="113" t="s">
        <v>140</v>
      </c>
      <c r="D40" s="142" t="s">
        <v>140</v>
      </c>
      <c r="E40" s="301">
        <f>IFERROR(INDEX(Raw!$H$6:$EB$1257,MATCH($B40&amp;$D40&amp;$B$6,Raw!$A$6:$A$1257,0),MATCH(E$6,Raw!$H$5:$EB$5,0)),"-")</f>
        <v>995</v>
      </c>
      <c r="F40" s="293"/>
      <c r="G40" s="293">
        <f>IFERROR(INDEX(Raw!$H$6:$EB$1257,MATCH($B40&amp;$D40&amp;$B$6,Raw!$A$6:$A$1257,0),MATCH(G$6,Raw!$H$5:$EB$5,0)),"-")</f>
        <v>887</v>
      </c>
      <c r="H40" s="308">
        <f t="shared" si="3"/>
        <v>0.89145728643216082</v>
      </c>
      <c r="I40" s="293"/>
      <c r="J40" s="293">
        <f>IFERROR(INDEX(Raw!$H$6:$EB$1257,MATCH($B40&amp;$D40&amp;$B$6,Raw!$A$6:$A$1257,0),MATCH(J$6,Raw!$H$5:$EB$5,0))/60/60,"-")</f>
        <v>409.47833333333335</v>
      </c>
      <c r="K40" s="419">
        <f>IFERROR(INDEX(Raw!$H$6:$EB$1257,MATCH($B40&amp;$D40&amp;$B$6,Raw!$A$6:$A$1257,0),MATCH(K$6,Raw!$H$5:$EB$5,0))/60/60/24,"-")</f>
        <v>1.7152777777777777E-2</v>
      </c>
      <c r="L40" s="419">
        <f>IFERROR(INDEX(Raw!$H$6:$EB$1257,MATCH($B40&amp;$D40&amp;$B$6,Raw!$A$6:$A$1257,0),MATCH(L$6,Raw!$H$5:$EB$5,0))/60/60/24,"-")</f>
        <v>3.5682870370370372E-2</v>
      </c>
    </row>
    <row r="41" spans="1:14" s="46" customFormat="1" x14ac:dyDescent="0.2">
      <c r="A41" s="392">
        <v>43862</v>
      </c>
      <c r="B41" s="287" t="s">
        <v>131</v>
      </c>
      <c r="C41" s="46" t="s">
        <v>141</v>
      </c>
      <c r="D41" s="2" t="s">
        <v>141</v>
      </c>
      <c r="E41" s="301">
        <f>IFERROR(INDEX(Raw!$H$6:$EB$1257,MATCH($B41&amp;$D41&amp;$B$6,Raw!$A$6:$A$1257,0),MATCH(E$6,Raw!$H$5:$EB$5,0)),"-")</f>
        <v>924</v>
      </c>
      <c r="F41" s="293"/>
      <c r="G41" s="293">
        <f>IFERROR(INDEX(Raw!$H$6:$EB$1257,MATCH($B41&amp;$D41&amp;$B$6,Raw!$A$6:$A$1257,0),MATCH(G$6,Raw!$H$5:$EB$5,0)),"-")</f>
        <v>831</v>
      </c>
      <c r="H41" s="308">
        <f t="shared" si="3"/>
        <v>0.89935064935064934</v>
      </c>
      <c r="I41" s="293"/>
      <c r="J41" s="293">
        <f>IFERROR(INDEX(Raw!$H$6:$EB$1257,MATCH($B41&amp;$D41&amp;$B$6,Raw!$A$6:$A$1257,0),MATCH(J$6,Raw!$H$5:$EB$5,0))/60/60,"-")</f>
        <v>416.56111111111113</v>
      </c>
      <c r="K41" s="419">
        <f>IFERROR(INDEX(Raw!$H$6:$EB$1257,MATCH($B41&amp;$D41&amp;$B$6,Raw!$A$6:$A$1257,0),MATCH(K$6,Raw!$H$5:$EB$5,0))/60/60/24,"-")</f>
        <v>1.8784722222222223E-2</v>
      </c>
      <c r="L41" s="419">
        <f>IFERROR(INDEX(Raw!$H$6:$EB$1257,MATCH($B41&amp;$D41&amp;$B$6,Raw!$A$6:$A$1257,0),MATCH(L$6,Raw!$H$5:$EB$5,0))/60/60/24,"-")</f>
        <v>3.7835648148148153E-2</v>
      </c>
    </row>
    <row r="42" spans="1:14" s="46" customFormat="1" x14ac:dyDescent="0.2">
      <c r="A42" s="392">
        <v>43891</v>
      </c>
      <c r="B42" s="287" t="s">
        <v>131</v>
      </c>
      <c r="C42" s="105" t="s">
        <v>142</v>
      </c>
      <c r="D42" s="138" t="s">
        <v>142</v>
      </c>
      <c r="E42" s="310">
        <f>IFERROR(INDEX(Raw!$H$6:$EB$1257,MATCH($B42&amp;$D42&amp;$B$6,Raw!$A$6:$A$1257,0),MATCH(E$6,Raw!$H$5:$EB$5,0)),"-")</f>
        <v>862</v>
      </c>
      <c r="F42" s="293"/>
      <c r="G42" s="295">
        <f>IFERROR(INDEX(Raw!$H$6:$EB$1257,MATCH($B42&amp;$D42&amp;$B$6,Raw!$A$6:$A$1257,0),MATCH(G$6,Raw!$H$5:$EB$5,0)),"-")</f>
        <v>765</v>
      </c>
      <c r="H42" s="311">
        <f t="shared" ref="H42:H53" si="4">IFERROR(G42/E42,"-")</f>
        <v>0.88747099767981441</v>
      </c>
      <c r="I42" s="293"/>
      <c r="J42" s="295">
        <f>IFERROR(INDEX(Raw!$H$6:$EB$1257,MATCH($B42&amp;$D42&amp;$B$6,Raw!$A$6:$A$1257,0),MATCH(J$6,Raw!$H$5:$EB$5,0))/60/60,"-")</f>
        <v>414.13361111111112</v>
      </c>
      <c r="K42" s="424">
        <f>IFERROR(INDEX(Raw!$H$6:$EB$1257,MATCH($B42&amp;$D42&amp;$B$6,Raw!$A$6:$A$1257,0),MATCH(K$6,Raw!$H$5:$EB$5,0))/60/60/24,"-")</f>
        <v>2.0023148148148148E-2</v>
      </c>
      <c r="L42" s="424">
        <f>IFERROR(INDEX(Raw!$H$6:$EB$1257,MATCH($B42&amp;$D42&amp;$B$6,Raw!$A$6:$A$1257,0),MATCH(L$6,Raw!$H$5:$EB$5,0))/60/60/24,"-")</f>
        <v>3.9710648148148148E-2</v>
      </c>
    </row>
    <row r="43" spans="1:14" ht="18" x14ac:dyDescent="0.25">
      <c r="A43" s="392">
        <v>43922</v>
      </c>
      <c r="B43" s="288" t="s">
        <v>147</v>
      </c>
      <c r="C43" s="1" t="s">
        <v>143</v>
      </c>
      <c r="D43" s="142" t="s">
        <v>143</v>
      </c>
      <c r="E43" s="54">
        <f>IFERROR(INDEX(Raw!$H$6:$EB$1257,MATCH($B43&amp;$D43&amp;$B$6,Raw!$A$6:$A$1257,0),MATCH(E$6,Raw!$H$5:$EB$5,0)),"-")</f>
        <v>746</v>
      </c>
      <c r="F43" s="56"/>
      <c r="G43" s="56">
        <f>IFERROR(INDEX(Raw!$H$6:$EB$1257,MATCH($B43&amp;$D43&amp;$B$6,Raw!$A$6:$A$1257,0),MATCH(G$6,Raw!$H$5:$EB$5,0)),"-")</f>
        <v>675</v>
      </c>
      <c r="H43" s="204">
        <f t="shared" si="4"/>
        <v>0.9048257372654156</v>
      </c>
      <c r="I43" s="56"/>
      <c r="J43" s="56">
        <f>IFERROR(INDEX(Raw!$H$6:$EB$1257,MATCH($B43&amp;$D43&amp;$B$6,Raw!$A$6:$A$1257,0),MATCH(J$6,Raw!$H$5:$EB$5,0))/60/60,"-")</f>
        <v>227.99833333333333</v>
      </c>
      <c r="K43" s="418">
        <f>IFERROR(INDEX(Raw!$H$6:$EB$1257,MATCH($B43&amp;$D43&amp;$B$6,Raw!$A$6:$A$1257,0),MATCH(K$6,Raw!$H$5:$EB$5,0))/60/60/24,"-")</f>
        <v>1.2731481481481481E-2</v>
      </c>
      <c r="L43" s="418">
        <f>IFERROR(INDEX(Raw!$H$6:$EB$1257,MATCH($B43&amp;$D43&amp;$B$6,Raw!$A$6:$A$1257,0),MATCH(L$6,Raw!$H$5:$EB$5,0))/60/60/24,"-")</f>
        <v>2.5196759259259256E-2</v>
      </c>
    </row>
    <row r="44" spans="1:14" x14ac:dyDescent="0.2">
      <c r="A44" s="392">
        <v>43952</v>
      </c>
      <c r="B44" s="287" t="s">
        <v>147</v>
      </c>
      <c r="C44" s="1" t="s">
        <v>144</v>
      </c>
      <c r="D44" s="2" t="s">
        <v>144</v>
      </c>
      <c r="E44" s="54">
        <f>IFERROR(INDEX(Raw!$H$6:$EB$1257,MATCH($B44&amp;$D44&amp;$B$6,Raw!$A$6:$A$1257,0),MATCH(E$6,Raw!$H$5:$EB$5,0)),"-")</f>
        <v>981</v>
      </c>
      <c r="F44" s="56"/>
      <c r="G44" s="56">
        <f>IFERROR(INDEX(Raw!$H$6:$EB$1257,MATCH($B44&amp;$D44&amp;$B$6,Raw!$A$6:$A$1257,0),MATCH(G$6,Raw!$H$5:$EB$5,0)),"-")</f>
        <v>884</v>
      </c>
      <c r="H44" s="204">
        <f t="shared" si="4"/>
        <v>0.90112130479102959</v>
      </c>
      <c r="I44" s="56"/>
      <c r="J44" s="56">
        <f>IFERROR(INDEX(Raw!$H$6:$EB$1257,MATCH($B44&amp;$D44&amp;$B$6,Raw!$A$6:$A$1257,0),MATCH(J$6,Raw!$H$5:$EB$5,0))/60/60,"-")</f>
        <v>273.82138888888886</v>
      </c>
      <c r="K44" s="418">
        <f>IFERROR(INDEX(Raw!$H$6:$EB$1257,MATCH($B44&amp;$D44&amp;$B$6,Raw!$A$6:$A$1257,0),MATCH(K$6,Raw!$H$5:$EB$5,0))/60/60/24,"-")</f>
        <v>1.1631944444444445E-2</v>
      </c>
      <c r="L44" s="418">
        <f>IFERROR(INDEX(Raw!$H$6:$EB$1257,MATCH($B44&amp;$D44&amp;$B$6,Raw!$A$6:$A$1257,0),MATCH(L$6,Raw!$H$5:$EB$5,0))/60/60/24,"-")</f>
        <v>2.3472222222222217E-2</v>
      </c>
      <c r="N44" s="30"/>
    </row>
    <row r="45" spans="1:14" x14ac:dyDescent="0.2">
      <c r="A45" s="392">
        <v>43983</v>
      </c>
      <c r="B45" s="287" t="s">
        <v>147</v>
      </c>
      <c r="C45" s="1" t="s">
        <v>145</v>
      </c>
      <c r="D45" s="138" t="s">
        <v>145</v>
      </c>
      <c r="E45" s="54">
        <f>IFERROR(INDEX(Raw!$H$6:$EB$1257,MATCH($B45&amp;$D45&amp;$B$6,Raw!$A$6:$A$1257,0),MATCH(E$6,Raw!$H$5:$EB$5,0)),"-")</f>
        <v>1088</v>
      </c>
      <c r="F45" s="56"/>
      <c r="G45" s="56">
        <f>IFERROR(INDEX(Raw!$H$6:$EB$1257,MATCH($B45&amp;$D45&amp;$B$6,Raw!$A$6:$A$1257,0),MATCH(G$6,Raw!$H$5:$EB$5,0)),"-")</f>
        <v>980</v>
      </c>
      <c r="H45" s="204">
        <f t="shared" si="4"/>
        <v>0.90073529411764708</v>
      </c>
      <c r="I45" s="56"/>
      <c r="J45" s="56">
        <f>IFERROR(INDEX(Raw!$H$6:$EB$1257,MATCH($B45&amp;$D45&amp;$B$6,Raw!$A$6:$A$1257,0),MATCH(J$6,Raw!$H$5:$EB$5,0))/60/60,"-")</f>
        <v>346.52722222222224</v>
      </c>
      <c r="K45" s="418">
        <f>IFERROR(INDEX(Raw!$H$6:$EB$1257,MATCH($B45&amp;$D45&amp;$B$6,Raw!$A$6:$A$1257,0),MATCH(K$6,Raw!$H$5:$EB$5,0))/60/60/24,"-")</f>
        <v>1.3275462962962963E-2</v>
      </c>
      <c r="L45" s="418">
        <f>IFERROR(INDEX(Raw!$H$6:$EB$1257,MATCH($B45&amp;$D45&amp;$B$6,Raw!$A$6:$A$1257,0),MATCH(L$6,Raw!$H$5:$EB$5,0))/60/60/24,"-")</f>
        <v>2.5567129629629634E-2</v>
      </c>
      <c r="N45" s="30"/>
    </row>
    <row r="46" spans="1:14" ht="18" x14ac:dyDescent="0.25">
      <c r="A46" s="392">
        <v>44013</v>
      </c>
      <c r="B46" s="287" t="s">
        <v>147</v>
      </c>
      <c r="C46" s="1" t="s">
        <v>146</v>
      </c>
      <c r="D46" s="142" t="s">
        <v>146</v>
      </c>
      <c r="E46" s="54">
        <f>IFERROR(INDEX(Raw!$H$6:$EB$1257,MATCH($B46&amp;$D46&amp;$B$6,Raw!$A$6:$A$1257,0),MATCH(E$6,Raw!$H$5:$EB$5,0)),"-")</f>
        <v>1223</v>
      </c>
      <c r="F46" s="56"/>
      <c r="G46" s="56">
        <f>IFERROR(INDEX(Raw!$H$6:$EB$1257,MATCH($B46&amp;$D46&amp;$B$6,Raw!$A$6:$A$1257,0),MATCH(G$6,Raw!$H$5:$EB$5,0)),"-")</f>
        <v>1126</v>
      </c>
      <c r="H46" s="204">
        <f t="shared" si="4"/>
        <v>0.92068683565004084</v>
      </c>
      <c r="I46" s="56"/>
      <c r="J46" s="56">
        <f>IFERROR(INDEX(Raw!$H$6:$EB$1257,MATCH($B46&amp;$D46&amp;$B$6,Raw!$A$6:$A$1257,0),MATCH(J$6,Raw!$H$5:$EB$5,0))/60/60,"-")</f>
        <v>411.31027777777774</v>
      </c>
      <c r="K46" s="418">
        <f>IFERROR(INDEX(Raw!$H$6:$EB$1257,MATCH($B46&amp;$D46&amp;$B$6,Raw!$A$6:$A$1257,0),MATCH(K$6,Raw!$H$5:$EB$5,0))/60/60/24,"-")</f>
        <v>1.4016203703703704E-2</v>
      </c>
      <c r="L46" s="418">
        <f>IFERROR(INDEX(Raw!$H$6:$EB$1257,MATCH($B46&amp;$D46&amp;$B$6,Raw!$A$6:$A$1257,0),MATCH(L$6,Raw!$H$5:$EB$5,0))/60/60/24,"-")</f>
        <v>2.8252314814814813E-2</v>
      </c>
      <c r="N46" s="30"/>
    </row>
    <row r="47" spans="1:14" x14ac:dyDescent="0.2">
      <c r="A47" s="392">
        <v>44044</v>
      </c>
      <c r="B47" s="287" t="s">
        <v>147</v>
      </c>
      <c r="C47" s="1" t="s">
        <v>135</v>
      </c>
      <c r="D47" s="2" t="s">
        <v>135</v>
      </c>
      <c r="E47" s="54">
        <f>IFERROR(INDEX(Raw!$H$6:$EB$1257,MATCH($B47&amp;$D47&amp;$B$6,Raw!$A$6:$A$1257,0),MATCH(E$6,Raw!$H$5:$EB$5,0)),"-")</f>
        <v>1172</v>
      </c>
      <c r="F47" s="56"/>
      <c r="G47" s="56">
        <f>IFERROR(INDEX(Raw!$H$6:$EB$1257,MATCH($B47&amp;$D47&amp;$B$6,Raw!$A$6:$A$1257,0),MATCH(G$6,Raw!$H$5:$EB$5,0)),"-")</f>
        <v>1068</v>
      </c>
      <c r="H47" s="204">
        <f t="shared" si="4"/>
        <v>0.9112627986348123</v>
      </c>
      <c r="I47" s="56"/>
      <c r="J47" s="56">
        <f>IFERROR(INDEX(Raw!$H$6:$EB$1257,MATCH($B47&amp;$D47&amp;$B$6,Raw!$A$6:$A$1257,0),MATCH(J$6,Raw!$H$5:$EB$5,0))/60/60,"-")</f>
        <v>483.8775</v>
      </c>
      <c r="K47" s="418">
        <f>IFERROR(INDEX(Raw!$H$6:$EB$1257,MATCH($B47&amp;$D47&amp;$B$6,Raw!$A$6:$A$1257,0),MATCH(K$6,Raw!$H$5:$EB$5,0))/60/60/24,"-")</f>
        <v>1.7199074074074071E-2</v>
      </c>
      <c r="L47" s="418">
        <f>IFERROR(INDEX(Raw!$H$6:$EB$1257,MATCH($B47&amp;$D47&amp;$B$6,Raw!$A$6:$A$1257,0),MATCH(L$6,Raw!$H$5:$EB$5,0))/60/60/24,"-")</f>
        <v>3.4837962962962959E-2</v>
      </c>
      <c r="N47" s="30"/>
    </row>
    <row r="48" spans="1:14" x14ac:dyDescent="0.2">
      <c r="A48" s="392">
        <v>44075</v>
      </c>
      <c r="B48" s="287" t="s">
        <v>147</v>
      </c>
      <c r="C48" s="1" t="s">
        <v>136</v>
      </c>
      <c r="D48" s="138" t="s">
        <v>136</v>
      </c>
      <c r="E48" s="54">
        <f>IFERROR(INDEX(Raw!$H$6:$EB$1257,MATCH($B48&amp;$D48&amp;$B$6,Raw!$A$6:$A$1257,0),MATCH(E$6,Raw!$H$5:$EB$5,0)),"-")</f>
        <v>1170</v>
      </c>
      <c r="F48" s="56"/>
      <c r="G48" s="56">
        <f>IFERROR(INDEX(Raw!$H$6:$EB$1257,MATCH($B48&amp;$D48&amp;$B$6,Raw!$A$6:$A$1257,0),MATCH(G$6,Raw!$H$5:$EB$5,0)),"-")</f>
        <v>1050</v>
      </c>
      <c r="H48" s="204">
        <f t="shared" si="4"/>
        <v>0.89743589743589747</v>
      </c>
      <c r="I48" s="56"/>
      <c r="J48" s="56">
        <f>IFERROR(INDEX(Raw!$H$6:$EB$1257,MATCH($B48&amp;$D48&amp;$B$6,Raw!$A$6:$A$1257,0),MATCH(J$6,Raw!$H$5:$EB$5,0))/60/60,"-")</f>
        <v>503.22361111111115</v>
      </c>
      <c r="K48" s="418">
        <f>IFERROR(INDEX(Raw!$H$6:$EB$1257,MATCH($B48&amp;$D48&amp;$B$6,Raw!$A$6:$A$1257,0),MATCH(K$6,Raw!$H$5:$EB$5,0))/60/60/24,"-")</f>
        <v>1.7916666666666668E-2</v>
      </c>
      <c r="L48" s="418">
        <f>IFERROR(INDEX(Raw!$H$6:$EB$1257,MATCH($B48&amp;$D48&amp;$B$6,Raw!$A$6:$A$1257,0),MATCH(L$6,Raw!$H$5:$EB$5,0))/60/60/24,"-")</f>
        <v>3.7835648148148153E-2</v>
      </c>
    </row>
    <row r="49" spans="1:12" ht="18" x14ac:dyDescent="0.25">
      <c r="A49" s="392">
        <v>44105</v>
      </c>
      <c r="B49" s="287" t="s">
        <v>147</v>
      </c>
      <c r="C49" s="145" t="s">
        <v>137</v>
      </c>
      <c r="D49" s="142" t="s">
        <v>137</v>
      </c>
      <c r="E49" s="54">
        <f>IFERROR(INDEX(Raw!$H$6:$EB$1257,MATCH($B49&amp;$D49&amp;$B$6,Raw!$A$6:$A$1257,0),MATCH(E$6,Raw!$H$5:$EB$5,0)),"-")</f>
        <v>1069</v>
      </c>
      <c r="F49" s="56"/>
      <c r="G49" s="56">
        <f>IFERROR(INDEX(Raw!$H$6:$EB$1257,MATCH($B49&amp;$D49&amp;$B$6,Raw!$A$6:$A$1257,0),MATCH(G$6,Raw!$H$5:$EB$5,0)),"-")</f>
        <v>963</v>
      </c>
      <c r="H49" s="204">
        <f t="shared" si="4"/>
        <v>0.9008419083255379</v>
      </c>
      <c r="I49" s="56"/>
      <c r="J49" s="56">
        <f>IFERROR(INDEX(Raw!$H$6:$EB$1257,MATCH($B49&amp;$D49&amp;$B$6,Raw!$A$6:$A$1257,0),MATCH(J$6,Raw!$H$5:$EB$5,0))/60/60,"-")</f>
        <v>453.89722222222218</v>
      </c>
      <c r="K49" s="418">
        <f>IFERROR(INDEX(Raw!$H$6:$EB$1257,MATCH($B49&amp;$D49&amp;$B$6,Raw!$A$6:$A$1257,0),MATCH(K$6,Raw!$H$5:$EB$5,0))/60/60/24,"-")</f>
        <v>1.7696759259259259E-2</v>
      </c>
      <c r="L49" s="418">
        <f>IFERROR(INDEX(Raw!$H$6:$EB$1257,MATCH($B49&amp;$D49&amp;$B$6,Raw!$A$6:$A$1257,0),MATCH(L$6,Raw!$H$5:$EB$5,0))/60/60/24,"-")</f>
        <v>3.6574074074074071E-2</v>
      </c>
    </row>
    <row r="50" spans="1:12" x14ac:dyDescent="0.2">
      <c r="A50" s="392">
        <v>44136</v>
      </c>
      <c r="B50" s="287" t="s">
        <v>147</v>
      </c>
      <c r="C50" s="1" t="s">
        <v>138</v>
      </c>
      <c r="D50" s="2" t="s">
        <v>138</v>
      </c>
      <c r="E50" s="54">
        <f>IFERROR(INDEX(Raw!$H$6:$EB$1257,MATCH($B50&amp;$D50&amp;$B$6,Raw!$A$6:$A$1257,0),MATCH(E$6,Raw!$H$5:$EB$5,0)),"-")</f>
        <v>952</v>
      </c>
      <c r="F50" s="56"/>
      <c r="G50" s="56">
        <f>IFERROR(INDEX(Raw!$H$6:$EB$1257,MATCH($B50&amp;$D50&amp;$B$6,Raw!$A$6:$A$1257,0),MATCH(G$6,Raw!$H$5:$EB$5,0)),"-")</f>
        <v>886</v>
      </c>
      <c r="H50" s="204">
        <f t="shared" si="4"/>
        <v>0.93067226890756305</v>
      </c>
      <c r="I50" s="56"/>
      <c r="J50" s="56">
        <f>IFERROR(INDEX(Raw!$H$6:$EB$1257,MATCH($B50&amp;$D50&amp;$B$6,Raw!$A$6:$A$1257,0),MATCH(J$6,Raw!$H$5:$EB$5,0))/60/60,"-")</f>
        <v>369.56861111111107</v>
      </c>
      <c r="K50" s="418">
        <f>IFERROR(INDEX(Raw!$H$6:$EB$1257,MATCH($B50&amp;$D50&amp;$B$6,Raw!$A$6:$A$1257,0),MATCH(K$6,Raw!$H$5:$EB$5,0))/60/60/24,"-")</f>
        <v>1.6180555555555556E-2</v>
      </c>
      <c r="L50" s="418">
        <f>IFERROR(INDEX(Raw!$H$6:$EB$1257,MATCH($B50&amp;$D50&amp;$B$6,Raw!$A$6:$A$1257,0),MATCH(L$6,Raw!$H$5:$EB$5,0))/60/60/24,"-")</f>
        <v>3.0694444444444444E-2</v>
      </c>
    </row>
    <row r="51" spans="1:12" x14ac:dyDescent="0.2">
      <c r="A51" s="392">
        <v>44166</v>
      </c>
      <c r="B51" s="287" t="s">
        <v>147</v>
      </c>
      <c r="C51" s="1" t="s">
        <v>139</v>
      </c>
      <c r="D51" s="138" t="s">
        <v>139</v>
      </c>
      <c r="E51" s="54">
        <f>IFERROR(INDEX(Raw!$H$6:$EB$1257,MATCH($B51&amp;$D51&amp;$B$6,Raw!$A$6:$A$1257,0),MATCH(E$6,Raw!$H$5:$EB$5,0)),"-")</f>
        <v>836</v>
      </c>
      <c r="F51" s="56"/>
      <c r="G51" s="56">
        <f>IFERROR(INDEX(Raw!$H$6:$EB$1257,MATCH($B51&amp;$D51&amp;$B$6,Raw!$A$6:$A$1257,0),MATCH(G$6,Raw!$H$5:$EB$5,0)),"-")</f>
        <v>750</v>
      </c>
      <c r="H51" s="204">
        <f t="shared" si="4"/>
        <v>0.89712918660287078</v>
      </c>
      <c r="I51" s="56"/>
      <c r="J51" s="56">
        <f>IFERROR(INDEX(Raw!$H$6:$EB$1257,MATCH($B51&amp;$D51&amp;$B$6,Raw!$A$6:$A$1257,0),MATCH(J$6,Raw!$H$5:$EB$5,0))/60/60,"-")</f>
        <v>406.97472222222223</v>
      </c>
      <c r="K51" s="418">
        <f>IFERROR(INDEX(Raw!$H$6:$EB$1257,MATCH($B51&amp;$D51&amp;$B$6,Raw!$A$6:$A$1257,0),MATCH(K$6,Raw!$H$5:$EB$5,0))/60/60/24,"-")</f>
        <v>2.028935185185185E-2</v>
      </c>
      <c r="L51" s="418">
        <f>IFERROR(INDEX(Raw!$H$6:$EB$1257,MATCH($B51&amp;$D51&amp;$B$6,Raw!$A$6:$A$1257,0),MATCH(L$6,Raw!$H$5:$EB$5,0))/60/60/24,"-")</f>
        <v>4.4236111111111115E-2</v>
      </c>
    </row>
    <row r="52" spans="1:12" ht="18" x14ac:dyDescent="0.25">
      <c r="A52" s="392">
        <v>44197</v>
      </c>
      <c r="B52" s="287" t="s">
        <v>147</v>
      </c>
      <c r="C52" s="1" t="s">
        <v>140</v>
      </c>
      <c r="D52" s="142" t="s">
        <v>140</v>
      </c>
      <c r="E52" s="54">
        <f>IFERROR(INDEX(Raw!$H$6:$EB$1257,MATCH($B52&amp;$D52&amp;$B$6,Raw!$A$6:$A$1257,0),MATCH(E$6,Raw!$H$5:$EB$5,0)),"-")</f>
        <v>896</v>
      </c>
      <c r="F52" s="56"/>
      <c r="G52" s="56">
        <f>IFERROR(INDEX(Raw!$H$6:$EB$1257,MATCH($B52&amp;$D52&amp;$B$6,Raw!$A$6:$A$1257,0),MATCH(G$6,Raw!$H$5:$EB$5,0)),"-")</f>
        <v>818</v>
      </c>
      <c r="H52" s="204">
        <f t="shared" si="4"/>
        <v>0.9129464285714286</v>
      </c>
      <c r="I52" s="56"/>
      <c r="J52" s="56">
        <f>IFERROR(INDEX(Raw!$H$6:$EB$1257,MATCH($B52&amp;$D52&amp;$B$6,Raw!$A$6:$A$1257,0),MATCH(J$6,Raw!$H$5:$EB$5,0))/60/60,"-")</f>
        <v>411.99277777777775</v>
      </c>
      <c r="K52" s="418">
        <f>IFERROR(INDEX(Raw!$H$6:$EB$1257,MATCH($B52&amp;$D52&amp;$B$6,Raw!$A$6:$A$1257,0),MATCH(K$6,Raw!$H$5:$EB$5,0))/60/60/24,"-")</f>
        <v>1.9155092592592592E-2</v>
      </c>
      <c r="L52" s="418">
        <f>IFERROR(INDEX(Raw!$H$6:$EB$1257,MATCH($B52&amp;$D52&amp;$B$6,Raw!$A$6:$A$1257,0),MATCH(L$6,Raw!$H$5:$EB$5,0))/60/60/24,"-")</f>
        <v>4.0509259259259259E-2</v>
      </c>
    </row>
    <row r="53" spans="1:12" x14ac:dyDescent="0.2">
      <c r="A53" s="392">
        <v>44228</v>
      </c>
      <c r="B53" s="287" t="s">
        <v>147</v>
      </c>
      <c r="C53" s="1" t="s">
        <v>141</v>
      </c>
      <c r="D53" s="2" t="s">
        <v>141</v>
      </c>
      <c r="E53" s="54">
        <f>IFERROR(INDEX(Raw!$H$6:$EB$1257,MATCH($B53&amp;$D53&amp;$B$6,Raw!$A$6:$A$1257,0),MATCH(E$6,Raw!$H$5:$EB$5,0)),"-")</f>
        <v>881</v>
      </c>
      <c r="F53" s="56"/>
      <c r="G53" s="56">
        <f>IFERROR(INDEX(Raw!$H$6:$EB$1257,MATCH($B53&amp;$D53&amp;$B$6,Raw!$A$6:$A$1257,0),MATCH(G$6,Raw!$H$5:$EB$5,0)),"-")</f>
        <v>812</v>
      </c>
      <c r="H53" s="204">
        <f t="shared" si="4"/>
        <v>0.92167990919409759</v>
      </c>
      <c r="I53" s="56"/>
      <c r="J53" s="56">
        <f>IFERROR(INDEX(Raw!$H$6:$EB$1257,MATCH($B53&amp;$D53&amp;$B$6,Raw!$A$6:$A$1257,0),MATCH(J$6,Raw!$H$5:$EB$5,0))/60/60,"-")</f>
        <v>285.98166666666668</v>
      </c>
      <c r="K53" s="418">
        <f>IFERROR(INDEX(Raw!$H$6:$EB$1257,MATCH($B53&amp;$D53&amp;$B$6,Raw!$A$6:$A$1257,0),MATCH(K$6,Raw!$H$5:$EB$5,0))/60/60/24,"-")</f>
        <v>1.3530092592592594E-2</v>
      </c>
      <c r="L53" s="418">
        <f>IFERROR(INDEX(Raw!$H$6:$EB$1257,MATCH($B53&amp;$D53&amp;$B$6,Raw!$A$6:$A$1257,0),MATCH(L$6,Raw!$H$5:$EB$5,0))/60/60/24,"-")</f>
        <v>2.6921296296296294E-2</v>
      </c>
    </row>
    <row r="54" spans="1:12" collapsed="1" x14ac:dyDescent="0.2">
      <c r="A54" s="392">
        <v>44256</v>
      </c>
      <c r="B54" s="287" t="str">
        <f>IF($D54="April",LEFT($B53,4)+1&amp;"-"&amp;RIGHT($B53,2)+1,$B53)</f>
        <v>2020-21</v>
      </c>
      <c r="C54" s="12" t="s">
        <v>142</v>
      </c>
      <c r="D54" s="138" t="s">
        <v>142</v>
      </c>
      <c r="E54" s="55">
        <f>IFERROR(INDEX(Raw!$H$6:$EB$1257,MATCH($B54&amp;$D54&amp;$B$6,Raw!$A$6:$A$1257,0),MATCH(E$6,Raw!$H$5:$EB$5,0)),"-")</f>
        <v>1040</v>
      </c>
      <c r="F54" s="56"/>
      <c r="G54" s="57">
        <f>IFERROR(INDEX(Raw!$H$6:$EB$1257,MATCH($B54&amp;$D54&amp;$B$6,Raw!$A$6:$A$1257,0),MATCH(G$6,Raw!$H$5:$EB$5,0)),"-")</f>
        <v>954</v>
      </c>
      <c r="H54" s="205">
        <f t="shared" si="3"/>
        <v>0.91730769230769227</v>
      </c>
      <c r="I54" s="56"/>
      <c r="J54" s="57">
        <f>IFERROR(INDEX(Raw!$H$6:$EB$1257,MATCH($B54&amp;$D54&amp;$B$6,Raw!$A$6:$A$1257,0),MATCH(J$6,Raw!$H$5:$EB$5,0))/60/60,"-")</f>
        <v>372.46916666666669</v>
      </c>
      <c r="K54" s="422">
        <f>IFERROR(INDEX(Raw!$H$6:$EB$1257,MATCH($B54&amp;$D54&amp;$B$6,Raw!$A$6:$A$1257,0),MATCH(K$6,Raw!$H$5:$EB$5,0))/60/60/24,"-")</f>
        <v>1.4918981481481483E-2</v>
      </c>
      <c r="L54" s="422">
        <f>IFERROR(INDEX(Raw!$H$6:$EB$1257,MATCH($B54&amp;$D54&amp;$B$6,Raw!$A$6:$A$1257,0),MATCH(L$6,Raw!$H$5:$EB$5,0))/60/60/24,"-")</f>
        <v>2.9652777777777778E-2</v>
      </c>
    </row>
    <row r="55" spans="1:12" ht="18" x14ac:dyDescent="0.25">
      <c r="A55" s="392">
        <v>44287</v>
      </c>
      <c r="B55" s="288" t="s">
        <v>148</v>
      </c>
      <c r="C55" s="1" t="s">
        <v>143</v>
      </c>
      <c r="D55" s="142" t="s">
        <v>143</v>
      </c>
      <c r="E55" s="54">
        <f>IFERROR(INDEX(Raw!$H$6:$EB$1257,MATCH($B55&amp;$D55&amp;$B$6,Raw!$A$6:$A$1257,0),MATCH(E$6,Raw!$H$5:$EB$5,0)),"-")</f>
        <v>990</v>
      </c>
      <c r="F55" s="56"/>
      <c r="G55" s="56">
        <f>IFERROR(INDEX(Raw!$H$6:$EB$1257,MATCH($B55&amp;$D55&amp;$B$6,Raw!$A$6:$A$1257,0),MATCH(G$6,Raw!$H$5:$EB$5,0)),"-")</f>
        <v>911</v>
      </c>
      <c r="H55" s="204">
        <f t="shared" ref="H55:H66" si="5">IFERROR(G55/E55,"-")</f>
        <v>0.92020202020202024</v>
      </c>
      <c r="I55" s="56"/>
      <c r="J55" s="56">
        <f>IFERROR(INDEX(Raw!$H$6:$EB$1257,MATCH($B55&amp;$D55&amp;$B$6,Raw!$A$6:$A$1257,0),MATCH(J$6,Raw!$H$5:$EB$5,0))/60/60,"-")</f>
        <v>428.2186111111111</v>
      </c>
      <c r="K55" s="418">
        <f>IFERROR(INDEX(Raw!$H$6:$EB$1257,MATCH($B55&amp;$D55&amp;$B$6,Raw!$A$6:$A$1257,0),MATCH(K$6,Raw!$H$5:$EB$5,0))/60/60/24,"-")</f>
        <v>1.8020833333333333E-2</v>
      </c>
      <c r="L55" s="418">
        <f>IFERROR(INDEX(Raw!$H$6:$EB$1257,MATCH($B55&amp;$D55&amp;$B$6,Raw!$A$6:$A$1257,0),MATCH(L$6,Raw!$H$5:$EB$5,0))/60/60/24,"-")</f>
        <v>3.6574074074074071E-2</v>
      </c>
    </row>
    <row r="56" spans="1:12" x14ac:dyDescent="0.2">
      <c r="A56" s="392">
        <v>44317</v>
      </c>
      <c r="B56" s="287" t="s">
        <v>148</v>
      </c>
      <c r="C56" s="1" t="s">
        <v>144</v>
      </c>
      <c r="D56" s="2" t="s">
        <v>144</v>
      </c>
      <c r="E56" s="54">
        <f>IFERROR(INDEX(Raw!$H$6:$EB$1257,MATCH($B56&amp;$D56&amp;$B$6,Raw!$A$6:$A$1257,0),MATCH(E$6,Raw!$H$5:$EB$5,0)),"-")</f>
        <v>1166</v>
      </c>
      <c r="F56" s="56"/>
      <c r="G56" s="56">
        <f>IFERROR(INDEX(Raw!$H$6:$EB$1257,MATCH($B56&amp;$D56&amp;$B$6,Raw!$A$6:$A$1257,0),MATCH(G$6,Raw!$H$5:$EB$5,0)),"-")</f>
        <v>1057</v>
      </c>
      <c r="H56" s="204">
        <f t="shared" si="5"/>
        <v>0.90651801029159518</v>
      </c>
      <c r="I56" s="56"/>
      <c r="J56" s="56">
        <f>IFERROR(INDEX(Raw!$H$6:$EB$1257,MATCH($B56&amp;$D56&amp;$B$6,Raw!$A$6:$A$1257,0),MATCH(J$6,Raw!$H$5:$EB$5,0))/60/60,"-")</f>
        <v>546.86138888888888</v>
      </c>
      <c r="K56" s="418">
        <f>IFERROR(INDEX(Raw!$H$6:$EB$1257,MATCH($B56&amp;$D56&amp;$B$6,Raw!$A$6:$A$1257,0),MATCH(K$6,Raw!$H$5:$EB$5,0))/60/60/24,"-")</f>
        <v>1.9537037037037037E-2</v>
      </c>
      <c r="L56" s="418">
        <f>IFERROR(INDEX(Raw!$H$6:$EB$1257,MATCH($B56&amp;$D56&amp;$B$6,Raw!$A$6:$A$1257,0),MATCH(L$6,Raw!$H$5:$EB$5,0))/60/60/24,"-")</f>
        <v>4.0219907407407406E-2</v>
      </c>
    </row>
    <row r="57" spans="1:12" x14ac:dyDescent="0.2">
      <c r="A57" s="392">
        <v>44348</v>
      </c>
      <c r="B57" s="287" t="s">
        <v>148</v>
      </c>
      <c r="C57" s="1" t="s">
        <v>145</v>
      </c>
      <c r="D57" s="138" t="s">
        <v>145</v>
      </c>
      <c r="E57" s="54">
        <f>IFERROR(INDEX(Raw!$H$6:$EB$1257,MATCH($B57&amp;$D57&amp;$B$6,Raw!$A$6:$A$1257,0),MATCH(E$6,Raw!$H$5:$EB$5,0)),"-")</f>
        <v>1204</v>
      </c>
      <c r="F57" s="56"/>
      <c r="G57" s="56">
        <f>IFERROR(INDEX(Raw!$H$6:$EB$1257,MATCH($B57&amp;$D57&amp;$B$6,Raw!$A$6:$A$1257,0),MATCH(G$6,Raw!$H$5:$EB$5,0)),"-")</f>
        <v>1081</v>
      </c>
      <c r="H57" s="204">
        <f t="shared" si="5"/>
        <v>0.89784053156146182</v>
      </c>
      <c r="I57" s="56"/>
      <c r="J57" s="56">
        <f>IFERROR(INDEX(Raw!$H$6:$EB$1257,MATCH($B57&amp;$D57&amp;$B$6,Raw!$A$6:$A$1257,0),MATCH(J$6,Raw!$H$5:$EB$5,0))/60/60,"-")</f>
        <v>643.04194444444454</v>
      </c>
      <c r="K57" s="418">
        <f>IFERROR(INDEX(Raw!$H$6:$EB$1257,MATCH($B57&amp;$D57&amp;$B$6,Raw!$A$6:$A$1257,0),MATCH(K$6,Raw!$H$5:$EB$5,0))/60/60/24,"-")</f>
        <v>2.225694444444444E-2</v>
      </c>
      <c r="L57" s="418">
        <f>IFERROR(INDEX(Raw!$H$6:$EB$1257,MATCH($B57&amp;$D57&amp;$B$6,Raw!$A$6:$A$1257,0),MATCH(L$6,Raw!$H$5:$EB$5,0))/60/60/24,"-")</f>
        <v>4.5428240740740748E-2</v>
      </c>
    </row>
    <row r="58" spans="1:12" ht="18" x14ac:dyDescent="0.25">
      <c r="A58" s="392">
        <v>44378</v>
      </c>
      <c r="B58" s="287" t="s">
        <v>148</v>
      </c>
      <c r="C58" s="1" t="s">
        <v>146</v>
      </c>
      <c r="D58" s="142" t="s">
        <v>146</v>
      </c>
      <c r="E58" s="54">
        <f>IFERROR(INDEX(Raw!$H$6:$EB$1257,MATCH($B58&amp;$D58&amp;$B$6,Raw!$A$6:$A$1257,0),MATCH(E$6,Raw!$H$5:$EB$5,0)),"-")</f>
        <v>1070</v>
      </c>
      <c r="F58" s="56"/>
      <c r="G58" s="56">
        <f>IFERROR(INDEX(Raw!$H$6:$EB$1257,MATCH($B58&amp;$D58&amp;$B$6,Raw!$A$6:$A$1257,0),MATCH(G$6,Raw!$H$5:$EB$5,0)),"-")</f>
        <v>934</v>
      </c>
      <c r="H58" s="204">
        <f t="shared" si="5"/>
        <v>0.87289719626168227</v>
      </c>
      <c r="I58" s="56"/>
      <c r="J58" s="56">
        <f>IFERROR(INDEX(Raw!$H$6:$EB$1257,MATCH($B58&amp;$D58&amp;$B$6,Raw!$A$6:$A$1257,0),MATCH(J$6,Raw!$H$5:$EB$5,0))/60/60,"-")</f>
        <v>707.35111111111109</v>
      </c>
      <c r="K58" s="418">
        <f>IFERROR(INDEX(Raw!$H$6:$EB$1257,MATCH($B58&amp;$D58&amp;$B$6,Raw!$A$6:$A$1257,0),MATCH(K$6,Raw!$H$5:$EB$5,0))/60/60/24,"-")</f>
        <v>2.7546296296296294E-2</v>
      </c>
      <c r="L58" s="418">
        <f>IFERROR(INDEX(Raw!$H$6:$EB$1257,MATCH($B58&amp;$D58&amp;$B$6,Raw!$A$6:$A$1257,0),MATCH(L$6,Raw!$H$5:$EB$5,0))/60/60/24,"-")</f>
        <v>5.7777777777777782E-2</v>
      </c>
    </row>
    <row r="59" spans="1:12" x14ac:dyDescent="0.2">
      <c r="A59" s="392">
        <v>44409</v>
      </c>
      <c r="B59" s="287" t="s">
        <v>148</v>
      </c>
      <c r="C59" s="145" t="s">
        <v>135</v>
      </c>
      <c r="D59" s="2" t="s">
        <v>135</v>
      </c>
      <c r="E59" s="54">
        <f>IFERROR(INDEX(Raw!$H$6:$EB$1257,MATCH($B59&amp;$D59&amp;$B$6,Raw!$A$6:$A$1257,0),MATCH(E$6,Raw!$H$5:$EB$5,0)),"-")</f>
        <v>1041</v>
      </c>
      <c r="F59" s="56"/>
      <c r="G59" s="56">
        <f>IFERROR(INDEX(Raw!$H$6:$EB$1257,MATCH($B59&amp;$D59&amp;$B$6,Raw!$A$6:$A$1257,0),MATCH(G$6,Raw!$H$5:$EB$5,0)),"-")</f>
        <v>926</v>
      </c>
      <c r="H59" s="204">
        <f t="shared" si="5"/>
        <v>0.88952929875120079</v>
      </c>
      <c r="I59" s="56"/>
      <c r="J59" s="56">
        <f>IFERROR(INDEX(Raw!$H$6:$EB$1257,MATCH($B59&amp;$D59&amp;$B$6,Raw!$A$6:$A$1257,0),MATCH(J$6,Raw!$H$5:$EB$5,0))/60/60,"-")</f>
        <v>658.05388888888888</v>
      </c>
      <c r="K59" s="418">
        <f>IFERROR(INDEX(Raw!$H$6:$EB$1257,MATCH($B59&amp;$D59&amp;$B$6,Raw!$A$6:$A$1257,0),MATCH(K$6,Raw!$H$5:$EB$5,0))/60/60/24,"-")</f>
        <v>2.6342592592592588E-2</v>
      </c>
      <c r="L59" s="418">
        <f>IFERROR(INDEX(Raw!$H$6:$EB$1257,MATCH($B59&amp;$D59&amp;$B$6,Raw!$A$6:$A$1257,0),MATCH(L$6,Raw!$H$5:$EB$5,0))/60/60/24,"-")</f>
        <v>5.3634259259259263E-2</v>
      </c>
    </row>
    <row r="60" spans="1:12" x14ac:dyDescent="0.2">
      <c r="A60" s="392">
        <v>44440</v>
      </c>
      <c r="B60" s="287" t="s">
        <v>148</v>
      </c>
      <c r="C60" s="1" t="s">
        <v>136</v>
      </c>
      <c r="D60" s="138" t="s">
        <v>136</v>
      </c>
      <c r="E60" s="54">
        <f>IFERROR(INDEX(Raw!$H$6:$EB$1257,MATCH($B60&amp;$D60&amp;$B$6,Raw!$A$6:$A$1257,0),MATCH(E$6,Raw!$H$5:$EB$5,0)),"-")</f>
        <v>874</v>
      </c>
      <c r="F60" s="56"/>
      <c r="G60" s="56">
        <f>IFERROR(INDEX(Raw!$H$6:$EB$1257,MATCH($B60&amp;$D60&amp;$B$6,Raw!$A$6:$A$1257,0),MATCH(G$6,Raw!$H$5:$EB$5,0)),"-")</f>
        <v>729</v>
      </c>
      <c r="H60" s="204">
        <f t="shared" si="5"/>
        <v>0.83409610983981697</v>
      </c>
      <c r="I60" s="56"/>
      <c r="J60" s="56">
        <f>IFERROR(INDEX(Raw!$H$6:$EB$1257,MATCH($B60&amp;$D60&amp;$B$6,Raw!$A$6:$A$1257,0),MATCH(J$6,Raw!$H$5:$EB$5,0))/60/60,"-")</f>
        <v>586.89166666666665</v>
      </c>
      <c r="K60" s="418">
        <f>IFERROR(INDEX(Raw!$H$6:$EB$1257,MATCH($B60&amp;$D60&amp;$B$6,Raw!$A$6:$A$1257,0),MATCH(K$6,Raw!$H$5:$EB$5,0))/60/60/24,"-")</f>
        <v>2.7974537037037034E-2</v>
      </c>
      <c r="L60" s="418">
        <f>IFERROR(INDEX(Raw!$H$6:$EB$1257,MATCH($B60&amp;$D60&amp;$B$6,Raw!$A$6:$A$1257,0),MATCH(L$6,Raw!$H$5:$EB$5,0))/60/60/24,"-")</f>
        <v>5.8368055555555555E-2</v>
      </c>
    </row>
    <row r="61" spans="1:12" ht="18" x14ac:dyDescent="0.25">
      <c r="A61" s="392">
        <v>44470</v>
      </c>
      <c r="B61" s="287" t="s">
        <v>148</v>
      </c>
      <c r="C61" s="1" t="s">
        <v>137</v>
      </c>
      <c r="D61" s="142" t="s">
        <v>137</v>
      </c>
      <c r="E61" s="54">
        <f>IFERROR(INDEX(Raw!$H$6:$EB$1257,MATCH($B61&amp;$D61&amp;$B$6,Raw!$A$6:$A$1257,0),MATCH(E$6,Raw!$H$5:$EB$5,0)),"-")</f>
        <v>828</v>
      </c>
      <c r="F61" s="56"/>
      <c r="G61" s="56">
        <f>IFERROR(INDEX(Raw!$H$6:$EB$1257,MATCH($B61&amp;$D61&amp;$B$6,Raw!$A$6:$A$1257,0),MATCH(G$6,Raw!$H$5:$EB$5,0)),"-")</f>
        <v>688</v>
      </c>
      <c r="H61" s="204">
        <f t="shared" si="5"/>
        <v>0.83091787439613529</v>
      </c>
      <c r="I61" s="56"/>
      <c r="J61" s="56">
        <f>IFERROR(INDEX(Raw!$H$6:$EB$1257,MATCH($B61&amp;$D61&amp;$B$6,Raw!$A$6:$A$1257,0),MATCH(J$6,Raw!$H$5:$EB$5,0))/60/60,"-")</f>
        <v>678.4083333333333</v>
      </c>
      <c r="K61" s="418">
        <f>IFERROR(INDEX(Raw!$H$6:$EB$1257,MATCH($B61&amp;$D61&amp;$B$6,Raw!$A$6:$A$1257,0),MATCH(K$6,Raw!$H$5:$EB$5,0))/60/60/24,"-")</f>
        <v>3.4143518518518517E-2</v>
      </c>
      <c r="L61" s="418">
        <f>IFERROR(INDEX(Raw!$H$6:$EB$1257,MATCH($B61&amp;$D61&amp;$B$6,Raw!$A$6:$A$1257,0),MATCH(L$6,Raw!$H$5:$EB$5,0))/60/60/24,"-")</f>
        <v>7.5601851851851851E-2</v>
      </c>
    </row>
    <row r="62" spans="1:12" x14ac:dyDescent="0.2">
      <c r="A62" s="392">
        <v>44501</v>
      </c>
      <c r="B62" s="287" t="s">
        <v>148</v>
      </c>
      <c r="C62" s="1" t="s">
        <v>138</v>
      </c>
      <c r="D62" s="2" t="s">
        <v>138</v>
      </c>
      <c r="E62" s="54">
        <f>IFERROR(INDEX(Raw!$H$6:$EB$1257,MATCH($B62&amp;$D62&amp;$B$6,Raw!$A$6:$A$1257,0),MATCH(E$6,Raw!$H$5:$EB$5,0)),"-")</f>
        <v>888</v>
      </c>
      <c r="F62" s="56"/>
      <c r="G62" s="56">
        <f>IFERROR(INDEX(Raw!$H$6:$EB$1257,MATCH($B62&amp;$D62&amp;$B$6,Raw!$A$6:$A$1257,0),MATCH(G$6,Raw!$H$5:$EB$5,0)),"-")</f>
        <v>739</v>
      </c>
      <c r="H62" s="204">
        <f t="shared" si="5"/>
        <v>0.8322072072072072</v>
      </c>
      <c r="I62" s="56"/>
      <c r="J62" s="56">
        <f>IFERROR(INDEX(Raw!$H$6:$EB$1257,MATCH($B62&amp;$D62&amp;$B$6,Raw!$A$6:$A$1257,0),MATCH(J$6,Raw!$H$5:$EB$5,0))/60/60,"-")</f>
        <v>618.22722222222217</v>
      </c>
      <c r="K62" s="418">
        <f>IFERROR(INDEX(Raw!$H$6:$EB$1257,MATCH($B62&amp;$D62&amp;$B$6,Raw!$A$6:$A$1257,0),MATCH(K$6,Raw!$H$5:$EB$5,0))/60/60/24,"-")</f>
        <v>2.900462962962963E-2</v>
      </c>
      <c r="L62" s="418">
        <f>IFERROR(INDEX(Raw!$H$6:$EB$1257,MATCH($B62&amp;$D62&amp;$B$6,Raw!$A$6:$A$1257,0),MATCH(L$6,Raw!$H$5:$EB$5,0))/60/60/24,"-")</f>
        <v>6.2557870370370375E-2</v>
      </c>
    </row>
    <row r="63" spans="1:12" x14ac:dyDescent="0.2">
      <c r="A63" s="392">
        <v>44531</v>
      </c>
      <c r="B63" s="287" t="s">
        <v>148</v>
      </c>
      <c r="C63" s="1" t="s">
        <v>139</v>
      </c>
      <c r="D63" s="138" t="s">
        <v>139</v>
      </c>
      <c r="E63" s="54">
        <f>IFERROR(INDEX(Raw!$H$6:$EB$1257,MATCH($B63&amp;$D63&amp;$B$6,Raw!$A$6:$A$1257,0),MATCH(E$6,Raw!$H$5:$EB$5,0)),"-")</f>
        <v>754</v>
      </c>
      <c r="F63" s="56"/>
      <c r="G63" s="56">
        <f>IFERROR(INDEX(Raw!$H$6:$EB$1257,MATCH($B63&amp;$D63&amp;$B$6,Raw!$A$6:$A$1257,0),MATCH(G$6,Raw!$H$5:$EB$5,0)),"-")</f>
        <v>634</v>
      </c>
      <c r="H63" s="204">
        <f t="shared" si="5"/>
        <v>0.84084880636604775</v>
      </c>
      <c r="I63" s="56"/>
      <c r="J63" s="56">
        <f>IFERROR(INDEX(Raw!$H$6:$EB$1257,MATCH($B63&amp;$D63&amp;$B$6,Raw!$A$6:$A$1257,0),MATCH(J$6,Raw!$H$5:$EB$5,0))/60/60,"-")</f>
        <v>577.29694444444442</v>
      </c>
      <c r="K63" s="418">
        <f>IFERROR(INDEX(Raw!$H$6:$EB$1257,MATCH($B63&amp;$D63&amp;$B$6,Raw!$A$6:$A$1257,0),MATCH(K$6,Raw!$H$5:$EB$5,0))/60/60/24,"-")</f>
        <v>3.1898148148148148E-2</v>
      </c>
      <c r="L63" s="418">
        <f>IFERROR(INDEX(Raw!$H$6:$EB$1257,MATCH($B63&amp;$D63&amp;$B$6,Raw!$A$6:$A$1257,0),MATCH(L$6,Raw!$H$5:$EB$5,0))/60/60/24,"-")</f>
        <v>6.9872685185185177E-2</v>
      </c>
    </row>
    <row r="64" spans="1:12" ht="18" x14ac:dyDescent="0.25">
      <c r="A64" s="392">
        <v>44562</v>
      </c>
      <c r="B64" s="287" t="s">
        <v>148</v>
      </c>
      <c r="C64" s="1" t="s">
        <v>140</v>
      </c>
      <c r="D64" s="142" t="s">
        <v>140</v>
      </c>
      <c r="E64" s="54">
        <f>IFERROR(INDEX(Raw!$H$6:$EB$1257,MATCH($B64&amp;$D64&amp;$B$6,Raw!$A$6:$A$1257,0),MATCH(E$6,Raw!$H$5:$EB$5,0)),"-")</f>
        <v>872</v>
      </c>
      <c r="F64" s="56"/>
      <c r="G64" s="56">
        <f>IFERROR(INDEX(Raw!$H$6:$EB$1257,MATCH($B64&amp;$D64&amp;$B$6,Raw!$A$6:$A$1257,0),MATCH(G$6,Raw!$H$5:$EB$5,0)),"-")</f>
        <v>767</v>
      </c>
      <c r="H64" s="204">
        <f t="shared" si="5"/>
        <v>0.87958715596330272</v>
      </c>
      <c r="I64" s="56"/>
      <c r="J64" s="56">
        <f>IFERROR(INDEX(Raw!$H$6:$EB$1257,MATCH($B64&amp;$D64&amp;$B$6,Raw!$A$6:$A$1257,0),MATCH(J$6,Raw!$H$5:$EB$5,0))/60/60,"-")</f>
        <v>513.80388888888888</v>
      </c>
      <c r="K64" s="418">
        <f>IFERROR(INDEX(Raw!$H$6:$EB$1257,MATCH($B64&amp;$D64&amp;$B$6,Raw!$A$6:$A$1257,0),MATCH(K$6,Raw!$H$5:$EB$5,0))/60/60/24,"-")</f>
        <v>2.4548611111111115E-2</v>
      </c>
      <c r="L64" s="418">
        <f>IFERROR(INDEX(Raw!$H$6:$EB$1257,MATCH($B64&amp;$D64&amp;$B$6,Raw!$A$6:$A$1257,0),MATCH(L$6,Raw!$H$5:$EB$5,0))/60/60/24,"-")</f>
        <v>5.0520833333333327E-2</v>
      </c>
    </row>
    <row r="65" spans="1:12" x14ac:dyDescent="0.2">
      <c r="A65" s="392">
        <v>44593</v>
      </c>
      <c r="B65" s="287" t="s">
        <v>148</v>
      </c>
      <c r="C65" s="1" t="s">
        <v>141</v>
      </c>
      <c r="D65" s="2" t="s">
        <v>141</v>
      </c>
      <c r="E65" s="54">
        <f>IFERROR(INDEX(Raw!$H$6:$EB$1257,MATCH($B65&amp;$D65&amp;$B$6,Raw!$A$6:$A$1257,0),MATCH(E$6,Raw!$H$5:$EB$5,0)),"-")</f>
        <v>756</v>
      </c>
      <c r="F65" s="56"/>
      <c r="G65" s="56">
        <f>IFERROR(INDEX(Raw!$H$6:$EB$1257,MATCH($B65&amp;$D65&amp;$B$6,Raw!$A$6:$A$1257,0),MATCH(G$6,Raw!$H$5:$EB$5,0)),"-")</f>
        <v>627</v>
      </c>
      <c r="H65" s="204">
        <f t="shared" si="5"/>
        <v>0.82936507936507942</v>
      </c>
      <c r="I65" s="56"/>
      <c r="J65" s="56">
        <f>IFERROR(INDEX(Raw!$H$6:$EB$1257,MATCH($B65&amp;$D65&amp;$B$6,Raw!$A$6:$A$1257,0),MATCH(J$6,Raw!$H$5:$EB$5,0))/60/60,"-")</f>
        <v>507.10527777777776</v>
      </c>
      <c r="K65" s="418">
        <f>IFERROR(INDEX(Raw!$H$6:$EB$1257,MATCH($B65&amp;$D65&amp;$B$6,Raw!$A$6:$A$1257,0),MATCH(K$6,Raw!$H$5:$EB$5,0))/60/60/24,"-")</f>
        <v>2.7951388888888887E-2</v>
      </c>
      <c r="L65" s="418">
        <f>IFERROR(INDEX(Raw!$H$6:$EB$1257,MATCH($B65&amp;$D65&amp;$B$6,Raw!$A$6:$A$1257,0),MATCH(L$6,Raw!$H$5:$EB$5,0))/60/60/24,"-")</f>
        <v>6.1053240740740748E-2</v>
      </c>
    </row>
    <row r="66" spans="1:12" x14ac:dyDescent="0.2">
      <c r="A66" s="392">
        <v>44621</v>
      </c>
      <c r="B66" s="287" t="s">
        <v>148</v>
      </c>
      <c r="C66" s="12" t="s">
        <v>142</v>
      </c>
      <c r="D66" s="138" t="s">
        <v>142</v>
      </c>
      <c r="E66" s="55">
        <f>IFERROR(INDEX(Raw!$H$6:$EB$1257,MATCH($B66&amp;$D66&amp;$B$6,Raw!$A$6:$A$1257,0),MATCH(E$6,Raw!$H$5:$EB$5,0)),"-")</f>
        <v>773</v>
      </c>
      <c r="F66" s="57"/>
      <c r="G66" s="57">
        <f>IFERROR(INDEX(Raw!$H$6:$EB$1257,MATCH($B66&amp;$D66&amp;$B$6,Raw!$A$6:$A$1257,0),MATCH(G$6,Raw!$H$5:$EB$5,0)),"-")</f>
        <v>628</v>
      </c>
      <c r="H66" s="205">
        <f t="shared" si="5"/>
        <v>0.81241914618369993</v>
      </c>
      <c r="I66" s="57"/>
      <c r="J66" s="57">
        <f>IFERROR(INDEX(Raw!$H$6:$EB$1257,MATCH($B66&amp;$D66&amp;$B$6,Raw!$A$6:$A$1257,0),MATCH(J$6,Raw!$H$5:$EB$5,0))/60/60,"-")</f>
        <v>663.95555555555563</v>
      </c>
      <c r="K66" s="422">
        <f>IFERROR(INDEX(Raw!$H$6:$EB$1257,MATCH($B66&amp;$D66&amp;$B$6,Raw!$A$6:$A$1257,0),MATCH(K$6,Raw!$H$5:$EB$5,0))/60/60/24,"-")</f>
        <v>3.5787037037037034E-2</v>
      </c>
      <c r="L66" s="422">
        <f>IFERROR(INDEX(Raw!$H$6:$EB$1257,MATCH($B66&amp;$D66&amp;$B$6,Raw!$A$6:$A$1257,0),MATCH(L$6,Raw!$H$5:$EB$5,0))/60/60/24,"-")</f>
        <v>7.90162037037037E-2</v>
      </c>
    </row>
    <row r="67" spans="1:12" ht="18" x14ac:dyDescent="0.25">
      <c r="A67" s="392">
        <v>44652</v>
      </c>
      <c r="B67" s="288" t="s">
        <v>134</v>
      </c>
      <c r="C67" s="1" t="s">
        <v>143</v>
      </c>
      <c r="D67" s="142" t="s">
        <v>143</v>
      </c>
      <c r="E67" s="54">
        <f>IFERROR(INDEX(Raw!$H$6:$EB$1257,MATCH($B67&amp;$D67&amp;$B$6,Raw!$A$6:$A$1257,0),MATCH(E$6,Raw!$H$5:$EB$5,0)),"-")</f>
        <v>871</v>
      </c>
      <c r="F67" s="56"/>
      <c r="G67" s="56">
        <f>IFERROR(INDEX(Raw!$H$6:$EB$1257,MATCH($B67&amp;$D67&amp;$B$6,Raw!$A$6:$A$1257,0),MATCH(G$6,Raw!$H$5:$EB$5,0)),"-")</f>
        <v>737</v>
      </c>
      <c r="H67" s="204">
        <f t="shared" ref="H67:H78" si="6">IFERROR(G67/E67,"-")</f>
        <v>0.84615384615384615</v>
      </c>
      <c r="I67" s="56"/>
      <c r="J67" s="56">
        <f>IFERROR(INDEX(Raw!$H$6:$EB$1257,MATCH($B67&amp;$D67&amp;$B$6,Raw!$A$6:$A$1257,0),MATCH(J$6,Raw!$H$5:$EB$5,0))/60/60,"-")</f>
        <v>631.91</v>
      </c>
      <c r="K67" s="418">
        <f>IFERROR(INDEX(Raw!$H$6:$EB$1257,MATCH($B67&amp;$D67&amp;$B$6,Raw!$A$6:$A$1257,0),MATCH(K$6,Raw!$H$5:$EB$5,0))/60/60/24,"-")</f>
        <v>3.0231481481481481E-2</v>
      </c>
      <c r="L67" s="418">
        <f>IFERROR(INDEX(Raw!$H$6:$EB$1257,MATCH($B67&amp;$D67&amp;$B$6,Raw!$A$6:$A$1257,0),MATCH(L$6,Raw!$H$5:$EB$5,0))/60/60/24,"-")</f>
        <v>6.4849537037037039E-2</v>
      </c>
    </row>
    <row r="68" spans="1:12" x14ac:dyDescent="0.2">
      <c r="A68" s="392">
        <v>44682</v>
      </c>
      <c r="B68" s="287" t="s">
        <v>134</v>
      </c>
      <c r="C68" s="1" t="s">
        <v>144</v>
      </c>
      <c r="D68" s="2" t="s">
        <v>144</v>
      </c>
      <c r="E68" s="54">
        <f>IFERROR(INDEX(Raw!$H$6:$EB$1257,MATCH($B68&amp;$D68&amp;$B$6,Raw!$A$6:$A$1257,0),MATCH(E$6,Raw!$H$5:$EB$5,0)),"-")</f>
        <v>923</v>
      </c>
      <c r="F68" s="56"/>
      <c r="G68" s="56">
        <f>IFERROR(INDEX(Raw!$H$6:$EB$1257,MATCH($B68&amp;$D68&amp;$B$6,Raw!$A$6:$A$1257,0),MATCH(G$6,Raw!$H$5:$EB$5,0)),"-")</f>
        <v>787</v>
      </c>
      <c r="H68" s="204">
        <f t="shared" si="6"/>
        <v>0.85265438786565551</v>
      </c>
      <c r="I68" s="56"/>
      <c r="J68" s="56">
        <f>IFERROR(INDEX(Raw!$H$6:$EB$1257,MATCH($B68&amp;$D68&amp;$B$6,Raw!$A$6:$A$1257,0),MATCH(J$6,Raw!$H$5:$EB$5,0))/60/60,"-")</f>
        <v>584.74472222222221</v>
      </c>
      <c r="K68" s="418">
        <f>IFERROR(INDEX(Raw!$H$6:$EB$1257,MATCH($B68&amp;$D68&amp;$B$6,Raw!$A$6:$A$1257,0),MATCH(K$6,Raw!$H$5:$EB$5,0))/60/60/24,"-")</f>
        <v>2.6400462962962962E-2</v>
      </c>
      <c r="L68" s="418">
        <f>IFERROR(INDEX(Raw!$H$6:$EB$1257,MATCH($B68&amp;$D68&amp;$B$6,Raw!$A$6:$A$1257,0),MATCH(L$6,Raw!$H$5:$EB$5,0))/60/60/24,"-")</f>
        <v>5.9097222222222218E-2</v>
      </c>
    </row>
    <row r="69" spans="1:12" x14ac:dyDescent="0.2">
      <c r="A69" s="392">
        <v>44713</v>
      </c>
      <c r="B69" s="287" t="s">
        <v>134</v>
      </c>
      <c r="C69" s="1" t="s">
        <v>145</v>
      </c>
      <c r="D69" s="138" t="s">
        <v>145</v>
      </c>
      <c r="E69" s="54">
        <f>IFERROR(INDEX(Raw!$H$6:$EB$1257,MATCH($B69&amp;$D69&amp;$B$6,Raw!$A$6:$A$1257,0),MATCH(E$6,Raw!$H$5:$EB$5,0)),"-")</f>
        <v>854</v>
      </c>
      <c r="F69" s="56"/>
      <c r="G69" s="56">
        <f>IFERROR(INDEX(Raw!$H$6:$EB$1257,MATCH($B69&amp;$D69&amp;$B$6,Raw!$A$6:$A$1257,0),MATCH(G$6,Raw!$H$5:$EB$5,0)),"-")</f>
        <v>709</v>
      </c>
      <c r="H69" s="204">
        <f t="shared" si="6"/>
        <v>0.83021077283372369</v>
      </c>
      <c r="I69" s="56"/>
      <c r="J69" s="56">
        <f>IFERROR(INDEX(Raw!$H$6:$EB$1257,MATCH($B69&amp;$D69&amp;$B$6,Raw!$A$6:$A$1257,0),MATCH(J$6,Raw!$H$5:$EB$5,0))/60/60,"-")</f>
        <v>705.02138888888885</v>
      </c>
      <c r="K69" s="418">
        <f>IFERROR(INDEX(Raw!$H$6:$EB$1257,MATCH($B69&amp;$D69&amp;$B$6,Raw!$A$6:$A$1257,0),MATCH(K$6,Raw!$H$5:$EB$5,0))/60/60/24,"-")</f>
        <v>3.4398148148148143E-2</v>
      </c>
      <c r="L69" s="418">
        <f>IFERROR(INDEX(Raw!$H$6:$EB$1257,MATCH($B69&amp;$D69&amp;$B$6,Raw!$A$6:$A$1257,0),MATCH(L$6,Raw!$H$5:$EB$5,0))/60/60/24,"-")</f>
        <v>7.6736111111111102E-2</v>
      </c>
    </row>
    <row r="70" spans="1:12" ht="18" x14ac:dyDescent="0.25">
      <c r="A70" s="392">
        <v>44743</v>
      </c>
      <c r="B70" s="287" t="s">
        <v>134</v>
      </c>
      <c r="C70" s="1" t="s">
        <v>146</v>
      </c>
      <c r="D70" s="142" t="s">
        <v>146</v>
      </c>
      <c r="E70" s="54" t="str">
        <f>IFERROR(INDEX(Raw!$H$6:$EB$1257,MATCH($B70&amp;$D70&amp;$B$6,Raw!$A$6:$A$1257,0),MATCH(E$6,Raw!$H$5:$EB$5,0)),"-")</f>
        <v>-</v>
      </c>
      <c r="F70" s="56"/>
      <c r="G70" s="56" t="str">
        <f>IFERROR(INDEX(Raw!$H$6:$EB$1257,MATCH($B70&amp;$D70&amp;$B$6,Raw!$A$6:$A$1257,0),MATCH(G$6,Raw!$H$5:$EB$5,0)),"-")</f>
        <v>-</v>
      </c>
      <c r="H70" s="204" t="str">
        <f t="shared" si="6"/>
        <v>-</v>
      </c>
      <c r="I70" s="56"/>
      <c r="J70" s="56" t="str">
        <f>IFERROR(INDEX(Raw!$H$6:$EB$1257,MATCH($B70&amp;$D70&amp;$B$6,Raw!$A$6:$A$1257,0),MATCH(J$6,Raw!$H$5:$EB$5,0))/60/60,"-")</f>
        <v>-</v>
      </c>
      <c r="K70" s="418" t="str">
        <f>IFERROR(INDEX(Raw!$H$6:$EB$1257,MATCH($B70&amp;$D70&amp;$B$6,Raw!$A$6:$A$1257,0),MATCH(K$6,Raw!$H$5:$EB$5,0))/60/60/24,"-")</f>
        <v>-</v>
      </c>
      <c r="L70" s="418" t="str">
        <f>IFERROR(INDEX(Raw!$H$6:$EB$1257,MATCH($B70&amp;$D70&amp;$B$6,Raw!$A$6:$A$1257,0),MATCH(L$6,Raw!$H$5:$EB$5,0))/60/60/24,"-")</f>
        <v>-</v>
      </c>
    </row>
    <row r="71" spans="1:12" x14ac:dyDescent="0.2">
      <c r="A71" s="392">
        <v>44774</v>
      </c>
      <c r="B71" s="287" t="s">
        <v>134</v>
      </c>
      <c r="C71" s="145" t="s">
        <v>135</v>
      </c>
      <c r="D71" s="2" t="s">
        <v>135</v>
      </c>
      <c r="E71" s="54" t="str">
        <f>IFERROR(INDEX(Raw!$H$6:$EB$1257,MATCH($B71&amp;$D71&amp;$B$6,Raw!$A$6:$A$1257,0),MATCH(E$6,Raw!$H$5:$EB$5,0)),"-")</f>
        <v>-</v>
      </c>
      <c r="F71" s="56"/>
      <c r="G71" s="56" t="str">
        <f>IFERROR(INDEX(Raw!$H$6:$EB$1257,MATCH($B71&amp;$D71&amp;$B$6,Raw!$A$6:$A$1257,0),MATCH(G$6,Raw!$H$5:$EB$5,0)),"-")</f>
        <v>-</v>
      </c>
      <c r="H71" s="204" t="str">
        <f t="shared" si="6"/>
        <v>-</v>
      </c>
      <c r="I71" s="56"/>
      <c r="J71" s="56" t="str">
        <f>IFERROR(INDEX(Raw!$H$6:$EB$1257,MATCH($B71&amp;$D71&amp;$B$6,Raw!$A$6:$A$1257,0),MATCH(J$6,Raw!$H$5:$EB$5,0))/60/60,"-")</f>
        <v>-</v>
      </c>
      <c r="K71" s="418" t="str">
        <f>IFERROR(INDEX(Raw!$H$6:$EB$1257,MATCH($B71&amp;$D71&amp;$B$6,Raw!$A$6:$A$1257,0),MATCH(K$6,Raw!$H$5:$EB$5,0))/60/60/24,"-")</f>
        <v>-</v>
      </c>
      <c r="L71" s="418" t="str">
        <f>IFERROR(INDEX(Raw!$H$6:$EB$1257,MATCH($B71&amp;$D71&amp;$B$6,Raw!$A$6:$A$1257,0),MATCH(L$6,Raw!$H$5:$EB$5,0))/60/60/24,"-")</f>
        <v>-</v>
      </c>
    </row>
    <row r="72" spans="1:12" x14ac:dyDescent="0.2">
      <c r="A72" s="392">
        <v>44805</v>
      </c>
      <c r="B72" s="287" t="s">
        <v>134</v>
      </c>
      <c r="C72" s="1" t="s">
        <v>136</v>
      </c>
      <c r="D72" s="138" t="s">
        <v>136</v>
      </c>
      <c r="E72" s="54" t="str">
        <f>IFERROR(INDEX(Raw!$H$6:$EB$1257,MATCH($B72&amp;$D72&amp;$B$6,Raw!$A$6:$A$1257,0),MATCH(E$6,Raw!$H$5:$EB$5,0)),"-")</f>
        <v>-</v>
      </c>
      <c r="F72" s="56"/>
      <c r="G72" s="56" t="str">
        <f>IFERROR(INDEX(Raw!$H$6:$EB$1257,MATCH($B72&amp;$D72&amp;$B$6,Raw!$A$6:$A$1257,0),MATCH(G$6,Raw!$H$5:$EB$5,0)),"-")</f>
        <v>-</v>
      </c>
      <c r="H72" s="204" t="str">
        <f t="shared" si="6"/>
        <v>-</v>
      </c>
      <c r="I72" s="56"/>
      <c r="J72" s="56" t="str">
        <f>IFERROR(INDEX(Raw!$H$6:$EB$1257,MATCH($B72&amp;$D72&amp;$B$6,Raw!$A$6:$A$1257,0),MATCH(J$6,Raw!$H$5:$EB$5,0))/60/60,"-")</f>
        <v>-</v>
      </c>
      <c r="K72" s="418" t="str">
        <f>IFERROR(INDEX(Raw!$H$6:$EB$1257,MATCH($B72&amp;$D72&amp;$B$6,Raw!$A$6:$A$1257,0),MATCH(K$6,Raw!$H$5:$EB$5,0))/60/60/24,"-")</f>
        <v>-</v>
      </c>
      <c r="L72" s="418" t="str">
        <f>IFERROR(INDEX(Raw!$H$6:$EB$1257,MATCH($B72&amp;$D72&amp;$B$6,Raw!$A$6:$A$1257,0),MATCH(L$6,Raw!$H$5:$EB$5,0))/60/60/24,"-")</f>
        <v>-</v>
      </c>
    </row>
    <row r="73" spans="1:12" ht="18" x14ac:dyDescent="0.25">
      <c r="A73" s="392">
        <v>44835</v>
      </c>
      <c r="B73" s="287" t="s">
        <v>134</v>
      </c>
      <c r="C73" s="1" t="s">
        <v>137</v>
      </c>
      <c r="D73" s="142" t="s">
        <v>137</v>
      </c>
      <c r="E73" s="54" t="str">
        <f>IFERROR(INDEX(Raw!$H$6:$EB$1257,MATCH($B73&amp;$D73&amp;$B$6,Raw!$A$6:$A$1257,0),MATCH(E$6,Raw!$H$5:$EB$5,0)),"-")</f>
        <v>-</v>
      </c>
      <c r="F73" s="56"/>
      <c r="G73" s="56" t="str">
        <f>IFERROR(INDEX(Raw!$H$6:$EB$1257,MATCH($B73&amp;$D73&amp;$B$6,Raw!$A$6:$A$1257,0),MATCH(G$6,Raw!$H$5:$EB$5,0)),"-")</f>
        <v>-</v>
      </c>
      <c r="H73" s="204" t="str">
        <f t="shared" si="6"/>
        <v>-</v>
      </c>
      <c r="I73" s="56"/>
      <c r="J73" s="56" t="str">
        <f>IFERROR(INDEX(Raw!$H$6:$EB$1257,MATCH($B73&amp;$D73&amp;$B$6,Raw!$A$6:$A$1257,0),MATCH(J$6,Raw!$H$5:$EB$5,0))/60/60,"-")</f>
        <v>-</v>
      </c>
      <c r="K73" s="418" t="str">
        <f>IFERROR(INDEX(Raw!$H$6:$EB$1257,MATCH($B73&amp;$D73&amp;$B$6,Raw!$A$6:$A$1257,0),MATCH(K$6,Raw!$H$5:$EB$5,0))/60/60/24,"-")</f>
        <v>-</v>
      </c>
      <c r="L73" s="418" t="str">
        <f>IFERROR(INDEX(Raw!$H$6:$EB$1257,MATCH($B73&amp;$D73&amp;$B$6,Raw!$A$6:$A$1257,0),MATCH(L$6,Raw!$H$5:$EB$5,0))/60/60/24,"-")</f>
        <v>-</v>
      </c>
    </row>
    <row r="74" spans="1:12" x14ac:dyDescent="0.2">
      <c r="A74" s="392">
        <v>44866</v>
      </c>
      <c r="B74" s="287" t="s">
        <v>134</v>
      </c>
      <c r="C74" s="1" t="s">
        <v>138</v>
      </c>
      <c r="D74" s="2" t="s">
        <v>138</v>
      </c>
      <c r="E74" s="54" t="str">
        <f>IFERROR(INDEX(Raw!$H$6:$EB$1257,MATCH($B74&amp;$D74&amp;$B$6,Raw!$A$6:$A$1257,0),MATCH(E$6,Raw!$H$5:$EB$5,0)),"-")</f>
        <v>-</v>
      </c>
      <c r="F74" s="56"/>
      <c r="G74" s="56" t="str">
        <f>IFERROR(INDEX(Raw!$H$6:$EB$1257,MATCH($B74&amp;$D74&amp;$B$6,Raw!$A$6:$A$1257,0),MATCH(G$6,Raw!$H$5:$EB$5,0)),"-")</f>
        <v>-</v>
      </c>
      <c r="H74" s="204" t="str">
        <f t="shared" si="6"/>
        <v>-</v>
      </c>
      <c r="I74" s="56"/>
      <c r="J74" s="56" t="str">
        <f>IFERROR(INDEX(Raw!$H$6:$EB$1257,MATCH($B74&amp;$D74&amp;$B$6,Raw!$A$6:$A$1257,0),MATCH(J$6,Raw!$H$5:$EB$5,0))/60/60,"-")</f>
        <v>-</v>
      </c>
      <c r="K74" s="418" t="str">
        <f>IFERROR(INDEX(Raw!$H$6:$EB$1257,MATCH($B74&amp;$D74&amp;$B$6,Raw!$A$6:$A$1257,0),MATCH(K$6,Raw!$H$5:$EB$5,0))/60/60/24,"-")</f>
        <v>-</v>
      </c>
      <c r="L74" s="418" t="str">
        <f>IFERROR(INDEX(Raw!$H$6:$EB$1257,MATCH($B74&amp;$D74&amp;$B$6,Raw!$A$6:$A$1257,0),MATCH(L$6,Raw!$H$5:$EB$5,0))/60/60/24,"-")</f>
        <v>-</v>
      </c>
    </row>
    <row r="75" spans="1:12" x14ac:dyDescent="0.2">
      <c r="A75" s="392">
        <v>44896</v>
      </c>
      <c r="B75" s="287" t="s">
        <v>134</v>
      </c>
      <c r="C75" s="1" t="s">
        <v>139</v>
      </c>
      <c r="D75" s="138" t="s">
        <v>139</v>
      </c>
      <c r="E75" s="54" t="str">
        <f>IFERROR(INDEX(Raw!$H$6:$EB$1257,MATCH($B75&amp;$D75&amp;$B$6,Raw!$A$6:$A$1257,0),MATCH(E$6,Raw!$H$5:$EB$5,0)),"-")</f>
        <v>-</v>
      </c>
      <c r="F75" s="56"/>
      <c r="G75" s="56" t="str">
        <f>IFERROR(INDEX(Raw!$H$6:$EB$1257,MATCH($B75&amp;$D75&amp;$B$6,Raw!$A$6:$A$1257,0),MATCH(G$6,Raw!$H$5:$EB$5,0)),"-")</f>
        <v>-</v>
      </c>
      <c r="H75" s="204" t="str">
        <f t="shared" si="6"/>
        <v>-</v>
      </c>
      <c r="I75" s="56"/>
      <c r="J75" s="56" t="str">
        <f>IFERROR(INDEX(Raw!$H$6:$EB$1257,MATCH($B75&amp;$D75&amp;$B$6,Raw!$A$6:$A$1257,0),MATCH(J$6,Raw!$H$5:$EB$5,0))/60/60,"-")</f>
        <v>-</v>
      </c>
      <c r="K75" s="418" t="str">
        <f>IFERROR(INDEX(Raw!$H$6:$EB$1257,MATCH($B75&amp;$D75&amp;$B$6,Raw!$A$6:$A$1257,0),MATCH(K$6,Raw!$H$5:$EB$5,0))/60/60/24,"-")</f>
        <v>-</v>
      </c>
      <c r="L75" s="418" t="str">
        <f>IFERROR(INDEX(Raw!$H$6:$EB$1257,MATCH($B75&amp;$D75&amp;$B$6,Raw!$A$6:$A$1257,0),MATCH(L$6,Raw!$H$5:$EB$5,0))/60/60/24,"-")</f>
        <v>-</v>
      </c>
    </row>
    <row r="76" spans="1:12" ht="18" x14ac:dyDescent="0.25">
      <c r="A76" s="392">
        <v>44927</v>
      </c>
      <c r="B76" s="287" t="s">
        <v>134</v>
      </c>
      <c r="C76" s="1" t="s">
        <v>140</v>
      </c>
      <c r="D76" s="142" t="s">
        <v>140</v>
      </c>
      <c r="E76" s="54" t="str">
        <f>IFERROR(INDEX(Raw!$H$6:$EB$1257,MATCH($B76&amp;$D76&amp;$B$6,Raw!$A$6:$A$1257,0),MATCH(E$6,Raw!$H$5:$EB$5,0)),"-")</f>
        <v>-</v>
      </c>
      <c r="F76" s="56"/>
      <c r="G76" s="56" t="str">
        <f>IFERROR(INDEX(Raw!$H$6:$EB$1257,MATCH($B76&amp;$D76&amp;$B$6,Raw!$A$6:$A$1257,0),MATCH(G$6,Raw!$H$5:$EB$5,0)),"-")</f>
        <v>-</v>
      </c>
      <c r="H76" s="204" t="str">
        <f t="shared" si="6"/>
        <v>-</v>
      </c>
      <c r="I76" s="56"/>
      <c r="J76" s="56" t="str">
        <f>IFERROR(INDEX(Raw!$H$6:$EB$1257,MATCH($B76&amp;$D76&amp;$B$6,Raw!$A$6:$A$1257,0),MATCH(J$6,Raw!$H$5:$EB$5,0))/60/60,"-")</f>
        <v>-</v>
      </c>
      <c r="K76" s="418" t="str">
        <f>IFERROR(INDEX(Raw!$H$6:$EB$1257,MATCH($B76&amp;$D76&amp;$B$6,Raw!$A$6:$A$1257,0),MATCH(K$6,Raw!$H$5:$EB$5,0))/60/60/24,"-")</f>
        <v>-</v>
      </c>
      <c r="L76" s="418" t="str">
        <f>IFERROR(INDEX(Raw!$H$6:$EB$1257,MATCH($B76&amp;$D76&amp;$B$6,Raw!$A$6:$A$1257,0),MATCH(L$6,Raw!$H$5:$EB$5,0))/60/60/24,"-")</f>
        <v>-</v>
      </c>
    </row>
    <row r="77" spans="1:12" x14ac:dyDescent="0.2">
      <c r="A77" s="392">
        <v>44958</v>
      </c>
      <c r="B77" s="287" t="s">
        <v>134</v>
      </c>
      <c r="C77" s="1" t="s">
        <v>141</v>
      </c>
      <c r="D77" s="2" t="s">
        <v>141</v>
      </c>
      <c r="E77" s="54" t="str">
        <f>IFERROR(INDEX(Raw!$H$6:$EB$1257,MATCH($B77&amp;$D77&amp;$B$6,Raw!$A$6:$A$1257,0),MATCH(E$6,Raw!$H$5:$EB$5,0)),"-")</f>
        <v>-</v>
      </c>
      <c r="F77" s="56"/>
      <c r="G77" s="56" t="str">
        <f>IFERROR(INDEX(Raw!$H$6:$EB$1257,MATCH($B77&amp;$D77&amp;$B$6,Raw!$A$6:$A$1257,0),MATCH(G$6,Raw!$H$5:$EB$5,0)),"-")</f>
        <v>-</v>
      </c>
      <c r="H77" s="204" t="str">
        <f t="shared" si="6"/>
        <v>-</v>
      </c>
      <c r="I77" s="56"/>
      <c r="J77" s="56" t="str">
        <f>IFERROR(INDEX(Raw!$H$6:$EB$1257,MATCH($B77&amp;$D77&amp;$B$6,Raw!$A$6:$A$1257,0),MATCH(J$6,Raw!$H$5:$EB$5,0))/60/60,"-")</f>
        <v>-</v>
      </c>
      <c r="K77" s="418" t="str">
        <f>IFERROR(INDEX(Raw!$H$6:$EB$1257,MATCH($B77&amp;$D77&amp;$B$6,Raw!$A$6:$A$1257,0),MATCH(K$6,Raw!$H$5:$EB$5,0))/60/60/24,"-")</f>
        <v>-</v>
      </c>
      <c r="L77" s="418" t="str">
        <f>IFERROR(INDEX(Raw!$H$6:$EB$1257,MATCH($B77&amp;$D77&amp;$B$6,Raw!$A$6:$A$1257,0),MATCH(L$6,Raw!$H$5:$EB$5,0))/60/60/24,"-")</f>
        <v>-</v>
      </c>
    </row>
    <row r="78" spans="1:12" x14ac:dyDescent="0.2">
      <c r="A78" s="392">
        <v>44986</v>
      </c>
      <c r="B78" s="287" t="s">
        <v>134</v>
      </c>
      <c r="C78" s="12" t="s">
        <v>142</v>
      </c>
      <c r="D78" s="138" t="s">
        <v>142</v>
      </c>
      <c r="E78" s="55" t="str">
        <f>IFERROR(INDEX(Raw!$H$6:$EB$1257,MATCH($B78&amp;$D78&amp;$B$6,Raw!$A$6:$A$1257,0),MATCH(E$6,Raw!$H$5:$EB$5,0)),"-")</f>
        <v>-</v>
      </c>
      <c r="F78" s="57"/>
      <c r="G78" s="57" t="str">
        <f>IFERROR(INDEX(Raw!$H$6:$EB$1257,MATCH($B78&amp;$D78&amp;$B$6,Raw!$A$6:$A$1257,0),MATCH(G$6,Raw!$H$5:$EB$5,0)),"-")</f>
        <v>-</v>
      </c>
      <c r="H78" s="205" t="str">
        <f t="shared" si="6"/>
        <v>-</v>
      </c>
      <c r="I78" s="57"/>
      <c r="J78" s="57" t="str">
        <f>IFERROR(INDEX(Raw!$H$6:$EB$1257,MATCH($B78&amp;$D78&amp;$B$6,Raw!$A$6:$A$1257,0),MATCH(J$6,Raw!$H$5:$EB$5,0))/60/60,"-")</f>
        <v>-</v>
      </c>
      <c r="K78" s="422" t="str">
        <f>IFERROR(INDEX(Raw!$H$6:$EB$1257,MATCH($B78&amp;$D78&amp;$B$6,Raw!$A$6:$A$1257,0),MATCH(K$6,Raw!$H$5:$EB$5,0))/60/60/24,"-")</f>
        <v>-</v>
      </c>
      <c r="L78" s="422" t="str">
        <f>IFERROR(INDEX(Raw!$H$6:$EB$1257,MATCH($B78&amp;$D78&amp;$B$6,Raw!$A$6:$A$1257,0),MATCH(L$6,Raw!$H$5:$EB$5,0))/60/60/24,"-")</f>
        <v>-</v>
      </c>
    </row>
    <row r="79" spans="1:12" x14ac:dyDescent="0.2">
      <c r="A79" s="3"/>
      <c r="B79" s="131"/>
      <c r="C79" s="132"/>
      <c r="D79" s="233" t="s">
        <v>44</v>
      </c>
      <c r="E79" s="114" t="s">
        <v>151</v>
      </c>
      <c r="F79" s="114"/>
      <c r="G79" s="115"/>
      <c r="H79" s="115"/>
      <c r="I79" s="117"/>
      <c r="J79" s="115"/>
      <c r="K79" s="421"/>
      <c r="L79" s="421"/>
    </row>
    <row r="80" spans="1:12" x14ac:dyDescent="0.2">
      <c r="A80" s="3"/>
      <c r="B80" s="2"/>
      <c r="C80" s="25"/>
      <c r="D80" s="7"/>
      <c r="E80" s="11" t="s">
        <v>152</v>
      </c>
      <c r="F80" s="11"/>
      <c r="G80" s="23"/>
      <c r="H80" s="23"/>
      <c r="I80" s="54"/>
      <c r="J80" s="23"/>
      <c r="K80" s="54"/>
      <c r="L80" s="54"/>
    </row>
    <row r="81" spans="1:12" x14ac:dyDescent="0.2">
      <c r="A81" s="3"/>
      <c r="B81" s="2"/>
      <c r="C81" s="25"/>
      <c r="D81" s="66">
        <v>1</v>
      </c>
      <c r="E81" s="42" t="s">
        <v>379</v>
      </c>
      <c r="F81" s="42"/>
      <c r="G81" s="23"/>
      <c r="H81" s="23"/>
      <c r="I81" s="54"/>
      <c r="J81" s="23"/>
      <c r="K81" s="54"/>
      <c r="L81" s="54"/>
    </row>
    <row r="82" spans="1:12" x14ac:dyDescent="0.2">
      <c r="A82" s="3"/>
      <c r="B82" s="2"/>
      <c r="C82" s="25"/>
      <c r="D82" s="10">
        <v>2</v>
      </c>
      <c r="E82" s="1" t="s">
        <v>395</v>
      </c>
      <c r="G82" s="23"/>
      <c r="H82" s="23"/>
      <c r="I82" s="54"/>
      <c r="J82" s="23"/>
      <c r="K82" s="54"/>
      <c r="L82" s="54"/>
    </row>
    <row r="83" spans="1:12" x14ac:dyDescent="0.2">
      <c r="A83" s="1"/>
      <c r="B83" s="15"/>
      <c r="D83" s="66"/>
      <c r="G83" s="11"/>
      <c r="H83" s="11"/>
      <c r="I83" s="11"/>
      <c r="J83" s="11"/>
    </row>
    <row r="84" spans="1:12" x14ac:dyDescent="0.2">
      <c r="D84" s="10"/>
      <c r="E84" s="46"/>
      <c r="L84" s="112"/>
    </row>
    <row r="85" spans="1:12" x14ac:dyDescent="0.2">
      <c r="E85" s="46"/>
      <c r="F85" s="11"/>
    </row>
    <row r="86" spans="1:12" x14ac:dyDescent="0.2">
      <c r="E86" s="46"/>
      <c r="F86" s="11"/>
    </row>
    <row r="87" spans="1:12" x14ac:dyDescent="0.2">
      <c r="E87" s="46"/>
      <c r="F87" s="11"/>
    </row>
    <row r="88" spans="1:12" x14ac:dyDescent="0.2">
      <c r="E88" s="46"/>
      <c r="F88" s="11"/>
    </row>
    <row r="89" spans="1:12" x14ac:dyDescent="0.2">
      <c r="E89" s="46"/>
      <c r="F89" s="11"/>
    </row>
    <row r="90" spans="1:12" x14ac:dyDescent="0.2">
      <c r="E90" s="46"/>
      <c r="F90" s="11"/>
    </row>
    <row r="91" spans="1:12" hidden="1" x14ac:dyDescent="0.2">
      <c r="A91" s="1"/>
      <c r="D91" s="66"/>
      <c r="E91" s="42"/>
      <c r="F91" s="42"/>
    </row>
    <row r="92" spans="1:12" hidden="1" x14ac:dyDescent="0.2">
      <c r="A92" s="1"/>
    </row>
    <row r="93" spans="1:12" hidden="1" x14ac:dyDescent="0.2">
      <c r="A93" s="1"/>
      <c r="C93" s="11"/>
      <c r="D93" s="66"/>
      <c r="E93" s="42"/>
      <c r="F93" s="42"/>
    </row>
    <row r="94" spans="1:12" hidden="1" x14ac:dyDescent="0.2">
      <c r="A94" s="1"/>
      <c r="D94" s="10"/>
    </row>
    <row r="95" spans="1:12" hidden="1" x14ac:dyDescent="0.2">
      <c r="A95" s="1"/>
    </row>
    <row r="96" spans="1:12" hidden="1" x14ac:dyDescent="0.2">
      <c r="A96" s="1"/>
    </row>
    <row r="97" spans="1:1" hidden="1" x14ac:dyDescent="0.2">
      <c r="A97" s="1"/>
    </row>
    <row r="98" spans="1:1" hidden="1" x14ac:dyDescent="0.2">
      <c r="A98" s="1"/>
    </row>
    <row r="99" spans="1:1" hidden="1" x14ac:dyDescent="0.2">
      <c r="A99" s="1"/>
    </row>
  </sheetData>
  <mergeCells count="1">
    <mergeCell ref="B5:C5"/>
  </mergeCells>
  <conditionalFormatting sqref="K7:L79">
    <cfRule type="cellIs" dxfId="7" priority="1" operator="between">
      <formula>1/24</formula>
      <formula>1/100000</formula>
    </cfRule>
  </conditionalFormatting>
  <hyperlinks>
    <hyperlink ref="E80" location="Introduction!A1" display="Introduction" xr:uid="{00000000-0004-0000-08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B10127A-3E51-406D-8CF4-5B3FD135C695}">
          <x14:formula1>
            <xm:f>Raw!$FU$6:$FU$26</xm:f>
          </x14:formula1>
          <xm:sqref>B5:C5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>0</_ip_UnifiedCompliancePolicyUIAction>
    <Review_x0020_Date xmlns="7ac25642-bc50-40b5-aee4-3aad54522c8e" xsi:nil="true"/>
    <_ip_UnifiedCompliancePolicyProperties xmlns="http://schemas.microsoft.com/sharepoint/v3" xsi:nil="true"/>
    <lcf76f155ced4ddcb4097134ff3c332f xmlns="7ac25642-bc50-40b5-aee4-3aad54522c8e">
      <Terms xmlns="http://schemas.microsoft.com/office/infopath/2007/PartnerControls"/>
    </lcf76f155ced4ddcb4097134ff3c332f>
    <TaxCatchAll xmlns="cccaf3ac-2de9-44d4-aa31-54302fceb5f7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B3BB9CF23C28F40815860AD19EBF8D8" ma:contentTypeVersion="67" ma:contentTypeDescription="Create a new document." ma:contentTypeScope="" ma:versionID="89bc1ab0ba4bbfbfd72f7310b058ac06">
  <xsd:schema xmlns:xsd="http://www.w3.org/2001/XMLSchema" xmlns:xs="http://www.w3.org/2001/XMLSchema" xmlns:p="http://schemas.microsoft.com/office/2006/metadata/properties" xmlns:ns1="http://schemas.microsoft.com/sharepoint/v3" xmlns:ns2="22284d95-5a94-4052-8e65-be8da71d5f72" xmlns:ns3="7ac25642-bc50-40b5-aee4-3aad54522c8e" xmlns:ns4="51bfcd92-eb3e-40f4-8778-2bbfb88a890b" xmlns:ns5="cccaf3ac-2de9-44d4-aa31-54302fceb5f7" targetNamespace="http://schemas.microsoft.com/office/2006/metadata/properties" ma:root="true" ma:fieldsID="1b8b16aa8f705bd062d863993ff31d12" ns1:_="" ns2:_="" ns3:_="" ns4:_="" ns5:_="">
    <xsd:import namespace="http://schemas.microsoft.com/sharepoint/v3"/>
    <xsd:import namespace="22284d95-5a94-4052-8e65-be8da71d5f72"/>
    <xsd:import namespace="7ac25642-bc50-40b5-aee4-3aad54522c8e"/>
    <xsd:import namespace="51bfcd92-eb3e-40f4-8778-2bbfb88a890b"/>
    <xsd:import namespace="cccaf3ac-2de9-44d4-aa31-54302fceb5f7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1:_ip_UnifiedCompliancePolicyProperties" minOccurs="0"/>
                <xsd:element ref="ns1:_ip_UnifiedCompliancePolicyUIAction" minOccurs="0"/>
                <xsd:element ref="ns3:MediaLengthInSeconds" minOccurs="0"/>
                <xsd:element ref="ns4:SharedWithUsers" minOccurs="0"/>
                <xsd:element ref="ns4:SharedWithDetails" minOccurs="0"/>
                <xsd:element ref="ns3:Review_x0020_Date" minOccurs="0"/>
                <xsd:element ref="ns3:lcf76f155ced4ddcb4097134ff3c332f" minOccurs="0"/>
                <xsd:element ref="ns5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0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1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2284d95-5a94-4052-8e65-be8da71d5f72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ac25642-bc50-40b5-aee4-3aad54522c8e" elementFormDefault="qualified">
    <xsd:import namespace="http://schemas.microsoft.com/office/2006/documentManagement/types"/>
    <xsd:import namespace="http://schemas.microsoft.com/office/infopath/2007/PartnerControls"/>
    <xsd:element name="MediaLengthInSeconds" ma:index="12" nillable="true" ma:displayName="Length (seconds)" ma:internalName="MediaLengthInSeconds" ma:readOnly="true">
      <xsd:simpleType>
        <xsd:restriction base="dms:Unknown"/>
      </xsd:simpleType>
    </xsd:element>
    <xsd:element name="Review_x0020_Date" ma:index="15" nillable="true" ma:displayName="Review date" ma:indexed="true" ma:internalName="Review_x0020_Date">
      <xsd:simpleType>
        <xsd:restriction base="dms:Text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443b0bdb-28a8-4814-9fb9-624c17c095f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1bfcd92-eb3e-40f4-8778-2bbfb88a890b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0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0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caf3ac-2de9-44d4-aa31-54302fceb5f7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1dfd61aa-f1bb-422b-ba48-68343f7c84c9}" ma:internalName="TaxCatchAll" ma:showField="CatchAllData" ma:web="51bfcd92-eb3e-40f4-8778-2bbfb88a890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EEC3496-5251-43BB-BF1D-624E342CF89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5865986-B673-45BB-8D96-0C48686E30F8}">
  <ds:schemaRefs>
    <ds:schemaRef ds:uri="cccaf3ac-2de9-44d4-aa31-54302fceb5f7"/>
    <ds:schemaRef ds:uri="http://purl.org/dc/elements/1.1/"/>
    <ds:schemaRef ds:uri="http://schemas.microsoft.com/office/2006/metadata/properties"/>
    <ds:schemaRef ds:uri="22284d95-5a94-4052-8e65-be8da71d5f72"/>
    <ds:schemaRef ds:uri="http://schemas.microsoft.com/sharepoint/v3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schemas.openxmlformats.org/package/2006/metadata/core-properties"/>
    <ds:schemaRef ds:uri="51bfcd92-eb3e-40f4-8778-2bbfb88a890b"/>
    <ds:schemaRef ds:uri="7ac25642-bc50-40b5-aee4-3aad54522c8e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82BD193B-D6C3-4E95-8BF5-3F6157EF69F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22284d95-5a94-4052-8e65-be8da71d5f72"/>
    <ds:schemaRef ds:uri="7ac25642-bc50-40b5-aee4-3aad54522c8e"/>
    <ds:schemaRef ds:uri="51bfcd92-eb3e-40f4-8778-2bbfb88a890b"/>
    <ds:schemaRef ds:uri="cccaf3ac-2de9-44d4-aa31-54302fceb5f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Introduction</vt:lpstr>
      <vt:lpstr>Response times</vt:lpstr>
      <vt:lpstr>Incidents</vt:lpstr>
      <vt:lpstr>Calls</vt:lpstr>
      <vt:lpstr>Resources</vt:lpstr>
      <vt:lpstr>NoC, CPR</vt:lpstr>
      <vt:lpstr>HCP to Sep 2019</vt:lpstr>
      <vt:lpstr>HCP, IFT</vt:lpstr>
      <vt:lpstr>Section 136</vt:lpstr>
      <vt:lpstr>Ambulance CCG lookup</vt:lpstr>
      <vt:lpstr>Raw</vt:lpstr>
    </vt:vector>
  </TitlesOfParts>
  <Manager/>
  <Company>Department of Health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Ian Kay</dc:creator>
  <cp:keywords/>
  <dc:description/>
  <cp:lastModifiedBy>Ian J Kay</cp:lastModifiedBy>
  <cp:revision/>
  <dcterms:created xsi:type="dcterms:W3CDTF">2003-08-01T14:12:13Z</dcterms:created>
  <dcterms:modified xsi:type="dcterms:W3CDTF">2022-07-15T11:07:59Z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0x0101007B3BB9CF23C28F40815860AD19EBF8D8</vt:lpwstr>
  </property>
  <property fmtid="{D5CDD505-2E9C-101B-9397-08002B2CF9AE}" pid="3" name="MediaServiceImageTags">
    <vt:lpwstr/>
  </property>
</Properties>
</file>